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kaio.burko.REFRIKO\Downloads\"/>
    </mc:Choice>
  </mc:AlternateContent>
  <xr:revisionPtr revIDLastSave="0" documentId="13_ncr:1_{8738E3C6-975C-4961-9D20-1B5C2099E231}" xr6:coauthVersionLast="47" xr6:coauthVersionMax="47" xr10:uidLastSave="{00000000-0000-0000-0000-000000000000}"/>
  <bookViews>
    <workbookView xWindow="-120" yWindow="-120" windowWidth="20730" windowHeight="11040" tabRatio="667" firstSheet="2" activeTab="3" xr2:uid="{00000000-000D-0000-FFFF-FFFF00000000}"/>
  </bookViews>
  <sheets>
    <sheet name="ANALISE" sheetId="19" r:id="rId1"/>
    <sheet name="KPI" sheetId="24" r:id="rId2"/>
    <sheet name="BASE PRODUTOS" sheetId="12" r:id="rId3"/>
    <sheet name="CONCILIÇÃO_COM_CERVEJA" sheetId="3" r:id="rId4"/>
    <sheet name="Planilha2" sheetId="13" state="hidden" r:id="rId5"/>
    <sheet name="CONCILIÇÃO_SEM_VASILHAME" sheetId="28" state="hidden" r:id="rId6"/>
    <sheet name="SISTEMA" sheetId="11" r:id="rId7"/>
    <sheet name="CONTAGEM" sheetId="2" r:id="rId8"/>
    <sheet name="VASILHAMES_USADOS" sheetId="29" r:id="rId9"/>
    <sheet name="CUSTO" sheetId="14" r:id="rId10"/>
    <sheet name="DIF_ANTE" sheetId="15" r:id="rId11"/>
    <sheet name="CONT_ANTE" sheetId="4" r:id="rId12"/>
  </sheets>
  <externalReferences>
    <externalReference r:id="rId13"/>
  </externalReferences>
  <definedNames>
    <definedName name="_xlnm._FilterDatabase" localSheetId="2" hidden="1">'BASE PRODUTOS'!$A$2:$E$13199</definedName>
    <definedName name="_xlnm._FilterDatabase" localSheetId="3" hidden="1">CONCILIÇÃO_COM_CERVEJA!$A$4:$V$378</definedName>
    <definedName name="_xlnm._FilterDatabase" localSheetId="5" hidden="1">CONCILIÇÃO_SEM_VASILHAME!$A$4:$V$4</definedName>
    <definedName name="_xlnm._FilterDatabase" localSheetId="7" hidden="1">CONTAGEM!$A$7:$G$451</definedName>
    <definedName name="_xlnm._FilterDatabase" localSheetId="6" hidden="1">SISTEMA!$A$1:$N$7146</definedName>
    <definedName name="_xlnm._FilterDatabase" localSheetId="8" hidden="1">VASILHAMES_USADOS!$A$4:$R$4</definedName>
    <definedName name="_xlnm.Print_Area" localSheetId="7">CONTAGEM!$A$7:$E$451</definedName>
    <definedName name="_xlnm.Print_Area" localSheetId="1">KPI!$A$1:$W$81</definedName>
    <definedName name="_xlnm.Print_Area" localSheetId="6">SISTEMA!#REF!</definedName>
  </definedNames>
  <calcPr calcId="191029"/>
  <pivotCaches>
    <pivotCache cacheId="1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7" i="3" l="1"/>
  <c r="L275" i="3"/>
  <c r="J348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49" i="3"/>
  <c r="K348" i="3"/>
  <c r="K343" i="3"/>
  <c r="K342" i="3"/>
  <c r="K341" i="3"/>
  <c r="K340" i="3"/>
  <c r="K257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2" i="3"/>
  <c r="K171" i="3"/>
  <c r="K170" i="3"/>
  <c r="K169" i="3"/>
  <c r="K163" i="3"/>
  <c r="K162" i="3"/>
  <c r="K161" i="3"/>
  <c r="K160" i="3"/>
  <c r="K159" i="3"/>
  <c r="K158" i="3"/>
  <c r="K157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2" i="3"/>
  <c r="K59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5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49" i="3"/>
  <c r="E348" i="3"/>
  <c r="E343" i="3"/>
  <c r="E342" i="3"/>
  <c r="E341" i="3"/>
  <c r="E340" i="3"/>
  <c r="E257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2" i="3"/>
  <c r="E171" i="3"/>
  <c r="E170" i="3"/>
  <c r="E169" i="3"/>
  <c r="E163" i="3"/>
  <c r="E162" i="3"/>
  <c r="E161" i="3"/>
  <c r="E160" i="3"/>
  <c r="E159" i="3"/>
  <c r="E158" i="3"/>
  <c r="E157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2" i="3"/>
  <c r="E59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I5" i="3" s="1"/>
  <c r="J25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9" i="3"/>
  <c r="O62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7" i="3"/>
  <c r="O158" i="3"/>
  <c r="O159" i="3"/>
  <c r="O160" i="3"/>
  <c r="O161" i="3"/>
  <c r="O162" i="3"/>
  <c r="O163" i="3"/>
  <c r="O169" i="3"/>
  <c r="O170" i="3"/>
  <c r="O171" i="3"/>
  <c r="O172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57" i="3"/>
  <c r="O340" i="3"/>
  <c r="O341" i="3"/>
  <c r="O342" i="3"/>
  <c r="O343" i="3"/>
  <c r="O348" i="3"/>
  <c r="O349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J152" i="3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J185" i="3" s="1"/>
  <c r="G158" i="2"/>
  <c r="G159" i="2"/>
  <c r="J188" i="3" s="1"/>
  <c r="G160" i="2"/>
  <c r="J186" i="3" s="1"/>
  <c r="G161" i="2"/>
  <c r="G162" i="2"/>
  <c r="G163" i="2"/>
  <c r="G164" i="2"/>
  <c r="G165" i="2"/>
  <c r="G166" i="2"/>
  <c r="G167" i="2"/>
  <c r="G168" i="2"/>
  <c r="G169" i="2"/>
  <c r="G170" i="2"/>
  <c r="G171" i="2"/>
  <c r="G172" i="2"/>
  <c r="J193" i="3" s="1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J243" i="3" s="1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J373" i="3" s="1"/>
  <c r="G333" i="2"/>
  <c r="G334" i="2"/>
  <c r="G335" i="2"/>
  <c r="J367" i="3" s="1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H5" i="3"/>
  <c r="M378" i="3" l="1"/>
  <c r="P378" i="3" s="1"/>
  <c r="Q378" i="3" s="1"/>
  <c r="M374" i="3"/>
  <c r="M348" i="3"/>
  <c r="M341" i="3"/>
  <c r="M230" i="3"/>
  <c r="M227" i="3"/>
  <c r="P227" i="3" s="1"/>
  <c r="Q227" i="3" s="1"/>
  <c r="M224" i="3"/>
  <c r="M215" i="3"/>
  <c r="M212" i="3"/>
  <c r="M209" i="3"/>
  <c r="M207" i="3"/>
  <c r="M205" i="3"/>
  <c r="M202" i="3"/>
  <c r="M201" i="3"/>
  <c r="M199" i="3"/>
  <c r="M197" i="3"/>
  <c r="M194" i="3"/>
  <c r="M191" i="3"/>
  <c r="M188" i="3"/>
  <c r="P188" i="3" s="1"/>
  <c r="Q188" i="3" s="1"/>
  <c r="M185" i="3"/>
  <c r="P185" i="3" s="1"/>
  <c r="Q185" i="3" s="1"/>
  <c r="M182" i="3"/>
  <c r="M376" i="3"/>
  <c r="M372" i="3"/>
  <c r="M369" i="3"/>
  <c r="M366" i="3"/>
  <c r="M364" i="3"/>
  <c r="M363" i="3"/>
  <c r="M343" i="3"/>
  <c r="M340" i="3"/>
  <c r="M229" i="3"/>
  <c r="P229" i="3" s="1"/>
  <c r="Q229" i="3" s="1"/>
  <c r="M226" i="3"/>
  <c r="M223" i="3"/>
  <c r="M221" i="3"/>
  <c r="M218" i="3"/>
  <c r="M216" i="3"/>
  <c r="M213" i="3"/>
  <c r="M210" i="3"/>
  <c r="M204" i="3"/>
  <c r="M196" i="3"/>
  <c r="M193" i="3"/>
  <c r="P193" i="3" s="1"/>
  <c r="Q193" i="3" s="1"/>
  <c r="M190" i="3"/>
  <c r="M187" i="3"/>
  <c r="P187" i="3" s="1"/>
  <c r="Q187" i="3" s="1"/>
  <c r="M184" i="3"/>
  <c r="M180" i="3"/>
  <c r="M162" i="3"/>
  <c r="P162" i="3" s="1"/>
  <c r="Q162" i="3" s="1"/>
  <c r="M160" i="3"/>
  <c r="P160" i="3" s="1"/>
  <c r="Q160" i="3" s="1"/>
  <c r="M158" i="3"/>
  <c r="P158" i="3" s="1"/>
  <c r="Q158" i="3" s="1"/>
  <c r="M153" i="3"/>
  <c r="P153" i="3" s="1"/>
  <c r="Q153" i="3" s="1"/>
  <c r="M150" i="3"/>
  <c r="M149" i="3"/>
  <c r="M146" i="3"/>
  <c r="M143" i="3"/>
  <c r="M142" i="3"/>
  <c r="M139" i="3"/>
  <c r="M136" i="3"/>
  <c r="M134" i="3"/>
  <c r="M132" i="3"/>
  <c r="M129" i="3"/>
  <c r="M126" i="3"/>
  <c r="M123" i="3"/>
  <c r="M120" i="3"/>
  <c r="M119" i="3"/>
  <c r="M116" i="3"/>
  <c r="M113" i="3"/>
  <c r="M110" i="3"/>
  <c r="M107" i="3"/>
  <c r="M105" i="3"/>
  <c r="M103" i="3"/>
  <c r="M100" i="3"/>
  <c r="M97" i="3"/>
  <c r="M94" i="3"/>
  <c r="M91" i="3"/>
  <c r="M90" i="3"/>
  <c r="M87" i="3"/>
  <c r="M84" i="3"/>
  <c r="M81" i="3"/>
  <c r="M78" i="3"/>
  <c r="M75" i="3"/>
  <c r="M73" i="3"/>
  <c r="M71" i="3"/>
  <c r="M68" i="3"/>
  <c r="M65" i="3"/>
  <c r="M59" i="3"/>
  <c r="M55" i="3"/>
  <c r="M52" i="3"/>
  <c r="M49" i="3"/>
  <c r="M48" i="3"/>
  <c r="M45" i="3"/>
  <c r="M42" i="3"/>
  <c r="M39" i="3"/>
  <c r="M36" i="3"/>
  <c r="M34" i="3"/>
  <c r="M32" i="3"/>
  <c r="M29" i="3"/>
  <c r="M26" i="3"/>
  <c r="M23" i="3"/>
  <c r="M20" i="3"/>
  <c r="M17" i="3"/>
  <c r="M14" i="3"/>
  <c r="M11" i="3"/>
  <c r="M9" i="3"/>
  <c r="M6" i="3"/>
  <c r="P6" i="3" s="1"/>
  <c r="Q6" i="3" s="1"/>
  <c r="M377" i="3"/>
  <c r="M371" i="3"/>
  <c r="M368" i="3"/>
  <c r="M349" i="3"/>
  <c r="M342" i="3"/>
  <c r="M257" i="3"/>
  <c r="M228" i="3"/>
  <c r="P228" i="3" s="1"/>
  <c r="M225" i="3"/>
  <c r="M222" i="3"/>
  <c r="M220" i="3"/>
  <c r="M219" i="3"/>
  <c r="M217" i="3"/>
  <c r="M214" i="3"/>
  <c r="M211" i="3"/>
  <c r="M208" i="3"/>
  <c r="M206" i="3"/>
  <c r="M203" i="3"/>
  <c r="M200" i="3"/>
  <c r="M198" i="3"/>
  <c r="M195" i="3"/>
  <c r="M192" i="3"/>
  <c r="M189" i="3"/>
  <c r="M186" i="3"/>
  <c r="P186" i="3" s="1"/>
  <c r="Q186" i="3" s="1"/>
  <c r="M183" i="3"/>
  <c r="M181" i="3"/>
  <c r="M157" i="3"/>
  <c r="P157" i="3" s="1"/>
  <c r="Q157" i="3" s="1"/>
  <c r="M152" i="3"/>
  <c r="P152" i="3" s="1"/>
  <c r="Q152" i="3" s="1"/>
  <c r="M148" i="3"/>
  <c r="M145" i="3"/>
  <c r="M141" i="3"/>
  <c r="M138" i="3"/>
  <c r="M135" i="3"/>
  <c r="M131" i="3"/>
  <c r="M128" i="3"/>
  <c r="M125" i="3"/>
  <c r="M122" i="3"/>
  <c r="M118" i="3"/>
  <c r="M115" i="3"/>
  <c r="M112" i="3"/>
  <c r="M108" i="3"/>
  <c r="M104" i="3"/>
  <c r="M101" i="3"/>
  <c r="M99" i="3"/>
  <c r="M96" i="3"/>
  <c r="M93" i="3"/>
  <c r="M88" i="3"/>
  <c r="M85" i="3"/>
  <c r="M82" i="3"/>
  <c r="M79" i="3"/>
  <c r="M76" i="3"/>
  <c r="M72" i="3"/>
  <c r="M69" i="3"/>
  <c r="M66" i="3"/>
  <c r="M62" i="3"/>
  <c r="M56" i="3"/>
  <c r="M53" i="3"/>
  <c r="M50" i="3"/>
  <c r="M46" i="3"/>
  <c r="M43" i="3"/>
  <c r="M41" i="3"/>
  <c r="M37" i="3"/>
  <c r="M35" i="3"/>
  <c r="M30" i="3"/>
  <c r="M27" i="3"/>
  <c r="M24" i="3"/>
  <c r="M21" i="3"/>
  <c r="M18" i="3"/>
  <c r="M15" i="3"/>
  <c r="M12" i="3"/>
  <c r="M8" i="3"/>
  <c r="M5" i="3"/>
  <c r="P5" i="3" s="1"/>
  <c r="Q5" i="3" s="1"/>
  <c r="M375" i="3"/>
  <c r="M373" i="3"/>
  <c r="P373" i="3" s="1"/>
  <c r="Q373" i="3" s="1"/>
  <c r="M370" i="3"/>
  <c r="M367" i="3"/>
  <c r="P367" i="3" s="1"/>
  <c r="Q367" i="3" s="1"/>
  <c r="M365" i="3"/>
  <c r="M179" i="3"/>
  <c r="M178" i="3"/>
  <c r="M177" i="3"/>
  <c r="M176" i="3"/>
  <c r="M172" i="3"/>
  <c r="M171" i="3"/>
  <c r="P171" i="3" s="1"/>
  <c r="M170" i="3"/>
  <c r="P170" i="3" s="1"/>
  <c r="M169" i="3"/>
  <c r="P169" i="3" s="1"/>
  <c r="M163" i="3"/>
  <c r="P163" i="3" s="1"/>
  <c r="M161" i="3"/>
  <c r="P161" i="3" s="1"/>
  <c r="M159" i="3"/>
  <c r="P159" i="3" s="1"/>
  <c r="Q159" i="3" s="1"/>
  <c r="M154" i="3"/>
  <c r="P154" i="3" s="1"/>
  <c r="Q154" i="3" s="1"/>
  <c r="M151" i="3"/>
  <c r="M147" i="3"/>
  <c r="M144" i="3"/>
  <c r="M140" i="3"/>
  <c r="M137" i="3"/>
  <c r="M133" i="3"/>
  <c r="M130" i="3"/>
  <c r="M127" i="3"/>
  <c r="M124" i="3"/>
  <c r="M121" i="3"/>
  <c r="M117" i="3"/>
  <c r="M114" i="3"/>
  <c r="M111" i="3"/>
  <c r="M109" i="3"/>
  <c r="M106" i="3"/>
  <c r="M102" i="3"/>
  <c r="M98" i="3"/>
  <c r="M95" i="3"/>
  <c r="M92" i="3"/>
  <c r="M89" i="3"/>
  <c r="M86" i="3"/>
  <c r="M83" i="3"/>
  <c r="M80" i="3"/>
  <c r="M77" i="3"/>
  <c r="M74" i="3"/>
  <c r="M70" i="3"/>
  <c r="M67" i="3"/>
  <c r="M64" i="3"/>
  <c r="M57" i="3"/>
  <c r="M54" i="3"/>
  <c r="M51" i="3"/>
  <c r="M47" i="3"/>
  <c r="M44" i="3"/>
  <c r="M40" i="3"/>
  <c r="M38" i="3"/>
  <c r="M33" i="3"/>
  <c r="M31" i="3"/>
  <c r="M28" i="3"/>
  <c r="M25" i="3"/>
  <c r="M22" i="3"/>
  <c r="M19" i="3"/>
  <c r="M16" i="3"/>
  <c r="M13" i="3"/>
  <c r="M10" i="3"/>
  <c r="M7" i="3"/>
  <c r="Q161" i="3"/>
  <c r="Q163" i="3"/>
  <c r="Q169" i="3"/>
  <c r="Q170" i="3"/>
  <c r="Q171" i="3"/>
  <c r="H151" i="3" l="1"/>
  <c r="R151" i="3"/>
  <c r="J151" i="3"/>
  <c r="P151" i="3" s="1"/>
  <c r="Q151" i="3" s="1"/>
  <c r="I151" i="3" l="1"/>
  <c r="N151" i="3"/>
  <c r="T151" i="3" l="1"/>
  <c r="S151" i="3" l="1"/>
  <c r="U151" i="3"/>
  <c r="G338" i="3" l="1"/>
  <c r="K338" i="3" s="1"/>
  <c r="M338" i="3" s="1"/>
  <c r="G339" i="3"/>
  <c r="K339" i="3" s="1"/>
  <c r="M339" i="3" s="1"/>
  <c r="R338" i="3"/>
  <c r="R339" i="3"/>
  <c r="J339" i="3"/>
  <c r="J338" i="3"/>
  <c r="A5267" i="11"/>
  <c r="A5150" i="11"/>
  <c r="A4566" i="11"/>
  <c r="A5435" i="11"/>
  <c r="A5266" i="11"/>
  <c r="A5149" i="11"/>
  <c r="A4565" i="11"/>
  <c r="A5434" i="11"/>
  <c r="A5265" i="11"/>
  <c r="A5148" i="11"/>
  <c r="A4564" i="11"/>
  <c r="A5147" i="11"/>
  <c r="A4563" i="11"/>
  <c r="A5433" i="11"/>
  <c r="A5264" i="11"/>
  <c r="A5146" i="11"/>
  <c r="A4562" i="11"/>
  <c r="A5555" i="11"/>
  <c r="A5432" i="11"/>
  <c r="A5263" i="11"/>
  <c r="A5145" i="11"/>
  <c r="A4561" i="11"/>
  <c r="A5262" i="11"/>
  <c r="A5144" i="11"/>
  <c r="A4560" i="11"/>
  <c r="A5431" i="11"/>
  <c r="A5261" i="11"/>
  <c r="A5143" i="11"/>
  <c r="A4559" i="11"/>
  <c r="A5430" i="11"/>
  <c r="A5260" i="11"/>
  <c r="A5142" i="11"/>
  <c r="A4558" i="11"/>
  <c r="A5554" i="11"/>
  <c r="A5259" i="11"/>
  <c r="A5141" i="11"/>
  <c r="A4557" i="11"/>
  <c r="A5429" i="11"/>
  <c r="A5258" i="11"/>
  <c r="A5140" i="11"/>
  <c r="A4556" i="11"/>
  <c r="A6" i="11"/>
  <c r="A5553" i="11"/>
  <c r="A5428" i="11"/>
  <c r="A5257" i="11"/>
  <c r="A5139" i="11"/>
  <c r="A4555" i="11"/>
  <c r="A5427" i="11"/>
  <c r="A5256" i="11"/>
  <c r="A5138" i="11"/>
  <c r="A4554" i="11"/>
  <c r="A5426" i="11"/>
  <c r="A5255" i="11"/>
  <c r="A5137" i="11"/>
  <c r="A4553" i="11"/>
  <c r="A5425" i="11"/>
  <c r="A5254" i="11"/>
  <c r="A5136" i="11"/>
  <c r="A4552" i="11"/>
  <c r="A5424" i="11"/>
  <c r="A5253" i="11"/>
  <c r="A5135" i="11"/>
  <c r="A4551" i="11"/>
  <c r="A5423" i="11"/>
  <c r="A5252" i="11"/>
  <c r="A5134" i="11"/>
  <c r="A4550" i="11"/>
  <c r="A5422" i="11"/>
  <c r="A5251" i="11"/>
  <c r="A5133" i="11"/>
  <c r="A4549" i="11"/>
  <c r="A5552" i="11"/>
  <c r="A5421" i="11"/>
  <c r="A5250" i="11"/>
  <c r="A5132" i="11"/>
  <c r="A4548" i="11"/>
  <c r="A5420" i="11"/>
  <c r="A5249" i="11"/>
  <c r="A5131" i="11"/>
  <c r="A4547" i="11"/>
  <c r="A5551" i="11"/>
  <c r="A5419" i="11"/>
  <c r="A5248" i="11"/>
  <c r="A5130" i="11"/>
  <c r="A4546" i="11"/>
  <c r="A5418" i="11"/>
  <c r="A5247" i="11"/>
  <c r="A5129" i="11"/>
  <c r="A4545" i="11"/>
  <c r="A5417" i="11"/>
  <c r="A5246" i="11"/>
  <c r="A5128" i="11"/>
  <c r="A4965" i="11"/>
  <c r="A4544" i="11"/>
  <c r="A5416" i="11"/>
  <c r="A5245" i="11"/>
  <c r="A5127" i="11"/>
  <c r="A4543" i="11"/>
  <c r="A5244" i="11"/>
  <c r="A5126" i="11"/>
  <c r="A4542" i="11"/>
  <c r="A5125" i="11"/>
  <c r="A4541" i="11"/>
  <c r="A5415" i="11"/>
  <c r="A5124" i="11"/>
  <c r="A4540" i="11"/>
  <c r="A5" i="11"/>
  <c r="A5123" i="11"/>
  <c r="A4539" i="11"/>
  <c r="A4" i="11"/>
  <c r="A5414" i="11"/>
  <c r="A5122" i="11"/>
  <c r="A5087" i="11"/>
  <c r="A4538" i="11"/>
  <c r="A3" i="11"/>
  <c r="A5413" i="11"/>
  <c r="A5243" i="11"/>
  <c r="A5121" i="11"/>
  <c r="A4537" i="11"/>
  <c r="A2" i="11"/>
  <c r="A5550" i="11"/>
  <c r="A5412" i="11"/>
  <c r="A5242" i="11"/>
  <c r="A5120" i="11"/>
  <c r="A4536" i="11"/>
  <c r="A5241" i="11"/>
  <c r="A5119" i="11"/>
  <c r="A4535" i="11"/>
  <c r="A5411" i="11"/>
  <c r="A5240" i="11"/>
  <c r="A4534" i="11"/>
  <c r="A5410" i="11"/>
  <c r="A5239" i="11"/>
  <c r="A5118" i="11"/>
  <c r="A4533" i="11"/>
  <c r="A4532" i="11"/>
  <c r="A5117" i="11"/>
  <c r="A4531" i="11"/>
  <c r="A5409" i="11"/>
  <c r="A5116" i="11"/>
  <c r="A4530" i="11"/>
  <c r="A4529" i="11"/>
  <c r="A5408" i="11"/>
  <c r="A5238" i="11"/>
  <c r="A5115" i="11"/>
  <c r="A4528" i="11"/>
  <c r="A5407" i="11"/>
  <c r="A5237" i="11"/>
  <c r="A5114" i="11"/>
  <c r="A4527" i="11"/>
  <c r="A5406" i="11"/>
  <c r="A5236" i="11"/>
  <c r="A5113" i="11"/>
  <c r="A4526" i="11"/>
  <c r="A4525" i="11"/>
  <c r="A5235" i="11"/>
  <c r="A5112" i="11"/>
  <c r="A5234" i="11"/>
  <c r="A5111" i="11"/>
  <c r="A4524" i="11"/>
  <c r="A5233" i="11"/>
  <c r="A5110" i="11"/>
  <c r="A4523" i="11"/>
  <c r="A5405" i="11"/>
  <c r="A5232" i="11"/>
  <c r="A5109" i="11"/>
  <c r="A4522" i="11"/>
  <c r="A5404" i="11"/>
  <c r="A5231" i="11"/>
  <c r="A5108" i="11"/>
  <c r="A4521" i="11"/>
  <c r="A5403" i="11"/>
  <c r="A5230" i="11"/>
  <c r="A5107" i="11"/>
  <c r="A4520" i="11"/>
  <c r="A5402" i="11"/>
  <c r="A5229" i="11"/>
  <c r="A5106" i="11"/>
  <c r="A4519" i="11"/>
  <c r="A5401" i="11"/>
  <c r="A5228" i="11"/>
  <c r="A5105" i="11"/>
  <c r="A4518" i="11"/>
  <c r="A5227" i="11"/>
  <c r="A5104" i="11"/>
  <c r="A4517" i="11"/>
  <c r="A5400" i="11"/>
  <c r="A5226" i="11"/>
  <c r="A5103" i="11"/>
  <c r="A4516" i="11"/>
  <c r="A5399" i="11"/>
  <c r="A5225" i="11"/>
  <c r="A5102" i="11"/>
  <c r="A4515" i="11"/>
  <c r="A5398" i="11"/>
  <c r="A5224" i="11"/>
  <c r="A5101" i="11"/>
  <c r="A4514" i="11"/>
  <c r="A5223" i="11"/>
  <c r="A5100" i="11"/>
  <c r="A4513" i="11"/>
  <c r="A5397" i="11"/>
  <c r="A5222" i="11"/>
  <c r="A5099" i="11"/>
  <c r="A4512" i="11"/>
  <c r="A5221" i="11"/>
  <c r="A5098" i="11"/>
  <c r="A4511" i="11"/>
  <c r="A5396" i="11"/>
  <c r="A5220" i="11"/>
  <c r="A5097" i="11"/>
  <c r="A4510" i="11"/>
  <c r="A5395" i="11"/>
  <c r="A5219" i="11"/>
  <c r="A5096" i="11"/>
  <c r="A4509" i="11"/>
  <c r="A5394" i="11"/>
  <c r="A5218" i="11"/>
  <c r="A5095" i="11"/>
  <c r="A4508" i="11"/>
  <c r="A5393" i="11"/>
  <c r="A5217" i="11"/>
  <c r="A5094" i="11"/>
  <c r="A4507" i="11"/>
  <c r="A5216" i="11"/>
  <c r="A5093" i="11"/>
  <c r="A4506" i="11"/>
  <c r="A5092" i="11"/>
  <c r="P339" i="3" l="1"/>
  <c r="P338" i="3"/>
  <c r="O338" i="3"/>
  <c r="E338" i="3"/>
  <c r="I338" i="3" s="1"/>
  <c r="O339" i="3"/>
  <c r="E339" i="3"/>
  <c r="I339" i="3" s="1"/>
  <c r="N338" i="3"/>
  <c r="N339" i="3"/>
  <c r="Q339" i="3" l="1"/>
  <c r="Q338" i="3"/>
  <c r="T338" i="3"/>
  <c r="T339" i="3"/>
  <c r="U338" i="3" l="1"/>
  <c r="S339" i="3"/>
  <c r="S338" i="3"/>
  <c r="U339" i="3"/>
  <c r="H39" i="3" l="1"/>
  <c r="R39" i="3"/>
  <c r="J39" i="3"/>
  <c r="P39" i="3" s="1"/>
  <c r="Q39" i="3" s="1"/>
  <c r="A1" i="11"/>
  <c r="I39" i="3" l="1"/>
  <c r="N39" i="3"/>
  <c r="T39" i="3" l="1"/>
  <c r="S39" i="3" l="1"/>
  <c r="U39" i="3"/>
  <c r="R179" i="3" l="1"/>
  <c r="N179" i="3" l="1"/>
  <c r="J179" i="3" l="1"/>
  <c r="P179" i="3" s="1"/>
  <c r="G329" i="3"/>
  <c r="K329" i="3" s="1"/>
  <c r="M329" i="3" s="1"/>
  <c r="O329" i="3" l="1"/>
  <c r="E329" i="3"/>
  <c r="Q179" i="3"/>
  <c r="I179" i="3"/>
  <c r="T179" i="3"/>
  <c r="H56" i="3"/>
  <c r="H178" i="3"/>
  <c r="H49" i="3"/>
  <c r="R56" i="3"/>
  <c r="R178" i="3"/>
  <c r="R49" i="3"/>
  <c r="J49" i="3"/>
  <c r="P49" i="3" s="1"/>
  <c r="Q49" i="3" s="1"/>
  <c r="J178" i="3"/>
  <c r="P178" i="3" s="1"/>
  <c r="Q178" i="3" s="1"/>
  <c r="J56" i="3"/>
  <c r="P56" i="3" s="1"/>
  <c r="Q56" i="3" s="1"/>
  <c r="H329" i="3"/>
  <c r="H26" i="3"/>
  <c r="R329" i="3"/>
  <c r="R26" i="3"/>
  <c r="J26" i="3"/>
  <c r="P26" i="3" s="1"/>
  <c r="Q26" i="3" s="1"/>
  <c r="J329" i="3"/>
  <c r="P329" i="3" s="1"/>
  <c r="H209" i="3"/>
  <c r="R209" i="3"/>
  <c r="J209" i="3"/>
  <c r="P209" i="3" s="1"/>
  <c r="Q209" i="3" s="1"/>
  <c r="Q329" i="3" l="1"/>
  <c r="I329" i="3"/>
  <c r="I56" i="3"/>
  <c r="I178" i="3"/>
  <c r="I49" i="3"/>
  <c r="I26" i="3"/>
  <c r="I209" i="3"/>
  <c r="S179" i="3"/>
  <c r="U179" i="3"/>
  <c r="N178" i="3"/>
  <c r="N209" i="3"/>
  <c r="N56" i="3"/>
  <c r="N49" i="3"/>
  <c r="N329" i="3"/>
  <c r="T329" i="3"/>
  <c r="N26" i="3"/>
  <c r="T209" i="3"/>
  <c r="H148" i="3"/>
  <c r="H149" i="3"/>
  <c r="H130" i="3"/>
  <c r="H131" i="3"/>
  <c r="R148" i="3"/>
  <c r="R149" i="3"/>
  <c r="R130" i="3"/>
  <c r="R131" i="3"/>
  <c r="H52" i="3"/>
  <c r="R52" i="3"/>
  <c r="S329" i="3" l="1"/>
  <c r="S209" i="3"/>
  <c r="U209" i="3"/>
  <c r="U329" i="3"/>
  <c r="T178" i="3"/>
  <c r="T26" i="3"/>
  <c r="T49" i="3"/>
  <c r="T56" i="3"/>
  <c r="N52" i="3"/>
  <c r="N131" i="3"/>
  <c r="N130" i="3"/>
  <c r="N149" i="3"/>
  <c r="N148" i="3"/>
  <c r="S26" i="3" l="1"/>
  <c r="S178" i="3"/>
  <c r="S49" i="3"/>
  <c r="S56" i="3"/>
  <c r="U26" i="3"/>
  <c r="U178" i="3"/>
  <c r="U56" i="3"/>
  <c r="U49" i="3"/>
  <c r="J52" i="3"/>
  <c r="P52" i="3" s="1"/>
  <c r="J130" i="3"/>
  <c r="P130" i="3" s="1"/>
  <c r="J131" i="3"/>
  <c r="P131" i="3" s="1"/>
  <c r="J149" i="3"/>
  <c r="P149" i="3" s="1"/>
  <c r="Q52" i="3" l="1"/>
  <c r="I52" i="3"/>
  <c r="Q130" i="3"/>
  <c r="I130" i="3"/>
  <c r="Q131" i="3"/>
  <c r="I131" i="3"/>
  <c r="Q149" i="3"/>
  <c r="I149" i="3"/>
  <c r="T130" i="3"/>
  <c r="T149" i="3"/>
  <c r="T131" i="3"/>
  <c r="T52" i="3"/>
  <c r="S130" i="3" l="1"/>
  <c r="S149" i="3"/>
  <c r="S131" i="3"/>
  <c r="S52" i="3"/>
  <c r="U149" i="3"/>
  <c r="U130" i="3"/>
  <c r="U131" i="3"/>
  <c r="U52" i="3"/>
  <c r="D4" i="2"/>
  <c r="D3" i="2"/>
  <c r="G245" i="3" l="1"/>
  <c r="K245" i="3" s="1"/>
  <c r="M245" i="3" s="1"/>
  <c r="H245" i="3"/>
  <c r="O245" i="3" l="1"/>
  <c r="E245" i="3"/>
  <c r="G173" i="3"/>
  <c r="K173" i="3" s="1"/>
  <c r="M173" i="3" s="1"/>
  <c r="P173" i="3" s="1"/>
  <c r="G244" i="3"/>
  <c r="K244" i="3" s="1"/>
  <c r="M244" i="3" s="1"/>
  <c r="P244" i="3" s="1"/>
  <c r="G286" i="3"/>
  <c r="K286" i="3" s="1"/>
  <c r="M286" i="3" s="1"/>
  <c r="G58" i="3"/>
  <c r="K58" i="3" s="1"/>
  <c r="M58" i="3" s="1"/>
  <c r="H43" i="3"/>
  <c r="H157" i="3"/>
  <c r="I157" i="3" s="1"/>
  <c r="H163" i="3"/>
  <c r="I163" i="3" s="1"/>
  <c r="H170" i="3"/>
  <c r="I170" i="3" s="1"/>
  <c r="H173" i="3"/>
  <c r="H190" i="3"/>
  <c r="H191" i="3"/>
  <c r="H244" i="3"/>
  <c r="H286" i="3"/>
  <c r="H195" i="3"/>
  <c r="H216" i="3"/>
  <c r="H58" i="3"/>
  <c r="R244" i="3"/>
  <c r="O173" i="3" l="1"/>
  <c r="Q173" i="3" s="1"/>
  <c r="E173" i="3"/>
  <c r="I173" i="3" s="1"/>
  <c r="O244" i="3"/>
  <c r="Q244" i="3" s="1"/>
  <c r="E244" i="3"/>
  <c r="I244" i="3" s="1"/>
  <c r="O286" i="3"/>
  <c r="E286" i="3"/>
  <c r="O58" i="3"/>
  <c r="E58" i="3"/>
  <c r="N244" i="3"/>
  <c r="J58" i="3"/>
  <c r="P58" i="3" s="1"/>
  <c r="J216" i="3"/>
  <c r="P216" i="3" s="1"/>
  <c r="J195" i="3"/>
  <c r="P195" i="3" s="1"/>
  <c r="J286" i="3"/>
  <c r="P286" i="3" s="1"/>
  <c r="J190" i="3"/>
  <c r="P190" i="3" s="1"/>
  <c r="J191" i="3"/>
  <c r="P191" i="3" s="1"/>
  <c r="Q58" i="3" l="1"/>
  <c r="I58" i="3"/>
  <c r="Q216" i="3"/>
  <c r="I216" i="3"/>
  <c r="Q195" i="3"/>
  <c r="I195" i="3"/>
  <c r="Q286" i="3"/>
  <c r="I286" i="3"/>
  <c r="Q190" i="3"/>
  <c r="I190" i="3"/>
  <c r="Q191" i="3"/>
  <c r="I191" i="3"/>
  <c r="T163" i="3"/>
  <c r="T244" i="3"/>
  <c r="T58" i="3"/>
  <c r="T216" i="3"/>
  <c r="T191" i="3"/>
  <c r="T157" i="3"/>
  <c r="T170" i="3"/>
  <c r="T190" i="3"/>
  <c r="H256" i="3"/>
  <c r="G256" i="3"/>
  <c r="K256" i="3" s="1"/>
  <c r="M256" i="3" s="1"/>
  <c r="O256" i="3" l="1"/>
  <c r="E256" i="3"/>
  <c r="S244" i="3"/>
  <c r="U244" i="3"/>
  <c r="J43" i="3"/>
  <c r="P43" i="3" s="1"/>
  <c r="T286" i="3"/>
  <c r="J256" i="3"/>
  <c r="P256" i="3" s="1"/>
  <c r="T173" i="3"/>
  <c r="T195" i="3"/>
  <c r="Q43" i="3" l="1"/>
  <c r="I43" i="3"/>
  <c r="Q256" i="3"/>
  <c r="I256" i="3"/>
  <c r="T43" i="3"/>
  <c r="T256" i="3" l="1"/>
  <c r="H248" i="3" l="1"/>
  <c r="J45" i="3"/>
  <c r="P45" i="3" s="1"/>
  <c r="Q45" i="3" s="1"/>
  <c r="J148" i="3"/>
  <c r="P148" i="3" s="1"/>
  <c r="J245" i="3"/>
  <c r="P245" i="3" s="1"/>
  <c r="J275" i="3"/>
  <c r="Q148" i="3" l="1"/>
  <c r="I148" i="3"/>
  <c r="Q245" i="3"/>
  <c r="I245" i="3"/>
  <c r="T148" i="3"/>
  <c r="S148" i="3" l="1"/>
  <c r="U148" i="3"/>
  <c r="T245" i="3"/>
  <c r="J248" i="3"/>
  <c r="G248" i="3"/>
  <c r="K248" i="3" s="1"/>
  <c r="M248" i="3" s="1"/>
  <c r="P248" i="3" l="1"/>
  <c r="O248" i="3"/>
  <c r="E248" i="3"/>
  <c r="I248" i="3" s="1"/>
  <c r="Q248" i="3" l="1"/>
  <c r="T248" i="3"/>
  <c r="J377" i="3" l="1"/>
  <c r="P377" i="3" s="1"/>
  <c r="Q377" i="3" s="1"/>
  <c r="J376" i="3"/>
  <c r="P376" i="3" s="1"/>
  <c r="Q376" i="3" s="1"/>
  <c r="L369" i="28"/>
  <c r="M369" i="28" s="1"/>
  <c r="L368" i="28"/>
  <c r="J371" i="3"/>
  <c r="P371" i="3" s="1"/>
  <c r="Q371" i="3" s="1"/>
  <c r="J372" i="3"/>
  <c r="P372" i="3" s="1"/>
  <c r="Q372" i="3" s="1"/>
  <c r="J370" i="3"/>
  <c r="P370" i="3" s="1"/>
  <c r="Q370" i="3" s="1"/>
  <c r="J369" i="3"/>
  <c r="P369" i="3" s="1"/>
  <c r="Q369" i="3" s="1"/>
  <c r="L366" i="28"/>
  <c r="M366" i="28" s="1"/>
  <c r="J366" i="3"/>
  <c r="P366" i="3" s="1"/>
  <c r="Q366" i="3" s="1"/>
  <c r="J365" i="3"/>
  <c r="P365" i="3" s="1"/>
  <c r="Q365" i="3" s="1"/>
  <c r="L361" i="28"/>
  <c r="L364" i="28"/>
  <c r="J362" i="3"/>
  <c r="L358" i="28"/>
  <c r="L351" i="28"/>
  <c r="L350" i="28"/>
  <c r="L348" i="28"/>
  <c r="M348" i="28" s="1"/>
  <c r="L343" i="28"/>
  <c r="M343" i="28" s="1"/>
  <c r="L347" i="28"/>
  <c r="J355" i="3"/>
  <c r="L356" i="28"/>
  <c r="L355" i="28"/>
  <c r="L357" i="28"/>
  <c r="L353" i="28"/>
  <c r="J350" i="3"/>
  <c r="L342" i="28"/>
  <c r="L352" i="28"/>
  <c r="M352" i="28" s="1"/>
  <c r="L349" i="28"/>
  <c r="M349" i="28" s="1"/>
  <c r="L346" i="28"/>
  <c r="L345" i="28"/>
  <c r="L341" i="28"/>
  <c r="J342" i="3"/>
  <c r="P342" i="3" s="1"/>
  <c r="Q342" i="3" s="1"/>
  <c r="J341" i="3"/>
  <c r="P341" i="3" s="1"/>
  <c r="Q341" i="3" s="1"/>
  <c r="J340" i="3"/>
  <c r="P340" i="3" s="1"/>
  <c r="Q340" i="3" s="1"/>
  <c r="L289" i="28"/>
  <c r="M289" i="28" s="1"/>
  <c r="L333" i="28"/>
  <c r="J335" i="3"/>
  <c r="J334" i="3"/>
  <c r="J333" i="3"/>
  <c r="L305" i="28"/>
  <c r="L301" i="28"/>
  <c r="L300" i="28"/>
  <c r="L284" i="28"/>
  <c r="L303" i="28"/>
  <c r="L302" i="28"/>
  <c r="L287" i="28"/>
  <c r="L286" i="28"/>
  <c r="M286" i="28" s="1"/>
  <c r="L285" i="28"/>
  <c r="L329" i="28"/>
  <c r="J321" i="3"/>
  <c r="L318" i="28"/>
  <c r="J318" i="3"/>
  <c r="L315" i="28"/>
  <c r="L309" i="28"/>
  <c r="L290" i="28"/>
  <c r="L330" i="28"/>
  <c r="M330" i="28" s="1"/>
  <c r="J314" i="3"/>
  <c r="J313" i="3"/>
  <c r="L319" i="28"/>
  <c r="L299" i="28"/>
  <c r="J310" i="3"/>
  <c r="L296" i="28"/>
  <c r="J308" i="3"/>
  <c r="L334" i="28"/>
  <c r="L331" i="28"/>
  <c r="J305" i="3"/>
  <c r="J304" i="3"/>
  <c r="L298" i="28"/>
  <c r="J302" i="3"/>
  <c r="J301" i="3"/>
  <c r="L337" i="28"/>
  <c r="J299" i="3"/>
  <c r="L328" i="28"/>
  <c r="L327" i="28"/>
  <c r="L326" i="28"/>
  <c r="J295" i="3"/>
  <c r="J294" i="3"/>
  <c r="L316" i="28"/>
  <c r="J292" i="3"/>
  <c r="J291" i="3"/>
  <c r="J290" i="3"/>
  <c r="J289" i="3"/>
  <c r="L313" i="28"/>
  <c r="J287" i="3"/>
  <c r="L308" i="28"/>
  <c r="J284" i="3"/>
  <c r="L306" i="28"/>
  <c r="J282" i="3"/>
  <c r="L325" i="28"/>
  <c r="L324" i="28"/>
  <c r="J279" i="3"/>
  <c r="J278" i="3"/>
  <c r="L293" i="28"/>
  <c r="J276" i="3"/>
  <c r="L322" i="28"/>
  <c r="L291" i="28"/>
  <c r="J272" i="3"/>
  <c r="L295" i="28"/>
  <c r="L283" i="28"/>
  <c r="M283" i="28" s="1"/>
  <c r="J269" i="3"/>
  <c r="J268" i="3"/>
  <c r="L281" i="28"/>
  <c r="J266" i="3"/>
  <c r="L276" i="28"/>
  <c r="L277" i="28"/>
  <c r="J263" i="3"/>
  <c r="J262" i="3"/>
  <c r="J261" i="3"/>
  <c r="J260" i="3"/>
  <c r="L272" i="28"/>
  <c r="L271" i="28"/>
  <c r="J257" i="3"/>
  <c r="P257" i="3" s="1"/>
  <c r="Q257" i="3" s="1"/>
  <c r="J255" i="3"/>
  <c r="J254" i="3"/>
  <c r="L270" i="28"/>
  <c r="J251" i="3"/>
  <c r="J250" i="3"/>
  <c r="L269" i="28"/>
  <c r="L268" i="28"/>
  <c r="L267" i="28"/>
  <c r="J242" i="3"/>
  <c r="J241" i="3"/>
  <c r="J240" i="3"/>
  <c r="L266" i="28"/>
  <c r="J238" i="3"/>
  <c r="J237" i="3"/>
  <c r="J236" i="3"/>
  <c r="J235" i="3"/>
  <c r="J234" i="3"/>
  <c r="J233" i="3"/>
  <c r="L275" i="28"/>
  <c r="L274" i="28"/>
  <c r="L263" i="28"/>
  <c r="L264" i="28"/>
  <c r="Q228" i="3"/>
  <c r="L257" i="28"/>
  <c r="L262" i="28"/>
  <c r="L258" i="28"/>
  <c r="J224" i="3"/>
  <c r="P224" i="3" s="1"/>
  <c r="Q224" i="3" s="1"/>
  <c r="L255" i="28"/>
  <c r="J222" i="3"/>
  <c r="P222" i="3" s="1"/>
  <c r="Q222" i="3" s="1"/>
  <c r="J221" i="3"/>
  <c r="P221" i="3" s="1"/>
  <c r="Q221" i="3" s="1"/>
  <c r="L253" i="28"/>
  <c r="L252" i="28"/>
  <c r="L231" i="28"/>
  <c r="L251" i="28"/>
  <c r="J217" i="3"/>
  <c r="P217" i="3" s="1"/>
  <c r="Q217" i="3" s="1"/>
  <c r="L240" i="28"/>
  <c r="L225" i="28"/>
  <c r="L241" i="28"/>
  <c r="J212" i="3"/>
  <c r="P212" i="3" s="1"/>
  <c r="Q212" i="3" s="1"/>
  <c r="L235" i="28"/>
  <c r="L219" i="28"/>
  <c r="L238" i="28"/>
  <c r="J207" i="3"/>
  <c r="P207" i="3" s="1"/>
  <c r="Q207" i="3" s="1"/>
  <c r="L239" i="28"/>
  <c r="L222" i="28"/>
  <c r="J204" i="3"/>
  <c r="P204" i="3" s="1"/>
  <c r="Q204" i="3" s="1"/>
  <c r="L221" i="28"/>
  <c r="J202" i="3"/>
  <c r="P202" i="3" s="1"/>
  <c r="Q202" i="3" s="1"/>
  <c r="J201" i="3"/>
  <c r="P201" i="3" s="1"/>
  <c r="Q201" i="3" s="1"/>
  <c r="L245" i="28"/>
  <c r="J199" i="3"/>
  <c r="P199" i="3" s="1"/>
  <c r="Q199" i="3" s="1"/>
  <c r="L250" i="28"/>
  <c r="L249" i="28"/>
  <c r="L248" i="28"/>
  <c r="L247" i="28"/>
  <c r="L246" i="28"/>
  <c r="J198" i="3"/>
  <c r="P198" i="3" s="1"/>
  <c r="Q198" i="3" s="1"/>
  <c r="L242" i="28"/>
  <c r="J196" i="3"/>
  <c r="P196" i="3" s="1"/>
  <c r="Q196" i="3" s="1"/>
  <c r="L243" i="28"/>
  <c r="J192" i="3"/>
  <c r="P192" i="3" s="1"/>
  <c r="Q192" i="3" s="1"/>
  <c r="L218" i="28"/>
  <c r="L228" i="28"/>
  <c r="L234" i="28"/>
  <c r="L229" i="28"/>
  <c r="J183" i="3"/>
  <c r="P183" i="3" s="1"/>
  <c r="Q183" i="3" s="1"/>
  <c r="J182" i="3"/>
  <c r="P182" i="3" s="1"/>
  <c r="Q182" i="3" s="1"/>
  <c r="L213" i="28"/>
  <c r="L212" i="28"/>
  <c r="M212" i="28" s="1"/>
  <c r="L211" i="28"/>
  <c r="J176" i="3"/>
  <c r="P176" i="3" s="1"/>
  <c r="Q176" i="3" s="1"/>
  <c r="J175" i="3"/>
  <c r="L150" i="28"/>
  <c r="L166" i="28"/>
  <c r="M166" i="28" s="1"/>
  <c r="L203" i="28"/>
  <c r="L202" i="28"/>
  <c r="L163" i="28"/>
  <c r="J174" i="3"/>
  <c r="L187" i="28"/>
  <c r="L161" i="28"/>
  <c r="P172" i="3"/>
  <c r="Q172" i="3" s="1"/>
  <c r="L174" i="28"/>
  <c r="M174" i="28" s="1"/>
  <c r="L180" i="28"/>
  <c r="M180" i="28" s="1"/>
  <c r="L179" i="28"/>
  <c r="L178" i="28"/>
  <c r="M178" i="28" s="1"/>
  <c r="L177" i="28"/>
  <c r="M177" i="28" s="1"/>
  <c r="L175" i="28"/>
  <c r="M175" i="28" s="1"/>
  <c r="L173" i="28"/>
  <c r="L172" i="28"/>
  <c r="L156" i="28"/>
  <c r="L171" i="28"/>
  <c r="L164" i="28"/>
  <c r="L170" i="28"/>
  <c r="L149" i="28"/>
  <c r="L154" i="28"/>
  <c r="L140" i="28"/>
  <c r="L145" i="28"/>
  <c r="L139" i="28"/>
  <c r="L138" i="28"/>
  <c r="L143" i="28"/>
  <c r="L142" i="28"/>
  <c r="L136" i="28"/>
  <c r="L152" i="28"/>
  <c r="L137" i="28"/>
  <c r="L169" i="28"/>
  <c r="L134" i="28"/>
  <c r="M134" i="28" s="1"/>
  <c r="L132" i="28"/>
  <c r="L151" i="28"/>
  <c r="L131" i="28"/>
  <c r="P349" i="3"/>
  <c r="Q349" i="3" s="1"/>
  <c r="L129" i="28"/>
  <c r="J150" i="3"/>
  <c r="P150" i="3" s="1"/>
  <c r="Q150" i="3" s="1"/>
  <c r="J147" i="3"/>
  <c r="P147" i="3" s="1"/>
  <c r="Q147" i="3" s="1"/>
  <c r="L114" i="28"/>
  <c r="L113" i="28"/>
  <c r="J144" i="3"/>
  <c r="P144" i="3" s="1"/>
  <c r="Q144" i="3" s="1"/>
  <c r="L121" i="28"/>
  <c r="L112" i="28"/>
  <c r="L119" i="28"/>
  <c r="J140" i="3"/>
  <c r="P140" i="3" s="1"/>
  <c r="Q140" i="3" s="1"/>
  <c r="L122" i="28"/>
  <c r="M122" i="28" s="1"/>
  <c r="J138" i="3"/>
  <c r="P138" i="3" s="1"/>
  <c r="Q138" i="3" s="1"/>
  <c r="J137" i="3"/>
  <c r="P137" i="3" s="1"/>
  <c r="Q137" i="3" s="1"/>
  <c r="J136" i="3"/>
  <c r="P136" i="3" s="1"/>
  <c r="Q136" i="3" s="1"/>
  <c r="L127" i="28"/>
  <c r="J134" i="3"/>
  <c r="P134" i="3" s="1"/>
  <c r="Q134" i="3" s="1"/>
  <c r="L125" i="28"/>
  <c r="J132" i="3"/>
  <c r="P132" i="3" s="1"/>
  <c r="Q132" i="3" s="1"/>
  <c r="J129" i="3"/>
  <c r="P129" i="3" s="1"/>
  <c r="Q129" i="3" s="1"/>
  <c r="L118" i="28"/>
  <c r="J127" i="3"/>
  <c r="P127" i="3" s="1"/>
  <c r="Q127" i="3" s="1"/>
  <c r="J126" i="3"/>
  <c r="P126" i="3" s="1"/>
  <c r="Q126" i="3" s="1"/>
  <c r="L111" i="28"/>
  <c r="J124" i="3"/>
  <c r="P124" i="3" s="1"/>
  <c r="Q124" i="3" s="1"/>
  <c r="L109" i="28"/>
  <c r="L106" i="28"/>
  <c r="L107" i="28"/>
  <c r="J120" i="3"/>
  <c r="P120" i="3" s="1"/>
  <c r="Q120" i="3" s="1"/>
  <c r="J119" i="3"/>
  <c r="P119" i="3" s="1"/>
  <c r="Q119" i="3" s="1"/>
  <c r="L103" i="28"/>
  <c r="J117" i="3"/>
  <c r="P117" i="3" s="1"/>
  <c r="Q117" i="3" s="1"/>
  <c r="L86" i="28"/>
  <c r="M86" i="28" s="1"/>
  <c r="L97" i="28"/>
  <c r="J115" i="3"/>
  <c r="P115" i="3" s="1"/>
  <c r="Q115" i="3" s="1"/>
  <c r="L96" i="28"/>
  <c r="L100" i="28"/>
  <c r="J112" i="3"/>
  <c r="P112" i="3" s="1"/>
  <c r="Q112" i="3" s="1"/>
  <c r="J111" i="3"/>
  <c r="P111" i="3" s="1"/>
  <c r="Q111" i="3" s="1"/>
  <c r="J110" i="3"/>
  <c r="P110" i="3" s="1"/>
  <c r="Q110" i="3" s="1"/>
  <c r="L94" i="28"/>
  <c r="L93" i="28"/>
  <c r="M93" i="28" s="1"/>
  <c r="J107" i="3"/>
  <c r="P107" i="3" s="1"/>
  <c r="Q107" i="3" s="1"/>
  <c r="L88" i="28"/>
  <c r="M88" i="28" s="1"/>
  <c r="L92" i="28"/>
  <c r="J105" i="3"/>
  <c r="P105" i="3" s="1"/>
  <c r="Q105" i="3" s="1"/>
  <c r="J104" i="3"/>
  <c r="P104" i="3" s="1"/>
  <c r="Q104" i="3" s="1"/>
  <c r="L91" i="28"/>
  <c r="J102" i="3"/>
  <c r="P102" i="3" s="1"/>
  <c r="Q102" i="3" s="1"/>
  <c r="L90" i="28"/>
  <c r="M90" i="28" s="1"/>
  <c r="J100" i="3"/>
  <c r="P100" i="3" s="1"/>
  <c r="Q100" i="3" s="1"/>
  <c r="L89" i="28"/>
  <c r="M89" i="28" s="1"/>
  <c r="L95" i="28"/>
  <c r="M95" i="28" s="1"/>
  <c r="J97" i="3"/>
  <c r="P97" i="3" s="1"/>
  <c r="Q97" i="3" s="1"/>
  <c r="J96" i="3"/>
  <c r="P96" i="3" s="1"/>
  <c r="Q96" i="3" s="1"/>
  <c r="J95" i="3"/>
  <c r="P95" i="3" s="1"/>
  <c r="Q95" i="3" s="1"/>
  <c r="L102" i="28"/>
  <c r="L87" i="28"/>
  <c r="L85" i="28"/>
  <c r="L83" i="28"/>
  <c r="L84" i="28"/>
  <c r="L82" i="28"/>
  <c r="J89" i="3"/>
  <c r="P89" i="3" s="1"/>
  <c r="Q89" i="3" s="1"/>
  <c r="L81" i="28"/>
  <c r="J87" i="3"/>
  <c r="P87" i="3" s="1"/>
  <c r="Q87" i="3" s="1"/>
  <c r="J86" i="3"/>
  <c r="P86" i="3" s="1"/>
  <c r="Q86" i="3" s="1"/>
  <c r="L77" i="28"/>
  <c r="J84" i="3"/>
  <c r="P84" i="3" s="1"/>
  <c r="Q84" i="3" s="1"/>
  <c r="J83" i="3"/>
  <c r="P83" i="3" s="1"/>
  <c r="Q83" i="3" s="1"/>
  <c r="L74" i="28"/>
  <c r="J81" i="3"/>
  <c r="P81" i="3" s="1"/>
  <c r="Q81" i="3" s="1"/>
  <c r="J80" i="3"/>
  <c r="P80" i="3" s="1"/>
  <c r="Q80" i="3" s="1"/>
  <c r="L66" i="28"/>
  <c r="L72" i="28"/>
  <c r="J77" i="3"/>
  <c r="P77" i="3" s="1"/>
  <c r="Q77" i="3" s="1"/>
  <c r="J76" i="3"/>
  <c r="P76" i="3" s="1"/>
  <c r="Q76" i="3" s="1"/>
  <c r="J75" i="3"/>
  <c r="P75" i="3" s="1"/>
  <c r="Q75" i="3" s="1"/>
  <c r="J74" i="3"/>
  <c r="P74" i="3" s="1"/>
  <c r="Q74" i="3" s="1"/>
  <c r="J73" i="3"/>
  <c r="P73" i="3" s="1"/>
  <c r="Q73" i="3" s="1"/>
  <c r="L64" i="28"/>
  <c r="L63" i="28"/>
  <c r="J70" i="3"/>
  <c r="P70" i="3" s="1"/>
  <c r="Q70" i="3" s="1"/>
  <c r="L61" i="28"/>
  <c r="J68" i="3"/>
  <c r="P68" i="3" s="1"/>
  <c r="Q68" i="3" s="1"/>
  <c r="J67" i="3"/>
  <c r="P67" i="3" s="1"/>
  <c r="Q67" i="3" s="1"/>
  <c r="L59" i="28"/>
  <c r="L58" i="28"/>
  <c r="L56" i="28"/>
  <c r="L57" i="28"/>
  <c r="L54" i="28"/>
  <c r="L52" i="28"/>
  <c r="L51" i="28"/>
  <c r="L50" i="28"/>
  <c r="L49" i="28"/>
  <c r="J55" i="3"/>
  <c r="P55" i="3" s="1"/>
  <c r="Q55" i="3" s="1"/>
  <c r="L42" i="28"/>
  <c r="J53" i="3"/>
  <c r="P53" i="3" s="1"/>
  <c r="Q53" i="3" s="1"/>
  <c r="L45" i="28"/>
  <c r="L44" i="28"/>
  <c r="L40" i="28"/>
  <c r="J47" i="3"/>
  <c r="P47" i="3" s="1"/>
  <c r="Q47" i="3" s="1"/>
  <c r="L43" i="28"/>
  <c r="L38" i="28"/>
  <c r="L37" i="28"/>
  <c r="J42" i="3"/>
  <c r="P42" i="3" s="1"/>
  <c r="Q42" i="3" s="1"/>
  <c r="L28" i="28"/>
  <c r="L27" i="28"/>
  <c r="J40" i="3"/>
  <c r="P40" i="3" s="1"/>
  <c r="Q40" i="3" s="1"/>
  <c r="J38" i="3"/>
  <c r="P38" i="3" s="1"/>
  <c r="Q38" i="3" s="1"/>
  <c r="L36" i="28"/>
  <c r="J36" i="3"/>
  <c r="P36" i="3" s="1"/>
  <c r="Q36" i="3" s="1"/>
  <c r="L35" i="28"/>
  <c r="J34" i="3"/>
  <c r="P34" i="3" s="1"/>
  <c r="Q34" i="3" s="1"/>
  <c r="L33" i="28"/>
  <c r="L31" i="28"/>
  <c r="L32" i="28"/>
  <c r="J30" i="3"/>
  <c r="P30" i="3" s="1"/>
  <c r="Q30" i="3" s="1"/>
  <c r="L24" i="28"/>
  <c r="L23" i="28"/>
  <c r="J27" i="3"/>
  <c r="P27" i="3" s="1"/>
  <c r="Q27" i="3" s="1"/>
  <c r="J25" i="3"/>
  <c r="P25" i="3" s="1"/>
  <c r="Q25" i="3" s="1"/>
  <c r="J24" i="3"/>
  <c r="P24" i="3" s="1"/>
  <c r="Q24" i="3" s="1"/>
  <c r="J23" i="3"/>
  <c r="P23" i="3" s="1"/>
  <c r="Q23" i="3" s="1"/>
  <c r="L17" i="28"/>
  <c r="J21" i="3"/>
  <c r="P21" i="3" s="1"/>
  <c r="Q21" i="3" s="1"/>
  <c r="L15" i="28"/>
  <c r="L19" i="28"/>
  <c r="J18" i="3"/>
  <c r="P18" i="3" s="1"/>
  <c r="Q18" i="3" s="1"/>
  <c r="J17" i="3"/>
  <c r="P17" i="3" s="1"/>
  <c r="Q17" i="3" s="1"/>
  <c r="J16" i="3"/>
  <c r="P16" i="3" s="1"/>
  <c r="Q16" i="3" s="1"/>
  <c r="L20" i="28"/>
  <c r="J14" i="3"/>
  <c r="P14" i="3" s="1"/>
  <c r="Q14" i="3" s="1"/>
  <c r="J13" i="3"/>
  <c r="P13" i="3" s="1"/>
  <c r="Q13" i="3" s="1"/>
  <c r="L11" i="28"/>
  <c r="L16" i="28"/>
  <c r="J10" i="3"/>
  <c r="P10" i="3" s="1"/>
  <c r="Q10" i="3" s="1"/>
  <c r="L9" i="28"/>
  <c r="L14" i="28"/>
  <c r="L7" i="28"/>
  <c r="L5" i="28"/>
  <c r="P13" i="29"/>
  <c r="L13" i="29"/>
  <c r="E13" i="29"/>
  <c r="M13" i="29" s="1"/>
  <c r="L12" i="29"/>
  <c r="J12" i="29"/>
  <c r="E12" i="29"/>
  <c r="I12" i="29" s="1"/>
  <c r="P11" i="29"/>
  <c r="L11" i="29"/>
  <c r="E11" i="29"/>
  <c r="M11" i="29" s="1"/>
  <c r="L10" i="29"/>
  <c r="J10" i="29"/>
  <c r="E10" i="29"/>
  <c r="I10" i="29" s="1"/>
  <c r="P9" i="29"/>
  <c r="L9" i="29"/>
  <c r="E9" i="29"/>
  <c r="I9" i="29" s="1"/>
  <c r="P8" i="29"/>
  <c r="L8" i="29"/>
  <c r="E8" i="29"/>
  <c r="M8" i="29" s="1"/>
  <c r="P7" i="29"/>
  <c r="L7" i="29"/>
  <c r="E7" i="29"/>
  <c r="M7" i="29" s="1"/>
  <c r="L6" i="29"/>
  <c r="E6" i="29"/>
  <c r="M6" i="29" s="1"/>
  <c r="L5" i="29"/>
  <c r="E5" i="29"/>
  <c r="I5" i="29" s="1"/>
  <c r="R5" i="29" s="1"/>
  <c r="T370" i="28"/>
  <c r="Q370" i="28"/>
  <c r="O370" i="28"/>
  <c r="N370" i="28"/>
  <c r="J370" i="28"/>
  <c r="I370" i="28"/>
  <c r="H370" i="28"/>
  <c r="G370" i="28"/>
  <c r="F370" i="28"/>
  <c r="E370" i="28"/>
  <c r="K370" i="28" s="1"/>
  <c r="Q369" i="28"/>
  <c r="O369" i="28"/>
  <c r="N369" i="28"/>
  <c r="J369" i="28"/>
  <c r="I369" i="28"/>
  <c r="H369" i="28"/>
  <c r="G369" i="28"/>
  <c r="F369" i="28"/>
  <c r="E369" i="28"/>
  <c r="K369" i="28" s="1"/>
  <c r="T368" i="28"/>
  <c r="Q368" i="28"/>
  <c r="O368" i="28"/>
  <c r="N368" i="28"/>
  <c r="J368" i="28"/>
  <c r="I368" i="28"/>
  <c r="H368" i="28"/>
  <c r="G368" i="28"/>
  <c r="F368" i="28"/>
  <c r="E368" i="28"/>
  <c r="K368" i="28" s="1"/>
  <c r="Q367" i="28"/>
  <c r="O367" i="28"/>
  <c r="N367" i="28"/>
  <c r="J367" i="28"/>
  <c r="I367" i="28"/>
  <c r="H367" i="28"/>
  <c r="G367" i="28"/>
  <c r="F367" i="28"/>
  <c r="E367" i="28"/>
  <c r="K367" i="28" s="1"/>
  <c r="Q366" i="28"/>
  <c r="O366" i="28"/>
  <c r="P366" i="28" s="1"/>
  <c r="N366" i="28"/>
  <c r="J366" i="28"/>
  <c r="I366" i="28"/>
  <c r="H366" i="28"/>
  <c r="G366" i="28"/>
  <c r="F366" i="28"/>
  <c r="E366" i="28"/>
  <c r="K366" i="28" s="1"/>
  <c r="T365" i="28"/>
  <c r="Q365" i="28"/>
  <c r="O365" i="28"/>
  <c r="N365" i="28"/>
  <c r="J365" i="28"/>
  <c r="I365" i="28"/>
  <c r="H365" i="28"/>
  <c r="G365" i="28"/>
  <c r="F365" i="28"/>
  <c r="E365" i="28"/>
  <c r="K365" i="28" s="1"/>
  <c r="T364" i="28"/>
  <c r="Q364" i="28"/>
  <c r="O364" i="28"/>
  <c r="N364" i="28"/>
  <c r="J364" i="28"/>
  <c r="I364" i="28"/>
  <c r="H364" i="28"/>
  <c r="G364" i="28"/>
  <c r="F364" i="28"/>
  <c r="E364" i="28"/>
  <c r="K364" i="28" s="1"/>
  <c r="T363" i="28"/>
  <c r="Q363" i="28"/>
  <c r="O363" i="28"/>
  <c r="N363" i="28"/>
  <c r="J363" i="28"/>
  <c r="I363" i="28"/>
  <c r="H363" i="28"/>
  <c r="G363" i="28"/>
  <c r="F363" i="28"/>
  <c r="E363" i="28"/>
  <c r="K363" i="28" s="1"/>
  <c r="T362" i="28"/>
  <c r="Q362" i="28"/>
  <c r="O362" i="28"/>
  <c r="N362" i="28"/>
  <c r="J362" i="28"/>
  <c r="I362" i="28"/>
  <c r="H362" i="28"/>
  <c r="G362" i="28"/>
  <c r="F362" i="28"/>
  <c r="E362" i="28"/>
  <c r="K362" i="28" s="1"/>
  <c r="T361" i="28"/>
  <c r="Q361" i="28"/>
  <c r="O361" i="28"/>
  <c r="N361" i="28"/>
  <c r="J361" i="28"/>
  <c r="I361" i="28"/>
  <c r="H361" i="28"/>
  <c r="G361" i="28"/>
  <c r="F361" i="28"/>
  <c r="E361" i="28"/>
  <c r="K361" i="28" s="1"/>
  <c r="T360" i="28"/>
  <c r="Q360" i="28"/>
  <c r="O360" i="28"/>
  <c r="N360" i="28"/>
  <c r="L360" i="28"/>
  <c r="M360" i="28" s="1"/>
  <c r="J360" i="28"/>
  <c r="I360" i="28"/>
  <c r="H360" i="28"/>
  <c r="G360" i="28"/>
  <c r="F360" i="28"/>
  <c r="E360" i="28"/>
  <c r="K360" i="28" s="1"/>
  <c r="T359" i="28"/>
  <c r="Q359" i="28"/>
  <c r="O359" i="28"/>
  <c r="N359" i="28"/>
  <c r="J359" i="28"/>
  <c r="I359" i="28"/>
  <c r="H359" i="28"/>
  <c r="G359" i="28"/>
  <c r="F359" i="28"/>
  <c r="E359" i="28"/>
  <c r="K359" i="28" s="1"/>
  <c r="T358" i="28"/>
  <c r="Q358" i="28"/>
  <c r="O358" i="28"/>
  <c r="N358" i="28"/>
  <c r="J358" i="28"/>
  <c r="I358" i="28"/>
  <c r="H358" i="28"/>
  <c r="G358" i="28"/>
  <c r="F358" i="28"/>
  <c r="E358" i="28"/>
  <c r="K358" i="28" s="1"/>
  <c r="T357" i="28"/>
  <c r="Q357" i="28"/>
  <c r="O357" i="28"/>
  <c r="N357" i="28"/>
  <c r="J357" i="28"/>
  <c r="I357" i="28"/>
  <c r="H357" i="28"/>
  <c r="G357" i="28"/>
  <c r="F357" i="28"/>
  <c r="E357" i="28"/>
  <c r="K357" i="28" s="1"/>
  <c r="T356" i="28"/>
  <c r="Q356" i="28"/>
  <c r="O356" i="28"/>
  <c r="N356" i="28"/>
  <c r="J356" i="28"/>
  <c r="I356" i="28"/>
  <c r="H356" i="28"/>
  <c r="G356" i="28"/>
  <c r="F356" i="28"/>
  <c r="E356" i="28"/>
  <c r="K356" i="28" s="1"/>
  <c r="T355" i="28"/>
  <c r="Q355" i="28"/>
  <c r="O355" i="28"/>
  <c r="N355" i="28"/>
  <c r="J355" i="28"/>
  <c r="I355" i="28"/>
  <c r="H355" i="28"/>
  <c r="G355" i="28"/>
  <c r="F355" i="28"/>
  <c r="E355" i="28"/>
  <c r="K355" i="28" s="1"/>
  <c r="T354" i="28"/>
  <c r="Q354" i="28"/>
  <c r="O354" i="28"/>
  <c r="N354" i="28"/>
  <c r="J354" i="28"/>
  <c r="I354" i="28"/>
  <c r="H354" i="28"/>
  <c r="G354" i="28"/>
  <c r="F354" i="28"/>
  <c r="E354" i="28"/>
  <c r="K354" i="28" s="1"/>
  <c r="T353" i="28"/>
  <c r="Q353" i="28"/>
  <c r="O353" i="28"/>
  <c r="N353" i="28"/>
  <c r="J353" i="28"/>
  <c r="I353" i="28"/>
  <c r="H353" i="28"/>
  <c r="G353" i="28"/>
  <c r="F353" i="28"/>
  <c r="E353" i="28"/>
  <c r="K353" i="28" s="1"/>
  <c r="Q352" i="28"/>
  <c r="O352" i="28"/>
  <c r="N352" i="28"/>
  <c r="J352" i="28"/>
  <c r="I352" i="28"/>
  <c r="H352" i="28"/>
  <c r="G352" i="28"/>
  <c r="F352" i="28"/>
  <c r="E352" i="28"/>
  <c r="K352" i="28" s="1"/>
  <c r="T351" i="28"/>
  <c r="Q351" i="28"/>
  <c r="O351" i="28"/>
  <c r="N351" i="28"/>
  <c r="J351" i="28"/>
  <c r="I351" i="28"/>
  <c r="H351" i="28"/>
  <c r="G351" i="28"/>
  <c r="F351" i="28"/>
  <c r="E351" i="28"/>
  <c r="K351" i="28" s="1"/>
  <c r="T350" i="28"/>
  <c r="Q350" i="28"/>
  <c r="O350" i="28"/>
  <c r="N350" i="28"/>
  <c r="J350" i="28"/>
  <c r="I350" i="28"/>
  <c r="H350" i="28"/>
  <c r="G350" i="28"/>
  <c r="F350" i="28"/>
  <c r="E350" i="28"/>
  <c r="K350" i="28" s="1"/>
  <c r="Q349" i="28"/>
  <c r="O349" i="28"/>
  <c r="N349" i="28"/>
  <c r="J349" i="28"/>
  <c r="I349" i="28"/>
  <c r="H349" i="28"/>
  <c r="G349" i="28"/>
  <c r="F349" i="28"/>
  <c r="E349" i="28"/>
  <c r="K349" i="28" s="1"/>
  <c r="Q348" i="28"/>
  <c r="O348" i="28"/>
  <c r="P348" i="28" s="1"/>
  <c r="N348" i="28"/>
  <c r="J348" i="28"/>
  <c r="I348" i="28"/>
  <c r="H348" i="28"/>
  <c r="G348" i="28"/>
  <c r="F348" i="28"/>
  <c r="E348" i="28"/>
  <c r="K348" i="28" s="1"/>
  <c r="T347" i="28"/>
  <c r="Q347" i="28"/>
  <c r="O347" i="28"/>
  <c r="N347" i="28"/>
  <c r="J347" i="28"/>
  <c r="I347" i="28"/>
  <c r="H347" i="28"/>
  <c r="G347" i="28"/>
  <c r="F347" i="28"/>
  <c r="E347" i="28"/>
  <c r="K347" i="28" s="1"/>
  <c r="T346" i="28"/>
  <c r="Q346" i="28"/>
  <c r="O346" i="28"/>
  <c r="N346" i="28"/>
  <c r="J346" i="28"/>
  <c r="I346" i="28"/>
  <c r="H346" i="28"/>
  <c r="G346" i="28"/>
  <c r="F346" i="28"/>
  <c r="E346" i="28"/>
  <c r="K346" i="28" s="1"/>
  <c r="T345" i="28"/>
  <c r="Q345" i="28"/>
  <c r="O345" i="28"/>
  <c r="N345" i="28"/>
  <c r="J345" i="28"/>
  <c r="I345" i="28"/>
  <c r="H345" i="28"/>
  <c r="G345" i="28"/>
  <c r="F345" i="28"/>
  <c r="E345" i="28"/>
  <c r="K345" i="28" s="1"/>
  <c r="T344" i="28"/>
  <c r="Q344" i="28"/>
  <c r="O344" i="28"/>
  <c r="N344" i="28"/>
  <c r="L344" i="28"/>
  <c r="M344" i="28" s="1"/>
  <c r="J344" i="28"/>
  <c r="I344" i="28"/>
  <c r="H344" i="28"/>
  <c r="G344" i="28"/>
  <c r="F344" i="28"/>
  <c r="E344" i="28"/>
  <c r="K344" i="28" s="1"/>
  <c r="Q343" i="28"/>
  <c r="O343" i="28"/>
  <c r="N343" i="28"/>
  <c r="J343" i="28"/>
  <c r="I343" i="28"/>
  <c r="H343" i="28"/>
  <c r="G343" i="28"/>
  <c r="F343" i="28"/>
  <c r="E343" i="28"/>
  <c r="K343" i="28" s="1"/>
  <c r="T342" i="28"/>
  <c r="Q342" i="28"/>
  <c r="O342" i="28"/>
  <c r="N342" i="28"/>
  <c r="J342" i="28"/>
  <c r="I342" i="28"/>
  <c r="H342" i="28"/>
  <c r="G342" i="28"/>
  <c r="F342" i="28"/>
  <c r="E342" i="28"/>
  <c r="K342" i="28" s="1"/>
  <c r="T341" i="28"/>
  <c r="Q341" i="28"/>
  <c r="O341" i="28"/>
  <c r="N341" i="28"/>
  <c r="J341" i="28"/>
  <c r="I341" i="28"/>
  <c r="H341" i="28"/>
  <c r="G341" i="28"/>
  <c r="F341" i="28"/>
  <c r="E341" i="28"/>
  <c r="K341" i="28" s="1"/>
  <c r="T340" i="28"/>
  <c r="Q340" i="28"/>
  <c r="O340" i="28"/>
  <c r="N340" i="28"/>
  <c r="J340" i="28"/>
  <c r="I340" i="28"/>
  <c r="H340" i="28"/>
  <c r="G340" i="28"/>
  <c r="F340" i="28"/>
  <c r="E340" i="28"/>
  <c r="K340" i="28" s="1"/>
  <c r="T339" i="28"/>
  <c r="Q339" i="28"/>
  <c r="O339" i="28"/>
  <c r="N339" i="28"/>
  <c r="J339" i="28"/>
  <c r="I339" i="28"/>
  <c r="H339" i="28"/>
  <c r="G339" i="28"/>
  <c r="F339" i="28"/>
  <c r="E339" i="28"/>
  <c r="K339" i="28" s="1"/>
  <c r="T338" i="28"/>
  <c r="Q338" i="28"/>
  <c r="O338" i="28"/>
  <c r="N338" i="28"/>
  <c r="J338" i="28"/>
  <c r="I338" i="28"/>
  <c r="H338" i="28"/>
  <c r="G338" i="28"/>
  <c r="F338" i="28"/>
  <c r="E338" i="28"/>
  <c r="K338" i="28" s="1"/>
  <c r="T337" i="28"/>
  <c r="Q337" i="28"/>
  <c r="O337" i="28"/>
  <c r="N337" i="28"/>
  <c r="J337" i="28"/>
  <c r="I337" i="28"/>
  <c r="H337" i="28"/>
  <c r="G337" i="28"/>
  <c r="F337" i="28"/>
  <c r="E337" i="28"/>
  <c r="K337" i="28" s="1"/>
  <c r="T336" i="28"/>
  <c r="Q336" i="28"/>
  <c r="O336" i="28"/>
  <c r="N336" i="28"/>
  <c r="L336" i="28"/>
  <c r="M336" i="28" s="1"/>
  <c r="J336" i="28"/>
  <c r="I336" i="28"/>
  <c r="H336" i="28"/>
  <c r="G336" i="28"/>
  <c r="F336" i="28"/>
  <c r="E336" i="28"/>
  <c r="K336" i="28" s="1"/>
  <c r="T335" i="28"/>
  <c r="Q335" i="28"/>
  <c r="O335" i="28"/>
  <c r="N335" i="28"/>
  <c r="L335" i="28"/>
  <c r="M335" i="28" s="1"/>
  <c r="J335" i="28"/>
  <c r="I335" i="28"/>
  <c r="H335" i="28"/>
  <c r="G335" i="28"/>
  <c r="F335" i="28"/>
  <c r="E335" i="28"/>
  <c r="K335" i="28" s="1"/>
  <c r="T334" i="28"/>
  <c r="Q334" i="28"/>
  <c r="O334" i="28"/>
  <c r="N334" i="28"/>
  <c r="J334" i="28"/>
  <c r="I334" i="28"/>
  <c r="H334" i="28"/>
  <c r="G334" i="28"/>
  <c r="F334" i="28"/>
  <c r="E334" i="28"/>
  <c r="K334" i="28" s="1"/>
  <c r="T333" i="28"/>
  <c r="Q333" i="28"/>
  <c r="O333" i="28"/>
  <c r="N333" i="28"/>
  <c r="J333" i="28"/>
  <c r="I333" i="28"/>
  <c r="H333" i="28"/>
  <c r="G333" i="28"/>
  <c r="F333" i="28"/>
  <c r="E333" i="28"/>
  <c r="K333" i="28" s="1"/>
  <c r="T332" i="28"/>
  <c r="Q332" i="28"/>
  <c r="O332" i="28"/>
  <c r="N332" i="28"/>
  <c r="L332" i="28"/>
  <c r="M332" i="28" s="1"/>
  <c r="J332" i="28"/>
  <c r="I332" i="28"/>
  <c r="H332" i="28"/>
  <c r="G332" i="28"/>
  <c r="F332" i="28"/>
  <c r="E332" i="28"/>
  <c r="K332" i="28" s="1"/>
  <c r="T331" i="28"/>
  <c r="Q331" i="28"/>
  <c r="O331" i="28"/>
  <c r="N331" i="28"/>
  <c r="J331" i="28"/>
  <c r="I331" i="28"/>
  <c r="H331" i="28"/>
  <c r="G331" i="28"/>
  <c r="F331" i="28"/>
  <c r="E331" i="28"/>
  <c r="K331" i="28" s="1"/>
  <c r="Q330" i="28"/>
  <c r="O330" i="28"/>
  <c r="P330" i="28" s="1"/>
  <c r="N330" i="28"/>
  <c r="J330" i="28"/>
  <c r="I330" i="28"/>
  <c r="H330" i="28"/>
  <c r="G330" i="28"/>
  <c r="F330" i="28"/>
  <c r="E330" i="28"/>
  <c r="K330" i="28" s="1"/>
  <c r="T329" i="28"/>
  <c r="Q329" i="28"/>
  <c r="O329" i="28"/>
  <c r="N329" i="28"/>
  <c r="J329" i="28"/>
  <c r="I329" i="28"/>
  <c r="H329" i="28"/>
  <c r="G329" i="28"/>
  <c r="F329" i="28"/>
  <c r="E329" i="28"/>
  <c r="K329" i="28" s="1"/>
  <c r="T328" i="28"/>
  <c r="Q328" i="28"/>
  <c r="O328" i="28"/>
  <c r="N328" i="28"/>
  <c r="J328" i="28"/>
  <c r="I328" i="28"/>
  <c r="H328" i="28"/>
  <c r="G328" i="28"/>
  <c r="F328" i="28"/>
  <c r="E328" i="28"/>
  <c r="K328" i="28" s="1"/>
  <c r="T327" i="28"/>
  <c r="Q327" i="28"/>
  <c r="O327" i="28"/>
  <c r="N327" i="28"/>
  <c r="J327" i="28"/>
  <c r="I327" i="28"/>
  <c r="H327" i="28"/>
  <c r="G327" i="28"/>
  <c r="F327" i="28"/>
  <c r="E327" i="28"/>
  <c r="K327" i="28" s="1"/>
  <c r="T326" i="28"/>
  <c r="Q326" i="28"/>
  <c r="O326" i="28"/>
  <c r="N326" i="28"/>
  <c r="J326" i="28"/>
  <c r="I326" i="28"/>
  <c r="H326" i="28"/>
  <c r="G326" i="28"/>
  <c r="F326" i="28"/>
  <c r="E326" i="28"/>
  <c r="K326" i="28" s="1"/>
  <c r="T325" i="28"/>
  <c r="Q325" i="28"/>
  <c r="O325" i="28"/>
  <c r="N325" i="28"/>
  <c r="J325" i="28"/>
  <c r="I325" i="28"/>
  <c r="H325" i="28"/>
  <c r="G325" i="28"/>
  <c r="F325" i="28"/>
  <c r="E325" i="28"/>
  <c r="K325" i="28" s="1"/>
  <c r="T324" i="28"/>
  <c r="Q324" i="28"/>
  <c r="O324" i="28"/>
  <c r="N324" i="28"/>
  <c r="J324" i="28"/>
  <c r="I324" i="28"/>
  <c r="H324" i="28"/>
  <c r="G324" i="28"/>
  <c r="F324" i="28"/>
  <c r="E324" i="28"/>
  <c r="K324" i="28" s="1"/>
  <c r="T323" i="28"/>
  <c r="Q323" i="28"/>
  <c r="O323" i="28"/>
  <c r="N323" i="28"/>
  <c r="J323" i="28"/>
  <c r="I323" i="28"/>
  <c r="H323" i="28"/>
  <c r="G323" i="28"/>
  <c r="F323" i="28"/>
  <c r="E323" i="28"/>
  <c r="K323" i="28" s="1"/>
  <c r="T322" i="28"/>
  <c r="Q322" i="28"/>
  <c r="O322" i="28"/>
  <c r="N322" i="28"/>
  <c r="J322" i="28"/>
  <c r="I322" i="28"/>
  <c r="H322" i="28"/>
  <c r="G322" i="28"/>
  <c r="F322" i="28"/>
  <c r="E322" i="28"/>
  <c r="K322" i="28" s="1"/>
  <c r="T321" i="28"/>
  <c r="Q321" i="28"/>
  <c r="O321" i="28"/>
  <c r="N321" i="28"/>
  <c r="J321" i="28"/>
  <c r="I321" i="28"/>
  <c r="H321" i="28"/>
  <c r="G321" i="28"/>
  <c r="F321" i="28"/>
  <c r="E321" i="28"/>
  <c r="K321" i="28" s="1"/>
  <c r="T320" i="28"/>
  <c r="Q320" i="28"/>
  <c r="O320" i="28"/>
  <c r="N320" i="28"/>
  <c r="J320" i="28"/>
  <c r="I320" i="28"/>
  <c r="H320" i="28"/>
  <c r="G320" i="28"/>
  <c r="F320" i="28"/>
  <c r="E320" i="28"/>
  <c r="K320" i="28" s="1"/>
  <c r="T319" i="28"/>
  <c r="Q319" i="28"/>
  <c r="O319" i="28"/>
  <c r="N319" i="28"/>
  <c r="J319" i="28"/>
  <c r="I319" i="28"/>
  <c r="H319" i="28"/>
  <c r="G319" i="28"/>
  <c r="F319" i="28"/>
  <c r="E319" i="28"/>
  <c r="K319" i="28" s="1"/>
  <c r="T318" i="28"/>
  <c r="Q318" i="28"/>
  <c r="O318" i="28"/>
  <c r="N318" i="28"/>
  <c r="J318" i="28"/>
  <c r="I318" i="28"/>
  <c r="H318" i="28"/>
  <c r="G318" i="28"/>
  <c r="F318" i="28"/>
  <c r="E318" i="28"/>
  <c r="K318" i="28" s="1"/>
  <c r="T317" i="28"/>
  <c r="Q317" i="28"/>
  <c r="O317" i="28"/>
  <c r="N317" i="28"/>
  <c r="L317" i="28"/>
  <c r="M317" i="28" s="1"/>
  <c r="J317" i="28"/>
  <c r="I317" i="28"/>
  <c r="H317" i="28"/>
  <c r="G317" i="28"/>
  <c r="F317" i="28"/>
  <c r="E317" i="28"/>
  <c r="K317" i="28" s="1"/>
  <c r="T316" i="28"/>
  <c r="Q316" i="28"/>
  <c r="O316" i="28"/>
  <c r="N316" i="28"/>
  <c r="J316" i="28"/>
  <c r="I316" i="28"/>
  <c r="H316" i="28"/>
  <c r="G316" i="28"/>
  <c r="F316" i="28"/>
  <c r="E316" i="28"/>
  <c r="K316" i="28" s="1"/>
  <c r="T315" i="28"/>
  <c r="Q315" i="28"/>
  <c r="O315" i="28"/>
  <c r="N315" i="28"/>
  <c r="J315" i="28"/>
  <c r="I315" i="28"/>
  <c r="H315" i="28"/>
  <c r="G315" i="28"/>
  <c r="F315" i="28"/>
  <c r="E315" i="28"/>
  <c r="K315" i="28" s="1"/>
  <c r="T314" i="28"/>
  <c r="Q314" i="28"/>
  <c r="O314" i="28"/>
  <c r="N314" i="28"/>
  <c r="J314" i="28"/>
  <c r="I314" i="28"/>
  <c r="H314" i="28"/>
  <c r="G314" i="28"/>
  <c r="F314" i="28"/>
  <c r="E314" i="28"/>
  <c r="K314" i="28" s="1"/>
  <c r="T313" i="28"/>
  <c r="Q313" i="28"/>
  <c r="O313" i="28"/>
  <c r="N313" i="28"/>
  <c r="J313" i="28"/>
  <c r="I313" i="28"/>
  <c r="H313" i="28"/>
  <c r="G313" i="28"/>
  <c r="F313" i="28"/>
  <c r="E313" i="28"/>
  <c r="K313" i="28" s="1"/>
  <c r="T312" i="28"/>
  <c r="Q312" i="28"/>
  <c r="O312" i="28"/>
  <c r="N312" i="28"/>
  <c r="L312" i="28"/>
  <c r="M312" i="28" s="1"/>
  <c r="J312" i="28"/>
  <c r="I312" i="28"/>
  <c r="H312" i="28"/>
  <c r="G312" i="28"/>
  <c r="F312" i="28"/>
  <c r="E312" i="28"/>
  <c r="K312" i="28" s="1"/>
  <c r="T311" i="28"/>
  <c r="Q311" i="28"/>
  <c r="O311" i="28"/>
  <c r="N311" i="28"/>
  <c r="L311" i="28"/>
  <c r="M311" i="28" s="1"/>
  <c r="J311" i="28"/>
  <c r="I311" i="28"/>
  <c r="H311" i="28"/>
  <c r="G311" i="28"/>
  <c r="F311" i="28"/>
  <c r="E311" i="28"/>
  <c r="K311" i="28" s="1"/>
  <c r="T310" i="28"/>
  <c r="Q310" i="28"/>
  <c r="O310" i="28"/>
  <c r="N310" i="28"/>
  <c r="L310" i="28"/>
  <c r="M310" i="28" s="1"/>
  <c r="J310" i="28"/>
  <c r="I310" i="28"/>
  <c r="H310" i="28"/>
  <c r="G310" i="28"/>
  <c r="F310" i="28"/>
  <c r="E310" i="28"/>
  <c r="K310" i="28" s="1"/>
  <c r="T309" i="28"/>
  <c r="Q309" i="28"/>
  <c r="O309" i="28"/>
  <c r="N309" i="28"/>
  <c r="J309" i="28"/>
  <c r="I309" i="28"/>
  <c r="H309" i="28"/>
  <c r="G309" i="28"/>
  <c r="F309" i="28"/>
  <c r="E309" i="28"/>
  <c r="K309" i="28" s="1"/>
  <c r="T308" i="28"/>
  <c r="Q308" i="28"/>
  <c r="O308" i="28"/>
  <c r="N308" i="28"/>
  <c r="J308" i="28"/>
  <c r="I308" i="28"/>
  <c r="H308" i="28"/>
  <c r="G308" i="28"/>
  <c r="F308" i="28"/>
  <c r="E308" i="28"/>
  <c r="K308" i="28" s="1"/>
  <c r="T307" i="28"/>
  <c r="Q307" i="28"/>
  <c r="O307" i="28"/>
  <c r="N307" i="28"/>
  <c r="J307" i="28"/>
  <c r="I307" i="28"/>
  <c r="H307" i="28"/>
  <c r="G307" i="28"/>
  <c r="F307" i="28"/>
  <c r="E307" i="28"/>
  <c r="K307" i="28" s="1"/>
  <c r="T306" i="28"/>
  <c r="Q306" i="28"/>
  <c r="O306" i="28"/>
  <c r="N306" i="28"/>
  <c r="J306" i="28"/>
  <c r="I306" i="28"/>
  <c r="H306" i="28"/>
  <c r="G306" i="28"/>
  <c r="F306" i="28"/>
  <c r="E306" i="28"/>
  <c r="K306" i="28" s="1"/>
  <c r="T305" i="28"/>
  <c r="Q305" i="28"/>
  <c r="O305" i="28"/>
  <c r="N305" i="28"/>
  <c r="J305" i="28"/>
  <c r="I305" i="28"/>
  <c r="H305" i="28"/>
  <c r="G305" i="28"/>
  <c r="F305" i="28"/>
  <c r="E305" i="28"/>
  <c r="K305" i="28" s="1"/>
  <c r="T304" i="28"/>
  <c r="Q304" i="28"/>
  <c r="O304" i="28"/>
  <c r="N304" i="28"/>
  <c r="L304" i="28"/>
  <c r="J304" i="28"/>
  <c r="I304" i="28"/>
  <c r="H304" i="28"/>
  <c r="G304" i="28"/>
  <c r="F304" i="28"/>
  <c r="E304" i="28"/>
  <c r="K304" i="28" s="1"/>
  <c r="T303" i="28"/>
  <c r="Q303" i="28"/>
  <c r="O303" i="28"/>
  <c r="N303" i="28"/>
  <c r="J303" i="28"/>
  <c r="I303" i="28"/>
  <c r="H303" i="28"/>
  <c r="G303" i="28"/>
  <c r="F303" i="28"/>
  <c r="E303" i="28"/>
  <c r="K303" i="28" s="1"/>
  <c r="T302" i="28"/>
  <c r="Q302" i="28"/>
  <c r="O302" i="28"/>
  <c r="P302" i="28" s="1"/>
  <c r="N302" i="28"/>
  <c r="J302" i="28"/>
  <c r="I302" i="28"/>
  <c r="H302" i="28"/>
  <c r="G302" i="28"/>
  <c r="F302" i="28"/>
  <c r="E302" i="28"/>
  <c r="K302" i="28" s="1"/>
  <c r="T301" i="28"/>
  <c r="Q301" i="28"/>
  <c r="O301" i="28"/>
  <c r="N301" i="28"/>
  <c r="J301" i="28"/>
  <c r="I301" i="28"/>
  <c r="H301" i="28"/>
  <c r="G301" i="28"/>
  <c r="F301" i="28"/>
  <c r="E301" i="28"/>
  <c r="K301" i="28" s="1"/>
  <c r="T300" i="28"/>
  <c r="Q300" i="28"/>
  <c r="O300" i="28"/>
  <c r="N300" i="28"/>
  <c r="J300" i="28"/>
  <c r="I300" i="28"/>
  <c r="H300" i="28"/>
  <c r="G300" i="28"/>
  <c r="F300" i="28"/>
  <c r="E300" i="28"/>
  <c r="K300" i="28" s="1"/>
  <c r="T299" i="28"/>
  <c r="Q299" i="28"/>
  <c r="O299" i="28"/>
  <c r="N299" i="28"/>
  <c r="J299" i="28"/>
  <c r="I299" i="28"/>
  <c r="H299" i="28"/>
  <c r="G299" i="28"/>
  <c r="F299" i="28"/>
  <c r="E299" i="28"/>
  <c r="K299" i="28" s="1"/>
  <c r="T298" i="28"/>
  <c r="Q298" i="28"/>
  <c r="O298" i="28"/>
  <c r="N298" i="28"/>
  <c r="J298" i="28"/>
  <c r="I298" i="28"/>
  <c r="H298" i="28"/>
  <c r="G298" i="28"/>
  <c r="F298" i="28"/>
  <c r="E298" i="28"/>
  <c r="K298" i="28" s="1"/>
  <c r="T297" i="28"/>
  <c r="Q297" i="28"/>
  <c r="O297" i="28"/>
  <c r="N297" i="28"/>
  <c r="J297" i="28"/>
  <c r="I297" i="28"/>
  <c r="H297" i="28"/>
  <c r="G297" i="28"/>
  <c r="F297" i="28"/>
  <c r="E297" i="28"/>
  <c r="K297" i="28" s="1"/>
  <c r="T296" i="28"/>
  <c r="Q296" i="28"/>
  <c r="O296" i="28"/>
  <c r="N296" i="28"/>
  <c r="J296" i="28"/>
  <c r="I296" i="28"/>
  <c r="H296" i="28"/>
  <c r="G296" i="28"/>
  <c r="F296" i="28"/>
  <c r="E296" i="28"/>
  <c r="K296" i="28" s="1"/>
  <c r="T295" i="28"/>
  <c r="Q295" i="28"/>
  <c r="O295" i="28"/>
  <c r="N295" i="28"/>
  <c r="J295" i="28"/>
  <c r="I295" i="28"/>
  <c r="H295" i="28"/>
  <c r="G295" i="28"/>
  <c r="F295" i="28"/>
  <c r="E295" i="28"/>
  <c r="K295" i="28" s="1"/>
  <c r="T294" i="28"/>
  <c r="Q294" i="28"/>
  <c r="O294" i="28"/>
  <c r="N294" i="28"/>
  <c r="J294" i="28"/>
  <c r="I294" i="28"/>
  <c r="H294" i="28"/>
  <c r="G294" i="28"/>
  <c r="F294" i="28"/>
  <c r="E294" i="28"/>
  <c r="K294" i="28" s="1"/>
  <c r="T293" i="28"/>
  <c r="Q293" i="28"/>
  <c r="O293" i="28"/>
  <c r="N293" i="28"/>
  <c r="J293" i="28"/>
  <c r="I293" i="28"/>
  <c r="H293" i="28"/>
  <c r="G293" i="28"/>
  <c r="F293" i="28"/>
  <c r="E293" i="28"/>
  <c r="K293" i="28" s="1"/>
  <c r="T292" i="28"/>
  <c r="Q292" i="28"/>
  <c r="O292" i="28"/>
  <c r="N292" i="28"/>
  <c r="L292" i="28"/>
  <c r="M292" i="28" s="1"/>
  <c r="J292" i="28"/>
  <c r="I292" i="28"/>
  <c r="H292" i="28"/>
  <c r="G292" i="28"/>
  <c r="F292" i="28"/>
  <c r="E292" i="28"/>
  <c r="K292" i="28" s="1"/>
  <c r="T291" i="28"/>
  <c r="Q291" i="28"/>
  <c r="O291" i="28"/>
  <c r="N291" i="28"/>
  <c r="J291" i="28"/>
  <c r="I291" i="28"/>
  <c r="H291" i="28"/>
  <c r="G291" i="28"/>
  <c r="F291" i="28"/>
  <c r="E291" i="28"/>
  <c r="K291" i="28" s="1"/>
  <c r="T290" i="28"/>
  <c r="Q290" i="28"/>
  <c r="O290" i="28"/>
  <c r="N290" i="28"/>
  <c r="J290" i="28"/>
  <c r="I290" i="28"/>
  <c r="H290" i="28"/>
  <c r="G290" i="28"/>
  <c r="F290" i="28"/>
  <c r="E290" i="28"/>
  <c r="K290" i="28" s="1"/>
  <c r="Q289" i="28"/>
  <c r="O289" i="28"/>
  <c r="N289" i="28"/>
  <c r="J289" i="28"/>
  <c r="I289" i="28"/>
  <c r="H289" i="28"/>
  <c r="G289" i="28"/>
  <c r="F289" i="28"/>
  <c r="E289" i="28"/>
  <c r="K289" i="28" s="1"/>
  <c r="Q288" i="28"/>
  <c r="O288" i="28"/>
  <c r="P288" i="28" s="1"/>
  <c r="N288" i="28"/>
  <c r="J288" i="28"/>
  <c r="I288" i="28"/>
  <c r="H288" i="28"/>
  <c r="G288" i="28"/>
  <c r="F288" i="28"/>
  <c r="E288" i="28"/>
  <c r="K288" i="28" s="1"/>
  <c r="Q287" i="28"/>
  <c r="O287" i="28"/>
  <c r="N287" i="28"/>
  <c r="J287" i="28"/>
  <c r="I287" i="28"/>
  <c r="H287" i="28"/>
  <c r="G287" i="28"/>
  <c r="F287" i="28"/>
  <c r="E287" i="28"/>
  <c r="K287" i="28" s="1"/>
  <c r="Q286" i="28"/>
  <c r="O286" i="28"/>
  <c r="N286" i="28"/>
  <c r="J286" i="28"/>
  <c r="I286" i="28"/>
  <c r="H286" i="28"/>
  <c r="G286" i="28"/>
  <c r="F286" i="28"/>
  <c r="E286" i="28"/>
  <c r="K286" i="28" s="1"/>
  <c r="Q285" i="28"/>
  <c r="O285" i="28"/>
  <c r="P285" i="28" s="1"/>
  <c r="N285" i="28"/>
  <c r="J285" i="28"/>
  <c r="I285" i="28"/>
  <c r="H285" i="28"/>
  <c r="G285" i="28"/>
  <c r="F285" i="28"/>
  <c r="E285" i="28"/>
  <c r="K285" i="28" s="1"/>
  <c r="T284" i="28"/>
  <c r="Q284" i="28"/>
  <c r="O284" i="28"/>
  <c r="N284" i="28"/>
  <c r="J284" i="28"/>
  <c r="I284" i="28"/>
  <c r="H284" i="28"/>
  <c r="G284" i="28"/>
  <c r="F284" i="28"/>
  <c r="E284" i="28"/>
  <c r="K284" i="28" s="1"/>
  <c r="Q283" i="28"/>
  <c r="O283" i="28"/>
  <c r="P283" i="28" s="1"/>
  <c r="N283" i="28"/>
  <c r="J283" i="28"/>
  <c r="I283" i="28"/>
  <c r="H283" i="28"/>
  <c r="G283" i="28"/>
  <c r="F283" i="28"/>
  <c r="E283" i="28"/>
  <c r="K283" i="28" s="1"/>
  <c r="T282" i="28"/>
  <c r="Q282" i="28"/>
  <c r="O282" i="28"/>
  <c r="N282" i="28"/>
  <c r="J282" i="28"/>
  <c r="I282" i="28"/>
  <c r="H282" i="28"/>
  <c r="G282" i="28"/>
  <c r="F282" i="28"/>
  <c r="E282" i="28"/>
  <c r="K282" i="28" s="1"/>
  <c r="T281" i="28"/>
  <c r="Q281" i="28"/>
  <c r="O281" i="28"/>
  <c r="N281" i="28"/>
  <c r="J281" i="28"/>
  <c r="I281" i="28"/>
  <c r="H281" i="28"/>
  <c r="G281" i="28"/>
  <c r="F281" i="28"/>
  <c r="E281" i="28"/>
  <c r="K281" i="28" s="1"/>
  <c r="T280" i="28"/>
  <c r="Q280" i="28"/>
  <c r="O280" i="28"/>
  <c r="N280" i="28"/>
  <c r="J280" i="28"/>
  <c r="I280" i="28"/>
  <c r="H280" i="28"/>
  <c r="G280" i="28"/>
  <c r="F280" i="28"/>
  <c r="E280" i="28"/>
  <c r="K280" i="28" s="1"/>
  <c r="T279" i="28"/>
  <c r="Q279" i="28"/>
  <c r="O279" i="28"/>
  <c r="N279" i="28"/>
  <c r="L279" i="28"/>
  <c r="M279" i="28" s="1"/>
  <c r="J279" i="28"/>
  <c r="I279" i="28"/>
  <c r="H279" i="28"/>
  <c r="G279" i="28"/>
  <c r="F279" i="28"/>
  <c r="E279" i="28"/>
  <c r="K279" i="28" s="1"/>
  <c r="T278" i="28"/>
  <c r="Q278" i="28"/>
  <c r="O278" i="28"/>
  <c r="N278" i="28"/>
  <c r="L278" i="28"/>
  <c r="M278" i="28" s="1"/>
  <c r="J278" i="28"/>
  <c r="I278" i="28"/>
  <c r="H278" i="28"/>
  <c r="G278" i="28"/>
  <c r="F278" i="28"/>
  <c r="E278" i="28"/>
  <c r="K278" i="28" s="1"/>
  <c r="T277" i="28"/>
  <c r="Q277" i="28"/>
  <c r="O277" i="28"/>
  <c r="N277" i="28"/>
  <c r="J277" i="28"/>
  <c r="I277" i="28"/>
  <c r="H277" i="28"/>
  <c r="G277" i="28"/>
  <c r="F277" i="28"/>
  <c r="E277" i="28"/>
  <c r="K277" i="28" s="1"/>
  <c r="T276" i="28"/>
  <c r="Q276" i="28"/>
  <c r="O276" i="28"/>
  <c r="N276" i="28"/>
  <c r="J276" i="28"/>
  <c r="I276" i="28"/>
  <c r="H276" i="28"/>
  <c r="G276" i="28"/>
  <c r="F276" i="28"/>
  <c r="E276" i="28"/>
  <c r="K276" i="28" s="1"/>
  <c r="T275" i="28"/>
  <c r="Q275" i="28"/>
  <c r="O275" i="28"/>
  <c r="N275" i="28"/>
  <c r="J275" i="28"/>
  <c r="I275" i="28"/>
  <c r="H275" i="28"/>
  <c r="G275" i="28"/>
  <c r="F275" i="28"/>
  <c r="E275" i="28"/>
  <c r="K275" i="28" s="1"/>
  <c r="T274" i="28"/>
  <c r="Q274" i="28"/>
  <c r="O274" i="28"/>
  <c r="N274" i="28"/>
  <c r="J274" i="28"/>
  <c r="I274" i="28"/>
  <c r="H274" i="28"/>
  <c r="G274" i="28"/>
  <c r="F274" i="28"/>
  <c r="E274" i="28"/>
  <c r="K274" i="28" s="1"/>
  <c r="T273" i="28"/>
  <c r="Q273" i="28"/>
  <c r="O273" i="28"/>
  <c r="N273" i="28"/>
  <c r="L273" i="28"/>
  <c r="M273" i="28" s="1"/>
  <c r="J273" i="28"/>
  <c r="I273" i="28"/>
  <c r="H273" i="28"/>
  <c r="G273" i="28"/>
  <c r="F273" i="28"/>
  <c r="E273" i="28"/>
  <c r="K273" i="28" s="1"/>
  <c r="T272" i="28"/>
  <c r="Q272" i="28"/>
  <c r="O272" i="28"/>
  <c r="N272" i="28"/>
  <c r="J272" i="28"/>
  <c r="I272" i="28"/>
  <c r="H272" i="28"/>
  <c r="G272" i="28"/>
  <c r="F272" i="28"/>
  <c r="E272" i="28"/>
  <c r="K272" i="28" s="1"/>
  <c r="T271" i="28"/>
  <c r="Q271" i="28"/>
  <c r="O271" i="28"/>
  <c r="N271" i="28"/>
  <c r="J271" i="28"/>
  <c r="I271" i="28"/>
  <c r="H271" i="28"/>
  <c r="G271" i="28"/>
  <c r="F271" i="28"/>
  <c r="E271" i="28"/>
  <c r="K271" i="28" s="1"/>
  <c r="T270" i="28"/>
  <c r="Q270" i="28"/>
  <c r="O270" i="28"/>
  <c r="N270" i="28"/>
  <c r="J270" i="28"/>
  <c r="I270" i="28"/>
  <c r="H270" i="28"/>
  <c r="G270" i="28"/>
  <c r="F270" i="28"/>
  <c r="E270" i="28"/>
  <c r="K270" i="28" s="1"/>
  <c r="T269" i="28"/>
  <c r="Q269" i="28"/>
  <c r="O269" i="28"/>
  <c r="N269" i="28"/>
  <c r="J269" i="28"/>
  <c r="I269" i="28"/>
  <c r="H269" i="28"/>
  <c r="G269" i="28"/>
  <c r="F269" i="28"/>
  <c r="E269" i="28"/>
  <c r="K269" i="28" s="1"/>
  <c r="T268" i="28"/>
  <c r="Q268" i="28"/>
  <c r="O268" i="28"/>
  <c r="N268" i="28"/>
  <c r="J268" i="28"/>
  <c r="I268" i="28"/>
  <c r="H268" i="28"/>
  <c r="G268" i="28"/>
  <c r="F268" i="28"/>
  <c r="E268" i="28"/>
  <c r="K268" i="28" s="1"/>
  <c r="T267" i="28"/>
  <c r="Q267" i="28"/>
  <c r="O267" i="28"/>
  <c r="N267" i="28"/>
  <c r="J267" i="28"/>
  <c r="I267" i="28"/>
  <c r="H267" i="28"/>
  <c r="G267" i="28"/>
  <c r="F267" i="28"/>
  <c r="E267" i="28"/>
  <c r="K267" i="28" s="1"/>
  <c r="T266" i="28"/>
  <c r="Q266" i="28"/>
  <c r="O266" i="28"/>
  <c r="N266" i="28"/>
  <c r="J266" i="28"/>
  <c r="I266" i="28"/>
  <c r="H266" i="28"/>
  <c r="G266" i="28"/>
  <c r="F266" i="28"/>
  <c r="E266" i="28"/>
  <c r="K266" i="28" s="1"/>
  <c r="T265" i="28"/>
  <c r="Q265" i="28"/>
  <c r="O265" i="28"/>
  <c r="N265" i="28"/>
  <c r="J265" i="28"/>
  <c r="I265" i="28"/>
  <c r="H265" i="28"/>
  <c r="G265" i="28"/>
  <c r="F265" i="28"/>
  <c r="E265" i="28"/>
  <c r="K265" i="28" s="1"/>
  <c r="T264" i="28"/>
  <c r="Q264" i="28"/>
  <c r="O264" i="28"/>
  <c r="N264" i="28"/>
  <c r="J264" i="28"/>
  <c r="I264" i="28"/>
  <c r="H264" i="28"/>
  <c r="G264" i="28"/>
  <c r="F264" i="28"/>
  <c r="E264" i="28"/>
  <c r="K264" i="28" s="1"/>
  <c r="T263" i="28"/>
  <c r="Q263" i="28"/>
  <c r="O263" i="28"/>
  <c r="N263" i="28"/>
  <c r="J263" i="28"/>
  <c r="I263" i="28"/>
  <c r="H263" i="28"/>
  <c r="G263" i="28"/>
  <c r="F263" i="28"/>
  <c r="E263" i="28"/>
  <c r="K263" i="28" s="1"/>
  <c r="T262" i="28"/>
  <c r="Q262" i="28"/>
  <c r="O262" i="28"/>
  <c r="N262" i="28"/>
  <c r="J262" i="28"/>
  <c r="I262" i="28"/>
  <c r="H262" i="28"/>
  <c r="G262" i="28"/>
  <c r="F262" i="28"/>
  <c r="E262" i="28"/>
  <c r="K262" i="28" s="1"/>
  <c r="Q261" i="28"/>
  <c r="O261" i="28"/>
  <c r="N261" i="28"/>
  <c r="L261" i="28"/>
  <c r="M261" i="28" s="1"/>
  <c r="J261" i="28"/>
  <c r="I261" i="28"/>
  <c r="H261" i="28"/>
  <c r="G261" i="28"/>
  <c r="F261" i="28"/>
  <c r="E261" i="28"/>
  <c r="K261" i="28" s="1"/>
  <c r="Q260" i="28"/>
  <c r="O260" i="28"/>
  <c r="N260" i="28"/>
  <c r="L260" i="28"/>
  <c r="M260" i="28" s="1"/>
  <c r="J260" i="28"/>
  <c r="I260" i="28"/>
  <c r="H260" i="28"/>
  <c r="G260" i="28"/>
  <c r="F260" i="28"/>
  <c r="E260" i="28"/>
  <c r="K260" i="28" s="1"/>
  <c r="T259" i="28"/>
  <c r="Q259" i="28"/>
  <c r="O259" i="28"/>
  <c r="N259" i="28"/>
  <c r="J259" i="28"/>
  <c r="I259" i="28"/>
  <c r="H259" i="28"/>
  <c r="G259" i="28"/>
  <c r="F259" i="28"/>
  <c r="E259" i="28"/>
  <c r="K259" i="28" s="1"/>
  <c r="T258" i="28"/>
  <c r="Q258" i="28"/>
  <c r="O258" i="28"/>
  <c r="N258" i="28"/>
  <c r="J258" i="28"/>
  <c r="I258" i="28"/>
  <c r="H258" i="28"/>
  <c r="G258" i="28"/>
  <c r="F258" i="28"/>
  <c r="E258" i="28"/>
  <c r="K258" i="28" s="1"/>
  <c r="T257" i="28"/>
  <c r="Q257" i="28"/>
  <c r="O257" i="28"/>
  <c r="N257" i="28"/>
  <c r="J257" i="28"/>
  <c r="I257" i="28"/>
  <c r="H257" i="28"/>
  <c r="G257" i="28"/>
  <c r="F257" i="28"/>
  <c r="E257" i="28"/>
  <c r="K257" i="28" s="1"/>
  <c r="Q256" i="28"/>
  <c r="O256" i="28"/>
  <c r="N256" i="28"/>
  <c r="L256" i="28"/>
  <c r="M256" i="28" s="1"/>
  <c r="J256" i="28"/>
  <c r="I256" i="28"/>
  <c r="H256" i="28"/>
  <c r="G256" i="28"/>
  <c r="F256" i="28"/>
  <c r="E256" i="28"/>
  <c r="K256" i="28" s="1"/>
  <c r="T255" i="28"/>
  <c r="Q255" i="28"/>
  <c r="O255" i="28"/>
  <c r="N255" i="28"/>
  <c r="J255" i="28"/>
  <c r="I255" i="28"/>
  <c r="H255" i="28"/>
  <c r="G255" i="28"/>
  <c r="F255" i="28"/>
  <c r="E255" i="28"/>
  <c r="K255" i="28" s="1"/>
  <c r="T254" i="28"/>
  <c r="Q254" i="28"/>
  <c r="O254" i="28"/>
  <c r="N254" i="28"/>
  <c r="J254" i="28"/>
  <c r="I254" i="28"/>
  <c r="H254" i="28"/>
  <c r="G254" i="28"/>
  <c r="F254" i="28"/>
  <c r="E254" i="28"/>
  <c r="K254" i="28" s="1"/>
  <c r="T253" i="28"/>
  <c r="Q253" i="28"/>
  <c r="O253" i="28"/>
  <c r="N253" i="28"/>
  <c r="J253" i="28"/>
  <c r="I253" i="28"/>
  <c r="H253" i="28"/>
  <c r="G253" i="28"/>
  <c r="F253" i="28"/>
  <c r="E253" i="28"/>
  <c r="K253" i="28" s="1"/>
  <c r="T252" i="28"/>
  <c r="Q252" i="28"/>
  <c r="O252" i="28"/>
  <c r="N252" i="28"/>
  <c r="J252" i="28"/>
  <c r="I252" i="28"/>
  <c r="H252" i="28"/>
  <c r="G252" i="28"/>
  <c r="F252" i="28"/>
  <c r="E252" i="28"/>
  <c r="K252" i="28" s="1"/>
  <c r="T251" i="28"/>
  <c r="Q251" i="28"/>
  <c r="O251" i="28"/>
  <c r="N251" i="28"/>
  <c r="J251" i="28"/>
  <c r="I251" i="28"/>
  <c r="H251" i="28"/>
  <c r="G251" i="28"/>
  <c r="F251" i="28"/>
  <c r="E251" i="28"/>
  <c r="K251" i="28" s="1"/>
  <c r="T250" i="28"/>
  <c r="Q250" i="28"/>
  <c r="O250" i="28"/>
  <c r="N250" i="28"/>
  <c r="J250" i="28"/>
  <c r="I250" i="28"/>
  <c r="H250" i="28"/>
  <c r="G250" i="28"/>
  <c r="F250" i="28"/>
  <c r="E250" i="28"/>
  <c r="K250" i="28" s="1"/>
  <c r="T249" i="28"/>
  <c r="Q249" i="28"/>
  <c r="O249" i="28"/>
  <c r="N249" i="28"/>
  <c r="J249" i="28"/>
  <c r="I249" i="28"/>
  <c r="H249" i="28"/>
  <c r="G249" i="28"/>
  <c r="F249" i="28"/>
  <c r="E249" i="28"/>
  <c r="K249" i="28" s="1"/>
  <c r="T248" i="28"/>
  <c r="Q248" i="28"/>
  <c r="O248" i="28"/>
  <c r="N248" i="28"/>
  <c r="J248" i="28"/>
  <c r="I248" i="28"/>
  <c r="H248" i="28"/>
  <c r="G248" i="28"/>
  <c r="F248" i="28"/>
  <c r="E248" i="28"/>
  <c r="K248" i="28" s="1"/>
  <c r="T247" i="28"/>
  <c r="Q247" i="28"/>
  <c r="O247" i="28"/>
  <c r="N247" i="28"/>
  <c r="J247" i="28"/>
  <c r="I247" i="28"/>
  <c r="H247" i="28"/>
  <c r="G247" i="28"/>
  <c r="F247" i="28"/>
  <c r="E247" i="28"/>
  <c r="K247" i="28" s="1"/>
  <c r="T246" i="28"/>
  <c r="Q246" i="28"/>
  <c r="O246" i="28"/>
  <c r="N246" i="28"/>
  <c r="J246" i="28"/>
  <c r="I246" i="28"/>
  <c r="H246" i="28"/>
  <c r="G246" i="28"/>
  <c r="F246" i="28"/>
  <c r="E246" i="28"/>
  <c r="K246" i="28" s="1"/>
  <c r="T245" i="28"/>
  <c r="Q245" i="28"/>
  <c r="O245" i="28"/>
  <c r="N245" i="28"/>
  <c r="J245" i="28"/>
  <c r="I245" i="28"/>
  <c r="H245" i="28"/>
  <c r="G245" i="28"/>
  <c r="F245" i="28"/>
  <c r="E245" i="28"/>
  <c r="K245" i="28" s="1"/>
  <c r="T244" i="28"/>
  <c r="Q244" i="28"/>
  <c r="O244" i="28"/>
  <c r="N244" i="28"/>
  <c r="J244" i="28"/>
  <c r="I244" i="28"/>
  <c r="H244" i="28"/>
  <c r="G244" i="28"/>
  <c r="F244" i="28"/>
  <c r="E244" i="28"/>
  <c r="K244" i="28" s="1"/>
  <c r="T243" i="28"/>
  <c r="Q243" i="28"/>
  <c r="O243" i="28"/>
  <c r="N243" i="28"/>
  <c r="J243" i="28"/>
  <c r="I243" i="28"/>
  <c r="H243" i="28"/>
  <c r="G243" i="28"/>
  <c r="F243" i="28"/>
  <c r="E243" i="28"/>
  <c r="K243" i="28" s="1"/>
  <c r="T242" i="28"/>
  <c r="Q242" i="28"/>
  <c r="O242" i="28"/>
  <c r="N242" i="28"/>
  <c r="J242" i="28"/>
  <c r="I242" i="28"/>
  <c r="H242" i="28"/>
  <c r="G242" i="28"/>
  <c r="F242" i="28"/>
  <c r="E242" i="28"/>
  <c r="K242" i="28" s="1"/>
  <c r="T241" i="28"/>
  <c r="Q241" i="28"/>
  <c r="O241" i="28"/>
  <c r="N241" i="28"/>
  <c r="J241" i="28"/>
  <c r="I241" i="28"/>
  <c r="H241" i="28"/>
  <c r="G241" i="28"/>
  <c r="F241" i="28"/>
  <c r="E241" i="28"/>
  <c r="K241" i="28" s="1"/>
  <c r="T240" i="28"/>
  <c r="Q240" i="28"/>
  <c r="O240" i="28"/>
  <c r="N240" i="28"/>
  <c r="J240" i="28"/>
  <c r="I240" i="28"/>
  <c r="H240" i="28"/>
  <c r="G240" i="28"/>
  <c r="F240" i="28"/>
  <c r="E240" i="28"/>
  <c r="K240" i="28" s="1"/>
  <c r="T239" i="28"/>
  <c r="Q239" i="28"/>
  <c r="O239" i="28"/>
  <c r="N239" i="28"/>
  <c r="J239" i="28"/>
  <c r="I239" i="28"/>
  <c r="H239" i="28"/>
  <c r="G239" i="28"/>
  <c r="F239" i="28"/>
  <c r="E239" i="28"/>
  <c r="K239" i="28" s="1"/>
  <c r="T238" i="28"/>
  <c r="Q238" i="28"/>
  <c r="O238" i="28"/>
  <c r="N238" i="28"/>
  <c r="J238" i="28"/>
  <c r="I238" i="28"/>
  <c r="H238" i="28"/>
  <c r="G238" i="28"/>
  <c r="F238" i="28"/>
  <c r="E238" i="28"/>
  <c r="K238" i="28" s="1"/>
  <c r="T237" i="28"/>
  <c r="Q237" i="28"/>
  <c r="O237" i="28"/>
  <c r="N237" i="28"/>
  <c r="L237" i="28"/>
  <c r="M237" i="28" s="1"/>
  <c r="J237" i="28"/>
  <c r="I237" i="28"/>
  <c r="H237" i="28"/>
  <c r="G237" i="28"/>
  <c r="F237" i="28"/>
  <c r="E237" i="28"/>
  <c r="K237" i="28" s="1"/>
  <c r="T236" i="28"/>
  <c r="Q236" i="28"/>
  <c r="O236" i="28"/>
  <c r="N236" i="28"/>
  <c r="L236" i="28"/>
  <c r="J236" i="28"/>
  <c r="I236" i="28"/>
  <c r="H236" i="28"/>
  <c r="G236" i="28"/>
  <c r="F236" i="28"/>
  <c r="E236" i="28"/>
  <c r="K236" i="28" s="1"/>
  <c r="T235" i="28"/>
  <c r="Q235" i="28"/>
  <c r="O235" i="28"/>
  <c r="N235" i="28"/>
  <c r="J235" i="28"/>
  <c r="I235" i="28"/>
  <c r="H235" i="28"/>
  <c r="G235" i="28"/>
  <c r="F235" i="28"/>
  <c r="E235" i="28"/>
  <c r="K235" i="28" s="1"/>
  <c r="T234" i="28"/>
  <c r="Q234" i="28"/>
  <c r="O234" i="28"/>
  <c r="N234" i="28"/>
  <c r="J234" i="28"/>
  <c r="I234" i="28"/>
  <c r="H234" i="28"/>
  <c r="G234" i="28"/>
  <c r="F234" i="28"/>
  <c r="E234" i="28"/>
  <c r="K234" i="28" s="1"/>
  <c r="T233" i="28"/>
  <c r="Q233" i="28"/>
  <c r="O233" i="28"/>
  <c r="N233" i="28"/>
  <c r="J233" i="28"/>
  <c r="I233" i="28"/>
  <c r="H233" i="28"/>
  <c r="G233" i="28"/>
  <c r="F233" i="28"/>
  <c r="E233" i="28"/>
  <c r="K233" i="28" s="1"/>
  <c r="T232" i="28"/>
  <c r="Q232" i="28"/>
  <c r="O232" i="28"/>
  <c r="N232" i="28"/>
  <c r="L232" i="28"/>
  <c r="M232" i="28" s="1"/>
  <c r="J232" i="28"/>
  <c r="I232" i="28"/>
  <c r="H232" i="28"/>
  <c r="G232" i="28"/>
  <c r="F232" i="28"/>
  <c r="E232" i="28"/>
  <c r="K232" i="28" s="1"/>
  <c r="T231" i="28"/>
  <c r="Q231" i="28"/>
  <c r="O231" i="28"/>
  <c r="N231" i="28"/>
  <c r="J231" i="28"/>
  <c r="I231" i="28"/>
  <c r="H231" i="28"/>
  <c r="G231" i="28"/>
  <c r="F231" i="28"/>
  <c r="E231" i="28"/>
  <c r="K231" i="28" s="1"/>
  <c r="T230" i="28"/>
  <c r="Q230" i="28"/>
  <c r="O230" i="28"/>
  <c r="N230" i="28"/>
  <c r="L230" i="28"/>
  <c r="M230" i="28" s="1"/>
  <c r="J230" i="28"/>
  <c r="I230" i="28"/>
  <c r="H230" i="28"/>
  <c r="G230" i="28"/>
  <c r="F230" i="28"/>
  <c r="E230" i="28"/>
  <c r="K230" i="28" s="1"/>
  <c r="T229" i="28"/>
  <c r="Q229" i="28"/>
  <c r="O229" i="28"/>
  <c r="N229" i="28"/>
  <c r="J229" i="28"/>
  <c r="I229" i="28"/>
  <c r="H229" i="28"/>
  <c r="G229" i="28"/>
  <c r="F229" i="28"/>
  <c r="E229" i="28"/>
  <c r="K229" i="28" s="1"/>
  <c r="T228" i="28"/>
  <c r="Q228" i="28"/>
  <c r="O228" i="28"/>
  <c r="N228" i="28"/>
  <c r="J228" i="28"/>
  <c r="I228" i="28"/>
  <c r="H228" i="28"/>
  <c r="G228" i="28"/>
  <c r="F228" i="28"/>
  <c r="E228" i="28"/>
  <c r="K228" i="28" s="1"/>
  <c r="T227" i="28"/>
  <c r="Q227" i="28"/>
  <c r="O227" i="28"/>
  <c r="N227" i="28"/>
  <c r="J227" i="28"/>
  <c r="I227" i="28"/>
  <c r="H227" i="28"/>
  <c r="G227" i="28"/>
  <c r="F227" i="28"/>
  <c r="E227" i="28"/>
  <c r="K227" i="28" s="1"/>
  <c r="T226" i="28"/>
  <c r="Q226" i="28"/>
  <c r="O226" i="28"/>
  <c r="N226" i="28"/>
  <c r="J226" i="28"/>
  <c r="I226" i="28"/>
  <c r="H226" i="28"/>
  <c r="G226" i="28"/>
  <c r="F226" i="28"/>
  <c r="E226" i="28"/>
  <c r="K226" i="28" s="1"/>
  <c r="T225" i="28"/>
  <c r="Q225" i="28"/>
  <c r="O225" i="28"/>
  <c r="N225" i="28"/>
  <c r="J225" i="28"/>
  <c r="I225" i="28"/>
  <c r="H225" i="28"/>
  <c r="G225" i="28"/>
  <c r="F225" i="28"/>
  <c r="E225" i="28"/>
  <c r="K225" i="28" s="1"/>
  <c r="T224" i="28"/>
  <c r="Q224" i="28"/>
  <c r="O224" i="28"/>
  <c r="N224" i="28"/>
  <c r="J224" i="28"/>
  <c r="I224" i="28"/>
  <c r="H224" i="28"/>
  <c r="G224" i="28"/>
  <c r="F224" i="28"/>
  <c r="E224" i="28"/>
  <c r="K224" i="28" s="1"/>
  <c r="T223" i="28"/>
  <c r="Q223" i="28"/>
  <c r="O223" i="28"/>
  <c r="N223" i="28"/>
  <c r="J223" i="28"/>
  <c r="I223" i="28"/>
  <c r="H223" i="28"/>
  <c r="G223" i="28"/>
  <c r="F223" i="28"/>
  <c r="E223" i="28"/>
  <c r="K223" i="28" s="1"/>
  <c r="T222" i="28"/>
  <c r="Q222" i="28"/>
  <c r="O222" i="28"/>
  <c r="N222" i="28"/>
  <c r="J222" i="28"/>
  <c r="I222" i="28"/>
  <c r="H222" i="28"/>
  <c r="G222" i="28"/>
  <c r="F222" i="28"/>
  <c r="E222" i="28"/>
  <c r="K222" i="28" s="1"/>
  <c r="T221" i="28"/>
  <c r="Q221" i="28"/>
  <c r="O221" i="28"/>
  <c r="N221" i="28"/>
  <c r="J221" i="28"/>
  <c r="I221" i="28"/>
  <c r="H221" i="28"/>
  <c r="G221" i="28"/>
  <c r="F221" i="28"/>
  <c r="E221" i="28"/>
  <c r="K221" i="28" s="1"/>
  <c r="Q220" i="28"/>
  <c r="O220" i="28"/>
  <c r="N220" i="28"/>
  <c r="L220" i="28"/>
  <c r="M220" i="28" s="1"/>
  <c r="J220" i="28"/>
  <c r="I220" i="28"/>
  <c r="H220" i="28"/>
  <c r="G220" i="28"/>
  <c r="F220" i="28"/>
  <c r="E220" i="28"/>
  <c r="K220" i="28" s="1"/>
  <c r="T219" i="28"/>
  <c r="Q219" i="28"/>
  <c r="O219" i="28"/>
  <c r="N219" i="28"/>
  <c r="J219" i="28"/>
  <c r="I219" i="28"/>
  <c r="H219" i="28"/>
  <c r="G219" i="28"/>
  <c r="F219" i="28"/>
  <c r="E219" i="28"/>
  <c r="K219" i="28" s="1"/>
  <c r="T218" i="28"/>
  <c r="Q218" i="28"/>
  <c r="O218" i="28"/>
  <c r="N218" i="28"/>
  <c r="J218" i="28"/>
  <c r="I218" i="28"/>
  <c r="H218" i="28"/>
  <c r="G218" i="28"/>
  <c r="F218" i="28"/>
  <c r="E218" i="28"/>
  <c r="K218" i="28" s="1"/>
  <c r="T217" i="28"/>
  <c r="Q217" i="28"/>
  <c r="O217" i="28"/>
  <c r="N217" i="28"/>
  <c r="J217" i="28"/>
  <c r="I217" i="28"/>
  <c r="H217" i="28"/>
  <c r="G217" i="28"/>
  <c r="F217" i="28"/>
  <c r="E217" i="28"/>
  <c r="K217" i="28" s="1"/>
  <c r="T216" i="28"/>
  <c r="Q216" i="28"/>
  <c r="O216" i="28"/>
  <c r="N216" i="28"/>
  <c r="J216" i="28"/>
  <c r="I216" i="28"/>
  <c r="H216" i="28"/>
  <c r="G216" i="28"/>
  <c r="F216" i="28"/>
  <c r="E216" i="28"/>
  <c r="K216" i="28" s="1"/>
  <c r="T215" i="28"/>
  <c r="Q215" i="28"/>
  <c r="O215" i="28"/>
  <c r="N215" i="28"/>
  <c r="J215" i="28"/>
  <c r="I215" i="28"/>
  <c r="H215" i="28"/>
  <c r="G215" i="28"/>
  <c r="F215" i="28"/>
  <c r="E215" i="28"/>
  <c r="K215" i="28" s="1"/>
  <c r="Q214" i="28"/>
  <c r="O214" i="28"/>
  <c r="N214" i="28"/>
  <c r="J214" i="28"/>
  <c r="I214" i="28"/>
  <c r="H214" i="28"/>
  <c r="G214" i="28"/>
  <c r="F214" i="28"/>
  <c r="E214" i="28"/>
  <c r="K214" i="28" s="1"/>
  <c r="T213" i="28"/>
  <c r="Q213" i="28"/>
  <c r="O213" i="28"/>
  <c r="N213" i="28"/>
  <c r="J213" i="28"/>
  <c r="I213" i="28"/>
  <c r="H213" i="28"/>
  <c r="G213" i="28"/>
  <c r="F213" i="28"/>
  <c r="E213" i="28"/>
  <c r="K213" i="28" s="1"/>
  <c r="Q212" i="28"/>
  <c r="O212" i="28"/>
  <c r="N212" i="28"/>
  <c r="J212" i="28"/>
  <c r="I212" i="28"/>
  <c r="H212" i="28"/>
  <c r="G212" i="28"/>
  <c r="F212" i="28"/>
  <c r="E212" i="28"/>
  <c r="K212" i="28" s="1"/>
  <c r="T211" i="28"/>
  <c r="Q211" i="28"/>
  <c r="O211" i="28"/>
  <c r="N211" i="28"/>
  <c r="J211" i="28"/>
  <c r="I211" i="28"/>
  <c r="H211" i="28"/>
  <c r="G211" i="28"/>
  <c r="F211" i="28"/>
  <c r="E211" i="28"/>
  <c r="K211" i="28" s="1"/>
  <c r="T210" i="28"/>
  <c r="Q210" i="28"/>
  <c r="O210" i="28"/>
  <c r="N210" i="28"/>
  <c r="J210" i="28"/>
  <c r="I210" i="28"/>
  <c r="H210" i="28"/>
  <c r="G210" i="28"/>
  <c r="F210" i="28"/>
  <c r="E210" i="28"/>
  <c r="K210" i="28" s="1"/>
  <c r="Q209" i="28"/>
  <c r="O209" i="28"/>
  <c r="N209" i="28"/>
  <c r="L209" i="28"/>
  <c r="M209" i="28" s="1"/>
  <c r="J209" i="28"/>
  <c r="I209" i="28"/>
  <c r="H209" i="28"/>
  <c r="G209" i="28"/>
  <c r="F209" i="28"/>
  <c r="E209" i="28"/>
  <c r="K209" i="28" s="1"/>
  <c r="T208" i="28"/>
  <c r="Q208" i="28"/>
  <c r="O208" i="28"/>
  <c r="N208" i="28"/>
  <c r="L208" i="28"/>
  <c r="M208" i="28" s="1"/>
  <c r="J208" i="28"/>
  <c r="I208" i="28"/>
  <c r="H208" i="28"/>
  <c r="G208" i="28"/>
  <c r="F208" i="28"/>
  <c r="E208" i="28"/>
  <c r="K208" i="28" s="1"/>
  <c r="T207" i="28"/>
  <c r="Q207" i="28"/>
  <c r="O207" i="28"/>
  <c r="N207" i="28"/>
  <c r="L207" i="28"/>
  <c r="M207" i="28" s="1"/>
  <c r="J207" i="28"/>
  <c r="I207" i="28"/>
  <c r="H207" i="28"/>
  <c r="G207" i="28"/>
  <c r="F207" i="28"/>
  <c r="E207" i="28"/>
  <c r="K207" i="28" s="1"/>
  <c r="T206" i="28"/>
  <c r="Q206" i="28"/>
  <c r="O206" i="28"/>
  <c r="N206" i="28"/>
  <c r="L206" i="28"/>
  <c r="M206" i="28" s="1"/>
  <c r="J206" i="28"/>
  <c r="I206" i="28"/>
  <c r="H206" i="28"/>
  <c r="G206" i="28"/>
  <c r="F206" i="28"/>
  <c r="E206" i="28"/>
  <c r="K206" i="28" s="1"/>
  <c r="T205" i="28"/>
  <c r="Q205" i="28"/>
  <c r="O205" i="28"/>
  <c r="N205" i="28"/>
  <c r="L205" i="28"/>
  <c r="M205" i="28" s="1"/>
  <c r="J205" i="28"/>
  <c r="I205" i="28"/>
  <c r="H205" i="28"/>
  <c r="G205" i="28"/>
  <c r="F205" i="28"/>
  <c r="E205" i="28"/>
  <c r="K205" i="28" s="1"/>
  <c r="T204" i="28"/>
  <c r="Q204" i="28"/>
  <c r="O204" i="28"/>
  <c r="N204" i="28"/>
  <c r="L204" i="28"/>
  <c r="M204" i="28" s="1"/>
  <c r="J204" i="28"/>
  <c r="I204" i="28"/>
  <c r="H204" i="28"/>
  <c r="G204" i="28"/>
  <c r="F204" i="28"/>
  <c r="E204" i="28"/>
  <c r="K204" i="28" s="1"/>
  <c r="T203" i="28"/>
  <c r="Q203" i="28"/>
  <c r="O203" i="28"/>
  <c r="N203" i="28"/>
  <c r="J203" i="28"/>
  <c r="I203" i="28"/>
  <c r="H203" i="28"/>
  <c r="G203" i="28"/>
  <c r="F203" i="28"/>
  <c r="E203" i="28"/>
  <c r="K203" i="28" s="1"/>
  <c r="T202" i="28"/>
  <c r="Q202" i="28"/>
  <c r="O202" i="28"/>
  <c r="N202" i="28"/>
  <c r="J202" i="28"/>
  <c r="I202" i="28"/>
  <c r="H202" i="28"/>
  <c r="G202" i="28"/>
  <c r="F202" i="28"/>
  <c r="E202" i="28"/>
  <c r="K202" i="28" s="1"/>
  <c r="T201" i="28"/>
  <c r="Q201" i="28"/>
  <c r="O201" i="28"/>
  <c r="N201" i="28"/>
  <c r="J201" i="28"/>
  <c r="I201" i="28"/>
  <c r="H201" i="28"/>
  <c r="G201" i="28"/>
  <c r="F201" i="28"/>
  <c r="E201" i="28"/>
  <c r="K201" i="28" s="1"/>
  <c r="Q200" i="28"/>
  <c r="O200" i="28"/>
  <c r="P200" i="28" s="1"/>
  <c r="N200" i="28"/>
  <c r="L200" i="28"/>
  <c r="M200" i="28" s="1"/>
  <c r="J200" i="28"/>
  <c r="I200" i="28"/>
  <c r="H200" i="28"/>
  <c r="G200" i="28"/>
  <c r="F200" i="28"/>
  <c r="E200" i="28"/>
  <c r="K200" i="28" s="1"/>
  <c r="Q199" i="28"/>
  <c r="O199" i="28"/>
  <c r="N199" i="28"/>
  <c r="L199" i="28"/>
  <c r="M199" i="28" s="1"/>
  <c r="J199" i="28"/>
  <c r="I199" i="28"/>
  <c r="H199" i="28"/>
  <c r="G199" i="28"/>
  <c r="F199" i="28"/>
  <c r="E199" i="28"/>
  <c r="K199" i="28" s="1"/>
  <c r="T198" i="28"/>
  <c r="Q198" i="28"/>
  <c r="O198" i="28"/>
  <c r="N198" i="28"/>
  <c r="L198" i="28"/>
  <c r="J198" i="28"/>
  <c r="I198" i="28"/>
  <c r="H198" i="28"/>
  <c r="G198" i="28"/>
  <c r="F198" i="28"/>
  <c r="E198" i="28"/>
  <c r="K198" i="28" s="1"/>
  <c r="T197" i="28"/>
  <c r="Q197" i="28"/>
  <c r="O197" i="28"/>
  <c r="N197" i="28"/>
  <c r="L197" i="28"/>
  <c r="M197" i="28" s="1"/>
  <c r="J197" i="28"/>
  <c r="I197" i="28"/>
  <c r="H197" i="28"/>
  <c r="G197" i="28"/>
  <c r="F197" i="28"/>
  <c r="E197" i="28"/>
  <c r="K197" i="28" s="1"/>
  <c r="T196" i="28"/>
  <c r="Q196" i="28"/>
  <c r="O196" i="28"/>
  <c r="N196" i="28"/>
  <c r="L196" i="28"/>
  <c r="M196" i="28" s="1"/>
  <c r="J196" i="28"/>
  <c r="I196" i="28"/>
  <c r="H196" i="28"/>
  <c r="G196" i="28"/>
  <c r="F196" i="28"/>
  <c r="E196" i="28"/>
  <c r="K196" i="28" s="1"/>
  <c r="T195" i="28"/>
  <c r="Q195" i="28"/>
  <c r="O195" i="28"/>
  <c r="N195" i="28"/>
  <c r="L195" i="28"/>
  <c r="M195" i="28" s="1"/>
  <c r="J195" i="28"/>
  <c r="I195" i="28"/>
  <c r="H195" i="28"/>
  <c r="G195" i="28"/>
  <c r="F195" i="28"/>
  <c r="E195" i="28"/>
  <c r="K195" i="28" s="1"/>
  <c r="T194" i="28"/>
  <c r="Q194" i="28"/>
  <c r="O194" i="28"/>
  <c r="N194" i="28"/>
  <c r="L194" i="28"/>
  <c r="M194" i="28" s="1"/>
  <c r="J194" i="28"/>
  <c r="I194" i="28"/>
  <c r="H194" i="28"/>
  <c r="G194" i="28"/>
  <c r="F194" i="28"/>
  <c r="E194" i="28"/>
  <c r="K194" i="28" s="1"/>
  <c r="T193" i="28"/>
  <c r="Q193" i="28"/>
  <c r="O193" i="28"/>
  <c r="N193" i="28"/>
  <c r="L193" i="28"/>
  <c r="M193" i="28" s="1"/>
  <c r="J193" i="28"/>
  <c r="I193" i="28"/>
  <c r="H193" i="28"/>
  <c r="G193" i="28"/>
  <c r="F193" i="28"/>
  <c r="E193" i="28"/>
  <c r="K193" i="28" s="1"/>
  <c r="T192" i="28"/>
  <c r="Q192" i="28"/>
  <c r="O192" i="28"/>
  <c r="N192" i="28"/>
  <c r="L192" i="28"/>
  <c r="M192" i="28" s="1"/>
  <c r="J192" i="28"/>
  <c r="I192" i="28"/>
  <c r="H192" i="28"/>
  <c r="G192" i="28"/>
  <c r="F192" i="28"/>
  <c r="E192" i="28"/>
  <c r="K192" i="28" s="1"/>
  <c r="T191" i="28"/>
  <c r="Q191" i="28"/>
  <c r="O191" i="28"/>
  <c r="N191" i="28"/>
  <c r="L191" i="28"/>
  <c r="M191" i="28" s="1"/>
  <c r="J191" i="28"/>
  <c r="I191" i="28"/>
  <c r="H191" i="28"/>
  <c r="G191" i="28"/>
  <c r="F191" i="28"/>
  <c r="E191" i="28"/>
  <c r="K191" i="28" s="1"/>
  <c r="T190" i="28"/>
  <c r="Q190" i="28"/>
  <c r="O190" i="28"/>
  <c r="N190" i="28"/>
  <c r="L190" i="28"/>
  <c r="J190" i="28"/>
  <c r="I190" i="28"/>
  <c r="H190" i="28"/>
  <c r="G190" i="28"/>
  <c r="F190" i="28"/>
  <c r="E190" i="28"/>
  <c r="K190" i="28" s="1"/>
  <c r="T189" i="28"/>
  <c r="Q189" i="28"/>
  <c r="O189" i="28"/>
  <c r="N189" i="28"/>
  <c r="L189" i="28"/>
  <c r="M189" i="28" s="1"/>
  <c r="J189" i="28"/>
  <c r="I189" i="28"/>
  <c r="H189" i="28"/>
  <c r="G189" i="28"/>
  <c r="F189" i="28"/>
  <c r="E189" i="28"/>
  <c r="K189" i="28" s="1"/>
  <c r="T188" i="28"/>
  <c r="Q188" i="28"/>
  <c r="O188" i="28"/>
  <c r="N188" i="28"/>
  <c r="L188" i="28"/>
  <c r="J188" i="28"/>
  <c r="I188" i="28"/>
  <c r="H188" i="28"/>
  <c r="G188" i="28"/>
  <c r="F188" i="28"/>
  <c r="E188" i="28"/>
  <c r="K188" i="28" s="1"/>
  <c r="T187" i="28"/>
  <c r="Q187" i="28"/>
  <c r="O187" i="28"/>
  <c r="N187" i="28"/>
  <c r="J187" i="28"/>
  <c r="I187" i="28"/>
  <c r="H187" i="28"/>
  <c r="G187" i="28"/>
  <c r="F187" i="28"/>
  <c r="E187" i="28"/>
  <c r="K187" i="28" s="1"/>
  <c r="T186" i="28"/>
  <c r="Q186" i="28"/>
  <c r="O186" i="28"/>
  <c r="N186" i="28"/>
  <c r="L186" i="28"/>
  <c r="M186" i="28" s="1"/>
  <c r="J186" i="28"/>
  <c r="I186" i="28"/>
  <c r="H186" i="28"/>
  <c r="G186" i="28"/>
  <c r="F186" i="28"/>
  <c r="E186" i="28"/>
  <c r="K186" i="28" s="1"/>
  <c r="T185" i="28"/>
  <c r="Q185" i="28"/>
  <c r="O185" i="28"/>
  <c r="N185" i="28"/>
  <c r="J185" i="28"/>
  <c r="I185" i="28"/>
  <c r="H185" i="28"/>
  <c r="G185" i="28"/>
  <c r="F185" i="28"/>
  <c r="E185" i="28"/>
  <c r="K185" i="28" s="1"/>
  <c r="T184" i="28"/>
  <c r="Q184" i="28"/>
  <c r="O184" i="28"/>
  <c r="N184" i="28"/>
  <c r="L184" i="28"/>
  <c r="M184" i="28" s="1"/>
  <c r="J184" i="28"/>
  <c r="I184" i="28"/>
  <c r="H184" i="28"/>
  <c r="G184" i="28"/>
  <c r="F184" i="28"/>
  <c r="E184" i="28"/>
  <c r="K184" i="28" s="1"/>
  <c r="T183" i="28"/>
  <c r="Q183" i="28"/>
  <c r="O183" i="28"/>
  <c r="N183" i="28"/>
  <c r="L183" i="28"/>
  <c r="M183" i="28" s="1"/>
  <c r="J183" i="28"/>
  <c r="I183" i="28"/>
  <c r="H183" i="28"/>
  <c r="G183" i="28"/>
  <c r="F183" i="28"/>
  <c r="E183" i="28"/>
  <c r="K183" i="28" s="1"/>
  <c r="T182" i="28"/>
  <c r="Q182" i="28"/>
  <c r="O182" i="28"/>
  <c r="N182" i="28"/>
  <c r="J182" i="28"/>
  <c r="I182" i="28"/>
  <c r="H182" i="28"/>
  <c r="G182" i="28"/>
  <c r="F182" i="28"/>
  <c r="E182" i="28"/>
  <c r="K182" i="28" s="1"/>
  <c r="Q181" i="28"/>
  <c r="O181" i="28"/>
  <c r="N181" i="28"/>
  <c r="J181" i="28"/>
  <c r="I181" i="28"/>
  <c r="H181" i="28"/>
  <c r="G181" i="28"/>
  <c r="F181" i="28"/>
  <c r="E181" i="28"/>
  <c r="K181" i="28" s="1"/>
  <c r="Q180" i="28"/>
  <c r="O180" i="28"/>
  <c r="N180" i="28"/>
  <c r="J180" i="28"/>
  <c r="I180" i="28"/>
  <c r="H180" i="28"/>
  <c r="G180" i="28"/>
  <c r="F180" i="28"/>
  <c r="E180" i="28"/>
  <c r="K180" i="28" s="1"/>
  <c r="Q179" i="28"/>
  <c r="O179" i="28"/>
  <c r="N179" i="28"/>
  <c r="J179" i="28"/>
  <c r="I179" i="28"/>
  <c r="H179" i="28"/>
  <c r="G179" i="28"/>
  <c r="F179" i="28"/>
  <c r="E179" i="28"/>
  <c r="K179" i="28" s="1"/>
  <c r="Q178" i="28"/>
  <c r="O178" i="28"/>
  <c r="N178" i="28"/>
  <c r="J178" i="28"/>
  <c r="I178" i="28"/>
  <c r="H178" i="28"/>
  <c r="G178" i="28"/>
  <c r="F178" i="28"/>
  <c r="E178" i="28"/>
  <c r="K178" i="28" s="1"/>
  <c r="Q177" i="28"/>
  <c r="O177" i="28"/>
  <c r="P177" i="28" s="1"/>
  <c r="N177" i="28"/>
  <c r="J177" i="28"/>
  <c r="I177" i="28"/>
  <c r="H177" i="28"/>
  <c r="G177" i="28"/>
  <c r="F177" i="28"/>
  <c r="E177" i="28"/>
  <c r="K177" i="28" s="1"/>
  <c r="Q176" i="28"/>
  <c r="O176" i="28"/>
  <c r="N176" i="28"/>
  <c r="J176" i="28"/>
  <c r="I176" i="28"/>
  <c r="H176" i="28"/>
  <c r="G176" i="28"/>
  <c r="F176" i="28"/>
  <c r="E176" i="28"/>
  <c r="K176" i="28" s="1"/>
  <c r="Q175" i="28"/>
  <c r="O175" i="28"/>
  <c r="N175" i="28"/>
  <c r="J175" i="28"/>
  <c r="I175" i="28"/>
  <c r="H175" i="28"/>
  <c r="G175" i="28"/>
  <c r="F175" i="28"/>
  <c r="E175" i="28"/>
  <c r="K175" i="28" s="1"/>
  <c r="Q174" i="28"/>
  <c r="O174" i="28"/>
  <c r="N174" i="28"/>
  <c r="J174" i="28"/>
  <c r="I174" i="28"/>
  <c r="H174" i="28"/>
  <c r="G174" i="28"/>
  <c r="F174" i="28"/>
  <c r="E174" i="28"/>
  <c r="K174" i="28" s="1"/>
  <c r="T173" i="28"/>
  <c r="Q173" i="28"/>
  <c r="O173" i="28"/>
  <c r="N173" i="28"/>
  <c r="J173" i="28"/>
  <c r="I173" i="28"/>
  <c r="H173" i="28"/>
  <c r="G173" i="28"/>
  <c r="F173" i="28"/>
  <c r="E173" i="28"/>
  <c r="K173" i="28" s="1"/>
  <c r="T172" i="28"/>
  <c r="Q172" i="28"/>
  <c r="O172" i="28"/>
  <c r="N172" i="28"/>
  <c r="J172" i="28"/>
  <c r="I172" i="28"/>
  <c r="H172" i="28"/>
  <c r="G172" i="28"/>
  <c r="F172" i="28"/>
  <c r="E172" i="28"/>
  <c r="K172" i="28" s="1"/>
  <c r="T171" i="28"/>
  <c r="Q171" i="28"/>
  <c r="O171" i="28"/>
  <c r="N171" i="28"/>
  <c r="J171" i="28"/>
  <c r="I171" i="28"/>
  <c r="H171" i="28"/>
  <c r="G171" i="28"/>
  <c r="F171" i="28"/>
  <c r="E171" i="28"/>
  <c r="K171" i="28" s="1"/>
  <c r="T170" i="28"/>
  <c r="Q170" i="28"/>
  <c r="O170" i="28"/>
  <c r="N170" i="28"/>
  <c r="J170" i="28"/>
  <c r="I170" i="28"/>
  <c r="H170" i="28"/>
  <c r="G170" i="28"/>
  <c r="F170" i="28"/>
  <c r="E170" i="28"/>
  <c r="K170" i="28" s="1"/>
  <c r="T169" i="28"/>
  <c r="Q169" i="28"/>
  <c r="O169" i="28"/>
  <c r="N169" i="28"/>
  <c r="J169" i="28"/>
  <c r="I169" i="28"/>
  <c r="H169" i="28"/>
  <c r="G169" i="28"/>
  <c r="F169" i="28"/>
  <c r="E169" i="28"/>
  <c r="K169" i="28" s="1"/>
  <c r="T168" i="28"/>
  <c r="Q168" i="28"/>
  <c r="O168" i="28"/>
  <c r="N168" i="28"/>
  <c r="J168" i="28"/>
  <c r="I168" i="28"/>
  <c r="H168" i="28"/>
  <c r="G168" i="28"/>
  <c r="F168" i="28"/>
  <c r="E168" i="28"/>
  <c r="K168" i="28" s="1"/>
  <c r="Q167" i="28"/>
  <c r="O167" i="28"/>
  <c r="N167" i="28"/>
  <c r="L167" i="28"/>
  <c r="M167" i="28" s="1"/>
  <c r="J167" i="28"/>
  <c r="I167" i="28"/>
  <c r="H167" i="28"/>
  <c r="G167" i="28"/>
  <c r="F167" i="28"/>
  <c r="E167" i="28"/>
  <c r="K167" i="28" s="1"/>
  <c r="Q166" i="28"/>
  <c r="O166" i="28"/>
  <c r="N166" i="28"/>
  <c r="J166" i="28"/>
  <c r="I166" i="28"/>
  <c r="H166" i="28"/>
  <c r="G166" i="28"/>
  <c r="F166" i="28"/>
  <c r="E166" i="28"/>
  <c r="K166" i="28" s="1"/>
  <c r="T165" i="28"/>
  <c r="Q165" i="28"/>
  <c r="O165" i="28"/>
  <c r="N165" i="28"/>
  <c r="J165" i="28"/>
  <c r="I165" i="28"/>
  <c r="H165" i="28"/>
  <c r="G165" i="28"/>
  <c r="F165" i="28"/>
  <c r="E165" i="28"/>
  <c r="K165" i="28" s="1"/>
  <c r="Q164" i="28"/>
  <c r="O164" i="28"/>
  <c r="N164" i="28"/>
  <c r="J164" i="28"/>
  <c r="I164" i="28"/>
  <c r="H164" i="28"/>
  <c r="G164" i="28"/>
  <c r="F164" i="28"/>
  <c r="E164" i="28"/>
  <c r="K164" i="28" s="1"/>
  <c r="T163" i="28"/>
  <c r="Q163" i="28"/>
  <c r="O163" i="28"/>
  <c r="N163" i="28"/>
  <c r="J163" i="28"/>
  <c r="I163" i="28"/>
  <c r="H163" i="28"/>
  <c r="G163" i="28"/>
  <c r="F163" i="28"/>
  <c r="E163" i="28"/>
  <c r="K163" i="28" s="1"/>
  <c r="Q162" i="28"/>
  <c r="O162" i="28"/>
  <c r="N162" i="28"/>
  <c r="L162" i="28"/>
  <c r="M162" i="28" s="1"/>
  <c r="J162" i="28"/>
  <c r="I162" i="28"/>
  <c r="H162" i="28"/>
  <c r="G162" i="28"/>
  <c r="F162" i="28"/>
  <c r="E162" i="28"/>
  <c r="K162" i="28" s="1"/>
  <c r="T161" i="28"/>
  <c r="Q161" i="28"/>
  <c r="O161" i="28"/>
  <c r="N161" i="28"/>
  <c r="J161" i="28"/>
  <c r="I161" i="28"/>
  <c r="H161" i="28"/>
  <c r="G161" i="28"/>
  <c r="F161" i="28"/>
  <c r="E161" i="28"/>
  <c r="K161" i="28" s="1"/>
  <c r="T160" i="28"/>
  <c r="Q160" i="28"/>
  <c r="O160" i="28"/>
  <c r="N160" i="28"/>
  <c r="L160" i="28"/>
  <c r="M160" i="28" s="1"/>
  <c r="J160" i="28"/>
  <c r="I160" i="28"/>
  <c r="H160" i="28"/>
  <c r="G160" i="28"/>
  <c r="F160" i="28"/>
  <c r="E160" i="28"/>
  <c r="K160" i="28" s="1"/>
  <c r="Q159" i="28"/>
  <c r="O159" i="28"/>
  <c r="N159" i="28"/>
  <c r="L159" i="28"/>
  <c r="M159" i="28" s="1"/>
  <c r="J159" i="28"/>
  <c r="I159" i="28"/>
  <c r="H159" i="28"/>
  <c r="G159" i="28"/>
  <c r="F159" i="28"/>
  <c r="E159" i="28"/>
  <c r="K159" i="28" s="1"/>
  <c r="T158" i="28"/>
  <c r="Q158" i="28"/>
  <c r="O158" i="28"/>
  <c r="N158" i="28"/>
  <c r="L158" i="28"/>
  <c r="J158" i="28"/>
  <c r="I158" i="28"/>
  <c r="H158" i="28"/>
  <c r="G158" i="28"/>
  <c r="F158" i="28"/>
  <c r="E158" i="28"/>
  <c r="K158" i="28" s="1"/>
  <c r="T157" i="28"/>
  <c r="Q157" i="28"/>
  <c r="O157" i="28"/>
  <c r="N157" i="28"/>
  <c r="J157" i="28"/>
  <c r="I157" i="28"/>
  <c r="H157" i="28"/>
  <c r="G157" i="28"/>
  <c r="F157" i="28"/>
  <c r="E157" i="28"/>
  <c r="K157" i="28" s="1"/>
  <c r="T156" i="28"/>
  <c r="Q156" i="28"/>
  <c r="O156" i="28"/>
  <c r="N156" i="28"/>
  <c r="J156" i="28"/>
  <c r="I156" i="28"/>
  <c r="H156" i="28"/>
  <c r="G156" i="28"/>
  <c r="F156" i="28"/>
  <c r="E156" i="28"/>
  <c r="K156" i="28" s="1"/>
  <c r="Q155" i="28"/>
  <c r="O155" i="28"/>
  <c r="N155" i="28"/>
  <c r="L155" i="28"/>
  <c r="M155" i="28" s="1"/>
  <c r="J155" i="28"/>
  <c r="I155" i="28"/>
  <c r="H155" i="28"/>
  <c r="G155" i="28"/>
  <c r="F155" i="28"/>
  <c r="E155" i="28"/>
  <c r="K155" i="28" s="1"/>
  <c r="Q154" i="28"/>
  <c r="O154" i="28"/>
  <c r="N154" i="28"/>
  <c r="J154" i="28"/>
  <c r="I154" i="28"/>
  <c r="H154" i="28"/>
  <c r="G154" i="28"/>
  <c r="F154" i="28"/>
  <c r="E154" i="28"/>
  <c r="K154" i="28" s="1"/>
  <c r="T153" i="28"/>
  <c r="Q153" i="28"/>
  <c r="O153" i="28"/>
  <c r="N153" i="28"/>
  <c r="J153" i="28"/>
  <c r="I153" i="28"/>
  <c r="H153" i="28"/>
  <c r="G153" i="28"/>
  <c r="F153" i="28"/>
  <c r="E153" i="28"/>
  <c r="K153" i="28" s="1"/>
  <c r="T152" i="28"/>
  <c r="Q152" i="28"/>
  <c r="O152" i="28"/>
  <c r="N152" i="28"/>
  <c r="J152" i="28"/>
  <c r="I152" i="28"/>
  <c r="H152" i="28"/>
  <c r="G152" i="28"/>
  <c r="F152" i="28"/>
  <c r="E152" i="28"/>
  <c r="K152" i="28" s="1"/>
  <c r="T151" i="28"/>
  <c r="Q151" i="28"/>
  <c r="O151" i="28"/>
  <c r="N151" i="28"/>
  <c r="J151" i="28"/>
  <c r="I151" i="28"/>
  <c r="H151" i="28"/>
  <c r="G151" i="28"/>
  <c r="F151" i="28"/>
  <c r="E151" i="28"/>
  <c r="K151" i="28" s="1"/>
  <c r="T150" i="28"/>
  <c r="Q150" i="28"/>
  <c r="O150" i="28"/>
  <c r="N150" i="28"/>
  <c r="J150" i="28"/>
  <c r="I150" i="28"/>
  <c r="H150" i="28"/>
  <c r="G150" i="28"/>
  <c r="F150" i="28"/>
  <c r="E150" i="28"/>
  <c r="K150" i="28" s="1"/>
  <c r="T149" i="28"/>
  <c r="Q149" i="28"/>
  <c r="O149" i="28"/>
  <c r="N149" i="28"/>
  <c r="J149" i="28"/>
  <c r="I149" i="28"/>
  <c r="H149" i="28"/>
  <c r="G149" i="28"/>
  <c r="F149" i="28"/>
  <c r="E149" i="28"/>
  <c r="K149" i="28" s="1"/>
  <c r="T148" i="28"/>
  <c r="Q148" i="28"/>
  <c r="O148" i="28"/>
  <c r="N148" i="28"/>
  <c r="J148" i="28"/>
  <c r="I148" i="28"/>
  <c r="H148" i="28"/>
  <c r="G148" i="28"/>
  <c r="F148" i="28"/>
  <c r="E148" i="28"/>
  <c r="K148" i="28" s="1"/>
  <c r="T147" i="28"/>
  <c r="Q147" i="28"/>
  <c r="O147" i="28"/>
  <c r="N147" i="28"/>
  <c r="J147" i="28"/>
  <c r="I147" i="28"/>
  <c r="H147" i="28"/>
  <c r="G147" i="28"/>
  <c r="F147" i="28"/>
  <c r="E147" i="28"/>
  <c r="K147" i="28" s="1"/>
  <c r="T146" i="28"/>
  <c r="Q146" i="28"/>
  <c r="O146" i="28"/>
  <c r="N146" i="28"/>
  <c r="J146" i="28"/>
  <c r="I146" i="28"/>
  <c r="H146" i="28"/>
  <c r="G146" i="28"/>
  <c r="F146" i="28"/>
  <c r="E146" i="28"/>
  <c r="K146" i="28" s="1"/>
  <c r="T145" i="28"/>
  <c r="Q145" i="28"/>
  <c r="O145" i="28"/>
  <c r="N145" i="28"/>
  <c r="J145" i="28"/>
  <c r="I145" i="28"/>
  <c r="H145" i="28"/>
  <c r="G145" i="28"/>
  <c r="F145" i="28"/>
  <c r="E145" i="28"/>
  <c r="K145" i="28" s="1"/>
  <c r="T144" i="28"/>
  <c r="Q144" i="28"/>
  <c r="O144" i="28"/>
  <c r="N144" i="28"/>
  <c r="J144" i="28"/>
  <c r="I144" i="28"/>
  <c r="H144" i="28"/>
  <c r="G144" i="28"/>
  <c r="F144" i="28"/>
  <c r="E144" i="28"/>
  <c r="K144" i="28" s="1"/>
  <c r="T143" i="28"/>
  <c r="Q143" i="28"/>
  <c r="O143" i="28"/>
  <c r="N143" i="28"/>
  <c r="J143" i="28"/>
  <c r="I143" i="28"/>
  <c r="H143" i="28"/>
  <c r="G143" i="28"/>
  <c r="F143" i="28"/>
  <c r="E143" i="28"/>
  <c r="K143" i="28" s="1"/>
  <c r="T142" i="28"/>
  <c r="Q142" i="28"/>
  <c r="O142" i="28"/>
  <c r="N142" i="28"/>
  <c r="J142" i="28"/>
  <c r="I142" i="28"/>
  <c r="H142" i="28"/>
  <c r="G142" i="28"/>
  <c r="F142" i="28"/>
  <c r="E142" i="28"/>
  <c r="K142" i="28" s="1"/>
  <c r="T141" i="28"/>
  <c r="Q141" i="28"/>
  <c r="O141" i="28"/>
  <c r="N141" i="28"/>
  <c r="J141" i="28"/>
  <c r="I141" i="28"/>
  <c r="H141" i="28"/>
  <c r="G141" i="28"/>
  <c r="F141" i="28"/>
  <c r="E141" i="28"/>
  <c r="K141" i="28" s="1"/>
  <c r="T140" i="28"/>
  <c r="Q140" i="28"/>
  <c r="O140" i="28"/>
  <c r="N140" i="28"/>
  <c r="J140" i="28"/>
  <c r="I140" i="28"/>
  <c r="H140" i="28"/>
  <c r="G140" i="28"/>
  <c r="F140" i="28"/>
  <c r="E140" i="28"/>
  <c r="K140" i="28" s="1"/>
  <c r="Q139" i="28"/>
  <c r="O139" i="28"/>
  <c r="N139" i="28"/>
  <c r="J139" i="28"/>
  <c r="I139" i="28"/>
  <c r="H139" i="28"/>
  <c r="G139" i="28"/>
  <c r="F139" i="28"/>
  <c r="E139" i="28"/>
  <c r="K139" i="28" s="1"/>
  <c r="T138" i="28"/>
  <c r="Q138" i="28"/>
  <c r="O138" i="28"/>
  <c r="N138" i="28"/>
  <c r="J138" i="28"/>
  <c r="I138" i="28"/>
  <c r="H138" i="28"/>
  <c r="G138" i="28"/>
  <c r="F138" i="28"/>
  <c r="E138" i="28"/>
  <c r="K138" i="28" s="1"/>
  <c r="T137" i="28"/>
  <c r="Q137" i="28"/>
  <c r="O137" i="28"/>
  <c r="N137" i="28"/>
  <c r="J137" i="28"/>
  <c r="I137" i="28"/>
  <c r="H137" i="28"/>
  <c r="G137" i="28"/>
  <c r="F137" i="28"/>
  <c r="E137" i="28"/>
  <c r="K137" i="28" s="1"/>
  <c r="T136" i="28"/>
  <c r="Q136" i="28"/>
  <c r="O136" i="28"/>
  <c r="N136" i="28"/>
  <c r="J136" i="28"/>
  <c r="I136" i="28"/>
  <c r="H136" i="28"/>
  <c r="G136" i="28"/>
  <c r="F136" i="28"/>
  <c r="E136" i="28"/>
  <c r="K136" i="28" s="1"/>
  <c r="Q135" i="28"/>
  <c r="O135" i="28"/>
  <c r="N135" i="28"/>
  <c r="L135" i="28"/>
  <c r="M135" i="28" s="1"/>
  <c r="J135" i="28"/>
  <c r="I135" i="28"/>
  <c r="H135" i="28"/>
  <c r="G135" i="28"/>
  <c r="F135" i="28"/>
  <c r="E135" i="28"/>
  <c r="K135" i="28" s="1"/>
  <c r="Q134" i="28"/>
  <c r="O134" i="28"/>
  <c r="N134" i="28"/>
  <c r="J134" i="28"/>
  <c r="I134" i="28"/>
  <c r="H134" i="28"/>
  <c r="G134" i="28"/>
  <c r="F134" i="28"/>
  <c r="E134" i="28"/>
  <c r="K134" i="28" s="1"/>
  <c r="T133" i="28"/>
  <c r="Q133" i="28"/>
  <c r="O133" i="28"/>
  <c r="N133" i="28"/>
  <c r="J133" i="28"/>
  <c r="I133" i="28"/>
  <c r="H133" i="28"/>
  <c r="G133" i="28"/>
  <c r="F133" i="28"/>
  <c r="E133" i="28"/>
  <c r="K133" i="28" s="1"/>
  <c r="T132" i="28"/>
  <c r="Q132" i="28"/>
  <c r="O132" i="28"/>
  <c r="N132" i="28"/>
  <c r="J132" i="28"/>
  <c r="I132" i="28"/>
  <c r="H132" i="28"/>
  <c r="G132" i="28"/>
  <c r="F132" i="28"/>
  <c r="E132" i="28"/>
  <c r="K132" i="28" s="1"/>
  <c r="T131" i="28"/>
  <c r="Q131" i="28"/>
  <c r="O131" i="28"/>
  <c r="N131" i="28"/>
  <c r="J131" i="28"/>
  <c r="I131" i="28"/>
  <c r="H131" i="28"/>
  <c r="G131" i="28"/>
  <c r="F131" i="28"/>
  <c r="E131" i="28"/>
  <c r="K131" i="28" s="1"/>
  <c r="T130" i="28"/>
  <c r="Q130" i="28"/>
  <c r="O130" i="28"/>
  <c r="N130" i="28"/>
  <c r="J130" i="28"/>
  <c r="I130" i="28"/>
  <c r="H130" i="28"/>
  <c r="G130" i="28"/>
  <c r="F130" i="28"/>
  <c r="E130" i="28"/>
  <c r="K130" i="28" s="1"/>
  <c r="T129" i="28"/>
  <c r="Q129" i="28"/>
  <c r="O129" i="28"/>
  <c r="N129" i="28"/>
  <c r="J129" i="28"/>
  <c r="I129" i="28"/>
  <c r="H129" i="28"/>
  <c r="G129" i="28"/>
  <c r="F129" i="28"/>
  <c r="E129" i="28"/>
  <c r="K129" i="28" s="1"/>
  <c r="T128" i="28"/>
  <c r="Q128" i="28"/>
  <c r="O128" i="28"/>
  <c r="N128" i="28"/>
  <c r="J128" i="28"/>
  <c r="I128" i="28"/>
  <c r="H128" i="28"/>
  <c r="G128" i="28"/>
  <c r="F128" i="28"/>
  <c r="E128" i="28"/>
  <c r="K128" i="28" s="1"/>
  <c r="T127" i="28"/>
  <c r="Q127" i="28"/>
  <c r="O127" i="28"/>
  <c r="N127" i="28"/>
  <c r="J127" i="28"/>
  <c r="I127" i="28"/>
  <c r="H127" i="28"/>
  <c r="G127" i="28"/>
  <c r="F127" i="28"/>
  <c r="E127" i="28"/>
  <c r="K127" i="28" s="1"/>
  <c r="T126" i="28"/>
  <c r="Q126" i="28"/>
  <c r="O126" i="28"/>
  <c r="N126" i="28"/>
  <c r="J126" i="28"/>
  <c r="I126" i="28"/>
  <c r="H126" i="28"/>
  <c r="G126" i="28"/>
  <c r="F126" i="28"/>
  <c r="E126" i="28"/>
  <c r="K126" i="28" s="1"/>
  <c r="T125" i="28"/>
  <c r="Q125" i="28"/>
  <c r="O125" i="28"/>
  <c r="N125" i="28"/>
  <c r="J125" i="28"/>
  <c r="I125" i="28"/>
  <c r="H125" i="28"/>
  <c r="G125" i="28"/>
  <c r="F125" i="28"/>
  <c r="E125" i="28"/>
  <c r="K125" i="28" s="1"/>
  <c r="T124" i="28"/>
  <c r="Q124" i="28"/>
  <c r="O124" i="28"/>
  <c r="N124" i="28"/>
  <c r="J124" i="28"/>
  <c r="I124" i="28"/>
  <c r="H124" i="28"/>
  <c r="G124" i="28"/>
  <c r="F124" i="28"/>
  <c r="E124" i="28"/>
  <c r="K124" i="28" s="1"/>
  <c r="T123" i="28"/>
  <c r="Q123" i="28"/>
  <c r="O123" i="28"/>
  <c r="N123" i="28"/>
  <c r="J123" i="28"/>
  <c r="I123" i="28"/>
  <c r="H123" i="28"/>
  <c r="G123" i="28"/>
  <c r="F123" i="28"/>
  <c r="E123" i="28"/>
  <c r="K123" i="28" s="1"/>
  <c r="Q122" i="28"/>
  <c r="O122" i="28"/>
  <c r="N122" i="28"/>
  <c r="J122" i="28"/>
  <c r="I122" i="28"/>
  <c r="H122" i="28"/>
  <c r="G122" i="28"/>
  <c r="F122" i="28"/>
  <c r="E122" i="28"/>
  <c r="K122" i="28" s="1"/>
  <c r="T121" i="28"/>
  <c r="Q121" i="28"/>
  <c r="O121" i="28"/>
  <c r="N121" i="28"/>
  <c r="J121" i="28"/>
  <c r="I121" i="28"/>
  <c r="H121" i="28"/>
  <c r="G121" i="28"/>
  <c r="F121" i="28"/>
  <c r="E121" i="28"/>
  <c r="K121" i="28" s="1"/>
  <c r="T120" i="28"/>
  <c r="Q120" i="28"/>
  <c r="O120" i="28"/>
  <c r="N120" i="28"/>
  <c r="J120" i="28"/>
  <c r="I120" i="28"/>
  <c r="H120" i="28"/>
  <c r="G120" i="28"/>
  <c r="F120" i="28"/>
  <c r="E120" i="28"/>
  <c r="K120" i="28" s="1"/>
  <c r="T119" i="28"/>
  <c r="Q119" i="28"/>
  <c r="O119" i="28"/>
  <c r="N119" i="28"/>
  <c r="J119" i="28"/>
  <c r="I119" i="28"/>
  <c r="H119" i="28"/>
  <c r="G119" i="28"/>
  <c r="F119" i="28"/>
  <c r="E119" i="28"/>
  <c r="K119" i="28" s="1"/>
  <c r="T118" i="28"/>
  <c r="Q118" i="28"/>
  <c r="O118" i="28"/>
  <c r="N118" i="28"/>
  <c r="J118" i="28"/>
  <c r="I118" i="28"/>
  <c r="H118" i="28"/>
  <c r="G118" i="28"/>
  <c r="F118" i="28"/>
  <c r="E118" i="28"/>
  <c r="K118" i="28" s="1"/>
  <c r="T117" i="28"/>
  <c r="Q117" i="28"/>
  <c r="O117" i="28"/>
  <c r="N117" i="28"/>
  <c r="J117" i="28"/>
  <c r="I117" i="28"/>
  <c r="H117" i="28"/>
  <c r="G117" i="28"/>
  <c r="F117" i="28"/>
  <c r="E117" i="28"/>
  <c r="K117" i="28" s="1"/>
  <c r="T116" i="28"/>
  <c r="Q116" i="28"/>
  <c r="O116" i="28"/>
  <c r="N116" i="28"/>
  <c r="J116" i="28"/>
  <c r="I116" i="28"/>
  <c r="H116" i="28"/>
  <c r="G116" i="28"/>
  <c r="F116" i="28"/>
  <c r="E116" i="28"/>
  <c r="K116" i="28" s="1"/>
  <c r="T115" i="28"/>
  <c r="Q115" i="28"/>
  <c r="O115" i="28"/>
  <c r="N115" i="28"/>
  <c r="J115" i="28"/>
  <c r="I115" i="28"/>
  <c r="H115" i="28"/>
  <c r="G115" i="28"/>
  <c r="F115" i="28"/>
  <c r="E115" i="28"/>
  <c r="K115" i="28" s="1"/>
  <c r="T114" i="28"/>
  <c r="Q114" i="28"/>
  <c r="O114" i="28"/>
  <c r="N114" i="28"/>
  <c r="J114" i="28"/>
  <c r="I114" i="28"/>
  <c r="H114" i="28"/>
  <c r="G114" i="28"/>
  <c r="F114" i="28"/>
  <c r="E114" i="28"/>
  <c r="K114" i="28" s="1"/>
  <c r="T113" i="28"/>
  <c r="Q113" i="28"/>
  <c r="O113" i="28"/>
  <c r="N113" i="28"/>
  <c r="J113" i="28"/>
  <c r="I113" i="28"/>
  <c r="H113" i="28"/>
  <c r="G113" i="28"/>
  <c r="F113" i="28"/>
  <c r="E113" i="28"/>
  <c r="K113" i="28" s="1"/>
  <c r="T112" i="28"/>
  <c r="Q112" i="28"/>
  <c r="O112" i="28"/>
  <c r="N112" i="28"/>
  <c r="J112" i="28"/>
  <c r="I112" i="28"/>
  <c r="H112" i="28"/>
  <c r="G112" i="28"/>
  <c r="F112" i="28"/>
  <c r="E112" i="28"/>
  <c r="K112" i="28" s="1"/>
  <c r="T111" i="28"/>
  <c r="Q111" i="28"/>
  <c r="O111" i="28"/>
  <c r="N111" i="28"/>
  <c r="J111" i="28"/>
  <c r="I111" i="28"/>
  <c r="H111" i="28"/>
  <c r="G111" i="28"/>
  <c r="F111" i="28"/>
  <c r="E111" i="28"/>
  <c r="K111" i="28" s="1"/>
  <c r="Q110" i="28"/>
  <c r="O110" i="28"/>
  <c r="N110" i="28"/>
  <c r="J110" i="28"/>
  <c r="I110" i="28"/>
  <c r="H110" i="28"/>
  <c r="G110" i="28"/>
  <c r="F110" i="28"/>
  <c r="E110" i="28"/>
  <c r="K110" i="28" s="1"/>
  <c r="T109" i="28"/>
  <c r="Q109" i="28"/>
  <c r="O109" i="28"/>
  <c r="N109" i="28"/>
  <c r="J109" i="28"/>
  <c r="I109" i="28"/>
  <c r="H109" i="28"/>
  <c r="G109" i="28"/>
  <c r="F109" i="28"/>
  <c r="E109" i="28"/>
  <c r="K109" i="28" s="1"/>
  <c r="Q108" i="28"/>
  <c r="O108" i="28"/>
  <c r="N108" i="28"/>
  <c r="L108" i="28"/>
  <c r="M108" i="28" s="1"/>
  <c r="J108" i="28"/>
  <c r="I108" i="28"/>
  <c r="H108" i="28"/>
  <c r="G108" i="28"/>
  <c r="F108" i="28"/>
  <c r="E108" i="28"/>
  <c r="K108" i="28" s="1"/>
  <c r="T107" i="28"/>
  <c r="Q107" i="28"/>
  <c r="O107" i="28"/>
  <c r="N107" i="28"/>
  <c r="J107" i="28"/>
  <c r="I107" i="28"/>
  <c r="H107" i="28"/>
  <c r="G107" i="28"/>
  <c r="F107" i="28"/>
  <c r="E107" i="28"/>
  <c r="K107" i="28" s="1"/>
  <c r="T106" i="28"/>
  <c r="Q106" i="28"/>
  <c r="O106" i="28"/>
  <c r="N106" i="28"/>
  <c r="J106" i="28"/>
  <c r="I106" i="28"/>
  <c r="H106" i="28"/>
  <c r="G106" i="28"/>
  <c r="F106" i="28"/>
  <c r="E106" i="28"/>
  <c r="K106" i="28" s="1"/>
  <c r="T105" i="28"/>
  <c r="Q105" i="28"/>
  <c r="O105" i="28"/>
  <c r="N105" i="28"/>
  <c r="J105" i="28"/>
  <c r="I105" i="28"/>
  <c r="H105" i="28"/>
  <c r="G105" i="28"/>
  <c r="F105" i="28"/>
  <c r="E105" i="28"/>
  <c r="K105" i="28" s="1"/>
  <c r="T104" i="28"/>
  <c r="Q104" i="28"/>
  <c r="O104" i="28"/>
  <c r="N104" i="28"/>
  <c r="J104" i="28"/>
  <c r="I104" i="28"/>
  <c r="H104" i="28"/>
  <c r="G104" i="28"/>
  <c r="F104" i="28"/>
  <c r="E104" i="28"/>
  <c r="K104" i="28" s="1"/>
  <c r="T103" i="28"/>
  <c r="Q103" i="28"/>
  <c r="O103" i="28"/>
  <c r="N103" i="28"/>
  <c r="J103" i="28"/>
  <c r="I103" i="28"/>
  <c r="H103" i="28"/>
  <c r="G103" i="28"/>
  <c r="F103" i="28"/>
  <c r="E103" i="28"/>
  <c r="K103" i="28" s="1"/>
  <c r="T102" i="28"/>
  <c r="Q102" i="28"/>
  <c r="O102" i="28"/>
  <c r="N102" i="28"/>
  <c r="J102" i="28"/>
  <c r="I102" i="28"/>
  <c r="H102" i="28"/>
  <c r="G102" i="28"/>
  <c r="F102" i="28"/>
  <c r="E102" i="28"/>
  <c r="K102" i="28" s="1"/>
  <c r="T101" i="28"/>
  <c r="Q101" i="28"/>
  <c r="O101" i="28"/>
  <c r="N101" i="28"/>
  <c r="J101" i="28"/>
  <c r="I101" i="28"/>
  <c r="H101" i="28"/>
  <c r="G101" i="28"/>
  <c r="F101" i="28"/>
  <c r="E101" i="28"/>
  <c r="K101" i="28" s="1"/>
  <c r="T100" i="28"/>
  <c r="Q100" i="28"/>
  <c r="O100" i="28"/>
  <c r="N100" i="28"/>
  <c r="J100" i="28"/>
  <c r="I100" i="28"/>
  <c r="H100" i="28"/>
  <c r="G100" i="28"/>
  <c r="F100" i="28"/>
  <c r="E100" i="28"/>
  <c r="K100" i="28" s="1"/>
  <c r="Q99" i="28"/>
  <c r="O99" i="28"/>
  <c r="N99" i="28"/>
  <c r="J99" i="28"/>
  <c r="I99" i="28"/>
  <c r="H99" i="28"/>
  <c r="G99" i="28"/>
  <c r="F99" i="28"/>
  <c r="E99" i="28"/>
  <c r="K99" i="28" s="1"/>
  <c r="Q98" i="28"/>
  <c r="O98" i="28"/>
  <c r="N98" i="28"/>
  <c r="L98" i="28"/>
  <c r="M98" i="28" s="1"/>
  <c r="J98" i="28"/>
  <c r="I98" i="28"/>
  <c r="H98" i="28"/>
  <c r="G98" i="28"/>
  <c r="F98" i="28"/>
  <c r="E98" i="28"/>
  <c r="K98" i="28" s="1"/>
  <c r="T97" i="28"/>
  <c r="Q97" i="28"/>
  <c r="O97" i="28"/>
  <c r="N97" i="28"/>
  <c r="J97" i="28"/>
  <c r="I97" i="28"/>
  <c r="H97" i="28"/>
  <c r="G97" i="28"/>
  <c r="F97" i="28"/>
  <c r="E97" i="28"/>
  <c r="K97" i="28" s="1"/>
  <c r="T96" i="28"/>
  <c r="Q96" i="28"/>
  <c r="O96" i="28"/>
  <c r="N96" i="28"/>
  <c r="J96" i="28"/>
  <c r="I96" i="28"/>
  <c r="H96" i="28"/>
  <c r="G96" i="28"/>
  <c r="F96" i="28"/>
  <c r="E96" i="28"/>
  <c r="K96" i="28" s="1"/>
  <c r="Q95" i="28"/>
  <c r="O95" i="28"/>
  <c r="N95" i="28"/>
  <c r="J95" i="28"/>
  <c r="I95" i="28"/>
  <c r="H95" i="28"/>
  <c r="G95" i="28"/>
  <c r="F95" i="28"/>
  <c r="E95" i="28"/>
  <c r="K95" i="28" s="1"/>
  <c r="Q94" i="28"/>
  <c r="O94" i="28"/>
  <c r="N94" i="28"/>
  <c r="J94" i="28"/>
  <c r="I94" i="28"/>
  <c r="H94" i="28"/>
  <c r="G94" i="28"/>
  <c r="F94" i="28"/>
  <c r="E94" i="28"/>
  <c r="K94" i="28" s="1"/>
  <c r="Q93" i="28"/>
  <c r="O93" i="28"/>
  <c r="N93" i="28"/>
  <c r="J93" i="28"/>
  <c r="I93" i="28"/>
  <c r="H93" i="28"/>
  <c r="G93" i="28"/>
  <c r="F93" i="28"/>
  <c r="E93" i="28"/>
  <c r="K93" i="28" s="1"/>
  <c r="T92" i="28"/>
  <c r="Q92" i="28"/>
  <c r="O92" i="28"/>
  <c r="N92" i="28"/>
  <c r="J92" i="28"/>
  <c r="I92" i="28"/>
  <c r="H92" i="28"/>
  <c r="G92" i="28"/>
  <c r="F92" i="28"/>
  <c r="E92" i="28"/>
  <c r="K92" i="28" s="1"/>
  <c r="Q91" i="28"/>
  <c r="O91" i="28"/>
  <c r="P91" i="28" s="1"/>
  <c r="N91" i="28"/>
  <c r="J91" i="28"/>
  <c r="I91" i="28"/>
  <c r="H91" i="28"/>
  <c r="G91" i="28"/>
  <c r="F91" i="28"/>
  <c r="E91" i="28"/>
  <c r="K91" i="28" s="1"/>
  <c r="Q90" i="28"/>
  <c r="O90" i="28"/>
  <c r="N90" i="28"/>
  <c r="J90" i="28"/>
  <c r="I90" i="28"/>
  <c r="H90" i="28"/>
  <c r="G90" i="28"/>
  <c r="F90" i="28"/>
  <c r="E90" i="28"/>
  <c r="K90" i="28" s="1"/>
  <c r="Q89" i="28"/>
  <c r="O89" i="28"/>
  <c r="P89" i="28" s="1"/>
  <c r="N89" i="28"/>
  <c r="J89" i="28"/>
  <c r="I89" i="28"/>
  <c r="H89" i="28"/>
  <c r="G89" i="28"/>
  <c r="F89" i="28"/>
  <c r="E89" i="28"/>
  <c r="K89" i="28" s="1"/>
  <c r="Q88" i="28"/>
  <c r="O88" i="28"/>
  <c r="N88" i="28"/>
  <c r="J88" i="28"/>
  <c r="I88" i="28"/>
  <c r="H88" i="28"/>
  <c r="G88" i="28"/>
  <c r="F88" i="28"/>
  <c r="E88" i="28"/>
  <c r="K88" i="28" s="1"/>
  <c r="Q87" i="28"/>
  <c r="O87" i="28"/>
  <c r="P87" i="28" s="1"/>
  <c r="N87" i="28"/>
  <c r="J87" i="28"/>
  <c r="I87" i="28"/>
  <c r="H87" i="28"/>
  <c r="G87" i="28"/>
  <c r="F87" i="28"/>
  <c r="E87" i="28"/>
  <c r="K87" i="28" s="1"/>
  <c r="Q86" i="28"/>
  <c r="O86" i="28"/>
  <c r="N86" i="28"/>
  <c r="J86" i="28"/>
  <c r="I86" i="28"/>
  <c r="H86" i="28"/>
  <c r="G86" i="28"/>
  <c r="F86" i="28"/>
  <c r="E86" i="28"/>
  <c r="K86" i="28" s="1"/>
  <c r="T85" i="28"/>
  <c r="Q85" i="28"/>
  <c r="O85" i="28"/>
  <c r="N85" i="28"/>
  <c r="J85" i="28"/>
  <c r="I85" i="28"/>
  <c r="H85" i="28"/>
  <c r="G85" i="28"/>
  <c r="F85" i="28"/>
  <c r="E85" i="28"/>
  <c r="K85" i="28" s="1"/>
  <c r="T84" i="28"/>
  <c r="Q84" i="28"/>
  <c r="O84" i="28"/>
  <c r="N84" i="28"/>
  <c r="J84" i="28"/>
  <c r="I84" i="28"/>
  <c r="H84" i="28"/>
  <c r="G84" i="28"/>
  <c r="F84" i="28"/>
  <c r="E84" i="28"/>
  <c r="K84" i="28" s="1"/>
  <c r="T83" i="28"/>
  <c r="Q83" i="28"/>
  <c r="O83" i="28"/>
  <c r="N83" i="28"/>
  <c r="J83" i="28"/>
  <c r="I83" i="28"/>
  <c r="H83" i="28"/>
  <c r="G83" i="28"/>
  <c r="F83" i="28"/>
  <c r="E83" i="28"/>
  <c r="K83" i="28" s="1"/>
  <c r="T82" i="28"/>
  <c r="Q82" i="28"/>
  <c r="O82" i="28"/>
  <c r="N82" i="28"/>
  <c r="J82" i="28"/>
  <c r="I82" i="28"/>
  <c r="H82" i="28"/>
  <c r="G82" i="28"/>
  <c r="F82" i="28"/>
  <c r="E82" i="28"/>
  <c r="K82" i="28" s="1"/>
  <c r="T81" i="28"/>
  <c r="Q81" i="28"/>
  <c r="O81" i="28"/>
  <c r="N81" i="28"/>
  <c r="J81" i="28"/>
  <c r="I81" i="28"/>
  <c r="H81" i="28"/>
  <c r="G81" i="28"/>
  <c r="F81" i="28"/>
  <c r="E81" i="28"/>
  <c r="K81" i="28" s="1"/>
  <c r="T80" i="28"/>
  <c r="Q80" i="28"/>
  <c r="O80" i="28"/>
  <c r="N80" i="28"/>
  <c r="L80" i="28"/>
  <c r="M80" i="28" s="1"/>
  <c r="J80" i="28"/>
  <c r="I80" i="28"/>
  <c r="H80" i="28"/>
  <c r="G80" i="28"/>
  <c r="F80" i="28"/>
  <c r="E80" i="28"/>
  <c r="K80" i="28" s="1"/>
  <c r="T79" i="28"/>
  <c r="Q79" i="28"/>
  <c r="O79" i="28"/>
  <c r="N79" i="28"/>
  <c r="J79" i="28"/>
  <c r="I79" i="28"/>
  <c r="H79" i="28"/>
  <c r="G79" i="28"/>
  <c r="F79" i="28"/>
  <c r="E79" i="28"/>
  <c r="K79" i="28" s="1"/>
  <c r="T78" i="28"/>
  <c r="Q78" i="28"/>
  <c r="O78" i="28"/>
  <c r="N78" i="28"/>
  <c r="J78" i="28"/>
  <c r="I78" i="28"/>
  <c r="H78" i="28"/>
  <c r="G78" i="28"/>
  <c r="F78" i="28"/>
  <c r="E78" i="28"/>
  <c r="K78" i="28" s="1"/>
  <c r="T77" i="28"/>
  <c r="Q77" i="28"/>
  <c r="O77" i="28"/>
  <c r="N77" i="28"/>
  <c r="J77" i="28"/>
  <c r="I77" i="28"/>
  <c r="H77" i="28"/>
  <c r="G77" i="28"/>
  <c r="F77" i="28"/>
  <c r="E77" i="28"/>
  <c r="K77" i="28" s="1"/>
  <c r="T76" i="28"/>
  <c r="Q76" i="28"/>
  <c r="O76" i="28"/>
  <c r="N76" i="28"/>
  <c r="J76" i="28"/>
  <c r="I76" i="28"/>
  <c r="H76" i="28"/>
  <c r="G76" i="28"/>
  <c r="F76" i="28"/>
  <c r="E76" i="28"/>
  <c r="K76" i="28" s="1"/>
  <c r="T75" i="28"/>
  <c r="Q75" i="28"/>
  <c r="O75" i="28"/>
  <c r="N75" i="28"/>
  <c r="J75" i="28"/>
  <c r="I75" i="28"/>
  <c r="H75" i="28"/>
  <c r="G75" i="28"/>
  <c r="F75" i="28"/>
  <c r="E75" i="28"/>
  <c r="K75" i="28" s="1"/>
  <c r="T74" i="28"/>
  <c r="Q74" i="28"/>
  <c r="O74" i="28"/>
  <c r="N74" i="28"/>
  <c r="J74" i="28"/>
  <c r="I74" i="28"/>
  <c r="H74" i="28"/>
  <c r="G74" i="28"/>
  <c r="F74" i="28"/>
  <c r="E74" i="28"/>
  <c r="K74" i="28" s="1"/>
  <c r="Q73" i="28"/>
  <c r="O73" i="28"/>
  <c r="P73" i="28" s="1"/>
  <c r="N73" i="28"/>
  <c r="J73" i="28"/>
  <c r="I73" i="28"/>
  <c r="H73" i="28"/>
  <c r="G73" i="28"/>
  <c r="F73" i="28"/>
  <c r="E73" i="28"/>
  <c r="K73" i="28" s="1"/>
  <c r="T72" i="28"/>
  <c r="Q72" i="28"/>
  <c r="O72" i="28"/>
  <c r="N72" i="28"/>
  <c r="J72" i="28"/>
  <c r="I72" i="28"/>
  <c r="H72" i="28"/>
  <c r="G72" i="28"/>
  <c r="F72" i="28"/>
  <c r="E72" i="28"/>
  <c r="K72" i="28" s="1"/>
  <c r="T71" i="28"/>
  <c r="Q71" i="28"/>
  <c r="O71" i="28"/>
  <c r="N71" i="28"/>
  <c r="J71" i="28"/>
  <c r="I71" i="28"/>
  <c r="H71" i="28"/>
  <c r="G71" i="28"/>
  <c r="F71" i="28"/>
  <c r="E71" i="28"/>
  <c r="K71" i="28" s="1"/>
  <c r="T70" i="28"/>
  <c r="Q70" i="28"/>
  <c r="O70" i="28"/>
  <c r="N70" i="28"/>
  <c r="J70" i="28"/>
  <c r="I70" i="28"/>
  <c r="H70" i="28"/>
  <c r="G70" i="28"/>
  <c r="F70" i="28"/>
  <c r="E70" i="28"/>
  <c r="K70" i="28" s="1"/>
  <c r="T69" i="28"/>
  <c r="Q69" i="28"/>
  <c r="O69" i="28"/>
  <c r="N69" i="28"/>
  <c r="J69" i="28"/>
  <c r="I69" i="28"/>
  <c r="H69" i="28"/>
  <c r="G69" i="28"/>
  <c r="F69" i="28"/>
  <c r="E69" i="28"/>
  <c r="K69" i="28" s="1"/>
  <c r="T68" i="28"/>
  <c r="Q68" i="28"/>
  <c r="O68" i="28"/>
  <c r="N68" i="28"/>
  <c r="J68" i="28"/>
  <c r="I68" i="28"/>
  <c r="H68" i="28"/>
  <c r="G68" i="28"/>
  <c r="F68" i="28"/>
  <c r="E68" i="28"/>
  <c r="K68" i="28" s="1"/>
  <c r="T67" i="28"/>
  <c r="Q67" i="28"/>
  <c r="O67" i="28"/>
  <c r="N67" i="28"/>
  <c r="J67" i="28"/>
  <c r="I67" i="28"/>
  <c r="H67" i="28"/>
  <c r="G67" i="28"/>
  <c r="F67" i="28"/>
  <c r="E67" i="28"/>
  <c r="K67" i="28" s="1"/>
  <c r="T66" i="28"/>
  <c r="Q66" i="28"/>
  <c r="O66" i="28"/>
  <c r="N66" i="28"/>
  <c r="J66" i="28"/>
  <c r="I66" i="28"/>
  <c r="H66" i="28"/>
  <c r="G66" i="28"/>
  <c r="F66" i="28"/>
  <c r="E66" i="28"/>
  <c r="K66" i="28" s="1"/>
  <c r="T65" i="28"/>
  <c r="Q65" i="28"/>
  <c r="O65" i="28"/>
  <c r="N65" i="28"/>
  <c r="J65" i="28"/>
  <c r="I65" i="28"/>
  <c r="H65" i="28"/>
  <c r="G65" i="28"/>
  <c r="F65" i="28"/>
  <c r="E65" i="28"/>
  <c r="K65" i="28" s="1"/>
  <c r="T64" i="28"/>
  <c r="Q64" i="28"/>
  <c r="O64" i="28"/>
  <c r="N64" i="28"/>
  <c r="J64" i="28"/>
  <c r="I64" i="28"/>
  <c r="H64" i="28"/>
  <c r="G64" i="28"/>
  <c r="F64" i="28"/>
  <c r="E64" i="28"/>
  <c r="K64" i="28" s="1"/>
  <c r="T63" i="28"/>
  <c r="Q63" i="28"/>
  <c r="O63" i="28"/>
  <c r="N63" i="28"/>
  <c r="J63" i="28"/>
  <c r="I63" i="28"/>
  <c r="H63" i="28"/>
  <c r="G63" i="28"/>
  <c r="F63" i="28"/>
  <c r="E63" i="28"/>
  <c r="K63" i="28" s="1"/>
  <c r="T62" i="28"/>
  <c r="Q62" i="28"/>
  <c r="O62" i="28"/>
  <c r="N62" i="28"/>
  <c r="J62" i="28"/>
  <c r="I62" i="28"/>
  <c r="H62" i="28"/>
  <c r="G62" i="28"/>
  <c r="F62" i="28"/>
  <c r="E62" i="28"/>
  <c r="K62" i="28" s="1"/>
  <c r="T61" i="28"/>
  <c r="Q61" i="28"/>
  <c r="O61" i="28"/>
  <c r="N61" i="28"/>
  <c r="J61" i="28"/>
  <c r="I61" i="28"/>
  <c r="H61" i="28"/>
  <c r="G61" i="28"/>
  <c r="F61" i="28"/>
  <c r="E61" i="28"/>
  <c r="K61" i="28" s="1"/>
  <c r="T60" i="28"/>
  <c r="Q60" i="28"/>
  <c r="O60" i="28"/>
  <c r="N60" i="28"/>
  <c r="J60" i="28"/>
  <c r="I60" i="28"/>
  <c r="H60" i="28"/>
  <c r="G60" i="28"/>
  <c r="F60" i="28"/>
  <c r="E60" i="28"/>
  <c r="K60" i="28" s="1"/>
  <c r="T59" i="28"/>
  <c r="Q59" i="28"/>
  <c r="O59" i="28"/>
  <c r="N59" i="28"/>
  <c r="J59" i="28"/>
  <c r="I59" i="28"/>
  <c r="H59" i="28"/>
  <c r="G59" i="28"/>
  <c r="F59" i="28"/>
  <c r="E59" i="28"/>
  <c r="K59" i="28" s="1"/>
  <c r="T58" i="28"/>
  <c r="Q58" i="28"/>
  <c r="O58" i="28"/>
  <c r="N58" i="28"/>
  <c r="J58" i="28"/>
  <c r="I58" i="28"/>
  <c r="H58" i="28"/>
  <c r="G58" i="28"/>
  <c r="F58" i="28"/>
  <c r="E58" i="28"/>
  <c r="K58" i="28" s="1"/>
  <c r="T57" i="28"/>
  <c r="Q57" i="28"/>
  <c r="O57" i="28"/>
  <c r="N57" i="28"/>
  <c r="J57" i="28"/>
  <c r="I57" i="28"/>
  <c r="H57" i="28"/>
  <c r="G57" i="28"/>
  <c r="F57" i="28"/>
  <c r="E57" i="28"/>
  <c r="K57" i="28" s="1"/>
  <c r="T56" i="28"/>
  <c r="Q56" i="28"/>
  <c r="O56" i="28"/>
  <c r="N56" i="28"/>
  <c r="J56" i="28"/>
  <c r="I56" i="28"/>
  <c r="H56" i="28"/>
  <c r="G56" i="28"/>
  <c r="F56" i="28"/>
  <c r="E56" i="28"/>
  <c r="K56" i="28" s="1"/>
  <c r="T55" i="28"/>
  <c r="Q55" i="28"/>
  <c r="O55" i="28"/>
  <c r="N55" i="28"/>
  <c r="L55" i="28"/>
  <c r="M55" i="28" s="1"/>
  <c r="J55" i="28"/>
  <c r="I55" i="28"/>
  <c r="H55" i="28"/>
  <c r="G55" i="28"/>
  <c r="F55" i="28"/>
  <c r="E55" i="28"/>
  <c r="K55" i="28" s="1"/>
  <c r="T54" i="28"/>
  <c r="Q54" i="28"/>
  <c r="O54" i="28"/>
  <c r="N54" i="28"/>
  <c r="J54" i="28"/>
  <c r="I54" i="28"/>
  <c r="H54" i="28"/>
  <c r="G54" i="28"/>
  <c r="F54" i="28"/>
  <c r="E54" i="28"/>
  <c r="K54" i="28" s="1"/>
  <c r="T53" i="28"/>
  <c r="Q53" i="28"/>
  <c r="O53" i="28"/>
  <c r="N53" i="28"/>
  <c r="L53" i="28"/>
  <c r="M53" i="28" s="1"/>
  <c r="J53" i="28"/>
  <c r="I53" i="28"/>
  <c r="H53" i="28"/>
  <c r="G53" i="28"/>
  <c r="F53" i="28"/>
  <c r="E53" i="28"/>
  <c r="K53" i="28" s="1"/>
  <c r="T52" i="28"/>
  <c r="Q52" i="28"/>
  <c r="O52" i="28"/>
  <c r="N52" i="28"/>
  <c r="J52" i="28"/>
  <c r="I52" i="28"/>
  <c r="H52" i="28"/>
  <c r="G52" i="28"/>
  <c r="F52" i="28"/>
  <c r="E52" i="28"/>
  <c r="K52" i="28" s="1"/>
  <c r="T51" i="28"/>
  <c r="Q51" i="28"/>
  <c r="O51" i="28"/>
  <c r="N51" i="28"/>
  <c r="J51" i="28"/>
  <c r="I51" i="28"/>
  <c r="H51" i="28"/>
  <c r="G51" i="28"/>
  <c r="F51" i="28"/>
  <c r="E51" i="28"/>
  <c r="K51" i="28" s="1"/>
  <c r="T50" i="28"/>
  <c r="Q50" i="28"/>
  <c r="O50" i="28"/>
  <c r="N50" i="28"/>
  <c r="J50" i="28"/>
  <c r="I50" i="28"/>
  <c r="H50" i="28"/>
  <c r="G50" i="28"/>
  <c r="F50" i="28"/>
  <c r="E50" i="28"/>
  <c r="K50" i="28" s="1"/>
  <c r="T49" i="28"/>
  <c r="Q49" i="28"/>
  <c r="O49" i="28"/>
  <c r="N49" i="28"/>
  <c r="J49" i="28"/>
  <c r="I49" i="28"/>
  <c r="H49" i="28"/>
  <c r="G49" i="28"/>
  <c r="F49" i="28"/>
  <c r="E49" i="28"/>
  <c r="K49" i="28" s="1"/>
  <c r="Q48" i="28"/>
  <c r="O48" i="28"/>
  <c r="N48" i="28"/>
  <c r="L48" i="28"/>
  <c r="M48" i="28" s="1"/>
  <c r="J48" i="28"/>
  <c r="I48" i="28"/>
  <c r="H48" i="28"/>
  <c r="G48" i="28"/>
  <c r="F48" i="28"/>
  <c r="E48" i="28"/>
  <c r="K48" i="28" s="1"/>
  <c r="T47" i="28"/>
  <c r="Q47" i="28"/>
  <c r="O47" i="28"/>
  <c r="N47" i="28"/>
  <c r="L47" i="28"/>
  <c r="J47" i="28"/>
  <c r="I47" i="28"/>
  <c r="H47" i="28"/>
  <c r="G47" i="28"/>
  <c r="F47" i="28"/>
  <c r="E47" i="28"/>
  <c r="K47" i="28" s="1"/>
  <c r="T46" i="28"/>
  <c r="Q46" i="28"/>
  <c r="O46" i="28"/>
  <c r="N46" i="28"/>
  <c r="J46" i="28"/>
  <c r="I46" i="28"/>
  <c r="H46" i="28"/>
  <c r="G46" i="28"/>
  <c r="F46" i="28"/>
  <c r="E46" i="28"/>
  <c r="K46" i="28" s="1"/>
  <c r="T45" i="28"/>
  <c r="Q45" i="28"/>
  <c r="O45" i="28"/>
  <c r="N45" i="28"/>
  <c r="J45" i="28"/>
  <c r="I45" i="28"/>
  <c r="H45" i="28"/>
  <c r="G45" i="28"/>
  <c r="F45" i="28"/>
  <c r="E45" i="28"/>
  <c r="K45" i="28" s="1"/>
  <c r="T44" i="28"/>
  <c r="Q44" i="28"/>
  <c r="O44" i="28"/>
  <c r="N44" i="28"/>
  <c r="J44" i="28"/>
  <c r="I44" i="28"/>
  <c r="H44" i="28"/>
  <c r="G44" i="28"/>
  <c r="F44" i="28"/>
  <c r="E44" i="28"/>
  <c r="K44" i="28" s="1"/>
  <c r="T43" i="28"/>
  <c r="Q43" i="28"/>
  <c r="O43" i="28"/>
  <c r="N43" i="28"/>
  <c r="J43" i="28"/>
  <c r="I43" i="28"/>
  <c r="H43" i="28"/>
  <c r="G43" i="28"/>
  <c r="F43" i="28"/>
  <c r="E43" i="28"/>
  <c r="K43" i="28" s="1"/>
  <c r="T42" i="28"/>
  <c r="Q42" i="28"/>
  <c r="O42" i="28"/>
  <c r="N42" i="28"/>
  <c r="J42" i="28"/>
  <c r="I42" i="28"/>
  <c r="H42" i="28"/>
  <c r="G42" i="28"/>
  <c r="F42" i="28"/>
  <c r="E42" i="28"/>
  <c r="K42" i="28" s="1"/>
  <c r="Q41" i="28"/>
  <c r="O41" i="28"/>
  <c r="N41" i="28"/>
  <c r="L41" i="28"/>
  <c r="M41" i="28" s="1"/>
  <c r="J41" i="28"/>
  <c r="I41" i="28"/>
  <c r="H41" i="28"/>
  <c r="G41" i="28"/>
  <c r="F41" i="28"/>
  <c r="E41" i="28"/>
  <c r="K41" i="28" s="1"/>
  <c r="T40" i="28"/>
  <c r="Q40" i="28"/>
  <c r="O40" i="28"/>
  <c r="N40" i="28"/>
  <c r="J40" i="28"/>
  <c r="I40" i="28"/>
  <c r="H40" i="28"/>
  <c r="G40" i="28"/>
  <c r="F40" i="28"/>
  <c r="E40" i="28"/>
  <c r="K40" i="28" s="1"/>
  <c r="T39" i="28"/>
  <c r="Q39" i="28"/>
  <c r="O39" i="28"/>
  <c r="N39" i="28"/>
  <c r="J39" i="28"/>
  <c r="I39" i="28"/>
  <c r="H39" i="28"/>
  <c r="G39" i="28"/>
  <c r="F39" i="28"/>
  <c r="E39" i="28"/>
  <c r="K39" i="28" s="1"/>
  <c r="T38" i="28"/>
  <c r="Q38" i="28"/>
  <c r="O38" i="28"/>
  <c r="N38" i="28"/>
  <c r="J38" i="28"/>
  <c r="I38" i="28"/>
  <c r="H38" i="28"/>
  <c r="G38" i="28"/>
  <c r="F38" i="28"/>
  <c r="E38" i="28"/>
  <c r="K38" i="28" s="1"/>
  <c r="T37" i="28"/>
  <c r="Q37" i="28"/>
  <c r="O37" i="28"/>
  <c r="N37" i="28"/>
  <c r="J37" i="28"/>
  <c r="I37" i="28"/>
  <c r="H37" i="28"/>
  <c r="G37" i="28"/>
  <c r="F37" i="28"/>
  <c r="E37" i="28"/>
  <c r="K37" i="28" s="1"/>
  <c r="T36" i="28"/>
  <c r="Q36" i="28"/>
  <c r="O36" i="28"/>
  <c r="N36" i="28"/>
  <c r="J36" i="28"/>
  <c r="I36" i="28"/>
  <c r="H36" i="28"/>
  <c r="G36" i="28"/>
  <c r="F36" i="28"/>
  <c r="E36" i="28"/>
  <c r="K36" i="28" s="1"/>
  <c r="T35" i="28"/>
  <c r="Q35" i="28"/>
  <c r="O35" i="28"/>
  <c r="N35" i="28"/>
  <c r="J35" i="28"/>
  <c r="I35" i="28"/>
  <c r="H35" i="28"/>
  <c r="G35" i="28"/>
  <c r="F35" i="28"/>
  <c r="E35" i="28"/>
  <c r="K35" i="28" s="1"/>
  <c r="T34" i="28"/>
  <c r="Q34" i="28"/>
  <c r="O34" i="28"/>
  <c r="N34" i="28"/>
  <c r="J34" i="28"/>
  <c r="I34" i="28"/>
  <c r="H34" i="28"/>
  <c r="G34" i="28"/>
  <c r="F34" i="28"/>
  <c r="E34" i="28"/>
  <c r="K34" i="28" s="1"/>
  <c r="T33" i="28"/>
  <c r="Q33" i="28"/>
  <c r="O33" i="28"/>
  <c r="N33" i="28"/>
  <c r="J33" i="28"/>
  <c r="I33" i="28"/>
  <c r="H33" i="28"/>
  <c r="G33" i="28"/>
  <c r="F33" i="28"/>
  <c r="E33" i="28"/>
  <c r="K33" i="28" s="1"/>
  <c r="T32" i="28"/>
  <c r="Q32" i="28"/>
  <c r="O32" i="28"/>
  <c r="N32" i="28"/>
  <c r="J32" i="28"/>
  <c r="I32" i="28"/>
  <c r="H32" i="28"/>
  <c r="G32" i="28"/>
  <c r="F32" i="28"/>
  <c r="E32" i="28"/>
  <c r="K32" i="28" s="1"/>
  <c r="T31" i="28"/>
  <c r="Q31" i="28"/>
  <c r="O31" i="28"/>
  <c r="N31" i="28"/>
  <c r="J31" i="28"/>
  <c r="I31" i="28"/>
  <c r="H31" i="28"/>
  <c r="G31" i="28"/>
  <c r="F31" i="28"/>
  <c r="E31" i="28"/>
  <c r="K31" i="28" s="1"/>
  <c r="Q30" i="28"/>
  <c r="O30" i="28"/>
  <c r="N30" i="28"/>
  <c r="J30" i="28"/>
  <c r="I30" i="28"/>
  <c r="H30" i="28"/>
  <c r="G30" i="28"/>
  <c r="F30" i="28"/>
  <c r="E30" i="28"/>
  <c r="K30" i="28" s="1"/>
  <c r="Q29" i="28"/>
  <c r="O29" i="28"/>
  <c r="N29" i="28"/>
  <c r="J29" i="28"/>
  <c r="I29" i="28"/>
  <c r="H29" i="28"/>
  <c r="G29" i="28"/>
  <c r="F29" i="28"/>
  <c r="E29" i="28"/>
  <c r="K29" i="28" s="1"/>
  <c r="T28" i="28"/>
  <c r="Q28" i="28"/>
  <c r="O28" i="28"/>
  <c r="N28" i="28"/>
  <c r="J28" i="28"/>
  <c r="I28" i="28"/>
  <c r="H28" i="28"/>
  <c r="G28" i="28"/>
  <c r="F28" i="28"/>
  <c r="E28" i="28"/>
  <c r="K28" i="28" s="1"/>
  <c r="T27" i="28"/>
  <c r="Q27" i="28"/>
  <c r="O27" i="28"/>
  <c r="N27" i="28"/>
  <c r="J27" i="28"/>
  <c r="I27" i="28"/>
  <c r="H27" i="28"/>
  <c r="G27" i="28"/>
  <c r="F27" i="28"/>
  <c r="E27" i="28"/>
  <c r="K27" i="28" s="1"/>
  <c r="T26" i="28"/>
  <c r="Q26" i="28"/>
  <c r="O26" i="28"/>
  <c r="N26" i="28"/>
  <c r="J26" i="28"/>
  <c r="I26" i="28"/>
  <c r="H26" i="28"/>
  <c r="G26" i="28"/>
  <c r="F26" i="28"/>
  <c r="E26" i="28"/>
  <c r="K26" i="28" s="1"/>
  <c r="T25" i="28"/>
  <c r="Q25" i="28"/>
  <c r="O25" i="28"/>
  <c r="N25" i="28"/>
  <c r="J25" i="28"/>
  <c r="I25" i="28"/>
  <c r="H25" i="28"/>
  <c r="G25" i="28"/>
  <c r="F25" i="28"/>
  <c r="E25" i="28"/>
  <c r="K25" i="28" s="1"/>
  <c r="T24" i="28"/>
  <c r="Q24" i="28"/>
  <c r="O24" i="28"/>
  <c r="N24" i="28"/>
  <c r="J24" i="28"/>
  <c r="I24" i="28"/>
  <c r="H24" i="28"/>
  <c r="G24" i="28"/>
  <c r="F24" i="28"/>
  <c r="E24" i="28"/>
  <c r="K24" i="28" s="1"/>
  <c r="T23" i="28"/>
  <c r="Q23" i="28"/>
  <c r="O23" i="28"/>
  <c r="N23" i="28"/>
  <c r="J23" i="28"/>
  <c r="I23" i="28"/>
  <c r="H23" i="28"/>
  <c r="G23" i="28"/>
  <c r="F23" i="28"/>
  <c r="E23" i="28"/>
  <c r="K23" i="28" s="1"/>
  <c r="T22" i="28"/>
  <c r="Q22" i="28"/>
  <c r="O22" i="28"/>
  <c r="N22" i="28"/>
  <c r="J22" i="28"/>
  <c r="I22" i="28"/>
  <c r="H22" i="28"/>
  <c r="G22" i="28"/>
  <c r="F22" i="28"/>
  <c r="E22" i="28"/>
  <c r="K22" i="28" s="1"/>
  <c r="T21" i="28"/>
  <c r="Q21" i="28"/>
  <c r="O21" i="28"/>
  <c r="N21" i="28"/>
  <c r="J21" i="28"/>
  <c r="I21" i="28"/>
  <c r="H21" i="28"/>
  <c r="G21" i="28"/>
  <c r="F21" i="28"/>
  <c r="E21" i="28"/>
  <c r="K21" i="28" s="1"/>
  <c r="T20" i="28"/>
  <c r="Q20" i="28"/>
  <c r="O20" i="28"/>
  <c r="N20" i="28"/>
  <c r="J20" i="28"/>
  <c r="I20" i="28"/>
  <c r="H20" i="28"/>
  <c r="G20" i="28"/>
  <c r="F20" i="28"/>
  <c r="E20" i="28"/>
  <c r="K20" i="28" s="1"/>
  <c r="T19" i="28"/>
  <c r="Q19" i="28"/>
  <c r="O19" i="28"/>
  <c r="N19" i="28"/>
  <c r="J19" i="28"/>
  <c r="I19" i="28"/>
  <c r="H19" i="28"/>
  <c r="G19" i="28"/>
  <c r="F19" i="28"/>
  <c r="E19" i="28"/>
  <c r="K19" i="28" s="1"/>
  <c r="T18" i="28"/>
  <c r="Q18" i="28"/>
  <c r="O18" i="28"/>
  <c r="N18" i="28"/>
  <c r="J18" i="28"/>
  <c r="I18" i="28"/>
  <c r="H18" i="28"/>
  <c r="G18" i="28"/>
  <c r="F18" i="28"/>
  <c r="E18" i="28"/>
  <c r="K18" i="28" s="1"/>
  <c r="T17" i="28"/>
  <c r="Q17" i="28"/>
  <c r="O17" i="28"/>
  <c r="N17" i="28"/>
  <c r="J17" i="28"/>
  <c r="I17" i="28"/>
  <c r="H17" i="28"/>
  <c r="G17" i="28"/>
  <c r="F17" i="28"/>
  <c r="E17" i="28"/>
  <c r="K17" i="28" s="1"/>
  <c r="T16" i="28"/>
  <c r="Q16" i="28"/>
  <c r="O16" i="28"/>
  <c r="N16" i="28"/>
  <c r="J16" i="28"/>
  <c r="I16" i="28"/>
  <c r="H16" i="28"/>
  <c r="G16" i="28"/>
  <c r="F16" i="28"/>
  <c r="E16" i="28"/>
  <c r="K16" i="28" s="1"/>
  <c r="T15" i="28"/>
  <c r="Q15" i="28"/>
  <c r="O15" i="28"/>
  <c r="N15" i="28"/>
  <c r="J15" i="28"/>
  <c r="I15" i="28"/>
  <c r="H15" i="28"/>
  <c r="G15" i="28"/>
  <c r="F15" i="28"/>
  <c r="E15" i="28"/>
  <c r="K15" i="28" s="1"/>
  <c r="T14" i="28"/>
  <c r="Q14" i="28"/>
  <c r="O14" i="28"/>
  <c r="N14" i="28"/>
  <c r="J14" i="28"/>
  <c r="I14" i="28"/>
  <c r="H14" i="28"/>
  <c r="G14" i="28"/>
  <c r="F14" i="28"/>
  <c r="E14" i="28"/>
  <c r="K14" i="28" s="1"/>
  <c r="T13" i="28"/>
  <c r="Q13" i="28"/>
  <c r="O13" i="28"/>
  <c r="N13" i="28"/>
  <c r="J13" i="28"/>
  <c r="I13" i="28"/>
  <c r="H13" i="28"/>
  <c r="G13" i="28"/>
  <c r="F13" i="28"/>
  <c r="E13" i="28"/>
  <c r="K13" i="28" s="1"/>
  <c r="T12" i="28"/>
  <c r="Q12" i="28"/>
  <c r="O12" i="28"/>
  <c r="N12" i="28"/>
  <c r="J12" i="28"/>
  <c r="I12" i="28"/>
  <c r="H12" i="28"/>
  <c r="G12" i="28"/>
  <c r="F12" i="28"/>
  <c r="E12" i="28"/>
  <c r="K12" i="28" s="1"/>
  <c r="T11" i="28"/>
  <c r="Q11" i="28"/>
  <c r="O11" i="28"/>
  <c r="N11" i="28"/>
  <c r="J11" i="28"/>
  <c r="I11" i="28"/>
  <c r="H11" i="28"/>
  <c r="G11" i="28"/>
  <c r="F11" i="28"/>
  <c r="E11" i="28"/>
  <c r="K11" i="28" s="1"/>
  <c r="T10" i="28"/>
  <c r="Q10" i="28"/>
  <c r="O10" i="28"/>
  <c r="N10" i="28"/>
  <c r="J10" i="28"/>
  <c r="I10" i="28"/>
  <c r="H10" i="28"/>
  <c r="G10" i="28"/>
  <c r="F10" i="28"/>
  <c r="E10" i="28"/>
  <c r="K10" i="28" s="1"/>
  <c r="T9" i="28"/>
  <c r="Q9" i="28"/>
  <c r="O9" i="28"/>
  <c r="N9" i="28"/>
  <c r="J9" i="28"/>
  <c r="I9" i="28"/>
  <c r="H9" i="28"/>
  <c r="G9" i="28"/>
  <c r="F9" i="28"/>
  <c r="E9" i="28"/>
  <c r="K9" i="28" s="1"/>
  <c r="T8" i="28"/>
  <c r="Q8" i="28"/>
  <c r="O8" i="28"/>
  <c r="N8" i="28"/>
  <c r="L8" i="28"/>
  <c r="M8" i="28" s="1"/>
  <c r="J8" i="28"/>
  <c r="I8" i="28"/>
  <c r="H8" i="28"/>
  <c r="G8" i="28"/>
  <c r="F8" i="28"/>
  <c r="E8" i="28"/>
  <c r="K8" i="28" s="1"/>
  <c r="T7" i="28"/>
  <c r="Q7" i="28"/>
  <c r="O7" i="28"/>
  <c r="N7" i="28"/>
  <c r="J7" i="28"/>
  <c r="I7" i="28"/>
  <c r="H7" i="28"/>
  <c r="G7" i="28"/>
  <c r="F7" i="28"/>
  <c r="E7" i="28"/>
  <c r="K7" i="28" s="1"/>
  <c r="T6" i="28"/>
  <c r="Q6" i="28"/>
  <c r="O6" i="28"/>
  <c r="N6" i="28"/>
  <c r="J6" i="28"/>
  <c r="I6" i="28"/>
  <c r="H6" i="28"/>
  <c r="G6" i="28"/>
  <c r="F6" i="28"/>
  <c r="E6" i="28"/>
  <c r="K6" i="28" s="1"/>
  <c r="T5" i="28"/>
  <c r="Q5" i="28"/>
  <c r="O5" i="28"/>
  <c r="N5" i="28"/>
  <c r="J5" i="28"/>
  <c r="I5" i="28"/>
  <c r="H5" i="28"/>
  <c r="G5" i="28"/>
  <c r="F5" i="28"/>
  <c r="E5" i="28"/>
  <c r="K5" i="28" s="1"/>
  <c r="M23" i="13"/>
  <c r="L23" i="13"/>
  <c r="O22" i="13"/>
  <c r="M22" i="13"/>
  <c r="M20" i="13"/>
  <c r="L20" i="13"/>
  <c r="S19" i="13"/>
  <c r="R19" i="13"/>
  <c r="Q19" i="13"/>
  <c r="O19" i="13"/>
  <c r="M17" i="13"/>
  <c r="L17" i="13"/>
  <c r="O16" i="13"/>
  <c r="M10" i="13"/>
  <c r="L10" i="13"/>
  <c r="M9" i="13"/>
  <c r="M8" i="13"/>
  <c r="M7" i="13"/>
  <c r="L7" i="13"/>
  <c r="K6" i="13"/>
  <c r="K5" i="13"/>
  <c r="M4" i="13"/>
  <c r="L4" i="13"/>
  <c r="K4" i="13"/>
  <c r="R377" i="3"/>
  <c r="H377" i="3"/>
  <c r="R348" i="3"/>
  <c r="H348" i="3"/>
  <c r="H192" i="3"/>
  <c r="R188" i="3"/>
  <c r="H188" i="3"/>
  <c r="I188" i="3" s="1"/>
  <c r="R373" i="3"/>
  <c r="H373" i="3"/>
  <c r="I373" i="3" s="1"/>
  <c r="R125" i="3"/>
  <c r="H125" i="3"/>
  <c r="R375" i="3"/>
  <c r="H375" i="3"/>
  <c r="R41" i="3"/>
  <c r="H41" i="3"/>
  <c r="R194" i="3"/>
  <c r="H194" i="3"/>
  <c r="H93" i="3"/>
  <c r="R374" i="3"/>
  <c r="H374" i="3"/>
  <c r="R335" i="3"/>
  <c r="H335" i="3"/>
  <c r="G335" i="3"/>
  <c r="K335" i="3" s="1"/>
  <c r="M335" i="3" s="1"/>
  <c r="R59" i="3"/>
  <c r="H59" i="3"/>
  <c r="R36" i="3"/>
  <c r="H36" i="3"/>
  <c r="R337" i="3"/>
  <c r="H337" i="3"/>
  <c r="G337" i="3"/>
  <c r="K337" i="3" s="1"/>
  <c r="M337" i="3" s="1"/>
  <c r="R40" i="3"/>
  <c r="H40" i="3"/>
  <c r="R357" i="3"/>
  <c r="H357" i="3"/>
  <c r="G357" i="3"/>
  <c r="K357" i="3" s="1"/>
  <c r="M357" i="3" s="1"/>
  <c r="R87" i="3"/>
  <c r="H87" i="3"/>
  <c r="R35" i="3"/>
  <c r="H35" i="3"/>
  <c r="R28" i="3"/>
  <c r="H28" i="3"/>
  <c r="R6" i="3"/>
  <c r="H6" i="3"/>
  <c r="I6" i="3" s="1"/>
  <c r="R230" i="3"/>
  <c r="J230" i="3"/>
  <c r="P230" i="3" s="1"/>
  <c r="Q230" i="3" s="1"/>
  <c r="H230" i="3"/>
  <c r="R122" i="3"/>
  <c r="H122" i="3"/>
  <c r="R376" i="3"/>
  <c r="H376" i="3"/>
  <c r="R119" i="3"/>
  <c r="H119" i="3"/>
  <c r="R126" i="3"/>
  <c r="H126" i="3"/>
  <c r="R215" i="3"/>
  <c r="H215" i="3"/>
  <c r="R143" i="3"/>
  <c r="H143" i="3"/>
  <c r="R322" i="3"/>
  <c r="H322" i="3"/>
  <c r="G322" i="3"/>
  <c r="K322" i="3" s="1"/>
  <c r="M322" i="3" s="1"/>
  <c r="R71" i="3"/>
  <c r="H71" i="3"/>
  <c r="R15" i="3"/>
  <c r="H15" i="3"/>
  <c r="R29" i="3"/>
  <c r="H29" i="3"/>
  <c r="R11" i="3"/>
  <c r="H11" i="3"/>
  <c r="R31" i="3"/>
  <c r="H31" i="3"/>
  <c r="R72" i="3"/>
  <c r="H72" i="3"/>
  <c r="R61" i="3"/>
  <c r="H61" i="3"/>
  <c r="G61" i="3"/>
  <c r="K61" i="3" s="1"/>
  <c r="M61" i="3" s="1"/>
  <c r="R82" i="3"/>
  <c r="H82" i="3"/>
  <c r="R81" i="3"/>
  <c r="H81" i="3"/>
  <c r="R332" i="3"/>
  <c r="H332" i="3"/>
  <c r="G332" i="3"/>
  <c r="K332" i="3" s="1"/>
  <c r="M332" i="3" s="1"/>
  <c r="R328" i="3"/>
  <c r="H328" i="3"/>
  <c r="G328" i="3"/>
  <c r="K328" i="3" s="1"/>
  <c r="M328" i="3" s="1"/>
  <c r="R84" i="3"/>
  <c r="H84" i="3"/>
  <c r="R62" i="3"/>
  <c r="H62" i="3"/>
  <c r="R367" i="3"/>
  <c r="H367" i="3"/>
  <c r="I367" i="3" s="1"/>
  <c r="R344" i="3"/>
  <c r="H344" i="3"/>
  <c r="G344" i="3"/>
  <c r="K344" i="3" s="1"/>
  <c r="M344" i="3" s="1"/>
  <c r="R21" i="3"/>
  <c r="H21" i="3"/>
  <c r="R27" i="3"/>
  <c r="H27" i="3"/>
  <c r="R137" i="3"/>
  <c r="N137" i="3" s="1"/>
  <c r="H137" i="3"/>
  <c r="R86" i="3"/>
  <c r="H86" i="3"/>
  <c r="R331" i="3"/>
  <c r="H331" i="3"/>
  <c r="G331" i="3"/>
  <c r="K331" i="3" s="1"/>
  <c r="M331" i="3" s="1"/>
  <c r="R260" i="3"/>
  <c r="H260" i="3"/>
  <c r="G260" i="3"/>
  <c r="K260" i="3" s="1"/>
  <c r="M260" i="3" s="1"/>
  <c r="R20" i="3"/>
  <c r="H20" i="3"/>
  <c r="R18" i="3"/>
  <c r="H18" i="3"/>
  <c r="R79" i="3"/>
  <c r="H79" i="3"/>
  <c r="R308" i="3"/>
  <c r="H308" i="3"/>
  <c r="G308" i="3"/>
  <c r="K308" i="3" s="1"/>
  <c r="M308" i="3" s="1"/>
  <c r="R14" i="3"/>
  <c r="H14" i="3"/>
  <c r="R80" i="3"/>
  <c r="H80" i="3"/>
  <c r="R360" i="3"/>
  <c r="H360" i="3"/>
  <c r="G360" i="3"/>
  <c r="K360" i="3" s="1"/>
  <c r="M360" i="3" s="1"/>
  <c r="R281" i="3"/>
  <c r="H281" i="3"/>
  <c r="G281" i="3"/>
  <c r="K281" i="3" s="1"/>
  <c r="M281" i="3" s="1"/>
  <c r="R142" i="3"/>
  <c r="H142" i="3"/>
  <c r="R285" i="3"/>
  <c r="H285" i="3"/>
  <c r="G285" i="3"/>
  <c r="K285" i="3" s="1"/>
  <c r="M285" i="3" s="1"/>
  <c r="R343" i="3"/>
  <c r="H343" i="3"/>
  <c r="R353" i="3"/>
  <c r="H353" i="3"/>
  <c r="G353" i="3"/>
  <c r="K353" i="3" s="1"/>
  <c r="M353" i="3" s="1"/>
  <c r="R74" i="3"/>
  <c r="H74" i="3"/>
  <c r="R135" i="3"/>
  <c r="H135" i="3"/>
  <c r="R354" i="3"/>
  <c r="H354" i="3"/>
  <c r="G354" i="3"/>
  <c r="K354" i="3" s="1"/>
  <c r="M354" i="3" s="1"/>
  <c r="R134" i="3"/>
  <c r="H134" i="3"/>
  <c r="H65" i="3"/>
  <c r="R181" i="3"/>
  <c r="H181" i="3"/>
  <c r="R133" i="3"/>
  <c r="H133" i="3"/>
  <c r="R76" i="3"/>
  <c r="H76" i="3"/>
  <c r="R340" i="3"/>
  <c r="H340" i="3"/>
  <c r="R152" i="3"/>
  <c r="H152" i="3"/>
  <c r="I152" i="3" s="1"/>
  <c r="R90" i="3"/>
  <c r="H90" i="3"/>
  <c r="R247" i="3"/>
  <c r="H247" i="3"/>
  <c r="G247" i="3"/>
  <c r="K247" i="3" s="1"/>
  <c r="M247" i="3" s="1"/>
  <c r="J311" i="3"/>
  <c r="H311" i="3"/>
  <c r="G311" i="3"/>
  <c r="K311" i="3" s="1"/>
  <c r="M311" i="3" s="1"/>
  <c r="P311" i="3" s="1"/>
  <c r="R314" i="3"/>
  <c r="H314" i="3"/>
  <c r="G314" i="3"/>
  <c r="K314" i="3" s="1"/>
  <c r="M314" i="3" s="1"/>
  <c r="R139" i="3"/>
  <c r="H139" i="3"/>
  <c r="H290" i="3"/>
  <c r="G290" i="3"/>
  <c r="K290" i="3" s="1"/>
  <c r="M290" i="3" s="1"/>
  <c r="R64" i="3"/>
  <c r="H64" i="3"/>
  <c r="R313" i="3"/>
  <c r="H313" i="3"/>
  <c r="G313" i="3"/>
  <c r="K313" i="3" s="1"/>
  <c r="M313" i="3" s="1"/>
  <c r="R252" i="3"/>
  <c r="H252" i="3"/>
  <c r="G252" i="3"/>
  <c r="K252" i="3" s="1"/>
  <c r="M252" i="3" s="1"/>
  <c r="R294" i="3"/>
  <c r="H294" i="3"/>
  <c r="G294" i="3"/>
  <c r="K294" i="3" s="1"/>
  <c r="M294" i="3" s="1"/>
  <c r="R283" i="3"/>
  <c r="H283" i="3"/>
  <c r="G283" i="3"/>
  <c r="K283" i="3" s="1"/>
  <c r="M283" i="3" s="1"/>
  <c r="R273" i="3"/>
  <c r="H273" i="3"/>
  <c r="G273" i="3"/>
  <c r="K273" i="3" s="1"/>
  <c r="M273" i="3" s="1"/>
  <c r="R264" i="3"/>
  <c r="H264" i="3"/>
  <c r="G264" i="3"/>
  <c r="K264" i="3" s="1"/>
  <c r="M264" i="3" s="1"/>
  <c r="R301" i="3"/>
  <c r="H301" i="3"/>
  <c r="G301" i="3"/>
  <c r="K301" i="3" s="1"/>
  <c r="M301" i="3" s="1"/>
  <c r="R327" i="3"/>
  <c r="H327" i="3"/>
  <c r="G327" i="3"/>
  <c r="K327" i="3" s="1"/>
  <c r="M327" i="3" s="1"/>
  <c r="R316" i="3"/>
  <c r="H316" i="3"/>
  <c r="G316" i="3"/>
  <c r="K316" i="3" s="1"/>
  <c r="M316" i="3" s="1"/>
  <c r="R358" i="3"/>
  <c r="H358" i="3"/>
  <c r="G358" i="3"/>
  <c r="K358" i="3" s="1"/>
  <c r="M358" i="3" s="1"/>
  <c r="R350" i="3"/>
  <c r="H350" i="3"/>
  <c r="G350" i="3"/>
  <c r="K350" i="3" s="1"/>
  <c r="M350" i="3" s="1"/>
  <c r="R312" i="3"/>
  <c r="H312" i="3"/>
  <c r="G312" i="3"/>
  <c r="K312" i="3" s="1"/>
  <c r="M312" i="3" s="1"/>
  <c r="R352" i="3"/>
  <c r="H352" i="3"/>
  <c r="G352" i="3"/>
  <c r="K352" i="3" s="1"/>
  <c r="M352" i="3" s="1"/>
  <c r="H336" i="3"/>
  <c r="G336" i="3"/>
  <c r="K336" i="3" s="1"/>
  <c r="M336" i="3" s="1"/>
  <c r="R356" i="3"/>
  <c r="H356" i="3"/>
  <c r="G356" i="3"/>
  <c r="K356" i="3" s="1"/>
  <c r="M356" i="3" s="1"/>
  <c r="R361" i="3"/>
  <c r="H361" i="3"/>
  <c r="G361" i="3"/>
  <c r="K361" i="3" s="1"/>
  <c r="M361" i="3" s="1"/>
  <c r="H366" i="3"/>
  <c r="R271" i="3"/>
  <c r="H271" i="3"/>
  <c r="G271" i="3"/>
  <c r="K271" i="3" s="1"/>
  <c r="M271" i="3" s="1"/>
  <c r="H250" i="3"/>
  <c r="G250" i="3"/>
  <c r="K250" i="3" s="1"/>
  <c r="M250" i="3" s="1"/>
  <c r="H104" i="3"/>
  <c r="H201" i="3"/>
  <c r="H333" i="3"/>
  <c r="G333" i="3"/>
  <c r="K333" i="3" s="1"/>
  <c r="M333" i="3" s="1"/>
  <c r="H105" i="3"/>
  <c r="H117" i="3"/>
  <c r="H263" i="3"/>
  <c r="G263" i="3"/>
  <c r="K263" i="3" s="1"/>
  <c r="M263" i="3" s="1"/>
  <c r="J249" i="3"/>
  <c r="H249" i="3"/>
  <c r="G249" i="3"/>
  <c r="K249" i="3" s="1"/>
  <c r="M249" i="3" s="1"/>
  <c r="H355" i="3"/>
  <c r="G355" i="3"/>
  <c r="K355" i="3" s="1"/>
  <c r="M355" i="3" s="1"/>
  <c r="H241" i="3"/>
  <c r="G241" i="3"/>
  <c r="K241" i="3" s="1"/>
  <c r="M241" i="3" s="1"/>
  <c r="H334" i="3"/>
  <c r="G334" i="3"/>
  <c r="K334" i="3" s="1"/>
  <c r="M334" i="3" s="1"/>
  <c r="H324" i="3"/>
  <c r="G324" i="3"/>
  <c r="K324" i="3" s="1"/>
  <c r="M324" i="3" s="1"/>
  <c r="H144" i="3"/>
  <c r="H150" i="3"/>
  <c r="H270" i="3"/>
  <c r="G270" i="3"/>
  <c r="K270" i="3" s="1"/>
  <c r="M270" i="3" s="1"/>
  <c r="H172" i="3"/>
  <c r="H315" i="3"/>
  <c r="G315" i="3"/>
  <c r="K315" i="3" s="1"/>
  <c r="M315" i="3" s="1"/>
  <c r="H17" i="3"/>
  <c r="H182" i="3"/>
  <c r="H166" i="3"/>
  <c r="G166" i="3"/>
  <c r="K166" i="3" s="1"/>
  <c r="M166" i="3" s="1"/>
  <c r="P166" i="3" s="1"/>
  <c r="H165" i="3"/>
  <c r="G165" i="3"/>
  <c r="K165" i="3" s="1"/>
  <c r="M165" i="3" s="1"/>
  <c r="P165" i="3" s="1"/>
  <c r="H25" i="3"/>
  <c r="H323" i="3"/>
  <c r="G323" i="3"/>
  <c r="K323" i="3" s="1"/>
  <c r="M323" i="3" s="1"/>
  <c r="H156" i="3"/>
  <c r="G156" i="3"/>
  <c r="K156" i="3" s="1"/>
  <c r="M156" i="3" s="1"/>
  <c r="P156" i="3" s="1"/>
  <c r="R136" i="3"/>
  <c r="H136" i="3"/>
  <c r="H168" i="3"/>
  <c r="G168" i="3"/>
  <c r="K168" i="3" s="1"/>
  <c r="M168" i="3" s="1"/>
  <c r="P168" i="3" s="1"/>
  <c r="H67" i="3"/>
  <c r="H253" i="3"/>
  <c r="G253" i="3"/>
  <c r="K253" i="3" s="1"/>
  <c r="M253" i="3" s="1"/>
  <c r="P253" i="3" s="1"/>
  <c r="H302" i="3"/>
  <c r="G302" i="3"/>
  <c r="K302" i="3" s="1"/>
  <c r="M302" i="3" s="1"/>
  <c r="R378" i="3"/>
  <c r="H378" i="3"/>
  <c r="I378" i="3" s="1"/>
  <c r="H372" i="3"/>
  <c r="H370" i="3"/>
  <c r="H369" i="3"/>
  <c r="H368" i="3"/>
  <c r="H365" i="3"/>
  <c r="H364" i="3"/>
  <c r="H363" i="3"/>
  <c r="H351" i="3"/>
  <c r="G351" i="3"/>
  <c r="K351" i="3" s="1"/>
  <c r="M351" i="3" s="1"/>
  <c r="H349" i="3"/>
  <c r="H347" i="3"/>
  <c r="G347" i="3"/>
  <c r="K347" i="3" s="1"/>
  <c r="M347" i="3" s="1"/>
  <c r="R346" i="3"/>
  <c r="H346" i="3"/>
  <c r="G346" i="3"/>
  <c r="K346" i="3" s="1"/>
  <c r="M346" i="3" s="1"/>
  <c r="R330" i="3"/>
  <c r="H330" i="3"/>
  <c r="G330" i="3"/>
  <c r="K330" i="3" s="1"/>
  <c r="M330" i="3" s="1"/>
  <c r="H326" i="3"/>
  <c r="G326" i="3"/>
  <c r="K326" i="3" s="1"/>
  <c r="M326" i="3" s="1"/>
  <c r="H325" i="3"/>
  <c r="G325" i="3"/>
  <c r="K325" i="3" s="1"/>
  <c r="M325" i="3" s="1"/>
  <c r="H320" i="3"/>
  <c r="G320" i="3"/>
  <c r="K320" i="3" s="1"/>
  <c r="M320" i="3" s="1"/>
  <c r="H319" i="3"/>
  <c r="G319" i="3"/>
  <c r="K319" i="3" s="1"/>
  <c r="M319" i="3" s="1"/>
  <c r="H310" i="3"/>
  <c r="G310" i="3"/>
  <c r="K310" i="3" s="1"/>
  <c r="M310" i="3" s="1"/>
  <c r="H309" i="3"/>
  <c r="G309" i="3"/>
  <c r="K309" i="3" s="1"/>
  <c r="M309" i="3" s="1"/>
  <c r="H307" i="3"/>
  <c r="G307" i="3"/>
  <c r="K307" i="3" s="1"/>
  <c r="M307" i="3" s="1"/>
  <c r="H305" i="3"/>
  <c r="G305" i="3"/>
  <c r="K305" i="3" s="1"/>
  <c r="M305" i="3" s="1"/>
  <c r="H300" i="3"/>
  <c r="G300" i="3"/>
  <c r="K300" i="3" s="1"/>
  <c r="M300" i="3" s="1"/>
  <c r="H299" i="3"/>
  <c r="G299" i="3"/>
  <c r="K299" i="3" s="1"/>
  <c r="M299" i="3" s="1"/>
  <c r="H293" i="3"/>
  <c r="G293" i="3"/>
  <c r="K293" i="3" s="1"/>
  <c r="M293" i="3" s="1"/>
  <c r="H292" i="3"/>
  <c r="G292" i="3"/>
  <c r="K292" i="3" s="1"/>
  <c r="M292" i="3" s="1"/>
  <c r="H288" i="3"/>
  <c r="G288" i="3"/>
  <c r="K288" i="3" s="1"/>
  <c r="M288" i="3" s="1"/>
  <c r="H287" i="3"/>
  <c r="G287" i="3"/>
  <c r="K287" i="3" s="1"/>
  <c r="M287" i="3" s="1"/>
  <c r="H277" i="3"/>
  <c r="G277" i="3"/>
  <c r="K277" i="3" s="1"/>
  <c r="M277" i="3" s="1"/>
  <c r="R274" i="3"/>
  <c r="H274" i="3"/>
  <c r="G274" i="3"/>
  <c r="K274" i="3" s="1"/>
  <c r="M274" i="3" s="1"/>
  <c r="H267" i="3"/>
  <c r="G267" i="3"/>
  <c r="K267" i="3" s="1"/>
  <c r="M267" i="3" s="1"/>
  <c r="H266" i="3"/>
  <c r="G266" i="3"/>
  <c r="K266" i="3" s="1"/>
  <c r="M266" i="3" s="1"/>
  <c r="R265" i="3"/>
  <c r="H265" i="3"/>
  <c r="G265" i="3"/>
  <c r="K265" i="3" s="1"/>
  <c r="M265" i="3" s="1"/>
  <c r="H262" i="3"/>
  <c r="G262" i="3"/>
  <c r="K262" i="3" s="1"/>
  <c r="M262" i="3" s="1"/>
  <c r="R261" i="3"/>
  <c r="H261" i="3"/>
  <c r="G261" i="3"/>
  <c r="K261" i="3" s="1"/>
  <c r="M261" i="3" s="1"/>
  <c r="H259" i="3"/>
  <c r="G259" i="3"/>
  <c r="K259" i="3" s="1"/>
  <c r="M259" i="3" s="1"/>
  <c r="H258" i="3"/>
  <c r="G258" i="3"/>
  <c r="K258" i="3" s="1"/>
  <c r="M258" i="3" s="1"/>
  <c r="H257" i="3"/>
  <c r="H254" i="3"/>
  <c r="G254" i="3"/>
  <c r="K254" i="3" s="1"/>
  <c r="M254" i="3" s="1"/>
  <c r="R246" i="3"/>
  <c r="H246" i="3"/>
  <c r="G246" i="3"/>
  <c r="K246" i="3" s="1"/>
  <c r="M246" i="3" s="1"/>
  <c r="R243" i="3"/>
  <c r="H243" i="3"/>
  <c r="G243" i="3"/>
  <c r="K243" i="3" s="1"/>
  <c r="M243" i="3" s="1"/>
  <c r="P243" i="3" s="1"/>
  <c r="H242" i="3"/>
  <c r="G242" i="3"/>
  <c r="K242" i="3" s="1"/>
  <c r="M242" i="3" s="1"/>
  <c r="H240" i="3"/>
  <c r="G240" i="3"/>
  <c r="K240" i="3" s="1"/>
  <c r="M240" i="3" s="1"/>
  <c r="R239" i="3"/>
  <c r="H239" i="3"/>
  <c r="G239" i="3"/>
  <c r="K239" i="3" s="1"/>
  <c r="M239" i="3" s="1"/>
  <c r="R238" i="3"/>
  <c r="H238" i="3"/>
  <c r="G238" i="3"/>
  <c r="K238" i="3" s="1"/>
  <c r="M238" i="3" s="1"/>
  <c r="R237" i="3"/>
  <c r="H237" i="3"/>
  <c r="G237" i="3"/>
  <c r="K237" i="3" s="1"/>
  <c r="M237" i="3" s="1"/>
  <c r="H236" i="3"/>
  <c r="G236" i="3"/>
  <c r="K236" i="3" s="1"/>
  <c r="M236" i="3" s="1"/>
  <c r="H235" i="3"/>
  <c r="G235" i="3"/>
  <c r="K235" i="3" s="1"/>
  <c r="M235" i="3" s="1"/>
  <c r="R234" i="3"/>
  <c r="H234" i="3"/>
  <c r="G234" i="3"/>
  <c r="K234" i="3" s="1"/>
  <c r="M234" i="3" s="1"/>
  <c r="R232" i="3"/>
  <c r="H232" i="3"/>
  <c r="G232" i="3"/>
  <c r="K232" i="3" s="1"/>
  <c r="M232" i="3" s="1"/>
  <c r="H231" i="3"/>
  <c r="G231" i="3"/>
  <c r="K231" i="3" s="1"/>
  <c r="M231" i="3" s="1"/>
  <c r="R229" i="3"/>
  <c r="H229" i="3"/>
  <c r="I229" i="3" s="1"/>
  <c r="R228" i="3"/>
  <c r="H228" i="3"/>
  <c r="I228" i="3" s="1"/>
  <c r="R227" i="3"/>
  <c r="H227" i="3"/>
  <c r="I227" i="3" s="1"/>
  <c r="R226" i="3"/>
  <c r="H226" i="3"/>
  <c r="H223" i="3"/>
  <c r="R222" i="3"/>
  <c r="H222" i="3"/>
  <c r="R221" i="3"/>
  <c r="H221" i="3"/>
  <c r="R220" i="3"/>
  <c r="H220" i="3"/>
  <c r="R219" i="3"/>
  <c r="H219" i="3"/>
  <c r="R218" i="3"/>
  <c r="H218" i="3"/>
  <c r="H217" i="3"/>
  <c r="R214" i="3"/>
  <c r="H214" i="3"/>
  <c r="R213" i="3"/>
  <c r="N213" i="3" s="1"/>
  <c r="H213" i="3"/>
  <c r="R212" i="3"/>
  <c r="H212" i="3"/>
  <c r="R211" i="3"/>
  <c r="H211" i="3"/>
  <c r="R210" i="3"/>
  <c r="H210" i="3"/>
  <c r="R208" i="3"/>
  <c r="H208" i="3"/>
  <c r="R207" i="3"/>
  <c r="H207" i="3"/>
  <c r="R206" i="3"/>
  <c r="H206" i="3"/>
  <c r="R204" i="3"/>
  <c r="H204" i="3"/>
  <c r="R203" i="3"/>
  <c r="H203" i="3"/>
  <c r="R200" i="3"/>
  <c r="H200" i="3"/>
  <c r="R199" i="3"/>
  <c r="H199" i="3"/>
  <c r="R198" i="3"/>
  <c r="H198" i="3"/>
  <c r="R197" i="3"/>
  <c r="H197" i="3"/>
  <c r="R189" i="3"/>
  <c r="H189" i="3"/>
  <c r="H187" i="3"/>
  <c r="I187" i="3" s="1"/>
  <c r="R186" i="3"/>
  <c r="H186" i="3"/>
  <c r="I186" i="3" s="1"/>
  <c r="R185" i="3"/>
  <c r="H185" i="3"/>
  <c r="I185" i="3" s="1"/>
  <c r="R184" i="3"/>
  <c r="H184" i="3"/>
  <c r="H183" i="3"/>
  <c r="R177" i="3"/>
  <c r="H177" i="3"/>
  <c r="H175" i="3"/>
  <c r="G175" i="3"/>
  <c r="K175" i="3" s="1"/>
  <c r="M175" i="3" s="1"/>
  <c r="H171" i="3"/>
  <c r="I171" i="3" s="1"/>
  <c r="H169" i="3"/>
  <c r="I169" i="3" s="1"/>
  <c r="H162" i="3"/>
  <c r="I162" i="3" s="1"/>
  <c r="H161" i="3"/>
  <c r="I161" i="3" s="1"/>
  <c r="H160" i="3"/>
  <c r="I160" i="3" s="1"/>
  <c r="H159" i="3"/>
  <c r="I159" i="3" s="1"/>
  <c r="H158" i="3"/>
  <c r="I158" i="3" s="1"/>
  <c r="H155" i="3"/>
  <c r="G155" i="3"/>
  <c r="K155" i="3" s="1"/>
  <c r="M155" i="3" s="1"/>
  <c r="P155" i="3" s="1"/>
  <c r="R154" i="3"/>
  <c r="H154" i="3"/>
  <c r="I154" i="3" s="1"/>
  <c r="H153" i="3"/>
  <c r="I153" i="3" s="1"/>
  <c r="H146" i="3"/>
  <c r="R141" i="3"/>
  <c r="H141" i="3"/>
  <c r="R132" i="3"/>
  <c r="H132" i="3"/>
  <c r="R127" i="3"/>
  <c r="H127" i="3"/>
  <c r="R124" i="3"/>
  <c r="H124" i="3"/>
  <c r="R123" i="3"/>
  <c r="H123" i="3"/>
  <c r="R120" i="3"/>
  <c r="H120" i="3"/>
  <c r="H116" i="3"/>
  <c r="H115" i="3"/>
  <c r="H114" i="3"/>
  <c r="H113" i="3"/>
  <c r="H112" i="3"/>
  <c r="H111" i="3"/>
  <c r="H110" i="3"/>
  <c r="H109" i="3"/>
  <c r="H108" i="3"/>
  <c r="H107" i="3"/>
  <c r="H106" i="3"/>
  <c r="H103" i="3"/>
  <c r="H102" i="3"/>
  <c r="H101" i="3"/>
  <c r="H100" i="3"/>
  <c r="H99" i="3"/>
  <c r="H98" i="3"/>
  <c r="H97" i="3"/>
  <c r="H96" i="3"/>
  <c r="H95" i="3"/>
  <c r="H94" i="3"/>
  <c r="H92" i="3"/>
  <c r="H91" i="3"/>
  <c r="H89" i="3"/>
  <c r="H88" i="3"/>
  <c r="R78" i="3"/>
  <c r="H78" i="3"/>
  <c r="H77" i="3"/>
  <c r="R66" i="3"/>
  <c r="H66" i="3"/>
  <c r="R63" i="3"/>
  <c r="H63" i="3"/>
  <c r="G63" i="3"/>
  <c r="K63" i="3" s="1"/>
  <c r="M63" i="3" s="1"/>
  <c r="R60" i="3"/>
  <c r="H60" i="3"/>
  <c r="G60" i="3"/>
  <c r="K60" i="3" s="1"/>
  <c r="M60" i="3" s="1"/>
  <c r="H55" i="3"/>
  <c r="R54" i="3"/>
  <c r="H54" i="3"/>
  <c r="R53" i="3"/>
  <c r="H53" i="3"/>
  <c r="R50" i="3"/>
  <c r="H50" i="3"/>
  <c r="R48" i="3"/>
  <c r="H48" i="3"/>
  <c r="H46" i="3"/>
  <c r="R45" i="3"/>
  <c r="H45" i="3"/>
  <c r="I45" i="3" s="1"/>
  <c r="H38" i="3"/>
  <c r="R37" i="3"/>
  <c r="N37" i="3" s="1"/>
  <c r="H37" i="3"/>
  <c r="R34" i="3"/>
  <c r="H34" i="3"/>
  <c r="H33" i="3"/>
  <c r="H32" i="3"/>
  <c r="H19" i="3"/>
  <c r="H13" i="3"/>
  <c r="R12" i="3"/>
  <c r="J12" i="3"/>
  <c r="P12" i="3" s="1"/>
  <c r="Q12" i="3" s="1"/>
  <c r="H12" i="3"/>
  <c r="R9" i="3"/>
  <c r="H9" i="3"/>
  <c r="R7" i="3"/>
  <c r="H7" i="3"/>
  <c r="H282" i="3"/>
  <c r="G282" i="3"/>
  <c r="K282" i="3" s="1"/>
  <c r="M282" i="3" s="1"/>
  <c r="H164" i="3"/>
  <c r="G164" i="3"/>
  <c r="K164" i="3" s="1"/>
  <c r="M164" i="3" s="1"/>
  <c r="P164" i="3" s="1"/>
  <c r="H42" i="3"/>
  <c r="H167" i="3"/>
  <c r="G167" i="3"/>
  <c r="K167" i="3" s="1"/>
  <c r="M167" i="3" s="1"/>
  <c r="P167" i="3" s="1"/>
  <c r="H10" i="3"/>
  <c r="H251" i="3"/>
  <c r="G251" i="3"/>
  <c r="K251" i="3" s="1"/>
  <c r="M251" i="3" s="1"/>
  <c r="H174" i="3"/>
  <c r="G174" i="3"/>
  <c r="K174" i="3" s="1"/>
  <c r="M174" i="3" s="1"/>
  <c r="R180" i="3"/>
  <c r="H180" i="3"/>
  <c r="H304" i="3"/>
  <c r="G304" i="3"/>
  <c r="K304" i="3" s="1"/>
  <c r="M304" i="3" s="1"/>
  <c r="H202" i="3"/>
  <c r="H275" i="3"/>
  <c r="G275" i="3"/>
  <c r="K275" i="3" s="1"/>
  <c r="M275" i="3" s="1"/>
  <c r="P275" i="3" s="1"/>
  <c r="H196" i="3"/>
  <c r="H176" i="3"/>
  <c r="H255" i="3"/>
  <c r="G255" i="3"/>
  <c r="K255" i="3" s="1"/>
  <c r="M255" i="3" s="1"/>
  <c r="H295" i="3"/>
  <c r="G295" i="3"/>
  <c r="K295" i="3" s="1"/>
  <c r="M295" i="3" s="1"/>
  <c r="H278" i="3"/>
  <c r="G278" i="3"/>
  <c r="K278" i="3" s="1"/>
  <c r="M278" i="3" s="1"/>
  <c r="H233" i="3"/>
  <c r="G233" i="3"/>
  <c r="K233" i="3" s="1"/>
  <c r="M233" i="3" s="1"/>
  <c r="H371" i="3"/>
  <c r="H272" i="3"/>
  <c r="G272" i="3"/>
  <c r="K272" i="3" s="1"/>
  <c r="M272" i="3" s="1"/>
  <c r="R8" i="3"/>
  <c r="H8" i="3"/>
  <c r="R279" i="3"/>
  <c r="H279" i="3"/>
  <c r="G279" i="3"/>
  <c r="K279" i="3" s="1"/>
  <c r="M279" i="3" s="1"/>
  <c r="H268" i="3"/>
  <c r="G268" i="3"/>
  <c r="K268" i="3" s="1"/>
  <c r="M268" i="3" s="1"/>
  <c r="R85" i="3"/>
  <c r="H85" i="3"/>
  <c r="R24" i="3"/>
  <c r="H24" i="3"/>
  <c r="R280" i="3"/>
  <c r="H280" i="3"/>
  <c r="G280" i="3"/>
  <c r="K280" i="3" s="1"/>
  <c r="M280" i="3" s="1"/>
  <c r="R291" i="3"/>
  <c r="H291" i="3"/>
  <c r="G291" i="3"/>
  <c r="K291" i="3" s="1"/>
  <c r="M291" i="3" s="1"/>
  <c r="R140" i="3"/>
  <c r="H140" i="3"/>
  <c r="R83" i="3"/>
  <c r="H83" i="3"/>
  <c r="R298" i="3"/>
  <c r="H298" i="3"/>
  <c r="G298" i="3"/>
  <c r="K298" i="3" s="1"/>
  <c r="M298" i="3" s="1"/>
  <c r="R297" i="3"/>
  <c r="H297" i="3"/>
  <c r="G297" i="3"/>
  <c r="K297" i="3" s="1"/>
  <c r="M297" i="3" s="1"/>
  <c r="R303" i="3"/>
  <c r="H303" i="3"/>
  <c r="G303" i="3"/>
  <c r="K303" i="3" s="1"/>
  <c r="M303" i="3" s="1"/>
  <c r="N303" i="3" s="1"/>
  <c r="R284" i="3"/>
  <c r="H284" i="3"/>
  <c r="G284" i="3"/>
  <c r="K284" i="3" s="1"/>
  <c r="M284" i="3" s="1"/>
  <c r="R73" i="3"/>
  <c r="H73" i="3"/>
  <c r="R317" i="3"/>
  <c r="G317" i="3"/>
  <c r="K317" i="3" s="1"/>
  <c r="M317" i="3" s="1"/>
  <c r="R306" i="3"/>
  <c r="H306" i="3"/>
  <c r="G306" i="3"/>
  <c r="K306" i="3" s="1"/>
  <c r="M306" i="3" s="1"/>
  <c r="R118" i="3"/>
  <c r="H118" i="3"/>
  <c r="R269" i="3"/>
  <c r="H269" i="3"/>
  <c r="G269" i="3"/>
  <c r="K269" i="3" s="1"/>
  <c r="M269" i="3" s="1"/>
  <c r="R321" i="3"/>
  <c r="H321" i="3"/>
  <c r="G321" i="3"/>
  <c r="K321" i="3" s="1"/>
  <c r="M321" i="3" s="1"/>
  <c r="R289" i="3"/>
  <c r="H289" i="3"/>
  <c r="G289" i="3"/>
  <c r="K289" i="3" s="1"/>
  <c r="M289" i="3" s="1"/>
  <c r="R16" i="3"/>
  <c r="H16" i="3"/>
  <c r="R145" i="3"/>
  <c r="H145" i="3"/>
  <c r="R23" i="3"/>
  <c r="H23" i="3"/>
  <c r="R341" i="3"/>
  <c r="H341" i="3"/>
  <c r="R296" i="3"/>
  <c r="H296" i="3"/>
  <c r="G296" i="3"/>
  <c r="K296" i="3" s="1"/>
  <c r="M296" i="3" s="1"/>
  <c r="R359" i="3"/>
  <c r="H359" i="3"/>
  <c r="G359" i="3"/>
  <c r="K359" i="3" s="1"/>
  <c r="M359" i="3" s="1"/>
  <c r="R362" i="3"/>
  <c r="H362" i="3"/>
  <c r="G362" i="3"/>
  <c r="K362" i="3" s="1"/>
  <c r="M362" i="3" s="1"/>
  <c r="R22" i="3"/>
  <c r="H22" i="3"/>
  <c r="R342" i="3"/>
  <c r="H342" i="3"/>
  <c r="R138" i="3"/>
  <c r="H138" i="3"/>
  <c r="R121" i="3"/>
  <c r="H121" i="3"/>
  <c r="R69" i="3"/>
  <c r="H69" i="3"/>
  <c r="R70" i="3"/>
  <c r="H70" i="3"/>
  <c r="R147" i="3"/>
  <c r="H147" i="3"/>
  <c r="R345" i="3"/>
  <c r="J345" i="3"/>
  <c r="H345" i="3"/>
  <c r="G345" i="3"/>
  <c r="K345" i="3" s="1"/>
  <c r="M345" i="3" s="1"/>
  <c r="P345" i="3" s="1"/>
  <c r="R318" i="3"/>
  <c r="H318" i="3"/>
  <c r="G318" i="3"/>
  <c r="K318" i="3" s="1"/>
  <c r="M318" i="3" s="1"/>
  <c r="R205" i="3"/>
  <c r="H205" i="3"/>
  <c r="R30" i="3"/>
  <c r="N30" i="3" s="1"/>
  <c r="H30" i="3"/>
  <c r="R129" i="3"/>
  <c r="H129" i="3"/>
  <c r="R276" i="3"/>
  <c r="H276" i="3"/>
  <c r="G276" i="3"/>
  <c r="K276" i="3" s="1"/>
  <c r="M276" i="3" s="1"/>
  <c r="R128" i="3"/>
  <c r="H128" i="3"/>
  <c r="R75" i="3"/>
  <c r="N75" i="3" s="1"/>
  <c r="H75" i="3"/>
  <c r="R225" i="3"/>
  <c r="H225" i="3"/>
  <c r="R68" i="3"/>
  <c r="H68" i="3"/>
  <c r="H44" i="3"/>
  <c r="R51" i="3"/>
  <c r="N51" i="3" s="1"/>
  <c r="H51" i="3"/>
  <c r="R224" i="3"/>
  <c r="H224" i="3"/>
  <c r="R5" i="3"/>
  <c r="R57" i="3"/>
  <c r="H57" i="3"/>
  <c r="R193" i="3"/>
  <c r="N193" i="3" s="1"/>
  <c r="H193" i="3"/>
  <c r="I193" i="3" s="1"/>
  <c r="R47" i="3"/>
  <c r="H47" i="3"/>
  <c r="N80" i="24"/>
  <c r="C80" i="24"/>
  <c r="N64" i="24"/>
  <c r="C64" i="24"/>
  <c r="N48" i="24"/>
  <c r="C48" i="24"/>
  <c r="N32" i="24"/>
  <c r="C32" i="24"/>
  <c r="N30" i="24"/>
  <c r="N29" i="24"/>
  <c r="N16" i="24"/>
  <c r="C16" i="24"/>
  <c r="N14" i="24"/>
  <c r="N13" i="24"/>
  <c r="P290" i="3" l="1"/>
  <c r="P294" i="3"/>
  <c r="P301" i="3"/>
  <c r="P333" i="3"/>
  <c r="P302" i="3"/>
  <c r="P305" i="3"/>
  <c r="P299" i="3"/>
  <c r="P266" i="3"/>
  <c r="P175" i="3"/>
  <c r="P282" i="3"/>
  <c r="P304" i="3"/>
  <c r="P278" i="3"/>
  <c r="P272" i="3"/>
  <c r="P268" i="3"/>
  <c r="P321" i="3"/>
  <c r="P289" i="3"/>
  <c r="P276" i="3"/>
  <c r="P335" i="3"/>
  <c r="P308" i="3"/>
  <c r="P313" i="3"/>
  <c r="P350" i="3"/>
  <c r="P355" i="3"/>
  <c r="P334" i="3"/>
  <c r="P310" i="3"/>
  <c r="P292" i="3"/>
  <c r="P287" i="3"/>
  <c r="P174" i="3"/>
  <c r="P295" i="3"/>
  <c r="P279" i="3"/>
  <c r="P291" i="3"/>
  <c r="P284" i="3"/>
  <c r="P269" i="3"/>
  <c r="P362" i="3"/>
  <c r="P318" i="3"/>
  <c r="N314" i="3"/>
  <c r="P314" i="3"/>
  <c r="I12" i="3"/>
  <c r="P263" i="3"/>
  <c r="P262" i="3"/>
  <c r="P260" i="3"/>
  <c r="P255" i="3"/>
  <c r="P254" i="3"/>
  <c r="P251" i="3"/>
  <c r="P250" i="3"/>
  <c r="P242" i="3"/>
  <c r="P241" i="3"/>
  <c r="P240" i="3"/>
  <c r="P238" i="3"/>
  <c r="P237" i="3"/>
  <c r="P236" i="3"/>
  <c r="P235" i="3"/>
  <c r="P234" i="3"/>
  <c r="P233" i="3"/>
  <c r="P249" i="3"/>
  <c r="O261" i="3"/>
  <c r="P261" i="3"/>
  <c r="O335" i="3"/>
  <c r="E335" i="3"/>
  <c r="X335" i="3" s="1"/>
  <c r="O337" i="3"/>
  <c r="E337" i="3"/>
  <c r="O357" i="3"/>
  <c r="E357" i="3"/>
  <c r="O322" i="3"/>
  <c r="E322" i="3"/>
  <c r="O61" i="3"/>
  <c r="E61" i="3"/>
  <c r="O332" i="3"/>
  <c r="E332" i="3"/>
  <c r="O328" i="3"/>
  <c r="E328" i="3"/>
  <c r="O344" i="3"/>
  <c r="E344" i="3"/>
  <c r="O331" i="3"/>
  <c r="E331" i="3"/>
  <c r="O260" i="3"/>
  <c r="E260" i="3"/>
  <c r="O308" i="3"/>
  <c r="E308" i="3"/>
  <c r="X308" i="3" s="1"/>
  <c r="O360" i="3"/>
  <c r="E360" i="3"/>
  <c r="O281" i="3"/>
  <c r="E281" i="3"/>
  <c r="O285" i="3"/>
  <c r="E285" i="3"/>
  <c r="O353" i="3"/>
  <c r="E353" i="3"/>
  <c r="O354" i="3"/>
  <c r="E354" i="3"/>
  <c r="O247" i="3"/>
  <c r="E247" i="3"/>
  <c r="O311" i="3"/>
  <c r="E311" i="3"/>
  <c r="I311" i="3" s="1"/>
  <c r="O314" i="3"/>
  <c r="E314" i="3"/>
  <c r="O290" i="3"/>
  <c r="E290" i="3"/>
  <c r="O313" i="3"/>
  <c r="E313" i="3"/>
  <c r="O252" i="3"/>
  <c r="E252" i="3"/>
  <c r="O294" i="3"/>
  <c r="E294" i="3"/>
  <c r="X294" i="3" s="1"/>
  <c r="O283" i="3"/>
  <c r="E283" i="3"/>
  <c r="O273" i="3"/>
  <c r="E273" i="3"/>
  <c r="O264" i="3"/>
  <c r="E264" i="3"/>
  <c r="O301" i="3"/>
  <c r="E301" i="3"/>
  <c r="X301" i="3" s="1"/>
  <c r="O327" i="3"/>
  <c r="E327" i="3"/>
  <c r="O316" i="3"/>
  <c r="E316" i="3"/>
  <c r="O358" i="3"/>
  <c r="E358" i="3"/>
  <c r="O350" i="3"/>
  <c r="E350" i="3"/>
  <c r="X350" i="3" s="1"/>
  <c r="O312" i="3"/>
  <c r="E312" i="3"/>
  <c r="O352" i="3"/>
  <c r="E352" i="3"/>
  <c r="O336" i="3"/>
  <c r="E336" i="3"/>
  <c r="O356" i="3"/>
  <c r="E356" i="3"/>
  <c r="O361" i="3"/>
  <c r="E361" i="3"/>
  <c r="O271" i="3"/>
  <c r="E271" i="3"/>
  <c r="O250" i="3"/>
  <c r="E250" i="3"/>
  <c r="O333" i="3"/>
  <c r="E333" i="3"/>
  <c r="O263" i="3"/>
  <c r="E263" i="3"/>
  <c r="I263" i="3" s="1"/>
  <c r="O249" i="3"/>
  <c r="E249" i="3"/>
  <c r="I249" i="3" s="1"/>
  <c r="O355" i="3"/>
  <c r="E355" i="3"/>
  <c r="X355" i="3" s="1"/>
  <c r="O241" i="3"/>
  <c r="E241" i="3"/>
  <c r="I241" i="3" s="1"/>
  <c r="O334" i="3"/>
  <c r="E334" i="3"/>
  <c r="O324" i="3"/>
  <c r="E324" i="3"/>
  <c r="O270" i="3"/>
  <c r="E270" i="3"/>
  <c r="O315" i="3"/>
  <c r="E315" i="3"/>
  <c r="O166" i="3"/>
  <c r="Q166" i="3" s="1"/>
  <c r="E166" i="3"/>
  <c r="I166" i="3" s="1"/>
  <c r="O165" i="3"/>
  <c r="Q165" i="3" s="1"/>
  <c r="E165" i="3"/>
  <c r="I165" i="3" s="1"/>
  <c r="O323" i="3"/>
  <c r="E323" i="3"/>
  <c r="O156" i="3"/>
  <c r="Q156" i="3" s="1"/>
  <c r="E156" i="3"/>
  <c r="I156" i="3" s="1"/>
  <c r="O168" i="3"/>
  <c r="Q168" i="3" s="1"/>
  <c r="E168" i="3"/>
  <c r="I168" i="3" s="1"/>
  <c r="O253" i="3"/>
  <c r="E253" i="3"/>
  <c r="O302" i="3"/>
  <c r="E302" i="3"/>
  <c r="O351" i="3"/>
  <c r="E351" i="3"/>
  <c r="O347" i="3"/>
  <c r="E347" i="3"/>
  <c r="O346" i="3"/>
  <c r="E346" i="3"/>
  <c r="O330" i="3"/>
  <c r="E330" i="3"/>
  <c r="O326" i="3"/>
  <c r="E326" i="3"/>
  <c r="O325" i="3"/>
  <c r="E325" i="3"/>
  <c r="O320" i="3"/>
  <c r="E320" i="3"/>
  <c r="O319" i="3"/>
  <c r="E319" i="3"/>
  <c r="O310" i="3"/>
  <c r="E310" i="3"/>
  <c r="O309" i="3"/>
  <c r="E309" i="3"/>
  <c r="O307" i="3"/>
  <c r="E307" i="3"/>
  <c r="O305" i="3"/>
  <c r="E305" i="3"/>
  <c r="X305" i="3" s="1"/>
  <c r="O300" i="3"/>
  <c r="E300" i="3"/>
  <c r="O299" i="3"/>
  <c r="E299" i="3"/>
  <c r="O293" i="3"/>
  <c r="E293" i="3"/>
  <c r="O292" i="3"/>
  <c r="E292" i="3"/>
  <c r="O288" i="3"/>
  <c r="E288" i="3"/>
  <c r="O287" i="3"/>
  <c r="E287" i="3"/>
  <c r="O277" i="3"/>
  <c r="E277" i="3"/>
  <c r="O274" i="3"/>
  <c r="E274" i="3"/>
  <c r="O267" i="3"/>
  <c r="E267" i="3"/>
  <c r="O266" i="3"/>
  <c r="E266" i="3"/>
  <c r="O265" i="3"/>
  <c r="E265" i="3"/>
  <c r="O262" i="3"/>
  <c r="E262" i="3"/>
  <c r="E261" i="3"/>
  <c r="O259" i="3"/>
  <c r="E259" i="3"/>
  <c r="O258" i="3"/>
  <c r="E258" i="3"/>
  <c r="O254" i="3"/>
  <c r="E254" i="3"/>
  <c r="O246" i="3"/>
  <c r="E246" i="3"/>
  <c r="O243" i="3"/>
  <c r="E243" i="3"/>
  <c r="I243" i="3" s="1"/>
  <c r="O242" i="3"/>
  <c r="E242" i="3"/>
  <c r="O240" i="3"/>
  <c r="E240" i="3"/>
  <c r="O239" i="3"/>
  <c r="E239" i="3"/>
  <c r="O238" i="3"/>
  <c r="E238" i="3"/>
  <c r="O237" i="3"/>
  <c r="E237" i="3"/>
  <c r="O236" i="3"/>
  <c r="E236" i="3"/>
  <c r="O235" i="3"/>
  <c r="E235" i="3"/>
  <c r="O234" i="3"/>
  <c r="E234" i="3"/>
  <c r="O232" i="3"/>
  <c r="E232" i="3"/>
  <c r="O231" i="3"/>
  <c r="E231" i="3"/>
  <c r="O175" i="3"/>
  <c r="E175" i="3"/>
  <c r="O155" i="3"/>
  <c r="Q155" i="3" s="1"/>
  <c r="E155" i="3"/>
  <c r="I155" i="3" s="1"/>
  <c r="O63" i="3"/>
  <c r="E63" i="3"/>
  <c r="O60" i="3"/>
  <c r="E60" i="3"/>
  <c r="O282" i="3"/>
  <c r="E282" i="3"/>
  <c r="X282" i="3" s="1"/>
  <c r="O164" i="3"/>
  <c r="Q164" i="3" s="1"/>
  <c r="E164" i="3"/>
  <c r="I164" i="3" s="1"/>
  <c r="O167" i="3"/>
  <c r="Q167" i="3" s="1"/>
  <c r="E167" i="3"/>
  <c r="I167" i="3" s="1"/>
  <c r="O251" i="3"/>
  <c r="E251" i="3"/>
  <c r="O174" i="3"/>
  <c r="E174" i="3"/>
  <c r="O304" i="3"/>
  <c r="E304" i="3"/>
  <c r="X304" i="3" s="1"/>
  <c r="O275" i="3"/>
  <c r="Q275" i="3" s="1"/>
  <c r="E275" i="3"/>
  <c r="I275" i="3" s="1"/>
  <c r="O255" i="3"/>
  <c r="E255" i="3"/>
  <c r="O295" i="3"/>
  <c r="E295" i="3"/>
  <c r="X295" i="3" s="1"/>
  <c r="O278" i="3"/>
  <c r="E278" i="3"/>
  <c r="X278" i="3" s="1"/>
  <c r="O233" i="3"/>
  <c r="E233" i="3"/>
  <c r="I233" i="3" s="1"/>
  <c r="O272" i="3"/>
  <c r="E272" i="3"/>
  <c r="O279" i="3"/>
  <c r="E279" i="3"/>
  <c r="X279" i="3" s="1"/>
  <c r="O268" i="3"/>
  <c r="E268" i="3"/>
  <c r="O280" i="3"/>
  <c r="E280" i="3"/>
  <c r="O291" i="3"/>
  <c r="E291" i="3"/>
  <c r="O298" i="3"/>
  <c r="E298" i="3"/>
  <c r="O297" i="3"/>
  <c r="E297" i="3"/>
  <c r="O303" i="3"/>
  <c r="E303" i="3"/>
  <c r="O284" i="3"/>
  <c r="E284" i="3"/>
  <c r="X284" i="3" s="1"/>
  <c r="O317" i="3"/>
  <c r="E317" i="3"/>
  <c r="O306" i="3"/>
  <c r="E306" i="3"/>
  <c r="O269" i="3"/>
  <c r="E269" i="3"/>
  <c r="O321" i="3"/>
  <c r="E321" i="3"/>
  <c r="I321" i="3" s="1"/>
  <c r="O289" i="3"/>
  <c r="E289" i="3"/>
  <c r="X289" i="3" s="1"/>
  <c r="O296" i="3"/>
  <c r="E296" i="3"/>
  <c r="O359" i="3"/>
  <c r="E359" i="3"/>
  <c r="O362" i="3"/>
  <c r="E362" i="3"/>
  <c r="X362" i="3" s="1"/>
  <c r="O345" i="3"/>
  <c r="E345" i="3"/>
  <c r="O318" i="3"/>
  <c r="E318" i="3"/>
  <c r="O276" i="3"/>
  <c r="E276" i="3"/>
  <c r="X276" i="3" s="1"/>
  <c r="I230" i="3"/>
  <c r="I377" i="3"/>
  <c r="I376" i="3"/>
  <c r="I308" i="3"/>
  <c r="I340" i="3"/>
  <c r="I314" i="3"/>
  <c r="I290" i="3"/>
  <c r="I313" i="3"/>
  <c r="I294" i="3"/>
  <c r="I301" i="3"/>
  <c r="I350" i="3"/>
  <c r="I366" i="3"/>
  <c r="I333" i="3"/>
  <c r="I355" i="3"/>
  <c r="I334" i="3"/>
  <c r="I302" i="3"/>
  <c r="I372" i="3"/>
  <c r="I370" i="3"/>
  <c r="I369" i="3"/>
  <c r="I365" i="3"/>
  <c r="I310" i="3"/>
  <c r="I305" i="3"/>
  <c r="I299" i="3"/>
  <c r="I292" i="3"/>
  <c r="I287" i="3"/>
  <c r="I282" i="3"/>
  <c r="I304" i="3"/>
  <c r="I295" i="3"/>
  <c r="I278" i="3"/>
  <c r="I371" i="3"/>
  <c r="I272" i="3"/>
  <c r="I279" i="3"/>
  <c r="I268" i="3"/>
  <c r="I291" i="3"/>
  <c r="I284" i="3"/>
  <c r="I269" i="3"/>
  <c r="I289" i="3"/>
  <c r="I341" i="3"/>
  <c r="I362" i="3"/>
  <c r="I342" i="3"/>
  <c r="I318" i="3"/>
  <c r="I276" i="3"/>
  <c r="I260" i="3"/>
  <c r="I250" i="3"/>
  <c r="I201" i="3"/>
  <c r="I182" i="3"/>
  <c r="I253" i="3"/>
  <c r="I266" i="3"/>
  <c r="I262" i="3"/>
  <c r="I261" i="3"/>
  <c r="I257" i="3"/>
  <c r="I254" i="3"/>
  <c r="I242" i="3"/>
  <c r="I240" i="3"/>
  <c r="I238" i="3"/>
  <c r="I237" i="3"/>
  <c r="I236" i="3"/>
  <c r="I235" i="3"/>
  <c r="I234" i="3"/>
  <c r="I222" i="3"/>
  <c r="I221" i="3"/>
  <c r="I217" i="3"/>
  <c r="I212" i="3"/>
  <c r="I207" i="3"/>
  <c r="I204" i="3"/>
  <c r="I199" i="3"/>
  <c r="I198" i="3"/>
  <c r="I183" i="3"/>
  <c r="I175" i="3"/>
  <c r="I251" i="3"/>
  <c r="I174" i="3"/>
  <c r="I202" i="3"/>
  <c r="I196" i="3"/>
  <c r="I176" i="3"/>
  <c r="I255" i="3"/>
  <c r="I224" i="3"/>
  <c r="I335" i="3"/>
  <c r="I36" i="3"/>
  <c r="I87" i="3"/>
  <c r="I81" i="3"/>
  <c r="I21" i="3"/>
  <c r="I27" i="3"/>
  <c r="I137" i="3"/>
  <c r="I86" i="3"/>
  <c r="I18" i="3"/>
  <c r="I74" i="3"/>
  <c r="I119" i="3"/>
  <c r="I126" i="3"/>
  <c r="I192" i="3"/>
  <c r="I40" i="3"/>
  <c r="I84" i="3"/>
  <c r="I14" i="3"/>
  <c r="I80" i="3"/>
  <c r="I134" i="3"/>
  <c r="I76" i="3"/>
  <c r="I104" i="3"/>
  <c r="I105" i="3"/>
  <c r="I117" i="3"/>
  <c r="I144" i="3"/>
  <c r="I150" i="3"/>
  <c r="I172" i="3"/>
  <c r="I17" i="3"/>
  <c r="I25" i="3"/>
  <c r="I136" i="3"/>
  <c r="I67" i="3"/>
  <c r="I349" i="3"/>
  <c r="I132" i="3"/>
  <c r="I127" i="3"/>
  <c r="I124" i="3"/>
  <c r="I120" i="3"/>
  <c r="I115" i="3"/>
  <c r="I112" i="3"/>
  <c r="I111" i="3"/>
  <c r="I110" i="3"/>
  <c r="I107" i="3"/>
  <c r="I102" i="3"/>
  <c r="I100" i="3"/>
  <c r="I97" i="3"/>
  <c r="I96" i="3"/>
  <c r="I95" i="3"/>
  <c r="I89" i="3"/>
  <c r="I77" i="3"/>
  <c r="I55" i="3"/>
  <c r="I53" i="3"/>
  <c r="I38" i="3"/>
  <c r="I34" i="3"/>
  <c r="I13" i="3"/>
  <c r="I42" i="3"/>
  <c r="I10" i="3"/>
  <c r="I24" i="3"/>
  <c r="I140" i="3"/>
  <c r="I83" i="3"/>
  <c r="I73" i="3"/>
  <c r="I16" i="3"/>
  <c r="I23" i="3"/>
  <c r="I138" i="3"/>
  <c r="I70" i="3"/>
  <c r="I147" i="3"/>
  <c r="I30" i="3"/>
  <c r="I129" i="3"/>
  <c r="I75" i="3"/>
  <c r="I68" i="3"/>
  <c r="I47" i="3"/>
  <c r="Q335" i="3"/>
  <c r="Q362" i="3"/>
  <c r="Q355" i="3"/>
  <c r="Q350" i="3"/>
  <c r="Q334" i="3"/>
  <c r="Q333" i="3"/>
  <c r="Q321" i="3"/>
  <c r="Q318" i="3"/>
  <c r="Q314" i="3"/>
  <c r="Q313" i="3"/>
  <c r="Q310" i="3"/>
  <c r="Q308" i="3"/>
  <c r="Q305" i="3"/>
  <c r="Q304" i="3"/>
  <c r="Q302" i="3"/>
  <c r="Q301" i="3"/>
  <c r="Q299" i="3"/>
  <c r="Q295" i="3"/>
  <c r="Q294" i="3"/>
  <c r="Q292" i="3"/>
  <c r="Q291" i="3"/>
  <c r="Q290" i="3"/>
  <c r="Q289" i="3"/>
  <c r="Q287" i="3"/>
  <c r="Q284" i="3"/>
  <c r="Q282" i="3"/>
  <c r="Q279" i="3"/>
  <c r="Q278" i="3"/>
  <c r="Q276" i="3"/>
  <c r="Q272" i="3"/>
  <c r="Q269" i="3"/>
  <c r="Q268" i="3"/>
  <c r="Q266" i="3"/>
  <c r="Q263" i="3"/>
  <c r="Q262" i="3"/>
  <c r="Q260" i="3"/>
  <c r="Q255" i="3"/>
  <c r="Q254" i="3"/>
  <c r="Q253" i="3"/>
  <c r="Q251" i="3"/>
  <c r="Q250" i="3"/>
  <c r="Q242" i="3"/>
  <c r="Q241" i="3"/>
  <c r="Q240" i="3"/>
  <c r="Q238" i="3"/>
  <c r="Q237" i="3"/>
  <c r="Q236" i="3"/>
  <c r="Q235" i="3"/>
  <c r="Q234" i="3"/>
  <c r="Q233" i="3"/>
  <c r="Q175" i="3"/>
  <c r="Q174" i="3"/>
  <c r="Q311" i="3"/>
  <c r="Q249" i="3"/>
  <c r="Q243" i="3"/>
  <c r="Q345" i="3"/>
  <c r="M188" i="28"/>
  <c r="P47" i="28"/>
  <c r="P49" i="28"/>
  <c r="P56" i="28"/>
  <c r="P64" i="28"/>
  <c r="P80" i="28"/>
  <c r="P84" i="28"/>
  <c r="P126" i="28"/>
  <c r="P234" i="28"/>
  <c r="P239" i="28"/>
  <c r="P243" i="28"/>
  <c r="P247" i="28"/>
  <c r="P249" i="28"/>
  <c r="P251" i="28"/>
  <c r="P257" i="28"/>
  <c r="P335" i="28"/>
  <c r="P354" i="28"/>
  <c r="M236" i="28"/>
  <c r="M304" i="28"/>
  <c r="P105" i="28"/>
  <c r="P141" i="28"/>
  <c r="P145" i="28"/>
  <c r="P149" i="28"/>
  <c r="P153" i="28"/>
  <c r="P186" i="28"/>
  <c r="P189" i="28"/>
  <c r="P193" i="28"/>
  <c r="P197" i="28"/>
  <c r="P210" i="28"/>
  <c r="P219" i="28"/>
  <c r="P223" i="28"/>
  <c r="P227" i="28"/>
  <c r="P255" i="28"/>
  <c r="P263" i="28"/>
  <c r="P267" i="28"/>
  <c r="P271" i="28"/>
  <c r="P314" i="28"/>
  <c r="P21" i="28"/>
  <c r="P42" i="28"/>
  <c r="P46" i="28"/>
  <c r="P53" i="28"/>
  <c r="P318" i="28"/>
  <c r="P320" i="28"/>
  <c r="P322" i="28"/>
  <c r="P326" i="28"/>
  <c r="P337" i="28"/>
  <c r="P339" i="28"/>
  <c r="P341" i="28"/>
  <c r="P347" i="28"/>
  <c r="P350" i="28"/>
  <c r="P10" i="28"/>
  <c r="P14" i="28"/>
  <c r="P111" i="28"/>
  <c r="P115" i="28"/>
  <c r="P119" i="28"/>
  <c r="P198" i="28"/>
  <c r="P230" i="28"/>
  <c r="P276" i="28"/>
  <c r="P279" i="28"/>
  <c r="P358" i="28"/>
  <c r="P362" i="28"/>
  <c r="P6" i="28"/>
  <c r="P57" i="28"/>
  <c r="P61" i="28"/>
  <c r="P65" i="28"/>
  <c r="P69" i="28"/>
  <c r="P106" i="28"/>
  <c r="P125" i="28"/>
  <c r="P216" i="28"/>
  <c r="P218" i="28"/>
  <c r="P222" i="28"/>
  <c r="P226" i="28"/>
  <c r="P235" i="28"/>
  <c r="P238" i="28"/>
  <c r="P242" i="28"/>
  <c r="P246" i="28"/>
  <c r="P250" i="28"/>
  <c r="P254" i="28"/>
  <c r="P258" i="28"/>
  <c r="P264" i="28"/>
  <c r="P268" i="28"/>
  <c r="P272" i="28"/>
  <c r="P293" i="28"/>
  <c r="P297" i="28"/>
  <c r="P301" i="28"/>
  <c r="P353" i="28"/>
  <c r="P357" i="28"/>
  <c r="P359" i="28"/>
  <c r="P370" i="28"/>
  <c r="M5" i="28"/>
  <c r="M9" i="28"/>
  <c r="M49" i="28"/>
  <c r="M54" i="28"/>
  <c r="M59" i="28"/>
  <c r="M74" i="28"/>
  <c r="M82" i="28"/>
  <c r="M107" i="28"/>
  <c r="M111" i="28"/>
  <c r="M127" i="28"/>
  <c r="M121" i="28"/>
  <c r="M132" i="28"/>
  <c r="M137" i="28"/>
  <c r="M149" i="28"/>
  <c r="M171" i="28"/>
  <c r="M163" i="28"/>
  <c r="M213" i="28"/>
  <c r="M218" i="28"/>
  <c r="M247" i="28"/>
  <c r="M221" i="28"/>
  <c r="M253" i="28"/>
  <c r="M275" i="28"/>
  <c r="M268" i="28"/>
  <c r="M270" i="28"/>
  <c r="M276" i="28"/>
  <c r="M291" i="28"/>
  <c r="M334" i="28"/>
  <c r="M299" i="28"/>
  <c r="M303" i="28"/>
  <c r="M305" i="28"/>
  <c r="M333" i="28"/>
  <c r="M353" i="28"/>
  <c r="M350" i="28"/>
  <c r="M364" i="28"/>
  <c r="P18" i="28"/>
  <c r="P28" i="28"/>
  <c r="P35" i="28"/>
  <c r="P39" i="28"/>
  <c r="P76" i="28"/>
  <c r="P96" i="28"/>
  <c r="P305" i="28"/>
  <c r="P309" i="28"/>
  <c r="P317" i="28"/>
  <c r="P319" i="28"/>
  <c r="P321" i="28"/>
  <c r="P329" i="28"/>
  <c r="P333" i="28"/>
  <c r="P336" i="28"/>
  <c r="P340" i="28"/>
  <c r="P344" i="28"/>
  <c r="P361" i="28"/>
  <c r="P363" i="28"/>
  <c r="P365" i="28"/>
  <c r="M17" i="28"/>
  <c r="M32" i="28"/>
  <c r="M35" i="28"/>
  <c r="M37" i="28"/>
  <c r="M40" i="28"/>
  <c r="M42" i="28"/>
  <c r="M50" i="28"/>
  <c r="M57" i="28"/>
  <c r="M63" i="28"/>
  <c r="M66" i="28"/>
  <c r="M84" i="28"/>
  <c r="M102" i="28"/>
  <c r="M97" i="28"/>
  <c r="M103" i="28"/>
  <c r="M152" i="28"/>
  <c r="M143" i="28"/>
  <c r="M145" i="28"/>
  <c r="M170" i="28"/>
  <c r="M161" i="28"/>
  <c r="M242" i="28"/>
  <c r="M248" i="28"/>
  <c r="M245" i="28"/>
  <c r="M238" i="28"/>
  <c r="M241" i="28"/>
  <c r="M258" i="28"/>
  <c r="M264" i="28"/>
  <c r="M269" i="28"/>
  <c r="M271" i="28"/>
  <c r="M322" i="28"/>
  <c r="M306" i="28"/>
  <c r="M313" i="28"/>
  <c r="M326" i="28"/>
  <c r="M337" i="28"/>
  <c r="M290" i="28"/>
  <c r="M318" i="28"/>
  <c r="M284" i="28"/>
  <c r="M357" i="28"/>
  <c r="M351" i="28"/>
  <c r="M361" i="28"/>
  <c r="P101" i="28"/>
  <c r="M7" i="28"/>
  <c r="M16" i="28"/>
  <c r="M20" i="28"/>
  <c r="M23" i="28"/>
  <c r="M31" i="28"/>
  <c r="M27" i="28"/>
  <c r="M44" i="28"/>
  <c r="M51" i="28"/>
  <c r="M64" i="28"/>
  <c r="M81" i="28"/>
  <c r="M83" i="28"/>
  <c r="M92" i="28"/>
  <c r="M100" i="28"/>
  <c r="M109" i="28"/>
  <c r="M125" i="28"/>
  <c r="M119" i="28"/>
  <c r="M113" i="28"/>
  <c r="M131" i="28"/>
  <c r="M136" i="28"/>
  <c r="M172" i="28"/>
  <c r="M187" i="28"/>
  <c r="M211" i="28"/>
  <c r="M249" i="28"/>
  <c r="M222" i="28"/>
  <c r="M219" i="28"/>
  <c r="M225" i="28"/>
  <c r="M231" i="28"/>
  <c r="M262" i="28"/>
  <c r="M263" i="28"/>
  <c r="M281" i="28"/>
  <c r="M295" i="28"/>
  <c r="M324" i="28"/>
  <c r="M316" i="28"/>
  <c r="M327" i="28"/>
  <c r="M296" i="28"/>
  <c r="M309" i="28"/>
  <c r="M345" i="28"/>
  <c r="M342" i="28"/>
  <c r="M355" i="28"/>
  <c r="M358" i="28"/>
  <c r="P11" i="28"/>
  <c r="P161" i="28"/>
  <c r="P170" i="28"/>
  <c r="P182" i="28"/>
  <c r="P185" i="28"/>
  <c r="P201" i="28"/>
  <c r="P203" i="28"/>
  <c r="P207" i="28"/>
  <c r="P213" i="28"/>
  <c r="P231" i="28"/>
  <c r="P275" i="28"/>
  <c r="P280" i="28"/>
  <c r="M14" i="28"/>
  <c r="M24" i="28"/>
  <c r="M33" i="28"/>
  <c r="M36" i="28"/>
  <c r="M43" i="28"/>
  <c r="M45" i="28"/>
  <c r="M58" i="28"/>
  <c r="M61" i="28"/>
  <c r="M77" i="28"/>
  <c r="M85" i="28"/>
  <c r="M118" i="28"/>
  <c r="M114" i="28"/>
  <c r="M151" i="28"/>
  <c r="M138" i="28"/>
  <c r="M140" i="28"/>
  <c r="M173" i="28"/>
  <c r="M203" i="28"/>
  <c r="M229" i="28"/>
  <c r="M228" i="28"/>
  <c r="M246" i="28"/>
  <c r="M250" i="28"/>
  <c r="M239" i="28"/>
  <c r="M235" i="28"/>
  <c r="M240" i="28"/>
  <c r="M252" i="28"/>
  <c r="M255" i="28"/>
  <c r="M266" i="28"/>
  <c r="M267" i="28"/>
  <c r="M277" i="28"/>
  <c r="M293" i="28"/>
  <c r="M325" i="28"/>
  <c r="M308" i="28"/>
  <c r="M328" i="28"/>
  <c r="M331" i="28"/>
  <c r="M315" i="28"/>
  <c r="M302" i="28"/>
  <c r="M301" i="28"/>
  <c r="M346" i="28"/>
  <c r="M356" i="28"/>
  <c r="M368" i="28"/>
  <c r="R245" i="3"/>
  <c r="R43" i="3"/>
  <c r="R173" i="3"/>
  <c r="R286" i="3"/>
  <c r="R58" i="3"/>
  <c r="R191" i="3"/>
  <c r="R170" i="3"/>
  <c r="R157" i="3"/>
  <c r="R190" i="3"/>
  <c r="R195" i="3"/>
  <c r="R163" i="3"/>
  <c r="R216" i="3"/>
  <c r="R256" i="3"/>
  <c r="R248" i="3"/>
  <c r="J374" i="3"/>
  <c r="P374" i="3" s="1"/>
  <c r="L168" i="28"/>
  <c r="M168" i="28" s="1"/>
  <c r="J358" i="3"/>
  <c r="P358" i="3" s="1"/>
  <c r="J306" i="3"/>
  <c r="J60" i="3"/>
  <c r="P60" i="3" s="1"/>
  <c r="J88" i="3"/>
  <c r="P88" i="3" s="1"/>
  <c r="J273" i="3"/>
  <c r="J298" i="3"/>
  <c r="P298" i="3" s="1"/>
  <c r="J326" i="3"/>
  <c r="P326" i="3" s="1"/>
  <c r="J252" i="3"/>
  <c r="P252" i="3" s="1"/>
  <c r="J133" i="3"/>
  <c r="P133" i="3" s="1"/>
  <c r="J354" i="3"/>
  <c r="P354" i="3" s="1"/>
  <c r="J322" i="3"/>
  <c r="L181" i="28"/>
  <c r="M181" i="28" s="1"/>
  <c r="L294" i="28"/>
  <c r="M294" i="28" s="1"/>
  <c r="L321" i="28"/>
  <c r="R321" i="28" s="1"/>
  <c r="S321" i="28" s="1"/>
  <c r="W321" i="28" s="1"/>
  <c r="L339" i="28"/>
  <c r="M339" i="28" s="1"/>
  <c r="L354" i="28"/>
  <c r="M354" i="28" s="1"/>
  <c r="L359" i="28"/>
  <c r="M359" i="28" s="1"/>
  <c r="J109" i="3"/>
  <c r="P109" i="3" s="1"/>
  <c r="L76" i="28"/>
  <c r="M76" i="28" s="1"/>
  <c r="L6" i="28"/>
  <c r="M6" i="28" s="1"/>
  <c r="L362" i="28"/>
  <c r="M362" i="28" s="1"/>
  <c r="J145" i="3"/>
  <c r="P145" i="3" s="1"/>
  <c r="J319" i="3"/>
  <c r="P319" i="3" s="1"/>
  <c r="J331" i="3"/>
  <c r="J72" i="3"/>
  <c r="P72" i="3" s="1"/>
  <c r="J28" i="3"/>
  <c r="P28" i="3" s="1"/>
  <c r="L60" i="28"/>
  <c r="M60" i="28" s="1"/>
  <c r="L71" i="28"/>
  <c r="M71" i="28" s="1"/>
  <c r="L104" i="28"/>
  <c r="M104" i="28" s="1"/>
  <c r="L117" i="28"/>
  <c r="M117" i="28" s="1"/>
  <c r="L144" i="28"/>
  <c r="M144" i="28" s="1"/>
  <c r="L370" i="28"/>
  <c r="M370" i="28" s="1"/>
  <c r="J19" i="3"/>
  <c r="P19" i="3" s="1"/>
  <c r="J50" i="3"/>
  <c r="P50" i="3" s="1"/>
  <c r="J92" i="3"/>
  <c r="P92" i="3" s="1"/>
  <c r="J214" i="3"/>
  <c r="P214" i="3" s="1"/>
  <c r="J219" i="3"/>
  <c r="P219" i="3" s="1"/>
  <c r="J226" i="3"/>
  <c r="P226" i="3" s="1"/>
  <c r="J11" i="3"/>
  <c r="P11" i="3" s="1"/>
  <c r="J41" i="3"/>
  <c r="P41" i="3" s="1"/>
  <c r="L288" i="28"/>
  <c r="M288" i="28" s="1"/>
  <c r="L363" i="28"/>
  <c r="M363" i="28" s="1"/>
  <c r="L69" i="28"/>
  <c r="M69" i="28" s="1"/>
  <c r="L367" i="28"/>
  <c r="M367" i="28" s="1"/>
  <c r="R258" i="3"/>
  <c r="N258" i="3" s="1"/>
  <c r="M9" i="29"/>
  <c r="M5" i="29"/>
  <c r="R231" i="3"/>
  <c r="N231" i="3" s="1"/>
  <c r="R311" i="3"/>
  <c r="N311" i="3" s="1"/>
  <c r="R112" i="3"/>
  <c r="N112" i="3" s="1"/>
  <c r="R114" i="3"/>
  <c r="N114" i="3" s="1"/>
  <c r="R257" i="3"/>
  <c r="N257" i="3" s="1"/>
  <c r="R272" i="3"/>
  <c r="N272" i="3" s="1"/>
  <c r="R371" i="3"/>
  <c r="N371" i="3" s="1"/>
  <c r="R233" i="3"/>
  <c r="N233" i="3" s="1"/>
  <c r="R42" i="3"/>
  <c r="N42" i="3" s="1"/>
  <c r="R164" i="3"/>
  <c r="N164" i="3" s="1"/>
  <c r="R282" i="3"/>
  <c r="N282" i="3" s="1"/>
  <c r="R91" i="3"/>
  <c r="N91" i="3" s="1"/>
  <c r="R240" i="3"/>
  <c r="N240" i="3" s="1"/>
  <c r="R242" i="3"/>
  <c r="N242" i="3" s="1"/>
  <c r="R201" i="3"/>
  <c r="N201" i="3" s="1"/>
  <c r="R104" i="3"/>
  <c r="N104" i="3" s="1"/>
  <c r="R250" i="3"/>
  <c r="N250" i="3" s="1"/>
  <c r="R366" i="3"/>
  <c r="N366" i="3" s="1"/>
  <c r="P10" i="29"/>
  <c r="H10" i="29" s="1"/>
  <c r="R46" i="3"/>
  <c r="N46" i="3" s="1"/>
  <c r="R55" i="3"/>
  <c r="N55" i="3" s="1"/>
  <c r="R155" i="3"/>
  <c r="N155" i="3" s="1"/>
  <c r="R158" i="3"/>
  <c r="N158" i="3" s="1"/>
  <c r="R159" i="3"/>
  <c r="N159" i="3" s="1"/>
  <c r="R175" i="3"/>
  <c r="N175" i="3" s="1"/>
  <c r="R183" i="3"/>
  <c r="R187" i="3"/>
  <c r="N187" i="3" s="1"/>
  <c r="R300" i="3"/>
  <c r="N300" i="3" s="1"/>
  <c r="R305" i="3"/>
  <c r="N305" i="3" s="1"/>
  <c r="R307" i="3"/>
  <c r="N307" i="3" s="1"/>
  <c r="R310" i="3"/>
  <c r="N310" i="3" s="1"/>
  <c r="R320" i="3"/>
  <c r="N320" i="3" s="1"/>
  <c r="R325" i="3"/>
  <c r="N325" i="3" s="1"/>
  <c r="R347" i="3"/>
  <c r="N347" i="3" s="1"/>
  <c r="R156" i="3"/>
  <c r="N156" i="3" s="1"/>
  <c r="R323" i="3"/>
  <c r="N323" i="3" s="1"/>
  <c r="R165" i="3"/>
  <c r="N165" i="3" s="1"/>
  <c r="R166" i="3"/>
  <c r="N166" i="3" s="1"/>
  <c r="R182" i="3"/>
  <c r="N182" i="3" s="1"/>
  <c r="R17" i="3"/>
  <c r="N17" i="3" s="1"/>
  <c r="R315" i="3"/>
  <c r="N315" i="3" s="1"/>
  <c r="R172" i="3"/>
  <c r="N172" i="3" s="1"/>
  <c r="R270" i="3"/>
  <c r="N270" i="3" s="1"/>
  <c r="R251" i="3"/>
  <c r="N251" i="3" s="1"/>
  <c r="R94" i="3"/>
  <c r="N94" i="3" s="1"/>
  <c r="R113" i="3"/>
  <c r="N113" i="3" s="1"/>
  <c r="R47" i="28"/>
  <c r="U47" i="28" s="1"/>
  <c r="R15" i="28"/>
  <c r="U15" i="28" s="1"/>
  <c r="R91" i="28"/>
  <c r="U91" i="28" s="1"/>
  <c r="R243" i="28"/>
  <c r="U243" i="28" s="1"/>
  <c r="R274" i="28"/>
  <c r="S274" i="28" s="1"/>
  <c r="W274" i="28" s="1"/>
  <c r="R129" i="28"/>
  <c r="S129" i="28" s="1"/>
  <c r="W129" i="28" s="1"/>
  <c r="R142" i="28"/>
  <c r="U142" i="28" s="1"/>
  <c r="V179" i="28"/>
  <c r="R341" i="28"/>
  <c r="S341" i="28" s="1"/>
  <c r="W341" i="28" s="1"/>
  <c r="R347" i="28"/>
  <c r="S347" i="28" s="1"/>
  <c r="W347" i="28" s="1"/>
  <c r="V106" i="28"/>
  <c r="R251" i="28"/>
  <c r="U251" i="28" s="1"/>
  <c r="V287" i="28"/>
  <c r="R158" i="28"/>
  <c r="S158" i="28" s="1"/>
  <c r="W158" i="28" s="1"/>
  <c r="V190" i="28"/>
  <c r="V198" i="28"/>
  <c r="R19" i="28"/>
  <c r="U19" i="28" s="1"/>
  <c r="R38" i="28"/>
  <c r="S38" i="28" s="1"/>
  <c r="W38" i="28" s="1"/>
  <c r="R56" i="28"/>
  <c r="S56" i="28" s="1"/>
  <c r="W56" i="28" s="1"/>
  <c r="R94" i="28"/>
  <c r="U94" i="28" s="1"/>
  <c r="R154" i="28"/>
  <c r="S154" i="28" s="1"/>
  <c r="W154" i="28" s="1"/>
  <c r="R202" i="28"/>
  <c r="S202" i="28" s="1"/>
  <c r="W202" i="28" s="1"/>
  <c r="R329" i="28"/>
  <c r="S329" i="28" s="1"/>
  <c r="W329" i="28" s="1"/>
  <c r="I8" i="29"/>
  <c r="R8" i="29" s="1"/>
  <c r="R9" i="29"/>
  <c r="N9" i="29"/>
  <c r="S9" i="29" s="1"/>
  <c r="I7" i="29"/>
  <c r="I13" i="29"/>
  <c r="H13" i="29" s="1"/>
  <c r="I6" i="29"/>
  <c r="I11" i="29"/>
  <c r="H11" i="29" s="1"/>
  <c r="N12" i="29"/>
  <c r="O12" i="29" s="1"/>
  <c r="N5" i="29"/>
  <c r="O5" i="29" s="1"/>
  <c r="R10" i="29"/>
  <c r="O9" i="29"/>
  <c r="R202" i="3"/>
  <c r="N202" i="3" s="1"/>
  <c r="R88" i="3"/>
  <c r="N88" i="3" s="1"/>
  <c r="R106" i="3"/>
  <c r="N106" i="3" s="1"/>
  <c r="R109" i="3"/>
  <c r="N109" i="3" s="1"/>
  <c r="R254" i="3"/>
  <c r="N254" i="3" s="1"/>
  <c r="R288" i="3"/>
  <c r="N288" i="3" s="1"/>
  <c r="R268" i="3"/>
  <c r="N268" i="3" s="1"/>
  <c r="R304" i="3"/>
  <c r="N304" i="3" s="1"/>
  <c r="R92" i="3"/>
  <c r="N92" i="3" s="1"/>
  <c r="R107" i="3"/>
  <c r="N107" i="3" s="1"/>
  <c r="R292" i="3"/>
  <c r="N292" i="3" s="1"/>
  <c r="R65" i="3"/>
  <c r="N65" i="3" s="1"/>
  <c r="P12" i="29"/>
  <c r="H12" i="29" s="1"/>
  <c r="R44" i="3"/>
  <c r="N44" i="3" s="1"/>
  <c r="R176" i="3"/>
  <c r="R196" i="3"/>
  <c r="N196" i="3" s="1"/>
  <c r="R19" i="3"/>
  <c r="N19" i="3" s="1"/>
  <c r="R32" i="3"/>
  <c r="N32" i="3" s="1"/>
  <c r="R33" i="3"/>
  <c r="N33" i="3" s="1"/>
  <c r="R100" i="3"/>
  <c r="N100" i="3" s="1"/>
  <c r="R101" i="3"/>
  <c r="N101" i="3" s="1"/>
  <c r="R102" i="3"/>
  <c r="N102" i="3" s="1"/>
  <c r="R217" i="3"/>
  <c r="N217" i="3" s="1"/>
  <c r="R267" i="3"/>
  <c r="N267" i="3" s="1"/>
  <c r="R277" i="3"/>
  <c r="N277" i="3" s="1"/>
  <c r="R368" i="3"/>
  <c r="N368" i="3" s="1"/>
  <c r="R369" i="3"/>
  <c r="N369" i="3" s="1"/>
  <c r="R372" i="3"/>
  <c r="N372" i="3" s="1"/>
  <c r="R253" i="3"/>
  <c r="N253" i="3" s="1"/>
  <c r="R67" i="3"/>
  <c r="N67" i="3" s="1"/>
  <c r="R355" i="3"/>
  <c r="N355" i="3" s="1"/>
  <c r="R117" i="3"/>
  <c r="N117" i="3" s="1"/>
  <c r="R105" i="3"/>
  <c r="N105" i="3" s="1"/>
  <c r="R290" i="3"/>
  <c r="N290" i="3" s="1"/>
  <c r="R192" i="3"/>
  <c r="N192" i="3" s="1"/>
  <c r="P5" i="29"/>
  <c r="H5" i="29" s="1"/>
  <c r="P6" i="29"/>
  <c r="R336" i="3"/>
  <c r="N336" i="3" s="1"/>
  <c r="R13" i="3"/>
  <c r="N13" i="3" s="1"/>
  <c r="R110" i="3"/>
  <c r="N110" i="3" s="1"/>
  <c r="R293" i="3"/>
  <c r="N293" i="3" s="1"/>
  <c r="R93" i="3"/>
  <c r="N93" i="3" s="1"/>
  <c r="R295" i="3"/>
  <c r="N295" i="3" s="1"/>
  <c r="R255" i="3"/>
  <c r="N255" i="3" s="1"/>
  <c r="R10" i="3"/>
  <c r="R167" i="3"/>
  <c r="N167" i="3" s="1"/>
  <c r="R38" i="3"/>
  <c r="N38" i="3" s="1"/>
  <c r="R96" i="3"/>
  <c r="N96" i="3" s="1"/>
  <c r="R97" i="3"/>
  <c r="N97" i="3" s="1"/>
  <c r="R98" i="3"/>
  <c r="N98" i="3" s="1"/>
  <c r="R116" i="3"/>
  <c r="N116" i="3" s="1"/>
  <c r="R146" i="3"/>
  <c r="N146" i="3" s="1"/>
  <c r="R153" i="3"/>
  <c r="N153" i="3" s="1"/>
  <c r="R161" i="3"/>
  <c r="N161" i="3" s="1"/>
  <c r="R162" i="3"/>
  <c r="N162" i="3" s="1"/>
  <c r="R169" i="3"/>
  <c r="N169" i="3" s="1"/>
  <c r="R223" i="3"/>
  <c r="N223" i="3" s="1"/>
  <c r="R236" i="3"/>
  <c r="N236" i="3" s="1"/>
  <c r="R262" i="3"/>
  <c r="N262" i="3" s="1"/>
  <c r="R351" i="3"/>
  <c r="N351" i="3" s="1"/>
  <c r="R363" i="3"/>
  <c r="N363" i="3" s="1"/>
  <c r="R364" i="3"/>
  <c r="N364" i="3" s="1"/>
  <c r="R144" i="3"/>
  <c r="N144" i="3" s="1"/>
  <c r="R324" i="3"/>
  <c r="N324" i="3" s="1"/>
  <c r="R334" i="3"/>
  <c r="N334" i="3" s="1"/>
  <c r="R249" i="3"/>
  <c r="N249" i="3" s="1"/>
  <c r="R333" i="3"/>
  <c r="N333" i="3" s="1"/>
  <c r="K11" i="29"/>
  <c r="L157" i="28"/>
  <c r="M157" i="28" s="1"/>
  <c r="N331" i="3"/>
  <c r="N21" i="3"/>
  <c r="N228" i="3"/>
  <c r="N238" i="3"/>
  <c r="N265" i="3"/>
  <c r="N330" i="3"/>
  <c r="N145" i="3"/>
  <c r="R278" i="3"/>
  <c r="N278" i="3" s="1"/>
  <c r="R275" i="3"/>
  <c r="N275" i="3" s="1"/>
  <c r="R174" i="3"/>
  <c r="N174" i="3" s="1"/>
  <c r="R77" i="3"/>
  <c r="N77" i="3" s="1"/>
  <c r="R89" i="3"/>
  <c r="N89" i="3" s="1"/>
  <c r="R95" i="3"/>
  <c r="N95" i="3" s="1"/>
  <c r="R99" i="3"/>
  <c r="N99" i="3" s="1"/>
  <c r="R103" i="3"/>
  <c r="N103" i="3" s="1"/>
  <c r="R108" i="3"/>
  <c r="N108" i="3" s="1"/>
  <c r="R111" i="3"/>
  <c r="N111" i="3" s="1"/>
  <c r="R115" i="3"/>
  <c r="N115" i="3" s="1"/>
  <c r="R160" i="3"/>
  <c r="N160" i="3" s="1"/>
  <c r="R171" i="3"/>
  <c r="N171" i="3" s="1"/>
  <c r="R235" i="3"/>
  <c r="N235" i="3" s="1"/>
  <c r="R259" i="3"/>
  <c r="N259" i="3" s="1"/>
  <c r="R266" i="3"/>
  <c r="N266" i="3" s="1"/>
  <c r="R287" i="3"/>
  <c r="N287" i="3" s="1"/>
  <c r="R299" i="3"/>
  <c r="N299" i="3" s="1"/>
  <c r="R309" i="3"/>
  <c r="N309" i="3" s="1"/>
  <c r="R319" i="3"/>
  <c r="N319" i="3" s="1"/>
  <c r="R326" i="3"/>
  <c r="N326" i="3" s="1"/>
  <c r="N346" i="3"/>
  <c r="R349" i="3"/>
  <c r="N349" i="3" s="1"/>
  <c r="R365" i="3"/>
  <c r="N365" i="3" s="1"/>
  <c r="R370" i="3"/>
  <c r="N370" i="3" s="1"/>
  <c r="R302" i="3"/>
  <c r="N302" i="3" s="1"/>
  <c r="R168" i="3"/>
  <c r="N168" i="3" s="1"/>
  <c r="R25" i="3"/>
  <c r="N25" i="3" s="1"/>
  <c r="R150" i="3"/>
  <c r="N150" i="3" s="1"/>
  <c r="R241" i="3"/>
  <c r="N241" i="3" s="1"/>
  <c r="R263" i="3"/>
  <c r="N263" i="3" s="1"/>
  <c r="J33" i="3"/>
  <c r="P33" i="3" s="1"/>
  <c r="J63" i="3"/>
  <c r="P63" i="3" s="1"/>
  <c r="J91" i="3"/>
  <c r="P91" i="3" s="1"/>
  <c r="J20" i="3"/>
  <c r="P20" i="3" s="1"/>
  <c r="J59" i="3"/>
  <c r="P59" i="3" s="1"/>
  <c r="L75" i="28"/>
  <c r="R75" i="28" s="1"/>
  <c r="S75" i="28" s="1"/>
  <c r="W75" i="28" s="1"/>
  <c r="L30" i="28"/>
  <c r="M30" i="28" s="1"/>
  <c r="L133" i="28"/>
  <c r="M133" i="28" s="1"/>
  <c r="J205" i="3"/>
  <c r="P205" i="3" s="1"/>
  <c r="J98" i="3"/>
  <c r="P98" i="3" s="1"/>
  <c r="J113" i="3"/>
  <c r="P113" i="3" s="1"/>
  <c r="J141" i="3"/>
  <c r="P141" i="3" s="1"/>
  <c r="J177" i="3"/>
  <c r="P177" i="3" s="1"/>
  <c r="J285" i="3"/>
  <c r="P285" i="3" s="1"/>
  <c r="L29" i="28"/>
  <c r="M29" i="28" s="1"/>
  <c r="L123" i="28"/>
  <c r="M123" i="28" s="1"/>
  <c r="L124" i="28"/>
  <c r="M124" i="28" s="1"/>
  <c r="L146" i="28"/>
  <c r="M146" i="28" s="1"/>
  <c r="L217" i="28"/>
  <c r="M217" i="28" s="1"/>
  <c r="L227" i="28"/>
  <c r="M227" i="28" s="1"/>
  <c r="J225" i="3"/>
  <c r="P225" i="3" s="1"/>
  <c r="J118" i="3"/>
  <c r="P118" i="3" s="1"/>
  <c r="J31" i="3"/>
  <c r="P31" i="3" s="1"/>
  <c r="J122" i="3"/>
  <c r="P122" i="3" s="1"/>
  <c r="L68" i="28"/>
  <c r="R68" i="28" s="1"/>
  <c r="S68" i="28" s="1"/>
  <c r="W68" i="28" s="1"/>
  <c r="L254" i="28"/>
  <c r="M254" i="28" s="1"/>
  <c r="J317" i="3"/>
  <c r="P317" i="3" s="1"/>
  <c r="J35" i="3"/>
  <c r="P35" i="3" s="1"/>
  <c r="L215" i="28"/>
  <c r="M215" i="28" s="1"/>
  <c r="J44" i="3"/>
  <c r="P44" i="3" s="1"/>
  <c r="J106" i="3"/>
  <c r="P106" i="3" s="1"/>
  <c r="J200" i="3"/>
  <c r="P200" i="3" s="1"/>
  <c r="J64" i="3"/>
  <c r="P64" i="3" s="1"/>
  <c r="J247" i="3"/>
  <c r="P247" i="3" s="1"/>
  <c r="J281" i="3"/>
  <c r="P281" i="3" s="1"/>
  <c r="J15" i="3"/>
  <c r="P15" i="3" s="1"/>
  <c r="L18" i="28"/>
  <c r="M18" i="28" s="1"/>
  <c r="L210" i="28"/>
  <c r="M210" i="28" s="1"/>
  <c r="L233" i="28"/>
  <c r="M233" i="28" s="1"/>
  <c r="L282" i="28"/>
  <c r="M282" i="28" s="1"/>
  <c r="J94" i="3"/>
  <c r="P94" i="3" s="1"/>
  <c r="J197" i="3"/>
  <c r="P197" i="3" s="1"/>
  <c r="J344" i="3"/>
  <c r="P344" i="3" s="1"/>
  <c r="X344" i="3" s="1"/>
  <c r="L12" i="28"/>
  <c r="M12" i="28" s="1"/>
  <c r="L13" i="28"/>
  <c r="M13" i="28" s="1"/>
  <c r="L116" i="28"/>
  <c r="R116" i="28" s="1"/>
  <c r="U116" i="28" s="1"/>
  <c r="L130" i="28"/>
  <c r="M130" i="28" s="1"/>
  <c r="L307" i="28"/>
  <c r="M307" i="28" s="1"/>
  <c r="J361" i="3"/>
  <c r="P361" i="3" s="1"/>
  <c r="X361" i="3" s="1"/>
  <c r="P348" i="3"/>
  <c r="L176" i="28"/>
  <c r="M176" i="28" s="1"/>
  <c r="L314" i="28"/>
  <c r="M314" i="28" s="1"/>
  <c r="J48" i="3"/>
  <c r="P48" i="3" s="1"/>
  <c r="L297" i="28"/>
  <c r="M297" i="28" s="1"/>
  <c r="L320" i="28"/>
  <c r="M320" i="28" s="1"/>
  <c r="J108" i="3"/>
  <c r="P108" i="3" s="1"/>
  <c r="J353" i="3"/>
  <c r="P353" i="3" s="1"/>
  <c r="X353" i="3" s="1"/>
  <c r="L214" i="28"/>
  <c r="M214" i="28" s="1"/>
  <c r="J22" i="3"/>
  <c r="P22" i="3" s="1"/>
  <c r="J7" i="3"/>
  <c r="P7" i="3" s="1"/>
  <c r="J32" i="3"/>
  <c r="P32" i="3" s="1"/>
  <c r="J123" i="3"/>
  <c r="P123" i="3" s="1"/>
  <c r="J210" i="3"/>
  <c r="P210" i="3" s="1"/>
  <c r="J213" i="3"/>
  <c r="P213" i="3" s="1"/>
  <c r="J277" i="3"/>
  <c r="P277" i="3" s="1"/>
  <c r="J325" i="3"/>
  <c r="P325" i="3" s="1"/>
  <c r="J330" i="3"/>
  <c r="P330" i="3" s="1"/>
  <c r="J357" i="3"/>
  <c r="P357" i="3" s="1"/>
  <c r="L153" i="28"/>
  <c r="M153" i="28" s="1"/>
  <c r="L182" i="28"/>
  <c r="M182" i="28" s="1"/>
  <c r="J265" i="3"/>
  <c r="P265" i="3" s="1"/>
  <c r="J297" i="3"/>
  <c r="J54" i="3"/>
  <c r="P54" i="3" s="1"/>
  <c r="J218" i="3"/>
  <c r="P218" i="3" s="1"/>
  <c r="J246" i="3"/>
  <c r="P246" i="3" s="1"/>
  <c r="J309" i="3"/>
  <c r="P309" i="3" s="1"/>
  <c r="J79" i="3"/>
  <c r="P79" i="3" s="1"/>
  <c r="L21" i="28"/>
  <c r="M21" i="28" s="1"/>
  <c r="L79" i="28"/>
  <c r="M79" i="28" s="1"/>
  <c r="L110" i="28"/>
  <c r="M110" i="28" s="1"/>
  <c r="L201" i="28"/>
  <c r="M201" i="28" s="1"/>
  <c r="L226" i="28"/>
  <c r="M226" i="28" s="1"/>
  <c r="L280" i="28"/>
  <c r="M280" i="28" s="1"/>
  <c r="L338" i="28"/>
  <c r="M338" i="28" s="1"/>
  <c r="J280" i="3"/>
  <c r="P280" i="3" s="1"/>
  <c r="J101" i="3"/>
  <c r="P101" i="3" s="1"/>
  <c r="J208" i="3"/>
  <c r="P208" i="3" s="1"/>
  <c r="J264" i="3"/>
  <c r="J71" i="3"/>
  <c r="P71" i="3" s="1"/>
  <c r="L365" i="28"/>
  <c r="M365" i="28" s="1"/>
  <c r="R262" i="28"/>
  <c r="S262" i="28" s="1"/>
  <c r="W262" i="28" s="1"/>
  <c r="J46" i="3"/>
  <c r="P46" i="3" s="1"/>
  <c r="J211" i="3"/>
  <c r="P211" i="3" s="1"/>
  <c r="J336" i="3"/>
  <c r="P336" i="3" s="1"/>
  <c r="V178" i="28"/>
  <c r="L323" i="28"/>
  <c r="M323" i="28" s="1"/>
  <c r="V329" i="28"/>
  <c r="J184" i="3"/>
  <c r="P184" i="3" s="1"/>
  <c r="J231" i="3"/>
  <c r="P231" i="3" s="1"/>
  <c r="J37" i="3"/>
  <c r="P37" i="3" s="1"/>
  <c r="J78" i="3"/>
  <c r="P78" i="3" s="1"/>
  <c r="J206" i="3"/>
  <c r="P206" i="3" s="1"/>
  <c r="J323" i="3"/>
  <c r="P323" i="3" s="1"/>
  <c r="J327" i="3"/>
  <c r="L10" i="28"/>
  <c r="M10" i="28" s="1"/>
  <c r="M202" i="28"/>
  <c r="D2" i="2"/>
  <c r="J66" i="3"/>
  <c r="P66" i="3" s="1"/>
  <c r="J189" i="3"/>
  <c r="P189" i="3" s="1"/>
  <c r="J293" i="3"/>
  <c r="P293" i="3" s="1"/>
  <c r="J65" i="3"/>
  <c r="P65" i="3" s="1"/>
  <c r="J142" i="3"/>
  <c r="P142" i="3" s="1"/>
  <c r="L25" i="28"/>
  <c r="M25" i="28" s="1"/>
  <c r="L65" i="28"/>
  <c r="M65" i="28" s="1"/>
  <c r="J62" i="3"/>
  <c r="P62" i="3" s="1"/>
  <c r="J328" i="3"/>
  <c r="J82" i="3"/>
  <c r="P82" i="3" s="1"/>
  <c r="J143" i="3"/>
  <c r="P143" i="3" s="1"/>
  <c r="J337" i="3"/>
  <c r="L22" i="28"/>
  <c r="M22" i="28" s="1"/>
  <c r="L120" i="28"/>
  <c r="M120" i="28" s="1"/>
  <c r="L223" i="28"/>
  <c r="M223" i="28" s="1"/>
  <c r="L224" i="28"/>
  <c r="M224" i="28" s="1"/>
  <c r="J271" i="3"/>
  <c r="J135" i="3"/>
  <c r="P135" i="3" s="1"/>
  <c r="L26" i="28"/>
  <c r="M26" i="28" s="1"/>
  <c r="L78" i="28"/>
  <c r="M78" i="28" s="1"/>
  <c r="L101" i="28"/>
  <c r="M101" i="28" s="1"/>
  <c r="L115" i="28"/>
  <c r="M115" i="28" s="1"/>
  <c r="L165" i="28"/>
  <c r="M165" i="28" s="1"/>
  <c r="L185" i="28"/>
  <c r="M185" i="28" s="1"/>
  <c r="L259" i="28"/>
  <c r="M259" i="28" s="1"/>
  <c r="L265" i="28"/>
  <c r="M265" i="28" s="1"/>
  <c r="J288" i="3"/>
  <c r="P288" i="3" s="1"/>
  <c r="J283" i="3"/>
  <c r="J139" i="3"/>
  <c r="P139" i="3" s="1"/>
  <c r="J90" i="3"/>
  <c r="P90" i="3" s="1"/>
  <c r="L99" i="28"/>
  <c r="M99" i="28" s="1"/>
  <c r="V159" i="28"/>
  <c r="V160" i="28"/>
  <c r="V241" i="28"/>
  <c r="V248" i="28"/>
  <c r="M287" i="28"/>
  <c r="V311" i="28"/>
  <c r="V312" i="28"/>
  <c r="J364" i="3"/>
  <c r="P364" i="3" s="1"/>
  <c r="J368" i="3"/>
  <c r="P368" i="3" s="1"/>
  <c r="J312" i="3"/>
  <c r="P312" i="3" s="1"/>
  <c r="J125" i="3"/>
  <c r="P125" i="3" s="1"/>
  <c r="L147" i="28"/>
  <c r="M147" i="28" s="1"/>
  <c r="V249" i="28"/>
  <c r="M190" i="28"/>
  <c r="V245" i="28"/>
  <c r="V277" i="28"/>
  <c r="V63" i="28"/>
  <c r="V81" i="28"/>
  <c r="V143" i="28"/>
  <c r="V273" i="28"/>
  <c r="V304" i="28"/>
  <c r="M142" i="28"/>
  <c r="M158" i="28"/>
  <c r="J121" i="3"/>
  <c r="P121" i="3" s="1"/>
  <c r="J232" i="3"/>
  <c r="P232" i="3" s="1"/>
  <c r="J259" i="3"/>
  <c r="P259" i="3" s="1"/>
  <c r="J267" i="3"/>
  <c r="P267" i="3" s="1"/>
  <c r="J320" i="3"/>
  <c r="P320" i="3" s="1"/>
  <c r="J324" i="3"/>
  <c r="P324" i="3" s="1"/>
  <c r="J181" i="3"/>
  <c r="P181" i="3" s="1"/>
  <c r="L34" i="28"/>
  <c r="R34" i="28" s="1"/>
  <c r="S34" i="28" s="1"/>
  <c r="W34" i="28" s="1"/>
  <c r="L39" i="28"/>
  <c r="M39" i="28" s="1"/>
  <c r="L46" i="28"/>
  <c r="L62" i="28"/>
  <c r="M62" i="28" s="1"/>
  <c r="M106" i="28"/>
  <c r="R199" i="28"/>
  <c r="S199" i="28" s="1"/>
  <c r="W199" i="28" s="1"/>
  <c r="L216" i="28"/>
  <c r="L244" i="28"/>
  <c r="M244" i="28" s="1"/>
  <c r="V246" i="28"/>
  <c r="V295" i="28"/>
  <c r="V328" i="28"/>
  <c r="V360" i="28"/>
  <c r="M154" i="28"/>
  <c r="J57" i="3"/>
  <c r="P57" i="3" s="1"/>
  <c r="J296" i="3"/>
  <c r="J9" i="3"/>
  <c r="P9" i="3" s="1"/>
  <c r="J203" i="3"/>
  <c r="P203" i="3" s="1"/>
  <c r="J300" i="3"/>
  <c r="P300" i="3" s="1"/>
  <c r="J347" i="3"/>
  <c r="P347" i="3" s="1"/>
  <c r="J356" i="3"/>
  <c r="P356" i="3" s="1"/>
  <c r="J352" i="3"/>
  <c r="P352" i="3" s="1"/>
  <c r="J316" i="3"/>
  <c r="J343" i="3"/>
  <c r="P343" i="3" s="1"/>
  <c r="J360" i="3"/>
  <c r="P360" i="3" s="1"/>
  <c r="L70" i="28"/>
  <c r="R85" i="28"/>
  <c r="U85" i="28" s="1"/>
  <c r="L126" i="28"/>
  <c r="M126" i="28" s="1"/>
  <c r="V158" i="28"/>
  <c r="R188" i="28"/>
  <c r="V289" i="28"/>
  <c r="V296" i="28"/>
  <c r="R315" i="28"/>
  <c r="U315" i="28" s="1"/>
  <c r="V324" i="28"/>
  <c r="V325" i="28"/>
  <c r="V335" i="28"/>
  <c r="V355" i="28"/>
  <c r="V356" i="28"/>
  <c r="V253" i="28"/>
  <c r="V284" i="28"/>
  <c r="V317" i="28"/>
  <c r="R7" i="28"/>
  <c r="V8" i="28"/>
  <c r="V51" i="28"/>
  <c r="R54" i="28"/>
  <c r="U54" i="28" s="1"/>
  <c r="R83" i="28"/>
  <c r="S83" i="28" s="1"/>
  <c r="W83" i="28" s="1"/>
  <c r="R93" i="28"/>
  <c r="V94" i="28"/>
  <c r="R102" i="28"/>
  <c r="U102" i="28" s="1"/>
  <c r="M129" i="28"/>
  <c r="V175" i="28"/>
  <c r="M179" i="28"/>
  <c r="R192" i="28"/>
  <c r="S192" i="28" s="1"/>
  <c r="W192" i="28" s="1"/>
  <c r="R292" i="28"/>
  <c r="S292" i="28" s="1"/>
  <c r="W292" i="28" s="1"/>
  <c r="R302" i="28"/>
  <c r="U302" i="28" s="1"/>
  <c r="V346" i="28"/>
  <c r="V16" i="28"/>
  <c r="M38" i="28"/>
  <c r="V40" i="28"/>
  <c r="V59" i="28"/>
  <c r="V66" i="28"/>
  <c r="R90" i="28"/>
  <c r="S90" i="28" s="1"/>
  <c r="W90" i="28" s="1"/>
  <c r="M94" i="28"/>
  <c r="R127" i="28"/>
  <c r="U127" i="28" s="1"/>
  <c r="V129" i="28"/>
  <c r="V134" i="28"/>
  <c r="V135" i="28"/>
  <c r="V136" i="28"/>
  <c r="R152" i="28"/>
  <c r="R179" i="28"/>
  <c r="S179" i="28" s="1"/>
  <c r="W179" i="28" s="1"/>
  <c r="R196" i="28"/>
  <c r="U196" i="28" s="1"/>
  <c r="M198" i="28"/>
  <c r="V208" i="28"/>
  <c r="V220" i="28"/>
  <c r="V221" i="28"/>
  <c r="V232" i="28"/>
  <c r="V261" i="28"/>
  <c r="V269" i="28"/>
  <c r="V270" i="28"/>
  <c r="V281" i="28"/>
  <c r="M347" i="28"/>
  <c r="V19" i="28"/>
  <c r="V44" i="28"/>
  <c r="V50" i="28"/>
  <c r="V64" i="28"/>
  <c r="R98" i="28"/>
  <c r="S98" i="28" s="1"/>
  <c r="W98" i="28" s="1"/>
  <c r="V100" i="28"/>
  <c r="V107" i="28"/>
  <c r="V121" i="28"/>
  <c r="V125" i="28"/>
  <c r="V142" i="28"/>
  <c r="V154" i="28"/>
  <c r="V191" i="28"/>
  <c r="V225" i="28"/>
  <c r="V260" i="28"/>
  <c r="V286" i="28"/>
  <c r="R287" i="28"/>
  <c r="S287" i="28" s="1"/>
  <c r="W287" i="28" s="1"/>
  <c r="V291" i="28"/>
  <c r="R308" i="28"/>
  <c r="V331" i="28"/>
  <c r="R332" i="28"/>
  <c r="U332" i="28" s="1"/>
  <c r="R368" i="28"/>
  <c r="U368" i="28" s="1"/>
  <c r="V28" i="28"/>
  <c r="M28" i="28"/>
  <c r="R28" i="28"/>
  <c r="U28" i="28" s="1"/>
  <c r="R96" i="28"/>
  <c r="M96" i="28"/>
  <c r="R169" i="28"/>
  <c r="S169" i="28" s="1"/>
  <c r="W169" i="28" s="1"/>
  <c r="M169" i="28"/>
  <c r="R150" i="28"/>
  <c r="U150" i="28" s="1"/>
  <c r="M150" i="28"/>
  <c r="R257" i="28"/>
  <c r="S257" i="28" s="1"/>
  <c r="W257" i="28" s="1"/>
  <c r="M257" i="28"/>
  <c r="V257" i="28"/>
  <c r="R11" i="28"/>
  <c r="U11" i="28" s="1"/>
  <c r="M11" i="28"/>
  <c r="V11" i="28"/>
  <c r="R52" i="28"/>
  <c r="M52" i="28"/>
  <c r="R156" i="28"/>
  <c r="U156" i="28" s="1"/>
  <c r="M156" i="28"/>
  <c r="R164" i="28"/>
  <c r="M164" i="28"/>
  <c r="R298" i="28"/>
  <c r="U298" i="28" s="1"/>
  <c r="M298" i="28"/>
  <c r="R285" i="28"/>
  <c r="M285" i="28"/>
  <c r="J303" i="3"/>
  <c r="P303" i="3" s="1"/>
  <c r="J85" i="3"/>
  <c r="P85" i="3" s="1"/>
  <c r="J99" i="3"/>
  <c r="P99" i="3" s="1"/>
  <c r="J103" i="3"/>
  <c r="P103" i="3" s="1"/>
  <c r="J114" i="3"/>
  <c r="P114" i="3" s="1"/>
  <c r="J116" i="3"/>
  <c r="P116" i="3" s="1"/>
  <c r="J61" i="3"/>
  <c r="P61" i="3" s="1"/>
  <c r="J29" i="3"/>
  <c r="P29" i="3" s="1"/>
  <c r="J93" i="3"/>
  <c r="P93" i="3" s="1"/>
  <c r="M15" i="28"/>
  <c r="R45" i="28"/>
  <c r="S45" i="28" s="1"/>
  <c r="W45" i="28" s="1"/>
  <c r="M47" i="28"/>
  <c r="M56" i="28"/>
  <c r="L67" i="28"/>
  <c r="M67" i="28" s="1"/>
  <c r="R72" i="28"/>
  <c r="S72" i="28" s="1"/>
  <c r="W72" i="28" s="1"/>
  <c r="M72" i="28"/>
  <c r="L73" i="28"/>
  <c r="V87" i="28"/>
  <c r="M87" i="28"/>
  <c r="L105" i="28"/>
  <c r="M105" i="28" s="1"/>
  <c r="L128" i="28"/>
  <c r="V128" i="28" s="1"/>
  <c r="L141" i="28"/>
  <c r="M141" i="28" s="1"/>
  <c r="V303" i="28"/>
  <c r="L340" i="28"/>
  <c r="M340" i="28" s="1"/>
  <c r="V47" i="28"/>
  <c r="R112" i="28"/>
  <c r="U112" i="28" s="1"/>
  <c r="M112" i="28"/>
  <c r="R234" i="28"/>
  <c r="S234" i="28" s="1"/>
  <c r="W234" i="28" s="1"/>
  <c r="M234" i="28"/>
  <c r="J51" i="3"/>
  <c r="P51" i="3" s="1"/>
  <c r="J69" i="3"/>
  <c r="P69" i="3" s="1"/>
  <c r="J359" i="3"/>
  <c r="P359" i="3" s="1"/>
  <c r="J180" i="3"/>
  <c r="P180" i="3" s="1"/>
  <c r="J274" i="3"/>
  <c r="J351" i="3"/>
  <c r="P351" i="3" s="1"/>
  <c r="J8" i="3"/>
  <c r="P8" i="3" s="1"/>
  <c r="J220" i="3"/>
  <c r="P220" i="3" s="1"/>
  <c r="J223" i="3"/>
  <c r="P223" i="3" s="1"/>
  <c r="J239" i="3"/>
  <c r="P239" i="3" s="1"/>
  <c r="J315" i="3"/>
  <c r="P315" i="3" s="1"/>
  <c r="J270" i="3"/>
  <c r="P270" i="3" s="1"/>
  <c r="V5" i="28"/>
  <c r="R9" i="28"/>
  <c r="S9" i="28" s="1"/>
  <c r="W9" i="28" s="1"/>
  <c r="R17" i="28"/>
  <c r="S17" i="28" s="1"/>
  <c r="W17" i="28" s="1"/>
  <c r="M19" i="28"/>
  <c r="R20" i="28"/>
  <c r="S20" i="28" s="1"/>
  <c r="W20" i="28" s="1"/>
  <c r="R24" i="28"/>
  <c r="U24" i="28" s="1"/>
  <c r="V38" i="28"/>
  <c r="V52" i="28"/>
  <c r="V55" i="28"/>
  <c r="R64" i="28"/>
  <c r="S64" i="28" s="1"/>
  <c r="W64" i="28" s="1"/>
  <c r="R88" i="28"/>
  <c r="S88" i="28" s="1"/>
  <c r="W88" i="28" s="1"/>
  <c r="M91" i="28"/>
  <c r="R114" i="28"/>
  <c r="S114" i="28" s="1"/>
  <c r="W114" i="28" s="1"/>
  <c r="R125" i="28"/>
  <c r="S125" i="28" s="1"/>
  <c r="W125" i="28" s="1"/>
  <c r="R139" i="28"/>
  <c r="U139" i="28" s="1"/>
  <c r="M139" i="28"/>
  <c r="L148" i="28"/>
  <c r="M148" i="28" s="1"/>
  <c r="R272" i="28"/>
  <c r="M272" i="28"/>
  <c r="M274" i="28"/>
  <c r="R36" i="28"/>
  <c r="S36" i="28" s="1"/>
  <c r="W36" i="28" s="1"/>
  <c r="J128" i="3"/>
  <c r="P128" i="3" s="1"/>
  <c r="J146" i="3"/>
  <c r="P146" i="3" s="1"/>
  <c r="J258" i="3"/>
  <c r="P258" i="3" s="1"/>
  <c r="J307" i="3"/>
  <c r="P307" i="3" s="1"/>
  <c r="J346" i="3"/>
  <c r="P346" i="3" s="1"/>
  <c r="J363" i="3"/>
  <c r="P363" i="3" s="1"/>
  <c r="J332" i="3"/>
  <c r="J215" i="3"/>
  <c r="P215" i="3" s="1"/>
  <c r="J194" i="3"/>
  <c r="P194" i="3" s="1"/>
  <c r="J375" i="3"/>
  <c r="P375" i="3" s="1"/>
  <c r="V15" i="28"/>
  <c r="V32" i="28"/>
  <c r="R43" i="28"/>
  <c r="U43" i="28" s="1"/>
  <c r="R48" i="28"/>
  <c r="S48" i="28" s="1"/>
  <c r="W48" i="28" s="1"/>
  <c r="M243" i="28"/>
  <c r="R349" i="28"/>
  <c r="V72" i="28"/>
  <c r="V82" i="28"/>
  <c r="R86" i="28"/>
  <c r="U86" i="28" s="1"/>
  <c r="R95" i="28"/>
  <c r="U95" i="28" s="1"/>
  <c r="R106" i="28"/>
  <c r="U106" i="28" s="1"/>
  <c r="V112" i="28"/>
  <c r="V118" i="28"/>
  <c r="V122" i="28"/>
  <c r="V131" i="28"/>
  <c r="V137" i="28"/>
  <c r="V151" i="28"/>
  <c r="V162" i="28"/>
  <c r="V163" i="28"/>
  <c r="V164" i="28"/>
  <c r="V195" i="28"/>
  <c r="R212" i="28"/>
  <c r="U212" i="28" s="1"/>
  <c r="V237" i="28"/>
  <c r="R256" i="28"/>
  <c r="S256" i="28" s="1"/>
  <c r="W256" i="28" s="1"/>
  <c r="V266" i="28"/>
  <c r="R300" i="28"/>
  <c r="S300" i="28" s="1"/>
  <c r="W300" i="28" s="1"/>
  <c r="M300" i="28"/>
  <c r="R319" i="28"/>
  <c r="U319" i="28" s="1"/>
  <c r="M319" i="28"/>
  <c r="V58" i="28"/>
  <c r="V74" i="28"/>
  <c r="R77" i="28"/>
  <c r="U77" i="28" s="1"/>
  <c r="V92" i="28"/>
  <c r="V97" i="28"/>
  <c r="V103" i="28"/>
  <c r="V108" i="28"/>
  <c r="V109" i="28"/>
  <c r="V113" i="28"/>
  <c r="V139" i="28"/>
  <c r="V150" i="28"/>
  <c r="R161" i="28"/>
  <c r="S161" i="28" s="1"/>
  <c r="W161" i="28" s="1"/>
  <c r="V172" i="28"/>
  <c r="V174" i="28"/>
  <c r="V290" i="28"/>
  <c r="V298" i="28"/>
  <c r="R369" i="28"/>
  <c r="S369" i="28" s="1"/>
  <c r="W369" i="28" s="1"/>
  <c r="R166" i="28"/>
  <c r="U166" i="28" s="1"/>
  <c r="V167" i="28"/>
  <c r="V171" i="28"/>
  <c r="V202" i="28"/>
  <c r="V205" i="28"/>
  <c r="R209" i="28"/>
  <c r="S209" i="28" s="1"/>
  <c r="W209" i="28" s="1"/>
  <c r="V228" i="28"/>
  <c r="V274" i="28"/>
  <c r="V299" i="28"/>
  <c r="V313" i="28"/>
  <c r="M341" i="28"/>
  <c r="R352" i="28"/>
  <c r="S352" i="28" s="1"/>
  <c r="W352" i="28" s="1"/>
  <c r="V364" i="28"/>
  <c r="V183" i="28"/>
  <c r="V187" i="28"/>
  <c r="V194" i="28"/>
  <c r="V211" i="28"/>
  <c r="V229" i="28"/>
  <c r="V236" i="28"/>
  <c r="V240" i="28"/>
  <c r="M251" i="28"/>
  <c r="V252" i="28"/>
  <c r="R278" i="28"/>
  <c r="S278" i="28" s="1"/>
  <c r="W278" i="28" s="1"/>
  <c r="V300" i="28"/>
  <c r="V306" i="28"/>
  <c r="R310" i="28"/>
  <c r="U310" i="28" s="1"/>
  <c r="M329" i="28"/>
  <c r="R343" i="28"/>
  <c r="S343" i="28" s="1"/>
  <c r="W343" i="28" s="1"/>
  <c r="V7" i="28"/>
  <c r="V24" i="28"/>
  <c r="P60" i="28"/>
  <c r="P83" i="28"/>
  <c r="V83" i="28"/>
  <c r="P102" i="28"/>
  <c r="V102" i="28"/>
  <c r="P120" i="28"/>
  <c r="P188" i="28"/>
  <c r="V188" i="28"/>
  <c r="P212" i="28"/>
  <c r="V262" i="28"/>
  <c r="V278" i="28"/>
  <c r="V285" i="28"/>
  <c r="P292" i="28"/>
  <c r="V292" i="28"/>
  <c r="P308" i="28"/>
  <c r="V308" i="28"/>
  <c r="V310" i="28"/>
  <c r="P332" i="28"/>
  <c r="V336" i="28"/>
  <c r="P346" i="28"/>
  <c r="P7" i="28"/>
  <c r="P43" i="28"/>
  <c r="P19" i="28"/>
  <c r="P38" i="28"/>
  <c r="V56" i="28"/>
  <c r="P72" i="28"/>
  <c r="P79" i="28"/>
  <c r="P116" i="28"/>
  <c r="P150" i="28"/>
  <c r="P154" i="28"/>
  <c r="P171" i="28"/>
  <c r="V209" i="28"/>
  <c r="P262" i="28"/>
  <c r="R270" i="28"/>
  <c r="S270" i="28" s="1"/>
  <c r="W270" i="28" s="1"/>
  <c r="P278" i="28"/>
  <c r="R286" i="28"/>
  <c r="U286" i="28" s="1"/>
  <c r="P287" i="28"/>
  <c r="R289" i="28"/>
  <c r="S289" i="28" s="1"/>
  <c r="W289" i="28" s="1"/>
  <c r="P294" i="28"/>
  <c r="P310" i="28"/>
  <c r="P325" i="28"/>
  <c r="V332" i="28"/>
  <c r="R337" i="28"/>
  <c r="S337" i="28" s="1"/>
  <c r="W337" i="28" s="1"/>
  <c r="V347" i="28"/>
  <c r="R366" i="28"/>
  <c r="U366" i="28" s="1"/>
  <c r="P368" i="28"/>
  <c r="P24" i="28"/>
  <c r="V43" i="28"/>
  <c r="P202" i="28"/>
  <c r="P15" i="28"/>
  <c r="P34" i="28"/>
  <c r="P52" i="28"/>
  <c r="P68" i="28"/>
  <c r="P75" i="28"/>
  <c r="V93" i="28"/>
  <c r="P112" i="28"/>
  <c r="P129" i="28"/>
  <c r="P139" i="28"/>
  <c r="P142" i="28"/>
  <c r="P152" i="28"/>
  <c r="P158" i="28"/>
  <c r="P164" i="28"/>
  <c r="P179" i="28"/>
  <c r="R186" i="28"/>
  <c r="U186" i="28" s="1"/>
  <c r="V212" i="28"/>
  <c r="R235" i="28"/>
  <c r="U235" i="28" s="1"/>
  <c r="R242" i="28"/>
  <c r="S242" i="28" s="1"/>
  <c r="W242" i="28" s="1"/>
  <c r="R250" i="28"/>
  <c r="R268" i="28"/>
  <c r="U268" i="28" s="1"/>
  <c r="P274" i="28"/>
  <c r="R290" i="28"/>
  <c r="U290" i="28" s="1"/>
  <c r="P300" i="28"/>
  <c r="V302" i="28"/>
  <c r="R306" i="28"/>
  <c r="U306" i="28" s="1"/>
  <c r="P313" i="28"/>
  <c r="P323" i="28"/>
  <c r="R336" i="28"/>
  <c r="S336" i="28" s="1"/>
  <c r="W336" i="28" s="1"/>
  <c r="R348" i="28"/>
  <c r="U348" i="28" s="1"/>
  <c r="P349" i="28"/>
  <c r="R353" i="28"/>
  <c r="S353" i="28" s="1"/>
  <c r="W353" i="28" s="1"/>
  <c r="V95" i="28"/>
  <c r="P98" i="28"/>
  <c r="V98" i="28"/>
  <c r="P99" i="28"/>
  <c r="R100" i="28"/>
  <c r="S100" i="28" s="1"/>
  <c r="W100" i="28" s="1"/>
  <c r="P104" i="28"/>
  <c r="R108" i="28"/>
  <c r="R109" i="28"/>
  <c r="U109" i="28" s="1"/>
  <c r="P114" i="28"/>
  <c r="V114" i="28"/>
  <c r="R118" i="28"/>
  <c r="S118" i="28" s="1"/>
  <c r="W118" i="28" s="1"/>
  <c r="P122" i="28"/>
  <c r="P127" i="28"/>
  <c r="V127" i="28"/>
  <c r="R131" i="28"/>
  <c r="S131" i="28" s="1"/>
  <c r="W131" i="28" s="1"/>
  <c r="P137" i="28"/>
  <c r="V173" i="28"/>
  <c r="P173" i="28"/>
  <c r="P190" i="28"/>
  <c r="R190" i="28"/>
  <c r="U190" i="28" s="1"/>
  <c r="P192" i="28"/>
  <c r="V206" i="28"/>
  <c r="P206" i="28"/>
  <c r="R206" i="28"/>
  <c r="R5" i="28"/>
  <c r="S5" i="28" s="1"/>
  <c r="W5" i="28" s="1"/>
  <c r="P9" i="28"/>
  <c r="V9" i="28"/>
  <c r="P17" i="28"/>
  <c r="V17" i="28"/>
  <c r="P20" i="28"/>
  <c r="P26" i="28"/>
  <c r="R32" i="28"/>
  <c r="S32" i="28" s="1"/>
  <c r="W32" i="28" s="1"/>
  <c r="P36" i="28"/>
  <c r="V36" i="28"/>
  <c r="R40" i="28"/>
  <c r="U40" i="28" s="1"/>
  <c r="P45" i="28"/>
  <c r="V45" i="28"/>
  <c r="R50" i="28"/>
  <c r="U50" i="28" s="1"/>
  <c r="P54" i="28"/>
  <c r="V54" i="28"/>
  <c r="R58" i="28"/>
  <c r="U58" i="28" s="1"/>
  <c r="P62" i="28"/>
  <c r="R66" i="28"/>
  <c r="P70" i="28"/>
  <c r="P77" i="28"/>
  <c r="V77" i="28"/>
  <c r="R81" i="28"/>
  <c r="U81" i="28" s="1"/>
  <c r="P85" i="28"/>
  <c r="V85" i="28"/>
  <c r="V140" i="28"/>
  <c r="P140" i="28"/>
  <c r="V155" i="28"/>
  <c r="R155" i="28"/>
  <c r="U155" i="28" s="1"/>
  <c r="V184" i="28"/>
  <c r="P184" i="28"/>
  <c r="V20" i="28"/>
  <c r="V91" i="28"/>
  <c r="P95" i="28"/>
  <c r="P100" i="28"/>
  <c r="P108" i="28"/>
  <c r="P109" i="28"/>
  <c r="P118" i="28"/>
  <c r="R122" i="28"/>
  <c r="U122" i="28" s="1"/>
  <c r="P123" i="28"/>
  <c r="P131" i="28"/>
  <c r="R137" i="28"/>
  <c r="S137" i="28" s="1"/>
  <c r="W137" i="28" s="1"/>
  <c r="P144" i="28"/>
  <c r="P146" i="28"/>
  <c r="P148" i="28"/>
  <c r="V152" i="28"/>
  <c r="P155" i="28"/>
  <c r="V156" i="28"/>
  <c r="P156" i="28"/>
  <c r="V161" i="28"/>
  <c r="P165" i="28"/>
  <c r="V166" i="28"/>
  <c r="V169" i="28"/>
  <c r="P169" i="28"/>
  <c r="R173" i="28"/>
  <c r="S173" i="28" s="1"/>
  <c r="W173" i="28" s="1"/>
  <c r="R175" i="28"/>
  <c r="S175" i="28" s="1"/>
  <c r="W175" i="28" s="1"/>
  <c r="P175" i="28"/>
  <c r="R178" i="28"/>
  <c r="U178" i="28" s="1"/>
  <c r="P196" i="28"/>
  <c r="V196" i="28"/>
  <c r="P215" i="28"/>
  <c r="P5" i="28"/>
  <c r="P13" i="28"/>
  <c r="P22" i="28"/>
  <c r="P32" i="28"/>
  <c r="P40" i="28"/>
  <c r="P50" i="28"/>
  <c r="P58" i="28"/>
  <c r="P66" i="28"/>
  <c r="P81" i="28"/>
  <c r="V89" i="28"/>
  <c r="P93" i="28"/>
  <c r="V96" i="28"/>
  <c r="P133" i="28"/>
  <c r="R140" i="28"/>
  <c r="S140" i="28" s="1"/>
  <c r="W140" i="28" s="1"/>
  <c r="R177" i="28"/>
  <c r="U177" i="28" s="1"/>
  <c r="V177" i="28"/>
  <c r="V180" i="28"/>
  <c r="R180" i="28"/>
  <c r="U180" i="28" s="1"/>
  <c r="P181" i="28"/>
  <c r="R184" i="28"/>
  <c r="S184" i="28" s="1"/>
  <c r="W184" i="28" s="1"/>
  <c r="V192" i="28"/>
  <c r="P194" i="28"/>
  <c r="R194" i="28"/>
  <c r="U194" i="28" s="1"/>
  <c r="V186" i="28"/>
  <c r="P205" i="28"/>
  <c r="R207" i="28"/>
  <c r="S207" i="28" s="1"/>
  <c r="W207" i="28" s="1"/>
  <c r="R213" i="28"/>
  <c r="R219" i="28"/>
  <c r="R220" i="28"/>
  <c r="U220" i="28" s="1"/>
  <c r="P221" i="28"/>
  <c r="P229" i="28"/>
  <c r="V234" i="28"/>
  <c r="P237" i="28"/>
  <c r="V242" i="28"/>
  <c r="P245" i="28"/>
  <c r="V250" i="28"/>
  <c r="P253" i="28"/>
  <c r="R264" i="28"/>
  <c r="U264" i="28" s="1"/>
  <c r="P270" i="28"/>
  <c r="V272" i="28"/>
  <c r="V283" i="28"/>
  <c r="P289" i="28"/>
  <c r="P290" i="28"/>
  <c r="P298" i="28"/>
  <c r="P306" i="28"/>
  <c r="R313" i="28"/>
  <c r="R317" i="28"/>
  <c r="P324" i="28"/>
  <c r="R325" i="28"/>
  <c r="R326" i="28"/>
  <c r="V337" i="28"/>
  <c r="P343" i="28"/>
  <c r="R350" i="28"/>
  <c r="S350" i="28" s="1"/>
  <c r="W350" i="28" s="1"/>
  <c r="R358" i="28"/>
  <c r="V368" i="28"/>
  <c r="V231" i="28"/>
  <c r="V239" i="28"/>
  <c r="V247" i="28"/>
  <c r="V255" i="28"/>
  <c r="V258" i="28"/>
  <c r="R266" i="28"/>
  <c r="S266" i="28" s="1"/>
  <c r="W266" i="28" s="1"/>
  <c r="V276" i="28"/>
  <c r="R296" i="28"/>
  <c r="S296" i="28" s="1"/>
  <c r="W296" i="28" s="1"/>
  <c r="R304" i="28"/>
  <c r="S304" i="28" s="1"/>
  <c r="W304" i="28" s="1"/>
  <c r="R312" i="28"/>
  <c r="S312" i="28" s="1"/>
  <c r="W312" i="28" s="1"/>
  <c r="V333" i="28"/>
  <c r="V344" i="28"/>
  <c r="V207" i="28"/>
  <c r="V213" i="28"/>
  <c r="V222" i="28"/>
  <c r="P225" i="28"/>
  <c r="V230" i="28"/>
  <c r="P233" i="28"/>
  <c r="V238" i="28"/>
  <c r="P241" i="28"/>
  <c r="V264" i="28"/>
  <c r="V326" i="28"/>
  <c r="V350" i="28"/>
  <c r="P209" i="28"/>
  <c r="V219" i="28"/>
  <c r="R222" i="28"/>
  <c r="R230" i="28"/>
  <c r="R231" i="28"/>
  <c r="U231" i="28" s="1"/>
  <c r="V235" i="28"/>
  <c r="R238" i="28"/>
  <c r="R239" i="28"/>
  <c r="U239" i="28" s="1"/>
  <c r="V243" i="28"/>
  <c r="R246" i="28"/>
  <c r="R247" i="28"/>
  <c r="U247" i="28" s="1"/>
  <c r="V251" i="28"/>
  <c r="R255" i="28"/>
  <c r="U255" i="28" s="1"/>
  <c r="R258" i="28"/>
  <c r="U258" i="28" s="1"/>
  <c r="P266" i="28"/>
  <c r="V268" i="28"/>
  <c r="R276" i="28"/>
  <c r="U276" i="28" s="1"/>
  <c r="P282" i="28"/>
  <c r="P296" i="28"/>
  <c r="P304" i="28"/>
  <c r="P312" i="28"/>
  <c r="P328" i="28"/>
  <c r="R330" i="28"/>
  <c r="P331" i="28"/>
  <c r="R333" i="28"/>
  <c r="S333" i="28" s="1"/>
  <c r="W333" i="28" s="1"/>
  <c r="V341" i="28"/>
  <c r="R344" i="28"/>
  <c r="S344" i="28" s="1"/>
  <c r="W344" i="28" s="1"/>
  <c r="P352" i="28"/>
  <c r="V353" i="28"/>
  <c r="V358" i="28"/>
  <c r="V366" i="28"/>
  <c r="P367" i="28"/>
  <c r="P8" i="28"/>
  <c r="P12" i="28"/>
  <c r="R14" i="28"/>
  <c r="V14" i="28"/>
  <c r="P16" i="28"/>
  <c r="R41" i="28"/>
  <c r="V41" i="28"/>
  <c r="P41" i="28"/>
  <c r="V23" i="28"/>
  <c r="R23" i="28"/>
  <c r="P23" i="28"/>
  <c r="P25" i="28"/>
  <c r="V27" i="28"/>
  <c r="R27" i="28"/>
  <c r="P27" i="28"/>
  <c r="P29" i="28"/>
  <c r="P31" i="28"/>
  <c r="V31" i="28"/>
  <c r="R31" i="28"/>
  <c r="V33" i="28"/>
  <c r="R33" i="28"/>
  <c r="P33" i="28"/>
  <c r="R8" i="28"/>
  <c r="R16" i="28"/>
  <c r="P30" i="28"/>
  <c r="V37" i="28"/>
  <c r="R37" i="28"/>
  <c r="P37" i="28"/>
  <c r="R35" i="28"/>
  <c r="V35" i="28"/>
  <c r="R42" i="28"/>
  <c r="V42" i="28"/>
  <c r="P44" i="28"/>
  <c r="P48" i="28"/>
  <c r="R49" i="28"/>
  <c r="V49" i="28"/>
  <c r="P51" i="28"/>
  <c r="R53" i="28"/>
  <c r="V53" i="28"/>
  <c r="P55" i="28"/>
  <c r="R57" i="28"/>
  <c r="V57" i="28"/>
  <c r="P59" i="28"/>
  <c r="R61" i="28"/>
  <c r="V61" i="28"/>
  <c r="P63" i="28"/>
  <c r="P67" i="28"/>
  <c r="P71" i="28"/>
  <c r="P74" i="28"/>
  <c r="P78" i="28"/>
  <c r="R80" i="28"/>
  <c r="V80" i="28"/>
  <c r="P82" i="28"/>
  <c r="R84" i="28"/>
  <c r="V84" i="28"/>
  <c r="P86" i="28"/>
  <c r="R87" i="28"/>
  <c r="P88" i="28"/>
  <c r="R89" i="28"/>
  <c r="P90" i="28"/>
  <c r="P92" i="28"/>
  <c r="P97" i="28"/>
  <c r="P103" i="28"/>
  <c r="P107" i="28"/>
  <c r="P110" i="28"/>
  <c r="R111" i="28"/>
  <c r="V111" i="28"/>
  <c r="P113" i="28"/>
  <c r="P117" i="28"/>
  <c r="R119" i="28"/>
  <c r="V119" i="28"/>
  <c r="P121" i="28"/>
  <c r="P124" i="28"/>
  <c r="P128" i="28"/>
  <c r="V48" i="28"/>
  <c r="V86" i="28"/>
  <c r="V88" i="28"/>
  <c r="V90" i="28"/>
  <c r="P94" i="28"/>
  <c r="P135" i="28"/>
  <c r="R135" i="28"/>
  <c r="P138" i="28"/>
  <c r="V138" i="28"/>
  <c r="R138" i="28"/>
  <c r="R44" i="28"/>
  <c r="R51" i="28"/>
  <c r="R55" i="28"/>
  <c r="R59" i="28"/>
  <c r="R63" i="28"/>
  <c r="R74" i="28"/>
  <c r="R82" i="28"/>
  <c r="R92" i="28"/>
  <c r="R97" i="28"/>
  <c r="R103" i="28"/>
  <c r="R107" i="28"/>
  <c r="R113" i="28"/>
  <c r="R121" i="28"/>
  <c r="P130" i="28"/>
  <c r="P132" i="28"/>
  <c r="V132" i="28"/>
  <c r="R132" i="28"/>
  <c r="R134" i="28"/>
  <c r="P134" i="28"/>
  <c r="P136" i="28"/>
  <c r="P143" i="28"/>
  <c r="R145" i="28"/>
  <c r="V145" i="28"/>
  <c r="P147" i="28"/>
  <c r="R149" i="28"/>
  <c r="V149" i="28"/>
  <c r="P151" i="28"/>
  <c r="P157" i="28"/>
  <c r="R159" i="28"/>
  <c r="P160" i="28"/>
  <c r="R162" i="28"/>
  <c r="P163" i="28"/>
  <c r="P166" i="28"/>
  <c r="R167" i="28"/>
  <c r="P168" i="28"/>
  <c r="R170" i="28"/>
  <c r="V170" i="28"/>
  <c r="P172" i="28"/>
  <c r="R174" i="28"/>
  <c r="V200" i="28"/>
  <c r="P183" i="28"/>
  <c r="P187" i="28"/>
  <c r="R189" i="28"/>
  <c r="V189" i="28"/>
  <c r="P191" i="28"/>
  <c r="R193" i="28"/>
  <c r="V193" i="28"/>
  <c r="P195" i="28"/>
  <c r="R198" i="28"/>
  <c r="P199" i="28"/>
  <c r="V199" i="28"/>
  <c r="R136" i="28"/>
  <c r="R143" i="28"/>
  <c r="R151" i="28"/>
  <c r="P159" i="28"/>
  <c r="R160" i="28"/>
  <c r="P162" i="28"/>
  <c r="R163" i="28"/>
  <c r="P167" i="28"/>
  <c r="R172" i="28"/>
  <c r="P174" i="28"/>
  <c r="P176" i="28"/>
  <c r="P178" i="28"/>
  <c r="P180" i="28"/>
  <c r="R197" i="28"/>
  <c r="V197" i="28"/>
  <c r="R200" i="28"/>
  <c r="V203" i="28"/>
  <c r="V204" i="28"/>
  <c r="R204" i="28"/>
  <c r="R171" i="28"/>
  <c r="R183" i="28"/>
  <c r="R187" i="28"/>
  <c r="R191" i="28"/>
  <c r="R195" i="28"/>
  <c r="R203" i="28"/>
  <c r="P204" i="28"/>
  <c r="P208" i="28"/>
  <c r="P211" i="28"/>
  <c r="P214" i="28"/>
  <c r="P217" i="28"/>
  <c r="P224" i="28"/>
  <c r="P228" i="28"/>
  <c r="P232" i="28"/>
  <c r="P236" i="28"/>
  <c r="P240" i="28"/>
  <c r="P244" i="28"/>
  <c r="P248" i="28"/>
  <c r="P252" i="28"/>
  <c r="P256" i="28"/>
  <c r="P259" i="28"/>
  <c r="P261" i="28"/>
  <c r="R205" i="28"/>
  <c r="R218" i="28"/>
  <c r="V218" i="28"/>
  <c r="P220" i="28"/>
  <c r="R221" i="28"/>
  <c r="R225" i="28"/>
  <c r="R229" i="28"/>
  <c r="R237" i="28"/>
  <c r="R241" i="28"/>
  <c r="R245" i="28"/>
  <c r="R249" i="28"/>
  <c r="R253" i="28"/>
  <c r="V256" i="28"/>
  <c r="R260" i="28"/>
  <c r="R208" i="28"/>
  <c r="R211" i="28"/>
  <c r="R228" i="28"/>
  <c r="R232" i="28"/>
  <c r="R236" i="28"/>
  <c r="R240" i="28"/>
  <c r="R248" i="28"/>
  <c r="R252" i="28"/>
  <c r="R261" i="28"/>
  <c r="P265" i="28"/>
  <c r="P260" i="28"/>
  <c r="V319" i="28"/>
  <c r="R322" i="28"/>
  <c r="V322" i="28"/>
  <c r="P338" i="28"/>
  <c r="R263" i="28"/>
  <c r="V263" i="28"/>
  <c r="R267" i="28"/>
  <c r="V267" i="28"/>
  <c r="P269" i="28"/>
  <c r="R271" i="28"/>
  <c r="V271" i="28"/>
  <c r="P273" i="28"/>
  <c r="R275" i="28"/>
  <c r="V275" i="28"/>
  <c r="P277" i="28"/>
  <c r="R279" i="28"/>
  <c r="V279" i="28"/>
  <c r="P281" i="28"/>
  <c r="R283" i="28"/>
  <c r="P284" i="28"/>
  <c r="P291" i="28"/>
  <c r="R293" i="28"/>
  <c r="V293" i="28"/>
  <c r="P295" i="28"/>
  <c r="P299" i="28"/>
  <c r="R301" i="28"/>
  <c r="V301" i="28"/>
  <c r="P303" i="28"/>
  <c r="R305" i="28"/>
  <c r="V305" i="28"/>
  <c r="P307" i="28"/>
  <c r="R309" i="28"/>
  <c r="V309" i="28"/>
  <c r="P311" i="28"/>
  <c r="P315" i="28"/>
  <c r="P327" i="28"/>
  <c r="V327" i="28"/>
  <c r="R327" i="28"/>
  <c r="P342" i="28"/>
  <c r="V342" i="28"/>
  <c r="R342" i="28"/>
  <c r="P345" i="28"/>
  <c r="V345" i="28"/>
  <c r="R345" i="28"/>
  <c r="P286" i="28"/>
  <c r="V315" i="28"/>
  <c r="V316" i="28"/>
  <c r="R316" i="28"/>
  <c r="R318" i="28"/>
  <c r="V318" i="28"/>
  <c r="P351" i="28"/>
  <c r="V351" i="28"/>
  <c r="R351" i="28"/>
  <c r="R269" i="28"/>
  <c r="R273" i="28"/>
  <c r="R277" i="28"/>
  <c r="R281" i="28"/>
  <c r="R284" i="28"/>
  <c r="R291" i="28"/>
  <c r="R295" i="28"/>
  <c r="R299" i="28"/>
  <c r="R303" i="28"/>
  <c r="R311" i="28"/>
  <c r="P316" i="28"/>
  <c r="P334" i="28"/>
  <c r="V334" i="28"/>
  <c r="R334" i="28"/>
  <c r="V330" i="28"/>
  <c r="V348" i="28"/>
  <c r="P356" i="28"/>
  <c r="P360" i="28"/>
  <c r="P364" i="28"/>
  <c r="P355" i="28"/>
  <c r="R357" i="28"/>
  <c r="V357" i="28"/>
  <c r="R361" i="28"/>
  <c r="V361" i="28"/>
  <c r="P369" i="28"/>
  <c r="V343" i="28"/>
  <c r="V349" i="28"/>
  <c r="V352" i="28"/>
  <c r="R356" i="28"/>
  <c r="R360" i="28"/>
  <c r="R364" i="28"/>
  <c r="V369" i="28"/>
  <c r="M10" i="29"/>
  <c r="M12" i="29"/>
  <c r="R12" i="29"/>
  <c r="R324" i="28"/>
  <c r="R328" i="28"/>
  <c r="R331" i="28"/>
  <c r="R335" i="28"/>
  <c r="R346" i="28"/>
  <c r="R355" i="28"/>
  <c r="N10" i="29"/>
  <c r="N358" i="3"/>
  <c r="N90" i="3"/>
  <c r="N133" i="3"/>
  <c r="N354" i="3"/>
  <c r="N343" i="3"/>
  <c r="N142" i="3"/>
  <c r="N360" i="3"/>
  <c r="N78" i="3"/>
  <c r="N81" i="3"/>
  <c r="N73" i="3"/>
  <c r="N298" i="3"/>
  <c r="N140" i="3"/>
  <c r="N280" i="3"/>
  <c r="N85" i="3"/>
  <c r="N279" i="3"/>
  <c r="N127" i="3"/>
  <c r="N208" i="3"/>
  <c r="N210" i="3"/>
  <c r="N264" i="3"/>
  <c r="N283" i="3"/>
  <c r="N328" i="3"/>
  <c r="N61" i="3"/>
  <c r="N31" i="3"/>
  <c r="N29" i="3"/>
  <c r="N71" i="3"/>
  <c r="N126" i="3"/>
  <c r="N376" i="3"/>
  <c r="N230" i="3"/>
  <c r="N41" i="3"/>
  <c r="N125" i="3"/>
  <c r="N269" i="3"/>
  <c r="T176" i="3"/>
  <c r="N7" i="3"/>
  <c r="N199" i="3"/>
  <c r="N203" i="3"/>
  <c r="N211" i="3"/>
  <c r="N219" i="3"/>
  <c r="N220" i="3"/>
  <c r="N229" i="3"/>
  <c r="N234" i="3"/>
  <c r="N274" i="3"/>
  <c r="N352" i="3"/>
  <c r="N252" i="3"/>
  <c r="N40" i="3"/>
  <c r="N36" i="3"/>
  <c r="N54" i="3"/>
  <c r="N60" i="3"/>
  <c r="N185" i="3"/>
  <c r="N197" i="3"/>
  <c r="N308" i="3"/>
  <c r="N20" i="3"/>
  <c r="N367" i="3"/>
  <c r="N359" i="3"/>
  <c r="N222" i="3"/>
  <c r="N147" i="3"/>
  <c r="N138" i="3"/>
  <c r="N123" i="3"/>
  <c r="N141" i="3"/>
  <c r="N177" i="3"/>
  <c r="N239" i="3"/>
  <c r="N243" i="3"/>
  <c r="N139" i="3"/>
  <c r="N152" i="3"/>
  <c r="N74" i="3"/>
  <c r="N14" i="3"/>
  <c r="N378" i="3"/>
  <c r="N361" i="3"/>
  <c r="N181" i="3"/>
  <c r="N62" i="3"/>
  <c r="N143" i="3"/>
  <c r="N64" i="3"/>
  <c r="N348" i="3"/>
  <c r="N87" i="3"/>
  <c r="T10" i="3"/>
  <c r="N120" i="3"/>
  <c r="T183" i="3"/>
  <c r="N312" i="3"/>
  <c r="N271" i="3"/>
  <c r="N316" i="3"/>
  <c r="N79" i="3"/>
  <c r="N188" i="3"/>
  <c r="N335" i="3"/>
  <c r="N28" i="3"/>
  <c r="N47" i="3"/>
  <c r="N224" i="3"/>
  <c r="N225" i="3"/>
  <c r="N129" i="3"/>
  <c r="N345" i="3"/>
  <c r="N121" i="3"/>
  <c r="N362" i="3"/>
  <c r="N23" i="3"/>
  <c r="N321" i="3"/>
  <c r="N317" i="3"/>
  <c r="N297" i="3"/>
  <c r="N291" i="3"/>
  <c r="N180" i="3"/>
  <c r="N34" i="3"/>
  <c r="N45" i="3"/>
  <c r="N53" i="3"/>
  <c r="N189" i="3"/>
  <c r="N207" i="3"/>
  <c r="N246" i="3"/>
  <c r="N132" i="3"/>
  <c r="N5" i="3"/>
  <c r="N68" i="3"/>
  <c r="N276" i="3"/>
  <c r="N318" i="3"/>
  <c r="N69" i="3"/>
  <c r="N22" i="3"/>
  <c r="N341" i="3"/>
  <c r="N289" i="3"/>
  <c r="N306" i="3"/>
  <c r="N8" i="3"/>
  <c r="N12" i="3"/>
  <c r="N50" i="3"/>
  <c r="N66" i="3"/>
  <c r="N154" i="3"/>
  <c r="N204" i="3"/>
  <c r="N57" i="3"/>
  <c r="N128" i="3"/>
  <c r="N205" i="3"/>
  <c r="N70" i="3"/>
  <c r="N342" i="3"/>
  <c r="N296" i="3"/>
  <c r="N16" i="3"/>
  <c r="N118" i="3"/>
  <c r="N284" i="3"/>
  <c r="N83" i="3"/>
  <c r="N24" i="3"/>
  <c r="N9" i="3"/>
  <c r="N48" i="3"/>
  <c r="N63" i="3"/>
  <c r="N124" i="3"/>
  <c r="N184" i="3"/>
  <c r="N227" i="3"/>
  <c r="N186" i="3"/>
  <c r="N198" i="3"/>
  <c r="N206" i="3"/>
  <c r="N212" i="3"/>
  <c r="N214" i="3"/>
  <c r="N226" i="3"/>
  <c r="N232" i="3"/>
  <c r="N218" i="3"/>
  <c r="N237" i="3"/>
  <c r="N200" i="3"/>
  <c r="N221" i="3"/>
  <c r="N356" i="3"/>
  <c r="N285" i="3"/>
  <c r="N18" i="3"/>
  <c r="N344" i="3"/>
  <c r="N350" i="3"/>
  <c r="N247" i="3"/>
  <c r="N353" i="3"/>
  <c r="N80" i="3"/>
  <c r="N136" i="3"/>
  <c r="N301" i="3"/>
  <c r="N273" i="3"/>
  <c r="N76" i="3"/>
  <c r="N135" i="3"/>
  <c r="N86" i="3"/>
  <c r="N327" i="3"/>
  <c r="N294" i="3"/>
  <c r="N313" i="3"/>
  <c r="N340" i="3"/>
  <c r="N134" i="3"/>
  <c r="N281" i="3"/>
  <c r="N260" i="3"/>
  <c r="N27" i="3"/>
  <c r="N332" i="3"/>
  <c r="N72" i="3"/>
  <c r="N15" i="3"/>
  <c r="N215" i="3"/>
  <c r="N122" i="3"/>
  <c r="N35" i="3"/>
  <c r="N337" i="3"/>
  <c r="N374" i="3"/>
  <c r="N375" i="3"/>
  <c r="H7" i="29"/>
  <c r="H9" i="29"/>
  <c r="Q9" i="29"/>
  <c r="K13" i="29"/>
  <c r="N84" i="3"/>
  <c r="N82" i="3"/>
  <c r="N11" i="3"/>
  <c r="N322" i="3"/>
  <c r="N119" i="3"/>
  <c r="N6" i="3"/>
  <c r="N357" i="3"/>
  <c r="N59" i="3"/>
  <c r="N194" i="3"/>
  <c r="N373" i="3"/>
  <c r="N377" i="3"/>
  <c r="K7" i="29"/>
  <c r="K8" i="29"/>
  <c r="K9" i="29"/>
  <c r="X357" i="3" l="1"/>
  <c r="P306" i="3"/>
  <c r="X306" i="3"/>
  <c r="P273" i="3"/>
  <c r="X273" i="3"/>
  <c r="P322" i="3"/>
  <c r="Q322" i="3" s="1"/>
  <c r="X322" i="3"/>
  <c r="P331" i="3"/>
  <c r="X331" i="3"/>
  <c r="P297" i="3"/>
  <c r="X297" i="3"/>
  <c r="P264" i="3"/>
  <c r="X264" i="3"/>
  <c r="P327" i="3"/>
  <c r="X327" i="3"/>
  <c r="P328" i="3"/>
  <c r="X328" i="3"/>
  <c r="P337" i="3"/>
  <c r="X337" i="3"/>
  <c r="P271" i="3"/>
  <c r="X271" i="3"/>
  <c r="P283" i="3"/>
  <c r="X283" i="3"/>
  <c r="P296" i="3"/>
  <c r="X296" i="3"/>
  <c r="P316" i="3"/>
  <c r="X316" i="3"/>
  <c r="P274" i="3"/>
  <c r="X274" i="3"/>
  <c r="P332" i="3"/>
  <c r="X332" i="3"/>
  <c r="X360" i="3"/>
  <c r="X358" i="3"/>
  <c r="X354" i="3"/>
  <c r="X356" i="3"/>
  <c r="X352" i="3"/>
  <c r="X359" i="3"/>
  <c r="I345" i="3"/>
  <c r="X345" i="3"/>
  <c r="Q261" i="3"/>
  <c r="N261" i="3"/>
  <c r="Q374" i="3"/>
  <c r="I374" i="3"/>
  <c r="Q358" i="3"/>
  <c r="I358" i="3"/>
  <c r="Q306" i="3"/>
  <c r="I306" i="3"/>
  <c r="Q60" i="3"/>
  <c r="I60" i="3"/>
  <c r="Q88" i="3"/>
  <c r="I88" i="3"/>
  <c r="Q273" i="3"/>
  <c r="I273" i="3"/>
  <c r="Q298" i="3"/>
  <c r="I298" i="3"/>
  <c r="Q326" i="3"/>
  <c r="I326" i="3"/>
  <c r="Q252" i="3"/>
  <c r="I252" i="3"/>
  <c r="Q133" i="3"/>
  <c r="I133" i="3"/>
  <c r="Q354" i="3"/>
  <c r="I354" i="3"/>
  <c r="I322" i="3"/>
  <c r="Q109" i="3"/>
  <c r="I109" i="3"/>
  <c r="Q145" i="3"/>
  <c r="I145" i="3"/>
  <c r="Q319" i="3"/>
  <c r="I319" i="3"/>
  <c r="Q331" i="3"/>
  <c r="I331" i="3"/>
  <c r="Q72" i="3"/>
  <c r="I72" i="3"/>
  <c r="Q28" i="3"/>
  <c r="I28" i="3"/>
  <c r="Q19" i="3"/>
  <c r="I19" i="3"/>
  <c r="Q50" i="3"/>
  <c r="I50" i="3"/>
  <c r="Q92" i="3"/>
  <c r="I92" i="3"/>
  <c r="Q214" i="3"/>
  <c r="I214" i="3"/>
  <c r="Q219" i="3"/>
  <c r="I219" i="3"/>
  <c r="Q226" i="3"/>
  <c r="I226" i="3"/>
  <c r="Q11" i="3"/>
  <c r="I11" i="3"/>
  <c r="Q41" i="3"/>
  <c r="I41" i="3"/>
  <c r="Q33" i="3"/>
  <c r="I33" i="3"/>
  <c r="Q63" i="3"/>
  <c r="I63" i="3"/>
  <c r="Q91" i="3"/>
  <c r="I91" i="3"/>
  <c r="Q20" i="3"/>
  <c r="I20" i="3"/>
  <c r="Q59" i="3"/>
  <c r="I59" i="3"/>
  <c r="Q205" i="3"/>
  <c r="I205" i="3"/>
  <c r="Q98" i="3"/>
  <c r="I98" i="3"/>
  <c r="Q113" i="3"/>
  <c r="I113" i="3"/>
  <c r="Q141" i="3"/>
  <c r="I141" i="3"/>
  <c r="Q177" i="3"/>
  <c r="I177" i="3"/>
  <c r="Q285" i="3"/>
  <c r="I285" i="3"/>
  <c r="Q225" i="3"/>
  <c r="I225" i="3"/>
  <c r="Q118" i="3"/>
  <c r="I118" i="3"/>
  <c r="Q31" i="3"/>
  <c r="I31" i="3"/>
  <c r="Q122" i="3"/>
  <c r="I122" i="3"/>
  <c r="Q317" i="3"/>
  <c r="I317" i="3"/>
  <c r="Q35" i="3"/>
  <c r="I35" i="3"/>
  <c r="Q44" i="3"/>
  <c r="I44" i="3"/>
  <c r="Q106" i="3"/>
  <c r="I106" i="3"/>
  <c r="Q200" i="3"/>
  <c r="I200" i="3"/>
  <c r="Q64" i="3"/>
  <c r="I64" i="3"/>
  <c r="Q247" i="3"/>
  <c r="I247" i="3"/>
  <c r="Q281" i="3"/>
  <c r="I281" i="3"/>
  <c r="Q15" i="3"/>
  <c r="I15" i="3"/>
  <c r="Q94" i="3"/>
  <c r="I94" i="3"/>
  <c r="Q197" i="3"/>
  <c r="I197" i="3"/>
  <c r="Q344" i="3"/>
  <c r="I344" i="3"/>
  <c r="Q361" i="3"/>
  <c r="I361" i="3"/>
  <c r="Q348" i="3"/>
  <c r="I348" i="3"/>
  <c r="Q48" i="3"/>
  <c r="I48" i="3"/>
  <c r="Q108" i="3"/>
  <c r="I108" i="3"/>
  <c r="Q353" i="3"/>
  <c r="I353" i="3"/>
  <c r="Q22" i="3"/>
  <c r="I22" i="3"/>
  <c r="Q7" i="3"/>
  <c r="I7" i="3"/>
  <c r="Q32" i="3"/>
  <c r="I32" i="3"/>
  <c r="Q123" i="3"/>
  <c r="I123" i="3"/>
  <c r="Q210" i="3"/>
  <c r="I210" i="3"/>
  <c r="Q213" i="3"/>
  <c r="I213" i="3"/>
  <c r="Q277" i="3"/>
  <c r="I277" i="3"/>
  <c r="Q325" i="3"/>
  <c r="I325" i="3"/>
  <c r="Q330" i="3"/>
  <c r="I330" i="3"/>
  <c r="Q357" i="3"/>
  <c r="I357" i="3"/>
  <c r="Q265" i="3"/>
  <c r="I265" i="3"/>
  <c r="Q297" i="3"/>
  <c r="I297" i="3"/>
  <c r="Q54" i="3"/>
  <c r="I54" i="3"/>
  <c r="Q218" i="3"/>
  <c r="I218" i="3"/>
  <c r="Q246" i="3"/>
  <c r="I246" i="3"/>
  <c r="Q309" i="3"/>
  <c r="I309" i="3"/>
  <c r="Q79" i="3"/>
  <c r="I79" i="3"/>
  <c r="Q280" i="3"/>
  <c r="I280" i="3"/>
  <c r="Q101" i="3"/>
  <c r="I101" i="3"/>
  <c r="Q208" i="3"/>
  <c r="I208" i="3"/>
  <c r="Q264" i="3"/>
  <c r="I264" i="3"/>
  <c r="Q71" i="3"/>
  <c r="I71" i="3"/>
  <c r="Q46" i="3"/>
  <c r="I46" i="3"/>
  <c r="Q211" i="3"/>
  <c r="I211" i="3"/>
  <c r="Q336" i="3"/>
  <c r="I336" i="3"/>
  <c r="Q184" i="3"/>
  <c r="I184" i="3"/>
  <c r="Q231" i="3"/>
  <c r="I231" i="3"/>
  <c r="Q37" i="3"/>
  <c r="I37" i="3"/>
  <c r="Q78" i="3"/>
  <c r="I78" i="3"/>
  <c r="Q206" i="3"/>
  <c r="I206" i="3"/>
  <c r="Q323" i="3"/>
  <c r="I323" i="3"/>
  <c r="Q327" i="3"/>
  <c r="I327" i="3"/>
  <c r="Q66" i="3"/>
  <c r="I66" i="3"/>
  <c r="Q189" i="3"/>
  <c r="I189" i="3"/>
  <c r="Q293" i="3"/>
  <c r="I293" i="3"/>
  <c r="Q65" i="3"/>
  <c r="I65" i="3"/>
  <c r="Q142" i="3"/>
  <c r="I142" i="3"/>
  <c r="Q62" i="3"/>
  <c r="I62" i="3"/>
  <c r="Q328" i="3"/>
  <c r="I328" i="3"/>
  <c r="Q82" i="3"/>
  <c r="I82" i="3"/>
  <c r="Q143" i="3"/>
  <c r="I143" i="3"/>
  <c r="Q337" i="3"/>
  <c r="I337" i="3"/>
  <c r="Q271" i="3"/>
  <c r="I271" i="3"/>
  <c r="Q135" i="3"/>
  <c r="I135" i="3"/>
  <c r="Q288" i="3"/>
  <c r="I288" i="3"/>
  <c r="Q283" i="3"/>
  <c r="I283" i="3"/>
  <c r="Q139" i="3"/>
  <c r="I139" i="3"/>
  <c r="Q90" i="3"/>
  <c r="I90" i="3"/>
  <c r="Q364" i="3"/>
  <c r="I364" i="3"/>
  <c r="Q368" i="3"/>
  <c r="I368" i="3"/>
  <c r="Q312" i="3"/>
  <c r="I312" i="3"/>
  <c r="Q125" i="3"/>
  <c r="I125" i="3"/>
  <c r="Q121" i="3"/>
  <c r="I121" i="3"/>
  <c r="Q232" i="3"/>
  <c r="I232" i="3"/>
  <c r="Q259" i="3"/>
  <c r="I259" i="3"/>
  <c r="Q267" i="3"/>
  <c r="I267" i="3"/>
  <c r="Q320" i="3"/>
  <c r="I320" i="3"/>
  <c r="Q324" i="3"/>
  <c r="I324" i="3"/>
  <c r="Q181" i="3"/>
  <c r="I181" i="3"/>
  <c r="Q57" i="3"/>
  <c r="I57" i="3"/>
  <c r="Q296" i="3"/>
  <c r="I296" i="3"/>
  <c r="Q9" i="3"/>
  <c r="I9" i="3"/>
  <c r="Q203" i="3"/>
  <c r="I203" i="3"/>
  <c r="Q300" i="3"/>
  <c r="I300" i="3"/>
  <c r="Q347" i="3"/>
  <c r="I347" i="3"/>
  <c r="Q356" i="3"/>
  <c r="I356" i="3"/>
  <c r="Q352" i="3"/>
  <c r="I352" i="3"/>
  <c r="Q316" i="3"/>
  <c r="I316" i="3"/>
  <c r="Q343" i="3"/>
  <c r="I343" i="3"/>
  <c r="Q360" i="3"/>
  <c r="I360" i="3"/>
  <c r="Q303" i="3"/>
  <c r="I303" i="3"/>
  <c r="Q85" i="3"/>
  <c r="I85" i="3"/>
  <c r="Q99" i="3"/>
  <c r="I99" i="3"/>
  <c r="Q103" i="3"/>
  <c r="I103" i="3"/>
  <c r="Q114" i="3"/>
  <c r="I114" i="3"/>
  <c r="Q116" i="3"/>
  <c r="I116" i="3"/>
  <c r="Q61" i="3"/>
  <c r="I61" i="3"/>
  <c r="Q29" i="3"/>
  <c r="I29" i="3"/>
  <c r="Q93" i="3"/>
  <c r="I93" i="3"/>
  <c r="Q51" i="3"/>
  <c r="I51" i="3"/>
  <c r="Q69" i="3"/>
  <c r="I69" i="3"/>
  <c r="Q359" i="3"/>
  <c r="I359" i="3"/>
  <c r="Q180" i="3"/>
  <c r="I180" i="3"/>
  <c r="Q274" i="3"/>
  <c r="I274" i="3"/>
  <c r="Q351" i="3"/>
  <c r="I351" i="3"/>
  <c r="Q8" i="3"/>
  <c r="I8" i="3"/>
  <c r="Q220" i="3"/>
  <c r="I220" i="3"/>
  <c r="Q223" i="3"/>
  <c r="I223" i="3"/>
  <c r="Q239" i="3"/>
  <c r="I239" i="3"/>
  <c r="Q315" i="3"/>
  <c r="I315" i="3"/>
  <c r="Q270" i="3"/>
  <c r="I270" i="3"/>
  <c r="Q128" i="3"/>
  <c r="I128" i="3"/>
  <c r="Q146" i="3"/>
  <c r="I146" i="3"/>
  <c r="Q258" i="3"/>
  <c r="I258" i="3"/>
  <c r="Q307" i="3"/>
  <c r="I307" i="3"/>
  <c r="Q346" i="3"/>
  <c r="I346" i="3"/>
  <c r="Q363" i="3"/>
  <c r="I363" i="3"/>
  <c r="Q332" i="3"/>
  <c r="I332" i="3"/>
  <c r="Q215" i="3"/>
  <c r="I215" i="3"/>
  <c r="Q194" i="3"/>
  <c r="I194" i="3"/>
  <c r="Q375" i="3"/>
  <c r="I375" i="3"/>
  <c r="S10" i="3"/>
  <c r="S176" i="3"/>
  <c r="T374" i="3"/>
  <c r="T109" i="3"/>
  <c r="T6" i="3"/>
  <c r="N183" i="3"/>
  <c r="N176" i="3"/>
  <c r="T285" i="3"/>
  <c r="T317" i="3"/>
  <c r="T200" i="3"/>
  <c r="T15" i="3"/>
  <c r="T32" i="3"/>
  <c r="T45" i="3"/>
  <c r="T218" i="3"/>
  <c r="T323" i="3"/>
  <c r="T62" i="3"/>
  <c r="T320" i="3"/>
  <c r="T144" i="3"/>
  <c r="T80" i="3"/>
  <c r="T18" i="3"/>
  <c r="T5" i="3"/>
  <c r="T51" i="3"/>
  <c r="T69" i="3"/>
  <c r="T25" i="3"/>
  <c r="T284" i="3"/>
  <c r="T154" i="3"/>
  <c r="T295" i="3"/>
  <c r="T242" i="3"/>
  <c r="T68" i="3"/>
  <c r="T83" i="3"/>
  <c r="T355" i="3"/>
  <c r="T373" i="3"/>
  <c r="T377" i="3"/>
  <c r="T42" i="3"/>
  <c r="T100" i="3"/>
  <c r="T221" i="3"/>
  <c r="T378" i="3"/>
  <c r="T366" i="3"/>
  <c r="T318" i="3"/>
  <c r="T175" i="3"/>
  <c r="T341" i="3"/>
  <c r="T207" i="3"/>
  <c r="T34" i="3"/>
  <c r="T89" i="3"/>
  <c r="T287" i="3"/>
  <c r="T313" i="3"/>
  <c r="U27" i="3"/>
  <c r="U222" i="3"/>
  <c r="U344" i="3"/>
  <c r="U238" i="3"/>
  <c r="N245" i="3"/>
  <c r="S245" i="3"/>
  <c r="U245" i="3"/>
  <c r="N58" i="3"/>
  <c r="S58" i="3"/>
  <c r="U58" i="3"/>
  <c r="N256" i="3"/>
  <c r="S256" i="3"/>
  <c r="U256" i="3"/>
  <c r="N195" i="3"/>
  <c r="S195" i="3"/>
  <c r="U195" i="3"/>
  <c r="N170" i="3"/>
  <c r="S170" i="3"/>
  <c r="U170" i="3"/>
  <c r="K10" i="29"/>
  <c r="N216" i="3"/>
  <c r="U216" i="3"/>
  <c r="S216" i="3"/>
  <c r="N157" i="3"/>
  <c r="S157" i="3"/>
  <c r="U157" i="3"/>
  <c r="N163" i="3"/>
  <c r="U163" i="3"/>
  <c r="S163" i="3"/>
  <c r="N286" i="3"/>
  <c r="S286" i="3"/>
  <c r="U286" i="3"/>
  <c r="N173" i="3"/>
  <c r="S173" i="3"/>
  <c r="U173" i="3"/>
  <c r="N190" i="3"/>
  <c r="U190" i="3"/>
  <c r="S190" i="3"/>
  <c r="N191" i="3"/>
  <c r="U191" i="3"/>
  <c r="S191" i="3"/>
  <c r="N43" i="3"/>
  <c r="S43" i="3"/>
  <c r="U43" i="3"/>
  <c r="R168" i="28"/>
  <c r="S168" i="28" s="1"/>
  <c r="W168" i="28" s="1"/>
  <c r="V168" i="28"/>
  <c r="Q5" i="29"/>
  <c r="S248" i="3"/>
  <c r="U248" i="3"/>
  <c r="N248" i="3"/>
  <c r="R362" i="28"/>
  <c r="S362" i="28" s="1"/>
  <c r="W362" i="28" s="1"/>
  <c r="S183" i="3"/>
  <c r="V362" i="28"/>
  <c r="V321" i="28"/>
  <c r="M321" i="28"/>
  <c r="V117" i="28"/>
  <c r="R367" i="28"/>
  <c r="U367" i="28" s="1"/>
  <c r="V339" i="28"/>
  <c r="R339" i="28"/>
  <c r="U339" i="28" s="1"/>
  <c r="T251" i="3"/>
  <c r="H6" i="29"/>
  <c r="S5" i="29"/>
  <c r="K6" i="29"/>
  <c r="K5" i="29"/>
  <c r="V76" i="28"/>
  <c r="R76" i="28"/>
  <c r="S76" i="28" s="1"/>
  <c r="W76" i="28" s="1"/>
  <c r="V367" i="28"/>
  <c r="V354" i="28"/>
  <c r="V6" i="28"/>
  <c r="V181" i="28"/>
  <c r="R181" i="28"/>
  <c r="S181" i="28" s="1"/>
  <c r="W181" i="28" s="1"/>
  <c r="R354" i="28"/>
  <c r="S354" i="28" s="1"/>
  <c r="W354" i="28" s="1"/>
  <c r="R117" i="28"/>
  <c r="S117" i="28" s="1"/>
  <c r="W117" i="28" s="1"/>
  <c r="R6" i="28"/>
  <c r="S6" i="28" s="1"/>
  <c r="W6" i="28" s="1"/>
  <c r="R294" i="28"/>
  <c r="U294" i="28" s="1"/>
  <c r="V359" i="28"/>
  <c r="R359" i="28"/>
  <c r="U359" i="28" s="1"/>
  <c r="V294" i="28"/>
  <c r="V254" i="28"/>
  <c r="U347" i="28"/>
  <c r="U38" i="28"/>
  <c r="R144" i="28"/>
  <c r="S144" i="28" s="1"/>
  <c r="W144" i="28" s="1"/>
  <c r="R69" i="28"/>
  <c r="S69" i="28" s="1"/>
  <c r="W69" i="28" s="1"/>
  <c r="V104" i="28"/>
  <c r="R370" i="28"/>
  <c r="S370" i="28" s="1"/>
  <c r="W370" i="28" s="1"/>
  <c r="V69" i="28"/>
  <c r="R104" i="28"/>
  <c r="S104" i="28" s="1"/>
  <c r="W104" i="28" s="1"/>
  <c r="V60" i="28"/>
  <c r="U321" i="28"/>
  <c r="V144" i="28"/>
  <c r="U202" i="28"/>
  <c r="R288" i="28"/>
  <c r="U288" i="28" s="1"/>
  <c r="V288" i="28"/>
  <c r="U158" i="28"/>
  <c r="U129" i="28"/>
  <c r="S15" i="28"/>
  <c r="W15" i="28" s="1"/>
  <c r="R60" i="28"/>
  <c r="S60" i="28" s="1"/>
  <c r="W60" i="28" s="1"/>
  <c r="R71" i="28"/>
  <c r="S71" i="28" s="1"/>
  <c r="W71" i="28" s="1"/>
  <c r="V71" i="28"/>
  <c r="R363" i="28"/>
  <c r="U363" i="28" s="1"/>
  <c r="V370" i="28"/>
  <c r="V363" i="28"/>
  <c r="U274" i="28"/>
  <c r="S47" i="28"/>
  <c r="W47" i="28" s="1"/>
  <c r="U341" i="28"/>
  <c r="S19" i="28"/>
  <c r="W19" i="28" s="1"/>
  <c r="U154" i="28"/>
  <c r="N8" i="29"/>
  <c r="S8" i="29" s="1"/>
  <c r="K12" i="29"/>
  <c r="S91" i="28"/>
  <c r="W91" i="28" s="1"/>
  <c r="V314" i="28"/>
  <c r="V157" i="28"/>
  <c r="R133" i="28"/>
  <c r="U133" i="28" s="1"/>
  <c r="R227" i="28"/>
  <c r="U227" i="28" s="1"/>
  <c r="V227" i="28"/>
  <c r="S12" i="29"/>
  <c r="Q12" i="29"/>
  <c r="U329" i="28"/>
  <c r="S94" i="28"/>
  <c r="W94" i="28" s="1"/>
  <c r="H8" i="29"/>
  <c r="S243" i="28"/>
  <c r="W243" i="28" s="1"/>
  <c r="V124" i="28"/>
  <c r="S251" i="28"/>
  <c r="W251" i="28" s="1"/>
  <c r="U56" i="28"/>
  <c r="R123" i="28"/>
  <c r="U123" i="28" s="1"/>
  <c r="V233" i="28"/>
  <c r="R157" i="28"/>
  <c r="S157" i="28" s="1"/>
  <c r="W157" i="28" s="1"/>
  <c r="S142" i="28"/>
  <c r="W142" i="28" s="1"/>
  <c r="R124" i="28"/>
  <c r="S124" i="28" s="1"/>
  <c r="W124" i="28" s="1"/>
  <c r="V133" i="28"/>
  <c r="V123" i="28"/>
  <c r="N10" i="3"/>
  <c r="R6" i="29"/>
  <c r="N6" i="29"/>
  <c r="N7" i="29"/>
  <c r="R7" i="29"/>
  <c r="R11" i="29"/>
  <c r="N11" i="29"/>
  <c r="N13" i="29"/>
  <c r="R13" i="29"/>
  <c r="V130" i="28"/>
  <c r="U75" i="28"/>
  <c r="R146" i="28"/>
  <c r="U146" i="28" s="1"/>
  <c r="M75" i="28"/>
  <c r="V146" i="28"/>
  <c r="V75" i="28"/>
  <c r="R30" i="28"/>
  <c r="U30" i="28" s="1"/>
  <c r="R29" i="28"/>
  <c r="U29" i="28" s="1"/>
  <c r="V30" i="28"/>
  <c r="R217" i="28"/>
  <c r="U217" i="28" s="1"/>
  <c r="V217" i="28"/>
  <c r="V29" i="28"/>
  <c r="R153" i="28"/>
  <c r="U153" i="28" s="1"/>
  <c r="V79" i="28"/>
  <c r="V297" i="28"/>
  <c r="R314" i="28"/>
  <c r="S314" i="28" s="1"/>
  <c r="W314" i="28" s="1"/>
  <c r="R233" i="28"/>
  <c r="S233" i="28" s="1"/>
  <c r="W233" i="28" s="1"/>
  <c r="M116" i="28"/>
  <c r="V116" i="28"/>
  <c r="S116" i="28"/>
  <c r="W116" i="28" s="1"/>
  <c r="M34" i="28"/>
  <c r="U68" i="28"/>
  <c r="V215" i="28"/>
  <c r="V68" i="28"/>
  <c r="R130" i="28"/>
  <c r="U130" i="28" s="1"/>
  <c r="R215" i="28"/>
  <c r="U215" i="28" s="1"/>
  <c r="V282" i="28"/>
  <c r="R282" i="28"/>
  <c r="S282" i="28" s="1"/>
  <c r="W282" i="28" s="1"/>
  <c r="M68" i="28"/>
  <c r="V13" i="28"/>
  <c r="V210" i="28"/>
  <c r="R176" i="28"/>
  <c r="U176" i="28" s="1"/>
  <c r="R13" i="28"/>
  <c r="S13" i="28" s="1"/>
  <c r="W13" i="28" s="1"/>
  <c r="R210" i="28"/>
  <c r="U210" i="28" s="1"/>
  <c r="V176" i="28"/>
  <c r="R18" i="28"/>
  <c r="U18" i="28" s="1"/>
  <c r="R254" i="28"/>
  <c r="S254" i="28" s="1"/>
  <c r="W254" i="28" s="1"/>
  <c r="V307" i="28"/>
  <c r="R307" i="28"/>
  <c r="U307" i="28" s="1"/>
  <c r="R12" i="28"/>
  <c r="S12" i="28" s="1"/>
  <c r="W12" i="28" s="1"/>
  <c r="V12" i="28"/>
  <c r="V18" i="28"/>
  <c r="R320" i="28"/>
  <c r="S320" i="28" s="1"/>
  <c r="W320" i="28" s="1"/>
  <c r="R297" i="28"/>
  <c r="U297" i="28" s="1"/>
  <c r="R110" i="28"/>
  <c r="S110" i="28" s="1"/>
  <c r="W110" i="28" s="1"/>
  <c r="V153" i="28"/>
  <c r="V320" i="28"/>
  <c r="R214" i="28"/>
  <c r="S214" i="28" s="1"/>
  <c r="W214" i="28" s="1"/>
  <c r="R182" i="28"/>
  <c r="U182" i="28" s="1"/>
  <c r="V182" i="28"/>
  <c r="V214" i="28"/>
  <c r="R323" i="28"/>
  <c r="S323" i="28" s="1"/>
  <c r="W323" i="28" s="1"/>
  <c r="V101" i="28"/>
  <c r="V141" i="28"/>
  <c r="R338" i="28"/>
  <c r="U338" i="28" s="1"/>
  <c r="U353" i="28"/>
  <c r="R79" i="28"/>
  <c r="S79" i="28" s="1"/>
  <c r="W79" i="28" s="1"/>
  <c r="V365" i="28"/>
  <c r="V110" i="28"/>
  <c r="V280" i="28"/>
  <c r="R280" i="28"/>
  <c r="U280" i="28" s="1"/>
  <c r="R365" i="28"/>
  <c r="S365" i="28" s="1"/>
  <c r="W365" i="28" s="1"/>
  <c r="V338" i="28"/>
  <c r="U262" i="28"/>
  <c r="R201" i="28"/>
  <c r="S201" i="28" s="1"/>
  <c r="W201" i="28" s="1"/>
  <c r="V39" i="28"/>
  <c r="T217" i="3"/>
  <c r="V201" i="28"/>
  <c r="U179" i="28"/>
  <c r="R101" i="28"/>
  <c r="S101" i="28" s="1"/>
  <c r="W101" i="28" s="1"/>
  <c r="T236" i="3"/>
  <c r="S11" i="28"/>
  <c r="W11" i="28" s="1"/>
  <c r="R265" i="28"/>
  <c r="S265" i="28" s="1"/>
  <c r="W265" i="28" s="1"/>
  <c r="U199" i="28"/>
  <c r="R115" i="28"/>
  <c r="U115" i="28" s="1"/>
  <c r="V323" i="28"/>
  <c r="S315" i="28"/>
  <c r="W315" i="28" s="1"/>
  <c r="V21" i="28"/>
  <c r="R39" i="28"/>
  <c r="S39" i="28" s="1"/>
  <c r="W39" i="28" s="1"/>
  <c r="R226" i="28"/>
  <c r="S226" i="28" s="1"/>
  <c r="W226" i="28" s="1"/>
  <c r="R21" i="28"/>
  <c r="S21" i="28" s="1"/>
  <c r="W21" i="28" s="1"/>
  <c r="V226" i="28"/>
  <c r="T344" i="3"/>
  <c r="V65" i="28"/>
  <c r="S50" i="28"/>
  <c r="W50" i="28" s="1"/>
  <c r="S28" i="28"/>
  <c r="W28" i="28" s="1"/>
  <c r="U207" i="28"/>
  <c r="T319" i="3"/>
  <c r="S156" i="28"/>
  <c r="W156" i="28" s="1"/>
  <c r="R78" i="28"/>
  <c r="S78" i="28" s="1"/>
  <c r="W78" i="28" s="1"/>
  <c r="U90" i="28"/>
  <c r="R10" i="28"/>
  <c r="S10" i="28" s="1"/>
  <c r="W10" i="28" s="1"/>
  <c r="R99" i="28"/>
  <c r="U99" i="28" s="1"/>
  <c r="V120" i="28"/>
  <c r="V244" i="28"/>
  <c r="V185" i="28"/>
  <c r="V99" i="28"/>
  <c r="V78" i="28"/>
  <c r="R185" i="28"/>
  <c r="S185" i="28" s="1"/>
  <c r="W185" i="28" s="1"/>
  <c r="V10" i="28"/>
  <c r="V62" i="28"/>
  <c r="U257" i="28"/>
  <c r="R120" i="28"/>
  <c r="S319" i="28"/>
  <c r="W319" i="28" s="1"/>
  <c r="U36" i="28"/>
  <c r="U34" i="28"/>
  <c r="V67" i="28"/>
  <c r="T201" i="3"/>
  <c r="V26" i="28"/>
  <c r="S58" i="28"/>
  <c r="W58" i="28" s="1"/>
  <c r="T310" i="3"/>
  <c r="R147" i="28"/>
  <c r="U147" i="28" s="1"/>
  <c r="R65" i="28"/>
  <c r="S65" i="28" s="1"/>
  <c r="W65" i="28" s="1"/>
  <c r="V147" i="28"/>
  <c r="T301" i="3"/>
  <c r="T288" i="3"/>
  <c r="S81" i="28"/>
  <c r="W81" i="28" s="1"/>
  <c r="V224" i="28"/>
  <c r="V22" i="28"/>
  <c r="T126" i="3"/>
  <c r="T312" i="3"/>
  <c r="T219" i="3"/>
  <c r="U337" i="28"/>
  <c r="S286" i="28"/>
  <c r="W286" i="28" s="1"/>
  <c r="R244" i="28"/>
  <c r="S244" i="28" s="1"/>
  <c r="W244" i="28" s="1"/>
  <c r="S231" i="28"/>
  <c r="W231" i="28" s="1"/>
  <c r="U256" i="28"/>
  <c r="R105" i="28"/>
  <c r="S105" i="28" s="1"/>
  <c r="W105" i="28" s="1"/>
  <c r="V25" i="28"/>
  <c r="V223" i="28"/>
  <c r="V259" i="28"/>
  <c r="T212" i="3"/>
  <c r="V265" i="28"/>
  <c r="R25" i="28"/>
  <c r="S25" i="28" s="1"/>
  <c r="W25" i="28" s="1"/>
  <c r="T372" i="3"/>
  <c r="T261" i="3"/>
  <c r="T189" i="3"/>
  <c r="T205" i="3"/>
  <c r="S306" i="28"/>
  <c r="W306" i="28" s="1"/>
  <c r="S302" i="28"/>
  <c r="W302" i="28" s="1"/>
  <c r="R259" i="28"/>
  <c r="S259" i="28" s="1"/>
  <c r="W259" i="28" s="1"/>
  <c r="R224" i="28"/>
  <c r="S224" i="28" s="1"/>
  <c r="W224" i="28" s="1"/>
  <c r="S239" i="28"/>
  <c r="W239" i="28" s="1"/>
  <c r="V126" i="28"/>
  <c r="V115" i="28"/>
  <c r="R223" i="28"/>
  <c r="U223" i="28" s="1"/>
  <c r="R22" i="28"/>
  <c r="U22" i="28" s="1"/>
  <c r="U292" i="28"/>
  <c r="R126" i="28"/>
  <c r="S126" i="28" s="1"/>
  <c r="W126" i="28" s="1"/>
  <c r="U45" i="28"/>
  <c r="U98" i="28"/>
  <c r="R165" i="28"/>
  <c r="U165" i="28" s="1"/>
  <c r="R26" i="28"/>
  <c r="U26" i="28" s="1"/>
  <c r="T156" i="3"/>
  <c r="T8" i="3"/>
  <c r="S298" i="28"/>
  <c r="W298" i="28" s="1"/>
  <c r="S276" i="28"/>
  <c r="W276" i="28" s="1"/>
  <c r="U169" i="28"/>
  <c r="S196" i="28"/>
  <c r="W196" i="28" s="1"/>
  <c r="S255" i="28"/>
  <c r="W255" i="28" s="1"/>
  <c r="S24" i="28"/>
  <c r="W24" i="28" s="1"/>
  <c r="V165" i="28"/>
  <c r="S332" i="28"/>
  <c r="W332" i="28" s="1"/>
  <c r="V34" i="28"/>
  <c r="T61" i="3"/>
  <c r="T136" i="3"/>
  <c r="T199" i="3"/>
  <c r="S235" i="28"/>
  <c r="W235" i="28" s="1"/>
  <c r="S155" i="28"/>
  <c r="W155" i="28" s="1"/>
  <c r="S212" i="28"/>
  <c r="W212" i="28" s="1"/>
  <c r="R141" i="28"/>
  <c r="U141" i="28" s="1"/>
  <c r="S166" i="28"/>
  <c r="W166" i="28" s="1"/>
  <c r="S85" i="28"/>
  <c r="W85" i="28" s="1"/>
  <c r="U88" i="28"/>
  <c r="S139" i="28"/>
  <c r="W139" i="28" s="1"/>
  <c r="R62" i="28"/>
  <c r="U62" i="28" s="1"/>
  <c r="U192" i="28"/>
  <c r="S43" i="28"/>
  <c r="W43" i="28" s="1"/>
  <c r="S86" i="28"/>
  <c r="W86" i="28" s="1"/>
  <c r="U234" i="28"/>
  <c r="U287" i="28"/>
  <c r="T194" i="3"/>
  <c r="T14" i="3"/>
  <c r="T266" i="3"/>
  <c r="U296" i="28"/>
  <c r="S247" i="28"/>
  <c r="W247" i="28" s="1"/>
  <c r="S186" i="28"/>
  <c r="W186" i="28" s="1"/>
  <c r="R67" i="28"/>
  <c r="U67" i="28" s="1"/>
  <c r="U20" i="28"/>
  <c r="S190" i="28"/>
  <c r="W190" i="28" s="1"/>
  <c r="S54" i="28"/>
  <c r="W54" i="28" s="1"/>
  <c r="U289" i="28"/>
  <c r="U343" i="28"/>
  <c r="U369" i="28"/>
  <c r="U312" i="28"/>
  <c r="U137" i="28"/>
  <c r="T35" i="3"/>
  <c r="T349" i="3"/>
  <c r="T229" i="3"/>
  <c r="T53" i="3"/>
  <c r="T12" i="3"/>
  <c r="S366" i="28"/>
  <c r="W366" i="28" s="1"/>
  <c r="S348" i="28"/>
  <c r="W348" i="28" s="1"/>
  <c r="U209" i="28"/>
  <c r="U125" i="28"/>
  <c r="T274" i="3"/>
  <c r="T174" i="3"/>
  <c r="T196" i="3"/>
  <c r="S308" i="28"/>
  <c r="W308" i="28" s="1"/>
  <c r="U308" i="28"/>
  <c r="T300" i="3"/>
  <c r="T65" i="3"/>
  <c r="T63" i="3"/>
  <c r="T198" i="3"/>
  <c r="U64" i="28"/>
  <c r="U66" i="28"/>
  <c r="S66" i="28"/>
  <c r="W66" i="28" s="1"/>
  <c r="S250" i="28"/>
  <c r="W250" i="28" s="1"/>
  <c r="U250" i="28"/>
  <c r="T276" i="3"/>
  <c r="S326" i="28"/>
  <c r="W326" i="28" s="1"/>
  <c r="U326" i="28"/>
  <c r="S349" i="28"/>
  <c r="W349" i="28" s="1"/>
  <c r="U349" i="28"/>
  <c r="M128" i="28"/>
  <c r="R128" i="28"/>
  <c r="S128" i="28" s="1"/>
  <c r="W128" i="28" s="1"/>
  <c r="U164" i="28"/>
  <c r="S164" i="28"/>
  <c r="W164" i="28" s="1"/>
  <c r="U96" i="28"/>
  <c r="S96" i="28"/>
  <c r="W96" i="28" s="1"/>
  <c r="S152" i="28"/>
  <c r="W152" i="28" s="1"/>
  <c r="U152" i="28"/>
  <c r="U7" i="28"/>
  <c r="S7" i="28"/>
  <c r="W7" i="28" s="1"/>
  <c r="S188" i="28"/>
  <c r="W188" i="28" s="1"/>
  <c r="U188" i="28"/>
  <c r="M70" i="28"/>
  <c r="R70" i="28"/>
  <c r="V70" i="28"/>
  <c r="T106" i="3"/>
  <c r="T297" i="3"/>
  <c r="T322" i="3"/>
  <c r="T333" i="3"/>
  <c r="S368" i="28"/>
  <c r="W368" i="28" s="1"/>
  <c r="U32" i="28"/>
  <c r="S330" i="28"/>
  <c r="W330" i="28" s="1"/>
  <c r="U330" i="28"/>
  <c r="T215" i="3"/>
  <c r="T128" i="3"/>
  <c r="U272" i="28"/>
  <c r="S272" i="28"/>
  <c r="W272" i="28" s="1"/>
  <c r="T227" i="3"/>
  <c r="M73" i="28"/>
  <c r="V73" i="28"/>
  <c r="R73" i="28"/>
  <c r="U73" i="28" s="1"/>
  <c r="S285" i="28"/>
  <c r="W285" i="28" s="1"/>
  <c r="U285" i="28"/>
  <c r="S52" i="28"/>
  <c r="W52" i="28" s="1"/>
  <c r="U52" i="28"/>
  <c r="U93" i="28"/>
  <c r="S93" i="28"/>
  <c r="W93" i="28" s="1"/>
  <c r="M216" i="28"/>
  <c r="V216" i="28"/>
  <c r="R216" i="28"/>
  <c r="U216" i="28" s="1"/>
  <c r="M46" i="28"/>
  <c r="R46" i="28"/>
  <c r="S46" i="28" s="1"/>
  <c r="W46" i="28" s="1"/>
  <c r="V46" i="28"/>
  <c r="T260" i="3"/>
  <c r="T332" i="3"/>
  <c r="T86" i="3"/>
  <c r="T74" i="3"/>
  <c r="T267" i="3"/>
  <c r="T87" i="3"/>
  <c r="T204" i="3"/>
  <c r="T96" i="3"/>
  <c r="U213" i="28"/>
  <c r="S213" i="28"/>
  <c r="W213" i="28" s="1"/>
  <c r="T184" i="3"/>
  <c r="T146" i="3"/>
  <c r="U242" i="28"/>
  <c r="U270" i="28"/>
  <c r="U131" i="28"/>
  <c r="S112" i="28"/>
  <c r="W112" i="28" s="1"/>
  <c r="V148" i="28"/>
  <c r="U350" i="28"/>
  <c r="S264" i="28"/>
  <c r="W264" i="28" s="1"/>
  <c r="S258" i="28"/>
  <c r="W258" i="28" s="1"/>
  <c r="U175" i="28"/>
  <c r="U140" i="28"/>
  <c r="S177" i="28"/>
  <c r="W177" i="28" s="1"/>
  <c r="U118" i="28"/>
  <c r="U83" i="28"/>
  <c r="U72" i="28"/>
  <c r="S95" i="28"/>
  <c r="W95" i="28" s="1"/>
  <c r="U48" i="28"/>
  <c r="S127" i="28"/>
  <c r="W127" i="28" s="1"/>
  <c r="S109" i="28"/>
  <c r="W109" i="28" s="1"/>
  <c r="U17" i="28"/>
  <c r="U333" i="28"/>
  <c r="S310" i="28"/>
  <c r="W310" i="28" s="1"/>
  <c r="U300" i="28"/>
  <c r="S290" i="28"/>
  <c r="W290" i="28" s="1"/>
  <c r="U278" i="28"/>
  <c r="U184" i="28"/>
  <c r="U161" i="28"/>
  <c r="U114" i="28"/>
  <c r="S106" i="28"/>
  <c r="W106" i="28" s="1"/>
  <c r="S102" i="28"/>
  <c r="W102" i="28" s="1"/>
  <c r="U9" i="28"/>
  <c r="V340" i="28"/>
  <c r="R148" i="28"/>
  <c r="T336" i="3"/>
  <c r="T203" i="3"/>
  <c r="T76" i="3"/>
  <c r="T118" i="3"/>
  <c r="T342" i="3"/>
  <c r="T88" i="3"/>
  <c r="T304" i="3"/>
  <c r="T82" i="3"/>
  <c r="T66" i="3"/>
  <c r="T70" i="3"/>
  <c r="T315" i="3"/>
  <c r="T93" i="3"/>
  <c r="T67" i="3"/>
  <c r="T155" i="3"/>
  <c r="T119" i="3"/>
  <c r="T340" i="3"/>
  <c r="T294" i="3"/>
  <c r="T356" i="3"/>
  <c r="T253" i="3"/>
  <c r="T235" i="3"/>
  <c r="U10" i="3"/>
  <c r="T363" i="3"/>
  <c r="T272" i="3"/>
  <c r="T55" i="3"/>
  <c r="T233" i="3"/>
  <c r="T57" i="3"/>
  <c r="T291" i="3"/>
  <c r="T238" i="3"/>
  <c r="T348" i="3"/>
  <c r="T27" i="3"/>
  <c r="T13" i="3"/>
  <c r="T158" i="3"/>
  <c r="T38" i="3"/>
  <c r="T135" i="3"/>
  <c r="T91" i="3"/>
  <c r="T9" i="3"/>
  <c r="T94" i="3"/>
  <c r="U352" i="28"/>
  <c r="S268" i="28"/>
  <c r="W268" i="28" s="1"/>
  <c r="S194" i="28"/>
  <c r="W194" i="28" s="1"/>
  <c r="S178" i="28"/>
  <c r="W178" i="28" s="1"/>
  <c r="U100" i="28"/>
  <c r="U5" i="28"/>
  <c r="T289" i="3"/>
  <c r="U304" i="28"/>
  <c r="U266" i="28"/>
  <c r="S220" i="28"/>
  <c r="W220" i="28" s="1"/>
  <c r="S150" i="28"/>
  <c r="W150" i="28" s="1"/>
  <c r="V105" i="28"/>
  <c r="S77" i="28"/>
  <c r="W77" i="28" s="1"/>
  <c r="R340" i="28"/>
  <c r="S340" i="28" s="1"/>
  <c r="W340" i="28" s="1"/>
  <c r="U336" i="28"/>
  <c r="S222" i="28"/>
  <c r="W222" i="28" s="1"/>
  <c r="U222" i="28"/>
  <c r="S317" i="28"/>
  <c r="W317" i="28" s="1"/>
  <c r="U317" i="28"/>
  <c r="U344" i="28"/>
  <c r="U173" i="28"/>
  <c r="S358" i="28"/>
  <c r="W358" i="28" s="1"/>
  <c r="U358" i="28"/>
  <c r="S325" i="28"/>
  <c r="W325" i="28" s="1"/>
  <c r="U325" i="28"/>
  <c r="S313" i="28"/>
  <c r="W313" i="28" s="1"/>
  <c r="U313" i="28"/>
  <c r="S238" i="28"/>
  <c r="W238" i="28" s="1"/>
  <c r="U238" i="28"/>
  <c r="S40" i="28"/>
  <c r="W40" i="28" s="1"/>
  <c r="O2" i="28"/>
  <c r="S108" i="28"/>
  <c r="W108" i="28" s="1"/>
  <c r="U108" i="28"/>
  <c r="S246" i="28"/>
  <c r="W246" i="28" s="1"/>
  <c r="U246" i="28"/>
  <c r="S230" i="28"/>
  <c r="W230" i="28" s="1"/>
  <c r="U230" i="28"/>
  <c r="S180" i="28"/>
  <c r="W180" i="28" s="1"/>
  <c r="S122" i="28"/>
  <c r="W122" i="28" s="1"/>
  <c r="S219" i="28"/>
  <c r="W219" i="28" s="1"/>
  <c r="U219" i="28"/>
  <c r="S206" i="28"/>
  <c r="W206" i="28" s="1"/>
  <c r="U206" i="28"/>
  <c r="S324" i="28"/>
  <c r="W324" i="28" s="1"/>
  <c r="U324" i="28"/>
  <c r="U303" i="28"/>
  <c r="S303" i="28"/>
  <c r="W303" i="28" s="1"/>
  <c r="U284" i="28"/>
  <c r="S284" i="28"/>
  <c r="W284" i="28" s="1"/>
  <c r="U269" i="28"/>
  <c r="S269" i="28"/>
  <c r="W269" i="28" s="1"/>
  <c r="U316" i="28"/>
  <c r="S316" i="28"/>
  <c r="W316" i="28" s="1"/>
  <c r="S305" i="28"/>
  <c r="W305" i="28" s="1"/>
  <c r="U305" i="28"/>
  <c r="S275" i="28"/>
  <c r="W275" i="28" s="1"/>
  <c r="U275" i="28"/>
  <c r="S263" i="28"/>
  <c r="W263" i="28" s="1"/>
  <c r="U263" i="28"/>
  <c r="S248" i="28"/>
  <c r="W248" i="28" s="1"/>
  <c r="U248" i="28"/>
  <c r="S232" i="28"/>
  <c r="W232" i="28" s="1"/>
  <c r="U232" i="28"/>
  <c r="S211" i="28"/>
  <c r="W211" i="28" s="1"/>
  <c r="U211" i="28"/>
  <c r="S249" i="28"/>
  <c r="W249" i="28" s="1"/>
  <c r="U249" i="28"/>
  <c r="S205" i="28"/>
  <c r="W205" i="28" s="1"/>
  <c r="U205" i="28"/>
  <c r="U195" i="28"/>
  <c r="S195" i="28"/>
  <c r="W195" i="28" s="1"/>
  <c r="U171" i="28"/>
  <c r="S171" i="28"/>
  <c r="W171" i="28" s="1"/>
  <c r="S197" i="28"/>
  <c r="W197" i="28" s="1"/>
  <c r="U197" i="28"/>
  <c r="S189" i="28"/>
  <c r="W189" i="28" s="1"/>
  <c r="U189" i="28"/>
  <c r="U159" i="28"/>
  <c r="S159" i="28"/>
  <c r="W159" i="28" s="1"/>
  <c r="S113" i="28"/>
  <c r="W113" i="28" s="1"/>
  <c r="U113" i="28"/>
  <c r="S92" i="28"/>
  <c r="W92" i="28" s="1"/>
  <c r="U92" i="28"/>
  <c r="S55" i="28"/>
  <c r="W55" i="28" s="1"/>
  <c r="U55" i="28"/>
  <c r="U119" i="28"/>
  <c r="S119" i="28"/>
  <c r="W119" i="28" s="1"/>
  <c r="U80" i="28"/>
  <c r="S80" i="28"/>
  <c r="W80" i="28" s="1"/>
  <c r="U57" i="28"/>
  <c r="S57" i="28"/>
  <c r="W57" i="28" s="1"/>
  <c r="Q10" i="29"/>
  <c r="S10" i="29"/>
  <c r="O10" i="29"/>
  <c r="U335" i="28"/>
  <c r="S335" i="28"/>
  <c r="W335" i="28" s="1"/>
  <c r="S364" i="28"/>
  <c r="W364" i="28" s="1"/>
  <c r="U364" i="28"/>
  <c r="S361" i="28"/>
  <c r="W361" i="28" s="1"/>
  <c r="U361" i="28"/>
  <c r="U299" i="28"/>
  <c r="S299" i="28"/>
  <c r="W299" i="28" s="1"/>
  <c r="U281" i="28"/>
  <c r="S281" i="28"/>
  <c r="W281" i="28" s="1"/>
  <c r="S301" i="28"/>
  <c r="W301" i="28" s="1"/>
  <c r="U301" i="28"/>
  <c r="S271" i="28"/>
  <c r="W271" i="28" s="1"/>
  <c r="U271" i="28"/>
  <c r="S267" i="28"/>
  <c r="W267" i="28" s="1"/>
  <c r="U267" i="28"/>
  <c r="U322" i="28"/>
  <c r="S322" i="28"/>
  <c r="W322" i="28" s="1"/>
  <c r="S261" i="28"/>
  <c r="W261" i="28" s="1"/>
  <c r="U261" i="28"/>
  <c r="S228" i="28"/>
  <c r="W228" i="28" s="1"/>
  <c r="U228" i="28"/>
  <c r="S208" i="28"/>
  <c r="W208" i="28" s="1"/>
  <c r="U208" i="28"/>
  <c r="S260" i="28"/>
  <c r="W260" i="28" s="1"/>
  <c r="U260" i="28"/>
  <c r="S245" i="28"/>
  <c r="W245" i="28" s="1"/>
  <c r="U245" i="28"/>
  <c r="S229" i="28"/>
  <c r="W229" i="28" s="1"/>
  <c r="U229" i="28"/>
  <c r="U191" i="28"/>
  <c r="S191" i="28"/>
  <c r="W191" i="28" s="1"/>
  <c r="S172" i="28"/>
  <c r="W172" i="28" s="1"/>
  <c r="U172" i="28"/>
  <c r="S163" i="28"/>
  <c r="W163" i="28" s="1"/>
  <c r="U163" i="28"/>
  <c r="S143" i="28"/>
  <c r="W143" i="28" s="1"/>
  <c r="U143" i="28"/>
  <c r="U167" i="28"/>
  <c r="S167" i="28"/>
  <c r="W167" i="28" s="1"/>
  <c r="U162" i="28"/>
  <c r="S162" i="28"/>
  <c r="W162" i="28" s="1"/>
  <c r="U134" i="28"/>
  <c r="S134" i="28"/>
  <c r="W134" i="28" s="1"/>
  <c r="S107" i="28"/>
  <c r="W107" i="28" s="1"/>
  <c r="U107" i="28"/>
  <c r="S82" i="28"/>
  <c r="W82" i="28" s="1"/>
  <c r="U82" i="28"/>
  <c r="S51" i="28"/>
  <c r="W51" i="28" s="1"/>
  <c r="U51" i="28"/>
  <c r="U89" i="28"/>
  <c r="S89" i="28"/>
  <c r="W89" i="28" s="1"/>
  <c r="U53" i="28"/>
  <c r="S53" i="28"/>
  <c r="W53" i="28" s="1"/>
  <c r="S8" i="28"/>
  <c r="W8" i="28" s="1"/>
  <c r="U8" i="28"/>
  <c r="S31" i="28"/>
  <c r="W31" i="28" s="1"/>
  <c r="U31" i="28"/>
  <c r="S23" i="28"/>
  <c r="W23" i="28" s="1"/>
  <c r="U23" i="28"/>
  <c r="U41" i="28"/>
  <c r="S41" i="28"/>
  <c r="W41" i="28" s="1"/>
  <c r="U14" i="28"/>
  <c r="S14" i="28"/>
  <c r="W14" i="28" s="1"/>
  <c r="U355" i="28"/>
  <c r="S355" i="28"/>
  <c r="W355" i="28" s="1"/>
  <c r="U331" i="28"/>
  <c r="S331" i="28"/>
  <c r="W331" i="28" s="1"/>
  <c r="S360" i="28"/>
  <c r="W360" i="28" s="1"/>
  <c r="U360" i="28"/>
  <c r="U334" i="28"/>
  <c r="S334" i="28"/>
  <c r="W334" i="28" s="1"/>
  <c r="U311" i="28"/>
  <c r="S311" i="28"/>
  <c r="W311" i="28" s="1"/>
  <c r="U295" i="28"/>
  <c r="S295" i="28"/>
  <c r="W295" i="28" s="1"/>
  <c r="U277" i="28"/>
  <c r="S277" i="28"/>
  <c r="W277" i="28" s="1"/>
  <c r="U342" i="28"/>
  <c r="S342" i="28"/>
  <c r="W342" i="28" s="1"/>
  <c r="U283" i="28"/>
  <c r="S283" i="28"/>
  <c r="W283" i="28" s="1"/>
  <c r="S240" i="28"/>
  <c r="W240" i="28" s="1"/>
  <c r="U240" i="28"/>
  <c r="S241" i="28"/>
  <c r="W241" i="28" s="1"/>
  <c r="U241" i="28"/>
  <c r="S225" i="28"/>
  <c r="W225" i="28" s="1"/>
  <c r="U225" i="28"/>
  <c r="S218" i="28"/>
  <c r="W218" i="28" s="1"/>
  <c r="U218" i="28"/>
  <c r="U187" i="28"/>
  <c r="S187" i="28"/>
  <c r="W187" i="28" s="1"/>
  <c r="U200" i="28"/>
  <c r="S200" i="28"/>
  <c r="W200" i="28" s="1"/>
  <c r="S136" i="28"/>
  <c r="W136" i="28" s="1"/>
  <c r="U136" i="28"/>
  <c r="U174" i="28"/>
  <c r="S174" i="28"/>
  <c r="W174" i="28" s="1"/>
  <c r="U170" i="28"/>
  <c r="S170" i="28"/>
  <c r="W170" i="28" s="1"/>
  <c r="U149" i="28"/>
  <c r="S149" i="28"/>
  <c r="W149" i="28" s="1"/>
  <c r="U132" i="28"/>
  <c r="S132" i="28"/>
  <c r="W132" i="28" s="1"/>
  <c r="S121" i="28"/>
  <c r="W121" i="28" s="1"/>
  <c r="U121" i="28"/>
  <c r="S103" i="28"/>
  <c r="W103" i="28" s="1"/>
  <c r="U103" i="28"/>
  <c r="S63" i="28"/>
  <c r="W63" i="28" s="1"/>
  <c r="U63" i="28"/>
  <c r="S44" i="28"/>
  <c r="W44" i="28" s="1"/>
  <c r="U44" i="28"/>
  <c r="U135" i="28"/>
  <c r="S135" i="28"/>
  <c r="W135" i="28" s="1"/>
  <c r="U111" i="28"/>
  <c r="S111" i="28"/>
  <c r="W111" i="28" s="1"/>
  <c r="U49" i="28"/>
  <c r="S49" i="28"/>
  <c r="W49" i="28" s="1"/>
  <c r="S42" i="28"/>
  <c r="W42" i="28" s="1"/>
  <c r="U42" i="28"/>
  <c r="U346" i="28"/>
  <c r="S346" i="28"/>
  <c r="W346" i="28" s="1"/>
  <c r="U328" i="28"/>
  <c r="S328" i="28"/>
  <c r="W328" i="28" s="1"/>
  <c r="S356" i="28"/>
  <c r="W356" i="28" s="1"/>
  <c r="U356" i="28"/>
  <c r="S357" i="28"/>
  <c r="W357" i="28" s="1"/>
  <c r="U357" i="28"/>
  <c r="U291" i="28"/>
  <c r="S291" i="28"/>
  <c r="W291" i="28" s="1"/>
  <c r="U273" i="28"/>
  <c r="S273" i="28"/>
  <c r="W273" i="28" s="1"/>
  <c r="U351" i="28"/>
  <c r="S351" i="28"/>
  <c r="W351" i="28" s="1"/>
  <c r="S318" i="28"/>
  <c r="W318" i="28" s="1"/>
  <c r="U318" i="28"/>
  <c r="U345" i="28"/>
  <c r="S345" i="28"/>
  <c r="W345" i="28" s="1"/>
  <c r="U327" i="28"/>
  <c r="S327" i="28"/>
  <c r="W327" i="28" s="1"/>
  <c r="S309" i="28"/>
  <c r="W309" i="28" s="1"/>
  <c r="U309" i="28"/>
  <c r="S293" i="28"/>
  <c r="W293" i="28" s="1"/>
  <c r="U293" i="28"/>
  <c r="S279" i="28"/>
  <c r="W279" i="28" s="1"/>
  <c r="U279" i="28"/>
  <c r="S252" i="28"/>
  <c r="W252" i="28" s="1"/>
  <c r="U252" i="28"/>
  <c r="S236" i="28"/>
  <c r="W236" i="28" s="1"/>
  <c r="U236" i="28"/>
  <c r="S253" i="28"/>
  <c r="W253" i="28" s="1"/>
  <c r="U253" i="28"/>
  <c r="S237" i="28"/>
  <c r="W237" i="28" s="1"/>
  <c r="U237" i="28"/>
  <c r="S221" i="28"/>
  <c r="W221" i="28" s="1"/>
  <c r="U221" i="28"/>
  <c r="U203" i="28"/>
  <c r="S203" i="28"/>
  <c r="W203" i="28" s="1"/>
  <c r="U183" i="28"/>
  <c r="S183" i="28"/>
  <c r="W183" i="28" s="1"/>
  <c r="U204" i="28"/>
  <c r="S204" i="28"/>
  <c r="W204" i="28" s="1"/>
  <c r="S160" i="28"/>
  <c r="W160" i="28" s="1"/>
  <c r="U160" i="28"/>
  <c r="S151" i="28"/>
  <c r="W151" i="28" s="1"/>
  <c r="U151" i="28"/>
  <c r="U198" i="28"/>
  <c r="S198" i="28"/>
  <c r="W198" i="28" s="1"/>
  <c r="S193" i="28"/>
  <c r="W193" i="28" s="1"/>
  <c r="U193" i="28"/>
  <c r="U145" i="28"/>
  <c r="S145" i="28"/>
  <c r="W145" i="28" s="1"/>
  <c r="S97" i="28"/>
  <c r="W97" i="28" s="1"/>
  <c r="U97" i="28"/>
  <c r="S74" i="28"/>
  <c r="W74" i="28" s="1"/>
  <c r="U74" i="28"/>
  <c r="S59" i="28"/>
  <c r="W59" i="28" s="1"/>
  <c r="U59" i="28"/>
  <c r="U138" i="28"/>
  <c r="S138" i="28"/>
  <c r="W138" i="28" s="1"/>
  <c r="U87" i="28"/>
  <c r="S87" i="28"/>
  <c r="W87" i="28" s="1"/>
  <c r="U84" i="28"/>
  <c r="S84" i="28"/>
  <c r="W84" i="28" s="1"/>
  <c r="U61" i="28"/>
  <c r="S61" i="28"/>
  <c r="W61" i="28" s="1"/>
  <c r="S35" i="28"/>
  <c r="W35" i="28" s="1"/>
  <c r="U35" i="28"/>
  <c r="U37" i="28"/>
  <c r="S37" i="28"/>
  <c r="W37" i="28" s="1"/>
  <c r="S16" i="28"/>
  <c r="W16" i="28" s="1"/>
  <c r="U16" i="28"/>
  <c r="S33" i="28"/>
  <c r="W33" i="28" s="1"/>
  <c r="U33" i="28"/>
  <c r="S27" i="28"/>
  <c r="W27" i="28" s="1"/>
  <c r="U27" i="28"/>
  <c r="T59" i="3"/>
  <c r="T142" i="3"/>
  <c r="T292" i="3"/>
  <c r="T124" i="3"/>
  <c r="T202" i="3"/>
  <c r="T11" i="3"/>
  <c r="T31" i="3"/>
  <c r="T105" i="3"/>
  <c r="T222" i="3"/>
  <c r="T237" i="3"/>
  <c r="T210" i="3"/>
  <c r="T165" i="3"/>
  <c r="T321" i="3"/>
  <c r="T278" i="3"/>
  <c r="T50" i="3"/>
  <c r="T22" i="3"/>
  <c r="T214" i="3"/>
  <c r="T162" i="3"/>
  <c r="T77" i="3"/>
  <c r="T24" i="3"/>
  <c r="T44" i="3"/>
  <c r="T243" i="3"/>
  <c r="T16" i="3"/>
  <c r="T113" i="3"/>
  <c r="T48" i="3"/>
  <c r="T125" i="3"/>
  <c r="T28" i="3"/>
  <c r="T367" i="3"/>
  <c r="T21" i="3"/>
  <c r="T290" i="3"/>
  <c r="T104" i="3"/>
  <c r="T277" i="3"/>
  <c r="T230" i="3"/>
  <c r="T335" i="3"/>
  <c r="T143" i="3"/>
  <c r="T122" i="3"/>
  <c r="T72" i="3"/>
  <c r="T308" i="3"/>
  <c r="T20" i="3"/>
  <c r="T343" i="3"/>
  <c r="T152" i="3"/>
  <c r="T134" i="3"/>
  <c r="T314" i="3"/>
  <c r="T249" i="3"/>
  <c r="T302" i="3"/>
  <c r="T182" i="3"/>
  <c r="T168" i="3"/>
  <c r="T368" i="3"/>
  <c r="T262" i="3"/>
  <c r="T172" i="3"/>
  <c r="T166" i="3"/>
  <c r="T197" i="3"/>
  <c r="T246" i="3"/>
  <c r="T240" i="3"/>
  <c r="T226" i="3"/>
  <c r="T211" i="3"/>
  <c r="T234" i="3"/>
  <c r="T186" i="3"/>
  <c r="T108" i="3"/>
  <c r="T78" i="3"/>
  <c r="T46" i="3"/>
  <c r="T164" i="3"/>
  <c r="T111" i="3"/>
  <c r="U183" i="3"/>
  <c r="T160" i="3"/>
  <c r="T114" i="3"/>
  <c r="T33" i="3"/>
  <c r="T269" i="3"/>
  <c r="T73" i="3"/>
  <c r="T359" i="3"/>
  <c r="T75" i="3"/>
  <c r="U176" i="3"/>
  <c r="T371" i="3"/>
  <c r="T362" i="3"/>
  <c r="T225" i="3"/>
  <c r="T188" i="3"/>
  <c r="T192" i="3"/>
  <c r="T137" i="3"/>
  <c r="T181" i="3"/>
  <c r="T264" i="3"/>
  <c r="T64" i="3"/>
  <c r="T334" i="3"/>
  <c r="T263" i="3"/>
  <c r="T40" i="3"/>
  <c r="T29" i="3"/>
  <c r="T36" i="3"/>
  <c r="T375" i="3"/>
  <c r="T84" i="3"/>
  <c r="T354" i="3"/>
  <c r="T311" i="3"/>
  <c r="T283" i="3"/>
  <c r="T133" i="3"/>
  <c r="T273" i="3"/>
  <c r="T327" i="3"/>
  <c r="T350" i="3"/>
  <c r="T250" i="3"/>
  <c r="T17" i="3"/>
  <c r="T370" i="3"/>
  <c r="T220" i="3"/>
  <c r="T305" i="3"/>
  <c r="T208" i="3"/>
  <c r="T239" i="3"/>
  <c r="T123" i="3"/>
  <c r="T103" i="3"/>
  <c r="T92" i="3"/>
  <c r="T54" i="3"/>
  <c r="T7" i="3"/>
  <c r="T127" i="3"/>
  <c r="T107" i="3"/>
  <c r="T116" i="3"/>
  <c r="T97" i="3"/>
  <c r="T282" i="3"/>
  <c r="T180" i="3"/>
  <c r="T30" i="3"/>
  <c r="T255" i="3"/>
  <c r="T140" i="3"/>
  <c r="T121" i="3"/>
  <c r="T224" i="3"/>
  <c r="T228" i="3"/>
  <c r="T257" i="3"/>
  <c r="T213" i="3"/>
  <c r="T169" i="3"/>
  <c r="T99" i="3"/>
  <c r="T159" i="3"/>
  <c r="T95" i="3"/>
  <c r="T19" i="3"/>
  <c r="T120" i="3"/>
  <c r="T102" i="3"/>
  <c r="T171" i="3"/>
  <c r="T298" i="3"/>
  <c r="T147" i="3"/>
  <c r="T193" i="3"/>
  <c r="T132" i="3"/>
  <c r="T279" i="3"/>
  <c r="T145" i="3"/>
  <c r="T345" i="3"/>
  <c r="T331" i="3"/>
  <c r="T150" i="3"/>
  <c r="T330" i="3"/>
  <c r="T241" i="3"/>
  <c r="T369" i="3"/>
  <c r="T254" i="3"/>
  <c r="T293" i="3"/>
  <c r="T365" i="3"/>
  <c r="T41" i="3"/>
  <c r="T376" i="3"/>
  <c r="T328" i="3"/>
  <c r="T71" i="3"/>
  <c r="T81" i="3"/>
  <c r="T79" i="3"/>
  <c r="T139" i="3"/>
  <c r="T90" i="3"/>
  <c r="T117" i="3"/>
  <c r="T364" i="3"/>
  <c r="T299" i="3"/>
  <c r="T265" i="3"/>
  <c r="T223" i="3"/>
  <c r="T347" i="3"/>
  <c r="T206" i="3"/>
  <c r="T185" i="3"/>
  <c r="T177" i="3"/>
  <c r="T187" i="3"/>
  <c r="T141" i="3"/>
  <c r="T112" i="3"/>
  <c r="T153" i="3"/>
  <c r="T37" i="3"/>
  <c r="T167" i="3"/>
  <c r="T115" i="3"/>
  <c r="T98" i="3"/>
  <c r="T161" i="3"/>
  <c r="T110" i="3"/>
  <c r="T101" i="3"/>
  <c r="T85" i="3"/>
  <c r="T138" i="3"/>
  <c r="T47" i="3"/>
  <c r="T275" i="3"/>
  <c r="T268" i="3"/>
  <c r="T23" i="3"/>
  <c r="T129" i="3"/>
  <c r="S88" i="3" l="1"/>
  <c r="S214" i="3"/>
  <c r="S11" i="3"/>
  <c r="S59" i="3"/>
  <c r="S35" i="3"/>
  <c r="S44" i="3"/>
  <c r="S344" i="3"/>
  <c r="S184" i="3"/>
  <c r="S66" i="3"/>
  <c r="S189" i="3"/>
  <c r="S288" i="3"/>
  <c r="S356" i="3"/>
  <c r="S128" i="3"/>
  <c r="S332" i="3"/>
  <c r="S349" i="3"/>
  <c r="S342" i="3"/>
  <c r="S16" i="3"/>
  <c r="S289" i="3"/>
  <c r="S237" i="3"/>
  <c r="S238" i="3"/>
  <c r="S13" i="3"/>
  <c r="S261" i="3"/>
  <c r="S212" i="3"/>
  <c r="S24" i="3"/>
  <c r="S38" i="3"/>
  <c r="S124" i="3"/>
  <c r="S158" i="3"/>
  <c r="S162" i="3"/>
  <c r="S243" i="3"/>
  <c r="S12" i="3"/>
  <c r="S222" i="3"/>
  <c r="S310" i="3"/>
  <c r="S260" i="3"/>
  <c r="S105" i="3"/>
  <c r="S14" i="3"/>
  <c r="S27" i="3"/>
  <c r="U319" i="3"/>
  <c r="U202" i="3"/>
  <c r="S155" i="3"/>
  <c r="S251" i="3"/>
  <c r="S285" i="3"/>
  <c r="S301" i="3"/>
  <c r="S284" i="3"/>
  <c r="S142" i="3"/>
  <c r="S378" i="3"/>
  <c r="S355" i="3"/>
  <c r="S221" i="3"/>
  <c r="S292" i="3"/>
  <c r="S32" i="3"/>
  <c r="S136" i="3"/>
  <c r="S126" i="3"/>
  <c r="S62" i="3"/>
  <c r="S42" i="3"/>
  <c r="S266" i="3"/>
  <c r="S374" i="3"/>
  <c r="S18" i="3"/>
  <c r="S219" i="3"/>
  <c r="S200" i="3"/>
  <c r="S242" i="3"/>
  <c r="S156" i="3"/>
  <c r="S372" i="3"/>
  <c r="S8" i="3"/>
  <c r="S100" i="3"/>
  <c r="S295" i="3"/>
  <c r="S61" i="3"/>
  <c r="S236" i="3"/>
  <c r="S25" i="3"/>
  <c r="S217" i="3"/>
  <c r="S199" i="3"/>
  <c r="S272" i="3"/>
  <c r="S80" i="3"/>
  <c r="S194" i="3"/>
  <c r="S154" i="3"/>
  <c r="S175" i="3"/>
  <c r="S274" i="3"/>
  <c r="S174" i="3"/>
  <c r="S196" i="3"/>
  <c r="S300" i="3"/>
  <c r="S65" i="3"/>
  <c r="S15" i="3"/>
  <c r="S276" i="3"/>
  <c r="S106" i="3"/>
  <c r="S297" i="3"/>
  <c r="S91" i="3"/>
  <c r="S9" i="3"/>
  <c r="S322" i="3"/>
  <c r="S333" i="3"/>
  <c r="S317" i="3"/>
  <c r="S227" i="3"/>
  <c r="S144" i="3"/>
  <c r="S63" i="3"/>
  <c r="S69" i="3"/>
  <c r="S86" i="3"/>
  <c r="S89" i="3"/>
  <c r="S267" i="3"/>
  <c r="S87" i="3"/>
  <c r="S204" i="3"/>
  <c r="S96" i="3"/>
  <c r="S373" i="3"/>
  <c r="S146" i="3"/>
  <c r="S50" i="3"/>
  <c r="S336" i="3"/>
  <c r="S203" i="3"/>
  <c r="S76" i="3"/>
  <c r="S68" i="3"/>
  <c r="S304" i="3"/>
  <c r="S340" i="3"/>
  <c r="S70" i="3"/>
  <c r="S315" i="3"/>
  <c r="S93" i="3"/>
  <c r="S294" i="3"/>
  <c r="S67" i="3"/>
  <c r="S348" i="3"/>
  <c r="S253" i="3"/>
  <c r="S235" i="3"/>
  <c r="S363" i="3"/>
  <c r="S55" i="3"/>
  <c r="S233" i="3"/>
  <c r="S119" i="3"/>
  <c r="S82" i="3"/>
  <c r="S312" i="3"/>
  <c r="S341" i="3"/>
  <c r="S57" i="3"/>
  <c r="S291" i="3"/>
  <c r="S5" i="3"/>
  <c r="S118" i="3"/>
  <c r="S207" i="3"/>
  <c r="S135" i="3"/>
  <c r="S366" i="3"/>
  <c r="S229" i="3"/>
  <c r="S377" i="3"/>
  <c r="S94" i="3"/>
  <c r="S31" i="3"/>
  <c r="S201" i="3"/>
  <c r="S210" i="3"/>
  <c r="S22" i="3"/>
  <c r="S215" i="3"/>
  <c r="S165" i="3"/>
  <c r="S198" i="3"/>
  <c r="S45" i="3"/>
  <c r="S83" i="3"/>
  <c r="S53" i="3"/>
  <c r="S278" i="3"/>
  <c r="S77" i="3"/>
  <c r="S321" i="3"/>
  <c r="S318" i="3"/>
  <c r="S205" i="3"/>
  <c r="S74" i="3"/>
  <c r="S218" i="3"/>
  <c r="S34" i="3"/>
  <c r="S6" i="3"/>
  <c r="S109" i="3"/>
  <c r="S113" i="3"/>
  <c r="S48" i="3"/>
  <c r="S313" i="3"/>
  <c r="S287" i="3"/>
  <c r="S125" i="3"/>
  <c r="S28" i="3"/>
  <c r="S367" i="3"/>
  <c r="S21" i="3"/>
  <c r="S290" i="3"/>
  <c r="S104" i="3"/>
  <c r="S277" i="3"/>
  <c r="S230" i="3"/>
  <c r="S335" i="3"/>
  <c r="S143" i="3"/>
  <c r="S122" i="3"/>
  <c r="S72" i="3"/>
  <c r="S308" i="3"/>
  <c r="S20" i="3"/>
  <c r="S343" i="3"/>
  <c r="S152" i="3"/>
  <c r="S134" i="3"/>
  <c r="S314" i="3"/>
  <c r="S249" i="3"/>
  <c r="S302" i="3"/>
  <c r="S182" i="3"/>
  <c r="S168" i="3"/>
  <c r="S368" i="3"/>
  <c r="S262" i="3"/>
  <c r="S172" i="3"/>
  <c r="S166" i="3"/>
  <c r="S197" i="3"/>
  <c r="S246" i="3"/>
  <c r="S240" i="3"/>
  <c r="S226" i="3"/>
  <c r="S211" i="3"/>
  <c r="S234" i="3"/>
  <c r="S186" i="3"/>
  <c r="S108" i="3"/>
  <c r="S78" i="3"/>
  <c r="S46" i="3"/>
  <c r="S164" i="3"/>
  <c r="S111" i="3"/>
  <c r="S160" i="3"/>
  <c r="S114" i="3"/>
  <c r="S33" i="3"/>
  <c r="S269" i="3"/>
  <c r="S73" i="3"/>
  <c r="S359" i="3"/>
  <c r="S75" i="3"/>
  <c r="S371" i="3"/>
  <c r="S362" i="3"/>
  <c r="S225" i="3"/>
  <c r="S188" i="3"/>
  <c r="S192" i="3"/>
  <c r="S137" i="3"/>
  <c r="S181" i="3"/>
  <c r="S264" i="3"/>
  <c r="S64" i="3"/>
  <c r="S334" i="3"/>
  <c r="S263" i="3"/>
  <c r="S40" i="3"/>
  <c r="S29" i="3"/>
  <c r="S36" i="3"/>
  <c r="S375" i="3"/>
  <c r="S84" i="3"/>
  <c r="S354" i="3"/>
  <c r="S311" i="3"/>
  <c r="S283" i="3"/>
  <c r="S133" i="3"/>
  <c r="S273" i="3"/>
  <c r="S327" i="3"/>
  <c r="S350" i="3"/>
  <c r="S323" i="3"/>
  <c r="S250" i="3"/>
  <c r="S17" i="3"/>
  <c r="S370" i="3"/>
  <c r="S220" i="3"/>
  <c r="S305" i="3"/>
  <c r="S320" i="3"/>
  <c r="S208" i="3"/>
  <c r="S239" i="3"/>
  <c r="S123" i="3"/>
  <c r="S103" i="3"/>
  <c r="S92" i="3"/>
  <c r="S54" i="3"/>
  <c r="S7" i="3"/>
  <c r="S127" i="3"/>
  <c r="S107" i="3"/>
  <c r="S116" i="3"/>
  <c r="S97" i="3"/>
  <c r="S282" i="3"/>
  <c r="S180" i="3"/>
  <c r="S30" i="3"/>
  <c r="S255" i="3"/>
  <c r="S140" i="3"/>
  <c r="S121" i="3"/>
  <c r="S224" i="3"/>
  <c r="S228" i="3"/>
  <c r="S257" i="3"/>
  <c r="S213" i="3"/>
  <c r="S169" i="3"/>
  <c r="S99" i="3"/>
  <c r="S159" i="3"/>
  <c r="S95" i="3"/>
  <c r="S19" i="3"/>
  <c r="S120" i="3"/>
  <c r="S102" i="3"/>
  <c r="S171" i="3"/>
  <c r="S298" i="3"/>
  <c r="S147" i="3"/>
  <c r="S132" i="3"/>
  <c r="S279" i="3"/>
  <c r="S145" i="3"/>
  <c r="S345" i="3"/>
  <c r="S331" i="3"/>
  <c r="S150" i="3"/>
  <c r="S330" i="3"/>
  <c r="S241" i="3"/>
  <c r="S369" i="3"/>
  <c r="S254" i="3"/>
  <c r="S293" i="3"/>
  <c r="S365" i="3"/>
  <c r="S41" i="3"/>
  <c r="S376" i="3"/>
  <c r="S328" i="3"/>
  <c r="S71" i="3"/>
  <c r="S81" i="3"/>
  <c r="S79" i="3"/>
  <c r="S139" i="3"/>
  <c r="S90" i="3"/>
  <c r="S117" i="3"/>
  <c r="S364" i="3"/>
  <c r="S299" i="3"/>
  <c r="S265" i="3"/>
  <c r="S223" i="3"/>
  <c r="S347" i="3"/>
  <c r="S206" i="3"/>
  <c r="S185" i="3"/>
  <c r="S177" i="3"/>
  <c r="S187" i="3"/>
  <c r="S141" i="3"/>
  <c r="S112" i="3"/>
  <c r="S153" i="3"/>
  <c r="S37" i="3"/>
  <c r="S167" i="3"/>
  <c r="S115" i="3"/>
  <c r="S98" i="3"/>
  <c r="S161" i="3"/>
  <c r="S110" i="3"/>
  <c r="S101" i="3"/>
  <c r="S85" i="3"/>
  <c r="S138" i="3"/>
  <c r="S51" i="3"/>
  <c r="S47" i="3"/>
  <c r="S275" i="3"/>
  <c r="S268" i="3"/>
  <c r="S23" i="3"/>
  <c r="S129" i="3"/>
  <c r="S193" i="3"/>
  <c r="S319" i="3"/>
  <c r="U11" i="3"/>
  <c r="U356" i="3"/>
  <c r="U59" i="3"/>
  <c r="U44" i="3"/>
  <c r="U288" i="3"/>
  <c r="U88" i="3"/>
  <c r="U66" i="3"/>
  <c r="U16" i="3"/>
  <c r="U214" i="3"/>
  <c r="U35" i="3"/>
  <c r="U184" i="3"/>
  <c r="U189" i="3"/>
  <c r="U128" i="3"/>
  <c r="U332" i="3"/>
  <c r="U349" i="3"/>
  <c r="U342" i="3"/>
  <c r="U289" i="3"/>
  <c r="S202" i="3"/>
  <c r="U237" i="3"/>
  <c r="U13" i="3"/>
  <c r="U261" i="3"/>
  <c r="U212" i="3"/>
  <c r="U24" i="3"/>
  <c r="U38" i="3"/>
  <c r="U124" i="3"/>
  <c r="U158" i="3"/>
  <c r="U162" i="3"/>
  <c r="U243" i="3"/>
  <c r="U12" i="3"/>
  <c r="U310" i="3"/>
  <c r="U260" i="3"/>
  <c r="U105" i="3"/>
  <c r="U14" i="3"/>
  <c r="T306" i="3"/>
  <c r="T60" i="3"/>
  <c r="T326" i="3"/>
  <c r="T252" i="3"/>
  <c r="T247" i="3"/>
  <c r="T351" i="3"/>
  <c r="T258" i="3"/>
  <c r="T316" i="3"/>
  <c r="T337" i="3"/>
  <c r="T324" i="3"/>
  <c r="T232" i="3"/>
  <c r="T307" i="3"/>
  <c r="T360" i="3"/>
  <c r="T325" i="3"/>
  <c r="U74" i="3"/>
  <c r="U253" i="3"/>
  <c r="U294" i="3"/>
  <c r="U142" i="3"/>
  <c r="U87" i="3"/>
  <c r="U174" i="3"/>
  <c r="U175" i="3"/>
  <c r="U278" i="3"/>
  <c r="U31" i="3"/>
  <c r="U336" i="3"/>
  <c r="U9" i="3"/>
  <c r="U276" i="3"/>
  <c r="U65" i="3"/>
  <c r="U274" i="3"/>
  <c r="U235" i="3"/>
  <c r="U155" i="3"/>
  <c r="U126" i="3"/>
  <c r="U348" i="3"/>
  <c r="U93" i="3"/>
  <c r="U333" i="3"/>
  <c r="U199" i="3"/>
  <c r="U61" i="3"/>
  <c r="U156" i="3"/>
  <c r="U292" i="3"/>
  <c r="U378" i="3"/>
  <c r="S367" i="28"/>
  <c r="W367" i="28" s="1"/>
  <c r="J2" i="29"/>
  <c r="G2" i="29"/>
  <c r="U168" i="28"/>
  <c r="T358" i="3"/>
  <c r="U362" i="28"/>
  <c r="U76" i="28"/>
  <c r="U117" i="28"/>
  <c r="U69" i="28"/>
  <c r="S339" i="28"/>
  <c r="W339" i="28" s="1"/>
  <c r="U354" i="28"/>
  <c r="U6" i="28"/>
  <c r="U104" i="28"/>
  <c r="U144" i="28"/>
  <c r="U370" i="28"/>
  <c r="U181" i="28"/>
  <c r="S288" i="28"/>
  <c r="W288" i="28" s="1"/>
  <c r="S294" i="28"/>
  <c r="W294" i="28" s="1"/>
  <c r="S359" i="28"/>
  <c r="W359" i="28" s="1"/>
  <c r="S363" i="28"/>
  <c r="W363" i="28" s="1"/>
  <c r="U323" i="28"/>
  <c r="U60" i="28"/>
  <c r="U71" i="28"/>
  <c r="S153" i="28"/>
  <c r="W153" i="28" s="1"/>
  <c r="S146" i="28"/>
  <c r="W146" i="28" s="1"/>
  <c r="S30" i="28"/>
  <c r="W30" i="28" s="1"/>
  <c r="M2" i="3"/>
  <c r="O8" i="29"/>
  <c r="Q8" i="29"/>
  <c r="S133" i="28"/>
  <c r="W133" i="28" s="1"/>
  <c r="S227" i="28"/>
  <c r="W227" i="28" s="1"/>
  <c r="P2" i="29"/>
  <c r="U157" i="28"/>
  <c r="S29" i="28"/>
  <c r="W29" i="28" s="1"/>
  <c r="U314" i="28"/>
  <c r="T281" i="3"/>
  <c r="S123" i="28"/>
  <c r="W123" i="28" s="1"/>
  <c r="S217" i="28"/>
  <c r="W217" i="28" s="1"/>
  <c r="U124" i="28"/>
  <c r="O11" i="29"/>
  <c r="Q11" i="29"/>
  <c r="S11" i="29"/>
  <c r="O7" i="29"/>
  <c r="S7" i="29"/>
  <c r="Q7" i="29"/>
  <c r="O6" i="29"/>
  <c r="Q6" i="29"/>
  <c r="S6" i="29"/>
  <c r="O13" i="29"/>
  <c r="S13" i="29"/>
  <c r="Q13" i="29"/>
  <c r="T357" i="3"/>
  <c r="T353" i="3"/>
  <c r="U233" i="28"/>
  <c r="U214" i="28"/>
  <c r="S130" i="28"/>
  <c r="W130" i="28" s="1"/>
  <c r="U282" i="28"/>
  <c r="S215" i="28"/>
  <c r="W215" i="28" s="1"/>
  <c r="S297" i="28"/>
  <c r="W297" i="28" s="1"/>
  <c r="U13" i="28"/>
  <c r="T361" i="3"/>
  <c r="S210" i="28"/>
  <c r="W210" i="28" s="1"/>
  <c r="U320" i="28"/>
  <c r="S18" i="28"/>
  <c r="W18" i="28" s="1"/>
  <c r="U12" i="28"/>
  <c r="S176" i="28"/>
  <c r="W176" i="28" s="1"/>
  <c r="U254" i="28"/>
  <c r="S307" i="28"/>
  <c r="W307" i="28" s="1"/>
  <c r="S182" i="28"/>
  <c r="W182" i="28" s="1"/>
  <c r="U110" i="28"/>
  <c r="U32" i="3"/>
  <c r="S338" i="28"/>
  <c r="W338" i="28" s="1"/>
  <c r="S280" i="28"/>
  <c r="W280" i="28" s="1"/>
  <c r="T309" i="3"/>
  <c r="U79" i="28"/>
  <c r="U101" i="28"/>
  <c r="U55" i="3"/>
  <c r="T280" i="3"/>
  <c r="U365" i="28"/>
  <c r="U201" i="28"/>
  <c r="U272" i="3"/>
  <c r="U136" i="3"/>
  <c r="U284" i="3"/>
  <c r="U65" i="28"/>
  <c r="U374" i="3"/>
  <c r="T231" i="3"/>
  <c r="U105" i="28"/>
  <c r="T271" i="3"/>
  <c r="U39" i="28"/>
  <c r="U265" i="28"/>
  <c r="U219" i="3"/>
  <c r="S115" i="28"/>
  <c r="W115" i="28" s="1"/>
  <c r="S67" i="28"/>
  <c r="W67" i="28" s="1"/>
  <c r="U21" i="28"/>
  <c r="U285" i="3"/>
  <c r="S62" i="28"/>
  <c r="W62" i="28" s="1"/>
  <c r="U301" i="3"/>
  <c r="T270" i="3"/>
  <c r="U355" i="3"/>
  <c r="U185" i="28"/>
  <c r="U226" i="28"/>
  <c r="U42" i="3"/>
  <c r="U221" i="3"/>
  <c r="S147" i="28"/>
  <c r="W147" i="28" s="1"/>
  <c r="S99" i="28"/>
  <c r="W99" i="28" s="1"/>
  <c r="U126" i="28"/>
  <c r="U94" i="3"/>
  <c r="U57" i="3"/>
  <c r="T303" i="3"/>
  <c r="U377" i="3"/>
  <c r="U62" i="3"/>
  <c r="U340" i="28"/>
  <c r="U69" i="3"/>
  <c r="U295" i="3"/>
  <c r="U25" i="3"/>
  <c r="U50" i="3"/>
  <c r="U10" i="28"/>
  <c r="U259" i="28"/>
  <c r="S141" i="28"/>
  <c r="W141" i="28" s="1"/>
  <c r="U217" i="3"/>
  <c r="U80" i="3"/>
  <c r="U78" i="28"/>
  <c r="U224" i="28"/>
  <c r="U200" i="3"/>
  <c r="U8" i="3"/>
  <c r="U372" i="3"/>
  <c r="S223" i="28"/>
  <c r="W223" i="28" s="1"/>
  <c r="U266" i="3"/>
  <c r="U300" i="3"/>
  <c r="U144" i="3"/>
  <c r="U128" i="28"/>
  <c r="U25" i="28"/>
  <c r="U18" i="3"/>
  <c r="U340" i="3"/>
  <c r="U322" i="3"/>
  <c r="T296" i="3"/>
  <c r="S26" i="28"/>
  <c r="W26" i="28" s="1"/>
  <c r="U86" i="3"/>
  <c r="U106" i="3"/>
  <c r="U373" i="3"/>
  <c r="U236" i="3"/>
  <c r="U63" i="3"/>
  <c r="U120" i="28"/>
  <c r="S120" i="28"/>
  <c r="W120" i="28" s="1"/>
  <c r="S216" i="28"/>
  <c r="W216" i="28" s="1"/>
  <c r="U22" i="3"/>
  <c r="S22" i="28"/>
  <c r="W22" i="28" s="1"/>
  <c r="U244" i="28"/>
  <c r="U196" i="3"/>
  <c r="T259" i="3"/>
  <c r="U5" i="3"/>
  <c r="U46" i="28"/>
  <c r="U242" i="3"/>
  <c r="U119" i="3"/>
  <c r="U194" i="3"/>
  <c r="U363" i="3"/>
  <c r="T346" i="3"/>
  <c r="U100" i="3"/>
  <c r="S165" i="28"/>
  <c r="W165" i="28" s="1"/>
  <c r="U297" i="3"/>
  <c r="U67" i="3"/>
  <c r="U317" i="3"/>
  <c r="U76" i="3"/>
  <c r="U341" i="3"/>
  <c r="U154" i="3"/>
  <c r="T2" i="28"/>
  <c r="L2" i="28"/>
  <c r="U207" i="3"/>
  <c r="U15" i="3"/>
  <c r="S73" i="28"/>
  <c r="W73" i="28" s="1"/>
  <c r="U204" i="3"/>
  <c r="U267" i="3"/>
  <c r="U89" i="3"/>
  <c r="U91" i="3"/>
  <c r="T352" i="3"/>
  <c r="U229" i="3"/>
  <c r="U146" i="3"/>
  <c r="U96" i="3"/>
  <c r="U227" i="3"/>
  <c r="U70" i="28"/>
  <c r="S70" i="28"/>
  <c r="W70" i="28" s="1"/>
  <c r="S148" i="28"/>
  <c r="W148" i="28" s="1"/>
  <c r="U148" i="28"/>
  <c r="U135" i="3"/>
  <c r="U291" i="3"/>
  <c r="U315" i="3"/>
  <c r="U70" i="3"/>
  <c r="U68" i="3"/>
  <c r="U203" i="3"/>
  <c r="U366" i="3"/>
  <c r="U118" i="3"/>
  <c r="U233" i="3"/>
  <c r="U82" i="3"/>
  <c r="U304" i="3"/>
  <c r="U312" i="3"/>
  <c r="U165" i="3"/>
  <c r="U83" i="3"/>
  <c r="U198" i="3"/>
  <c r="U201" i="3"/>
  <c r="U215" i="3"/>
  <c r="U53" i="3"/>
  <c r="U45" i="3"/>
  <c r="U210" i="3"/>
  <c r="U321" i="3"/>
  <c r="U109" i="3"/>
  <c r="U251" i="3"/>
  <c r="U318" i="3"/>
  <c r="U34" i="3"/>
  <c r="U77" i="3"/>
  <c r="U6" i="3"/>
  <c r="U218" i="3"/>
  <c r="U205" i="3"/>
  <c r="U313" i="3"/>
  <c r="U287" i="3"/>
  <c r="U113" i="3"/>
  <c r="U48" i="3"/>
  <c r="U138" i="3"/>
  <c r="U275" i="3"/>
  <c r="U47" i="3"/>
  <c r="U51" i="3"/>
  <c r="U110" i="3"/>
  <c r="U167" i="3"/>
  <c r="U185" i="3"/>
  <c r="U299" i="3"/>
  <c r="U364" i="3"/>
  <c r="U71" i="3"/>
  <c r="U328" i="3"/>
  <c r="U365" i="3"/>
  <c r="U293" i="3"/>
  <c r="U254" i="3"/>
  <c r="U369" i="3"/>
  <c r="U241" i="3"/>
  <c r="U145" i="3"/>
  <c r="U120" i="3"/>
  <c r="U140" i="3"/>
  <c r="U255" i="3"/>
  <c r="U97" i="3"/>
  <c r="U54" i="3"/>
  <c r="U208" i="3"/>
  <c r="U250" i="3"/>
  <c r="U327" i="3"/>
  <c r="U133" i="3"/>
  <c r="U84" i="3"/>
  <c r="U375" i="3"/>
  <c r="U264" i="3"/>
  <c r="U137" i="3"/>
  <c r="U75" i="3"/>
  <c r="U359" i="3"/>
  <c r="U73" i="3"/>
  <c r="U78" i="3"/>
  <c r="U186" i="3"/>
  <c r="U234" i="3"/>
  <c r="U240" i="3"/>
  <c r="U197" i="3"/>
  <c r="U166" i="3"/>
  <c r="U172" i="3"/>
  <c r="U20" i="3"/>
  <c r="U230" i="3"/>
  <c r="U277" i="3"/>
  <c r="U104" i="3"/>
  <c r="U367" i="3"/>
  <c r="U101" i="3"/>
  <c r="U115" i="3"/>
  <c r="U153" i="3"/>
  <c r="U206" i="3"/>
  <c r="U347" i="3"/>
  <c r="U265" i="3"/>
  <c r="U117" i="3"/>
  <c r="U376" i="3"/>
  <c r="U41" i="3"/>
  <c r="U345" i="3"/>
  <c r="U132" i="3"/>
  <c r="U171" i="3"/>
  <c r="U102" i="3"/>
  <c r="U159" i="3"/>
  <c r="U169" i="3"/>
  <c r="U257" i="3"/>
  <c r="U121" i="3"/>
  <c r="U282" i="3"/>
  <c r="U107" i="3"/>
  <c r="U7" i="3"/>
  <c r="U123" i="3"/>
  <c r="U17" i="3"/>
  <c r="U350" i="3"/>
  <c r="U29" i="3"/>
  <c r="U40" i="3"/>
  <c r="U263" i="3"/>
  <c r="U181" i="3"/>
  <c r="U362" i="3"/>
  <c r="U114" i="3"/>
  <c r="U46" i="3"/>
  <c r="U211" i="3"/>
  <c r="U368" i="3"/>
  <c r="U168" i="3"/>
  <c r="U249" i="3"/>
  <c r="U152" i="3"/>
  <c r="U343" i="3"/>
  <c r="U72" i="3"/>
  <c r="U335" i="3"/>
  <c r="U21" i="3"/>
  <c r="U268" i="3"/>
  <c r="U23" i="3"/>
  <c r="U85" i="3"/>
  <c r="U161" i="3"/>
  <c r="U98" i="3"/>
  <c r="U141" i="3"/>
  <c r="U187" i="3"/>
  <c r="U177" i="3"/>
  <c r="U223" i="3"/>
  <c r="U150" i="3"/>
  <c r="U147" i="3"/>
  <c r="U298" i="3"/>
  <c r="U95" i="3"/>
  <c r="U224" i="3"/>
  <c r="U116" i="3"/>
  <c r="U103" i="3"/>
  <c r="U239" i="3"/>
  <c r="U320" i="3"/>
  <c r="U305" i="3"/>
  <c r="U323" i="3"/>
  <c r="U283" i="3"/>
  <c r="U334" i="3"/>
  <c r="U64" i="3"/>
  <c r="U225" i="3"/>
  <c r="U269" i="3"/>
  <c r="U33" i="3"/>
  <c r="U164" i="3"/>
  <c r="U108" i="3"/>
  <c r="U226" i="3"/>
  <c r="U246" i="3"/>
  <c r="U302" i="3"/>
  <c r="U308" i="3"/>
  <c r="U143" i="3"/>
  <c r="U290" i="3"/>
  <c r="U125" i="3"/>
  <c r="U129" i="3"/>
  <c r="U37" i="3"/>
  <c r="U112" i="3"/>
  <c r="U90" i="3"/>
  <c r="U139" i="3"/>
  <c r="U79" i="3"/>
  <c r="U81" i="3"/>
  <c r="U330" i="3"/>
  <c r="U331" i="3"/>
  <c r="U279" i="3"/>
  <c r="U193" i="3"/>
  <c r="U19" i="3"/>
  <c r="U99" i="3"/>
  <c r="U213" i="3"/>
  <c r="U228" i="3"/>
  <c r="U30" i="3"/>
  <c r="U180" i="3"/>
  <c r="U127" i="3"/>
  <c r="U92" i="3"/>
  <c r="U220" i="3"/>
  <c r="U370" i="3"/>
  <c r="U273" i="3"/>
  <c r="U311" i="3"/>
  <c r="U354" i="3"/>
  <c r="U36" i="3"/>
  <c r="U192" i="3"/>
  <c r="U188" i="3"/>
  <c r="U371" i="3"/>
  <c r="U160" i="3"/>
  <c r="U111" i="3"/>
  <c r="U262" i="3"/>
  <c r="U182" i="3"/>
  <c r="U314" i="3"/>
  <c r="U134" i="3"/>
  <c r="U122" i="3"/>
  <c r="U28" i="3"/>
  <c r="S281" i="3" l="1"/>
  <c r="S357" i="3"/>
  <c r="S353" i="3"/>
  <c r="S303" i="3"/>
  <c r="S296" i="3"/>
  <c r="S346" i="3"/>
  <c r="S259" i="3"/>
  <c r="S270" i="3"/>
  <c r="S316" i="3"/>
  <c r="S306" i="3"/>
  <c r="S358" i="3"/>
  <c r="S60" i="3"/>
  <c r="S326" i="3"/>
  <c r="S252" i="3"/>
  <c r="S247" i="3"/>
  <c r="S361" i="3"/>
  <c r="S325" i="3"/>
  <c r="S271" i="3"/>
  <c r="S309" i="3"/>
  <c r="S280" i="3"/>
  <c r="S231" i="3"/>
  <c r="S337" i="3"/>
  <c r="S258" i="3"/>
  <c r="S351" i="3"/>
  <c r="S360" i="3"/>
  <c r="S324" i="3"/>
  <c r="S232" i="3"/>
  <c r="S307" i="3"/>
  <c r="S352" i="3"/>
  <c r="U357" i="3"/>
  <c r="U353" i="3"/>
  <c r="U303" i="3"/>
  <c r="U296" i="3"/>
  <c r="U346" i="3"/>
  <c r="U270" i="3"/>
  <c r="U281" i="3"/>
  <c r="U259" i="3"/>
  <c r="U258" i="3"/>
  <c r="U351" i="3"/>
  <c r="U307" i="3"/>
  <c r="U271" i="3"/>
  <c r="U316" i="3"/>
  <c r="U60" i="3"/>
  <c r="U306" i="3"/>
  <c r="U358" i="3"/>
  <c r="U326" i="3"/>
  <c r="U252" i="3"/>
  <c r="U361" i="3"/>
  <c r="U247" i="3"/>
  <c r="Q2" i="29"/>
  <c r="R2" i="29" s="1"/>
  <c r="U325" i="3"/>
  <c r="U280" i="3"/>
  <c r="U231" i="3"/>
  <c r="U232" i="3"/>
  <c r="U309" i="3"/>
  <c r="U337" i="3"/>
  <c r="U360" i="3"/>
  <c r="U324" i="3"/>
  <c r="R2" i="3"/>
  <c r="U2" i="28"/>
  <c r="V2" i="28" s="1"/>
  <c r="J2" i="3"/>
  <c r="U352" i="3"/>
  <c r="S2" i="3" l="1"/>
  <c r="T2" i="3" s="1"/>
</calcChain>
</file>

<file path=xl/sharedStrings.xml><?xml version="1.0" encoding="utf-8"?>
<sst xmlns="http://schemas.openxmlformats.org/spreadsheetml/2006/main" count="105236" uniqueCount="22227">
  <si>
    <t>DESC. COMPONENTE</t>
  </si>
  <si>
    <t>OBSERVAÇÃO</t>
  </si>
  <si>
    <t>CLASSE</t>
  </si>
  <si>
    <t>RECEBIMENTO</t>
  </si>
  <si>
    <t>QTDE. FINAL</t>
  </si>
  <si>
    <t xml:space="preserve">ACESSULFAME DE POTASSIO                 </t>
  </si>
  <si>
    <t xml:space="preserve">CONCENTRADO DE GUARANA TUBAINA 7205     </t>
  </si>
  <si>
    <t>TRANSFERÊNCIA</t>
  </si>
  <si>
    <t>SEGREGADO</t>
  </si>
  <si>
    <t xml:space="preserve">CLEAR MAX PVPP                          </t>
  </si>
  <si>
    <t xml:space="preserve">ACIDO LACTICO                           </t>
  </si>
  <si>
    <t xml:space="preserve">CELITE FILTER CEL                       </t>
  </si>
  <si>
    <t xml:space="preserve">CLEARMAX MF - ACIDO TANICO              </t>
  </si>
  <si>
    <t xml:space="preserve">FERMENTO CERVEJEIRO FERMENTIS W-34/70   </t>
  </si>
  <si>
    <t xml:space="preserve">LUPULO NUGGET                           </t>
  </si>
  <si>
    <t xml:space="preserve">LUPULO H. TRADITION T-90                </t>
  </si>
  <si>
    <t xml:space="preserve">LUPULO LSKE                             </t>
  </si>
  <si>
    <t xml:space="preserve">LUPULO DRY HOP                          </t>
  </si>
  <si>
    <t xml:space="preserve">MALTE PILSEN                            </t>
  </si>
  <si>
    <t xml:space="preserve">LACRE BARRIL BAMBOA                     </t>
  </si>
  <si>
    <t xml:space="preserve">LACRE BARRIL MOEMA                      </t>
  </si>
  <si>
    <t xml:space="preserve">CX ONE WAY BAMBOA 6X600ML               </t>
  </si>
  <si>
    <t xml:space="preserve">CX ONE WAY MOEMA 6X600ML                </t>
  </si>
  <si>
    <t xml:space="preserve">CX ONE WAY MOEMA 12X300ML               </t>
  </si>
  <si>
    <t xml:space="preserve">CX ONE WAY BAMBOA 12X300ML              </t>
  </si>
  <si>
    <t xml:space="preserve">CX ONE WAY BAMBOA 12X330ML              </t>
  </si>
  <si>
    <t xml:space="preserve">CHAPA SEM IMPRESSAO                     </t>
  </si>
  <si>
    <t xml:space="preserve">FILME STRETCH POLIETILENO 500X0023      </t>
  </si>
  <si>
    <t xml:space="preserve">SHRINK BAMBOA 269ML- 350X645X60         </t>
  </si>
  <si>
    <t xml:space="preserve">SHRINK MOEMA 269ML- 350X60X3            </t>
  </si>
  <si>
    <t xml:space="preserve">SHRINK MOEMA 473ML- 400X770X60          </t>
  </si>
  <si>
    <t xml:space="preserve">SHRINK MARQUES 473ML- 400X770X60        </t>
  </si>
  <si>
    <t xml:space="preserve">LATA AL 350ML GUARANA                   </t>
  </si>
  <si>
    <t xml:space="preserve">LATA AL 269ML FURIOSO                   </t>
  </si>
  <si>
    <t xml:space="preserve">LATA AL 269ML BAMBOA PILSEN             </t>
  </si>
  <si>
    <t xml:space="preserve">LATA AL 473ML BAMBOA PILSEN             </t>
  </si>
  <si>
    <t xml:space="preserve">LATA AL 269ML MOEMA PILSEN              </t>
  </si>
  <si>
    <t xml:space="preserve">LATA AL 473ML MOEMA                     </t>
  </si>
  <si>
    <t xml:space="preserve">LATA AL 269ML FURIOSO FIT               </t>
  </si>
  <si>
    <t xml:space="preserve">LATA AL 473ML FURIOSO                   </t>
  </si>
  <si>
    <t xml:space="preserve">LATA AL 473ML MARQUES                   </t>
  </si>
  <si>
    <t xml:space="preserve">LATA AL 350ML BAMBOA SLEEK              </t>
  </si>
  <si>
    <t xml:space="preserve">LATA AL 269ML CAYMAN PILSEN             </t>
  </si>
  <si>
    <t xml:space="preserve">LATA AL 269ML SURVA PILSEN              </t>
  </si>
  <si>
    <t xml:space="preserve">LATA AL 473ML FURIOSO AÇAI              </t>
  </si>
  <si>
    <t xml:space="preserve">LATA 473ML FURIOSO MELAO                </t>
  </si>
  <si>
    <t>LATA AL 473ML FURIOSO MORANGO E MELANCIA</t>
  </si>
  <si>
    <t xml:space="preserve">PREFORMA 31,7G CRISTAL (PERFIL BAIXO)   </t>
  </si>
  <si>
    <t xml:space="preserve">PREFORMA 54,4GR VERDE SHORT NECK        </t>
  </si>
  <si>
    <t xml:space="preserve">ROTULO LARANJA 2L                       </t>
  </si>
  <si>
    <t xml:space="preserve">ROTULO GUARANA 2L                       </t>
  </si>
  <si>
    <t xml:space="preserve">ROTULO UVA 2L                           </t>
  </si>
  <si>
    <t xml:space="preserve">ROTULO LIMAO 2L                         </t>
  </si>
  <si>
    <t xml:space="preserve">ROTULO ICE COLA 2L                      </t>
  </si>
  <si>
    <t xml:space="preserve">ROTULO ICE COLA 3L                      </t>
  </si>
  <si>
    <t xml:space="preserve">ROTULO GUARANA 3L                       </t>
  </si>
  <si>
    <t xml:space="preserve">ROTULO FURIOSO 1L                       </t>
  </si>
  <si>
    <t xml:space="preserve">ROTULO TUBA JUJUBA 2L                   </t>
  </si>
  <si>
    <t xml:space="preserve">ROTULO GUARANA 500ML                    </t>
  </si>
  <si>
    <t xml:space="preserve">ROTULO ICE COLA 500ML                   </t>
  </si>
  <si>
    <t xml:space="preserve">ROTULO ALCOOL 70% 500ML                 </t>
  </si>
  <si>
    <t xml:space="preserve">ROTULO BAMBOA 600ML                     </t>
  </si>
  <si>
    <t xml:space="preserve">GARGALO FOIL BAMBOA 600ML               </t>
  </si>
  <si>
    <t xml:space="preserve">GARGALO MOEMA 1LT/600ML                 </t>
  </si>
  <si>
    <t xml:space="preserve">ROTULO MOEMA 600ML                      </t>
  </si>
  <si>
    <t xml:space="preserve">ROTULO LARANJA 500ML                    </t>
  </si>
  <si>
    <t xml:space="preserve">ROTULO MOEMA 300ML                      </t>
  </si>
  <si>
    <t xml:space="preserve">ROTULO MOEMA 1LT                        </t>
  </si>
  <si>
    <t xml:space="preserve">ROTULO BAMBOA 300ML                     </t>
  </si>
  <si>
    <t xml:space="preserve">ROTULO BAMBOA 330ML                     </t>
  </si>
  <si>
    <t xml:space="preserve">CONTRA ROTULO BAMBOA 330ML              </t>
  </si>
  <si>
    <t xml:space="preserve">CONTRA ROTULO BAMBOA 300ML              </t>
  </si>
  <si>
    <t xml:space="preserve">CONTRA ROTULO BAMBOA 600ML              </t>
  </si>
  <si>
    <t xml:space="preserve">ROTULO SURVA 600ML                      </t>
  </si>
  <si>
    <t xml:space="preserve">ROTULO CAYMAN 600ML                     </t>
  </si>
  <si>
    <t xml:space="preserve">GARGALO SURVA 600ML                     </t>
  </si>
  <si>
    <t xml:space="preserve">GARGALO CAYMAN 600ML                    </t>
  </si>
  <si>
    <t xml:space="preserve">TAMPA VERDE REFRIKO                     </t>
  </si>
  <si>
    <t xml:space="preserve">TAMPA LARANJA REFRIKO                   </t>
  </si>
  <si>
    <t xml:space="preserve">TAMPA AMARELA LISA                      </t>
  </si>
  <si>
    <t xml:space="preserve">TAMPA METALICA BAMBOA                   </t>
  </si>
  <si>
    <t xml:space="preserve">TAMPA METALICA MOEMA                    </t>
  </si>
  <si>
    <t xml:space="preserve">ACUCAR CRISTAL                          </t>
  </si>
  <si>
    <t xml:space="preserve">AROMA UVA REFRIKO 84                    </t>
  </si>
  <si>
    <t xml:space="preserve">AROMA LIMAO REFRIKO 41                  </t>
  </si>
  <si>
    <t xml:space="preserve">ACIDO ASCORBICO                         </t>
  </si>
  <si>
    <t xml:space="preserve">SORBATO DE POTASSIO 25KG                </t>
  </si>
  <si>
    <t xml:space="preserve">BENZOATO DE SODIO 25KG                  </t>
  </si>
  <si>
    <t xml:space="preserve">ACIDO CITRICO                           </t>
  </si>
  <si>
    <t xml:space="preserve">ALGINATO DE PROPILENO GLICOL            </t>
  </si>
  <si>
    <t xml:space="preserve">CLORETO DE CALCIO                       </t>
  </si>
  <si>
    <t xml:space="preserve">CORANTE CARAMELO                        </t>
  </si>
  <si>
    <t xml:space="preserve">CORANTE VERMELHO 3167                   </t>
  </si>
  <si>
    <t xml:space="preserve">CORANTE CARAMELO CERVEJA                </t>
  </si>
  <si>
    <t xml:space="preserve">EXTRATO GUARANA REFRIKO 28              </t>
  </si>
  <si>
    <t xml:space="preserve">EXTRATO GUARANÁ 200%                    </t>
  </si>
  <si>
    <t xml:space="preserve">CONCENTRADO KIT ICE COLA                </t>
  </si>
  <si>
    <t xml:space="preserve">EMULSAO LARANJA REFRIKO 98              </t>
  </si>
  <si>
    <t xml:space="preserve">SUCO CONCENTRADO LIMAO                  </t>
  </si>
  <si>
    <t xml:space="preserve">SUCO CONCENTRADO LARANJA                </t>
  </si>
  <si>
    <t xml:space="preserve">SUCO CONCENTRADO UVA                    </t>
  </si>
  <si>
    <t xml:space="preserve">EMULSAO NEUTRA PARA SUCO                </t>
  </si>
  <si>
    <t xml:space="preserve">SUCRALOSE                               </t>
  </si>
  <si>
    <t>CONSUMO REAL</t>
  </si>
  <si>
    <t>CONSUMO TEORICO</t>
  </si>
  <si>
    <t>QTDE.</t>
  </si>
  <si>
    <t>CODIGO</t>
  </si>
  <si>
    <t>COMPONENTE</t>
  </si>
  <si>
    <t>CONTAGEM FINAL</t>
  </si>
  <si>
    <t>DIFERENÇA CONSUMO</t>
  </si>
  <si>
    <t>PREFORMA</t>
  </si>
  <si>
    <t>ROTULO</t>
  </si>
  <si>
    <t>CERVEJARIA</t>
  </si>
  <si>
    <t>LATA</t>
  </si>
  <si>
    <t>TAMPA</t>
  </si>
  <si>
    <t>FILME</t>
  </si>
  <si>
    <t>ACURACIDADE</t>
  </si>
  <si>
    <t xml:space="preserve">AA ENERGY FLAVOR                        </t>
  </si>
  <si>
    <t xml:space="preserve">ACIDO TARTARICO                         </t>
  </si>
  <si>
    <t xml:space="preserve">ANTIOXIDANTE IS CX 25KG                 </t>
  </si>
  <si>
    <t xml:space="preserve">AROMA ART DE TUTTI FRUTTI RB 10766      </t>
  </si>
  <si>
    <t xml:space="preserve">AROMA ARTIFICIAL GUARANA                </t>
  </si>
  <si>
    <t xml:space="preserve">AROMA BAUNILHA                          </t>
  </si>
  <si>
    <t xml:space="preserve">AROMA BLUEBERRY                         </t>
  </si>
  <si>
    <t xml:space="preserve">AROMA DE LIMAO VERDE                    </t>
  </si>
  <si>
    <t xml:space="preserve">AROMA FRUTAS TROPICAIS                  </t>
  </si>
  <si>
    <t xml:space="preserve">AROMA ID. AO NATURAL MARACUJA           </t>
  </si>
  <si>
    <t xml:space="preserve">AROMA ID. AO NATURAL MELANCIA           </t>
  </si>
  <si>
    <t xml:space="preserve">AROMA ID. AO NATURAL MORANGO            </t>
  </si>
  <si>
    <t xml:space="preserve">AROMA IDEN AO NAT DE PESSEGO RB 25049   </t>
  </si>
  <si>
    <t xml:space="preserve">AROMA IDENT NAT DE MANGA HS 25409       </t>
  </si>
  <si>
    <t xml:space="preserve">AROMA MAÇA VERDE 5085050100010188       </t>
  </si>
  <si>
    <t xml:space="preserve">AROMA MELAO COD 5085056200080276        </t>
  </si>
  <si>
    <t xml:space="preserve">BIOMAX L                                </t>
  </si>
  <si>
    <t xml:space="preserve">CARVAO ATIVADO                          </t>
  </si>
  <si>
    <t xml:space="preserve">CICLAMATO DE SODIO                      </t>
  </si>
  <si>
    <t xml:space="preserve">CITRATO DE SODIO                        </t>
  </si>
  <si>
    <t xml:space="preserve">CONCENTRADO B. ENERGETICA AÇAI          </t>
  </si>
  <si>
    <t xml:space="preserve">CORANTE  TARTRAZINA                     </t>
  </si>
  <si>
    <t xml:space="preserve">CORANTE AMARANTO                        </t>
  </si>
  <si>
    <t xml:space="preserve">CORANTE AMARELO SUNSET                  </t>
  </si>
  <si>
    <t xml:space="preserve">CORANTE AZUL BRILHANTE                  </t>
  </si>
  <si>
    <t xml:space="preserve">CORANTE LIQ MARACUJA 6035               </t>
  </si>
  <si>
    <t xml:space="preserve">CORANTE PONCEAU                         </t>
  </si>
  <si>
    <t xml:space="preserve">CX PAPELAO TUBAINA 12X300ML             </t>
  </si>
  <si>
    <t xml:space="preserve">DIOXIDO DE CARBONO                      </t>
  </si>
  <si>
    <t xml:space="preserve">EMULSAO COLA COM EXT NOZ DE COLA        </t>
  </si>
  <si>
    <t xml:space="preserve">ENZIMAS ULTRAFLO                        </t>
  </si>
  <si>
    <t xml:space="preserve">ETANOL HIDRATADO                        </t>
  </si>
  <si>
    <t xml:space="preserve">EXTRATO KETTLE REDI                     </t>
  </si>
  <si>
    <t xml:space="preserve">EXTRATO NAT. HORTELA PIMENTA            </t>
  </si>
  <si>
    <t xml:space="preserve">FILME SHRINK SURVA 350X60X3             </t>
  </si>
  <si>
    <t xml:space="preserve">FILME TERMO ENCOLHIVEL 420X005          </t>
  </si>
  <si>
    <t xml:space="preserve">GARRAFA AMBAR 300 ML - LITRINHO         </t>
  </si>
  <si>
    <t xml:space="preserve">GARRAFA LONGNECK AMBAR 355 ML COROA     </t>
  </si>
  <si>
    <t xml:space="preserve">GARRAFA LONGNECK AMBAR 355 ML TWISTOFF  </t>
  </si>
  <si>
    <t xml:space="preserve">GARRAFA LONGNECK INCOLOR 330 ML         </t>
  </si>
  <si>
    <t xml:space="preserve">LACRE BARRIL MARQUES                    </t>
  </si>
  <si>
    <t xml:space="preserve">LACRE BARRIL RIO 40 GRAUS               </t>
  </si>
  <si>
    <t xml:space="preserve">LATA AL 350ML BAMBOA PILSEN             </t>
  </si>
  <si>
    <t xml:space="preserve">LATA AL 350ML MOEMA                     </t>
  </si>
  <si>
    <t xml:space="preserve">LATA AL 473ML FURIOSO MANGA             </t>
  </si>
  <si>
    <t xml:space="preserve">LATA AL 473ML FURIOSO TROPICAL          </t>
  </si>
  <si>
    <t xml:space="preserve">LATA AL BELA ROMA / 473ML               </t>
  </si>
  <si>
    <t xml:space="preserve">LATA AL DELIRIO CRAZY / 473ML           </t>
  </si>
  <si>
    <t xml:space="preserve">LATA AL DELIRIO FURIOSO / 473ML         </t>
  </si>
  <si>
    <t xml:space="preserve">LATA AL DELIRIO HIGH / 473ML            </t>
  </si>
  <si>
    <t xml:space="preserve">LATA AL DELIRIO MAD /473ML              </t>
  </si>
  <si>
    <t xml:space="preserve">LATA AL DELIRIO PUNCH / 473ML           </t>
  </si>
  <si>
    <t xml:space="preserve">LATA AL REFRIKO COLA 350ML              </t>
  </si>
  <si>
    <t xml:space="preserve">LATA AL REFRIKO LARANJA 350ML           </t>
  </si>
  <si>
    <t xml:space="preserve">LATA AL REFRIKO LIMAO 350ML             </t>
  </si>
  <si>
    <t xml:space="preserve">LATA AL REFRIKO TUBAINA 350ML           </t>
  </si>
  <si>
    <t xml:space="preserve">LUPULO GALAXY                           </t>
  </si>
  <si>
    <t xml:space="preserve">LUPULO SAAZ                             </t>
  </si>
  <si>
    <t xml:space="preserve">LUPULO SLADEK                           </t>
  </si>
  <si>
    <t xml:space="preserve">LUPULO TETRA ISO 09,00% A.ALFA          </t>
  </si>
  <si>
    <t xml:space="preserve">MALTEC CARAHELL - SC25                  </t>
  </si>
  <si>
    <t xml:space="preserve">NEOTAME                                 </t>
  </si>
  <si>
    <t xml:space="preserve">NITROGENIO LÍQUIDO                      </t>
  </si>
  <si>
    <t xml:space="preserve">POLPA DE AÇAI DESIDRATADA SOL           </t>
  </si>
  <si>
    <t xml:space="preserve">PREFORMA 20,6G CRISTAL (PERFIL BAIXO)   </t>
  </si>
  <si>
    <t xml:space="preserve">PREFORMA 20,6G VERDE (PERFIL BAIXO)     </t>
  </si>
  <si>
    <t xml:space="preserve">PREFORMA 42,7G CRISTAL PERFIL BAIXO     </t>
  </si>
  <si>
    <t xml:space="preserve">PREFORMA 42,7G VERDE PERFIL BAIXO       </t>
  </si>
  <si>
    <t xml:space="preserve">PREFORMA 46,7G CRISTAL                  </t>
  </si>
  <si>
    <t xml:space="preserve">PREFORMA 54,4GR CRISTAL SHORT NECK      </t>
  </si>
  <si>
    <t xml:space="preserve">PREFORMA 56,65GR VERDE                  </t>
  </si>
  <si>
    <t xml:space="preserve">PREMIX ENERG EMULVIT 8942               </t>
  </si>
  <si>
    <t xml:space="preserve">PREPARADO COMP. DE TUBAINA FUNADA       </t>
  </si>
  <si>
    <t xml:space="preserve">ROTULO  PAPEL TUBAINA FUNADA 600ML      </t>
  </si>
  <si>
    <t xml:space="preserve">ROTULO GUARANA 600ML GARRAFA            </t>
  </si>
  <si>
    <t xml:space="preserve">ROTULO LARANJA 600ML GARRAFA            </t>
  </si>
  <si>
    <t xml:space="preserve">ROTULO LIMAO 500ML                      </t>
  </si>
  <si>
    <t xml:space="preserve">ROTULO LIMAO 600ML GARRAFA              </t>
  </si>
  <si>
    <t xml:space="preserve">ROTULO PAPEL ADESIVO TUBAINA 300ML      </t>
  </si>
  <si>
    <t xml:space="preserve">ROTULO REFRIKO COLA 2L                  </t>
  </si>
  <si>
    <t xml:space="preserve">ROTULO REFRIKO COLA 3L                  </t>
  </si>
  <si>
    <t xml:space="preserve">ROTULO REFRIKO COLA 500ML               </t>
  </si>
  <si>
    <t xml:space="preserve">ROTULO REFRIKO TUBAINA 2L               </t>
  </si>
  <si>
    <t xml:space="preserve">ROTULO REFRIKO TUBAINA 3L               </t>
  </si>
  <si>
    <t xml:space="preserve">ROTULO REFRIKO TUBAINA 500ML            </t>
  </si>
  <si>
    <t xml:space="preserve">ROTULO TUBAINA SLEEVE 200 ML            </t>
  </si>
  <si>
    <t xml:space="preserve">SACARINA DE SODIO                       </t>
  </si>
  <si>
    <t xml:space="preserve">SHRINK BAMBOA 350ML- 380X690X60         </t>
  </si>
  <si>
    <t xml:space="preserve">SHRINK BAMBOA 473ML- 400X770X60         </t>
  </si>
  <si>
    <t xml:space="preserve">SHRINK LISO - 390X60                    </t>
  </si>
  <si>
    <t xml:space="preserve">SHRINK LISO 269ML-  350X60X6            </t>
  </si>
  <si>
    <t xml:space="preserve">SHRINK MOEMA 350ML- 380X60X3            </t>
  </si>
  <si>
    <t xml:space="preserve">SILICA HP 9000                          </t>
  </si>
  <si>
    <t xml:space="preserve">SUCO CONCENTRADO MACA                   </t>
  </si>
  <si>
    <t xml:space="preserve">TAMPA - LATA 350/269/473ML              </t>
  </si>
  <si>
    <t xml:space="preserve">TAMPA ABRE FACIL                        </t>
  </si>
  <si>
    <t xml:space="preserve">TAMPA ABRE FACIL AMARELA                </t>
  </si>
  <si>
    <t xml:space="preserve">TAMPA ABRE FACIL BRANCA LISA            </t>
  </si>
  <si>
    <t xml:space="preserve">TAMPA LILAS LISA                        </t>
  </si>
  <si>
    <t xml:space="preserve">TAMPA METALICA LISA                     </t>
  </si>
  <si>
    <t xml:space="preserve">TAMPA METALICA TUBAINA FUNADA           </t>
  </si>
  <si>
    <t xml:space="preserve">TAMPA VERMELHA LISA                     </t>
  </si>
  <si>
    <t xml:space="preserve">TERRA CELITE HYFLO                      </t>
  </si>
  <si>
    <t xml:space="preserve">VINHO DE MESA TINTO SECO GRANEL         </t>
  </si>
  <si>
    <t>AROMA</t>
  </si>
  <si>
    <t>EDUCORANTE</t>
  </si>
  <si>
    <t>CONSERVANTE</t>
  </si>
  <si>
    <t>AÇUCAR</t>
  </si>
  <si>
    <t>ALCOOL</t>
  </si>
  <si>
    <t>CAIXA</t>
  </si>
  <si>
    <t>CARVAO</t>
  </si>
  <si>
    <t>TERRA</t>
  </si>
  <si>
    <t>CONCENTRADO</t>
  </si>
  <si>
    <t>CORANTE</t>
  </si>
  <si>
    <t>GASES</t>
  </si>
  <si>
    <t>EMULSAO</t>
  </si>
  <si>
    <t>EXTRATO</t>
  </si>
  <si>
    <t>VASILHAME</t>
  </si>
  <si>
    <t>LACRE</t>
  </si>
  <si>
    <t>LUPULO</t>
  </si>
  <si>
    <t>MALTE</t>
  </si>
  <si>
    <t>SUCO</t>
  </si>
  <si>
    <t>VINHO</t>
  </si>
  <si>
    <t>SISTEMA</t>
  </si>
  <si>
    <t>Unidade</t>
  </si>
  <si>
    <t>AROMA NAT LIMAO ROB COD RBA120202 - EBBA</t>
  </si>
  <si>
    <t xml:space="preserve">AROMA NAT MORAN SYNRISE 712647-EBBA     </t>
  </si>
  <si>
    <t>SUCO LIMAO TAHITI CONC 45 BRIX - BRITIVI</t>
  </si>
  <si>
    <t>SUCO MORANGO CONC 48-52 BRIX S.C BRITIVI</t>
  </si>
  <si>
    <t xml:space="preserve">BENZOATO DE SODIO 25KG - BRITIVIC       </t>
  </si>
  <si>
    <t xml:space="preserve">CITRATO DE SODIO - BRITIVIC             </t>
  </si>
  <si>
    <t xml:space="preserve">ACIDO ASCORBICO  - BRITIVIC             </t>
  </si>
  <si>
    <t xml:space="preserve">SUCRALOSE - BRITIVIC                    </t>
  </si>
  <si>
    <t>SUCO CRANBERRY CONC 65 BRIX S.C - BRITIV</t>
  </si>
  <si>
    <t xml:space="preserve">FILME TERMO ENCOLHÍVEL DE 500 X 0,06    </t>
  </si>
  <si>
    <t xml:space="preserve">AROMA NATURAL DE LIMAO - HARDZ          </t>
  </si>
  <si>
    <t xml:space="preserve">ROTULO BAMBOA TRADICIONAL               </t>
  </si>
  <si>
    <t xml:space="preserve">BRITVIC - AROMA IN CITRUS RBA 191454    </t>
  </si>
  <si>
    <t xml:space="preserve">BRITVIC - ACIDO CITRICO ANIDRO          </t>
  </si>
  <si>
    <t xml:space="preserve">BRITVIC - SORBATO DE POTASSIO           </t>
  </si>
  <si>
    <t xml:space="preserve">BRITVIC - EXTRATO DE GENGIBRE ROBERTET  </t>
  </si>
  <si>
    <t xml:space="preserve">BRITVIC - EXT. QUININO (HIDROCHLORID)   </t>
  </si>
  <si>
    <t xml:space="preserve">BRITVIC - SACARINA SODICA DI-HIDRATADA  </t>
  </si>
  <si>
    <t xml:space="preserve">BRITVIC - ASPARTAME                     </t>
  </si>
  <si>
    <t xml:space="preserve">BRITVIC - FILME STRETCH 500X0,25MM      </t>
  </si>
  <si>
    <t xml:space="preserve">LATA BRITVIC TONIC 220ML LOW CALORIE    </t>
  </si>
  <si>
    <t>BRITVIC -CANTONEIRA PAPELAO 50X50X4X850M</t>
  </si>
  <si>
    <t xml:space="preserve">BRITVIC - CHAPATEX                      </t>
  </si>
  <si>
    <t xml:space="preserve">TAMPA AZUL BAMBOA                       </t>
  </si>
  <si>
    <t xml:space="preserve">BRITIVIC - TAMPA - LATA 220ML           </t>
  </si>
  <si>
    <t xml:space="preserve">AÇUCAR CRISTAL GRANULADO - BRITIVIC     </t>
  </si>
  <si>
    <t xml:space="preserve">AROMA NATURAL DE TANGERINA - HARDZ      </t>
  </si>
  <si>
    <t xml:space="preserve">AROMA NATURAL DE MELANCIA - HARDZ       </t>
  </si>
  <si>
    <t xml:space="preserve">AROMA NATURAL DE CRANBERRY - HARDZ      </t>
  </si>
  <si>
    <t xml:space="preserve">AROMA NATURAL DE ABACAXI - HARDZ        </t>
  </si>
  <si>
    <t xml:space="preserve">AROMA NATURAL DE HORTELA - HARDZ        </t>
  </si>
  <si>
    <t xml:space="preserve">AROMA NATURAL DE MENTA - HARDZ          </t>
  </si>
  <si>
    <t xml:space="preserve">CERVEJA MATURADA BAMBOA                 </t>
  </si>
  <si>
    <t xml:space="preserve">CERVEJA FILTRADA BAMBOA                 </t>
  </si>
  <si>
    <t xml:space="preserve">CERVEJA MATURADA PADRÃO                 </t>
  </si>
  <si>
    <t xml:space="preserve">CERVEJA FILTRADA MOEMA                  </t>
  </si>
  <si>
    <t xml:space="preserve">CERVEJA MATURADA BAMBOA LAGER           </t>
  </si>
  <si>
    <t xml:space="preserve">CERVEJA FILTRADA BAMBOA LAGER           </t>
  </si>
  <si>
    <t>Insumo Terc.</t>
  </si>
  <si>
    <t>Rótulos de Linha</t>
  </si>
  <si>
    <t>Total Geral</t>
  </si>
  <si>
    <t>Saldo em 31/12</t>
  </si>
  <si>
    <t>Entradas</t>
  </si>
  <si>
    <t>jan</t>
  </si>
  <si>
    <t>Fev</t>
  </si>
  <si>
    <t>Mar</t>
  </si>
  <si>
    <t>mar</t>
  </si>
  <si>
    <t>Saidas</t>
  </si>
  <si>
    <t>Jan</t>
  </si>
  <si>
    <t>Saldo em 31/03</t>
  </si>
  <si>
    <t>Contagem 31/03</t>
  </si>
  <si>
    <t>Sistema</t>
  </si>
  <si>
    <t>Produção</t>
  </si>
  <si>
    <t>Consumo</t>
  </si>
  <si>
    <t>Compra</t>
  </si>
  <si>
    <t>Saldo em 31/01</t>
  </si>
  <si>
    <t>Saldo em 28/02</t>
  </si>
  <si>
    <t>total</t>
  </si>
  <si>
    <t>fev</t>
  </si>
  <si>
    <t>ELABORAÇÃO</t>
  </si>
  <si>
    <t>CUSTO DIVERGÊNCIA</t>
  </si>
  <si>
    <t>Valor Estoque Físico</t>
  </si>
  <si>
    <t>Valor Estoque Sistema</t>
  </si>
  <si>
    <t xml:space="preserve">TERRA DIATOMITA MEDIA &lt;1,0              </t>
  </si>
  <si>
    <t xml:space="preserve">SHRINK LISO 2L/3L/500ML-  420X006       </t>
  </si>
  <si>
    <t xml:space="preserve">AROMA DE LARANJA IDENTICO AO NATURAL    </t>
  </si>
  <si>
    <t xml:space="preserve">CONCENTRADO BEBIDAS ENERGETICA FIT      </t>
  </si>
  <si>
    <t>EXTRATO DE QUININO (QUININE HIDRO CHLORI</t>
  </si>
  <si>
    <t xml:space="preserve">FILME TERMO ENCOLHÍVEL DE 560 X 0,06    </t>
  </si>
  <si>
    <t xml:space="preserve">CORANT CARMIILHA 3% HI - EBBA           </t>
  </si>
  <si>
    <t xml:space="preserve">ACESSULFAME DE POTASSIO - BRITIVIC      </t>
  </si>
  <si>
    <t xml:space="preserve">LATA AL 220ML PINK LEMONADE - BRITIVIC  </t>
  </si>
  <si>
    <t>SUCO MAÇA CONC CLAR MIN 70 BRIX - BRITIV</t>
  </si>
  <si>
    <t>SUCO TOMATE CONC 28 - 30 BRIX - BRITIVIC</t>
  </si>
  <si>
    <t>CAFE VERDE EXT SECO SOL 20% S - BRITIVIC</t>
  </si>
  <si>
    <t xml:space="preserve">AROMA IN ACAI DOHLER 868661 - BRITIVIC  </t>
  </si>
  <si>
    <t>EXT DE CHA VERDE MATCHA EM B  - BRITIVIC</t>
  </si>
  <si>
    <t xml:space="preserve">EXTRATO DE ACAI DUAS RODAS  - BRITIVIC  </t>
  </si>
  <si>
    <t xml:space="preserve">SUCO LIMAO SICILIANO - HARDZ            </t>
  </si>
  <si>
    <t xml:space="preserve">SAQUE - HARDZ                           </t>
  </si>
  <si>
    <t xml:space="preserve">ASPARTAME                               </t>
  </si>
  <si>
    <t xml:space="preserve">AGUARDENTE DE CANA CACHACA LT           </t>
  </si>
  <si>
    <t xml:space="preserve">AROMA NATURAL PARA VODKA                </t>
  </si>
  <si>
    <t xml:space="preserve">BRITVIC - AROMA TONIC FLAVOUR GIVAUDAN  </t>
  </si>
  <si>
    <t xml:space="preserve">BRITVIC - CORANTE NATURAL CARAMELO      </t>
  </si>
  <si>
    <t xml:space="preserve">BRITVIC - SEPARADOR CAMADAS 1195X1000MM </t>
  </si>
  <si>
    <t xml:space="preserve">BRITVIC - TAMPA LATA DE ALUMINIO        </t>
  </si>
  <si>
    <t xml:space="preserve">LATA BRITVIC TONIC 220ML GINGER ALE     </t>
  </si>
  <si>
    <t xml:space="preserve">BRITVIC - PALLET CHEP AZUL              </t>
  </si>
  <si>
    <t xml:space="preserve">TAMPA 2850/5 AZUL H/S GIN-IND           </t>
  </si>
  <si>
    <t xml:space="preserve">SEQUESTRANTE (EDTA DISSODICO)-BRITIVIC  </t>
  </si>
  <si>
    <t>BRITVIC - FILME SHRINK TRANSP 450X0,030M</t>
  </si>
  <si>
    <t xml:space="preserve">GARRAFA GINGUALA 970ML (VAS. VODKA)     </t>
  </si>
  <si>
    <t xml:space="preserve">LATA HARDZ LIMAO 355 ML SLEEK           </t>
  </si>
  <si>
    <t xml:space="preserve">LATA HARDZ TANGERINA 355 ML SLEEK       </t>
  </si>
  <si>
    <t xml:space="preserve">LATA HARDZ MELANCIA 355 ML SLEEK        </t>
  </si>
  <si>
    <t xml:space="preserve">LATA HARDZ ABACAXI C/ HORTELA 355 ML    </t>
  </si>
  <si>
    <t xml:space="preserve">LATA HARDZ CAIPIRINHA  269ML            </t>
  </si>
  <si>
    <t xml:space="preserve">GARRAFA OW LW 600 ML AMBAR              </t>
  </si>
  <si>
    <t xml:space="preserve">BRITVIC -ANTIESPUMANTE PROZYN 20%       </t>
  </si>
  <si>
    <t>BRITVIC - FILME TERMOENCOLHIVEL 500X0,06</t>
  </si>
  <si>
    <t xml:space="preserve">ROTULO TUTTI 2L                         </t>
  </si>
  <si>
    <t xml:space="preserve">ROTULO TUTTI 3L                         </t>
  </si>
  <si>
    <t xml:space="preserve">ROTULO TUBA JUJUBA 500ML                </t>
  </si>
  <si>
    <t xml:space="preserve">PREFORMA PET 250ML CRISTAL EN           </t>
  </si>
  <si>
    <t xml:space="preserve">ROTULO ALCOOL 70% 2LT                   </t>
  </si>
  <si>
    <t xml:space="preserve">ROTULO REFRIKO TUBAINA 600ML            </t>
  </si>
  <si>
    <t xml:space="preserve">LATA AL 350ML ICE COLA                  </t>
  </si>
  <si>
    <t xml:space="preserve">LATA LISA ALUM. 269ML                   </t>
  </si>
  <si>
    <t xml:space="preserve">AROMA NAT MAÇA VERDE - BRITIVIC         </t>
  </si>
  <si>
    <t>AROMA DE CRANBERRY IN ROBERTET- BRITIVIC</t>
  </si>
  <si>
    <t>CORANTE NAT CLOROFILINA+CURCUM- BRITIVIC</t>
  </si>
  <si>
    <t xml:space="preserve">ACIDO MALICO- BRITIVIC                  </t>
  </si>
  <si>
    <t xml:space="preserve">FILME PEBD STRETCH 500X0,23MM- BRITIVIC </t>
  </si>
  <si>
    <t xml:space="preserve">LATA AL 220ML CRANBERRY - BRITIVIC      </t>
  </si>
  <si>
    <t xml:space="preserve">LATA AL 220ML CLUB SODA - BRITIVIC      </t>
  </si>
  <si>
    <t xml:space="preserve">LATA AL 220ML MAÇA VERDE - BRITIVIC     </t>
  </si>
  <si>
    <t xml:space="preserve">LATA 269ML OAKBERRY                     </t>
  </si>
  <si>
    <t xml:space="preserve">TERRA CELITE FINA &lt;0,5                  </t>
  </si>
  <si>
    <t xml:space="preserve">TERRA CELITE GROSSA &lt;3,0                </t>
  </si>
  <si>
    <t xml:space="preserve">CANTONEIRA DE PAPELÃO 100X100X1.580     </t>
  </si>
  <si>
    <t xml:space="preserve">LATA AL 350ML CAYMAN                    </t>
  </si>
  <si>
    <t xml:space="preserve">LATA AL BELA ROMA / 265 ML              </t>
  </si>
  <si>
    <t xml:space="preserve">XAROPE COMPOSTO ENERGETICO GUARANA      </t>
  </si>
  <si>
    <t xml:space="preserve">XAROPE VINHO BELLA ROMA                 </t>
  </si>
  <si>
    <t xml:space="preserve">XAROPE COMPOSTO FUNADA                  </t>
  </si>
  <si>
    <t xml:space="preserve">SAL NORSAL - BRITIVIC                   </t>
  </si>
  <si>
    <t xml:space="preserve">BICARBONATO DE SODIO - BRITIVIC         </t>
  </si>
  <si>
    <t xml:space="preserve">SAL NORSAL                              </t>
  </si>
  <si>
    <t>DIFERENÇA ANTERIOR</t>
  </si>
  <si>
    <t>DIFERENÇA ATUAL</t>
  </si>
  <si>
    <t xml:space="preserve">ROT FURIOSO MELANCIA E MORANGO 2L       </t>
  </si>
  <si>
    <t xml:space="preserve">ROTULO FURIOSO MANGA 2L                 </t>
  </si>
  <si>
    <t xml:space="preserve">ROTULO FURIOSO AÇAI 2L                  </t>
  </si>
  <si>
    <t xml:space="preserve">ROTULO FURIOSO 2L                       </t>
  </si>
  <si>
    <t xml:space="preserve">ROTULO FURIOSO TROPICAL 2L              </t>
  </si>
  <si>
    <t xml:space="preserve">ROTULO FURIOSO MAÇA VERDE E MELAO 2L    </t>
  </si>
  <si>
    <t>Custo Diferença</t>
  </si>
  <si>
    <t>Percentual Diferença</t>
  </si>
  <si>
    <t xml:space="preserve">TAMPA MEROLINHA                         </t>
  </si>
  <si>
    <t xml:space="preserve">TAMPA METALICA PRETA LISA               </t>
  </si>
  <si>
    <t xml:space="preserve">ROTULO BOPP TERNURA GUARANA 2L          </t>
  </si>
  <si>
    <t>CUSTO FÍSICO</t>
  </si>
  <si>
    <t>CUSTO SISTEMA</t>
  </si>
  <si>
    <t>DIFERENÇA MÊS</t>
  </si>
  <si>
    <t>DIFERENÇA VALOR</t>
  </si>
  <si>
    <t>Soma de DIFERENÇA VALOR</t>
  </si>
  <si>
    <t>ROTULO ADESIVO BELLA ROMA 600ML</t>
  </si>
  <si>
    <t>?</t>
  </si>
  <si>
    <t>LATA 220ML TONIC INDIAN - BRITIVIC</t>
  </si>
  <si>
    <t>AROMA IDENTICO AO NATURAL MARACUJA - IND</t>
  </si>
  <si>
    <t>AA ENERGY FLAVOR</t>
  </si>
  <si>
    <t>ACESSULFAME DE POTASSIO</t>
  </si>
  <si>
    <t>ACIDO ASCORBICO</t>
  </si>
  <si>
    <t>ACIDO CITRICO</t>
  </si>
  <si>
    <t>ACIDO LACTICO</t>
  </si>
  <si>
    <t>ACIDO TARTARICO</t>
  </si>
  <si>
    <t>ACUCAR CRISTAL</t>
  </si>
  <si>
    <t>AGUARDENTE DE CANA CACHACA LT - IND</t>
  </si>
  <si>
    <t>ALCOOL ETILICO HIDRATADO 70%</t>
  </si>
  <si>
    <t>ALGINATO DE PROPILENO GLICOL</t>
  </si>
  <si>
    <t xml:space="preserve">ANTIOXIDANTE </t>
  </si>
  <si>
    <t>AROMA ARTIFICIAL GUARANA</t>
  </si>
  <si>
    <t>AROMA CRANBERRY IN ROBERTET - EBBA</t>
  </si>
  <si>
    <t>AROMA DE LARANJA IDENTICO AO NATURAL</t>
  </si>
  <si>
    <t>AROMA DE TUTTI-FRUTTI RB 10766</t>
  </si>
  <si>
    <t>AROMA FRUTAS TROPICAIS</t>
  </si>
  <si>
    <t>AROMA IDENTICO AO NATURAL DE PESSEGO</t>
  </si>
  <si>
    <t>AROMA IDENTICO AO NATURAL MELANCIA</t>
  </si>
  <si>
    <t>AROMA IDENTICO AO NATURAL MORANGO</t>
  </si>
  <si>
    <t>AROMA LIMAO REFRIKO 41</t>
  </si>
  <si>
    <t>AROMA MAÇA VERDE COD</t>
  </si>
  <si>
    <t>AROMA MANGA 25409</t>
  </si>
  <si>
    <t>AROMA MELAO COD</t>
  </si>
  <si>
    <t xml:space="preserve">AROMA NATURAL DE ABACAXI - HARDZ </t>
  </si>
  <si>
    <t>AROMA NATURAL DE BAUNILHA</t>
  </si>
  <si>
    <t>AROMA NATURAL DE BLUEBERRY</t>
  </si>
  <si>
    <t xml:space="preserve">AROMA NATURAL DE CRANBERRY - HARDZ </t>
  </si>
  <si>
    <t xml:space="preserve">AROMA NATURAL DE HORTELA - HARDZ </t>
  </si>
  <si>
    <t>AROMA NATURAL DE LIMAO</t>
  </si>
  <si>
    <t xml:space="preserve">AROMA NATURAL DE LIMAO - HARDZ </t>
  </si>
  <si>
    <t>AROMA NATURAL DE LIMAO VERDE</t>
  </si>
  <si>
    <t>AROMA NATURAL DE MARACUJA - IND</t>
  </si>
  <si>
    <t xml:space="preserve">AROMA NATURAL DE MELANCIA - HARDZ </t>
  </si>
  <si>
    <t xml:space="preserve">AROMA NATURAL DE MENTA - HARDZ </t>
  </si>
  <si>
    <t xml:space="preserve">AROMA NATURAL DE TANGERINA - HARDZ </t>
  </si>
  <si>
    <t>AROMA NATURAL FRUTAS VERMELHAS</t>
  </si>
  <si>
    <t>AROMA NATURAL PARA VODKA - IND</t>
  </si>
  <si>
    <t>AROMA UVA REFRIKO 84</t>
  </si>
  <si>
    <t>ASPARTAME</t>
  </si>
  <si>
    <t>BENZOATO DE SODIO 25KG</t>
  </si>
  <si>
    <t>BRITVIC - ACESSULFAME</t>
  </si>
  <si>
    <t>BRITVIC - ACIDO ASCORBICO</t>
  </si>
  <si>
    <t>BRITVIC - ACIDO CITRICO ANIDRO</t>
  </si>
  <si>
    <t>BRITVIC - ACIDO MALICO</t>
  </si>
  <si>
    <t>BRITVIC - AROMA IN CITRUS RBA</t>
  </si>
  <si>
    <t>BRITVIC - AROMA NATURAL LIMAO ROB</t>
  </si>
  <si>
    <t>BRITVIC - AROMA NATURAL MORAN SYNRISE</t>
  </si>
  <si>
    <t>BRITVIC - AROMA TONIC FLAVOUR</t>
  </si>
  <si>
    <t>BRITVIC - BENZOATO DE SODIO</t>
  </si>
  <si>
    <t>BRITVIC - BICABORNATO DE SODIO</t>
  </si>
  <si>
    <t>BRITVIC - CANTONEIRA PAPELAO</t>
  </si>
  <si>
    <t>BRITVIC - CITRATO DE SODIO</t>
  </si>
  <si>
    <t>BRITVIC - CORANTE NAT. CLOROFILA</t>
  </si>
  <si>
    <t>BRITVIC - CORANTE NATURAL</t>
  </si>
  <si>
    <t>BRITVIC - EXT. QUININO</t>
  </si>
  <si>
    <t>BRITVIC - EXTRATO DE GENGIBRE</t>
  </si>
  <si>
    <t>BRITVIC - FILME STRETCH 500 X 0,25MM</t>
  </si>
  <si>
    <t>BRITVIC - SACARINA SODICA</t>
  </si>
  <si>
    <t>BRITVIC - SAL NORSAL</t>
  </si>
  <si>
    <t>BRITVIC - SORBATO DE POTÁSSIO</t>
  </si>
  <si>
    <t>BRITVIC - SUCO MAÇA CONC</t>
  </si>
  <si>
    <t>BRITVIC - SUCRALOSE</t>
  </si>
  <si>
    <t>BRITVIC - TAMPA LATA 220ML</t>
  </si>
  <si>
    <t>CANTONEIRA DE PAPELAO 110x110x1580</t>
  </si>
  <si>
    <t>CARVAO ATIVADO</t>
  </si>
  <si>
    <t>CELITE FILTER CEL</t>
  </si>
  <si>
    <t>CELITE STANDARD</t>
  </si>
  <si>
    <t>CHAPA SEM IMPRESSAO</t>
  </si>
  <si>
    <t xml:space="preserve">CICLAMATO DE SÓDIO </t>
  </si>
  <si>
    <t>CITRATO DE SODIO</t>
  </si>
  <si>
    <t>CLEAR MAX PVPP</t>
  </si>
  <si>
    <t>CLEARMAX MF - ACIDO TANICO</t>
  </si>
  <si>
    <t>CLORETO DE CALCIO</t>
  </si>
  <si>
    <t>CONCENTRADO B.ENERGETICA AÇAI</t>
  </si>
  <si>
    <t>CONCENTRADO BEBIDAS ENERGETICA</t>
  </si>
  <si>
    <t>CONCENTRADO BEBIDAS ENERGETICA FIT</t>
  </si>
  <si>
    <t>CONCENTRADO DE GUARANA IAB 7205</t>
  </si>
  <si>
    <t>CONCENTRADO KIT ICE COLA</t>
  </si>
  <si>
    <t>CONTRA ROTULO BAMBOA 300ML</t>
  </si>
  <si>
    <t>CONTRA ROTULO BAMBOA 330ML</t>
  </si>
  <si>
    <t>CONTRA ROTULO BAMBOA 600ML</t>
  </si>
  <si>
    <t>CORANTE AMARANTO</t>
  </si>
  <si>
    <t>CORANTE AMARELO SUNSET</t>
  </si>
  <si>
    <t>CORANTE AZUL BRILHANTE</t>
  </si>
  <si>
    <t>CORANTE CARAMELO</t>
  </si>
  <si>
    <t>CORANTE CARAMELO CERVEJA</t>
  </si>
  <si>
    <t>CORANTE CARAMELO NATURAL</t>
  </si>
  <si>
    <t>CORANTE CARMILHA - EBBA</t>
  </si>
  <si>
    <t>CORANTE MARACUJA LÍQUIDO 6035</t>
  </si>
  <si>
    <t>CORANTE PONCEAU</t>
  </si>
  <si>
    <t>CORANTE TARTRAZINA</t>
  </si>
  <si>
    <t>CORANTE VERMELHO 3167</t>
  </si>
  <si>
    <t>CX 12X300ML - TUBAINA</t>
  </si>
  <si>
    <t>CX ONE WAY BAMBOA 12X300ML</t>
  </si>
  <si>
    <t>CX ONE WAY BAMBOA 12X330ML</t>
  </si>
  <si>
    <t>CX ONE WAY BAMBOA 6X600ML</t>
  </si>
  <si>
    <t>CX ONE WAY MOEMA 6X600ML</t>
  </si>
  <si>
    <t>DIOXIDO DE CARBONO</t>
  </si>
  <si>
    <t>ELLAGITAN BARRIQUE ROUGE SC 1KG</t>
  </si>
  <si>
    <t>EMULSAO COLA COM EXTRATO NOZ DE COLA</t>
  </si>
  <si>
    <t>EMULSAO LARANJA REFRIKO 98</t>
  </si>
  <si>
    <t>ENZIMAS ULTRAFLOW</t>
  </si>
  <si>
    <t>ETIQUETA ADESIVA 3MM BOPP - EBBA</t>
  </si>
  <si>
    <t>EXTRATO DE QUININO</t>
  </si>
  <si>
    <t>EXTRATO GUARANA 200%</t>
  </si>
  <si>
    <t>EXTRATO GUARANA REFRIKO 28</t>
  </si>
  <si>
    <t>EXTRATO NATURAL DE HORTELA PIMENTA</t>
  </si>
  <si>
    <t>FILME PVC ENC. 510X0,95MM - EBBA</t>
  </si>
  <si>
    <t>FILME STRETCH POLIETILENO 500X0023</t>
  </si>
  <si>
    <t>FILME TERMO ENCOLHIVEL 420X005 - IND</t>
  </si>
  <si>
    <t>FILME TERMO ENCOLHIVEL 660 MM X</t>
  </si>
  <si>
    <t>FILME TERMO ENCOLHIVEL 860/6 MM</t>
  </si>
  <si>
    <t>FILME TERMO ENCOLHÍVEL DE 500 X 0,06</t>
  </si>
  <si>
    <t>FILME TERMO ENCOLHÍVEL DE 560 X 0,06</t>
  </si>
  <si>
    <t>FILME TERMO-ENCOLHÍVEL DE 550X006</t>
  </si>
  <si>
    <t>GARGALO CAYMAN 600ml</t>
  </si>
  <si>
    <t>GARGALO FOIL BAMBOA 600ML</t>
  </si>
  <si>
    <t>GARGALO MOEMA 1LT/600ML</t>
  </si>
  <si>
    <t>GARRAFA LONGNECK INCOLOR 330 ML</t>
  </si>
  <si>
    <t>GIN 970ML (VASILHAME VODKA) - IND</t>
  </si>
  <si>
    <t>INNODOX BEER</t>
  </si>
  <si>
    <t>LACRE BARRIL BAMBOA</t>
  </si>
  <si>
    <t>LACRE BARRIL MOEMA</t>
  </si>
  <si>
    <t>LATA 473ML FURIOSO AÇAI</t>
  </si>
  <si>
    <t>LATA 473ML FURIOSO MELAO</t>
  </si>
  <si>
    <t>LATA 473ML FURIOSO TROPICAL</t>
  </si>
  <si>
    <t>LATA AL 265ML BELA ROMA</t>
  </si>
  <si>
    <t>LATA AL 269ML BAMBOA PILSEN</t>
  </si>
  <si>
    <t>LATA AL 269ML CAYMAN PILSEN</t>
  </si>
  <si>
    <t>LATA AL 269ML FURIOSO</t>
  </si>
  <si>
    <t>LATA AL 269ML MOEMA PILSEN</t>
  </si>
  <si>
    <t>LATA AL 350ML BAMBOA PILSEN</t>
  </si>
  <si>
    <t>LATA AL 350ML BAMBOA SLEEK</t>
  </si>
  <si>
    <t>LATA AL 350ML CAYMAN</t>
  </si>
  <si>
    <t>LATA AL 350ML COLA</t>
  </si>
  <si>
    <t>LATA AL 350ML GUARANA</t>
  </si>
  <si>
    <t>LATA AL 350ML ICE COLA</t>
  </si>
  <si>
    <t>LATA AL 350ML LARANJA</t>
  </si>
  <si>
    <t>LATA AL 350ML LIMÃO</t>
  </si>
  <si>
    <t>LATA AL 350ML MOEMA</t>
  </si>
  <si>
    <t>LATA AL 350ML TUBAINA</t>
  </si>
  <si>
    <t>LATA AL 473ML BAMBOA PILSEN</t>
  </si>
  <si>
    <t>LATA AL 473ML FURIOSO</t>
  </si>
  <si>
    <t>LATA AL 473ML FURIOSO MANGA</t>
  </si>
  <si>
    <t>LATA AL 473ML FURIOSO MELANCIA E MORANGO</t>
  </si>
  <si>
    <t>LATA AL 473ML MARQUES</t>
  </si>
  <si>
    <t>LATA AL 473ML MOEMA</t>
  </si>
  <si>
    <t xml:space="preserve">LATA AL BELA ROMA / 473ML </t>
  </si>
  <si>
    <t>LATA AL DELIRIO CRAZY / 473ML</t>
  </si>
  <si>
    <t>LATA AL DELIRIO FURIOSO / 473ML</t>
  </si>
  <si>
    <t>LATA AL DELIRIO HIGH / 473ML</t>
  </si>
  <si>
    <t>LATA AL DELIRIO MAD / 473ML</t>
  </si>
  <si>
    <t>LATA AL DELIRIO PUNCH / 473ML</t>
  </si>
  <si>
    <t>LATA BRITVIC CLUB SODA 220ML</t>
  </si>
  <si>
    <t>LATA BRITVIC CRANBERRY 220ML</t>
  </si>
  <si>
    <t>LATA BRITVIC MAÇA VERDE 220ML</t>
  </si>
  <si>
    <t>LATA BRITVIC PINK LEMONADE 220ML</t>
  </si>
  <si>
    <t>LATA BRITVIC TONIC GINGER 220ML</t>
  </si>
  <si>
    <t>LATA BRITVIC TONIC INDIAN 220ML</t>
  </si>
  <si>
    <t>LATA BRITVIC TONIC LOW 220ML</t>
  </si>
  <si>
    <t xml:space="preserve">LATA HARDZ ABACAXI C/ HORTELA 355 ML </t>
  </si>
  <si>
    <t xml:space="preserve">LATA HARDZ CAIPIRINHA  269ML  </t>
  </si>
  <si>
    <t xml:space="preserve">LATA HARDZ LIMAO 355 ML SLEEK </t>
  </si>
  <si>
    <t xml:space="preserve">LATA HARDZ MELANCIA 355 ML SLEEK </t>
  </si>
  <si>
    <t xml:space="preserve">LATA HARDZ TANGERINA 355 ML SLEEK </t>
  </si>
  <si>
    <t>LUPULO DRY HOP</t>
  </si>
  <si>
    <t>LUPULO H. TRADITION T-90</t>
  </si>
  <si>
    <t>LUPULO LSKE</t>
  </si>
  <si>
    <t>LUPULO NUGGET</t>
  </si>
  <si>
    <t>LUPULO TETRAHOP ISO EXTRACT 10%</t>
  </si>
  <si>
    <t>MALTE CARAHELL - SC 25KG (GOLDSWAEN HELL)</t>
  </si>
  <si>
    <t>MALTE MELANOIDINA (SWAEN MELANY)</t>
  </si>
  <si>
    <t>MALTE PILSEN BAG 1000 - BARLEY</t>
  </si>
  <si>
    <t>NEOTAME</t>
  </si>
  <si>
    <t>NITROGENIO LÍQUIDO</t>
  </si>
  <si>
    <t>OLEO LARANJA 1LT</t>
  </si>
  <si>
    <t>PAPEL ONDULADO</t>
  </si>
  <si>
    <t>POLPA DE AÇAI DESIDRATA SOL.</t>
  </si>
  <si>
    <t>PREFORMA 18G CRISTAL</t>
  </si>
  <si>
    <t>PREFORMA 20,6G CRISTAL</t>
  </si>
  <si>
    <t>PREFORMA 20,6G VERDE</t>
  </si>
  <si>
    <t>PREFORMA 31,7G CRISTAL</t>
  </si>
  <si>
    <t>PREFORMA 42,7G CRISTAL 2LT</t>
  </si>
  <si>
    <t>PREFORMA 42,7G VERDE 2LT</t>
  </si>
  <si>
    <t>PREFORMA 500ML CRISTAL</t>
  </si>
  <si>
    <t>PREFORMA 54,4GR CRISTAL SHORT</t>
  </si>
  <si>
    <t>PREFORMA 54,4GR VERDE SHORT</t>
  </si>
  <si>
    <t>PREFORMA 970ML CRISTAL - IND</t>
  </si>
  <si>
    <t>PREFORMA PET 12G CRISTAL</t>
  </si>
  <si>
    <t>PREFORMA PET 15G CRISTAL - IND</t>
  </si>
  <si>
    <t>PREFORMA PET 250/450 ML CRISTAL</t>
  </si>
  <si>
    <t xml:space="preserve">PREFORMA PET 39,7 G CRISTAL </t>
  </si>
  <si>
    <t>PREFORMA PET 39,7 G VERDE</t>
  </si>
  <si>
    <t>PREFORMA PET 46,7GR CRISTAL</t>
  </si>
  <si>
    <t>PREMIX ENERG EMULVIT 8942</t>
  </si>
  <si>
    <t>PREP ACIDO COLA + CAFEINA ANIDRA</t>
  </si>
  <si>
    <t>PREP. COMPOSTO DE TUBAINA FUNADA</t>
  </si>
  <si>
    <t>ROTULO ADESIVO VODCA FRIKOV 970ML</t>
  </si>
  <si>
    <t>ROTULO ALCOOL 70% 2LT</t>
  </si>
  <si>
    <t>ROTULO ALCOOL 70% 500ML</t>
  </si>
  <si>
    <t>ROTULO BAMBOA 300ML</t>
  </si>
  <si>
    <t>ROTULO BAMBOA 330ML</t>
  </si>
  <si>
    <t>ROTULO BAMBOA 600ML</t>
  </si>
  <si>
    <t>ROTULO BAMBOA FRUTAS VERMELHAS</t>
  </si>
  <si>
    <t>ROTULO BAMBOA LIMAO ROTULO - IND</t>
  </si>
  <si>
    <t>ROTULO BAMBOA MARACUJA - IND</t>
  </si>
  <si>
    <t>ROTULO BAMBOA TRADICIONAL IND</t>
  </si>
  <si>
    <t>ROTULO BAMBOA TRADICIONAL IND (PET)</t>
  </si>
  <si>
    <t>RÓTULO BOPP PER 37,6 X 8,5 FUNADA</t>
  </si>
  <si>
    <t>ROTULO BOPP TERNURA GUARANA 2L</t>
  </si>
  <si>
    <t>RÓTULO BOPP TUBAINA FUNADA</t>
  </si>
  <si>
    <t>ROTULO CACHACA CAIDEIRA 450ML - IND</t>
  </si>
  <si>
    <t>ROTULO CACHACA CAIDEIRA 600ML</t>
  </si>
  <si>
    <t>ROTULO CAYMAN 600ml</t>
  </si>
  <si>
    <t>ROTULO FURIOSO 1L</t>
  </si>
  <si>
    <t>ROTULO FURIOSO 2L</t>
  </si>
  <si>
    <t>ROTULO FURIOSO AÇAI 2L - CORTADO</t>
  </si>
  <si>
    <t>ROTULO FURIOSO MANGA 2LT  - CORTADO</t>
  </si>
  <si>
    <t>ROTULO FURIOSO MELANCIA E MORANGO 2L</t>
  </si>
  <si>
    <t>ROTULO FURIOSO MELAO 2L</t>
  </si>
  <si>
    <t>ROTULO FURIOSO TROPICAL 2L</t>
  </si>
  <si>
    <t>ROTULO GUARANA 2L</t>
  </si>
  <si>
    <t>ROTULO GUARANA 3L</t>
  </si>
  <si>
    <t>ROTULO GUARANA 500ML</t>
  </si>
  <si>
    <t>ROTULO ICE COLA 2L</t>
  </si>
  <si>
    <t>ROTULO ICE COLA 3L</t>
  </si>
  <si>
    <t>ROTULO ICE COLA 500ML</t>
  </si>
  <si>
    <t>ROTULO LARANJA 2L</t>
  </si>
  <si>
    <t>ROTULO LARANJA 500ML</t>
  </si>
  <si>
    <t>ROTULO LIMAO 2L</t>
  </si>
  <si>
    <t>ROTULO MEROLINHA 965ML - IND</t>
  </si>
  <si>
    <t>ROTULO MOEMA 1LT</t>
  </si>
  <si>
    <t>ROTULO MOEMA 300ML</t>
  </si>
  <si>
    <t>ROTULO MOEMA 600ML</t>
  </si>
  <si>
    <t>ROTULO PAPEL ADESIVO TUBAINA 300ML</t>
  </si>
  <si>
    <t>ROTULO REFRIKO COLA 2L</t>
  </si>
  <si>
    <t>ROTULO REFRIKO COLA 3L</t>
  </si>
  <si>
    <t>ROTULO REFRIKO COLA 500ML</t>
  </si>
  <si>
    <t>ROTULO REFRIKO COLA ZERO 2L</t>
  </si>
  <si>
    <t>ROTULO REFRIKO GUARANA ZERO 2L</t>
  </si>
  <si>
    <t>ROTULO REFRIKO LIMAO 500ML</t>
  </si>
  <si>
    <t>ROTULO REFRIKO TUBAINA 500ML</t>
  </si>
  <si>
    <t>ROTULO TUBA JUJUBA 2L</t>
  </si>
  <si>
    <t>ROTULO TUBA JUJUBA 500ML</t>
  </si>
  <si>
    <t>ROTULO TUBAINA 2L</t>
  </si>
  <si>
    <t>ROTULO TUBAINA 3L</t>
  </si>
  <si>
    <t>ROTULO TUBAINA SLEEVE 200 ML</t>
  </si>
  <si>
    <t>ROTULO TUTTI 2L</t>
  </si>
  <si>
    <t>ROTULO TUTTI 3L</t>
  </si>
  <si>
    <t>ROTULO UVA 2L</t>
  </si>
  <si>
    <t>ROTULO VODKA FRIKOV - IND</t>
  </si>
  <si>
    <t>SACARINA SÓDICA</t>
  </si>
  <si>
    <t xml:space="preserve">SAQUE - HARDZ </t>
  </si>
  <si>
    <t>SHRINK BAMBOA 269ML - 350X645X60</t>
  </si>
  <si>
    <t>SHRINK BAMBOA 390X690X60</t>
  </si>
  <si>
    <t>SHRINK BAMBOA 473ML - 400X770X60</t>
  </si>
  <si>
    <t>SHRINK LISO 269ML - 350X60X3</t>
  </si>
  <si>
    <t>SHRINK MARQUES 473ML - 400X770X60</t>
  </si>
  <si>
    <t>SHRINK MOEMA 269ML - 350X60X3</t>
  </si>
  <si>
    <t>SHRINK MOEMA 350ML - 390X60X3</t>
  </si>
  <si>
    <t>SHRINK MOEMA 473ML- 400X770X60</t>
  </si>
  <si>
    <t>SILICA DARACLAR HP9000</t>
  </si>
  <si>
    <t>SILICA HP 9000</t>
  </si>
  <si>
    <t>SORBATO DE POTASSIO 25KG</t>
  </si>
  <si>
    <t>SUCO CONCENTRADO DE MACA</t>
  </si>
  <si>
    <t>SUCO CONCENTRADO LARANJA</t>
  </si>
  <si>
    <t>SUCO CRANBERRY CONC 65 - EBBA</t>
  </si>
  <si>
    <t xml:space="preserve">SUCO LIMAO SICILIANO - HARDZ </t>
  </si>
  <si>
    <t>SUCO LIMÃO TAHITI - EBBA</t>
  </si>
  <si>
    <t>SUCO MORANGO - EBBA</t>
  </si>
  <si>
    <t>SUCRALOSE</t>
  </si>
  <si>
    <t>SULFATO DE ZINCO</t>
  </si>
  <si>
    <t>TAMPA - LATA 350/269/473ML</t>
  </si>
  <si>
    <t>TAMPA ABRE FACIL</t>
  </si>
  <si>
    <t>TAMPA ABRE FACIL AMARELA</t>
  </si>
  <si>
    <t>TAMPA AMARELA BAMBOA - IND</t>
  </si>
  <si>
    <t>TAMPA AMARELA LISA</t>
  </si>
  <si>
    <t>TAMPA AZUL BAMBOA - IND</t>
  </si>
  <si>
    <t>TAMPA AZUL BAMBOA PET - IND</t>
  </si>
  <si>
    <t>TAMPA AZUL LISA - IND</t>
  </si>
  <si>
    <t>TAMPA BRANCA FRIKOV - IND</t>
  </si>
  <si>
    <t>TAMPA CONTA GOTAS BAIXA VERMELHA GRAV FRIKOV FIO EM OURO</t>
  </si>
  <si>
    <t>TAMPA DOURADA LISA - IND</t>
  </si>
  <si>
    <t>TAMPA LARANJA REFRIKO</t>
  </si>
  <si>
    <t>TAMPA LILAS LISA</t>
  </si>
  <si>
    <t>TAMPA MEROLINHA - IND</t>
  </si>
  <si>
    <t>TAMPA METALICA BAMBOA</t>
  </si>
  <si>
    <t>TAMPA METALICA LISA</t>
  </si>
  <si>
    <t>TAMPA METALICA MOEMA</t>
  </si>
  <si>
    <t xml:space="preserve">TAMPA METALICA PRETA LISA </t>
  </si>
  <si>
    <t>TAMPA METÁLICA TUBAÍNA FUNADA</t>
  </si>
  <si>
    <t>TAMPA VERDE BAMBOA - IND</t>
  </si>
  <si>
    <t>TAMPA VERDE REFRIKO</t>
  </si>
  <si>
    <t>TAMPA VERMELHA BAMBOA - IND</t>
  </si>
  <si>
    <t>TAMPA VERMELHA ICE COLA</t>
  </si>
  <si>
    <t>TAMPA VERMELHA LISA</t>
  </si>
  <si>
    <t>TERRA CELITE 535</t>
  </si>
  <si>
    <t>TERRA CELITE HYFLO - CELATOM FW14 22,7 KG</t>
  </si>
  <si>
    <t>TERRA CELITE STANDARD</t>
  </si>
  <si>
    <t>TERRA DIATOMITA</t>
  </si>
  <si>
    <t>TURVADOR EM PO</t>
  </si>
  <si>
    <t>VASILHAME NOVO 300ML</t>
  </si>
  <si>
    <t>VASILHAME NOVO 600ML</t>
  </si>
  <si>
    <t>VASILHAME RETORNAVEL 1 LT</t>
  </si>
  <si>
    <t>VASILHAME RETORNAVEL 600ML</t>
  </si>
  <si>
    <t>VINHO DE MESA TINTO SECO GRANEL</t>
  </si>
  <si>
    <t>XAROPE DE HIGH MALTOSE 25KG (BREWGILL)</t>
  </si>
  <si>
    <t>TAMPA FRIKOV</t>
  </si>
  <si>
    <t>GARRAFA RETORNAVEL 1 LITRO</t>
  </si>
  <si>
    <t>COMPOSTO VODKA TRADICIONAL</t>
  </si>
  <si>
    <t>XAROPE COMPOSTO TERNURA GUARANA</t>
  </si>
  <si>
    <t>XAROPE COMPOSTO UVA</t>
  </si>
  <si>
    <t>XAROPE RFK COLA</t>
  </si>
  <si>
    <t>XAROPE HIGH MALTOSE</t>
  </si>
  <si>
    <t>GARRAFA OW LW 600ML AMBAR</t>
  </si>
  <si>
    <t>ROTULO ADESIVO BELLA ROMA</t>
  </si>
  <si>
    <t>VASILHAME 600 USADO</t>
  </si>
  <si>
    <t>Acuracidade Qualitativa</t>
  </si>
  <si>
    <t>ROTULO AGUA COM GAS 500ML HIDRATAR IND A</t>
  </si>
  <si>
    <t>ROTULO AGUA SEM GAS 500ML HIDRATAR IND A</t>
  </si>
  <si>
    <t>ACIDO CITRICO DINAMIZADO - BRITVIC</t>
  </si>
  <si>
    <t>GARRAFA SPIDER 900ML GIN/VODKA</t>
  </si>
  <si>
    <t>XAROPE COMPOSTO TUBAINA</t>
  </si>
  <si>
    <t>XAROPE COMPOSTO FUNADA</t>
  </si>
  <si>
    <t>XAROPE VINHO BELLA ROMA</t>
  </si>
  <si>
    <t>FILME STRETCH POLIETILENO 500X0023 - IND</t>
  </si>
  <si>
    <t xml:space="preserve">FILME TERMO ENCOLHIVEL 390X005 -IND </t>
  </si>
  <si>
    <t xml:space="preserve">TAMPA NATURAL LISA - IND </t>
  </si>
  <si>
    <t xml:space="preserve">TAMPA PRETA LISA - IND </t>
  </si>
  <si>
    <t xml:space="preserve">TAMPA ROXA PERFIL  BAIXO 28MM IND </t>
  </si>
  <si>
    <t xml:space="preserve">TAMPA VERDE AGUA PERFIL BAIXO 28MM IND </t>
  </si>
  <si>
    <t xml:space="preserve">LATA AL BAMBOA URUGUAI 473 ML </t>
  </si>
  <si>
    <t>AROMA NATURAL MOUTHFEEL FASV259</t>
  </si>
  <si>
    <t>PREFORMA 18 G CRISTAL - IND (AGUA)</t>
  </si>
  <si>
    <t>TAMPA AZUL LISA - IND (AGUA)</t>
  </si>
  <si>
    <t>CACHAÇA - HARDZ</t>
  </si>
  <si>
    <t>XAROPE COMPOSTO LARANJA</t>
  </si>
  <si>
    <t xml:space="preserve">AROMA IDENT NAT DE MANGA HS 25409 </t>
  </si>
  <si>
    <t xml:space="preserve">CACHAÇA - HARDZ </t>
  </si>
  <si>
    <t>DIOXIDO DE CARBONO - IND</t>
  </si>
  <si>
    <t>PREFORMA 31,7G CRISTAL - IND</t>
  </si>
  <si>
    <t>PREFORMA 56,65GR VERDE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</si>
  <si>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</si>
  <si>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</si>
  <si>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</si>
  <si>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</si>
  <si>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</si>
  <si>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</si>
  <si>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</si>
  <si>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</si>
  <si>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</si>
  <si>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</si>
  <si>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</si>
  <si>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</si>
  <si>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</si>
  <si>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VALOR (R$)</t>
  </si>
  <si>
    <t>MÉDIA</t>
  </si>
  <si>
    <t>%</t>
  </si>
  <si>
    <t xml:space="preserve">AROMA NATURAL MOUTHFEEL </t>
  </si>
  <si>
    <t>CX CARTONAGEM GIN</t>
  </si>
  <si>
    <t>CX FUNDO AUTO VODKA JAMES COOK 6X1-IND</t>
  </si>
  <si>
    <t>DESTILADO DE ERVAS AROMATICAS PARA GIN - IND</t>
  </si>
  <si>
    <t>ROT SLEEVE VODKA JAMES COOK 900ML-IND</t>
  </si>
  <si>
    <t>ROTULO BOPP TERNURA LARANJA 2L</t>
  </si>
  <si>
    <t>ROTULO BOPP TERNURA TUBAINA 2L</t>
  </si>
  <si>
    <t>ROTULO BOPP TERNURA UVA 2L</t>
  </si>
  <si>
    <t xml:space="preserve">LATA AL BAMBOA URUGUAI 269 ML </t>
  </si>
  <si>
    <t>BRITVIC - FILME STRETCH 500 X 0,23MM</t>
  </si>
  <si>
    <t>LATA BRITVIC OAKBERRY 269ML</t>
  </si>
  <si>
    <t>BRITVIC - FILME TERMOENCOLHIVEL</t>
  </si>
  <si>
    <t>SEQUESTRANTE - EDTA DISSODICO - BRITVIC</t>
  </si>
  <si>
    <t>CAFÉ VERDE EXT SECO SOL 20% - BRITVIC</t>
  </si>
  <si>
    <t>AROMA IN ACAI DOHLER 868661 - BRITVIC</t>
  </si>
  <si>
    <t>EXTRATO DE CHA VERDE MATCHA - BRITVIC</t>
  </si>
  <si>
    <t>EXTRATO DE ACAI DUAS RODAS - BRITVIC</t>
  </si>
  <si>
    <t>VALOR ESTOQUE FÍSICO (PA)</t>
  </si>
  <si>
    <t>VALOR ESTOQUE FÍSICO (MP)</t>
  </si>
  <si>
    <t>VALOR ESTOQUE SISTEMA (MP)</t>
  </si>
  <si>
    <t>VALOR ESTOQUE SISTEMA (PA)</t>
  </si>
  <si>
    <t>CUSTO (R$) DIVERGÊNCIA (PA)</t>
  </si>
  <si>
    <t>% DIVERGÊNCIA (PA)</t>
  </si>
  <si>
    <t>ACURACIDADE QUALITATIVA (MP)</t>
  </si>
  <si>
    <t>% DIVERGÊNCIA (MP)</t>
  </si>
  <si>
    <t>CUSTO (R$) DIVERGÊNCIA (MP)</t>
  </si>
  <si>
    <t>ACURACIDADE QUALITATIVA (PA)</t>
  </si>
  <si>
    <t>XAROPE COMPOSTO ENERGETICO</t>
  </si>
  <si>
    <t xml:space="preserve">XAROPE COMPOSTO ENERG MELANCIA E MORANGO </t>
  </si>
  <si>
    <t>01/fev</t>
  </si>
  <si>
    <t>DESCRIÇÃO</t>
  </si>
  <si>
    <t>LATA AL 269ML BAMBOA PILSEN - (URUGUAI)</t>
  </si>
  <si>
    <t>XAROPE COMPOSTO ENERGETICO TROPICAL</t>
  </si>
  <si>
    <t>XAROPE COMPOSTO MELÃO</t>
  </si>
  <si>
    <t>PREP ACIDO COLA + CAFEINA ANIDRO</t>
  </si>
  <si>
    <t xml:space="preserve">CX AUTO GIN JAMES COOK 6X1-IND          </t>
  </si>
  <si>
    <t xml:space="preserve">CX FUNDO AUTO VODKA JAMES COOK 6X1-IND  </t>
  </si>
  <si>
    <t xml:space="preserve">DESTILADO DE ERVAS AROMÁT PARA GIN-IND  </t>
  </si>
  <si>
    <t xml:space="preserve">ROT SLEEV GIN ACET 900ML-IND            </t>
  </si>
  <si>
    <t xml:space="preserve">ROT SLEEVE VODKA JAMES COOK 900ML-IND   </t>
  </si>
  <si>
    <t>DESTILADO</t>
  </si>
  <si>
    <t>ETIQUETA ADESIVA 3M- AGUA TONICA INDIA</t>
  </si>
  <si>
    <t>ETIQUETA ADESIVA 3M- CLUB SODA</t>
  </si>
  <si>
    <t>ETIQUETA ADESIVA 3M- CRANBERRY</t>
  </si>
  <si>
    <t xml:space="preserve">ETIQUETA ADESIVA 3M- LOW CALORIE </t>
  </si>
  <si>
    <t>ETIQUETA ADESIVA 3M- MAÇA VERDE</t>
  </si>
  <si>
    <t>ETIQUETA ADESIVA 3M- OAKBERRY</t>
  </si>
  <si>
    <t>ETIQUETA ADESIVA 3M- PINK LIMONADE</t>
  </si>
  <si>
    <t>ETIQUETA ADESIVA 3M- TONIC GINGER ALE</t>
  </si>
  <si>
    <t>KG</t>
  </si>
  <si>
    <t>UN</t>
  </si>
  <si>
    <t>SC</t>
  </si>
  <si>
    <t>LT</t>
  </si>
  <si>
    <t xml:space="preserve">ROT SLEE NOCH LIMAO 275ML               </t>
  </si>
  <si>
    <t xml:space="preserve">ROT SLEE NOCH MARACUJA 275ML            </t>
  </si>
  <si>
    <t xml:space="preserve">ROT SLEE NOCH MELANCIA 275ML            </t>
  </si>
  <si>
    <t>ETIQUETA ADES 3M BOPP 3850 BRANCA - EBBA</t>
  </si>
  <si>
    <t>FD</t>
  </si>
  <si>
    <t xml:space="preserve">SHRINK LISO 350ML- 380X60X3             </t>
  </si>
  <si>
    <t xml:space="preserve">XAROPE BRITVIC - CLUB SODA              </t>
  </si>
  <si>
    <t>CX</t>
  </si>
  <si>
    <t>ROTULO SLEEVE TUBAINA 250 ML EDICAO ESPE</t>
  </si>
  <si>
    <t>OK</t>
  </si>
  <si>
    <t xml:space="preserve">XAROPE BRITVIC - PINK LEMONADE          </t>
  </si>
  <si>
    <t>CUSTO MP (UN)</t>
  </si>
  <si>
    <t>XAROPE COMPOSTO TUBA JUJUBA LARANJA</t>
  </si>
  <si>
    <t>XAROPE COMPOSTO TUBA JUJUBA</t>
  </si>
  <si>
    <t xml:space="preserve">ROTULO TUBAJUJUBA LARANJA 2L </t>
  </si>
  <si>
    <t>SILICA DARACLAR</t>
  </si>
  <si>
    <t>LATA AL 269ML FURIOSO MELANCIA E MORANGO</t>
  </si>
  <si>
    <t>LATA AL 269ML FURIOSO MAÇA VERDE E MELÃO</t>
  </si>
  <si>
    <t>AROMA NATURAL PARA VODKA</t>
  </si>
  <si>
    <t>LATA AL 269ML FURIOSO MELANCIA ZERO</t>
  </si>
  <si>
    <t>LATA AL 269ML FURIOSO TRADICIONAL ZERO</t>
  </si>
  <si>
    <t>LATA AL 269ML FURIOSO TROPICAL</t>
  </si>
  <si>
    <t>LATA AL 473ML FURIOSO MELANCIA E MORANGO ZERO</t>
  </si>
  <si>
    <t>LATA AL 473ML FURIOSO ZERO</t>
  </si>
  <si>
    <t>SHRINK LISO 350ML- 380X60X3</t>
  </si>
  <si>
    <t xml:space="preserve">TAMPA ABRE FACIL BRANCA LISA </t>
  </si>
  <si>
    <t xml:space="preserve">FILME TERMO ENCOLHÍVEL DE 560 X 0,05    </t>
  </si>
  <si>
    <t>XAROPE COMPOSTO GUARANA RFK</t>
  </si>
  <si>
    <t>ALCOOL ETILICO POTAVEL</t>
  </si>
  <si>
    <t>CORANTE CARMIM DE COCHONILHA - EBBA</t>
  </si>
  <si>
    <t>CX ONE WAY MOEMA 12X300ML</t>
  </si>
  <si>
    <t>EMULSAO NEUTRA PARA SUCO</t>
  </si>
  <si>
    <t>EXTRATO TUTTI-FRUTTI REFRIKO 66</t>
  </si>
  <si>
    <t>FILME TERMO ENCOLHÍVEL DE 560 X 0,05</t>
  </si>
  <si>
    <t>ROTULO AGUA HIDRATAR COM GAS 1500ML - IND</t>
  </si>
  <si>
    <t>ROTULO AGUA HIDRATAR COM GAS 500 ML - IND</t>
  </si>
  <si>
    <t>ROTULO AGUA HIDRATAR SEM GAS 1500ML - IND</t>
  </si>
  <si>
    <t>ROTULO AGUA HIDRATAR SEM GAS 500 ML - IND</t>
  </si>
  <si>
    <t>ROTULO AGUA NEVOA COM GAS 500 ML - IND</t>
  </si>
  <si>
    <t>ROTULO AGUA NEVOA SEM GAS 500 ML - IND</t>
  </si>
  <si>
    <t>ROTULO AGUA TONICA MALDIVES 250ML</t>
  </si>
  <si>
    <t>ROTULO AGUA TONICA MALDIVES ZERO 250ML</t>
  </si>
  <si>
    <t>ROTULO GUARANA 600ML GARRAFA</t>
  </si>
  <si>
    <t>ROTULO LARANJA 600ML GARRAFA</t>
  </si>
  <si>
    <t>ROTULO LIMAO 600ML GARRAFA</t>
  </si>
  <si>
    <t xml:space="preserve">ROTULO REFRIKO TUBAINA 600ML </t>
  </si>
  <si>
    <t>ROTULO TUBA JUJUBA LARANJA 2L</t>
  </si>
  <si>
    <t xml:space="preserve">SHRINK LISO 2L/3L/500ML - 420X006 </t>
  </si>
  <si>
    <t>SHRINK LISO 390X60X3</t>
  </si>
  <si>
    <t>SUCO CONCENTRADO LIMÃO</t>
  </si>
  <si>
    <t>SUCO CONCENTRADO UVA</t>
  </si>
  <si>
    <t>SHRINK LISO 350ML - 380X50X3</t>
  </si>
  <si>
    <t>30/jun</t>
  </si>
  <si>
    <t>OK - QUANTIDADE SISTEMA VIROU DIVERGENTE</t>
  </si>
  <si>
    <t>OK, PERDA NÃO APONTADA</t>
  </si>
  <si>
    <t>OK, MANTÉM SOBRA</t>
  </si>
  <si>
    <t>CORREÇÃO DE APONTAMENTO - MANTÉM SOBRA</t>
  </si>
  <si>
    <t>NÃO CONSOME EM NENHUMA ESTRUTURA</t>
  </si>
  <si>
    <t>CORREÇÃO DE APONTAMENTO - MANTÉM FALTA</t>
  </si>
  <si>
    <t>SAIU NO MÊS 07 - 7400</t>
  </si>
  <si>
    <t>ANALISAR CONSUMO - CERVEJARIA</t>
  </si>
  <si>
    <t>SOLICITAR QUEBRA - TERCEIROS</t>
  </si>
  <si>
    <t>PENDENTE BAIXA RETRABALHO CAIXAS</t>
  </si>
  <si>
    <t>OK, SOBRA ENCONTRADA MOVIMENTAÇÃO</t>
  </si>
  <si>
    <t>POSSÍVEL CONSUMO INVERTIDO 420X05</t>
  </si>
  <si>
    <t xml:space="preserve">ANALISAR CONSUMO - AMOSTRAS </t>
  </si>
  <si>
    <t>POSSÍVEL CONSUMO INVERTIDO 420X06</t>
  </si>
  <si>
    <t>CORREÇÃO DE APONTAMENTO - MANTÉM FALTA - FILME SEM CONSUMO</t>
  </si>
  <si>
    <t>OK, AJUSTAR EM OP</t>
  </si>
  <si>
    <t>OK, SOBRA LOTE ANTIGO - SOLICITAR QUEBRA</t>
  </si>
  <si>
    <t>AGUARDANDO RETORNO - BRITVIC</t>
  </si>
  <si>
    <t>SAIU NO MÊS 07 - 4564</t>
  </si>
  <si>
    <t>ANALISAR CONSUMO - XAROPARIA</t>
  </si>
  <si>
    <t>CORREÇÃO DE APONTAMENTO - CONTAGEM CONSIDERANDO ERRADO NA CAIXA</t>
  </si>
  <si>
    <t>AGUARDAR PRÓXIMA CAMPANHA - CONTAGEM CICLICA</t>
  </si>
  <si>
    <t>ACOMPANHAR PRÓXIMA CAMPANHA - CONTAGEM CICLICA</t>
  </si>
  <si>
    <t>PRINT DASHBOARD ESTAVA COM SALDO INCOERENTE</t>
  </si>
  <si>
    <t>CORREÇÃO DE APONTAMENTO - ACUMULO PERDA</t>
  </si>
  <si>
    <t>OK, SOBRA ENCONTRADA MOVIMENTAÇÃO - ANALISAR CICLICO</t>
  </si>
  <si>
    <t>30/mai</t>
  </si>
  <si>
    <t>SUCO CONCENTRADO DE LIMAO</t>
  </si>
  <si>
    <t>SUCO CONCENTRADO DE UVA</t>
  </si>
  <si>
    <t>COMPOSTO DE VODKA (ELABORAÇÃO)</t>
  </si>
  <si>
    <t>PREFORMA 20G IND AGUA</t>
  </si>
  <si>
    <t>FERMENTO CERVEJEIRO FERMENTIS W-34/70</t>
  </si>
  <si>
    <t>XAROPE COMPOSTO TUBAJUJUBA</t>
  </si>
  <si>
    <t>LACRE VERMELHO</t>
  </si>
  <si>
    <t>LACRE BELGAN</t>
  </si>
  <si>
    <t>Tipo</t>
  </si>
  <si>
    <t>Descricao</t>
  </si>
  <si>
    <t>PA</t>
  </si>
  <si>
    <t>REFRIKO COLA 12X500ML</t>
  </si>
  <si>
    <t>CB01</t>
  </si>
  <si>
    <t>REFRIKO COLA 4X3LT</t>
  </si>
  <si>
    <t>REFRIKO COLA 6X350ML</t>
  </si>
  <si>
    <t>REFRIKO GUARANA 12X500ML</t>
  </si>
  <si>
    <t>REFRIKO GUARANA 24X600ML - RET</t>
  </si>
  <si>
    <t>REFRIKO GUARANA 4X3LT</t>
  </si>
  <si>
    <t>REFRIKO GUARANA 6X350ML</t>
  </si>
  <si>
    <t>REFRIKO LARANJA 12X500ML</t>
  </si>
  <si>
    <t>REFRIKO LARANJA 24X600ML - RET</t>
  </si>
  <si>
    <t>REFRIKO LARANJA 6X350ML</t>
  </si>
  <si>
    <t>REFRIKO LIMAO 12X200ML</t>
  </si>
  <si>
    <t>REFRIKO LIMAO 24X600ML - RET</t>
  </si>
  <si>
    <t>REFRIKO LIMAO 6X2LT</t>
  </si>
  <si>
    <t>REFRIKO TUBAINA 12X300ML</t>
  </si>
  <si>
    <t>REFRIKO TUBAINA 12X500ML</t>
  </si>
  <si>
    <t>REFRIKO TUBAINA 24X600ML - RET</t>
  </si>
  <si>
    <t>REFRIKO TUBAINA 4X3LT</t>
  </si>
  <si>
    <t>REFRIKO TUBAINA 6X2LT</t>
  </si>
  <si>
    <t>REFRIKO TUBAINA 6X350ML</t>
  </si>
  <si>
    <t>FURIOSO MELANCIA E MORANGO 12X250ML</t>
  </si>
  <si>
    <t>FURIOSO MELANCIA E MORANGO 6X2LT</t>
  </si>
  <si>
    <t>FURIOSO MELANCIA E MORANGO 6X473ML</t>
  </si>
  <si>
    <t>FURIOSO MACA VERDE E MELAO 6X2LT</t>
  </si>
  <si>
    <t>FURIOSO TRADICIONAL 12X250ML</t>
  </si>
  <si>
    <t>FURIOSO TRADICIONAL 6X2LT</t>
  </si>
  <si>
    <t>FURIOSO TRADICIONAL 6X473ML</t>
  </si>
  <si>
    <t>FURIOSO TROPICAL 12X250ML</t>
  </si>
  <si>
    <t>FURIOSO TROPICAL 6X2LT</t>
  </si>
  <si>
    <t>FURIOSO TRADICIONAL ZERO 6X473ML</t>
  </si>
  <si>
    <t>FURIOSO MELANCIA E MORANGO ZERO 6X473ML</t>
  </si>
  <si>
    <t>FURIOSO TRADICIONAL 6X269ML</t>
  </si>
  <si>
    <t>FURIOSO TRADICIONAL ZERO 6X269ML</t>
  </si>
  <si>
    <t>FURIOSO MELANCIA E MORANGO 6X269ML</t>
  </si>
  <si>
    <t>FURIOSO MELANCIA E MORANGO ZERO 6X269ML</t>
  </si>
  <si>
    <t>FURIOSO MACA VERDE E MELAO 6X269ML</t>
  </si>
  <si>
    <t>FURIOSO TROPICAL 6X269ML</t>
  </si>
  <si>
    <t>CV BELLA ROMA 6X265ML</t>
  </si>
  <si>
    <t>CV BELLA ROMA 6X473ML</t>
  </si>
  <si>
    <t>COQ DELIRIO CRAZY 6X473ML</t>
  </si>
  <si>
    <t>COQ DELIRIO MAD 6X473ML</t>
  </si>
  <si>
    <t>COQ NOCH ICE LIMAO 12X275ML</t>
  </si>
  <si>
    <t>COQ NOCH ICE MARACUJA 12X275ML</t>
  </si>
  <si>
    <t>COQ NOCH ICE MELANCIA E MORANGO 12X275ML</t>
  </si>
  <si>
    <t>CER BAMBOA 12X269ML</t>
  </si>
  <si>
    <t>CER BAMBOA 12X330ML</t>
  </si>
  <si>
    <t>CER BAMBOA 12X350ML</t>
  </si>
  <si>
    <t>CER BAMBOA 12X473ML</t>
  </si>
  <si>
    <t>CER BAMBOA 6X600ML</t>
  </si>
  <si>
    <t>CER CAYMAN 12X269ML</t>
  </si>
  <si>
    <t>CER MOEMA 12X350ML</t>
  </si>
  <si>
    <t>CER MOEMA 12X473ML</t>
  </si>
  <si>
    <t>CER MOEMA 23X300ML - RET</t>
  </si>
  <si>
    <t>CER MOEMA 24X600ML - RET</t>
  </si>
  <si>
    <t>CER MOEMA 6X600ML</t>
  </si>
  <si>
    <t>VOD BAMBOA 6X970ML</t>
  </si>
  <si>
    <t>VOD JAMES COOK 6X900ML</t>
  </si>
  <si>
    <t>GIN JAMES COOK 6X900ML</t>
  </si>
  <si>
    <t>CHOPP MOEMA 30LT</t>
  </si>
  <si>
    <t>BR</t>
  </si>
  <si>
    <t>AT MALDIVES 12X250ML IND - CERVEJARIA</t>
  </si>
  <si>
    <t>FURIOSO ACAI 12X250ML IND - CERVEJARIA</t>
  </si>
  <si>
    <t>FURIOSO MACA VERDE E MELAO 12X250ML IND - CERVEJARIA</t>
  </si>
  <si>
    <t>FURIOSO MELANCIA E MORANGO 12X250ML IND - CERVEJARIA</t>
  </si>
  <si>
    <t>FURIOSO TRADICIONAL 12X250ML IND - CERVEJARIA</t>
  </si>
  <si>
    <t>FURIOSO TRADICIONAL 6X2LT IND - CERVEJARIA</t>
  </si>
  <si>
    <t>FURIOSO TROPICAL 12X250ML IND - CERVEJARIA</t>
  </si>
  <si>
    <t>FURIOSO CITRUS 12X250ML IND - CERVEJARIA</t>
  </si>
  <si>
    <t>COQ NOCH ICE LIMAO 12X275ML IND - CERVEJARIA</t>
  </si>
  <si>
    <t>COQ NOCH ICE MARACUJA 12X275ML IND - CERVEJARIA</t>
  </si>
  <si>
    <t>COQ NOCH ICE MELANCIA E MORANGO 12X275ML IND - CERVEJARIA</t>
  </si>
  <si>
    <t>CAC CAIDEIRA 12X450ML IND - CERVEJARIA</t>
  </si>
  <si>
    <t>FUNADA TUBAINA 24X605ML</t>
  </si>
  <si>
    <t>CER CHOPP DO MARQUES 12X473ML</t>
  </si>
  <si>
    <t>REFRIKO LARANJA 6X350ML EXP</t>
  </si>
  <si>
    <t>REFRIKO TUBAINA 6X350ML EXP</t>
  </si>
  <si>
    <t>TERNURA GUARANA 6X2LT EXP</t>
  </si>
  <si>
    <t>FURIOSO TRADICIONAL 6X2LT EXP</t>
  </si>
  <si>
    <t>FURIOSO TRADICIONAL 6X269ML EXP</t>
  </si>
  <si>
    <t>FURIOSO TROPICAL 6X269ML EXP</t>
  </si>
  <si>
    <t>FURIOSO MACA VERDE E MELAO 6X269ML EXP</t>
  </si>
  <si>
    <t>CER MOEMA 12X269ML EXP</t>
  </si>
  <si>
    <t>CER MOEMA 6X600ML EXP</t>
  </si>
  <si>
    <t>VOD BAMBOA 6X970ML EXP</t>
  </si>
  <si>
    <t>VOD JAMES COOK 6X900ML EXP</t>
  </si>
  <si>
    <t>ME</t>
  </si>
  <si>
    <t>REFRIKO COLA 12X200ML - ME</t>
  </si>
  <si>
    <t>REFRIKO GUARANA 12X200ML - ME</t>
  </si>
  <si>
    <t>REFRIKO LARANJA 12X200ML - ME</t>
  </si>
  <si>
    <t>REFRIKO LIMAO 12X200ML - ME</t>
  </si>
  <si>
    <t>REFRIKO TUBAINA 12X200ML - ME</t>
  </si>
  <si>
    <t>WHI JACK DANIELS HONEY 1LT - ME</t>
  </si>
  <si>
    <t>WHI JACK DANIELS FIRE 1LT - ME</t>
  </si>
  <si>
    <t>WHI JACK DANIELS APPLE 1LT - ME</t>
  </si>
  <si>
    <t>WHI BLACK &amp; WHITE 700ML - ME</t>
  </si>
  <si>
    <t>WHI JACK DANIELS C CARTUCHO 1LT - ME</t>
  </si>
  <si>
    <t>EM</t>
  </si>
  <si>
    <t>CONTRA ROTULO ADESIVO CER BAMBOA 330ML</t>
  </si>
  <si>
    <t>GARGALO PAPEL CER MOEMA 1L/ 600ML</t>
  </si>
  <si>
    <t>ROTULO ADESIVO CV BELLA ROMA 600ML</t>
  </si>
  <si>
    <t>ROTULO ADESIVO REFRIKO TUBAINA 300ML</t>
  </si>
  <si>
    <t>ROTULO SLEEVE VOD JAMES COOK 900ML</t>
  </si>
  <si>
    <t>ROTULO BOPP REFRIKO COLA 2L</t>
  </si>
  <si>
    <t>ROTULO BOPP REFRIKO COLA 3L</t>
  </si>
  <si>
    <t>ROTULO BOPP REFRIKO COLA 500ML</t>
  </si>
  <si>
    <t>ROTULO BOPP REFRIKO GUARANA 2L</t>
  </si>
  <si>
    <t>ROTULO BOPP REFRIKO GUARANA 3L</t>
  </si>
  <si>
    <t>ROTULO BOPP REFRIKO GUARANA 500ML</t>
  </si>
  <si>
    <t>ROTULO BOPP REFRIKO LARANJA 2L</t>
  </si>
  <si>
    <t>ROTULO BOPP REFRIKO LARANJA 500ML</t>
  </si>
  <si>
    <t>ROTULO BOPP REFRIKO LIMAO 2L</t>
  </si>
  <si>
    <t>ROTULO BOPP REFRIKO TUBAINA 200ML</t>
  </si>
  <si>
    <t>ROTULO BOPP REFRIKO TUBAINA 2L</t>
  </si>
  <si>
    <t>ROTULO BOPP REFRIKO TUBAINA 3L</t>
  </si>
  <si>
    <t>ROTULO BOPP REFRIKO TUBAINA 500ML</t>
  </si>
  <si>
    <t>ROTULO PAPEL REFRIKO GUARANA 600ML</t>
  </si>
  <si>
    <t>ROTULO PAPEL REFRIKO LARANJA 600ML</t>
  </si>
  <si>
    <t>ROTULO PAPEL REFRIKO LIMAO 600ML</t>
  </si>
  <si>
    <t>ROTULO PAPEL REFRIKO TUBAINA 600ML</t>
  </si>
  <si>
    <t>ROTULO SLEEVE FURIOSO MACA VERDE E MELAO 250ML</t>
  </si>
  <si>
    <t>ROTULO SLEEVE FURIOSO MACA VERDE E MELAO 2L</t>
  </si>
  <si>
    <t>ROTULO SLEEVE FURIOSO MELANCIA E MORANGO 2L</t>
  </si>
  <si>
    <t>ROTULO SLEEVE FURIOSO TRADICIONAL 1L</t>
  </si>
  <si>
    <t>ROTULO SLEEVE FURIOSO TRADICIONAL 250ML</t>
  </si>
  <si>
    <t>ROTULO SLEEVE FURIOSO TRADICIONAL 2L</t>
  </si>
  <si>
    <t>ROTULO SLEEVE FURIOSO TROPICAL 250ML</t>
  </si>
  <si>
    <t>ROTULO SLEEVE FURIOSO TROPICAL 2L</t>
  </si>
  <si>
    <t>CONTRA ROTULO PAPEL CER BAMBOA 300ML</t>
  </si>
  <si>
    <t>ROTULO ADESIVO CER BAMBOA LAGER 330ML</t>
  </si>
  <si>
    <t>ROTULO ADESIVO VOD BAMBOA 970ML</t>
  </si>
  <si>
    <t>ROTULO BOPP AGUA S/ GAS HIDRATAR 1,5L</t>
  </si>
  <si>
    <t>ROTULO BOPP AGUA S/ GAS HIDRATAR 500ML</t>
  </si>
  <si>
    <t>ROTULO BOPP CAIDEIRA 450ML</t>
  </si>
  <si>
    <t>ROTULO BOPP REFRIKO UVA 2L</t>
  </si>
  <si>
    <t>ROTULO BOPP TUBAJUJUBA GUARANA 2L</t>
  </si>
  <si>
    <t>ROTULO PAPEL CER MOEMA PILSEN 1L</t>
  </si>
  <si>
    <t>ROTULO PAPEL CER MOEMA PILSEN 300ML</t>
  </si>
  <si>
    <t>ROTULO PAPEL CER MOEMA PILSEN 600ML</t>
  </si>
  <si>
    <t>ROTULO PAPEL CER BAMBOA 600ML</t>
  </si>
  <si>
    <t>ROTULO SLEEVE FURIOSO ACAI 250ML</t>
  </si>
  <si>
    <t>ROTULO SLEEVE FURIOSO MELANCIA E MORANGO 250ML</t>
  </si>
  <si>
    <t>ROTULO SLEEVE GIN JAMES COOK 900ML</t>
  </si>
  <si>
    <t>ROTULO SLEEVE COQ NOCH LIMAO 275ML</t>
  </si>
  <si>
    <t>ROTULO SLEEVE COQ NOCH MELANCIA E MORANGO 275ML</t>
  </si>
  <si>
    <t>ROTULO SLEEVE COQ NOCH MARACUJA 275ML</t>
  </si>
  <si>
    <t>ROTULO BOPP AGUA C/ GAS HIDRATAR 500ML</t>
  </si>
  <si>
    <t>ROTULO SLEEVE FURIOSO CITRUS 250ML</t>
  </si>
  <si>
    <t>ROTULO BOPP AGUA C/ GAS HIDRATAR 1,5L</t>
  </si>
  <si>
    <t>ROTULO BOPP TUBAJUJUBA LARANJA 2L</t>
  </si>
  <si>
    <t>GARGALO PAPEL BAMBOA 600ML</t>
  </si>
  <si>
    <t>ROTULO PAPEL CER CAYMAN 600ML</t>
  </si>
  <si>
    <t>GARGALO PAPEL CAYMAN 600ML</t>
  </si>
  <si>
    <t>ROTULO BOPP ALCOOL 70 500ML</t>
  </si>
  <si>
    <t>ROTULO SLEEVE FURIOSO ACAI 2L</t>
  </si>
  <si>
    <t>ROTULO SLEEVE AGUA TONICA MALDIVES</t>
  </si>
  <si>
    <t>ROTULO SLEEVE BOMBADAO 2L</t>
  </si>
  <si>
    <t>PREFORMA CRISTAL 450/ 500ML B</t>
  </si>
  <si>
    <t>PREFORMA CRISTAL 500ML A</t>
  </si>
  <si>
    <t>PREFORMA VERDE 500ML A</t>
  </si>
  <si>
    <t>PREFORMA VERDE 500ML B</t>
  </si>
  <si>
    <t>PREFORMA CRISTAL 1/ 1,5L A</t>
  </si>
  <si>
    <t>PREFORMA CRISTAL 2L A1</t>
  </si>
  <si>
    <t>PREFORMA VERDE 2L A1</t>
  </si>
  <si>
    <t>PREFORMA VERDE 2L C1</t>
  </si>
  <si>
    <t>PREFORMA CRISTAL 2L A2</t>
  </si>
  <si>
    <t>PREFORMA VERDE 3L A</t>
  </si>
  <si>
    <t>PREFORMA CRISTAL 3L A</t>
  </si>
  <si>
    <t>PREFORMA CRISTAL 3L E</t>
  </si>
  <si>
    <t>PREFORMA VERDE 3L E</t>
  </si>
  <si>
    <t>PREFORMA CRISTAL 250/ 275/ 500ML D</t>
  </si>
  <si>
    <t>TAMPA PLASTICA LILAS</t>
  </si>
  <si>
    <t>TAMPA PLASTICA AMARELA</t>
  </si>
  <si>
    <t>TAMPA PLASTICA LARANJA</t>
  </si>
  <si>
    <t>TAMPA PLASTICA VERDE</t>
  </si>
  <si>
    <t>TAMPA PLASTICA VERMELHA</t>
  </si>
  <si>
    <t>TAMPA CACHACA MEROLINHA</t>
  </si>
  <si>
    <t>TAMPA METALICA ALUMINIO</t>
  </si>
  <si>
    <t>TAMPA METALICA PRETA</t>
  </si>
  <si>
    <t>TAMPA ABRE FACIL BRANCA</t>
  </si>
  <si>
    <t>TAMPA BRANCA VODKA FRIKOV</t>
  </si>
  <si>
    <t>TAMPA PLASTICA AZUL JAMES COOK</t>
  </si>
  <si>
    <t>TAMPA PLASTICA AZUL VODKA BAMBOA</t>
  </si>
  <si>
    <t>TAMPA PLASTICA AZUL</t>
  </si>
  <si>
    <t>TAMPA PLASTICA DOURADA</t>
  </si>
  <si>
    <t>TAMPA PLASTICA PRETA OMNI 120</t>
  </si>
  <si>
    <t>TAMPA PLASTICA AZUL OMNI 120</t>
  </si>
  <si>
    <t>FILME TERMOENCOLHIVEL LISO 420X0,05MM</t>
  </si>
  <si>
    <t>FILME TERMOENCOLHIVEL LISO 420X0,06MM</t>
  </si>
  <si>
    <t>FILME TERMOENCOLHIVEL LISO 560X0,06MM</t>
  </si>
  <si>
    <t>FILME STRETCH 500X0,023MM</t>
  </si>
  <si>
    <t>FILME TERMOENCOLHIVEL CER MOEMA 473ML 400X0,06MM</t>
  </si>
  <si>
    <t>FILME TERMOENCOLHIVEL CER MOEMA 350ML 380X0,06MM</t>
  </si>
  <si>
    <t>FILME TERMOENCOLHIVEL CER MOEMA 269ML 350X0,06MM</t>
  </si>
  <si>
    <t>FILME TERMOENCOLHIVEL LISO 380X0,06MM</t>
  </si>
  <si>
    <t>FILME TERMOENCOLHIVEL LISO 350X0,06MM</t>
  </si>
  <si>
    <t>FILME TERMOENCOLHIVEL CER BAMBOA 473ML 400X0,06MM</t>
  </si>
  <si>
    <t>FILME TERMOENCOLHIVEL CER BAMBOA 350ML 380X0,06MM</t>
  </si>
  <si>
    <t>FILME TERMOENCOLHIVEL CER BAMBOA 269ML 350X0,06MM</t>
  </si>
  <si>
    <t>FILME TERMOENCOLHIVEL LISO 500X0,06MM</t>
  </si>
  <si>
    <t>FILME TERMOENCOLHIVEL LISO 560X0,05MM</t>
  </si>
  <si>
    <t>FILME TERMOENCOLHIVEL LISO 380X0,05MM</t>
  </si>
  <si>
    <t>FILME TERMOENCOLHIVEL LISO 390X0,05MM</t>
  </si>
  <si>
    <t>FILME TERMOENCOLHIVEL LISO 330X0,04MM</t>
  </si>
  <si>
    <t>MP</t>
  </si>
  <si>
    <t>AROMA NATURAL MOUTHFEEL ADM</t>
  </si>
  <si>
    <t>PP</t>
  </si>
  <si>
    <t>COMPOSTO DESTILADO DE ERVAS AROMATICAS GIN BRUNHOLI</t>
  </si>
  <si>
    <t>L</t>
  </si>
  <si>
    <t>AROMA ARTIFICIAL ENERGY SYMRISE</t>
  </si>
  <si>
    <t>AROMA NATURAL BAUNILHA KALABROS</t>
  </si>
  <si>
    <t>AROMA IDENTICO AO NATURAL BLUEBERRY KALABROS</t>
  </si>
  <si>
    <t>AROMA NATURAL DE CITRUS RB 25395 SAPORITI</t>
  </si>
  <si>
    <t>AROMA ARTIFICIAL FRUTAS TROPICAIS MONARCH</t>
  </si>
  <si>
    <t>AROMA ARTIFICIAL GUARANA DUAS RODAS</t>
  </si>
  <si>
    <t>AROMA IDENTICO AO NATURAL DE LARANJA</t>
  </si>
  <si>
    <t>AROMA IDENTICO AO NATURAL DE LIMAO 41 SAPORITI</t>
  </si>
  <si>
    <t>AROMA NATURAL LIMAO VERDE MAJUFRAN</t>
  </si>
  <si>
    <t>AROMA IDENTICO AO NATURAL MACA VERDE DUAS RODAS</t>
  </si>
  <si>
    <t>AROMA IDENTICO AO NATURAL MARACUJA DUAS RODAS</t>
  </si>
  <si>
    <t>EMULSAO NEUTRA PARA SUCO SAPORITI</t>
  </si>
  <si>
    <t>AROMA ARTIFICIAL MELANCIA DUAS RODAS</t>
  </si>
  <si>
    <t>EMULSAO LARANJA SAPORITI</t>
  </si>
  <si>
    <t>AROMA IDENTICO AO NATURAL MELAO DUAS RODAS</t>
  </si>
  <si>
    <t>AROMA IDENTICO AO NATURAL MORANGO DUAS RODAS</t>
  </si>
  <si>
    <t>CONCENTRADO TUBAINA 7205 INTERAMERICAS</t>
  </si>
  <si>
    <t>PREPARADO ACIDO COLA</t>
  </si>
  <si>
    <t>CONCENTRADO BEBIDA ENERGETICA AF5080750100 TRADICIONAL ADM</t>
  </si>
  <si>
    <t>AROMA IDENTICO AO NATURAL PESSEGO RB 25049 SAPORITI</t>
  </si>
  <si>
    <t>AROMA IDENTICO AO NATURAL DE UVA SAPORITI</t>
  </si>
  <si>
    <t>AROMA NATURAL VODKA DUAS RODAS</t>
  </si>
  <si>
    <t>AROMA IDENTICO AO NATURAL CLOUDING LEMON</t>
  </si>
  <si>
    <t>EMULSAO CITRUS DUAS RODAS</t>
  </si>
  <si>
    <t>AROMA IDENTICO AO NATURAL LIMAO SICILIANO DUAS RODAS</t>
  </si>
  <si>
    <t>CORANTE VERMELHO PONCEAU</t>
  </si>
  <si>
    <t>CORANTE VERMELHO 3167 SAPORITI</t>
  </si>
  <si>
    <t>CORANTE AMARELO TARTRAZINA</t>
  </si>
  <si>
    <t>CORANTE CARAMELO CLASSE IV DPC</t>
  </si>
  <si>
    <t>SACARINA</t>
  </si>
  <si>
    <t>CICLAMATO SODIO</t>
  </si>
  <si>
    <t>ACESULFAME POTASSIO</t>
  </si>
  <si>
    <t>ANTIOXIDANTE INNODOX BEER</t>
  </si>
  <si>
    <t>CITRATO SODIO</t>
  </si>
  <si>
    <t>ACIDO MALICO</t>
  </si>
  <si>
    <t>SORBATO POTASSIO</t>
  </si>
  <si>
    <t>BENZOATO SODIO</t>
  </si>
  <si>
    <t>DIOXIDO CARBONO</t>
  </si>
  <si>
    <t>PREMIX CAFEINA/ TAURINA/ VITAMINAS ENERGETICO</t>
  </si>
  <si>
    <t>PREMIX VITAMINAS REFRESCO</t>
  </si>
  <si>
    <t>SUCO CONCENTRADO DE LARANJA</t>
  </si>
  <si>
    <t>EXTRATO NATURAL HORTELA PIMENTA MAJUFRAN</t>
  </si>
  <si>
    <t>EXTRATO GUARANA 200% DUAS RODAS</t>
  </si>
  <si>
    <t>EXTRATO AROMARIZADO GUARANA 28 SAPORITI</t>
  </si>
  <si>
    <t>POLPA ACAI DESIDRATADA SOLUVEL</t>
  </si>
  <si>
    <t>QUININO</t>
  </si>
  <si>
    <t>LATA CER BAMBOA PILSEN 269ML</t>
  </si>
  <si>
    <t>LATA CER BAMBOA PILSEN 473ML</t>
  </si>
  <si>
    <t>LATA CV BELLA ROMA 473ML</t>
  </si>
  <si>
    <t>LATA COQ DELIRIO HIGH 473ML</t>
  </si>
  <si>
    <t>LATA COQ DELIRIO CRAZY 473ML</t>
  </si>
  <si>
    <t>LATA COQ DELIRIO PUNCH 473ML</t>
  </si>
  <si>
    <t>LATA COQ DELIRIO MAD 473ML</t>
  </si>
  <si>
    <t>LATA COQ DELIRIO FURIOSO 473ML</t>
  </si>
  <si>
    <t>LATA FURIOSO MELANCIA E MORANGO 473ML</t>
  </si>
  <si>
    <t>LATA FURIOSO MACA VERDE E MELAO 473ML</t>
  </si>
  <si>
    <t>LATA FURIOSO TROPICAL 473ML</t>
  </si>
  <si>
    <t>LATA CER MOEMA PILSEN 350ML</t>
  </si>
  <si>
    <t>LATA CER MOEMA PILSEN 473ML</t>
  </si>
  <si>
    <t>LATA REFRIKO COLA 350ML</t>
  </si>
  <si>
    <t>LATA REFRIKO LARANJA 350ML</t>
  </si>
  <si>
    <t>LATA REFRIKO TUBAINA 350ML</t>
  </si>
  <si>
    <t>LATA REFRIKO GUARANA 350ML</t>
  </si>
  <si>
    <t>LATA FURIOSO TRADICIONAL 473ML</t>
  </si>
  <si>
    <t>LATA FURIOSO TRADICIONAL ZERO 473ML</t>
  </si>
  <si>
    <t>LATA FURIOSO MELANCIA E MORANGO ZERO 473ML</t>
  </si>
  <si>
    <t>TAMPA LATA 350/ 269/ 473ML</t>
  </si>
  <si>
    <t>LATA FURIOSO MACA VERDE E MELAO 269ML</t>
  </si>
  <si>
    <t>LATA FURIOSO MELANCIA E MORANGO 269ML</t>
  </si>
  <si>
    <t>LATA FURIOSO MELANCIA E MORANGO ZERO 269ML</t>
  </si>
  <si>
    <t>LATA FURIOSO TRADICIONAL 269ML</t>
  </si>
  <si>
    <t>LATA FURIOSO TRADICIONAL ZERO 269ML</t>
  </si>
  <si>
    <t>LATA FURIOSO TROPICAL 269ML</t>
  </si>
  <si>
    <t>LATA CER BAMBOA PILSEN URUGUAI 269ML</t>
  </si>
  <si>
    <t>VASILHAME VODKA GINGUALA CRISTAL 970ML</t>
  </si>
  <si>
    <t>VASILHAME CERVEJA AMBAR 600ML</t>
  </si>
  <si>
    <t>VASILHAME CERVEJA LONG NECK CRISTAL 330ML</t>
  </si>
  <si>
    <t>VASILHAME CV BELLA ROMA AMBAR 600ML</t>
  </si>
  <si>
    <t>VASILHAME SPIDER CRISTAL 900ML</t>
  </si>
  <si>
    <t>VASILHAME AMBAR 300ML</t>
  </si>
  <si>
    <t>VASILHAME AMBAR 355ML COROA</t>
  </si>
  <si>
    <t>VASILHAME AMBAR 355ML TWISTOFF</t>
  </si>
  <si>
    <t>CAIXA GIN JAMES COOK 6X900ML</t>
  </si>
  <si>
    <t>CAIXA VODKA JAMES COOK 6X900ML</t>
  </si>
  <si>
    <t>CAIXA CER MOEMA 6X600ML</t>
  </si>
  <si>
    <t>CAIXA CER MOEMA 12X300ML</t>
  </si>
  <si>
    <t>CAIXA CER BAMBOA PILSEN 6X600ML</t>
  </si>
  <si>
    <t>CAIXA CER BAMBOA PILSEN 12X300ML</t>
  </si>
  <si>
    <t>CAIXA CER BAMBOA LAGER 12X330ML</t>
  </si>
  <si>
    <t>CAIXA REFRIGERANTE REFRIKO TUBAINA 12X300ML</t>
  </si>
  <si>
    <t>ETANOL NEUTRO ALCOOL ETILICO POTAVEL 96°</t>
  </si>
  <si>
    <t>MALTE PILSEN</t>
  </si>
  <si>
    <t>LUPULO TRADITION T-90</t>
  </si>
  <si>
    <t>LUPULO LSK KETTLE REDI</t>
  </si>
  <si>
    <t>LUPULO HALLERTAU NUGGET</t>
  </si>
  <si>
    <t>LUPULO TETRAHOP TETRALONE DRY HOP</t>
  </si>
  <si>
    <t>SILICA HP 9000 DERACLAR</t>
  </si>
  <si>
    <t>ESTABILIZANTE PVPP CLEAR MAX</t>
  </si>
  <si>
    <t>ENZIMAS ULTRAFLO</t>
  </si>
  <si>
    <t>ALGINATO PROPILENO GLICOL</t>
  </si>
  <si>
    <t>COMPOSTO FURIOSO TRADICIONAL</t>
  </si>
  <si>
    <t>COMPOSTO GIN JAMES COOK</t>
  </si>
  <si>
    <t>COMPOSTO VODKA BAMBOA</t>
  </si>
  <si>
    <t>CERVEJA MATURADA BAMBOA PILSEN</t>
  </si>
  <si>
    <t>CERVEJA MATURADA BAMBOA LAGER</t>
  </si>
  <si>
    <t>CERVEJA MATURADA MOEMA</t>
  </si>
  <si>
    <t>CERVEJA FILTRADA MOEMA</t>
  </si>
  <si>
    <t>CERVEJA FILTRADA BAMBOA LAGER</t>
  </si>
  <si>
    <t>CHAPA SEM IMPRESSAO 1000X1200MM</t>
  </si>
  <si>
    <t>CANTONEIRA SIMPLES 100X100X1580MM</t>
  </si>
  <si>
    <t>CLORETO CALCIO</t>
  </si>
  <si>
    <t>LACRE CHOPP BAMBOA PILSEN</t>
  </si>
  <si>
    <t>LACRE CHOPP MOEMA PILSEN</t>
  </si>
  <si>
    <t>LACRE CHOPP RIO 40 GRAUS PILSEN</t>
  </si>
  <si>
    <t>ET</t>
  </si>
  <si>
    <t>ROTULO SLEEVE FURIOSO TROPICAL 2L IND</t>
  </si>
  <si>
    <t>ROTULO PAPEL FUNADA TUBAINA 605ML</t>
  </si>
  <si>
    <t>ROTULO PAPEL CER SURVA PILSEN 600ML</t>
  </si>
  <si>
    <t>GARGALO PAPEL CER SURVA 600ML</t>
  </si>
  <si>
    <t>TAMPA METALICA FUNADA</t>
  </si>
  <si>
    <t>FILME STRETCH 500X0,23MM BRITVIC</t>
  </si>
  <si>
    <t>FILME TERMOENCOLHIVEL LISO 500X0,06MM BRITVIC</t>
  </si>
  <si>
    <t>FILME TERMOENCOLHIVEL CER SURVA 269ML 350X0,06MM</t>
  </si>
  <si>
    <t>MT</t>
  </si>
  <si>
    <t>AROMA IDENTICO AO NATURAL ACAI DOHLER BRITVIC</t>
  </si>
  <si>
    <t>AROMA NATURAL MENTA DUAS RODAS HARDZ</t>
  </si>
  <si>
    <t>AROMA NATURAL TANGERINA TAKASAGO HARDZ</t>
  </si>
  <si>
    <t>CONCENTRADO TUBAINA FUNADA</t>
  </si>
  <si>
    <t>ACESULFAME POTASSIO BRITVIC</t>
  </si>
  <si>
    <t>SUCRALOSE BRITVIC</t>
  </si>
  <si>
    <t>ACIDO CITRICO BRITVIC</t>
  </si>
  <si>
    <t>BICARBONATO SODIO BRITVIC</t>
  </si>
  <si>
    <t>BENZOATO SODIO BRITVIC</t>
  </si>
  <si>
    <t>EXTRATO CHA VERDE MATCHA BRITVIC</t>
  </si>
  <si>
    <t>LATA CER PILSEN 473ML MARQUES</t>
  </si>
  <si>
    <t>LATA CER MOEMA PILSEN 269ML</t>
  </si>
  <si>
    <t>LATA OAKBERRY 269ML BRITVIC</t>
  </si>
  <si>
    <t>SAQUE HARDZ</t>
  </si>
  <si>
    <t>AGUARDENTE DE CANA HARDZ</t>
  </si>
  <si>
    <t>SEQUESTRANTE EDTA DISSODICO BRITVIC</t>
  </si>
  <si>
    <t>COMPOSTO REFRIGERANTE FUNADA</t>
  </si>
  <si>
    <t>CANTONEIRA SIMPLES 50X50X4X850MM BRITVIC</t>
  </si>
  <si>
    <t>CHAPA SEM IMPRESSAO 1000X1200MM BRITVIC</t>
  </si>
  <si>
    <t>SAL CLORETO DE SODIO BRITVIC</t>
  </si>
  <si>
    <t>LACRE CHOPP MARQUES PILSEN</t>
  </si>
  <si>
    <t>ETIQUETA ADESIVA BRITVIC TONICA INDIA</t>
  </si>
  <si>
    <t>ETIQUETA ADESIVA BRITVIC CRAMBERRY</t>
  </si>
  <si>
    <t>ETIQUETA ADESIVA BRITVIC LOW CALORIE</t>
  </si>
  <si>
    <t>ETIQUETA ADESIVA BRITVIC MACA VERDE</t>
  </si>
  <si>
    <t>ETIQUETA ADESIVA BRITVIC OAKBERRY</t>
  </si>
  <si>
    <t>ETIQUETA ADESIVA BRITVIC PINK LEMONADE</t>
  </si>
  <si>
    <t>ETIQUETA ADESIVA BRITVIC TONIC GINGER ALE</t>
  </si>
  <si>
    <t>MC</t>
  </si>
  <si>
    <t>TERRA DIATOMITA 215/FILTER CEL</t>
  </si>
  <si>
    <t>TERRA DIATOMITA SPEEDFLOW/ STANDARD</t>
  </si>
  <si>
    <t>TERRA DIATOMITA 2500/535</t>
  </si>
  <si>
    <t>TERRA DIATOMITA 341/HYFLOW</t>
  </si>
  <si>
    <t>ACIDO TANICO</t>
  </si>
  <si>
    <t>FC</t>
  </si>
  <si>
    <t>SV</t>
  </si>
  <si>
    <t>FRETES - SUBCONTRATACAO</t>
  </si>
  <si>
    <t>SERVICO AGUA HIDRATAR C/ GAS 500ML</t>
  </si>
  <si>
    <t>SERVICO AGUA HIDRATAR S/ GAS 500ML</t>
  </si>
  <si>
    <t>SERVICO AGUA HIDRATAR S/ GAS 1,5LT</t>
  </si>
  <si>
    <t>SERVICO AGUA HIDRATAR C/ GAS 1,5LT</t>
  </si>
  <si>
    <t>AI</t>
  </si>
  <si>
    <t>VASILHAME CERVEJA AMBAR 1L RET</t>
  </si>
  <si>
    <t>CÓD. 
SAIB</t>
  </si>
  <si>
    <t>CÓD. PRODUTO</t>
  </si>
  <si>
    <t>BASE DE CADASTRO TOTVS</t>
  </si>
  <si>
    <t>Codigo</t>
  </si>
  <si>
    <t>AT MALDIVES 12X250ML</t>
  </si>
  <si>
    <t>REFRIKO COLA 12X200ML</t>
  </si>
  <si>
    <t>REFRIKO COLA 6X2LT</t>
  </si>
  <si>
    <t>REFRIKO FRAMBOESA 6X2LT</t>
  </si>
  <si>
    <t>REFRIKO GUARANA 12X200ML</t>
  </si>
  <si>
    <t>REFRIKO GUARANA 6X2LT</t>
  </si>
  <si>
    <t>REFRIKO LARANJA 12X200ML</t>
  </si>
  <si>
    <t>REFRIKO LARANJA 6X2LT</t>
  </si>
  <si>
    <t>REFRIKO LIMAO 6X350ML</t>
  </si>
  <si>
    <t>TUBAJUJUBA GUARANA 6X2LT</t>
  </si>
  <si>
    <t>REFRIKO TUBAINA 12X200ML</t>
  </si>
  <si>
    <t>REFRIKO UVA 12X200ML</t>
  </si>
  <si>
    <t>REFRIKO UVA 6X2LT</t>
  </si>
  <si>
    <t>REFRISHOW GUARANA 6X2LT</t>
  </si>
  <si>
    <t>TERNURA LARANJA 6X2LT</t>
  </si>
  <si>
    <t>TERNURA TUBAINA 6X2LT</t>
  </si>
  <si>
    <t>TERNURA UVA 6X2LT</t>
  </si>
  <si>
    <t>AT MALDIVES 250ML</t>
  </si>
  <si>
    <t>REFRIKO COLA 200ML</t>
  </si>
  <si>
    <t>REFRIKO COLA 500ML</t>
  </si>
  <si>
    <t>REFRIKO COLA 3LT</t>
  </si>
  <si>
    <t>REFRIKO COLA 2LT</t>
  </si>
  <si>
    <t>REFRIKO COLA 350ML</t>
  </si>
  <si>
    <t>REFRIKO FRAMBOESA 2LT</t>
  </si>
  <si>
    <t>REFRIKO GUARANA 200ML</t>
  </si>
  <si>
    <t>REFRIKO GUARANA 500ML</t>
  </si>
  <si>
    <t>REFRIKO GUARANA 600ML - RET</t>
  </si>
  <si>
    <t>REFRIKO GUARANA 3LT</t>
  </si>
  <si>
    <t>REFRIKO GUARANA 2LT</t>
  </si>
  <si>
    <t>REFRIKO GUARANA 350ML</t>
  </si>
  <si>
    <t>REFRIKO LARANJA 200ML</t>
  </si>
  <si>
    <t>REFRIKO LARANJA 500ML</t>
  </si>
  <si>
    <t>REFRIKO LARANJA 600ML - RET</t>
  </si>
  <si>
    <t>REFRIKO LARANJA 2LT</t>
  </si>
  <si>
    <t>REFRIKO LARANJA 350ML</t>
  </si>
  <si>
    <t>REFRIKO LIMAO 200ML</t>
  </si>
  <si>
    <t>REFRIKO LIMAO 600ML - RET</t>
  </si>
  <si>
    <t>REFRIKO LIMAO 2LT</t>
  </si>
  <si>
    <t>REFRIKO LIMAO 350ML</t>
  </si>
  <si>
    <t>TUBAJUJUBA GUARANA 2LT</t>
  </si>
  <si>
    <t>REFRIKO TUBAINA 200ML</t>
  </si>
  <si>
    <t>REFRIKO TUBAINA 300ML</t>
  </si>
  <si>
    <t>REFRIKO TUBAINA 500ML</t>
  </si>
  <si>
    <t>REFRIKO TUBAINA 600ML - RET</t>
  </si>
  <si>
    <t>REFRIKO TUBAINA 3LT</t>
  </si>
  <si>
    <t>REFRIKO TUBAINA 2LT</t>
  </si>
  <si>
    <t>REFRIKO TUBAINA 350ML</t>
  </si>
  <si>
    <t>REFRIKO UVA 200ML</t>
  </si>
  <si>
    <t>REFRIKO UVA 2LT</t>
  </si>
  <si>
    <t>REFRISHOW GUARANA 2LT</t>
  </si>
  <si>
    <t>TERNURA LARANJA 2LT</t>
  </si>
  <si>
    <t>TERNURA TUBAINA 2LT</t>
  </si>
  <si>
    <t>TERNURA UVA 2LT</t>
  </si>
  <si>
    <t>TUBAJUJUBA LARANJA 2LT</t>
  </si>
  <si>
    <t>TUBAJUJUBA LARANJA 6X2LT</t>
  </si>
  <si>
    <t>REFRIKO UVA 350ML</t>
  </si>
  <si>
    <t>REFRIKO UVA 6X350ML</t>
  </si>
  <si>
    <t>REFRIKO TUBAINA 12X250ML</t>
  </si>
  <si>
    <t>FURIOSO ACAI 12X250ML</t>
  </si>
  <si>
    <t>FURIOSO MACA VERDE E MELAO 12X250ML</t>
  </si>
  <si>
    <t>FURIOSO MACA VERDE E MELAO 6X473ML</t>
  </si>
  <si>
    <t>FURIOSO TROPICAL 6X473ML</t>
  </si>
  <si>
    <t>PACK FURIOSO SABORES 4X250ML</t>
  </si>
  <si>
    <t>BOMBADAO ENERGY DRINK 6X2LT</t>
  </si>
  <si>
    <t>FURIOSO ACAI 250ML</t>
  </si>
  <si>
    <t>FURIOSO MACA VERDE E MELAO 250ML</t>
  </si>
  <si>
    <t>FURIOSO MELANCIA E MORANGO 250ML</t>
  </si>
  <si>
    <t>FURIOSO MELANCIA E MORANGO 2LT</t>
  </si>
  <si>
    <t>FURIOSO MELANCIA E MORANGO 473ML</t>
  </si>
  <si>
    <t>FURIOSO MACA VERDE E MELAO 2LT</t>
  </si>
  <si>
    <t>FURIOSO MACA VERDE E MELAO 473ML</t>
  </si>
  <si>
    <t>FURIOSO TRADICIONAL 250ML</t>
  </si>
  <si>
    <t>FURIOSO TRADICIONAL 1LT</t>
  </si>
  <si>
    <t>FURIOSO TRADICIONAL 2LT</t>
  </si>
  <si>
    <t>FURIOSO TRADICIONAL 473ML</t>
  </si>
  <si>
    <t>FURIOSO TROPICAL 250ML</t>
  </si>
  <si>
    <t>FURIOSO TROPICAL 2LT</t>
  </si>
  <si>
    <t>FURIOSO TROPICAL 473ML</t>
  </si>
  <si>
    <t>BOMBADAO ENERGY DRINK 2LT</t>
  </si>
  <si>
    <t>FURIOSO CITRUS 250ML</t>
  </si>
  <si>
    <t>FURIOSO CITRUS 12X250ML</t>
  </si>
  <si>
    <t>FURIOSO TRADICIONAL ZERO 473ML</t>
  </si>
  <si>
    <t>FURIOSO MELANCIA E MORANGO ZERO 473ML</t>
  </si>
  <si>
    <t>FURIOSO TRADICIONAL 269ML</t>
  </si>
  <si>
    <t>FURIOSO TRADICIONAL ZERO 269ML</t>
  </si>
  <si>
    <t>FURIOSO MELANCIA E MORANGO 269ML</t>
  </si>
  <si>
    <t>FURIOSO MELANCIA E MORANGO ZERO 269ML</t>
  </si>
  <si>
    <t>FURIOSO MACA VERDE E MELAO 269ML</t>
  </si>
  <si>
    <t>FURIOSO TROPICAL 269ML</t>
  </si>
  <si>
    <t>FURIOSO TRADICIONAL 6X1LT</t>
  </si>
  <si>
    <t>CV BELLA ROMA 6X600ML</t>
  </si>
  <si>
    <t>COQ DELIRIO FURIOSO 6X473ML</t>
  </si>
  <si>
    <t>COQ DELIRIO HIGH 6X473ML</t>
  </si>
  <si>
    <t>COQ DELIRIO PUNCH 6X473ML</t>
  </si>
  <si>
    <t>COQ DELIRIUS 473ML</t>
  </si>
  <si>
    <t>CV BELLA ROMA 265ML</t>
  </si>
  <si>
    <t>CV BELLA ROMA 473ML</t>
  </si>
  <si>
    <t>CV BELLA ROMA 600ML</t>
  </si>
  <si>
    <t>COQ DELIRIO CRAZY 473ML</t>
  </si>
  <si>
    <t>COQ DELIRIO FURIOSO 473ML</t>
  </si>
  <si>
    <t>COQ DELIRIO HIGH 473ML</t>
  </si>
  <si>
    <t>COQ DELIRIO MAD 473ML</t>
  </si>
  <si>
    <t>COQ DELIRIO PUNCH 473ML</t>
  </si>
  <si>
    <t>COQ NOCH ICE LIMAO 275ML</t>
  </si>
  <si>
    <t>COQ NOCH ICE MARACUJA 275ML</t>
  </si>
  <si>
    <t>COQ NOCH ICE MELANCIA E MORANGO 275ML</t>
  </si>
  <si>
    <t>CER BAMBOA 12X300ML</t>
  </si>
  <si>
    <t>CER BAMBOA 23X300ML - RET</t>
  </si>
  <si>
    <t>CER BAMBOA 24X600ML - RET</t>
  </si>
  <si>
    <t>CER BAMBOA SLIM 12X350ML</t>
  </si>
  <si>
    <t>CER MOEMA 12X1LT - RET</t>
  </si>
  <si>
    <t>CER MOEMA 12X269ML</t>
  </si>
  <si>
    <t>CER MOEMA 12X300ML</t>
  </si>
  <si>
    <t>CER BAMBOA 269ML</t>
  </si>
  <si>
    <t>CER BAMBOA 300ML - RET</t>
  </si>
  <si>
    <t>CER BAMBOA 330ML</t>
  </si>
  <si>
    <t>CER BAMBOA 350ML</t>
  </si>
  <si>
    <t>CER BAMBOA 473ML</t>
  </si>
  <si>
    <t>CER BAMBOA 600ML - RET</t>
  </si>
  <si>
    <t>CER BAMBOA SLIM 350ML</t>
  </si>
  <si>
    <t>CER CAYMAN 269ML</t>
  </si>
  <si>
    <t>CER MOEMA 1LT - RET</t>
  </si>
  <si>
    <t>CER MOEMA 269ML</t>
  </si>
  <si>
    <t>CER MOEMA 300ML RET</t>
  </si>
  <si>
    <t>CER MOEMA 350ML</t>
  </si>
  <si>
    <t>CER MOEMA 473ML</t>
  </si>
  <si>
    <t>CER MOEMA 300ML</t>
  </si>
  <si>
    <t>CER MOEMA 600ML - RET</t>
  </si>
  <si>
    <t>AGUA BRISA S/ GAS 500ML</t>
  </si>
  <si>
    <t>AGUA BRISA C/ GAS 500ML</t>
  </si>
  <si>
    <t>AGUA BRISA S/ GAS 12X500ML</t>
  </si>
  <si>
    <t>AGUA BRISA C/ GAS 12X500ML</t>
  </si>
  <si>
    <t>REFRIKO ALCOOL 70% 12X500ML</t>
  </si>
  <si>
    <t>REFRIKO ALCOOL 70% 500ML</t>
  </si>
  <si>
    <t>CAC MEROLINHA 6X965ML</t>
  </si>
  <si>
    <t>CAC CAIDEIRA 12X450ML</t>
  </si>
  <si>
    <t>CAC CAIDEIRA 24X600ML - RET</t>
  </si>
  <si>
    <t>CAC MEROLINHA 965ML</t>
  </si>
  <si>
    <t>CAC CAIDEIRA 450ML</t>
  </si>
  <si>
    <t>CAC CAIDEIRA 600ML - RET</t>
  </si>
  <si>
    <t>VOD FRIKOV 6X970ML</t>
  </si>
  <si>
    <t>VOD BAMBOA 970ML</t>
  </si>
  <si>
    <t>VOD FRIKOV 970ML</t>
  </si>
  <si>
    <t>VOD JAMES COOK 900ML</t>
  </si>
  <si>
    <t>GIN JAMES COOK 900ML</t>
  </si>
  <si>
    <t>CHOPP BAMBOA 15LT</t>
  </si>
  <si>
    <t>CHOPP BAMBOA 30LT</t>
  </si>
  <si>
    <t>CHOPP MOEMA 15LT</t>
  </si>
  <si>
    <t>TUBAJUJUBA GUARANA 6X2LT IND - CERVEJARIA</t>
  </si>
  <si>
    <t>TUBAJUJUBA LARANJA 6X2LT IND - CERVEJARIA</t>
  </si>
  <si>
    <t>FURIOSO MELANCIA E MORANGO 6X2LT IND - CERVEJARIA</t>
  </si>
  <si>
    <t>FURIOSO MACA VERDE E MELAO 6X2LT IND - CERVEJARIA</t>
  </si>
  <si>
    <t>FURIOSO TROPICAL 6X2LT IND - CERVEJARIA</t>
  </si>
  <si>
    <t>BOMBADAO ENERGY DRINK 6X2LT IND - CERVEJARIA</t>
  </si>
  <si>
    <t>AGUA HIDRATAR C/ GAS 12X500ML IND - CERVEJARIA</t>
  </si>
  <si>
    <t>AGUA HIDRATAR S/ GAS 12X500ML IND - CERVEJARIA</t>
  </si>
  <si>
    <t>AGUA HIDRATAR S/ GAS 2X5LT IND - CERVEJARIA</t>
  </si>
  <si>
    <t>AGUA HIDRATAR S/ GAS 6X1,5LT IND - CERVEJARIA</t>
  </si>
  <si>
    <t>AGUA NEVOA S/ GAS 12X500ML IND - CERVEJARIA</t>
  </si>
  <si>
    <t>AGUA NEVOA C/ GAS 12X500ML IND - CERVEJARIA</t>
  </si>
  <si>
    <t>AGUA HIDRATAR C/ GAS 6X1,5LT IND - CERVEJARIA</t>
  </si>
  <si>
    <t>AGUA BRISA S/ GAS 12X500ML IND - CERVEJARIA</t>
  </si>
  <si>
    <t>AGUA BRISA C/ GAS 12X500ML IND - CERVEJARIA</t>
  </si>
  <si>
    <t>AGUA HIDRATAR S/ GAS 12X330ML IND - CERVEJARIA</t>
  </si>
  <si>
    <t>AT MALDIVES 12X250ML IND - REFRIKO</t>
  </si>
  <si>
    <t>SI</t>
  </si>
  <si>
    <t>TUBAJUJUBA GUARANA 6X2LT IND - REFRIKO</t>
  </si>
  <si>
    <t>TUBAJUJUBA LARANJA 6X2LT IND - REFRIKO</t>
  </si>
  <si>
    <t>FURIOSO ACAI 12X250ML IND - REFRIKO</t>
  </si>
  <si>
    <t>FURIOSO MACA VERDE E MELAO 12X250ML IND - REFRIKO</t>
  </si>
  <si>
    <t>FURIOSO MELANCIA E MORANGO 12X250ML IND - REFRIKO</t>
  </si>
  <si>
    <t>FURIOSO MELANCIA E MORANGO 6X2LT IND - REFRIKO</t>
  </si>
  <si>
    <t>FURIOSO MACA VERDE E MELAO 6X2LT IND - REFRIKO</t>
  </si>
  <si>
    <t>FURIOSO TRADICIONAL 12X250ML IND - REFRIKO</t>
  </si>
  <si>
    <t>FURIOSO TRADICIONAL 6X2LT IND - REFRIKO</t>
  </si>
  <si>
    <t>FURIOSO TROPICAL 12X250ML IND - REFRIKO</t>
  </si>
  <si>
    <t>FURIOSO TROPICAL 6X2LT IND - REFRIKO</t>
  </si>
  <si>
    <t>BOMBADAO ENERGY DRINK 6X2LT IND - REFRIKO</t>
  </si>
  <si>
    <t>FURIOSO CITRUS 12X250ML IND - REFRIKO</t>
  </si>
  <si>
    <t>COQ NOCH ICE LIMAO 12X275ML IND - REFRIKO</t>
  </si>
  <si>
    <t>COQ NOCH ICE MARACUJA 12X275ML IND - REFRIKO</t>
  </si>
  <si>
    <t>COQ NOCH ICE MELANCIA E MORANGO 12X275ML IND - REFRIKO</t>
  </si>
  <si>
    <t>CAC CAIDEIRA 12X450ML IND - REFRIKO</t>
  </si>
  <si>
    <t>AGUA HIDRATAR C/ GAS 12X500ML IND - MORAVIA</t>
  </si>
  <si>
    <t>AGUA HIDRATAR S/ GAS 12X500ML IND - MORAVIA</t>
  </si>
  <si>
    <t>AGUA HIDRATAR S/ GAS 2X5LT IND - MORAVIA</t>
  </si>
  <si>
    <t>AGUA HIDRATAR S/ GAS 6X1,5LT IND - MORAVIA</t>
  </si>
  <si>
    <t>AGUA NEVOA S/ GAS 12X500ML IND - MORAVIA</t>
  </si>
  <si>
    <t>AGUA NEVOA C/ GAS 12X500ML IND - MORAVIA</t>
  </si>
  <si>
    <t>AGUA HIDRATAR C/ GAS 6X1,5LT IND - MORAVIA</t>
  </si>
  <si>
    <t>AGUA BRISA S/ GAS 12X500ML IND - MORAVIA</t>
  </si>
  <si>
    <t>AGUA BRISA C/ GAS 12X500ML IND - MORAVIA</t>
  </si>
  <si>
    <t>AGUA HIDRATAR S/ GAS 12X330ML IND - MORAVIA</t>
  </si>
  <si>
    <t>BRITVIC AGUA TONICA INDIAN 6X220ML</t>
  </si>
  <si>
    <t>BRITVIC TONICA LOW CALORIE 6X220ML</t>
  </si>
  <si>
    <t>BRITVIC TONICA GINGER ALE 6X220ML</t>
  </si>
  <si>
    <t>BRITVIC PINK LIMONADE 6X220ML</t>
  </si>
  <si>
    <t>BRITVIC MACA VERDE 6X220ML</t>
  </si>
  <si>
    <t>BRITVIC CLUB SODA 6X220ML</t>
  </si>
  <si>
    <t>BRITVIC CRANBERRY 6X220ML</t>
  </si>
  <si>
    <t>BRITVIC OAKBERRY 6X269ML</t>
  </si>
  <si>
    <t>HARDZ LIMAO 12X355ML</t>
  </si>
  <si>
    <t>HARDZ TANGERINA 12X355ML</t>
  </si>
  <si>
    <t>HARDZ ABACAXI E HORTELA 12X355ML</t>
  </si>
  <si>
    <t>HARDZ MELANCIA 12X355ML</t>
  </si>
  <si>
    <t>HARDZ CAIPIRINHA 12X269ML</t>
  </si>
  <si>
    <t>CER SURVA 12X269ML</t>
  </si>
  <si>
    <t>CER SURVA 24X600ML RET</t>
  </si>
  <si>
    <t>CHOPP DO MARQUES 30LT</t>
  </si>
  <si>
    <t>CHOPP DO MARQUES 50LT</t>
  </si>
  <si>
    <t>REFRIKO UVA 6X2LT EXP</t>
  </si>
  <si>
    <t>REFRIKO LARANJA 6X2LT EXP</t>
  </si>
  <si>
    <t>REFRIKO GUARANA 6X2LT EXP</t>
  </si>
  <si>
    <t>REFRIKO COLA 6X350ML EXP</t>
  </si>
  <si>
    <t>REFRIKO COLA 6X2LT EXP</t>
  </si>
  <si>
    <t>REFRIKO GUARANA 12X500ML EXP</t>
  </si>
  <si>
    <t>REFRIKO GUARANA 6X350ML EXP</t>
  </si>
  <si>
    <t>REFRIKO LARANJA 12X500ML EXP</t>
  </si>
  <si>
    <t>REFRIKO TUBAINA 6X2LT EXP</t>
  </si>
  <si>
    <t>REFRIKO UVA 6X350ML EXP</t>
  </si>
  <si>
    <t>FURIOSO TRADICIONAL 12X250ML EXP</t>
  </si>
  <si>
    <t>FURIOSO TRADICIONAL 6X473ML EXP</t>
  </si>
  <si>
    <t>FURIOSO TROPICAL 6X473ML EXP</t>
  </si>
  <si>
    <t>FURIOSO TROPICAL 6X2LT EXP</t>
  </si>
  <si>
    <t>FURIOSO MACA VERDE E MELAO 6X473ML EXP</t>
  </si>
  <si>
    <t>FURIOSO MACA VERDE E MELAO 6X2LT EXP</t>
  </si>
  <si>
    <t>FURIOSO TRADICIONAL ZERO 6X473ML EXP</t>
  </si>
  <si>
    <t>FURIOSO MELANCIA E MORANGO ZERO 6X473ML EXP</t>
  </si>
  <si>
    <t>CV BELLA ROMA 6X265ML EXP</t>
  </si>
  <si>
    <t>CV BELLA ROMA 6X473ML EXP</t>
  </si>
  <si>
    <t>CER MOEMA 12X473ML EXP</t>
  </si>
  <si>
    <t>CER MOEMA 12X350ML EXP</t>
  </si>
  <si>
    <t>CER SURVA 12X269ML EXP</t>
  </si>
  <si>
    <t>CER SURVA 24X600ML RET EXP</t>
  </si>
  <si>
    <t>CER CAYMAN 12X269ML EXP</t>
  </si>
  <si>
    <t>CER BAMBOA 12X269ML EXP</t>
  </si>
  <si>
    <t>CER BAMBOA 12X330ML EXP</t>
  </si>
  <si>
    <t>CAC CAIDEIRA 12X450ML EXP</t>
  </si>
  <si>
    <t>AT MALDIVES 12X250ML - ME</t>
  </si>
  <si>
    <t>REFRIKO COLA 12X500ML - ME</t>
  </si>
  <si>
    <t>REFRIKO COLA 4X3LT - ME</t>
  </si>
  <si>
    <t>REFRIKO COLA 6X2LT - ME</t>
  </si>
  <si>
    <t>REFRIKO COLA 6X350ML - ME</t>
  </si>
  <si>
    <t>REFRIKO FRAMBOESA 6X2LT - ME</t>
  </si>
  <si>
    <t>REFRIKO GUARANA 12X500ML - ME</t>
  </si>
  <si>
    <t>REFRIKO GUARANA 24X600ML - RET - ME</t>
  </si>
  <si>
    <t>REFRIKO GUARANA 4X3LT - ME</t>
  </si>
  <si>
    <t>REFRIKO GUARANA 6X2LT - ME</t>
  </si>
  <si>
    <t>REFRIKO GUARANA 6X350ML - ME</t>
  </si>
  <si>
    <t>REFRIKO LARANJA 12X500ML - ME</t>
  </si>
  <si>
    <t>REFRIKO LARANJA 24X600ML - RET - ME</t>
  </si>
  <si>
    <t>REFRIKO LARANJA 6X2LT - ME</t>
  </si>
  <si>
    <t>REFRIKO LARANJA 6X350ML - ME</t>
  </si>
  <si>
    <t>REFRIKO LIMAO 24X600ML - RET - ME</t>
  </si>
  <si>
    <t>REFRIKO LIMAO 6X2LT - ME</t>
  </si>
  <si>
    <t>REFRIKO LIMAO 6X350ML - ME</t>
  </si>
  <si>
    <t>TUBAJUJUBA GUARANA 6X2LT - ME</t>
  </si>
  <si>
    <t>REFRIKO TUBAINA 12X300ML - ME</t>
  </si>
  <si>
    <t>REFRIKO TUBAINA 12X500ML - ME</t>
  </si>
  <si>
    <t>REFRIKO TUBAINA 24X600ML - RET - ME</t>
  </si>
  <si>
    <t>REFRIKO TUBAINA 4X3LT - ME</t>
  </si>
  <si>
    <t>REFRIKO TUBAINA 6X2LT - ME</t>
  </si>
  <si>
    <t>REFRIKO TUBAINA 6X350ML - ME</t>
  </si>
  <si>
    <t>REFRIKO UVA 12X200ML - ME</t>
  </si>
  <si>
    <t>REFRIKO UVA 6X2LT - ME</t>
  </si>
  <si>
    <t>REFRISHOW GUARANA 6X2LT - ME</t>
  </si>
  <si>
    <t>TERNURA LARANJA 6X2LT - ME</t>
  </si>
  <si>
    <t>TERNURA TUBAINA 6X2LT - ME</t>
  </si>
  <si>
    <t>TERNURA UVA 6X2LT - ME</t>
  </si>
  <si>
    <t>AT MALDIVES 250ML - ME</t>
  </si>
  <si>
    <t>REFRIKO COLA 200ML - ME</t>
  </si>
  <si>
    <t>REFRIKO COLA 500ML - ME</t>
  </si>
  <si>
    <t>REFRIKO COLA 3LT - ME</t>
  </si>
  <si>
    <t>REFRIKO COLA 2LT - ME</t>
  </si>
  <si>
    <t>REFRIKO COLA 350ML - ME</t>
  </si>
  <si>
    <t>REFRIKO FRAMBOESA 2LT - ME</t>
  </si>
  <si>
    <t>REFRIKO GUARANA 200ML - ME</t>
  </si>
  <si>
    <t>REFRIKO GUARANA 500ML - ME</t>
  </si>
  <si>
    <t>REFRIKO GUARANA 600ML - RET - ME</t>
  </si>
  <si>
    <t>REFRIKO GUARANA 3LT - ME</t>
  </si>
  <si>
    <t>REFRIKO GUARANA 2LT - ME</t>
  </si>
  <si>
    <t>REFRIKO GUARANA 350ML - ME</t>
  </si>
  <si>
    <t>REFRIKO LARANJA 200ML - ME</t>
  </si>
  <si>
    <t>REFRIKO LARANJA 500ML - ME</t>
  </si>
  <si>
    <t>REFRIKO LARANJA 600ML - RET - ME</t>
  </si>
  <si>
    <t>REFRIKO LARANJA 2LT - ME</t>
  </si>
  <si>
    <t>REFRIKO LARANJA 350ML - ME</t>
  </si>
  <si>
    <t>REFRIKO LIMAO 200ML - ME</t>
  </si>
  <si>
    <t>REFRIKO LIMAO 600ML - RET - ME</t>
  </si>
  <si>
    <t>REFRIKO LIMAO 2LT - ME</t>
  </si>
  <si>
    <t>REFRIKO LIMAO 350ML - ME</t>
  </si>
  <si>
    <t>TUBAJUJUBA GUARANA 2LT - ME</t>
  </si>
  <si>
    <t>REFRIKO TUBAINA 200ML - ME</t>
  </si>
  <si>
    <t>REFRIKO TUBAINA 300ML - ME</t>
  </si>
  <si>
    <t>REFRIKO TUBAINA 500ML - ME</t>
  </si>
  <si>
    <t>REFRIKO TUBAINA 600ML - RET - ME</t>
  </si>
  <si>
    <t>REFRIKO TUBAINA 3LT - ME</t>
  </si>
  <si>
    <t>REFRIKO TUBAINA 2LT - ME</t>
  </si>
  <si>
    <t>REFRIKO UVA 200ML - ME</t>
  </si>
  <si>
    <t>REFRIKO UVA 2LT - ME</t>
  </si>
  <si>
    <t>REFRISHOW GUARANA 2LT - ME</t>
  </si>
  <si>
    <t>TERNURA LARANJA 2LT - ME</t>
  </si>
  <si>
    <t>TERNURA TUBAINA 2LT - ME</t>
  </si>
  <si>
    <t>TERNURA UVA 2LT - ME</t>
  </si>
  <si>
    <t>TUBAJUJUBA LARANJA 2LT - ME</t>
  </si>
  <si>
    <t>TUBAJUJUBA LARANJA 6X2LT - ME</t>
  </si>
  <si>
    <t>REFRIKO UVA 350ML - ME</t>
  </si>
  <si>
    <t>REFRIKO UVA 6X350ML - ME</t>
  </si>
  <si>
    <t>REFRIKO TUBAINA 12X250ML -  ME</t>
  </si>
  <si>
    <t>FURIOSO ACAI 12X250ML - ME</t>
  </si>
  <si>
    <t>FURIOSO MACA VERDE E MELAO 12X250ML - ME</t>
  </si>
  <si>
    <t>FURIOSO MELANCIA E MORANGO 12X250ML - ME</t>
  </si>
  <si>
    <t>FURIOSO MELANCIA E MORANGO 6X473ML - ME</t>
  </si>
  <si>
    <t>FURIOSO MELANCIA E MORANGO 6X2LT - ME</t>
  </si>
  <si>
    <t>FURIOSO MACA VERDE E MELAO 6X473ML - ME</t>
  </si>
  <si>
    <t>FURIOSO MACA VERDE E MELAO 6X2LT - ME</t>
  </si>
  <si>
    <t>FURIOSO TRADICIONAL 12X250ML - ME</t>
  </si>
  <si>
    <t>FURIOSO TRADICIONAL 6X473ML - ME</t>
  </si>
  <si>
    <t>FURIOSO TRADICIONAL 6X2LT - ME</t>
  </si>
  <si>
    <t>FURIOSO TROPICAL 12X250ML - ME</t>
  </si>
  <si>
    <t>FURIOSO TROPICAL 6X473ML - ME</t>
  </si>
  <si>
    <t>FURIOSO TROPICAL 6X2LT - ME</t>
  </si>
  <si>
    <t>PACK FURIOSO SABORES 4X250ML - ME</t>
  </si>
  <si>
    <t>BOMBADAO ENERGY DRINK 6X2LT - ME</t>
  </si>
  <si>
    <t>FURIOSO ACAI 250ML - ME</t>
  </si>
  <si>
    <t>FURIOSO MACA VERDE E MELAO 250ML - ME</t>
  </si>
  <si>
    <t>FURIOSO MELANCIA E MORANGO 250ML - ME</t>
  </si>
  <si>
    <t>FURIOSO MELANCIA E MORANGO 2LT - ME</t>
  </si>
  <si>
    <t>FURIOSO MELANCIA E MORANGO 473ML - ME</t>
  </si>
  <si>
    <t>FURIOSO MACA VERDE E MELAO 2LT - ME</t>
  </si>
  <si>
    <t>FURIOSO MACA VERDE E MELAO 473ML - ME</t>
  </si>
  <si>
    <t>FURIOSO TRADICIONAL 250ML - ME</t>
  </si>
  <si>
    <t>FURIOSO TRADICIONAL 1LT - ME</t>
  </si>
  <si>
    <t>FURIOSO TRADICIONAL 2LT - ME</t>
  </si>
  <si>
    <t>FURIOSO TRADICIONAL 473ML - ME</t>
  </si>
  <si>
    <t>FURIOSO TROPICAL 250ML - ME</t>
  </si>
  <si>
    <t>FURIOSO TROPICAL 2LT - ME</t>
  </si>
  <si>
    <t>FURIOSO TROPICAL 473ML - ME</t>
  </si>
  <si>
    <t>BOMBADAO ENERGY DRINK 2LT - ME</t>
  </si>
  <si>
    <t>FURIOSO CITRUS 250ML - ME</t>
  </si>
  <si>
    <t>FURIOSO CITRUS 12X250ML - ME</t>
  </si>
  <si>
    <t>FURIOSO TRADICIONAL ZERO 473ML - ME</t>
  </si>
  <si>
    <t>FURIOSO MELANCIA E MORANGO ZERO 473ML - ME</t>
  </si>
  <si>
    <t>FURIOSO TRADICIONAL ZERO 6X473ML - ME</t>
  </si>
  <si>
    <t>FURIOSO MELANCIA E MORANGO ZERO 6X473ML - ME</t>
  </si>
  <si>
    <t>FURIOSO TRADICIONAL 6X269ML - ME</t>
  </si>
  <si>
    <t>FURIOSO TRADICIONAL ZERO 6X269ML - ME</t>
  </si>
  <si>
    <t>FURIOSO MELANCIA E MORANGO 6X269ML - ME</t>
  </si>
  <si>
    <t>FURIOSO MELANCIA E MORANGO ZERO 6X269ML - ME</t>
  </si>
  <si>
    <t>FURIOSO MACA VERDE E MELAO 6X269ML - ME</t>
  </si>
  <si>
    <t>FURIOSO TROPICAL 6X269ML - ME</t>
  </si>
  <si>
    <t>FURIOSO TRADICIONAL 269ML - ME</t>
  </si>
  <si>
    <t>FURIOSO TRADICIONAL ZERO 269ML - ME</t>
  </si>
  <si>
    <t>FURIOSO MELANCIA E MORANGO 269ML - ME</t>
  </si>
  <si>
    <t>FURIOSO MELANCIA E MORANGO ZERO 269ML - ME</t>
  </si>
  <si>
    <t>FURIOSO TROPICAL 269ML - ME</t>
  </si>
  <si>
    <t>FURIOSO TRADICIONAL 6X1LT - ME</t>
  </si>
  <si>
    <t>APE BALACREAM 1LT - ME</t>
  </si>
  <si>
    <t>APE CHANCELER 1LT - ME</t>
  </si>
  <si>
    <t>APE DRINKS EMBAIXADOR VERMELHAO 740ML - ME</t>
  </si>
  <si>
    <t>APE FERNET ASTECA 900ML - ME</t>
  </si>
  <si>
    <t>APE PARATUDO C/ RAIZES AMARGAS 900ML - ME</t>
  </si>
  <si>
    <t>APE TEMTUDO MEL E PEQUI 900ML - ME</t>
  </si>
  <si>
    <t>CV CAMPO LARGO RED 500ML - ME</t>
  </si>
  <si>
    <t>COQ ALCOOLICO C/ ACAI-DUELO 920ML - ME</t>
  </si>
  <si>
    <t>COQ ALCOOLICO CAMELINHO CHICLETINHO 500ML - ME</t>
  </si>
  <si>
    <t>COQ ALCOOLICO CAMELINHO LIMAO 500ML - ME</t>
  </si>
  <si>
    <t>COQ ALCOOLICO CAMELINHO PESSEGO 500ML - ME</t>
  </si>
  <si>
    <t>COQ ALCOOLICO DUELO 2LT - ME</t>
  </si>
  <si>
    <t>COQ AMENDOIM BAIANINHA 900ML - ME</t>
  </si>
  <si>
    <t>COQ BALABLUE 1LT - ME</t>
  </si>
  <si>
    <t>COQ CAMELINHO AGUA DE COCO 500ML - ME</t>
  </si>
  <si>
    <t>COQ CAMELINHO BLUEBERRY 500ML - ME</t>
  </si>
  <si>
    <t>COQ CAMELINHO MORANGO 500ML - ME</t>
  </si>
  <si>
    <t>COQ COCO BAIANINHA 900ML - ME</t>
  </si>
  <si>
    <t>CV SALTON LUNAE CLERICOT 750ML - ME</t>
  </si>
  <si>
    <t>COQ DUELO AMENDOIM 500ML - ME</t>
  </si>
  <si>
    <t>COQ DUELO BLUE 500ML - ME</t>
  </si>
  <si>
    <t>COQ DUELO CANELINHA 500ML - ME</t>
  </si>
  <si>
    <t>COQ DUELO CATUABA 500ML - ME</t>
  </si>
  <si>
    <t>COQ DUELO CATUABA 920ML - ME</t>
  </si>
  <si>
    <t>COQ DUELO COCO 500ML - ME</t>
  </si>
  <si>
    <t>COQ DUELO JURUBEBA 920ML - ME</t>
  </si>
  <si>
    <t>COQ DUELO LIMAO 500ML - ME</t>
  </si>
  <si>
    <t>COQ DUELO MARACUJA 500ML - ME</t>
  </si>
  <si>
    <t>COQ DUELO MORANGO 500ML - ME</t>
  </si>
  <si>
    <t>COQ DUELO PESSEGO 500ML - ME</t>
  </si>
  <si>
    <t>COQ DUELO TINTO SUAVE 880ML - ME</t>
  </si>
  <si>
    <t>COQ KEEP COOLER CLASSIC ACAI HIBISCO 6X275ML - ME</t>
  </si>
  <si>
    <t>COQ KEEP COOLER CLASSIC CITRUS 6X275ML - ME</t>
  </si>
  <si>
    <t>COQ KEEP COOLER CLASSIC MORANGO 6X275ML - ME</t>
  </si>
  <si>
    <t>COQ KEEP COOLER CLASSIC PESSEGO 6X275ML - ME</t>
  </si>
  <si>
    <t>COQ KEEP COOLER CLASSIC PINA COLADA 6X275ML - ME</t>
  </si>
  <si>
    <t>COQ KEEP COOLER CLASSIC UVA 6X275ML - ME</t>
  </si>
  <si>
    <t>COQ MARACUJA BAIANINHA 900ML - ME</t>
  </si>
  <si>
    <t>COQ RAIZ AMARGA 900ML - ME</t>
  </si>
  <si>
    <t>COQ RAIZ AMARGA DUELO CURA 920ML - ME</t>
  </si>
  <si>
    <t>LIC JURUBEBA ASTECA 900ML - ME</t>
  </si>
  <si>
    <t>LIC MENTA GOLF 900ML - ME</t>
  </si>
  <si>
    <t>STE KOSTEN 980ML - ME</t>
  </si>
  <si>
    <t>CV BELLA ROMA 6X265ML - ME</t>
  </si>
  <si>
    <t>CV BELLA ROMA 6X473ML - ME</t>
  </si>
  <si>
    <t>CV BELLA ROMA 6X600ML - ME</t>
  </si>
  <si>
    <t>COQ DELIRIO CRAZY 6X473ML - ME</t>
  </si>
  <si>
    <t>COQ DELIRIO FURIOSO 6X473ML - ME</t>
  </si>
  <si>
    <t>COQ DELIRIO HIGH 6X473ML - ME</t>
  </si>
  <si>
    <t>COQ DELIRIO MAD 6X473ML - ME</t>
  </si>
  <si>
    <t>COQ DELIRIO PUNCH 6X473ML - ME</t>
  </si>
  <si>
    <t>COQ NOCH ICE LIMAO 12X275ML - ME</t>
  </si>
  <si>
    <t>COQ NOCH ICE MARACUJA 12X275ML - ME</t>
  </si>
  <si>
    <t>COQ NOCH ICE MELANCIA E MORANGO 12X275ML - ME</t>
  </si>
  <si>
    <t>CV BELLA ROMA 265ML - ME</t>
  </si>
  <si>
    <t>CV BELLA ROMA 473ML - ME</t>
  </si>
  <si>
    <t>CV BELLA ROMA 600ML - ME</t>
  </si>
  <si>
    <t>COQ DELIRIO CRAZY 473ML - ME</t>
  </si>
  <si>
    <t>COQ DELIRIO FURIOSO 473ML - ME</t>
  </si>
  <si>
    <t>COQ DELIRIO HIGH 473ML - ME</t>
  </si>
  <si>
    <t>COQ DELIRIO MAD 473ML - ME</t>
  </si>
  <si>
    <t>COQ DELIRIO PUNCH 473ML - ME</t>
  </si>
  <si>
    <t>COQ NOCH ICE LIMAO 275ML - ME</t>
  </si>
  <si>
    <t>COQ NOCH ICE MARACUJA 275ML - ME</t>
  </si>
  <si>
    <t>COQ NOCH ICE MELANCIA E MORANGO 275ML - ME</t>
  </si>
  <si>
    <t>COQ CAMELINHO MARACUJA 500ML - ME</t>
  </si>
  <si>
    <t>COQ VB REFRESCA ICE LIMAO 12X275ML - ME</t>
  </si>
  <si>
    <t>COQ VB REFRESCA ICE FRUTAS VERMELHAS 12X275ML - ME</t>
  </si>
  <si>
    <t>COQ VB REFRESCA ICE MARACUJA 12X275ML - ME</t>
  </si>
  <si>
    <t>COQ KEEP COOLER CLASSIC TANGERINA 6X275ML - ME</t>
  </si>
  <si>
    <t>COQ DA ROCHA CANELINHA 12X275ML - ME</t>
  </si>
  <si>
    <t>LIC ESP DIEGO ZAMORA 43 700ML - ME</t>
  </si>
  <si>
    <t>COQ CATIVA CATUABA 1L - ME</t>
  </si>
  <si>
    <t>COQ CATIVA COM ACAI 1L - ME</t>
  </si>
  <si>
    <t>LIC STOCK CACAU 720ML - ME</t>
  </si>
  <si>
    <t>LIC STOCK CASSIS 720ML - ME</t>
  </si>
  <si>
    <t>LIC STOCK CHOCOLATE 720ML - ME</t>
  </si>
  <si>
    <t>LIC STOCK CURACAU BLUE 720ML - ME</t>
  </si>
  <si>
    <t>LIC STOCK MENTA 720ML - ME</t>
  </si>
  <si>
    <t>LIC STOCK PEACH 720ML - ME</t>
  </si>
  <si>
    <t>LIC STOCK CAFE 720ML - ME</t>
  </si>
  <si>
    <t>LIC STOCK MARULA GOLD 720ML - ME</t>
  </si>
  <si>
    <t>CER BAMBOA 12X269ML - ME</t>
  </si>
  <si>
    <t>CER BAMBOA 12X300ML - ME</t>
  </si>
  <si>
    <t>CER BAMBOA 12X330ML - ME</t>
  </si>
  <si>
    <t>CER BAMBOA 12X350ML - ME</t>
  </si>
  <si>
    <t>CER BAMBOA 12X473ML - ME</t>
  </si>
  <si>
    <t>CER BAMBOA 23X300ML - RET - ME</t>
  </si>
  <si>
    <t>CER BAMBOA 24X600ML - RET - ME</t>
  </si>
  <si>
    <t>CER BAMBOA 6X600ML - ME</t>
  </si>
  <si>
    <t>CER CAYMAN 12X269ML - ME</t>
  </si>
  <si>
    <t>CER MOEMA 12X1LT - RET - ME</t>
  </si>
  <si>
    <t>CER MOEMA 12X269ML - ME</t>
  </si>
  <si>
    <t>CER MOEMA 12X300ML - ME</t>
  </si>
  <si>
    <t>CER MOEMA 12X350ML - ME</t>
  </si>
  <si>
    <t>CER MOEMA 12X473ML - ME</t>
  </si>
  <si>
    <t>CER MOEMA 23X300ML - RET - ME</t>
  </si>
  <si>
    <t>CER MOEMA 24X600ML - RET - ME</t>
  </si>
  <si>
    <t>CER MOEMA 6X600ML - ME</t>
  </si>
  <si>
    <t>AGUA HIDRATAR C/ GAS 12X500ML - ME</t>
  </si>
  <si>
    <t>AGUA HIDRATAR S/ GAS 12X500ML - ME</t>
  </si>
  <si>
    <t>AGUA HIDRATAR S/ GAS 2X5LT - ME</t>
  </si>
  <si>
    <t>AGUA HIDRATAR S/ GAS 6X1,5LT - ME</t>
  </si>
  <si>
    <t>AGUA NEVOA S/ GAS 12X500ML - ME</t>
  </si>
  <si>
    <t>AGUA NEVOA C/ GAS 12X500ML - ME</t>
  </si>
  <si>
    <t>AGUA HIDRATAR C/ GAS 500ML - ME</t>
  </si>
  <si>
    <t>AGUA HIDRATAR S/ GAS 500ML - ME</t>
  </si>
  <si>
    <t>AGUA HIDRATAR S/ GAS 5LT - ME</t>
  </si>
  <si>
    <t>CER BAMBOA 269ML - ME</t>
  </si>
  <si>
    <t>CER BAMBOA 300ML - RET - ME</t>
  </si>
  <si>
    <t>CER BAMBOA 330ML - ME</t>
  </si>
  <si>
    <t>CER BAMBOA 350ML - ME</t>
  </si>
  <si>
    <t>CER BAMBOA 473ML - ME</t>
  </si>
  <si>
    <t>CER BAMBOA 600ML - RET - ME</t>
  </si>
  <si>
    <t>CER CAYMAN 269ML - ME</t>
  </si>
  <si>
    <t>CER MOEMA 1LT - RET - ME</t>
  </si>
  <si>
    <t>CER MOEMA 269ML - ME</t>
  </si>
  <si>
    <t>CER MOEMA 300ML RET - ME</t>
  </si>
  <si>
    <t>CER MOEMA 350ML - ME</t>
  </si>
  <si>
    <t>CER MOEMA 473ML - ME</t>
  </si>
  <si>
    <t>CER MOEMA 300ML - ME</t>
  </si>
  <si>
    <t>CER MOEMA 600ML - RET - ME</t>
  </si>
  <si>
    <t>AGUA HIDRATAR S/ GAS 1,5LT - ME</t>
  </si>
  <si>
    <t>AGUA NEVOA S/ GAS 500ML - ME</t>
  </si>
  <si>
    <t>AGUA NEVOA C/ GAS 500ML - ME</t>
  </si>
  <si>
    <t>AGUA HIDRATAR C/ GAS 6X1,5LT - ME</t>
  </si>
  <si>
    <t>AGUA MINERAL SFERRIE 510ML C/ GAS - ME</t>
  </si>
  <si>
    <t>AGUA MINERAL CRISTAL SELECT 500ML C/ GAS - ME</t>
  </si>
  <si>
    <t>AGUA BRISA S/ GAS 500ML - ME</t>
  </si>
  <si>
    <t>AGUA BRISA C/ GAS 500ML - ME</t>
  </si>
  <si>
    <t>AGUA BRISA S/ GAS 12X500ML - ME</t>
  </si>
  <si>
    <t>AGUA BRISA C/ GAS 12X500ML - ME</t>
  </si>
  <si>
    <t>AGUA HIDRATAR C/ GAS 330ML - ME</t>
  </si>
  <si>
    <t>AGUA HIDRATAR S/ GAS 330ML - ME</t>
  </si>
  <si>
    <t>AGUA HIDRATAR C/ GAS 12X330ML - ME</t>
  </si>
  <si>
    <t>AGUA HIDRATAR S/ GAS 12X330ML - ME</t>
  </si>
  <si>
    <t>REFRIKO ALCOOL 70% 12X500ML - ME</t>
  </si>
  <si>
    <t>REFRIKO ALCOOL 70% 500ML - ME</t>
  </si>
  <si>
    <t>SUC AURORA INTEGRAL BRANCO TP 1,5LT - ME</t>
  </si>
  <si>
    <t>SUC AURORA INTEGRAL BRANCO VD 1,5LT - ME</t>
  </si>
  <si>
    <t>XAR GROSELHA ASTECA 900ML - ME</t>
  </si>
  <si>
    <t>VT SALTON CLASSIC MERLOT 750ML - ME</t>
  </si>
  <si>
    <t>VB AURORA SECO RIESLING ITALICO 750ML - ME</t>
  </si>
  <si>
    <t>VB AURORA VARIETAL CHARDONNAY 750ML - ME</t>
  </si>
  <si>
    <t>VB CAMPO LARGO SECO 750ML - ME</t>
  </si>
  <si>
    <t>VB CAMPO LARGO SUAVE 750ML - ME</t>
  </si>
  <si>
    <t>VB CHALISE BRANCO SECO 750ML - ME</t>
  </si>
  <si>
    <t>VB CHALISE SUAVE 750ML - ME</t>
  </si>
  <si>
    <t>VB COUNTRY WINE SECO 750ML - ME</t>
  </si>
  <si>
    <t>VB COUNTRY WINE SUAVE 750ML - ME</t>
  </si>
  <si>
    <t>VB FIORINI ASTECA 900ML - ME</t>
  </si>
  <si>
    <t>VB GALO LUSITANO 750ML - ME</t>
  </si>
  <si>
    <t>VB JURUPINGA DINALLE 975ML - ME</t>
  </si>
  <si>
    <t>VB MAIPO MI PUEBLO SAUVIGNON BLANC 750ML - ME</t>
  </si>
  <si>
    <t>VB MARCUS JAMES RESERVADO CHARDONNAY 750ML - ME</t>
  </si>
  <si>
    <t>VB MARCUS JAMES RESERVADO RIESLING 750ML - ME</t>
  </si>
  <si>
    <t>VB MINIATURA JURUPINGA 50ML - ME</t>
  </si>
  <si>
    <t>VB SAINT GERMAIN ASSEMBLAGE 750ML - ME</t>
  </si>
  <si>
    <t>VB SAINT GERMAIN BLANC DE BLANCS 750ML - ME</t>
  </si>
  <si>
    <t>VB SALTON LUNAE 750ML - ME</t>
  </si>
  <si>
    <t>VB SUAVE TALLARICO 750ML - ME</t>
  </si>
  <si>
    <t>VR BRASILEIRO CHALISE 750ML - ME</t>
  </si>
  <si>
    <t>VR CAMPO LARGO SUAVE 750ML - ME</t>
  </si>
  <si>
    <t>VR CHALISE SUAVE 750ML - ME</t>
  </si>
  <si>
    <t>VR MARCUS JAMES RESERVADO 750ML - ME</t>
  </si>
  <si>
    <t>VR SALTON CANONICO 750ML - ME</t>
  </si>
  <si>
    <t>VT AURORA CABERNET SAUVIGNON 750ML - ME</t>
  </si>
  <si>
    <t>VT AURORA VARIETAL MERLOT 750ML - ME</t>
  </si>
  <si>
    <t>VT AURORA VARIETAL PINOT NOIR 750ML - ME</t>
  </si>
  <si>
    <t>VT CAMPO LARGO SECO 750ML - ME</t>
  </si>
  <si>
    <t>VT CAMPO LARGO SUAVE 750ML - ME</t>
  </si>
  <si>
    <t>VT CASILLERO DEL DIABLO CABERNET SAUVIGNON 750ML - ME</t>
  </si>
  <si>
    <t>VT CASILLERO DEL DIABLO CARMENERE 750ML - ME</t>
  </si>
  <si>
    <t>VT CASILLERO DEL DIABLO MALBEC 750ML - ME</t>
  </si>
  <si>
    <t>VT CASILLERO DEL DIABLO MERLOT 750ML - ME</t>
  </si>
  <si>
    <t>VT CASILLERO DEL DIABLO PINOT NOIR 750ML - ME</t>
  </si>
  <si>
    <t>VT CASILLERO DEL DIABLO RED BLEND 750ML - ME</t>
  </si>
  <si>
    <t>VT CASILLERO DEL DIABLO RESERVA CABERNET SAUVIGNON 750ML - ME</t>
  </si>
  <si>
    <t>VT CASILLERO DEL DIABLO RESERVA CARMENERE 750ML - ME</t>
  </si>
  <si>
    <t>VT CASILLERO DEL DIABLO SHIRAZ 750ML - ME</t>
  </si>
  <si>
    <t>VT CHALISE SECO 750ML - ME</t>
  </si>
  <si>
    <t>VT CHALISE SUAVE 750ML - ME</t>
  </si>
  <si>
    <t>VT CONCHA Y TORO RESERVADO 750ML - ME</t>
  </si>
  <si>
    <t>VT COUNTRY WINE SECO 750ML - ME</t>
  </si>
  <si>
    <t>VT COUNTRY WINE SUAVE 750ML - ME</t>
  </si>
  <si>
    <t>VT FIORINI ASTECA 900ML - ME</t>
  </si>
  <si>
    <t>VT GALO LUSITANO 750ML - ME</t>
  </si>
  <si>
    <t>VT GRAN RESERVA CABERNET SAUVIGNON 750ML - ME</t>
  </si>
  <si>
    <t>VT MAIPO MI PUEBLO CABERNET SAUVIGNON 750ML - ME</t>
  </si>
  <si>
    <t>VT MAIPO MI PUEBLO CARMENERE 750ML - ME</t>
  </si>
  <si>
    <t>VT MARCUS JAMES RESERVADO CABERNET SAUVIGNON FRANC 750ML - ME</t>
  </si>
  <si>
    <t>VT MARCUS JAMES RESERVADO CABERNET SAUVIGNON 750ML - ME</t>
  </si>
  <si>
    <t>VT MARCUS JAMES RESERVADO MERLOT 750ML - ME</t>
  </si>
  <si>
    <t>VT MARCUS JAMES RESERVADO PINOT 750ML - ME</t>
  </si>
  <si>
    <t>VT MARCUS JAMES RESERVADO PINOTAGE 750ML - ME</t>
  </si>
  <si>
    <t>VT MARCUS JAMES RESERVADO TANNAT 750ML - ME</t>
  </si>
  <si>
    <t>VT MARQUES DE CASA CONCHA CARMENERE 750ML - ME</t>
  </si>
  <si>
    <t>VT MARQUES DE CASA CONCHA MALBEC 750ML - ME</t>
  </si>
  <si>
    <t>VT QUINTA RIO GRANDE BORDO SECO 1LT - ME</t>
  </si>
  <si>
    <t>VT QUINTA RIO GRANDE BORDO SUAVE 1LT - ME</t>
  </si>
  <si>
    <t>VT QUINTA RIO GRANDE SECO 750ML - ME</t>
  </si>
  <si>
    <t>VT QUINTA RIO GRANDE SUAVE 750ML - ME</t>
  </si>
  <si>
    <t>VT SAINT GERMAIN ASSEMBLAGE 750ML - ME</t>
  </si>
  <si>
    <t>VT SAINT GERMAIN CABERNET SAUVIGNON 750ML - ME</t>
  </si>
  <si>
    <t>VT SAINT GERMAIN MERLOT 750ML - ME</t>
  </si>
  <si>
    <t>VT SALTON CLASSIC CABERNET SAUVIGNON 750ML - ME</t>
  </si>
  <si>
    <t>VT SALTON CLASSIC TANNAT 750ML - ME</t>
  </si>
  <si>
    <t>VT SALTON PARADOXO CABERNET SAUVIGNON 750ML - ME</t>
  </si>
  <si>
    <t>VT SALTON PARADOXO MERLOT 750ML - ME</t>
  </si>
  <si>
    <t>VT SALTON PARADOXO PINOTNOIR 750ML - ME</t>
  </si>
  <si>
    <t>VT SANGUE DE BOI SECO 750ML - ME</t>
  </si>
  <si>
    <t>VT SANGUE DE BOI SUAVE 750ML - ME</t>
  </si>
  <si>
    <t>VT TRIVENTO RESERVE MALBEC 750ML - ME</t>
  </si>
  <si>
    <t>VB CASILLERO DEL DIABLO BELIGTH SAUVIGNON BLANC 750ML - ME</t>
  </si>
  <si>
    <t>VR CASILLERO DEL DIABLO BELIGTH 750ML - ME</t>
  </si>
  <si>
    <t>VT SANGUE DE BOI SUAVE GASEIFICADO 660ML - ME</t>
  </si>
  <si>
    <t>VT SANGUE DE BOI SUAVE GASEIFICADO 6X275ML - ME</t>
  </si>
  <si>
    <t>VT SALTON SEPTIMUM SECO 750ML - ME</t>
  </si>
  <si>
    <t>ESP AURORA BRUT BRANCO 750ML - ME</t>
  </si>
  <si>
    <t>ESP AURORA BRUT ROSE 750ML - ME</t>
  </si>
  <si>
    <t>ESP AURORA DEMI SEC 750ML - ME</t>
  </si>
  <si>
    <t>ESP AURORA MOSCATEL BRANCO 750ML - ME</t>
  </si>
  <si>
    <t>ESP AURORA MOSCATEL ROSE 750ML - ME</t>
  </si>
  <si>
    <t>ESP AURORA PROSECCO 750ML - ME</t>
  </si>
  <si>
    <t>ESP AURORA ZERO ALCOOL 750ML - ME</t>
  </si>
  <si>
    <t>ESP SAINT GERMAIN BRANCO DEMI SEC 660ML - ME</t>
  </si>
  <si>
    <t>ESP SALTON BRUT 750ML - ME</t>
  </si>
  <si>
    <t>ESP SALTON BRUT OURO 750ML - ME</t>
  </si>
  <si>
    <t>ESP SALTON BRUT OURO ROSE 750ML - ME</t>
  </si>
  <si>
    <t>ESP SALTON BRUT ROSE 750ML - ME</t>
  </si>
  <si>
    <t>ESP SALTON CLASSIC BRUT 750ML - ME</t>
  </si>
  <si>
    <t>ESP SALTON CLASSIC MOSCATEL 750ML - ME</t>
  </si>
  <si>
    <t>ESP SALTON DEMI SEC 750ML - ME</t>
  </si>
  <si>
    <t>ESP SALTON EXTRA BRUT 750ML - ME</t>
  </si>
  <si>
    <t>ESP SALTON MOSCATEL 750ML - ME</t>
  </si>
  <si>
    <t>ESP SALTON MOSCATO ROSE 750ML - ME</t>
  </si>
  <si>
    <t>ESP SALTON PROSECCO BRUT 750ML - ME</t>
  </si>
  <si>
    <t>ESP AURORA ZERO ALCOOL ROSE 750ML - ME</t>
  </si>
  <si>
    <t>WHI DINGOOS 900ML - ME</t>
  </si>
  <si>
    <t>WHI BLACK STONE 1LT - ME</t>
  </si>
  <si>
    <t>WHI BELLS ORIGINAL 700ML - ME</t>
  </si>
  <si>
    <t>WHI BLACK &amp; WHITE 1LT - ME</t>
  </si>
  <si>
    <t>WHI BUCHANANS 12Y 1LT - ME</t>
  </si>
  <si>
    <t>WHI BUCHANANS 18Y 750ML - ME</t>
  </si>
  <si>
    <t>WHI BUCHANANS DELUXE 750ML - ME</t>
  </si>
  <si>
    <t>WHI BULLEIT BOURBON 750ML - ME</t>
  </si>
  <si>
    <t>WHI GOLD PAR 1LT - ME</t>
  </si>
  <si>
    <t>WHI GRAN PAR 1LT - ME</t>
  </si>
  <si>
    <t>WHI J&amp;B RARE 1LT - ME</t>
  </si>
  <si>
    <t>WHI JOHNNIE WALKER BLACK ICONS 1LT - ME</t>
  </si>
  <si>
    <t>WHI JOHNNIE WALKER BLACK LABEL 1LT - ME</t>
  </si>
  <si>
    <t>WHI JOHNNIE WALKER BLACK LABEL 50ML - ME</t>
  </si>
  <si>
    <t>WHI JOHNNIE WALKER BLACK LABEL 750ML - ME</t>
  </si>
  <si>
    <t>WHI JOHNNIE WALKER BLUE LABEL 750ML - ME</t>
  </si>
  <si>
    <t>WHI JOHNNIE WALKER DOUBLE BLACK 1LT - ME</t>
  </si>
  <si>
    <t>WHI JOHNNIE WALKER GOLD RESERVE 750ML - ME</t>
  </si>
  <si>
    <t>WHI JOHNNIE WALKER GREEN LABEL 750ML - ME</t>
  </si>
  <si>
    <t>WHI JOHNNIE WALKER RED LABEL 170ML - ME</t>
  </si>
  <si>
    <t>WHI JOHNNIE WALKER RED LABEL 1LT - ME</t>
  </si>
  <si>
    <t>WHI JOHNNIE WALKER RED LABEL 500ML - ME</t>
  </si>
  <si>
    <t>WHI JOHNNIE WALKER RED LABEL 50ML - ME</t>
  </si>
  <si>
    <t>WHI JOHNNIE WALKER RED LABEL 750ML - ME</t>
  </si>
  <si>
    <t>WHI JOHNNIE WALKER SWING 750ML - ME</t>
  </si>
  <si>
    <t>WHI LOGAN HERITAGE 700ML - ME</t>
  </si>
  <si>
    <t>WHI OLD PARR 18Y 750ML - ME</t>
  </si>
  <si>
    <t>WHI OLD PARR 1LT - ME</t>
  </si>
  <si>
    <t>WHI OLD PARR 750ML - ME</t>
  </si>
  <si>
    <t>WHI OLD VILLE 1LT - ME</t>
  </si>
  <si>
    <t>WHI OLDEN BLEND VIDRO C/ COPO 900ML - ME</t>
  </si>
  <si>
    <t>WHI SINGLETON OF DUFFTOWN 750ML - ME</t>
  </si>
  <si>
    <t>WHI WHITE HORSE 1LT - ME</t>
  </si>
  <si>
    <t>CAC 51 50ML - ME</t>
  </si>
  <si>
    <t>AGU YPIOCA CG PRATA 965ML - ME</t>
  </si>
  <si>
    <t>CAC 21 LUXO 900ML - ME</t>
  </si>
  <si>
    <t>CAC 21 LUXO 965ML - ME</t>
  </si>
  <si>
    <t>CAC 51 12X965ML RET - ME</t>
  </si>
  <si>
    <t>CAC 51 SELECAO 965ML - ME</t>
  </si>
  <si>
    <t>CAC CAMELINHO CARVALHO 500ML - ME</t>
  </si>
  <si>
    <t>CAC CANINHA JAMEL 12X965ML RET - ME</t>
  </si>
  <si>
    <t>CAC CANINHA JAMEL OURO 900ML RET - ME</t>
  </si>
  <si>
    <t>CAC CANINHA SERTANEJA 970ML - ME</t>
  </si>
  <si>
    <t>CAC MONKEY RESERVE ABACAXI AO VINHO 50ML - ME</t>
  </si>
  <si>
    <t>CAC MONKEY RESERVE ABACAXI AO VINHO 750ML - ME</t>
  </si>
  <si>
    <t>CAC MONKEY RESERVE CRAVO E CANELA 50ML - ME</t>
  </si>
  <si>
    <t>CAC MONKEY RESERVE CRAVO E CANELA 750ML - ME</t>
  </si>
  <si>
    <t>CAC MONKEY SPECIAL RESERVE BANANA 50ML - ME</t>
  </si>
  <si>
    <t>CAC MONKEY SPECIAL RESERVE BANANA 750ML - ME</t>
  </si>
  <si>
    <t>CAC MONKEY SPECIAL RESERVE SILVER 750ML - ME</t>
  </si>
  <si>
    <t>CAC SALINAS 600ML - ME</t>
  </si>
  <si>
    <t>CAC SALINAS BALSAMO 1LT - ME</t>
  </si>
  <si>
    <t>CAC SALINAS UMBURANA 1LT - ME</t>
  </si>
  <si>
    <t>CAC SALINAS UMBURANA 600ML - ME</t>
  </si>
  <si>
    <t>CAC TERRA BRAZILIS 750ML - ME</t>
  </si>
  <si>
    <t>CAC TERRA ROXA VIDRO 965ML - ME</t>
  </si>
  <si>
    <t>CAC VELHO BARREIRO 600ML - ME</t>
  </si>
  <si>
    <t>CAC VELHO BARREIRO 910ML - ME</t>
  </si>
  <si>
    <t>CAC VELHO BARREIRO ALAMBIQUE 700ML - ME</t>
  </si>
  <si>
    <t>CAC VELHO BARREIRO CAFE 910ML - ME</t>
  </si>
  <si>
    <t>CAC VELHO BARREIRO COMPOSTO 910ML - ME</t>
  </si>
  <si>
    <t>CAC VELHO BARREIRO LIMAO 910ML - ME</t>
  </si>
  <si>
    <t>CAC VILLA VELHA CARVALHO 965ML - ME</t>
  </si>
  <si>
    <t>CAC YPIOCA 150 ANOS REDESIGN 700ML - ME</t>
  </si>
  <si>
    <t>CAC YPIOCA 160 ANOS REDESIGN 700ML - ME</t>
  </si>
  <si>
    <t>CAC YPIOCA 5 CHAVES 700ML - ME</t>
  </si>
  <si>
    <t>CAC YPIOCA BRASILIZAR CG OURO 965ML - ME</t>
  </si>
  <si>
    <t>CAC YPIOCA BRASILIZAR EMPALHADA OURO 965ML - ME</t>
  </si>
  <si>
    <t>CAC YPIOCA GUARANA 1LT - ME</t>
  </si>
  <si>
    <t>CAC YPIOCA LIMAO 965ML - ME</t>
  </si>
  <si>
    <t>CAC YPIOCA MESTRE PRATA 965ML - ME</t>
  </si>
  <si>
    <t>CAC YPIOCA OURO 965ML - ME</t>
  </si>
  <si>
    <t>PIN CAMELINHO 500ML - ME</t>
  </si>
  <si>
    <t>PIN CATUPINGA 900ML - ME</t>
  </si>
  <si>
    <t>PIN VELHO BARREIRO PLATINUM 700ML - ME</t>
  </si>
  <si>
    <t>CAC MEROLINHA 6X965ML - ME</t>
  </si>
  <si>
    <t>CAC CAIDEIRA 12X450ML - ME</t>
  </si>
  <si>
    <t>CAC CAIDEIRA 24X600ML - RET - ME</t>
  </si>
  <si>
    <t>CAC MEROLINHA 965ML - ME</t>
  </si>
  <si>
    <t>CAC CAIDEIRA 450ML - ME</t>
  </si>
  <si>
    <t>CAC CAIDEIRA 600ML - RET - ME</t>
  </si>
  <si>
    <t>CAC 51 LATA 12X350ML - ME</t>
  </si>
  <si>
    <t>CAC PRESIDENTE 900ML - ME</t>
  </si>
  <si>
    <t>CAC 51 RESERVA SINGULAR 700ML - ME</t>
  </si>
  <si>
    <t>CAC 51 RESERVA RARA 700ML - ME</t>
  </si>
  <si>
    <t>CAC 51 RESERVA UNICA 700ML - ME</t>
  </si>
  <si>
    <t>CAC 51 MEL 740ML - ME</t>
  </si>
  <si>
    <t>CAC SELETA 600ML - ME</t>
  </si>
  <si>
    <t>CAC SELETA 1L - ME</t>
  </si>
  <si>
    <t>CAC BOAZINHA 600ML - ME</t>
  </si>
  <si>
    <t>CAC BOAZINHA 1L - ME</t>
  </si>
  <si>
    <t>VOD 51 PIRASSUNUNGA OURO 965ML - ME</t>
  </si>
  <si>
    <t>VOD BALALAIKA 1LT - ME</t>
  </si>
  <si>
    <t>VOD BAM KETEL ONE GRAPEFRUIT E ROSE 750ML - ME</t>
  </si>
  <si>
    <t>VOD BAM KETEL ONE PEACH E ORANGE 750ML - ME</t>
  </si>
  <si>
    <t>VOD CIROC 750ML - ME</t>
  </si>
  <si>
    <t>VOD ETERNITY TRADICIONAL 900ML - ME</t>
  </si>
  <si>
    <t>VOD KETEL ONE 1LT - ME</t>
  </si>
  <si>
    <t>VOD KISLLA BIG APPLE 900ML - ME</t>
  </si>
  <si>
    <t>VOD KISLLA BLUE BERRY 900ML - ME</t>
  </si>
  <si>
    <t>VOD KISLLA LIMAO 900ML - ME</t>
  </si>
  <si>
    <t>VOD KISLLA MARACUJA 900ML - ME</t>
  </si>
  <si>
    <t>VOD KISLLA MENTA 900ML - ME</t>
  </si>
  <si>
    <t>VOD KISLLA RED FRUITS 900ML - ME</t>
  </si>
  <si>
    <t>VOD KRISKOF APPLE 900ML - ME</t>
  </si>
  <si>
    <t>VOD KRISKOF BANANINHA 900ML - ME</t>
  </si>
  <si>
    <t>VOD KRISKOF BLUE 900ML - ME</t>
  </si>
  <si>
    <t>VOD KRISKOF COCO 900ML - ME</t>
  </si>
  <si>
    <t>VOD KRISKOF LEMON 900ML - ME</t>
  </si>
  <si>
    <t>VOD KRISKOF MELANCIA 900ML - ME</t>
  </si>
  <si>
    <t>VOD KRISKOF MENTA C/ LIMAO 900ML - ME</t>
  </si>
  <si>
    <t>VOD KRISKOF PURPLE FRUITS 900ML - ME</t>
  </si>
  <si>
    <t>VOD KRISKOF RED FRUITS 900ML - ME</t>
  </si>
  <si>
    <t>VOD KRISKOF TANGERINA 900ML - ME</t>
  </si>
  <si>
    <t>VOD PRAVOIKA 900ML - ME</t>
  </si>
  <si>
    <t>VOD ROSKOFF LIMAO 965ML - ME</t>
  </si>
  <si>
    <t>VOD SMIRNOFF MARACUJA E JASMIM 998ML - ME</t>
  </si>
  <si>
    <t>VOD SMIRNOFF MELANCIA E MENTA INFUSION 998ML - ME</t>
  </si>
  <si>
    <t>VOD SMIRNOFF RED 600ML - ME</t>
  </si>
  <si>
    <t>VOD SMIRNOFF RED 998ML - ME</t>
  </si>
  <si>
    <t>VOD VORUS TRADICIONAL 1LT - ME</t>
  </si>
  <si>
    <t>VOD BAMBOA 6X970ML - ME</t>
  </si>
  <si>
    <t>VOD FRIKOV 6X970ML - ME</t>
  </si>
  <si>
    <t>VOD JAMES COOK 6X900ML - ME</t>
  </si>
  <si>
    <t>VOD BAMBOA 970ML - ME</t>
  </si>
  <si>
    <t>VOD FRIKOV 970ML - ME</t>
  </si>
  <si>
    <t>VOD JAMES COOK 900ML - ME</t>
  </si>
  <si>
    <t>VOD PRESIDENTE 900ML - ME</t>
  </si>
  <si>
    <t>VOD POLAK 900ML - ME</t>
  </si>
  <si>
    <t>GIN DRY THEROS 1LT - ME</t>
  </si>
  <si>
    <t>GIN EASY BOOZE BLUEBERRY 275ML - ME</t>
  </si>
  <si>
    <t>GIN EASY BOOZE RED MINT 275ML - ME</t>
  </si>
  <si>
    <t>GIN EASY BOOZE SPRITZ 275ML - ME</t>
  </si>
  <si>
    <t>GIN GINTUDO 1LT - ME</t>
  </si>
  <si>
    <t>GIN GORDONS 750ML - ME</t>
  </si>
  <si>
    <t>GIN GORDONS PINK 700ML - ME</t>
  </si>
  <si>
    <t>GIN LONDDON DRY 1LT - ME</t>
  </si>
  <si>
    <t>GIN ROCKS 1LT - ME</t>
  </si>
  <si>
    <t>GIN ROCKS 995ML C/ TACAS 995ML - ME</t>
  </si>
  <si>
    <t>GIN ROCKS LIMAO SICILIANO 1LT - ME</t>
  </si>
  <si>
    <t>GIN ROCKS STRAWBERRY 1LT - ME</t>
  </si>
  <si>
    <t>GIN ROCKS SUNSET 1LT - ME</t>
  </si>
  <si>
    <t>GIN TANQUERAY 750ML - ME</t>
  </si>
  <si>
    <t>GIN TANQUERAY RANGPUR 700ML - ME</t>
  </si>
  <si>
    <t>GIN TANQUERAY SEVILLA 700ML - ME</t>
  </si>
  <si>
    <t>GIN TANQUERAY SEVILLA TONIC 275ML - ME</t>
  </si>
  <si>
    <t>GIN TANQUERAY TEN RDS 750ML - ME</t>
  </si>
  <si>
    <t>GIN TANQUERAY TONIC 275ML - ME</t>
  </si>
  <si>
    <t>GIN TANQUERAY VAP 750ML - ME</t>
  </si>
  <si>
    <t>GIN JAMES COOK 6X900ML - ME</t>
  </si>
  <si>
    <t>GIN JAMES COOK 900ML - ME</t>
  </si>
  <si>
    <t>GIN THEROS RED FRUITS 1LT - ME</t>
  </si>
  <si>
    <t>GIN GINTUDO SATRAWBERRY 1LT - ME</t>
  </si>
  <si>
    <t>SAQ IKI GARRAFA 750ML - ME</t>
  </si>
  <si>
    <t>SAQ JUN DAITI 670ML - ME</t>
  </si>
  <si>
    <t>SAQ SECO KETTO 2LT - ME</t>
  </si>
  <si>
    <t>SAQ SECO KETTO 880ML - ME</t>
  </si>
  <si>
    <t>TEQ TEQPAR 1LT - ME</t>
  </si>
  <si>
    <t>TEQ TEQPAR SILVER 1LT - ME</t>
  </si>
  <si>
    <t>TEQ MEX JOSE CUERVO ESPECIAL 750ML - ME</t>
  </si>
  <si>
    <t>TEQ MEX JOSE CUERVO SILVER 750ML - ME</t>
  </si>
  <si>
    <t>CON ALCATRAO 900ML - ME</t>
  </si>
  <si>
    <t>CON DOMUS 1LT - ME</t>
  </si>
  <si>
    <t>CON DOMUS 900ML - ME</t>
  </si>
  <si>
    <t>CON PRESIDENTE 900ML - ME</t>
  </si>
  <si>
    <t>CON PRESIDENTE MEL 900ML - ME</t>
  </si>
  <si>
    <t>CHOPP BAMBOA 15LT - ME</t>
  </si>
  <si>
    <t>CHOPP MOEMA 30LT - ME</t>
  </si>
  <si>
    <t>CHOPP BAMBOA 30LT - ME</t>
  </si>
  <si>
    <t>CHOPP MOEMA 15LT - ME</t>
  </si>
  <si>
    <t>RUM CARIBBEAN C/ COPO 1LT - ME</t>
  </si>
  <si>
    <t>ROTULO ADESIVO VOD FRIKOV 970ML</t>
  </si>
  <si>
    <t>ROTULO BOPP REFRIKO COLA 200ML</t>
  </si>
  <si>
    <t>ROTULO BOPP REFRIKO FRAMBOESA 2L</t>
  </si>
  <si>
    <t>ROTULO BOPP REFRIKO LARANJA 200ML</t>
  </si>
  <si>
    <t>ROTULO BOPP REFRIKO LIMAO 200ML</t>
  </si>
  <si>
    <t>ROTULO BOPP REFRIKO UVA 200ML</t>
  </si>
  <si>
    <t>ROTULO ADESIVO MEROLINHA 965ML</t>
  </si>
  <si>
    <t>ROTULO PAPEL CER BAMBOA LAGER 300ML</t>
  </si>
  <si>
    <t>ROTULO BOPP REFRIKO GUARANA 200ML</t>
  </si>
  <si>
    <t>ROTULO BOPP AGUA S/ GAS HIDRATAR 330ML</t>
  </si>
  <si>
    <t>ROTULO BOPP AGUA C/ GAS HIDRATAR 330ML</t>
  </si>
  <si>
    <t>ROTULO BOPP AGUA S/ GAS BRISA 500ML</t>
  </si>
  <si>
    <t>ROTULO BOPP AGUA C/ GAS BRISA 500ML</t>
  </si>
  <si>
    <t>ROTULO BOPP REFRISHOW LARANJA 2L</t>
  </si>
  <si>
    <t>ROTULO BOPP AGUA S/ GAS NEVOA 500ML</t>
  </si>
  <si>
    <t>ROTULO BOPP AGUA C/ GAS NEVOA 500ML</t>
  </si>
  <si>
    <t>ROTULO SLEEVE REFRIKO TUBAINA 250ML</t>
  </si>
  <si>
    <t>PREFORMA CRISTAL 200ML A</t>
  </si>
  <si>
    <t>PREFORMA VERDE 200ML A</t>
  </si>
  <si>
    <t>PREFORMA CRISTAL 200ML C</t>
  </si>
  <si>
    <t>PREFORMA VERDE 200ML C</t>
  </si>
  <si>
    <t>PREFORMA CRISTAL 450/ 500ML A</t>
  </si>
  <si>
    <t>PREFORMA CRISTAL 450/ 500ML C</t>
  </si>
  <si>
    <t>PREFORMA CRISTAL 450/ 500ML E</t>
  </si>
  <si>
    <t>PREFORMA CRISTAL 250/ 275/ 500ML A</t>
  </si>
  <si>
    <t>PREFORMA CRISTAL 500ML C</t>
  </si>
  <si>
    <t>PREFORMA CRISTAL 500ML B</t>
  </si>
  <si>
    <t>PREFORMA CRISTAL 500ML D</t>
  </si>
  <si>
    <t>PREFORMA CRISTAL 500ML E</t>
  </si>
  <si>
    <t>PREFORMA CRISTAL 500ML F</t>
  </si>
  <si>
    <t>PREFORMA VERDE 500ML E</t>
  </si>
  <si>
    <t>PREFORMA CRISTAL 1L/ 1,5L E</t>
  </si>
  <si>
    <t>PREFORMA CRISTAL 1L/ 1,5L D</t>
  </si>
  <si>
    <t>PREFORMA CRISTAL 2L A</t>
  </si>
  <si>
    <t>PREFORMA VERDE 2L A</t>
  </si>
  <si>
    <t>PREFORMA CRISTAL 2L B1</t>
  </si>
  <si>
    <t>PREFORMA CRISTAL 2L C1</t>
  </si>
  <si>
    <t>PREFORMA VERDE 2L A2</t>
  </si>
  <si>
    <t>PREFORMA CRISTAL 2L B2</t>
  </si>
  <si>
    <t>PREFORMA VERDE 2L B2</t>
  </si>
  <si>
    <t>PREFORMA CRISTAL 2L C2</t>
  </si>
  <si>
    <t>PREFORMA VERDE 2L D2</t>
  </si>
  <si>
    <t>PREFORMA CRISTAL 3L C</t>
  </si>
  <si>
    <t>PREFORMA VERDE 3L B</t>
  </si>
  <si>
    <t>PREFORMA VERDE 3L D</t>
  </si>
  <si>
    <t>PREFORMA CRISTAL 3L F</t>
  </si>
  <si>
    <t>PREFORMA VERDE 3L F</t>
  </si>
  <si>
    <t>PREFORMA CRISTAL 200ML D</t>
  </si>
  <si>
    <t>PREFORMA VERDE 200ML D</t>
  </si>
  <si>
    <t>PREFORMA CRISTAL 250/ 275/ 500ML B</t>
  </si>
  <si>
    <t>TAMPA PLASTICA ROSA</t>
  </si>
  <si>
    <t>TAMPA PLASTICA NATURAL OMNI 120</t>
  </si>
  <si>
    <t>FILME TERMOENCOLHIVEL LISO 600X0,04MM</t>
  </si>
  <si>
    <t>FILME TERMOENCOLHIVEL LISO 660X0,04MM</t>
  </si>
  <si>
    <t>FILME TERMOENCOLHIVEL LISO 860X0,05MM</t>
  </si>
  <si>
    <t>FILME TERMOENCOLHIVEL LISO 860X0,06MM</t>
  </si>
  <si>
    <t>FILME TERMOENCOLHIVEL LISO 390X0,06MM</t>
  </si>
  <si>
    <t>AROMA ARTIFICIAL DE FRAMBOESA RB25092 SAPORITI</t>
  </si>
  <si>
    <t>AROMA IDENTICO AO NATURAL MANGA HS 25409 SAPORITI</t>
  </si>
  <si>
    <t>CONCENTRADO BEBIDA ENERGETICA AF883 ACAI ADM</t>
  </si>
  <si>
    <t>AROMA ARTIFICIAL FRAMBOESA DUAS RODAS</t>
  </si>
  <si>
    <t>CORANTE MARACUJA 6035 SAPORITI</t>
  </si>
  <si>
    <t>CORANTE ELLAGITAN BARRIQUE</t>
  </si>
  <si>
    <t>CORANTE VERMELHO AMARANTO</t>
  </si>
  <si>
    <t>NITROGENIO LIQUIDO</t>
  </si>
  <si>
    <t>LATA CV BELLA ROMA 265ML</t>
  </si>
  <si>
    <t>LATA CER CAYMAN PILSEN 269ML</t>
  </si>
  <si>
    <t>LATA REFRIKO LIMAO 350ML</t>
  </si>
  <si>
    <t>LATA REFRIKO UVA 350ML</t>
  </si>
  <si>
    <t>CAIXA GIN JAMES COOK C/ TACA 1X900ML</t>
  </si>
  <si>
    <t>CAIXA ENERGETICO FURIOSO 4X250ML</t>
  </si>
  <si>
    <t>AGUARDENTE DE CANA</t>
  </si>
  <si>
    <t>MALTE BASE</t>
  </si>
  <si>
    <t>MALTE CARAHELL</t>
  </si>
  <si>
    <t>SULFATO ZINCO</t>
  </si>
  <si>
    <t>COMPOSTO TUBAJUJUBA GUARANA</t>
  </si>
  <si>
    <t>COMPOSTO REFRISHOW/ TERNURA</t>
  </si>
  <si>
    <t>COMPOSTO TERNURA ZERO</t>
  </si>
  <si>
    <t>COMPOSTO CACHACA CAIDEIRA</t>
  </si>
  <si>
    <t>COMPOSTO CACHACA MEROLINHA</t>
  </si>
  <si>
    <t>COMPOSTO COQUETEL DELIRIO FURIOSO</t>
  </si>
  <si>
    <t>COMPOSTO COQUETEL DELIRIO HIGH</t>
  </si>
  <si>
    <t>COMPOSTO COQUETEL DELIRIO CRAZY</t>
  </si>
  <si>
    <t>COMPOSTO COQUETEL DELIRIO PUNCH</t>
  </si>
  <si>
    <t>COMPOSTO COQUETEL DELIRIO MAD</t>
  </si>
  <si>
    <t>COMPOSTO COQUETEL NOCH LIMAO</t>
  </si>
  <si>
    <t>COMPOSTO COQUETEL NOCH MARACUJA</t>
  </si>
  <si>
    <t>COMPOSTO COQUETEL NOCH MELANCIA/ MORANGO</t>
  </si>
  <si>
    <t>COMPOSTO FURIOSO TRADICIONAL ZERO</t>
  </si>
  <si>
    <t>COMPOSTO FURIOSO CITRUS</t>
  </si>
  <si>
    <t>COMPOSTO FURIOSO TROPICAL</t>
  </si>
  <si>
    <t>COMPOSTO REFRIKO COLA</t>
  </si>
  <si>
    <t>COMPOSTO REFRIKO FRAMBOESA</t>
  </si>
  <si>
    <t>COMPOSTO REFRIKO GUARANA</t>
  </si>
  <si>
    <t>COMPOSTO REFRIKO LARANJA</t>
  </si>
  <si>
    <t>COMPOSTO REFRIKO LIMAO</t>
  </si>
  <si>
    <t>COMPOSTO REFRIKO TUBAINA</t>
  </si>
  <si>
    <t>COMPOSTO REFRIKO UVA</t>
  </si>
  <si>
    <t>COMPOSTO FURIOSO MACA VERDE E MELAO</t>
  </si>
  <si>
    <t>COMPOSTO FURIOSO ACAI</t>
  </si>
  <si>
    <t>COMPOSTO VODKA JAMES COOK</t>
  </si>
  <si>
    <t>COMPOSTO FURIOSO MELANCIA E MORANGO</t>
  </si>
  <si>
    <t>CERVEJA FILTRADA CAYMAN/ SURVA</t>
  </si>
  <si>
    <t>CERVEJA FILTRADA BAMBOA PILSEN</t>
  </si>
  <si>
    <t>COMPOSTO COQUETEL CV BELLA ROMA</t>
  </si>
  <si>
    <t>COMPOSTO FURIOSO MELANCIA E MORANGO ZERO</t>
  </si>
  <si>
    <t>COMPOSTO TUBAJUJUBA LARANJA</t>
  </si>
  <si>
    <t>CANTONEIRA ONDA DUPLA 100X100X1580MM</t>
  </si>
  <si>
    <t>ROTULO SLEEVE FURIOSO MELANCIA E MORANGO 250ML IND</t>
  </si>
  <si>
    <t>ROTULO BOPP CAIDEIRA 450ML IND</t>
  </si>
  <si>
    <t>ROTULO SLEEVE AGUA TONICA MALDIVES IND</t>
  </si>
  <si>
    <t>ROTULO SLEEVE BOMBADAO 2L IND</t>
  </si>
  <si>
    <t>ROTULO SLEEVE FURIOSO TRADICIONAL 250ML IND</t>
  </si>
  <si>
    <t>ROTULO SLEEVE FURIOSO TRADICIONAL 2L IND</t>
  </si>
  <si>
    <t>ROTULO SLEEVE FURIOSO ACAI 250ML IND</t>
  </si>
  <si>
    <t>ROTULO SLEEVE FURIOSO TROPICAL 250ML IND</t>
  </si>
  <si>
    <t>ROTULO SLEEVE FURIOSO MACA VERDE E MELAO 2L IND</t>
  </si>
  <si>
    <t>ROTULO SLEEVE FURIOSO MACA VERDE E MELAO 250ML IND</t>
  </si>
  <si>
    <t>ROTULO SLEEVE FURIOSO MELANCIA E MORANGO 2L IND</t>
  </si>
  <si>
    <t>ROTULO BOPP AGUA S/ GAS HIDRATAR 500ML IND</t>
  </si>
  <si>
    <t>ROTULO BOPP AGUA C/ GAS HIDRATAR 500ML IND</t>
  </si>
  <si>
    <t>ROTULO ADESIVO AGUA S/ GAS HIDRATAR 5L IND</t>
  </si>
  <si>
    <t>ROTULO BOPP TUBAJUJUBA GUARANA 2L IND</t>
  </si>
  <si>
    <t>ROTULO SLEEVE FURIOSO CITRUS 250ML IND</t>
  </si>
  <si>
    <t>ROTULO BOPP AGUA S/ GAS HIDRATAR 1,5L IND</t>
  </si>
  <si>
    <t>ROTULO BOPP AGUA C/ GAS HIDRATAR 1,5L IND</t>
  </si>
  <si>
    <t>ROTULO BOPP AGUA S/ GAS NEVOA 500ML IND</t>
  </si>
  <si>
    <t>ROTULO BOPP TUBAJUJUBA LARANJA 2L IND</t>
  </si>
  <si>
    <t>ROTULO BOPP AGUA C/ GAS NEVOA 500ML IND</t>
  </si>
  <si>
    <t>ROTULO BOPP AGUA S/ GAS HIDRATAR 330ML IND</t>
  </si>
  <si>
    <t>ROTULO BOPP AGUA C/ GAS HIDRATAR 330ML IND</t>
  </si>
  <si>
    <t>ROTULO BOPP AGUA S/ GAS BRISA 500ML IND</t>
  </si>
  <si>
    <t>ROTULO BOPP AGUA C/ GAS BRISA 500ML IND</t>
  </si>
  <si>
    <t>PREFORMA CRISTAL 450/ 500ML A IND</t>
  </si>
  <si>
    <t>PREFORMA CRISTAL 500ML A IND</t>
  </si>
  <si>
    <t>PREFORMA CRISTAL 1/ 1,5L A IND</t>
  </si>
  <si>
    <t>PREFORMA CRISTAL 5L A IND</t>
  </si>
  <si>
    <t>PREFORMA CRISTAL 250/ 275/ 500ML A IND</t>
  </si>
  <si>
    <t>PREFORMA CRISTAL 450/ 500ML B IND</t>
  </si>
  <si>
    <t>PREFORMA CRISTAL 450/ 500ML C IND</t>
  </si>
  <si>
    <t>PREFORMA CRISTAL 200ML D IND</t>
  </si>
  <si>
    <t>PREFORMA VERDE 200ML D IND</t>
  </si>
  <si>
    <t>PREFORMA CRISTAL 250/ 275/ 500ML D IND</t>
  </si>
  <si>
    <t>PREFORMA CRISTAL 250/ 275/ 500ML B IND</t>
  </si>
  <si>
    <t>PREFORMA CRISTAL 500ML B IND</t>
  </si>
  <si>
    <t>PREFORMA CRISTAL 500ML C IND</t>
  </si>
  <si>
    <t>TAMPA PLASTICA AZUL OMNI 120 IND</t>
  </si>
  <si>
    <t>TAMPA PLASTICA DOURADA IND</t>
  </si>
  <si>
    <t>TAMPA PLASTICA PRETA OMNI 120 IND</t>
  </si>
  <si>
    <t>TAMPA PLASTICA NATURAL OMNI 120 IND</t>
  </si>
  <si>
    <t>TAMPA PLASTICA AZUL IND</t>
  </si>
  <si>
    <t>FILME STRETCH 500X0,023MM IND</t>
  </si>
  <si>
    <t>FILME STRETCH 500X0,023MM AGUA IND</t>
  </si>
  <si>
    <t>FILME TERMOENCOLHIVEL LISO 420X0,05MM IND</t>
  </si>
  <si>
    <t>FILME TERMOENCOLHIVEL LISO 390X0,05MM IND</t>
  </si>
  <si>
    <t>AROMA NATURAL DE CITRUS RB 25395 SAPORITI IND</t>
  </si>
  <si>
    <t>AROMA ARTIFICIAL FRAMBOESA DUAS RODAS IND</t>
  </si>
  <si>
    <t>AROMA ARTIFICIAL FRUTAS TROPICAIS MONARCH IND</t>
  </si>
  <si>
    <t>AROMA NATURAL LIMAO VERDE MAJUFRAN IND</t>
  </si>
  <si>
    <t>AROMA IDENTICO AO NATURAL LIMAO SICILIANO DUAS RODAS IND</t>
  </si>
  <si>
    <t>AROMA IDENTICO AO NATURAL CLOUDING LEMON IND</t>
  </si>
  <si>
    <t>AROMA IDENTICO AO NATURAL MACA VERDE DUAS RODAS IND</t>
  </si>
  <si>
    <t>AROMA IDENTICO AO NATURAL MANGA HS 25409 SAPORITI IND</t>
  </si>
  <si>
    <t>AROMA IDENTICO AO NATURAL MARACUJA DUAS RODAS IND</t>
  </si>
  <si>
    <t>AROMA ARTIFICIAL MELANCIA DUAS RODAS IND</t>
  </si>
  <si>
    <t>AROMA IDENTICO AO NATURAL MELAO DUAS RODAS IND</t>
  </si>
  <si>
    <t>AROMA IDENTICO AO NATURAL MORANGO DUAS RODAS IND</t>
  </si>
  <si>
    <t>AROMA IDENTICO AO NATURAL PESSEGO RB 25049 SAPORITI IND</t>
  </si>
  <si>
    <t>CONCENTRADO BEBIDA ENERGETICA AF5080750100 TRADICIONAL ADM IND</t>
  </si>
  <si>
    <t>CONCENTRADO BEBIDA ENERGETICA AF883 ACAI ADM IND</t>
  </si>
  <si>
    <t>EMULSAO CITRUS DUAS RODAS IND</t>
  </si>
  <si>
    <t>CORANTE AMARELO SUNSET IND</t>
  </si>
  <si>
    <t>CORANTE AZUL BRILHANTE IND</t>
  </si>
  <si>
    <t>CORANTE ELLAGITAN BARRIQUE IND</t>
  </si>
  <si>
    <t>CORANTE MARACUJA 6035 SAPORITI IND</t>
  </si>
  <si>
    <t>CORANTE  AMARELO TARTRAZINA IND</t>
  </si>
  <si>
    <t>CORANTE VERMELHO PONCEAU IND</t>
  </si>
  <si>
    <t>ACESULFAME POTASSIO IND</t>
  </si>
  <si>
    <t>NEOTAME IND</t>
  </si>
  <si>
    <t>ACUCAR CRISTAL IND</t>
  </si>
  <si>
    <t>ACIDO MALICO IND</t>
  </si>
  <si>
    <t>ACIDO TARTARICO IND</t>
  </si>
  <si>
    <t>CITRATO SODIO IND</t>
  </si>
  <si>
    <t>PREMIX CAFEINA/ TAURINA/ VITAMINAS ENERGETICO IND</t>
  </si>
  <si>
    <t>PREMIX VITAMINAS REFRESCO IND</t>
  </si>
  <si>
    <t>POLPA ACAI DESIDRATADA SOLUVEL IND</t>
  </si>
  <si>
    <t>QUININO IND</t>
  </si>
  <si>
    <t>EXTRATO QUININO IND</t>
  </si>
  <si>
    <t>AGUARDENTE DE CANA IND</t>
  </si>
  <si>
    <t>ETANOL NEUTRO ALCOOL ETILICO POTAVEL 96° IND</t>
  </si>
  <si>
    <t>COMPOSTO TUBAJUJUBA GUARANA IND</t>
  </si>
  <si>
    <t>COMPOSTO AGUA TONICA MALDIVES IND</t>
  </si>
  <si>
    <t>COMPOSTO CACHACA CAIDEIRA IND</t>
  </si>
  <si>
    <t>COMPOSTO CACHACA MEROLINHA IND</t>
  </si>
  <si>
    <t>COMPOSTO FURIOSO ZERO IND</t>
  </si>
  <si>
    <t>COMPOSTO BOMBADAO IND</t>
  </si>
  <si>
    <t>COMPOSTO FURIOSO CITRUS IND</t>
  </si>
  <si>
    <t>COMPOSTO FURIOSO MELANCIA/ MORANGO IND</t>
  </si>
  <si>
    <t>COMPOSTO FURIOSO MACA VERDE E MELAO IND</t>
  </si>
  <si>
    <t>COMPOSTO FURIOSO TROPICAL IND</t>
  </si>
  <si>
    <t>COMPOSTO FURIOSO ACAI IND</t>
  </si>
  <si>
    <t>COMPOSTO TUBAJUJUBA LARANJA IND</t>
  </si>
  <si>
    <t>TAMPA FUNADA TUBAINA</t>
  </si>
  <si>
    <t>TAMPA LATA 220/ 269ML BRITVIC</t>
  </si>
  <si>
    <t>FILME TERMOENCOLHIVEL CER MARQUES 473ML 400X0,06MM</t>
  </si>
  <si>
    <t>AROMA NATURAL TONICA DOHLER BRITVIC</t>
  </si>
  <si>
    <t>AROMA NATURAL TONIC GIVAUDAN BRITVIC</t>
  </si>
  <si>
    <t>AROMA NATURAL ABACAXI TAKASAGO HARDZ</t>
  </si>
  <si>
    <t>AROMA IDENTICO AO NATURAL CITRUS ROBERTET BRITVIC</t>
  </si>
  <si>
    <t>AROMA IDENTICO AO NATURAL CRANBERRY ROBERTET BRITVIC</t>
  </si>
  <si>
    <t>AROMA NATURAL CRANBERRY DOHLER HARDZ</t>
  </si>
  <si>
    <t>AROMA NATURAL HORTELA HARDZ</t>
  </si>
  <si>
    <t>AROMA NATURAL LIMAO RB A120202 ROBERTET BRITVIC</t>
  </si>
  <si>
    <t>AROMA NATURAL LIMAO DOHLER HARDZ</t>
  </si>
  <si>
    <t>AROMA NATURAL MACA VERDE LAPIENDRIUS BRITVIC</t>
  </si>
  <si>
    <t>AROMA NATURAL MELANCIA TAKASAGO HARDZ</t>
  </si>
  <si>
    <t>AROMA NATURAL MORANGO 712647 SYMRISE BRITVIC</t>
  </si>
  <si>
    <t>CORANTE CARAMELO NATURAL BRITVIC</t>
  </si>
  <si>
    <t>CORANTE CARMIM DE COCHONILHA BRITVIC</t>
  </si>
  <si>
    <t>CORANTE CLOROFILINA BRITVIC</t>
  </si>
  <si>
    <t>ASPARTAME BRITVIC</t>
  </si>
  <si>
    <t>SACARINA BRITVIC</t>
  </si>
  <si>
    <t>ACUCAR CRISTAL BRITVIC</t>
  </si>
  <si>
    <t>ACIDO ASCORBICO BRITVIC</t>
  </si>
  <si>
    <t>ACIDO MALICO BRITVIC</t>
  </si>
  <si>
    <t>CITRATO SODIO BRITVIC</t>
  </si>
  <si>
    <t>ACIDO CITRICO DINAMIZADO BRITVIC</t>
  </si>
  <si>
    <t>SORBATO POTASSIO BRITVIC</t>
  </si>
  <si>
    <t>CAFE VERDE SYLVESTRE BRITVIC</t>
  </si>
  <si>
    <t>EXTRATO GENGIBRE ROBERTET BRITVIC</t>
  </si>
  <si>
    <t>EXTRATO ACAI DUAS RODAS BRITVIC</t>
  </si>
  <si>
    <t>EXTRATO QUININO HIDROCHLORID BRITVIC</t>
  </si>
  <si>
    <t>SUCO CONCENTRADO DE CRANBERRY BRITVIC</t>
  </si>
  <si>
    <t>SUCO CONCENTRADO DE MACA BRITVIC</t>
  </si>
  <si>
    <t>SUCO CONCENTRADO DE LIMAO TAHITI BRITVIC</t>
  </si>
  <si>
    <t>SUCO CONCENTRADO DE MORANGO BRITVIC</t>
  </si>
  <si>
    <t>SUCO CONCENTRADO DE LIMAO SICILIANO HARDZ</t>
  </si>
  <si>
    <t>SUCO CONCENTRADO DE LIMAO HARDZ</t>
  </si>
  <si>
    <t>LATA TONIC INDIAN 220ML BRITVIC</t>
  </si>
  <si>
    <t>LATA TONIC LOW CALORIE 220ML BRITVIC</t>
  </si>
  <si>
    <t>LATA TONIC GINGER ALE 220ML BRITVIC</t>
  </si>
  <si>
    <t>LATA CRANBERRY 220ML BRITVIC</t>
  </si>
  <si>
    <t>LATA MACA VERDE 220ML BRITVIC</t>
  </si>
  <si>
    <t>LATA PINK LEMONADE 220ML BRITVIC</t>
  </si>
  <si>
    <t>LATA SODA 220ML BRITVIC</t>
  </si>
  <si>
    <t>LATA COQ CAIPIRINHA 269ML HARDZ</t>
  </si>
  <si>
    <t>LATA COQ ABACAXI COM HORTELA 355ML HARDZ</t>
  </si>
  <si>
    <t>LATA COQ LIMAO 355ML HARDZ</t>
  </si>
  <si>
    <t>LATA COQ MELANCIA 355ML HARDZ</t>
  </si>
  <si>
    <t>LATA COQ TANGERINA 355ML HARDZ</t>
  </si>
  <si>
    <t>LATA CER SURVA PILSEN 269ML</t>
  </si>
  <si>
    <t>COMPOSTO AGUA TONICA LOW CALORIE BRITVIC</t>
  </si>
  <si>
    <t>COMPOSTO ENERGETICO OAKBERRY BRITVIC</t>
  </si>
  <si>
    <t>COMPOSTO CLUB SODA BRITVIC</t>
  </si>
  <si>
    <t>COMPOSTO AGUA TONICA BRITVIC</t>
  </si>
  <si>
    <t>COMPOSTO COQUETEL ABACAXI/ HORTELA HARDZ</t>
  </si>
  <si>
    <t>COMPOSTO COQUETEL CAIPIRINHA HARDZ</t>
  </si>
  <si>
    <t>COMPOSTO COQUETEL LIMAO HARDZ</t>
  </si>
  <si>
    <t>COMPOSTO COQUETEL MELANCIA HARDZ</t>
  </si>
  <si>
    <t>COMPOSTO COQUETEL TANGERINA HARDZ</t>
  </si>
  <si>
    <t>COMPOSTO REFRESCO CRANBERRY BRITVIC</t>
  </si>
  <si>
    <t>COMPOSTO REFRIGERANTE GINGER ALE BRITVIC</t>
  </si>
  <si>
    <t>COMPOSTO REFRIGERANTE MACA VERDE BRITVIC</t>
  </si>
  <si>
    <t>COMPOSTO REFRIGERANTE PINK LEMONADE BRITVIC</t>
  </si>
  <si>
    <t>COMPOSTO AGUA TONICA INDIAN BRITVIC</t>
  </si>
  <si>
    <t>ETIQUETA ADESIVA BRITVIC</t>
  </si>
  <si>
    <t>ETIQUETA ADESIVA BRITVIC CLUB SODA</t>
  </si>
  <si>
    <t>SOLUCAO DE LIMPEZA 1000Q</t>
  </si>
  <si>
    <t>ACIDO PERACETICO</t>
  </si>
  <si>
    <t>SABAO ALCALINO B-160</t>
  </si>
  <si>
    <t>SODA LIQUIDA 50%</t>
  </si>
  <si>
    <t>SODA ESCAMA</t>
  </si>
  <si>
    <t>ACIDO NITRICO</t>
  </si>
  <si>
    <t>SABAO ALCALINO POR GERACAO DE ESPUMA MASTER FOAM</t>
  </si>
  <si>
    <t>ELEMENTO FILTRANTE DE POLIETILENO SINTETIZADO 30X2.1/2 (76,3MMX63,5MM)- 10 MICRA</t>
  </si>
  <si>
    <t>COLA KRONES COLFIX HM 8032</t>
  </si>
  <si>
    <t>LENHA DE EUCALIPTO</t>
  </si>
  <si>
    <t>PI</t>
  </si>
  <si>
    <t>M3</t>
  </si>
  <si>
    <t>TINTA DATADORA LINX 1240</t>
  </si>
  <si>
    <t>TINTA DATADORA VIDEOJET V410</t>
  </si>
  <si>
    <t>LUVA DESCARTAVEL</t>
  </si>
  <si>
    <t>VASILHAME 51 - RET</t>
  </si>
  <si>
    <t>VASILHAME JAMEL - RET</t>
  </si>
  <si>
    <t>VASILHAME FUNADA 600ML - RET</t>
  </si>
  <si>
    <t>VASILHAME CRISTAL 910ML</t>
  </si>
  <si>
    <t>BIG BAG</t>
  </si>
  <si>
    <t>PC</t>
  </si>
  <si>
    <t>PEROXIDO ORGANICO TIPO F LIQUIDO</t>
  </si>
  <si>
    <t>ANTIESPUMANTE</t>
  </si>
  <si>
    <t>UREIA TECNICA</t>
  </si>
  <si>
    <t>ATIVADO CLEAN 5L</t>
  </si>
  <si>
    <t>SOLUPAN 5L</t>
  </si>
  <si>
    <t>GL</t>
  </si>
  <si>
    <t>FLANELA</t>
  </si>
  <si>
    <t>MASTER FOAM 148555 50</t>
  </si>
  <si>
    <t>BB</t>
  </si>
  <si>
    <t>BIOSPERSE CN2150 BOMBONA 20L LA</t>
  </si>
  <si>
    <t>SOLVENTE DATADORA VIDEOJET V705</t>
  </si>
  <si>
    <t>SOLVENTE DATADORA VIDEOJET V852</t>
  </si>
  <si>
    <t>TINTA DATADORA VIDEOJET V572</t>
  </si>
  <si>
    <t>GTECH 8338 LT - BB 20KG</t>
  </si>
  <si>
    <t>MANGUEIRA TRANCADA PT 250 1</t>
  </si>
  <si>
    <t>CONEXAO RETA EASY K102108 1/2X10MM</t>
  </si>
  <si>
    <t>CONEXAO RETA EASY K104108 1/4X10MM</t>
  </si>
  <si>
    <t>CONEXAO RETA EASY K103108 3/8X10MM</t>
  </si>
  <si>
    <t>TUBO PUN-10 AZUL 10,0MMX1,5MM</t>
  </si>
  <si>
    <t>SPRAY VERNIZ</t>
  </si>
  <si>
    <t>DILUENTE PARA EPOXI 0,900</t>
  </si>
  <si>
    <t>AGUA RAZ</t>
  </si>
  <si>
    <t>ROLO MIL S/CABO</t>
  </si>
  <si>
    <t>CORRENTE AR 38 L.82.55 POM MR PINO AISI 304</t>
  </si>
  <si>
    <t>PERFIL DESLIZAMENTO PG 28-17 PEAD VD</t>
  </si>
  <si>
    <t>ROLAMENTO 7312 B NTN</t>
  </si>
  <si>
    <t>CT</t>
  </si>
  <si>
    <t>MASSA DE POLIR N 2 970GR M-RUBBER 12</t>
  </si>
  <si>
    <t>NSA 155</t>
  </si>
  <si>
    <t>LUVA NITRILON MODELO 1009 SUPER SAFETY</t>
  </si>
  <si>
    <t>V901-Q - SOLUCAO DE LIMPEZA</t>
  </si>
  <si>
    <t>HIDROXIDO DE SODIO 0,1N/ 0,1M 1000ML</t>
  </si>
  <si>
    <t>ACIDO CLORIDRICO 1N/1M 1000ML</t>
  </si>
  <si>
    <t>ISO OCTANO PA 1000ML</t>
  </si>
  <si>
    <t>SULFATO DE ZINCO PA 7H2O</t>
  </si>
  <si>
    <t>PIPETA SOROLOGICA 5ML</t>
  </si>
  <si>
    <t>PIPETA SOROLOGICA 2ML</t>
  </si>
  <si>
    <t>LUVA NITRILICA S/ PO TAM P</t>
  </si>
  <si>
    <t>FRASCO VDO REAG ANTI GOTA BORO 3.3 TPA AZUL 500ML</t>
  </si>
  <si>
    <t>BECKER 250ML FORMA BAIXA</t>
  </si>
  <si>
    <t>PLACA DE PETRI 60X15 BOLORES E LEVEDURAS DRBC UND</t>
  </si>
  <si>
    <t>PLACA DE PETRI 90X15 BOLORES E LEVEDURAS DRBC UND</t>
  </si>
  <si>
    <t>ANAEROTEST INDICADOR UND OXOID</t>
  </si>
  <si>
    <t>ANAEROKIT GERADOR DE ANAEROBIOSE UND</t>
  </si>
  <si>
    <t>PP PSEUDOMONAS MPAC 60X15</t>
  </si>
  <si>
    <t>PP HETEROTROFICAS 60X15</t>
  </si>
  <si>
    <t>LUVA VINILICA</t>
  </si>
  <si>
    <t>PAPEL ALUMINIO 30CMX4M</t>
  </si>
  <si>
    <t>RL</t>
  </si>
  <si>
    <t>TOUCA DESCARTAVEL</t>
  </si>
  <si>
    <t>TOUCA SANFONADA TNT BCA PC 10</t>
  </si>
  <si>
    <t>CUBETA QUARTZO 3,5ML/10MMX10MM 2 FACES POLIDAS K22-135-Q</t>
  </si>
  <si>
    <t>CABO DE REDE BLINDADO CAT 6E EXTERNO</t>
  </si>
  <si>
    <t>HD 2 TB SEAGATE/WD GREEN</t>
  </si>
  <si>
    <t>MINI RACK 16UX19PX670MM</t>
  </si>
  <si>
    <t>BANDEJA FIXA 19X600MM</t>
  </si>
  <si>
    <t>ESPONJA MULTI USO</t>
  </si>
  <si>
    <t>FIBRA LT USO GERAL 102X260</t>
  </si>
  <si>
    <t>TOALHA 6X200MTS</t>
  </si>
  <si>
    <t>MARGARINA</t>
  </si>
  <si>
    <t>PAO FRANCES</t>
  </si>
  <si>
    <t>AGUA SANITARIA 2L</t>
  </si>
  <si>
    <t>ESPONJA BETTANIN ESFREBOM</t>
  </si>
  <si>
    <t>ACUCAR CRISTAL 1KG</t>
  </si>
  <si>
    <t>FILTRO DE PAPEL</t>
  </si>
  <si>
    <t>MARGARINA QUALY COM SAL 250GR</t>
  </si>
  <si>
    <t>AGUA C/ GAS</t>
  </si>
  <si>
    <t>MARGARINA QUALY 1KG</t>
  </si>
  <si>
    <t>TOMADA BARRA MG 10A TRIPLA</t>
  </si>
  <si>
    <t>BATERIA ALCALINA 9V OUROLUX</t>
  </si>
  <si>
    <t>WG CONECTOR EMENDA 3 POLOS PLUS 6MM</t>
  </si>
  <si>
    <t>WG CONECTOR EMENDA 5 POLOS PLUS 6MM</t>
  </si>
  <si>
    <t>CLORO ATIVO LIQUIDO 5L</t>
  </si>
  <si>
    <t>DETERGENTE CLEAR 500ML</t>
  </si>
  <si>
    <t>ACHOCOLATADO</t>
  </si>
  <si>
    <t>PA PLASTICA C/ CABO LONGO</t>
  </si>
  <si>
    <t>AGUA S/ GAS</t>
  </si>
  <si>
    <t>TOALHA BOBINA</t>
  </si>
  <si>
    <t>TOALHA INTER 20X20</t>
  </si>
  <si>
    <t>SABONETEIRA</t>
  </si>
  <si>
    <t>GAS GLP 20KG</t>
  </si>
  <si>
    <t>ARLA 32 - GRANEL</t>
  </si>
  <si>
    <t>VASILHAME GLP 20KG</t>
  </si>
  <si>
    <t>SACO PLASTICO</t>
  </si>
  <si>
    <t>FITA CREPE 48X50</t>
  </si>
  <si>
    <t>FITA PVC 45X40 TRANSP</t>
  </si>
  <si>
    <t>BA</t>
  </si>
  <si>
    <t>PENTE LIGACAO TRIF 63A DIN - 1 METRO - MAR GIRIUS (BP063-3)</t>
  </si>
  <si>
    <t>JOELHO ESG 90X40</t>
  </si>
  <si>
    <t>ABRACADEIRA TIPO D 1X12</t>
  </si>
  <si>
    <t>ABRACADEIRA TIPO D 3/4</t>
  </si>
  <si>
    <t>PARAFUSO AUTOBROC 5,5X3/4 C/ ARRU VED</t>
  </si>
  <si>
    <t>PONTEIRA PH NR 02 25MM C/ LIMITADOR</t>
  </si>
  <si>
    <t>BUCHAS COM ROSCA PARA TUBO</t>
  </si>
  <si>
    <t>BUCHA GESSO GRANDE 2 - 04/16 NYLON S/ PARF.</t>
  </si>
  <si>
    <t>CONJUNTO 4 SPATAS 372 LITROS - 030 - PRETO - BOL</t>
  </si>
  <si>
    <t>CONTENTOR COM PES 372 LITROS - 030 - PRETO - BOL</t>
  </si>
  <si>
    <t>TOMADA 2P T 20A</t>
  </si>
  <si>
    <t>TOMADA 2P+T 10A 4X2 S/P PIAL</t>
  </si>
  <si>
    <t>LIXADEIRA EXCENT 220V 250W GEX</t>
  </si>
  <si>
    <t>PLACA DE LED SOBREPOR 40X40</t>
  </si>
  <si>
    <t>ALIC AMPERIMETRO DIG 750V 1000A  CAT II ET3200</t>
  </si>
  <si>
    <t>VOLK LUVA PU TATIL 09 G CA 30916</t>
  </si>
  <si>
    <t>M2</t>
  </si>
  <si>
    <t>JOELHO ESG 45X150</t>
  </si>
  <si>
    <t>JOELHO ESG 90X150</t>
  </si>
  <si>
    <t>MOURAO CURVO</t>
  </si>
  <si>
    <t>GONZO 1 COM ABA</t>
  </si>
  <si>
    <t>JOELHO ESG 45X100</t>
  </si>
  <si>
    <t>JOELHO ESG 90X100</t>
  </si>
  <si>
    <t>TUBO ESGOTO 100</t>
  </si>
  <si>
    <t>D.CORTE 115X1,0X22,22 INOX BNA12 (25)</t>
  </si>
  <si>
    <t>ANTI RESPINGO EM PASTA CARBOGRAFITE (24)</t>
  </si>
  <si>
    <t>CAPA IMPERM PVC AM C/CAPUZ BOT TAM G CCPVCGAM CA: 28449</t>
  </si>
  <si>
    <t>PROTETOR DE BARBA E BIGODE</t>
  </si>
  <si>
    <t>PT</t>
  </si>
  <si>
    <t>PR</t>
  </si>
  <si>
    <t>MANGUITO PRETO EM LYCRA PARA MOTOQUEIRO</t>
  </si>
  <si>
    <t>ELEMENTO DE FILTRO DE OLEO</t>
  </si>
  <si>
    <t>ELEMENTO DE MICRO FILTRO</t>
  </si>
  <si>
    <t>PREPARACAO LIQUIDA LAVAGEM 75ML</t>
  </si>
  <si>
    <t>OLEO ORIGINAL LL01 FE 0W30</t>
  </si>
  <si>
    <t>ML</t>
  </si>
  <si>
    <t>PARAFUSO</t>
  </si>
  <si>
    <t>LUZ DE POSICAO</t>
  </si>
  <si>
    <t>HELICE  VENT P. (MA03C)</t>
  </si>
  <si>
    <t>ANEL O</t>
  </si>
  <si>
    <t>CONECTOR</t>
  </si>
  <si>
    <t>MINISERVO DE EMBREAGEM</t>
  </si>
  <si>
    <t>CIL. COM. DA EMBREAG</t>
  </si>
  <si>
    <t>EQ-1040 MANG DEST 410MM</t>
  </si>
  <si>
    <t>EQ-524 ANEL ORIGENG COD. 213 23, 39X3,53</t>
  </si>
  <si>
    <t>EQ-542 DIAFRAGMA EQUALIZADOR</t>
  </si>
  <si>
    <t>TENSOR CORREIA</t>
  </si>
  <si>
    <t>CORREIA VENT P</t>
  </si>
  <si>
    <t>295/80R22.5 R269 BRIDGESTONE</t>
  </si>
  <si>
    <t>205/55R16 91V F-700</t>
  </si>
  <si>
    <t>295/80R22.5 18L R269</t>
  </si>
  <si>
    <t>MANGUEIRA HIDR</t>
  </si>
  <si>
    <t>TENSOR CORREIA (RO01H)</t>
  </si>
  <si>
    <t>CORREIA VENT P (RT05A)</t>
  </si>
  <si>
    <t>CABO 2 VIAS</t>
  </si>
  <si>
    <t>CONECTOR TRANSDUTOR</t>
  </si>
  <si>
    <t>GLICOL ANTICONG</t>
  </si>
  <si>
    <t>REBITE</t>
  </si>
  <si>
    <t>VEDANTE</t>
  </si>
  <si>
    <t>TIRANTE</t>
  </si>
  <si>
    <t>PASTA SILICONE</t>
  </si>
  <si>
    <t>TAMPA DE ABASTE</t>
  </si>
  <si>
    <t>TUBO NIVEL OLEO</t>
  </si>
  <si>
    <t>RESERV DE EXPANSAO</t>
  </si>
  <si>
    <t>295/80R22.5 16 M M736</t>
  </si>
  <si>
    <t>REP TIRAN SUSP TRAS CAB P,G,R</t>
  </si>
  <si>
    <t>PARAFUSO RODA DIANTEIRO</t>
  </si>
  <si>
    <t>CABO ESPIRALADO DO TECLADO V5 C/ PRENSA</t>
  </si>
  <si>
    <t>TUBO HIDRAULICO</t>
  </si>
  <si>
    <t>ALTERNADOR TOYOTA</t>
  </si>
  <si>
    <t>FILTRO AR H40/50 FT MOTOR MAZDA</t>
  </si>
  <si>
    <t>CABO ALIM ECU5 2,5M - EBS</t>
  </si>
  <si>
    <t>CAN ROUTER - EBS</t>
  </si>
  <si>
    <t>BALAO SUSPENSAO CARRETA 4 PINOS BINS</t>
  </si>
  <si>
    <t>CONEXAO 16X10MM</t>
  </si>
  <si>
    <t>CONEXAO 12X10MM</t>
  </si>
  <si>
    <t>CONEXAO 16X8MM</t>
  </si>
  <si>
    <t>VALVULA 4 VIA NOVA ROSCA</t>
  </si>
  <si>
    <t>SENSOR NIVEL AGUA</t>
  </si>
  <si>
    <t>VELA IGNICAO OPALA/MAZDA/4Y/G64/G63</t>
  </si>
  <si>
    <t>TAMPA RADIADOR FT (LOC 263)</t>
  </si>
  <si>
    <t>MANG INF RAD SC 124 SERIE 5 P/G/R</t>
  </si>
  <si>
    <t>COLAR ALINHAMENTO CONICO SUSP S400</t>
  </si>
  <si>
    <t>PARAFUSO CONTROLE TORQUE SUSP S400</t>
  </si>
  <si>
    <t>PORCA TRAVANTE 1.1/8 ALTA</t>
  </si>
  <si>
    <t>COLAR ALINHAMENTO QUADRADO 33MM</t>
  </si>
  <si>
    <t>VEDACAO</t>
  </si>
  <si>
    <t>OLEO DO MOTOR LDF 4 TAMBOR (LITRO)</t>
  </si>
  <si>
    <t>GRAXA GADUS S3</t>
  </si>
  <si>
    <t>JOGO DE MANUT</t>
  </si>
  <si>
    <t>OLEO TRANSMIS</t>
  </si>
  <si>
    <t>ELEMENTO FILTRO COMBUSTIVEL</t>
  </si>
  <si>
    <t>PLACA INSERCAO</t>
  </si>
  <si>
    <t>SCANIA OIL LDF3 10W-40</t>
  </si>
  <si>
    <t>FILTRO</t>
  </si>
  <si>
    <t>CORREIA VENT P (RT03B)</t>
  </si>
  <si>
    <t>FORQUILHA 5/8 ZA</t>
  </si>
  <si>
    <t>CATRACA AUTOMATICA DIR/ESQ</t>
  </si>
  <si>
    <t>PORCA RODA 22MM BAIXO MB E RANDON</t>
  </si>
  <si>
    <t>PARAFUSO RODA DISCO 22X96.5</t>
  </si>
  <si>
    <t>ARRUELA CONICA PARAFUSO EIXO DIRECIONAL TOYOTA 8FG25/30B (LOC273)</t>
  </si>
  <si>
    <t>PORCA PARAFUSO EIXO DIRECIONAL TOYOTA 8FG25/ 7F25 (LOC137)</t>
  </si>
  <si>
    <t>REPARO RODOGAS SENIOR III ORIGINAL</t>
  </si>
  <si>
    <t>BATERIA M180BE HE 15 MESES</t>
  </si>
  <si>
    <t>FILTRO DE OLEO LUB</t>
  </si>
  <si>
    <t>CONEXAO 1/8X6MM</t>
  </si>
  <si>
    <t>PORCA VOSS</t>
  </si>
  <si>
    <t>VALVULA MANEQUIM NOVA</t>
  </si>
  <si>
    <t>LEITOR RFID MIFARE VCARD BR - NITEMPED</t>
  </si>
  <si>
    <t>FILTRO RACOR</t>
  </si>
  <si>
    <t>FILTRO DIESEL FF5706</t>
  </si>
  <si>
    <t>FILTRO OLEO</t>
  </si>
  <si>
    <t>REVESTIMENTO</t>
  </si>
  <si>
    <t>SOLVENTE RETORNO SAE 100 R6 1/2</t>
  </si>
  <si>
    <t>PARAFUSO DE RODA TOYOTA 8FG 18 (PRISIONEIRO 8XM10)</t>
  </si>
  <si>
    <t>RETENTOR DO CUBO TOYOTA 8FG 18 (GRANDE)</t>
  </si>
  <si>
    <t>SAPATA DE FREIO LD/LE 47405-16600-71</t>
  </si>
  <si>
    <t>REPARO DESLOCADOR LATERAL TOYOTA 8FG 18 B</t>
  </si>
  <si>
    <t>SAPATA PEDAL FREIO ESTACIONARIO TOYOTA 8FG25/30</t>
  </si>
  <si>
    <t>CAPA CUBO DA RODA TOYOTA 8FG 15/25</t>
  </si>
  <si>
    <t>MANGUEIRA SUPERIOR TOYOTA 8FG 18</t>
  </si>
  <si>
    <t>MANGUEIRA INFERIOR RADIADOR TOYOTA 8FG 18</t>
  </si>
  <si>
    <t>BOMBA DAGUA TOYOTA 8FG 18/25</t>
  </si>
  <si>
    <t>RETENTOR DO CUBO TRASEIRO TOYOTA 8FG 18</t>
  </si>
  <si>
    <t>REPARO VAPORIZADOR SENIOR 3 P</t>
  </si>
  <si>
    <t>GIROFLEX DE LED 12-110V</t>
  </si>
  <si>
    <t>CONECTOR DO VAPORIZADOR ELETRICO (BOMBONA)</t>
  </si>
  <si>
    <t>POLIA DA CORREIA HYSTER 40/50/60XM/FT/MAZDA 2,2</t>
  </si>
  <si>
    <t>TENSOR CORREIA DENTADA 40/50/60FT/XM MAZDA 2.2</t>
  </si>
  <si>
    <t>CORREIA DENTADA (110D0 MAZDA 2.2</t>
  </si>
  <si>
    <t>JOGO CABO VELA H40/60FT/XM MOTOR MAZDA</t>
  </si>
  <si>
    <t>RETENTOR COMANDO MOTOR MAZDA 2.0/2.2</t>
  </si>
  <si>
    <t>VALVULA DESCARGA RAPIDA</t>
  </si>
  <si>
    <t>VALVULA BLOQUEIO</t>
  </si>
  <si>
    <t>BALAO SANFONA ERGUEDOR CARRETA</t>
  </si>
  <si>
    <t>REPARO VALVULA DESCARGA RAPIDA</t>
  </si>
  <si>
    <t>REPARO VALVULA BI-DIRECIONAL</t>
  </si>
  <si>
    <t>FLEXIVEL</t>
  </si>
  <si>
    <t>VALVULA DRENO</t>
  </si>
  <si>
    <t>PNEU RADIAL CARGA LEVE MGM 235/75R17.5 MGM 17 PR 18 143/141L GD</t>
  </si>
  <si>
    <t>JUNTA DO BUJAO DE OLEO</t>
  </si>
  <si>
    <t>CONJUNTO DO FILTRO DO OLEO DO MOTOR</t>
  </si>
  <si>
    <t>LIMITADOR PORTA</t>
  </si>
  <si>
    <t>OLEO DE MOTOR HYUNDAI</t>
  </si>
  <si>
    <t>DL</t>
  </si>
  <si>
    <t>BATERIA HELIAR FROTA HT180TE</t>
  </si>
  <si>
    <t>MANGUEIRA CURVA JAMAICA</t>
  </si>
  <si>
    <t>JG. LUBRIF + DIESEL MK1438200JX BC</t>
  </si>
  <si>
    <t>CONECTOR LUZ ESTRIBO (CENTRAL)</t>
  </si>
  <si>
    <t>GRAXA 0,500G S3 V220</t>
  </si>
  <si>
    <t>ELEM FILTRANTE COMBUSTIVEL (RACOR)</t>
  </si>
  <si>
    <t>ELEMENTO FILTRO DE AR</t>
  </si>
  <si>
    <t>ELEM FILTRO</t>
  </si>
  <si>
    <t>SIRENE</t>
  </si>
  <si>
    <t>MODULO DE PROTECAO</t>
  </si>
  <si>
    <t>BASE PLASTICA IDP 680-280</t>
  </si>
  <si>
    <t>CABO DE ANTENA IDP 680-280</t>
  </si>
  <si>
    <t>COMPUTADOR DE BORDO 5.XX</t>
  </si>
  <si>
    <t>TECLADO TEXTO LIVRE SMART VERSAO 5.XX</t>
  </si>
  <si>
    <t>IMA DO SENSOR DE VIOLACAO DO PAINEL</t>
  </si>
  <si>
    <t>BLOQUEADOR ELETRONICO UNIVERSAL</t>
  </si>
  <si>
    <t>DESENGATE ELETRONICO - BIVOLT</t>
  </si>
  <si>
    <t>APARELHO TRANSMISSOR ST6100</t>
  </si>
  <si>
    <t>KIT EMBUCHAMENTO</t>
  </si>
  <si>
    <t>RODIZIO INTERM RD 4MM</t>
  </si>
  <si>
    <t>PNEU RADIAL DE ONIBUS E CAMINHAO MGM 295/80R22.5 MGM05 PR18 152/149M RL</t>
  </si>
  <si>
    <t>LED BRANCO 067 12V</t>
  </si>
  <si>
    <t>BOMBA DE COMBUSTIVEL</t>
  </si>
  <si>
    <t>FLUIDO EMBREAGEM</t>
  </si>
  <si>
    <t>F6RFMM - VELA DE IGNICAO SP43 MAGNET</t>
  </si>
  <si>
    <t>TAMPA DISTRIBUIDOR 8FG25 (LOC 311)</t>
  </si>
  <si>
    <t>CHICOTE ELETRICO C/ TOMADA</t>
  </si>
  <si>
    <t>TOMADA 7 POLOS REDONDA FEMEA</t>
  </si>
  <si>
    <t>TAMPA ABASTEC</t>
  </si>
  <si>
    <t>SENS TEMP/ PRESS</t>
  </si>
  <si>
    <t>TANQUE REDUTOR</t>
  </si>
  <si>
    <t>LANTERNA TRASEIRA LE TOYOTA</t>
  </si>
  <si>
    <t>ARRUELA ENCOSTO C/ TRAVA NOM/KRO/FAC/PAST</t>
  </si>
  <si>
    <t>CONJUNTO ENGATE RAPIDO AR M16</t>
  </si>
  <si>
    <t>TERMINAL ARTICULACAO CABO ALAV</t>
  </si>
  <si>
    <t>FUSIVEL DE LAMINA</t>
  </si>
  <si>
    <t>PLACA</t>
  </si>
  <si>
    <t>PLACA CONTROLADORA - MICRO PROCESSADOR</t>
  </si>
  <si>
    <t>ROLO DE BORRACHA</t>
  </si>
  <si>
    <t>JG</t>
  </si>
  <si>
    <t>CHAVE AJUSTAVEL 15GR ACRV 36MM 300MM</t>
  </si>
  <si>
    <t>ALICATE PRESSAO ACRV 28MM 10</t>
  </si>
  <si>
    <t>CORREIA DE TRANSPORTE</t>
  </si>
  <si>
    <t>AUTO TRANSFORMADOR 2000VA 1400W BIVOLT</t>
  </si>
  <si>
    <t>MEMBRANA FILTRANTE 47MM 0,45 UM S.</t>
  </si>
  <si>
    <t>BUCHA RED INOX 3X2.1/2</t>
  </si>
  <si>
    <t>MINI RELE P/PCI 2 REV 24VDC</t>
  </si>
  <si>
    <t>BATERIA 3V LITHIO MOEDA CR2032</t>
  </si>
  <si>
    <t>PARAFUSO ALLEN 14X65 C/C</t>
  </si>
  <si>
    <t>MOBIL VACTRA OIL EXTRA HEAVY</t>
  </si>
  <si>
    <t>TUBO POLIURETANO - TU1208C-C100</t>
  </si>
  <si>
    <t>TUBO POLIURETANO - TU1065C-100</t>
  </si>
  <si>
    <t>BECKER GRAD POLI 00510 SILCK SCREEN JP</t>
  </si>
  <si>
    <t>BECKER GRAD VDO 00100ML FORMA BAIXA 105200100 PERF</t>
  </si>
  <si>
    <t>TUBO TIPO FALCON PP 50ML ESTERIL/IND C/50UN K30-00505</t>
  </si>
  <si>
    <t>BASTAO DE VIDRO 08MMX300MM</t>
  </si>
  <si>
    <t>PLACA DE PETRI 60X15MM LISA ESTELI E-BEAM C/100 UN PERF</t>
  </si>
  <si>
    <t>SISTEMA DE FILTR A VACUO 250ML MEMB POLISULFONA 047UM</t>
  </si>
  <si>
    <t>KT</t>
  </si>
  <si>
    <t>KITASSATO SAIDA SUPERIOR 1000ML</t>
  </si>
  <si>
    <t>PAPEL GRAU CIRURG 090MMX100MTS TERMOSSELANTE P/ ESTERIL</t>
  </si>
  <si>
    <t>AGUA PEPTONADA GRANULADO 500GR</t>
  </si>
  <si>
    <t>GAR MAC CONKEY 500GR</t>
  </si>
  <si>
    <t>PROPE DESCARTAVEL</t>
  </si>
  <si>
    <t>TAMPAO PH 04,0</t>
  </si>
  <si>
    <t>PIPETA SOROLOGICA 1ML</t>
  </si>
  <si>
    <t>PIPETA VOLUMETRICA 2ML</t>
  </si>
  <si>
    <t>LUVA NITRILICA S/PO TAM M</t>
  </si>
  <si>
    <t>ACIDO SULFURICO PA</t>
  </si>
  <si>
    <t>IODO 0,02</t>
  </si>
  <si>
    <t>ACIDO CLORIDRICO PA</t>
  </si>
  <si>
    <t>SILICA GEL AZUL</t>
  </si>
  <si>
    <t>ACIDO SULFURICO 0,01N</t>
  </si>
  <si>
    <t>ACIDO SULFURICO 0,02</t>
  </si>
  <si>
    <t>ALCOOL ISOPROPILICO</t>
  </si>
  <si>
    <t>ALFA NAFTOL</t>
  </si>
  <si>
    <t>FENOLFTALEINA PA</t>
  </si>
  <si>
    <t>AZUL DE METILENO</t>
  </si>
  <si>
    <t>CLORETO DE SODIO</t>
  </si>
  <si>
    <t>ACIDO CLORIDRICO 6N</t>
  </si>
  <si>
    <t>ACIDO CLORIDRICO 0,1N</t>
  </si>
  <si>
    <t>LAMPADA DE HALOGENIO 12V/20W FILAMENTO VERTICAL</t>
  </si>
  <si>
    <t>PARAF SX INOX A2 MA 8X35MM RI (200)</t>
  </si>
  <si>
    <t>BARRA ROSCADA M 8 INOX A2</t>
  </si>
  <si>
    <t>PO SEXT INOX M 8 MA 304/A2</t>
  </si>
  <si>
    <t>CL</t>
  </si>
  <si>
    <t>SUCATA DE CHAPATEX</t>
  </si>
  <si>
    <t>CHAPAS DIVISORIAS/ CHAPATEX</t>
  </si>
  <si>
    <t>PALETE DE MADEIRA</t>
  </si>
  <si>
    <t>PALETE PLASTICO</t>
  </si>
  <si>
    <t>PAPEL KRAFT</t>
  </si>
  <si>
    <t>QUADROS TOPO PLASTICO</t>
  </si>
  <si>
    <t>MOLDURA DE MADEIRA</t>
  </si>
  <si>
    <t>CHEQUE PREMIACAO</t>
  </si>
  <si>
    <t>AGENDA COM CANETA</t>
  </si>
  <si>
    <t>FOLDER</t>
  </si>
  <si>
    <t>CAMISETA MOEMA</t>
  </si>
  <si>
    <t>CARTUCHO TRIVENTO GOLDEN RESERVE CANETA DOURADA</t>
  </si>
  <si>
    <t>CANETA TRIVENTO GOLDEN RESERVE FABERCASTELL</t>
  </si>
  <si>
    <t>ETIQUETA ADESIVA REDONDA TRANSPARENTE 4CM</t>
  </si>
  <si>
    <t>CHURRASQUEIRA</t>
  </si>
  <si>
    <t>PAPELAO</t>
  </si>
  <si>
    <t>RESIDUO PET</t>
  </si>
  <si>
    <t>BARRILHA LEVE</t>
  </si>
  <si>
    <t>SUCCAO ARAME REFORCADA ATOXICA 3/4</t>
  </si>
  <si>
    <t>ABRACADEIRA 13X19 14MM</t>
  </si>
  <si>
    <t>ABRACADEIRA 14X22 14MM</t>
  </si>
  <si>
    <t>ANEL DE VEDACAO DIN 3</t>
  </si>
  <si>
    <t>ANEL DE VEDACAO DIN 2.1/2</t>
  </si>
  <si>
    <t>ANEL DE VEDACAO DIN 2</t>
  </si>
  <si>
    <t>CONJUNTO DE ANEIS BIPARTIDOS</t>
  </si>
  <si>
    <t>ROLAMENTO 6002 2RS C3</t>
  </si>
  <si>
    <t>BRONZE</t>
  </si>
  <si>
    <t>ROLAMENTO 6805 2RS C3</t>
  </si>
  <si>
    <t>ROLAMENTO 6308 2RS C3</t>
  </si>
  <si>
    <t>ROLAMENTO 6207 2RS C3</t>
  </si>
  <si>
    <t>RETENTOR 5384 01988 BRG</t>
  </si>
  <si>
    <t>ROLAMENTO YAR 207 2F - GYE 35 KRRB - UC 207</t>
  </si>
  <si>
    <t>ROLAMENTO 6203 2RS C3</t>
  </si>
  <si>
    <t>PO AUTOTRAV.8.8 MA ZIN 6MM</t>
  </si>
  <si>
    <t>PO INOX MA 304 6MM</t>
  </si>
  <si>
    <t>TUBO RED INOX 3/4X1,2MM 304 POL EXT</t>
  </si>
  <si>
    <t>TREF QUAD 1045 19,05MM</t>
  </si>
  <si>
    <t>SUPORTE P/ SERRA COPO KA1-S 14-30 STAR 6 KA1SST</t>
  </si>
  <si>
    <t>SUPORTE P/ SERRA COPO KA2-S 32-210 STAR 6 KA2SST</t>
  </si>
  <si>
    <t>TUBO PUN-16 AZUL 16MMX2,5MM</t>
  </si>
  <si>
    <t>BICO GRAXEIRO 10MM 45</t>
  </si>
  <si>
    <t>BROCA AR 7,0MM HSS POINTTEQ BOSH</t>
  </si>
  <si>
    <t>ELET TUNGST 2,4MM 3/32 TOR INOX VM CA</t>
  </si>
  <si>
    <t>MARCADOR AZUL 2MM PLUMA</t>
  </si>
  <si>
    <t>PANO COSTURADO EM FARDO (20KG)</t>
  </si>
  <si>
    <t>PARAF SX INOX A2 MA 8X30MM RI</t>
  </si>
  <si>
    <t>PO SEXT INOX A TARV 8 MA 304/A2</t>
  </si>
  <si>
    <t>CAPACITOR 35UF 380V</t>
  </si>
  <si>
    <t>COMPRESSOR ROTATIVO 12K 220V 1F R22 TECUMSEH RG191ER RGA5512</t>
  </si>
  <si>
    <t>TUBO PUN-10 INCOLOR 10,0MMX1,5MM</t>
  </si>
  <si>
    <t>TUBO PUN-12 INCOLOR 12,0MMX2,0MM</t>
  </si>
  <si>
    <t>FLAMEX MANGUEIRA ARAMADA 1.1/2</t>
  </si>
  <si>
    <t>ELET ALUM 3,2MM ALSI</t>
  </si>
  <si>
    <t>ESTICADOR 1/4X3.7/6 (M6X90MM)</t>
  </si>
  <si>
    <t>PO AUTO TRAV MA 8X1,25 BAIXA ZI</t>
  </si>
  <si>
    <t>B-160 CLOR 811188 50L</t>
  </si>
  <si>
    <t>LUBMAX PL PK 843024 BB</t>
  </si>
  <si>
    <t>ALIPLEX 2</t>
  </si>
  <si>
    <t>PERFIL ESPONJOSO EPDM 15SH - 16X12X3</t>
  </si>
  <si>
    <t>NUMERO 01 A 50 INOX ESC 35X35MM</t>
  </si>
  <si>
    <t>CJ</t>
  </si>
  <si>
    <t>DBS60E-S1EC00360</t>
  </si>
  <si>
    <t>ALIPLEX CA 102</t>
  </si>
  <si>
    <t>ST</t>
  </si>
  <si>
    <t>SYSTEM PLAST - ESTEIRA MODULAR NGE2250FT-PT-M0085</t>
  </si>
  <si>
    <t>T10 630 PREMIUM</t>
  </si>
  <si>
    <t>MM</t>
  </si>
  <si>
    <t>XL 190 KEIPER</t>
  </si>
  <si>
    <t>RETENTOR 5404 - 02730 BRG</t>
  </si>
  <si>
    <t>RETENTOR 5559 - 00980 BA</t>
  </si>
  <si>
    <t>ROLAMENTO 6303 2RS C3</t>
  </si>
  <si>
    <t>RETENTOR 7159 BRG</t>
  </si>
  <si>
    <t>TACOMETRO  CONTATO MDT 2245C</t>
  </si>
  <si>
    <t>ROLAMENTO UCX 16</t>
  </si>
  <si>
    <t>CONJUNTO TUBULACAO ASPERSOR</t>
  </si>
  <si>
    <t>UNIAO T EASY K700100 10MM</t>
  </si>
  <si>
    <t>CORREIA SINCRONIZADORA 600 T10 25 P</t>
  </si>
  <si>
    <t>MARCADOR S CAB3 AM 4-6 38378 CEMAR</t>
  </si>
  <si>
    <t>MARCADOR T CAB3 AM 4-6 CEMAR</t>
  </si>
  <si>
    <t>MARCADOR N 1-3MM BHS</t>
  </si>
  <si>
    <t>MARCADOR P 1-3MM BHS</t>
  </si>
  <si>
    <t>MARCADOR E 1-3MM BHS</t>
  </si>
  <si>
    <t>MARCADOR U 1-3MM BHS</t>
  </si>
  <si>
    <t>MARCADOR V 1-3MM BHS</t>
  </si>
  <si>
    <t>BUCHA POLIETILENO S-06</t>
  </si>
  <si>
    <t>BUCHA POLIETILENO S-08 C/ ABA</t>
  </si>
  <si>
    <t>BUCHA POLIETILENO S-10</t>
  </si>
  <si>
    <t>PAAA CHT PHS 6,3X50MM</t>
  </si>
  <si>
    <t>PAAA CHT PHS 5,5X45MM</t>
  </si>
  <si>
    <t>PAAA CHT PHS 4,2X25MM</t>
  </si>
  <si>
    <t>VALV. ESF. TRIP. PP TI 304 BSP 2</t>
  </si>
  <si>
    <t>LAMINADO REDONDO 1045 171,45MM</t>
  </si>
  <si>
    <t>LAMINADO REDONDO 1045 203,20MM</t>
  </si>
  <si>
    <t>CAIXA PLASTICA AGRICOLA VAZADA ETA17TAL</t>
  </si>
  <si>
    <t>ROLAMENTO UC 204</t>
  </si>
  <si>
    <t>ROLAMENTO SB 203 FKD</t>
  </si>
  <si>
    <t>ROLAMENTO 30212</t>
  </si>
  <si>
    <t>BUCHA DE ARTICULACAO PRINCIPAL</t>
  </si>
  <si>
    <t>GUIA DE MOLAS</t>
  </si>
  <si>
    <t>ROLETE</t>
  </si>
  <si>
    <t>NIPLE PRETO 300LB 1/2</t>
  </si>
  <si>
    <t>VALVULA ESFERA MONOBLOCO 9103 1/2</t>
  </si>
  <si>
    <t>RETENTOR 5362</t>
  </si>
  <si>
    <t>RETENTOR 6446</t>
  </si>
  <si>
    <t>REDUCAO GALV MF1XFF1/2 TUPY</t>
  </si>
  <si>
    <t>REDUCAO GALV MF3/4X1/2 TUPY</t>
  </si>
  <si>
    <t>REDUCAO GALV MF1XFF3/4 TUPY</t>
  </si>
  <si>
    <t>TUBO NYLON 10MM AZUL</t>
  </si>
  <si>
    <t>INOX RED 4,75MM</t>
  </si>
  <si>
    <t>US INSERTO ANTIGIRO DA ENCHEDORA</t>
  </si>
  <si>
    <t>MARMITEX</t>
  </si>
  <si>
    <t>REFEICOES</t>
  </si>
  <si>
    <t>REFRIGERANTES</t>
  </si>
  <si>
    <t>SUCOS</t>
  </si>
  <si>
    <t>CERVEJAS</t>
  </si>
  <si>
    <t>ENERGETICO</t>
  </si>
  <si>
    <t>LITRO CAFE</t>
  </si>
  <si>
    <t>COFFEE BREAK</t>
  </si>
  <si>
    <t>MW</t>
  </si>
  <si>
    <t>ENERGIA ATIVA HFP KWH</t>
  </si>
  <si>
    <t>KW</t>
  </si>
  <si>
    <t>PERDAS RB HFP KWH</t>
  </si>
  <si>
    <t>BATERIA 12V 7AMP</t>
  </si>
  <si>
    <t>VALVULA 2 VIAS NF A.DIR 1/8 NPT 220V</t>
  </si>
  <si>
    <t>REGULADOR DE PRESSAO - AR20-F02BG-D</t>
  </si>
  <si>
    <t>CONEXAO RETA 1/8X06 - KQ2H06-01AS1</t>
  </si>
  <si>
    <t>CONEXAO RETA 1/4X06 - KQ2H06-02AS1</t>
  </si>
  <si>
    <t>CONEXAO L 1/4X6 - KQ2L06-02AS1</t>
  </si>
  <si>
    <t>CONEXAO L 1/8X6 - KQ2L06-01AS1</t>
  </si>
  <si>
    <t>EMPILHADEIRA</t>
  </si>
  <si>
    <t>BOMBA PERISTALTICA</t>
  </si>
  <si>
    <t>TEMPORIZADOR</t>
  </si>
  <si>
    <t>PEROXIDO ORGANICO</t>
  </si>
  <si>
    <t>HIDROXIDO DE SODIO</t>
  </si>
  <si>
    <t>BALDE 20L LUBSCHULZ SINTETICO 4000H</t>
  </si>
  <si>
    <t>SELO DE VEDACAO MECANICA</t>
  </si>
  <si>
    <t>CORREIA INDUSTRIAL</t>
  </si>
  <si>
    <t>ETANOL</t>
  </si>
  <si>
    <t>PLACA LED SOBREPOR - 40X40</t>
  </si>
  <si>
    <t>ELETRODO PLASTICO BLINDADO GEL</t>
  </si>
  <si>
    <t>UNIAO - PLASTICO 10MM</t>
  </si>
  <si>
    <t>UNIAO - PLASTICO 8MM</t>
  </si>
  <si>
    <t>MANOMETRO HORIZONTAL 150LBS 1/4</t>
  </si>
  <si>
    <t>CORTAR E USINAR ROLO DE BORRACHA</t>
  </si>
  <si>
    <t>PONTEIRA PH NR 02 25 MM C/ LIMITADOR</t>
  </si>
  <si>
    <t>REGULADOR DE FLUXO ROSCA 1/8X8MM</t>
  </si>
  <si>
    <t>CILINDRO MINI ISSO 25X250 HASTE/CAMISA INOX D&gt;A C/ AM. FIXO</t>
  </si>
  <si>
    <t>TUBO DE VIDRO BOROSSILICATO DIA EXT 40MMXDIA INT 30MM E 600MM DE COMPR.</t>
  </si>
  <si>
    <t>6002 2RSC3V2 HCH PREMIUM ROLAMENTO</t>
  </si>
  <si>
    <t>TRAVA E 32 TRAVAS MIX</t>
  </si>
  <si>
    <t>ROLAMENTO NU 2311 ETVP2 FAG</t>
  </si>
  <si>
    <t>ROLAMENTO QJ 311 M FAG</t>
  </si>
  <si>
    <t>ROLAMENTO QJ 312 M FAG</t>
  </si>
  <si>
    <t>ROLAMENTO NJ 2312 ETVP FAG</t>
  </si>
  <si>
    <t>ROLAMENTO 6903-2RS</t>
  </si>
  <si>
    <t>JOGO DE CHAVES</t>
  </si>
  <si>
    <t>FURADEIRA</t>
  </si>
  <si>
    <t>SACA PINO</t>
  </si>
  <si>
    <t>JOGO DE BROCAS</t>
  </si>
  <si>
    <t>MINI RODA LIXA 70X20 G-80</t>
  </si>
  <si>
    <t>CONECTOR - MACHO PLASTISCO 8MX1/2 BSP</t>
  </si>
  <si>
    <t>MANGUEIRA CRISTAL 3/16X1,5M</t>
  </si>
  <si>
    <t>TOMADA 2P T 10A 4X2 S/P PIAL</t>
  </si>
  <si>
    <t>Y - UNAO PLASTICO 8MM</t>
  </si>
  <si>
    <t>ABRACADEIRA - 07-09 09MM N</t>
  </si>
  <si>
    <t>ABRACADEIRA - 35-40 (53148)</t>
  </si>
  <si>
    <t>ESPIGAO - FERRO FUNDIDO MF1 P/ MANG1</t>
  </si>
  <si>
    <t>CABO PP 4X1,50MM</t>
  </si>
  <si>
    <t>REVESTIMENTO DE BORRACHA ROLO</t>
  </si>
  <si>
    <t>ROLOS DA EMBALADORA MESA DE ENFARDAMENTO</t>
  </si>
  <si>
    <t>TXBLOCK USB SAIDA 4-20MA</t>
  </si>
  <si>
    <t>TERMORESISTENCIA PT-100</t>
  </si>
  <si>
    <t>CABO PP 3X25,0MM 1KV</t>
  </si>
  <si>
    <t>REGUA DE 4 TOMADAS 10A</t>
  </si>
  <si>
    <t>FLANGE DE INOX CONFORME DESENHO</t>
  </si>
  <si>
    <t>BARRA ROSCADA M10 INOX 304</t>
  </si>
  <si>
    <t>PORCAS M10 INOX</t>
  </si>
  <si>
    <t>CONTROLADOR FULL GAUGE  (TIC-17RGTI)</t>
  </si>
  <si>
    <t>GONZO 1/2 COM ABA</t>
  </si>
  <si>
    <t>PARABOLT PBA - ANCORA - 1/2X4 (100MM) - ACO CARBONO</t>
  </si>
  <si>
    <t>PURGADOR ELETRONICO 1/2 POL P/ AR COMPRIMIDO</t>
  </si>
  <si>
    <t>FILTRO INODORO 3/4</t>
  </si>
  <si>
    <t>FILTRO BACTERICIDA 3/4</t>
  </si>
  <si>
    <t>CONECTOR PERF.16 A 150 - 4 A 35MM CDP-150-35</t>
  </si>
  <si>
    <t>BARRA 5MM ROSC INOX</t>
  </si>
  <si>
    <t>BARRA 6MM ROSC INOX</t>
  </si>
  <si>
    <t>BARRA 8MM ROSC INOX</t>
  </si>
  <si>
    <t>PO 6 SX MA 1,0 INOX</t>
  </si>
  <si>
    <t>PO 8 SX MA 1,25 INOX</t>
  </si>
  <si>
    <t>CM</t>
  </si>
  <si>
    <t>FITA ISOLACAO PRETA 45MMX3MM ROLO 10M</t>
  </si>
  <si>
    <t>FITA PVC 10MT PRETA ISOL.- EOS - 10MT L X 0.10MT</t>
  </si>
  <si>
    <t>DISCO DE CORTE 4</t>
  </si>
  <si>
    <t>TERMORESISTENCIA PT100 3 FIOS INOX 316 DIAM 6MMX150MM ROSCA 1/2</t>
  </si>
  <si>
    <t>PARABOLT PBA - ANCORA - M10</t>
  </si>
  <si>
    <t>PARABOLT PBA - M10X4</t>
  </si>
  <si>
    <t>PARABOLT PBA - M12X6</t>
  </si>
  <si>
    <t>ROLAMENTO 6202 2RS C3</t>
  </si>
  <si>
    <t>TRAVA I 35 MIX</t>
  </si>
  <si>
    <t>FERRAMENTAL 1,5L</t>
  </si>
  <si>
    <t>FITA ISOLANTE ELETRICA 3M</t>
  </si>
  <si>
    <t>ELETRODO DE INOX 308</t>
  </si>
  <si>
    <t>EMENDA SIMPLES CORRENTE ASA 50</t>
  </si>
  <si>
    <t>EMENDA DUPLA CORRENTE ASA 50</t>
  </si>
  <si>
    <t>CORRENTE ASA 50</t>
  </si>
  <si>
    <t>REGULADOR DE FLUXO ROSCA 1/4X8MM</t>
  </si>
  <si>
    <t>LVAS PARA CANO DE 2.1/2</t>
  </si>
  <si>
    <t>PECA DUROPRENE VERMELHA</t>
  </si>
  <si>
    <t>UNIAO PLASTICO 12MM</t>
  </si>
  <si>
    <t>TUBO NYLON 12MM AZUL</t>
  </si>
  <si>
    <t>CONECTOR MACHO PLASTICO 12MX1/2BSP</t>
  </si>
  <si>
    <t>PINO DO CORPO DA PINCA</t>
  </si>
  <si>
    <t>CORPO DO PALETE DO FORNO</t>
  </si>
  <si>
    <t>ENGRENAGEM GIRATORIA DAS PF DO FORNO</t>
  </si>
  <si>
    <t>PINO PARA ROLAMENTO DUPLO/APOIO INFERIOR DO PALET</t>
  </si>
  <si>
    <t>MOLA DE ACO 9X6X1,5MM</t>
  </si>
  <si>
    <t>MOLA TRAVA PINO DA PINCA</t>
  </si>
  <si>
    <t>RETALHOS DE PANOS P/ LIMPEZA</t>
  </si>
  <si>
    <t>VBP PN H DA 2TC 304XSILC</t>
  </si>
  <si>
    <t>RELE FALTA DE FASE - SIEMENS - 3UG07 42 1AN30 220V</t>
  </si>
  <si>
    <t>MOLA 271</t>
  </si>
  <si>
    <t>MOLA 1188</t>
  </si>
  <si>
    <t>PANO LIMPEZA LISO</t>
  </si>
  <si>
    <t>PECAS EM ALUMINIO E INOX</t>
  </si>
  <si>
    <t>TEE IGUAL 8L</t>
  </si>
  <si>
    <t>ANILHA DE ACO 8MM - 08L/S</t>
  </si>
  <si>
    <t>OLEO 20W40</t>
  </si>
  <si>
    <t>RELE DE NIVEL - SIEMENS - 3UG0702-2XK00</t>
  </si>
  <si>
    <t>VELUMOIDE 0,80MM - MEDIO</t>
  </si>
  <si>
    <t>TUBO ACO 08X06MM</t>
  </si>
  <si>
    <t>CONECTOR MACHO PLASTICO 12MX1/4BSP</t>
  </si>
  <si>
    <t>COTOVELO - UNIAO PLASTICO 12M</t>
  </si>
  <si>
    <t>DISCO CORTE INOX</t>
  </si>
  <si>
    <t>LIMPA CONTATO 300ML</t>
  </si>
  <si>
    <t>CORREIA CL-PU 2.450X555 FECHADA</t>
  </si>
  <si>
    <t>PORTA INFERIOR COMPLETA AC E200 INOX 304 MARCO 6MM</t>
  </si>
  <si>
    <t>PU FOSCO 2.450X550 - FECHADA</t>
  </si>
  <si>
    <t>BUCHA INTERMEDIARIA ENTRE AS GAXETAS</t>
  </si>
  <si>
    <t>GAXETA D12XD20X08MM</t>
  </si>
  <si>
    <t>VELUMOIDE 1,6MM</t>
  </si>
  <si>
    <t>MULTIMETRO DIGITAL</t>
  </si>
  <si>
    <t>LIXA FERRO G 180</t>
  </si>
  <si>
    <t>LIXA FERRO G 220</t>
  </si>
  <si>
    <t>FOTOCELULA REFLESIVA M18 PNP</t>
  </si>
  <si>
    <t>POCO TERMOMETRICO 10X100</t>
  </si>
  <si>
    <t>GR BARDAHL MASLUB APG 1 EP 1KG</t>
  </si>
  <si>
    <t>EIXO REDUTOR TRANSMICAO DO ESPALHADOR</t>
  </si>
  <si>
    <t>NUCLEO ACOPLAMENTO SERVO D 19MM - CHAVETA</t>
  </si>
  <si>
    <t>ACOPLAMENTO P/ MOTOR WEG 714 26-5-30</t>
  </si>
  <si>
    <t>NUCLEO ACOPLAMENTO SERVO D 32MM - CHAVETA</t>
  </si>
  <si>
    <t>CORREIA TRASEIRA TRACAO DOS ROLOS - 300H</t>
  </si>
  <si>
    <t>CASTANHA THOMSON - ( KGF-D-2550-RH-EE)</t>
  </si>
  <si>
    <t>REG. DE PRESSAO SMC 20 BAR (3/4)</t>
  </si>
  <si>
    <t>CIL. PNEUMATICO D20 - C30 PADRAO ISO</t>
  </si>
  <si>
    <t>MICRO VENTILADOR 172X150X50</t>
  </si>
  <si>
    <t>CABO DE FIBRA AUTONICS (FT-420-10) MOD:FT-420-10</t>
  </si>
  <si>
    <t>SENSOR INDUTIVO M12 SICK IME12-04BPSZC0K</t>
  </si>
  <si>
    <t>SENSOR M12 INDUTIVO DE PROXIMIDADE 4MM, SEM CABO</t>
  </si>
  <si>
    <t>AMPLICFICA P/ FIBRA (BF4RP) AUTO-RED</t>
  </si>
  <si>
    <t>APLICADOR PARA FIBRA AUTO AJUSTAVEL COM FEIXE DE LUZ VERMELHO</t>
  </si>
  <si>
    <t>ANEL DE VEDACAO DA PLACA DE COMP. 630MMX500MM-80/85 SHORE NA COR VERDE</t>
  </si>
  <si>
    <t>ALMOTOLIA 200CC WESTERN</t>
  </si>
  <si>
    <t>ELETRODO 6130X2,50-309L INOX - DENVER</t>
  </si>
  <si>
    <t>FITA AUTO FUSAO 19MMX10MTS</t>
  </si>
  <si>
    <t>RET 90X110X10 BRF NK - VITON</t>
  </si>
  <si>
    <t>BARRA TUBO PVC 50MM</t>
  </si>
  <si>
    <t>TORNEIRA PLASTICA 1/2</t>
  </si>
  <si>
    <t>BARRA TUBO PVC 25MM</t>
  </si>
  <si>
    <t>MACHO 10 AR MA 1,50F -ROCAST/HTOM</t>
  </si>
  <si>
    <t>PA AGULHA 3,5X25</t>
  </si>
  <si>
    <t>BOTAO COMUNT JNP 3P - 0-1-2 LAYS-BD3</t>
  </si>
  <si>
    <t>PO 12 SX MA 1,75 INOX CH19</t>
  </si>
  <si>
    <t>INSERT 1/4</t>
  </si>
  <si>
    <t>PORCA 1/4</t>
  </si>
  <si>
    <t>TUBO SOLDAVEL 50MM</t>
  </si>
  <si>
    <t>REGULADOR DE PRESSAO 1/2  16 BAR</t>
  </si>
  <si>
    <t>REDUCAO MF1/2NPT XFF1/4NPT</t>
  </si>
  <si>
    <t>ABRACADEIRA NYLON 250X4.8MM</t>
  </si>
  <si>
    <t>LUVA MISTA 50X1.1/2</t>
  </si>
  <si>
    <t>RODA LIXA 60X30 G-120</t>
  </si>
  <si>
    <t>RODA LIXA 50X25 G-40</t>
  </si>
  <si>
    <t>RODA LIXA 40X20 G-80</t>
  </si>
  <si>
    <t>JG PONTA MONTADA 1/4 5 PCS</t>
  </si>
  <si>
    <t>BOCAL TIG CERAMICA 06 TTC 26</t>
  </si>
  <si>
    <t>DIFUSOR TIG GAS 2,4MM (3/32) TTC 17/18W/26 TTC 179</t>
  </si>
  <si>
    <t>PINCA 2,4MM (3/32) 17/18/26</t>
  </si>
  <si>
    <t>CANTONEIRA 25CM MAO FRANCESA</t>
  </si>
  <si>
    <t>CORRENTE 9,5MM 3/8 POLIDA</t>
  </si>
  <si>
    <t>SERRA COPO DIAMANTADA 30MM</t>
  </si>
  <si>
    <t>HASTE DE INOX</t>
  </si>
  <si>
    <t>UNIAO MACHO 06L 1/4 NPT</t>
  </si>
  <si>
    <t>JOELHO MACHO 06L 1/4 NPT</t>
  </si>
  <si>
    <t>UNIAO IGUAL 06L</t>
  </si>
  <si>
    <t>UNIAO MACHO 06L 1/8 NPT</t>
  </si>
  <si>
    <t>FILTRO DE AR</t>
  </si>
  <si>
    <t>FILTRO DE OLEO SRP 5050</t>
  </si>
  <si>
    <t>TUBO ACO S/C 06X04MM</t>
  </si>
  <si>
    <t>ROLAMENTO 6003 2RS C3</t>
  </si>
  <si>
    <t>TARUGO DE BRONZE TM-23 1</t>
  </si>
  <si>
    <t>ROLAMENTO KH 2030 PP</t>
  </si>
  <si>
    <t>TEK BOND COLA</t>
  </si>
  <si>
    <t>MACHO 5 AR MA 1 PC 0,80F-MTX</t>
  </si>
  <si>
    <t>PA ALLEN 6X10 S/C</t>
  </si>
  <si>
    <t>PINCEL 1.1/2 POL</t>
  </si>
  <si>
    <t>HOLDER DE POLISSULFONA STERIFIL 47MM 300ML</t>
  </si>
  <si>
    <t>CHAPA DE ALUMINIO PARA FACA</t>
  </si>
  <si>
    <t>ROLO DE ACO</t>
  </si>
  <si>
    <t>ENGRENAGEM 1.40.16 AT2</t>
  </si>
  <si>
    <t>CANTONEIRA 1X1/4</t>
  </si>
  <si>
    <t>ALUMINIO CHATO 3/8X1 - 01X750,BC</t>
  </si>
  <si>
    <t>TUBO</t>
  </si>
  <si>
    <t>BARRAMENTO COBRE 1/2X1/8 (97) A</t>
  </si>
  <si>
    <t>LENTE RETANGULAR VERDE 10</t>
  </si>
  <si>
    <t>MARCADOR CANETA FINA PERMANETE PRETO</t>
  </si>
  <si>
    <t>LENTE RETANGULAR VERDE 12</t>
  </si>
  <si>
    <t>LENTE RETANGULAR INCOLOR 108X51MM</t>
  </si>
  <si>
    <t>MASCARA CELERON 735 VISOR ART./ CATRAC</t>
  </si>
  <si>
    <t>ARRUELA 5/32 PRESSAO MEDIA</t>
  </si>
  <si>
    <t>CABO PP 2X1,50MM</t>
  </si>
  <si>
    <t>PINCEL 1 POL.</t>
  </si>
  <si>
    <t>LUVA MALHA</t>
  </si>
  <si>
    <t>CORDA TRANCADA PP 10MM</t>
  </si>
  <si>
    <t>LUVA TRICOTADA MULTITATO</t>
  </si>
  <si>
    <t>ROTOR SIROCO</t>
  </si>
  <si>
    <t>TE INOX 304 OD PIPE 76,20MM 3</t>
  </si>
  <si>
    <t>UNIAO INOX 304L SOLD TC OD CURTA 76, 20 MM3</t>
  </si>
  <si>
    <t>MODULO CLP 6ES7 134-6G700-0AA1 SIEMENS</t>
  </si>
  <si>
    <t>ROL 6902 DDU NSK = ROL 61902 = 15X28X7</t>
  </si>
  <si>
    <t>ROL 6002 DDU NSK</t>
  </si>
  <si>
    <t>ROL KH 2030 PP REXROTH = 20X28X30</t>
  </si>
  <si>
    <t>COLA 3M JUNTA - 73 G ADESIVOS PARA JUNTAS</t>
  </si>
  <si>
    <t>ROL 6202 2RS SKF ( AEM3 )</t>
  </si>
  <si>
    <t>TR E 015 = TR E 15</t>
  </si>
  <si>
    <t>RET 45X75X08 SKF BRG ( HMS RG ) = RET 45X75X8</t>
  </si>
  <si>
    <t>RET 50X80X10 SAV BRG ( 5195.0 / 5195 )</t>
  </si>
  <si>
    <t>RESISTENCIA</t>
  </si>
  <si>
    <t>CANULA (CATETER) NASAL ADULTO</t>
  </si>
  <si>
    <t>UMIDIFICADOR DE OXIGENIO</t>
  </si>
  <si>
    <t>COMANDO PVC</t>
  </si>
  <si>
    <t>JUNTA CIRCULAR PTFE EXPANDIDO</t>
  </si>
  <si>
    <t>EIXO TRACAO TRANSP MANC INT SYSTEM PLAST</t>
  </si>
  <si>
    <t>CASTANHA</t>
  </si>
  <si>
    <t>FUSO</t>
  </si>
  <si>
    <t>ESTEIRA SUPERIOR</t>
  </si>
  <si>
    <t>CARTER LATERALE</t>
  </si>
  <si>
    <t>PROTECAO DE SAIDA</t>
  </si>
  <si>
    <t>GRAXEIRA 1/4 45</t>
  </si>
  <si>
    <t>SOQ ALLEN 8MM 1/2</t>
  </si>
  <si>
    <t>SOQ ALLEN 10MM</t>
  </si>
  <si>
    <t>SOQ ALLEN 12MM</t>
  </si>
  <si>
    <t>COMPASSO RETO 12</t>
  </si>
  <si>
    <t>CAPA - CF 4KK</t>
  </si>
  <si>
    <t>ACOPLADOR HIDRAULICO</t>
  </si>
  <si>
    <t>TERMINAL - TMN 4 - 4 KK</t>
  </si>
  <si>
    <t>GATES MANG. HIDR. AGR 1-4</t>
  </si>
  <si>
    <t>LUVA 1/8X1/4 NPT</t>
  </si>
  <si>
    <t>TERMINAL -TMN 2-4</t>
  </si>
  <si>
    <t>CONEXAO RETA EASY K102128 1/2X12MM</t>
  </si>
  <si>
    <t>ENGRENAGEM HEL DIR CARB DP320 M5Z64 SEM TRAT. PARA ENCHEDORA 50/8 DO PV : 0035.0</t>
  </si>
  <si>
    <t>BLOCO DE CONEXAO</t>
  </si>
  <si>
    <t>ENCODER INCREMENTAL B58N - 360 PPR 0360 - EIXO SOLIDO FLANGE</t>
  </si>
  <si>
    <t>CARCACA VELOZ ACFS P71 G10B B3</t>
  </si>
  <si>
    <t>PINHAO 1 RED C21</t>
  </si>
  <si>
    <t>ACIDO TRICLORO ISOCIANURICO COM 90% DE TEOR DE CLORO ATIVO. PASTILHAS DE 200GR</t>
  </si>
  <si>
    <t>GRAXEIRA 6 45</t>
  </si>
  <si>
    <t>GRAXEIRA 6 RETA</t>
  </si>
  <si>
    <t>C- CAT 2031308 - 10µ (BIG)</t>
  </si>
  <si>
    <t>6005-2RSR ROL ESFERAS</t>
  </si>
  <si>
    <t>6014-2RSR ROL ESFERAS</t>
  </si>
  <si>
    <t>6204DDU ROL ESFERAS</t>
  </si>
  <si>
    <t>6205DDU ROL ESFERAS</t>
  </si>
  <si>
    <t>ACOP FLEX TIPO MOLA 10X10MM</t>
  </si>
  <si>
    <t>LUVA 85MM</t>
  </si>
  <si>
    <t>ADAPTADOR 85MM</t>
  </si>
  <si>
    <t>TUBO 85MM</t>
  </si>
  <si>
    <t>BARRA DO FILME FIBRA DE CARBONO 1000MM</t>
  </si>
  <si>
    <t>BARRA DO FILME FIBRA DE CARBONO 770MM</t>
  </si>
  <si>
    <t>PO 10 SXMA 1.5 NYLON INOX CH 17</t>
  </si>
  <si>
    <t>PA SX NC LATAO 5/16X1.1/2</t>
  </si>
  <si>
    <t>ARRUELA 5/16 PRESSAO INOX</t>
  </si>
  <si>
    <t>CONECTOR MACHO PLASTICO 10MX1/4 NPT</t>
  </si>
  <si>
    <t>COTOVELO MACHO PLASTICO 12MX1/4</t>
  </si>
  <si>
    <t>CORREIA SINCRONIZADORA 610 T10 25 PU</t>
  </si>
  <si>
    <t>ABRACADEIRA I 14MM - 1927 - 3/4X1.1/16</t>
  </si>
  <si>
    <t>INSERTO APKT 1604 PDTR</t>
  </si>
  <si>
    <t>INSERTO TCMT 1102-04 EF</t>
  </si>
  <si>
    <t>RELOGIO COMPARADOR 0-10</t>
  </si>
  <si>
    <t>MANDRIL GOLG B22 1-20</t>
  </si>
  <si>
    <t>MANDRIL GOLG B18 1-16</t>
  </si>
  <si>
    <t>BROCAS DE ACO RAPIDO MEDIAS</t>
  </si>
  <si>
    <t>BICO CONT 28MMX0,8MM M6 MIG 116/24 ST</t>
  </si>
  <si>
    <t>ESCOVA ACO TUBULAR 2.1/2 VONDER</t>
  </si>
  <si>
    <t>ABRACADEIRA L 14MM</t>
  </si>
  <si>
    <t>MANGUEIRA ARAMADA</t>
  </si>
  <si>
    <t>TUBO DE VIDRO VAZADO EXT 40X60</t>
  </si>
  <si>
    <t>TP-2 TRANSFORMADOR TRIF</t>
  </si>
  <si>
    <t>CAMARA DE AR EM POLIURETANO L15 - 10 PECAS DE 996MM</t>
  </si>
  <si>
    <t>FITA DE PROTECAO EM POLIESTER L15 - 10 PECAS DE 1016MM</t>
  </si>
  <si>
    <t>VALVULA DE PASSAGEM DE AR INTERNO DA CAMARA L15</t>
  </si>
  <si>
    <t>VALVULA DE AR 1/8 BSP</t>
  </si>
  <si>
    <t>CONJUNTO INJETOR DE CO2 COMPLETO</t>
  </si>
  <si>
    <t>POLIA EJETOR REVESTIDA 60MM</t>
  </si>
  <si>
    <t>MOLA DE COMPR. DA GAIOLA - A0.7  EXT. 11,50 CT254 - MOD.01</t>
  </si>
  <si>
    <t>ASSIEME PATTINO ANT. FT.04</t>
  </si>
  <si>
    <t>ASSIEME PATTINO POST. FT.04</t>
  </si>
  <si>
    <t>WASC5K - CONECTOR MONTAVEL, PLAS CO, MACHO M12 5P, RETO, 60X20, IP67, -40 A 85</t>
  </si>
  <si>
    <t>WAKC5K - CONECTOR MONTAVEL, PLAS CO, FEMEA M12 5P, RETO, 50X20, IP67, -40 A 85</t>
  </si>
  <si>
    <t>ZZ1060</t>
  </si>
  <si>
    <t>ANTI DERRAPANTE</t>
  </si>
  <si>
    <t>ROLAMENTO UC 207</t>
  </si>
  <si>
    <t>TROCADOR DE CALOR BRASADO MOD. BL120</t>
  </si>
  <si>
    <t>EMP 8 TON TRIPLEX HELI ALTA ELEVACAO RATRATIL NOVA</t>
  </si>
  <si>
    <t>CONJUNTO TRANSPORTE BASE LINHA LATAS</t>
  </si>
  <si>
    <t>OLEO DIESEL BIODISEL S 10 ONU 1202 CLASSE 3 GRUPO DE EMBALAGEM III - OLEO DIESEL</t>
  </si>
  <si>
    <t>KIT DE FILTROS</t>
  </si>
  <si>
    <t>REDUTOR GASES</t>
  </si>
  <si>
    <t>JOGO DE REPARO</t>
  </si>
  <si>
    <t>ROLETE DE PRESS</t>
  </si>
  <si>
    <t>PARAF FLANGEADO</t>
  </si>
  <si>
    <t>DISCO EMBREAGEM</t>
  </si>
  <si>
    <t>TAMPA EMBREAGEM</t>
  </si>
  <si>
    <t>CHICOTE 3SAT LITE</t>
  </si>
  <si>
    <t>MANIVELA VIDRO</t>
  </si>
  <si>
    <t>ACUM ELET F110E PIONEIRO</t>
  </si>
  <si>
    <t>CORRENTE BL 534</t>
  </si>
  <si>
    <t>OLEO MOTOR 15W40</t>
  </si>
  <si>
    <t>CAMISA CILINDRO STD</t>
  </si>
  <si>
    <t>KIT REVISAO MOTOR</t>
  </si>
  <si>
    <t>BOMBA AGUA</t>
  </si>
  <si>
    <t>SILICONE ALTA TEMP</t>
  </si>
  <si>
    <t>VALVULA ESCAPE</t>
  </si>
  <si>
    <t>VALVULA ADMISSAO</t>
  </si>
  <si>
    <t>ABRACADEIRA/ COLAR</t>
  </si>
  <si>
    <t>TUBULACAO COMBUST</t>
  </si>
  <si>
    <t>CORREIA TIPO V</t>
  </si>
  <si>
    <t>JUNTA CARTER</t>
  </si>
  <si>
    <t>ANEL DE VEDACAO</t>
  </si>
  <si>
    <t>JUNTA PLANA MOTOR</t>
  </si>
  <si>
    <t>JG BRONZ BIELA STD</t>
  </si>
  <si>
    <t>JOGO BRONZINA</t>
  </si>
  <si>
    <t>TUBO FLEX DESCARGA</t>
  </si>
  <si>
    <t>TROCADOR CAL OLEO AG</t>
  </si>
  <si>
    <t>PISTAO COMPL STD</t>
  </si>
  <si>
    <t>BUCHA BIELA</t>
  </si>
  <si>
    <t>BOMBA OLEO LUB</t>
  </si>
  <si>
    <t>TERMOSTATO</t>
  </si>
  <si>
    <t>BUCHA EIXO COM VALV</t>
  </si>
  <si>
    <t>PARAFUSO CABECA CIL</t>
  </si>
  <si>
    <t>MANGUEIRA AGUA RESFR</t>
  </si>
  <si>
    <t>POLIA TENSORA CORR</t>
  </si>
  <si>
    <t>TROCADOR CALOR MOTOR</t>
  </si>
  <si>
    <t>PARAFUSO CABECA HEX</t>
  </si>
  <si>
    <t>ARRUELA</t>
  </si>
  <si>
    <t>RETENTOR EIXO GIRAT</t>
  </si>
  <si>
    <t>JUNTA CABECOTE</t>
  </si>
  <si>
    <t>JUNTA COLETOR ESCAPE</t>
  </si>
  <si>
    <t>GUARNICAO BORRACHA</t>
  </si>
  <si>
    <t>FILTRO DE TRANSMISSAO TOYOTA 8FG25B AUTOMATICA</t>
  </si>
  <si>
    <t>TAMBOR FREIO</t>
  </si>
  <si>
    <t>SAPATA FREIO TRAZ HD 120,0MM</t>
  </si>
  <si>
    <t>REBITE 10X14 ALUMINIO MACICO</t>
  </si>
  <si>
    <t>REP TIRAN SUSP (RM01A)</t>
  </si>
  <si>
    <t>FAIXA REFLETIVA LATERAL</t>
  </si>
  <si>
    <t>FAIXA REFLETIVA PARA-CHOQUE</t>
  </si>
  <si>
    <t>TRANCA DA CABINE</t>
  </si>
  <si>
    <t>PARAFUSO LENTICULAR</t>
  </si>
  <si>
    <t>ESPACADOR TRAVA</t>
  </si>
  <si>
    <t>COXIM CABINE</t>
  </si>
  <si>
    <t>CILINDRO AUX EMBREAGEM</t>
  </si>
  <si>
    <t>CJ MACANETA C/ MOLDURA L/ESQ</t>
  </si>
  <si>
    <t>CJ MACANETA C/ MOLDURA L/DIR</t>
  </si>
  <si>
    <t>JG LONA FREIO 100,0MM</t>
  </si>
  <si>
    <t>PARALAMA TRAZ PLASTICO</t>
  </si>
  <si>
    <t>TERMINAL DA ARTICULACAO</t>
  </si>
  <si>
    <t>TERMINAL TIRANTE L/DIR</t>
  </si>
  <si>
    <t>TERMINAL TIRANTE L/ESQ</t>
  </si>
  <si>
    <t>CALOTA DE COBERTURA CINZA</t>
  </si>
  <si>
    <t>SENSOR DEE ROTACAO (LOC224)</t>
  </si>
  <si>
    <t>FILTRO HIDRAULICO TOYOTA RETOERNO (MODERNO)</t>
  </si>
  <si>
    <t>ANALISE E DESENVOLVIMENTO DE SISTEMAS</t>
  </si>
  <si>
    <t>PROGRAMACAO</t>
  </si>
  <si>
    <t>PROCESSAMENTO DE DADOS E CONGENERES</t>
  </si>
  <si>
    <t>ELABORACAO DE PROGRAMAS DE COMPUTADORES, INCLUSIVE DE</t>
  </si>
  <si>
    <t>LICENCIAMENTO OU CESSAO DE DIREITO DE USO DE PROGRAMAS DE COMPUTACAO</t>
  </si>
  <si>
    <t>SUPORTE TECNICO EM INFORMATICA, INCLUSIVE INSTALACAO, CONFIGURACAO E MANUTENCAO</t>
  </si>
  <si>
    <t>PLANEJAMENTO, CONFECCAO, MANUTENCAO E ATUALIZACAO DE PAGINAS ELETRONICAS</t>
  </si>
  <si>
    <t>AGENCIAMENTO, CORRETAGEM OU INTERMEDIACAO DE CAMBIO, DE SEGUROS, DE CARTOES DE C</t>
  </si>
  <si>
    <t>AGENCIAMENTO, CORRETAGEM OU INTERMEDIACAO DE TITULOS EM GERAL, VALORES MOBILIARI</t>
  </si>
  <si>
    <t>AGENCIAMENTO, CORRETAGEM OU INTERMEDIACAO DE CONTRATOS DE ARRENDAMENTO MERCANTIL</t>
  </si>
  <si>
    <t>AGENCIAMENTO, CORRETAGEM OU INTERMEDIACAO DE BENS MOVEIS OU IMOVEIS, NAO ABRANGI</t>
  </si>
  <si>
    <t>AGENCIAMENTO MARITIMO</t>
  </si>
  <si>
    <t>AGENCIAMENTO DE NOTICIAS</t>
  </si>
  <si>
    <t>AGENCIAMENTO DE PUBLICIDADE E PROPAGANDA, INCLUSIVE O AGENCIAMENTO DE VEICULACAO</t>
  </si>
  <si>
    <t>REPRESENTACAO DE QUALQUER NATUREZA, INCLUSIVE COMERCIAL</t>
  </si>
  <si>
    <t>DISTRIBUICAO DE BENS DE TERCEIROS</t>
  </si>
  <si>
    <t>GUARDA E ESTACIONAMENTO DE VEICULOS TERRESTRES AUTOMOTORES, DE AERONAVES E DE EM</t>
  </si>
  <si>
    <t>ESCOLTA, INCLUSIVE DE VEICULOS E CARGAS</t>
  </si>
  <si>
    <t>ARMAZENAMENTO, DEPOSITO, CARGA, DESCARGA, ARRUMACAO E GUARDA DE BENS DE QUALQUER</t>
  </si>
  <si>
    <t>LUBRIFICACAO, LIMPEZA, LUSTRACAO, REVISAO, CARGA E RECECARGA, CONSERTO, RESTAURA</t>
  </si>
  <si>
    <t>ASSISTENCIA TECNICA</t>
  </si>
  <si>
    <t>RECONDICIONAMENTO DE MOTORES</t>
  </si>
  <si>
    <t>RECAUCHUTAGEM OU REGENERACAO DE PNEUS</t>
  </si>
  <si>
    <t>RESTAURACAO, RECONDICIONAMENTO, ACONDICIONAMENTO, PINTURA, BENEFICIAMENTO, LAVAG</t>
  </si>
  <si>
    <t>COLOCACAO DE MOLDURAS E CONGENERES</t>
  </si>
  <si>
    <t>ENCADERNACAO, GRAVACAO E DOURACAO DE LIVROS, REVISTAS E CONGENERES</t>
  </si>
  <si>
    <t>ALFAIATARIA E COSTURA, QUANDO O MATERIAL FOR FORNECIDO PELO USUARIO FINAL, EXCET</t>
  </si>
  <si>
    <t>TINTURARIA E LAVANDERIA</t>
  </si>
  <si>
    <t>TAPECARIA E REFORMA DE ESTOFAMENTOS EM GERAL</t>
  </si>
  <si>
    <t>FUNILARIA E LANTERNAGEM</t>
  </si>
  <si>
    <t>CARPINTARIA E SERRALHERIA</t>
  </si>
  <si>
    <t>SERVICOS DE TRANSPORTE DE NATUREZA MUNICIPAL, RODOVIARIO, METOVIARIO, FERROVIARI</t>
  </si>
  <si>
    <t>DATILOGRAFIA, DIGITACAO, ESTENOGRAFIA, EXPEDIENTE, SECRETARIA EM GERAL, RESPOSTA</t>
  </si>
  <si>
    <t>PLANEJAMENTO, COORDENACAO, PROGRAMACAO OU ORGANIZACAO TECNICA, FINANCEIRA OU ADM</t>
  </si>
  <si>
    <t>RECRUTAMENTO, AGENCIAMENTO, SELECAO E COLOCACAO DE MAO</t>
  </si>
  <si>
    <t>FORNECIMENTO DE MAO-DE-OBRA, MESMO EM CARATER TEMPORARIO, INCLUSIVE DE EMPREGADO</t>
  </si>
  <si>
    <t>PROPAGANDA E PUBLICIDADE, INCLUSIVE PROMOCAO DE VENDAS, PLANEJAMENTO DE CAMPANHA</t>
  </si>
  <si>
    <t>PERICIAS, LAUDOS, EXAMES TECNICOS E ANALISES TECNICAS</t>
  </si>
  <si>
    <t>PLANEJAMENTO, ORGANIZACAO E ADMINISTRACAO DE FEIRAS, EXPOSICOES, CONGRESSOS E CO</t>
  </si>
  <si>
    <t>ADMINISTRACAO EM GERAL, INCLUSIVE DE BENS E NEGOCIOS DE TERCEIROS</t>
  </si>
  <si>
    <t>LEILAO E CONGENERES</t>
  </si>
  <si>
    <t>ARBITRAGEM DE QUALQUER ESPECIE, INCLUSIVE JURIDICA</t>
  </si>
  <si>
    <t>AUDITORIA</t>
  </si>
  <si>
    <t>ANALISE DE ORGANIZACAO E METODOS</t>
  </si>
  <si>
    <t>ATUARIA E CALCULOS TECNICOS DE QUALQUER NATUREZA</t>
  </si>
  <si>
    <t>ESTATISTICA</t>
  </si>
  <si>
    <t>COBRANCA EM GERAL</t>
  </si>
  <si>
    <t>ASSESSORIA, ANALISE, AVALIACAO, ATENDIMENTO, CONSULTA, CADASTRO, SELECAO, GERENC</t>
  </si>
  <si>
    <t>APRESENTACAO DE PALESTRAS, CONFERENCIAS, SEMINARIOS E CONGENERES</t>
  </si>
  <si>
    <t>SERVICOS DE PESQUISAS E DESENVOLVIMENTO DE QUALQUER NATUREZA</t>
  </si>
  <si>
    <t>SERVICOS DE CHAVEIROS, CONFECCAO DE CARIMBOS, PLACAS, SINALIZACAO VISUAL, BANNER</t>
  </si>
  <si>
    <t>SERVICOS DE COLETA, REMESSA OU ENTREGA DE CORRESPONDENCIA, DOCUMENTOS, OBJETOS,</t>
  </si>
  <si>
    <t>EXPLORACAO DE SALOES DE FESTAS, CENTRO DE CONVENCOES, ESCRITORIOS VIRTUAIS, STAN</t>
  </si>
  <si>
    <t>LOCACAO, SUBLOCACAO, ARRENDAMENTO, DIREITO DE PASSAGEM OU PERMISSAO DE USO, COMP</t>
  </si>
  <si>
    <t>CESSAO DE ANDAIMES, PALCOS, COBERTURAS E OUTRAS ESTRUTURAS DE USO TEMPORARIO</t>
  </si>
  <si>
    <t>SERVICOS DE DESEMBARACO ADUANEIRO, COMISSARIOS, DESPACHANTES E CONGENERES</t>
  </si>
  <si>
    <t>MEDICINA E BIOMEDICINA</t>
  </si>
  <si>
    <t>ANALISES CLINICAS, PATOLOGIA, ELETRICIDADE MEDICA, RADIOTERAPIA, QUIMIOTERAPIA,</t>
  </si>
  <si>
    <t>HOSPITAIS, CLINICAS, LABORATORIOS, SANATORIOS, MANICOMIOS, CASA DE SAUDE, PORNTO</t>
  </si>
  <si>
    <t>ENGENHARIA, AGRONOMIA, AGRIMENSURA, ARQUITETURA, GEOLOGIA, URBANISMO, CONSTRUCAO</t>
  </si>
  <si>
    <t>EXECUCAO, POR ADMINISTRACAO, EMPREITADA OU SUBEMPREITADA, DE OBRAS DE CONSTRUCAO</t>
  </si>
  <si>
    <t>DEMOLICAO</t>
  </si>
  <si>
    <t>REPARACAO, CONSERVACAO E REFORMA DE EDIFICIOS, ESTRADAS, PONTES, PORTOS E CONGEN</t>
  </si>
  <si>
    <t>COLOCACAO E INSTALACAO DE TAPETES, CARPETES, ASSOALHOS, CORTINAS, REVESTIMENTOS</t>
  </si>
  <si>
    <t>VARRICAO, COLETA, REMOCAO, INCINERACAO, TRATAMENTO, RECICLAGEM, SEPARACAO E DEST</t>
  </si>
  <si>
    <t>LIMPEZA, MANUTENCAO E CONSERVACAO DE VIAS E LOGRADOURO PUBLICOS, IMOVEIS, CHAMIN</t>
  </si>
  <si>
    <t>DECORACAO E JARDINAGEM, INCLUSIVE CORTE E PODA DE ARVORES</t>
  </si>
  <si>
    <t>DEDETIZACAO, DESINFECCAO, DESINSETIZACAO, IMUNIZACAO, HIGIENIZACAO, DESRATIZACAO</t>
  </si>
  <si>
    <t>ESCORAMENTO, CONTENCAO DE ENCOSTAS E SERVICOS CONGENERES</t>
  </si>
  <si>
    <t>INSTRUCAO, TREINAMENTO, ORIENTACAO PEDAGOGICA EDUCACIONAL, AVALIACAO DE CONHECIM</t>
  </si>
  <si>
    <t>HOSPEDAGEM DE QUALQUER NATUREZA EM HOTEIS, APART-SERVICE CONDOMINIAIS, FLAT, APR</t>
  </si>
  <si>
    <t>ORGANIZACAO DE FESTAS E RECEPCOES, BUFE</t>
  </si>
  <si>
    <t>SERVICO DE INTERNET E TELEFONIA</t>
  </si>
  <si>
    <t>ENERGIA ELETRICA</t>
  </si>
  <si>
    <t>ENERGIA ELETRICA - ILUMINACAO PUBLICA</t>
  </si>
  <si>
    <t>OUTROS SERVICOS DE TRANSPORTE DE NATUREZA MUNICIPAL</t>
  </si>
  <si>
    <t>SERVICOS RELACIONADOS AO MONITORAMENTO E RASTREAMENTO A DISTANCIA, EM QUALQUER V</t>
  </si>
  <si>
    <t>COMPOSICAO GRAFICA, FOTOCOMPOSICAO, CLICHERIA, ZINCOGRAFIA, LITOGRAFIA, FOTOLITO</t>
  </si>
  <si>
    <t>REPROGRAFIA, MICROFILMAGEM E DIGITALIZACAO</t>
  </si>
  <si>
    <t>ATIVIDADES DE ORGANIZACOES SINDICAIS</t>
  </si>
  <si>
    <t>PRODUCAO, MEDIANTE OU SEM ENCOMENDA PREVIA, DE EVENTOS, ESPETACULOS, ENT</t>
  </si>
  <si>
    <t>CONTABILIDADE, INCLUSIVE SERVICOS TECNICOS E AUXILIARES</t>
  </si>
  <si>
    <t>ADVOCACIA</t>
  </si>
  <si>
    <t>ASSESSORIA E CONSULTORIA EM INFORMATICA</t>
  </si>
  <si>
    <t>ASSESSORIA OU CONSULTORIA DE QUALQUER NATUREZA, NAO CONTIDA EM OUTROS ITENS DEST</t>
  </si>
  <si>
    <t>CONSULTORIA E ASSESSORIA ECONOMICA OU FINANCEIRA</t>
  </si>
  <si>
    <t>VIGILANCIA, SEGURANCA OU MONITORAMENTO DE BENS E PESSOAS E SEMOVENTES</t>
  </si>
  <si>
    <t>AGENCIAMENTO, CORRETAGEM OU INTERMEDIACAO DE DIREITOS DE PROPRIEDADE INDUSTRIAL,</t>
  </si>
  <si>
    <t>INSTALACAO E MONTAGEM DE APARELHOS, MAQUINAS E EQUIPAMENTOS, INCLUSIVE MONTAGEM</t>
  </si>
  <si>
    <t>MANUTENCAO DE BENS E EQUIPAMENTOS EM GERAL</t>
  </si>
  <si>
    <t>GUINCHO INTRAMUNICIPAL, GUINDASTE E ICAMENTO</t>
  </si>
  <si>
    <t>SERVICOS DE AVALIACAO DE BENS E SERVICOS DE QUALQUER NATUREZA</t>
  </si>
  <si>
    <t>PLANOS DE MEDICINA DE GRUPO OU INDIVIDUAL E CONVENIOS PARA PRESTACAO DE ASSISTEN</t>
  </si>
  <si>
    <t>OUTROS PLANOS DE SAUDE QUE SE CUMPRAM ATRAVES DE SERVICOS DE TERCEIROS CONTRATAD</t>
  </si>
  <si>
    <t>PLANOS OU CONVENIO FUNERARIOS</t>
  </si>
  <si>
    <t>SERVICO AT MALDIVES 250ML</t>
  </si>
  <si>
    <t>SERVICO TUBAJUJUBA GUARANA 2LT</t>
  </si>
  <si>
    <t>SERVICO TUBAJUJUBA LARANJA 2LT</t>
  </si>
  <si>
    <t>SERVICO FURIOSO ACAI 250ML</t>
  </si>
  <si>
    <t>SERVICO FURIOSO MACA VERDE E MELAO 250ML</t>
  </si>
  <si>
    <t>SERVICO FURIOSO MELANCIA E MORANGO 250ML</t>
  </si>
  <si>
    <t>SERVICO FURIOSO MELANCIA E MORANGO 2LT</t>
  </si>
  <si>
    <t>SERVICO FURIOSO MACA VERDE E MELAO 2LT</t>
  </si>
  <si>
    <t>SERVICO FURIOSO TRADICIONAL 250ML</t>
  </si>
  <si>
    <t>SERVICO FURIOSO TRADICIONAL 2LT</t>
  </si>
  <si>
    <t>SERVICO FURIOSO TROPICAL 250ML</t>
  </si>
  <si>
    <t>SERVICO FURIOSO TROPICAL 2LT</t>
  </si>
  <si>
    <t>SERVICO BOMBADAO ENERGY DRINK 2LT</t>
  </si>
  <si>
    <t>SERVICO FURIOSO CITRUS 250ML</t>
  </si>
  <si>
    <t>SERVICO COQ NOCH ICE LIMAO 275ML</t>
  </si>
  <si>
    <t>SERVICO COQ NOCH ICE MARACUJA 275ML</t>
  </si>
  <si>
    <t>SERVICO COQ NOCH ICE MELANCIA E MORANGO 275ML</t>
  </si>
  <si>
    <t>SERVICO AGUA HIDRATAR S/ GAS 5LT</t>
  </si>
  <si>
    <t>SERVICO AGUA NEVOA S/ GAS 500ML</t>
  </si>
  <si>
    <t>SERVICO AGUA NEVOA C/ GAS 500ML</t>
  </si>
  <si>
    <t>SERVICO AGUA BRISA S/ GAS 500ML</t>
  </si>
  <si>
    <t>SERVICO AGUA BRISA C/ GAS 500ML</t>
  </si>
  <si>
    <t>SERVICO AGUA HIDRATAR C/ GAS 330ML</t>
  </si>
  <si>
    <t>SERVICO AGUA HIDRATAR S/ GAS 330ML</t>
  </si>
  <si>
    <t>SERVICO CAC CAIDEIRA 450ML</t>
  </si>
  <si>
    <t>SERVICO COMPOSTO DESTILADO DE ERVAS AROMATICAS GIN BRUNHOLI</t>
  </si>
  <si>
    <t>BAGACO DE MALTE/MALTOSE</t>
  </si>
  <si>
    <t>SP</t>
  </si>
  <si>
    <t>VASILHAME CERVEJA AMBAR 600ML - RET</t>
  </si>
  <si>
    <t>VERGALHAO CA-50 8,00MM 12 MTS</t>
  </si>
  <si>
    <t>JUNCAO ESG 50X50 MULTILIT</t>
  </si>
  <si>
    <t>JOELHO ESG 45X75MM</t>
  </si>
  <si>
    <t>DISCO CORTE INOX 115 MX22,22MM CORTAG</t>
  </si>
  <si>
    <t>PISO INTERTRAVADO RETO 010X020X008CM CINZA MBP6</t>
  </si>
  <si>
    <t>HIGH BAY IP65</t>
  </si>
  <si>
    <t>TAMPA 40X40 ESG ANTUNES</t>
  </si>
  <si>
    <t>PARAF A/A CH PHS 4,2X38MM ZI (5)</t>
  </si>
  <si>
    <t>AR LISA LE FE 3/16X1,2MM ZINCA(10D.E</t>
  </si>
  <si>
    <t>POLIURETANO CINZA PU40 FIX 387G TEK BOND</t>
  </si>
  <si>
    <t>CANTONEIRA 2X1/4</t>
  </si>
  <si>
    <t>CANTONEIRA 3X1/4</t>
  </si>
  <si>
    <t>ROLDANA V  ROL 3</t>
  </si>
  <si>
    <t>ROLDANA V ROL 4</t>
  </si>
  <si>
    <t>TUBO QUAD 50X50 CHAPA 3,00MM</t>
  </si>
  <si>
    <t>TUBO RETO 80X40 CHAPA 11</t>
  </si>
  <si>
    <t>ESTUFA INCUBADORA BACTERIOLOGICA 64L 7LAB DIGITAL COM TIMER</t>
  </si>
  <si>
    <t>BUCHA RED. PPR 50X25</t>
  </si>
  <si>
    <t>ESTUFA 30 LITROS DIGITAL</t>
  </si>
  <si>
    <t>TOMADA 2P+T 20A VM S/P 43012N2 - WEG</t>
  </si>
  <si>
    <t>CABO FLEX 2,5MM ROLO VERMELHO CONDUSCABOS (100 METROS)</t>
  </si>
  <si>
    <t>CABO FLEX 2,5MM ROLO AZUL CONDUSCABOS/ CPR (100 METROS)</t>
  </si>
  <si>
    <t>CABO FLEX 2,5MM ROLO VERDE CONDUSCABOS/ CPR (100 METROS)</t>
  </si>
  <si>
    <t>CABO FLEX 2,5MM ROLO PRETO CONDUSCABOS/ MEGATRON/ CPR (100 METROS)</t>
  </si>
  <si>
    <t>CENTRO PVC 24/36 DISJ EMBUTIR FUME - BR36 - BRUM</t>
  </si>
  <si>
    <t>CONJ 2 TOM 10A C/P BR ILUMI - STYLUS</t>
  </si>
  <si>
    <t>CONJ 1SS C/P BR ILUMI - STYLUS</t>
  </si>
  <si>
    <t>MOLDE 6 CAVIDADES 330ML HIDRATAR</t>
  </si>
  <si>
    <t>DOSADOR DE CLORO FIXO CAPACIDADE 15 TABLETES E VAZAO 150MP/DIA</t>
  </si>
  <si>
    <t>ICMS CIAP</t>
  </si>
  <si>
    <t>GERADOR DE OZONIO TAMPAS</t>
  </si>
  <si>
    <t>GERADOR DE OZONIO 20G/H</t>
  </si>
  <si>
    <t>CONCENTRADOR DE OXIGENIO</t>
  </si>
  <si>
    <t>MK VIDRO REATOR OZ 01 A OZ 20</t>
  </si>
  <si>
    <t>TRAFO DE ALTA FREQUENCIA</t>
  </si>
  <si>
    <t>MK BORNE SINDAL P/REATOR INDIVIDUAL</t>
  </si>
  <si>
    <t>MINI COMPRESSOR 220V COM EMBOLO EPDM</t>
  </si>
  <si>
    <t>MK VIDRO REATOR OZ TAMPAS/COPO</t>
  </si>
  <si>
    <t>MANGUEIRA TEFLON 6MMX4MM</t>
  </si>
  <si>
    <t>ENCHEDORA CBM</t>
  </si>
  <si>
    <t>LAVADORA DE GALAO CBM</t>
  </si>
  <si>
    <t>LINHA TRANSPORTE CBM</t>
  </si>
  <si>
    <t>DATADORA CBM</t>
  </si>
  <si>
    <t>POSICIONADOR TAMPA CBM</t>
  </si>
  <si>
    <t>MAQUINA ENVASADORA</t>
  </si>
  <si>
    <t>ENCHEDORA TRI BLOCO</t>
  </si>
  <si>
    <t>EMPACOTADORA</t>
  </si>
  <si>
    <t>CARBONATADOR</t>
  </si>
  <si>
    <t>PECAS PARA FUNCIONAMENTO DE VALVULAS E INVERSORES</t>
  </si>
  <si>
    <t>TUBO DE ACO PARA ENTRADA DE AGUA NA ENCHEDORA</t>
  </si>
  <si>
    <t>ESTEIRAS DE ENTRADA</t>
  </si>
  <si>
    <t>ESTEIRAS DE SAIDA</t>
  </si>
  <si>
    <t>MAQUINA INK JET</t>
  </si>
  <si>
    <t>KIT ENCHEDORA  GARRAFA 330ML</t>
  </si>
  <si>
    <t>MODULO SENSOR SMC30 ENCODER 6SL30550AA005CA2</t>
  </si>
  <si>
    <t>6AU1435-0AA000AA1 SIMOTION</t>
  </si>
  <si>
    <t>6SL3120-1TE21-0AA3 SINGLE MOTOR MODULE SINAMICS</t>
  </si>
  <si>
    <t>6SL3120-2TE13-0AA3 SINGLE MOTOR MODULE SINAMICS</t>
  </si>
  <si>
    <t>6SL3130-6AE15-0AB0 SMART LINE MODULE SINAMICS</t>
  </si>
  <si>
    <t>ENVOLVEDOR AUT MASTERPLAT PLUS PGS</t>
  </si>
  <si>
    <t>ROTULADORA SLEEVE 24.000/H</t>
  </si>
  <si>
    <t>PROGRAMADOR HOARIO CLB</t>
  </si>
  <si>
    <t>SENSOR SB19</t>
  </si>
  <si>
    <t>CONJUTO TELEMETRIA</t>
  </si>
  <si>
    <t>BEER MONITOR 5600</t>
  </si>
  <si>
    <t>CONJUNTO DE UNIDADE DE ACESSO VARINLINE</t>
  </si>
  <si>
    <t>COMISSIONAMENTO</t>
  </si>
  <si>
    <t>SISTEMA DE OZONIZACAO OZOXI 10</t>
  </si>
  <si>
    <t>ESTACAO CIP 1 RESERVATORIO 250L</t>
  </si>
  <si>
    <t>TRANSMISSOR DE CONDUTIVIDADE E SENSOR</t>
  </si>
  <si>
    <t>SENSOR DE PH DE TELEMETRIA</t>
  </si>
  <si>
    <t>TRANSMISSOR DE PH</t>
  </si>
  <si>
    <t>PRENSA CABO 1/2</t>
  </si>
  <si>
    <t>MOLDE 04 CAVIDADES MODELO REFRIGERANTE 3L</t>
  </si>
  <si>
    <t>MOTOBOMBA KSB</t>
  </si>
  <si>
    <t>XSAMPLE 122</t>
  </si>
  <si>
    <t>DENSIMETRO DIGITAL 5000 M</t>
  </si>
  <si>
    <t>KIT ROTULADORA P.E PARA GARRAFA 330ML</t>
  </si>
  <si>
    <t>BLENDADOR DE CORRECAO AUTOMATICA P/ CERVEJA</t>
  </si>
  <si>
    <t>MOTOREDUTOR SEW</t>
  </si>
  <si>
    <t>GELADEIRA PARA ATENDER A LINHA DE GAS</t>
  </si>
  <si>
    <t>EMPILHADEIRA GLP CONT 2,5 TRIPLEX HELI CPQD25 - 030253F9801</t>
  </si>
  <si>
    <t>EMPILHADEIRA GLP CONT 2,5 TRIPLEX HELI CPQD25 - 030253F9808</t>
  </si>
  <si>
    <t>EMPILHADEIRA TOYOTA COMBUSTAO</t>
  </si>
  <si>
    <t>CAMINHAO TRATOR PARA SEMIRREBOQUE</t>
  </si>
  <si>
    <t>HYUNDAI/HB20 1.0 M</t>
  </si>
  <si>
    <t>VW/SAVEIRO CS RB MF</t>
  </si>
  <si>
    <t>PF CAPA DO TRILHO SUPERIOR DA PORTA 10MM</t>
  </si>
  <si>
    <t>VIDRO TEMPERADO INCOLOR 8MM</t>
  </si>
  <si>
    <t>SC TUBO SILICONE ACETICO</t>
  </si>
  <si>
    <t>PF TRILHO INFERIOR PARA PORTA 10MM</t>
  </si>
  <si>
    <t>FR FECHADURA PORTA C</t>
  </si>
  <si>
    <t>FR CONTRA FEC PORTA C</t>
  </si>
  <si>
    <t>PF CLIC PARA PORTA 10MM</t>
  </si>
  <si>
    <t>PF TRANSPASSE PARA PORTA 10MM</t>
  </si>
  <si>
    <t>AC ESCOVINHA DE NYLON</t>
  </si>
  <si>
    <t>FR MIOLO DE FECHADURA 3530</t>
  </si>
  <si>
    <t>PF TRILHO SUPERIOR PARA PORTA 10MM</t>
  </si>
  <si>
    <t>MADEIRIT PLASTIFICADO 17</t>
  </si>
  <si>
    <t>MADEIRA SERRADA DE PINUS</t>
  </si>
  <si>
    <t>ALAMBRADO FIO 12 - 8,0CM</t>
  </si>
  <si>
    <t>ARAME FARPADO TOP 250KGF - FIO 1,60MM - 100MM</t>
  </si>
  <si>
    <t>ARAME FARPADO TOP 250KGF - FIO 1,60MM - 500MM</t>
  </si>
  <si>
    <t>ARAME GALV. BWG 14 INDUSTRIAL</t>
  </si>
  <si>
    <t>ARAME GALV. BWG 16 INDUSTRIAL</t>
  </si>
  <si>
    <t>CATRACA PARA ESTICAR ARAME</t>
  </si>
  <si>
    <t>ARAME OVALADO TOP650 - 650KGF - 1000M</t>
  </si>
  <si>
    <t>CIMENTO</t>
  </si>
  <si>
    <t>ARRUELA LISA 3X8</t>
  </si>
  <si>
    <t>CORRENTE RIGIDA L52X52</t>
  </si>
  <si>
    <t>PERF ENG ZM185 1,25MM</t>
  </si>
  <si>
    <t>PERF ENG ZM185 1,70MM</t>
  </si>
  <si>
    <t>PERF ENG ZM185 1,95MM</t>
  </si>
  <si>
    <t>FIXAD EST A325TI 13UNC 1/2</t>
  </si>
  <si>
    <t>PORCA ASTM A194 2H 13 UNC 1/2</t>
  </si>
  <si>
    <t>FIXAD EST A325TI 11UNC 5/8</t>
  </si>
  <si>
    <t>TELA SOLDADA Q138 - 2,45X6,00 M</t>
  </si>
  <si>
    <t>FIXADOR AUTO BROCANTE</t>
  </si>
  <si>
    <t>TELHA TERMOACUSTICA GALVALUME</t>
  </si>
  <si>
    <t>CUMEEIRA</t>
  </si>
  <si>
    <t>CHAPA C/ CORTE LQ</t>
  </si>
  <si>
    <t>ESTICADOR L 50X50X40</t>
  </si>
  <si>
    <t>TIRANTE FLEXIVEL</t>
  </si>
  <si>
    <t>BLOCO CANTO 14X19X34 CM - B 4.5 MPA</t>
  </si>
  <si>
    <t>CONDULET CX MULTIPLAX3/4 S/ TAMPA</t>
  </si>
  <si>
    <t>CX DE PASSAGEM 20X20 SOBREPOR BCA ANDALUZ</t>
  </si>
  <si>
    <t>CONDUIT FE ZINCADO 1 LEVE ZETONE</t>
  </si>
  <si>
    <t>CONDUIT FE ZINCADO 3/4 LEVE ZETONE</t>
  </si>
  <si>
    <t>MANGUEIRA CORRUGADA AM 3/4 ROLO 50MT QUIMIPLAST</t>
  </si>
  <si>
    <t>ABRACADEIRA D C/ CUNHA 1 INCA</t>
  </si>
  <si>
    <t>BUCHA S 6MM C/ ANEL DE ENCOSTO JOMARCA</t>
  </si>
  <si>
    <t>PARAFUSO S 6 - 4,2X32MM FENDA/PHILIPS ZI JOMARCA</t>
  </si>
  <si>
    <t>DISJUNTOR C 2X50A 3KA 15265739 WDWP</t>
  </si>
  <si>
    <t>DISJUNTOR C 1X20A 3KA 15265683 WDWP</t>
  </si>
  <si>
    <t>JUNCAO ESG RED 100X75</t>
  </si>
  <si>
    <t>JOELHO 45 ESG 50MM</t>
  </si>
  <si>
    <t>JOELHO ESG 45X40</t>
  </si>
  <si>
    <t>CORPO CX SIF N99 150X185X75MM</t>
  </si>
  <si>
    <t>CORPO CX SIF N93 150X150X50MM</t>
  </si>
  <si>
    <t>LUVA ESG SIMPLES DN100</t>
  </si>
  <si>
    <t>LUVA ESG SIMPLES DN50</t>
  </si>
  <si>
    <t>LUVA ESG SIMPLES DN75</t>
  </si>
  <si>
    <t>JOELHO PPR 90X50</t>
  </si>
  <si>
    <t>TRANSFORMADOR AR COND 12000 BTU</t>
  </si>
  <si>
    <t>SERRA COPO DIAM. 25MM CORTAG</t>
  </si>
  <si>
    <t>DISC DIA PROF. FOR CONCRETE 230X2223MM</t>
  </si>
  <si>
    <t>JOELHO ESG 90X50</t>
  </si>
  <si>
    <t>JOELHO ESG 90X75</t>
  </si>
  <si>
    <t>LUVA ESG SIMPLES DN150</t>
  </si>
  <si>
    <t>TE ESG DN100</t>
  </si>
  <si>
    <t>TE ESG DN50</t>
  </si>
  <si>
    <t>TE ESG DN75</t>
  </si>
  <si>
    <t>ANEL VEDACAO VASO SANIT. C/GUIADOR - BLUKIT</t>
  </si>
  <si>
    <t>BUCHA REDUCAO FG BSP 2X3/4 TUPY</t>
  </si>
  <si>
    <t>COTOVELO 90 FG BSP 3/4 TUPY</t>
  </si>
  <si>
    <t>ELETRONIVEL ANAUGER (15A) - 1,5</t>
  </si>
  <si>
    <t>ENGATE FLEX INOX MF 1/2 0,40M BLUKIT</t>
  </si>
  <si>
    <t>GRELHA LEVE ESPECIAL 20X20 MARTELADA</t>
  </si>
  <si>
    <t>JUNCAO SIMP REDU ESG SN DN 100X50 AMAN</t>
  </si>
  <si>
    <t>JUNCAO SIMP REDU ESG SN DN 150X100 AMA</t>
  </si>
  <si>
    <t>JUNCAO SIMP REDU ESG SN DN 75X50 AMANC</t>
  </si>
  <si>
    <t>NIPLE DUPLO FG BSP 3 TUPY</t>
  </si>
  <si>
    <t>NIPLE DUPLO FG BSP 3/4 TUPY</t>
  </si>
  <si>
    <t>T VALVULA RETENCAO SOLD 25MM</t>
  </si>
  <si>
    <t>TUBO GALV NBR 5580 L 26,9X2,25X6MT-3/4</t>
  </si>
  <si>
    <t>TUBO GALV NBR 5580 L 48,3X3X6MT-1.1/2</t>
  </si>
  <si>
    <t>TUBO GALV NBR 5580 L 88,90X3,35X6MT-3</t>
  </si>
  <si>
    <t>TUBO LIGACAO CR 25CM AGUIA</t>
  </si>
  <si>
    <t>TUBO EDUTOR GEOMECANICO 2</t>
  </si>
  <si>
    <t>CORTE 1200 CHAPA 24</t>
  </si>
  <si>
    <t>PU600 SOUDAL</t>
  </si>
  <si>
    <t>CANTONEIRA 2X3/16</t>
  </si>
  <si>
    <t>VIGA U 8 200X50 CHAPA 3/16</t>
  </si>
  <si>
    <t>FERRO REDONDO 5/8</t>
  </si>
  <si>
    <t>FERRO REDONDO 1/2</t>
  </si>
  <si>
    <t>CANTONEIRA 4X1/4</t>
  </si>
  <si>
    <t>CANTONEIRA 1 1/4X1/8</t>
  </si>
  <si>
    <t>PALHA DE ACO 25G N 0</t>
  </si>
  <si>
    <t>ARGAM INT QUARTZOLIT 20KG</t>
  </si>
  <si>
    <t>CANT 4X1/4 A36 6M FX1,13T</t>
  </si>
  <si>
    <t>CHAPA 14</t>
  </si>
  <si>
    <t>GESSO 40KG</t>
  </si>
  <si>
    <t>FIX TA 3,5X25 CX 100</t>
  </si>
  <si>
    <t>PERFIL TABICA BRANCA NORMATIZADO</t>
  </si>
  <si>
    <t>ARAME GALVANIZADO 10</t>
  </si>
  <si>
    <t>REGULADOR F 530</t>
  </si>
  <si>
    <t>PERFIL F 530 MULTIPERFIL</t>
  </si>
  <si>
    <t>ESTANTE PINT CZ 12 PRAT C/ 108 CX N3 AZ EP1083A</t>
  </si>
  <si>
    <t>PORTICO MOVEL 6MTS</t>
  </si>
  <si>
    <t>PE ELEVADO EM ACO INOX PARA ARMARIO</t>
  </si>
  <si>
    <t>MESA ESTANTE COM PRATELEIRA PARA CPU</t>
  </si>
  <si>
    <t>CALHA REGUA 19U 8 T 10A</t>
  </si>
  <si>
    <t>CONECTOR RJ45 CAT6E</t>
  </si>
  <si>
    <t>CONECTOR FEMA KEYSTONE RJ45 CAT6E</t>
  </si>
  <si>
    <t>FRENTE FALSA 1U PRETO</t>
  </si>
  <si>
    <t>KIT PORCA GAIOLA</t>
  </si>
  <si>
    <t>CABO DE REDE CAT6E VERMELHO</t>
  </si>
  <si>
    <t>RETIFICADEIRA ELETR 220V 500W</t>
  </si>
  <si>
    <t>PRODUTO PARA CALCULO TMS</t>
  </si>
  <si>
    <t>OU</t>
  </si>
  <si>
    <t>CONFORME NOTA</t>
  </si>
  <si>
    <t>ROTULADORA SLEEVE 24.000/H - ME</t>
  </si>
  <si>
    <t>KIT ADICIONAL PARA ROTULADORA SLEEVE - ME</t>
  </si>
  <si>
    <t>ENVOLVEDOR AUT MASTERPLAT PLUS PGS - ME</t>
  </si>
  <si>
    <t>CONJUNTO ESTACAO DE BLINDAGEM 150HL - ME</t>
  </si>
  <si>
    <t>BEER MONITOR 5600 - ME</t>
  </si>
  <si>
    <t>CONJUNTO DE UNIDADE DE ACESSO VARINLINE - ME</t>
  </si>
  <si>
    <t>COMISSIONAMENTO - ME</t>
  </si>
  <si>
    <t>BLENDADOR DE CORRECAO AUTOMATICA P/ CERVEJA - ME</t>
  </si>
  <si>
    <t>EMPILHADEIRA GLP CONT 2,5 TRIPLEX HELI CPQD25 - 030253F9801 - ME</t>
  </si>
  <si>
    <t>EMPILHADEIRA GLP CONT 2,5 TRIPLEX HELI CPQD25 - 030253F9808 - ME</t>
  </si>
  <si>
    <t>Fator Conv.</t>
  </si>
  <si>
    <t>DIFERENÇA KG</t>
  </si>
  <si>
    <t>DIFERENÇA UND</t>
  </si>
  <si>
    <t>TP</t>
  </si>
  <si>
    <t>DESCRICAO</t>
  </si>
  <si>
    <t>FL</t>
  </si>
  <si>
    <t>ARMZ</t>
  </si>
  <si>
    <t>SALDO EM ESTOQUE</t>
  </si>
  <si>
    <t>EMPENHO PARA REQ/PV/RESERVA</t>
  </si>
  <si>
    <t>ESTOQUE DISPONIVEL</t>
  </si>
  <si>
    <t>VALOR EM ESTOQUE</t>
  </si>
  <si>
    <t>VALOR EMPENHADO</t>
  </si>
  <si>
    <t>VASILHAME VELHO BARREIRO - RET</t>
  </si>
  <si>
    <t>SERVICOS DE PROGRAMACAO E COMUNICACAO VISUAL, DESENHO INDUSTRIAL E CONGENERES</t>
  </si>
  <si>
    <t>PEDRA N 0</t>
  </si>
  <si>
    <t>TIJOLO 8 FUROS</t>
  </si>
  <si>
    <t>INDUSTRIALIZAÇÃO</t>
  </si>
  <si>
    <t>ARO P/ CARRINHO DE MAO 3,25X8 -954</t>
  </si>
  <si>
    <t>FITA P/ ROTULADOR PT 85/65 M231 PRETO/BR</t>
  </si>
  <si>
    <t>LAMINA LARGA P/ ESTILETE MP452 C/10 - MA</t>
  </si>
  <si>
    <t>PELUCIA BRINDE</t>
  </si>
  <si>
    <t>FLUXO ARON 200 50GR</t>
  </si>
  <si>
    <t>SOLDA PRATA 20 1,60X460MM</t>
  </si>
  <si>
    <t>FAIXAS E CARTAZES - ENERGETICO FURIOSO</t>
  </si>
  <si>
    <t>FITA FIXA FORTE 3M TR.19MMX2M</t>
  </si>
  <si>
    <t>PNEU CAR CONST 3,25X8</t>
  </si>
  <si>
    <t>NIPLE ROSCAVEL 1/2</t>
  </si>
  <si>
    <t>VALVULA P/ LAVATORIO E TANQUE S/ UNHO BRANCA V8</t>
  </si>
  <si>
    <t>TEE LR 20X1/2</t>
  </si>
  <si>
    <t>NIPLE ROSCAVEL 1</t>
  </si>
  <si>
    <t>JOELHO SOLDAVEL 25MM</t>
  </si>
  <si>
    <t>UNIAO 3/4 MARROM</t>
  </si>
  <si>
    <t>BUCHA DE REDUCAO 32X25MM SOLDAVEL</t>
  </si>
  <si>
    <t>LUVA LR 32X1</t>
  </si>
  <si>
    <t>TEE SOLDAVEL 20MM</t>
  </si>
  <si>
    <t>JOELHO SOLDAVEL 20MM</t>
  </si>
  <si>
    <t>ABRACADEIRA RSF 10-16 METAL NOVE54</t>
  </si>
  <si>
    <t>ABRACADEIRA RSF 19-25 METAL INCA</t>
  </si>
  <si>
    <t>ABRACADEIRA RSF 32-44 METAL MATRIX</t>
  </si>
  <si>
    <t>RODA P/ CARRINHO DE MAO 3,25X8 S/ EIXO WORKER</t>
  </si>
  <si>
    <t>TEE SOLDAVEL 25MM</t>
  </si>
  <si>
    <t>CAP SOLDAVEL 25MM</t>
  </si>
  <si>
    <t>FITA VEDA ROSCA 18X40M</t>
  </si>
  <si>
    <t>NIPLE DE ACO GALVANIZADO DUPLO 1 1/4 H-MECH</t>
  </si>
  <si>
    <t>CAP SOLDAVEL 60MM</t>
  </si>
  <si>
    <t>TUBO SCH 10 INOX 304 C/C 33,40MMX2,77</t>
  </si>
  <si>
    <t>TUBO RED INOX 1X1,20MM 200POL EXT</t>
  </si>
  <si>
    <t>CURVA INOX 90 1</t>
  </si>
  <si>
    <t>TUBO QUAD INOX 50X50X1,20MM 304POL EXT</t>
  </si>
  <si>
    <t>LUVA SOLDAVEL 60MM</t>
  </si>
  <si>
    <t>TEE SOLDAVEL 50MM</t>
  </si>
  <si>
    <t>JOELHO SOLDAVEL 50MM</t>
  </si>
  <si>
    <t>FÍSICO KG</t>
  </si>
  <si>
    <t>CAC JAMEL MEL 900ML - ME</t>
  </si>
  <si>
    <t>CONEXAO RETA EASY K104068 1/4X6MM</t>
  </si>
  <si>
    <t>CONEXAO RETA EASY K103128 3/8X12MM</t>
  </si>
  <si>
    <t>CONEXAO RETA EASY K108088 1/8X8MM</t>
  </si>
  <si>
    <t>CONEXAO RETA EASY K104088 1/4X8MM</t>
  </si>
  <si>
    <t>CONEXAO RETA EASY K104128 1/4X12MM</t>
  </si>
  <si>
    <t>UNIAO T EASY K700080 8MM</t>
  </si>
  <si>
    <t>UNIAO T EASY K700120 12MM</t>
  </si>
  <si>
    <t>UNIAO RED. EASY K248100 10X8MM</t>
  </si>
  <si>
    <t>FLUXO EASY KD4088 1/4X8MM</t>
  </si>
  <si>
    <t>AR DE PRESSAO M- 6,0 D-127 OXIDADA</t>
  </si>
  <si>
    <t>PO SEXT INOX 1/4 UNC 18 8</t>
  </si>
  <si>
    <t>PO SEXT INOX 3/8 UNC 18 8</t>
  </si>
  <si>
    <t>CJ MOTOBOMBA LOBULAR TLS 3-50 OD CL KIT BRIDA 250 EJE 40 - MOTOREDUTOR 2,2KW 74</t>
  </si>
  <si>
    <t>PARAF BROC SX AR VULC MV 12-14X1 CH5/16</t>
  </si>
  <si>
    <t>VOD SMIRNOFF RED 1750ML - ME</t>
  </si>
  <si>
    <t>DIESEL S10</t>
  </si>
  <si>
    <t>REFRIGERADOR MOEMA PT CEGA 570LT 220V</t>
  </si>
  <si>
    <t>COMPETICOES ESPORTIVAS OU DE DESTREZA FISICA OU INTELECTUAL, COM OU SEM A PARTIC</t>
  </si>
  <si>
    <t>PRENSA CABO PVC 3/4 CINZA ROSCA BSP</t>
  </si>
  <si>
    <t>PRENSA CABO PVC 1 CINZA ROSCA BSP</t>
  </si>
  <si>
    <t>ABRACADEIRA NYLON PT 14CMX3,5MM 926056</t>
  </si>
  <si>
    <t>ABRACADEIRA NYLON PT 20CMX4,5MM 926063</t>
  </si>
  <si>
    <t>CABO CONTROLE FLEX 7X1,0MM</t>
  </si>
  <si>
    <t>MARCADOR CABO 1 2,5-6,0MM SIBRATEC</t>
  </si>
  <si>
    <t>MARCADOR CABO 2 2,5-6,0MM SIBRATEC</t>
  </si>
  <si>
    <t>MARCADOR CABO 3 2,5-6,0MM SIBRATEC</t>
  </si>
  <si>
    <t>MARCADOR CABO 4 2,5-6,0MM SIBRATEC</t>
  </si>
  <si>
    <t>MARCADOR CABO 5 2,5-6,0MM SIBRATEC</t>
  </si>
  <si>
    <t>MARCADOR CABO 6 2,5-6,0MM SIBRATEC</t>
  </si>
  <si>
    <t>MARCADOR CABO 7 2,5-6,0MM SIBRATEC</t>
  </si>
  <si>
    <t>MARCADOR CABO 8 2,5-6,0MM SIBRATEC</t>
  </si>
  <si>
    <t>MARCADOR CABO 9 2,5-6,0MM SIBRATEC</t>
  </si>
  <si>
    <t>MARCADOR CABO 0 2,5-6,0MM SIBRATEC</t>
  </si>
  <si>
    <t>MARCADOR G 1-3MM BHS</t>
  </si>
  <si>
    <t>MARCADOR T 1-3MM BHS</t>
  </si>
  <si>
    <t>TERM FORQ 1,3/2,6MM AZ M4 FR2479C</t>
  </si>
  <si>
    <t>TERM FORQ 2,7/6,6MM AM M4 FR2492</t>
  </si>
  <si>
    <t>REFRIGERADOR MOEMA PT VIDRO 570LT 220V</t>
  </si>
  <si>
    <t>REFRIGERADOR FURIOSO PT VIDRO 570LT 220V</t>
  </si>
  <si>
    <t>REFRIGERADOR BAMBOA SLIM PT VIDRO 230LT 220V</t>
  </si>
  <si>
    <t>CHAVE</t>
  </si>
  <si>
    <t>DESCRIÇÃO COMPONENTE SAIB</t>
  </si>
  <si>
    <t>COD TOTVS</t>
  </si>
  <si>
    <t>DESCRIÇÃO COMP TOTVS</t>
  </si>
  <si>
    <t>ASPARTAME - BRITVIC</t>
  </si>
  <si>
    <t>LACRE BARRIL MARQUES</t>
  </si>
  <si>
    <t>ACUCAR CRISTAL - BRITVIC</t>
  </si>
  <si>
    <t>SEPARADOR EM CAMADAS  - BRITVIC</t>
  </si>
  <si>
    <t>cb01</t>
  </si>
  <si>
    <t>FILME SHRINK SURVA 350X60X3</t>
  </si>
  <si>
    <t>CM01</t>
  </si>
  <si>
    <t>ROTULO REFRIKO LARANJA DQI1% 2L</t>
  </si>
  <si>
    <t>ROTULO REFRIKO LIMÃO DQI1% 2L</t>
  </si>
  <si>
    <t>ROTULO REFRIKO UVA DQI1% 2L</t>
  </si>
  <si>
    <t>ROTULO REFRIKO LARANJA DQI1% 500ML</t>
  </si>
  <si>
    <t xml:space="preserve">ROTULO TUBAJUJUBA LARANJA S/SUCO 2L </t>
  </si>
  <si>
    <t>SHRINK LISO 350ML- 380X50X3</t>
  </si>
  <si>
    <t>ROT SLEEV GIN ACET 900ML-IND</t>
  </si>
  <si>
    <t>TAMPA LISA 2850/5 AZUL H/S - IND</t>
  </si>
  <si>
    <t>ROTULO BOPP AGUA S/ GAS BRISA 500ML - REV-00</t>
  </si>
  <si>
    <t>ROTULO BOPP AGUA C/ GAS BRISA 500ML - REV-00</t>
  </si>
  <si>
    <t>REFRIKO GUARANA S/ ACUCARES 2LT</t>
  </si>
  <si>
    <t>REFRIKO GUARANA S/ ACUCARES 200ML</t>
  </si>
  <si>
    <t>REFRIKO GUARANA S/ ACUCARES 6X2LT</t>
  </si>
  <si>
    <t>REFRIKO GUARANA S/ ACUCARES 12X200ML</t>
  </si>
  <si>
    <t>CER BAMBOA 12X269ML IND - CERVEJARIA</t>
  </si>
  <si>
    <t>CER BAMBOA 12X300ML IND - CERVEJARIA</t>
  </si>
  <si>
    <t>CER BAMBOA 12X330ML IND - CERVEJARIA</t>
  </si>
  <si>
    <t>CER BAMBOA 12X350ML IND - CERVEJARIA</t>
  </si>
  <si>
    <t>CER BAMBOA 12X473ML IND - CERVEJARIA</t>
  </si>
  <si>
    <t>CER BAMBOA 23X300ML - RET IND - CERVEJARIA</t>
  </si>
  <si>
    <t>CER BAMBOA 24X600ML - RET IND - CERVEJARIA</t>
  </si>
  <si>
    <t>CER BAMBOA 6X600ML IND - CERVEJARIA</t>
  </si>
  <si>
    <t>CER MOEMA 12X1LT - RET IND - CERVEJARIA</t>
  </si>
  <si>
    <t>CER MOEMA 12X269ML IND - CERVEJARIA</t>
  </si>
  <si>
    <t>CER MOEMA 12X300ML IND - CERVEJARIA</t>
  </si>
  <si>
    <t>CER MOEMA 12X350ML IND - CERVEJARIA</t>
  </si>
  <si>
    <t>CER MOEMA 12X473ML IND - CERVEJARIA</t>
  </si>
  <si>
    <t>CER MOEMA 23X300ML - RET IND - CERVEJARIA</t>
  </si>
  <si>
    <t>CER MOEMA 24X600ML - RET IND - CERVEJARIA</t>
  </si>
  <si>
    <t>CER MOEMA 6X600ML IND - CERVEJARIA</t>
  </si>
  <si>
    <t>AGUA HIDRATAR C/ GAS 12X330ML IND - CERVEJARIA</t>
  </si>
  <si>
    <t>CER BAMBOA 12X269ML IND - REFRIKO</t>
  </si>
  <si>
    <t>CER BAMBOA 12X300ML IND - REFRIKO</t>
  </si>
  <si>
    <t>CER BAMBOA 12X330ML IND - REFRIKO</t>
  </si>
  <si>
    <t>CER BAMBOA 12X350ML IND - REFRIKO</t>
  </si>
  <si>
    <t>CER BAMBOA 12X473ML IND - REFRIKO</t>
  </si>
  <si>
    <t>CER BAMBOA 23X300ML - RET IND - REFRIKO</t>
  </si>
  <si>
    <t>CER BAMBOA 24X600ML - RET IND - REFRIKO</t>
  </si>
  <si>
    <t>CER BAMBOA 6X600ML IND - REFRIKO</t>
  </si>
  <si>
    <t>CER MOEMA 12X1LT - RET IND - REFRIKO</t>
  </si>
  <si>
    <t>CER MOEMA 12X269ML IND - REFRIKO</t>
  </si>
  <si>
    <t>CER MOEMA 12X300ML IND - REFRIKO</t>
  </si>
  <si>
    <t>CER MOEMA 12X350ML IND - REFRIKO</t>
  </si>
  <si>
    <t>CER MOEMA 12X473ML IND - REFRIKO</t>
  </si>
  <si>
    <t>CER MOEMA 23X300ML - RET IND - REFRIKO</t>
  </si>
  <si>
    <t>CER MOEMA 24X600ML - RET IND - REFRIKO</t>
  </si>
  <si>
    <t>CER MOEMA 6X600ML IND - REFRIKO</t>
  </si>
  <si>
    <t>AGUA HIDRATAR C/ GAS 12X330ML IND - MORAVIA</t>
  </si>
  <si>
    <t>CHOPP RIO 40 GRAUS 50LT</t>
  </si>
  <si>
    <t>CHOPP RIO 40 GRAUS 30LT</t>
  </si>
  <si>
    <t>REFRIKO GUARANA S/ ACUCARES 2LT - ME</t>
  </si>
  <si>
    <t>REFRIKO GUARANA S/ ACUCARES 200ML - ME</t>
  </si>
  <si>
    <t>REFRIKO GUARANA S/ ACUCARES 6X2LT - ME</t>
  </si>
  <si>
    <t>REFRIKO GUARANA S/ ACUCARES 12X200ML - ME</t>
  </si>
  <si>
    <t>APE DA ROCHA 900ML - ME</t>
  </si>
  <si>
    <t>AGUA MINERAL CRYSTAL 500ML C/ GAS - ME</t>
  </si>
  <si>
    <t>SUC AURORA INTEGRAL TINTO VD 1,5LT - ME</t>
  </si>
  <si>
    <t>SUC AURORA INTEGRAL TINTO TP 1,5LT - ME</t>
  </si>
  <si>
    <t>VB CASILLERO DEL DIABLO SAUVIGNON BLANC 750ML - ME</t>
  </si>
  <si>
    <t>VB GRAN RESERVA SAUVIGNON BLANC 750ML - ME</t>
  </si>
  <si>
    <t>VB RESERVADO SWEET WHITE SUAVE 750ML - ME</t>
  </si>
  <si>
    <t>VT DIABLO BLACK CABERNET SAUVIGNON 750ML - ME</t>
  </si>
  <si>
    <t>VB CASILLERO DEL DIABLO CHARDONNAY 750ML - ME</t>
  </si>
  <si>
    <t>VB CASILLERO DEL DIABLO PEDRO JIMENEZ 750ML - ME</t>
  </si>
  <si>
    <t>VT DIABLO RED DARK 750ML - ME</t>
  </si>
  <si>
    <t>VR CASILLERO DEL DIABLO ROSE 750ML - ME</t>
  </si>
  <si>
    <t>VT CASILLERO DEL DIABLO DEVILS COLLEC RED 750ML - ME</t>
  </si>
  <si>
    <t>VR CASILLERO DEL DIABLO DEVILS COLLEC ROSE 750ML - ME</t>
  </si>
  <si>
    <t>VB CASILLERO DEL DIABLO DEVILS COLLEC WHITE 750ML - ME</t>
  </si>
  <si>
    <t>VT RESERVADO SWEET RED 750ML - ME</t>
  </si>
  <si>
    <t>VT TORO CENTENARIO CABERNET SAUVIGNON 750ML - ME</t>
  </si>
  <si>
    <t>VB TORO CENTENARIO CHARDONNAY 750ML - ME</t>
  </si>
  <si>
    <t>VT TORO CENTENARIO MALBEC 750ML - ME</t>
  </si>
  <si>
    <t>VT TORO CENTENARIO TEMPRANILLO 750ML - ME</t>
  </si>
  <si>
    <t>VT EPU ASSEMBLAGE 750ML - ME</t>
  </si>
  <si>
    <t>VT RESERVADO CABERNET SAUVIGNON 750ML - ME</t>
  </si>
  <si>
    <t>VT RESERVADO MALBEC 750ML - ME</t>
  </si>
  <si>
    <t>VT RESERVADO MERLOT 750ML - ME</t>
  </si>
  <si>
    <t>VB RESERVADO MOSCATO SPRITZER 750ML - ME</t>
  </si>
  <si>
    <t>VT RESERVADO CARMENERE 750ML - ME</t>
  </si>
  <si>
    <t>VT TRAVESSIA 750ML - ME</t>
  </si>
  <si>
    <t>VT MARQUES DE CASA CONCHA CABERNET SAUVIGNON 750ML - ME</t>
  </si>
  <si>
    <t>VB MARQUES DE CASA CONCHA CHARDONNAY 750ML - ME</t>
  </si>
  <si>
    <t>VR MARQUES DE CASA CONCHA CINSAULT 750ML - ME</t>
  </si>
  <si>
    <t>VB RESERVADO PEDRO JIMENEZ CHARDONNAY 750ML - ME</t>
  </si>
  <si>
    <t>VT TRIVENTO GOLDEN RESERVE MALBEC 750ML - ME</t>
  </si>
  <si>
    <t>VB TRIVENTO RESERVE MALBEC WHITE 750ML - ME</t>
  </si>
  <si>
    <t>VT TRIVENTO RESERVE CABERNET SAUVIGNON 750ML - ME</t>
  </si>
  <si>
    <t>VR TRIVENTO RESERVE MALBEC ROSE 750ML - ME</t>
  </si>
  <si>
    <t>VR RESERVADO MOSCATO SPRITZER 750ML - ME</t>
  </si>
  <si>
    <t>VB CASILLERO DEL DIABLO SAUVIGNON BLANC 375ML - ME</t>
  </si>
  <si>
    <t>VT CASILLERO DEL DIABLO DEVILS CARNAVAL FABULOUS RED 750ML - ME</t>
  </si>
  <si>
    <t>VT CASILLERO DEL DIABLO DEVILS CARNAVAL SPECTACULAR CABERNET 750ML - ME</t>
  </si>
  <si>
    <t>VT CASILLERO DEL DIABLO DEVILS CARNAVAL FANTASTIC SWEET 750ML - ME</t>
  </si>
  <si>
    <t>VB CASILLERO DEL DIABLO DEVILS CARNAVAL PHENOMENAL SAUVIGNON 750ML - ME</t>
  </si>
  <si>
    <t>VR RESERVADO SWEET 750ML - ME</t>
  </si>
  <si>
    <t>WHI JOHNNIE WALKER BLONDE 750ML - ME</t>
  </si>
  <si>
    <t>WHI JACK DANIELS 700ML - ME</t>
  </si>
  <si>
    <t>WHI JACK DANIELS FIRE 700ML - ME</t>
  </si>
  <si>
    <t>WHI JACK DANIELS APPLE 700ML - ME</t>
  </si>
  <si>
    <t>WHI JACK DANIELS HONEY 700ML - ME</t>
  </si>
  <si>
    <t>CAC TATUZINHO ADOCADA 750ML - ME</t>
  </si>
  <si>
    <t>CONTRA ROTULO PAPEL CER BAMBOA 600ML</t>
  </si>
  <si>
    <t>FILME TERMOENCOLHIVEL CER BAMBOA SLIM 350ML 360X0,06MM</t>
  </si>
  <si>
    <t>EMULSAO COLA ADM</t>
  </si>
  <si>
    <t>LATA CER BAMBOA LAGER 350ML SLIM</t>
  </si>
  <si>
    <t>ROTULO ADESIVO CER BAMBOA LAGER 330ML IND</t>
  </si>
  <si>
    <t>CONTRA ROTULO ADESIVO CER BAMBOA 330ML IND</t>
  </si>
  <si>
    <t>ROTULO PAPEL CER BAMBOA 600ML IND</t>
  </si>
  <si>
    <t>CONTRA ROTULO PAPEL CER BAMBOA 300ML IND</t>
  </si>
  <si>
    <t>CONTRA ROTULO PAPEL CER BAMBOA 600ML IND</t>
  </si>
  <si>
    <t>GARGALO PAPEL BAMBOA 600ML IND</t>
  </si>
  <si>
    <t>ROTULO PAPEL CER MOEMA PILSEN 300ML IND</t>
  </si>
  <si>
    <t>ROTULO PAPEL CER MOEMA PILSEN 600ML IND</t>
  </si>
  <si>
    <t>GARGALO PAPEL CER MOEMA 1L/ 600ML IND</t>
  </si>
  <si>
    <t>ROTULO PAPEL CER MOEMA PILSEN 1L IND</t>
  </si>
  <si>
    <t>ROTULO PAPEL CER BAMBOA LAGER 300ML IND</t>
  </si>
  <si>
    <t>TAMPA ABRE FACIL BRANCA IND</t>
  </si>
  <si>
    <t>TAMPA METALICA MOEMA IND</t>
  </si>
  <si>
    <t>TAMPA METALICA BAMBOA IND</t>
  </si>
  <si>
    <t>TAMPA LATA 350/ 269/ 473ML IND</t>
  </si>
  <si>
    <t>LATA CER BAMBOA LAGER 350ML SLIM IND</t>
  </si>
  <si>
    <t>LATA CER BAMBOA PILSEN 473ML IND</t>
  </si>
  <si>
    <t>LATA CER MOEMA PILSEN 269ML IND</t>
  </si>
  <si>
    <t>LATA CER MOEMA PILSEN 350ML IND</t>
  </si>
  <si>
    <t>LATA CER MOEMA PILSEN 473ML IND</t>
  </si>
  <si>
    <t>VASILHAME CERVEJA AMBAR 600ML IND</t>
  </si>
  <si>
    <t>VASILHAME AMBAR 300ML IND</t>
  </si>
  <si>
    <t>VASILHAME CERVEJA LONG NECK CRISTAL 330ML IND</t>
  </si>
  <si>
    <t>COLA TECHNOMELT 362</t>
  </si>
  <si>
    <t>COLA AQUENCE XP5050</t>
  </si>
  <si>
    <t>COLA TECHNOMELT SUPRA 175</t>
  </si>
  <si>
    <t>CAIXA GARRAFEIRA 12X1L - RET (CAIXA LOUCA)</t>
  </si>
  <si>
    <t>CAIXA GARRAFEIRA 24X600ML (CAIXA LOUCA)</t>
  </si>
  <si>
    <t>ALCOOL ETILICO LIQUIDO 70 INPM 5L</t>
  </si>
  <si>
    <t>ALCOOL ETILICO 92,8</t>
  </si>
  <si>
    <t>BECKER GRAD VDO 00500ML FORMA BAIXA</t>
  </si>
  <si>
    <t>ALGODAO HIDROFILO 500GR CRE</t>
  </si>
  <si>
    <t>CLORETO DE POTASSIO PA 1000GR</t>
  </si>
  <si>
    <t>CUBETA P/ TURBIDIMETRO DLM 2000B</t>
  </si>
  <si>
    <t>IODO 0,2N/0,1M 1000ML AQUOSA CIN</t>
  </si>
  <si>
    <t>FRASCO PET 0500ML CILINDRICO CRISTAL</t>
  </si>
  <si>
    <t>VALVULA GATILHO 28MM/410 BRANCA</t>
  </si>
  <si>
    <t>P 05 KG</t>
  </si>
  <si>
    <t>FITA ISOLANTE AUTO FUSAO 0,76MMX19MMX10M</t>
  </si>
  <si>
    <t>BONDER PLUS 100G</t>
  </si>
  <si>
    <t>TONER REMANUFATURADO</t>
  </si>
  <si>
    <t>DETERGENTE LIQUIDO NEUTRO 5L</t>
  </si>
  <si>
    <t>LIMPA PEDRA 5L</t>
  </si>
  <si>
    <t>ACHOCOLATADO 3 CORACOES 560GR</t>
  </si>
  <si>
    <t>CHA MATE LEAO 250GR TOSTADO</t>
  </si>
  <si>
    <t>MARGARINA QUALY 500GR C/ SAL</t>
  </si>
  <si>
    <t>CAFE 3 CORACOES 500GR</t>
  </si>
  <si>
    <t>ACHOCOLATADO NESCAU 730GR</t>
  </si>
  <si>
    <t>CAFE JAGUARI 500GR</t>
  </si>
  <si>
    <t>CAFE 500GR</t>
  </si>
  <si>
    <t>APLICADOR/BORRIFADOR</t>
  </si>
  <si>
    <t>ABRACADEIRA NYLON 6,6 PTA 3,5X200</t>
  </si>
  <si>
    <t>GASOLINA</t>
  </si>
  <si>
    <t>GAS GLP 13KG</t>
  </si>
  <si>
    <t>GAS GLP 5KG</t>
  </si>
  <si>
    <t>TELA  10X10 4.2-2X3MT</t>
  </si>
  <si>
    <t>CONJ. MOTOQUEIRO (CALCA E JAQUETA) TAM M</t>
  </si>
  <si>
    <t>CONJ. MOTOQUEIRO (CALCA E JAQUETA) TAM G</t>
  </si>
  <si>
    <t>CONJ. MOTOQUEIRO (CALCA E JAQUETA) TAM GG</t>
  </si>
  <si>
    <t>CONJ. MOTOQUEIRO (CALCA E JAQUETA) TAM EXG</t>
  </si>
  <si>
    <t>JAQUETA METALASSE MASC TAM M</t>
  </si>
  <si>
    <t>JAQUETA METALASSE MASC TAM G</t>
  </si>
  <si>
    <t>JAQUETA METALASSE MASC TAM GG</t>
  </si>
  <si>
    <t>JAQUETA METALASSE MASC TAM 3G</t>
  </si>
  <si>
    <t>JAQUETA METALASSE MASC TAM 4G</t>
  </si>
  <si>
    <t>JAQUETA METALASSE FEM TAM P</t>
  </si>
  <si>
    <t>JAQUETA METALASSE FEM TAM M</t>
  </si>
  <si>
    <t>JAQUETA METALASSE FEM TAM G</t>
  </si>
  <si>
    <t>JAQUETA METALASSE FEM TAM GG</t>
  </si>
  <si>
    <t>CALCA BRIM CINZA TAM 48</t>
  </si>
  <si>
    <t>CALCA BRIM CINZA TAM 50</t>
  </si>
  <si>
    <t>CALCA BRIM CINZA TAM 52</t>
  </si>
  <si>
    <t>CALCA BRIM PRETO TAM 42</t>
  </si>
  <si>
    <t>CALCA BRIM PRETO TAM 44</t>
  </si>
  <si>
    <t>CALCA BRIM PRETO TAM 52</t>
  </si>
  <si>
    <t>CALCA BRIM PRETO TAM 54</t>
  </si>
  <si>
    <t>CALCA BRIM BRANCO TAM 42</t>
  </si>
  <si>
    <t>CALCA BRIM BRANCO TAM 44</t>
  </si>
  <si>
    <t>CAMISA POLO FEMININA TAM M</t>
  </si>
  <si>
    <t>CAMISA POLO FEMININA TAM G</t>
  </si>
  <si>
    <t>CAMISA POLO FEMININA TAM GG</t>
  </si>
  <si>
    <t>CAMISA POLO FEMININA TAM G3</t>
  </si>
  <si>
    <t>CAMISA POLO FEMININA TAM G5</t>
  </si>
  <si>
    <t>CAMISA POLO MASCULINA TAM P</t>
  </si>
  <si>
    <t>CAPA DE CHUVA PVC FORRADA TAM GG</t>
  </si>
  <si>
    <t>CAPA DE CHUVA PVC FORRADA TAM M</t>
  </si>
  <si>
    <t>CINTA ERGONOMICA PRETA TAM G</t>
  </si>
  <si>
    <t>CINTA ERGONOMICA PRETA TAM GG</t>
  </si>
  <si>
    <t>SCANIA OIL STO1:0 85W-140 BALDE 20L</t>
  </si>
  <si>
    <t>EQ-523 ANEL ORING PQ COD. 023/EQUALIZADOR</t>
  </si>
  <si>
    <t>SOS 5/8X2</t>
  </si>
  <si>
    <t>LANTERNA PLACA DELIMITR VERDE C/LED</t>
  </si>
  <si>
    <t>REPARO BOMBA GAS FT</t>
  </si>
  <si>
    <t>PRE-FILTRO COMB.</t>
  </si>
  <si>
    <t>FILTRO DO COMBUSTIVEL COMPLETO</t>
  </si>
  <si>
    <t>CORREIA DO VENTILADOR/BOMBA DAGUA/ALTERNADO TOYOTA</t>
  </si>
  <si>
    <t>COIFA ALAVANCA CAMBIO</t>
  </si>
  <si>
    <t>MEIO PARALAMA NOMA 2012 LE</t>
  </si>
  <si>
    <t>ESPUMA DE FUEIRO 2X2X1,80</t>
  </si>
  <si>
    <t>CJ ROLAMENTO INT CUBO DIANT</t>
  </si>
  <si>
    <t>CJ ROLAMENTO EXT CUBO DIANT</t>
  </si>
  <si>
    <t>RETENTOR DIANTEIRO</t>
  </si>
  <si>
    <t>CUPILHA TRAVA</t>
  </si>
  <si>
    <t>ARRUELA CUBO DIANTEIRO</t>
  </si>
  <si>
    <t>LAMPADA 1141 12V 21W - HE</t>
  </si>
  <si>
    <t>PARAFUSO FIXACAO ALTERNADOR NO SUPORTE</t>
  </si>
  <si>
    <t>FIO INSTALACAO 1.00MM (100MT)</t>
  </si>
  <si>
    <t>ELEMENTO FILTRANTE</t>
  </si>
  <si>
    <t>PAINEL REVESTIM</t>
  </si>
  <si>
    <t>ALAVANCA DE CAMBIO</t>
  </si>
  <si>
    <t>MANGUEIRA ESPERIAL CABINE 5MTS</t>
  </si>
  <si>
    <t>PASTA ESPECIAL</t>
  </si>
  <si>
    <t>ANEL-O 64 5X3</t>
  </si>
  <si>
    <t>TOMADA FEMEA 7P ABS</t>
  </si>
  <si>
    <t>CJ REPARO DO FILTRO GLP</t>
  </si>
  <si>
    <t>TUTELA 75 MD GREASE</t>
  </si>
  <si>
    <t>LUB-MS1121 AKCELA NI ENGINE OIL</t>
  </si>
  <si>
    <t>BD</t>
  </si>
  <si>
    <t>MOTOR DE PARTIDA TOYOTA</t>
  </si>
  <si>
    <t>FECHADURA PORTA L/DIREITO</t>
  </si>
  <si>
    <t>TURBINA</t>
  </si>
  <si>
    <t>M.D.O</t>
  </si>
  <si>
    <t>INTERCOOLER + M.D.O</t>
  </si>
  <si>
    <t>MANGUEIRA</t>
  </si>
  <si>
    <t>JOGO DE JUNTAS TURBINA</t>
  </si>
  <si>
    <t>FURAD/PARAF BAT IMP 18V</t>
  </si>
  <si>
    <t>RACK C/ PONTEIRAS 100/1000MCL C/ FILTRO ESTERIL</t>
  </si>
  <si>
    <t>BURETA GRAD T/PTFE 025ML BOCAL FUNIL</t>
  </si>
  <si>
    <t>ALCOOL ETILICO 99,5</t>
  </si>
  <si>
    <t>IODETO DE POTASSIO PA 100GR</t>
  </si>
  <si>
    <t>HIPOCLORITO DE SODIO 10/12</t>
  </si>
  <si>
    <t>ROST OFF MECHANIC 300ML/200GR</t>
  </si>
  <si>
    <t>TRAVA ROSS TORQUE ALTO W771 50GR</t>
  </si>
  <si>
    <t>BONDER PLUS 20GR</t>
  </si>
  <si>
    <t>BOMBONA PLASTICA 30L</t>
  </si>
  <si>
    <t>BOMBONA PLASTICA 50L</t>
  </si>
  <si>
    <t>REFRIGERADOR MOEMA PT CEGA 570L 220V</t>
  </si>
  <si>
    <t>DISPLAY MOEMA</t>
  </si>
  <si>
    <t>DISPLAY FURIOSO</t>
  </si>
  <si>
    <t>CAIXA TERMICA MOEMA</t>
  </si>
  <si>
    <t>CAIXA TERMICA FURIOSO</t>
  </si>
  <si>
    <t>LATEX 200 5,0X3,0</t>
  </si>
  <si>
    <t>BUCHA DE REDUCAO GALVANIZADA BSP 1/2X1/4</t>
  </si>
  <si>
    <t>SERRA COPO DIAMANTADA 80MM</t>
  </si>
  <si>
    <t>ABRACADEIRA MANGOTE 2530</t>
  </si>
  <si>
    <t>ABRACADEIRA MANGOTE 5462</t>
  </si>
  <si>
    <t>LUBRIFICANTE PARA ESTEIRAS LUBRIFIC LS30</t>
  </si>
  <si>
    <t>CONJUNTO DA PINCA 160</t>
  </si>
  <si>
    <t>ROLAMENTO 6206 2RS C3</t>
  </si>
  <si>
    <t>THS CHAVE ROT SELET 10 POS+0 1P STO101 20A FIX TOP THS</t>
  </si>
  <si>
    <t>ABRACADEIRA TUCHO SIMPLES 48X54MM</t>
  </si>
  <si>
    <t>ABRACADEIRA TUCHO SIMPLES 63X71MM</t>
  </si>
  <si>
    <t>LUMINARIA LINEA LED 36W120 CM  BIV 6400K</t>
  </si>
  <si>
    <t>LUMINARIA LINEA LED 18W BIV 6400K</t>
  </si>
  <si>
    <t>MODULO INTERRUPTOR 10A/250V</t>
  </si>
  <si>
    <t>CONECTOR EMENDA DERIV. 2 P</t>
  </si>
  <si>
    <t>CONECTOR EMENDA DERIV. 5 P</t>
  </si>
  <si>
    <t>ABRACADEIRA PLASTICA 300MMX4,8MM</t>
  </si>
  <si>
    <t>CAIXA DE SOBREPOR 01 POSTO</t>
  </si>
  <si>
    <t>T TORN.1130 TANQUE/JARDIM AMARELA</t>
  </si>
  <si>
    <t>ROLAMENTO UC 205</t>
  </si>
  <si>
    <t>CANTONEIRA 1.1/4X1/8</t>
  </si>
  <si>
    <t>E.F DE AR 200X105X130MM DE ALTURA</t>
  </si>
  <si>
    <t>E.F DE AR 150X90X120MM</t>
  </si>
  <si>
    <t>GARFO</t>
  </si>
  <si>
    <t>POR SEXT MA 16 ZB POL</t>
  </si>
  <si>
    <t>POR SEXT MA 18 ZB</t>
  </si>
  <si>
    <t>PAR SEX 8.8 MA 16X150 RP</t>
  </si>
  <si>
    <t>PAR SEX 8.8 MA 18X150 RP</t>
  </si>
  <si>
    <t>INOX PAR ALLEN CIL 08X30</t>
  </si>
  <si>
    <t>CHAPA 5/8X CORTADA</t>
  </si>
  <si>
    <t>CHAVE ESCAMOTEAVEL</t>
  </si>
  <si>
    <t>COMANDO RADIO CONTROLE</t>
  </si>
  <si>
    <t>OLEO 0W30 CASTROL</t>
  </si>
  <si>
    <t>PROTETOR POLO BATERIA</t>
  </si>
  <si>
    <t>FILTRO ODORES E POLEN</t>
  </si>
  <si>
    <t>UNIDADE LIMPEZA - OFICINA - UNIVERSAL</t>
  </si>
  <si>
    <t>TUBO PU AZUL 06MM</t>
  </si>
  <si>
    <t>TUBO PU AZUL 10MM</t>
  </si>
  <si>
    <t>TUBO PU AZUL 12MM</t>
  </si>
  <si>
    <t>ESPIGAO MF 1/4X1/2</t>
  </si>
  <si>
    <t>BICO MS-4 LIMPEZA DE ALUMINIO</t>
  </si>
  <si>
    <t>1401-04 CAPA 1/4X2R7</t>
  </si>
  <si>
    <t>CARPE FORRACAO EVENTOS ETRURIA 6A PRETO</t>
  </si>
  <si>
    <t>TUBO PUN-6 AZUL 6,0MMX1,0MM</t>
  </si>
  <si>
    <t>CHAPA CORTADA PECA</t>
  </si>
  <si>
    <t>ACUCAR REFRINADO 1KG</t>
  </si>
  <si>
    <t>BOMBONS E CHOCOLATES</t>
  </si>
  <si>
    <t>CHICLETES</t>
  </si>
  <si>
    <t>BALAS DIVERSAS</t>
  </si>
  <si>
    <t>BANDO MOEMA PILSEN CONTRATIL PEBD REFRIKO 30X67</t>
  </si>
  <si>
    <t>BANDO REFRIKO FURIOSO CONTRATIL PEBD REFRIKO 30X66,9</t>
  </si>
  <si>
    <t>BANDO REFRIKO TUBAINA CONTRATIL PEBD REFRIKO 30X66</t>
  </si>
  <si>
    <t>CHALEIRA ELETRICA</t>
  </si>
  <si>
    <t>DETERGENTE PARA LIMPEZA E LUBRIFICACAO DE ESTEIRAS TRANSPORTADORAS</t>
  </si>
  <si>
    <t>ABRACADEIRA 4,8X200MM BR ENC C/ 100PCS</t>
  </si>
  <si>
    <t>COLA PVC POTE 175GR SILIC</t>
  </si>
  <si>
    <t>SOQUETE SEXTAVADO 26MM ACO CRV ENCAIXE 1/2 POL. COM CLIPS PLASTICO, 1 PC/ST</t>
  </si>
  <si>
    <t>HIDROLAVADORA WX-45C</t>
  </si>
  <si>
    <t>SOLUCAO CONDUTIVIDADE 1413 US/CM 500ML</t>
  </si>
  <si>
    <t>ORTO-TOLIDINA 1000 ML</t>
  </si>
  <si>
    <t>LIMPADOR 1000 1L REFIL</t>
  </si>
  <si>
    <t>MALHA DE FERRO POP P/ CONCRETO 2X3 - 20X20 3,4</t>
  </si>
  <si>
    <t>BOMBA DE GRAXA 500GR</t>
  </si>
  <si>
    <t>QUEROSENE 5L</t>
  </si>
  <si>
    <t>ANTIFERRUGEM  HSBOND 300ML</t>
  </si>
  <si>
    <t>EIXO 20MM - 1 M- 1000MM INA</t>
  </si>
  <si>
    <t>TERMOMETRO DIG TP ESPETO -50+200C</t>
  </si>
  <si>
    <t>EIXO 20MM - 1 METRO = 1000MM -INA</t>
  </si>
  <si>
    <t>MOLYTOUR PASTA BM COBRE 800GR</t>
  </si>
  <si>
    <t>ATUADOR PNEUMATICO - CD85N25-250C-B</t>
  </si>
  <si>
    <t>ORBI TRAVA ROSCA 50GR</t>
  </si>
  <si>
    <t>VASELINA LIQUIDA 500ML</t>
  </si>
  <si>
    <t>SELO 5/8 T21 VITON</t>
  </si>
  <si>
    <t>SELO 5/8 T21 SILICIO/EPDM</t>
  </si>
  <si>
    <t>SELO 1-1/4 - T21 - VITON</t>
  </si>
  <si>
    <t>VALV.BORBOLETA WAFER 150LBS 3</t>
  </si>
  <si>
    <t>ESTILETE LAM RETRATIL 18MM PROF. MTX (12</t>
  </si>
  <si>
    <t>DRENO AUTOMATICO PARA AR COMPRIMIDO - ADH4000-F04</t>
  </si>
  <si>
    <t>E F DE AR 200X105X10MM DE ALTURA</t>
  </si>
  <si>
    <t>E F DE AR 150X90X120MM</t>
  </si>
  <si>
    <t>CURVA PRETA SCH40 90X1.1/2</t>
  </si>
  <si>
    <t>CURVA PRETA SCH40 90X3</t>
  </si>
  <si>
    <t>TE PRETO SCH40 X1.1/2</t>
  </si>
  <si>
    <t>FLANGE LISO 300 LBS 2</t>
  </si>
  <si>
    <t>FLANGE LISO RF 2</t>
  </si>
  <si>
    <t>FLANGEE LISO RF 3</t>
  </si>
  <si>
    <t>VALVULA BORBOLETA EM FF 3</t>
  </si>
  <si>
    <t>UNIAO RETA TUBO PU 08MM C/ RETENCAO</t>
  </si>
  <si>
    <t>PONTA MONTADA 1/4 TIPO A-25</t>
  </si>
  <si>
    <t>PONTA MONTADA 1/4 TIPO A-13</t>
  </si>
  <si>
    <t>ESCOVA ACO TRANC. 100MMX14MM 8500RPM</t>
  </si>
  <si>
    <t>BARRA ROSC FERRO ZINCADA</t>
  </si>
  <si>
    <t>LUBRIFICANTE 300ML WD -40</t>
  </si>
  <si>
    <t>PA SX8.8 MB 18X150RP</t>
  </si>
  <si>
    <t>PO 18SX MB 1,5 NYLON ALTA CH 27</t>
  </si>
  <si>
    <t>ARRUELA 18MM LISA POLIDA</t>
  </si>
  <si>
    <t>FACA ROTATIVA</t>
  </si>
  <si>
    <t>FACA FIXA - SX</t>
  </si>
  <si>
    <t>FILTRO DE AR DA BOMBA DE VACUO</t>
  </si>
  <si>
    <t>CURVA 45 SCH40 WPB 1/2</t>
  </si>
  <si>
    <t>TE SCH 40 WPB 1.1/2</t>
  </si>
  <si>
    <t>REDUCAO SCH80 WPB 2X1.1/2</t>
  </si>
  <si>
    <t>CURVA 45 SCH40 WPB 3</t>
  </si>
  <si>
    <t>CANTONEIRA 1X3/16</t>
  </si>
  <si>
    <t>CHAPA POLICARBONATO CRISTAL 1925X87</t>
  </si>
  <si>
    <t>TUBO INOX 304 ASTM-A 270 OD PIPE 2X50,80MMX2,00MM</t>
  </si>
  <si>
    <t>CURVA INOX 304/L OD PIPE 50,80MM 2</t>
  </si>
  <si>
    <t>VALV BORB INOX 304 OD PIPE SILICONE SOLD 1.1/2 38,10MM</t>
  </si>
  <si>
    <t>VALV BORB INOX 304 OD PIPE SILICONE SOLD 2 50,80MM</t>
  </si>
  <si>
    <t>TUBO A/C 2.1/2 SCH40 ASTM- A 106 S/ COST</t>
  </si>
  <si>
    <t>TUBO A/C 1.1/2 SCH40 ASTM- A 106 S/ COST</t>
  </si>
  <si>
    <t>TUBO A/C 3 SCH40 ASTM- A 106 S/ COST</t>
  </si>
  <si>
    <t>CURVA ACO CARB ASTM-A 234 WPB SCH40 RL 1.1/2</t>
  </si>
  <si>
    <t>CURVA ACO CARB ASTM-A 234 WPB SCH40 RL 3</t>
  </si>
  <si>
    <t>CURVA ACO CARB ASTM-A 234 WPB SCH40 RL 2.1/2</t>
  </si>
  <si>
    <t>UNIAO SOLDA DIN 2 INOX 304</t>
  </si>
  <si>
    <t>UNIAO SOLDA SMS 2 INOX 304</t>
  </si>
  <si>
    <t>ADMISSAO COMPLETA SRP4100</t>
  </si>
  <si>
    <t>UNIAO SOLDA SMS 1.1/2 INOX 304</t>
  </si>
  <si>
    <t>VIBRADOR PNEUMATICO A TURBINA MOD GT-10</t>
  </si>
  <si>
    <t>ABA CONICA 16MM ELASTOMERO RT8874</t>
  </si>
  <si>
    <t>ORING VEDADOR DA AGULHA VITON</t>
  </si>
  <si>
    <t>ORING VEDADOR DO SNIFT VITON</t>
  </si>
  <si>
    <t>MOLA DO SNIFT</t>
  </si>
  <si>
    <t>SEGUIDOR</t>
  </si>
  <si>
    <t>GAXETA MENOR DO PISTAO ELEV</t>
  </si>
  <si>
    <t>GAXETA MAIOR DO PISTAO ELEV</t>
  </si>
  <si>
    <t>SOFT-START 45A 220-575V SSW07 WEG</t>
  </si>
  <si>
    <t>PROJETOR DE LED PT 100W 6500K 8000LM IP65</t>
  </si>
  <si>
    <t>CHAVE DO TUBO DE AR</t>
  </si>
  <si>
    <t>JOELHO 90 SOLDA 110X110MM</t>
  </si>
  <si>
    <t>U SOL CURTA TC 304//E 2</t>
  </si>
  <si>
    <t>N SOL CURTO TC 304 2</t>
  </si>
  <si>
    <t>A VED TC EPDM 2</t>
  </si>
  <si>
    <t>PAPEL GRAU CIRURG 400MMX100MT</t>
  </si>
  <si>
    <t>FILTERBOX LINX IMP MOD 8820</t>
  </si>
  <si>
    <t>CORREIA 50 AT10 3500 ABERTA</t>
  </si>
  <si>
    <t>CORREIA 50 AT10 6500 ABERTA</t>
  </si>
  <si>
    <t>REBITE DE REPUXO INOX 4.8X16</t>
  </si>
  <si>
    <t>MI</t>
  </si>
  <si>
    <t>ANEL DE VEDACAO TC 4 EPDM</t>
  </si>
  <si>
    <t>EMPURADOR DAS TAMPAS</t>
  </si>
  <si>
    <t>ZZ1060-KIT MESTRE IO-LINK</t>
  </si>
  <si>
    <t>INOX 304 TUBO 60X52,5MM 01 PC DE 60MM</t>
  </si>
  <si>
    <t>INOX 304 TUBO 60X52,5MM 01 PC 50MM</t>
  </si>
  <si>
    <t>RED TREF 1020 35MM 01 PC DE 1000MM</t>
  </si>
  <si>
    <t>RED TREF 1045-35MM 01 PC DE 2000MM</t>
  </si>
  <si>
    <t>PR - TRANSMISSAO ANGULAR IBR DZ40S 3FAB - 1/1 - 25MM - (PR.2231)</t>
  </si>
  <si>
    <t>ROTOR DO EXAUSTOR</t>
  </si>
  <si>
    <t>ROLAMENTO 32008</t>
  </si>
  <si>
    <t>ROLAMENTO 6008 ZZ C3</t>
  </si>
  <si>
    <t>SISTEMA DE INSPECAO INSPECTOR P</t>
  </si>
  <si>
    <t>ROLO DO PISTAO DA ENCHEDORA</t>
  </si>
  <si>
    <t>MOTOREDUTOR</t>
  </si>
  <si>
    <t>SENSOR MAGNETICO</t>
  </si>
  <si>
    <t>CANTONEIRA INOX 304 3,17X25,40X6000MM</t>
  </si>
  <si>
    <t>MACHO 14 AR MA 2,00F</t>
  </si>
  <si>
    <t>TALABARTE FITA C/ ABS DE ENERGIA CONECT. 55MM E 18MM</t>
  </si>
  <si>
    <t>CINTURAO PARAQUEDISTA ABDOMINAL 4 PONTOS</t>
  </si>
  <si>
    <t>FITA DUPLA 12MMX20MTS</t>
  </si>
  <si>
    <t>LIXA AGUA G 360</t>
  </si>
  <si>
    <t>LIXA AGUA G 600</t>
  </si>
  <si>
    <t>LIXA AGUA G 1200</t>
  </si>
  <si>
    <t>MARCADOR CANETA FINA PERMANENTE VERMELHA</t>
  </si>
  <si>
    <t>MARCADOR CANETA FINA PERMANENTE AZUL</t>
  </si>
  <si>
    <t>TINTA SPRAY VERMELHO</t>
  </si>
  <si>
    <t>MANGUEIRA DE INCENDIO TIPO 2 1.1/2 30 MTS</t>
  </si>
  <si>
    <t>REGISTRO PARA RECALQUE 2.1/2</t>
  </si>
  <si>
    <t>SINALIZACOES PARA RECALQUE</t>
  </si>
  <si>
    <t>ABRIGO RECALQUE 40X40X20</t>
  </si>
  <si>
    <t>MANDRIL 1/2X20F L-1A13</t>
  </si>
  <si>
    <t>BUCHA 10SX</t>
  </si>
  <si>
    <t>SUPORTE SERRA COPO 1/2 A 1.1/4</t>
  </si>
  <si>
    <t>SERRA COPO 79MM 3.1/8</t>
  </si>
  <si>
    <t>BROCA WIDIA 10,0MM 13/32</t>
  </si>
  <si>
    <t>CAPS ACO CARB ASTM-A 234 WPB SCH40 2.1/2</t>
  </si>
  <si>
    <t>CAPS ACO CARB ASTM-A 234 WPB SCH40 1.1/2</t>
  </si>
  <si>
    <t>FUNIL PLASTICO</t>
  </si>
  <si>
    <t>CH COMBINADA 14MM CATRACA</t>
  </si>
  <si>
    <t>TUBO MECANICO 71X43</t>
  </si>
  <si>
    <t>MIOLO FREADOR COM FLANGE</t>
  </si>
  <si>
    <t>KNOB 2004 1 35MM EIXO 6MM</t>
  </si>
  <si>
    <t>KNOB 2004 3 21MM EIXO 6MM</t>
  </si>
  <si>
    <t>PARAFUSO DE FIXACAO DA ROLDANA DV-19</t>
  </si>
  <si>
    <t>VALVULA ESF. TP MGA PR CF8 3/8</t>
  </si>
  <si>
    <t>MICRO VENT 80X80X25MM 24V</t>
  </si>
  <si>
    <t>OLEO DIESEL S500</t>
  </si>
  <si>
    <t>GR BREAKELUBE 1KG ALIMENTICIA</t>
  </si>
  <si>
    <t>MARTELO UNHA 29MM CABO FIBRA</t>
  </si>
  <si>
    <t>SINALIZACOES LUMINESCENTES DIVERSAS</t>
  </si>
  <si>
    <t>INOX PAR ALLEN CHT 06X16</t>
  </si>
  <si>
    <t>INOX POR SEXT MA 04 (1CT)</t>
  </si>
  <si>
    <t>VALVULA DO PZ DA LINHA VIDRO</t>
  </si>
  <si>
    <t>FILTRO DE LINHA 5 TOM PRETO BIV INTELBRAS</t>
  </si>
  <si>
    <t>MICRO VENT 150X150X51MM 110/220V</t>
  </si>
  <si>
    <t>AR PRESSAO ZIN 5/32</t>
  </si>
  <si>
    <t>PA AUTOBR.12X14X3/4 - 5.5X19MM</t>
  </si>
  <si>
    <t>CACAMBAS PLASTICAS</t>
  </si>
  <si>
    <t>TUBO MECANICO 32X20</t>
  </si>
  <si>
    <t>ANEL ELASTICO E 15MM</t>
  </si>
  <si>
    <t>INDUTIL INTER. PISO AMARELO 3.6LT</t>
  </si>
  <si>
    <t>INDUTIL INTER. PISO VERMELHO 3.6LT</t>
  </si>
  <si>
    <t>DILUENTE P/ ACABAMENTO 5LT</t>
  </si>
  <si>
    <t>FEIRAS, EXPOSICOES, CONGRESSOS E CONGENERES.</t>
  </si>
  <si>
    <t>FOTOGRAFIA E CINEMATOGRAFIA, INCLUSIVE REVELACAO, AMPLIACAO, COPIA</t>
  </si>
  <si>
    <t>SERVICO CER BAMBOA 269ML</t>
  </si>
  <si>
    <t>SERVICO CER BAMBOA 300ML</t>
  </si>
  <si>
    <t>SERVICO CER BAMBOA 330ML</t>
  </si>
  <si>
    <t>SERVICO CER BAMBOA 350ML</t>
  </si>
  <si>
    <t>SERVICO CER BAMBOA 473ML</t>
  </si>
  <si>
    <t>SERVICO CER BAMBOA 300ML - RET</t>
  </si>
  <si>
    <t>SERVICO CER BAMBOA 600ML - RET</t>
  </si>
  <si>
    <t>SERVICO CER BAMBOA 600ML</t>
  </si>
  <si>
    <t>SERVICO CER MOEMA 1LT - RET</t>
  </si>
  <si>
    <t>SERVICO CER MOEMA 269ML</t>
  </si>
  <si>
    <t>SERVICO CER MOEMA 300ML</t>
  </si>
  <si>
    <t>SERVICO CER MOEMA 350ML</t>
  </si>
  <si>
    <t>SERVICO CER MOEMA 473ML</t>
  </si>
  <si>
    <t>SERVICO CER MOEMA 300ML - RET</t>
  </si>
  <si>
    <t>SERVICO CER MOEMA 600ML - RET</t>
  </si>
  <si>
    <t>SERVICO CER MOEMA 600ML</t>
  </si>
  <si>
    <t>RESIDUO ALUMINIO</t>
  </si>
  <si>
    <t>RESIDUO FERRO</t>
  </si>
  <si>
    <t>RESIDUO PLAST. PRE-FORMA</t>
  </si>
  <si>
    <t>RESIDUO GARRAFINHA</t>
  </si>
  <si>
    <t>RESIDUO PET SEPARADA</t>
  </si>
  <si>
    <t>RESIDUO ELETRONICO</t>
  </si>
  <si>
    <t>RESIDUO MADEIRA</t>
  </si>
  <si>
    <t>RESIDUO PAPELAO</t>
  </si>
  <si>
    <t>RESIDUO FITA VERDE</t>
  </si>
  <si>
    <t>RESIDUO PLAST. LIMP. CRISTAL</t>
  </si>
  <si>
    <t>RESIDUO PLAST. MOLE PRETO</t>
  </si>
  <si>
    <t>RESIDUO RAFIA</t>
  </si>
  <si>
    <t>RESIDUO CAIXARIA</t>
  </si>
  <si>
    <t>RESIDUO CARVAO</t>
  </si>
  <si>
    <t>RESIDUO BOBINAS</t>
  </si>
  <si>
    <t>RESIDUO BOMBONA</t>
  </si>
  <si>
    <t>CAIXA GARRAFEIRA 24X600ML (RFK PRETA)</t>
  </si>
  <si>
    <t>CAIXA GARRAFEIRA 23X300ML (RFK PRETA)</t>
  </si>
  <si>
    <t>CAIXA GARRAFEIRA 12X1L (RFK PRETA)</t>
  </si>
  <si>
    <t>BARRIL DE ACO INOXIDAVEL 15L (CHOPP)</t>
  </si>
  <si>
    <t>BARRIL DE ACO INOXIDAVEL 30L (CHOPP)</t>
  </si>
  <si>
    <t>BARRIL DE ACO INOXIDAVEL 50L (CHOPP)</t>
  </si>
  <si>
    <t>CAVALETE INOX 304 POLIDO 3</t>
  </si>
  <si>
    <t>TUBULACAO INOX REVESTIDA 304 8</t>
  </si>
  <si>
    <t>INTERCAMBIADOR DE CALOR A PLACAS LR2 M27</t>
  </si>
  <si>
    <t>MODEL 8050CX FORCE GAGE NEW SERIAL NUMBER 8178 KILOS</t>
  </si>
  <si>
    <t>SEAMING CHUCK ADAPTOR 2.125 DIAMETER</t>
  </si>
  <si>
    <t>SPACERS 1.93 E .562 LONG</t>
  </si>
  <si>
    <t>TE INOX 304 OD PIPE 50,80MM 2</t>
  </si>
  <si>
    <t>CONJUNTO ATUALIZACAO CORENTE FORNO USINADA 7000</t>
  </si>
  <si>
    <t>CABO FLEX METRO 1,0MM AZ</t>
  </si>
  <si>
    <t>CABO FLEX METRO 1,0MM CZ</t>
  </si>
  <si>
    <t>TERM TUBULAR 1,0MM VM CT 3806</t>
  </si>
  <si>
    <t>DISCO FLAP 4.1/2 G 40 B PLST TYR</t>
  </si>
  <si>
    <t>FLUIDO DE CORTE N.1 500ML QUIMATIC 12 AF1</t>
  </si>
  <si>
    <t>TUBO INOX 304 ASTM-A 270 OD PIPE 1.1/2X38,10MMX</t>
  </si>
  <si>
    <t>TE INOX 304 OD PIPE 38,10 MM 1.1/2</t>
  </si>
  <si>
    <t>REFRIGERADOR BAMBOA PT CEGA 570LT 220V</t>
  </si>
  <si>
    <t>REFRIGERADOR BAMBOA PT CEGA 570LT 127V</t>
  </si>
  <si>
    <t>REFRIGERADOR MOEMA PT CEGA 570LT 127V</t>
  </si>
  <si>
    <t>REFRIGERADOR MOEMA PT VIDRO 570LT 127V</t>
  </si>
  <si>
    <t>REFRIGERADOR FURIOSO PT VIDRO 570LT 127V</t>
  </si>
  <si>
    <t>REFRIGERADOR BAMBOA SLIM PT VIDRO 230LT 127V</t>
  </si>
  <si>
    <t>REFRIGERADOR FURIOSO SLIM PT VIDRO 230LT 127V</t>
  </si>
  <si>
    <t>REFRIGERADOR FURIOSO SLIM PT VIDRO 230LT 220V</t>
  </si>
  <si>
    <t>REFRIGERADOR BELLA ROMA SLIM PT VIDRO 230LT 127V</t>
  </si>
  <si>
    <t>REFRIGERADOR BELLA ROMA SLIM PT VIDRO 230LT 220V</t>
  </si>
  <si>
    <t>REFRIGERADOR BELLA ROMA PT VIDRO 570LT 127V</t>
  </si>
  <si>
    <t>REFRIGERADOR BELLA ROMA PT VIDRO 570LT 220V</t>
  </si>
  <si>
    <t>REFRIGERADOR BELLA ROMA PT VIDRO 410LT 127V</t>
  </si>
  <si>
    <t>REFRIGERADOR BELLA ROMA PT VIDRO 410LT 220V</t>
  </si>
  <si>
    <t>REFRIGERADOR FURIOSO PT VIDRO 410LT 127V</t>
  </si>
  <si>
    <t>REFRIGERADOR FURIOSO PT VIDRO 410LT 220V</t>
  </si>
  <si>
    <t>REFRIGERADOR BAMBOA PT VIDRO 410LT 127V</t>
  </si>
  <si>
    <t>REFRIGERADOR BAMBOA PT VIDRO 410LT 220V</t>
  </si>
  <si>
    <t>REFRIGERADOR MOEMA PT VIDRO 410LT 220V</t>
  </si>
  <si>
    <t>REFRIGERADOR MOEMA PT VIDRO 410LT 127V</t>
  </si>
  <si>
    <t>EX01 RAM/RAMPAGE LARAMIE DS</t>
  </si>
  <si>
    <t>EX01 PINTURA EXTRA</t>
  </si>
  <si>
    <t>CHAPA PLACO ST 12,50 1.20X1.80</t>
  </si>
  <si>
    <t>CHAPA GESSO ST BR 12,5/1200/1800</t>
  </si>
  <si>
    <t>CHAPA GESSO RU BR 12,5/1200/1800</t>
  </si>
  <si>
    <t>DRY MONT 70 ZN 0,50 3000 Z275</t>
  </si>
  <si>
    <t>DRY GUIA 70 ZN 0,50 3000 Z275</t>
  </si>
  <si>
    <t>BUCHA NYLON C/ ABA 6MM</t>
  </si>
  <si>
    <t>PA FL PH AA PB AC 4,2X13 RI ZB</t>
  </si>
  <si>
    <t>VERGALHAO 5.0MM CA-60</t>
  </si>
  <si>
    <t>FITA TELADA AZUL ANCORA 100M</t>
  </si>
  <si>
    <t>ROLO TEXT. ALT. ESP. 23CM S/SUP. ROMA</t>
  </si>
  <si>
    <t>BISNAGA XADREZ AZUL 50ML</t>
  </si>
  <si>
    <t>BISNAGA XADREZ PRETO 50ML</t>
  </si>
  <si>
    <t>PARAFUSO COM BUCHA 6MM</t>
  </si>
  <si>
    <t>LUM LED GS 085/850 120 F 108-305V10102</t>
  </si>
  <si>
    <t>TABUA PINUS 2.0X15 3.0MT</t>
  </si>
  <si>
    <t>LUVA CORRER SOLD 50MM</t>
  </si>
  <si>
    <t>PERFILADO PERF 38X38X6M</t>
  </si>
  <si>
    <t>EMENDA INT 38X38 TIPO I</t>
  </si>
  <si>
    <t>PARAFUSO LENTILHA AUTO TRAVANTE 1/4X1/2</t>
  </si>
  <si>
    <t>PORCA SX ZB 1/4</t>
  </si>
  <si>
    <t>PINO FEMEA 2P+T 10A PT</t>
  </si>
  <si>
    <t>ARRUELA LISA ZB 1/4</t>
  </si>
  <si>
    <t>LAJE TRELICA PISO C/ LAJOTA</t>
  </si>
  <si>
    <t>GALVIFER ALUMINIO 18L</t>
  </si>
  <si>
    <t>DILUENTE GF 400 - 18L</t>
  </si>
  <si>
    <t>CABO PP 4X2,50MM</t>
  </si>
  <si>
    <t>PRIME DEXSON CANAL.C/ADES.13X7</t>
  </si>
  <si>
    <t>DIMMER LUZ BIV.P/CONTROL.VENT.30 400W</t>
  </si>
  <si>
    <t>LIZ MOD.SAIDA FIO 57115/092</t>
  </si>
  <si>
    <t>LIZ CX 1 POSTO 57303/001</t>
  </si>
  <si>
    <t>CABO FLEX METRO 4,0MM BC</t>
  </si>
  <si>
    <t>CABO FLEX METRO 4,0MM PT</t>
  </si>
  <si>
    <t>CABO FLEX METRO 4,0MM VM</t>
  </si>
  <si>
    <t>CABO FLEX METRO 6,0MM BC</t>
  </si>
  <si>
    <t>CABO FLEX METRO 6,0MM PT</t>
  </si>
  <si>
    <t>CABO FLEX METRO 6,0MM VM</t>
  </si>
  <si>
    <t>WEG BOTAO VM CEW-BFM1.01 CINZA</t>
  </si>
  <si>
    <t>WEG BOTAO VD CEW-BFM2.10 CINZA</t>
  </si>
  <si>
    <t>ACUCAR CRISTAL - ME</t>
  </si>
  <si>
    <t>31/ago2</t>
  </si>
  <si>
    <t>30/set</t>
  </si>
  <si>
    <t>STATUS GERAL INVENTÁRIO</t>
  </si>
  <si>
    <t>TOTAL ITENS</t>
  </si>
  <si>
    <t>ITENS CONTADOS</t>
  </si>
  <si>
    <t>0001</t>
  </si>
  <si>
    <t>0002</t>
  </si>
  <si>
    <t>0003</t>
  </si>
  <si>
    <t>0004</t>
  </si>
  <si>
    <t>055</t>
  </si>
  <si>
    <t>0005</t>
  </si>
  <si>
    <t>0011</t>
  </si>
  <si>
    <t>0012</t>
  </si>
  <si>
    <t>0013</t>
  </si>
  <si>
    <t>0017</t>
  </si>
  <si>
    <t>SUC AURORA INTEGRAL TINTO GASEIFICADO VD 6X275ML - ME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</si>
  <si>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</si>
  <si>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</si>
  <si>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</si>
  <si>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</si>
  <si>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</si>
  <si>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</si>
  <si>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</si>
  <si>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</si>
  <si>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</si>
  <si>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</si>
  <si>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</si>
  <si>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</si>
  <si>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</si>
  <si>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</si>
  <si>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</si>
  <si>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</si>
  <si>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</si>
  <si>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0119</t>
  </si>
  <si>
    <t>0120</t>
  </si>
  <si>
    <t>0121</t>
  </si>
  <si>
    <t>0122</t>
  </si>
  <si>
    <t>0123</t>
  </si>
  <si>
    <t>152</t>
  </si>
  <si>
    <t>153</t>
  </si>
  <si>
    <t>159</t>
  </si>
  <si>
    <t>162</t>
  </si>
  <si>
    <t>163</t>
  </si>
  <si>
    <t>164</t>
  </si>
  <si>
    <t>165</t>
  </si>
  <si>
    <t>0124</t>
  </si>
  <si>
    <t>0125</t>
  </si>
  <si>
    <t>0126</t>
  </si>
  <si>
    <t>0127</t>
  </si>
  <si>
    <t>0202</t>
  </si>
  <si>
    <t>TIPOIA ESTOFADA M</t>
  </si>
  <si>
    <t>CORREIA ESTRIADA EM V</t>
  </si>
  <si>
    <t>0311</t>
  </si>
  <si>
    <t>ROLO DE COMANDO</t>
  </si>
  <si>
    <t>ROLAMENTO DE AGULHA</t>
  </si>
  <si>
    <t>ROLAMENTOS 30202</t>
  </si>
  <si>
    <t>0313</t>
  </si>
  <si>
    <t>TACA BAMBOA</t>
  </si>
  <si>
    <t>VALVULA ALAVANCA 5/2 1/4 S/BOBINA</t>
  </si>
  <si>
    <t>RETENTOR REF 6244 - 00770 BRG 25X62X10</t>
  </si>
  <si>
    <t>FILTRO BLINDADO DE OLEO (SPR3040)</t>
  </si>
  <si>
    <t>ROTOR C/ ROLAMENTO 220V NA160492 ANT N095275</t>
  </si>
  <si>
    <t>SEDE DE VALV VITON VG40616</t>
  </si>
  <si>
    <t>SEDE DE VALV VITON VG36235</t>
  </si>
  <si>
    <t>BOMBA D AGUA 3.500 L/H</t>
  </si>
  <si>
    <t>SUB CONJUNTO DO DIAFRAGMA COD EL4-097</t>
  </si>
  <si>
    <t>CHAPA TEFLON PTFE 20,00X500X500MM</t>
  </si>
  <si>
    <t>BOMBA DIAFRAGMA RV15-PKFF 1/2</t>
  </si>
  <si>
    <t>0401</t>
  </si>
  <si>
    <t>SERVICOS TECNICOS EM EDIFICACOES, ELETRONICA, ELETROTECNICA, MECANICA, TELECOMUN</t>
  </si>
  <si>
    <t>CORANTE 50ML</t>
  </si>
  <si>
    <t>PINCEL</t>
  </si>
  <si>
    <t>BARRA DE FIXACAO CENTRAL</t>
  </si>
  <si>
    <t>EIXO DE APOIO</t>
  </si>
  <si>
    <t>EIXO PINCAS</t>
  </si>
  <si>
    <t>LIMITADOR</t>
  </si>
  <si>
    <t>LIMITADOR EXTERNO</t>
  </si>
  <si>
    <t>EIXO DESLIZANTE DO PLENO</t>
  </si>
  <si>
    <t>INOX SEXT 304 22,22MM - P</t>
  </si>
  <si>
    <t>CORTE 1200 CHAPA GALVALUME 043 CSN</t>
  </si>
  <si>
    <t>PARAFUSO PANELA 3,5X6,5MM CX 500UN</t>
  </si>
  <si>
    <t>PARAFUSO MADEIRA</t>
  </si>
  <si>
    <t>BUCHA PLASTICA 06 C/ANEL</t>
  </si>
  <si>
    <t>JOGO DE VEDACOES EM EPDM/MEDIDOR DE CO2 HAFFMANS</t>
  </si>
  <si>
    <t>BLOCO DE ELETROLISE PARA IDGM/CDGM</t>
  </si>
  <si>
    <t>VEDACAO DO BLOCO DE ELETROLISE MEDIDOR DE CO2 PT SUP</t>
  </si>
  <si>
    <t>VEDACAO DO BLODO DE ELETROLISE MEDIDOR DE CO2 PT INF.</t>
  </si>
  <si>
    <t>CARREGADOR PADRAO ARA I/C/O-DGM</t>
  </si>
  <si>
    <t>TUBO DE AMOSTRAGEM PARA INPACK 2000 SEM TRAVA</t>
  </si>
  <si>
    <t>INTERRUPTOR RE/NEUTRO</t>
  </si>
  <si>
    <t>TUBO DE AMOSTRAGEM PARA DISPOSITIVO ISD HAFFMANS</t>
  </si>
  <si>
    <t>VARETA INOX 308-L 2,50MM WELD-INOX</t>
  </si>
  <si>
    <t>FERRO 5/16</t>
  </si>
  <si>
    <t>LONA PRETA 4M</t>
  </si>
  <si>
    <t>PU 40 GERAL 360G CINZA</t>
  </si>
  <si>
    <t>ARGAM INTERNA CERAMFIX 20KG</t>
  </si>
  <si>
    <t>ARGAM PISO SOB PISO EXT CERAMIFIX 20KG</t>
  </si>
  <si>
    <t>ESP SAINT GERMAIN BRANCO BRUT 660ML - ME</t>
  </si>
  <si>
    <t>BOMBONA PLASTICA 10L</t>
  </si>
  <si>
    <t>LAMPADA (67) 5W/24V</t>
  </si>
  <si>
    <t>BOMBA INTERCLIMA 24 V</t>
  </si>
  <si>
    <t>LANTERNA TR IVECO STRALIS</t>
  </si>
  <si>
    <t>TERMINAL BATERIA SAPAO</t>
  </si>
  <si>
    <t>CORREIA SINCRONIZADA 730 AT10 32</t>
  </si>
  <si>
    <t>PA DE ALUMINIO</t>
  </si>
  <si>
    <t>CH DE CANO/GRIFO 24 MTX</t>
  </si>
  <si>
    <t>TEFLON 50MM</t>
  </si>
  <si>
    <t>INOX CHATO 2X3/8</t>
  </si>
  <si>
    <t>INOX RED 31,75MM</t>
  </si>
  <si>
    <t>KVA EXTRA</t>
  </si>
  <si>
    <t>VA</t>
  </si>
  <si>
    <t>PO SX UNC 1/2</t>
  </si>
  <si>
    <t>TAMPA METALICA TWISTOF</t>
  </si>
  <si>
    <t>45X35X5X100MM TUBO BOROSILICATO - MOD VK</t>
  </si>
  <si>
    <t>55X45X5X80MM TUBO BOROSILICATO - MOD. VK</t>
  </si>
  <si>
    <t>70X8MM BOROSILICATO TEMPERADO</t>
  </si>
  <si>
    <t>60X50X5X93MM TUBO BOROSILICATO - MOD. VK</t>
  </si>
  <si>
    <t>CONJ DE PREPARACAO DE AR FRL SERIE AC-D AC40A-F04CG-D</t>
  </si>
  <si>
    <t>M-RARUS 427 PAIL 20L</t>
  </si>
  <si>
    <t>SILENCIOSO CURTO 1/8 V-06G</t>
  </si>
  <si>
    <t>IC 2 0,75KW 2,2A TRIFASICO 380-480V IP20 C4 COATED SEM BRAKE</t>
  </si>
  <si>
    <t>CILINDRO PNEUMATICO GARRA SERIE MHY2-16D</t>
  </si>
  <si>
    <t>COLUNA SUPORTE REGULAVEL MODELO CSR</t>
  </si>
  <si>
    <t>BACIA M CARLO P8 17 BRANCO</t>
  </si>
  <si>
    <t>ASSENTO M CARLO TMT-K 17 GELO</t>
  </si>
  <si>
    <t>MICTORIO ECO C/ SIFAO</t>
  </si>
  <si>
    <t>VALV. DESC BASE 1.1/2 S/AC</t>
  </si>
  <si>
    <t>VALVULA BLUKIT MICTORIO CR C/CANOPLA E FLEX</t>
  </si>
  <si>
    <t>VALV. LAV/CUBA/BIDE 1602.C TAMPA CR</t>
  </si>
  <si>
    <t>ANEL VEDACAO CENSIANEL P/ BACIA C/ GUIA</t>
  </si>
  <si>
    <t>PARAF SP 121.01 P/ BACIA FIX LATERAL</t>
  </si>
  <si>
    <t>TUBO LIG. BLUKIT AJUST METAL P/ VASO 290404</t>
  </si>
  <si>
    <t>ROTAMETRO</t>
  </si>
  <si>
    <t>SALDO USADO NÃO MOVIMENTA SISTEMA</t>
  </si>
  <si>
    <t>RETENTOR 5201 01019 BR</t>
  </si>
  <si>
    <t>COBERTURA (BOCHECHA) L/D - DELIVERY</t>
  </si>
  <si>
    <t>VARETA INOX 308-L 1,60MM DELGADO</t>
  </si>
  <si>
    <t>ESPIGAO MF NPT 1/4X3/8</t>
  </si>
  <si>
    <t>ESPIGAO FG 1/4X3/8</t>
  </si>
  <si>
    <t>CLICHE</t>
  </si>
  <si>
    <t>VARETA</t>
  </si>
  <si>
    <t>VARETA DO ESTIRAMENTO</t>
  </si>
  <si>
    <t>TOMADA SOB 3P+T 32A 380V IP44 4206</t>
  </si>
  <si>
    <t>SOPRADOR DOSIVAC DS700</t>
  </si>
  <si>
    <t>GUARUJA C/S 220V 60HZ PRETO</t>
  </si>
  <si>
    <t>TANQUE PE 120 LTS</t>
  </si>
  <si>
    <t>BOMBA PROM. CONC. PLUS</t>
  </si>
  <si>
    <t>BOMBA ETATRON DLX/MA</t>
  </si>
  <si>
    <t>BOMBA M. ROY</t>
  </si>
  <si>
    <t>COQ NOCH ICE MARACUJA 12X270ML</t>
  </si>
  <si>
    <t>COQ NOCH ICE MELANCIA E MORANGO 12X270ML</t>
  </si>
  <si>
    <t>WHI MAC SELLERS 1LT - ME</t>
  </si>
  <si>
    <t>FILME STRETCH 500X0,023MM - ME</t>
  </si>
  <si>
    <t>ROTULO ADESIVO REFRIKO TUBAINA 355ML</t>
  </si>
  <si>
    <t>ROTULO SLEEVE FURIOSO UVA VERDE E PESSEGO 269ML</t>
  </si>
  <si>
    <t>PREFORMA VERDE 500ML C</t>
  </si>
  <si>
    <t>TAMPA PLASTICA ROXA (PET SUL BR)</t>
  </si>
  <si>
    <t>AROMA IDENTICO AO NATURAL DE UVA VERDE SAPORITI</t>
  </si>
  <si>
    <t>VASILHAME TUBAINA LONG NECK CRISTAL 355ML</t>
  </si>
  <si>
    <t>CAIXA REFRIGERANTE REFRIKO TUBAINA 12X355ML</t>
  </si>
  <si>
    <t>PREFORMA CRISTAL 1L/ 1,5L E IND</t>
  </si>
  <si>
    <t>MULT ALCLOR 25L</t>
  </si>
  <si>
    <t>MEMBRANA FILTRANTE DE CELULOSE 0,45 47MM</t>
  </si>
  <si>
    <t>EXTENSAO TELESCOPICA 6M</t>
  </si>
  <si>
    <t>ESPANADOR ELETROSTATICO</t>
  </si>
  <si>
    <t>CAIXA P/CORRESPONDENCIA MOVEL TRIPLA</t>
  </si>
  <si>
    <t>BL</t>
  </si>
  <si>
    <t>PROTETOR AURICULAR COPO C. SINT</t>
  </si>
  <si>
    <t>OCULOS INCOLOR SUMMER</t>
  </si>
  <si>
    <t>ANEL DO CARTER</t>
  </si>
  <si>
    <t>ESTOPA</t>
  </si>
  <si>
    <t>THINNER 5L</t>
  </si>
  <si>
    <t>ARAME DE LACRE A1517</t>
  </si>
  <si>
    <t>CABO COMAN</t>
  </si>
  <si>
    <t>ABRACADEIRA G 09MM - 1319 - 1/2X3/4</t>
  </si>
  <si>
    <t>CONECTOR ETE 7599 ALTERNADOR 24V 5 VIAS</t>
  </si>
  <si>
    <t>TUBO COLEFORT</t>
  </si>
  <si>
    <t>PERFIL G TERCA 75X40X15 14 C/6MT</t>
  </si>
  <si>
    <t>AR LISA LE FE 3/4X3,0 ZINCADA (10D.E</t>
  </si>
  <si>
    <t>PARAF BROC SX AR VULC MV 12-14X3/4 (5)</t>
  </si>
  <si>
    <t>PONTA ROSCA ACO CARB BSP 2</t>
  </si>
  <si>
    <t>PONTA ROSCA ACO CARB BSP 1/2</t>
  </si>
  <si>
    <t>CAIXA TERMICA GRANDE REFRIKO TUBAINA</t>
  </si>
  <si>
    <t>PORTA LATA - 3 CORES DE GRAVACAO MOEMA</t>
  </si>
  <si>
    <t>BROCA AR 2,5MM</t>
  </si>
  <si>
    <t>BROCA AR 6,0MM</t>
  </si>
  <si>
    <t>BROCA AR 8,0MM</t>
  </si>
  <si>
    <t>SELO MECANICO TIPO 21 1.1/2 TUNGSTENIO/VITON</t>
  </si>
  <si>
    <t>ESPONJA ABRASIVA 260X100</t>
  </si>
  <si>
    <t>PO SX UNC 7/8</t>
  </si>
  <si>
    <t>ROLAMENTO NSK</t>
  </si>
  <si>
    <t>VALVULA PARA EXTINTOR - M30</t>
  </si>
  <si>
    <t>MANOMETRO PARA EXTINTOR</t>
  </si>
  <si>
    <t>REFIL MAX CARBON QUICK ENGATE RAPIDO 1/4</t>
  </si>
  <si>
    <t>REFIL IBBL C+3</t>
  </si>
  <si>
    <t>MASSA PLASTICA AUTOMOTIVA</t>
  </si>
  <si>
    <t>FITA CREPE 2,5CM</t>
  </si>
  <si>
    <t>FITA CREPE 5CM</t>
  </si>
  <si>
    <t>FAIXAS E CARTAZES - CERVEJA MOEMA</t>
  </si>
  <si>
    <t>FAIXAS E CARTAZES - REFRIKO</t>
  </si>
  <si>
    <t>CABO PP 3X1,5MM</t>
  </si>
  <si>
    <t>CILINDRO PNEUMATICO</t>
  </si>
  <si>
    <t>ROL DE ESFERAS REF 6001-2RSH</t>
  </si>
  <si>
    <t>ROL DE ESFERAS REF 6004-2RSH</t>
  </si>
  <si>
    <t>ROL DE ESFERAS REF 6006-2RS1</t>
  </si>
  <si>
    <t>ROL DE ESFERAS REF 6303-2RSH</t>
  </si>
  <si>
    <t>BARRA ROSCADA 3/4X1MT UNC POL(5) DE</t>
  </si>
  <si>
    <t>GAS ATAL COMUM</t>
  </si>
  <si>
    <t>MANGUEIRA AGRICOLA 1/2 700 LARANJA</t>
  </si>
  <si>
    <t>SELO MECANICO TIPO CR 216 1.1/8 VITON</t>
  </si>
  <si>
    <t>SELO MECANICO TIPO CR 218 1.1/2 VITON</t>
  </si>
  <si>
    <t>POSICIONADOR ELETROPNEUMATICO</t>
  </si>
  <si>
    <t>BOMBA DOSADORA EX1 1002 AV-PP-LABIAL-VITON-220</t>
  </si>
  <si>
    <t>BORBOLETA C/ ARRUELA (LONA)</t>
  </si>
  <si>
    <t>TORPEDO ROTULADORA</t>
  </si>
  <si>
    <t>MANOMETRO GL 60MM 1/4 BSP 17KGF RETO</t>
  </si>
  <si>
    <t>ROLAMENTO 22211 K C3</t>
  </si>
  <si>
    <t>BUCHA HE 311</t>
  </si>
  <si>
    <t>BARRA ROSCADA 7/8X1MT</t>
  </si>
  <si>
    <t>D.CORTE 115X3,0X22,22</t>
  </si>
  <si>
    <t>ROLAMENTO 6012 2RS C3</t>
  </si>
  <si>
    <t>PASX 8.8 MA 18X80MM</t>
  </si>
  <si>
    <t>PO MA 18MMX2.5 CH27</t>
  </si>
  <si>
    <t>AR PRESSAO POL 3/4</t>
  </si>
  <si>
    <t>PASX 8.8 MA 12X100MM RI</t>
  </si>
  <si>
    <t>AR PRESSAO ZIN 1/2</t>
  </si>
  <si>
    <t>AR LISA 1/2 ZB</t>
  </si>
  <si>
    <t>PO MA 12MMX1.75 CH19</t>
  </si>
  <si>
    <t>PASX 8.8 MA 10X80MM RI</t>
  </si>
  <si>
    <t>PO AUTOTRAV.8.8 MA ZIN 10MM</t>
  </si>
  <si>
    <t>PO INOX MA 304 14MM</t>
  </si>
  <si>
    <t>AR PRESSAO POL 9/16</t>
  </si>
  <si>
    <t>BUCHA GBR</t>
  </si>
  <si>
    <t>CADEADO LATAO E40</t>
  </si>
  <si>
    <t>CX SANFONADA COM 7 GAV 50CM AZ</t>
  </si>
  <si>
    <t>ESCADA 7 DEGRAUS</t>
  </si>
  <si>
    <t>PARAFUSO SEXTAVADO ACO MM 06X040 ROSCA INTEIRA</t>
  </si>
  <si>
    <t>PARAFUSO SEXTAVADO ACO MM 10X040 ROSCA INTEIRA</t>
  </si>
  <si>
    <t>PARAFUSO SEXTAVADO ACO MM 08X040 ROSCA INTEIRA</t>
  </si>
  <si>
    <t>PARAFUSO ALLEN CILINDRICA INOX 08X040</t>
  </si>
  <si>
    <t>PORCA SEXTAVADA ZINCADA 05 MA</t>
  </si>
  <si>
    <t>PORCA SEXTAVADA ZINCADA 06 MA</t>
  </si>
  <si>
    <t>PORCA SEXTAVADA ZINCADA 08 MA</t>
  </si>
  <si>
    <t>PORCA SEXTAVADA ZINCADA 10 MA</t>
  </si>
  <si>
    <t>PARAFUSO SEXTAVADO INOX 05X40</t>
  </si>
  <si>
    <t>PARAFUSO SEXTAVADO INOX 06X40</t>
  </si>
  <si>
    <t>PARAFUSO SEXTAVADO INOX 08X040</t>
  </si>
  <si>
    <t>PORCA SEXTAVADA INOX 05X08</t>
  </si>
  <si>
    <t>PORCA SEXTAVADA INOX 06X10</t>
  </si>
  <si>
    <t>PORCA SEXTAVADA INOX 08X13</t>
  </si>
  <si>
    <t>PORCA SEXTAVADA INOX 10X17</t>
  </si>
  <si>
    <t>PARAFUSO ALLEN CILINDRICA MM 05X40</t>
  </si>
  <si>
    <t>PARAFUSO SEXTAVADO INOX 10X040</t>
  </si>
  <si>
    <t>PARAFUSO ALLEN CILINDRICA INOX 05X040</t>
  </si>
  <si>
    <t>TUBO PUN-8 AZUL 8,0MMX1,25MM</t>
  </si>
  <si>
    <t>CURVA INOX OD 1,5MM</t>
  </si>
  <si>
    <t>NIPLE REDUCAO PRETO 300LB 3/4X1/2</t>
  </si>
  <si>
    <t>VALVULA ESFERA MONOBLOCO 9103 3/4</t>
  </si>
  <si>
    <t>PONTA ROSCA 1</t>
  </si>
  <si>
    <t>UNIAO AB PRETA 150LB 1</t>
  </si>
  <si>
    <t>MANGUEIRA CRISTAL 1/2X2.0</t>
  </si>
  <si>
    <t>MANGUEIRA CRISTAL 3/4X2.5</t>
  </si>
  <si>
    <t>TOCHA MIG 235 3M C/ RASPA</t>
  </si>
  <si>
    <t>REGULADOR 1402003 1/2 0/12</t>
  </si>
  <si>
    <t>REGULADOR 1302003 3/8 0/12</t>
  </si>
  <si>
    <t>MANOMETRO 111.12.040B 0/10KGF/LBS HORIZ. 1/8 BSP</t>
  </si>
  <si>
    <t>CONEXAO GIR. L EASY K203108 3/8X10MM</t>
  </si>
  <si>
    <t>CONEXAO GIR. L EASY K208067 1/8X6MM</t>
  </si>
  <si>
    <t>POLIURETANO PANTONE YELLOW C MASON ESP</t>
  </si>
  <si>
    <t>RETENTOR REF 5377 BRG - 01742</t>
  </si>
  <si>
    <t>ROLAMENTO 6806 2RS C3</t>
  </si>
  <si>
    <t>RETENTOR REF AG4786 - 5377 - 01742</t>
  </si>
  <si>
    <t>RETENTOR REF 5092 - 01535</t>
  </si>
  <si>
    <t>DISCO LIXA METALITE 115MM G036 TYR OX 25</t>
  </si>
  <si>
    <t>DISCO LIXA METALITE 115MM G050 ZIRC DEW25</t>
  </si>
  <si>
    <t>JUNTA TAMPA</t>
  </si>
  <si>
    <t>VASILHAME AMBAR 1000ML</t>
  </si>
  <si>
    <t>CAIXA TERMICA REFRIKO 410LT</t>
  </si>
  <si>
    <t>SERVOMOTOR</t>
  </si>
  <si>
    <t>FLANGE DE SAIDA F REDUTOR FCNDK</t>
  </si>
  <si>
    <t>MOTOR REVISADO 2,0 CV 4P</t>
  </si>
  <si>
    <t>REDUTOR Q75 1X20 3.00CV 90B14</t>
  </si>
  <si>
    <t>MANCAL DA BORBOLETA - SEM EIXO E SEM BORBOLETA</t>
  </si>
  <si>
    <t>TROCADOR DE CALOR ESPECIAL - TUBO 2500MM</t>
  </si>
  <si>
    <t>BOCAL DE FLUXO</t>
  </si>
  <si>
    <t>ESPACADOR DO AGITADOR</t>
  </si>
  <si>
    <t>MOTOR DE AGITACAO CARBO QC</t>
  </si>
  <si>
    <t>CABECA SENSOR DE O2 WR</t>
  </si>
  <si>
    <t>VALVULA ESFERICA DE PRESSAO</t>
  </si>
  <si>
    <t>KIT MANUTENCAO PARA CARBOCQ</t>
  </si>
  <si>
    <t>CARTUCHO PARA FILTROS</t>
  </si>
  <si>
    <t>REFRATOMETRO AUTOMATICO DE BANCADA</t>
  </si>
  <si>
    <t>DENSIMETRO DMA 4500</t>
  </si>
  <si>
    <t>RETENTOR 5320</t>
  </si>
  <si>
    <t>RETENTOR 5069</t>
  </si>
  <si>
    <t>RETENTOR 5045</t>
  </si>
  <si>
    <t>RETENTOR 5341</t>
  </si>
  <si>
    <t>RETENTOR 5301</t>
  </si>
  <si>
    <t>RETENTOR 5065</t>
  </si>
  <si>
    <t>RETENTOR 5234</t>
  </si>
  <si>
    <t>RETENTOR 5595</t>
  </si>
  <si>
    <t>RETENTOR 5533</t>
  </si>
  <si>
    <t>RETENTOR 5086 - 00900 BR</t>
  </si>
  <si>
    <t>SELO 5/8 BUNA</t>
  </si>
  <si>
    <t>SELO 1.1/8 VITON</t>
  </si>
  <si>
    <t>SELO 1.1/2 VITON</t>
  </si>
  <si>
    <t>UNIAO SOLDA SMS INOX 304 2</t>
  </si>
  <si>
    <t>UNIAO SOLDA SMS INOX 304 1.1/2</t>
  </si>
  <si>
    <t>ESFERA 1/2 AISI 316</t>
  </si>
  <si>
    <t>PROTETOR DIAFRAGMA DMD SAE 1020</t>
  </si>
  <si>
    <t>PELICULA PROT.DIAFRAGMA DMD TEFLON</t>
  </si>
  <si>
    <t>REFRIGERADOR REFRIKO TUBAINA PT VIDRO 570LT 220V</t>
  </si>
  <si>
    <t>REFRIGERADOR REFRIKO TUBAINA PT VIDRO 410LT 220V</t>
  </si>
  <si>
    <t>CAMINHAO TRATOR DAF</t>
  </si>
  <si>
    <t>CARRETA SI 15,5X2,6X3,07</t>
  </si>
  <si>
    <t>BUCHA RED GALV BSP 2X1.1/2</t>
  </si>
  <si>
    <t>TE LR SOLD PVC 20X1/2</t>
  </si>
  <si>
    <t>ENGATE FLEXIVEL 50CM 1/2</t>
  </si>
  <si>
    <t>SIFAO SANF. TRIPLO</t>
  </si>
  <si>
    <t>ACABAMENTO C50 P/ REGISTRO</t>
  </si>
  <si>
    <t>SIFAO SANF. 1,5M</t>
  </si>
  <si>
    <t>PARAFUSO SANITARIO N10</t>
  </si>
  <si>
    <t>CONJUNTO LIGACAO C/ SPUDE</t>
  </si>
  <si>
    <t>SIFAO UNI SIMPLES BR</t>
  </si>
  <si>
    <t>PLAFON LED SOB QD 24W BIV 6500K</t>
  </si>
  <si>
    <t>CABO 1KV FLEX 25MM PT 90</t>
  </si>
  <si>
    <t>CABO 1KV FLEX 25MM AZ 90</t>
  </si>
  <si>
    <t>CABO FLEX METRO 16MM VD</t>
  </si>
  <si>
    <t>DISJUNTOR C 1X4A 3KA</t>
  </si>
  <si>
    <t>DISJUNTOR C 3X80A 3KA</t>
  </si>
  <si>
    <t>DISPOSITIVO DR 4X80A</t>
  </si>
  <si>
    <t>CABO FLEX ROLO 1,5MM VM</t>
  </si>
  <si>
    <t>CABO FLEX ROLO 1,5MM VD</t>
  </si>
  <si>
    <t>CABO FLEX ROLO 1,5MM AZ</t>
  </si>
  <si>
    <t>TORNEIRA AUTOMATICA MESA 1006 IMPERATRIZ CROMADO</t>
  </si>
  <si>
    <t>CURVA GALV 90 FEMEA 1.1/2</t>
  </si>
  <si>
    <t>TUBO GALV DIN NBR 5580M 6M 1.1/2 E 3,35</t>
  </si>
  <si>
    <t>UNIAO GALV ASSENTO BRONZE 1.1/2</t>
  </si>
  <si>
    <t>BECKER GRAD POLI 600ML SILCK SCREEN 50/50 JP 0013-6</t>
  </si>
  <si>
    <t>BECKER GRAD POLI 250ML SILCK SCREEN NAL</t>
  </si>
  <si>
    <t>CLORO PASTILHA</t>
  </si>
  <si>
    <t>ESTOJO GENCO PH  E CLORO</t>
  </si>
  <si>
    <t>BURETA DE CO2 SOMENTE BASE</t>
  </si>
  <si>
    <t>PAR SEX G5 NC 1/2X2 1/2 RP</t>
  </si>
  <si>
    <t>POR SEXT NC 1/2 ZB</t>
  </si>
  <si>
    <t>INOX PAR SEXT 10X040</t>
  </si>
  <si>
    <t>VALVULA EST. TP MGA PR CF8 1/2</t>
  </si>
  <si>
    <t>TREF. RED. 1045 50,80 MM</t>
  </si>
  <si>
    <t>TUBO GUAD INOX 50X50X1,20 MM 200 POL</t>
  </si>
  <si>
    <t>ABRACADEIRA NYLON PT 10CMX2,5MM</t>
  </si>
  <si>
    <t>AR PRESSAO 1/2 ZB</t>
  </si>
  <si>
    <t>TLR2750 SENSOR DE NIVEL</t>
  </si>
  <si>
    <t>ESPONJA CLP - FRONT 600</t>
  </si>
  <si>
    <t>REMOVEDOR DE COLA PRO D LIMONENO</t>
  </si>
  <si>
    <t>CILINDRO PNEUMATICO GARRA SERIE MHZ2-20D</t>
  </si>
  <si>
    <t>TUBO DE ENCHIMENTO</t>
  </si>
  <si>
    <t>CDG5EN25SR-25 CILINDRO PNEUMATICO BASICO</t>
  </si>
  <si>
    <t>KANADUTO PEAD SW 3 (DN 90MM) CZ</t>
  </si>
  <si>
    <t>CONDUIT FE ZINCADO 2.1/2 MEDIO ZETONE</t>
  </si>
  <si>
    <t>CORREIA 30 AT10 3500</t>
  </si>
  <si>
    <t>VALVULA CONTROLE DE FLUXO ZSA-08 8MM</t>
  </si>
  <si>
    <t>VALVULA CONTROLE DE FLUXO ZSA-010 10MM</t>
  </si>
  <si>
    <t>LAMINA RASPADORA DO ROLO DE COLA</t>
  </si>
  <si>
    <t>ROLAMENTO TAMPA SUPERIOR ROLO COLA</t>
  </si>
  <si>
    <t>ANEL D.35</t>
  </si>
  <si>
    <t>RETENTOR VITON 45X62X8MM</t>
  </si>
  <si>
    <t>ROLO DE COLA - PE</t>
  </si>
  <si>
    <t>TERMOPAR PT 100 - 4X40</t>
  </si>
  <si>
    <t>RESISTENCIA DA BARRA DE COLA - 700W</t>
  </si>
  <si>
    <t>ROLAMENTO ENGRENAGEM ROLO COLA</t>
  </si>
  <si>
    <t>ROLAMENTO ESTICADOR DE CORRENTE ROLO DE COLA</t>
  </si>
  <si>
    <t>RESISTENCIA DO RESERVATORIO DE COLA 500W</t>
  </si>
  <si>
    <t>RESISTENCIA TANQUE DE RECUPERACAO - 500W</t>
  </si>
  <si>
    <t>RESISTENCIA TANQUE RECUPERACAO - 700W</t>
  </si>
  <si>
    <t>ACOPLAMENTO PARA ENCODER - PE</t>
  </si>
  <si>
    <t>PERFIL U 150X50 14 2,00MM - 6M</t>
  </si>
  <si>
    <t>PERFIL DOBRADO FF 18</t>
  </si>
  <si>
    <t>METALON 50X50 16</t>
  </si>
  <si>
    <t>METALON 100X100 14</t>
  </si>
  <si>
    <t>METALON 80X80 14</t>
  </si>
  <si>
    <t>TUBO REDONDO 1.1/2 18</t>
  </si>
  <si>
    <t>CHAPA PISO 12 (2,65 MM)</t>
  </si>
  <si>
    <t>PERFIL DOBRADO FQ 3/8</t>
  </si>
  <si>
    <t>PAINEL INSTRUMENTO</t>
  </si>
  <si>
    <t>MEDIDOR DE ALTURA DE ROLETE</t>
  </si>
  <si>
    <t>TEXACO RANDO HD 68</t>
  </si>
  <si>
    <t>ROLAMENTO UC 215 - PEER</t>
  </si>
  <si>
    <t>CONTRASTE INFERIOR</t>
  </si>
  <si>
    <t>CONTRASTE SUPERIOR</t>
  </si>
  <si>
    <t>EIXO DE SUPORTE DA FACA</t>
  </si>
  <si>
    <t>ESTEIRA DE LONA 56X1275 (KIT COM 10 PECAS)</t>
  </si>
  <si>
    <t>GRELHA REDONDA BRANCA 15CM</t>
  </si>
  <si>
    <t>RALO/GRELHA SIMPLES 15X15 CM PURO METAL</t>
  </si>
  <si>
    <t>ACABAMENTO 1416 C50 COMPLETO LIDER</t>
  </si>
  <si>
    <t>BRACO CHUVEIRO ALUMINIO POLIDO 40CM</t>
  </si>
  <si>
    <t>PORTA GRELHA QUAD BRANCO 15CM</t>
  </si>
  <si>
    <t>GLASU ESM PLATINA 900ML</t>
  </si>
  <si>
    <t>LUVA RESISTENTE CORTE BANHO DE P.U</t>
  </si>
  <si>
    <t>RESERVATORIO METALICO APOIADO</t>
  </si>
  <si>
    <t>CAIXA AGUA HIDRATAR 48X200ML</t>
  </si>
  <si>
    <t>COPO AGUA HIDRATAR 200ML</t>
  </si>
  <si>
    <t>LACRE AGUA HIDRATAR 200ML</t>
  </si>
  <si>
    <t>GEL DECAPANTE E APASSIVANTES 1,5KG</t>
  </si>
  <si>
    <t>MANOMETRO SAIDA P/ BAIXO GLISE 0-400</t>
  </si>
  <si>
    <t>FLANGE ACO CARB SOBREPOSTO ANST-300L 3/4</t>
  </si>
  <si>
    <t>FLANGE ACO CARB SOBREPOSTO ANST-300L 1</t>
  </si>
  <si>
    <t>LUVA ACO CARB FORJADO 3000L NPT 3/4</t>
  </si>
  <si>
    <t>LUVA ACO CARB FORJADO 3000L NPT 1</t>
  </si>
  <si>
    <t>BARRA ROSCADA 1/2 UNC INOX 18 D.E</t>
  </si>
  <si>
    <t>PO SEXT INOX A TRAV 1/2 UNC 304/A2</t>
  </si>
  <si>
    <t>ANEL ELASTICO I-22 MM</t>
  </si>
  <si>
    <t>ROLAMENTO 608 2RS C3</t>
  </si>
  <si>
    <t>31352CB01</t>
  </si>
  <si>
    <t>1768CB01</t>
  </si>
  <si>
    <t>33CB01</t>
  </si>
  <si>
    <t/>
  </si>
  <si>
    <t>112CB01</t>
  </si>
  <si>
    <t>32612CB01</t>
  </si>
  <si>
    <t>30257CB01</t>
  </si>
  <si>
    <t>31381CB01</t>
  </si>
  <si>
    <t>771CB01</t>
  </si>
  <si>
    <t>31816CB01</t>
  </si>
  <si>
    <t>55CB01</t>
  </si>
  <si>
    <t>31787CB01</t>
  </si>
  <si>
    <t>819CB01</t>
  </si>
  <si>
    <t>31015CB01</t>
  </si>
  <si>
    <t>31395CB01</t>
  </si>
  <si>
    <t>30247CB01</t>
  </si>
  <si>
    <t>31998CB01</t>
  </si>
  <si>
    <t>31351CB01</t>
  </si>
  <si>
    <t>31789CB01</t>
  </si>
  <si>
    <t>31382CB01</t>
  </si>
  <si>
    <t>31788cb01</t>
  </si>
  <si>
    <t>2701020067CB01</t>
  </si>
  <si>
    <t>1820CB01</t>
  </si>
  <si>
    <t>2089CB01</t>
  </si>
  <si>
    <t>31335CB01</t>
  </si>
  <si>
    <t>31674CB01</t>
  </si>
  <si>
    <t>FILME TERMOENCOLHIVEL CER SURVA 269ML 350X0,06MM - REV-00</t>
  </si>
  <si>
    <t>31786CB01</t>
  </si>
  <si>
    <t>31346CB01</t>
  </si>
  <si>
    <t>32106CB01</t>
  </si>
  <si>
    <t>31349CB01</t>
  </si>
  <si>
    <t>31350CB01</t>
  </si>
  <si>
    <t>31839CB01</t>
  </si>
  <si>
    <t>43CB01</t>
  </si>
  <si>
    <t>31337CB01</t>
  </si>
  <si>
    <t>2197CB01</t>
  </si>
  <si>
    <t>31336CB01</t>
  </si>
  <si>
    <t>32284CB01</t>
  </si>
  <si>
    <t>31355CB01</t>
  </si>
  <si>
    <t>31354CB01</t>
  </si>
  <si>
    <t>32283CB01</t>
  </si>
  <si>
    <t>32285CB01</t>
  </si>
  <si>
    <t>821CB01</t>
  </si>
  <si>
    <t>32280CB01</t>
  </si>
  <si>
    <t>31312CB01</t>
  </si>
  <si>
    <t>820CB01</t>
  </si>
  <si>
    <t>32282CB01</t>
  </si>
  <si>
    <t>32286CB01</t>
  </si>
  <si>
    <t>32281CB01</t>
  </si>
  <si>
    <t>822CB01</t>
  </si>
  <si>
    <t>2477CB01</t>
  </si>
  <si>
    <t>353CB01</t>
  </si>
  <si>
    <t>823CB01</t>
  </si>
  <si>
    <t>41CB01</t>
  </si>
  <si>
    <t>36CB01</t>
  </si>
  <si>
    <t>31781CB01</t>
  </si>
  <si>
    <t>31779CB01</t>
  </si>
  <si>
    <t>31374CB01</t>
  </si>
  <si>
    <t>31792CB01</t>
  </si>
  <si>
    <t>31372CB01</t>
  </si>
  <si>
    <t>31750CB01</t>
  </si>
  <si>
    <t>31751CB01</t>
  </si>
  <si>
    <t>31371CB01</t>
  </si>
  <si>
    <t>31776CB01</t>
  </si>
  <si>
    <t>31813CB01</t>
  </si>
  <si>
    <t>31391CB01</t>
  </si>
  <si>
    <t>31778CB01</t>
  </si>
  <si>
    <t>31791CB01</t>
  </si>
  <si>
    <t>31376CB01</t>
  </si>
  <si>
    <t>31378CB01</t>
  </si>
  <si>
    <t>31377CB01</t>
  </si>
  <si>
    <t>31794CB01</t>
  </si>
  <si>
    <t>31383CB01</t>
  </si>
  <si>
    <t>32482CB01</t>
  </si>
  <si>
    <t>31380CB01</t>
  </si>
  <si>
    <t>31812CB01</t>
  </si>
  <si>
    <t>31375CB01</t>
  </si>
  <si>
    <t>31806CB01</t>
  </si>
  <si>
    <t>31780CB01</t>
  </si>
  <si>
    <t>31200CB01</t>
  </si>
  <si>
    <t>32670CB01</t>
  </si>
  <si>
    <t>31836CB01</t>
  </si>
  <si>
    <t>30574CB01</t>
  </si>
  <si>
    <t>60CB01</t>
  </si>
  <si>
    <t>31143CB01</t>
  </si>
  <si>
    <t>964CB01</t>
  </si>
  <si>
    <t>30258CB01</t>
  </si>
  <si>
    <t>30816CB01</t>
  </si>
  <si>
    <t>30353CB01</t>
  </si>
  <si>
    <t>30249CB01</t>
  </si>
  <si>
    <t>30783CB01</t>
  </si>
  <si>
    <t>30352CB01</t>
  </si>
  <si>
    <t>1124CB01</t>
  </si>
  <si>
    <t>2205CB01</t>
  </si>
  <si>
    <t>31340CB01</t>
  </si>
  <si>
    <t>30254CB01</t>
  </si>
  <si>
    <t>31198CB01</t>
  </si>
  <si>
    <t>30256CB01</t>
  </si>
  <si>
    <t>1847CB01</t>
  </si>
  <si>
    <t>31334CB01</t>
  </si>
  <si>
    <t>48CB01</t>
  </si>
  <si>
    <t>2701010076CB01</t>
  </si>
  <si>
    <t>2701010075CB01</t>
  </si>
  <si>
    <t>30529CB01</t>
  </si>
  <si>
    <t>1764CB01</t>
  </si>
  <si>
    <t>47CB01</t>
  </si>
  <si>
    <t>30769CB01</t>
  </si>
  <si>
    <t>CONTRA ROTULO PAPEL CER BAMBOA 300ML - REV-00</t>
  </si>
  <si>
    <t>30770CB01</t>
  </si>
  <si>
    <t>CONTRA ROTULO ADESIVO CER BAMBOA 330ML - REV-00</t>
  </si>
  <si>
    <t>30778CB01</t>
  </si>
  <si>
    <t>31396CB01</t>
  </si>
  <si>
    <t>31332CB01</t>
  </si>
  <si>
    <t>31339CB01</t>
  </si>
  <si>
    <t>37CB01</t>
  </si>
  <si>
    <t>31451CB01</t>
  </si>
  <si>
    <t>31752CB01</t>
  </si>
  <si>
    <t>31790CB01</t>
  </si>
  <si>
    <t>31785CB01</t>
  </si>
  <si>
    <t>2199CB01</t>
  </si>
  <si>
    <t>31333CB01</t>
  </si>
  <si>
    <t>38CB01</t>
  </si>
  <si>
    <t>31584CB01</t>
  </si>
  <si>
    <t>30756CB01</t>
  </si>
  <si>
    <t>30758CB01</t>
  </si>
  <si>
    <t>1444CB01</t>
  </si>
  <si>
    <t>30739CB01</t>
  </si>
  <si>
    <t>30738CB01</t>
  </si>
  <si>
    <t>61CB01</t>
  </si>
  <si>
    <t>826CB01</t>
  </si>
  <si>
    <t>31517CB01</t>
  </si>
  <si>
    <t>39CB01</t>
  </si>
  <si>
    <t>526CB01</t>
  </si>
  <si>
    <t>31828CB01</t>
  </si>
  <si>
    <t>31749CB01</t>
  </si>
  <si>
    <t>31843CB01</t>
  </si>
  <si>
    <t>31842CB01</t>
  </si>
  <si>
    <t>31208CB01</t>
  </si>
  <si>
    <t>31342CB01</t>
  </si>
  <si>
    <t>45CB01</t>
  </si>
  <si>
    <t>31353CB01</t>
  </si>
  <si>
    <t>44CB01</t>
  </si>
  <si>
    <t>31748CB01</t>
  </si>
  <si>
    <t>31793CB01</t>
  </si>
  <si>
    <t>62CB01</t>
  </si>
  <si>
    <t>828CB01</t>
  </si>
  <si>
    <t>32590CB01</t>
  </si>
  <si>
    <t>32604CB01</t>
  </si>
  <si>
    <t>830CB01</t>
  </si>
  <si>
    <t>1308CB01</t>
  </si>
  <si>
    <t>1226CB01</t>
  </si>
  <si>
    <t>32274CB01</t>
  </si>
  <si>
    <t>32792CB01</t>
  </si>
  <si>
    <t>31512CB01</t>
  </si>
  <si>
    <t>31329CB01</t>
  </si>
  <si>
    <t>31003CB01</t>
  </si>
  <si>
    <t>30277CB01</t>
  </si>
  <si>
    <t>30406CB01</t>
  </si>
  <si>
    <t>30733CB01</t>
  </si>
  <si>
    <t>32454CB01</t>
  </si>
  <si>
    <t>32199CB01</t>
  </si>
  <si>
    <t>30248CB01</t>
  </si>
  <si>
    <t>30389CB01</t>
  </si>
  <si>
    <t>30390CB01</t>
  </si>
  <si>
    <t>31324CB01</t>
  </si>
  <si>
    <t>31326CB01</t>
  </si>
  <si>
    <t>LATA FURIOSO MACA VERDE E MELAO 473ML - REV-00</t>
  </si>
  <si>
    <t>31325CB01</t>
  </si>
  <si>
    <t>LATA FURIOSO TROPICAL 473ML - REV-00</t>
  </si>
  <si>
    <t>32268CB01</t>
  </si>
  <si>
    <t>LATA CV BELLA ROMA 265ML - REV-00</t>
  </si>
  <si>
    <t>30222CB01</t>
  </si>
  <si>
    <t>LATA CER BAMBOA PILSEN 269ML - REV-00</t>
  </si>
  <si>
    <t>30982CB01</t>
  </si>
  <si>
    <t>LATA CER CAYMAN PILSEN 269ML - REV-00</t>
  </si>
  <si>
    <t>30131CB01</t>
  </si>
  <si>
    <t>LATA FURIOSO TRADICIONAL 269ML - REV-00</t>
  </si>
  <si>
    <t>32780CB01</t>
  </si>
  <si>
    <t>LATA FURIOSO MACA VERDE E MELAO 269ML - REV-00</t>
  </si>
  <si>
    <t>32781CB01</t>
  </si>
  <si>
    <t>LATA FURIOSO MELANCIA E MORANGO 269ML - REV-00</t>
  </si>
  <si>
    <t>32782CB01</t>
  </si>
  <si>
    <t>LATA FURIOSO MELANCIA E MORANGO ZERO 269ML - REV-00</t>
  </si>
  <si>
    <t>32784CB01</t>
  </si>
  <si>
    <t>LATA FURIOSO TRADICIONAL ZERO 269ML - REV-00</t>
  </si>
  <si>
    <t>32783CB01</t>
  </si>
  <si>
    <t>LATA FURIOSO TROPICAL 269ML - REV-00</t>
  </si>
  <si>
    <t>30394CB01</t>
  </si>
  <si>
    <t>30984CB01</t>
  </si>
  <si>
    <t>LATA CER SURVA PILSEN 269ML - REV-00</t>
  </si>
  <si>
    <t>30198CB01</t>
  </si>
  <si>
    <t>LATA CER BAMBOA PILSEN 355ML</t>
  </si>
  <si>
    <t>30936CB01</t>
  </si>
  <si>
    <t>LATA CER BAMBOA LAGER 350ML SLEEK - REV-00</t>
  </si>
  <si>
    <t>30901CB01</t>
  </si>
  <si>
    <t>31565CB01</t>
  </si>
  <si>
    <t>LATA REFRIKO COLA 350ML - REV-00</t>
  </si>
  <si>
    <t>30099CB01</t>
  </si>
  <si>
    <t>LATA REFRIKO GUARANA 350ML - REV-00</t>
  </si>
  <si>
    <t>30130CB01</t>
  </si>
  <si>
    <t>2701140030CB01</t>
  </si>
  <si>
    <t>31567CB01</t>
  </si>
  <si>
    <t>LATA REFRIKO LARANJA 350ML - REV-00</t>
  </si>
  <si>
    <t>31566CB01</t>
  </si>
  <si>
    <t>LATA REFRIKO LIMAO 350ML - REV-00</t>
  </si>
  <si>
    <t>30385CB01</t>
  </si>
  <si>
    <t>LATA CER MOEMA PILSEN 350ML - REV-00</t>
  </si>
  <si>
    <t>31568CB01</t>
  </si>
  <si>
    <t>LATA REFRIKO TUBAINA 350ML - REV-00</t>
  </si>
  <si>
    <t>30228CB01</t>
  </si>
  <si>
    <t>LATA CER BAMBOA PILSEN 473ML - REV-00</t>
  </si>
  <si>
    <t>30895CB01</t>
  </si>
  <si>
    <t>LATA FURIOSO TRADICIONAL 473ML - REV-00</t>
  </si>
  <si>
    <t>31710CB01</t>
  </si>
  <si>
    <t>31708CB01</t>
  </si>
  <si>
    <t>LATA FURIOSO MELANCIA E MORANGO 473ML - REV-00</t>
  </si>
  <si>
    <t>32723CB01</t>
  </si>
  <si>
    <t>LATA FURIOSO MELANCIA E MORANGO ZERO 473ML - REV-00</t>
  </si>
  <si>
    <t>32724CB01</t>
  </si>
  <si>
    <t>LATA FURIOSO TRADICIONAL ZERO 473ML - REV-00</t>
  </si>
  <si>
    <t>30921CB01</t>
  </si>
  <si>
    <t>LATA CER PILSEN 473ML MARQUES - REV-00</t>
  </si>
  <si>
    <t>30514CB01</t>
  </si>
  <si>
    <t>LATA CER MOEMA PILSEN 473ML - REV-00</t>
  </si>
  <si>
    <t>32629CB01</t>
  </si>
  <si>
    <t>32628CB01</t>
  </si>
  <si>
    <t>31583CB01</t>
  </si>
  <si>
    <t>LATA CV BELLA ROMA 473ML - REV-00</t>
  </si>
  <si>
    <t>31406CB01</t>
  </si>
  <si>
    <t>LATA COQ DELIRIO CRAZY 473ML - REV-00</t>
  </si>
  <si>
    <t>31404CB01</t>
  </si>
  <si>
    <t>LATA COQ DELIRIO FURIOSO 473ML - REV-00</t>
  </si>
  <si>
    <t>31405CB01</t>
  </si>
  <si>
    <t>LATA COQ DELIRIO HIGH 473ML - REV-00</t>
  </si>
  <si>
    <t>31408CB01</t>
  </si>
  <si>
    <t>LATA COQ DELIRIO MAD 473ML - REV-00</t>
  </si>
  <si>
    <t>31407CB01</t>
  </si>
  <si>
    <t>LATA COQ DELIRIO PUNCH 473ML - REV-00</t>
  </si>
  <si>
    <t>31803CB01</t>
  </si>
  <si>
    <t>LATA SODA 220ML BRITVIC - REV-00</t>
  </si>
  <si>
    <t>31798CB01</t>
  </si>
  <si>
    <t>LATA CRANBERRY 220ML BRITVIC - REV-00</t>
  </si>
  <si>
    <t>31804CB01</t>
  </si>
  <si>
    <t>LATA MACA VERDE 220ML BRITVIC - REV-00</t>
  </si>
  <si>
    <t>32118CB01</t>
  </si>
  <si>
    <t>LATA OAKBERRY 269ML BRITVIC - REV-00</t>
  </si>
  <si>
    <t>31805CB01</t>
  </si>
  <si>
    <t>LATA PINK LEMONADE 220ML BRITVIC - REV-00</t>
  </si>
  <si>
    <t>31390CB01</t>
  </si>
  <si>
    <t>LATA TONIC GINGER ALE 220ML BRITVIC - REV-00</t>
  </si>
  <si>
    <t>31388CB01</t>
  </si>
  <si>
    <t>LATA TONIC INDIAN 220ML BRITVIC - REV-00</t>
  </si>
  <si>
    <t>31389CB01</t>
  </si>
  <si>
    <t>LATA TONIC LOW CALORIE 220ML BRITVIC - REV-00</t>
  </si>
  <si>
    <t>32260CB01</t>
  </si>
  <si>
    <t>LATA COQ ABACAXI COM HORTELA 355ML HARDZ - REV-00</t>
  </si>
  <si>
    <t>32261CB01</t>
  </si>
  <si>
    <t>LATA COQ CAIPIRINHA 269ML HARDZ - REV-00</t>
  </si>
  <si>
    <t>32257CB01</t>
  </si>
  <si>
    <t>LATA COQ LIMAO 355ML HARDZ - REV-00</t>
  </si>
  <si>
    <t>32259CB01</t>
  </si>
  <si>
    <t>LATA COQ MELANCIA 355ML HARDZ - REV-00</t>
  </si>
  <si>
    <t>32258CB01</t>
  </si>
  <si>
    <t>LATA COQ TANGERINA 355ML HARDZ - REV-00</t>
  </si>
  <si>
    <t>30819CB01</t>
  </si>
  <si>
    <t>30348CB01</t>
  </si>
  <si>
    <t>30715CB01</t>
  </si>
  <si>
    <t>30250CB01</t>
  </si>
  <si>
    <t>30444CB01</t>
  </si>
  <si>
    <t>2034CB01</t>
  </si>
  <si>
    <t>31303CB01</t>
  </si>
  <si>
    <t>30722CB01</t>
  </si>
  <si>
    <t>30251CB01</t>
  </si>
  <si>
    <t>2092CB01</t>
  </si>
  <si>
    <t>31424CB01</t>
  </si>
  <si>
    <t>49CB01</t>
  </si>
  <si>
    <t>102CB01</t>
  </si>
  <si>
    <t>31341CB01</t>
  </si>
  <si>
    <t>32579CB01</t>
  </si>
  <si>
    <t>32CB01</t>
  </si>
  <si>
    <t>442CB01</t>
  </si>
  <si>
    <t>440CB01</t>
  </si>
  <si>
    <t>396CB01</t>
  </si>
  <si>
    <t>866CB01</t>
  </si>
  <si>
    <t>30360CB01</t>
  </si>
  <si>
    <t>911CB01</t>
  </si>
  <si>
    <t>30345CB01</t>
  </si>
  <si>
    <t>1602CB01</t>
  </si>
  <si>
    <t>408CB01</t>
  </si>
  <si>
    <t>409CB01</t>
  </si>
  <si>
    <t>2701020008CB01</t>
  </si>
  <si>
    <t>31599CB01</t>
  </si>
  <si>
    <t>31256CB01</t>
  </si>
  <si>
    <t>754CB01</t>
  </si>
  <si>
    <t>837CB01</t>
  </si>
  <si>
    <t>1597CB01</t>
  </si>
  <si>
    <t>2403CB01</t>
  </si>
  <si>
    <t>2436CB01</t>
  </si>
  <si>
    <t>31558CB01</t>
  </si>
  <si>
    <t>31338CB01</t>
  </si>
  <si>
    <t>31518CB01</t>
  </si>
  <si>
    <t>30058CB01</t>
  </si>
  <si>
    <t>32500CB01</t>
  </si>
  <si>
    <t>ROTULO ADESIVO CV BELLA ROMA 600ML - REV-00</t>
  </si>
  <si>
    <t>1984CB01</t>
  </si>
  <si>
    <t>31563CB01</t>
  </si>
  <si>
    <t>32584CB01</t>
  </si>
  <si>
    <t>ROTULO BOPP AGUA C/ GAS HIDRATAR 1,5L - REV-00</t>
  </si>
  <si>
    <t>32582CB01</t>
  </si>
  <si>
    <t>ROTULO BOPP AGUA C/ GAS HIDRATAR 500ML - REV-00</t>
  </si>
  <si>
    <t>32583CB01</t>
  </si>
  <si>
    <t>ROTULO BOPP AGUA S/ GAS HIDRATAR 1,5L - REV-00</t>
  </si>
  <si>
    <t>32581CB01</t>
  </si>
  <si>
    <t>ROTULO BOPP AGUA S/ GAS HIDRATAR 500ML - REV-00</t>
  </si>
  <si>
    <t>32586CB01</t>
  </si>
  <si>
    <t>ROTULO BOPP AGUA C/ GAS NEVOA 500ML IND - REV-00</t>
  </si>
  <si>
    <t>ROTULO BOPP AGUA S/ GAS NEVOA 500ML - REV-00</t>
  </si>
  <si>
    <t>31564CB01</t>
  </si>
  <si>
    <t>31317CB01</t>
  </si>
  <si>
    <t>31316CB01</t>
  </si>
  <si>
    <t>1740CB01</t>
  </si>
  <si>
    <t>1741CB01</t>
  </si>
  <si>
    <t>30765CB01</t>
  </si>
  <si>
    <t>ROTULO PAPEL CER BAMBOA LAGER 300ML - REV-00</t>
  </si>
  <si>
    <t>30767CB01</t>
  </si>
  <si>
    <t>ROTULO ADESIVO CER BAMBOA LAGER 330ML - REV-00</t>
  </si>
  <si>
    <t>30276CB01</t>
  </si>
  <si>
    <t>1580CB01</t>
  </si>
  <si>
    <t>1584CB01</t>
  </si>
  <si>
    <t>1582CB01</t>
  </si>
  <si>
    <t>1515CB01</t>
  </si>
  <si>
    <t>ROTULO ADESIVO VOD BAMBOA 970ML - REV-00</t>
  </si>
  <si>
    <t>359CB01</t>
  </si>
  <si>
    <t>30057CB01</t>
  </si>
  <si>
    <t>32421CB01</t>
  </si>
  <si>
    <t>ROTULO BOPP TERNURA GUARANA 2L - REV-00</t>
  </si>
  <si>
    <t>31706CB01</t>
  </si>
  <si>
    <t>ROTULO PAPEL FUNADA TUBAINA 600ML - REV-00</t>
  </si>
  <si>
    <t>1543CB01</t>
  </si>
  <si>
    <t>ROTULO BOPP CAIDEIRA 450ML - REV-00</t>
  </si>
  <si>
    <t>1571CB01</t>
  </si>
  <si>
    <t>31001CB01</t>
  </si>
  <si>
    <t>85CB01</t>
  </si>
  <si>
    <t>86CB01</t>
  </si>
  <si>
    <t>ROTULO SLEEVE FURIOSO TRADICIONAL 2L - REV-00</t>
  </si>
  <si>
    <t>32838CB01</t>
  </si>
  <si>
    <t>32846CB01</t>
  </si>
  <si>
    <t>32845CB01</t>
  </si>
  <si>
    <t>32064CB01</t>
  </si>
  <si>
    <t>32063CB01</t>
  </si>
  <si>
    <t>32062CB01</t>
  </si>
  <si>
    <t>ROTULO SLEEVE FURIOSO MELANCIA E MORANGO 2L - REV-00</t>
  </si>
  <si>
    <t>32139CB01</t>
  </si>
  <si>
    <t>ROTULO SLEEVE FURIOSO MACA VERDE E MELAO 2L - REV-00</t>
  </si>
  <si>
    <t>32041CB01</t>
  </si>
  <si>
    <t>ROTULO SLEEVE FURIOSO TROPICAL 2L - REV-00</t>
  </si>
  <si>
    <t>71CB01</t>
  </si>
  <si>
    <t>ROTULO BOPP REFRIKO GUARANA 2L - REV-00</t>
  </si>
  <si>
    <t>78CB01</t>
  </si>
  <si>
    <t>ROTULO BOPP REFRIKO GUARANA 3L - REV-00</t>
  </si>
  <si>
    <t>728CB01</t>
  </si>
  <si>
    <t>ROTULO BOPP REFRIKO GUARANA 500ML - REV-00</t>
  </si>
  <si>
    <t>1572CB01</t>
  </si>
  <si>
    <t>ROTULO PAPEL REFRIKO GUARANA 600ML - REV-00</t>
  </si>
  <si>
    <t>76CB01</t>
  </si>
  <si>
    <t>77CB01</t>
  </si>
  <si>
    <t>32840CB01</t>
  </si>
  <si>
    <t>32835CB01</t>
  </si>
  <si>
    <t>729CB01</t>
  </si>
  <si>
    <t>70CB01</t>
  </si>
  <si>
    <t>ROTULO BOPP REFRIKO LARANJA 2L - REV-01</t>
  </si>
  <si>
    <t>30445CB01</t>
  </si>
  <si>
    <t>1575CB01</t>
  </si>
  <si>
    <t>ROTULO PAPEL REFRIKO LARANJA 600ML - REV-01</t>
  </si>
  <si>
    <t>73CB01</t>
  </si>
  <si>
    <t>ROTULO BOPP REFRIKO LIMAO 2L - REV-01</t>
  </si>
  <si>
    <t>1621CB01</t>
  </si>
  <si>
    <t>ROTULO PAPEL REFRIKO LIMAO 600ML - REV-01</t>
  </si>
  <si>
    <t>1588CB01</t>
  </si>
  <si>
    <t>30747CB01</t>
  </si>
  <si>
    <t>ROTULO PAPEL CER MOEMA PILSEN 1L - REV-00</t>
  </si>
  <si>
    <t>30745CB01</t>
  </si>
  <si>
    <t>ROTULO PAPEL CER MOEMA PILSEN 300ML - REV-00</t>
  </si>
  <si>
    <t>30407CB01</t>
  </si>
  <si>
    <t>ROTULO PAPEL CER MOEMA PILSEN 600ML - REV-00</t>
  </si>
  <si>
    <t>31585CB01</t>
  </si>
  <si>
    <t>ROTULO ADESIVO REFRIKO TUBAINA 300ML - REV-00</t>
  </si>
  <si>
    <t>31555CB01</t>
  </si>
  <si>
    <t>ROTULO BOPP REFRIKO COLA 2L - REV-00</t>
  </si>
  <si>
    <t>31433CB01</t>
  </si>
  <si>
    <t>ROTULO BOPP REFRIKO COLA 3L - REV-00</t>
  </si>
  <si>
    <t>31436CB01</t>
  </si>
  <si>
    <t>ROTULO BOPP REFRIKO COLA 500ML - REV-00</t>
  </si>
  <si>
    <t>31434CB01</t>
  </si>
  <si>
    <t>31430CB01</t>
  </si>
  <si>
    <t>31431CB01</t>
  </si>
  <si>
    <t>31441CB01</t>
  </si>
  <si>
    <t>ROTULO BOPP REFRIKO TUBAINA 500ML - REV-00</t>
  </si>
  <si>
    <t>2069CB01</t>
  </si>
  <si>
    <t>ROTULO PAPEL REFRIKO TUBAINA 600ML - REV-00</t>
  </si>
  <si>
    <t>32689CB01</t>
  </si>
  <si>
    <t>659CB01</t>
  </si>
  <si>
    <t>ROTULO BOPP TUBAJUJUBA GUARANA 2L - REV-00</t>
  </si>
  <si>
    <t>1206CB01</t>
  </si>
  <si>
    <t>2701150009CB01</t>
  </si>
  <si>
    <t>32698CB01</t>
  </si>
  <si>
    <t>31438CB01</t>
  </si>
  <si>
    <t>ROTULO BOPP REFRIKO TUBAINA 2L - REV-00</t>
  </si>
  <si>
    <t>31439CB01</t>
  </si>
  <si>
    <t>ROTULO BOPP REFRIKO TUBAINA 3L - REV-00</t>
  </si>
  <si>
    <t>32173CB01</t>
  </si>
  <si>
    <t>74CB01</t>
  </si>
  <si>
    <t>79CB01</t>
  </si>
  <si>
    <t>72CB01</t>
  </si>
  <si>
    <t>ROTULO BOPP REFRIKO UVA 2L- REV-01</t>
  </si>
  <si>
    <t>692CB01</t>
  </si>
  <si>
    <t>ROTULO ADESIVO VOD FRIKOV 970ML - REV-00</t>
  </si>
  <si>
    <t>2206CB01</t>
  </si>
  <si>
    <t>32279CB01</t>
  </si>
  <si>
    <t>31835CB01</t>
  </si>
  <si>
    <t>30313CB01</t>
  </si>
  <si>
    <t>FILME TERMOENCOLHIVEL CER BAMBOA 269ML 350X0,06MM - REV-00</t>
  </si>
  <si>
    <t>30216CB01</t>
  </si>
  <si>
    <t>FILME TERMOENCOLHIVEL CER BAMBOA 350ML 380X0,06MM - REV-00</t>
  </si>
  <si>
    <t>30547CB01</t>
  </si>
  <si>
    <t>FILME TERMOENCOLHIVEL CER BAMBOA 473ML 400X0,06MM - REV-00</t>
  </si>
  <si>
    <t>30244CB01</t>
  </si>
  <si>
    <t>753CB01</t>
  </si>
  <si>
    <t>30550CB01</t>
  </si>
  <si>
    <t>30241CB01</t>
  </si>
  <si>
    <t>30920CB01</t>
  </si>
  <si>
    <t>FILME TERMOENCOLHIVEL CER MARQUES 473ML 400X0,06MM - REV-00</t>
  </si>
  <si>
    <t>30395CB01</t>
  </si>
  <si>
    <t>FILME TERMOENCOLHIVEL CER MOEMA 269ML 350X0,06MM - REV-00</t>
  </si>
  <si>
    <t>30396CB01</t>
  </si>
  <si>
    <t>FILME TERMOENCOLHIVEL CER MOEMA 350ML 380X0,06MM - REV-00</t>
  </si>
  <si>
    <t>32826CB01</t>
  </si>
  <si>
    <t>FILME TERMOENCOLHIVEL 380X0,06</t>
  </si>
  <si>
    <t>30549CB01</t>
  </si>
  <si>
    <t>FILME TERMOENCOLHIVEL CER MOEMA 473ML 400X0,06MM - REV-00</t>
  </si>
  <si>
    <t>30585CB01</t>
  </si>
  <si>
    <t>30606CB01</t>
  </si>
  <si>
    <t>34CB01</t>
  </si>
  <si>
    <t>53CB01</t>
  </si>
  <si>
    <t>51CB01</t>
  </si>
  <si>
    <t>50CB01</t>
  </si>
  <si>
    <t>52CB01</t>
  </si>
  <si>
    <t>31807CB01</t>
  </si>
  <si>
    <t>32278CB01</t>
  </si>
  <si>
    <t>31753CB01</t>
  </si>
  <si>
    <t>31754CB01</t>
  </si>
  <si>
    <t>1770CB01</t>
  </si>
  <si>
    <t>?CB01</t>
  </si>
  <si>
    <t>30100CB01</t>
  </si>
  <si>
    <t>30748CB01</t>
  </si>
  <si>
    <t>31413CB01</t>
  </si>
  <si>
    <t>31544CB01</t>
  </si>
  <si>
    <t>1537CB01</t>
  </si>
  <si>
    <t>68CB01</t>
  </si>
  <si>
    <t>1535CB01</t>
  </si>
  <si>
    <t>1949CB01</t>
  </si>
  <si>
    <t>31311CB01</t>
  </si>
  <si>
    <t>32587CB01</t>
  </si>
  <si>
    <t>710CB01</t>
  </si>
  <si>
    <t>401957CB01</t>
  </si>
  <si>
    <t>1527CB01</t>
  </si>
  <si>
    <t>66CB01</t>
  </si>
  <si>
    <t>1530CB01</t>
  </si>
  <si>
    <t>30275CB01</t>
  </si>
  <si>
    <t>594CB01</t>
  </si>
  <si>
    <t>30400CB01</t>
  </si>
  <si>
    <t>32499CB01</t>
  </si>
  <si>
    <t>31707CB01</t>
  </si>
  <si>
    <t>32589CB01</t>
  </si>
  <si>
    <t>32588CB01</t>
  </si>
  <si>
    <t>30114CB01</t>
  </si>
  <si>
    <t>639CB01</t>
  </si>
  <si>
    <t>1541CB01</t>
  </si>
  <si>
    <t>1539CB01</t>
  </si>
  <si>
    <t>64CB01</t>
  </si>
  <si>
    <t>2086CB01</t>
  </si>
  <si>
    <t>30392CB01</t>
  </si>
  <si>
    <t>30245CB01</t>
  </si>
  <si>
    <t>30246CB01</t>
  </si>
  <si>
    <t>59CB01</t>
  </si>
  <si>
    <t>31347CB01</t>
  </si>
  <si>
    <t>2041CB01</t>
  </si>
  <si>
    <t>30723CB01</t>
  </si>
  <si>
    <t>30779CB01</t>
  </si>
  <si>
    <t>903CB01</t>
  </si>
  <si>
    <t>1185CB01</t>
  </si>
  <si>
    <t>31545CB01</t>
  </si>
  <si>
    <t>2701040019CB01</t>
  </si>
  <si>
    <t>1846CB01</t>
  </si>
  <si>
    <t>31191CB01</t>
  </si>
  <si>
    <t>1836CB01</t>
  </si>
  <si>
    <t>2032CB01</t>
  </si>
  <si>
    <t>31820CB01</t>
  </si>
  <si>
    <t>31856CB01</t>
  </si>
  <si>
    <t>31755CB01</t>
  </si>
  <si>
    <t>31832CB01</t>
  </si>
  <si>
    <t>ROTULO SLEEVE GIN JAMES COOK 900ML - REV-00</t>
  </si>
  <si>
    <t>31930CB01</t>
  </si>
  <si>
    <t>31857CB01</t>
  </si>
  <si>
    <t>ROTULO SLEEVE VOD JAMES COOK 900ML - REV-00</t>
  </si>
  <si>
    <t>31834CB01</t>
  </si>
  <si>
    <t>2701020068CB01</t>
  </si>
  <si>
    <t>2701010077CB01</t>
  </si>
  <si>
    <t>2701010078CB01</t>
  </si>
  <si>
    <t>2701040027CB01</t>
  </si>
  <si>
    <t>1861CB01</t>
  </si>
  <si>
    <t>REFRIKO TUBAINA 12X355ML</t>
  </si>
  <si>
    <t>FURIOSO UVA VERDE E PESSEGO 6X269ML</t>
  </si>
  <si>
    <t>COQ NOCH ICE MELANCIA E MORANGO 12X270ML IND - CERVEJARIA</t>
  </si>
  <si>
    <t>COQ NOCH ICE MARACUJA 12X270ML IND - CERVEJARIA</t>
  </si>
  <si>
    <t>CER MOEMA URUGUAI 12X473ML EXP</t>
  </si>
  <si>
    <t>VB RESERVADO PEDRO JIMENEZ SAUVIGNON BLANC 750ML - ME</t>
  </si>
  <si>
    <t>ESP SALTON MOSCATEL OURO 750ML - ME</t>
  </si>
  <si>
    <t>GIN ROCKS WATERMELON 1L - ME</t>
  </si>
  <si>
    <t>LATA CER BAMBOA PURO MALTE 350ML</t>
  </si>
  <si>
    <t>LATA CER MOEMA URUGUAI PILSEN 473ML</t>
  </si>
  <si>
    <t>LATA DE ALUMINIO LISA 269ML</t>
  </si>
  <si>
    <t>TABULEIRO SEPARADOR DA CAIXA AGUA HIDRATAR 200ML</t>
  </si>
  <si>
    <t>COMPOSTO REFRIKO TUBAINA LONG NECK</t>
  </si>
  <si>
    <t>COMPOSTO FURIOSO UVA VERDE E PESSEGO</t>
  </si>
  <si>
    <t>LATA CER BAMBOA PURO MALTE 350ML IND</t>
  </si>
  <si>
    <t>PERFORMAX MX 1308</t>
  </si>
  <si>
    <t>PERFORMAX SR 5600</t>
  </si>
  <si>
    <t>TINTA DATADORA 500ML</t>
  </si>
  <si>
    <t>TOUCA SANFONADA BRANCA C/ 100 UN</t>
  </si>
  <si>
    <t>FILTRO 1MIC (LATA E VIDRO)</t>
  </si>
  <si>
    <t>RIBBON CERA 110X74 GR42</t>
  </si>
  <si>
    <t>RIBBON TTR WAZ/CERA G42 PREMIUM 110X300 OUT</t>
  </si>
  <si>
    <t>SOLVENTE DATADORA LINX 1512</t>
  </si>
  <si>
    <t>ADITIVO PARA LIMPEZA DATADORA</t>
  </si>
  <si>
    <t>LAMINA ESTILETE 18MM</t>
  </si>
  <si>
    <t>ETIQUETA ADESIVA BOPP 105X160 MARROM</t>
  </si>
  <si>
    <t>PROTETOR AURICULAR</t>
  </si>
  <si>
    <t>MASSA DE POLIR</t>
  </si>
  <si>
    <t>DISCO P/ POLIMENTO 115MM</t>
  </si>
  <si>
    <t>DISCO P/ LIMPEZA SOLDA</t>
  </si>
  <si>
    <t>BARRA MAGNETICA 07MMX025M</t>
  </si>
  <si>
    <t>BOLA DE CAMPO</t>
  </si>
  <si>
    <t>BARRILETE PVC CAP 005 LITROS</t>
  </si>
  <si>
    <t>TAMPA PARA CUBETA PARA LINHA HI 93703 4 PC</t>
  </si>
  <si>
    <t>NANOCOLOR DQO 1500 HR 20-1500</t>
  </si>
  <si>
    <t>NANOCOLOR DQO 15000 1-15 P/20T</t>
  </si>
  <si>
    <t>SSD 240GB</t>
  </si>
  <si>
    <t>MEMORIA RAM 8GB</t>
  </si>
  <si>
    <t>PANO MULTIUSO AZUL</t>
  </si>
  <si>
    <t>MASCARA TNT BRANCA TRIPLA</t>
  </si>
  <si>
    <t>FITA ISOLANTE P22 20M PT</t>
  </si>
  <si>
    <t>VASSOURA DE NYLON 1,20MT</t>
  </si>
  <si>
    <t>ESPANADOR DE NYLON</t>
  </si>
  <si>
    <t>INSETICIDA AEROSOL</t>
  </si>
  <si>
    <t>PANO MICROFIBRA</t>
  </si>
  <si>
    <t>LEITOR DE CODIGO DE BARRAS</t>
  </si>
  <si>
    <t>BRIL 5KG</t>
  </si>
  <si>
    <t>COLETOR 120 LTS C/ RODAS</t>
  </si>
  <si>
    <t>FITA CREPE</t>
  </si>
  <si>
    <t>CANETA ESFEROGRAFICA VERMELHA</t>
  </si>
  <si>
    <t>FITA EMPACOTAMENTO</t>
  </si>
  <si>
    <t>ENVELOPE SACO OURO</t>
  </si>
  <si>
    <t>MARCA TEXTO ROSA</t>
  </si>
  <si>
    <t>CANETA ESFEROGRAFICA AZUL</t>
  </si>
  <si>
    <t>FITA PVC TRANSPARENTE</t>
  </si>
  <si>
    <t>MARCA TEXTO AMARELO</t>
  </si>
  <si>
    <t>PASTA EM L A4</t>
  </si>
  <si>
    <t>TESOURA 21CM</t>
  </si>
  <si>
    <t>CLIPS</t>
  </si>
  <si>
    <t>PLASTICO GROSSO P/ PASTA</t>
  </si>
  <si>
    <t>REGUA</t>
  </si>
  <si>
    <t>CADERNO</t>
  </si>
  <si>
    <t>ESTILETE</t>
  </si>
  <si>
    <t>POST-IT</t>
  </si>
  <si>
    <t>APOIO P/ OS PES ERGONOMICO</t>
  </si>
  <si>
    <t>CAIXA DE PAPELAO ARQUIVO MORTO</t>
  </si>
  <si>
    <t>CALCULADORA</t>
  </si>
  <si>
    <t>CORRETIVO EM FITA</t>
  </si>
  <si>
    <t>RECIBO COMERCIAL C/ CANHOTO</t>
  </si>
  <si>
    <t>ELASTICO</t>
  </si>
  <si>
    <t>LAPIS C/ BORRACHA</t>
  </si>
  <si>
    <t>MOLHA DEDO</t>
  </si>
  <si>
    <t>PASTA SUSPENSA PLASTIFICADA</t>
  </si>
  <si>
    <t>DISPLAY FRONTAL A3</t>
  </si>
  <si>
    <t>MARCADOR DE PAGINA</t>
  </si>
  <si>
    <t>BORRACHA</t>
  </si>
  <si>
    <t>PRANCHETA</t>
  </si>
  <si>
    <t>FITA ADESIVA COLORIDA</t>
  </si>
  <si>
    <t>PASTA ABA C/ ELASTICO</t>
  </si>
  <si>
    <t>CABO PP 2X2,5MM</t>
  </si>
  <si>
    <t>FITA ISOLANTE 20M</t>
  </si>
  <si>
    <t>TRENA 10MTS</t>
  </si>
  <si>
    <t>DISCO DE CORTE 9 229X1,9X22,23 INOX</t>
  </si>
  <si>
    <t>ARAME MIG 0,80MM RL 15 KG</t>
  </si>
  <si>
    <t>DISCO FLAP 4 GRANA 60</t>
  </si>
  <si>
    <t>MASSA ACRILICA 20KG</t>
  </si>
  <si>
    <t>MASCARA DESCARTAVEL COM ELASTICO</t>
  </si>
  <si>
    <t>BOTINA ELASTICO LINHA FLEX TAM 37</t>
  </si>
  <si>
    <t>BOTINA ELASTICO LINHA FLEX TAM 38</t>
  </si>
  <si>
    <t>BOTINA ELASTICO LINHA FLEX TAM 39</t>
  </si>
  <si>
    <t>BOTINA ELASTICO LINHA FLEX TAM 40</t>
  </si>
  <si>
    <t>BOTINA ELASTICO LINHA FLEX TAM 41</t>
  </si>
  <si>
    <t>BOTINA ELASTICO LINHA FLEX TAM 42</t>
  </si>
  <si>
    <t>BOTINA ELASTICO LINHA FLEX TAM 45</t>
  </si>
  <si>
    <t>OCULOS INCOLOR</t>
  </si>
  <si>
    <t>BOTINA BICO DE ACO TAM 43</t>
  </si>
  <si>
    <t>BOTINA BICO DE ACO TAM 44</t>
  </si>
  <si>
    <t>BOTINA BICO DE ACO TAM 46</t>
  </si>
  <si>
    <t>CINTA ERGONOMICA TAM M</t>
  </si>
  <si>
    <t>CINTA ERGONOMICA TAM G</t>
  </si>
  <si>
    <t>BOTINA EL B/P TAM 40</t>
  </si>
  <si>
    <t>BOTINA EL B/P TAM 41</t>
  </si>
  <si>
    <t>BOTINA EL B/P TAM 42</t>
  </si>
  <si>
    <t>BOTINA EL B/P TAM 43</t>
  </si>
  <si>
    <t>BOTINA EL B/P TAM 44</t>
  </si>
  <si>
    <t>LUVA NITRILICA ACAB LISO TAM 09</t>
  </si>
  <si>
    <t>ABAFADOR PLUG</t>
  </si>
  <si>
    <t>BOTINA EL B/P TAM 37</t>
  </si>
  <si>
    <t>BOTINA EL B/P TAM 38</t>
  </si>
  <si>
    <t>DIAFRAGMA P/ EQUALIZADOR</t>
  </si>
  <si>
    <t>GRAXA DE COMPLEXO DE LITIO 1KG</t>
  </si>
  <si>
    <t>KIT DE MANUTENCAO</t>
  </si>
  <si>
    <t>FILTRO BLINDADO DE OLEO</t>
  </si>
  <si>
    <t>FILTRO DE AR DO MOTOR</t>
  </si>
  <si>
    <t>GRAXA DE USO GERAL</t>
  </si>
  <si>
    <t>CARTAO RFID MIFARE BR</t>
  </si>
  <si>
    <t>BROCA ACO RAPIDO DIN338 5,0MM</t>
  </si>
  <si>
    <t>PANO DE CHAO ALVEJADO</t>
  </si>
  <si>
    <t>FITA ISOLANTE</t>
  </si>
  <si>
    <t>ENGATE RAPIDO P/ AR 1/4 ROSCA FEM. 1/4 NPT</t>
  </si>
  <si>
    <t>DISCO DESBASTE 7X1/4X7/8</t>
  </si>
  <si>
    <t>REGULADOR VOLT</t>
  </si>
  <si>
    <t>ROLAMENTO 417</t>
  </si>
  <si>
    <t>RETENTOR 02730 BRG</t>
  </si>
  <si>
    <t>RETENTOR 5879 BRGF</t>
  </si>
  <si>
    <t>RETENTOR REF 5879 ESPECIAL</t>
  </si>
  <si>
    <t>GAS FREON</t>
  </si>
  <si>
    <t>PLACA DE PETRI 60X15MM</t>
  </si>
  <si>
    <t>FITA AUTOCLAVE 19MMX30MTS</t>
  </si>
  <si>
    <t>LUVA NITRIL TAM G</t>
  </si>
  <si>
    <t>FITA ISOLANTE18MMX20M</t>
  </si>
  <si>
    <t>CABO BATERIA 70MM 10M</t>
  </si>
  <si>
    <t>POR SEXT NC 3/4 ZB</t>
  </si>
  <si>
    <t>RED EXC ACO CARB ASTM-A 234 4X1.1/2</t>
  </si>
  <si>
    <t>RED EXC ACO CARB ASTM-A 234 4X2.1/2</t>
  </si>
  <si>
    <t>CURVA ACO CARB ASTM-A 234 RL 1.1/2</t>
  </si>
  <si>
    <t>VALV ESF TRIP A/C PP 300LBS 2 MGA</t>
  </si>
  <si>
    <t>SOPRADOR TERMICO 2000W 220V STV 200</t>
  </si>
  <si>
    <t>COLA CONTATO GRANDE</t>
  </si>
  <si>
    <t>TORNEIRA ESF MET 1/2 BUCHA 3/4 BLISTER</t>
  </si>
  <si>
    <t>GABARITO DE PREFORMA</t>
  </si>
  <si>
    <t>CAIXA TERMICA GRANDE FURIOSO</t>
  </si>
  <si>
    <t>GUARDA SOL REFRIKO</t>
  </si>
  <si>
    <t>CADEIRA DE PRAIA FURIOSO</t>
  </si>
  <si>
    <t>CADEIRA DE PRAIA REFRIKO</t>
  </si>
  <si>
    <t>GUARDA SOL FURIOSO</t>
  </si>
  <si>
    <t>1401-32 CAPA 2X2</t>
  </si>
  <si>
    <t>PORCA CIR DIN 304 2</t>
  </si>
  <si>
    <t>TERM ANEL 10MM VM F. 6MM AN3205</t>
  </si>
  <si>
    <t>ROLAMENTO UC 206</t>
  </si>
  <si>
    <t>CANALETA ABERTA 50X80 CINZA 5080-E/A</t>
  </si>
  <si>
    <t>CABO FLEX METRO 1,00MM AZ</t>
  </si>
  <si>
    <t>CABO FLEX METRO 1,00MM VD</t>
  </si>
  <si>
    <t>CANALETA ABERTA 20X20 CINZA 2020-E/A</t>
  </si>
  <si>
    <t>MARCADOR 1 0,75-1,5MM</t>
  </si>
  <si>
    <t>MARCADOR 2 0,75-1,5MM</t>
  </si>
  <si>
    <t>MARCADOR 3 0,75-1,5MM</t>
  </si>
  <si>
    <t>MARCADOR 4 0,75-1,5MM</t>
  </si>
  <si>
    <t>MARCADOR 5 0,75-1,5MM</t>
  </si>
  <si>
    <t>MARCADOR 6 0,75-1,5MM</t>
  </si>
  <si>
    <t>MARCADOR 7 0,75-1,5MM</t>
  </si>
  <si>
    <t>MARCADOR 9 0,75-1,5MM</t>
  </si>
  <si>
    <t>MARCADOR 0 0,75-1,5MM</t>
  </si>
  <si>
    <t>TERM TUBULAR 1,0MM VM CT3806</t>
  </si>
  <si>
    <t>MARCADOR 8 0,75-1,5MM</t>
  </si>
  <si>
    <t>SERRA COPO 64MM 2.1/2 BI-MET</t>
  </si>
  <si>
    <t>BROCA A RAP.04,0MM</t>
  </si>
  <si>
    <t>BROCA A RAP.05,0MM</t>
  </si>
  <si>
    <t>PINCEL 1 - 395/3 LATEX/ACR</t>
  </si>
  <si>
    <t>ACOPLADOR P/ GRAXA FINO 091B-A</t>
  </si>
  <si>
    <t>CLIPS P/ CABO DE ACO 5/16</t>
  </si>
  <si>
    <t>CABO CONTROLE FLEXIVEL 16X1,5MM</t>
  </si>
  <si>
    <t>VALVULA ROLETE MOLA 5/2 VIA 1/4</t>
  </si>
  <si>
    <t>NIPLE 1/4 NPT</t>
  </si>
  <si>
    <t>ELET INOX E308L 2.50MM 61.30 (4X2)</t>
  </si>
  <si>
    <t>CADEADO 50MM</t>
  </si>
  <si>
    <t>COXIM N. 03 1/2</t>
  </si>
  <si>
    <t>MALDRIL 1/2X1/2</t>
  </si>
  <si>
    <t>RETENTOR 6398 - 02702</t>
  </si>
  <si>
    <t>TEFLON 120MM</t>
  </si>
  <si>
    <t>FITA CREPE 24MMX50M 5X1</t>
  </si>
  <si>
    <t>REPARO DA VALVULA PRESSAO MINIMA</t>
  </si>
  <si>
    <t>REPARO DA VALVULA DE ADMISSAO</t>
  </si>
  <si>
    <t>ELEMENTO SEPARADOR AR/OLEO</t>
  </si>
  <si>
    <t>ELEMENTO DUPLO FILTRO DE AR 500</t>
  </si>
  <si>
    <t>ARALDITE HOBBY 16GR</t>
  </si>
  <si>
    <t>CAMARA AR CARRINHO 3,25X8</t>
  </si>
  <si>
    <t>BR DE CANO 50</t>
  </si>
  <si>
    <t>SIFAO SIMPLES</t>
  </si>
  <si>
    <t>EMENDA RETA MANG 1/2</t>
  </si>
  <si>
    <t>EMENDA MANGUEIRA 3/4X3/4</t>
  </si>
  <si>
    <t>BR DE CANO 100MMX6M ESGOTO</t>
  </si>
  <si>
    <t>CONDULET TAMPA 3/4 1TC VERT ALD</t>
  </si>
  <si>
    <t>CABO FLEX METRO 1,00MM VM</t>
  </si>
  <si>
    <t>TUBO COBRE RIGIDO 1.1/8=28,57MMX1/32=0,79MM 0,61KG/M</t>
  </si>
  <si>
    <t>PINCEL 2.1/2</t>
  </si>
  <si>
    <t>ROLAMENTO 6007 DDU</t>
  </si>
  <si>
    <t>SABAO DESENGRAXANTE</t>
  </si>
  <si>
    <t>CONEXAO RETA 1/2X12MM</t>
  </si>
  <si>
    <t>C-MIC</t>
  </si>
  <si>
    <t>CILINDRO FVBC 32X0150-S</t>
  </si>
  <si>
    <t>ROLAMENTO 6003 C3 DDU</t>
  </si>
  <si>
    <t>CONEXAO RETA EASY K108088 1/8X6MM</t>
  </si>
  <si>
    <t>CONEXAO RETA 2L 1/4X8MM</t>
  </si>
  <si>
    <t>UNIAO RETA EASY 6MM</t>
  </si>
  <si>
    <t>UNIAO RETA REDUCAO TUBO PU 08X06MM</t>
  </si>
  <si>
    <t>FRASCO BOCA LARGA PP 250ML</t>
  </si>
  <si>
    <t>CH COMBINADA 6MM</t>
  </si>
  <si>
    <t>CH COMBINADA 8MM</t>
  </si>
  <si>
    <t>CH COMBINADA 11MM</t>
  </si>
  <si>
    <t>CH COMBINADA 15MM</t>
  </si>
  <si>
    <t>CH COMBINADA 17MM</t>
  </si>
  <si>
    <t>CH COMBINADA 19MM</t>
  </si>
  <si>
    <t>CH COMBINADA 22MM</t>
  </si>
  <si>
    <t>CH COMBINADA 24MM</t>
  </si>
  <si>
    <t>CH COMBINADA 27MM</t>
  </si>
  <si>
    <t>CH COMBINADA 28MM</t>
  </si>
  <si>
    <t>CH PHILLIPS 3/16X3</t>
  </si>
  <si>
    <t>CADEADO 25MM</t>
  </si>
  <si>
    <t>CX DE FERRAMENTAS 19 C/ORGAN</t>
  </si>
  <si>
    <t>ARRUELA LISA 3/4 ZB</t>
  </si>
  <si>
    <t>ADESIVO PVC</t>
  </si>
  <si>
    <t>ANEL DE VEDACAO TC 2 EPDM</t>
  </si>
  <si>
    <t>RELE ESTADO SOLIDO 100A</t>
  </si>
  <si>
    <t>BOBINA VALVULA 1/8 E 1/4 24 VCC</t>
  </si>
  <si>
    <t>BOBINA VALVULA 1/8 E 1/4 220 VCA</t>
  </si>
  <si>
    <t>VISOR NIVEL OLEO</t>
  </si>
  <si>
    <t>ROLAMENTO 6007 2RS C3</t>
  </si>
  <si>
    <t>ROLAMENTO 6204 2RS C3</t>
  </si>
  <si>
    <t>MOTOR CAPACITOR 220V 150W ULTRA 80</t>
  </si>
  <si>
    <t>BOMBA DE AGUA 220V 25W ULTRA 80 DUPLO</t>
  </si>
  <si>
    <t>MOTOR SWING 4W 220V ULTRA 45/70/80/100</t>
  </si>
  <si>
    <t>PARAFUSO ALLEN CHATO 04X20</t>
  </si>
  <si>
    <t>RODIZIO GIRATORIO 3 PL PU 170KG</t>
  </si>
  <si>
    <t>PINCEL 2 - 319/5 AS ESM 5 AGUA</t>
  </si>
  <si>
    <t>RODIZIO FIXO 3 PL PU 170KG</t>
  </si>
  <si>
    <t>CONECTOR BARRA PORCELANA</t>
  </si>
  <si>
    <t>CORREIA AT5 500 PREMIUM</t>
  </si>
  <si>
    <t>JOGO REPARO DSBC/G-50</t>
  </si>
  <si>
    <t>ABA CONICA MEDIA</t>
  </si>
  <si>
    <t>BUCHA DO CENTRADOR (MONOBLOCO)</t>
  </si>
  <si>
    <t>ADP SOLDA ROSCA CURTO 85X3</t>
  </si>
  <si>
    <t>LUVA DE SOLDA 85X85MM</t>
  </si>
  <si>
    <t>CILINDRO 25X50 H. INOX D.A C/AM FIXO BUNA N RET MOLA C/EMB MAG</t>
  </si>
  <si>
    <t>IME12-08NPSZC0S INDUCT.PROXIM.SENS</t>
  </si>
  <si>
    <t>IME12-08NPSZC0K INDUCT.PROXIM.SENS</t>
  </si>
  <si>
    <t>IME12-04BPPZC0S INDUCT.PROXIM.SENS.</t>
  </si>
  <si>
    <t>CURVA SCH 40 90 3/4</t>
  </si>
  <si>
    <t>UNIAO INOX 304 150LB 3/4</t>
  </si>
  <si>
    <t>LUVA REDUTORA COBRE 022X015 - 7/8X5/8 S</t>
  </si>
  <si>
    <t>CURVA COBRE 090 042 - 1.5/8 GTIN</t>
  </si>
  <si>
    <t>CURVA COBRE 090 042 - 7/8 GTIN</t>
  </si>
  <si>
    <t>CURVA COBRE 090 042 - 3/4 GTIN</t>
  </si>
  <si>
    <t>COLA ARMAFLES LATA - 0,900 ML GTIN</t>
  </si>
  <si>
    <t>FACA CORTE DO FILME 720MM COM 15 FUROS</t>
  </si>
  <si>
    <t>BRACO DE SUPORTE DA FACA</t>
  </si>
  <si>
    <t>MATRIZ DE CORTE DO FILME</t>
  </si>
  <si>
    <t>VLT KIT REMOTO PARA IHN NUMERICA</t>
  </si>
  <si>
    <t>POT.MULTI VOLTAS 5K 10 VOLTAS</t>
  </si>
  <si>
    <t>VALVULA ESF. TP MGA PR CF8 1/2</t>
  </si>
  <si>
    <t>CABO FB PVC FEMEA M12 4P RETO ROSCA INOX 316L 5M IP69 250V</t>
  </si>
  <si>
    <t>CABO FB PVC FEMEA M12 4P ANGULAR ROSCA INOX 316L 5M IP69 250V</t>
  </si>
  <si>
    <t>SENSOR FOTOELETRICO RETRO METAL 7.5M 18X88</t>
  </si>
  <si>
    <t>PROJETOR LED PT 50W 6500K 5000LM IP66</t>
  </si>
  <si>
    <t>LIZ/LUX MODULO TOM 2P+T 10A BR 57115030</t>
  </si>
  <si>
    <t>CABO PP 3X2,5MM COBRE 1KV</t>
  </si>
  <si>
    <t>FITA ALUMINIZADA POLIPROPILENO 45MMX45M</t>
  </si>
  <si>
    <t>FITA PVC 10MT BRANCA SIMPLES BCM</t>
  </si>
  <si>
    <t>TUBO COBRE 1/4</t>
  </si>
  <si>
    <t>TUBO COBRE 5/8</t>
  </si>
  <si>
    <t>TUBO ESPONJOSO 3/4 CADTERM BLINDADO BRANCO BARRA 2M</t>
  </si>
  <si>
    <t>COTOVELO PU MACHO 1/4X06MM</t>
  </si>
  <si>
    <t>COTOVELO PU MACHO 1/4X08MM</t>
  </si>
  <si>
    <t>LENCOL BORRACHA NITRILICO SINT 1000X1.6</t>
  </si>
  <si>
    <t>CLIPS P/CABO DE ACO 1/4</t>
  </si>
  <si>
    <t>ESTICADOR 3/8X6 M10X120</t>
  </si>
  <si>
    <t>SILENCIOSO CURTO 1/4 V-08G</t>
  </si>
  <si>
    <t>METALON 40X40 18</t>
  </si>
  <si>
    <t>TUBO REDONDO 1.1/2 14</t>
  </si>
  <si>
    <t>CANTONEIRA 1X1/8 C/6 MT</t>
  </si>
  <si>
    <t>CABO CONTROLE FLEX 10X1,0MM</t>
  </si>
  <si>
    <t>CARTUCHO DE GAS MAP PRO 400G EOLO 12</t>
  </si>
  <si>
    <t>GAXETA R 1150 PERFIL</t>
  </si>
  <si>
    <t>UNIAO RED EASY K246080 8X6MM</t>
  </si>
  <si>
    <t>UNIAO T EASY K700060 6MM</t>
  </si>
  <si>
    <t>CONEXAO RETA EASY K105068 M5X6MM</t>
  </si>
  <si>
    <t>CONEXAO GIR. L EASY K205068 M5X6MM</t>
  </si>
  <si>
    <t>UNIAO RETA EASY K500080 8MM</t>
  </si>
  <si>
    <t>FLUXO EASY KD8088 1/8X8MM</t>
  </si>
  <si>
    <t>CONEXAO RETA EASY K103088 3/8X8MM</t>
  </si>
  <si>
    <t>UNIAO RETA EASY K500100 10MM</t>
  </si>
  <si>
    <t>UNIAO COTOVELO EASY 10MM</t>
  </si>
  <si>
    <t>UNIAO RETA EASY K500120 12MM</t>
  </si>
  <si>
    <t>RODIZIO FIXO 4 LARANJA PU PESADO</t>
  </si>
  <si>
    <t>RODIZIO GIRATORIO 4 LARANJA PU PESADO</t>
  </si>
  <si>
    <t>FERRO FUNDIDO 66MM</t>
  </si>
  <si>
    <t>TREF RED 1020 8MM</t>
  </si>
  <si>
    <t>EMBOLO RET 2000</t>
  </si>
  <si>
    <t>CORDA CARRETEL COLORIDO 06MM</t>
  </si>
  <si>
    <t>BUCHA DE REDUCAO 100X50 ESGOTO</t>
  </si>
  <si>
    <t>CAP ESG 150MM ESGOTO</t>
  </si>
  <si>
    <t>LAPIS CARPINTEIRO AZUL</t>
  </si>
  <si>
    <t>LUVA DE RASPA DE COURO 07CM</t>
  </si>
  <si>
    <t>ADAPTADOR PARA TOMADA 10A E 20A</t>
  </si>
  <si>
    <t>TEE 100MM ESGOTO</t>
  </si>
  <si>
    <t>SIFAO TRIPLO SANFONADO ENTRADA 1 E 1.1/4 E 1.1/2</t>
  </si>
  <si>
    <t>LUVA SOLDAVEL 50MM</t>
  </si>
  <si>
    <t>BR DE CANO 25MMX6M</t>
  </si>
  <si>
    <t>JOELHO LR 90 25X3/4 COM BUCHA LATAO</t>
  </si>
  <si>
    <t>TORNEIRA JARDIM ESFERA METAL 1/2</t>
  </si>
  <si>
    <t>ESGUICHO METAL TIPO MAXI</t>
  </si>
  <si>
    <t>RESISTOR 4R99</t>
  </si>
  <si>
    <t>CIRCUITO INTEGRADO HCPL-3120</t>
  </si>
  <si>
    <t>REGISTRO DE GAVETA 1510HD 3/4</t>
  </si>
  <si>
    <t>CONEXAO JIC 7/8X1/2X2</t>
  </si>
  <si>
    <t>RETENTOR 5396 BRG</t>
  </si>
  <si>
    <t>RETENTOR 6240</t>
  </si>
  <si>
    <t>ROLAMENTO 6800 2RS</t>
  </si>
  <si>
    <t>CONEXAO JIC 3/4X3/4</t>
  </si>
  <si>
    <t>REGISTRO ESFERA C/ BORBOLETA 1/4 FXF</t>
  </si>
  <si>
    <t>MOBILGEAR 600 XP 460 PAIL 20L</t>
  </si>
  <si>
    <t>AR. LISA 5/8 ZB</t>
  </si>
  <si>
    <t>LAMP LED GU10 7W 525LM BIV 6000K</t>
  </si>
  <si>
    <t>INSERTO RET 2500</t>
  </si>
  <si>
    <t>RODIZIO GIRATORIO PLACA GCSF 52 500KG 7589</t>
  </si>
  <si>
    <t>RODIZIO GIRATORIO PLACA GCS 52 500KG 5709</t>
  </si>
  <si>
    <t>AL PRESSAO 10 137-10</t>
  </si>
  <si>
    <t>CH AJUSTAVEL ING 12</t>
  </si>
  <si>
    <t>OLEO 160PZ</t>
  </si>
  <si>
    <t>FRANGE 50MMX1.1/2 MARROM</t>
  </si>
  <si>
    <t>BOTINA DE SEGURANCA TAM 42</t>
  </si>
  <si>
    <t>LIMPA PORCELANATO CITRUS 5L</t>
  </si>
  <si>
    <t>DETERGENTE DESENGRAXANTE</t>
  </si>
  <si>
    <t>ROLAMENTO GRAE 40 RRB</t>
  </si>
  <si>
    <t>PASX 8.8 MA 14X60MM INOX</t>
  </si>
  <si>
    <t>LUVA 1/4 NPT</t>
  </si>
  <si>
    <t>CABO BLINDADO SHIELD 3X1,0MM</t>
  </si>
  <si>
    <t>LAMINA ESTILETE 25MM</t>
  </si>
  <si>
    <t>SERRA MANUAL BS 1224 (50)</t>
  </si>
  <si>
    <t>IME30-15NPSZC0S INDUCT.PROXIM.SENS.</t>
  </si>
  <si>
    <t>UNIAO AB PRETA 150LB 3/4</t>
  </si>
  <si>
    <t>MEIA LUVA FEMEA 1/4</t>
  </si>
  <si>
    <t>TUBO QUAD INOX 50X50X1,20MM 304 POL EXT</t>
  </si>
  <si>
    <t>TUBO RED INOX 1X1,20MM 304 POL EXT</t>
  </si>
  <si>
    <t>VALVULA BORBOLETA SOL 304/E 1</t>
  </si>
  <si>
    <t>REDUCAO COCENTRICA SOL 304 PI/PE 2X1 IMP</t>
  </si>
  <si>
    <t>TEE RETO SOLDAVEL 304 1 IMP</t>
  </si>
  <si>
    <t>UNIAO SOLDAVEL  DIN 304/E 1.1/2</t>
  </si>
  <si>
    <t>UNIAO SOLDAVEL DIN 304/E 2</t>
  </si>
  <si>
    <t>NIPLE SOLDAVEL DIN 304 2</t>
  </si>
  <si>
    <t>LUVA DE COBRE 1.5/8</t>
  </si>
  <si>
    <t>SOLDA FOSCOPER BANHADA 2.40X480MM</t>
  </si>
  <si>
    <t>NIPLE REDUCAO 1/4X1/8 NPT</t>
  </si>
  <si>
    <t>PAR SEX 5G NC 3/4X3 RP</t>
  </si>
  <si>
    <t>CABO PP 2X1,0MM</t>
  </si>
  <si>
    <t>DISJ UNIP 25A DIN CURVA C MDWP</t>
  </si>
  <si>
    <t>DISJ TRIP 32A DIN CURVA C MDWP</t>
  </si>
  <si>
    <t>SERVICO COQ NOCH ICE LIMAO 270ML</t>
  </si>
  <si>
    <t>SERVICO COQ NOCH ICE MARACUJA 270ML</t>
  </si>
  <si>
    <t>SERVICO COQ NOCH ICE MELANCIA E MORANGO 270ML</t>
  </si>
  <si>
    <t>ARAME REC TRANCADO COM BWG 185</t>
  </si>
  <si>
    <t>DISCO CORTE INOX 7</t>
  </si>
  <si>
    <t>RED ESG EXCEN 100X75</t>
  </si>
  <si>
    <t>TE SOLD 32X32MM</t>
  </si>
  <si>
    <t>RED ESG EXC 75X50MM</t>
  </si>
  <si>
    <t>TRINCHA MEDIA 519-3/4 SINTETICO PRETO</t>
  </si>
  <si>
    <t>ENGATE RAPIDO P/ JARDIM EM CARTELA</t>
  </si>
  <si>
    <t>LIGACAO REPARADORA JARDIM</t>
  </si>
  <si>
    <t>CAIXA SIF 150X50 QUADRAD BCA</t>
  </si>
  <si>
    <t>DISCO DIAMANTADO SEGM 230 FURO 25,4</t>
  </si>
  <si>
    <t>BROCA MAD 50MM 6X1AS</t>
  </si>
  <si>
    <t>CONVERSOR DE FREQUENCIA</t>
  </si>
  <si>
    <t>SECADOR DE MAOS AIR BLADE PLANET CLEAN ABS CINZA COM COLETOR DE RESPINGOS</t>
  </si>
  <si>
    <t>CORTINA LAT BRANCA 12X12 C/ FITA DE LONA C/ FIVELA</t>
  </si>
  <si>
    <t>TERM TUBULAR 1,5MM PT CT3607</t>
  </si>
  <si>
    <t>TERM TUBULAR 2,5MM AZ CT3808</t>
  </si>
  <si>
    <t>ADESIVO SUPORTE TM-30</t>
  </si>
  <si>
    <t>TERM TUBULAR 4,0MM CZ CT3809</t>
  </si>
  <si>
    <t>CABO 1KV FLEX 4X2,5MM PT 90O HEPR</t>
  </si>
  <si>
    <t>CABO PP CORDPLAST 3X1,0MM</t>
  </si>
  <si>
    <t>SERRA COPO 76MM 3 BI-MET</t>
  </si>
  <si>
    <t>PERFIL 152,40X5,89MM LAMINADO</t>
  </si>
  <si>
    <t>ESTEIRA MODULAR S127 SF CZ POM 510MM</t>
  </si>
  <si>
    <t>CILINDRO 25X50 H.INOX D.A C/AM FIXO BUNA N RET.MOLA C/EMB MAG</t>
  </si>
  <si>
    <t>BOMBA DOSADORA DE SABAO</t>
  </si>
  <si>
    <t>PALLET DE COLA EMBORRACHADO</t>
  </si>
  <si>
    <t>ESPONJA DO GARGALO 1000ML</t>
  </si>
  <si>
    <t>PERFIL DOBRADO FQ 12</t>
  </si>
  <si>
    <t>DISCO DE CORTE INOX</t>
  </si>
  <si>
    <t>MANGUEIRA DFBA 010 NR-A 102.00.32</t>
  </si>
  <si>
    <t>EIXO PRENSA CROMADO E RETIFICADO D.60 -ESA 7</t>
  </si>
  <si>
    <t>CURVA DE COBRE 7/8 90.</t>
  </si>
  <si>
    <t>ELASTOMERICO 1.5/8 13MM</t>
  </si>
  <si>
    <t>LUVA DE COBRE REDUTORA 7/8X3/4</t>
  </si>
  <si>
    <t>MANTA WINCELL STANDARD 25MM EPEX</t>
  </si>
  <si>
    <t>TUBO DE COBRE 7/8 FLEXIVEL</t>
  </si>
  <si>
    <t>CINTA DE ACO CARBONO 4X5000 MM</t>
  </si>
  <si>
    <t>FIO DE SOLDA</t>
  </si>
  <si>
    <t>ENCODER INCREMENTAL B58N 360 PPR</t>
  </si>
  <si>
    <t>N1100 USB 220V</t>
  </si>
  <si>
    <t>ENCOLDER INCREMENTAL B58N0360KABC00</t>
  </si>
  <si>
    <t>CONJUNTO MODULAR FRIGORIFICO</t>
  </si>
  <si>
    <t>CONDULET CONECTOR P/CX MULTI 3/4</t>
  </si>
  <si>
    <t>CONDULET LUVA S/ ROSCA 1</t>
  </si>
  <si>
    <t>CONDULET CONECTOR P/CX MULTI 1</t>
  </si>
  <si>
    <t>CAIXA DE CONCRETO C/TAMPA 30X30</t>
  </si>
  <si>
    <t>CABO FLEX ROLO 6,0MM PT</t>
  </si>
  <si>
    <t>CABO FLEX ROLO 2,5MM VM</t>
  </si>
  <si>
    <t>CABO FLEX ROLO  2,5MM BC</t>
  </si>
  <si>
    <t>LIZ/LUX MODULO 1TS BR 57115010</t>
  </si>
  <si>
    <t>TUBO ESG BR 6M 40MM</t>
  </si>
  <si>
    <t>TUBO ESG BR 6M 50MM</t>
  </si>
  <si>
    <t>TUBO ESG BR 6M 75MM</t>
  </si>
  <si>
    <t>TUBO ESG BR 6M 100MM</t>
  </si>
  <si>
    <t>JUNCAO ESG BR 100X100</t>
  </si>
  <si>
    <t>RED EXCENT ESG BR 75X50MM</t>
  </si>
  <si>
    <t>BUCHA REDU ESG SN DN 50X40</t>
  </si>
  <si>
    <t>JOELHO 90 ESG BR C/ANEL 40X1.1/2</t>
  </si>
  <si>
    <t>JOELHO 45 ESG SN DN 100</t>
  </si>
  <si>
    <t>CORPO CX SIF NR3 100X100X50MM</t>
  </si>
  <si>
    <t>TE ESG BR 50X50MM</t>
  </si>
  <si>
    <t>JOELHO 45 ESG BR 75MM</t>
  </si>
  <si>
    <t>CAP ESG BR 100MM</t>
  </si>
  <si>
    <t>DISCO DIAMANTADO PORCELANATO FLEX 115MM</t>
  </si>
  <si>
    <t>TUBO DE DESCARGA</t>
  </si>
  <si>
    <t>CAIXA SIF 100X50 QUADR CROM</t>
  </si>
  <si>
    <t>MASSA PLACO P/DRYWALL</t>
  </si>
  <si>
    <t>MASSA CORRIDA</t>
  </si>
  <si>
    <t>DISCO DIAMANTADO MARMORE/PEDRA</t>
  </si>
  <si>
    <t>ADESIVO PLASTICO C/ PINCEL</t>
  </si>
  <si>
    <t>PROJETOR LED PT 200W 6500K</t>
  </si>
  <si>
    <t>TUBO ESGOTO PVC 100MM 6M</t>
  </si>
  <si>
    <t>TUBO SOLDAVEL 25MM</t>
  </si>
  <si>
    <t>MASSA TREVO P/ DRYWALL</t>
  </si>
  <si>
    <t>ARGAMASSA INTERNA 20KG</t>
  </si>
  <si>
    <t>RASPADOR REJUNTE C/ LAMINA</t>
  </si>
  <si>
    <t>PROTETOR DPS 275/45KA FRONT SLIM</t>
  </si>
  <si>
    <t>DUCHA MAXI</t>
  </si>
  <si>
    <t>PISO CERAMICO 45X45</t>
  </si>
  <si>
    <t>REJUNTE FLEXIVEL</t>
  </si>
  <si>
    <t>ARGAMASSA EXTERNA 20KG</t>
  </si>
  <si>
    <t>NIVELA PISO (CUNHA) FIT C/ 100UN MOLDIMPLAS</t>
  </si>
  <si>
    <t>EXAUSTOR EOLICO 50 POL</t>
  </si>
  <si>
    <t>PLASTDUTO PEAD 450N 3</t>
  </si>
  <si>
    <t>RODA S127 INT Z 38 PAFV30 PT FQ40</t>
  </si>
  <si>
    <t>PORTA MOLDE 04 CAVIDADE ESA8000</t>
  </si>
  <si>
    <t>PAPEL FILTRO QUALITATIVO</t>
  </si>
  <si>
    <t>PAPEL GRAU CIRURGICO</t>
  </si>
  <si>
    <t>SACO AUTOCLAVE 20LT</t>
  </si>
  <si>
    <t>VASSOURA DE NYLON</t>
  </si>
  <si>
    <t>GRAMPO</t>
  </si>
  <si>
    <t>PAPEL SULFITE  A4</t>
  </si>
  <si>
    <t>GRAMPEADOR</t>
  </si>
  <si>
    <t>SUPORTE PAPEL HIGIENICO</t>
  </si>
  <si>
    <t>REFRIKO TUBAINA 355ML</t>
  </si>
  <si>
    <t>FURIOSO UVA VERDE E PESSEGO 269ML</t>
  </si>
  <si>
    <t>COQ NOCH ICE LIMAO 12X270ML</t>
  </si>
  <si>
    <t>COQ NOCH ICE LIMAO 270ML</t>
  </si>
  <si>
    <t>COQ NOCH ICE MARACUJA 270ML</t>
  </si>
  <si>
    <t>COQ NOCH ICE MELANCIA E MORANGO 270ML</t>
  </si>
  <si>
    <t>COQ NOCH ICE LIMAO 12X270ML IND - CERVEJARIA</t>
  </si>
  <si>
    <t>COQ NOCH ICE LIMAO 12X270ML IND - REFRIKO</t>
  </si>
  <si>
    <t>COQ NOCH ICE MARACUJA 12X270ML IND - REFRIKO</t>
  </si>
  <si>
    <t>COQ NOCH ICE MELANCIA E MORANGO 12X270ML IND - REFRIKO</t>
  </si>
  <si>
    <t>CER MOEMA URUGUAI 473ML EXP</t>
  </si>
  <si>
    <t>REFRIKO TUBAINA 355ML - ME</t>
  </si>
  <si>
    <t>REFRIKO TUBAINA 12X355ML - ME</t>
  </si>
  <si>
    <t>FURIOSO UVA VERDE E PESSEGO 269ML - ME</t>
  </si>
  <si>
    <t>FURIOSO UVA VERDE E PESSEGO 6X269ML - ME</t>
  </si>
  <si>
    <t>COQ NOCH ICE LIMAO 12X270ML - ME</t>
  </si>
  <si>
    <t>COQ NOCH ICE MARACUJA 12X270ML - ME</t>
  </si>
  <si>
    <t>COQ NOCH ICE MELANCIA E MORANGO 12X270ML - ME</t>
  </si>
  <si>
    <t>COQ NOCH ICE LIMAO 270ML - ME</t>
  </si>
  <si>
    <t>COQ NOCH ICE MARACUJA 270ML - ME</t>
  </si>
  <si>
    <t>COQ NOCH ICE MELANCIA E MORANGO 270ML - ME</t>
  </si>
  <si>
    <t>COQ ALCOOLICO CAMELINHO MENTA 500ML - ME</t>
  </si>
  <si>
    <t>AGUA HIDRATAR S/ GAS 48X200ML - ME</t>
  </si>
  <si>
    <t>ESP SALTON ZERO ALCOOL BRANCO 750ML - ME</t>
  </si>
  <si>
    <t>ROTULO BOPP REFRIKO GUARANA S/ ACUCARES 2L</t>
  </si>
  <si>
    <t>COMPOSTO REFRIKO GUARANA S/ ACUCARES</t>
  </si>
  <si>
    <t>CAIXA AGUA HIDRATAR 48X200ML IND</t>
  </si>
  <si>
    <t>TABULEIRO SEPARADOR DA CAIXA AGUA HIDRATAR 200ML IND</t>
  </si>
  <si>
    <t>COPO AGUA HIDRATAR 200ML IND</t>
  </si>
  <si>
    <t>LACRE AGUA HIDRATAR 200ML IND</t>
  </si>
  <si>
    <t>ALCOOL ETILICO GEL 70 INPM 5L</t>
  </si>
  <si>
    <t>SACO P/ LIXO 40L</t>
  </si>
  <si>
    <t>VASSOURA  MULTIUSO C/ CABO BT2003</t>
  </si>
  <si>
    <t>PAPEL HIGIENICO ROLAO BRANCO 8X300M</t>
  </si>
  <si>
    <t>PERFORMAX MX 1201</t>
  </si>
  <si>
    <t>PASTILHA PERFIL TRIPLA ACAO 1KG</t>
  </si>
  <si>
    <t>PANO MULTIUSO VERDE</t>
  </si>
  <si>
    <t>FILTRO BARBANTE (CERVEJARIA) C-BOB 2032696-1</t>
  </si>
  <si>
    <t>ESMALTE SINTETICO CINZA ESCURO</t>
  </si>
  <si>
    <t>ETIQUETA ADESIVA BOPP 105X160 ROSA</t>
  </si>
  <si>
    <t>PLACA DE PETRI 60X15 M-PAC PSEUDOMONAS UND C/ MEMBRANA FILTRANTE 0,45</t>
  </si>
  <si>
    <t>PLACA DE PETRI 60X15 ENTEROCOCOS UND C/ MEMBRANA FILTRANTE 0,45</t>
  </si>
  <si>
    <t>PLACA DE PETRI 60X15 CLOSTRIDIUM PERFRINGENS UND C/ MEMBRANA FILTRANTE</t>
  </si>
  <si>
    <t>PLACA DE PETRI 90X15 AGAR MILK UND C/ ALCA INOCULACAO 1UL</t>
  </si>
  <si>
    <t>SWAB ESTERIL PARA COLETA CX C/10UND</t>
  </si>
  <si>
    <t>PAPEL ALUMINIO</t>
  </si>
  <si>
    <t>HCL - CLORO PLUS 10KG</t>
  </si>
  <si>
    <t>MICROPIPETA VOL VAR 0100/1000MCL K1-P1000</t>
  </si>
  <si>
    <t>ETIQUETA ADESIVA BOPP 105X160 LARANJA</t>
  </si>
  <si>
    <t>PLACA DE PETRI 60X15 PSE CROMO</t>
  </si>
  <si>
    <t>COMBO TECLADO E MOUSE COM FIO USB</t>
  </si>
  <si>
    <t>VASSOURA PIACAVA</t>
  </si>
  <si>
    <t>DETERGENTE LIQUIDO 500ML</t>
  </si>
  <si>
    <t>CAFE</t>
  </si>
  <si>
    <t>DETERGENTE NEUTRO 5L</t>
  </si>
  <si>
    <t>ALCOOL ETILICO LIQUIDO 70 INPM</t>
  </si>
  <si>
    <t>PAPEL TOA BOBINA G25</t>
  </si>
  <si>
    <t>PAPEL TOALHA</t>
  </si>
  <si>
    <t>CAFE CABOCLO</t>
  </si>
  <si>
    <t>BOLO</t>
  </si>
  <si>
    <t>B3 MOD TOMADA 20A BC</t>
  </si>
  <si>
    <t>B3 PLACA 4X2 2 POSTOS</t>
  </si>
  <si>
    <t>B3 SUPORTE 4X2</t>
  </si>
  <si>
    <t>CAPPUCCINO</t>
  </si>
  <si>
    <t>MORTADELA</t>
  </si>
  <si>
    <t>RODO DE ALUMINIO 40CM CABO 1,50</t>
  </si>
  <si>
    <t>AROMATIZANTE ALGAS MARINHAS</t>
  </si>
  <si>
    <t>LIMPA VIDROS 5LTS</t>
  </si>
  <si>
    <t>CANETA ESFEROGRAFICA PRETA</t>
  </si>
  <si>
    <t>ETIQUETA ACRILICA 15X50X02MM</t>
  </si>
  <si>
    <t>LIVRO ATAS 100FLS</t>
  </si>
  <si>
    <t>CANETA HIDROGRAFICA</t>
  </si>
  <si>
    <t>LUMINARIA SLIM UVC</t>
  </si>
  <si>
    <t>TUBO S/ ROSCA PVC 1 BR</t>
  </si>
  <si>
    <t>JOELHO SD 45X25</t>
  </si>
  <si>
    <t>ADESIVO 175GR</t>
  </si>
  <si>
    <t>LIXA FERRO K246 120 C/25</t>
  </si>
  <si>
    <t>TUBO SOLD 025</t>
  </si>
  <si>
    <t>TUBO ESGOTO 040</t>
  </si>
  <si>
    <t>RODIZIO GIRATORIO 5 BP 512</t>
  </si>
  <si>
    <t>ACR FSC GELO PREM 18L</t>
  </si>
  <si>
    <t>ACR FSC BRANCO PREM 18L</t>
  </si>
  <si>
    <t>DISCO DE LIXA VERM GRAO 100</t>
  </si>
  <si>
    <t>DISCO DE LIXA VERM GRAO 180</t>
  </si>
  <si>
    <t>MASSA PVA 25KG</t>
  </si>
  <si>
    <t>TAMPA PVC P/ CONDULETE 1 MODULO BRANCO</t>
  </si>
  <si>
    <t>TAMPA PVC P/ CONDULETE 2 MODULO BRANCO</t>
  </si>
  <si>
    <t>INTERRUPTOR SIMPLES MODULAR</t>
  </si>
  <si>
    <t>TOMADA 2P+T 10A MODULAR BRANCA</t>
  </si>
  <si>
    <t>AGUA RAZ 5L</t>
  </si>
  <si>
    <t>ES FOSCO BRANCO 3,6L</t>
  </si>
  <si>
    <t>VERNIZ MARITIMO AC 3,6L</t>
  </si>
  <si>
    <t>ADESIVO 850GR</t>
  </si>
  <si>
    <t>TUBO ESGOTO 150</t>
  </si>
  <si>
    <t>SILICONE PU CINZA 280GR</t>
  </si>
  <si>
    <t>ABRACADEIRA U 1 PVC BR</t>
  </si>
  <si>
    <t>BUCHA FLY3 P/ GESSO DRYWALL</t>
  </si>
  <si>
    <t>ANEL VEDACAO 150</t>
  </si>
  <si>
    <t>MADEIRA SERRADA SUCUPIRA AMARELA</t>
  </si>
  <si>
    <t>MASSA PVA 20KG</t>
  </si>
  <si>
    <t>BOTINA ELASTICO LINHA FLEX TAM 35</t>
  </si>
  <si>
    <t>BOTINA ELASTICO LINHA FLEX TAM 36</t>
  </si>
  <si>
    <t>BOTINA ELASTICO LINHA FLEX TAM 43</t>
  </si>
  <si>
    <t>BOTINA ELASTICO LINHA FLEX TAM 44</t>
  </si>
  <si>
    <t>BOTINA ELASTICO LINHA FLEX TAM 46</t>
  </si>
  <si>
    <t>BOTINA BICO DE ACO TAM 34</t>
  </si>
  <si>
    <t>BOTINA BICO DE ACO TAM 35</t>
  </si>
  <si>
    <t>BOTINA BICO DE ACO TAM 36</t>
  </si>
  <si>
    <t>BOTINA BICO DE ACO TAM 37</t>
  </si>
  <si>
    <t>BOTINA BICO DE ACO TAM 38</t>
  </si>
  <si>
    <t>BOTINA BICO DE ACO TAM 39</t>
  </si>
  <si>
    <t>BOTINA BICO DE ACO TAM 40</t>
  </si>
  <si>
    <t>BOTINA BICO DE ACO TAM 41</t>
  </si>
  <si>
    <t>BOTINA BICO DE ACO TAM 42</t>
  </si>
  <si>
    <t>BOTINA BICO DE ACO TAM 45</t>
  </si>
  <si>
    <t>LUVA RESISTENTE A CORTE BANHADA EM PU TAM P</t>
  </si>
  <si>
    <t>LUVA RESISTENTE A CORTE BANHADA EM PU TAM M</t>
  </si>
  <si>
    <t>LUVA RESISTENTE A CORTE BANHADA EM PU TAM G</t>
  </si>
  <si>
    <t>LUVA RESISTENTE A CORTE BANHADA EM PU TAM GG</t>
  </si>
  <si>
    <t>CHAPEU PESCADOR CAQUI</t>
  </si>
  <si>
    <t>CINTA ERGONOMICA TAM P</t>
  </si>
  <si>
    <t>CINTA ERGONOMICA TAM GG</t>
  </si>
  <si>
    <t>CINTA ERGONOMICA TAM XG</t>
  </si>
  <si>
    <t>LUVA NITRILICO VERDE TAM P</t>
  </si>
  <si>
    <t>LUVA NITRILICO VERDE TAM M</t>
  </si>
  <si>
    <t>LUVA NITRILICO VERDE TAM GG</t>
  </si>
  <si>
    <t>ABAFADOR TIPO CONCHA</t>
  </si>
  <si>
    <t>BOTA EM PVC CANO MEDIO PRETA TAM 34</t>
  </si>
  <si>
    <t>BOTA EM PVC CANO MEDIO PRETA TAM 35</t>
  </si>
  <si>
    <t>BOTA EM PVC CANO MEDIO PRETA TAM 36</t>
  </si>
  <si>
    <t>BOTA EM PVC CANO MEDIO PRETA TAM 37</t>
  </si>
  <si>
    <t>BOTA EM PVC CANO MEDIO PRETA TAM 38</t>
  </si>
  <si>
    <t>BOTA EM PVC CANO MEDIO PRETA TAM 39</t>
  </si>
  <si>
    <t>BOTA EM PVC CANO MEDIO PRETA TAM 41</t>
  </si>
  <si>
    <t>BOTA EM PVC CANO MEDIO PRETA TAM 42</t>
  </si>
  <si>
    <t>BOTA EM PVC CANO MEDIO PRETA TAM 43</t>
  </si>
  <si>
    <t>BOTA EM PVC CANO MEDIO PRETA TAM 44</t>
  </si>
  <si>
    <t>BOTA EM PVC CANO MEDIO PRETA TAM 45</t>
  </si>
  <si>
    <t>BOTA EM PVC CANO MEDIO PRETA TAM 46</t>
  </si>
  <si>
    <t>LUVA PU MULTITATO TAM G</t>
  </si>
  <si>
    <t>COLETE REFLETIVO SEM BOLSO TAM G</t>
  </si>
  <si>
    <t>BOTINA BIDENSIDADE BICO DE ACO TAM 37</t>
  </si>
  <si>
    <t>BOTINA BIDENSIDADE BICO DE ACO TAM 38</t>
  </si>
  <si>
    <t>BOTINA BIDENSIDADE BICO DE ACO TAM 39</t>
  </si>
  <si>
    <t>BOTINA BIDENSIDADE BICO DE ACO TAM 40</t>
  </si>
  <si>
    <t>BOTINA BIDENSIDADE BICO DE ACO TAM 41</t>
  </si>
  <si>
    <t>BOTINA BIDENSIDADE BICO DE ACO TAM 42</t>
  </si>
  <si>
    <t>BOTINA BIDENSIDADE BICO DE ACO TAM 43</t>
  </si>
  <si>
    <t>BOTINA BIDENSIDADE BICO DE ACO TAM 44</t>
  </si>
  <si>
    <t>LUVA ANTICORTE TAM 9</t>
  </si>
  <si>
    <t>CINTA ERGONOMICA COM SUSPENSORIO TAM M</t>
  </si>
  <si>
    <t>COLETE REFLETIVO SEM BOLSO TAM GG/XG</t>
  </si>
  <si>
    <t>CAPA DE CHUVA PVC FORRADA TAM P</t>
  </si>
  <si>
    <t>JG REPARO CAIXA DIRECAO 8090</t>
  </si>
  <si>
    <t>DISCO TACOGRAFO</t>
  </si>
  <si>
    <t>VAPORIZADOR SENIOR 3</t>
  </si>
  <si>
    <t>VISOR P/ EQUALIZADOR</t>
  </si>
  <si>
    <t>CASTANHOLA P/ EQUALIZADOR</t>
  </si>
  <si>
    <t>PALHETA P/ EQUALIZADOR (OLHOS)</t>
  </si>
  <si>
    <t>EIXO ROSCADO 1/8</t>
  </si>
  <si>
    <t>MANGUEIRA CURVA 320MM</t>
  </si>
  <si>
    <t>CONEXAO RETA GIRATORIA DESTACAVEL</t>
  </si>
  <si>
    <t>MOLA PEQUENA TORSAO EQUALIZADOR</t>
  </si>
  <si>
    <t>MARTELINHO P/ EQUALIZADOR</t>
  </si>
  <si>
    <t>PNEU MACICO 600X9</t>
  </si>
  <si>
    <t>JOGO CABO DE VELA IGNICAO TOYOTA 4Y</t>
  </si>
  <si>
    <t>TAMBOR FREIO TOYOTA 8FG18B</t>
  </si>
  <si>
    <t>SAPATA PEDAL FREIO TOYOTA</t>
  </si>
  <si>
    <t>PNEU MACICO 6,50X10/5</t>
  </si>
  <si>
    <t>REPARO TAMPA EPR</t>
  </si>
  <si>
    <t>REPARO MIXER</t>
  </si>
  <si>
    <t>RETENTOR TRASEIRO</t>
  </si>
  <si>
    <t>PNEU 315/30/22 DELINTE DS8 107Y</t>
  </si>
  <si>
    <t>PNEU 285/35/22 DELINTE DS8 106Y</t>
  </si>
  <si>
    <t>PNEU 275/45R21 DELINTE 110Y</t>
  </si>
  <si>
    <t>LANTERNA TRASEIRA TOYOTA</t>
  </si>
  <si>
    <t>PAR GARFO CLASSE 1065MM COMPRIMENTO 2,5 TONELADAS</t>
  </si>
  <si>
    <t>COXIM DIANTEIRO COM CHAPA</t>
  </si>
  <si>
    <t>BORRACHA DE PORTA</t>
  </si>
  <si>
    <t>ALUMINIO OPAL BR IN 900ML</t>
  </si>
  <si>
    <t>TRANCA CAPU</t>
  </si>
  <si>
    <t>TINTA CONCENTRADA AMARELO REFRIKO TUBAINA</t>
  </si>
  <si>
    <t>EMBORRACHAMENTO PRETO 3,6L</t>
  </si>
  <si>
    <t>FITA CREPE AUTOMOTIVA</t>
  </si>
  <si>
    <t>CATRACA DE FREIO AUTOMATICA RECOND.</t>
  </si>
  <si>
    <t>BALAO SUSPENSAO SC 124 TRACAO C/ BASE BINS</t>
  </si>
  <si>
    <t>PINO CATRACA DE FREIO</t>
  </si>
  <si>
    <t>PARA BARRO LISO</t>
  </si>
  <si>
    <t>SAPATA FREIO TOYOTA</t>
  </si>
  <si>
    <t>BATERIA ELETRAN 105 MS FREE</t>
  </si>
  <si>
    <t>MANGUEIRA DE LIMPEZA COMPLETA C/ PISTOLA RESFRIAR</t>
  </si>
  <si>
    <t>MANGUEIRA NYLON P/ RODOAR 8,00MM PRETA ME DYNA TECH</t>
  </si>
  <si>
    <t>CONEXAO INSTANTANEA PLASTICA UNIAO 8MM F CONFURTO</t>
  </si>
  <si>
    <t>KIT TRAVA ANTIFURTO DO SERVO SC SUL</t>
  </si>
  <si>
    <t>CONEXAO INST PLAST T REDUTOR 8X8X6MM F CONFURTO</t>
  </si>
  <si>
    <t>SINCR 1A/2A FS5406/6406 (ECO) - EATON</t>
  </si>
  <si>
    <t>MEIO P/LAMA NOMA 2012 LD</t>
  </si>
  <si>
    <t>SERPENTINA COMPRESSOR SC</t>
  </si>
  <si>
    <t>PNEU 295/80R22.5 MAM02 MISTO DIREC 152/149L 18L</t>
  </si>
  <si>
    <t>CATALISADOR P/ PRIMER PU REVOLUTION  GT 500 150ML</t>
  </si>
  <si>
    <t>DISCO LIXA SECA 220 A-275 152X0X6</t>
  </si>
  <si>
    <t>PRIMER PU REVOLUTION GT 500 750ML</t>
  </si>
  <si>
    <t>JUNTA CAMBIO FORD/ VW 6 MARCHAS</t>
  </si>
  <si>
    <t>RETEN. ENTALH FORD/GM/VW CAMBIO CLARK 5106A - ARCA</t>
  </si>
  <si>
    <t>RETEN CAMBIO VW/ FORD CAMBIO EATON - SABO</t>
  </si>
  <si>
    <t>TINTA EPOXI CINZA</t>
  </si>
  <si>
    <t>TINTA EPOXI LARANJA</t>
  </si>
  <si>
    <t>BATIDA DE PEDRA 3,6L</t>
  </si>
  <si>
    <t>PNEU 295/80R22,5 X MULTI Z2 TL 154/150L VG MI</t>
  </si>
  <si>
    <t>RETENTOR PONTA EIXO TOYOTA 8FGU25</t>
  </si>
  <si>
    <t>RETENTOR DO CUBO DIANTEIRO TOYOTA FG18</t>
  </si>
  <si>
    <t>PRESILHA FORRO PORTA</t>
  </si>
  <si>
    <t>CHICOTE FMB130 LITE</t>
  </si>
  <si>
    <t>RASTREADOR FMB920</t>
  </si>
  <si>
    <t>RASTREADOR FMB130</t>
  </si>
  <si>
    <t>AJUST AUT+FORQ+PINOS</t>
  </si>
  <si>
    <t>FLUIDO RADIADOR DILUIDO DAS 50/50 20L</t>
  </si>
  <si>
    <t>PRES MANG/TUBO</t>
  </si>
  <si>
    <t>TUBO LIQ ARRE.</t>
  </si>
  <si>
    <t>PANO - TOALHA OFICINA</t>
  </si>
  <si>
    <t>PNEU 175/70R14 STREET-H MH01 84T</t>
  </si>
  <si>
    <t>ARRUELA FINA DA PONTA DO EIXO S</t>
  </si>
  <si>
    <t>MANGUEIRA DE ENTRADA</t>
  </si>
  <si>
    <t>PAR GARFO 44MMX102MMX1220MM 2,5 TON</t>
  </si>
  <si>
    <t>PORCA CUBO TRASEIRO TOYOTA 7/8FG25/30</t>
  </si>
  <si>
    <t>BOMBA HIDRAULICA TOYOTA</t>
  </si>
  <si>
    <t>VALVULA HIDRAULICA SUCCAO TOYOTA</t>
  </si>
  <si>
    <t>FILTRO HIDRULICA SUCCAO TOYOTA</t>
  </si>
  <si>
    <t>LANTERNA SETA DIANTEIRA PARA EMPILHADEIRAS</t>
  </si>
  <si>
    <t>VEDADOR PARA ESCAPAMENTO</t>
  </si>
  <si>
    <t>BATENTE DIANTEIRO</t>
  </si>
  <si>
    <t>REPARO FILTRO AISAN TOYOTA</t>
  </si>
  <si>
    <t>ROLAMENTO CUBO TRASEIRO EXTERNO TOYOTA</t>
  </si>
  <si>
    <t>ROLAMENTO CUBO TRASEIRO INTERNO TOYOTA</t>
  </si>
  <si>
    <t>VALVULA REGULADORA DE PRESSAO DO COMANDO</t>
  </si>
  <si>
    <t>MASSA POLIESTER</t>
  </si>
  <si>
    <t>KIT REPARO PECAS PLASTICAS 145G</t>
  </si>
  <si>
    <t>PLUG EQUALIZADORA</t>
  </si>
  <si>
    <t>TAMPA ALUMINIO IVECO MB VOLVO GRANDE</t>
  </si>
  <si>
    <t>PROTETOR VELA CABECOTE</t>
  </si>
  <si>
    <t>MANGUEIRA FLEXIVEL DE BORRACHA</t>
  </si>
  <si>
    <t>MANGUEIRA FLEXIVEL</t>
  </si>
  <si>
    <t>CABO FREIO ESTACIONARIO TOYOTA</t>
  </si>
  <si>
    <t>CABO FREIO ESTACIONARIO LE TOYOTA 8FG18B</t>
  </si>
  <si>
    <t>JOGO DE JUNTAS COMP. TOYOTA 4Y</t>
  </si>
  <si>
    <t>ROLAMENTO CUBO DIANTEIRO TOYOTA 8FG18B</t>
  </si>
  <si>
    <t>JUNTA DE VEDACAO DO CARBURADOR TOYOTA</t>
  </si>
  <si>
    <t>JUNTA DO GOVERNOR</t>
  </si>
  <si>
    <t>AJUSTADOR DE FREIO LADO</t>
  </si>
  <si>
    <t>PERFIL DE VEDACAO DE BORRACHA</t>
  </si>
  <si>
    <t>TINTA CONCENTRADA POLIURETANO PRETO SEMI BRILHO</t>
  </si>
  <si>
    <t>VERNIZ POLIURETANO ALTO SOLIDOS 834ML</t>
  </si>
  <si>
    <t>JUNTA INTERNA</t>
  </si>
  <si>
    <t>TAMPA PLASTICA AZUL VW 0,7 BAR</t>
  </si>
  <si>
    <t>TAMPA PLASTICA PRETA VOLKS</t>
  </si>
  <si>
    <t>SUPORTE ALTERNADOR</t>
  </si>
  <si>
    <t>ENDURECEDOR KP350 5/1 CATAL</t>
  </si>
  <si>
    <t>PRIMER PU 5/1 KP350 750ML</t>
  </si>
  <si>
    <t>KIT SISTEMA E REVISAO COMPLETA GELADEIRA</t>
  </si>
  <si>
    <t>BUCHA BARRA ESTABILIZADORA</t>
  </si>
  <si>
    <t>PONTEIRA LADO ESQUERDO MEDIO 48CM</t>
  </si>
  <si>
    <t>CRUZETA CARDAN MR</t>
  </si>
  <si>
    <t>UNIDADE ELETRONICA</t>
  </si>
  <si>
    <t>TUBO SAIDA ESCAPE</t>
  </si>
  <si>
    <t>VEDA CAPO</t>
  </si>
  <si>
    <t>LIXA BLUE 338U 220 225X275 3M</t>
  </si>
  <si>
    <t>DISCO BLUE 321U 220 152 MM 7 FUROS 3M</t>
  </si>
  <si>
    <t>ARO BI PARTIDO TRASEIRO 2.0 2 5 TON 6.00-9 TOYOTA</t>
  </si>
  <si>
    <t>DISCO FLAP 4,5  PROFISSIONAL ZIRCONIO E OXIDO DE ALUM</t>
  </si>
  <si>
    <t>SUPORTE INFERIOR</t>
  </si>
  <si>
    <t>PISTAO FREIO MOTOR</t>
  </si>
  <si>
    <t>COBERTURA PORTA COPO</t>
  </si>
  <si>
    <t>TINTA CONCENTRADA CINZA BRILHANTE ESPECIAL</t>
  </si>
  <si>
    <t>ALCA APOIO</t>
  </si>
  <si>
    <t>PEDAL ACELERADOR</t>
  </si>
  <si>
    <t>ALOJAMENTO</t>
  </si>
  <si>
    <t>PINO PEDAL</t>
  </si>
  <si>
    <t>TRAVA DO ROLETE PEDAL</t>
  </si>
  <si>
    <t>REDUCAO 22X16MM</t>
  </si>
  <si>
    <t>CONEXAO 16X12MM</t>
  </si>
  <si>
    <t>RODIZIO INFERIOR RD 8MM</t>
  </si>
  <si>
    <t>COLUNA DUPLA CBB RD 2600</t>
  </si>
  <si>
    <t>COLUNA SIMPLES CBB 2600</t>
  </si>
  <si>
    <t>BORRACHA INFERIOR CBB ANT</t>
  </si>
  <si>
    <t>PERFIL INFERIOR RD/FC 1000MM</t>
  </si>
  <si>
    <t>PERFIL INTERMEDIARIO RD/FC 125MMX1M</t>
  </si>
  <si>
    <t>TRACK LINE 2600MM</t>
  </si>
  <si>
    <t>LANTERNA PISCA S/ SOQUETE</t>
  </si>
  <si>
    <t>BATERIA Z 100 E MGE3 SL1</t>
  </si>
  <si>
    <t>TEE 8MM</t>
  </si>
  <si>
    <t>SUPORTE TRAVA</t>
  </si>
  <si>
    <t>SUPORTE PLACA</t>
  </si>
  <si>
    <t>PA FIXER CHATA 5X80</t>
  </si>
  <si>
    <t>BATERIA 9V ALCALINA</t>
  </si>
  <si>
    <t>BALANCA</t>
  </si>
  <si>
    <t>CAIXA TERMICA GRANDE BELLA ROMA</t>
  </si>
  <si>
    <t>TACA BELLA ROMA</t>
  </si>
  <si>
    <t>TACA MOEMA</t>
  </si>
  <si>
    <t>T LUVA BUCHA LATAO 25X1/2</t>
  </si>
  <si>
    <t>T JOELHO SOLD. 25X90</t>
  </si>
  <si>
    <t>T  ADESIVO EMB/IND. 75 GR</t>
  </si>
  <si>
    <t>PORCA PARLOK INOX MA 12MM</t>
  </si>
  <si>
    <t>ARRUELA PRESSAO INOX 12MM</t>
  </si>
  <si>
    <t>ET200SP 8X DQ 24VDC/0,5A ST</t>
  </si>
  <si>
    <t>PARABRISA VERDE C/DEG AZUL SCANIA SERIE 5 08/19</t>
  </si>
  <si>
    <t>PARABRISA VERDE SCANIA SERIE 6 18/ON</t>
  </si>
  <si>
    <t>CHA MATTE</t>
  </si>
  <si>
    <t>PLACA DE PETRI 60X15 BACTERIAS HETEROTROFICAS PCA - PLATE UND C/ MEMBR</t>
  </si>
  <si>
    <t>ORTO -TOLIDINA FRASCO 23ML</t>
  </si>
  <si>
    <t>ABRACADEIRA 1/2X3/4</t>
  </si>
  <si>
    <t>BROCA AR 3,0MM</t>
  </si>
  <si>
    <t>SUPORTE SERRA COPO A-1 14-30MM</t>
  </si>
  <si>
    <t>PA FIXER CHATA 4,5X50</t>
  </si>
  <si>
    <t>CHAVE CB-2002 BOIA 2M (8404)</t>
  </si>
  <si>
    <t>RELE INTERFACE</t>
  </si>
  <si>
    <t>FACA SERRILHADA</t>
  </si>
  <si>
    <t>TUBO DE ACO CARBONO RETANGULAR 30MMX40MMX1,20MM (CHAPA 18)X6000MM</t>
  </si>
  <si>
    <t>ABA CONICA 16X6X4MM</t>
  </si>
  <si>
    <t>ABRACADEIRA ACO/BORRACHA 13X19 P/ MANG. 6MM</t>
  </si>
  <si>
    <t>CILINDRO TIRANTADO 50X30MM</t>
  </si>
  <si>
    <t>DESENGRIPANTE 300ML</t>
  </si>
  <si>
    <t>CASTANHA 25 PASSO 50 - THOMSON</t>
  </si>
  <si>
    <t>DISCO CORTE 4.1/2X1.0X7/8 INOX</t>
  </si>
  <si>
    <t>DISCO FLAP 4.1/2 G 100</t>
  </si>
  <si>
    <t>DISCO FLAP 4 GRANA 80</t>
  </si>
  <si>
    <t>GAXETA 80X100 P.F ELASTOMERO</t>
  </si>
  <si>
    <t>TUBO DE COLA PVC 250GR</t>
  </si>
  <si>
    <t>RELE 3US55 16 - 25A</t>
  </si>
  <si>
    <t>ESTANHO TUBINHO 25GR 63X37 1.00MM</t>
  </si>
  <si>
    <t>ELETRODO TUNGSTENIO 2,40MM 2 TORIO (VERM)</t>
  </si>
  <si>
    <t>LUBRIFICANTE 300ML</t>
  </si>
  <si>
    <t>PO 5SX MA 0,8 INOX</t>
  </si>
  <si>
    <t>TRAVADOR 10GR VERM.  HS- 329</t>
  </si>
  <si>
    <t>ELEMENTO FILTRANTE DE POLIETILENO SINTETIZADO</t>
  </si>
  <si>
    <t>SELO 25.40MM = 1 - T 01 ( T01 )</t>
  </si>
  <si>
    <t>SELO 22.22MM = 7/8 - T 01 ( T01 )</t>
  </si>
  <si>
    <t>CILINDRO PNEUMATICO BASICO D32 C20</t>
  </si>
  <si>
    <t>DISCO DESBASTE 4.1/2X1/4X7/8</t>
  </si>
  <si>
    <t>CILINDRO 25X250 HASTE/CAMISA INOX D.A C/ AM. FIXO COM EMB. MAG</t>
  </si>
  <si>
    <t>VALVULA PURGADOR ELETRONICO ROSCA 1/2 BOBINA 220VC</t>
  </si>
  <si>
    <t>BARRA 1/4 ROSC. INOX</t>
  </si>
  <si>
    <t>PO 1/4 SX NC 20F INOX CH7/16</t>
  </si>
  <si>
    <t>CADEADO 60MM</t>
  </si>
  <si>
    <t>PA SX MA INOX 10X45</t>
  </si>
  <si>
    <t>DISCO FLAP 4 GRANA 120</t>
  </si>
  <si>
    <t>EBULIDOR 1000W</t>
  </si>
  <si>
    <t>VALVULA MODULADORA DE VAPOR</t>
  </si>
  <si>
    <t>ROTOR (LOC 128)</t>
  </si>
  <si>
    <t>UNIX PNEUMAX S-10</t>
  </si>
  <si>
    <t>BROCA AR 3,5MM</t>
  </si>
  <si>
    <t>BROCA AR 10,0MM</t>
  </si>
  <si>
    <t>PA ALLEN 4X12 S/C INOX</t>
  </si>
  <si>
    <t>PA SX MA INOX 8X30</t>
  </si>
  <si>
    <t>PA FIXER CHATA 4X45</t>
  </si>
  <si>
    <t>MACACO HIDR. 6T GARRAFA</t>
  </si>
  <si>
    <t>MACARICO GAS BUTANO REGULAVEL</t>
  </si>
  <si>
    <t>MACHO 6 AR MA 2 PC 0,75</t>
  </si>
  <si>
    <t>BUCHA FU 06X35 S/ PAF</t>
  </si>
  <si>
    <t>PO 8 SX MA A,15 INOX</t>
  </si>
  <si>
    <t>GEL DECAPANTE 1250GR</t>
  </si>
  <si>
    <t>BOCAL MIG TMCE 250 TM 251</t>
  </si>
  <si>
    <t>TUBO CONTATO  32X0,8MM</t>
  </si>
  <si>
    <t>LIMA ROTATIVA CILINDRICA 06MM</t>
  </si>
  <si>
    <t>LIMA ROTATIVA  CILINDRICA 12MM</t>
  </si>
  <si>
    <t>LIMA ROTATIVA ARVORE PONTIAGUDA 08MM</t>
  </si>
  <si>
    <t>SELO MECANICO 160</t>
  </si>
  <si>
    <t>MANCAL PRINCIPAL 160</t>
  </si>
  <si>
    <t>MANCAL DE ENCOSTO 160</t>
  </si>
  <si>
    <t>ANEL TEFLON 66 160</t>
  </si>
  <si>
    <t>ANEL TEFLON 82 160</t>
  </si>
  <si>
    <t>ARRUELA TRAVA 160 SL NR 46</t>
  </si>
  <si>
    <t>ARRUELA TRAVA AN12</t>
  </si>
  <si>
    <t>PISTAO BALANCEADOR 160</t>
  </si>
  <si>
    <t>ROLAMENTO DE ENCOSTO 160V</t>
  </si>
  <si>
    <t>ESPACADOR DE ROLAMENTO 160 0.05</t>
  </si>
  <si>
    <t>SERVO MOTOR IP-65 PANASONIC MDMF302</t>
  </si>
  <si>
    <t>VALVUA P EXTINTOR - M30</t>
  </si>
  <si>
    <t>MORDENTE DA PINCA DIREITO</t>
  </si>
  <si>
    <t>MORDENTE DA PINCA ESQUERDO</t>
  </si>
  <si>
    <t>MANGUEIRA 8MM</t>
  </si>
  <si>
    <t>CALIBRE DE FOLGA</t>
  </si>
  <si>
    <t>PORCA FLANGE CAMBIO</t>
  </si>
  <si>
    <t>JOELHO 90 ESG 150MM</t>
  </si>
  <si>
    <t>PARAFUSO DO MANDRIL</t>
  </si>
  <si>
    <t>CONJ. TRANSMISSAO</t>
  </si>
  <si>
    <t>ESPONJA CPL 1000ML</t>
  </si>
  <si>
    <t>CONTATOR 220V 65A</t>
  </si>
  <si>
    <t>SUPORTE P/ RELE</t>
  </si>
  <si>
    <t>LUMINARIA DE EMERGENCIA</t>
  </si>
  <si>
    <t>ADAPTADOR 2.1/2</t>
  </si>
  <si>
    <t>FLUIDO CORTE N. 11 METAIS 500ML</t>
  </si>
  <si>
    <t>VIDRO INCOLOR 8MM</t>
  </si>
  <si>
    <t>LENCOL SILICONE BRANCO ATOXICO 3,0X1000MM</t>
  </si>
  <si>
    <t>RESISTENCIA COLEIRA 3 MAQ COPOS</t>
  </si>
  <si>
    <t>SENSOR TERMO ELEMENTO MINERAL MAQ COPOS</t>
  </si>
  <si>
    <t>CABO DOSADOR 4 MAQ COPOS</t>
  </si>
  <si>
    <t>CABO DOSADOR 1 MAQ COPOS</t>
  </si>
  <si>
    <t>PINO HASTE LEVANTA COPOS</t>
  </si>
  <si>
    <t>VENTOSA PLANA 3 MAQ COPOS</t>
  </si>
  <si>
    <t>ANEL DE VEDACAO TC A05</t>
  </si>
  <si>
    <t>ANEL DE VEDACAO TC A03</t>
  </si>
  <si>
    <t>MOLA CATRACA A02</t>
  </si>
  <si>
    <t>CARTUCHO DE ALUMINIO PRETO MAQ COPOS</t>
  </si>
  <si>
    <t>TINTA AZUL</t>
  </si>
  <si>
    <t>SOLUCAO DE LIMPEZA MAQ COPOS</t>
  </si>
  <si>
    <t>CONJUNTO ALAVANCA</t>
  </si>
  <si>
    <t>JOGO DE FILTRO MAQ COPOS</t>
  </si>
  <si>
    <t>GUIA SUPERIOR DE ENTRADA DA ENCHEDORA 30/40/10</t>
  </si>
  <si>
    <t>CONTROLADOR TEMPERATURA MAQ COPOS</t>
  </si>
  <si>
    <t>USINAGEM EM DISCO E FLANGE DE INOX CONFORME DESENHO</t>
  </si>
  <si>
    <t>UNIAO INOX 304 L SOLD TC OD CURTA 50,80MM</t>
  </si>
  <si>
    <t>CURVA INOX 304/L OD PIPE 19,05MM 3/4</t>
  </si>
  <si>
    <t>TE INOX 304 OD PIPE 19,05MM 3/4</t>
  </si>
  <si>
    <t>TERMINAL -TFF 8-4 UNF</t>
  </si>
  <si>
    <t>GRAXEIRO - 1/4 NPT RETO</t>
  </si>
  <si>
    <t>GRAXEIRO - 5/16 UNF RETA</t>
  </si>
  <si>
    <t>TERMINAL - TFF 2-4 UNF</t>
  </si>
  <si>
    <t>REDUCAO CONC SCH 40 1X3/4</t>
  </si>
  <si>
    <t>JG REPARO CAIXA DIRECAO 8098</t>
  </si>
  <si>
    <t>PNEU MACICA 500X8/3</t>
  </si>
  <si>
    <t>PNEU MACICA 6.50X10/5</t>
  </si>
  <si>
    <t>TUBO AGUA</t>
  </si>
  <si>
    <t>PNEU MACICO 6.00X9/4</t>
  </si>
  <si>
    <t>FLEXIVEL - 2VF607312B</t>
  </si>
  <si>
    <t>PALHETA LIMPADOR 26</t>
  </si>
  <si>
    <t>PALHETA LIMPADOR 24</t>
  </si>
  <si>
    <t>PORCA TRAVA AW 12</t>
  </si>
  <si>
    <t>JG LONA TRASEIRO</t>
  </si>
  <si>
    <t>UNIDADE DE ATENDIMENTO, ASSISTENCIA OU TRATAMENTO MOVEL E CONGENERES</t>
  </si>
  <si>
    <t>ACO NERV. CA-60 4,20MM 12MTS</t>
  </si>
  <si>
    <t>DISJ TRIP 50A DIN</t>
  </si>
  <si>
    <t>DISJ BIP 20A DIN</t>
  </si>
  <si>
    <t>BARRA DE NEUTRO AZUL 12 FUROS P TRILHO</t>
  </si>
  <si>
    <t>DISJ UNIP 25A DIN</t>
  </si>
  <si>
    <t>DISJ UNIP 16A DIN</t>
  </si>
  <si>
    <t>CONDULETE MULTIPLO PVC 4X2 BR</t>
  </si>
  <si>
    <t>TAMPA PVC 1 SEC BR</t>
  </si>
  <si>
    <t>TAMPA PVC RJ 45 BR</t>
  </si>
  <si>
    <t>TAMPA PVC TOMADA DUPLA PB BR</t>
  </si>
  <si>
    <t>BARRA DE TERRA VERDE 12FUROS P TRILHO</t>
  </si>
  <si>
    <t>CILINDRO PNEUMATICO D25 C30 PADRAO ISO</t>
  </si>
  <si>
    <t>PAT THOMSON 411N20C0 - 4 FUROS</t>
  </si>
  <si>
    <t>PAT THOMSON 411N20G0 - 2 FUROS</t>
  </si>
  <si>
    <t>TRANSF AUTO TRAFO 5 KVA 220/380/440+N ELEVADOR/REBAIX IP00</t>
  </si>
  <si>
    <t>ENCHEDORA DE VIDRO MELHORIA SISTEMA DE APLICACAO DE TAMPA DE VODKA</t>
  </si>
  <si>
    <t>INOX 304 DISCO 1/2</t>
  </si>
  <si>
    <t>POSTE BELGO PERAFUSADO 40X60X1,25MM</t>
  </si>
  <si>
    <t>DISCO ABRASIVO DE CORTE 115X1,0X22,2MM</t>
  </si>
  <si>
    <t>DISCO ABRASIVO DE CORTE 178X1,6X22,2MM</t>
  </si>
  <si>
    <t>MONTANTE 1000X7800MM</t>
  </si>
  <si>
    <t>TRAF. TRIF. 750 KVA 13.8 15KV - 60HZ D/Y</t>
  </si>
  <si>
    <t>SELO 5/8 VITON</t>
  </si>
  <si>
    <t>SELO 3/4 VITON</t>
  </si>
  <si>
    <t>SELO 1.1/4 VITON</t>
  </si>
  <si>
    <t>ROLO DE TRANSFERENCIA</t>
  </si>
  <si>
    <t>CHAPA DE ESCORREGAMENTO</t>
  </si>
  <si>
    <t>MANOMETRO C/ GLICERINA 150LBS</t>
  </si>
  <si>
    <t>TERMINAL TFJ 8 - 8 KK</t>
  </si>
  <si>
    <t>CAPA CF8 KK</t>
  </si>
  <si>
    <t>GATES MANG. HIDR. AGR 1-8</t>
  </si>
  <si>
    <t>REFRIGERADOR REFRIKO TUBAINA SLIM PT VIDRO 230LT 127V</t>
  </si>
  <si>
    <t>REFRIGERADOR REFRIKO TUBAINA SLIM PT VIDRO 230LT 220V</t>
  </si>
  <si>
    <t>REFRIGERADOR REFRIKO TUBAINA PT VIDRO 410LT 127V</t>
  </si>
  <si>
    <t>REFRIGERADOR REFRIKO COLA SLIM PT VIDRO 230LT 127V</t>
  </si>
  <si>
    <t>REFRIGERADOR REFRIKO COLA SLIM PT VIDRO 230LT 220V</t>
  </si>
  <si>
    <t>REFRIGERADOR REFRIKO COLA PT VIDRO 570LT 220V</t>
  </si>
  <si>
    <t>REFRIGERADOR REFRIKO COLA PT VIDRO 127LT 220V</t>
  </si>
  <si>
    <t>REFRIGERADOR REFRIKO COLA PT VIDRO 410LT 220V</t>
  </si>
  <si>
    <t>REFRIGERADOR REFRIKO COLA PT VIDRO 410LT 127V</t>
  </si>
  <si>
    <t>REFRIGERADOR REFRIKO TUBAINA PT VIDRO 572LT 127V</t>
  </si>
  <si>
    <t>REFRIGERADOR REFRIKO TUBAINA PT VIDRO 572LT 220V</t>
  </si>
  <si>
    <t>REFRIGERADOR BAMBOA PT VIDRO 570LT 220V</t>
  </si>
  <si>
    <t>REFRIGERADOR BAMBOA PT VIDRO 570LT 127V</t>
  </si>
  <si>
    <t>REFRIGERADOR REFRIKO COLA PT VIDRO 410LT 110V</t>
  </si>
  <si>
    <t>REFRIGERADOR FURIOSO PT VIDRO 570LT 110V</t>
  </si>
  <si>
    <t>REFRIGERADOR REFRIKO TUBAINA PT VIDRO 970LT 220V DUAS PORTAS</t>
  </si>
  <si>
    <t>REFRIGERADOR REFRIKO TUBAINA PT VIDRO 970LT 127V DUAS PORTAS</t>
  </si>
  <si>
    <t>REFRIGERADOR REFRIKO GUARANA PT VIDRO 970LT 220V DUAS PORTAS</t>
  </si>
  <si>
    <t>REFRIGERADOR REFRIKO GUARANA PT VIDRO 970LT 127V DUAS PORTAS</t>
  </si>
  <si>
    <t>VIDRO - PARABRISA</t>
  </si>
  <si>
    <t>VIDRO - VIGIA</t>
  </si>
  <si>
    <t>VIDRO - PORTA DIANTEIRA</t>
  </si>
  <si>
    <t>VIDRO - PORTA TRASEIRA</t>
  </si>
  <si>
    <t>DISJUNTOR C 2X40A 3KA 15265727 WDWP</t>
  </si>
  <si>
    <t>ADAPT PPR TRANS F/M 25X3/4</t>
  </si>
  <si>
    <t>ADAPT PPR TRANS F/M 32X1</t>
  </si>
  <si>
    <t>ADAPT PPR TRANS F/M 50X1.1/2</t>
  </si>
  <si>
    <t>ADAPT PPR TRANS F/M 90X3</t>
  </si>
  <si>
    <t>BASE REGISTRO GAVETA 1 DN25</t>
  </si>
  <si>
    <t>BASE REGISTRO GAVETA 3/4 DN20</t>
  </si>
  <si>
    <t>BASE REGISTRO PRESSAO 3/4 DN20</t>
  </si>
  <si>
    <t>BUCHA REDU PPR M/F 32X25MM</t>
  </si>
  <si>
    <t>BUCHA REDU PPR M/F 40X25MM</t>
  </si>
  <si>
    <t>BUCHA REDU PPR M/F 40X32MM</t>
  </si>
  <si>
    <t>BUCHA REDU PPR M/F 50X32MM</t>
  </si>
  <si>
    <t>BUCHA REDU PPR M/F 63X40MM</t>
  </si>
  <si>
    <t>BUCHA REDU PPR M/F 63X50MM</t>
  </si>
  <si>
    <t>BUCHA REDU PPR M/F 75X63MM</t>
  </si>
  <si>
    <t>BUCHA REDU PPR M/F 90X63MM</t>
  </si>
  <si>
    <t>CAP ESGOTO SN DN 100</t>
  </si>
  <si>
    <t>CAP ESGOTO SN DN 50</t>
  </si>
  <si>
    <t>GRELHA QUAD CR 150</t>
  </si>
  <si>
    <t>JOELHO 90 ESG SN ANEL LAB DN40X38</t>
  </si>
  <si>
    <t>JOELHO 90 PPR F/F 32MM</t>
  </si>
  <si>
    <t>JOELHO 90 PPR F/F 63MM</t>
  </si>
  <si>
    <t>JUNCAO SIMPLES ESG SN DN 100</t>
  </si>
  <si>
    <t>JUNCAO SIMPLES ESG SN DN 40</t>
  </si>
  <si>
    <t>JUNCAO SIMPLES ESG SN DN 50</t>
  </si>
  <si>
    <t>PORTA GR N21 QUADRADO CINZA 150</t>
  </si>
  <si>
    <t>REDUCAO EXC ESG SN DN 100X50</t>
  </si>
  <si>
    <t>REDUCAO EXC ESG SN DN 75X50</t>
  </si>
  <si>
    <t>REGISTRO GAVETA B 1.1/2 DN40 - BRUTO</t>
  </si>
  <si>
    <t>REGISTRO GAVETA B 3 DN75 - BRUTO</t>
  </si>
  <si>
    <t>REGISTRO GAVETA B 3/4 DN20 - BRUTO</t>
  </si>
  <si>
    <t>TE PPR F/F/F 25MM</t>
  </si>
  <si>
    <t>TE PPR F/F/F 32MM</t>
  </si>
  <si>
    <t>TE PPR F/F/F 50MM</t>
  </si>
  <si>
    <t>TE PPR F/F/F 63MM</t>
  </si>
  <si>
    <t>TE REDU CENT PPR F/F/F 32X25MM</t>
  </si>
  <si>
    <t>4 TE REDU CENT PPR F/F/F 40X32MM</t>
  </si>
  <si>
    <t>TE REDU CENT PPR F/F/F 50X25MM</t>
  </si>
  <si>
    <t>TE REDU CENT PPR F/F/F 63X40MM</t>
  </si>
  <si>
    <t>TE REDU CENT PPR F/F/F 63X50MM</t>
  </si>
  <si>
    <t>TE REDU CENT PPR F/F/F 75X50MM</t>
  </si>
  <si>
    <t>TE REDU CENT PPR F/F/F 75X63MM</t>
  </si>
  <si>
    <t>TE REDU CENT PPR F/F/F 90X63MM</t>
  </si>
  <si>
    <t>TE REDU CENT PPR F/F/F 90X75MM</t>
  </si>
  <si>
    <t>TE REDU ESG SN DN 100X75</t>
  </si>
  <si>
    <t>TE REDU ESG SN DN 150X100</t>
  </si>
  <si>
    <t>TE REDU ESG SN DN 75X50</t>
  </si>
  <si>
    <t>TERMINAL VENT ESG DN50</t>
  </si>
  <si>
    <t>TERMINAL VENT ESG DN75</t>
  </si>
  <si>
    <t>TUBO DESC P/ VAL HYDRA N11 C/J DN 38</t>
  </si>
  <si>
    <t>TUBO PPR PN 12 32MMX3M</t>
  </si>
  <si>
    <t>TUBO PPR PN 12 40MMX3M</t>
  </si>
  <si>
    <t>TUBO PPR PN 12 50MMX3M</t>
  </si>
  <si>
    <t>TUBO PPR PN 12 63MMX3M</t>
  </si>
  <si>
    <t>TUBO PPR PN 12 75MMX3M</t>
  </si>
  <si>
    <t>TUBO PPR PN 20 25MMX3M</t>
  </si>
  <si>
    <t>TUBO PPR PN 20 90MMX3M</t>
  </si>
  <si>
    <t>TUBO PVC ESGOTO SN DN100X6M</t>
  </si>
  <si>
    <t>TUBO PVC ESGOTO SN DN150X6M</t>
  </si>
  <si>
    <t>TUBO PVC ESGOTO SN DN40X6M</t>
  </si>
  <si>
    <t>TUBO PVC ESGOTO SN DN50X6M</t>
  </si>
  <si>
    <t>TUBO PVC ESGOTO SR DN150X6M</t>
  </si>
  <si>
    <t>ADAPT PPR TRANS F/M 63X2</t>
  </si>
  <si>
    <t>JOELHO 45 PPR F/F 63MM</t>
  </si>
  <si>
    <t>LUVA SIMPLES PPR F/F 75MM</t>
  </si>
  <si>
    <t>ANEL DE VEDACAO ESG SN DN50</t>
  </si>
  <si>
    <t>ANEL DE VEDACAO ESG SN DN75</t>
  </si>
  <si>
    <t>ADESIVO FRASCO 850G</t>
  </si>
  <si>
    <t>PRE FABRICADO - LAJE MACICA</t>
  </si>
  <si>
    <t>PRE FABRICADO - PEA LP20</t>
  </si>
  <si>
    <t>PRE FABRICADO - ESCADA</t>
  </si>
  <si>
    <t>PRE FABRICADO - VIGA SEM CONSOLE</t>
  </si>
  <si>
    <t>PRE FABRICADO - PILAR COM CONSOLO</t>
  </si>
  <si>
    <t>TRENA FIBRA 30M ABERTA</t>
  </si>
  <si>
    <t>CAL CRESOCAL 20KG</t>
  </si>
  <si>
    <t>ADESIVO PU40 CINZA 400G</t>
  </si>
  <si>
    <t>ADAPT PPR TRANS F/F 25X1/2</t>
  </si>
  <si>
    <t>JOELHO 45 ESG SN DN 40</t>
  </si>
  <si>
    <t>JOELHO 45 PPR F/F 25MM</t>
  </si>
  <si>
    <t>LUVA SIMPLES ESG SN DN40</t>
  </si>
  <si>
    <t>LUVA SIMPLES PPR F/F 32MM</t>
  </si>
  <si>
    <t>PARAFUSO FLANGEADO PONTA AGULHA PHILIPS 4,2X13MM</t>
  </si>
  <si>
    <t>LUVA SIMPLES PPR F/F 50MM</t>
  </si>
  <si>
    <t>LUVA SOLD/ROSC 25MMX3/4</t>
  </si>
  <si>
    <t>ACOPLAMENTO 38X38 ZINC</t>
  </si>
  <si>
    <t>ARRUELA ALUMINIO 3/4</t>
  </si>
  <si>
    <t>ARRUELA LISA 5/16</t>
  </si>
  <si>
    <t>BUCHA ALUMINIO 3/4</t>
  </si>
  <si>
    <t>BUCHA PLASTICA S10 C/100 UN</t>
  </si>
  <si>
    <t>BUCHA PLASTICA S8 C/100 UN</t>
  </si>
  <si>
    <t>CAIXA P/TOMADA MOD.NOVO NBR</t>
  </si>
  <si>
    <t>CRUZETA HOR.PERF.90 100X100</t>
  </si>
  <si>
    <t>CRUZETA HOR.PERF.90 200X100</t>
  </si>
  <si>
    <t>CURVA GALVANIZADA FOGO MEDIA 3/4X90 C/R</t>
  </si>
  <si>
    <t>CURVA INV. PERF. 90 100X100</t>
  </si>
  <si>
    <t>EMENDA I P/PERF. 38X38 INTERNA</t>
  </si>
  <si>
    <t>EMENDA X P/PERF. 38X38 INTERNA</t>
  </si>
  <si>
    <t>FLANGE 200X100</t>
  </si>
  <si>
    <t>JAQUETA E CONE 5/16</t>
  </si>
  <si>
    <t>JUNCAO INTERNA 100X100</t>
  </si>
  <si>
    <t>MAO FRANCESA SIMPLES 300MM</t>
  </si>
  <si>
    <t>PARAFUSO P/BUCHA S10</t>
  </si>
  <si>
    <t>PORCA SEXTAVADA 5/16</t>
  </si>
  <si>
    <t>RED.C.PERF.200X100/100X100</t>
  </si>
  <si>
    <t>SAIDA HORIZONTAL 3/4</t>
  </si>
  <si>
    <t>SAIDA LATERAL 3/4</t>
  </si>
  <si>
    <t>SAPATA EXTERNA 4 FUROS</t>
  </si>
  <si>
    <t>SUPORTE BALANCO P/VERG. 100X100</t>
  </si>
  <si>
    <t>SUPORTE BALANCO P/VERG. 200X100</t>
  </si>
  <si>
    <t>T HOR. PERF. 100X100</t>
  </si>
  <si>
    <t>T HOR. PERF. 90 200X100</t>
  </si>
  <si>
    <t>UNIDUT ROSCA 3/4</t>
  </si>
  <si>
    <t>VERGALHAO BARRA ROSCADO 5/16X3000MM</t>
  </si>
  <si>
    <t>PORC CIMENTO ACETI 84X84</t>
  </si>
  <si>
    <t>ARGA. PORC. INT. CZ PLAS. 20KG QUARTZ</t>
  </si>
  <si>
    <t>REJUNTE</t>
  </si>
  <si>
    <t>VALVULA DESCARGA RI BASE 1.1/2</t>
  </si>
  <si>
    <t>VIGA U 6 150X50 CHAPA 12</t>
  </si>
  <si>
    <t>VIGA U 6 150X50 - CHAPA 11</t>
  </si>
  <si>
    <t>CANTONEIRA 2X1/8</t>
  </si>
  <si>
    <t>COLHER DE PEDREIRO 9 OVAL</t>
  </si>
  <si>
    <t>DESEMPENADEIRA ACO 25,5X12</t>
  </si>
  <si>
    <t>MADEIRA SERRADA QUARUBA ROSA</t>
  </si>
  <si>
    <t>DILUENTE GF 5L</t>
  </si>
  <si>
    <t>GALVIFER ALUMINIO 3,6L</t>
  </si>
  <si>
    <t>GALVIFER PRETO FOSCO 3,6L</t>
  </si>
  <si>
    <t>TELA POPI PESADA - EQ138 10X10 4.2-2X3MT</t>
  </si>
  <si>
    <t>T</t>
  </si>
  <si>
    <t>UNIAO INOX 304L SOLD TC OD CURTA 38,10MM 1.1/2</t>
  </si>
  <si>
    <t>JOELHO 90 ESG SN DN 40</t>
  </si>
  <si>
    <t>TUBO PPR PN 20 50MMX3M</t>
  </si>
  <si>
    <t>CABO NU 750V 50,00MM 19 VIAS</t>
  </si>
  <si>
    <t>CONECTOR GRAMPO P/ HASTE DE ATERRAMENTO</t>
  </si>
  <si>
    <t>ELETRODUTO CORRUGADO 4</t>
  </si>
  <si>
    <t>HASTE ATERRAMENTO 12,7MMX2,40CM</t>
  </si>
  <si>
    <t>BARRA SEGURANCA ALUM 600MM RETA</t>
  </si>
  <si>
    <t>BARRA SEGURANCA ALUM 450MM RETA</t>
  </si>
  <si>
    <t>VALVULA ESCO CUBA CROMADO 1.1/4</t>
  </si>
  <si>
    <t>LIGACAO FLEXIVEL 40CM CR 4607</t>
  </si>
  <si>
    <t>SIFAO SANFONADO CROMADO SSUM2</t>
  </si>
  <si>
    <t>KIT INST.P/BACIA CONV.FIXA VERT.CRO</t>
  </si>
  <si>
    <t>ACAB. VD. CHROME DOCOL</t>
  </si>
  <si>
    <t>VAL.P/MICTORIO CR - VTA010CWB</t>
  </si>
  <si>
    <t>CUBA EMB LAVINIA 40 BL ACO INOX POLIDO</t>
  </si>
  <si>
    <t>TOR.P/COZ.MESA B.ALTA GALI00801306</t>
  </si>
  <si>
    <t>CAIXA LUZ DRYWALL 4 2 AMARELA</t>
  </si>
  <si>
    <t>CAIXA LUZ DRYWALL 4 4 AMARELA</t>
  </si>
  <si>
    <t>TANQUE DE ENCAIXE HERA 23L</t>
  </si>
  <si>
    <t>TORN ESFERA VAZAO TOTAL 1417</t>
  </si>
  <si>
    <t>BUCHA REDU SOLD CTA 40X32MM</t>
  </si>
  <si>
    <t>ELUMAFLEX 35X10MMX2,00 MTS</t>
  </si>
  <si>
    <t>TE SOLDAVEL 32MM</t>
  </si>
  <si>
    <t>TUBO PVC SOLDAVEL 32X6MT</t>
  </si>
  <si>
    <t>VERGALHAO CA-50 25,00MM 12 MTS</t>
  </si>
  <si>
    <t>BARRA ROSCADA 6,35-1/4X1MT GALVANIZADA</t>
  </si>
  <si>
    <t>BARRA ROSCADA 6,35-1/4 ROSCA INTERNA</t>
  </si>
  <si>
    <t>PORCA SEXTAVADA 6,35-1/4 ALTA GALVANIZADA</t>
  </si>
  <si>
    <t>PARABOLT PBI 6,35-1/4 ROSCA INTERNA</t>
  </si>
  <si>
    <t>ARRUELA LISA 6,35-1/4 ALTA GALVANIZADA</t>
  </si>
  <si>
    <t>BROCA SDS PLUS 6,0X40/110MM</t>
  </si>
  <si>
    <t>FITA PARA CANTOS</t>
  </si>
  <si>
    <t>PA DW TROMBETA AG AC 3,5X45</t>
  </si>
  <si>
    <t>JOELHO 45 ESG SN DN 150</t>
  </si>
  <si>
    <t>JOELHO 45 PPR F/F 90MM</t>
  </si>
  <si>
    <t>JOELHO 90 PPR F/F 90MM</t>
  </si>
  <si>
    <t>TUBO PPR PN 20 63MMX2M</t>
  </si>
  <si>
    <t>TUBO PPR PN 20 75MMX3M</t>
  </si>
  <si>
    <t>CALHA 120C26</t>
  </si>
  <si>
    <t>PORTAS E FECHAMENTOS EM ALUMINIO</t>
  </si>
  <si>
    <t>PINGADEIRA E SOLEIRA</t>
  </si>
  <si>
    <t>CABO 1KV FLEX 16MM AZ 90</t>
  </si>
  <si>
    <t>CABO 1KV FLEX 16MM VD 90</t>
  </si>
  <si>
    <t>CABO 1KV FLEX 16MM PT 90</t>
  </si>
  <si>
    <t>DISPOSITIVO DR 4X63A 30MA</t>
  </si>
  <si>
    <t>DISJUNTOR C 3X25A 3KA</t>
  </si>
  <si>
    <t>DISJUNTOR C 1X10A 3 KA</t>
  </si>
  <si>
    <t>EMENDA INT 50X50 TIPO U</t>
  </si>
  <si>
    <t>TAMPA DE ELETR 50X3M</t>
  </si>
  <si>
    <t>SUPORTE SUSP. FECHADO 50X50 ZINC</t>
  </si>
  <si>
    <t>ARAME REC INDUSTRIA BWG 12 2,77MM</t>
  </si>
  <si>
    <t>TELA ENGOMADA ESTRUTURANTE</t>
  </si>
  <si>
    <t>BROCA SDS MAX 32X250/370</t>
  </si>
  <si>
    <t>PARABOLT PB 15,87-5/8X4.1/2</t>
  </si>
  <si>
    <t>LAVATORIO PARA ASSEPSIA</t>
  </si>
  <si>
    <t>CUBA APOIO QUAD 30X30 ICASA</t>
  </si>
  <si>
    <t>BACIA CONVENCIONAL CELIT</t>
  </si>
  <si>
    <t>CUBA OVAL EMBUT ICASA</t>
  </si>
  <si>
    <t>MICTO C/ KIT ICASA</t>
  </si>
  <si>
    <t>KIT BACIA CONVENCIONAL ICASA</t>
  </si>
  <si>
    <t>PATCH PAINEL MODULAR MULTILAN CAT.6 24 PORTAS</t>
  </si>
  <si>
    <t>CONECTOR FEMEA GIGALAN CAT.6 BRANCO</t>
  </si>
  <si>
    <t>PATCH CORD. U/UTP GIGALAN GREEN CAT.6 VERMELHO</t>
  </si>
  <si>
    <t>PATCH CORD U/UTP GIGALAN GREEN 2.5 VERMELHO</t>
  </si>
  <si>
    <t>GUIA CABO HORIZONTAL FECHADO</t>
  </si>
  <si>
    <t>CABO TRANSMISSAO DE DADOS GIGALAN VERMELHO RIB</t>
  </si>
  <si>
    <t>CONCENTRADO BEBIDA ENERGETICA TRADICIONAL ADM</t>
  </si>
  <si>
    <t>PREFORMA 31,7G CRISTAL 1/ 1,5L A</t>
  </si>
  <si>
    <t>PREFORMA 30,0G CRISTAL 1L/ 1,5L E</t>
  </si>
  <si>
    <t>PREFORMA 18,02G CRISTAL 250/ 275/ 500ML D</t>
  </si>
  <si>
    <t>PREFORMA 41,0G CRISTAL 2L A1</t>
  </si>
  <si>
    <t>PREFORMA 46,65G CRISTAL 2L A2</t>
  </si>
  <si>
    <t>PREFORMA 56,65G CRISTAL 3L E</t>
  </si>
  <si>
    <t>PREFORMA 15,2G CRISTAL 450/ 500ML B</t>
  </si>
  <si>
    <t>PREFORMA 41,0G VERDE 2L A1</t>
  </si>
  <si>
    <t>PREFORMA 42,7G VERDE 2L C1</t>
  </si>
  <si>
    <t>PREFORMA 54,7G VERDE 3L A</t>
  </si>
  <si>
    <t>PREFORMA 56,65G VERDE 3L E</t>
  </si>
  <si>
    <t>PREFORMA 20,2G VERDE 500ML A</t>
  </si>
  <si>
    <t>PREFORMA 12,0G CRISTAL 200ML A</t>
  </si>
  <si>
    <t>PREFORMA 42,7G CRISTAL 2L C1</t>
  </si>
  <si>
    <t>PREFORMA 46,7G CRISTAL 2L C2</t>
  </si>
  <si>
    <t>PREFORMA 54,7G CRISTAL 3L A</t>
  </si>
  <si>
    <t>PREFORMA 54,4G CRISTAL 3L F</t>
  </si>
  <si>
    <t>PREFORMA 20,2G CRISTAL 500ML A</t>
  </si>
  <si>
    <t>PREFORMA 20,6G CRISTAL 500ML B</t>
  </si>
  <si>
    <t>PREFORMA 54,4G VERDE 3L F</t>
  </si>
  <si>
    <t>PREFORMA 20,6G VERDE 500ML B</t>
  </si>
  <si>
    <t>PREFORMA 19,5G VERDE 500ML C</t>
  </si>
  <si>
    <t>PREFORMA 15,6G CRISTAL 450/ 500ML C</t>
  </si>
  <si>
    <t>PREFORMA 17,8G CRISTAL 250/ 275/ 500ML B</t>
  </si>
  <si>
    <t>REFRIKO COLA 12X200ML IND - CERVEJARIA</t>
  </si>
  <si>
    <t>REFRIKO GUARANA 12X200ML IND - CERVEJARIA</t>
  </si>
  <si>
    <t>REFRIKO GUARANA S/ ACUCARES 12X200ML IND - CERVEJARIA</t>
  </si>
  <si>
    <t>REFRIKO LARANJA 12X200ML IND - CERVEJARIA</t>
  </si>
  <si>
    <t>REFRIKO LIMAO 12X200ML IND - CERVEJARIA</t>
  </si>
  <si>
    <t>REFRIKO TUBAINA 12X200ML IND - CERVEJARIA</t>
  </si>
  <si>
    <t>REFRIKO UVA 12X200ML IND - CERVEJARIA</t>
  </si>
  <si>
    <t>GIN JAMES COOK 6X900ML EXP</t>
  </si>
  <si>
    <t>LATA DE ALUMINIO LISA 473ML</t>
  </si>
  <si>
    <t>ROTULO SLEEVE FURIOSO UVA VERDE E PESSEGO 473ML</t>
  </si>
  <si>
    <t>002</t>
  </si>
  <si>
    <t>FURIOSO UVA VERDE E PESSEGO 6X473ML</t>
  </si>
  <si>
    <t>003</t>
  </si>
  <si>
    <t>FURIOSO UVA VERDE E PESSEGO 6X2LT IND - CERVEJARIA</t>
  </si>
  <si>
    <t>SUC CAMPO LARGO UVA 1,5LT - ME</t>
  </si>
  <si>
    <t>SUC CAMPO LARGO UVA TINTO 900ML - ME</t>
  </si>
  <si>
    <t>SUC CAMPO LARGO MACA 900ML - ME</t>
  </si>
  <si>
    <t>SUC CAMPO LARGO GOIABA E MACA 900ML - ME</t>
  </si>
  <si>
    <t>AC CAMPO LARGO INTEGRAL 900ML- ME</t>
  </si>
  <si>
    <t>VT DON MELCHOR CABERNET SAUVIGNON SAFRA 2020 750ML - ME</t>
  </si>
  <si>
    <t>VT DON MELCHOR CABERNET SAUVIGNON SAFRA 2021 750ML - ME</t>
  </si>
  <si>
    <t>VT CABALLO CHILENO CABERNET SAUVIGNON 750ML - ME</t>
  </si>
  <si>
    <t>VT CABALLO CHILENO CARMENERE 750ML - ME</t>
  </si>
  <si>
    <t>VB CABALLO CHILENO SAUVIGNON BLANC 750ML - ME</t>
  </si>
  <si>
    <t>VT TORO CENTENARIO LOS LABURANTES MALBEC 750ML - ME</t>
  </si>
  <si>
    <t>VT TORO CENTENARIO LOS LABURANTES CABERNET SAUVIGNON 750ML - ME</t>
  </si>
  <si>
    <t>VB TORO CENTENARIO LOS LABURANTES CHARDONNAY 750ML - ME</t>
  </si>
  <si>
    <t>VT CASILLERO DEL DIABLO BELIGTH RED 750ML - ME</t>
  </si>
  <si>
    <t>VB CASILLERO DEL DIABLO BLANC CABERNET 750ML - ME</t>
  </si>
  <si>
    <t>VT DIABLO DEEP CARMENERE 750ML - ME</t>
  </si>
  <si>
    <t>ESP CAMPO LARGO MOSCATEL 750 ML - ME</t>
  </si>
  <si>
    <t>ESP CAMPO LARGO MOSCATEL ROSE 750 ML - ME</t>
  </si>
  <si>
    <t>ESP LUNAR PERFETTO MOSCATEL ROSE 750ML - ME</t>
  </si>
  <si>
    <t>ESP LUNAR PERFETTO MOSCATEL 750ML - ME</t>
  </si>
  <si>
    <t>ESP LUNAR PERFETTO BRUT 750ML - ME</t>
  </si>
  <si>
    <t>ESP CAMPO LARGO FASTY ZERO ALCOOL 660ML - ME</t>
  </si>
  <si>
    <t>GIN GINTUDO ORANGE 1LT - ME</t>
  </si>
  <si>
    <t>GIN ROCKS POCKET 200ML - ME</t>
  </si>
  <si>
    <t>001</t>
  </si>
  <si>
    <t>ROTULO BOPP REFRISHOW GUARANA 2L</t>
  </si>
  <si>
    <t>ROTULO BOPP REFRIKO GUARANA S/ ACUCARES 200ML</t>
  </si>
  <si>
    <t>ROTULO SLEEVE FURIOSO UVA VERDE E PESSEGO 2L</t>
  </si>
  <si>
    <t>ROTULO SLEEVE FURIOSO MANGA 250ML</t>
  </si>
  <si>
    <t>PREFORMA CRISTAL 450/ 500ML D</t>
  </si>
  <si>
    <t>PREFORMA VERDE 500ML G</t>
  </si>
  <si>
    <t>005</t>
  </si>
  <si>
    <t>CHAPA SEM IMPRESSAO 0960X1160MM</t>
  </si>
  <si>
    <t>MULT ALCLOR 50L</t>
  </si>
  <si>
    <t>AMERSITE 2 25L</t>
  </si>
  <si>
    <t>TOUCA SANFONADA TNT BRANCA C/ 100 UN</t>
  </si>
  <si>
    <t>PAPEL TOALHA BOBINA</t>
  </si>
  <si>
    <t>C-BOB 2032696 - 1</t>
  </si>
  <si>
    <t>ADITIVO PARA LIMPEZA DATADORA VIDEOJET V901Q</t>
  </si>
  <si>
    <t>TINTA ACRILICA</t>
  </si>
  <si>
    <t>PERFIL</t>
  </si>
  <si>
    <t>PORTA TOUCAS MANUAL GRANDE</t>
  </si>
  <si>
    <t>COPO DESCARTAVEL</t>
  </si>
  <si>
    <t>LUVA ANTICORTE</t>
  </si>
  <si>
    <t>LUVA DE RASPA</t>
  </si>
  <si>
    <t>ABAFADOR CONCHA</t>
  </si>
  <si>
    <t>RODA DE LIXA PG</t>
  </si>
  <si>
    <t>AGAR MILK</t>
  </si>
  <si>
    <t>ABRACADEIRA</t>
  </si>
  <si>
    <t>ETIQUETA REMOVIVEL PARA BARRIL 105X160</t>
  </si>
  <si>
    <t>ETIQUETA ADESIVA BOPP 105X160 ROXA</t>
  </si>
  <si>
    <t>ETIQUETA ADESIVA BOPP 105X160 VERDE AGUA</t>
  </si>
  <si>
    <t>ETIQUETA ADESIVA BOPP 105X160 CORAL</t>
  </si>
  <si>
    <t>ETIQUETA ADESIVA BOPP 105X160 LILAS</t>
  </si>
  <si>
    <t>AMOSTRA</t>
  </si>
  <si>
    <t>REBOBINADOR DE ETIQUETAS</t>
  </si>
  <si>
    <t>ETIQUETA ADESIVA BOPP 105X160 AMARELA</t>
  </si>
  <si>
    <t>ETIQUETA ADESIVA BOPP 105X160 CINZA</t>
  </si>
  <si>
    <t>DISPENSER</t>
  </si>
  <si>
    <t>PLACA DE PETRI</t>
  </si>
  <si>
    <t>LUVA NITRILICA</t>
  </si>
  <si>
    <t>PERA PIPETADORA</t>
  </si>
  <si>
    <t>CUBETA DE VIDRO</t>
  </si>
  <si>
    <t>AGAR DRBC</t>
  </si>
  <si>
    <t>ISOCTANO</t>
  </si>
  <si>
    <t>PIPETA GRADUADA DE 2ML PLASTICO</t>
  </si>
  <si>
    <t>ESCOVAS P/ VIDRARIA</t>
  </si>
  <si>
    <t>ENZIMA</t>
  </si>
  <si>
    <t>AGAR WL</t>
  </si>
  <si>
    <t>SOLUCAO TAMPAO</t>
  </si>
  <si>
    <t>VALVULA EXTRATORA ENGATE RAPIDO P/ BARRIL DE CHOPP</t>
  </si>
  <si>
    <t>ERLENMEYER 250ML BOCA LARGA PLASTICO</t>
  </si>
  <si>
    <t>0303</t>
  </si>
  <si>
    <t>SUPORTE P/ BOBINA</t>
  </si>
  <si>
    <t>BATERIA P/ NOTEBOOK</t>
  </si>
  <si>
    <t>AROMATIZANTE DE AMBIENTE</t>
  </si>
  <si>
    <t>LIMPADOR GELATINOSO</t>
  </si>
  <si>
    <t>SABONETE</t>
  </si>
  <si>
    <t>RODO DE ALUMINIO</t>
  </si>
  <si>
    <t>PANO P/ LIMPEZA</t>
  </si>
  <si>
    <t>LEITE</t>
  </si>
  <si>
    <t>PAO DE QUEIJO</t>
  </si>
  <si>
    <t>ESPONJA P/ LIMPEZA</t>
  </si>
  <si>
    <t>PINO MACHO</t>
  </si>
  <si>
    <t>PASTA DESENGRAXANTE ABRASIVA 900GR</t>
  </si>
  <si>
    <t>OLEO DE SOJA</t>
  </si>
  <si>
    <t>BALDE</t>
  </si>
  <si>
    <t>COPO MEDIDOR</t>
  </si>
  <si>
    <t>GARRAFA TERMICA</t>
  </si>
  <si>
    <t>VINAGRE DE ALCOOL 750ML</t>
  </si>
  <si>
    <t>PALITO DE DENTE</t>
  </si>
  <si>
    <t>FOSFORO</t>
  </si>
  <si>
    <t>PEDRA SANITARIA</t>
  </si>
  <si>
    <t>PILHA BATERIA ALCALINA</t>
  </si>
  <si>
    <t>BOBINA P/ PONTO</t>
  </si>
  <si>
    <t>CANETA PINCEL ATOMICO PERMANENTE</t>
  </si>
  <si>
    <t>BUCHA</t>
  </si>
  <si>
    <t>JOELHO</t>
  </si>
  <si>
    <t>LIXA AGUA 080</t>
  </si>
  <si>
    <t>DISJUNTOR</t>
  </si>
  <si>
    <t>ESPUMA EXPANSIVA</t>
  </si>
  <si>
    <t>TORNEIRA</t>
  </si>
  <si>
    <t>VASELINA PASTA</t>
  </si>
  <si>
    <t>LAMPADA GERMICIDA</t>
  </si>
  <si>
    <t>LIXA AGUA 100</t>
  </si>
  <si>
    <t>CAP SOLDAVEL 20MM</t>
  </si>
  <si>
    <t>GALAO DE TINTA</t>
  </si>
  <si>
    <t>DISCO DIAMANTADO TURBO 230X22,23MM</t>
  </si>
  <si>
    <t>DISCO DIAMAN SEGMEN 4.1/2</t>
  </si>
  <si>
    <t>CAP SOLDAVEL 50MM</t>
  </si>
  <si>
    <t>LINHA DE PEDREIRO</t>
  </si>
  <si>
    <t>ADITIVO P/ ARGAMASSA</t>
  </si>
  <si>
    <t>BARRA DE FERRO</t>
  </si>
  <si>
    <t>TRINCO P/ PORTA</t>
  </si>
  <si>
    <t>BOTINA P/ EPI</t>
  </si>
  <si>
    <t>LUVA P/ EPI</t>
  </si>
  <si>
    <t>CAPA DE CHUVA</t>
  </si>
  <si>
    <t>CARTUCHO QUIMICO</t>
  </si>
  <si>
    <t>LUVA ANTICORTE TAM 10</t>
  </si>
  <si>
    <t>MASCARA C/ VALVULA</t>
  </si>
  <si>
    <t>BOTA PT PVC CANO LONGO TAM 36</t>
  </si>
  <si>
    <t>BOTA PT PVC CANO LONGO TAM 37</t>
  </si>
  <si>
    <t>BOTA PT PVC CANO LONGO TAM 38</t>
  </si>
  <si>
    <t>BOTA PT PVC CANO LONGO TAM 39</t>
  </si>
  <si>
    <t>BOTA PT PVC CANO LONGO TAM 40</t>
  </si>
  <si>
    <t>BOTA PT PVC CANO LONGO TAM 41</t>
  </si>
  <si>
    <t>MANGOTE P/ EPI</t>
  </si>
  <si>
    <t>LUVA LATEX</t>
  </si>
  <si>
    <t>MANGOTE EM COURO DE RASPA</t>
  </si>
  <si>
    <t>RESPIRADOR PURIFICADOR DE AR TAMANHO UNICO</t>
  </si>
  <si>
    <t>BOTA PT PVC CANO LONGO TAM 35</t>
  </si>
  <si>
    <t>BOTA PT PVC CANO LONGO TAM 42</t>
  </si>
  <si>
    <t>BOTA PT PVC CANO LONGO TAM 43</t>
  </si>
  <si>
    <t>BOTA PT PVC CANO LONGO TAM 44</t>
  </si>
  <si>
    <t>BOTA PT PVC CANO LONGO TAM 46</t>
  </si>
  <si>
    <t>ANEL DE VEDACAO PARA CARTUCHOS E FILTROS</t>
  </si>
  <si>
    <t>CONJUNTO DE VISOR ACRILICO PARA MASCARA</t>
  </si>
  <si>
    <t>CONJUNTO DE TIRANTES PARA MASCARA</t>
  </si>
  <si>
    <t>VALVULA DE EXALACAO PARA MASCARA</t>
  </si>
  <si>
    <t>VALVULA DE INALACAO PARA MASCARA</t>
  </si>
  <si>
    <t>MOLDURA PARA VISOR DE MASCARA</t>
  </si>
  <si>
    <t>FILME PROTETOR DE LENTE DESCARTAVEL</t>
  </si>
  <si>
    <t>LUVA PARA PROTECAO CONTRA AGENTES TERMICOS TAM XG 10</t>
  </si>
  <si>
    <t>AVENTAL DE RASPA</t>
  </si>
  <si>
    <t>OLEO MOTOR</t>
  </si>
  <si>
    <t>ANEL DE VEDACAO DHD 1/2</t>
  </si>
  <si>
    <t>CAPA CILINDRO</t>
  </si>
  <si>
    <t>SENSOR DE PRESSAO</t>
  </si>
  <si>
    <t>PNEU</t>
  </si>
  <si>
    <t>VALVULA</t>
  </si>
  <si>
    <t>RESERVATORIO LIMPA PARABRISA</t>
  </si>
  <si>
    <t>PORCA</t>
  </si>
  <si>
    <t>TAMPA TANQUE</t>
  </si>
  <si>
    <t>OLEO LUBRIFICANTE MINERAL</t>
  </si>
  <si>
    <t>RETENTOR</t>
  </si>
  <si>
    <t>JUNTA AUTOMOTIVA</t>
  </si>
  <si>
    <t>CHICOTE DE FIACAO</t>
  </si>
  <si>
    <t>CHICOTE BUZZER</t>
  </si>
  <si>
    <t>BATENTE</t>
  </si>
  <si>
    <t>TERMINAL FIO ENCAIXE COM TRAVA</t>
  </si>
  <si>
    <t>FILTRO LUBRIFICANTE MOTOR</t>
  </si>
  <si>
    <t>ROLAMENTO</t>
  </si>
  <si>
    <t>GRAXA SPRAY BRANCA</t>
  </si>
  <si>
    <t>MANGUEIRA AUTOMOTIVA</t>
  </si>
  <si>
    <t>TINTA SPRAY</t>
  </si>
  <si>
    <t>ENGATE RAPIDO PARA MANGUEIRA 3/4</t>
  </si>
  <si>
    <t>LAMPADA PISCA/RE</t>
  </si>
  <si>
    <t>LAMPADA TACOGRAFO</t>
  </si>
  <si>
    <t>CONEXAO INSTANTANEA EM L DE PLASTICO</t>
  </si>
  <si>
    <t>EMENDA TEE</t>
  </si>
  <si>
    <t>SILICONE ACETICO</t>
  </si>
  <si>
    <t>CILINDRO EMBREAGEM</t>
  </si>
  <si>
    <t>ANEL AJUSTE ROLAMENTO</t>
  </si>
  <si>
    <t>TINTA AUTOMOTIVA</t>
  </si>
  <si>
    <t>CORREIA</t>
  </si>
  <si>
    <t>OLEO DE CAMBIO</t>
  </si>
  <si>
    <t>TEE TOMADA TESTE</t>
  </si>
  <si>
    <t>VIDRO ESPELHO</t>
  </si>
  <si>
    <t>CAPA DE PORCA 32/33MM</t>
  </si>
  <si>
    <t>OLEO LUBRAX</t>
  </si>
  <si>
    <t>VALVULA PNEUMATICA 5/2 VIAS</t>
  </si>
  <si>
    <t>CINTA PLASTICA</t>
  </si>
  <si>
    <t>PINO CONECTOR 1/4 ESCAMA P/ MANG 3/8</t>
  </si>
  <si>
    <t>UNIAO</t>
  </si>
  <si>
    <t>DEGRAU L/D</t>
  </si>
  <si>
    <t>TUBO DE ALTA TEMPERATURA 7313</t>
  </si>
  <si>
    <t>GUIA SINCRONIZADA</t>
  </si>
  <si>
    <t>FILTRO CABINE</t>
  </si>
  <si>
    <t>CAPA DE MANGUEIRA TEFLONADA 5/8</t>
  </si>
  <si>
    <t>CAPA DE MANGUEIRA 7/8X5/8</t>
  </si>
  <si>
    <t>CAPA DE MANGUEIRA 1/2X7/8</t>
  </si>
  <si>
    <t>CAPA DE MANGUEIRA 12-10X13/16-12</t>
  </si>
  <si>
    <t>ALICATE UNIVERSAL</t>
  </si>
  <si>
    <t>JOGO DE CHAVE</t>
  </si>
  <si>
    <t>JG BROCA AR 1,0-10,0MM</t>
  </si>
  <si>
    <t>MARTELO BOLA 300GR COM CABO</t>
  </si>
  <si>
    <t>ALICATE UNIVERSAL 8 1000V 200-8</t>
  </si>
  <si>
    <t>JOGO DE CHAVE COMB ACRV 10X24MM</t>
  </si>
  <si>
    <t>LENCOL BORRACHA 100X4.8 3\16X1 LONA</t>
  </si>
  <si>
    <t>PISSETA</t>
  </si>
  <si>
    <t>AGAR NUTRIENTE</t>
  </si>
  <si>
    <t>AGAR PCA</t>
  </si>
  <si>
    <t>OLEO PNEUMATICO</t>
  </si>
  <si>
    <t>SILICONE NEUTRO</t>
  </si>
  <si>
    <t>NITROGENIO</t>
  </si>
  <si>
    <t>GAS ARGONIO</t>
  </si>
  <si>
    <t>PINCA PARTE B</t>
  </si>
  <si>
    <t>PINCA PARTE C</t>
  </si>
  <si>
    <t>PINCA PARTE D</t>
  </si>
  <si>
    <t>PINCA PARTE A</t>
  </si>
  <si>
    <t>METALON</t>
  </si>
  <si>
    <t>ARRUELA LISA 10MM</t>
  </si>
  <si>
    <t>LENCOL BORRACHA S/ LONA</t>
  </si>
  <si>
    <t>DOBRADICA DE PORTA</t>
  </si>
  <si>
    <t>OLEO POLIOLESTER</t>
  </si>
  <si>
    <t>CORREIA COM GRAMPO</t>
  </si>
  <si>
    <t>REDUCAO CONCENTRICA</t>
  </si>
  <si>
    <t>BARRA 2 DA GARRA DO POSICIONADOR</t>
  </si>
  <si>
    <t>BARRA 4 DA PINCA DO POSICIONADOR</t>
  </si>
  <si>
    <t>TINTA VIARIA AMARELO</t>
  </si>
  <si>
    <t>TINTA VIARIA BRANCA</t>
  </si>
  <si>
    <t>TINTA VIARIA VERMELHO</t>
  </si>
  <si>
    <t>GUIA LINEAR SUPORTE DAS PINCAS</t>
  </si>
  <si>
    <t>CAIXA DE LIGACAO 3HP 220V 1F</t>
  </si>
  <si>
    <t>TALHADEIRA 14X20X250MM ENCAIXE SDS PLUS</t>
  </si>
  <si>
    <t>SOPRADOR DE FOLHA 220V 2000W</t>
  </si>
  <si>
    <t>ELETRODO 6010 3,25MM</t>
  </si>
  <si>
    <t>ELETRODO 7018 2,50MM</t>
  </si>
  <si>
    <t>VEDACAO DO BOCAL DA LATA</t>
  </si>
  <si>
    <t>DINAMOMETRO</t>
  </si>
  <si>
    <t>SEDE DE VALVULA</t>
  </si>
  <si>
    <t>FERRAMENTA FORMATO 3 P/ ROTULADORA</t>
  </si>
  <si>
    <t>BOMBA DE LUBRIFICACAO ESTEIRA</t>
  </si>
  <si>
    <t>CILINDRO WERK 25X50 HASTE</t>
  </si>
  <si>
    <t>CABO DE SINAL DO SERVOMOTOR</t>
  </si>
  <si>
    <t>LONA P/ ENVOLVEDORA</t>
  </si>
  <si>
    <t>GRAMPO DA CORREIA</t>
  </si>
  <si>
    <t>CARRINHO DE MAO 180KG</t>
  </si>
  <si>
    <t>FITA ANTIDERRAPANTE</t>
  </si>
  <si>
    <t>0312</t>
  </si>
  <si>
    <t>GABARITO DE PALETE</t>
  </si>
  <si>
    <t>ROLAMENTO SB 208</t>
  </si>
  <si>
    <t>ROLAMENTO UC 208</t>
  </si>
  <si>
    <t>PARAFUSO INOX ALLEN ABAULADO</t>
  </si>
  <si>
    <t>PARAFUSO ALLEN 08X30</t>
  </si>
  <si>
    <t>PARAFUSO ALLEN INOX 08X20</t>
  </si>
  <si>
    <t>ARRUELA LISA 1/4</t>
  </si>
  <si>
    <t>PARAFUSO ALLEN INOX 4X25MM</t>
  </si>
  <si>
    <t>PARAFUSO ALLEN 6X70MM</t>
  </si>
  <si>
    <t>PARAFUSO SEXTAVADO 304 8X30MM</t>
  </si>
  <si>
    <t>TUBO QUAD INOX 20X20X1,20MM 200 POL EXT</t>
  </si>
  <si>
    <t>BICO GRAXEIRO RETA 1/4</t>
  </si>
  <si>
    <t>ARRUELA LISA 8MM</t>
  </si>
  <si>
    <t>SEDE DE VALVULA BORBOLETA MODELO CHANFRO</t>
  </si>
  <si>
    <t>SEDE DE VALVULA C/ REBAIXO</t>
  </si>
  <si>
    <t>ROLAMENTO 6205 DDU</t>
  </si>
  <si>
    <t>ROLAMENTO 6204 DDU</t>
  </si>
  <si>
    <t>CHAVETA</t>
  </si>
  <si>
    <t>CHAPA P/ MANUTENCAO</t>
  </si>
  <si>
    <t>AR LISA ZINCADA 8MM</t>
  </si>
  <si>
    <t>BOCAL CERAMICO</t>
  </si>
  <si>
    <t>PARAFUSO ALLEN 8X45MM</t>
  </si>
  <si>
    <t>CORREIA SINCRONIZADA</t>
  </si>
  <si>
    <t>MANGOTE</t>
  </si>
  <si>
    <t>PINO FEMEA</t>
  </si>
  <si>
    <t>PARAFUSO ALLEN 05X050</t>
  </si>
  <si>
    <t>PARAFUSO ALLEN INOX 08X40</t>
  </si>
  <si>
    <t>BUCHA ARTICULACAO</t>
  </si>
  <si>
    <t>COTOVELO</t>
  </si>
  <si>
    <t>ESPIGAO</t>
  </si>
  <si>
    <t>SENSOR DE DISTANCIA</t>
  </si>
  <si>
    <t>REGISTRO</t>
  </si>
  <si>
    <t>ANEL RASPADOR SUPERIOR PINO MANGA EIXO</t>
  </si>
  <si>
    <t>GAXETA VITON</t>
  </si>
  <si>
    <t>CAIXA DE FERRAMENTAS</t>
  </si>
  <si>
    <t>CHAVE FENDA 3/16X3 CROMO VANADIO</t>
  </si>
  <si>
    <t>ARRUELA LISA 16MM</t>
  </si>
  <si>
    <t>ARRUELA LISA 18MM</t>
  </si>
  <si>
    <t>PARAFUSO ALLEN INOX 06X25</t>
  </si>
  <si>
    <t>PARAFUSO ALLEN 12X040</t>
  </si>
  <si>
    <t>ARRUELA LISA 1/2</t>
  </si>
  <si>
    <t>EMENDA</t>
  </si>
  <si>
    <t>PARAFUSO ALLEN 4X20MM</t>
  </si>
  <si>
    <t>CHAVE MINI BOIA NIVEL</t>
  </si>
  <si>
    <t>CHAVE MICRO SWTCH</t>
  </si>
  <si>
    <t>REMOVEDOR DE TINTA</t>
  </si>
  <si>
    <t>ARRUELA LISA 14MM</t>
  </si>
  <si>
    <t>PARAFUSO SEXTAVADO 16X050</t>
  </si>
  <si>
    <t>PARAFUSO ALLEN 06X050</t>
  </si>
  <si>
    <t>INOX PAR SEX 14X060</t>
  </si>
  <si>
    <t>ESPIGAO MACHO</t>
  </si>
  <si>
    <t>CAPA DE FIXACAO</t>
  </si>
  <si>
    <t>0318</t>
  </si>
  <si>
    <t>TENDA REFRIKO</t>
  </si>
  <si>
    <t>WIND BANNER FURIOSO</t>
  </si>
  <si>
    <t>0319</t>
  </si>
  <si>
    <t>0501</t>
  </si>
  <si>
    <t>BANQUETA</t>
  </si>
  <si>
    <t>ESPELHO CONVEXO</t>
  </si>
  <si>
    <t>JOGO DE MANGUEIRA</t>
  </si>
  <si>
    <t>PLUG</t>
  </si>
  <si>
    <t>PARAFUSO ALLEN 8X16MM</t>
  </si>
  <si>
    <t>BOMBA PNEUMATICA</t>
  </si>
  <si>
    <t>PLAFON LED 16W</t>
  </si>
  <si>
    <t>PLUG DE PINO</t>
  </si>
  <si>
    <t>REGULADOR DE FLUXO</t>
  </si>
  <si>
    <t>CONTROLE DE FLUXO</t>
  </si>
  <si>
    <t>SERRA COPO AR 21MM 13/16</t>
  </si>
  <si>
    <t>OLEO HIDRAULICO</t>
  </si>
  <si>
    <t>TOMADA SOB 3P+T 16A 220V IP44</t>
  </si>
  <si>
    <t>BORRACHA DA TULIPA ESPECIAL</t>
  </si>
  <si>
    <t>BOBINA P/ VALVULA</t>
  </si>
  <si>
    <t>DISCO FALP 4.1/2 G 40 B PLST T</t>
  </si>
  <si>
    <t>COLA DE JUNTA</t>
  </si>
  <si>
    <t>ALAVANCA PARAFUSADEIRA</t>
  </si>
  <si>
    <t>ALICATE CORTE DIAGONAL 6.1/2</t>
  </si>
  <si>
    <t>ANEL TRAVA</t>
  </si>
  <si>
    <t>TULIPA PEGADORA</t>
  </si>
  <si>
    <t>CONECTOR MACHO NPT</t>
  </si>
  <si>
    <t>BOLACHAS DE ACRILICO</t>
  </si>
  <si>
    <t>REGULADOR DE PRESSAO</t>
  </si>
  <si>
    <t>MICROVENTILADOR</t>
  </si>
  <si>
    <t>ADAPTADOR</t>
  </si>
  <si>
    <t>LUVA P/ MANUTENCAO</t>
  </si>
  <si>
    <t>BLOCO</t>
  </si>
  <si>
    <t>ANILHA TUBO 1/4</t>
  </si>
  <si>
    <t>CONEXAO COTOVELO MACHO 4X1/4</t>
  </si>
  <si>
    <t>VEDA ROSCA</t>
  </si>
  <si>
    <t>ESCOVA ACO</t>
  </si>
  <si>
    <t>CADEADO 40MM</t>
  </si>
  <si>
    <t>ANEL ELASTICO</t>
  </si>
  <si>
    <t>PULVERIZADOR PNEUMATICO</t>
  </si>
  <si>
    <t>CURVA</t>
  </si>
  <si>
    <t>VALVULA SOLENOIDE 3/8 3/2 24V</t>
  </si>
  <si>
    <t>JOGO DE CHAVE HEXAG ALLEN 1,5X10MM</t>
  </si>
  <si>
    <t>CHAVE BIELA 13MM</t>
  </si>
  <si>
    <t>ROLAMENTO DE ESFERAS 6000 2RS</t>
  </si>
  <si>
    <t>ROLAMENTO DE ESFERAS 6001 2RS</t>
  </si>
  <si>
    <t>ROLAMENTO DE ESFERAS 6006 2RS</t>
  </si>
  <si>
    <t>ROLAMENTO DE ESFERAS 6008 2RS</t>
  </si>
  <si>
    <t>ROLAMENTO DE ESFERAS 6009 2RS</t>
  </si>
  <si>
    <t>ROLAMENTO DE ESFERAS 6014 2RS</t>
  </si>
  <si>
    <t>ROLAMENTO DE ESFERAS 6015 DDU</t>
  </si>
  <si>
    <t>ROLAMENTO DE ESFERAS 6201 DDU</t>
  </si>
  <si>
    <t>ROLAMENTO DE ESFERAS 6207 DDU</t>
  </si>
  <si>
    <t>ROLAMENTO DE ESFERAS 6208 DDU</t>
  </si>
  <si>
    <t>ROLAMENTO DE ESFERAS 6208 2RS</t>
  </si>
  <si>
    <t>ROLAMENTO DE ESFERAS 6209 DDU</t>
  </si>
  <si>
    <t>ROLAMENTO DE ESFERAS 6305 2RS</t>
  </si>
  <si>
    <t>ROLAMENTO DE ESFERAS 6306 DDU</t>
  </si>
  <si>
    <t>ROLAMENTO DE ESFERAS 6308 DDU</t>
  </si>
  <si>
    <t>UNIAO EM L 12MM</t>
  </si>
  <si>
    <t>UNIAO REDUTORA PLASTICO 12MX10MM</t>
  </si>
  <si>
    <t>ARRUELA LISA 5/8</t>
  </si>
  <si>
    <t>PARAFUSO ALLEN 1/4X1.1/2</t>
  </si>
  <si>
    <t>SELO 7/8 VITON</t>
  </si>
  <si>
    <t>CHAVE COMBINADA 10MM</t>
  </si>
  <si>
    <t>CHAVE COMBINADA 12MM</t>
  </si>
  <si>
    <t>CHAVE COMBINADA 13MM</t>
  </si>
  <si>
    <t>JOGO DE CHAVE HEXAG ALLEN 2,0X12,0MM</t>
  </si>
  <si>
    <t>CHAVE PHILLIPS 1/4X5</t>
  </si>
  <si>
    <t>GAXETA</t>
  </si>
  <si>
    <t>SENSOR DE PRESENCA</t>
  </si>
  <si>
    <t>BOTAO SELETOR 3 POS FIXA CURTO 2NA XB2-BD33 METAL</t>
  </si>
  <si>
    <t>JOELHO ESG 90X200MM INJETADO</t>
  </si>
  <si>
    <t>OLEO SINTETICO</t>
  </si>
  <si>
    <t>SENSOR DE NIVEL</t>
  </si>
  <si>
    <t>BOCAL CORPO DA VALVULA</t>
  </si>
  <si>
    <t>OLEO SOLUVEL</t>
  </si>
  <si>
    <t>CONJUNTO PARAFUSOS</t>
  </si>
  <si>
    <t>CONEXAO GIRATORIA L PU 1/2X16MM</t>
  </si>
  <si>
    <t>PINO DA CATRACA</t>
  </si>
  <si>
    <t>TIMER DIGITAL PDS-02 BIVOLT</t>
  </si>
  <si>
    <t>ROLAMENTO DE ESFERAS 6302 2RS</t>
  </si>
  <si>
    <t>ROLAMENTO DE ESFERAS 6307 DDU</t>
  </si>
  <si>
    <t>ROLAMENTO DE ESFERAS 6304 2RS</t>
  </si>
  <si>
    <t>ROLAMENTO DE ESFERAS 6200-2RSH</t>
  </si>
  <si>
    <t>ROLAMENTO DE ESFERAS 6202 2RSH</t>
  </si>
  <si>
    <t>ROLAMAMENTO DE ROLO</t>
  </si>
  <si>
    <t>ROLAMENTO 6012 DDU C3</t>
  </si>
  <si>
    <t>SELO 1 VITON</t>
  </si>
  <si>
    <t>BUCHA DO CENTRADOR</t>
  </si>
  <si>
    <t>VENTILADOR DE PAREDE</t>
  </si>
  <si>
    <t>CABO 1KV FLEX</t>
  </si>
  <si>
    <t>ROTULA</t>
  </si>
  <si>
    <t>CHUMBADOR</t>
  </si>
  <si>
    <t>MANOMETRO SERIE G</t>
  </si>
  <si>
    <t>SENSOR FOTOELETRICO</t>
  </si>
  <si>
    <t>UNIAO RETA PU 16MM</t>
  </si>
  <si>
    <t>ROLAMENTO UC 209</t>
  </si>
  <si>
    <t>CABO DE ACO</t>
  </si>
  <si>
    <t>UNIAO COTOVELO</t>
  </si>
  <si>
    <t>JOELHO PVC SOLDAVEL 50MM</t>
  </si>
  <si>
    <t>CONJUNTO DE REPARO MOF</t>
  </si>
  <si>
    <t>CONEXAO JIC</t>
  </si>
  <si>
    <t>REBITADEIRA</t>
  </si>
  <si>
    <t>MACHO MF AR 10,0MMX1,00 JG 2PC</t>
  </si>
  <si>
    <t>MACHO MG AR 4,0MMX0,70 JG 3PC</t>
  </si>
  <si>
    <t>MACHO MG AR 5,0MMX0,80 JG 3PC</t>
  </si>
  <si>
    <t>MACHO MG AR 6,0MMX1,00 JG 3PC</t>
  </si>
  <si>
    <t>MACHO MG AR 8,0MMX1,25 JG 3PC</t>
  </si>
  <si>
    <t>MACHO MFGAR 10,0MMX1,50 JG 3PC</t>
  </si>
  <si>
    <t>TUBO NYLON 1/4</t>
  </si>
  <si>
    <t>CABO PP 4X1,0MM</t>
  </si>
  <si>
    <t>CONEXAO RETA</t>
  </si>
  <si>
    <t>CONEXAO COTOVELO MACHO 8X1/4</t>
  </si>
  <si>
    <t>CONEXAO RETA MACHO 4X3/8</t>
  </si>
  <si>
    <t>CONEXAO COTOVELO MACHO 4X3/8</t>
  </si>
  <si>
    <t>CONEXAO COTOVELO MACHO 8X3/8</t>
  </si>
  <si>
    <t>VALVULA SOLENOIDE 2/2 VIAS 1/4 24V</t>
  </si>
  <si>
    <t>ROTAMETRO BLI-200-PP-PP 255X60MM 150 A 1.500 L/H ROSCA</t>
  </si>
  <si>
    <t>CH FENDA 1/4X5</t>
  </si>
  <si>
    <t>JOGO DE CHAVE TORX L T10-T50 LONGA 9 PECAS</t>
  </si>
  <si>
    <t>MOLA GUIA DE BOCAL</t>
  </si>
  <si>
    <t>BARRAMENTO</t>
  </si>
  <si>
    <t>FLUXO EASY KD8068 1/8X6MM</t>
  </si>
  <si>
    <t>TRANSISTOR</t>
  </si>
  <si>
    <t>DISCO FLAP 4.1/2 GRANA 40</t>
  </si>
  <si>
    <t>UNIAO EM L PU 16MM</t>
  </si>
  <si>
    <t>ADAPTADOR DE PLASTICO</t>
  </si>
  <si>
    <t>ADAPTADOR DE INJECAO</t>
  </si>
  <si>
    <t>LUVA 150MM ESGOTO</t>
  </si>
  <si>
    <t>BARRA DE CANO 200MMX6MM ESGOTO</t>
  </si>
  <si>
    <t>BARRA ROSCADA 3/8</t>
  </si>
  <si>
    <t>TRAVA ROSCA</t>
  </si>
  <si>
    <t>CONECTOR MACHO DE MANGUEIRA</t>
  </si>
  <si>
    <t>CONECTOR FEMEA DE MANGUEIRA</t>
  </si>
  <si>
    <t>BOTOEIRA INDUSTRIA</t>
  </si>
  <si>
    <t>REGULADOR DIOX DE CARB</t>
  </si>
  <si>
    <t>CAIXA EQUIPOTENCIALIZACAO</t>
  </si>
  <si>
    <t>GARRA JACARE</t>
  </si>
  <si>
    <t>EIXO HELICOIDAL</t>
  </si>
  <si>
    <t>ACOPLAMENTO DE PNEU</t>
  </si>
  <si>
    <t>BUCHA FRIMET</t>
  </si>
  <si>
    <t>MOLA DO EXTRATOR DE TAMPA</t>
  </si>
  <si>
    <t>CAIXA DOS IMAS COMPLETA</t>
  </si>
  <si>
    <t>CORPO SUPERIOR DO PISTAO</t>
  </si>
  <si>
    <t>CARRO DA PINCA</t>
  </si>
  <si>
    <t>MOLA DO CARRO</t>
  </si>
  <si>
    <t>ENCOSTO DO PISTAO</t>
  </si>
  <si>
    <t>VENTOINHA</t>
  </si>
  <si>
    <t>GAXETA DO TUBO DE AR</t>
  </si>
  <si>
    <t>BARRA CHATA INOX</t>
  </si>
  <si>
    <t>ARTICULACAO CAVALETE</t>
  </si>
  <si>
    <t>SUPORTE P/ MANUTENCAO</t>
  </si>
  <si>
    <t>MOLA DE TRACAO PINCA</t>
  </si>
  <si>
    <t>GUIA DA VARETA - PRENSA</t>
  </si>
  <si>
    <t>BARRA CHATA DA REGUA</t>
  </si>
  <si>
    <t>POLIA</t>
  </si>
  <si>
    <t>ESCOVA DE CARVAO</t>
  </si>
  <si>
    <t>CHAVE DE PARTIDA</t>
  </si>
  <si>
    <t>ESTATOR</t>
  </si>
  <si>
    <t>BITS P/ TORNO</t>
  </si>
  <si>
    <t>TARJETA ZINCADA</t>
  </si>
  <si>
    <t>CAIXA OPACA</t>
  </si>
  <si>
    <t>GAS R22</t>
  </si>
  <si>
    <t>BLOCO DE VEDACAO</t>
  </si>
  <si>
    <t>ANTIVIBRATORIO 1\2</t>
  </si>
  <si>
    <t>ESQUADRO</t>
  </si>
  <si>
    <t>PONTO DE PROVA MULTIMETRO MTL-7A</t>
  </si>
  <si>
    <t>CARTUCHO DE GAS P/ SOLDA</t>
  </si>
  <si>
    <t>RELE TEMPORIZADOR 30S 220/24V RE RTW17-A01U030SE40</t>
  </si>
  <si>
    <t>CORRENTE 08B2</t>
  </si>
  <si>
    <t>RASTELO</t>
  </si>
  <si>
    <t>PORTA LAMINADA EXTRA 80</t>
  </si>
  <si>
    <t>BORRACHA DE VEDACAO PARA LATA EPDM 60</t>
  </si>
  <si>
    <t>PINO PARAFUSADEIRA</t>
  </si>
  <si>
    <t>CABO COMPLETO 3M PLUG 2X1</t>
  </si>
  <si>
    <t>ESCOVA DE PARAFUSADEIRA ELETRICA 220V</t>
  </si>
  <si>
    <t>ESPATULA ACO C/CABO 8CM</t>
  </si>
  <si>
    <t>TUBO QUADRADO INOX 20X20X1,20MM 304</t>
  </si>
  <si>
    <t>TUBO QUADRADO INOX 30X30X1,20MM 304</t>
  </si>
  <si>
    <t>CHAPA INOX 430 23X610X2,5MM</t>
  </si>
  <si>
    <t>INOX CHATO 5/8X1/8</t>
  </si>
  <si>
    <t>MARRETA 2KG COM CABO</t>
  </si>
  <si>
    <t>PUNCAO DE CENTRO 350/4MM</t>
  </si>
  <si>
    <t>ALICATE ANEIS EXTENSAO RETO 180MM</t>
  </si>
  <si>
    <t>ALICATE ANEIS EXTENSAO CURVO 170MM</t>
  </si>
  <si>
    <t>CAMISA REDONDA PARA CILINDRO 80MM</t>
  </si>
  <si>
    <t>PORTA ELETRODO 1000A</t>
  </si>
  <si>
    <t>VARETA ER70S3 3,2MM</t>
  </si>
  <si>
    <t>BOTAO DUPLO SEM LED</t>
  </si>
  <si>
    <t>BLOCO CONTATO AUXILIADOR</t>
  </si>
  <si>
    <t>GRAXA PARA TRATAMENTO DE CONTATO 20ML</t>
  </si>
  <si>
    <t>MINI CONTATOR</t>
  </si>
  <si>
    <t>DESENGRAXANTE DIELETRICO</t>
  </si>
  <si>
    <t>RELE DE ESTADO SOLIDO MONOFASICO 60A</t>
  </si>
  <si>
    <t>DISSIPADOR PARA RELE DE ESTADO SOLIDO DE 25A</t>
  </si>
  <si>
    <t>TANQUE DECLORADOR</t>
  </si>
  <si>
    <t>ESCOVA DE ACO MANUAL 1777/3</t>
  </si>
  <si>
    <t>REBOLO 6X3/4X1.1/4</t>
  </si>
  <si>
    <t>JOGO DE CHAVE COMB 6X32MM</t>
  </si>
  <si>
    <t>GAS REFRIGERANTE R404A</t>
  </si>
  <si>
    <t>NUCLEO P/ FILTRO</t>
  </si>
  <si>
    <t>REGISTRO PVC SOLDAVEL 3/4</t>
  </si>
  <si>
    <t>SELANTE</t>
  </si>
  <si>
    <t>ARRUELA LISA 3/8/1</t>
  </si>
  <si>
    <t>PINO IND 3P+T 16A 220V AZ IP44</t>
  </si>
  <si>
    <t>PARAFUSO ALLEN INOX 04X30</t>
  </si>
  <si>
    <t>PARAFUSO ALLEN INOX 06X20</t>
  </si>
  <si>
    <t>ARRUELA LISA 5/32X1,2MM</t>
  </si>
  <si>
    <t>ARRUELA LISA 3/4X3.0</t>
  </si>
  <si>
    <t>ARRUELA LISA 9/16</t>
  </si>
  <si>
    <t>ANEL DE BLOQUEIO</t>
  </si>
  <si>
    <t>PARAFUSO ALLEN INOX 06X040</t>
  </si>
  <si>
    <t>PARAFUSO ALLEN INOX 10X040</t>
  </si>
  <si>
    <t>BUJAO CARTER</t>
  </si>
  <si>
    <t>PONTA ROSCA</t>
  </si>
  <si>
    <t>INOX POR SEXT MA 14</t>
  </si>
  <si>
    <t>MANDRIL 1/2X1/2</t>
  </si>
  <si>
    <t>TUBO RET INOX 50X30X1,20MM - POL EXT</t>
  </si>
  <si>
    <t>RETENTOR 7224 40X52X7</t>
  </si>
  <si>
    <t>RETENTOR 5048 95X125X13</t>
  </si>
  <si>
    <t>RETENTOR 95X170X13</t>
  </si>
  <si>
    <t>ROLAMENTO 30310</t>
  </si>
  <si>
    <t>ROLAMENTO 6219 ZC3</t>
  </si>
  <si>
    <t>TAMPAO DE ROLAMENTO</t>
  </si>
  <si>
    <t>OLEO MOTOREDUTOR</t>
  </si>
  <si>
    <t>CURVA VERT EXT 90 38X38MM</t>
  </si>
  <si>
    <t>EMENDA INT 38X38 TIPO L</t>
  </si>
  <si>
    <t>TERM TUBULAR 4,0MM CZ</t>
  </si>
  <si>
    <t>DISJUNTOR C3X40A 3KA</t>
  </si>
  <si>
    <t>VALVULA DIRECIONAL SOLENOIDE</t>
  </si>
  <si>
    <t>LUBRIFICADOR SERIE AL-D</t>
  </si>
  <si>
    <t>RODA</t>
  </si>
  <si>
    <t>MANIFOLD FLAUTA C/ 2 BICOS NIQUEL</t>
  </si>
  <si>
    <t>MANIFOLD FLAUTA C/ 3 BICOS NIQUEL</t>
  </si>
  <si>
    <t>UNIAO MANIFOLD</t>
  </si>
  <si>
    <t>FILTRO NYLON</t>
  </si>
  <si>
    <t>DISCO VAZAO</t>
  </si>
  <si>
    <t>BARRA DE FERRO 4.2X12M</t>
  </si>
  <si>
    <t>QUADRO DE COMANDO</t>
  </si>
  <si>
    <t>BEDAME HSS</t>
  </si>
  <si>
    <t>JUNTA EXPANSAO EPDM COM TERMINAIS 2 POLEGADAS</t>
  </si>
  <si>
    <t>BORRACHA SILICONE CINZA  PU-40 400G</t>
  </si>
  <si>
    <t>BORRACHA SILICONE INCOLOR ACETICO 256GR</t>
  </si>
  <si>
    <t>PISTOLA DE PINTURA DE PRESSAO DE AR BICO 2,5 1,2MM MODELO 90</t>
  </si>
  <si>
    <t>JUNTA CUBO</t>
  </si>
  <si>
    <t>TAMPAO MACHO NPT</t>
  </si>
  <si>
    <t>ESMERILHADEIRA</t>
  </si>
  <si>
    <t>SERVICO REFRIKO COLA 200ML</t>
  </si>
  <si>
    <t>SERVICO REFRIKO GUARANA 200ML</t>
  </si>
  <si>
    <t>SERVICO REFRIKO GUARANA S/ ACUCARES 200ML</t>
  </si>
  <si>
    <t>SERVICO REFRIKO LARANJA 200ML</t>
  </si>
  <si>
    <t>SERVICO REFRIKO LIMAO 200ML</t>
  </si>
  <si>
    <t>SERVICO REFRIKO TUBAINA 200ML</t>
  </si>
  <si>
    <t>SERVICO REFRIKO UVA 200ML</t>
  </si>
  <si>
    <t>SERVICO FURIOSO UVA VERDE E PESSEGO 2LT</t>
  </si>
  <si>
    <t>SERVICO AGUA HIDRATAR S/ GAS 200ML</t>
  </si>
  <si>
    <t>RESIDUO VIDRO</t>
  </si>
  <si>
    <t>ESGUICHO</t>
  </si>
  <si>
    <t>ROLO DE LA ANTI GOTAS 23CM</t>
  </si>
  <si>
    <t>ZARCAO</t>
  </si>
  <si>
    <t>CHAVE FIXA</t>
  </si>
  <si>
    <t>BUCHA DE FIXACAO 6MM POLIFIXA</t>
  </si>
  <si>
    <t>ENGRENAGEM DE TRACAO 14 DENTES COM CHAVETA 3/4</t>
  </si>
  <si>
    <t>LONA DE BACKODROP</t>
  </si>
  <si>
    <t>TOURO MECANICO</t>
  </si>
  <si>
    <t>LUMINOSO GRANDE</t>
  </si>
  <si>
    <t>LUMINOSO PEQUENO</t>
  </si>
  <si>
    <t>PORTAL DE LED LUMINARIA</t>
  </si>
  <si>
    <t>BALANCA DIGITAL</t>
  </si>
  <si>
    <t>CABO FLEX ROLO 1,5MM BC</t>
  </si>
  <si>
    <t>ABRACADEIRA TIPO U 2.1/2</t>
  </si>
  <si>
    <t>INVERSOR DE FREQUENCIA</t>
  </si>
  <si>
    <t>MEDIDOR DE VAZAO ULTRASSONICO CORRENTE ALTERNADA 25MM 24V CORRENTE CONTINUA</t>
  </si>
  <si>
    <t>CURVA INOX 304 L OD PIPE 1.1/2 POLEGADAS</t>
  </si>
  <si>
    <t>VALVULA GLOBO 45X2.1/2 PN16</t>
  </si>
  <si>
    <t>FACA FIXA</t>
  </si>
  <si>
    <t>ALIMENTADOR</t>
  </si>
  <si>
    <t>CALHA</t>
  </si>
  <si>
    <t>BASE P/MODULO ET200SP</t>
  </si>
  <si>
    <t>BARRA DE COLA</t>
  </si>
  <si>
    <t>JOGO DE ORING</t>
  </si>
  <si>
    <t>ROLO EMBORRACHADO DE PRESSAO COM EIXO</t>
  </si>
  <si>
    <t>ANEL ORING VITON 37X2</t>
  </si>
  <si>
    <t>ANEL RASPADOR</t>
  </si>
  <si>
    <t>UNIAO C/ ASSENTO BRONZE GALVANIZADO 2.1/2</t>
  </si>
  <si>
    <t>NIPLE</t>
  </si>
  <si>
    <t>KIT DE REPARO DO SEPARADOR</t>
  </si>
  <si>
    <t>CORPO DE VALVULA</t>
  </si>
  <si>
    <t>COMPRESSOR DE AMONIA</t>
  </si>
  <si>
    <t>BLOCO GUIA LINEAR</t>
  </si>
  <si>
    <t>CONJUNTO DE CABO</t>
  </si>
  <si>
    <t>CONJUNTO DE CABOS</t>
  </si>
  <si>
    <t>TUBO DE CONCRETO ARMADO</t>
  </si>
  <si>
    <t>CONJUNTO PARAFUSO/PORCA/ARRUELA</t>
  </si>
  <si>
    <t>PENTE DE TRANSFERENCIA</t>
  </si>
  <si>
    <t>CONTROLADOR DE TENSAO</t>
  </si>
  <si>
    <t>CONJUNTO PINCAS DO POSICIONADOR</t>
  </si>
  <si>
    <t>ROLO EMBORRACHADO SUPERIOR C/ EIXO</t>
  </si>
  <si>
    <t>CONJ TRANSPORTE BASE</t>
  </si>
  <si>
    <t>INSPECTOR SYSTEM V2D611P</t>
  </si>
  <si>
    <t>CONJUNTO DE PISTAO LACRADOR</t>
  </si>
  <si>
    <t>ILUMINACAO TIPO DOME 130MM</t>
  </si>
  <si>
    <t>MOTOR TRIFASICO 1/8 POLOS 4 CARCACA 56 B 4 FLANGE B 14</t>
  </si>
  <si>
    <t>VALVULA SOLENOIDE 5/2 3/2 220V</t>
  </si>
  <si>
    <t>VALVULA SOLENOIDE CORPO EVR20 028 - 1.1/8 SOLDA</t>
  </si>
  <si>
    <t>BOBINA VALVULA SOLENOIDE 220V 10W/60HZ C/CABO</t>
  </si>
  <si>
    <t>FONTE PARA RELOGIO PONTO</t>
  </si>
  <si>
    <t>MEDIDOR PORTATIL CO2</t>
  </si>
  <si>
    <t>ARRUELA ENCOSTO ROLAMENTO</t>
  </si>
  <si>
    <t>PRATO BASE P/ ENCHEDORA</t>
  </si>
  <si>
    <t>VEDADOR P/ ENCHEDORA</t>
  </si>
  <si>
    <t>MOLA DO PISTAO</t>
  </si>
  <si>
    <t>DISJUNTOR TRIFASICO 80A DIN</t>
  </si>
  <si>
    <t>EXTRATOR DE ROTULOS</t>
  </si>
  <si>
    <t>TANQUE RESERVATORIO DE SODA</t>
  </si>
  <si>
    <t>TEE RETO LONGO SOLDA AISI 304 PI/PE 1X1,50MM</t>
  </si>
  <si>
    <t>UNIAO SOLDA DIN AISI 304 EPDM 1.1/2</t>
  </si>
  <si>
    <t>PORCA CIRCULAR DIN AISI 304 2</t>
  </si>
  <si>
    <t>SISTEMA DE BOMBEAMENTO DE SODA</t>
  </si>
  <si>
    <t>PINO P/ MANUTENCAO</t>
  </si>
  <si>
    <t>EIXO LATERAL NOVO</t>
  </si>
  <si>
    <t>BUCHA DE ACETATO</t>
  </si>
  <si>
    <t>CARTAO SLC 500</t>
  </si>
  <si>
    <t>PISTAO</t>
  </si>
  <si>
    <t>CILINDRO DO SEPARADOR</t>
  </si>
  <si>
    <t>CILINDRO DA COMPORTA</t>
  </si>
  <si>
    <t>KIT DE REPARO DA COMPORTA</t>
  </si>
  <si>
    <t>ESTEIRA DE TRANSPORTE DE BASE ROLETADA</t>
  </si>
  <si>
    <t>MODULO CONTADOR 3E</t>
  </si>
  <si>
    <t>MODULO ENTRADA ANALOG 4E</t>
  </si>
  <si>
    <t>BLOCO TERMINAL 24V</t>
  </si>
  <si>
    <t>ESTEIRA P/ MASSAGEADOR DE GARRAFAS</t>
  </si>
  <si>
    <t>ABRACADEIRA SUP 1/2 BSP INOX 304 C/LUVA 1/2</t>
  </si>
  <si>
    <t>MANGUEIRA ATOXICA PREMIUM</t>
  </si>
  <si>
    <t>MEDIDOR DE INVERSAO DE FREQUENCIA</t>
  </si>
  <si>
    <t>COMPRESSOR MTZ 32 380V 3F</t>
  </si>
  <si>
    <t>VALVULA EXPANSAO TERMOSTATICA 3/8X1/2</t>
  </si>
  <si>
    <t>VALVULA BYPASS GAS QUENTE 1/2X1/2X1/4</t>
  </si>
  <si>
    <t>ORIFICIO NUMERO 06 C/ FILTRO</t>
  </si>
  <si>
    <t>VALVULA SERVICO 1/4 SCHRADER</t>
  </si>
  <si>
    <t>FILTRO SECADOR DE LINHA DE LIQUIDO SOLDAVEL 1/2</t>
  </si>
  <si>
    <t>SELO MECANICO</t>
  </si>
  <si>
    <t>ENCOSTO LATA</t>
  </si>
  <si>
    <t>BORRACHA DE VEDACAO P/ LATA</t>
  </si>
  <si>
    <t>CHAPA DE POLICARBONATO CRISTAL</t>
  </si>
  <si>
    <t>RELE DE MONITORAMENTO DE SEGURANCA</t>
  </si>
  <si>
    <t>ENGRANAGEM DE TRACAO ENVOLVIMENTO</t>
  </si>
  <si>
    <t>ESPECTROFOTOMETRO</t>
  </si>
  <si>
    <t>GUIA SAIDA LATA</t>
  </si>
  <si>
    <t>ANEL ELASTICO SAE 1020 42MM</t>
  </si>
  <si>
    <t>ANEL RECRAVADOR</t>
  </si>
  <si>
    <t>GAXETA TEADIT</t>
  </si>
  <si>
    <t>SUB BASE MANIFOLD</t>
  </si>
  <si>
    <t>EIXOS DO PENTE DE PASSAGEM</t>
  </si>
  <si>
    <t>PALETE DO CORPO DE ALUMINIO EMBORRACHADO</t>
  </si>
  <si>
    <t>SAIDA PEADPENTE DE PASSAGEM</t>
  </si>
  <si>
    <t>SENSOR OPTO ELETRONICO</t>
  </si>
  <si>
    <t>ASA DA REGUA</t>
  </si>
  <si>
    <t>MORDENTE DE ENTRADA</t>
  </si>
  <si>
    <t>MORDENTE DE SAIDA</t>
  </si>
  <si>
    <t>PARAFUSO ROTULA</t>
  </si>
  <si>
    <t>PORTA CILINDROS DA REGUA COM BUCHAS UNIVERSAL</t>
  </si>
  <si>
    <t>PORTA SENSOR DA REGUA ABERTA</t>
  </si>
  <si>
    <t>SUPORTE DE FIXACAO DA CORREIA</t>
  </si>
  <si>
    <t>TRILHO GUIA LINEAR</t>
  </si>
  <si>
    <t>CONTROLADOR LOGICO PROGRAMAVEL</t>
  </si>
  <si>
    <t>INTERFACE HOMEM MAQUINA</t>
  </si>
  <si>
    <t>VEICULO P/ MAQUINA PET</t>
  </si>
  <si>
    <t>BATENTE EXTRATOR MENOR</t>
  </si>
  <si>
    <t>BATENTE TRASEIRO</t>
  </si>
  <si>
    <t>BUCHA DA PINCA</t>
  </si>
  <si>
    <t>CONTRA PORCA</t>
  </si>
  <si>
    <t>CONTRA PORCA DO BATENTE TRASEIRO</t>
  </si>
  <si>
    <t>EIXO DO AMORTECIMENTO</t>
  </si>
  <si>
    <t>GRAMPO P/ PREFORMA</t>
  </si>
  <si>
    <t>MOLA DE COMPRESSAO ZINCO C30 16.2 ARAME 1.5</t>
  </si>
  <si>
    <t>PORCA DO AMORTECIMENTO</t>
  </si>
  <si>
    <t>SUPORTE DO GRAMPO</t>
  </si>
  <si>
    <t>SUPORTE MOVEL</t>
  </si>
  <si>
    <t>SEDE DO BOCAL NOVA</t>
  </si>
  <si>
    <t>MANGA P/ MAQUINA PET</t>
  </si>
  <si>
    <t>ELASTICO DO ACOPLAMENTO</t>
  </si>
  <si>
    <t>KIT DE REPARO</t>
  </si>
  <si>
    <t>ESTEIRA PORTA CABOS REGUA</t>
  </si>
  <si>
    <t>FUNDO PARA MOLDE 2L MODELO REFRI SOPRADORA ESA 7000 4 CAVIDADES (BASE, ANEL DE D</t>
  </si>
  <si>
    <t>ROTULADORA ADESIVA PROLABEL</t>
  </si>
  <si>
    <t>ROTULADORA ROTIX KRONES</t>
  </si>
  <si>
    <t>RINSER VERTICAR KHS</t>
  </si>
  <si>
    <t>TOMADA</t>
  </si>
  <si>
    <t>KIT DE JUNTA DE COMPRESSOR</t>
  </si>
  <si>
    <t>MESA TRANSPORTADORA DE GARRAFA DE BASE</t>
  </si>
  <si>
    <t>TUNEL DE VAPOR TERMOINCOLHIVEL</t>
  </si>
  <si>
    <t>UNIDADE DE REFRIGERACAO E SKID</t>
  </si>
  <si>
    <t>CENTRO DE COMANDO DE MOTORES</t>
  </si>
  <si>
    <t>CURVA INOX 304 L OD PIPE 2.1/2 POLEGADAS</t>
  </si>
  <si>
    <t>CURVA INOX 304 L OD PIPE 3 POLEGADAS</t>
  </si>
  <si>
    <t>MOLDE 4 CAVIDADES 250ML TUCA</t>
  </si>
  <si>
    <t>MOLDE 4 CAVIDADES 2L TUCA</t>
  </si>
  <si>
    <t>MOLDE 4 CAVIDADES 500ML TUCA</t>
  </si>
  <si>
    <t>PLACA MANIFOLD 32 POSICOES</t>
  </si>
  <si>
    <t>QUADRO DE DISTRIBUICAO GERAL</t>
  </si>
  <si>
    <t>TUBO INOX 304 ASTM-A 554 OD PIPE 63,50MM</t>
  </si>
  <si>
    <t>SISTEMA TRANSPORTADOR DE ACUCAR</t>
  </si>
  <si>
    <t>MOLDE 4 CAVIDADES 200ML TUCA</t>
  </si>
  <si>
    <t>GUIA LINEAR DESPALETIZADORA</t>
  </si>
  <si>
    <t>BARRA LEVA PRODUTO</t>
  </si>
  <si>
    <t>ROLO EMBORRACHADO DE TRACAO COM EIXO</t>
  </si>
  <si>
    <t>ROLO DE TENSIONAMENTO COM EIXO</t>
  </si>
  <si>
    <t>MALCAL DE CHAPA COM ROLAMENTO 25MM</t>
  </si>
  <si>
    <t>EIXO DE MOTORIZACAO</t>
  </si>
  <si>
    <t>BORRACHA PERFIL DE SILICONE</t>
  </si>
  <si>
    <t>FITA DE NIQUEL CROMO</t>
  </si>
  <si>
    <t>ROLO CANA DA SUBIDA DO FILME</t>
  </si>
  <si>
    <t>EIXO DO ROLO DA CANA</t>
  </si>
  <si>
    <t>ROLO E EIXO SUPERIOR</t>
  </si>
  <si>
    <t>GUIAS DA CORRENTE</t>
  </si>
  <si>
    <t>GUIA DA CORRENTE E BASE DE FIXACAO DOS TEFLONS</t>
  </si>
  <si>
    <t>TEFLON DE DESLIZAMENTO DA ESTEIRA</t>
  </si>
  <si>
    <t>MOLA HIDRAULICA</t>
  </si>
  <si>
    <t>EIXO EXTRATOR</t>
  </si>
  <si>
    <t>ENGRENAGEM DE PASSAGEM 14 DENTES COM ROLAMENTO 3/4</t>
  </si>
  <si>
    <t>ENGRENAGEM DE ENVOLVIMENTO EM ACO 64 DENTES MODULO 2</t>
  </si>
  <si>
    <t>ENGRENAGEM MOTORIZACAO NYLON 96 DENTES MODULO 2</t>
  </si>
  <si>
    <t>ENGRENAGEM DUPLA 18 DENTES COM CHAVETA 1/2</t>
  </si>
  <si>
    <t>ENGRENAGEM DE TRACAO 29 DENTES COM CHAVETA 1/2</t>
  </si>
  <si>
    <t>ENGRENAGEM DE PASSAGEM 16 DENTES COM ROLAMENTO 1/2</t>
  </si>
  <si>
    <t>DENTE DO GUIA DO FILME SUPERIOR</t>
  </si>
  <si>
    <t>ROLO E EIXO DE PASSAGEM DA SUBIDA DO FILME</t>
  </si>
  <si>
    <t>ARRUELA C/ TRAVA MB 01</t>
  </si>
  <si>
    <t>ANEL ELASTICO INTERNO SAE 1020 28MM</t>
  </si>
  <si>
    <t>PORCA BAIXA 12X1</t>
  </si>
  <si>
    <t>CAPA ROLO EXTRATOR</t>
  </si>
  <si>
    <t>BUCHA SUPORTE EXTRATOR</t>
  </si>
  <si>
    <t>TRAVA ROLAMENTO</t>
  </si>
  <si>
    <t>BASE GUIA EXTRATOR</t>
  </si>
  <si>
    <t>GUIA DO EXTRATOR</t>
  </si>
  <si>
    <t>ARRUELA LISA SAE 304 M6</t>
  </si>
  <si>
    <t>ARRUELA PRESSAO SAE 316 M6</t>
  </si>
  <si>
    <t>ARRUELA APOIO MOLA P/ RECRAVADOR DE LATAS</t>
  </si>
  <si>
    <t>CONJUNTO GUIA DE SAIDA</t>
  </si>
  <si>
    <t>BALANCA DETERMINADORA DE UMIDADE</t>
  </si>
  <si>
    <t>CONTROLADOR DE TEMPERATURA RPU 351</t>
  </si>
  <si>
    <t>MANOMETRO DIGITAL</t>
  </si>
  <si>
    <t>MICROPIPETA</t>
  </si>
  <si>
    <t>PORCA FIXACAO KM 01</t>
  </si>
  <si>
    <t>MEDIDOR DE ESPESSURA</t>
  </si>
  <si>
    <t>MICROMETRO</t>
  </si>
  <si>
    <t>BUCHA XSM 1517-20</t>
  </si>
  <si>
    <t>ANEL PARA EIXO EXTERNO SW 25MM</t>
  </si>
  <si>
    <t>PLACA ETIQUETADA</t>
  </si>
  <si>
    <t>PIASTRA SCIVOLAMENTO FT. 03</t>
  </si>
  <si>
    <t>PONTEIRA DE DESLIZAMENTO DO PINO</t>
  </si>
  <si>
    <t>BOCAL MACHO TRIBLOCO</t>
  </si>
  <si>
    <t>ARRUELA DO ACIONADOR DOS GARFOS</t>
  </si>
  <si>
    <t>MOLA DO CARRO 1MM</t>
  </si>
  <si>
    <t>GRAMPO SUPORTE DA BUCHA INFERIOR</t>
  </si>
  <si>
    <t>ROLO DO PISTAO A AR POLIACETAL</t>
  </si>
  <si>
    <t>ANEL DISTANCIADOR</t>
  </si>
  <si>
    <t>GUIA DO PISTAO ELEVADOR PLASTICO</t>
  </si>
  <si>
    <t>ENCOSTO DO PISTAO ELEVADOR MODERNO</t>
  </si>
  <si>
    <t>TORQUIMETRO</t>
  </si>
  <si>
    <t>AGITADOR MAGNETICO</t>
  </si>
  <si>
    <t>SISTEMA DE VOLTAGEM NUMERICA  C/ POTENCIOMETRO</t>
  </si>
  <si>
    <t>VALVULA GLOBO INOX 316L  1.1/2</t>
  </si>
  <si>
    <t>CORPO DE GAXETA M10BW</t>
  </si>
  <si>
    <t>ANEL DE CORPO FLUXO M10BW</t>
  </si>
  <si>
    <t>ANEL FINAL BORRACHA SINTETICA M10BW</t>
  </si>
  <si>
    <t>ANEL FINAL NEOPRENE M10BW</t>
  </si>
  <si>
    <t>UNIDADE DE REFRIGERACAO E SOPRADORA DE LIQUIDO AMONIA</t>
  </si>
  <si>
    <t>TRANSFORMADOR 13.8/11.4 1000KVA - DESMONTADO</t>
  </si>
  <si>
    <t>TUBO INOX 304 ASTM-A 554 OD PIPE 50,80MM</t>
  </si>
  <si>
    <t>TUBO INOX 304 ASTM-A 554 OD PIPE 101,6MM</t>
  </si>
  <si>
    <t>TUBO INOX 304 ASTM-A 554 OD PIPE 38,10MM</t>
  </si>
  <si>
    <t>BIELA DE COMPRESSOR</t>
  </si>
  <si>
    <t>AMONIA ANIDRA DENSIDADE 0,62 CONCENTRACAO 99</t>
  </si>
  <si>
    <t>KIT TEFLON DE CAPACIDADE</t>
  </si>
  <si>
    <t>SHIMS 0,03</t>
  </si>
  <si>
    <t>SHIMS 0,05</t>
  </si>
  <si>
    <t>BOMBA DE VACUO</t>
  </si>
  <si>
    <t>MOLDE 6 CAVIDADES 500ML HIDRATAR</t>
  </si>
  <si>
    <t>LAMINA DE ESTILETE</t>
  </si>
  <si>
    <t>TERMINAL DE FORQUILHA</t>
  </si>
  <si>
    <t>TERMINAL TUBULAR</t>
  </si>
  <si>
    <t>TERMINAL TUBULAR DUPLO</t>
  </si>
  <si>
    <t>BOTAO ELETRICO</t>
  </si>
  <si>
    <t>POXCOLOR PRIMER COMPONENTE A</t>
  </si>
  <si>
    <t>POXCOLOR PRIMER COMPONENTE B</t>
  </si>
  <si>
    <t>PUCOLOR TINTA SOLVENTE COMPONENTE A</t>
  </si>
  <si>
    <t>PUCOLOR TINTA SOLVENTE COMPONENTE B</t>
  </si>
  <si>
    <t>TORRE DE RESFRIAMENTO VENTILADA</t>
  </si>
  <si>
    <t>TAMPA ROLO DO PISTAO</t>
  </si>
  <si>
    <t>GERADOR DE OZONIO OZ10</t>
  </si>
  <si>
    <t>TRANSPORTE DE PASSAGEM MODELO 1000 ESTRUTURA 3 1/4</t>
  </si>
  <si>
    <t>REFLETOR REDONDO PARAFUSAVEL 84MM</t>
  </si>
  <si>
    <t>REFLETOR RETANGULAR PARAFUSAVEL 40MMX60MM</t>
  </si>
  <si>
    <t>REFLETOR RETANGULAR PARAFUSAVEL 51MMX61MM</t>
  </si>
  <si>
    <t>SEPARADOR ROLAMENTO DO ROLO DO PISTAO</t>
  </si>
  <si>
    <t>ALAVANCA DA BORBOLETA</t>
  </si>
  <si>
    <t>TULIPA CENTRALIZADORA</t>
  </si>
  <si>
    <t>BORBOLETA COM FREIO</t>
  </si>
  <si>
    <t>CHAPA 11 3MM 800X650</t>
  </si>
  <si>
    <t>CHAPA 11 3MM CEGA 800</t>
  </si>
  <si>
    <t>ANEL DE COMPRESSAO TERCEIRO ESTAGIO</t>
  </si>
  <si>
    <t>ANEL DE GUIA TERCEIRO ESTAGIO</t>
  </si>
  <si>
    <t>GAXETA TERCEIRO ESTAGIO</t>
  </si>
  <si>
    <t>JUNTA DA TAMPA DA VALVULA TERCEIRO ESTAGIO</t>
  </si>
  <si>
    <t>JOGO RASPADOR DE OLEO TERCEIRO ESTAGIO</t>
  </si>
  <si>
    <t>GAXETA QUEBRA-PRESSAO TERCEIRO ESTAGIO</t>
  </si>
  <si>
    <t>JUNTA DA ESPACADORA TERCEIRO ESTAGIO</t>
  </si>
  <si>
    <t>JUNTA CAIXA RASPADOR TERCEIRO ESTAGIO</t>
  </si>
  <si>
    <t>JUNTA DO CABECOTE TERCEIRO ESTAGIO</t>
  </si>
  <si>
    <t>ANEL ANTI-EXTRUSAO TERCEIRO ESTAGIO</t>
  </si>
  <si>
    <t>ANEL DE COMPRESSAO QUARTO ESTAGIO</t>
  </si>
  <si>
    <t>ANEL DE GUIA QUARTO ESTAGIO</t>
  </si>
  <si>
    <t>GAXETA QUARTO ESTAGIO</t>
  </si>
  <si>
    <t>JOGO RASPADOR DE OLEO QUARTO ESTAGIO</t>
  </si>
  <si>
    <t>ANEL ANTI-EXTRUSORA QUARTO ESTAGIO</t>
  </si>
  <si>
    <t>GAXETA QUEBRA-PRESSAO QUARTO ESTAGIO</t>
  </si>
  <si>
    <t>JUNTA DA ESPACADORA QUARTO ESTAGIO</t>
  </si>
  <si>
    <t>JUNTA CAIXA RASPADOR QUARTO ESTAGIO</t>
  </si>
  <si>
    <t>JUNTA DO CABECOTE QUARTO ESTAGIO</t>
  </si>
  <si>
    <t>JUNTA DA VALVULA DE ADMISSAO E DESCARGA TERCEIRO ESTAGIO</t>
  </si>
  <si>
    <t>JUNTA DA VALVULA DE ADMISSAO E DESCARGA QUARTO ESTAGIO</t>
  </si>
  <si>
    <t>COLA P/ PISO</t>
  </si>
  <si>
    <t>ROLDANA TEFLON DE SUSTENTACAO DA ESTEIRA</t>
  </si>
  <si>
    <t>ARRUELA BATENTE</t>
  </si>
  <si>
    <t>CONDULETE</t>
  </si>
  <si>
    <t>MANGUEIRA CORRUGADA</t>
  </si>
  <si>
    <t>QUADRO PLASTICO VERMELHO</t>
  </si>
  <si>
    <t>ADESIVO PVC AQUATHERM</t>
  </si>
  <si>
    <t>MALHA</t>
  </si>
  <si>
    <t>NIPLE GALVANIZADO 2.1/2</t>
  </si>
  <si>
    <t>TUBO PVC SOLDAVEL 75MM</t>
  </si>
  <si>
    <t>CONJUNTO MOTOBOMBA LOBULAR 2,2KW 74 RPM 220/380 60 HZ</t>
  </si>
  <si>
    <t>REVESTIMENTO BRANCO BRILHO</t>
  </si>
  <si>
    <t>PORCA SX 1/4</t>
  </si>
  <si>
    <t>REGISTRO DE GAVETA BRUTO</t>
  </si>
  <si>
    <t>ESTOPA PARA POLIMENTO</t>
  </si>
  <si>
    <t>SOLUCAO LIMPADORA</t>
  </si>
  <si>
    <t>LATEX</t>
  </si>
  <si>
    <t>CONDULETE S/T X 3/4</t>
  </si>
  <si>
    <t>ELETROCALHA</t>
  </si>
  <si>
    <t>ELETRODUTO ZINCADO LEVE 3/4</t>
  </si>
  <si>
    <t>TAMPAO P/ CONDULETE</t>
  </si>
  <si>
    <t>UNIDUT RETO 3/4</t>
  </si>
  <si>
    <t>CANTONEIRA 1 1/2X3/16X6000</t>
  </si>
  <si>
    <t>REPARO P/ VALVULA</t>
  </si>
  <si>
    <t>ACABAMENTO P/ VALVULA</t>
  </si>
  <si>
    <t>MANGUEIRA 1.1/2X30MTS</t>
  </si>
  <si>
    <t>LA DE ROCHA 1200X600X50MM</t>
  </si>
  <si>
    <t>NIVELA PISO</t>
  </si>
  <si>
    <t>LUVA GALVANIZADA 2 1/2</t>
  </si>
  <si>
    <t>ADAPTADOR P/ MANGUEIRA</t>
  </si>
  <si>
    <t>COMPRESSOR 3.0HP 220V - MONOFASICO</t>
  </si>
  <si>
    <t>CABO COBRE NU TMD 50MM 7 FIOS 2,90MM</t>
  </si>
  <si>
    <t>CX INSPECAO ATERRAMENTO 300X250MM</t>
  </si>
  <si>
    <t>TAMPA CX INSPECAO 300MM F FUNDIDO</t>
  </si>
  <si>
    <t>TERMINAL BRONZE SAPATA 50MM</t>
  </si>
  <si>
    <t>HASTE COBRE 5/8X2,4MM S/ROSCA</t>
  </si>
  <si>
    <t>MOLDE CABO A HASTE 5/8 X HCX 5/8.50-4A</t>
  </si>
  <si>
    <t>MOLDE CABO A HASTE 5/8 MGA6-1650 CAT.150</t>
  </si>
  <si>
    <t>MOLDE CABO A HASTE 5/8 MGT2-1650 CAT.90</t>
  </si>
  <si>
    <t>MONTAGEM FILTRO</t>
  </si>
  <si>
    <t>SUPORTE SUSP. CURTO 38X38 LEVE</t>
  </si>
  <si>
    <t>CABO FLEX METRO 4,0MM VD</t>
  </si>
  <si>
    <t>DISJUNTOR C1X2A</t>
  </si>
  <si>
    <t>DISJUNTOR C3X10A 3KA</t>
  </si>
  <si>
    <t>BLOCO MANIFOLD</t>
  </si>
  <si>
    <t>ADAPTADOR SOLDAVEL CURTO</t>
  </si>
  <si>
    <t>LIXA FERRO</t>
  </si>
  <si>
    <t>SETA REGISTRO DE RECALQUE</t>
  </si>
  <si>
    <t>CURVA 90 FERRO ZINCADA 3/4</t>
  </si>
  <si>
    <t>TRILHO LISO 2M ZINCADO</t>
  </si>
  <si>
    <t>CENTRAL DE ALARME</t>
  </si>
  <si>
    <t>BATERIA SELADA 12V</t>
  </si>
  <si>
    <t>ACIONADOR ALARME</t>
  </si>
  <si>
    <t>ACIONADOR MANUAL DE BOMBA</t>
  </si>
  <si>
    <t>SIRENE AUDIO VISUAL</t>
  </si>
  <si>
    <t>JOELHO GALVANIZADO 2.1/2X90S</t>
  </si>
  <si>
    <t>TE GALVANIZADO 2.1/2X90</t>
  </si>
  <si>
    <t>VALVULA DE RETENCAO HORIZONTAL 2.1/2</t>
  </si>
  <si>
    <t>CAIXA MANGUEIRA</t>
  </si>
  <si>
    <t>CAIXA DE RECALQUE</t>
  </si>
  <si>
    <t>CHAVE STORZ DUPLA</t>
  </si>
  <si>
    <t>ADAPTADOR STORZ MANG 1.1/2</t>
  </si>
  <si>
    <t>STORZ TAMPAO C/ CORRENTE 1.1/2</t>
  </si>
  <si>
    <t>STORZ TAMPAO C/ CORRENTE 2.1/2</t>
  </si>
  <si>
    <t>ADAPTADOR STORZ MANG 2.1/2</t>
  </si>
  <si>
    <t>THINNER</t>
  </si>
  <si>
    <t>BARBANTE</t>
  </si>
  <si>
    <t>SETA MANGUEIRA</t>
  </si>
  <si>
    <t>SETA BOMBA DE INCENDIO</t>
  </si>
  <si>
    <t>SETA ALARME DE INCENDIO</t>
  </si>
  <si>
    <t>SETA ALARME SONORO</t>
  </si>
  <si>
    <t>UNIDUT LUVA 3/4</t>
  </si>
  <si>
    <t>TAMPA CEGA ESTAMPADA 1/2 E 3/4</t>
  </si>
  <si>
    <t>PARAFUSO COM BUCHA S8</t>
  </si>
  <si>
    <t>ELETRODUTO CORRUGADO 32MM</t>
  </si>
  <si>
    <t>CONTATOR TRIP 40 A 220V</t>
  </si>
  <si>
    <t>TERMINAL ELETRICO</t>
  </si>
  <si>
    <t>TERMINAL PINO 1,5 A 2,5MM TPP 22-C</t>
  </si>
  <si>
    <t>BORNE SAK</t>
  </si>
  <si>
    <t>ARGAMASSA IMPERMEABILIZANTE</t>
  </si>
  <si>
    <t>TUBO INOX 304 ASTM-A 270 OD PIPE 1X25,40MMX1,20MM</t>
  </si>
  <si>
    <t>DISJUNTOR MOTOR 40-50A</t>
  </si>
  <si>
    <t>CABO 1KV FLEX 4X4 PT 90</t>
  </si>
  <si>
    <t>ARAME RECOZIDO 18</t>
  </si>
  <si>
    <t>SINALIZADOR LED</t>
  </si>
  <si>
    <t>RODAFORRO</t>
  </si>
  <si>
    <t>FORRO PVC</t>
  </si>
  <si>
    <t>PORTA DE GIRO DE VIDRO TEMPERADO 8MM</t>
  </si>
  <si>
    <t>CONCRETO ASFALTICO USINADO A QUENTE</t>
  </si>
  <si>
    <t>TINTA EPOXI BRANCA BASE AGUA 3,6L</t>
  </si>
  <si>
    <t>FUNDO PREPARADOR DE PAREDE</t>
  </si>
  <si>
    <t>ARMARIO DUAS PORTAS</t>
  </si>
  <si>
    <t>BALCAO BAIXO DUAS PORTAS</t>
  </si>
  <si>
    <t>EXTRATOR - ME</t>
  </si>
  <si>
    <t>MESA DE CARGA ENTRADA - ME</t>
  </si>
  <si>
    <t>TANQUE RESERVATORIO DE SODA - ME</t>
  </si>
  <si>
    <t>SISTEMA DE BOMBEAMENTO DE SODA - ME</t>
  </si>
  <si>
    <t>ROTULADORA ADESIVA PROLABEL - ME</t>
  </si>
  <si>
    <t>ROTULADORA ROTIX KRONES - ME</t>
  </si>
  <si>
    <t>RINSER VERTICAR KHS - ME</t>
  </si>
  <si>
    <t>LAVADORA DE VIDRO HOLSTEIN-KARPPERT - ME</t>
  </si>
  <si>
    <t>DI</t>
  </si>
  <si>
    <t>FATURA - CONTRIBUICAO ASSOCIACAO DE CLASSE</t>
  </si>
  <si>
    <t>FATURA - CORREIOS E MALOTES</t>
  </si>
  <si>
    <t>FATURA - LOCACAO DE MAQUINAS E EQUIPAMENTOS</t>
  </si>
  <si>
    <t>FATURA - SEGURO DE VIDA</t>
  </si>
  <si>
    <t>FATURA - SEGUROS PREDIAIS</t>
  </si>
  <si>
    <t>FATURA - TELEFONE/INTERNET</t>
  </si>
  <si>
    <t>FATURA - IMPOSTOS E TAXAS</t>
  </si>
  <si>
    <t>FATURA - SEGURO - ACAO JUDICIAL</t>
  </si>
  <si>
    <t>FATURA - LOCACAO DE MAQUINAS E EQUIPAMENTOS - IMOBILIZADO</t>
  </si>
  <si>
    <t>LIQUIDO LIMPADOR DE PARABRISA</t>
  </si>
  <si>
    <t>ROTULO SLEEVE COQ NOCH MELANCIA E MORANGO 270ML</t>
  </si>
  <si>
    <t>ROTULO SLEEVE COQ NOCH MARACUJA 270ML</t>
  </si>
  <si>
    <t>ELETRODO DE PH 120MMX12MM COM CONECTOR BNC PROTECAO PLASTICA</t>
  </si>
  <si>
    <t>OLEO LUBRAX COMPSOR RF 68 20L</t>
  </si>
  <si>
    <t>FATURA - COMBUSTIVEL</t>
  </si>
  <si>
    <t>COMPOSTO REFRISHOW/ TERNURA LARANJA</t>
  </si>
  <si>
    <t>LATA CER BAMBOA LAGER 269ML</t>
  </si>
  <si>
    <t>LATA CER BAMBOA LAGER 473ML</t>
  </si>
  <si>
    <t>LATA CER BAMBOA LAGER 269ML IND</t>
  </si>
  <si>
    <t>LATA CER BAMBOA LAGER 473ML IND</t>
  </si>
  <si>
    <t>CILINDRO PARA AMONIA</t>
  </si>
  <si>
    <t>DISCO VEDACAO TUBO GUIA VITON</t>
  </si>
  <si>
    <t>PONTE DE INTERLIGACAO 10 BORNES 4,2MM</t>
  </si>
  <si>
    <t>FORRO DE GESSO REVESTIDO COM GESSO NA CULUNA LATERAL</t>
  </si>
  <si>
    <t>AMONIA ANIDRA EM CILINDRO</t>
  </si>
  <si>
    <t>AGUA HIDRATAR S/ GAS 48X200ML IND - CERVEJARIA</t>
  </si>
  <si>
    <t>CV CHOPP DA QUINTA 6X600ML</t>
  </si>
  <si>
    <t>SUC AURORA INTEGRAL MACA TP 1,5LT - ME</t>
  </si>
  <si>
    <t>SUC CAMPO LARGO UVA 1,35LT- ME</t>
  </si>
  <si>
    <t>VT QUINTA DAS FLORES SUAVE 750ML - ME</t>
  </si>
  <si>
    <t>VT QUINTA DAS FLORES SECO 750ML - ME</t>
  </si>
  <si>
    <t>VT QUINTA DO MORGADO SUAVE 750ML - ME</t>
  </si>
  <si>
    <t>VR QUINTA DO MORGADO SUAVE 750ML - ME</t>
  </si>
  <si>
    <t>VB QUINTA DO MORGADO SUAVE 750ML - ME</t>
  </si>
  <si>
    <t>VT QUINTA DO MORGADO SECO 750ML - ME</t>
  </si>
  <si>
    <t>CAC JAMEL PET 12X910ML - ME</t>
  </si>
  <si>
    <t>PREFORMA CRISTAL 1L/ 1,5L F</t>
  </si>
  <si>
    <t>TAMPA PLASTICA PRETA OMNI 120 COM VEDANTE</t>
  </si>
  <si>
    <t>AGUA</t>
  </si>
  <si>
    <t>ROTULO ADESIVO CV CHOPP DA QUINTA 600ML</t>
  </si>
  <si>
    <t>GARGALO ADESIVO CV CHOPP DA QUINTA 600ML</t>
  </si>
  <si>
    <t>TAMPA METALICA PRETA CHOPP DA QUINTA</t>
  </si>
  <si>
    <t>ETIQUETA ADESIVA CHOPP DA QUINTA</t>
  </si>
  <si>
    <t>PIPETA GRADUADA DE 2ML VIDRO</t>
  </si>
  <si>
    <t>SOLUCAO PADRAO 100ML DE TURBIDEZ 100NTU</t>
  </si>
  <si>
    <t>SOLUCAO PADRAO 100ML CALIBRACAO DE COR 500 PT-CO</t>
  </si>
  <si>
    <t>DESTILADOR DE AGUA 26X23.5X44 TIPO PILSEN</t>
  </si>
  <si>
    <t>TUBO VIAL 50ML POLIESTIRENO</t>
  </si>
  <si>
    <t>FUNIL DE SEPARACAO 1000ML FORMA TIPO PERA</t>
  </si>
  <si>
    <t>ARROZ</t>
  </si>
  <si>
    <t>SARDINHA</t>
  </si>
  <si>
    <t>MACARRAO</t>
  </si>
  <si>
    <t>FAROFA</t>
  </si>
  <si>
    <t>MOLHO DE TOMATE</t>
  </si>
  <si>
    <t>GOIABADA</t>
  </si>
  <si>
    <t>FARINHA DE TRIGO</t>
  </si>
  <si>
    <t>FEIJAO</t>
  </si>
  <si>
    <t>SABAO EM BARRA</t>
  </si>
  <si>
    <t>FUBA 500GR</t>
  </si>
  <si>
    <t>CREME DENTAL</t>
  </si>
  <si>
    <t>LIMPADOR MULTIUSO 500ML</t>
  </si>
  <si>
    <t>ESPONJA DE ACO</t>
  </si>
  <si>
    <t>SABAO EM PO 800GR</t>
  </si>
  <si>
    <t>RODO PARA PIA ALUMINIO</t>
  </si>
  <si>
    <t>TAMPA P/ CONDULETE</t>
  </si>
  <si>
    <t>TINTA ACRILICA AMARELA 3,6LT</t>
  </si>
  <si>
    <t>TINTA ACRILICA PRETA 3,6LT</t>
  </si>
  <si>
    <t>TINTA ACRILICA BRANCA 3,6LT</t>
  </si>
  <si>
    <t>MOLA DE COMPRESSAO INOX</t>
  </si>
  <si>
    <t>VASELINA SOLIDA INDUSTRIAL 900 GR</t>
  </si>
  <si>
    <t>FRISO AUTOMOTIVO</t>
  </si>
  <si>
    <t>LUZ INDICADORA DE DIRECAO</t>
  </si>
  <si>
    <t>CABO FLEXIVEL 1MM AMARELO 750V</t>
  </si>
  <si>
    <t>ANILHA MHG2/5 LETRA R</t>
  </si>
  <si>
    <t>ANILHA MHG2/5 LETRA S</t>
  </si>
  <si>
    <t>ANILHA MHG2/5 LETRA T</t>
  </si>
  <si>
    <t>ANILHA MHG2/5 LETRA U</t>
  </si>
  <si>
    <t>ANILHA MHG2/5 LETRA V</t>
  </si>
  <si>
    <t>ANILHA MHG2/5 LETRA W</t>
  </si>
  <si>
    <t>CABO SHIELD 4X1MM 500V</t>
  </si>
  <si>
    <t>ARTICULACAO UNITARIA PARA ENCHEDORA</t>
  </si>
  <si>
    <t>KIT VEDACAO DA HASTE</t>
  </si>
  <si>
    <t>KIT REPARO OBTURADOR</t>
  </si>
  <si>
    <t>KIT VEDACAO SEDE DN50 INOX 316</t>
  </si>
  <si>
    <t>JUNTA ADESIVA 24B - 10X3 - 15M</t>
  </si>
  <si>
    <t>FONTE ALIMENTACAO CHAVEADA MONOFASICO</t>
  </si>
  <si>
    <t>AGAR NBBA EM FRASCO CAIXA 2,25KG</t>
  </si>
  <si>
    <t>FILTRO CARTUCHO</t>
  </si>
  <si>
    <t>PATIM 2 FUROS</t>
  </si>
  <si>
    <t>JOGO SOQUETE</t>
  </si>
  <si>
    <t>VALVULA GLOBO PASSAGEM HIDRODINAMICA COM ATUADOR PNEUMATICO</t>
  </si>
  <si>
    <t>SENSOR INDUTIVO HASTE TIRAMENTO</t>
  </si>
  <si>
    <t>CONECTOR ELETRICO ROTATIVO BM18</t>
  </si>
  <si>
    <t>EIXO ENGRENADO PISTAO ROSQUEADOR</t>
  </si>
  <si>
    <t>LUMINARIA HERMETICA DE SOBREPOR 2 LAMPADAS 120CM</t>
  </si>
  <si>
    <t>LAMPADA TUBULAR LED 120CM 18W</t>
  </si>
  <si>
    <t>MOLA DA PRENSA</t>
  </si>
  <si>
    <t>CAME MONTADO</t>
  </si>
  <si>
    <t>ARRUELA DE ENCOSTO DO CAME</t>
  </si>
  <si>
    <t>PARAFUSO DO ROLAMENTO DO CAME</t>
  </si>
  <si>
    <t>VERGALHAO CA-60 4,20MM</t>
  </si>
  <si>
    <t>FOICE ROCADEIRA TRAMONTINA S\CABO</t>
  </si>
  <si>
    <t>ENCODER INCREMENTAL E40S6-2500-3-T-24</t>
  </si>
  <si>
    <t>BOCAL CENTRADOR</t>
  </si>
  <si>
    <t>SACA POLIA 100MM</t>
  </si>
  <si>
    <t>VIDEA 110304</t>
  </si>
  <si>
    <t>SUGADOR DE SOLDA</t>
  </si>
  <si>
    <t>TULIPA CENTRADORA TOTAL INOX</t>
  </si>
  <si>
    <t>SEPARADOR DE PREFORMAS</t>
  </si>
  <si>
    <t>CAIXA LIGACAO SENSORES REGUA E POSICIONADOR</t>
  </si>
  <si>
    <t>BIELA PARA COMPRESSOR</t>
  </si>
  <si>
    <t>KIT DE JUNTA</t>
  </si>
  <si>
    <t>REPARO PLACA DE VALVULA</t>
  </si>
  <si>
    <t>ATUADOR LINEAR ROTULA</t>
  </si>
  <si>
    <t>DISPLAY LED COM TELA DE TOQUE</t>
  </si>
  <si>
    <t>CONE CARCACA DA VALVULA</t>
  </si>
  <si>
    <t>ADMINISTRACAO DE FUNDOS QUAISQUER, DE CONSORCIO, CARTAO DE CREDITO OU DEBITO E C</t>
  </si>
  <si>
    <t>QUADRO ELETRICO 8060-25</t>
  </si>
  <si>
    <t>MODULO DE ENTRADAS E SAIDAS DIGITAIS</t>
  </si>
  <si>
    <t>CANALETA ABERTA 50X50 CINZA</t>
  </si>
  <si>
    <t>TRILHO PERFURADO 35MM</t>
  </si>
  <si>
    <t>CONECTOR SAK 2,5MM</t>
  </si>
  <si>
    <t>POSTE FINAL GARRA PARA BORNE</t>
  </si>
  <si>
    <t>SINAL LED 16-22MM VERDE</t>
  </si>
  <si>
    <t>PLAQUETA DE EMERGENCIA</t>
  </si>
  <si>
    <t>FILTRO PARA VENTUINHA 120X120MM</t>
  </si>
  <si>
    <t>SINALIZADOR LUMINOSO TORRE CONTINUO</t>
  </si>
  <si>
    <t>IMPRESSORA INDUSTRIAL MODELO 8820</t>
  </si>
  <si>
    <t>CONCRETO REFRATARIO</t>
  </si>
  <si>
    <t>VENTILADOR V100 FIXO MONO 127/220V</t>
  </si>
  <si>
    <t>FATURA - FEIRAS E EVENTOS</t>
  </si>
  <si>
    <t>FATURA - DESPACHO ADUANEIRO</t>
  </si>
  <si>
    <t>EXPEDICAO</t>
  </si>
  <si>
    <t>FABRICA</t>
  </si>
  <si>
    <t>ESTOQUE PA - CD</t>
  </si>
  <si>
    <t>SEGREGADO PA/ MP</t>
  </si>
  <si>
    <t>ALMOXARIFADO</t>
  </si>
  <si>
    <t>XAROPARIA</t>
  </si>
  <si>
    <t>EXTRATO DE MALTE TORRADO</t>
  </si>
  <si>
    <t>MALTOSE</t>
  </si>
  <si>
    <t>LUPULO KAE 4/3A</t>
  </si>
  <si>
    <t>OD01</t>
  </si>
  <si>
    <t>OD02</t>
  </si>
  <si>
    <t>OD03</t>
  </si>
  <si>
    <t>OD04</t>
  </si>
  <si>
    <t>OD05</t>
  </si>
  <si>
    <t>OD06</t>
  </si>
  <si>
    <t>OD08</t>
  </si>
  <si>
    <t>OD09</t>
  </si>
  <si>
    <t>OD14</t>
  </si>
  <si>
    <t>OD10</t>
  </si>
  <si>
    <t>OD12</t>
  </si>
  <si>
    <t>OD13</t>
  </si>
  <si>
    <t>OD15</t>
  </si>
  <si>
    <t>OD21</t>
  </si>
  <si>
    <t>OD22</t>
  </si>
  <si>
    <t>TERMOMETRO DIGITAL LASER INFRAVERMELHO</t>
  </si>
  <si>
    <t>PINCA PARA 2 BURETAS 250MM TIPO CASTALOY EM ALUMINIO</t>
  </si>
  <si>
    <t>BURETA GRADUADA 10ML COM TORNEIRA DE VIDRO</t>
  </si>
  <si>
    <t>ADESIVO BLACKOUT 2,5X1M FOSCO PARA CAMINHONETE</t>
  </si>
  <si>
    <t>BANHO DE AQUECIMENTO</t>
  </si>
  <si>
    <t>CARENAGEM SUPERIOR PARA GELADEIRA 2,70MM BRANCO</t>
  </si>
  <si>
    <t>SUC SABOR UVA INTEGRAL TINTO 1,4LT - ME</t>
  </si>
  <si>
    <t>CONE DE SINALIZACAO 75MM LARANJA E BRANCO</t>
  </si>
  <si>
    <t>PARAFUSADEIRA 5/8 1300W 220V</t>
  </si>
  <si>
    <t>CONTATOR 25-11-30C03 24V</t>
  </si>
  <si>
    <t>LUMINARIA HERMETICA PARA 2 LAMPADAS 120CM</t>
  </si>
  <si>
    <t>LIC AMARULA 750ML - ME</t>
  </si>
  <si>
    <t>LIC COINTREAU 700ML - ME</t>
  </si>
  <si>
    <t>LIC JAGERMEISTER 700ML - ME</t>
  </si>
  <si>
    <t>VT SANTA HELENA LA HUERTA 750ML - ME</t>
  </si>
  <si>
    <t>VB SANTA HELENA LA HUERTA 750ML - ME</t>
  </si>
  <si>
    <t>VT SANTA HELENA RESERVADO CABERNET SAUVIGNON 750ML - ME</t>
  </si>
  <si>
    <t>VB SANTA HELENA RESERVADO CABERNET SAUVIGNON BLANC 750ML - ME</t>
  </si>
  <si>
    <t>VB SANTA HELENA RESERVADO CHARDONNAY 750ML - ME</t>
  </si>
  <si>
    <t>VT SANTA HELENA RESERVADO MERLOT 750ML - ME</t>
  </si>
  <si>
    <t>VT SANTA HELENA RESERVADO CABERNET MERLOT 750ML - ME</t>
  </si>
  <si>
    <t>VT SANTA HELENA RESERVADO CARMENERE 750ML - ME</t>
  </si>
  <si>
    <t>VT SANTA HELENA RESERVADO MALBEC 750ML - ME</t>
  </si>
  <si>
    <t>VR SANTA HELENA RESERVADO 750ML - ME</t>
  </si>
  <si>
    <t>VT SAN PEDRO GATO NEGRO CABERNET SAUVIGNON 750ML - ME</t>
  </si>
  <si>
    <t>VT SAN PEDRO GATO NEGRO MERLOT 750ML - ME</t>
  </si>
  <si>
    <t>VB SAN PEDRO GATO NEGRO SAUVIGNON BLANC 750ML - ME</t>
  </si>
  <si>
    <t>VB SAN PEDRO GATO NEGRO CHARDONNAY 750ML - ME</t>
  </si>
  <si>
    <t>VT SAN PEDRO GATO NEGRO CARMENERE 750ML - ME</t>
  </si>
  <si>
    <t>VT SAN PEDRO GATO NEGRO PINOT NOIR 750ML - ME</t>
  </si>
  <si>
    <t>VT SAN PEDRO GATO NEGRO MALBEC 750ML - ME</t>
  </si>
  <si>
    <t>VR SAN PEDRO GATO NEGRO 750ML - ME</t>
  </si>
  <si>
    <t>VB PERIQUITA 750ML - ME</t>
  </si>
  <si>
    <t>VT PERIQUITA 750ML - ME</t>
  </si>
  <si>
    <t>VR PERIQUITA 750ML - ME</t>
  </si>
  <si>
    <t>VT PERIQUITA RED BLEND 750ML - ME</t>
  </si>
  <si>
    <t>WHI GENTLEMAN JACK 1LT - ME</t>
  </si>
  <si>
    <t>TEQ EL JIMADOR BLANCO 750ML - ME</t>
  </si>
  <si>
    <t>TEQ EL JIMADOR REPOSADO 750ML - ME</t>
  </si>
  <si>
    <t>AROMA IDENTICO AO NATURAL LIMAO MATRIX</t>
  </si>
  <si>
    <t>AROMA ARTIFICIAL GUARANA IFB</t>
  </si>
  <si>
    <t>LATA FURIOSO UVA VERDE E PESSEGO 473ML</t>
  </si>
  <si>
    <t>ETIQUETA ADESIVA BOPP 105X160 AZUL</t>
  </si>
  <si>
    <t>BANDAGEM TRIANGULAR</t>
  </si>
  <si>
    <t>GAZE PARA CURATIVO</t>
  </si>
  <si>
    <t>SORO FISIOLOGICO</t>
  </si>
  <si>
    <t>MEDIDOR DE PRESSAO DIGITAL</t>
  </si>
  <si>
    <t>GLICERINA VEGETAL BI-DESTILADA</t>
  </si>
  <si>
    <t>ISQUEIRO</t>
  </si>
  <si>
    <t>PILHA ALCALINA AA</t>
  </si>
  <si>
    <t>KIT LEITOR BIOMETRICO</t>
  </si>
  <si>
    <t>ADESIVO EPOXI TIXOTROPICO</t>
  </si>
  <si>
    <t>MADEIRITE PLASTIFICADO 10MM</t>
  </si>
  <si>
    <t>RIPAO CAMBARA 2,3X5 3MT</t>
  </si>
  <si>
    <t>JAQUETA</t>
  </si>
  <si>
    <t>LUVA DE RASPA CLUTE PUNHO 20</t>
  </si>
  <si>
    <t>BOMBA OLEO MOTOR</t>
  </si>
  <si>
    <t>COMPRESSOR AR SPLIT INVERTER KTN150D53UFZ3</t>
  </si>
  <si>
    <t>MOLA PNEUMATICA</t>
  </si>
  <si>
    <t>ROTOR</t>
  </si>
  <si>
    <t>MAQUINA DE VIDRO LADO ESQUERDO</t>
  </si>
  <si>
    <t>ESPELHO PARA RETROVISOR</t>
  </si>
  <si>
    <t>ANILHA TUBO 5/16</t>
  </si>
  <si>
    <t>CARENAGEM INFERIOR PARA GELADEIRA 2,70MM BRANCO</t>
  </si>
  <si>
    <t>CALHA DE DEGELO COM CANALETA</t>
  </si>
  <si>
    <t>PUXADOR OURO ESCOVADO</t>
  </si>
  <si>
    <t>MANTA PARA CAMA DE CASAL</t>
  </si>
  <si>
    <t>ADESIVO BLACKOUT 2X1M FOSCO PARA CAMINHONETE</t>
  </si>
  <si>
    <t>SOLUCAO PADRAO TAMPAO PH 4,0</t>
  </si>
  <si>
    <t>SOLUCAO PADRAO TAMPAO PH 7,0</t>
  </si>
  <si>
    <t>SOLUCAO PADRAO TAMPAO PH 10,0</t>
  </si>
  <si>
    <t>KIT REPARO</t>
  </si>
  <si>
    <t>LANTERNA</t>
  </si>
  <si>
    <t>EIXO DO SERVO MOTOR</t>
  </si>
  <si>
    <t>CORDAO ORING NITRILICO 3,00MM</t>
  </si>
  <si>
    <t>PISTOLA LAVADORA DE ALTA PRESSAO</t>
  </si>
  <si>
    <t>SOQUETE ROTATIVO DE EIXO DUPLO</t>
  </si>
  <si>
    <t>BOLSA ELETRICISTA COM ALCA</t>
  </si>
  <si>
    <t>BOLSA DE LONA 30 CM PARA FERRAMENTAS</t>
  </si>
  <si>
    <t>CONJUNTO DETECTOR PRE FORMA DEFEITUOSA</t>
  </si>
  <si>
    <t>RODA MENOR DETECTOR PREFORMA DEFEITUOSA</t>
  </si>
  <si>
    <t>PINO DE RODA MENOR 28CM</t>
  </si>
  <si>
    <t>MODULO IGBT FP10R12W1T4</t>
  </si>
  <si>
    <t>SENSOR DE TEMPERATURA PT100</t>
  </si>
  <si>
    <t>COXIM</t>
  </si>
  <si>
    <t>TURBIDIMETRO 95×80×190MM DIGITAL</t>
  </si>
  <si>
    <t>PAINEL INSTRUMENTO AUTOMOTIVO</t>
  </si>
  <si>
    <t>SOQUETE ROTATIVO DE EIXO DUPLO 12X20A</t>
  </si>
  <si>
    <t>JOGO DE MESA DE PLASTICO REFRIKO TUBAINA - ME</t>
  </si>
  <si>
    <t>JOGO DE MESA DE PLASTICO FURIOSO - ME</t>
  </si>
  <si>
    <t>JOGO DE MESA DE PLASTICO MOEMA - ME</t>
  </si>
  <si>
    <t>OLEO PARA BOMBA DE VACUO BV 46 1LT</t>
  </si>
  <si>
    <t>MANGUEIRA TRANCADA 1/2</t>
  </si>
  <si>
    <t>MANGUIERA TRANCADA 3/4</t>
  </si>
  <si>
    <t>007</t>
  </si>
  <si>
    <t>010</t>
  </si>
  <si>
    <t>008</t>
  </si>
  <si>
    <t>004</t>
  </si>
  <si>
    <t>009</t>
  </si>
  <si>
    <t>AGAR MACCONKEY</t>
  </si>
  <si>
    <t>PLASTICO FILME PVC 0,28X100M</t>
  </si>
  <si>
    <t>DESINFETANTE 5 LITROS</t>
  </si>
  <si>
    <t>PAPELAO HIDRAULICO VERDE 2,4MM</t>
  </si>
  <si>
    <t>AGUA HIDRATAR S/ GAS 48X200ML IND - MORAVIA</t>
  </si>
  <si>
    <t>DESINCRUSTANTE ALCALINO</t>
  </si>
  <si>
    <t>MEDIDOR DE PH DE BANCADA 210X205X60MM MICROPROCESSADO</t>
  </si>
  <si>
    <t>TUBO FLEX PEAD 100MM 4 POLEGADAS DRENO</t>
  </si>
  <si>
    <t>MANTA BIDIN DRENAGEM 2,30X100M</t>
  </si>
  <si>
    <t>FATURA - DESPESAS COM VEICULOS</t>
  </si>
  <si>
    <t>COQ 51 ICE BALADA 6X275ML - ME</t>
  </si>
  <si>
    <t>COQ 51 ICE FRUIT MIX 6X275ML - ME</t>
  </si>
  <si>
    <t>COQ 51 ICE KIWI 6X275ML - ME</t>
  </si>
  <si>
    <t>COQ 51 ICE LIMAO 6X275ML - ME</t>
  </si>
  <si>
    <t>COQ 51 ICE MARACUJA 6X275ML - ME</t>
  </si>
  <si>
    <t>COQ SMIRNOFF ICE BB 6X269ML - ME</t>
  </si>
  <si>
    <t>COQ SMIRNOFF ICE BB 6X275ML - ME</t>
  </si>
  <si>
    <t>COQ 51 ICE MACA VERDE 6X275ML - ME</t>
  </si>
  <si>
    <t>DILUENTE DOMINO</t>
  </si>
  <si>
    <t>JOGO DE PASTILHA DE FREIO DIANTEIRA</t>
  </si>
  <si>
    <t>JOGO DE PASTILHA DE FREIO TRASEIRA</t>
  </si>
  <si>
    <t>SENSOR DA PASTILHA DE FREIO DIANTEIRO</t>
  </si>
  <si>
    <t>SENSOR DA PASTILHA DE FREIO TRASEIRO</t>
  </si>
  <si>
    <t>NO BREAK SENOIDAL 220V 2 BATERIAS</t>
  </si>
  <si>
    <t>REFRISHOW LARANJA 6X2LT</t>
  </si>
  <si>
    <t>REFRISHOW LARANJA 2LT</t>
  </si>
  <si>
    <t>REFRIKO TUBAINA 250ML</t>
  </si>
  <si>
    <t>FURIOSO UVA VERDE E PESSEGO 473ML</t>
  </si>
  <si>
    <t>FURIOSO UVA VERDE E PESSEGO 2LT</t>
  </si>
  <si>
    <t>FURIOSO UVA VERDE E PESSEGO 6X2LT</t>
  </si>
  <si>
    <t>FURIOSO UVA VERDE E PESSEGO 6X269ML IND - CERVEJARIA</t>
  </si>
  <si>
    <t>AGUA HIDRATAR C/ GAS 1,5LT IND - CERVEJARIA</t>
  </si>
  <si>
    <t>REFRIKO COLA 12X200ML IND - REFRIKO</t>
  </si>
  <si>
    <t>REFRIKO GUARANA 12X200ML IND - REFRIKO</t>
  </si>
  <si>
    <t>REFRIKO GUARANA S/ ACUCARES 12X200ML IND - REFRIKO</t>
  </si>
  <si>
    <t>REFRIKO LARANJA 12X200ML IND - REFRIKO</t>
  </si>
  <si>
    <t>REFRIKO LIMAO 12X200ML IND - REFRIKO</t>
  </si>
  <si>
    <t>REFRIKO TUBAINA 12X200ML IND - REFRIKO</t>
  </si>
  <si>
    <t>REFRIKO UVA 12X200ML IND - REFRIKO</t>
  </si>
  <si>
    <t>FURIOSO UVA VERDE E PESSEGO 6X269ML IND - REFRIKO</t>
  </si>
  <si>
    <t>FURIOSO UVA VERDE E PESSEGO 6X2LT IND - REFRIKO</t>
  </si>
  <si>
    <t>CER MOEMA 600ML - RET IND - REFRIKO</t>
  </si>
  <si>
    <t>AGUA HIDRATAR C/ GAS 500ML (DESPERDICIO) IND - MORAVIA</t>
  </si>
  <si>
    <t>AGUA HIDRATAR S/ GAS 500ML (DESPERDICIO) IND - MORAVIA</t>
  </si>
  <si>
    <t>AGUA HIDRATAR C/ GAS 1,5LT IND - MORAVIA</t>
  </si>
  <si>
    <t>REFRISHOW LARANJA 6X2LT - ME</t>
  </si>
  <si>
    <t>REFRISHOW LARANJA 2LT - ME</t>
  </si>
  <si>
    <t>REFRIKO TUBAINA 250ML - ME</t>
  </si>
  <si>
    <t>FURIOSO UVA VERDE E PESSEGO 473ML - ME</t>
  </si>
  <si>
    <t>FURIOSO UVA VERDE E PESSEGO 2LT - ME</t>
  </si>
  <si>
    <t>FURIOSO UVA VERDE E PESSEGO 6X473ML - ME</t>
  </si>
  <si>
    <t>FURIOSO UVA VERDE E PESSEGO 6X2LT - ME</t>
  </si>
  <si>
    <t>FURIOSO MACA VERDE E MELAO 269ML - ME</t>
  </si>
  <si>
    <t>COQ BANANINHA DA ROCA 900ML - ME</t>
  </si>
  <si>
    <t>COQ CANELINHA DA ROCA 900ML - ME</t>
  </si>
  <si>
    <t>COQ MENTA DA ROCA 900ML - ME</t>
  </si>
  <si>
    <t>COQ PACOQUINHA DA ROCA 900ML - ME</t>
  </si>
  <si>
    <t>COQ KEEP COOLER ZERO ALCOOL UVA BRANCA 6X275ML - ME</t>
  </si>
  <si>
    <t>COQ KEEP COOLER ZERO ALCOOL UVA TINTA 6X275ML - ME</t>
  </si>
  <si>
    <t>COQ KRISKOF ICE LEMON 12X290ML - ME</t>
  </si>
  <si>
    <t>COQ KRISKOF ICE FRUTAS VERMELHAS 12X290ML - ME</t>
  </si>
  <si>
    <t>LIC DOM TAPPARO CREME DE CACAU 750ML - ME</t>
  </si>
  <si>
    <t>LIC DOM TAPPARO CREME DE CAFE 750ML - ME</t>
  </si>
  <si>
    <t>LIC DOM TAPPARO CREME DE CEREJA 750ML - ME</t>
  </si>
  <si>
    <t>LIC DOM TAPPARO CREME DE COCO 750ML - ME</t>
  </si>
  <si>
    <t>LIC DOM TAPPARO CREME DE LEITE 750ML - ME</t>
  </si>
  <si>
    <t>LIC DOM TAPPARO CREME DE MILHO VERDE 750ML - ME</t>
  </si>
  <si>
    <t>LIC DOM TAPPARO CREME DE PEQUI 750ML - ME</t>
  </si>
  <si>
    <t>COQ DOM TAPPARO ACAI 750ML - ME</t>
  </si>
  <si>
    <t>COQ DOM TAPPARO BANANA 750ML - ME</t>
  </si>
  <si>
    <t>COQ DOM TAPPARO CHOCOLATE 750ML - ME</t>
  </si>
  <si>
    <t>APE CABARE ROUGE 1LT - ME</t>
  </si>
  <si>
    <t>COQ DOM TAPPARO DOCE DE LEITE 750ML - ME</t>
  </si>
  <si>
    <t>COQ DOM TAPPARO JABUTICABA 750ML - ME</t>
  </si>
  <si>
    <t>COQ DOM TAPPARO MENTA 750ML - ME</t>
  </si>
  <si>
    <t>COQ DOM TAPPARO PACOCA 750ML - ME</t>
  </si>
  <si>
    <t>COQ DOM TAPPARO PEQUI 750ML - ME</t>
  </si>
  <si>
    <t>COQ DOM TAPPARO PESSEGO 750ML - ME</t>
  </si>
  <si>
    <t>COQ DOM TAPPARO PISTACHE 750ML - ME</t>
  </si>
  <si>
    <t>COQ DOM TAPPARO CAIPIRINHA 1LT - ME</t>
  </si>
  <si>
    <t>COQ OLDEN WACK 900ML - ME</t>
  </si>
  <si>
    <t>AGUA HIDRATAR S/ GAS 200ML - ME</t>
  </si>
  <si>
    <t>AGUA HIDRATAR C/ GAS 1,5LT - ME</t>
  </si>
  <si>
    <t>SUC CAMPO LARGO MANGA E MACA 900ML - ME</t>
  </si>
  <si>
    <t>SUC MOSTEIRO MIX MACA UVA E CENOURA 1,5LT - ME</t>
  </si>
  <si>
    <t>AC CAMPO LARGO INTEGRAL 12X250ML - ME</t>
  </si>
  <si>
    <t>SUC CAMPO LARGO MACA 1,35LT - ME</t>
  </si>
  <si>
    <t>SUC CAMPO LARGO LARANJA 1,35LT - ME</t>
  </si>
  <si>
    <t>SUC CAMPO LARGO PESSEGO E MACA 1,35LT - ME</t>
  </si>
  <si>
    <t>SUC CAMPO LARGO GOIABA E MACA 1,35LT - ME</t>
  </si>
  <si>
    <t>VT CASILLERO DEL DIABLO CABERNET SAUVIGNON 375ML - ME</t>
  </si>
  <si>
    <t>VR TORO CENTENARIO 750ML - ME</t>
  </si>
  <si>
    <t>VT AURORA VARIETAL ZERO ALCOOL CABERNET SAUVIGNON 750ML - ME</t>
  </si>
  <si>
    <t>VB AURORA VARIETAL ZERO ALCOOL RIESLING ITALICO 750ML - ME</t>
  </si>
  <si>
    <t>VB QUINTA DAS FLORES SUAVE 750ML - ME</t>
  </si>
  <si>
    <t>VB QUINTA DAS FLORES SECO 750ML - ME</t>
  </si>
  <si>
    <t>CAC SEGREDO DO ENGENHO 12X500ML - ME</t>
  </si>
  <si>
    <t>CAC DOM TAPPARO EXTRA PREMIUM 12 ANOS 700ML - ME</t>
  </si>
  <si>
    <t>CAC DOM TAPPARO CARVALHO AMERICANO EXTRA PREMIUM 750ML - ME</t>
  </si>
  <si>
    <t>CAC DOM TAPPARO DUAS MADEIRAS EXTRA PREMIUM 750ML - ME</t>
  </si>
  <si>
    <t>CAC CABARE EXTRA PREMIUM 15 ANOS 700ML - ME</t>
  </si>
  <si>
    <t>CAC DOM TAPPARO BRANCA 1LT - ME</t>
  </si>
  <si>
    <t>CAC DOM TAPPARO CARVALHO ENVELHECIDA 1LT - ME</t>
  </si>
  <si>
    <t>CAC DOM TAPPARO CARVALHO PREMIUM 3 ANOS 700ML - ME</t>
  </si>
  <si>
    <t>CAC DOM TAPPARO JEQUITIBA PREMIUM 700ML - ME</t>
  </si>
  <si>
    <t>CAC DOM TAPPARO AMBURANA PREMIUM 750ML - ME</t>
  </si>
  <si>
    <t>VOD LEONOFF 900ML - ME</t>
  </si>
  <si>
    <t>LATA FURIOSO UVA VERDE E PESSEGO 269ML</t>
  </si>
  <si>
    <t>ROTULO BOPP REFRIKO GUARANA 200ML IND</t>
  </si>
  <si>
    <t>ROTULO BOPP REFRIKO COLA 200ML IND</t>
  </si>
  <si>
    <t>ROTULO BOPP REFRIKO LARANJA 200ML IND</t>
  </si>
  <si>
    <t>ROTULO BOPP REFRIKO LIMAO 200ML IND</t>
  </si>
  <si>
    <t>ROTULO BOPP REFRIKO TUBAINA 200ML IND</t>
  </si>
  <si>
    <t>ROTULO BOPP REFRIKO UVA 200ML IND</t>
  </si>
  <si>
    <t>ROTULO BOPP REFRIKO GUARANA S/ ACUCARES 200ML IND</t>
  </si>
  <si>
    <t>ROTULO SLEEVE FURIOSO UVA VERDE E PESSEGO 2L IND</t>
  </si>
  <si>
    <t>ROTULO SLEEVE COQ NOCH MARACUJA 270ML IND</t>
  </si>
  <si>
    <t>ROTULO SLEEVE COQ NOCH MELANCIA E MORANGO 270ML IND</t>
  </si>
  <si>
    <t>PREFORMA CRISTAL 450/ 500ML D IND</t>
  </si>
  <si>
    <t>PREFORMA CRISTAL 200ML A IND</t>
  </si>
  <si>
    <t>PREFORMA VERDE 200ML A IND</t>
  </si>
  <si>
    <t>PREFORMA CRISTAL 1L/ 1,5L F IND</t>
  </si>
  <si>
    <t>TAMPA PLASTICA PRETA OMNI 120 COM VEDANTE IND</t>
  </si>
  <si>
    <t>FILME TERMOENCOLHIVEL LISO 600X0,04MM IND</t>
  </si>
  <si>
    <t>AROMA IDENTICO AO NATURAL DE UVA VERDE SAPORITI IND</t>
  </si>
  <si>
    <t>AROMA IDENTICO AO NATURAL LIMAO MATRIX IND</t>
  </si>
  <si>
    <t>COMPOSTO FURIOSO TRADICIONAL 2L IND</t>
  </si>
  <si>
    <t>COMPOSTO FURIOSO TRADICIONAL 250ML IND</t>
  </si>
  <si>
    <t>COMPOSTO FURIOSO UVA VERDE E PESSEGO IND</t>
  </si>
  <si>
    <t>COMPOSTO COQUETEL NOCH LIMAO IND</t>
  </si>
  <si>
    <t>COMPOSTO COQUETEL NOCH MARACUJA IND</t>
  </si>
  <si>
    <t>COMPOSTO COQUETEL NOCH MELANCIA/ MORANGO IND</t>
  </si>
  <si>
    <t>CANTONEIRA SIMPLES 100X100X1580MM IND</t>
  </si>
  <si>
    <t>FITA ADESIVA ACRILICA 1045 (T) 048X1200</t>
  </si>
  <si>
    <t>ARRUELA LISA 3/8</t>
  </si>
  <si>
    <t>PROPE SANFONADO TNT BRANCO C/ 100</t>
  </si>
  <si>
    <t>BOBINA FUNDO ESTRELA</t>
  </si>
  <si>
    <t>ETIQUETA ADESIVA BOPP 105X160 VERDE</t>
  </si>
  <si>
    <t>ETIQUETA ADESIVA BOPP 105X160 BRANCA</t>
  </si>
  <si>
    <t>PLACA DE PETRI 90X15 BACTERIAS HETEROTROFICAS (PCA - PLATE COUNT AGAR)</t>
  </si>
  <si>
    <t>PIPETADOR 1000 UL</t>
  </si>
  <si>
    <t>TURBIDIMETRO DIGITAL AK410 COM CERTIFICADO CALIBRACAO</t>
  </si>
  <si>
    <t>ERLENMEYER 250ML BOCA LARGA VIDRO</t>
  </si>
  <si>
    <t>TERMOMETRO QUIMICO 260MM COM ESCALA INTERNA VIDRO</t>
  </si>
  <si>
    <t>TERMO-HIGROMETRO DIGITAL 86X64X22MM DE TEMPERATURA E UMIDADE PLASTICO</t>
  </si>
  <si>
    <t>BURETA GRADUADA 50ML COM TORNEIRA DE VIDRO</t>
  </si>
  <si>
    <t>SUPORTE FILTRACAO 47MM POLISULFONA</t>
  </si>
  <si>
    <t>PRESUNTO</t>
  </si>
  <si>
    <t>QUEIJO MUCARELA</t>
  </si>
  <si>
    <t>CAROLINA RECHEADA</t>
  </si>
  <si>
    <t>COLHER DESCARTAVEL</t>
  </si>
  <si>
    <t>MOP GIRATORIO</t>
  </si>
  <si>
    <t>MANJUBA ENLATADA</t>
  </si>
  <si>
    <t>TINTA PARA PINCEL ATOMICO PERMANENTE</t>
  </si>
  <si>
    <t>MALETA DE NATAL TAM G</t>
  </si>
  <si>
    <t>SACOLA KRAFT</t>
  </si>
  <si>
    <t>CARIMBO</t>
  </si>
  <si>
    <t>TAXA DE ENTREGA</t>
  </si>
  <si>
    <t>FUNDO PREPARADOR DE PAREDE BASE AGUA 18L</t>
  </si>
  <si>
    <t>CAPACETE CLASSE A</t>
  </si>
  <si>
    <t>MASSA PLASTICA P/ CONSTRUCAO</t>
  </si>
  <si>
    <t>PISO</t>
  </si>
  <si>
    <t>CAPACETE CLASSE B</t>
  </si>
  <si>
    <t>FITA IMPERMEABILIZANTE</t>
  </si>
  <si>
    <t>BORRACHA LIQUIDA</t>
  </si>
  <si>
    <t>CONJUNTO MOTOQUEIRO</t>
  </si>
  <si>
    <t>MANGOTE TAM M</t>
  </si>
  <si>
    <t>MANGOTE TAM G</t>
  </si>
  <si>
    <t>MANGOTE TAM GG</t>
  </si>
  <si>
    <t>COLETE REFLETIVO EM X</t>
  </si>
  <si>
    <t>BOTA PT PVC CANO LONGO TAM 45</t>
  </si>
  <si>
    <t>CESTA BASICA</t>
  </si>
  <si>
    <t>LAMPADA</t>
  </si>
  <si>
    <t>NUCLEO DO BICO</t>
  </si>
  <si>
    <t>MOLA DE VALVULA</t>
  </si>
  <si>
    <t>FILTRO TRANSMISSAO</t>
  </si>
  <si>
    <t>CUICA ESTACIONARIA RECONDICIONADA 24X20</t>
  </si>
  <si>
    <t>EMENDA PORCA 8MM</t>
  </si>
  <si>
    <t>BALAO SUSPENSAO</t>
  </si>
  <si>
    <t>TEE PORCA</t>
  </si>
  <si>
    <t>VALVULA PNEUMATICA</t>
  </si>
  <si>
    <t>REPARO AUTOMOTIVO</t>
  </si>
  <si>
    <t>BUCHA MOLA</t>
  </si>
  <si>
    <t>BUCHA PARAFUSO TERMINAL DIRECAO</t>
  </si>
  <si>
    <t>CALCO PARAFUSO</t>
  </si>
  <si>
    <t>BUCHA DO CONJUNTO DO EIXO</t>
  </si>
  <si>
    <t>LUZ DE ADVERTENCIA</t>
  </si>
  <si>
    <t>CILINDRO RODA TOYOTA 7FG25</t>
  </si>
  <si>
    <t>FILTRO HIDRAULICO</t>
  </si>
  <si>
    <t>AMORTECEDOR</t>
  </si>
  <si>
    <t>BALAO CABINE TRASEIRO SC 124 SERIE 6</t>
  </si>
  <si>
    <t>ANEL CALCO BUCHA SUSPENSAO DE AR</t>
  </si>
  <si>
    <t>SENSOR DE PORTA</t>
  </si>
  <si>
    <t>SENSOR DE VIOLACAO DO PAINEL</t>
  </si>
  <si>
    <t>IMA P/ SENSOR</t>
  </si>
  <si>
    <t>TRAVA AUTOMOTIVA</t>
  </si>
  <si>
    <t>EXTENSAO P/ TRAVA</t>
  </si>
  <si>
    <t>MANGA DE EIXO</t>
  </si>
  <si>
    <t>BICO DE RODA</t>
  </si>
  <si>
    <t>FILTRO GAS</t>
  </si>
  <si>
    <t>JOGO DE JUNTAS</t>
  </si>
  <si>
    <t>RESERVATORIO DE AGUA 2 SENSORES</t>
  </si>
  <si>
    <t>FECHADURA PORTA</t>
  </si>
  <si>
    <t>BALAO SUSPENSAO EIXO SC 124 COM BASE</t>
  </si>
  <si>
    <t>BOTAO AUTOMOTIVO</t>
  </si>
  <si>
    <t>SUPORTE AUTOMOTIVO</t>
  </si>
  <si>
    <t>ROLAMENTO PINHAO TRAS F100</t>
  </si>
  <si>
    <t>JOGO PRISIONEIRO AUTOMOTIVO</t>
  </si>
  <si>
    <t>BUCHA ESTABILIZADORA</t>
  </si>
  <si>
    <t>REPARO DO CILINDRO DE DIRECAO</t>
  </si>
  <si>
    <t>MOLA PEDAL NEUTRALIZADOR</t>
  </si>
  <si>
    <t>PARALAMA</t>
  </si>
  <si>
    <t>PARACHOQUE CENTRAL</t>
  </si>
  <si>
    <t>BATENTE SUPERIOR/INFERIOR</t>
  </si>
  <si>
    <t>CILINDRO MESTRE FREIO</t>
  </si>
  <si>
    <t>PINO TIRANTE SUSP</t>
  </si>
  <si>
    <t>BOCA GRANELEIRA RANDON DE CHAPA</t>
  </si>
  <si>
    <t>PORCA DO PINO ESTIRANTE 24MM</t>
  </si>
  <si>
    <t>SUPORTE DO MOTOR</t>
  </si>
  <si>
    <t>SUPORTE MODULO XPI</t>
  </si>
  <si>
    <t>LANTERNA TRASEIRA DAF XFLE/LD</t>
  </si>
  <si>
    <t>VALVULA SCHADER</t>
  </si>
  <si>
    <t>FILTRO SECADOR UNIVERSAL</t>
  </si>
  <si>
    <t>GAS REFRIGERANTE R134A</t>
  </si>
  <si>
    <t>CONJUNTO ABRACADEIRA</t>
  </si>
  <si>
    <t>GAS P/ LIMPEZA 141B</t>
  </si>
  <si>
    <t>PINO MOLA SUSPENSAO DIANTEIRA SC 112/113</t>
  </si>
  <si>
    <t>BUCHA TIRANTE</t>
  </si>
  <si>
    <t>BUCHA TIRANTE SUSPENSYS COM PINO</t>
  </si>
  <si>
    <t>VOLANTE COM CREMALHEIRA</t>
  </si>
  <si>
    <t>TUBO METALICO</t>
  </si>
  <si>
    <t>JOGO DE SAPATA TOYOTA 8FG25B</t>
  </si>
  <si>
    <t>REGULADOR FREIO</t>
  </si>
  <si>
    <t>RETENTOR DO CUBO EXTERNO TOYOTA 8FG25</t>
  </si>
  <si>
    <t>MOLA HELICOIDAL DE RETORNO TOYOTA 8FG/18/25</t>
  </si>
  <si>
    <t>KIT LUBRIFICACAO</t>
  </si>
  <si>
    <t>SENSOR DE NOX</t>
  </si>
  <si>
    <t>CORREIA DO ALTERNADOR</t>
  </si>
  <si>
    <t>CABO ACELERADOR</t>
  </si>
  <si>
    <t>SENSOR VELOCIDADE ROTACAO</t>
  </si>
  <si>
    <t>PARAFUSO TERMINAL DIRECAO</t>
  </si>
  <si>
    <t>APLICADOR DE MASSA CELULOIDE</t>
  </si>
  <si>
    <t>VALVULA DE RETORNO</t>
  </si>
  <si>
    <t>TUCHO P/ TUBO</t>
  </si>
  <si>
    <t>CAIXA SECA</t>
  </si>
  <si>
    <t>ANTICORROSIVO</t>
  </si>
  <si>
    <t>CASQUILHO</t>
  </si>
  <si>
    <t>BANDO AUTOMOTIVO</t>
  </si>
  <si>
    <t>BRONZINA</t>
  </si>
  <si>
    <t>GUIA DE VALVULA</t>
  </si>
  <si>
    <t>JOGO DE ANEIS</t>
  </si>
  <si>
    <t>CARCACA FILTRO</t>
  </si>
  <si>
    <t>DIAFRAGMA DE FREIO</t>
  </si>
  <si>
    <t>MACANETA AUTOMOTIVA INTERNA</t>
  </si>
  <si>
    <t>MACANETA AUTOMOTIVA EXTERNA</t>
  </si>
  <si>
    <t>CORREIA DENTADA</t>
  </si>
  <si>
    <t>JOGO VELA IGNICAO</t>
  </si>
  <si>
    <t>ROSCA NA TUBAGEM</t>
  </si>
  <si>
    <t>ALAVANCA FREIO ESTACIONARIO</t>
  </si>
  <si>
    <t>DOSADOR REDUTOR</t>
  </si>
  <si>
    <t>PRESILHA CABO</t>
  </si>
  <si>
    <t>REPADRO CILINDRO DE TRANSFERENCIA REDUZIDA</t>
  </si>
  <si>
    <t>REPARO TRAMBULADOR</t>
  </si>
  <si>
    <t>BUCHA DA VIGA SUSPENSAO</t>
  </si>
  <si>
    <t>CARCACA DA VALVULA</t>
  </si>
  <si>
    <t>CORPO SINCRONIZADO</t>
  </si>
  <si>
    <t>JOGO PISTAO MOTOR</t>
  </si>
  <si>
    <t>PARAFUSO CABECOTE MOTOR</t>
  </si>
  <si>
    <t>ARRUELA BUJAO</t>
  </si>
  <si>
    <t>RETENTOR CONVERSOR TORQUE</t>
  </si>
  <si>
    <t>RETETOR CANDAN TRANSMISSAO</t>
  </si>
  <si>
    <t>DISCO SINTERIZADO TRANSMISSAO</t>
  </si>
  <si>
    <t>FILTRO TELA SELETORA TRANSMISSAO</t>
  </si>
  <si>
    <t>FILTRO TELA CARCACA TRANSMISSAO</t>
  </si>
  <si>
    <t>GRAMPO SUSPENSAO 24X102X340</t>
  </si>
  <si>
    <t>COPO VELA IGNICAO</t>
  </si>
  <si>
    <t>ANEL DO TUBO P40</t>
  </si>
  <si>
    <t>SENSOR ALAVANCA FREIO</t>
  </si>
  <si>
    <t>ASSENTO BORRACHA</t>
  </si>
  <si>
    <t>TAMPA PLASTICA PRETA FORD 1,0</t>
  </si>
  <si>
    <t>REPARO CUICA ESTACIONARIA</t>
  </si>
  <si>
    <t>CANECA CUICA</t>
  </si>
  <si>
    <t>ASSENTO DA MOLA</t>
  </si>
  <si>
    <t>COTOVELO 16X8MM</t>
  </si>
  <si>
    <t>MICROESFERA DE BALANCEAMENTO AUTOMATICO</t>
  </si>
  <si>
    <t>JOGO ARRUELA ENCOSTO MOTOR</t>
  </si>
  <si>
    <t>CONJUNTO DE TRINCO 25MM</t>
  </si>
  <si>
    <t>CONJUNTO CORRENTE E PINO TRAVA COLUNA SIDER</t>
  </si>
  <si>
    <t>PINO MANGA EIXO</t>
  </si>
  <si>
    <t>KIT CARENAGEM TRASEIRA CAPOTA</t>
  </si>
  <si>
    <t>EIXO MEDIO RODADO DUPLO COM BUCHA</t>
  </si>
  <si>
    <t>CUICA FREIO 16X24MM</t>
  </si>
  <si>
    <t>REDUTOR MACHO 16X22MM</t>
  </si>
  <si>
    <t>MOLA SAPATA</t>
  </si>
  <si>
    <t>MOLA SAPATA DIANTEIRA</t>
  </si>
  <si>
    <t>LANTERNA TRASEIRA LED FURGAO LADO DIREITO</t>
  </si>
  <si>
    <t>FAROL DE SEGURANCA 10-80V 20W</t>
  </si>
  <si>
    <t>CUBO TRASEIRO  AUTOMOTIVO</t>
  </si>
  <si>
    <t>ROLAMENTO CUBO TRASEIRO EXTERNO</t>
  </si>
  <si>
    <t>ROLAMENTO CUBO TRASEIRO INTERNO</t>
  </si>
  <si>
    <t>RETENTOR CUBO TRASEIRO</t>
  </si>
  <si>
    <t>PORCA CUBO TRASEIRO</t>
  </si>
  <si>
    <t>PRISIONEIRO CUBO TRASEIRO</t>
  </si>
  <si>
    <t>REPARO VAPORIZADOR</t>
  </si>
  <si>
    <t>KIT CAVALETE VAPORIZADOR GAS</t>
  </si>
  <si>
    <t>KIT VALVULA VAPORIZADOR GAS</t>
  </si>
  <si>
    <t>LAMPADA DEMARCADORA DE LARGURA</t>
  </si>
  <si>
    <t>JOGO DE CHAVE FENDA/PHIL 2,5X6,5MM</t>
  </si>
  <si>
    <t>JOGO DE CHAVE CANHAO SEXT ACRV RT AZ 3X14MM</t>
  </si>
  <si>
    <t>ALAVANCA PE DE CABRA</t>
  </si>
  <si>
    <t>TALHADEIRA</t>
  </si>
  <si>
    <t>ESPATULA C/ COLHER</t>
  </si>
  <si>
    <t>CONECTOR DISTRIBUIDOR DE SINAL</t>
  </si>
  <si>
    <t>SUCATA DE INOX</t>
  </si>
  <si>
    <t>PILHA DE LITIO</t>
  </si>
  <si>
    <t>CONECTOR EMENDA</t>
  </si>
  <si>
    <t>PARAFUSO SEXTAVADO INOX 12X05</t>
  </si>
  <si>
    <t>CAIXA ORGANIZADORA</t>
  </si>
  <si>
    <t>GONDOLA REFRIKO</t>
  </si>
  <si>
    <t>CONECTOR MACHO PLASTICO BSP</t>
  </si>
  <si>
    <t>UNIAO REDUTORA PLASTICO 12MX8M</t>
  </si>
  <si>
    <t>PARAFUSO AUTOBROC PRETO 3,5X35</t>
  </si>
  <si>
    <t>MINI RODA LIXA</t>
  </si>
  <si>
    <t>COTOVELO PLASTICO</t>
  </si>
  <si>
    <t>TEE UNIAO PLASTICO</t>
  </si>
  <si>
    <t>ENGRAXADEIRA MANUAL</t>
  </si>
  <si>
    <t>PERFIL DE ACO 75X40X15X2X6000MM CHAPA 14</t>
  </si>
  <si>
    <t>FIO VEDA ROSCA</t>
  </si>
  <si>
    <t>HASTE</t>
  </si>
  <si>
    <t>NUCLEO DA PINCA DE PREFORMAS</t>
  </si>
  <si>
    <t>EIXO/CORPO DA PINCA</t>
  </si>
  <si>
    <t>PARAFUSO.ALLEN 6X12</t>
  </si>
  <si>
    <t>ROLAMENTO 6002 ZZ</t>
  </si>
  <si>
    <t>ROLAMENTO 6202 ZZ</t>
  </si>
  <si>
    <t>MOLA TRAVA PINO</t>
  </si>
  <si>
    <t>KIT DE VEDACAO TRANSMISSAO</t>
  </si>
  <si>
    <t>TULIPA PARA FILTRO</t>
  </si>
  <si>
    <t>UNIAO MACHO NPT</t>
  </si>
  <si>
    <t>ROLAMENTO 6902 ZZ</t>
  </si>
  <si>
    <t>LUBRIFICANTE</t>
  </si>
  <si>
    <t>NUCLEO ACOPLAMENTO</t>
  </si>
  <si>
    <t>PATIM 4 FUROS</t>
  </si>
  <si>
    <t>ROLAMENTO 6815 2RS</t>
  </si>
  <si>
    <t>ROLAMENTO 6817 2RS</t>
  </si>
  <si>
    <t>PARAFUSO AGULHA 3,5X35</t>
  </si>
  <si>
    <t>SILICONE SPRAY</t>
  </si>
  <si>
    <t>PARAFUSO SEXTAVADO INOX 6X16</t>
  </si>
  <si>
    <t>MANGUEIRA AR/AGUA 1/4</t>
  </si>
  <si>
    <t>T PVC SOLDAVEL 50MM</t>
  </si>
  <si>
    <t>JOGO DE CHAVE ALLEN 1/16X3/8</t>
  </si>
  <si>
    <t>CURVADOR DE TUBO</t>
  </si>
  <si>
    <t>ANEL RETENTOR</t>
  </si>
  <si>
    <t>PARAFUSO ALLEN 5X35</t>
  </si>
  <si>
    <t>ROLAMENTO 6902 DDU</t>
  </si>
  <si>
    <t>ROLAMENTO 6002 DDU</t>
  </si>
  <si>
    <t>COLA SILICONE</t>
  </si>
  <si>
    <t>VIRA MACHO T</t>
  </si>
  <si>
    <t>PARAFUSO ALLEN INOX 6X12</t>
  </si>
  <si>
    <t>PARAFUSO ALLEN 5X12</t>
  </si>
  <si>
    <t>PARAFUSO ALLEN 8X10</t>
  </si>
  <si>
    <t>PARAFUSO METRICO 4X20</t>
  </si>
  <si>
    <t>ESTICADOR GANCHO OLHAL</t>
  </si>
  <si>
    <t>ROLDANA</t>
  </si>
  <si>
    <t>ROLAMENTO 6005 2RS C3</t>
  </si>
  <si>
    <t>ATUADOR PNEUMATICO COMPACTO</t>
  </si>
  <si>
    <t>PARAFUSO ALLEN 10X76MM</t>
  </si>
  <si>
    <t>SOQUETE</t>
  </si>
  <si>
    <t>CONEXAO GIRATORIA</t>
  </si>
  <si>
    <t>PARAFUSO ALLEN 10X35</t>
  </si>
  <si>
    <t>ROLAMENTO 6007 ZZ</t>
  </si>
  <si>
    <t>VIBRADOR PNEUMATICO</t>
  </si>
  <si>
    <t>ESCOVA ACO CIRCULAR</t>
  </si>
  <si>
    <t>TUBO ACO INOXIDAVEL</t>
  </si>
  <si>
    <t>TRAVADOR</t>
  </si>
  <si>
    <t>PARAFUSO ALLEN INOX 8X12</t>
  </si>
  <si>
    <t>PARAFUSO ALLEN INOX 10X10</t>
  </si>
  <si>
    <t>JOGO CAMISA AUTOMOTIVA</t>
  </si>
  <si>
    <t>ESPACADOR DE ROLAMENTO</t>
  </si>
  <si>
    <t>ABRACADEIRA - 08 -12 9MM</t>
  </si>
  <si>
    <t>GATES - MANG. HIDR. AGR1-6</t>
  </si>
  <si>
    <t>JOGO SOQUETE ESTR ENC 1/2 8-32 22 PC</t>
  </si>
  <si>
    <t>JOGO SOQUETE SEXT ENC 1/4 4-13 16 PC</t>
  </si>
  <si>
    <t>JOGO CHAVE COMBINADA CATRACA 8-19 8 PC</t>
  </si>
  <si>
    <t>JOGO DE LIMA AGULHA 140MM 12 PC</t>
  </si>
  <si>
    <t>CHAVE CATRACA ENC 1/2 PNEUMATICA</t>
  </si>
  <si>
    <t>CHAVE DE INTERTRAVAMENTO DE SEGURANCA</t>
  </si>
  <si>
    <t>CHAVE DE INTERTRAVAMENTO DE SEGURANCA COMPACTA</t>
  </si>
  <si>
    <t>DISCO DESBASTE 7 173X5,4X22,23</t>
  </si>
  <si>
    <t>CLIP VALVULA ESPECIAL</t>
  </si>
  <si>
    <t>BASE PINCA PISTAO</t>
  </si>
  <si>
    <t>ASA DIREITA DA REGUA</t>
  </si>
  <si>
    <t>ROTULA P/ CILINDRO MICRO</t>
  </si>
  <si>
    <t>UNIAO PINCAS</t>
  </si>
  <si>
    <t>SUPORTE P/ ENCERADEIRA ELETRICA</t>
  </si>
  <si>
    <t>REGISTRO PVC SOLDAVEL 50MM</t>
  </si>
  <si>
    <t>SOLENOIDE 220V</t>
  </si>
  <si>
    <t>PORCA DE FIXACAO DO MOLDE</t>
  </si>
  <si>
    <t>PATINS P/ SOPRADORA</t>
  </si>
  <si>
    <t>TRAVA DA COROA DE ENTRADA</t>
  </si>
  <si>
    <t>ESFERA DE TRAVAMENTO DA COROA</t>
  </si>
  <si>
    <t>JOGO DE FELTRO</t>
  </si>
  <si>
    <t>MOLA DE ACO 12X9X27MM</t>
  </si>
  <si>
    <t>ESFERA ACO CROMADA 12MM</t>
  </si>
  <si>
    <t>CONJUNTO DO CARIMBO DOS COPOS</t>
  </si>
  <si>
    <t>CURVA HORZ ZINCO 90 GRAUS 100X50</t>
  </si>
  <si>
    <t>REDUCAO M10 PARA M12</t>
  </si>
  <si>
    <t>PAQUIMETRO DIGITAL</t>
  </si>
  <si>
    <t>TOMADA TRIPLA 2P+T 20/250V</t>
  </si>
  <si>
    <t>SUMADUR SP 530 VERMELHO COMPONENTE A</t>
  </si>
  <si>
    <t>SUMADUR SP 530 COMPONENTE B</t>
  </si>
  <si>
    <t>DISCO DE DESBASTE 4.1/2 115X16,022</t>
  </si>
  <si>
    <t>INJETOR GERADOR VENTURI 1 POLEGADA</t>
  </si>
  <si>
    <t>CONEXAO GIRATORIO L EASY K205068 M5X6MM</t>
  </si>
  <si>
    <t>VEDADOR DA AGULHA 2,5X8,5X2,5</t>
  </si>
  <si>
    <t>JUNTA DA BORRACHA DO SNIFT N20162</t>
  </si>
  <si>
    <t>BLOCO DE ILUMINACAO VERMELHO</t>
  </si>
  <si>
    <t>DISJUNTOR CURVA B 63A MONOFASICO</t>
  </si>
  <si>
    <t>SOLVENTE PARA REMOCAO DE TINTA</t>
  </si>
  <si>
    <t>THINNER 900ML</t>
  </si>
  <si>
    <t>HASTE DE PISTAO</t>
  </si>
  <si>
    <t>CONJUNTO ACOPLAMENTO MANDIBULA 17X19 COM CHAVETA</t>
  </si>
  <si>
    <t>MOTOR ELETRICO W22 IR3 220/380V PARA ENVOLVEDORA</t>
  </si>
  <si>
    <t>ARRUELA LISA 12MM</t>
  </si>
  <si>
    <t>HASTE PLASTICO 18,5CM</t>
  </si>
  <si>
    <t>FLANGE DA SOLDA TERMICA</t>
  </si>
  <si>
    <t>TELA PARA CARTUCHO DE ALUMINIO RETO</t>
  </si>
  <si>
    <t>SAPATA ROLO DE ROTULOS</t>
  </si>
  <si>
    <t>ESPIGAO MF 1/4X1/4</t>
  </si>
  <si>
    <t>EMENDA - T SIMPLES 1/4</t>
  </si>
  <si>
    <t>FILTRO REGULADOR</t>
  </si>
  <si>
    <t>TERMINAL - TF 6-6 KK</t>
  </si>
  <si>
    <t>CAPA - CF 6KK</t>
  </si>
  <si>
    <t>BARRA RET ALUM DUPLA COMPR 2,0M</t>
  </si>
  <si>
    <t>BICO DE AR</t>
  </si>
  <si>
    <t>FONTE 220V 7.5KV MONOFASICO</t>
  </si>
  <si>
    <t>ROLAMENTO 30309</t>
  </si>
  <si>
    <t>GRAXA DE MULTIPLAS APLICACOES</t>
  </si>
  <si>
    <t>TRILHO DE SAIDA DAS GARRAFAS</t>
  </si>
  <si>
    <t>MOLA CONTRAPRESSAO</t>
  </si>
  <si>
    <t>MECANISMO IMPRESSOR DE 9V</t>
  </si>
  <si>
    <t>LACRE PARA IMPRESSORA RELOGIO PONTO</t>
  </si>
  <si>
    <t>CORRENTE SIMPLES RC 60 60/1</t>
  </si>
  <si>
    <t>REDUCAO SIMPLES HL 60 60/1</t>
  </si>
  <si>
    <t>REDUCAO SIMPLES HL 40 40/1</t>
  </si>
  <si>
    <t>HASTE 2 MAQUINA DE COPOS</t>
  </si>
  <si>
    <t>PORTA ROLAMENTO DUPLO A02</t>
  </si>
  <si>
    <t>ADESIVO PARA JUNTA DE MOTOR 73GR</t>
  </si>
  <si>
    <t>SOQUETE 10MM SX 1/2</t>
  </si>
  <si>
    <t>KIT ANEL DE VEDACAO 419 PECAS</t>
  </si>
  <si>
    <t>ESPIRIAL 1/2 PRETO</t>
  </si>
  <si>
    <t>MASCARA DE SOLDA AUTOMATICA COM REGULAGEM</t>
  </si>
  <si>
    <t>KIT SACA ROLAMENTO AUTOMOTIVO EXTRATOR UNIVERSAL</t>
  </si>
  <si>
    <t>BICO INJETOR</t>
  </si>
  <si>
    <t>COXIM DIANTEIRO DA SUSPENSAO DO MOTOR</t>
  </si>
  <si>
    <t>JOGO DE LONA</t>
  </si>
  <si>
    <t>FLUIDO DE FREIO</t>
  </si>
  <si>
    <t>SERVICO FURIOSO UVA VERDE E PESSEGO 473ML</t>
  </si>
  <si>
    <t>SERVICO FURIOSO UVA VERDE E PESSEGO 269ML</t>
  </si>
  <si>
    <t>SINALEIRO OLHO DE BOI 220V VERDE</t>
  </si>
  <si>
    <t>CHAPA</t>
  </si>
  <si>
    <t>SINALEIRO OLHO DE BOI 220V VERMELHO</t>
  </si>
  <si>
    <t>CABO FLEX ROLO 1,5MM PT</t>
  </si>
  <si>
    <t>CABO FLEX ROLO 1,5MM AM</t>
  </si>
  <si>
    <t>CABO FLEX ROLO 1,5MM CZ</t>
  </si>
  <si>
    <t>MESA DE CARGA ENTRADA</t>
  </si>
  <si>
    <t>PAINEL DE CONTROLE</t>
  </si>
  <si>
    <t>TANQUE DE LIMPEZA FINAL</t>
  </si>
  <si>
    <t>ACIONAMENTO CORREIA TRANSPORTADORA</t>
  </si>
  <si>
    <t>TAMPA DA CAMERA DO BICO DE SOPRO</t>
  </si>
  <si>
    <t>PINO DE ANCORAGEM DA ROLDANA</t>
  </si>
  <si>
    <t>AMORTECEDOR DA CRUZETA</t>
  </si>
  <si>
    <t>REGUA DE TRANSFERENCIA</t>
  </si>
  <si>
    <t>PARAFUSO ALLEN CABECA ESCAREADA 05X16</t>
  </si>
  <si>
    <t>MOLA RED 9X15X1,5</t>
  </si>
  <si>
    <t>MOLA DO APALPADOR DAS ENGRENAGENS</t>
  </si>
  <si>
    <t>ELEMENTO DUPLO FILTRO DE AR</t>
  </si>
  <si>
    <t>PAINEL DE ACO</t>
  </si>
  <si>
    <t>ANEL CAMISA</t>
  </si>
  <si>
    <t>SILICONE</t>
  </si>
  <si>
    <t>JOGO DE CHAVE FENDA/PHILIPS 150S/160S</t>
  </si>
  <si>
    <t>ESTEIRA TIPO BALANCEADA COM CORRENTES LATERAIS</t>
  </si>
  <si>
    <t>ENGRENAGEM DUPLA 24 DENTES COM CHAVETA 3/4</t>
  </si>
  <si>
    <t>MEDIDOR DE VAZAO 2 POLEGADAS TIPO TURBINA INOX</t>
  </si>
  <si>
    <t>KIT TELEMETRIA 150X100X60MM POLICARBONATO</t>
  </si>
  <si>
    <t>BANHO MARIA DE AQUECIMENTO 4L 1200W ALUMINIO</t>
  </si>
  <si>
    <t>LAVADORA DE VIDRO HOLSTEIN-KARPPERT</t>
  </si>
  <si>
    <t>REFLETOR RETANGULAR 84MMX84MM</t>
  </si>
  <si>
    <t>BORBOLETA DAS ENCHEDORAS</t>
  </si>
  <si>
    <t>TULIPA PEGADORA POLIURETANO TERMOPLASTICO 52/40X47</t>
  </si>
  <si>
    <t>TULIPA CENTRADOR TC1A</t>
  </si>
  <si>
    <t>CONTATOR 18-11-30C03 24V</t>
  </si>
  <si>
    <t>ESTEIRA COM CORRENTES 1/2X716MM</t>
  </si>
  <si>
    <t>PLACA DE DIVISAO</t>
  </si>
  <si>
    <t>REFRIGERADOR REFRIKO TUBAINA PT VIDRO 570LT 127V</t>
  </si>
  <si>
    <t>BASE P/ VALVULA</t>
  </si>
  <si>
    <t>VIGA</t>
  </si>
  <si>
    <t>GANCHO PARA PERFILADO</t>
  </si>
  <si>
    <t>JUNCAO INTERNA P/ ELETROCALHA</t>
  </si>
  <si>
    <t>PROLONGADOR</t>
  </si>
  <si>
    <t>LAJE FORRO</t>
  </si>
  <si>
    <t>REVESTIMENTO GESSO</t>
  </si>
  <si>
    <t>BOLSA P/ VASO</t>
  </si>
  <si>
    <t>LIXA ROLO</t>
  </si>
  <si>
    <t>REVESTIMENTO IMPERMEABILIZANTE</t>
  </si>
  <si>
    <t>CABO SINALIZACAO DE INCENDIO 2X1,5MM + 2X0,75MM</t>
  </si>
  <si>
    <t>PARAFUSO CAB. LENTILHA AUTO TRAV 1/4X3X4</t>
  </si>
  <si>
    <t>BOMBA FNI1 12,5CV 195MM 220/380/440</t>
  </si>
  <si>
    <t>SENSOR LASER INOX Q4X C/SAIDAS DISCRETAS DUPLAS</t>
  </si>
  <si>
    <t>SISTEMA DE NIVELAMENTO ESPACADOR</t>
  </si>
  <si>
    <t>SISTEMA DE NIVELAMENTO CUNHA</t>
  </si>
  <si>
    <t>PARAFUSO BROCANTE ZINCADO 5,5X19</t>
  </si>
  <si>
    <t>REVESTIMENTO GRANITO</t>
  </si>
  <si>
    <t>PIA COM BANCADA</t>
  </si>
  <si>
    <t>TINTA ESMALTE</t>
  </si>
  <si>
    <t>TRELICA</t>
  </si>
  <si>
    <t>ELETRODO 1,5MM</t>
  </si>
  <si>
    <t>PORTA PALETE</t>
  </si>
  <si>
    <t>VELCRO</t>
  </si>
  <si>
    <t>PAINEL DE CONTROLE - ME</t>
  </si>
  <si>
    <t>TANQUE DE LIMPEZA FINAL - ME</t>
  </si>
  <si>
    <t>ACIONAMENTO CORREIA TRANSPORTADORA - ME</t>
  </si>
  <si>
    <t>CONJ TRANSPORTE BASE - ME</t>
  </si>
  <si>
    <t>FATURA - AGUA/SANEAMENTO</t>
  </si>
  <si>
    <t>FATURA - ALARME E MONITORAMENTO</t>
  </si>
  <si>
    <t>FATURA - ANALISES LABORATORIAIS</t>
  </si>
  <si>
    <t>FATURA - ASSISTENCIA MEDICA E FARMACEUTICA</t>
  </si>
  <si>
    <t>FATURA - COLETA DE RESIDUOS-TRANSPORTE/TRATAMENTO</t>
  </si>
  <si>
    <t>FATURA - CONSULTORIA DE SISTEMAS</t>
  </si>
  <si>
    <t>FATURA - CONSULTORIAS E ASSESSORIAS</t>
  </si>
  <si>
    <t>FATURA - CONTRIBUICAO CONFEDERATIVA</t>
  </si>
  <si>
    <t>FATURA - DESPESA COMISSAO/PROMOCAO/DEGUSTACAO</t>
  </si>
  <si>
    <t>FATURA - DESPESAS CARTORARIAS</t>
  </si>
  <si>
    <t>FATURA - DESPESAS COM HARDWARE E SOFTWARE</t>
  </si>
  <si>
    <t>FATURA - EXAMES MEDICOS</t>
  </si>
  <si>
    <t>FATURA - LOCACAO DE VEICULOS</t>
  </si>
  <si>
    <t>FATURA - MANUTENCAO DE EDIFICIOS E INSTALACOES</t>
  </si>
  <si>
    <t>FATURA - MANUTENCAO MAQUINAS E EQUIPAMENTOS</t>
  </si>
  <si>
    <t>FATURA - PROPAGANDA E PUBLICIDADE</t>
  </si>
  <si>
    <t>FATURA - SEGURANCA E VIGILANCIA</t>
  </si>
  <si>
    <t>FATURA - SEGURO DE CARGAS</t>
  </si>
  <si>
    <t>FATURA - SEGURO DE FROTA</t>
  </si>
  <si>
    <t>FATURA - SERVICO DE MONITORAMENTO</t>
  </si>
  <si>
    <t>FATURA - SERVICOS GRAFICOS</t>
  </si>
  <si>
    <t>FATURA - VALE TRANSPORTE</t>
  </si>
  <si>
    <t>FATURA - VIGILANCIA</t>
  </si>
  <si>
    <t>FATURA - MANUTENCAO DE EDIFICIOS E INSTALACOES - IMOBILIZADO</t>
  </si>
  <si>
    <t>FATURA - MANUTENCAO MAQUINAS E EQUIPAMENTOS - IMOBILIZADO</t>
  </si>
  <si>
    <t>FATURA - ESTACIONAMENTO</t>
  </si>
  <si>
    <t>FATURA - TAXAS E TARIFAS DE PEDAGIOS</t>
  </si>
  <si>
    <t>FL03040001</t>
  </si>
  <si>
    <t>FILTRO DE PAPEL MELITTA</t>
  </si>
  <si>
    <t>CAC 51 12X965ML - ME</t>
  </si>
  <si>
    <t>CAC CANINHA JAMEL 12X965ML - ME</t>
  </si>
  <si>
    <t>CAC CANINHA JAMEL OURO 900ML - ME</t>
  </si>
  <si>
    <t>CAC 51 965ML - ME</t>
  </si>
  <si>
    <t>VASSOURA DE PALHA</t>
  </si>
  <si>
    <t>BORRACHA PARA RODO</t>
  </si>
  <si>
    <t>PILHA ALCALINA AAA</t>
  </si>
  <si>
    <t>LUVA NITRILICA TAMANHO G</t>
  </si>
  <si>
    <t>TINTA POLIURETANO AMARELO PANTONE YELLOW C</t>
  </si>
  <si>
    <t>CAFETEIRA 110V</t>
  </si>
  <si>
    <t>FACA SERRILHADA 740MM COM 15 FUROS</t>
  </si>
  <si>
    <t>FACA SERRILHADA 1020MM COM 21 FUROS</t>
  </si>
  <si>
    <t>ROTULO BOPP REFRIKO GUARANA 2,5L</t>
  </si>
  <si>
    <t>ROTULO BOPP REFRIKO TUBAINA 2,5L</t>
  </si>
  <si>
    <t>ROTULO BOPP REFRIKO COLA  2,5L</t>
  </si>
  <si>
    <t>FILME TERMOENCOLHIVEL LISO 480X0,06MM</t>
  </si>
  <si>
    <t>SONDA DE TEMPERATURA PARA TERMOGRAFO</t>
  </si>
  <si>
    <t>ELENMEYER 3LT BOCA LARGA VIDRO</t>
  </si>
  <si>
    <t>ALPHA 7000S</t>
  </si>
  <si>
    <t>ACCEPTOR GAMMA 7.1</t>
  </si>
  <si>
    <t>ACCEPTOR GAMMA 70I</t>
  </si>
  <si>
    <t>BIOGENIUN SUPERMIX GTI</t>
  </si>
  <si>
    <t>SHAMPOO AUTOMOTIVO 5 LITROS</t>
  </si>
  <si>
    <t>FOLHAS POLASEAL PLASTIFICACAO A4</t>
  </si>
  <si>
    <t>JAQUETA TERMICA FRIGORIFICA JAPONA</t>
  </si>
  <si>
    <t>CONJUNTO DE CORDA P/ FIXACAO DA TAMPA DO PORTA MALA</t>
  </si>
  <si>
    <t>ELENMEYER 20LT BOCA LARGA VIDRO</t>
  </si>
  <si>
    <t>GELO</t>
  </si>
  <si>
    <t>ERLENMEYER 1000ML BOCA LARGA VIDRO</t>
  </si>
  <si>
    <t>MANCAL DE ENCOSTO 200</t>
  </si>
  <si>
    <t>CER MOEMA 350ML IND - REFRIKO</t>
  </si>
  <si>
    <t>VT QUINTA DO MORGADO SECO 245ML - ME</t>
  </si>
  <si>
    <t>ROTULO ADESIVO CER MOEMA 355ML</t>
  </si>
  <si>
    <t>FILME TERMOENCOLHIVEL LISO 600X0,05MM</t>
  </si>
  <si>
    <t>AMERTROL 1123 AP 25KG</t>
  </si>
  <si>
    <t>CAIXA GARRAFEIRA JAMEL - RET</t>
  </si>
  <si>
    <t>LIXEIRA 14L PRETO</t>
  </si>
  <si>
    <t>RIBBON RESINA 110X300</t>
  </si>
  <si>
    <t>SOLVENTE DATADORA TWA FAC 1512</t>
  </si>
  <si>
    <t>TINTA DATADORA TWA 1240</t>
  </si>
  <si>
    <t>KIT EPOXI 3,6 LITROS CINZA CLARO</t>
  </si>
  <si>
    <t>KIT EQUIPAMENTOS PRIMEIROS SOCORROS CIPA</t>
  </si>
  <si>
    <t>OLEO DE IMERSAO PARA MICROSCOPIO 100ML</t>
  </si>
  <si>
    <t>BOBINA ESTERILIZACAO DE AUTOCLAVE 15CMX100M</t>
  </si>
  <si>
    <t>RODO ESPUMA COM FIBRA 30CM</t>
  </si>
  <si>
    <t>BOBINA TOALHAS PERFLEX</t>
  </si>
  <si>
    <t>GRAMPEADOR GRANDE PROFISSIONAL</t>
  </si>
  <si>
    <t>BOBINA PARA CALCULADORA</t>
  </si>
  <si>
    <t>PASTA CATALOGO</t>
  </si>
  <si>
    <t>PASTA REGISTRADORA LARGA</t>
  </si>
  <si>
    <t>PASTA SANFONADA A4</t>
  </si>
  <si>
    <t>FITA COMPATIVEL M231 MK231</t>
  </si>
  <si>
    <t>LAMPADA GERMICIDA UV-C 75W</t>
  </si>
  <si>
    <t>GLICERINA BIDESTILADA 5L</t>
  </si>
  <si>
    <t>CAMISETA MANGA CURTA GRUPO RFK BRANCA TAMANHO P</t>
  </si>
  <si>
    <t>CAMISETA MANGA CURTA GRUPO RFK BRANCA TAMANHO M</t>
  </si>
  <si>
    <t>CAMISETA MANGA CURTA GRUPO RFK BRANCA TAMANHO G3</t>
  </si>
  <si>
    <t>CAMISETA MANGA CURTA GRUPO RFK CINZA TAMANHO P</t>
  </si>
  <si>
    <t>CAMISETA MANGA CURTA GRUPO RFK CINZA TAMANHO M</t>
  </si>
  <si>
    <t>CAMISETA MANGA CURTA GRUPO RFK CINZA TAMANHO G</t>
  </si>
  <si>
    <t>CAMISETA MANGA CURTA GRUPO RFK CINZA TAMANHO G3</t>
  </si>
  <si>
    <t>CAMISETA MANGA CURTA GRUPO RFK CINZA TAMANHO G4</t>
  </si>
  <si>
    <t>CAMISETA MANGA CURTA GRUPO RFK CINZA TAMANHO G5</t>
  </si>
  <si>
    <t>CAMISETA MANGA CURTA GRUPO RFK CINZA TAMANHO G6</t>
  </si>
  <si>
    <t>OCULOS LEOPARDO CINZA</t>
  </si>
  <si>
    <t>PROTETOR FACIAL VERDE 8 POLEGADAS</t>
  </si>
  <si>
    <t>CAMISETA MANGA CURTA FURIOSO PRETA TAMANHO M</t>
  </si>
  <si>
    <t>CAMISETA MANGA CURTA FURIOSO PRETA TAMANHO G</t>
  </si>
  <si>
    <t>CAMISETA MANGA CURTA GRUPO RFK CINZA TAMANHO GG</t>
  </si>
  <si>
    <t>CAMISETA MANGA CURTA FURIOSO PRETA TAMANHO GG</t>
  </si>
  <si>
    <t>LACRE PLASTICO PEQUENO P/ CAMINHAO</t>
  </si>
  <si>
    <t>REFORCO AUTOMOTIVO</t>
  </si>
  <si>
    <t>ANEL AUTOMOTIVO</t>
  </si>
  <si>
    <t>CHAVE COMBINADA 6MM</t>
  </si>
  <si>
    <t>LAVADOR DE BOTAS MANUAL INOX 430</t>
  </si>
  <si>
    <t>CONTAINER IBC 1000 LITROS</t>
  </si>
  <si>
    <t>ACRILICO LEITOSO</t>
  </si>
  <si>
    <t>FIO NYLON 2,4MM</t>
  </si>
  <si>
    <t>PARAFUSO ALLEN 5X16 C/C INOX</t>
  </si>
  <si>
    <t>ACIDO FOSFORICO ALIMENTICIO 85</t>
  </si>
  <si>
    <t>LONA 12X50MT 90KG</t>
  </si>
  <si>
    <t>ENERGIA ALTERNATIVA CP 50 MW</t>
  </si>
  <si>
    <t>COPO ECO 500ML FURIOSO</t>
  </si>
  <si>
    <t>ADESIVO IMPRESSO AUTOMOTIVO 2X1</t>
  </si>
  <si>
    <t>LUVA VAQUETA TAMANHO 8</t>
  </si>
  <si>
    <t>PARAFUSO ALLEN SEM CABECA INOX 8X25MM</t>
  </si>
  <si>
    <t>ENGRENAGEM BIPARTIDA ROSQUEADOR</t>
  </si>
  <si>
    <t>PORCA SEXTAVADA 3/8</t>
  </si>
  <si>
    <t>GAS BUTANO 227GR</t>
  </si>
  <si>
    <t>BOTAO BIMANUAL 2 SAFEBALLS EMERGENCIA M12-8M</t>
  </si>
  <si>
    <t>THINNER 18 LITROS</t>
  </si>
  <si>
    <t>PORCA DE POLIACETAL</t>
  </si>
  <si>
    <t>LAMPADA HALOGENA JC G4 12V</t>
  </si>
  <si>
    <t>FRESA TOPO 7MM</t>
  </si>
  <si>
    <t>FLUIDO DE CORTE</t>
  </si>
  <si>
    <t>MEMBRANA DE SONDA PARA EQUIPAMENTO AK87</t>
  </si>
  <si>
    <t>FECHO CREMONA 26MM ESCAMOTEAVEL ACO-ZAMAK PRETO</t>
  </si>
  <si>
    <t>CHAVE COMBINADA 8MM</t>
  </si>
  <si>
    <t>SENSOR INDUTIVO IN 5327</t>
  </si>
  <si>
    <t>ORING CARCACA DO SNIFT 13X3</t>
  </si>
  <si>
    <t>CORRENTE DE AGRUPAMENTO COM SUPORTE</t>
  </si>
  <si>
    <t>MOLDE 4 CAVIDADES 2,5LT MODELO REFRIGERANTE</t>
  </si>
  <si>
    <t>MANCAL PRINCIPAL 200</t>
  </si>
  <si>
    <t>ANEL TEFLON 82 200</t>
  </si>
  <si>
    <t>ANEL TEFLON 66 200</t>
  </si>
  <si>
    <t>CAMISA PISTAO BALANCEADOR 200</t>
  </si>
  <si>
    <t>PISTAO BALANCEADOR 200</t>
  </si>
  <si>
    <t>JOGO JUNTAS 200</t>
  </si>
  <si>
    <t>JUNTA HASTE 200</t>
  </si>
  <si>
    <t>ARRUELA TRAVA 200 NR 46</t>
  </si>
  <si>
    <t>ESPACADOR DE ROLAMENTO 200 0,03</t>
  </si>
  <si>
    <t>ESPACADOR DE ROLAMENTO 200 0,05</t>
  </si>
  <si>
    <t>ARRUELA TRAVA AW 13</t>
  </si>
  <si>
    <t>SELO MECANICO 200</t>
  </si>
  <si>
    <t>PORCA TRAVA AN13</t>
  </si>
  <si>
    <t>CAMISA ROTULADORA KRONES</t>
  </si>
  <si>
    <t>PERNO ROTULADORA KRONES</t>
  </si>
  <si>
    <t>ANEL ROTULADORA KRONES</t>
  </si>
  <si>
    <t>MANCAL DO ROLAMENTO ROTULADORA KRONES</t>
  </si>
  <si>
    <t>PEDRA N 1</t>
  </si>
  <si>
    <t>DESEMPENADEIRA ACO 12X48</t>
  </si>
  <si>
    <t>CARTUCHO EXOTERMICO 90</t>
  </si>
  <si>
    <t>PEDRA N 2</t>
  </si>
  <si>
    <t>CARTUCHO PARA SOLDA 90</t>
  </si>
  <si>
    <t>KIT PECAS PARA MANUTENCAO DE MOVEIS</t>
  </si>
  <si>
    <t>POXCOLOR TINTA COMPONENTE A CINZA MUNSELL N7,25</t>
  </si>
  <si>
    <t>POXCOLOR TINTA COMPONENTE B</t>
  </si>
  <si>
    <t>PEDRA N 3</t>
  </si>
  <si>
    <t>TL</t>
  </si>
  <si>
    <t>FITA DE GESSO</t>
  </si>
  <si>
    <t>MASSA DE GESSO 25KG</t>
  </si>
  <si>
    <t>TABICA LISA ZINCADA</t>
  </si>
  <si>
    <t>PLACA DE GESSO 1,20X1,80</t>
  </si>
  <si>
    <t>COLA BASTAO</t>
  </si>
  <si>
    <t>PASTA SIMPLES PARA DOCUMENTOS</t>
  </si>
  <si>
    <t>REFIL DE TINTA PARA MARCADOR PERMANENTE</t>
  </si>
  <si>
    <t>CESTA</t>
  </si>
  <si>
    <t>ROLO DE LA SINTETICA</t>
  </si>
  <si>
    <t>AUTOCLAVE VERTICAL</t>
  </si>
  <si>
    <t>TANQUE DE ACO CARBONO</t>
  </si>
  <si>
    <t>ROTULO SLEEVE COQ NOCH LIMAO 270ML</t>
  </si>
  <si>
    <t>ROTULO SLEEVE COQ NOCH LIMAO 270ML IND</t>
  </si>
  <si>
    <t>PROVETA GRADUADA 2000ML BASE POLIPROPILENO VIDRO</t>
  </si>
  <si>
    <t>ANEL ESGOTO 100</t>
  </si>
  <si>
    <t>ABRACADEIRA ROSCA SEM FIM INOX 75X95MM</t>
  </si>
  <si>
    <t>ELEMENTO FILTRO DE AR PRIMARIO</t>
  </si>
  <si>
    <t>PINCEL TRINCHA PEQUENA</t>
  </si>
  <si>
    <t>BROCA AR 7,0MM</t>
  </si>
  <si>
    <t>TOMADA INDUSTRIAL SOBREPOR 2P+T 16A 380V VERMELHO</t>
  </si>
  <si>
    <t>VALVULA SOLENOIDE COMANDO CARGA</t>
  </si>
  <si>
    <t>ENGRENAGEM MOTOR</t>
  </si>
  <si>
    <t>TUBO PU AZUL 04MM</t>
  </si>
  <si>
    <t>AGUA TONICA</t>
  </si>
  <si>
    <t>BANNER 80X1</t>
  </si>
  <si>
    <t>CABO DE ACO INOX 3/16</t>
  </si>
  <si>
    <t>PLUG MACHO 2P+T 20A</t>
  </si>
  <si>
    <t>KIT DE REPARO VALVULA TERMOSTATICA</t>
  </si>
  <si>
    <t>BROCA AR 12,0MM</t>
  </si>
  <si>
    <t>PINCEL TRINCHA MEDIA</t>
  </si>
  <si>
    <t>MANIFOLD COM 3 DIFUSORES DE AR</t>
  </si>
  <si>
    <t>CABO DE ACO INOX 1/8</t>
  </si>
  <si>
    <t>GRAMPO PARA CABO DE ACO 1/8</t>
  </si>
  <si>
    <t>GRAMPO PARA CABO DE ACO 3/16</t>
  </si>
  <si>
    <t>UNIAO Y PLASTICO 10M</t>
  </si>
  <si>
    <t>LONA PRETA FILME 8X100M</t>
  </si>
  <si>
    <t>MEDIDOR DE VAZAO PARA MALTOSE</t>
  </si>
  <si>
    <t>PALETEIRA MANUAL 3 TONELADAS</t>
  </si>
  <si>
    <t>PIA LAVATORIO ASSEPSIA</t>
  </si>
  <si>
    <t>ESMALTE SINTETICO BRANCO</t>
  </si>
  <si>
    <t>ESMALTE AUTOMOTIVO VERMELHO</t>
  </si>
  <si>
    <t>ESMALTE AUTOMOTIVO AMARELO</t>
  </si>
  <si>
    <t>MONITOR 21,5 POLEGADAS FULL HD</t>
  </si>
  <si>
    <t>CHAPEU DE LA COWBOY 12X10,5 FURIOSO</t>
  </si>
  <si>
    <t>LAMPADA DE DEUTERIO 10V</t>
  </si>
  <si>
    <t>FITA ROTULADORA 12MM LAMINADA PRETO/AMARELO</t>
  </si>
  <si>
    <t>CHOPEIRA CAMARA FRIA 4 VIAS 220V</t>
  </si>
  <si>
    <t>TAMPA CEGA PARA PISO 4X2</t>
  </si>
  <si>
    <t>DISJUNTOR CURVA 1X32A</t>
  </si>
  <si>
    <t>DISJUNTOR DIN 3X50</t>
  </si>
  <si>
    <t>DISJUNTOR CURVA C 1X16</t>
  </si>
  <si>
    <t>CHAPA TEFLON 20X500X500MM</t>
  </si>
  <si>
    <t>CADEADO 30MM</t>
  </si>
  <si>
    <t>SELANTE PU 40 BRANCO</t>
  </si>
  <si>
    <t>PREFORMA 48,0G 2,5L CRISTAL A</t>
  </si>
  <si>
    <t>PREFORMA 48,0G 2,5L VERDE A</t>
  </si>
  <si>
    <t>TINTA SPRAY PRETO FOSCO</t>
  </si>
  <si>
    <t>ARAME DE LATAO</t>
  </si>
  <si>
    <t>THINNER 5 LITROS</t>
  </si>
  <si>
    <t>COQ 51 ICE ACAI COM GUARANA 6X275ML - ME</t>
  </si>
  <si>
    <t>SACO DE LIXO 100L</t>
  </si>
  <si>
    <t>SACO DE LIXO 60L</t>
  </si>
  <si>
    <t>LAMPADA TUBO LED 20,5W 6500K</t>
  </si>
  <si>
    <t>DISJUNTOR CURVA C 3X40</t>
  </si>
  <si>
    <t>COPO DESCARTAVEL 180ML</t>
  </si>
  <si>
    <t>AGUA SANITARIA 2 LITROS</t>
  </si>
  <si>
    <t>INTERMAX 5 LITROS CONCENTRADO</t>
  </si>
  <si>
    <t>PREGO 15X15</t>
  </si>
  <si>
    <t>REFRIKO COLA 6X2,5LT</t>
  </si>
  <si>
    <t>REFRIKO GUARANA 6X2,5LT</t>
  </si>
  <si>
    <t>REFRIKO TUBAINA 6X2,5LT</t>
  </si>
  <si>
    <t>CHOPP MOEMA 50LT</t>
  </si>
  <si>
    <t>PREFORMA CRISTAL 2,5L A</t>
  </si>
  <si>
    <t>PREFORMA VERDE 2,5L A</t>
  </si>
  <si>
    <t>PREFORMA VERDE 500ML D</t>
  </si>
  <si>
    <t>LEVEDURA CERVEJEIRA CARA TECHNOLOGY</t>
  </si>
  <si>
    <t>SACO DE LIXO 40L</t>
  </si>
  <si>
    <t>LIXEIRA 100L COM PEDAL</t>
  </si>
  <si>
    <t>LIXEIRA 15L COM PEDAL BRANCA</t>
  </si>
  <si>
    <t>ESCOVA PARA FRASCO 60X120X410MM</t>
  </si>
  <si>
    <t>ESCOVA PARA FRASCO 40X110X400MM</t>
  </si>
  <si>
    <t>SILICA GEL</t>
  </si>
  <si>
    <t>G</t>
  </si>
  <si>
    <t>SACO PARA LIMPEZA ALVEJADO</t>
  </si>
  <si>
    <t>SACO DE LIXO 300L</t>
  </si>
  <si>
    <t>CANETA PARA RETROPROJETOR 2.0 AZUL</t>
  </si>
  <si>
    <t>CANETA PARA RETROPROJETOR 1.0 AZUL</t>
  </si>
  <si>
    <t>CANETA PARA RETROPROJETOR 1.0 PRETA</t>
  </si>
  <si>
    <t>CANETA PARA RETROPROJETOR 2.0 PRETA</t>
  </si>
  <si>
    <t>CANETA PARA RETROPROJETOR 2.0 VERMELHA</t>
  </si>
  <si>
    <t>TEE SOLDAVEL 75MM</t>
  </si>
  <si>
    <t>CALCA UNIFORME ELETRICISTA COM LISTRA REFLETIVA CINZA TAMANHO M</t>
  </si>
  <si>
    <t>CAMISA UNIFORME ELETRICISTA COM LISTRA REFLETIVA CINZA TAMANHO EXG</t>
  </si>
  <si>
    <t>ANEL VEDACAO ROTATIVO 165X181,5X7,10</t>
  </si>
  <si>
    <t>MOLA DE COMPRESSAO</t>
  </si>
  <si>
    <t>ANEL ORING 30X2,0 VITON</t>
  </si>
  <si>
    <t>ARRUELA LISA POLIDA 1/8 ZINCADA</t>
  </si>
  <si>
    <t>FLUIDO DE ARREFECIMENTO</t>
  </si>
  <si>
    <t>SOLUMAX 5L CONCENTRADO LARANJA</t>
  </si>
  <si>
    <t>ADITIVO AUTOMOTIVO</t>
  </si>
  <si>
    <t>CABORETENC</t>
  </si>
  <si>
    <t>CILINDRO PNEUMATICO BASICO SERIE C85</t>
  </si>
  <si>
    <t>RETENTOR 185X215X16 RR</t>
  </si>
  <si>
    <t>RETENTOR 48X32X7MM W6A</t>
  </si>
  <si>
    <t>CABO FLEXIVEL DE SAIDA 2,5</t>
  </si>
  <si>
    <t>FILTRO COALESCENTE 0,01 MICRAS</t>
  </si>
  <si>
    <t>FILTRO MICROBIOLOGICO 51 M3/H 0,22 MICRAS</t>
  </si>
  <si>
    <t>LUVA INOX 304 3/4 POLEGADAS BSP</t>
  </si>
  <si>
    <t>FILTRO ESTERILIZADOR DE AR PTFE 0,22UM</t>
  </si>
  <si>
    <t>CAL HIDRATADO</t>
  </si>
  <si>
    <t>NIPLE SOLDAVEL 1 POLEGADAS</t>
  </si>
  <si>
    <t>MANGUEIRA DE JARDIM SEM ESGUICHO 20M</t>
  </si>
  <si>
    <t>ARRUELA LISA POLIDA 1/4 ZINCADA</t>
  </si>
  <si>
    <t>VALVULA ESFERA 3/4</t>
  </si>
  <si>
    <t>CHAPA REFLEXIVA DO REFLETOR DO FORNO</t>
  </si>
  <si>
    <t>ANEL ORING 25X2,50 VITON</t>
  </si>
  <si>
    <t>DISJUNTOR TRIPOLAR 100A</t>
  </si>
  <si>
    <t>FILTRO IBBL C+3</t>
  </si>
  <si>
    <t>BOLSA PLASTICA PARA GELO FURIOSO</t>
  </si>
  <si>
    <t>DISPLAY REFRIKO 1,40X0,60</t>
  </si>
  <si>
    <t>STOPPER REFRIKO 0,30X0,60</t>
  </si>
  <si>
    <t>DISPENSER PARA PAPEL INTERFOLHA</t>
  </si>
  <si>
    <t>VIDRO TEMPERADO 8MM PORTA DE CORRER</t>
  </si>
  <si>
    <t>CADEIRA CAIXA ALTA</t>
  </si>
  <si>
    <t>ARRUELA LISA 10MM ZINCADA</t>
  </si>
  <si>
    <t>BUCHA DE REDUCAO SOLDAVEL 75X50MM</t>
  </si>
  <si>
    <t>PARAFUSO ALLEN INOX M4X50</t>
  </si>
  <si>
    <t>PARAFUSO ALLEN INOX M5X50</t>
  </si>
  <si>
    <t>LIXA 180 PARA MASSA</t>
  </si>
  <si>
    <t>PARAFUSO ALLEN INOX M6X50</t>
  </si>
  <si>
    <t>PARAFUSO SEXTAVADO INOX M5X50</t>
  </si>
  <si>
    <t>BUCHA REDUCAO MACHO 1/2X3/4</t>
  </si>
  <si>
    <t>RELE TERMICO 48-66A</t>
  </si>
  <si>
    <t>PARAFUSO ALLEN INOX M8X50</t>
  </si>
  <si>
    <t>PARAFUSO ALLEN INOX M12X50</t>
  </si>
  <si>
    <t>PARAFUSO ALLEN INOX M10X50</t>
  </si>
  <si>
    <t>CILINDRO PNEUMATICO BASICO SERIE CP96C</t>
  </si>
  <si>
    <t>ROLAMENTO 6200 2RS C3</t>
  </si>
  <si>
    <t>TRENA DE ACO 8M</t>
  </si>
  <si>
    <t>VALVULA BORBOLETA 2 POLEGADAS INOX 316 COM BASE ATUADOR</t>
  </si>
  <si>
    <t>GAXETA BORRACHA PARA GELADEIRA</t>
  </si>
  <si>
    <t>ANEL ORING 55X2,50 VITON</t>
  </si>
  <si>
    <t>ANEL ORING 190X2 NITRILICO</t>
  </si>
  <si>
    <t>PARAFUSO SEXTAVADO INOX M8X50</t>
  </si>
  <si>
    <t>PARAFUSO SEXTAVADO INOX M10X50</t>
  </si>
  <si>
    <t>SWITCH HDMI</t>
  </si>
  <si>
    <t>SOLDA FOSCOPER S-BANHO 2.50X500MM</t>
  </si>
  <si>
    <t>SOLDA TREFILADA PRATA 3.25X500MM</t>
  </si>
  <si>
    <t>SUPER FLUXO PARA SOLDA EM PASTA 250G</t>
  </si>
  <si>
    <t>LUVA REDUTORA COBRE 018X016 - 3/4X5/8</t>
  </si>
  <si>
    <t>TINTA SPRAY BRANCO FOSCO</t>
  </si>
  <si>
    <t>CONJUNTO DE CORTE 42/2</t>
  </si>
  <si>
    <t>ADAPTADOR FRANGE 60 MM/2 POLEGADAS SOLDAVEL</t>
  </si>
  <si>
    <t>CABECOTE ASPIRACAO</t>
  </si>
  <si>
    <t>JOGO PECAS CARBURADOR</t>
  </si>
  <si>
    <t>LAMINA 2 FACAS ACO 305</t>
  </si>
  <si>
    <t>PLACA DE POTENCIA</t>
  </si>
  <si>
    <t>VIRABREQUIM</t>
  </si>
  <si>
    <t>MODULO ELETRONICO DE POTENCIA</t>
  </si>
  <si>
    <t>PLACA DE SENSOR DE CORRENTE</t>
  </si>
  <si>
    <t>PLACA LOGICA DE COMANDO</t>
  </si>
  <si>
    <t>PROTETOR PARA BOTAO DE EMERGENCIA</t>
  </si>
  <si>
    <t>BOTAO DE EMERGENCIA TIPO COGUMELO GIRATORIO COM TRAVA</t>
  </si>
  <si>
    <t>RELE TERMICO RW27 7-10A</t>
  </si>
  <si>
    <t>TAMPA DE ROLO PORTAO</t>
  </si>
  <si>
    <t>DISCO SERRA 4.3/8</t>
  </si>
  <si>
    <t>ANEL ORING 50X3 VITON</t>
  </si>
  <si>
    <t>ORING 1,5 VITON</t>
  </si>
  <si>
    <t>MIOLO DISTRIBUIDOR</t>
  </si>
  <si>
    <t>PERFIL SUPORTE DA LAMPADA</t>
  </si>
  <si>
    <t>GUIA INTERNA FORNO E PREFORNO SEM CHANFRO</t>
  </si>
  <si>
    <t>HASTE DO PORTA LAMPADAS DA SOPRADORA</t>
  </si>
  <si>
    <t>GUIA INTERNA DO FORNO E PREFORNO COM CHANFRO</t>
  </si>
  <si>
    <t>CONECTOR PORCELANA 2 POLOS 6MM2 50 A 600 V</t>
  </si>
  <si>
    <t>EXPANSAO DE SAIDAS FP2-Y32T PARA SOPRADORA</t>
  </si>
  <si>
    <t>CILINDRO DO PISTAO 38MM</t>
  </si>
  <si>
    <t>GAIOLA AGULHA 10X14</t>
  </si>
  <si>
    <t>ATUADOR ELETRICO ON/OFF 50NM 20W IP67</t>
  </si>
  <si>
    <t>CORRENTE INOX CALIBRADA 2MM</t>
  </si>
  <si>
    <t>CONDUIT FERRO ZINCADO 1 POLEGADA</t>
  </si>
  <si>
    <t>ABRACADEIRA PARA TUBO METALICA 1 POLEGADA</t>
  </si>
  <si>
    <t>CONECTOR RETO GIRATORIO 1 POLEGADA</t>
  </si>
  <si>
    <t>CURVA FERRO ZINCADO 90 GRAUS X 1 POLEGADA</t>
  </si>
  <si>
    <t>TERMO COMPRESSAO 16MM 1F 1C EXPANDIDO</t>
  </si>
  <si>
    <t>TERMO TUBULAR 16MM AZUL</t>
  </si>
  <si>
    <t>ANEL GUIA ABC</t>
  </si>
  <si>
    <t>ANEL DE COMPRESSAO ABC</t>
  </si>
  <si>
    <t>KIT RECUPERACAO VALVULA ADM 1 ESTAGIO</t>
  </si>
  <si>
    <t>KIT RECUPERACAO VALVULA ADM 2 ESTAGIO</t>
  </si>
  <si>
    <t>EIXO PLACAS DA PRENSA 2, 3, 4, 5 CAVIDADES</t>
  </si>
  <si>
    <t>PARAFUSO SEXTAVADO INOX M4X50</t>
  </si>
  <si>
    <t>CHAPA POLICARBONATO CRISTAL 1930X860X10</t>
  </si>
  <si>
    <t>VENTILADOR CENTRIFUGO ASPIRACAO DUPLA 146MM 230V</t>
  </si>
  <si>
    <t>CONECTOR MACHO PARA SENSOR M12 4 PINOS RETO</t>
  </si>
  <si>
    <t>LAMPADA PET 235V 2000W 440MM SK 15 COM REFLETOR</t>
  </si>
  <si>
    <t>PREGO 17X21 COM CABECA</t>
  </si>
  <si>
    <t>PARAFUSO SEXTAVADO INOX M6X50</t>
  </si>
  <si>
    <t>ANEL ORING 51X2,50 VITON</t>
  </si>
  <si>
    <t>PARAFUSO SEXTAVADO INOX M12X50</t>
  </si>
  <si>
    <t>LAMPADA LED BULBO 9W 6500K</t>
  </si>
  <si>
    <t>BOIA HASTE DE ALUMINIO 3/4X1/2</t>
  </si>
  <si>
    <t>BROCA AR 9,5MM</t>
  </si>
  <si>
    <t>MANCAL AXIAL MT ATE 35CV</t>
  </si>
  <si>
    <t>MANCAL DA EMBREAGEM</t>
  </si>
  <si>
    <t>SERVICOS DE ASSISTENCIA SOCIAL</t>
  </si>
  <si>
    <t>FONOGRAFIA OU GRAVACAO DE SONS, INCLUSIVE TRUCAGEM, DUBLAGEM, MIXAGEM E CONGENER</t>
  </si>
  <si>
    <t>BOIA PARA CAIXA DAGUA 3/4</t>
  </si>
  <si>
    <t>CHUMBADOR CB 12095</t>
  </si>
  <si>
    <t>ABRACADEIRA SUPORTE INOX 1.1/2 BSP 1/2</t>
  </si>
  <si>
    <t>KIT FLANGE B14 90</t>
  </si>
  <si>
    <t>ROLAMENTO DE ESFERAS 6206 30X62X16</t>
  </si>
  <si>
    <t>CHAVETA DIN6885-1 A 25X10X8</t>
  </si>
  <si>
    <t>ROLETE COM ROLAMENTO 40X12X16</t>
  </si>
  <si>
    <t>ANEL ORING 20X2</t>
  </si>
  <si>
    <t>PISTAO COMPLETO COM GUIA</t>
  </si>
  <si>
    <t>MOLA DE TRACAO 10,15X46X45,9</t>
  </si>
  <si>
    <t>PARAFUSO ALLEN INOX M10X35</t>
  </si>
  <si>
    <t>ANEL ORING 31,47X1.78</t>
  </si>
  <si>
    <t>ANEL ORING DO PISTAO DO ATUADOR TERCEIRO ESTAGIO</t>
  </si>
  <si>
    <t>ANEL ORING DO ATUADOR TERCEIRO ESTAGIO</t>
  </si>
  <si>
    <t>ANEL ORING DA TAMPA DA VALVULA QUARTO ESTAGIO</t>
  </si>
  <si>
    <t>ANEL ORING DO PISTAO DO ATUADOR QUARTO ESTAGIO</t>
  </si>
  <si>
    <t>ANEL ORING DO ATUADOR QUARTO ESTAGIO</t>
  </si>
  <si>
    <t>PLACA EM POLIESTIRENO PARA QUADRO DE FORCA</t>
  </si>
  <si>
    <t>PLACA EM POLIESTIRENO PERIGO ELETRICO PESSOAL AUTORIZADO</t>
  </si>
  <si>
    <t>COMPRESSOR DE BAIXA PRESSAO</t>
  </si>
  <si>
    <t>NEVASTANE XS 320 16KG</t>
  </si>
  <si>
    <t>BLOCO COMPRESSOR CO2</t>
  </si>
  <si>
    <t>AGITADOR DE KLINE PLATAFORMA 210 RPM 31,5X21,8CM</t>
  </si>
  <si>
    <t>MANGUEIRA CERVEJEIRA 2 POLEGADAS COR AZUL</t>
  </si>
  <si>
    <t>BORRACHA DE VEDACAO EPDM PARA TERMOGRAFO</t>
  </si>
  <si>
    <t>CONECTOR COM PAINEL PARA TERMOGRAFO REDPOST RPU-351</t>
  </si>
  <si>
    <t>EMPILHADEIRA GLP 18LXYVSE087</t>
  </si>
  <si>
    <t>LUVA ESGOTO 40MM</t>
  </si>
  <si>
    <t>ANEL BORRACHA PARA TUBO OCRE COLETOR 200MM</t>
  </si>
  <si>
    <t>ANEL BORRACHA PARA TUBO OCRE COLETOR 100MM</t>
  </si>
  <si>
    <t>PASTA LUBRIFICANTE 500G</t>
  </si>
  <si>
    <t>JOELHO FEMEA 45X160MM</t>
  </si>
  <si>
    <t>JOELHO AGUA 25MM</t>
  </si>
  <si>
    <t>SELADOR ACRILICO</t>
  </si>
  <si>
    <t>JOGO DE VEDACAO EM BORRACHA EPDM PARA MEDIDOR DE CO2</t>
  </si>
  <si>
    <t>ABRACADEIRA TIPO GOTA 8</t>
  </si>
  <si>
    <t>TEE AGUA 25MM</t>
  </si>
  <si>
    <t>JOELHO ESGOTO 45X200MM</t>
  </si>
  <si>
    <t>CANO AGUA 25MMX6M</t>
  </si>
  <si>
    <t>ABRACADEIRA UNIAO HORIZONTAL 8</t>
  </si>
  <si>
    <t>CANALETA 50X50X2000</t>
  </si>
  <si>
    <t>POSTE COM BASE PARA PARAFUSAR</t>
  </si>
  <si>
    <t>BARREIRA PARA CANCELA 6M ALUMINIO</t>
  </si>
  <si>
    <t>PAINEL GRADIL EUROGRAD FIO 4MMX2,03M MALHA 50X200MM</t>
  </si>
  <si>
    <t>KIT FIXACAO DE PAINEL</t>
  </si>
  <si>
    <t>TAMPA PARA POSTE 60X40</t>
  </si>
  <si>
    <t>PORTAO PIVOTANTE EM TUBO METALICO 60X40</t>
  </si>
  <si>
    <t>FONTE CHAVEADA 12V 30A</t>
  </si>
  <si>
    <t>MESA INDUSTRIAL 120X80 TAMPO EM MDF ROBLE CATEDRAL</t>
  </si>
  <si>
    <t>CADEIRA DE ESCRITORIO FIXA</t>
  </si>
  <si>
    <t>BRACO PARA CADEIRA</t>
  </si>
  <si>
    <t>MICROONDAS 220V</t>
  </si>
  <si>
    <t>BOTAO COGUMELO GIRAR COM TRAVA</t>
  </si>
  <si>
    <t>SINALIZADOR LED 11-22MM VERMELHO 12\24V</t>
  </si>
  <si>
    <t>ATUADOR CODIFICACAO SENSOR MAGNETICO DE SEGURANCA</t>
  </si>
  <si>
    <t>MICROMETRO DIGITAL DE 0-12,7MM</t>
  </si>
  <si>
    <t>BOTAO CONTROLADOR PARADA EMERGENCIA MANUAL</t>
  </si>
  <si>
    <t>DISJUNTOR C 3X 32A 3KA</t>
  </si>
  <si>
    <t>DISJUNTOR C 1X6A 3KA</t>
  </si>
  <si>
    <t>FONTE CHAVEADA 24V 10A 240W</t>
  </si>
  <si>
    <t>PIA INOX 1700X600X900 COM CUBA</t>
  </si>
  <si>
    <t>LIC BALLENA CREME DE MORANGO COM TEQUILA 750ML - ME</t>
  </si>
  <si>
    <t>FARINHA DE MANDIOCA</t>
  </si>
  <si>
    <t>ABRACADEIRA INOX 22-32 ROSCA SEM FIM</t>
  </si>
  <si>
    <t>MANGUEIRA DE BORRACHA P/ AR QUENTE 300 PSI 1 POLEGADA</t>
  </si>
  <si>
    <t>MOTOR WEG W22 3500RPM 220/380/440V IP55</t>
  </si>
  <si>
    <t>FONTE DE ALTA VOLTAGEM DA ESPECAO DE LATA</t>
  </si>
  <si>
    <t>CHAPA POLICARBONATO CRISTAL 425X425X10</t>
  </si>
  <si>
    <t>MEIO BLOCO ESTRUTURAL 14X19X19CM</t>
  </si>
  <si>
    <t>VT CASAL GARCIA 750ML - ME</t>
  </si>
  <si>
    <t>VB CASAL GARCIA 750ML - ME</t>
  </si>
  <si>
    <t>VR CASAL GARCIA 750ML - ME</t>
  </si>
  <si>
    <t>VB CASAL GARCIA SWEET 750ML - ME</t>
  </si>
  <si>
    <t>ROTAMETRO BLI-50000 PP-P 375MMX100MM 1.500 A 15.000L/H ROSCA</t>
  </si>
  <si>
    <t>REFRIKO COLA 2,5LT</t>
  </si>
  <si>
    <t>REFRIKO GUARANA 2,5LT</t>
  </si>
  <si>
    <t>REFRIKO TUBAINA 2,5LT</t>
  </si>
  <si>
    <t>CER MOEMA 300ML - RET</t>
  </si>
  <si>
    <t>CER MOEMA 600ML</t>
  </si>
  <si>
    <t>CER BAMBOA 269ML IND - REFRIKO</t>
  </si>
  <si>
    <t>CER BAMBOA 330ML IND - REFRIKO</t>
  </si>
  <si>
    <t>CER BAMBOA 300ML - RET IND - REFRIKO</t>
  </si>
  <si>
    <t>CER MOEMA 269ML IND - REFRIKO</t>
  </si>
  <si>
    <t>CER MOEMA 300ML - RET IND - REFRIKO</t>
  </si>
  <si>
    <t>CER MOEMA 300ML IND - REFRIKO</t>
  </si>
  <si>
    <t>CER MOEMA 473ML IND - REFRIKO</t>
  </si>
  <si>
    <t>CER BAMBOA 600ML - RET IND - REFRIKO</t>
  </si>
  <si>
    <t>CER BAMBOA 350ML IND - REFRIKO</t>
  </si>
  <si>
    <t>CER BAMBOA 473ML IND - REFRIKO</t>
  </si>
  <si>
    <t>CER MOEMA 1LT - RET IND - REFRIKO</t>
  </si>
  <si>
    <t>CER MOEMA 600ML IND - REFRIKO</t>
  </si>
  <si>
    <t>REFRIKO COLA 6X2,5LT - ME</t>
  </si>
  <si>
    <t>REFRIKO GUARANA 6X2,5LT - ME</t>
  </si>
  <si>
    <t>REFRIKO TUBAINA 6X2,5LT - ME</t>
  </si>
  <si>
    <t>REFRIKO COLA 2,5LT - ME</t>
  </si>
  <si>
    <t>REFRIKO GUARANA 2,5LT - ME</t>
  </si>
  <si>
    <t>REFRIKO TUBAINA 2,5LT - ME</t>
  </si>
  <si>
    <t>COQ 51 ICE TANGERINA 6X275ML - ME</t>
  </si>
  <si>
    <t>COQ 51 ICE MARACUJA 275ML - ME</t>
  </si>
  <si>
    <t>COQ 51 ICE KIWI 275ML - ME</t>
  </si>
  <si>
    <t>COQ SMIRNOFF ICE BB 275ML - ME</t>
  </si>
  <si>
    <t>LIC BALLENA CREME DE CHOCOLATE  E CARAMELO COM TEQUILA 750ML - ME</t>
  </si>
  <si>
    <t>LIC BALLENA CREME DE COCO COM TEQUILA 750ML - ME</t>
  </si>
  <si>
    <t>CER MOEMA 300ML - RET - ME</t>
  </si>
  <si>
    <t>CER MOEMA 600ML - ME</t>
  </si>
  <si>
    <t>VB SANTA CAROLINA RESERVADO CABERNET SAUVIGNON 750ML - ME</t>
  </si>
  <si>
    <t>VB QUINTA DO MORGADO SECO 750ML - ME</t>
  </si>
  <si>
    <t>VT SALTON CAMPANHA MARSELAN 750ML - ME</t>
  </si>
  <si>
    <t>VB MIORANZA FRISANTE 750ML - ME</t>
  </si>
  <si>
    <t>VT SALTON DESEJO 750ML - ME</t>
  </si>
  <si>
    <t>VB CAVE DE LADAC CHARDONNAY 750ML - ME</t>
  </si>
  <si>
    <t>VB TANGGIER ESPUMANTE BRUT 750ML - ME</t>
  </si>
  <si>
    <t>VB PORTADA 750ML - ME</t>
  </si>
  <si>
    <t>VB SANTA CAROLINA RESERVADO CHARDONNAY 750ML - ME</t>
  </si>
  <si>
    <t>VT LA GRUPA RED BLEND 750ML - ME</t>
  </si>
  <si>
    <t>VT SALTON PARADOXO SECO 750ML - ME</t>
  </si>
  <si>
    <t>VB SALTON VIRTUDE CHARDONNAY 750ML - ME</t>
  </si>
  <si>
    <t>VT SALTON TALENTO 750ML - ME</t>
  </si>
  <si>
    <t>VT PATA NEGRA ORO TEMPRANILLO 750ML - ME</t>
  </si>
  <si>
    <t>VT PETIT VERUM TEMPRANILLO 750ML - ME</t>
  </si>
  <si>
    <t>VT CAVE DE LADAC ROUGE 750ML - ME</t>
  </si>
  <si>
    <t>VT SANTA CAROLINA VISTANA 750ML - ME</t>
  </si>
  <si>
    <t>VR TANGGIER ESPUMANTE BRUT 750ML - ME</t>
  </si>
  <si>
    <t>VT SANTA CAROLINA RESERVADO CABERNET SAUVIGNON 750ML - ME</t>
  </si>
  <si>
    <t>VT MIOLO RESERVADO CABERNET SAUVIGNON 750ML - ME</t>
  </si>
  <si>
    <t>VT MATURO PRIMITIVO 750ML - ME</t>
  </si>
  <si>
    <t>ESP SAINT GERMAIN MOSCATEL 660ML - ME</t>
  </si>
  <si>
    <t>CAC COROTE 500ML - ME</t>
  </si>
  <si>
    <t>CAC CANINHA JAMEL 965ML RET - ME</t>
  </si>
  <si>
    <t>CAC JAMEL PET 910ML - ME</t>
  </si>
  <si>
    <t>VOD KETEL ONE BOTANICAL CUCUMBER E MINT 750ML - ME</t>
  </si>
  <si>
    <t>GIN AMAZZONI RIO NEGRO 750ML - ME</t>
  </si>
  <si>
    <t>GIN AMAZZONI MANIUARA CITRICO 750ML - ME</t>
  </si>
  <si>
    <t>GIN AMAZZONI 750ML - ME</t>
  </si>
  <si>
    <t>GIN ETERNITY STRAWBERRY 900ML - ME</t>
  </si>
  <si>
    <t>GIN ETERNITY TROPICAL 900ML - ME</t>
  </si>
  <si>
    <t>CHOPP MOEMA 50LT - ME</t>
  </si>
  <si>
    <t>PREFORMA CRISTAL 200ML C IND</t>
  </si>
  <si>
    <t>PREFORMA VERDE 200ML C IND</t>
  </si>
  <si>
    <t>FILME TERMOENCOLHIVEL LISO 600X0,05MM IND</t>
  </si>
  <si>
    <t>DESINCRUSTANTE 25L</t>
  </si>
  <si>
    <t>DESINCRUSTANTE 50L</t>
  </si>
  <si>
    <t>TINTA DATADORA DOMINO</t>
  </si>
  <si>
    <t>AMERTROL 1100</t>
  </si>
  <si>
    <t>PAPEL TOALHA INTERFOLHA</t>
  </si>
  <si>
    <t>LIXEIRA 40L BASCULANTE</t>
  </si>
  <si>
    <t>LIXEIRA 28L BASCULANTE</t>
  </si>
  <si>
    <t>LIXEIRA INOX 30L</t>
  </si>
  <si>
    <t>NSA 169</t>
  </si>
  <si>
    <t>ESPARADRAPO</t>
  </si>
  <si>
    <t>AVENTAL TNT DESCARTAVEL</t>
  </si>
  <si>
    <t>KIT NANOCOLOR EM TUBO DQO 1500-ESCALA 100-1500</t>
  </si>
  <si>
    <t>NANOCOLOR NITROGENIO</t>
  </si>
  <si>
    <t>NANOCOLOR FOSFORO</t>
  </si>
  <si>
    <t>SWAB COM DILUENTE PEPTONA TAMPONADA</t>
  </si>
  <si>
    <t>PROVETA GRADUADA 50ML BASE POLIPROPILENO VIDRO</t>
  </si>
  <si>
    <t>MODULO GPRS XAG 8000</t>
  </si>
  <si>
    <t>CASE EXTERNO GAVETA HD SATA USB 3.0 5 GBPS</t>
  </si>
  <si>
    <t>KIT JOGO CHAVE PRECISAO COM IMA E PINCA</t>
  </si>
  <si>
    <t>PULSEIRA ANTIESTATICA SEM FIO</t>
  </si>
  <si>
    <t>EMENDA MINI HDMI</t>
  </si>
  <si>
    <t>CABO MICRO HDMI 2.0 10M</t>
  </si>
  <si>
    <t>MOUSE COM FIO USB</t>
  </si>
  <si>
    <t>SUPORTE PARA NOTEBOOK</t>
  </si>
  <si>
    <t>ANILHA DE CABO DE REDE 6MM</t>
  </si>
  <si>
    <t>AP UNIFI UBIQUITI AP AC LONG RANGE 2.4GHZ/5.0GHZ</t>
  </si>
  <si>
    <t>ADPTADOR POE UBIQUITI UNIFI GIBABIT 48V 0.65A 30W</t>
  </si>
  <si>
    <t>TECLADO SEM FIO XAT 8000</t>
  </si>
  <si>
    <t>SENSOR  IPV PASSIVO 8000 PET</t>
  </si>
  <si>
    <t>FOTOCELULA F32 PLUS</t>
  </si>
  <si>
    <t>SUPORTE INFRA ATIVO 40CM</t>
  </si>
  <si>
    <t>BOTOEIRA DE INOX SOBREPOR BT300</t>
  </si>
  <si>
    <t>CANCELA INTENSE SEM BARREIRA 4,30M</t>
  </si>
  <si>
    <t>BARREIRA SOFT 4,30M COM LED</t>
  </si>
  <si>
    <t>CABO DE REDE CAT5E COBRE</t>
  </si>
  <si>
    <t>CAPA COLETOR COURO TEXTIL</t>
  </si>
  <si>
    <t>COLETOR DE DADOS ALFA CAMERA NFC EDE61K-OAC</t>
  </si>
  <si>
    <t>GATILHO COMPATIVEL COM HOME BASE COLETOR DE DADOS</t>
  </si>
  <si>
    <t>COMBO TECLADO E MOUSE SEM FIO</t>
  </si>
  <si>
    <t>ALICATE DECAPADOR PARA INFORMATICA</t>
  </si>
  <si>
    <t>TRANSMISSOR RECEPTOR 1080P HDMI SEM FIO</t>
  </si>
  <si>
    <t>SABONETE LIQUIDO 5 LITROS</t>
  </si>
  <si>
    <t>ACUCAR EM SACHE</t>
  </si>
  <si>
    <t>LUVA VINIL SEM PO TAMANHO M</t>
  </si>
  <si>
    <t>RODO PLASTICO COM CABO</t>
  </si>
  <si>
    <t>DESINCRUSTANTE 5L</t>
  </si>
  <si>
    <t>CANELA EM PO</t>
  </si>
  <si>
    <t>CREME DE LEITE</t>
  </si>
  <si>
    <t>LEITE CONDENSADO</t>
  </si>
  <si>
    <t>AMIDO DE MILHO</t>
  </si>
  <si>
    <t>DESENTUPIDOR GRANULADO 300G</t>
  </si>
  <si>
    <t>DESENTUPIDOR DE PIA</t>
  </si>
  <si>
    <t>RODO PEGA FIBRA COM CABO ALUMINIO</t>
  </si>
  <si>
    <t>ODORIZADOR</t>
  </si>
  <si>
    <t>ESSENCIA MIL FLORES</t>
  </si>
  <si>
    <t>ACETONA 5 LITROS</t>
  </si>
  <si>
    <t>FIBRA SINTETICA PARA LIMPEZA PESADA</t>
  </si>
  <si>
    <t>SABAO EM PO 1KG</t>
  </si>
  <si>
    <t>BIGUANIDA 5 LITROS</t>
  </si>
  <si>
    <t>ADOCANTE 65ML</t>
  </si>
  <si>
    <t>CHA DE CAMOMILA</t>
  </si>
  <si>
    <t>PAZINHA MEXEDOR CAFE</t>
  </si>
  <si>
    <t>AROMATIZANTE 120ML</t>
  </si>
  <si>
    <t>POTE 350ML RETANGULAR POLIPROPILENO</t>
  </si>
  <si>
    <t>POTE 500ML RETANGULAR POLIPROPILENO</t>
  </si>
  <si>
    <t>POTE 1000ML RETANGULAR POLIPROPILENO</t>
  </si>
  <si>
    <t>RODO PARA PIA PLASTICO</t>
  </si>
  <si>
    <t>PANO DE COPA BAINHA 41X69CM</t>
  </si>
  <si>
    <t>TOALHA BRANCA 2 DOBRAS CX2000 20X21CM 20GR</t>
  </si>
  <si>
    <t>BOM AR 360ML</t>
  </si>
  <si>
    <t>RODO DE ALUMINIO 30CM CABO 1,20</t>
  </si>
  <si>
    <t>SUPORTE LT PARA FIBRA COM VELCRO</t>
  </si>
  <si>
    <t>LACO FACIL COM BORDA 30MM</t>
  </si>
  <si>
    <t>FITILHO SIMPLES</t>
  </si>
  <si>
    <t>EXTRATOR DE GRAMPOS</t>
  </si>
  <si>
    <t>ENVELOPE 176X250MM</t>
  </si>
  <si>
    <t>ENVELOPE 240X340MM</t>
  </si>
  <si>
    <t>CORRETIVO LIQUIDO</t>
  </si>
  <si>
    <t>BATERIA AG13</t>
  </si>
  <si>
    <t>PAPEL VERGE A4 BRANCO</t>
  </si>
  <si>
    <t>CARTUCHO DE TINTA 122 PRETO</t>
  </si>
  <si>
    <t>CARTUCHO DE TINTA 122 COLORIDO</t>
  </si>
  <si>
    <t>PLACA DE SINALIZACAO PARA SEGURANCA</t>
  </si>
  <si>
    <t>EXTINTOR AGUA PRESSURIZADA 10LT</t>
  </si>
  <si>
    <t>EXTINTOR TIPO CO2 6KG</t>
  </si>
  <si>
    <t>PLACA FOTOLUMINESCENTE</t>
  </si>
  <si>
    <t>SUPORTE DE SOLO P4/P6</t>
  </si>
  <si>
    <t>MANGUEIRA DE EXTINTOR DE PO QUIMICO SECO</t>
  </si>
  <si>
    <t>DIFUSOR DE CO2</t>
  </si>
  <si>
    <t>TINTA FOSCO BRANCO GELO 18L</t>
  </si>
  <si>
    <t>TINTA FOSCO BASE LATA 16L</t>
  </si>
  <si>
    <t>BLOCO DE CONCRETO 14X19X39CM 4,5 MPA</t>
  </si>
  <si>
    <t>PAVER CONCRETO 06X10X20CM</t>
  </si>
  <si>
    <t>ESMALTE BASE AGUA PRETO 900ML</t>
  </si>
  <si>
    <t>ESMALTE BASE AGUA AMARELO OURO 900ML</t>
  </si>
  <si>
    <t>ESMALTE SINTETICO PRETO FOSCO 3,6 LITROS</t>
  </si>
  <si>
    <t>CAMISETA MANGA CURTA GRUPO RFK BRANCA TAMANHO G</t>
  </si>
  <si>
    <t>CAMISETA MANGA CURTA GRUPO RFK BRANCA TAMANHO GG</t>
  </si>
  <si>
    <t>CAMISETA MANGA CURTA GRUPO RFK BRANCA TAMANHO G1</t>
  </si>
  <si>
    <t>CAMISETA MANGA CURTA GRUPO RFK BRANCA TAMANHO G2</t>
  </si>
  <si>
    <t>CAMISETA MANGA CURTA GRUPO RFK BRANCA TAMANHO G4</t>
  </si>
  <si>
    <t>CAMISETA MANGA CURTA GRUPO RFK BRANCA TAMANHO G5</t>
  </si>
  <si>
    <t>CAMISETA MANGA CURTA GRUPO RFK BRANCA TAMANHO G6</t>
  </si>
  <si>
    <t>CAMISETA MANGA CURTA GRUPO RFK CINZA TAMANHO G1</t>
  </si>
  <si>
    <t>CAMISETA MANGA CURTA GRUPO RFK CINZA TAMANHO G2</t>
  </si>
  <si>
    <t>CAMISETA MANGA CURTA FURIOSO  PRETA TAMANHO P</t>
  </si>
  <si>
    <t>CAMISETA MANGA CURTA FURIOSO PRETA TAMANHO G1</t>
  </si>
  <si>
    <t>CAMISETA MANGA CURTA FURIOSO PRETA TAMANHO G2</t>
  </si>
  <si>
    <t>CAMISETA MANGA CURTA FURIOSO PRETA TAMANHO G3</t>
  </si>
  <si>
    <t>CAMISETA MANGA CURTA FURIOSO PRETA TAMANHO G4</t>
  </si>
  <si>
    <t>CAMISETA MANGA CURTA FURIOSO PRETA TAMANHO G5</t>
  </si>
  <si>
    <t>CAMISETA MANGA CURTA FURIOSO PRETA TAMANHO G6</t>
  </si>
  <si>
    <t>CAMISETA MANGA CURTA HIDRATAR DIAS DA SEMANA BRANCA TAMANHO P</t>
  </si>
  <si>
    <t>CAMISETA MANGA CURTA HIDRATAR DIAS DA SEMANA BRANCA TAMANHO M</t>
  </si>
  <si>
    <t>CAMISETA MANGA CURTA HIDRATAR DIAS DA SEMANA BRANCA TAMANHO G</t>
  </si>
  <si>
    <t>CAMISETA MANGA CURTA HIDRATAR DIAS DA SEMANA BRANCA TAMANHO G1</t>
  </si>
  <si>
    <t>CAMISETA MANGA CURTA HIDRATAR DIAS DA SEMANA BRANCA TAMANHO G2</t>
  </si>
  <si>
    <t>CAMISETA MANGA CURTA HIDRATAR DIAS DA SEMANA BRANCA TAMANHO G3</t>
  </si>
  <si>
    <t>CAMISETA MANGA CURTA HIDRATAR DIAS DA SEMANA BRANCA TAMANHO G4</t>
  </si>
  <si>
    <t>CAMISETA MANGA CURTA HIDRATAR DIAS DA SEMANA BRANCA TAMANHO G5</t>
  </si>
  <si>
    <t>CAMISETA MANGA CURTA HIDRATAR DIAS DA SEMANA BRANCA TAMANHO G6</t>
  </si>
  <si>
    <t>CAMISETA MANGA CURTA CIPA VERDE TAMANHO P</t>
  </si>
  <si>
    <t>CAMISETA MANGA CURTA CIPA VERDE TAMANHO M</t>
  </si>
  <si>
    <t>CAMISETA MANGA CURTA CIPA VERDE TAMANHO G</t>
  </si>
  <si>
    <t>CAMISETA MANGA CURTA CIPA VERDE TAMANHO G1</t>
  </si>
  <si>
    <t>CAMISETA MANGA CURTA CIPA VERDE TAMANHO G2</t>
  </si>
  <si>
    <t>CAMISETA MANGA CURTA CIPA VERDE TAMANHO G3</t>
  </si>
  <si>
    <t>CAMISETA MANGA CURTA CIPA VERDE TAMANHO G4</t>
  </si>
  <si>
    <t>CAMISETA MANGA CURTA CIPA VERDE TAMANHO G5</t>
  </si>
  <si>
    <t>CAMISETA MANGA CURTA CIPA VERDE TAMANHO G6</t>
  </si>
  <si>
    <t>CAMISETA MANGA CURTA BRIGADA DE EMEREGENCIA VERDE TAMANHO P</t>
  </si>
  <si>
    <t>CAMISETA MANGA CURTA BRIGADA DE EMEREGENCIA VERDE TAMANHO M</t>
  </si>
  <si>
    <t>CAMISETA MANGA CURTA BRIGADA DE EMEREGENCIA VERDE TAMANHO G</t>
  </si>
  <si>
    <t>CAMISETA MANGA CURTA BRIGADA DE EMEREGENCIA VERDE TAMANHO G1</t>
  </si>
  <si>
    <t>CAMISETA MANGA CURTA BRIGADA DE EMEREGENCIA VERDE TAMANHO G2</t>
  </si>
  <si>
    <t>CAMISETA MANGA CURTA BRIGADA DE EMEREGENCIA VERDE TAMANHO G3</t>
  </si>
  <si>
    <t>CAMISETA MANGA CURTA BRIGADA DE EMEREGENCIA VERDE TAMANHO G4</t>
  </si>
  <si>
    <t>CAMISETA MANGA CURTA BRIGADA DE EMEREGENCIA VERDE TAMANHO G5</t>
  </si>
  <si>
    <t>CAMISETA MANGA CURTA BRIGADA DE EMEREGENCIA VERDE TAMANHO G6</t>
  </si>
  <si>
    <t>CAMISETA MANGA CURTA SEGURANCA DO TRABALHO VERDE TAMANHO P</t>
  </si>
  <si>
    <t>CAMISETA MANGA CURTA SEGURANCA DO TRABALHO VERDE TAMANHO M</t>
  </si>
  <si>
    <t>CAMISETA MANGA CURTA SEGURANCA DO TRABALHO VERDE TAMANHO G</t>
  </si>
  <si>
    <t>CAMISETA MANGA CURTA SEGURANCA DO TRABALHO VERDE TAMANHO G1</t>
  </si>
  <si>
    <t>CAMISETA MANGA CURTA SEGURANCA DO TRABALHO VERDE TAMANHO G2</t>
  </si>
  <si>
    <t>CAMISETA MANGA CURTA SEGURANCA DO TRABALHO VERDE TAMANHO G3</t>
  </si>
  <si>
    <t>CAMISETA MANGA CURTA SEGURANCA DO TRABALHO VERDE TAMANHO G4</t>
  </si>
  <si>
    <t>CAMISETA MANGA CURTA SEGURANCA DO TRABALHO VERDE TAMANHO G5</t>
  </si>
  <si>
    <t>CAMISETA MANGA CURTA SEGURANCA DO TRABALHO VERDE TAMANHO G6</t>
  </si>
  <si>
    <t>CAMISETA MANGA CURTA HIDRATAR DIAS DA SEMANA BRANCA TAMANHO GG</t>
  </si>
  <si>
    <t>CAMISETA MANGA CURTA CIPA VERDE TAMANHO GG</t>
  </si>
  <si>
    <t>CAMISETA MANGA CURTA BRIGADA DE EMEREGENCIA VERDE TAMANHO GG</t>
  </si>
  <si>
    <t>CAMISETA MANGA CURTA SEGURANCA DO TRABALHO VERDE TAMANHO GG</t>
  </si>
  <si>
    <t>BOTA WORK TAM 43</t>
  </si>
  <si>
    <t>OCULOS JAGUAR INCOLOR</t>
  </si>
  <si>
    <t>RESERVATORIO RADIADOR</t>
  </si>
  <si>
    <t>THINNER PARA PU 454 5 LITROS</t>
  </si>
  <si>
    <t>PINO MOLA TRASEIRO</t>
  </si>
  <si>
    <t>BOMBA DE INJECAO ELETRONICA - UNIDADE INJETORA</t>
  </si>
  <si>
    <t>BOMBA REDUTORA</t>
  </si>
  <si>
    <t>BATERIA AUTOMOTIVA</t>
  </si>
  <si>
    <t>PINO GRADE C/ CORRENTE 6MM</t>
  </si>
  <si>
    <t>PINO AUTOMOTIVO</t>
  </si>
  <si>
    <t>BARRA DIRECAO CURTA</t>
  </si>
  <si>
    <t>PLOTAGEM AUTOMOTIVA</t>
  </si>
  <si>
    <t>DISTRIBUIDOR FIXO AUTOMOTIVO</t>
  </si>
  <si>
    <t>AUTOMATICO PRINCIPAL</t>
  </si>
  <si>
    <t>AUTOMATICO AUXILIAR</t>
  </si>
  <si>
    <t>PORTA ESCOVA AUTOMOTIVA</t>
  </si>
  <si>
    <t>TRAVA ARANHA CUBO TRASEIRO</t>
  </si>
  <si>
    <t>ANEL DENTADO ABS TIPO WABCO</t>
  </si>
  <si>
    <t>RELE AUXILIAR UNIVERSAL</t>
  </si>
  <si>
    <t>GRANADA LIMPEZA PARA AR CONDICIONADO</t>
  </si>
  <si>
    <t>CHAVE ESTRELA</t>
  </si>
  <si>
    <t>HELICE RADIADOR</t>
  </si>
  <si>
    <t>JOGO MONTAGEM AUTOMOTIVO</t>
  </si>
  <si>
    <t>CHAVE IMPACTO PNEUMATICA</t>
  </si>
  <si>
    <t>EMBREAGEM VISCOSA</t>
  </si>
  <si>
    <t>CONECTOR LUVA AUTOMOTIVO</t>
  </si>
  <si>
    <t>PNEU 275/45R21 DELINTE DS2 110W XL</t>
  </si>
  <si>
    <t>CHAVE DE SETA</t>
  </si>
  <si>
    <t>TOMADA MAO AMIGA AUTOMOTIVA</t>
  </si>
  <si>
    <t>GARFO PARTIDA</t>
  </si>
  <si>
    <t>CHAVE MAGNETICA AUTOMATICO</t>
  </si>
  <si>
    <t>INDUZIDO AUTOMOTIVO</t>
  </si>
  <si>
    <t>KIT DE EMBREAGEM</t>
  </si>
  <si>
    <t>VINILONA SANSUY PRETO</t>
  </si>
  <si>
    <t>ILHOS METALICO</t>
  </si>
  <si>
    <t>GARRA DE CONEXAO</t>
  </si>
  <si>
    <t>CONJUNTO LAMINA 7D</t>
  </si>
  <si>
    <t>ESPUMA DO ASSENTO DO BANCO</t>
  </si>
  <si>
    <t>CAPA DO ASSENTO DO BANCO</t>
  </si>
  <si>
    <t>DISCO HOOKIT</t>
  </si>
  <si>
    <t>CINTO DE SEGURANCA AUTOMOTIVO</t>
  </si>
  <si>
    <t>GUIA INFERIOR DO VARAO DA LONA</t>
  </si>
  <si>
    <t>FOLE MOLA PNEUMATICA</t>
  </si>
  <si>
    <t>FOLE SUSPENSAO</t>
  </si>
  <si>
    <t>MODULO XPI</t>
  </si>
  <si>
    <t>TAMPA DO RESERVATORIO OLEO FREIO</t>
  </si>
  <si>
    <t>BICO AUTOMOTIVO</t>
  </si>
  <si>
    <t>SEPARADOR DE MOLAS</t>
  </si>
  <si>
    <t>JOGO DE SACA PINO PARALELO</t>
  </si>
  <si>
    <t>ERLENMEYER 300ML BOCA ESTREITA VIDRO</t>
  </si>
  <si>
    <t>FIO DE NYLON PARA CORTA RELVA 4,0MMX30M</t>
  </si>
  <si>
    <t>ELEMENTO FILTRANTE 3/4</t>
  </si>
  <si>
    <t>FILTRO MICROBIOLOGICO COM 03 ELEMENTOS</t>
  </si>
  <si>
    <t>SONDA DE OXIGENIO DISSOLVIDO PARA APARELHO ASKO AK 87</t>
  </si>
  <si>
    <t>FILTRO MICROBIOLOGICO 5 MICRAS MIC</t>
  </si>
  <si>
    <t>FILTRO MICROBIOLOGICO 10 MICRAS MIC</t>
  </si>
  <si>
    <t>PLACA PARA TROCADOR DE CALOR LR25 FL 67</t>
  </si>
  <si>
    <t>FITA ISOLANTE 19X10M</t>
  </si>
  <si>
    <t>PARAFUSO ALLEN 5X25 C/C</t>
  </si>
  <si>
    <t>TE INOX 304 150LB 1/2POLEGADA BSP</t>
  </si>
  <si>
    <t>NIPLE DUPLO INOX 304 150LB 3/4 POLEGADA BSP</t>
  </si>
  <si>
    <t>NIPLE DUPLO INOX 304 150LB 1/2 POLEGADA BSP</t>
  </si>
  <si>
    <t>BUJAO INOX 304 150LB 1/2 POLEGADA BSP</t>
  </si>
  <si>
    <t>BUCHA REDUCAO INOX 304 150LB 3/4 X 1/2 BSP</t>
  </si>
  <si>
    <t>FILME STRETCH 50CM USO MANUAL</t>
  </si>
  <si>
    <t>UNIAO INOX 304 150LB 3/4 POLEGADA BSP</t>
  </si>
  <si>
    <t>BUCHA REDUCAO INOX 304 150LB 1/2X1/4 BSP</t>
  </si>
  <si>
    <t>COTOVELO 90 INOX 304 1/2 POLEGADAS BSP</t>
  </si>
  <si>
    <t>COTOVELO 90 INOX 304 3/4 POLEGADAS BSP</t>
  </si>
  <si>
    <t>LUVA DE REDUCAO INOX 316 3/4X1/2 POLEGADAS NPT</t>
  </si>
  <si>
    <t>PARAFUSO SEXTAVADO ROSCA INOX 1/4X55</t>
  </si>
  <si>
    <t>MICRO MOTOR MSP</t>
  </si>
  <si>
    <t>CABO FLAT PAINEL GELADEIRA</t>
  </si>
  <si>
    <t>CATALISADOR 2X1 AS NORMAL</t>
  </si>
  <si>
    <t>DILUENTE POLIURETANO</t>
  </si>
  <si>
    <t>SELADORA PARA PLASTICO</t>
  </si>
  <si>
    <t>ADESIVO PARA GELADEIRA 0,72X1,95 REFRIKO</t>
  </si>
  <si>
    <t>ADESIVO PARA GELADEIRA 0,72X1,95 FURIOSO</t>
  </si>
  <si>
    <t>ADESIVO PARA GELADEIRA 0,72X1,95 MOEMA</t>
  </si>
  <si>
    <t>ADESIVO PARA GELADEIRA 0,47X1,76 FURIOSO</t>
  </si>
  <si>
    <t>ADESIVO PARA GELADEIRA 0,72X1,95 MOEMA PORTA CEGA</t>
  </si>
  <si>
    <t>ADESIVO PARA GELADEIRA 0,70X1,95 MOEMA</t>
  </si>
  <si>
    <t>ADESIVO PARA GELADEIRA 0,70X1,95 TUBAINA</t>
  </si>
  <si>
    <t>LAMPADA TUBULAR LED 60CM 9W</t>
  </si>
  <si>
    <t>RECIPIENTE DEGELO</t>
  </si>
  <si>
    <t>MICRO MOTOR 1/25</t>
  </si>
  <si>
    <t>BARRA DE TORCAO VERTICAL</t>
  </si>
  <si>
    <t>PALHA NATURAL 50 GRAMAS</t>
  </si>
  <si>
    <t>PREGO 18X36 COM CABECA</t>
  </si>
  <si>
    <t>KIT AUTOMATIZADOR INDUSTRIAL DZ 2500 HARD</t>
  </si>
  <si>
    <t>CREMALHEIRA INSDUSTRIAL 1M</t>
  </si>
  <si>
    <t>FIM DE CURSO MOTOR</t>
  </si>
  <si>
    <t>FUSIVEL ULTRA RAPIDO CARTUCHO 14X51 25A 500V</t>
  </si>
  <si>
    <t>OLEO COMPRESSOR 150 20LT</t>
  </si>
  <si>
    <t>TUBO QUADRADO INOX 20X20X1,5MM 304</t>
  </si>
  <si>
    <t>BARRA CHATA INOX 304 25,40X3,17X6000MM</t>
  </si>
  <si>
    <t>NYLON POLIACETAL 75MM</t>
  </si>
  <si>
    <t>PARAFUSO ALLEN SEM CABECA 8X25MM</t>
  </si>
  <si>
    <t>ADAPTADOR PVC CONDULETE 1 POLEGADA</t>
  </si>
  <si>
    <t>PERFILADO PERFURADO 38X38X6000 CHAPA 20</t>
  </si>
  <si>
    <t>ELETRODUTO LISO PVC 1 POLEGADA PRETO</t>
  </si>
  <si>
    <t>SAIDA LATERAL ELETRODUTO 1 POLEGADA</t>
  </si>
  <si>
    <t>TOMADA EMBUTIR 3P+T 16A 380V 6H</t>
  </si>
  <si>
    <t>PLACA CEGA PARA CONDULETE</t>
  </si>
  <si>
    <t>SONDA DE NIVEL FMI51</t>
  </si>
  <si>
    <t>CONJUNTO PINCA DE TRANSFERENCIA</t>
  </si>
  <si>
    <t>CONJUNTO PINCA DE TRANSFERENCIA INVERTIDA</t>
  </si>
  <si>
    <t>FITA DE LED 127V C/ DUPLA FACE 4000K</t>
  </si>
  <si>
    <t>TERMINAL TUBULAR PRE ISOLADO 1MM VERMELHO</t>
  </si>
  <si>
    <t>ADAPTADOR CURTO PVC SOLDA 50MM X 1.1/2 POLEGADA</t>
  </si>
  <si>
    <t>UNIAO PVC SOLDA 50MM</t>
  </si>
  <si>
    <t>CURVA 90 PVC SOLDA 50MM</t>
  </si>
  <si>
    <t>LUVA PVC SOLDA 50MM</t>
  </si>
  <si>
    <t>CAP PVC SOLDA 60MM</t>
  </si>
  <si>
    <t>RODIZIO PLASTICO</t>
  </si>
  <si>
    <t>TUBO PU AZUL 16MM</t>
  </si>
  <si>
    <t>CANALETA 20X10X2100 COM ADESIVO</t>
  </si>
  <si>
    <t>CAPACITOR 2 FIOS 10 UF BIVOLT</t>
  </si>
  <si>
    <t>SALGADO FRITO</t>
  </si>
  <si>
    <t>SALGADO ASSADO</t>
  </si>
  <si>
    <t>CARTAZ 42X64</t>
  </si>
  <si>
    <t>PRECIFICADOR 15X15</t>
  </si>
  <si>
    <t>PRECIFICADOR REGUA 11X4 FURIOSO</t>
  </si>
  <si>
    <t>PRECIFICADOR REGUA 11X4 BELLA ROMA</t>
  </si>
  <si>
    <t>PRECIFICADOR REGUA 11X4 REFRIKO</t>
  </si>
  <si>
    <t>PRECIFICADOR REGUA 11X4 MOEMA</t>
  </si>
  <si>
    <t>FACHADA REFRIKO 3X1</t>
  </si>
  <si>
    <t>URNA EM ACRILICO PARA SORTEIO 20X20CM</t>
  </si>
  <si>
    <t>CARTAO PVC BRANCO PARA CRACHAS 8.6X5.4CM</t>
  </si>
  <si>
    <t>ENXADA PARA JARDIM</t>
  </si>
  <si>
    <t>ADESIVO VINIL LIMITE DE VELOCIDADE 80KM/H</t>
  </si>
  <si>
    <t>BUCHA NYLON 10MM</t>
  </si>
  <si>
    <t>REFLETOR LED 200W 6500K</t>
  </si>
  <si>
    <t>TAPETE GRAFITE</t>
  </si>
  <si>
    <t>BOBINA ESTERILIZACAO DE AUTOCLAVE 400MMX100M</t>
  </si>
  <si>
    <t>LUVA VAQUETA TAMANHO 9</t>
  </si>
  <si>
    <t>LUVA VAQUETA TAMANHO 10</t>
  </si>
  <si>
    <t>PANO LIMPEZA COSTURADO 10KG</t>
  </si>
  <si>
    <t>COTOVELO MACHO PLASTICO 10MX1/2</t>
  </si>
  <si>
    <t>ANEL ORING 31,47X1,78</t>
  </si>
  <si>
    <t>FITA ISOLANTE 18X10M</t>
  </si>
  <si>
    <t>OLEO SCHULZ 4000 HORAS 20 LITROS</t>
  </si>
  <si>
    <t>ABRACADEIRA NYLON 380X7,6 MM</t>
  </si>
  <si>
    <t>SERRA COPO AR 22MM 7/8</t>
  </si>
  <si>
    <t>TINTA SPRAY CINZA MEDIO</t>
  </si>
  <si>
    <t>ERLENMEYER 250ML BOCA ESTREITA VIDRO</t>
  </si>
  <si>
    <t>PORCA SEXTAVADA NC 5/16 ZB</t>
  </si>
  <si>
    <t>BROCA AR 11,0MM</t>
  </si>
  <si>
    <t>RODA SIMPLES NYLON</t>
  </si>
  <si>
    <t>PLUG MACHO 2P+T 10A</t>
  </si>
  <si>
    <t>VIDRO REATOR ALTA TENSAO COM ORING E ALUMINIO</t>
  </si>
  <si>
    <t>TRAVA DO TUBO GUIA DA VALVULA DA ENCHEDORA</t>
  </si>
  <si>
    <t>CABO TERMISTOR FULL GAUGE 2,5M COM PONTEIRA EM INOX MODELO SB19</t>
  </si>
  <si>
    <t>JUNTA LR25 FLUXO NEOPRENE</t>
  </si>
  <si>
    <t>JUNTA LR25 FINAL NEOPRENE</t>
  </si>
  <si>
    <t>PLACA DE FLUXO LR25 0.5 316L FL/67/67</t>
  </si>
  <si>
    <t>NOBREAK NSYS ONLINE TORRE SAIDA 220V</t>
  </si>
  <si>
    <t>LAMPADA  HALOGENA 3000W 220V</t>
  </si>
  <si>
    <t>TUBO SOLDAVEL PVC 60MM</t>
  </si>
  <si>
    <t>REGISTRO SOLDAVEL PVC 60MM</t>
  </si>
  <si>
    <t>CURVA LONGA SOLDAVEL PVC 60MM\</t>
  </si>
  <si>
    <t>MASSA REFRATARIA</t>
  </si>
  <si>
    <t>CHAVE INGLESA 10 POLEGADAS</t>
  </si>
  <si>
    <t>MARTELO BOLA 500GR</t>
  </si>
  <si>
    <t>LIMA CHATA BASTARDA 6</t>
  </si>
  <si>
    <t>CHAVE STORZ</t>
  </si>
  <si>
    <t>RADIADOR AR OLEO COMPRESSOR SRP 5075</t>
  </si>
  <si>
    <t>ADAPTADOR MACHO 1/2X1/2</t>
  </si>
  <si>
    <t>CABO PP 3X4,0MM 1KV</t>
  </si>
  <si>
    <t>PISTOLA DE AR PARA MANGUEIRA</t>
  </si>
  <si>
    <t>SILENCIADOR 1 1/4 POLEGADA SMC</t>
  </si>
  <si>
    <t>GAXETA PARA TROCADOR DE CALOR</t>
  </si>
  <si>
    <t>MACHO 5 AR MA 0,80 - ROCAST</t>
  </si>
  <si>
    <t>LIXA AGUA G 100 3M</t>
  </si>
  <si>
    <t>KIT REPARO REGULADOR 1970-11</t>
  </si>
  <si>
    <t>VALVULA SOLENOIDE  EV310B-2B</t>
  </si>
  <si>
    <t>CAIXA TERMINAL PARA BOBINA IP67</t>
  </si>
  <si>
    <t>ESCOVA ACO COPO ONDULADO LATONADA 100MMX14M</t>
  </si>
  <si>
    <t>ESCOVA ACO COPO ONDULADO LATONADA 125MMX14M</t>
  </si>
  <si>
    <t>LIXA AGUA G 220</t>
  </si>
  <si>
    <t>LIXA AGUA G 320</t>
  </si>
  <si>
    <t>LIXA AGUA G 400</t>
  </si>
  <si>
    <t>BOBINA PARA VALVULA SOLENOIDE 24V</t>
  </si>
  <si>
    <t>ESCOVA ACO ONDULADO LATONADA 100MMX14M</t>
  </si>
  <si>
    <t>MODULO FILTRO ITM-02</t>
  </si>
  <si>
    <t>BORRACHA SILICONE INCOLOR ACETICO 250G</t>
  </si>
  <si>
    <t>FITA VEDA ROSCA 3/4 POLEGADA 18X50M</t>
  </si>
  <si>
    <t>VEDACAO DE SILICONE 1000 1/2 POLEGADA</t>
  </si>
  <si>
    <t>AMPLIFICADOR FIBRA 170A-V430</t>
  </si>
  <si>
    <t>VIGA I</t>
  </si>
  <si>
    <t>MOLA DE CARGA VERTICAL DO ARROLHADOR</t>
  </si>
  <si>
    <t>PLUG INDUSTRIAL 3P+T 16A 380V VERMELHO</t>
  </si>
  <si>
    <t>PLUG INDUSTRIAL 3P+T 16A 220V AZUL</t>
  </si>
  <si>
    <t>PLUG INDUSTRIAL 2P+T 16A 380V VERMELHO</t>
  </si>
  <si>
    <t>TOMADA INDUSTRIAL SOBREPOR 2P+T 16A380V VERMELHO</t>
  </si>
  <si>
    <t>PORTA IMAS ZEGLA</t>
  </si>
  <si>
    <t>OD CURVA 90 INOX 304 1.1/2X1,50MM</t>
  </si>
  <si>
    <t>SERRA COPO AR 41MM 1.5/8</t>
  </si>
  <si>
    <t>BROCA AR 1/4 POLEGADAS</t>
  </si>
  <si>
    <t>ELEMENTO FILTRO DE AR SECUNDARIO</t>
  </si>
  <si>
    <t>KIT DE REPARO VALVULA DE ADMISSAO</t>
  </si>
  <si>
    <t>KIT DE REPARO VALVULA PRESSAO MINIMA</t>
  </si>
  <si>
    <t>KIT REVISAO UNIDADE COMPRESSORA</t>
  </si>
  <si>
    <t>KIT DE REPARO VALVULA DE ALIVIO</t>
  </si>
  <si>
    <t>VALVULA DE SEGURANCA</t>
  </si>
  <si>
    <t>DESENVERNIZANTE SISTEMA DE OLEO</t>
  </si>
  <si>
    <t>MANGUEIRA DE SUCCAO</t>
  </si>
  <si>
    <t>BOMBA CENTRIFUGA INDUSTRIAL TRIFASICA BL60 7,5HP 2P INOX 304</t>
  </si>
  <si>
    <t>PARAFUSO SEXTAVADO 1/4X55 INOX</t>
  </si>
  <si>
    <t>CANTONEIRA INOX 304 LAMINADA 3/16X1.1/2</t>
  </si>
  <si>
    <t>PARAFUSO SEXTAVADO SOBERBA 1/4X50</t>
  </si>
  <si>
    <t>PARAFUSO PHILLIPS MAQUINA PANELA 3X16</t>
  </si>
  <si>
    <t>PORCA SEXTAVADA 3MM</t>
  </si>
  <si>
    <t>PE NIVELADOR CHAPA ACO 3/8X1 35MM</t>
  </si>
  <si>
    <t>RODIZIO GIRATORIO PLACA 210KG</t>
  </si>
  <si>
    <t>ADAPTADOR DE IMPACTO 3/4FX1M</t>
  </si>
  <si>
    <t>CORPO DE VALVULA 2 2/2 BPS S6S</t>
  </si>
  <si>
    <t>FIO COBRE PARA MOTOR ELETRICO</t>
  </si>
  <si>
    <t>PENEIRA DESCARTAVEL PARA COAR TINTA</t>
  </si>
  <si>
    <t>TAMPA  P/ CONDULETE 3/4 TOM PB</t>
  </si>
  <si>
    <t>CONDULETE MULTIPLO X 3/4 S/T MODELO CONVENCIONAL</t>
  </si>
  <si>
    <t>CONDULETE TIPO T 3/4</t>
  </si>
  <si>
    <t>TAMPA P/ CONDULETE 3/4 1 SEC</t>
  </si>
  <si>
    <t>CONJUNTO 1SS C/P BR</t>
  </si>
  <si>
    <t>ELETRODUTO PVC 3/4 PT</t>
  </si>
  <si>
    <t>CURVA PVC 3/4 X 90</t>
  </si>
  <si>
    <t>CAIXA PISO 40X40X20 ALUMINIO/ CPA40</t>
  </si>
  <si>
    <t>ELETROCALHA PERFURADA 50X50</t>
  </si>
  <si>
    <t>DUTO PEAD 4 PRETO</t>
  </si>
  <si>
    <t>TAMPA PARA ELETROCALHA ENCAIXE 50 DP706</t>
  </si>
  <si>
    <t>TE HORIZONTAL 90 50X50 DP716</t>
  </si>
  <si>
    <t>CURVA HORIZONTAL 90 50X50 DP710</t>
  </si>
  <si>
    <t>CORDOALHA 35MM NORMATIZADO</t>
  </si>
  <si>
    <t>HASTE COOPERWELD 2,4M 12MM</t>
  </si>
  <si>
    <t>GRAXA KRONES CELEROL L 7003 BR 500G SOPRADORA</t>
  </si>
  <si>
    <t>ANEL DE GUIA GR 46X51X5,4 SOPRADORA</t>
  </si>
  <si>
    <t>BICO D1 21,4 L 43,5 SOPRADORA</t>
  </si>
  <si>
    <t>PRENDEDOR KL-V1-4P D1 25 D2 30 S1 2 SOPRADORA</t>
  </si>
  <si>
    <t>ANEL DE RETENCAO 85X3 AC DIN472</t>
  </si>
  <si>
    <t>SEGMENTO DE CURVA SOPRADORA</t>
  </si>
  <si>
    <t>RODINHA DE BORRACHA 65X16MM</t>
  </si>
  <si>
    <t>RODINHA DE BORRACHA 61X32MM</t>
  </si>
  <si>
    <t>MANGUEIRA PEBD 6,35 X 4,35MM BRANCA</t>
  </si>
  <si>
    <t>UNIAO RETA 6MM</t>
  </si>
  <si>
    <t>CORREIA 3VX 630</t>
  </si>
  <si>
    <t>BUCHA PARA ROLAMENTO H306</t>
  </si>
  <si>
    <t>ROLAMENTO 1206</t>
  </si>
  <si>
    <t>BUCHA LINEAR PAP 2520</t>
  </si>
  <si>
    <t>MANCAL SEM ROLAMENTO 506-605 NB</t>
  </si>
  <si>
    <t>ANEL ORING 31X3 EPDM</t>
  </si>
  <si>
    <t>PT100 3 FIOS INOX 316 6X100MM 1/2 BPS C/ CABECOTE G -50°C A 150°C</t>
  </si>
  <si>
    <t>RETENTOR 50X58X4 GA</t>
  </si>
  <si>
    <t>ANEL ORING 22X2,5MM VITON</t>
  </si>
  <si>
    <t>GAXETA 33X39X3,0 U2 VITON</t>
  </si>
  <si>
    <t>ANEL RASPADOR 8X15X3X4 RS3</t>
  </si>
  <si>
    <t>BROCA AR 7,5MM</t>
  </si>
  <si>
    <t>BROCA AR 4,5MM</t>
  </si>
  <si>
    <t>CHUMBADOR PBA 1/2X5.1/2</t>
  </si>
  <si>
    <t>BROCA SDS PLUS 13X210MM</t>
  </si>
  <si>
    <t>ESPIGAO MACHO 3/8 X 1/2</t>
  </si>
  <si>
    <t>PANO DE LIMPEZA COLORIDO</t>
  </si>
  <si>
    <t>PARAFUSO ALLEN CABECA CHATA INOX 1/4X3/4</t>
  </si>
  <si>
    <t>CONECTOR MACHO 12MX3/8NPT</t>
  </si>
  <si>
    <t>FITA VEDA ROSCA 18X25M</t>
  </si>
  <si>
    <t>REDUCAO MF1NPTXFF3/4NPT</t>
  </si>
  <si>
    <t>NIPLE AN 8-4</t>
  </si>
  <si>
    <t>NIPLE AN 12-10</t>
  </si>
  <si>
    <t>NIPLE AN 6-10</t>
  </si>
  <si>
    <t>ENGATE HIDRAULICO 1/2 SEM RETENCAO</t>
  </si>
  <si>
    <t>ENGATE HIDRAULICO 1/2 FEMEA</t>
  </si>
  <si>
    <t>TRANSDUTOR DE PRESSAO 0-10 BAR/4-20MA</t>
  </si>
  <si>
    <t>CORREIA MULT BM 200 2I NOX 1100X915</t>
  </si>
  <si>
    <t>KIT DE REPARO CS95-32</t>
  </si>
  <si>
    <t>KIT DE REPARO CS96-100</t>
  </si>
  <si>
    <t>KIT DE REPARO CS95-80</t>
  </si>
  <si>
    <t>VALVULA SOLENOIDE SY5120-5LZ-01</t>
  </si>
  <si>
    <t>MANGUEIRA PT1500 1/2 POLEGADA</t>
  </si>
  <si>
    <t>ESGUICHO LONGO 1/2 POLEGADA</t>
  </si>
  <si>
    <t>ESPIGAO ROSCA 1/2X1/2 POLEGADA</t>
  </si>
  <si>
    <t>GUARNICAO P/ SERIE SY5000-GS-1</t>
  </si>
  <si>
    <t>ABRACADEIRA ALTA PRESSAO 1/2 POLEGADA</t>
  </si>
  <si>
    <t>VALVULA DIRECIONAL ISO2 EVS7-8-FG-S-3CV 24VCC</t>
  </si>
  <si>
    <t>ESMERIL DE BANCADA 1HP 735W</t>
  </si>
  <si>
    <t>GUIA TAMPADOR</t>
  </si>
  <si>
    <t>SELO MECANICO TS-P 3/4 CARVAO-CERAMICA 304 VITON</t>
  </si>
  <si>
    <t>SELO MECANICO TIPO 20 3/4 EPDM GRAFITE 304</t>
  </si>
  <si>
    <t>CARINHO DE CARRIOLA</t>
  </si>
  <si>
    <t>KIT DE REPARO 5945-41</t>
  </si>
  <si>
    <t>ESPACADOR PARA MOLDE 500ML PET</t>
  </si>
  <si>
    <t>MANOMETRO 0-10 BAR S/ GLICERINA 4 POLEGADAS INOX 1/4 SAIDA LATERAL ESQUERDA</t>
  </si>
  <si>
    <t>BROCA SDS PLUS 10X2,10MM</t>
  </si>
  <si>
    <t>DESFILES DE BLOCOS CARNAVALESCOS OU FOLCLORICOS, TRIOS ELETRICOS E CONGENERES</t>
  </si>
  <si>
    <t>SERVICO REFRIKO COLA 2,5LT</t>
  </si>
  <si>
    <t>SERVICO REFRIKO GUARANA 2,5LT</t>
  </si>
  <si>
    <t>SERVICO REFRIKO TUBAINA 2,5LT</t>
  </si>
  <si>
    <t>PAINEL GRADIL 5X20CMX2,50M FIO 4,10MM</t>
  </si>
  <si>
    <t>BUCHA COM EIXO PARA SOPRADORA</t>
  </si>
  <si>
    <t>BROCA PARA ACO 16M</t>
  </si>
  <si>
    <t>BROCA PARA ACO 13M</t>
  </si>
  <si>
    <t>LIMA ROTATIVA PARA ACO 10MM</t>
  </si>
  <si>
    <t>PINO DE ANCORAGEM DA ARTICULACAO</t>
  </si>
  <si>
    <t>ROTOR DE RESFRIAMENTO DA REGUA DE SAIDA DO FORNO</t>
  </si>
  <si>
    <t>RELE SOLIDO RM1E48V50</t>
  </si>
  <si>
    <t>TRANSDUTOR DE PRESSAO TPS30-G39AG4-00</t>
  </si>
  <si>
    <t>CONJUNTO DO ACOPLAMENTO MANDIBULA D17XD19</t>
  </si>
  <si>
    <t>AR CONDICIONADO 18000 BTUS FRIO</t>
  </si>
  <si>
    <t>FONTE ALIMENTACAO PSS24-W/10</t>
  </si>
  <si>
    <t>FUSO DE ESFERA D25 PASSO 50X1.105MM</t>
  </si>
  <si>
    <t>GUIA SUPERIOR DO APALPADOR DE PALETES DA CORRENTE DA SOPRADORA</t>
  </si>
  <si>
    <t>EIXO DE TRACAO DO TRANSPORTE DE BASE ENTRADA ROTULADORA</t>
  </si>
  <si>
    <t>EIXO DIRECIONAL DIANTEIRO</t>
  </si>
  <si>
    <t>ACOPLAMENTO DO CARDAN DO MARCA PASSO DA SOPRADORA</t>
  </si>
  <si>
    <t>PAINEL IHM 15 POLEGADAS TOUCHSCREEN</t>
  </si>
  <si>
    <t>TRANSFORMADOR DE 112,5 KVA</t>
  </si>
  <si>
    <t>TRANSFORMADOR DE 1500KVA</t>
  </si>
  <si>
    <t>TRANSFORMADOR DE 2000KVA</t>
  </si>
  <si>
    <t>COMBINACAO DE MAQUINAS AUTOMATIZADAS PARA PRODUCAO DE CERVEJA OU CHOPP</t>
  </si>
  <si>
    <t>PLACA CPU</t>
  </si>
  <si>
    <t>ELEMENTO FILTRANTE COALESCER 200</t>
  </si>
  <si>
    <t>ELEMENTO FILTRO FO300</t>
  </si>
  <si>
    <t>JOGO DE ANEL ORING 200</t>
  </si>
  <si>
    <t>ACO CA60 5,00 ROLO ESTOCADOR</t>
  </si>
  <si>
    <t>LAVADORA BH 650 MOTOR 3CV</t>
  </si>
  <si>
    <t>GARFO SUPERIOR DA PINCA MODERNA</t>
  </si>
  <si>
    <t>GARFO INFERIOR DA PINCA MODERNA</t>
  </si>
  <si>
    <t>GARRA DA PINCA TBP-34-14643</t>
  </si>
  <si>
    <t>SUPORTE DA PINCA</t>
  </si>
  <si>
    <t>PINO GUIA DO SEGUIDOR</t>
  </si>
  <si>
    <t>PINO ACIONADOR DOS GARFOS</t>
  </si>
  <si>
    <t>PINO ELASTICO INOX 4X20</t>
  </si>
  <si>
    <t>PRESILHA DE SUSTENTACAO DA TULIPA</t>
  </si>
  <si>
    <t>PINO DE ARTICULACAO PRINCIPAL</t>
  </si>
  <si>
    <t>PINO DO SNIFT DA ENCHEDORA TRIBLOCO</t>
  </si>
  <si>
    <t>GUIA PINO SNIFT</t>
  </si>
  <si>
    <t>MOLA DO TUBO GUIA</t>
  </si>
  <si>
    <t>TRAVA DO PINO</t>
  </si>
  <si>
    <t>SUPORTE DO BOCAL</t>
  </si>
  <si>
    <t>CAMISA DO PISTAO ELEVADOR</t>
  </si>
  <si>
    <t>BOTAO EMERGENCIA 40MM 1NF GIRAR DESTR 3SB7</t>
  </si>
  <si>
    <t>BLOCO CONTATO BOTAO 3SB7 1NA 1NF</t>
  </si>
  <si>
    <t>MINI CARREGADEIRA</t>
  </si>
  <si>
    <t>BOMBA INJETORA</t>
  </si>
  <si>
    <t>CHOPEIRA ELETRICA 2 VIAS 220V</t>
  </si>
  <si>
    <t>CILINDRO GAS CHOPEIRA</t>
  </si>
  <si>
    <t>TORRE DE CHOPP 2,5 LITROS</t>
  </si>
  <si>
    <t>CHOPEIRA ELETRICA 1 VIA 110V</t>
  </si>
  <si>
    <t>BASTAO DE TORRE CHOPP</t>
  </si>
  <si>
    <t>MAQUINA PARA ASSEPSIA 110V</t>
  </si>
  <si>
    <t>BALANCA PLATAFORMA 220V</t>
  </si>
  <si>
    <t>CANECA VIDRO CHOPP</t>
  </si>
  <si>
    <t>EIXO PARA SOPRADORA</t>
  </si>
  <si>
    <t>INSERTO SUPORTE MOLDE PARA SOPRADORA</t>
  </si>
  <si>
    <t>CONETOR PARA SOPRADORA</t>
  </si>
  <si>
    <t>ANEL DE GUIA 37,5X45 SOPRADORA</t>
  </si>
  <si>
    <t>PINO PARA SOPRADORA</t>
  </si>
  <si>
    <t>CARRINHO PLATAFORMA MP-600 600KG COM CAMERA</t>
  </si>
  <si>
    <t>REGULADOR DE VELOCIDADE KDS5</t>
  </si>
  <si>
    <t>MAQUINA DE RESFRIAMENTO MSA-75-RI-380/P</t>
  </si>
  <si>
    <t>DISCO DISTANCIADOR 3MM</t>
  </si>
  <si>
    <t>BOTAO DE EMERGENCIA 2 NF</t>
  </si>
  <si>
    <t>BOBINA ACO INOX 304 5,0X1500MM</t>
  </si>
  <si>
    <t>DISCO FLAP 4.1/2</t>
  </si>
  <si>
    <t>SILO FUNDO CONICO AERADO</t>
  </si>
  <si>
    <t>OLEO HIDRAULICO 68 BALDE 20 LITROS</t>
  </si>
  <si>
    <t>ADITIVO RADIADOR 1,2 LITROS</t>
  </si>
  <si>
    <t>CHAPA CORTADA INOX 304 390X390X16MM</t>
  </si>
  <si>
    <t>CHAPA CORTADA INOX 304 390X390X3MM</t>
  </si>
  <si>
    <t>CHAPA CORTADA INOX 304 390X390X4MM</t>
  </si>
  <si>
    <t>CHAPA CORTADA INOX 304 390X390X5MM</t>
  </si>
  <si>
    <t>COMPRESSOR PARAFUSO SRP 5075</t>
  </si>
  <si>
    <t>CORREIA DO MOTOR PARA MINICARREGADEIRA</t>
  </si>
  <si>
    <t>SENSOR FIM DE CURSO</t>
  </si>
  <si>
    <t>COMPRESSOR PARAFUSO GA75VSDFF 380V</t>
  </si>
  <si>
    <t>CILINDRO DE SOPRO</t>
  </si>
  <si>
    <t>ANEL RANHURADO 4,5X8X3</t>
  </si>
  <si>
    <t>VEDACAO DE HASTE 12X18X2,85</t>
  </si>
  <si>
    <t>ANEL RANHURADO 46X54X7</t>
  </si>
  <si>
    <t>PINO EXCENTRICO</t>
  </si>
  <si>
    <t>BUCHA 142X55,7MM</t>
  </si>
  <si>
    <t>MOLA DE PRESSAO 10,8X9,2X46 14,7</t>
  </si>
  <si>
    <t>PLATAFORMA ELEVATORIA ARTICULADA 16M</t>
  </si>
  <si>
    <t>ANEL RANHURADO 50X56X5</t>
  </si>
  <si>
    <t>ANEL ORING 51X2,50</t>
  </si>
  <si>
    <t>ANEL ORING 30X5</t>
  </si>
  <si>
    <t>ARRUELA 8,4X16X1</t>
  </si>
  <si>
    <t>ARRUELA DE SEGURANCA</t>
  </si>
  <si>
    <t>PARAFUSO ALLEN M8X25 12.9</t>
  </si>
  <si>
    <t>PARAFUSO ALLEN M8X25 8.8</t>
  </si>
  <si>
    <t>ROLAMENTO DE ESFERAS 6004 2R4S</t>
  </si>
  <si>
    <t>MOLA DE TORCAO 31X5,3</t>
  </si>
  <si>
    <t>BUCHA SINTERIZADA 25X28X35X16,5X1,5</t>
  </si>
  <si>
    <t>PLACA DE ISOLACAO DIREITA</t>
  </si>
  <si>
    <t>PLACA DE ISOLACAO ESQUERDA</t>
  </si>
  <si>
    <t>CONJUNTO DE ISOLAMENTO COMPLETO</t>
  </si>
  <si>
    <t>MANGUEIRA COM REFORCO P2A 1000</t>
  </si>
  <si>
    <t>ANEL ORING 55X2</t>
  </si>
  <si>
    <t>ANEL GUIA 61,8X67X5,4</t>
  </si>
  <si>
    <t>ANEL ORING 5X1</t>
  </si>
  <si>
    <t>ANEL DE RETENCAO 8X0,8 A2 DIN471</t>
  </si>
  <si>
    <t>PARAFUSO SEM CABECA M4X5 A2 DIN914</t>
  </si>
  <si>
    <t>DISCO DE VEDACAO 16,2X24X2</t>
  </si>
  <si>
    <t>BUCHA FLANGEADA 2693 ROTULADORA</t>
  </si>
  <si>
    <t>SILENCIADOR 40 BAR 1/2</t>
  </si>
  <si>
    <t>SILENCIADOR R 1 1/4</t>
  </si>
  <si>
    <t>TRANSMISSOR DE ANES COLETORES</t>
  </si>
  <si>
    <t>REFRIGERADOR PORTA VIDRO 230LT 127V</t>
  </si>
  <si>
    <t>REFRIGERADOR PORTA VIDRO 230LT 220V</t>
  </si>
  <si>
    <t>REFRIGERADOR PORTA VIDRO 410LT 127V</t>
  </si>
  <si>
    <t>REFRIGERADOR PORTA VIDRO 410LT 220V</t>
  </si>
  <si>
    <t>REFRIGERADOR PORTA VIDRO 570LT 127V</t>
  </si>
  <si>
    <t>REFRIGERADOR PORTA VIDRO 570LT 220V</t>
  </si>
  <si>
    <t>REFRIGERADOR PORTA VIDRO 950LT 220V</t>
  </si>
  <si>
    <t>REFRIGERADOR PORTA VIDRO 1450LT 220V</t>
  </si>
  <si>
    <t>REFRIGERADOR PORTA CEGA 570LT 127V</t>
  </si>
  <si>
    <t>REFRIGERADOR PORTA CEGA 570LT 220V</t>
  </si>
  <si>
    <t>ANEL VEDACAO P/ ESGOTO 100</t>
  </si>
  <si>
    <t>ANEL ESGOTO 50</t>
  </si>
  <si>
    <t>VIGA PINUS 2X2 2,50M</t>
  </si>
  <si>
    <t>DESEMPENADEIRA PLASTICO 17X30</t>
  </si>
  <si>
    <t>JOELHO OCRE 90X200MM</t>
  </si>
  <si>
    <t>TORNEIRA PARA JARDIM 1/2X3/4</t>
  </si>
  <si>
    <t>JOELHO OCRE 45X200MM</t>
  </si>
  <si>
    <t>BARRA ROSCADA 1/2X1M</t>
  </si>
  <si>
    <t>PORCA OLHAL DE SUSPENSAO 1/2</t>
  </si>
  <si>
    <t>ESPUMA POLIURETANO 500ML</t>
  </si>
  <si>
    <t>MOLDE PARA SOLDAGEM XPH 50X50X03</t>
  </si>
  <si>
    <t>MASSA PARA CALAFETAR 350GR</t>
  </si>
  <si>
    <t>GRAMPO HASTE / CORDOALHA PARA ATERRAMENTO GTDU 5/8</t>
  </si>
  <si>
    <t>TAMPA PARA CONDULETE 3/4 2SEC</t>
  </si>
  <si>
    <t>BASE PARA RELE FOTOELETRICO</t>
  </si>
  <si>
    <t>EMENDA RETA PERFURADA 50X50 DP 736</t>
  </si>
  <si>
    <t>PORCA SEXTAVADA 1/4</t>
  </si>
  <si>
    <t>CONJUNTO 2SS BR ILUMI</t>
  </si>
  <si>
    <t>LUVA PVC 3/4</t>
  </si>
  <si>
    <t>TELA TAPUME LARANJA</t>
  </si>
  <si>
    <t>PARAFUSO CABECA LENTILHA 1/4 1/2 - 3/4</t>
  </si>
  <si>
    <t>BITS PLILIPS 1/4 X 75MM</t>
  </si>
  <si>
    <t>BARRAS 3/8 COM ROSCA 3/8</t>
  </si>
  <si>
    <t>SAIBRO BRITADO</t>
  </si>
  <si>
    <t>ACO CA 50 8,00MM RL</t>
  </si>
  <si>
    <t>ACO CA 50 10MM RL</t>
  </si>
  <si>
    <t>ACO CA 50 12,50MM RL</t>
  </si>
  <si>
    <t>ACO CA 50 16MM RL</t>
  </si>
  <si>
    <t>CENTRO PVC 12 DISJ SOBREPOR BRANCO</t>
  </si>
  <si>
    <t>ARAME REC NR 16 (1,65MM)</t>
  </si>
  <si>
    <t>SOLUCAO DESENGRAXANTE 18 LITROS</t>
  </si>
  <si>
    <t>ESMALTE AUTOMOTIVO BRANCO PURO 18 LITROS</t>
  </si>
  <si>
    <t>PORTA CADEADO 3 ZC</t>
  </si>
  <si>
    <t>DOBRADICA POLIDA 3,1/2</t>
  </si>
  <si>
    <t>ESCOVA CARVAO</t>
  </si>
  <si>
    <t>CAP 75MM</t>
  </si>
  <si>
    <t>LUVA DE CORRER 25MM SOLDAVEL</t>
  </si>
  <si>
    <t>PO DE PEDRA</t>
  </si>
  <si>
    <t>CAMARA  AR CARRIOLA 3,25X8</t>
  </si>
  <si>
    <t>PNEU CARRIOLA 3,25X8</t>
  </si>
  <si>
    <t>ANEL DE BORRACHA PRETA 100MM</t>
  </si>
  <si>
    <t>LUVA ESG 100MM</t>
  </si>
  <si>
    <t>SERRA COPO 121MM</t>
  </si>
  <si>
    <t>BROCA ESCALONADA 4 A 20MM REVEST TITANIO</t>
  </si>
  <si>
    <t>SUPORTE PARA SERRA COPO A-2</t>
  </si>
  <si>
    <t>BOBINA GALVALUME 26X300</t>
  </si>
  <si>
    <t>BOBINA GALVALUME 26X550</t>
  </si>
  <si>
    <t>HASTE COOPERWELD 2,4MX12MM</t>
  </si>
  <si>
    <t>TERCA Z</t>
  </si>
  <si>
    <t>KIT AUTOMATIZADOR DESLIZANTE INDUSTRIAL DZ 2500</t>
  </si>
  <si>
    <t>BROCA PILOTO 1/4X80MM</t>
  </si>
  <si>
    <t>PINCEL 519 1 POLEGADA</t>
  </si>
  <si>
    <t>PONTA SOQUETE 7/16</t>
  </si>
  <si>
    <t>REBITE REPUXO 508</t>
  </si>
  <si>
    <t>BROCA ACO RAPIDO 5,00MM</t>
  </si>
  <si>
    <t>REBITADOR ALAVANCA POP</t>
  </si>
  <si>
    <t>TELA SOMBRITE 70</t>
  </si>
  <si>
    <t>FIXADOR A325T1 11UNC 5/8X1.1/2 SEXTPES 1.1/16 ZINFOGO</t>
  </si>
  <si>
    <t>PORCA A194 2H 11UNC 5/8 SEXTPES 1.1/16 ZINFOGO</t>
  </si>
  <si>
    <t>FIXADOR A307 13 UNC 1/2X1.1/4 SEXT 3/4 ZINFOGO</t>
  </si>
  <si>
    <t>PORCA A563 13 UNC 1/2 SEXT 3/4 ZINFOGO</t>
  </si>
  <si>
    <t>ESPATULA DE ACO POLICO 2154 4</t>
  </si>
  <si>
    <t>REBOLO DIAMANTADO 4,1/2 M14 TURBO</t>
  </si>
  <si>
    <t>TRADO 20CM</t>
  </si>
  <si>
    <t>ARRUELA LISA F436 T1 5/8 ZINFOGO</t>
  </si>
  <si>
    <t>ARRUELA LISA 1/2 ZINFOGO</t>
  </si>
  <si>
    <t>CARRINHO DE MAO 65L REFORCADO</t>
  </si>
  <si>
    <t>CABO PP 2X2,5</t>
  </si>
  <si>
    <t>MASCARA DESCARTAVEL C/ VALVULA PPF2</t>
  </si>
  <si>
    <t>FITA MULTIUSO AUTO ADESIVA 30CM</t>
  </si>
  <si>
    <t>BUCHA III FIXDURA</t>
  </si>
  <si>
    <t>CHAPA INOX 304 19,05X500X500</t>
  </si>
  <si>
    <t>BICICLETARIO 12 VAGAS</t>
  </si>
  <si>
    <t>BARRA ANTI-PANICO 1,50 DIREITA</t>
  </si>
  <si>
    <t>TELA SOBRITE</t>
  </si>
  <si>
    <t>BROCA SDS PLUS VIDEA 160X10MM</t>
  </si>
  <si>
    <t>PA CHIP CH PH 4,0X50 PS</t>
  </si>
  <si>
    <t>VERGALHAO CA-50 20,00MM BR 12 ST</t>
  </si>
  <si>
    <t>VERGALHAO CA-50 25,00MM BR 12 ST</t>
  </si>
  <si>
    <t>TINTA PISO PREMIUM AMARELO 18 LITROS</t>
  </si>
  <si>
    <t>BASE ACRILICO STANDARD FOSCO 16 LITROS</t>
  </si>
  <si>
    <t>CABO COBRE MEIO DURO 50,0MM</t>
  </si>
  <si>
    <t>CABO COBRE MEIO DURO 35,0MM</t>
  </si>
  <si>
    <t>BARRA REDONDA 19X500MM</t>
  </si>
  <si>
    <t>KIT INSTALACAO AR</t>
  </si>
  <si>
    <t>TELA SOLDADA Q196 2,450M 6,00M</t>
  </si>
  <si>
    <t>HASTE ALTA CAMADA 5/8 X 3,0MT</t>
  </si>
  <si>
    <t>LIMPADOR DE MOLDE TAMANHO UNICO</t>
  </si>
  <si>
    <t>TAMPA FERRO FUNDIDO C/ GARRA 300X300MM</t>
  </si>
  <si>
    <t>TERMINAL ESTANHADO 1 FURO</t>
  </si>
  <si>
    <t>TERMINAL ESTANHADO 2 FUROS</t>
  </si>
  <si>
    <t>BARRA CHATA DE ALUMINIO FURADA 8X3M 70MM</t>
  </si>
  <si>
    <t>CONECTOR COM PINO M12 16-17MM</t>
  </si>
  <si>
    <t>ADESIVO MONOCOMPONENTE POLIMERO</t>
  </si>
  <si>
    <t>ALICATE GRANDE L160 Z 201</t>
  </si>
  <si>
    <t>ESCOVA DE ACO PLANA</t>
  </si>
  <si>
    <t>CONECTOR PRESSAO SPLIT NAT 35MM</t>
  </si>
  <si>
    <t>MOLDE PARA SOLDAGEM CDH 50X50X03</t>
  </si>
  <si>
    <t>MOLDE PARA SOLDAGEM HCT 5/8X50X03</t>
  </si>
  <si>
    <t>MINICAPTADOR ALUMINIO 7/8X1 8X600MM</t>
  </si>
  <si>
    <t>FELTRO ADESIVO QUADRADO 3CM</t>
  </si>
  <si>
    <t>DESEMPENADEIRA COM FELTRO</t>
  </si>
  <si>
    <t>DESEMPENADEIRA PVC 27X14</t>
  </si>
  <si>
    <t>LIXA DE AGUA T 223</t>
  </si>
  <si>
    <t>TINTA SPRAY BRANCO BRILHANTE</t>
  </si>
  <si>
    <t>PRESSOSTATO  ISE20B V 01 WK</t>
  </si>
  <si>
    <t>LUVA RESISTENTE A CORTE 05</t>
  </si>
  <si>
    <t>FITA DE ANCORAGEM 2MT</t>
  </si>
  <si>
    <t>MOSQUETAO EM ACO COM TRAVA DUPLA DE ROSCA</t>
  </si>
  <si>
    <t>CORDA SEMI-ESTATICA P48F 10MM TIPO A C/ 200MT</t>
  </si>
  <si>
    <t>BARRA REDONDA 3/4 6M</t>
  </si>
  <si>
    <t>OLEO DIESEL S10</t>
  </si>
  <si>
    <t>CINTA DE CARGA COM CATRACA 5 TONELADAS</t>
  </si>
  <si>
    <t>CREMALHEIRA INDUSTRIAL 1M</t>
  </si>
  <si>
    <t>PERFIL W 150X13,0</t>
  </si>
  <si>
    <t>TUBO RETANGULAR FINA FRIO 50X30X1,50</t>
  </si>
  <si>
    <t>FERRO CHATO 1X1/8</t>
  </si>
  <si>
    <t>SEGUIDOR POLIACETAL</t>
  </si>
  <si>
    <t>GUIA DO CARRO ROLETE</t>
  </si>
  <si>
    <t>CHAPA A-36 4,75X800X800MM</t>
  </si>
  <si>
    <t>CHAPA A-36 4,75X300X300MM</t>
  </si>
  <si>
    <t>PERFIL DOBRADO EM CH 14 - 2,00MM</t>
  </si>
  <si>
    <t>ELETRODO 2,00MM 308 8LR</t>
  </si>
  <si>
    <t>CABO FLEXIVEL PP 500V 2X4.00</t>
  </si>
  <si>
    <t>CABO SINGELO 1X50</t>
  </si>
  <si>
    <t>CABO SINGELO 1X10</t>
  </si>
  <si>
    <t>CHAPA A-36 4,75X480X380MM</t>
  </si>
  <si>
    <t>CHAPA A-36 16X480X380MM</t>
  </si>
  <si>
    <t>CHAPA A-36 19X480X380MM</t>
  </si>
  <si>
    <t>CHAPA A-36 25,40X480X380MM</t>
  </si>
  <si>
    <t>CHAPA A-36 30X480X380MM</t>
  </si>
  <si>
    <t>CHAPA A-36 37,50X480X380MM</t>
  </si>
  <si>
    <t>CHAPA INOX 304 5,00X390X390MM</t>
  </si>
  <si>
    <t>CHAPA INOX 304 12,70X390X390MM</t>
  </si>
  <si>
    <t>CHAPA INOX 304 19,50X390X390MM</t>
  </si>
  <si>
    <t>CHAPA INOX 304 19,50X490X490MM</t>
  </si>
  <si>
    <t>CHAPA 1020 2,65X480X380MM</t>
  </si>
  <si>
    <t>DUTO CORRUGADO</t>
  </si>
  <si>
    <t>PEVEDUTO CORRUGADO 3/4</t>
  </si>
  <si>
    <t>BUCHA ARTICULACAO DOS GARFOS</t>
  </si>
  <si>
    <t>LUBRIFICANTE 15W4</t>
  </si>
  <si>
    <t>BLOCO DE CONCRETO INTERPATRAVADO 10X20X06 NATURAL</t>
  </si>
  <si>
    <t>BOMBA LUBULAR SLR 3-80 COM MOTOREDUTOR</t>
  </si>
  <si>
    <t>SUPORTE CURTO PARA PERFILADO</t>
  </si>
  <si>
    <t>ELETRODO 2,50MM INOX</t>
  </si>
  <si>
    <t>ESTACA DE PINUS</t>
  </si>
  <si>
    <t>TELHA MAGNESIO PRE-PINTADA</t>
  </si>
  <si>
    <t>CURVA INOX 304L OD PIPE 38,10MM 1.1/2 POLEGADAS</t>
  </si>
  <si>
    <t>CURVA INOX 304L 45 OD PIPE 38,10 MM 1.1/2 POLEGADA</t>
  </si>
  <si>
    <t>TUBO INOX 304L ASTM-A 270 OD PIPE 1.1/2 POLEGADA 38,10MM X 1,50MM</t>
  </si>
  <si>
    <t>UNIAO INOX 304L SOLD TC OD CURTA 38,10MM 1.1/2 POLEGADA</t>
  </si>
  <si>
    <t>VALVULA BORBOLETA INOX 304L OD PIPE SILICONE TC 1.1/2 POLEGADA 38,10MM</t>
  </si>
  <si>
    <t>PORTAO 3MX2,03H CORREDICO 1 FOLHA</t>
  </si>
  <si>
    <t>PORTAO 2,50MX2,03H CORREDICO 1 FOLHA</t>
  </si>
  <si>
    <t>BARRA ROSCA 3/8X3M</t>
  </si>
  <si>
    <t>PARAFUSO DE FIXACAO DOS GARFOS</t>
  </si>
  <si>
    <t>FILTRO COMBUSTIVEL</t>
  </si>
  <si>
    <t>CAIXA DE AGUA 1.000L COM TAMPA</t>
  </si>
  <si>
    <t>PRISIONEIRO ACO DA RODA</t>
  </si>
  <si>
    <t>TINTA ALUMINIO 3,600ML</t>
  </si>
  <si>
    <t>TUBO RETANGULAR 50X30X1,50</t>
  </si>
  <si>
    <t>BUCHA NYLON S-10</t>
  </si>
  <si>
    <t>PARAFUSO 1/4X060</t>
  </si>
  <si>
    <t>CALHA PINTADA</t>
  </si>
  <si>
    <t>PERFIL 150X18,0</t>
  </si>
  <si>
    <t>PERFIL 200X22,5</t>
  </si>
  <si>
    <t>ANEL ESGOTO 40</t>
  </si>
  <si>
    <t>LIXADEIRA DE PAREDE C/CABO</t>
  </si>
  <si>
    <t>REBITE CEGO BRANCO 4,0X16</t>
  </si>
  <si>
    <t>PERFIL 250X28,4</t>
  </si>
  <si>
    <t>PERFIL 200X26,6</t>
  </si>
  <si>
    <t>CHAPA GALVANIZADA 26X200</t>
  </si>
  <si>
    <t>PERFIL 200X19,3</t>
  </si>
  <si>
    <t>PERFIL 150X13,0</t>
  </si>
  <si>
    <t>PERFIL 150X22,5</t>
  </si>
  <si>
    <t>PERFIL 200X35,9</t>
  </si>
  <si>
    <t>PERFIL 250X32,7</t>
  </si>
  <si>
    <t>VIGA 1AX5,08MM</t>
  </si>
  <si>
    <t>CANTONEIRA 3/16X2</t>
  </si>
  <si>
    <t>CHAPA GALVANIZADA 26X250</t>
  </si>
  <si>
    <t>CHAPA GALVANIZADA 26X300</t>
  </si>
  <si>
    <t>CHAPA GALVANIZADA 26X350</t>
  </si>
  <si>
    <t>CHAPA GALVANIZADA 26X1200</t>
  </si>
  <si>
    <t>CHAPA GALVANIZADA 26X500</t>
  </si>
  <si>
    <t>CILINDRO DE SOLDA</t>
  </si>
  <si>
    <t>VALVULA 3.1/2 INOX</t>
  </si>
  <si>
    <t>SIFAO EXTENSIVEL UNIVERSAL</t>
  </si>
  <si>
    <t>TORNEIRA PIA 1/4V BANCADA</t>
  </si>
  <si>
    <t>TE 40MM ESGOTO</t>
  </si>
  <si>
    <t>JOELHO ESGOTO 40X90MM</t>
  </si>
  <si>
    <t>ENGATE PLASTICO 1/2X60CM</t>
  </si>
  <si>
    <t>REGISTRO MONOBLOCO SOLD 25MM</t>
  </si>
  <si>
    <t>ADESIVO SILICONE BRANCO 280G</t>
  </si>
  <si>
    <t>FITA VEDA ROSCA 18X50M</t>
  </si>
  <si>
    <t>ADESIVO FRASCO 175GR C/PINCEL</t>
  </si>
  <si>
    <t>PONTEIRA DE RETENCAO ESGOTO 100MM</t>
  </si>
  <si>
    <t>BOBINA GALVANIZADA 26X200</t>
  </si>
  <si>
    <t>BOBINA GALVANIZADA 26X250</t>
  </si>
  <si>
    <t>BOBINA GALVANIZADA 26X300</t>
  </si>
  <si>
    <t>BOBINA GALVANIZADA 26X350</t>
  </si>
  <si>
    <t>BOBINA GALVANIZADA 26X1200</t>
  </si>
  <si>
    <t>BOBINA GALVANIZADA 26X500</t>
  </si>
  <si>
    <t>JOELHO ESGOTO COM ANEL 90X40/38</t>
  </si>
  <si>
    <t>CAPA ESGOTO SR 100MM</t>
  </si>
  <si>
    <t>JOELHO ESGOTO 45X40MM</t>
  </si>
  <si>
    <t>JOELHO ESGOTO 90X50MM</t>
  </si>
  <si>
    <t>JOELHO ESGOTO 45X100MM</t>
  </si>
  <si>
    <t>JOELHO ESGOTO 90X100MM</t>
  </si>
  <si>
    <t>JOELHO ESGOTO 90X40MM</t>
  </si>
  <si>
    <t>JOELHO ESGOTO 45X50MM</t>
  </si>
  <si>
    <t>JUNCAO ESGOTO SIMPLES SR 40</t>
  </si>
  <si>
    <t>JUNCAO ESGOTO SIMPLES SR 50</t>
  </si>
  <si>
    <t>JUNCAO ESGOTO SIMPLES SR 100</t>
  </si>
  <si>
    <t>LUVA ESGOTO SIMPLES SR 50</t>
  </si>
  <si>
    <t>LUVA ESGOTO SIMPLES SR 100</t>
  </si>
  <si>
    <t>PORTA GRELHA QUADRADA CROMADO 150</t>
  </si>
  <si>
    <t>TE ESGOTO SR 50</t>
  </si>
  <si>
    <t>TE ESGOTO REDUCAO SR 100X50MM</t>
  </si>
  <si>
    <t>TUBO ESGOTO SR 50MM</t>
  </si>
  <si>
    <t>TUBO ESGOTO SR 100MM</t>
  </si>
  <si>
    <t>TUBO ESGOTO SR 40MM</t>
  </si>
  <si>
    <t>BOBINA GALVALUME 26 RETALHO</t>
  </si>
  <si>
    <t>PERFIL ALUMINIO MFS023 MARCO P/ COLUNA</t>
  </si>
  <si>
    <t>PERFIL WI ASTM A572 GR 50 150X13,0</t>
  </si>
  <si>
    <t>PERFIL WI ASTM A572 GR 50 150X18,0</t>
  </si>
  <si>
    <t>PERFIL WI ASTM A572 GR 50 200X22,5</t>
  </si>
  <si>
    <t>DISCO DIAMANTADO 230MM V3</t>
  </si>
  <si>
    <t>DISCO DIAMANTADO 180MM V3</t>
  </si>
  <si>
    <t>RIPA PINUS 1X4X2,5MT</t>
  </si>
  <si>
    <t>FERRO CA 50 1/2 12,5MM</t>
  </si>
  <si>
    <t>SUPORTE DE DISCO COM VELCRO 125MM</t>
  </si>
  <si>
    <t>DISCO DE LIXA VELCRO 125MM</t>
  </si>
  <si>
    <t>DISCO DIAMANTADO G50/G3000</t>
  </si>
  <si>
    <t>CONE 75CM</t>
  </si>
  <si>
    <t>COLHER DE PEDREIRO TRIANGULAR</t>
  </si>
  <si>
    <t>TRENA SIMPLES 10MT</t>
  </si>
  <si>
    <t>SUPERGRAUTE 25KG</t>
  </si>
  <si>
    <t>TALHADEIRA DE FERRO 3/4</t>
  </si>
  <si>
    <t>REGUA ALUMINIO 1X2X3M</t>
  </si>
  <si>
    <t>FITA ZEBRA DEMARCACAO 70MMX200M</t>
  </si>
  <si>
    <t>TUBO OCRE 200MM</t>
  </si>
  <si>
    <t>DISCO DE CORTE INOX 115MM</t>
  </si>
  <si>
    <t>PREGO DE ACO 17X27 COM CABECA</t>
  </si>
  <si>
    <t>LUVA DE BORRACHA SEM FORRO</t>
  </si>
  <si>
    <t>BACIA BRANCO GELO P.75.17</t>
  </si>
  <si>
    <t>RIPA PINUS 1X3X2,5MT</t>
  </si>
  <si>
    <t>CHUVEIRO ELETRICO ADVANCED 220V 7500W</t>
  </si>
  <si>
    <t>MICTORIO BRANCO 11201</t>
  </si>
  <si>
    <t>BOBINA GALVALUME 26X700</t>
  </si>
  <si>
    <t>TABUA PINUS 1X12 C/ 2,50MT</t>
  </si>
  <si>
    <t>DISCO DE CORTE 4.1/2 115X1,00X22,22</t>
  </si>
  <si>
    <t>DISCO DE CORTE 7 180X1,60X22,22</t>
  </si>
  <si>
    <t>VARETA TIG INOX 308L 2,4X1000</t>
  </si>
  <si>
    <t>VARETA TIG INOX 308L 1,6X1000MM</t>
  </si>
  <si>
    <t>VARETA TIG CARBONO ER 70S3 2,40 (3/32)X1000MM</t>
  </si>
  <si>
    <t>GEL DECAPANTE PASSIVANTE 1,25KG</t>
  </si>
  <si>
    <t>FOLHA ABRASIVA 150X230</t>
  </si>
  <si>
    <t>VARETA TIG CARBONO ER 70S3 3,20 (1/8)X1000MM</t>
  </si>
  <si>
    <t>DISCO DESBASTE 4.1/2 115X7,00X22,22</t>
  </si>
  <si>
    <t>DISCO DE CORTE4.1/2 115X3,20X22,22</t>
  </si>
  <si>
    <t>ARGAMASSA AC3 20KG</t>
  </si>
  <si>
    <t>BEBEDOURO 220V</t>
  </si>
  <si>
    <t>LUVA DE CORRER OCRE 200MM</t>
  </si>
  <si>
    <t>GRAXA CHASSI 1 KG</t>
  </si>
  <si>
    <t>PARAFUSO PARABOLT 10057 3/8X2.1/4</t>
  </si>
  <si>
    <t>NIVEL METAL BASE MAGNETICA 12</t>
  </si>
  <si>
    <t>CHAVE FENDA 1/4X6 POLEGADAS</t>
  </si>
  <si>
    <t>CHAVE COMBINADA 9/16</t>
  </si>
  <si>
    <t>MOLDURA RODAPE 12X100MM LISO BRANCO</t>
  </si>
  <si>
    <t>ELETRODO 2,50MM ACO CARBONO</t>
  </si>
  <si>
    <t>MARCADOR INDUSTRIAL ESFERICO 2MM AMARELO</t>
  </si>
  <si>
    <t>KIT CINTO PARAQUEDISTA 1 PONTO</t>
  </si>
  <si>
    <t>PLACA EM POLIESTIRENO PARA SANITARIO MASCULINO</t>
  </si>
  <si>
    <t>PLACA EM POLIESTIRENO PROIBIDO FUMAR 15X20CM</t>
  </si>
  <si>
    <t>PLACA EM POLIESTIRENO PARA SANITARIO FEMININO</t>
  </si>
  <si>
    <t>BOBINA SLITADA 1200X0,65MM</t>
  </si>
  <si>
    <t>ESPONJA FIBRA LIMPEZA GERAL 100X260</t>
  </si>
  <si>
    <t>GEL DECAPANTE PARA INOX 850G</t>
  </si>
  <si>
    <t>CABO FLEXIVEL PVC 10MM</t>
  </si>
  <si>
    <t>ISOTELHA PIR AP 30MM</t>
  </si>
  <si>
    <t>RUFO SUPERIOR DENTADO METALICO TP-40</t>
  </si>
  <si>
    <t>TELHA TRAPEZOIDAL GALVALUME TP-40 0,38MM</t>
  </si>
  <si>
    <t>TELHA TRAPEZOIDAL GALVALUME TP-40 0,50MM</t>
  </si>
  <si>
    <t>DESEMPENADEIRA ACO LISA 12X29</t>
  </si>
  <si>
    <t>CINTA DE ELEVACAO 4 METROS 6 TONELADAS</t>
  </si>
  <si>
    <t>DISCO DE LIXA VELCRO 225MM</t>
  </si>
  <si>
    <t>PERFIL U PRIMER 0,50 MM EXT 3 METROS</t>
  </si>
  <si>
    <t>ROLO LA DE CARNEIRO COM POLIESTER 9CM</t>
  </si>
  <si>
    <t>CORDA 12,00MM</t>
  </si>
  <si>
    <t>FIO FLEXIVEL 2,50MM</t>
  </si>
  <si>
    <t>PORTA GRELHA QUADRADO 10MM</t>
  </si>
  <si>
    <t>PORTA GRELHA REDONDO 100MM</t>
  </si>
  <si>
    <t>GRELHA ABRE/FECHA 100MM</t>
  </si>
  <si>
    <t>CABO FIO FLEXIVEL 2,50MM 750V</t>
  </si>
  <si>
    <t>CAIXA SOBREPOR CEGA BRANCA</t>
  </si>
  <si>
    <t>CAIXA SOBREPOR 3 MODULOS</t>
  </si>
  <si>
    <t>CANALETA BRANCA C/ ADESIVO 2X10MM 2 METROS</t>
  </si>
  <si>
    <t>CANALETA 40X20 COM DIVISORIA E FITA</t>
  </si>
  <si>
    <t>CONTATOR TRIPOLAR 25A 220V</t>
  </si>
  <si>
    <t>FITA ISOLANTE ANTICHAMAS 20M</t>
  </si>
  <si>
    <t>MODULO TOMADA HOME 20A BRANCO</t>
  </si>
  <si>
    <t>MODULO INTERRUPTOR HOME SIMPLES BRANCO</t>
  </si>
  <si>
    <t>KIT PENDENTE PARA PERFIL 2X2M</t>
  </si>
  <si>
    <t>DISJUNTOR CURVA C 1X25</t>
  </si>
  <si>
    <t>DISJUNTOR CURVA C 3X20</t>
  </si>
  <si>
    <t>MODULO TOMADA LIZ 10A/250V BRANCO</t>
  </si>
  <si>
    <t>MODULO TOMADA RECTA 10A</t>
  </si>
  <si>
    <t>MODULO TOMADA RECTA 20A</t>
  </si>
  <si>
    <t>MODULO CEGO LIZ BRANCO</t>
  </si>
  <si>
    <t>PERFIL DE LED SOBREPOR 17X14MM 3M</t>
  </si>
  <si>
    <t>PLACA DE ACABAMENTO 4X2 BRANCA 2 MODULOS</t>
  </si>
  <si>
    <t>PLACA RECTA 2 MODULOS 4X2 PRETA</t>
  </si>
  <si>
    <t>RELE FOTOELETRICO 500W</t>
  </si>
  <si>
    <t>SOQUETE SIMPLES PARA LAMPADA TUBULAR COM RABICHO</t>
  </si>
  <si>
    <t>PRIMER PROMOTOR DE ADERENCIA 940ML</t>
  </si>
  <si>
    <t>CONECTOR SAIDA PARA CANALETA 20X10</t>
  </si>
  <si>
    <t>CAIXA SOBREPOR CEGA X PARA ELETRODUTOS E CANALETAS</t>
  </si>
  <si>
    <t>TAMPA CEGA PARA PISO 4X4</t>
  </si>
  <si>
    <t>PERFIL DOBRADO EM CHAPA 12 2,65MM</t>
  </si>
  <si>
    <t>PARAFUSO AUTOBROCANTE 1/4X7/8</t>
  </si>
  <si>
    <t>TELHA TRAPEZOIDAL AZ150 0,65×980MM</t>
  </si>
  <si>
    <t>CLIP LEVE PARA CABO DE ACO</t>
  </si>
  <si>
    <t>PEDRA N 4</t>
  </si>
  <si>
    <t>VARETA INOX ER 308L 2,00MM</t>
  </si>
  <si>
    <t>ELETRODO 6013 2,5MM</t>
  </si>
  <si>
    <t>CHAPA INOX 304 15,87X380X380MM</t>
  </si>
  <si>
    <t>CHAPA INOX 304 25,40X380X380MM</t>
  </si>
  <si>
    <t>CHAPA INOX 304 3,00X480X480MM</t>
  </si>
  <si>
    <t>CHAPA INOX 304 6,00X480X480MM</t>
  </si>
  <si>
    <t>CHAPA INOX 304 8,00X480X480MM</t>
  </si>
  <si>
    <t>CABO DE MADEIRA PARA FERRAMENTA</t>
  </si>
  <si>
    <t>TALHADEIRA 40X250MM</t>
  </si>
  <si>
    <t>PREGO 15X21 COM CABECA</t>
  </si>
  <si>
    <t>BLOCO DE ESPUMA AMARELO</t>
  </si>
  <si>
    <t>ARCO DE SERRA</t>
  </si>
  <si>
    <t>ESPATULA DE ACO 10CM</t>
  </si>
  <si>
    <t>TELA MOEDA BELINOX FIO 24</t>
  </si>
  <si>
    <t>MARRETA 1,5KG COM CABO</t>
  </si>
  <si>
    <t>AREIA GROSSA</t>
  </si>
  <si>
    <t>GARFO SUPORTE 23CM</t>
  </si>
  <si>
    <t>ROLO DE ESPUMA PARA TEXTURA 23CM</t>
  </si>
  <si>
    <t>PENEIRA PARA AREIA 40X60</t>
  </si>
  <si>
    <t>ROUPEIRO DE 12 VAOS 195X95X40CM COM PITAO PARA CADEADO</t>
  </si>
  <si>
    <t>ROUPEIRO DE 04 VAOS 1950X320X400 PARA CADEADO</t>
  </si>
  <si>
    <t>ROUPEIRO DE 16 VAOS 190X120X42 ACO</t>
  </si>
  <si>
    <t>PELICULA FUME REFLETIVO</t>
  </si>
  <si>
    <t>CADEIRA DESCANSO FIBRA SINTETICA</t>
  </si>
  <si>
    <t>ROUPEIRO 8 VAOS 190X120X40</t>
  </si>
  <si>
    <t>FORNO TUBO ELETRICO 5 ESTEIRAS 220V</t>
  </si>
  <si>
    <t>ASSADEIRA ALUMINIO 58X70</t>
  </si>
  <si>
    <t>LIQUIDIFICADOR 4 LITROS BIVOLT</t>
  </si>
  <si>
    <t>MESA TOTAL INOX 190X70CM</t>
  </si>
  <si>
    <t>FOGAO 30X30 4 BOCAS</t>
  </si>
  <si>
    <t>CACAROLA ALUMINIO 47,90 LITROS</t>
  </si>
  <si>
    <t>CADEIRA ESCRITORIO COM AJUSTE DE ALTURA</t>
  </si>
  <si>
    <t>SABONETEIRA 500ML PUMP</t>
  </si>
  <si>
    <t>CADEIRA MODELO SOFIA COM ENCOSTO</t>
  </si>
  <si>
    <t>NOTEBOOK V15 G4 IRU</t>
  </si>
  <si>
    <t>CELULAR REDMI 13C</t>
  </si>
  <si>
    <t>MONITOR 19,5 POLEGADAS</t>
  </si>
  <si>
    <t>COMPUTADOR PC CORE I5 16GB 256GB</t>
  </si>
  <si>
    <t>JOGO DE MESA DE PLASTICO BAMBOA - ME</t>
  </si>
  <si>
    <t>JOGO DE MESA DE MADEIRA BAMBOA - ME</t>
  </si>
  <si>
    <t>FATURA - LOCACAO DE SALA</t>
  </si>
  <si>
    <t>FATURA - DESPESA DE VIAGEM</t>
  </si>
  <si>
    <t>FATURA - ENERGIA</t>
  </si>
  <si>
    <t>TRANSFERENCIA DE SALDO CREDOR</t>
  </si>
  <si>
    <t>TRANSFERENCIA DE SALDO DEVEDOR</t>
  </si>
  <si>
    <t>BOLETIM INFORMATIVO - ECONET</t>
  </si>
  <si>
    <t>DIARIA INDUSTRIA/ OBRA</t>
  </si>
  <si>
    <t>PREMIACAO INDUSTRIA</t>
  </si>
  <si>
    <t>BONUS VIAGEM INDUSTRIA</t>
  </si>
  <si>
    <t>PREMIACAO</t>
  </si>
  <si>
    <t>SERVICO MOTO TAXI</t>
  </si>
  <si>
    <t>QT</t>
  </si>
  <si>
    <t>TU</t>
  </si>
  <si>
    <t>MR</t>
  </si>
  <si>
    <t>INJETOR DOSADOR DE COMBUSTIVEL</t>
  </si>
  <si>
    <t>ABRACADEIRA NYLON PRETA 2,5X100MM</t>
  </si>
  <si>
    <t>PLACA DE SINALIZACAO SEMPRE ACESA DUPLA</t>
  </si>
  <si>
    <t>ABRACADEIRA NYLON PRETA 3,6X200MM</t>
  </si>
  <si>
    <t>LUMINARIA DE EMERGENCIA 30 LEDS</t>
  </si>
  <si>
    <t>PERFIL MONTANTE 48 C/ 3MT</t>
  </si>
  <si>
    <t>PREFORMA 17,8G VERDE 500ML D</t>
  </si>
  <si>
    <t>ACUCAR CRISTAL 2KG</t>
  </si>
  <si>
    <t>BOMBA P/ POCO 12,5 CV</t>
  </si>
  <si>
    <t>PLACA DE GESSO ST 1200X1800X12,5MM</t>
  </si>
  <si>
    <t>PARAFUSO PONTA AGULHA GN C/ MIL</t>
  </si>
  <si>
    <t>PARAFUSO PONTA BROCA 4,2X13MM</t>
  </si>
  <si>
    <t>BUCHA 6MM COM ANEL</t>
  </si>
  <si>
    <t>COPO SUPREMO 150ML</t>
  </si>
  <si>
    <t>SACOLA PAPEL 60X30 GRUPO RFK</t>
  </si>
  <si>
    <t>BONE 10X17CM FURIOSO</t>
  </si>
  <si>
    <t>COOLER 75 LATAS FURIOSO</t>
  </si>
  <si>
    <t>PO PARA CEMENTACAO 900GR</t>
  </si>
  <si>
    <t>PIA LAVATORIO ACIONAMENTO JOELHO ASSEPSIA</t>
  </si>
  <si>
    <t>EIXO ACIONAMENTO AFODADOR MALTE</t>
  </si>
  <si>
    <t>QUADRO DE COMANDO 6050-25</t>
  </si>
  <si>
    <t>SAL REFINADO 1KG</t>
  </si>
  <si>
    <t>TUBO SOLDAVEL MARROM 25MM</t>
  </si>
  <si>
    <t>GARFO VALVULA LATA SAE304</t>
  </si>
  <si>
    <t>ESP SALTON CLASSIC DEMI SEC 750ML - ME</t>
  </si>
  <si>
    <t>VOD KISLLA 900ML - ME</t>
  </si>
  <si>
    <t>ROTULO SLEEVE FURIOSO UVA VERDE E PESSEGO 250ML</t>
  </si>
  <si>
    <t>BIOSPERSE CN7539</t>
  </si>
  <si>
    <t>SAFE KLOR KLEEN</t>
  </si>
  <si>
    <t>BIOSPERSE CN2150</t>
  </si>
  <si>
    <t>SUPORTE PARA GARRAFA DE ISOPOR</t>
  </si>
  <si>
    <t>OXIGENIO DE ALTA PUREZA</t>
  </si>
  <si>
    <t>EXTENSOR HDMI RJ45 60M ADAPTADOR CABO REDE CAT 6 7</t>
  </si>
  <si>
    <t>CERA LIQUIDA 5 LITROS</t>
  </si>
  <si>
    <t>PINCEL 3</t>
  </si>
  <si>
    <t>ESMALTE SINTETICO AMARELO SEGURANCA 3,6 LITROS</t>
  </si>
  <si>
    <t>MODULO TOMADA</t>
  </si>
  <si>
    <t>TERMINAL COMPRESSAO TF 70</t>
  </si>
  <si>
    <t>TERMINAL TUBULAR ILHOS ISOLADO 2,5MM AZUL</t>
  </si>
  <si>
    <t>CORANTE AZUL PARA TINTAS</t>
  </si>
  <si>
    <t>LIXA AGUA 180</t>
  </si>
  <si>
    <t>VERNIZ MOGNO PREMIUM</t>
  </si>
  <si>
    <t>TINTA LATEX CINZA CLARO 16L</t>
  </si>
  <si>
    <t>FITA ADESIVA 24X50</t>
  </si>
  <si>
    <t>CAPACETE 3M H700 ABA BRANCA COM JUGULAR</t>
  </si>
  <si>
    <t>LAMPADA LED BULBO 100W 6500K</t>
  </si>
  <si>
    <t>TERMINAL FEMEA</t>
  </si>
  <si>
    <t>VIDRO PARABRISA</t>
  </si>
  <si>
    <t>CORREIA T10 550 PREMIUM</t>
  </si>
  <si>
    <t>PLACA POLIESTIRENO ADESIVADA</t>
  </si>
  <si>
    <t>CABO PP 3X2,5MM 1 KV</t>
  </si>
  <si>
    <t>FITA ZEBRADA PRETA E AMARELA 70X200MT</t>
  </si>
  <si>
    <t>CONE 750MM LARANJA E BRACO</t>
  </si>
  <si>
    <t>CONEXAO RAPIDA TUBO BSP FEMEA 3/8X5/8</t>
  </si>
  <si>
    <t>MANGUEIRA DE AR 6MM (AZUL)</t>
  </si>
  <si>
    <t>ENGATE RAPIDO PARA MANGUEIRA 6MM</t>
  </si>
  <si>
    <t>ROLO LA 23CM ANTIRESPINGO</t>
  </si>
  <si>
    <t>JOGO DE CHAVE ALLEN 1,5 A 10MM LONGA 42/9M</t>
  </si>
  <si>
    <t>DISJUNTOR C 2 X 20A 15265723 MDWP WEG</t>
  </si>
  <si>
    <t>ARGONIO COMPRIMIDO ONU 1006-2.2NA 7M3</t>
  </si>
  <si>
    <t>DISCO DE CORTE 4.1/2</t>
  </si>
  <si>
    <t>ENGRENAGEM ROTOR MOVIDA</t>
  </si>
  <si>
    <t>ENGRENAGEM GIRO DE EIXO ARRASTE</t>
  </si>
  <si>
    <t>CILINDRO MINI ISO 25X50MM</t>
  </si>
  <si>
    <t>JOGO MACHO AR MA 03MMX0,5</t>
  </si>
  <si>
    <t>ROLAMENTO 6004 2RS</t>
  </si>
  <si>
    <t>COTOVELO INTERNO PARA CANALETA</t>
  </si>
  <si>
    <t>ABRACADEIRA SUPORTE 2 POL INOX COM LUVA ROSCA INOX</t>
  </si>
  <si>
    <t>CILINDRO PNEUMATICO GARRA SERIE MHY2</t>
  </si>
  <si>
    <t>ROLAMENTO ROLETE BOBO 25X47X8</t>
  </si>
  <si>
    <t>ROLAMENTO DE ESFERAS 61801</t>
  </si>
  <si>
    <t>BUCHA NYLON 6MM</t>
  </si>
  <si>
    <t>ABRACADEIRA SUPORTE 1 POLEGADA COM LUVA ROSCA INOX</t>
  </si>
  <si>
    <t>PARAFUSO CHIPBOARD CHATA 4.5X60</t>
  </si>
  <si>
    <t>CILINDRO PNEUMATICO COMPACTO SERIE C55</t>
  </si>
  <si>
    <t>CORREIA T10 1960 PREMIUM</t>
  </si>
  <si>
    <t>CORRENTE ACO INOX NAO CALIBRADA 3MM</t>
  </si>
  <si>
    <t>CORRENTE PLASTICA PRETA E AMARELA</t>
  </si>
  <si>
    <t>ROLO HOSTAFORME C/ TAMPA</t>
  </si>
  <si>
    <t>ANEL DE VEDACAO DHD 1/2 POLEGADA</t>
  </si>
  <si>
    <t>CILINDRO ISO 32X70MM MODELO M</t>
  </si>
  <si>
    <t>CILINDRO COMPRESSOR D16-15 MODELO M</t>
  </si>
  <si>
    <t>PRENSA CABO PVC 1/2 POLEGADA</t>
  </si>
  <si>
    <t>HELICE POLIPROPILENO 800MM 6 PAS 40 GRAUS CARCACA</t>
  </si>
  <si>
    <t>SOPRADOR/ASPIRADOR PORTATIL</t>
  </si>
  <si>
    <t>CAMERA TERMOGRAFICA</t>
  </si>
  <si>
    <t>CALCO DE APOIO DAS ENGRENAGENS ROTORES</t>
  </si>
  <si>
    <t>PARAFUSO DE FIXACAO ROTORES CORRENTE</t>
  </si>
  <si>
    <t>ROLO EMBORRACHADO</t>
  </si>
  <si>
    <t>CABO SILICONE ALTA TEMPERATURA 6,0MM 300 GRAUS</t>
  </si>
  <si>
    <t>CILINDRO PNEUMATICO GUIADO SERIE MGP-Z</t>
  </si>
  <si>
    <t>CILINDRO PNEUMATICO COMPACTO SERIE CQ2</t>
  </si>
  <si>
    <t>VALVULA DIRECIONAL SOLENOIDE SERIE SY</t>
  </si>
  <si>
    <t>PURGADOR BOIA 1/2 INOX - 20 80 GRAUS 0 16 BAR</t>
  </si>
  <si>
    <t>CILINDRO PNEUMATICO COMPACTO SERIE CQ2-Z</t>
  </si>
  <si>
    <t>ROLETE E EIXO DE PASSAGEM</t>
  </si>
  <si>
    <t>LIXA FERRO G 80</t>
  </si>
  <si>
    <t>LIXA FERRO G 120</t>
  </si>
  <si>
    <t>HORIMETRO 220V-240V 60HZ</t>
  </si>
  <si>
    <t>CORREIA CL-PU 800X540MM FECHADA</t>
  </si>
  <si>
    <t>CORREIA CL-PU 1.700X540MM FECHADA</t>
  </si>
  <si>
    <t>CORREIA CL-PU 1.910X900MM FECHADA</t>
  </si>
  <si>
    <t>CORREIA CL-PU 955X900MM FECHADA</t>
  </si>
  <si>
    <t>PRESSOSTATO ALTA BAIXA KP15</t>
  </si>
  <si>
    <t>ROLO DE ESPUMA 15CM</t>
  </si>
  <si>
    <t>CORREIA T10 1750 PREMIUM</t>
  </si>
  <si>
    <t>CORREIA T10 610 PREMIUM</t>
  </si>
  <si>
    <t>CORREIA T10 1300 PREMIUM</t>
  </si>
  <si>
    <t>CORREIA T10 1700</t>
  </si>
  <si>
    <t>CORREIA T10 1500 PREMIUM</t>
  </si>
  <si>
    <t>MANUTENCAO E REPARACAO DE MAQUINAS E EQUIPAMENTOS PARA USO GERAL</t>
  </si>
  <si>
    <t>TORQUES ARMADOR 14</t>
  </si>
  <si>
    <t>VASSOURA DE NYLON COM CABO</t>
  </si>
  <si>
    <t>BLOCO DE CONCRETO ESTRUTURAL 014X019X039CM</t>
  </si>
  <si>
    <t>MEDIDOR DE VAZAO INOX MAGNETICO 3 POLEGADAS</t>
  </si>
  <si>
    <t>TRANSMISSOR CAPACITIVO OPF4-P71</t>
  </si>
  <si>
    <t>ESCALA INDICADORA CAPACITIVA COM FUNDO MNT SAB128</t>
  </si>
  <si>
    <t>ROTOR MODELO BLOC32-125</t>
  </si>
  <si>
    <t>MOTOR REDUTOR EIXO HELICOIDAL 44210/70</t>
  </si>
  <si>
    <t>LIMPADORA DE PISO BD 50/50</t>
  </si>
  <si>
    <t>PARAFUSO AUTOBROCANTE 12X3/4</t>
  </si>
  <si>
    <t>DOBRADICA FERRO GALVANIZADA</t>
  </si>
  <si>
    <t>PORTAL TAUARI 3,0X13,0</t>
  </si>
  <si>
    <t>PORTA DE MADEIRA SIMPLES</t>
  </si>
  <si>
    <t>PORTA VERNIZ 90CM</t>
  </si>
  <si>
    <t>GUARNICAO 5X1</t>
  </si>
  <si>
    <t>MASSA PARA DRYWALL BALDE 25KG</t>
  </si>
  <si>
    <t>FITA TELADA BRANCA 30MX50MM</t>
  </si>
  <si>
    <t>CURVA INOX DE 2 POLEGADAS</t>
  </si>
  <si>
    <t>UNIAO DIN COMPLETA INOX 2 POLEGADAS</t>
  </si>
  <si>
    <t>VALVULA BORBOLETA INOX 2 POLEGADAS</t>
  </si>
  <si>
    <t>ABRACADEIRA SUPORTE INOX 2 POLEGADAS</t>
  </si>
  <si>
    <t>TEE INOX 2 POLEGADAS</t>
  </si>
  <si>
    <t>UNIAO DIN INOX 3 POLEGADAS</t>
  </si>
  <si>
    <t>CURVA 45 INOX 2 POLEGADAS</t>
  </si>
  <si>
    <t>BARRA DE TUBO INOX 2 POLEGADAS</t>
  </si>
  <si>
    <t>016</t>
  </si>
  <si>
    <t>CABO FLEX 2,5MM VERDE</t>
  </si>
  <si>
    <t>PREFORMA 50,7KG CRISTAL</t>
  </si>
  <si>
    <t>GAXETA RADIAL</t>
  </si>
  <si>
    <t>TROCADOR DE PLACAS 7,5 119X470MM</t>
  </si>
  <si>
    <t>AMOSTRA MATERIA PRIMA</t>
  </si>
  <si>
    <t>SEDE DE VALVULA 43X62X18,50X10 VITON</t>
  </si>
  <si>
    <t>COLA CQ 4135</t>
  </si>
  <si>
    <t>EMENDA ASA 50</t>
  </si>
  <si>
    <t>BROCA HELICOIDAL HSS M2 3X61MM</t>
  </si>
  <si>
    <t>BROCA HELICOIDAL HSS M2 4X75MM</t>
  </si>
  <si>
    <t>BROCA HELICOIDAL HSS M2 6X61MM ALTO DESEMPENHO</t>
  </si>
  <si>
    <t>BROCA HELICOIDAL HSS M2 8X117MM ALTO DESEMPENHO</t>
  </si>
  <si>
    <t>BROCA HELICOIDAL HSS M2 10X133MM ALTO DESEMPENHO</t>
  </si>
  <si>
    <t>PRATO DESBOBINADOR 8MM</t>
  </si>
  <si>
    <t>TROCADOR DE CALOR BRASADO MODELO BL50</t>
  </si>
  <si>
    <t>PINCA PNEUMATICA COM SUPORTE TIPO L</t>
  </si>
  <si>
    <t>SEDE DE VALVULA 48X64X21X10 VITON</t>
  </si>
  <si>
    <t>SEDE DE VALVULA 95X80X12X22 VITON</t>
  </si>
  <si>
    <t>SEDE DE VALVULA 50X66X21X12 VITON</t>
  </si>
  <si>
    <t>SEDE DE VALVULA 55X75X21X11 VITON</t>
  </si>
  <si>
    <t>SEDE DE VALVULA 98,30X111,70X24X13 VITON</t>
  </si>
  <si>
    <t>SEDE DE VALVULA 46X63X20X11 VITON</t>
  </si>
  <si>
    <t>CABO FLEX METRO 6,0MM</t>
  </si>
  <si>
    <t>CABO FLEX METRO 6,0MM AZ</t>
  </si>
  <si>
    <t>CABO FLEX METRO 6,0MM VD</t>
  </si>
  <si>
    <t>NIPLE INOX BSP 3/4</t>
  </si>
  <si>
    <t>VALVULA ESFERICA TRIPARTIDA INOX 304 3/4 300LBS SW</t>
  </si>
  <si>
    <t>ENSINO REGULAR PRE ESCOLAR, FUNDAMENTAL, MEDIO E SUPERIOR</t>
  </si>
  <si>
    <t>EXTRATO DE MALTE MATRIX</t>
  </si>
  <si>
    <t>CHAPA SEM IMPRESSAO CORRUGADA 1000X1200MM</t>
  </si>
  <si>
    <t>TERMINAL COMPRESSAO TF 35</t>
  </si>
  <si>
    <t>CAIXA PARA HORIMETRO 100X100X50</t>
  </si>
  <si>
    <t>DISCO DE DISTRIBUICAO DO VACUO CELERON / INOX</t>
  </si>
  <si>
    <t>CHAPA ACO XADREZ 12 0,455X0,800M</t>
  </si>
  <si>
    <t>PERFIL TUBO QUADRADO 50X50MM 18</t>
  </si>
  <si>
    <t>TUBO REDONDO ACO 1.1/4 18</t>
  </si>
  <si>
    <t>DISPLAY PARA CONDICIONADOR DE AR MODELO CONFORT</t>
  </si>
  <si>
    <t>TANINO SETABREW</t>
  </si>
  <si>
    <t>CADEIRA COM PRANCHETA</t>
  </si>
  <si>
    <t>SENSOR DE TEMPERATURA TIPO PT100 240V</t>
  </si>
  <si>
    <t>PLACA DE FONTE FC360 55KM FRAME J7</t>
  </si>
  <si>
    <t>PLACA DE CONTROLE FC360 PADRAO DESMEMBRADO</t>
  </si>
  <si>
    <t>VENTILADOR CONDENSADOR 630MM 220\380V 3 FASES 60HZ</t>
  </si>
  <si>
    <t>ROTOR DOURADO COM ALETAS 235X106X48</t>
  </si>
  <si>
    <t>MOTOR ELETRICO 4CV 220/380V 60HZ B14</t>
  </si>
  <si>
    <t>CILINDRO PNEUMATICO COMPACTO CORTE 12X5MM</t>
  </si>
  <si>
    <t>MANGOTE F-NBR APEX-20</t>
  </si>
  <si>
    <t>LUBRIFICANTE BREDEL APRESENTACAO 10 LITROS</t>
  </si>
  <si>
    <t>ABA CONICA GRANDE SILICONE</t>
  </si>
  <si>
    <t>RELOGIO DE PONTO IDCLASS BIO PROX</t>
  </si>
  <si>
    <t>FITA ISOLANTE 19MMX20M</t>
  </si>
  <si>
    <t>QUADRO EMBUTIDO TF 34 DISJUNTORES 100A</t>
  </si>
  <si>
    <t>CABO FLEX 750V 2,5M 100M</t>
  </si>
  <si>
    <t>DISJUNTOR DIN 2X20</t>
  </si>
  <si>
    <t>DISJUNTOR DIN 3X32A</t>
  </si>
  <si>
    <t>DISJUNTOR DIN 3X40A</t>
  </si>
  <si>
    <t>DISJUNTOR DIN 1X20A</t>
  </si>
  <si>
    <t>CONDULETE 3/4 POLEGADA COM 5 ENTRADAS</t>
  </si>
  <si>
    <t>TOMADA 20A 1 POSTO</t>
  </si>
  <si>
    <t>ADAPTADOR PARA CONDUITE 3/4</t>
  </si>
  <si>
    <t>ABRACADEIRA PVC PARA CONDUITE</t>
  </si>
  <si>
    <t>PARAFUSO P/GESSO 3,5X45MM</t>
  </si>
  <si>
    <t>BUCHA GESSO DRYWALL 12,5MM</t>
  </si>
  <si>
    <t>INTERRUPTOR LIGHT 1 TECLA PARALELO</t>
  </si>
  <si>
    <t>CAIXA DE PASSAGEM SOBREPOR 20X20CM</t>
  </si>
  <si>
    <t>BOX RETO CONICO 2</t>
  </si>
  <si>
    <t>ARRUELA PARA ELETRODUTO 2</t>
  </si>
  <si>
    <t>DISJUNTOR DIN 3X80A</t>
  </si>
  <si>
    <t>CABO FLEX 1KV 35MM 1 METRO</t>
  </si>
  <si>
    <t>PLAFON LED SOB 36W BIV 6500K</t>
  </si>
  <si>
    <t>PREFORMA 50,7G CRISTAL</t>
  </si>
  <si>
    <t>PREFORMA 45,7G CRISTAL 2L B2</t>
  </si>
  <si>
    <t>PREFORMA 39,7G VERDE 2L A</t>
  </si>
  <si>
    <t>CV BELLA ROMA INTER BELEM 6X473ML</t>
  </si>
  <si>
    <t>COQ 51 ICE ZERO ALCOOL 3 LIMOES 6X275ML - ME</t>
  </si>
  <si>
    <t>PREFORMA CRISTAL 2L D1</t>
  </si>
  <si>
    <t>PREFORMA VERDE 2L D1</t>
  </si>
  <si>
    <t>LENHA DO CERRADO</t>
  </si>
  <si>
    <t>DETERGENTE FLOOR CARE RM 755 5 LITROS</t>
  </si>
  <si>
    <t>DISCO PAD 510MM VERDE</t>
  </si>
  <si>
    <t>FRASCO VIDRO BORO 3.3 TAMPA GL 45 250ML</t>
  </si>
  <si>
    <t>FONTE DE ALIMENTACAO 12V 50/60 HZ 0.3A</t>
  </si>
  <si>
    <t>ALCA DE DRIGALSKI</t>
  </si>
  <si>
    <t>PIPETA PASTEUR 3ML</t>
  </si>
  <si>
    <t>AGUA SANITARIA 5 LITROS</t>
  </si>
  <si>
    <t>PAPEL HIGIENICO ROLO 30 METROS</t>
  </si>
  <si>
    <t>SALEIRO</t>
  </si>
  <si>
    <t>GRAMPO 26/6</t>
  </si>
  <si>
    <t>QUADRO BRANCO ALUMINIO 120X90</t>
  </si>
  <si>
    <t>FITA DUPLA FACE 20MX9,5MM</t>
  </si>
  <si>
    <t>CARTAO T EM PYC 114X69MM</t>
  </si>
  <si>
    <t>BASE KANBAN PERSONALIZADA</t>
  </si>
  <si>
    <t>LAMPADA LED 40W BULBO BIVOLT 6500K BRANCA</t>
  </si>
  <si>
    <t>PARAFUSO CHIPBOARD 3.5X30MM</t>
  </si>
  <si>
    <t>TINTA TOQUE FOCO BASE A1 CROMIO</t>
  </si>
  <si>
    <t>MACHO ACO RAPIDO M12 MF P1.50 2 PCS</t>
  </si>
  <si>
    <t>ESMALTE SINTETICO CINZA METALICO</t>
  </si>
  <si>
    <t>ROLO DE ESPUMA 5CM</t>
  </si>
  <si>
    <t>PARAFUSO BICROMADO CAIXA 500</t>
  </si>
  <si>
    <t>PARAFUSO CAPETINHA FLAGEADO</t>
  </si>
  <si>
    <t>PARAFUSO DE GESSO 25</t>
  </si>
  <si>
    <t>GUIA DE GESSO 70</t>
  </si>
  <si>
    <t>MONTANTE DE GESSO 70</t>
  </si>
  <si>
    <t>PROTETOR FACIAL INCOLOR 8 POLEGADAS</t>
  </si>
  <si>
    <t>FAROL DE LED AUTOMOTIVO</t>
  </si>
  <si>
    <t>PIPETA VOLUMETRICA 20ML VIDRO</t>
  </si>
  <si>
    <t>PIPETA VOLUMETRICA 5ML VIDRO</t>
  </si>
  <si>
    <t>ELETRODO 6010 2,50MM</t>
  </si>
  <si>
    <t>CHAVE ALLEN 3MM LONGA</t>
  </si>
  <si>
    <t>CHAVE ALLEN 4MM LONGA</t>
  </si>
  <si>
    <t>PAQUIMETRO ANALOGICO UNIVERSAL 200MM</t>
  </si>
  <si>
    <t>SELO MECANICO VITON 1.1/8 POLEGADA</t>
  </si>
  <si>
    <t>GRAMPO AJUSTAVEL PARA GUIA DE 1/2</t>
  </si>
  <si>
    <t>ACOPLAMENTO R+W SERVOMAX  EKL-10-A 9/12</t>
  </si>
  <si>
    <t>ENGRENAGEM DA FACA 103343</t>
  </si>
  <si>
    <t>PAR DE LAMINAS DE CORTE PARA CORTADOR</t>
  </si>
  <si>
    <t>JOGO DE SOQUETE ENCAIXE 1/2 20 PC 205906BJ</t>
  </si>
  <si>
    <t>TRANSMISSOR DE PRESSAO DANFOSS MBS 1700</t>
  </si>
  <si>
    <t>MALETA ANEL ORING POLEGADA E MILIMETRO 2 KITS</t>
  </si>
  <si>
    <t>COLA BRANCA EXTRA 500G</t>
  </si>
  <si>
    <t>BROCA ESCALONADA HSS 6 A 38MM</t>
  </si>
  <si>
    <t>SENSOR INDUTIVO LM12 PNP NAO FACEADO 36V</t>
  </si>
  <si>
    <t>FIO DE NYLON 3,0MM QUADRADO 312M BRANCO</t>
  </si>
  <si>
    <t>CHAVE REVERSORA ROTATIVA 3 POSICOES (0–1–2) 40A</t>
  </si>
  <si>
    <t>BOMBOM SONHO DE VALSA</t>
  </si>
  <si>
    <t>PIRULITO</t>
  </si>
  <si>
    <t>MANGUEIRA JARDIM FLEX 1/2 200M</t>
  </si>
  <si>
    <t>CONJUNTO PARA IRRIGACAO C/ ENGATE RAPIDO 4PCS</t>
  </si>
  <si>
    <t>GONZO 3/4</t>
  </si>
  <si>
    <t>ALICATE CRIMPADOR 0,25-6MM ACTB025-6</t>
  </si>
  <si>
    <t>ALICATE CRIMPADOR TERM 0,5-6MM LY-03C</t>
  </si>
  <si>
    <t>ALICATE AMPERIMETRO ET-3155 CAT III 600V</t>
  </si>
  <si>
    <t>PIPOQUEIRA</t>
  </si>
  <si>
    <t>PICADOR DE LEGUMES</t>
  </si>
  <si>
    <t>EXTRATOR DE SUCO</t>
  </si>
  <si>
    <t>GRAXEIRA 3/8 RETA METAL</t>
  </si>
  <si>
    <t>DISJUNTOR BIPOLAR 32A DIN CURVA C</t>
  </si>
  <si>
    <t>DISJUNTOR BIPOLAR 10A DIN CURVA C</t>
  </si>
  <si>
    <t>SELO MECANICO 3/4 VITON</t>
  </si>
  <si>
    <t>RETENTOR 50X65X8</t>
  </si>
  <si>
    <t>CONDULET CX MUTIPLA X 3/4 S/ TAMPA</t>
  </si>
  <si>
    <t>TRENA DE ACO 5M</t>
  </si>
  <si>
    <t>ACETILENO INDUSTRIAL GAS ONU 1001</t>
  </si>
  <si>
    <t>OXIGENIO INDUSTRIAL GAS ONU 1072</t>
  </si>
  <si>
    <t>MANGUEIRA DE VACUO 1 1/4 POLEGADA SANFONADA</t>
  </si>
  <si>
    <t>FITA ISOLANTE AUTO FUSAO 10 METROS</t>
  </si>
  <si>
    <t>ROLO LA CARNEIRO 5CM</t>
  </si>
  <si>
    <t>ROLO DE ESPUMA 9CM</t>
  </si>
  <si>
    <t>TRANSMISSOR DE PRESSAO 0-10 BAR 1/4 BSP 4 A 20MA</t>
  </si>
  <si>
    <t>FUSIVEL ULTRA RAPIDO CARTUCHO 10X38 25A 500V</t>
  </si>
  <si>
    <t>COLEIRO APLICADOR ADESIVO MESA 4 SAIDAS</t>
  </si>
  <si>
    <t>REDUTOR DE PRESSAO 21/2 150 A216 WCB</t>
  </si>
  <si>
    <t>JUNTA DE FLUXO PARA TROCADOR DE CALOR</t>
  </si>
  <si>
    <t>ANEL PARA TROCADOR DE CALOR</t>
  </si>
  <si>
    <t>ANEL NEOPRENE</t>
  </si>
  <si>
    <t>ANEL DE AGUA M10BW</t>
  </si>
  <si>
    <t>ANEL DE AGUA MK15BW</t>
  </si>
  <si>
    <t>CONJUNTO DE CATRACA REFORCADO 25MMX4M 0,8T</t>
  </si>
  <si>
    <t>FACA SERRILHADA 840MM COM 17 FUROS</t>
  </si>
  <si>
    <t>ELEMENTO FILTRANTE COALESCER SAB 163</t>
  </si>
  <si>
    <t>ORING 12X2,3</t>
  </si>
  <si>
    <t>ORING 26X3</t>
  </si>
  <si>
    <t>ANEL ORING 55X3,5 VITON</t>
  </si>
  <si>
    <t>ANEL ORING 9,5X2,5</t>
  </si>
  <si>
    <t>ANEL ORING 4X1,5</t>
  </si>
  <si>
    <t>ANEL ORING 60X3 VITON</t>
  </si>
  <si>
    <t>VENTILADOR SRP4100 380V</t>
  </si>
  <si>
    <t>ORING ENCHEDORA DA LATA</t>
  </si>
  <si>
    <t>MOTOR POSICIONADOR DE ROTULO 0,33CV 220/380V</t>
  </si>
  <si>
    <t>RESPINGADEIRA 3/8</t>
  </si>
  <si>
    <t>JUNTA DE FLUXO JC15BW</t>
  </si>
  <si>
    <t>ANEL JCE15BW</t>
  </si>
  <si>
    <t>JUNTA DE FLUXO JC10BW</t>
  </si>
  <si>
    <t>ANEL M10BW</t>
  </si>
  <si>
    <t>TUBO AR ESPECIAL 120MM ABA 44,5MM FURO 5,0MM</t>
  </si>
  <si>
    <t>TUBO AR ESPECIAL 120 MM ABA 58 MM FURO 5,0 MM</t>
  </si>
  <si>
    <t>ROLAMENTO 7008 C TYN-DBL-P4</t>
  </si>
  <si>
    <t>ROLAMENTO 30202</t>
  </si>
  <si>
    <t>ROLAMENTO NKI 45/25</t>
  </si>
  <si>
    <t>ROLAMENTO NKI 25/20</t>
  </si>
  <si>
    <t>ROLAMENTO 6902 2RS</t>
  </si>
  <si>
    <t>ROLAMENTO 6901 ZZ</t>
  </si>
  <si>
    <t>ROLAMENTO NATR 17 PP</t>
  </si>
  <si>
    <t>CHAVE FIM DE CURSO COM ROLETE SUPERIOR</t>
  </si>
  <si>
    <t>MANDRIL PARA TAMPA B64</t>
  </si>
  <si>
    <t>TELA 7 PARA PAINEL DE OPERADOR</t>
  </si>
  <si>
    <t>MODULO INTERFACE DE RELE 1 CONTATO REVERSIVEL</t>
  </si>
  <si>
    <t>RELE 24 VOLTS PARA CIRCUITO IMPRESSO</t>
  </si>
  <si>
    <t>CAIXA DE FUSIVEL COM 100 UNIDADES</t>
  </si>
  <si>
    <t>CHAPA POLICARBONATO 425X425X10MM</t>
  </si>
  <si>
    <t>ANEL PLENO 1 - 3 - 4 CAV</t>
  </si>
  <si>
    <t>ANEL DE FIXACAO SIT LOCK 30X55</t>
  </si>
  <si>
    <t>GARGALERA DO PISTAO ELEVADOR</t>
  </si>
  <si>
    <t>CONJUNTO DO MANIFOLD R22</t>
  </si>
  <si>
    <t>FILTRO SECADOR 1\2 DE SOLDA</t>
  </si>
  <si>
    <t>SOLDA FOSCOPER BANAHDA 2.40X460MM</t>
  </si>
  <si>
    <t>SOLDA PRATA 15</t>
  </si>
  <si>
    <t>OLEO 160P</t>
  </si>
  <si>
    <t>HELICOIDE 188X48X188MM ESQUERDA</t>
  </si>
  <si>
    <t>FONTE CHAVEADA 24V 1,7A 40W</t>
  </si>
  <si>
    <t>BOBINA SOLENOIDE 14W 60HZ COM CABO 220V</t>
  </si>
  <si>
    <t>RELE MULTIFUNCOES V2EI10 T1 E T2</t>
  </si>
  <si>
    <t>JOGO SERRA COPO BIMETAL 13 PECAS PROFISSIONAL</t>
  </si>
  <si>
    <t>LUVA GALVANIZADA 1/2</t>
  </si>
  <si>
    <t>LUVA GALVANIZADA 1/4</t>
  </si>
  <si>
    <t>LUVA INOX 1/2</t>
  </si>
  <si>
    <t>LUVA INOX 1/4</t>
  </si>
  <si>
    <t>NIPLE GALVANIZADO 1/4</t>
  </si>
  <si>
    <t>NIPLE GALVANIZADO 1/2</t>
  </si>
  <si>
    <t>NIPLE INOX 1/4</t>
  </si>
  <si>
    <t>PINO MACHO 2P+T 20A</t>
  </si>
  <si>
    <t>NIPLE INOX 1/2</t>
  </si>
  <si>
    <t>PINO FEMEA 2P+T 20A</t>
  </si>
  <si>
    <t>LIX\LUX MODULO TOM 2P+T 20A</t>
  </si>
  <si>
    <t>CONDULET TAMPA 3/4 1 ENTRADA VERTICAL ALUMINIO</t>
  </si>
  <si>
    <t>TAMPAO PARA CONDULET MULTIPLO 3/4</t>
  </si>
  <si>
    <t>TOMADA SOB 3P+T 16A 380V VM IP44</t>
  </si>
  <si>
    <t>CORRENTE INOX 881 PASSO 190MM</t>
  </si>
  <si>
    <t>RODA DENTADA 881 Z21 PASSO 40MM</t>
  </si>
  <si>
    <t>CORRENTE INOX 815 PASSO 190MM</t>
  </si>
  <si>
    <t>RODA DENTADA 815 Z21 PASSO 40MM</t>
  </si>
  <si>
    <t>CONDULET TAMPA CEGA 1/2-3/4</t>
  </si>
  <si>
    <t>TUBO INOX 304 ASTM-A 270 OC PE 3/4X19,05MMX1,50MM</t>
  </si>
  <si>
    <t>ENVELOPE PLASTICO A4</t>
  </si>
  <si>
    <t>TUBO 4 ACO CARBONO RANHURADO SCHEDULE 10 NBR5590</t>
  </si>
  <si>
    <t>TUBO 2.1/2 ACO CARBONO RANHURADO SCHEDULE 10 - NBR5590</t>
  </si>
  <si>
    <t>CONDENSADORA INVERTER 24000 BTU ELGIN 220V</t>
  </si>
  <si>
    <t>EVAPORADORA INVERTER ELGIN 24000 BTU 220V</t>
  </si>
  <si>
    <t>EVAPORADORA INVERTER ELGIN 12000 BTU 220V</t>
  </si>
  <si>
    <t>CONDENSADORA INVERTER 12000 BTU ELGIN 220V</t>
  </si>
  <si>
    <t>APLICADOR DE ADESIVO MESA 4 SAIDAS</t>
  </si>
  <si>
    <t>BOMBA DOSADORA AKL600 PVDF</t>
  </si>
  <si>
    <t>VALVULA RED PRESSAO PRE CALIBRADA MUNDI</t>
  </si>
  <si>
    <t>CHOPEIRA CX050 UPPER PLUS 127V COM ENGATE RAPIDO</t>
  </si>
  <si>
    <t>TUBO POLIETILENO ER 3/8X1,6MM</t>
  </si>
  <si>
    <t>VALVULA EXTRATORA KEG TP S MUNDI</t>
  </si>
  <si>
    <t>CHOPEIRA CX070 UPPER MAX 127V COM ENGATE RAPIDO</t>
  </si>
  <si>
    <t>CHOPEIRA CX040 UPPER 127V COM ENGATE RAPIDO</t>
  </si>
  <si>
    <t>CONECTOR DMF ATEU0606</t>
  </si>
  <si>
    <t>CONECTOR DMF AFAB0608F</t>
  </si>
  <si>
    <t>CHOPEIRA CX070 UPPER MAX 220V COM ENGATE RAPIDO</t>
  </si>
  <si>
    <t>CHOPEIRA GELO CI018 ICEFORT</t>
  </si>
  <si>
    <t>MODULO TOMADA LIZ 2P+T 20A 250V BRANCA</t>
  </si>
  <si>
    <t>PARAFUSO LENTILHA  1/4X1/2</t>
  </si>
  <si>
    <t>CABO PP 2X1,5 PRETO</t>
  </si>
  <si>
    <t>ELETROCALHA PERF 100X100</t>
  </si>
  <si>
    <t>DISCO DIAMANTADO 110MM F20</t>
  </si>
  <si>
    <t>CHUMBADOR 3/8X3.3/4</t>
  </si>
  <si>
    <t>VASSOURA PELO SINTETICO COM CABO 40CM</t>
  </si>
  <si>
    <t>LUVA RETA ALUMINIO N2</t>
  </si>
  <si>
    <t>CONECTOR PERFURANTE 16-120MM</t>
  </si>
  <si>
    <t>PERFIL DOBRADO INOX 304 CH 18 - 1,20MM</t>
  </si>
  <si>
    <t>CABO SEMI RIGIDO 35MM 1M</t>
  </si>
  <si>
    <t>TERMINAL NO FUSE 150A</t>
  </si>
  <si>
    <t>TAMPA DE ENCAIXE 100MMX3M</t>
  </si>
  <si>
    <t>DISJUNTOR 3X100A DIN</t>
  </si>
  <si>
    <t>CABO FLEX 750V 1,5MM</t>
  </si>
  <si>
    <t>CONECTOR FENDIDO 35MM</t>
  </si>
  <si>
    <t>MODULO 2 PONTOS 10A PAINEL</t>
  </si>
  <si>
    <t>CABO FLEX 750V 4,0MMX100M</t>
  </si>
  <si>
    <t>INTERRUPTOR LIGTH 2 TOMADAS</t>
  </si>
  <si>
    <t>LUVA PVC ELETRODUTO LISA 3/4</t>
  </si>
  <si>
    <t>TERMINAL PINO 4,0MM-6,0MM</t>
  </si>
  <si>
    <t>CURVA PVC ELETRODUTO LISA 90X1</t>
  </si>
  <si>
    <t>BUCHA GESSO DRYWALL 15A23</t>
  </si>
  <si>
    <t>PLAFON LED EMBUTIDO 30W 6500K</t>
  </si>
  <si>
    <t>PARAFUSO CAPETINHA FLANGEADO</t>
  </si>
  <si>
    <t>VER MARTINI BIANCO 750ML - ME</t>
  </si>
  <si>
    <t>VER MARTINI ROSSO 750ML - ME</t>
  </si>
  <si>
    <t>VOD GREY GOOSE ORIGINAL 750ML - ME</t>
  </si>
  <si>
    <t>GIN BOMBAY SAPPHIRE 750ML - ME</t>
  </si>
  <si>
    <t>RUM BACARDI CARTA BLANCA 700ML - ME</t>
  </si>
  <si>
    <t>RUM BACARDI CARTA ORO 700ML - ME</t>
  </si>
  <si>
    <t>RUM BACARDI LIMON 700ML - ME</t>
  </si>
  <si>
    <t>LETRA CAIXA GALVANIZADA</t>
  </si>
  <si>
    <t>ROLAMENTO 6205 2RS C3</t>
  </si>
  <si>
    <t>ROLAMENTO 6201 2RS C3</t>
  </si>
  <si>
    <t>RETENTOR 45X75X08</t>
  </si>
  <si>
    <t>REGULADOR OXIGENIO 10</t>
  </si>
  <si>
    <t>PERFIL DOBRADO CHAPA 20 0,90MM 69X35</t>
  </si>
  <si>
    <t>PISTA PROGRESSIVA CAME RECRAVADOR 8 S/TRATAMENTO</t>
  </si>
  <si>
    <t>PISTA PROGRESSIVA CAME RECRAVADOR 8 C/TRATAMENTO</t>
  </si>
  <si>
    <t>MODULO CEGO LIZ</t>
  </si>
  <si>
    <t>CONTROLADOR DE PH</t>
  </si>
  <si>
    <t>BOMBA DOSADORA PROMINET</t>
  </si>
  <si>
    <t>CABO COAXIAL 10M PROMINENT</t>
  </si>
  <si>
    <t>MASSA CORRIDA ACRILICA 1,5KG</t>
  </si>
  <si>
    <t>TRANSMISSOR DE PRESSAO 1 A 9</t>
  </si>
  <si>
    <t>TRANSMISSOR DE PRESSAO 1 A 25</t>
  </si>
  <si>
    <t>TRANSMISSOR DE TEMPERATURA</t>
  </si>
  <si>
    <t>BOIA DE NIVEL DE OLEO</t>
  </si>
  <si>
    <t>BLOCO DE CONTROLE CAPACIDADE COM SOLENOIDE</t>
  </si>
  <si>
    <t>CHAPA INOX 430 1,20X230X2000MM</t>
  </si>
  <si>
    <t>CHAPA INOX 430 1,20X255X955MM</t>
  </si>
  <si>
    <t>CHAPA INOX 430 1,20X230X1706MM</t>
  </si>
  <si>
    <t>CHAPA INOX 430 1,20X465X567MM</t>
  </si>
  <si>
    <t>CHAPA INOX 430 1,20X465X3480MM</t>
  </si>
  <si>
    <t>CHAPA INOX 430 1,20X806X1495MM</t>
  </si>
  <si>
    <t>CHAPA INOX 430 1,20X230X705MM</t>
  </si>
  <si>
    <t>CHAPA INOX 430 1,20X465X3200MM</t>
  </si>
  <si>
    <t>CHAPA INOX 430 1,20X292X941MM</t>
  </si>
  <si>
    <t>CHAPA INOX 430 1,20X841X463MM</t>
  </si>
  <si>
    <t>CHAPA INOX 430 1,20X837X442MM</t>
  </si>
  <si>
    <t>CHAPA INOX 430 1,20X765X1495MM</t>
  </si>
  <si>
    <t>CHAPA INOX 430 1,20X465X4502MM</t>
  </si>
  <si>
    <t>CHAPA INOX 430 1,20X1028X1495MM</t>
  </si>
  <si>
    <t>CHAPA INOX 430 1,20X230X1999MM</t>
  </si>
  <si>
    <t>CHAPA INOX 430 1,20X805X1567MM</t>
  </si>
  <si>
    <t>CHAPA INOX 430 1,20X465X2694MM</t>
  </si>
  <si>
    <t>CHAPA INOX 430 1,20X465X1693MM</t>
  </si>
  <si>
    <t>CHAPA INOX 430 1,20X1387X668MM</t>
  </si>
  <si>
    <t>CHAPA INOX 430 1,20X465X352MM</t>
  </si>
  <si>
    <t>CHAPA INOX 430 1,20X888X1245MM</t>
  </si>
  <si>
    <t>CHAPA INOX 430 1,20X554X433MM</t>
  </si>
  <si>
    <t>CHAPA INOX 430 1,20X368X578MM</t>
  </si>
  <si>
    <t>CHAPA INOX 430 1,20X208X2979MM</t>
  </si>
  <si>
    <t>CHAPA INOX 430 1,20X1000X365MM</t>
  </si>
  <si>
    <t>CHAPA INOX 430 1,20X212X1177MM</t>
  </si>
  <si>
    <t>FILME TERMOENCOLHIVEL CER DEL P 269ML 350X0,06MM</t>
  </si>
  <si>
    <t>FILME TERMOENCOLHIVEL CER DEL P 350ML 380X0,06MM</t>
  </si>
  <si>
    <t>FONTE BIVOLT 12V 3A</t>
  </si>
  <si>
    <t>CABO MANGA 6 VIAS DE 0,75MM</t>
  </si>
  <si>
    <t>CER BAMBOA 12X350ML EXP</t>
  </si>
  <si>
    <t>PREFORMA VERDE 2L E1</t>
  </si>
  <si>
    <t>BACTERIA BIORREMEDIADOR BR BAC PRO</t>
  </si>
  <si>
    <t>ABRACADEIRA NYLON 4,8X400MM</t>
  </si>
  <si>
    <t>MARCADOR INDUSTRIAL AZUL 3MM</t>
  </si>
  <si>
    <t>PARAFUSO SEXTAVADO BROCANTE 5,5X025</t>
  </si>
  <si>
    <t>CV BELLA ROMA INTER BELEM 6X600ML</t>
  </si>
  <si>
    <t>CV BELLA ROMA INTER BELEM 6X265ML</t>
  </si>
  <si>
    <t>CER BAMBOA 12X350ML - INTER BELEM</t>
  </si>
  <si>
    <t>VOD JAMES COOK INTER BELEM 6X900ML</t>
  </si>
  <si>
    <t>GIN JAMES COOK INTER BELEM 6X900ML</t>
  </si>
  <si>
    <t>CV BELLA ROMA 15LT</t>
  </si>
  <si>
    <t>CV BELLA ROMA 30LT</t>
  </si>
  <si>
    <t>LATA CER DEL PUERTO 269ML</t>
  </si>
  <si>
    <t>LATA CER DEL PUERTO 350ML</t>
  </si>
  <si>
    <t>COLA TECHNOMELT SUPRA 100</t>
  </si>
  <si>
    <t>SUPER REMOVEDOR DE MARCAS DE AGUA 500ML</t>
  </si>
  <si>
    <t>FOSFATO MONOPOTASSIO</t>
  </si>
  <si>
    <t>CONTADOR DE COLONIAS PLACAS DE 50 A 150 MM</t>
  </si>
  <si>
    <t>CLORETO DE MAGNESIO HEXAHIDRATADO</t>
  </si>
  <si>
    <t>PIPETA GRADUADA DE 5ML VIDRO</t>
  </si>
  <si>
    <t>TERMOMETRO DE MERCURIO</t>
  </si>
  <si>
    <t>PROVETA 100ML DE VIDRO</t>
  </si>
  <si>
    <t>PROVETA 1000ML DE VIDRO</t>
  </si>
  <si>
    <t>PAPEL HIGIENICO 12X20M</t>
  </si>
  <si>
    <t>FITA CREPE 24X50</t>
  </si>
  <si>
    <t>FITA ROTULADOR COMPATIVEL BROTHER 12MM</t>
  </si>
  <si>
    <t>EXTINTOR PO QUIMICO SECO BC 4KG</t>
  </si>
  <si>
    <t>OLEO LUBRIFICANTE 15W40</t>
  </si>
  <si>
    <t>TAMPA AUTOMOTIVA ( TAMPA PROTETOR LATERAL)</t>
  </si>
  <si>
    <t>BARRA METALON 20X30 NA CHAPA 14</t>
  </si>
  <si>
    <t>FIO NAUTICO ROLO 100M</t>
  </si>
  <si>
    <t>MANGUEIRA ALIMENTICIA 1.1/2</t>
  </si>
  <si>
    <t>ANEL ORING 24X2,50 VITON</t>
  </si>
  <si>
    <t>ANEL ORING 18X2,50 VITON</t>
  </si>
  <si>
    <t>BUCHA REDUTORA GALVANIZADA 150 1/2X 1/4</t>
  </si>
  <si>
    <t>CARTAZ A3 MOEMA</t>
  </si>
  <si>
    <t>VASELINA 90GR</t>
  </si>
  <si>
    <t>BROCA 5,5MM</t>
  </si>
  <si>
    <t>BROCA 5,0 MM</t>
  </si>
  <si>
    <t>DISCO FLAP 4.1/2 G 60</t>
  </si>
  <si>
    <t>UNIAO DIN 2 POLEGADAS COMPLETA INOX</t>
  </si>
  <si>
    <t>BUCHA DE VEDACAO DO BICO DE SOPRO</t>
  </si>
  <si>
    <t>DISCO DE VEDACAO DA BOIA PARA ENCHEDORA</t>
  </si>
  <si>
    <t>LAMPADA TUBULAR 240CM 6500K</t>
  </si>
  <si>
    <t>ROLAMENTO 6203 2RS</t>
  </si>
  <si>
    <t>ANEL ORING 30X2,50 VITON</t>
  </si>
  <si>
    <t>SERRA COPO BIMETAL 29MM</t>
  </si>
  <si>
    <t>SUPORTE SEM COPO 1/2</t>
  </si>
  <si>
    <t>FITA CREPE 18MMX50</t>
  </si>
  <si>
    <t>VALVULA SOLENOIDE/MOLA 1/4 5/2 VIAS 024VCC</t>
  </si>
  <si>
    <t>MANCAL F 208</t>
  </si>
  <si>
    <t>KIT ANEIS ORING</t>
  </si>
  <si>
    <t>FERRO FUNDIDO 33MM NUDULAR 300,00X33,00</t>
  </si>
  <si>
    <t>LAMINADO REDONDO 1020 31,75MM 300,00X33,00</t>
  </si>
  <si>
    <t>CONECTOR DE BARRA 2,5MM C/12 PRETO</t>
  </si>
  <si>
    <t>CONECTOR DE BARRA 6MM C/12 PRETO</t>
  </si>
  <si>
    <t>CONECTOR DE BARRA 10MM C/12 PRETO</t>
  </si>
  <si>
    <t>DISJUNTOR C 3X63A 3KA</t>
  </si>
  <si>
    <t>TERMINAL PINO 16MM AZUL</t>
  </si>
  <si>
    <t>TERMINAL PINO 25MM AMARELO</t>
  </si>
  <si>
    <t>PARAFUSO BROCANTE FLANGEADO PH 4,2X13</t>
  </si>
  <si>
    <t>LAMINADO REDONDO 1020 300,00X41,28MM</t>
  </si>
  <si>
    <t>LATAO REDONDO 300,00X25,400MM</t>
  </si>
  <si>
    <t>LATAO REDONDO 300,00X50,800MM</t>
  </si>
  <si>
    <t>TERMINAL TUBULAR 1,5MM PRETO</t>
  </si>
  <si>
    <t>TERMINAL TUBULAR 1,0MM VERMELHO</t>
  </si>
  <si>
    <t>VALVULA REGULADORA DE ALTA PRESSAO 3/4 - 0 A 40</t>
  </si>
  <si>
    <t>KIT GANCHO</t>
  </si>
  <si>
    <t>TRANSFORMADOR COMANDO 110-220V 380VCA SAIDA 24VCA</t>
  </si>
  <si>
    <t>MANGOTE DE DOSAGEM BORRACHA NATURAL 10MM</t>
  </si>
  <si>
    <t>MANGUEIRA PARA GRAXA 1/4X1</t>
  </si>
  <si>
    <t>EXTENCAO RIGIDA ENGRAX 150MM</t>
  </si>
  <si>
    <t>BARRA ROSCADA POLIDA 1M 1.1/2</t>
  </si>
  <si>
    <t>BARRA ROSCADA POLIDA 1M 1.1/4</t>
  </si>
  <si>
    <t>ADAPTADOR PARA BICO DE GRAXA</t>
  </si>
  <si>
    <t>FILTRO DO NUCLEO LINX8900</t>
  </si>
  <si>
    <t>CRUZETA INOX 2 POLEGADAS</t>
  </si>
  <si>
    <t>VALVULA PONTO DE COLETA INOX</t>
  </si>
  <si>
    <t>MOTOR TRIFASICO 1/3CV 4 POLOS FLANGE B14</t>
  </si>
  <si>
    <t>ESMERIL 1HP 220V MM100</t>
  </si>
  <si>
    <t>PENTE DE TRANSFERENCIA LFG-COMB2500- M152</t>
  </si>
  <si>
    <t>EXAUSTOR 50CM IND 220V</t>
  </si>
  <si>
    <t>TUBO DE ALUMINIO DE 2 POLEGADAS</t>
  </si>
  <si>
    <t>CORDAO ORING  NITRILICO 3,50MM</t>
  </si>
  <si>
    <t>CORDAO ORING NITRILICO 4,00MM</t>
  </si>
  <si>
    <t>CORDAO ORING NITRILICO 4,50MM</t>
  </si>
  <si>
    <t>CORDAO ORING NITRILICO 5,00MM</t>
  </si>
  <si>
    <t>CORDAO ORING NITRILICO 6,00MM</t>
  </si>
  <si>
    <t>CORDAO ORING NITRILICO 6,50MM</t>
  </si>
  <si>
    <t>CORDAO ORING NITRILICO 7,50MM</t>
  </si>
  <si>
    <t>CORDAO ORING NITRILICO 8,00MM</t>
  </si>
  <si>
    <t>TOCHA TIG 170A 3,5MT SR18R ENG 13MM</t>
  </si>
  <si>
    <t>CORRENTE MODULAR 25,4MM</t>
  </si>
  <si>
    <t>RODA S700 Z16 PAFV30 PRETO 40 CHAVE</t>
  </si>
  <si>
    <t>CONECTOR FEMEA PARA SENSOR M12 4 PINOS RETO</t>
  </si>
  <si>
    <t>PAINEL PARA FERRAMENTAS</t>
  </si>
  <si>
    <t>RECREACAO E ANIMACAO, INCLUSIVE EM FESTAS E EVENTOS DE QUALQUER NATUREZA</t>
  </si>
  <si>
    <t>SERVICO FURIOSO UVA VERDE E PESSEGO 250ML</t>
  </si>
  <si>
    <t>VALVULA BORBOLETA ELETROPNEUMATICA TIPO WAFER CORPO ACO CARBONO 9.8X4.75 2 POLEG</t>
  </si>
  <si>
    <t>SENSOR DE PH PHEI-112-SE</t>
  </si>
  <si>
    <t>VENTILADOR DE PAREDE 1M 1/2CV 220V VP1M2</t>
  </si>
  <si>
    <t>TURBIDIMETRO PARA CERVEJA METODO EBC</t>
  </si>
  <si>
    <t>MOUSE SEM FIO</t>
  </si>
  <si>
    <t>KIT EPOXI 3,6LT CINZA MEDIO</t>
  </si>
  <si>
    <t>PA AJUNTADEIRA DE BICO</t>
  </si>
  <si>
    <t>MANGUEIRA CORRUGADA 2 POLEGADAS</t>
  </si>
  <si>
    <t>FERRO FUNDIDO 53MM FC 300,00X53,00</t>
  </si>
  <si>
    <t>BARRA ANTIPANICO COM TRAVAMENTO HORIZONTAL 1,00M</t>
  </si>
  <si>
    <t>BARRA ANTIPANICO COM TRAVA VERTICAL 1,00X3,30M</t>
  </si>
  <si>
    <t>MACANETA PARA BARRA ANTIPANICO</t>
  </si>
  <si>
    <t>SUPORTE PE DE GALINHA 600MM</t>
  </si>
  <si>
    <t>TERMINAL ACABAMENTO CB60T CANALETA 60</t>
  </si>
  <si>
    <t>SOFA</t>
  </si>
  <si>
    <t>obs</t>
  </si>
  <si>
    <t>FURIOSO UVA VERDE E PESSEGO 12X250ML</t>
  </si>
  <si>
    <t>FURIOSO UVA VERDE E PESSEGO 250ML</t>
  </si>
  <si>
    <t>CER MOEMA 6X355ML</t>
  </si>
  <si>
    <t>CER MOEMA 355ML</t>
  </si>
  <si>
    <t>CER BAMBOA 12X269ML - INTER BELEM</t>
  </si>
  <si>
    <t>FURIOSO UVA VERDE E PESSEGO 12X250ML IND - CERVEJARIA</t>
  </si>
  <si>
    <t>CER MOEMA 6X355ML IND - CERVEJARIA</t>
  </si>
  <si>
    <t>AGUA HIDRATAR C/ GAS 500ML IND - CERVEJARIA</t>
  </si>
  <si>
    <t>AGUA HIDRATAR S/ GAS 500ML IND - CERVEJARIA</t>
  </si>
  <si>
    <t>AGUA HIDRATAR S/ GAS 5LT IND - CERVEJARIA</t>
  </si>
  <si>
    <t>AGUA HIDRATAR S/ GAS 1,5LT IND - CERVEJARIA</t>
  </si>
  <si>
    <t>AGUA NEVOA S/ GAS 500ML IND - CERVEJARIA</t>
  </si>
  <si>
    <t>AGUA NEVOA C/ GAS 500ML IND - CERVEJARIA</t>
  </si>
  <si>
    <t>AGUA HIDRATAR C/ GAS 330ML IND - CERVEJARIA</t>
  </si>
  <si>
    <t>AGUA HIDRATAR S/ GAS 330ML IND - CERVEJARIA</t>
  </si>
  <si>
    <t>AGUA HIDRATAR S/ GAS 200ML IND - CERVEJARIA</t>
  </si>
  <si>
    <t>FURIOSO UVA VERDE E PESSEGO 12X250ML IND - REFRIKO</t>
  </si>
  <si>
    <t>CER MOEMA 6X355ML IND - REFRIKO</t>
  </si>
  <si>
    <t>CER MOEMA 355ML IND - REFRIKO</t>
  </si>
  <si>
    <t>CER DEL PUERTO 12X269ML</t>
  </si>
  <si>
    <t>CER DEL PUERTO 12X350ML</t>
  </si>
  <si>
    <t>FURIOSO UVA VERDE E PESSEGO 12X250ML EXP</t>
  </si>
  <si>
    <t>REFRIKO TUBAINA 350ML - ME</t>
  </si>
  <si>
    <t>FURIOSO UVA VERDE E PESSEGO 12X250ML - ME</t>
  </si>
  <si>
    <t>FURIOSO UVA VERDE E PESSEGO 250ML - ME</t>
  </si>
  <si>
    <t>CV BELLA ROMA INTER BELEM 6X600ML - ME</t>
  </si>
  <si>
    <t>COQ DELIRIUS 473ML - ME</t>
  </si>
  <si>
    <t>COQ DUELO RABO DE GALO 920ML - ME</t>
  </si>
  <si>
    <t>CER MOEMA 6X355ML - ME</t>
  </si>
  <si>
    <t>CER MOEMA 355ML - ME</t>
  </si>
  <si>
    <t>CER BAMBOA 12X269ML - INTER BELEM - ME</t>
  </si>
  <si>
    <t>VT QUINTA DO MORGADO SUAVE 245ML - ME</t>
  </si>
  <si>
    <t>VT TRAPICHE VINEYARDS CABERNET SAUVIGNON 750ML - ME</t>
  </si>
  <si>
    <t>VT TRAPICHE VINEYARDS MALBEC 750ML - ME</t>
  </si>
  <si>
    <t>VT TRAPICHE VINEYARDS MERLOT 750ML - ME</t>
  </si>
  <si>
    <t>VB TRAPICHE VINEYARDS CHARDONNAY 750ML - ME</t>
  </si>
  <si>
    <t>ESP SALTON CLASSIC DEMI SEC ROSE 750ML - ME</t>
  </si>
  <si>
    <t>ESP SALTON POETICA DEMI SEC ROSE 750ML - ME</t>
  </si>
  <si>
    <t>ESP SALTON POETICA FLEUR DE BULLES BRUT 750ML - ME</t>
  </si>
  <si>
    <t>VOD JAMES COOK INTER BELEM 6X900ML - ME</t>
  </si>
  <si>
    <t>GIN JAMES COOK INTER BELEM 6X900ML - ME</t>
  </si>
  <si>
    <t>CV BELLA ROMA 15LT - ME</t>
  </si>
  <si>
    <t>CV BELLA ROMA 30LT - ME</t>
  </si>
  <si>
    <t>RUM BACARDI BIG APPLE 700ML - ME</t>
  </si>
  <si>
    <t>RUM BACARDI MOJITO 700ML - ME</t>
  </si>
  <si>
    <t>ROTULO SLEEVE FURIOSO UVA VERDE E PESSEGO 250ML IND</t>
  </si>
  <si>
    <t>FILME TERMOENCOLHIVEL LISO 380X0,05MM IND</t>
  </si>
  <si>
    <t>SOLUCAO DE LIMPEZA TWA 1LT</t>
  </si>
  <si>
    <t>DETERGENTE ALCALINO CLORADO 50L</t>
  </si>
  <si>
    <t>ETIQUETA ADESIVA BOPP 70X100 BRANCA</t>
  </si>
  <si>
    <t>ETIQUETA ADESIVA BOPP 70X100 ROXA</t>
  </si>
  <si>
    <t>ETIQUETA ADESIVA BOPP 70X100 VERDE AGUA</t>
  </si>
  <si>
    <t>ETIQUETA ADESIVA BOPP 70X100 CORAL</t>
  </si>
  <si>
    <t>ETIQUETA ADESIVA BOPP 70X100 CINZA</t>
  </si>
  <si>
    <t>ETIQUETA ADESIVA BOPP 70X100 AMARELA</t>
  </si>
  <si>
    <t>ETIQUETA ADESIVA BOPP 70X100 LILAS</t>
  </si>
  <si>
    <t>ETIQUETA ADESIVA BOPP 70X100 VERDE</t>
  </si>
  <si>
    <t>ETIQUETA ADESIVA BOPP 70X100 AZUL</t>
  </si>
  <si>
    <t>ETIQUETA ADESIVA BOPP 70X100 MARROM</t>
  </si>
  <si>
    <t>CAIXA GARRAFEIRA 51 - RET</t>
  </si>
  <si>
    <t>LIXEIRA 50L COM PEDAL</t>
  </si>
  <si>
    <t>LIXEIRA PLASTICA 8L TELADA</t>
  </si>
  <si>
    <t>HIPOCLORITO DE CALCIO 65 BALDE 10 KG</t>
  </si>
  <si>
    <t>ETIQUETA ADESIVA BOPP 70X100 LARANJA</t>
  </si>
  <si>
    <t>ETIQUETA ADESIVA BOPP 105X160 AZUL PANTONE 297</t>
  </si>
  <si>
    <t>ETIQUETA ADESIVA BOPP 70X100 ROSA</t>
  </si>
  <si>
    <t>COROA DE FLORES</t>
  </si>
  <si>
    <t>REFIL PARA FILTRO CLOR 5</t>
  </si>
  <si>
    <t>PROTETOR SOLAR</t>
  </si>
  <si>
    <t>FRASCO VIDRO BORO 3.3 TAMPA GL45 100ML</t>
  </si>
  <si>
    <t>PLACA DE PETRI COLIFORME TOTAL E FECAL 60X15</t>
  </si>
  <si>
    <t>KIT MEDIDOR DE OZONIO</t>
  </si>
  <si>
    <t>COMPACT DRYTOTAL TC</t>
  </si>
  <si>
    <t>COMPACT DRY BOLORES E LEVEDURAS RAPIDO YMR</t>
  </si>
  <si>
    <t>AMOSTRA EMBALAGEM</t>
  </si>
  <si>
    <t>PIPETA KIPP 1ML COM ERLENMEYER 500ML</t>
  </si>
  <si>
    <t>CLORETO POTASSIO 500ML</t>
  </si>
  <si>
    <t>DENSIMETRO ALCOOL 00/10 VIDRO</t>
  </si>
  <si>
    <t>PIPETA GRADUADA DE 1ML VIDRO</t>
  </si>
  <si>
    <t>BECKER GRADUADO VIDRO FORMA BAIXA CAP 600ML</t>
  </si>
  <si>
    <t>LAMINAS P/MICROSCOPIO PONTA FOSCA 26X76MM</t>
  </si>
  <si>
    <t>FONE DE OUVIDO HEADSET</t>
  </si>
  <si>
    <t>FONTE ATX 200W</t>
  </si>
  <si>
    <t>FONTE INJETOR POE</t>
  </si>
  <si>
    <t>SUPORTE PARA GABINETE COM RODINHAS</t>
  </si>
  <si>
    <t>CABO DE FORCA PARA DESKTOP 1.5M</t>
  </si>
  <si>
    <t>PASTA TERMICA SILVER</t>
  </si>
  <si>
    <t>FONTE ATX 350W</t>
  </si>
  <si>
    <t>SWITCH TP-LINK 8 PORTAS GIGABIT</t>
  </si>
  <si>
    <t>CABO DISPLAYPORT PARA HDMI</t>
  </si>
  <si>
    <t>CAPA PLASTICO PARA CONECTOR DB9 / VGA 15</t>
  </si>
  <si>
    <t>CONECTOR DB9 FEMEA</t>
  </si>
  <si>
    <t>CONECTOR DB9 MACHO</t>
  </si>
  <si>
    <t>SOLDA TUBO 1,0MM</t>
  </si>
  <si>
    <t>PASTA DE SOLDA 50G</t>
  </si>
  <si>
    <t>SIM CARD 4G</t>
  </si>
  <si>
    <t>CELULAR - REDMI 14C MIDNIGHT BLACK</t>
  </si>
  <si>
    <t>CELULAR - REDMI 14C STARRU BLUE</t>
  </si>
  <si>
    <t>CELULAR - REDMI 14C VERDE SALVIA</t>
  </si>
  <si>
    <t>CELULAR - REDMI 13C MIDNIGHT BLACK</t>
  </si>
  <si>
    <t>KIT C/5 RETO PELETRODUTO LUVA SEM ROSCA</t>
  </si>
  <si>
    <t>RACK PAREDE 16U 78X60X50 PRETO</t>
  </si>
  <si>
    <t>ANILHA DE IDENTIFICACAO P/ CABO 2,5 4,5MM</t>
  </si>
  <si>
    <t>FITAS COMPATIVEL PRATA</t>
  </si>
  <si>
    <t>CONECTOR FEMEA RJ45 CAT-6</t>
  </si>
  <si>
    <t>PATCH PANEL 24P CAT-6</t>
  </si>
  <si>
    <t>FONTE 9V 3A COM DOIS ADAPTADORES</t>
  </si>
  <si>
    <t>FILTRO PRIVACIDADE PARA NOTEBOOK</t>
  </si>
  <si>
    <t>BATERIA SELADA 12V 9AH</t>
  </si>
  <si>
    <t>FONTE 12V 2A</t>
  </si>
  <si>
    <t>SSD EXTERNO PORTATIL 2TB</t>
  </si>
  <si>
    <t>CARREGADOR PORTATIL</t>
  </si>
  <si>
    <t>ELETROCALHA LISA 50X50X3000MM</t>
  </si>
  <si>
    <t>GANCHO CURTO P/ PERFILADO</t>
  </si>
  <si>
    <t>ELETROCALHA TAMPA LISA 50MM</t>
  </si>
  <si>
    <t>ELETRODUTO MEDIO 3/4 3M</t>
  </si>
  <si>
    <t>CONDULETE DE ALUMINIO 3/4 S/ TAMPA</t>
  </si>
  <si>
    <t>TAMPAO PVC 3/4</t>
  </si>
  <si>
    <t>UNIDUT CONICO 3/4</t>
  </si>
  <si>
    <t>TAMPA DE ALUMINIO P/ CONDULETE RJ45</t>
  </si>
  <si>
    <t>ABRACADUTO 200X2,5MM</t>
  </si>
  <si>
    <t>ABRACADUTO 200X3,6MM</t>
  </si>
  <si>
    <t>SACO DE LIXO 20L</t>
  </si>
  <si>
    <t>ALCOOL LIQUIDO 70</t>
  </si>
  <si>
    <t>GUARDANAPO 30X30 50 UND</t>
  </si>
  <si>
    <t>PRATO PLASTICO DESCARTAVEL C/10 UND</t>
  </si>
  <si>
    <t>GARFO DESCARTAVEL SOBREMESA</t>
  </si>
  <si>
    <t>ALCOOL ETILICO HIDRATADO 70 INPM 5L</t>
  </si>
  <si>
    <t>ESCOVA SANITARIA</t>
  </si>
  <si>
    <t>TUBO PARA LIXEIRA DE COPOS</t>
  </si>
  <si>
    <t>BASE PARA LIXEIRA DE COPOS</t>
  </si>
  <si>
    <t>SAPONACEO CREMOSO</t>
  </si>
  <si>
    <t>TOALHA DE PAPEL COZINHA</t>
  </si>
  <si>
    <t>ACUCAR CRISTAL 5KG</t>
  </si>
  <si>
    <t>SACO DE LIXO 150L</t>
  </si>
  <si>
    <t>GELO 20K</t>
  </si>
  <si>
    <t>GELO 5KG</t>
  </si>
  <si>
    <t>PANO XADREZ</t>
  </si>
  <si>
    <t>ACUCAR REFINADO 1KG</t>
  </si>
  <si>
    <t>AZEITE 500ML</t>
  </si>
  <si>
    <t>ALHO</t>
  </si>
  <si>
    <t>CEBOLA</t>
  </si>
  <si>
    <t>FERMENTO EM PO 250G</t>
  </si>
  <si>
    <t>CENOURA</t>
  </si>
  <si>
    <t>FUBA 1KG</t>
  </si>
  <si>
    <t>GUARDANAPO 20X20</t>
  </si>
  <si>
    <t>LEITE SEMI DESNATADO</t>
  </si>
  <si>
    <t>KETCHUP TRADICIONAL 1K</t>
  </si>
  <si>
    <t>MAIONESE 1KG</t>
  </si>
  <si>
    <t>BANDEJA DE OVO COM 30</t>
  </si>
  <si>
    <t>PIPOCA PACOTE</t>
  </si>
  <si>
    <t>QUEIJO PARMESAO RALADO</t>
  </si>
  <si>
    <t>HAMBURGUER COM 50UN</t>
  </si>
  <si>
    <t>SALSICHA</t>
  </si>
  <si>
    <t>SACO DE PIPOCA 25X6 PAPEL COM 100</t>
  </si>
  <si>
    <t>LUVA TERMICA</t>
  </si>
  <si>
    <t>SACO PLASTICO MINI 15X10 C/100</t>
  </si>
  <si>
    <t>COPO DESCARTAVEL 440ML</t>
  </si>
  <si>
    <t>MOP BALDE DE INOX</t>
  </si>
  <si>
    <t>COPO DESCARTAVEL 500ML</t>
  </si>
  <si>
    <t>SABONETE ESPUMA 5 LITROS</t>
  </si>
  <si>
    <t>SACO DE PAPEL 25X16 C/500</t>
  </si>
  <si>
    <t>PANO MULTUSO BRANCO COM 600 PANOS</t>
  </si>
  <si>
    <t>LIMPA ALUMINIO 500ML</t>
  </si>
  <si>
    <t>BATATA CHIPS 45G CEBOLA SALSA</t>
  </si>
  <si>
    <t>BATATA CHIPS 33G SAL</t>
  </si>
  <si>
    <t>CHOCOLATE KIT KAT</t>
  </si>
  <si>
    <t>BATATA CHIPS 40G CEBOLA E SALSA</t>
  </si>
  <si>
    <t>CHOCOLATE BIS XTRA</t>
  </si>
  <si>
    <t>ALFACE</t>
  </si>
  <si>
    <t>MOLHO SHOYU</t>
  </si>
  <si>
    <t>CEBOLINHA VERDES</t>
  </si>
  <si>
    <t>TOMATE</t>
  </si>
  <si>
    <t>TEMPERO CEBOLA, ALHO E SALSA</t>
  </si>
  <si>
    <t>COLORIFICO</t>
  </si>
  <si>
    <t>ABACAXI</t>
  </si>
  <si>
    <t>BANANA</t>
  </si>
  <si>
    <t>MACA</t>
  </si>
  <si>
    <t>MAMAO</t>
  </si>
  <si>
    <t>MILHO VERDE SACHE</t>
  </si>
  <si>
    <t>PEITO DE FRANGO</t>
  </si>
  <si>
    <t>LARANJA</t>
  </si>
  <si>
    <t>MORANGO  BANDEJA</t>
  </si>
  <si>
    <t>REQUEIJAO BISNAGA 1,5KG</t>
  </si>
  <si>
    <t>UVA SEM SEMENTE BANDEJA</t>
  </si>
  <si>
    <t>COPO ACRILICO 300ML</t>
  </si>
  <si>
    <t>COPO DESCARTAVEL 200ML</t>
  </si>
  <si>
    <t>GALAO DE AGUA 20L</t>
  </si>
  <si>
    <t>SACO PLASTICO 22X12 HOT DOG 1KG</t>
  </si>
  <si>
    <t>REFIL RODO DE ALUMINIO 1M</t>
  </si>
  <si>
    <t>CANETA PARA RETROPROJETOR 1.0 VERMELHO</t>
  </si>
  <si>
    <t>FITA DUPLA FACE 12X33MT</t>
  </si>
  <si>
    <t>CARIMBO FURIOSO PRETO</t>
  </si>
  <si>
    <t>FITA SILVER TAPE 48MMX10MT PRETA</t>
  </si>
  <si>
    <t>CARIMBO AUTOMATICO RECEBIMENTO</t>
  </si>
  <si>
    <t>KIT PINCEL QUADRO BRANCO 4 CORES COM APAGADOR</t>
  </si>
  <si>
    <t>FITA DUPLA FACE 25CM</t>
  </si>
  <si>
    <t>FITILHO PARA AMARRACAO</t>
  </si>
  <si>
    <t>FECHADURA SENHA PARA MOVEIS</t>
  </si>
  <si>
    <t>ORGANIZADOR TRIPLO HORIZONTAL</t>
  </si>
  <si>
    <t>ESTOJO VELUDO PARA MEDALHA</t>
  </si>
  <si>
    <t>CLIPS 4/0</t>
  </si>
  <si>
    <t>CLIPS 2/0</t>
  </si>
  <si>
    <t>CLIPS 10/0</t>
  </si>
  <si>
    <t>PINCEL ATOMICO</t>
  </si>
  <si>
    <t>BANDEJA ORGANIZADORA DE DINHEIROS</t>
  </si>
  <si>
    <t>QUADRO BRANCO 2000X120</t>
  </si>
  <si>
    <t>PLASTICO ADESIVO INCOLOR</t>
  </si>
  <si>
    <t>BARRAMENTO PENTE LIGACAO PARA 12 DISJ BIF 120A</t>
  </si>
  <si>
    <t>TEE SOLDAVEL 90X25MM</t>
  </si>
  <si>
    <t>EXTINTOR PO QUIMICO SECO ABC 4KG</t>
  </si>
  <si>
    <t>CONDULETE PVC SEM ROSCA</t>
  </si>
  <si>
    <t>PORCELANATO 80X80 DISTRITO NATURAL</t>
  </si>
  <si>
    <t>CAIXA DE TOMADA 4</t>
  </si>
  <si>
    <t>MODULO HDMI</t>
  </si>
  <si>
    <t>CABO FLEX 2,5MM AZUL</t>
  </si>
  <si>
    <t>CABO FLEX 2,5MM VERMELHO</t>
  </si>
  <si>
    <t>CABO FLEX 1,5MM AMARELO</t>
  </si>
  <si>
    <t>SPOT EXTERNO PARA LAMPADA</t>
  </si>
  <si>
    <t>LUVA DE COBRE LF 70</t>
  </si>
  <si>
    <t>TERMINAL TUBULAR ILHOS ISOLADO 1,5MM PRETO</t>
  </si>
  <si>
    <t>FITA PASSA FIO ALMA ACO 20M</t>
  </si>
  <si>
    <t>EXTINTOR PO QUIMICO SECO 2KG</t>
  </si>
  <si>
    <t>SUPORTE PARA EXTINTOR PO QUIMICO SECO 2KG</t>
  </si>
  <si>
    <t>ZARCAO CINZA 3,6 LITROS</t>
  </si>
  <si>
    <t>SAPATA PREGO 22 MM</t>
  </si>
  <si>
    <t>CORREDICA OCULTA DE 350MM</t>
  </si>
  <si>
    <t>CORREDICA OCULTA DE 500MM</t>
  </si>
  <si>
    <t>CORREDICA TELESCOPICA TOCH 350MM</t>
  </si>
  <si>
    <t>TINTA CIMENTO QUEIMADO FOSCO CINZA 20KG</t>
  </si>
  <si>
    <t>DISCO ABRASIVO TELHADO 225MM P220</t>
  </si>
  <si>
    <t>MASSA CORRIDA PVA 25KG</t>
  </si>
  <si>
    <t>TINTA BRACO NEVE 18L</t>
  </si>
  <si>
    <t>TINTA CIMENTO QUEIMADO CINZA COMUM 5KG</t>
  </si>
  <si>
    <t>LIXA ROLO N 60</t>
  </si>
  <si>
    <t>CONDULETE PVC 1/2X3/4</t>
  </si>
  <si>
    <t>CONJUNTO EMBUTIDO SEM PLACA CONDULETE</t>
  </si>
  <si>
    <t>CAMISETA POLO MANGA CURTA FEMININA GRUPO RFK VERDE TAMANHO P</t>
  </si>
  <si>
    <t>CALCA UNIFORME ELETRICISTA COM LISTRA REFLETIVA CINZA TAMANHO P</t>
  </si>
  <si>
    <t>CALCA UNIFORME ELETRICISTA COM LISTRA REFLETIVA CINZA TAMANHO G</t>
  </si>
  <si>
    <t>CALCA UNIFORME ELETRICISTA COM LISTRA REFLETIVA CINZA TAMANHO GG</t>
  </si>
  <si>
    <t>CALCA UNIFORME ELETRICISTA COM LISTRA REFLETIVA CINZA TAMANHO XG</t>
  </si>
  <si>
    <t>CALCA UNIFORME ELETRICISTA COM LISTRA REFLETIVA CINZA TAMANHO EXG</t>
  </si>
  <si>
    <t>CAMISETA POLO MANGA CURTA FEMININA REFRIKO AMARELA TAMANHO P</t>
  </si>
  <si>
    <t>CAMISA UNIFORME ELETRICISTA COM LISTRA REFLETIVA CINZA TAMANHO XG</t>
  </si>
  <si>
    <t>CAMISA UNIFORME ELETRICISTA COM LISTRA REFLETIVA CINZA TAMANHO GG</t>
  </si>
  <si>
    <t>CAMISA UNIFORME ELETRICISTA COM LISTRA REFLETIVA CINZA TAMANHO G</t>
  </si>
  <si>
    <t>CAMISA UNIFORME ELETRICISTA COM LISTRA REFLETIVA CINZA TAMANHO M</t>
  </si>
  <si>
    <t>CAMISETA POLO MANGA CURTA FEMININA GRUPO RFK VERDE TAMANHO G</t>
  </si>
  <si>
    <t>CAMISETA POLO MANGA CURTA MASCULINO GRUPO RFK VERDE TAMANHO G1</t>
  </si>
  <si>
    <t>CAMISETA POLO MANGA CURTA MASCULINO GRUPO RFK VERDE TAMANHO G2</t>
  </si>
  <si>
    <t>CAMISETA POLO MANGA CURTA MASCULINO GRUPO RFK VERDE TAMANHO G3</t>
  </si>
  <si>
    <t>CAMISETA POLO MANGA CURTA MASCULINO GRUPO RFK VERDE TAMANHO G4</t>
  </si>
  <si>
    <t>CAMISETA POLO MANGA CURTA MASCULINO GRUPO RFK VERDE TAMANHO G5</t>
  </si>
  <si>
    <t>CAMISETA POLO MANGA CURTA MASCULINO GRUPO RFK VERDE TAMANHO G6</t>
  </si>
  <si>
    <t>CAMISETA POLO MANGA CURTA FEMININA GRUPO RFK VERDE TAMANHO GG</t>
  </si>
  <si>
    <t>JUGULAR PARA CAPACETE</t>
  </si>
  <si>
    <t>CAMISETA POLO MANGA CURTA REFRESA AZUL TAMANHO P</t>
  </si>
  <si>
    <t>CAMISETA POLO MANGA CURTA REFRESA AZUL TAMANHO M</t>
  </si>
  <si>
    <t>CAMISETA POLO MANGA CURTA REFRESA AZUL TAMANHO G</t>
  </si>
  <si>
    <t>CAMISETA POLO MANGA CURTA REFRESA AZUL TAMANHO GG</t>
  </si>
  <si>
    <t>CAMISETA POLO MANGA CURTA REFRESA AZUL TAMANHO 5G</t>
  </si>
  <si>
    <t>CAMISETA POLO MANGA CURTA REFRESA AMARELA TAMANHO P</t>
  </si>
  <si>
    <t>CAMISETA POLO MANGA CURTA REFRESA AMARELA TAMANHO M</t>
  </si>
  <si>
    <t>CAMISETA POLO MANGA CURTA REFRESA AMARELA TAMANHO GG</t>
  </si>
  <si>
    <t>TOP FURIOSO UVA VERDE E PESSEGO TAMANHO UNICO</t>
  </si>
  <si>
    <t>CAMISA UNIFORME ELETRICISTA COM LISTRA REFLETIVA CINZA TAMANHO P</t>
  </si>
  <si>
    <t>LUVA ISOLANTE TAMANHO 10</t>
  </si>
  <si>
    <t>CAMISETA POLO MANGA CURTA FEMININA GRUPO RFK VERDE TAMANHO M</t>
  </si>
  <si>
    <t>UNIFORME ESPORTIVO VERDE REFRIKO</t>
  </si>
  <si>
    <t>CAMISETA POLO MANGA CURTA FEMININA BELLA ROMA ROXA TAMANHO M</t>
  </si>
  <si>
    <t>CAMISA MANGA LONGA MASCULINO FURIOSO PRETO TAMANHO M</t>
  </si>
  <si>
    <t>CAMISA MANGA LONGA MASCULINO FURIOSO PRETO TAMANHO G</t>
  </si>
  <si>
    <t>CAMISA MANGA LONGA MASCULINO FURIOSO PRETO TAMANHO GG</t>
  </si>
  <si>
    <t>CAMISA MANGA LONGA FEMININA FURIOSO BARRETOS PRETO TAMANHO P</t>
  </si>
  <si>
    <t>CAMISA MANGA LONGA FEMININA FURIOSO BARRETOS PRETO TAMANHO PP</t>
  </si>
  <si>
    <t>CAMISA MANGA LONGA FEMININA FURIOSO BARRETOS PRETO TAMANHO G</t>
  </si>
  <si>
    <t>CAMISA MANGA LONGA FEMININA FURIOSO BARRETOS ROSA TAMANHO PP</t>
  </si>
  <si>
    <t>CAMISA MANGA LONGA FEMININA FURIOSO BARRETOS ROSA TAMANHO M</t>
  </si>
  <si>
    <t>CAMISA MANGA LONGA FEMININA FURIOSO BARRETOS BRANCA TAMANHO PP</t>
  </si>
  <si>
    <t>CAMISA MANGA LONGA FEMININA FURIOSO MARROM TAMANHO PP</t>
  </si>
  <si>
    <t>CAMISA MANGA LONGA MASCULINO FURIOSO MARROM TAMANHO M</t>
  </si>
  <si>
    <t>CAMISETA POLO MANGA CURTA MASCULINO FURIOSO BARRETOS PRETO TAMANHO M</t>
  </si>
  <si>
    <t>CAMISETA POLO MANGA CURTA MASCULINO FURIOSO BARRETOS PRETO TAMANHO G</t>
  </si>
  <si>
    <t>CAMISETA POLO MANGA CURTA FEMININA FURIOSO BARRETOS PRETO TAMANHO PP</t>
  </si>
  <si>
    <t>CAMISETA POLO MANGA CURTA FEMININA FURIOSO BARRETOS PRETO TAMANHO P</t>
  </si>
  <si>
    <t>CAMISA MANGA LONGA FURIOSO PATROCINIO PRETA TAMANHO P</t>
  </si>
  <si>
    <t>CAMISETA POLO MANGA CURTA FEMININA FURIOSO BARRETOS PRETO TAMANHO M</t>
  </si>
  <si>
    <t>CAMISETA POLO MANGA CURTA MASCULINO FURIOSO BARRETOS PRETO TAMANHO P</t>
  </si>
  <si>
    <t>CAMISETA PERSONALIZADA TUBAINA TAMANHO M</t>
  </si>
  <si>
    <t>CORREIA EM V B050</t>
  </si>
  <si>
    <t>ABRACADEIRA ROSCA 9M 1/4X4</t>
  </si>
  <si>
    <t>REPARO CINTA CATALIZADOR SC 124S</t>
  </si>
  <si>
    <t>PASTILHA DE FREIO DIANTEIRO</t>
  </si>
  <si>
    <t>SENSOR ALTURA EBS</t>
  </si>
  <si>
    <t>EXTENSAO PARA SOQUETE DE IMPACTO</t>
  </si>
  <si>
    <t>ESPUMA AUTOMOTIVA</t>
  </si>
  <si>
    <t>BUZINA AUTOMOTIVA</t>
  </si>
  <si>
    <t>BOBINA DE CAMPO 29MT COM CARCACA E SUPORTE ESCOVA</t>
  </si>
  <si>
    <t>CONJUNTO AMARRACAO AUTOMOTIVO</t>
  </si>
  <si>
    <t>SELANTE POLIURETANO</t>
  </si>
  <si>
    <t>BATTERT PAD</t>
  </si>
  <si>
    <t>LIMPA BICO</t>
  </si>
  <si>
    <t>PASTILHA PARA COMBUSTIVEL</t>
  </si>
  <si>
    <t>MACHO GIRATORIO MANGUEIRA E UM CONEC</t>
  </si>
  <si>
    <t>CAPA PROTECAO PARA MANGUEIRA</t>
  </si>
  <si>
    <t>TANQUE EXPANSAO</t>
  </si>
  <si>
    <t>CAPA DE PORCA BOLIVIANA 32/33MM</t>
  </si>
  <si>
    <t>PINHAO DE PARTIDA</t>
  </si>
  <si>
    <t>VEDANTE BOMBA</t>
  </si>
  <si>
    <t>LENTE LANTERNA TRASEIRA</t>
  </si>
  <si>
    <t>PASTILHA DE FREIO TRASEIRA</t>
  </si>
  <si>
    <t>SENSOR DE PASTILHA DE FREIO</t>
  </si>
  <si>
    <t>ANEL SINCRONIZADOR</t>
  </si>
  <si>
    <t>CONJUNTO CONICO DO ANEL</t>
  </si>
  <si>
    <t>MAQUINA VIDRO</t>
  </si>
  <si>
    <t>INTERCAP</t>
  </si>
  <si>
    <t>COLA AUTOMOTIVA</t>
  </si>
  <si>
    <t>PERFIL CORTINA</t>
  </si>
  <si>
    <t>CATRACA ESTICAR SIDER</t>
  </si>
  <si>
    <t>CAIXA DE TRANSMISSAO</t>
  </si>
  <si>
    <t>COROA PINHAO</t>
  </si>
  <si>
    <t>CARENAGEM AUTOMOTIVA</t>
  </si>
  <si>
    <t>SELO CABECOTE</t>
  </si>
  <si>
    <t>CONJUNTO SEM FIM DA DIRECAO</t>
  </si>
  <si>
    <t>EIXO SETOR DIRECAO</t>
  </si>
  <si>
    <t>VOLANTE DO MOTOR</t>
  </si>
  <si>
    <t>ACABAMENTO PROTETOR AUTOMOTIVO</t>
  </si>
  <si>
    <t>CHATO 1X1/8</t>
  </si>
  <si>
    <t>SENSOR DE FREIO ABS</t>
  </si>
  <si>
    <t>PLANETARIA AUTOMOTIVA</t>
  </si>
  <si>
    <t>TAPETE</t>
  </si>
  <si>
    <t>FIBRA BASE ASSENTO</t>
  </si>
  <si>
    <t>KIT MANGUEIRA AUTOMOTIVA</t>
  </si>
  <si>
    <t>PONTA DURA CINTO DE SEGURANCA</t>
  </si>
  <si>
    <t>EMBUCHAMENTO AUTOMOTIVO</t>
  </si>
  <si>
    <t>INSULFILME</t>
  </si>
  <si>
    <t>PALHA CLIM</t>
  </si>
  <si>
    <t>ACRILICO TAMPA SLIM CRISTAL</t>
  </si>
  <si>
    <t>CORRUGADO</t>
  </si>
  <si>
    <t>CARPETE</t>
  </si>
  <si>
    <t>FILTRO DE AR INOX</t>
  </si>
  <si>
    <t>MADEIRA DE REFORCO PARA BANCO</t>
  </si>
  <si>
    <t>BOLSA DE AR CABINE SEM AMORTECEDOR</t>
  </si>
  <si>
    <t>CINTA COM GANCHO</t>
  </si>
  <si>
    <t>ASSENTO COM SUSPENSAO</t>
  </si>
  <si>
    <t>FIXADOR LONA</t>
  </si>
  <si>
    <t>CAMPANA AUTOMOTIVA</t>
  </si>
  <si>
    <t>CHAVE DE LUZ</t>
  </si>
  <si>
    <t>PORTA FUSIVEL</t>
  </si>
  <si>
    <t>CARRETEL ESTANHO</t>
  </si>
  <si>
    <t>FIO ELETRICO AUTOMOTIVO</t>
  </si>
  <si>
    <t>FAIXA ASENTO BANCO</t>
  </si>
  <si>
    <t>CAPA PARA CAMA</t>
  </si>
  <si>
    <t>FORRO TETO AUTOMOTIVO</t>
  </si>
  <si>
    <t>PARAFUSO SEXTAVADO 10X30</t>
  </si>
  <si>
    <t>PORCA SEXTAVADA 10MM ZINCADA</t>
  </si>
  <si>
    <t>ERLENMEYER 500ML BOCA LARGA PLASTICO</t>
  </si>
  <si>
    <t>APLICADOR MANUAL STRETCH AMARELO</t>
  </si>
  <si>
    <t>TELHAS ONDULADAS 5MT</t>
  </si>
  <si>
    <t>REGUA DE 3 TOMADAS 20A 2P</t>
  </si>
  <si>
    <t>PLUGUE MACHO PRENSA CABO 3P 20A</t>
  </si>
  <si>
    <t>CORREIA A 61</t>
  </si>
  <si>
    <t>CONEXAO PNEUMATICA RETA 1/4X6</t>
  </si>
  <si>
    <t>CONEXAO PNEUMATICA RETA 1/4X8</t>
  </si>
  <si>
    <t>CONEXAO PNEUMATICA RETA 1/4X10</t>
  </si>
  <si>
    <t>CONEXAO PNEUMATICA RETA 1/4X12</t>
  </si>
  <si>
    <t>EXPOSITOR VERTICAL ACRILICO CRISTAL</t>
  </si>
  <si>
    <t>FITA ZEBRADA 70X100</t>
  </si>
  <si>
    <t>ACIONADOR MANUAL CONVENCIONAL COM SIRENE</t>
  </si>
  <si>
    <t>DETECTOR DE FUMACA CONVENCIONAL UNIVERSAL</t>
  </si>
  <si>
    <t>CENTRAL DE ALARME CONVENCIONAL</t>
  </si>
  <si>
    <t>LAMINA TRAPEZOIDAL</t>
  </si>
  <si>
    <t>CHAVEIRO DE APROXIMACAO TAG 125 KHZ</t>
  </si>
  <si>
    <t>PONTA ROSCA ACO CARBONO BSP 2.1/2</t>
  </si>
  <si>
    <t>CURVA FEMEA FERRO GALVANIZADO BSP 2.1/2</t>
  </si>
  <si>
    <t>TE BSP 2.1/2</t>
  </si>
  <si>
    <t>TUBO NBR 5580 2.1/2</t>
  </si>
  <si>
    <t>CABO BLINDADO 4 VIAS 2X0.75MM</t>
  </si>
  <si>
    <t>PARAFUSO SEXTAVADO 1/4 INOX 7/16</t>
  </si>
  <si>
    <t>LUVA FG BSP 2.1/2</t>
  </si>
  <si>
    <t>UNIAO ASENTO BRONZE FG BSP 2.1/2</t>
  </si>
  <si>
    <t>REFIL FILTRO CARBON BLOCK 9.3/4</t>
  </si>
  <si>
    <t>ADAPTADOR STORZ 1.1/2</t>
  </si>
  <si>
    <t>ESGUICHO JATO REGULAVEL 1.1/2 LATAO</t>
  </si>
  <si>
    <t>MANGUEIRA INCENDIO TIPO 2 1.1/2X15 METROS</t>
  </si>
  <si>
    <t>REGISTRO HIDRANTE BRONZE 45 GRAUS X 2.1/2 POL 210LB</t>
  </si>
  <si>
    <t>ABRIGO SOBREPOR 90X60X17</t>
  </si>
  <si>
    <t>CHAVE STORZ DUPLA LATAO</t>
  </si>
  <si>
    <t>TEE INOX 304 TIPO Y 3 POLEGADAS</t>
  </si>
  <si>
    <t>REDUCAO INOX 304L OD PIPE 76,20X38,10MM</t>
  </si>
  <si>
    <t>TE INOX 304L OD PIPE 45 GRAUS 38,10MM 1.1/2</t>
  </si>
  <si>
    <t>TE INOX 304L OD PIPE 38,10MM 1.1/2POLEGADAS</t>
  </si>
  <si>
    <t>VALVULA RETENCAO SOLDA INOX 304L EPDM OD 1.1/2</t>
  </si>
  <si>
    <t>UNIAO INOX 304L SOLDA TC OD CURTA 38,10MM 1.1/2</t>
  </si>
  <si>
    <t>UNIAO INOX 304L SOLDA TC OD CURTA 76,20MM 3</t>
  </si>
  <si>
    <t>ARRUELA LISA GALVANIZADA 1/4</t>
  </si>
  <si>
    <t>ARRUELA PRESSAO INOX 6MM</t>
  </si>
  <si>
    <t>ARRUELA LISA INOX 6MM</t>
  </si>
  <si>
    <t>FILTRO DE AR PARA SOPRADOR 200X105X130MM</t>
  </si>
  <si>
    <t>GERADOR DE ESPUMA</t>
  </si>
  <si>
    <t>LIMITADOR DA PINCA ESA4000</t>
  </si>
  <si>
    <t>GAXETA TIPO CORDA PARA CALDEIRA</t>
  </si>
  <si>
    <t>BASE DA TULIPA SAE 304</t>
  </si>
  <si>
    <t>HASTE MENOR DO CENTRADOR</t>
  </si>
  <si>
    <t>HASTE MAIOR DO CENTRADOR</t>
  </si>
  <si>
    <t>SELO 1.1/4</t>
  </si>
  <si>
    <t>FITA ADESIVA TRANSPARENTE 45MM C/ 100M</t>
  </si>
  <si>
    <t>LUMINARIA DE BALIZAMENTO</t>
  </si>
  <si>
    <t>BACTERIA BIOESTIMULADOR BR STACK</t>
  </si>
  <si>
    <t>ROLHA DE SILICONE NR 13</t>
  </si>
  <si>
    <t>PINCEL ROMA</t>
  </si>
  <si>
    <t>CONDULETE PVC ELETRODUTO LEVE 3/4</t>
  </si>
  <si>
    <t>CONDULETE PVC ABRACADEIRA 3/4</t>
  </si>
  <si>
    <t>BUCHA FIXACAO SEM PARAFUSO S8</t>
  </si>
  <si>
    <t>PARAFUSO PARA BUCHA S8</t>
  </si>
  <si>
    <t>CONDULETE PVC SEM ROSCA ABRACADEIRA 3/4</t>
  </si>
  <si>
    <t>CONDULETE PVC SEM ROSCA ELETRODUTO 3/4</t>
  </si>
  <si>
    <t>CONDULETE PVC LUVA 3/4</t>
  </si>
  <si>
    <t>CONDULETE S/ROSCA ADAPTADOR 3/4</t>
  </si>
  <si>
    <t>CONJUNTO EMBUTIR S/PLACA P/CONDULETE 29+T 20A</t>
  </si>
  <si>
    <t>CONDULETE PVC TPA 1/2 3/4</t>
  </si>
  <si>
    <t>CONDULETE PVC SEM ROSCA LUVA 3/4</t>
  </si>
  <si>
    <t>CONDULETE PVC ADAPTADOR 3/4</t>
  </si>
  <si>
    <t>KIT LED PARA GELADEIRA</t>
  </si>
  <si>
    <t>CALHA DA LAMPADA 550MM</t>
  </si>
  <si>
    <t>PINO DE TOMADA</t>
  </si>
  <si>
    <t>FITA DE LED BIVOLT</t>
  </si>
  <si>
    <t>SUPORTE DOBRADICA SUPERIOR</t>
  </si>
  <si>
    <t>ADESIVO PARA GELADEIRA 0,47X1,76 TUBAINA</t>
  </si>
  <si>
    <t>ADESIVO PARA GELADEIRA 0,39X0,81 TUBAINA</t>
  </si>
  <si>
    <t>ADESIVO PARA CHOPEIRA 0,40X0,80 BAMBOA</t>
  </si>
  <si>
    <t>MICRO MOTOR 1/40</t>
  </si>
  <si>
    <t>PE NIVELADOR 100MM</t>
  </si>
  <si>
    <t>CABO DE ENERGIA PARA GELADEIRA</t>
  </si>
  <si>
    <t>CONDENSADOR DE GELADEIRA</t>
  </si>
  <si>
    <t>BANDANA FURIOSO PRETA 55X55CM</t>
  </si>
  <si>
    <t>EMBALAGEM POLI 20X29 INCOLOR</t>
  </si>
  <si>
    <t>FITILHO COMUM AMARELO 50MT</t>
  </si>
  <si>
    <t>SACOLA AMARELA REFRIKO TUBAINA 18X21CM</t>
  </si>
  <si>
    <t>SUCATA DE FERRO</t>
  </si>
  <si>
    <t>JOELHO SOLDAVEL 90X25MM</t>
  </si>
  <si>
    <t>TEFLON 100MM COM ADESIVO</t>
  </si>
  <si>
    <t>LONA PRETA COM EXTRA PROTECAO</t>
  </si>
  <si>
    <t>ADAPTADOR PVC CONDULETE 3/4</t>
  </si>
  <si>
    <t>SALGADOS VARIADOS</t>
  </si>
  <si>
    <t>BOLINHA DE QUEIJO PEQUENO</t>
  </si>
  <si>
    <t>KIBE PEQUENO</t>
  </si>
  <si>
    <t>COXINHA PEQUENA</t>
  </si>
  <si>
    <t>QUIBE PEQUENO</t>
  </si>
  <si>
    <t>ESFIRRA PEQUENA</t>
  </si>
  <si>
    <t>MINI SANDUICHE PAO SIRIO ESPECIAL</t>
  </si>
  <si>
    <t>COLCHAO INFLAVEL 1,91X1,37M PARA TOURO MECANICO</t>
  </si>
  <si>
    <t>PATCH DUPLA FACE 42X40,32MM FURIOSO</t>
  </si>
  <si>
    <t>BOLSA TERMICA 19X25CM FURIOSO</t>
  </si>
  <si>
    <t>LUMINOSO 660X502MM FURIOSO E FOGO</t>
  </si>
  <si>
    <t>LUMINOSO 344X508MM SOMENTE FOGO</t>
  </si>
  <si>
    <t>WOBBLER 15X15 REFRIKO</t>
  </si>
  <si>
    <t>CARTAZ A3 REFRIKO</t>
  </si>
  <si>
    <t>LAMINA REFRIKO</t>
  </si>
  <si>
    <t>PATCH DUPLA FACE LOGO 40X25,60MM FURIOSO</t>
  </si>
  <si>
    <t>CORDA TROPICAL 6MM</t>
  </si>
  <si>
    <t>LONA PARA TENDA SANFONADA 3X3MT</t>
  </si>
  <si>
    <t>GRAMA SINTETICA</t>
  </si>
  <si>
    <t>ADESIVO IMPRESSO PODIUM 0.50X0.50MT</t>
  </si>
  <si>
    <t>LONA IMPRESSA COM ILHOS ENTRADA 2.90X2.33MT</t>
  </si>
  <si>
    <t>LONA IMPRESSA 7.00X1.50MT</t>
  </si>
  <si>
    <t>LONA IMPRESSA 7.00X1.00MT</t>
  </si>
  <si>
    <t>ADESIVO IMPRESSO AUTOMOTIVO KART ADULTO 1.00X1.15MT</t>
  </si>
  <si>
    <t>ADESIVO IMPRESSO AUTOMOTIVO KART INFANTIL 0.50X0.57</t>
  </si>
  <si>
    <t>PAINEL EM LONA 3.00X0.80MT</t>
  </si>
  <si>
    <t>ADESIVO IMPRESSO LOGOS FURIOSO RECEPCAO 0.50X0.50MT</t>
  </si>
  <si>
    <t>ADESIVO IMPRESSO COMUM GELADEIRA FURIOSO 0.46X1.80MT</t>
  </si>
  <si>
    <t>CARTAO DE VISITA GRUPO RFK</t>
  </si>
  <si>
    <t>TRIEDO DE MESA REFRIKO</t>
  </si>
  <si>
    <t>CARDAPIO A4 REFRIKO</t>
  </si>
  <si>
    <t>CATALAGO GRUPO RFK</t>
  </si>
  <si>
    <t>BANQUETA DE MADEIRA - FURIOSO</t>
  </si>
  <si>
    <t>MESA MADEIRA BISTRO - FURIOSO</t>
  </si>
  <si>
    <t>SACO INCOLOR 25X37</t>
  </si>
  <si>
    <t>FOLDERS FURIOSO</t>
  </si>
  <si>
    <t>BOBINA BUMPING FURIOSO</t>
  </si>
  <si>
    <t>PRECIFICADOR 15X15 DIVIDIDO VINHO E GUARANA</t>
  </si>
  <si>
    <t>FOLHETOS A4 MERCADO PARATY</t>
  </si>
  <si>
    <t>FOLHETOS A4 MERCADO JAQUETA</t>
  </si>
  <si>
    <t>FOLHETOS A4 MERCADO PLANOS</t>
  </si>
  <si>
    <t>MASCOTE/BONECO DE VESTIR REFRIKO</t>
  </si>
  <si>
    <t>ADESIVO IMPRESSO COMUM FURIOSO 0.06X0.07</t>
  </si>
  <si>
    <t>LONA IMPRESSA COM ILHOS FURIOSO 3.00X2.53</t>
  </si>
  <si>
    <t>ADESIVO RECORTE AUTOMOTIVO FURIOSO 2.00X1.00</t>
  </si>
  <si>
    <t>LONA IMPRESSA COM ILHOS 20.00X1.00</t>
  </si>
  <si>
    <t>ADESIVO RECORTE AUTOMOTIVO FURIOSO 0.80X0.80</t>
  </si>
  <si>
    <t>PAINEL EM LONA 9.00X1.20</t>
  </si>
  <si>
    <t>LONA IMPRESSA COM ILHOS 2.82X0.65</t>
  </si>
  <si>
    <t>ADESIVO PERFURADO IMPRESSO 2.35X0.60</t>
  </si>
  <si>
    <t>LONA IMPRESSA COM ILHOS 33.50X2.10</t>
  </si>
  <si>
    <t>PLACA POLIESTIRENO ADESIVADA FURIOSO 1.00X0.60</t>
  </si>
  <si>
    <t>BOTTON 4,5CM FURIOSO</t>
  </si>
  <si>
    <t>OMBRELONE MADEIRA FURIOSO 2.40M REDONDO</t>
  </si>
  <si>
    <t>GUARDA SOL FURIOSO 2M C/ABA PRETO</t>
  </si>
  <si>
    <t>CADEIRA DE PRAIA ALUMINIO FURIOSO REFORCADA</t>
  </si>
  <si>
    <t>FOLHETO A4 SUPERMERCADO BIG DOG RFK</t>
  </si>
  <si>
    <t>FOLHETO A4 SUPERMERCADO LEVE MAIS RFK</t>
  </si>
  <si>
    <t>MICROFONE SEM FIO</t>
  </si>
  <si>
    <t>AGUA DE COCO</t>
  </si>
  <si>
    <t>FOLHETOS A4 SUPERMERCADOS SUPER SUL</t>
  </si>
  <si>
    <t>FOLHETOS A4 SUPERMERCADOS SP PEDROSA</t>
  </si>
  <si>
    <t>FOLHETOS A4 SUPERMERCADO DA FAMILIA</t>
  </si>
  <si>
    <t>FOLHETOS A4 MERCADO R.A OLIVERA</t>
  </si>
  <si>
    <t>FOLHETOS A4 MERCADO D CASA</t>
  </si>
  <si>
    <t>BASTAO DE LUZ LED</t>
  </si>
  <si>
    <t>INFLAVEL PROMOCIAL FURIOSO</t>
  </si>
  <si>
    <t>FOLHETO DE ENCARTE A4 GRUPO RFK</t>
  </si>
  <si>
    <t>CORDAO 22MM PARA CRACHA</t>
  </si>
  <si>
    <t>FITA DE LED 12V 6500K</t>
  </si>
  <si>
    <t>URNA EM MDF PARA SORTEIO 20X20CM FURIOSO</t>
  </si>
  <si>
    <t>URNA EM MDF PARA SORTEIO 20X20CM MOEMA</t>
  </si>
  <si>
    <t>URNA EM MDF PARA SORTEIO 20X20CM REFRIKO</t>
  </si>
  <si>
    <t>BLOQUINHO DE CUPONS PARA SORTEIO RFK</t>
  </si>
  <si>
    <t>CARTAZ A3 FURIOSO</t>
  </si>
  <si>
    <t>WOBBLER 15X15 FURIOSO</t>
  </si>
  <si>
    <t>WOBBLER 15X15 MOEMA</t>
  </si>
  <si>
    <t>CABO PARA ROLO DE PINTURA</t>
  </si>
  <si>
    <t>FITA DUPLA FACE ACRILICA 24MMX02</t>
  </si>
  <si>
    <t>DISPENSER PARA PAPEL HIGIENICO ROLO</t>
  </si>
  <si>
    <t>PLACA SAIDA DE EMERGENCIA</t>
  </si>
  <si>
    <t>LETRA CAIXA INOX</t>
  </si>
  <si>
    <t>ADESIVO JATEADO PARA PORTA GRUPO RFK</t>
  </si>
  <si>
    <t>ACRILICO CRISTAL PARA FOTO</t>
  </si>
  <si>
    <t>PREGO 15X15 C/ CABECA</t>
  </si>
  <si>
    <t>PREGO 18X30 C/ CABECA</t>
  </si>
  <si>
    <t>CHUMBADOR WB 12400</t>
  </si>
  <si>
    <t>JOGO CHAVE FENDA/PHILIPS ISOLADAS 6PCS</t>
  </si>
  <si>
    <t>DESEMPENADEIRA PLASTICA 18X30</t>
  </si>
  <si>
    <t>JOGO GRAMPO C/1,2,3 3PCS</t>
  </si>
  <si>
    <t>FECHO CHATO N 4</t>
  </si>
  <si>
    <t>BROCA AR 4,0 MM</t>
  </si>
  <si>
    <t>ABRACADEIRA NYLON PRETA 3,6X300MM</t>
  </si>
  <si>
    <t>SUPORTE PARA ROLO PINTURA 23CM</t>
  </si>
  <si>
    <t>ELETRODO 4600 6013X2,50 - 20 KG</t>
  </si>
  <si>
    <t>CABO PP CORDPLAST 3X1,5MM CORFIO/COBRECOM</t>
  </si>
  <si>
    <t>LUMINARIA EMBUTIR PRO 60W 0/10 90X90</t>
  </si>
  <si>
    <t>LUMINARIA INDUSTRIAL UFO 60W 85X85</t>
  </si>
  <si>
    <t>FONTE CHAVEADA 24V 5A</t>
  </si>
  <si>
    <t>DISPENSER DETERGENTE 600ML</t>
  </si>
  <si>
    <t>LUMINARIA POTENCIA 200W</t>
  </si>
  <si>
    <t>PERFIL 38X38X6 MT CHAPA 18</t>
  </si>
  <si>
    <t>PORTA COPO DESCARTAVEL</t>
  </si>
  <si>
    <t>ASSADEIRA DE ALUMINIO 67X47</t>
  </si>
  <si>
    <t>ESCORREDOR DE MACARRAO</t>
  </si>
  <si>
    <t>TACHO</t>
  </si>
  <si>
    <t>BATEDOR CLARA N 30</t>
  </si>
  <si>
    <t>ESPATULA 8</t>
  </si>
  <si>
    <t>FACA INOX</t>
  </si>
  <si>
    <t>CAIXA ORGANIZADORA 20L</t>
  </si>
  <si>
    <t>BACIA 10L TRANSPARENTE</t>
  </si>
  <si>
    <t>ESCUMADEIRA INOX</t>
  </si>
  <si>
    <t>TABUA</t>
  </si>
  <si>
    <t>VASO CACHEPOT FLOREIRA FLAT 67CM</t>
  </si>
  <si>
    <t>VASO CONICO 70CM</t>
  </si>
  <si>
    <t>PRATELEIRA ORGANIZADOR ARMARIO ACO 6 BANDEJAS</t>
  </si>
  <si>
    <t>BISNAGA GRADUADA 1000ML</t>
  </si>
  <si>
    <t>ESPATULA DE SILICONE</t>
  </si>
  <si>
    <t>RASPADOR INOX DOBRADO</t>
  </si>
  <si>
    <t>LIXEIRA INOX 12LTS C/ PEDAL AGATA</t>
  </si>
  <si>
    <t>SABONETEIRA ESPUMA C/ RESERVA BCA</t>
  </si>
  <si>
    <t>TOALHEIRO INTERFOLHA PRETO</t>
  </si>
  <si>
    <t>MICROONDAS 127V</t>
  </si>
  <si>
    <t>ADESIVO IMPRESSO QUADRO DE ACRILICO SALA VENDAS</t>
  </si>
  <si>
    <t>ADESIVO IMPRESSO COMUM REFRIKO E FURIOSO</t>
  </si>
  <si>
    <t>PEROXIDO DE HIDROGENIO</t>
  </si>
  <si>
    <t>JOGO DE DATAS SILICONE</t>
  </si>
  <si>
    <t>TESTE READYCULT COLIFORMS 100 READYCULT</t>
  </si>
  <si>
    <t>ACOPLAMENTO 19X19MM COM CHAVETA 6MM</t>
  </si>
  <si>
    <t>DIOXIDO DE CARBONO LIQUIDO</t>
  </si>
  <si>
    <t>PARAFUSO CABECA CHATA 4,5X60 PARA BUCHA TIJOLO S8</t>
  </si>
  <si>
    <t>BUCHA NYLON S-8 C/ ABA</t>
  </si>
  <si>
    <t>PARAFUSO AUTO ATARRACHANTE PANELA PH 4.8X45</t>
  </si>
  <si>
    <t>CORREIA POLY EM V</t>
  </si>
  <si>
    <t>ANEL ORING 46X2,50 VITON</t>
  </si>
  <si>
    <t>PARAFUSO ALLEN SEM CABECA 3X3</t>
  </si>
  <si>
    <t>PULVERIZADOR MANUAL 2 LITROS</t>
  </si>
  <si>
    <t>BUCHA DE REDUCAO ROSCAVEL 3/4X1/2</t>
  </si>
  <si>
    <t>TOMADA INDUSTRIAL SOBREPOR 3P+T 63A 380V VERMELHA</t>
  </si>
  <si>
    <t>SELO MECANICO 192</t>
  </si>
  <si>
    <t>PARAFUSO ALLEN CABECA CHATA INOX 3X8</t>
  </si>
  <si>
    <t>ARRUELA LISA POLIDA 3/16</t>
  </si>
  <si>
    <t>CORREIA T10 730</t>
  </si>
  <si>
    <t>ROTOR SIROCO INOX</t>
  </si>
  <si>
    <t>ANEL ELASTICO E-16</t>
  </si>
  <si>
    <t>ROTOR 310</t>
  </si>
  <si>
    <t>DISJUNTOR BIPOLAR 50A DIN CURVA C</t>
  </si>
  <si>
    <t>COTOVELO 90 PARA CANALETA</t>
  </si>
  <si>
    <t>ABRACADEIRA SUPORTE 3/4 POL COM LUVA ROSCA INOX</t>
  </si>
  <si>
    <t>UNIAO DIN 1.1/2 POL INOX</t>
  </si>
  <si>
    <t>ROLAMENTO 6301 2RS C3</t>
  </si>
  <si>
    <t>BOMBA AUTO ESCORVANTE 3 POLEGADA</t>
  </si>
  <si>
    <t>ROTARY ENCODER E58SC10-1024-6-L-5</t>
  </si>
  <si>
    <t>EMENDA ASA 40/1 E</t>
  </si>
  <si>
    <t>EMENDA ASA 60</t>
  </si>
  <si>
    <t>COLA EPOXI 23G</t>
  </si>
  <si>
    <t>COLA MASSA EPOXI 250G</t>
  </si>
  <si>
    <t>PAINEL IHM TP900 COMFORT 9 POLEGADAS</t>
  </si>
  <si>
    <t>ABRACADEIRA SUPORTE INOX 304L 25,40</t>
  </si>
  <si>
    <t>PA BICO 4</t>
  </si>
  <si>
    <t>REGISTRO ESFERA SOLDAVEL 20MM</t>
  </si>
  <si>
    <t>SUPORTE SERRA COPO 3/8</t>
  </si>
  <si>
    <t>TAMPA ROSCAVEL 3/4</t>
  </si>
  <si>
    <t>LUVA REDUCAO ROSCAVEL 1X3/4</t>
  </si>
  <si>
    <t>RESISTENCIA FITA NIQUEL CROMO 3X0,20MM</t>
  </si>
  <si>
    <t>LUVA DE REDUCAO SOLDAVEL 50X25MM</t>
  </si>
  <si>
    <t>REGISTRO ESFERA SOLDAVEL 25MM</t>
  </si>
  <si>
    <t>CARVAO ESMERILHADEIRA ANGULAR 4.1/2 MAKITA 459</t>
  </si>
  <si>
    <t>ADESIVO DE SILICONE</t>
  </si>
  <si>
    <t>SILENCIADOR COM REGULADORA 1/4</t>
  </si>
  <si>
    <t>CONEXAO PNEUMATICA 90 GRAUS M5X6</t>
  </si>
  <si>
    <t>CONEXAO PNEUMATICA UNIAO T 8MM</t>
  </si>
  <si>
    <t>CONEXAO PNEUMATICA UNIAO T 10MM</t>
  </si>
  <si>
    <t>CONEXAO PNEUMATICA UNIAO T 6MM</t>
  </si>
  <si>
    <t>POLIA DE FERRO 2A 90 MM</t>
  </si>
  <si>
    <t>MISTURA PADRAO PARA SOLDA</t>
  </si>
  <si>
    <t>CONEXAO PNEUMATICA 90 GRAUS 1/4X6</t>
  </si>
  <si>
    <t>POLIA DE FERRO 2A 80MM</t>
  </si>
  <si>
    <t>CONEXAO PNEUMATICA 90 GRAUS 1/4X10</t>
  </si>
  <si>
    <t>CONEXAO PNEUMATICA 90 GRAUS UNIAO 8MM</t>
  </si>
  <si>
    <t>CHAVE TORX T-15</t>
  </si>
  <si>
    <t>TOMADA BARRA DUPLA 10/20 BIVOLT BRANCA/CINZA</t>
  </si>
  <si>
    <t>ABRACADEIRA NYLON PRETA/BRANCA 3,6X300</t>
  </si>
  <si>
    <t>RODIZIO 4 POLEGADAS GIRATORIO COM ROSCA</t>
  </si>
  <si>
    <t>ESTEIRA DE LONA 900X955 ENTRADA TUNEL ALTA TEMPERATURA</t>
  </si>
  <si>
    <t>PLACA DE SINALIZACAO S3 40/20</t>
  </si>
  <si>
    <t>SINALIZADOR AUDIOVISUAL CONVENCIONAL</t>
  </si>
  <si>
    <t>PLACA DE SINALIZACAO S12 50/30</t>
  </si>
  <si>
    <t>PLACA DE SINALIZACAO S1 25/13</t>
  </si>
  <si>
    <t>PLACA DE SINALIZACAO S8 25/13</t>
  </si>
  <si>
    <t>PLACA SINALIZACAO S9 25/13</t>
  </si>
  <si>
    <t>PA BICO 03 COM CABO RETO PRETA</t>
  </si>
  <si>
    <t>TINTA SPRAY AMARELO</t>
  </si>
  <si>
    <t>ARRUELA LISA 1/4 INOX</t>
  </si>
  <si>
    <t>BARRA ROSCADA 1/4 INOX</t>
  </si>
  <si>
    <t>TINTA POLIURETANO VERMELHO</t>
  </si>
  <si>
    <t>PARAFUSO AUTO ATARRACHANTE 4.2X25MM</t>
  </si>
  <si>
    <t>ARAME LISO GALVANIZADO 20</t>
  </si>
  <si>
    <t>RELE DE ESTADO SOLIDO 80A 480V</t>
  </si>
  <si>
    <t>KIT ROLDANA DUPLA</t>
  </si>
  <si>
    <t>MODULO DE SAIDA DIGITAL 6ES7132-6BF01-0BA0</t>
  </si>
  <si>
    <t>EMENDA ASA 40/1 HP</t>
  </si>
  <si>
    <t>REGISTRO GAVETA 2 POLEGADAS</t>
  </si>
  <si>
    <t>SELO MECANICO TIPO 21  1.1/4 TUNGSTENIO/VITON</t>
  </si>
  <si>
    <t>PARAFUSO AUTOBROCANTE 4,2X13 CABECA LENTILHA</t>
  </si>
  <si>
    <t>MEMBRANA E TOUCH TP900 COMFORT 6AV2124-0JC01-0AX0</t>
  </si>
  <si>
    <t>TRANQUETA SOBREPOR ACO CROMADO S/ TRAVA ALIANCA</t>
  </si>
  <si>
    <t>SELO MECANICO R21 1.1/4 SILICIO/SILICIO/VITON</t>
  </si>
  <si>
    <t>ABA CONICA ENCHIMENTO ZGL RETELINS RT55104</t>
  </si>
  <si>
    <t>CORRENTE 40/1 HP PINO OCO</t>
  </si>
  <si>
    <t>KIT REPARO VALVULA RP-44B 1.1/2</t>
  </si>
  <si>
    <t>ATUADOR MAGNETICO DE SEGURANCA</t>
  </si>
  <si>
    <t>TULIPA ENVASADORA ZEGLA RT55106</t>
  </si>
  <si>
    <t>ARRUELA MOLA PRATO</t>
  </si>
  <si>
    <t>BARRA DE COLA - SX</t>
  </si>
  <si>
    <t>ROLAMENTO CONICO E CAPA DO ROLO DE COLA</t>
  </si>
  <si>
    <t>MANGUEIRA DE TEFLON REVERSTIDA BOMBA DE COLA</t>
  </si>
  <si>
    <t>ORING 4287 TANQUE DE RECUPERACAO</t>
  </si>
  <si>
    <t>CHAVETA 8X7X20</t>
  </si>
  <si>
    <t>CILINDRO PNEUMATICO FESTO DA COLA</t>
  </si>
  <si>
    <t>ROLO DE COLA ROTULADORA</t>
  </si>
  <si>
    <t>KIT ROLAMENTO ENGRENAGEM DUPLA COLA</t>
  </si>
  <si>
    <t>KIT ROLAMENTO ESTICADOR DE CORRENTE ROLO DE COLA</t>
  </si>
  <si>
    <t>CILINDRO DO ROLO EMBORRACHADO</t>
  </si>
  <si>
    <t>KIT ROLAMENTO ROLO ALIMENTADOR DE ROTULO</t>
  </si>
  <si>
    <t>ROLAMENTO DO TENSOR CORRENTE PRINCIPAL</t>
  </si>
  <si>
    <t>KIT ROLAMENTO E RETENTORES DO CONJUNTO CORTE</t>
  </si>
  <si>
    <t>GRAXA ALTA TEMPERATURA</t>
  </si>
  <si>
    <t>PARAFUSO SEXTAVADO SOBERBA 1/4X60</t>
  </si>
  <si>
    <t>BUCHA BORBOLETA 04-16MM</t>
  </si>
  <si>
    <t>BUCHA BORBOLETA 24-32MM</t>
  </si>
  <si>
    <t>PARAFUSO CHIPBOARD CHATA 4.5X50</t>
  </si>
  <si>
    <t>PORCA SEXTAVADA INOX 5MM</t>
  </si>
  <si>
    <t>KIT ESGUICHO E ENGATE RAPIDO 1/2 PVC</t>
  </si>
  <si>
    <t>SERRA COPO DIAMANTADA 60MM COM HASTE</t>
  </si>
  <si>
    <t>MACHO ACO RAPIDO 08MM 1.25</t>
  </si>
  <si>
    <t>LIXA FERRO G 60</t>
  </si>
  <si>
    <t>LIXA FERRO G 150</t>
  </si>
  <si>
    <t>LIXA FERRO G 320</t>
  </si>
  <si>
    <t>DRENO ELETRICO 3 POLEGADAS MDB 220V</t>
  </si>
  <si>
    <t>VISOR DE NIVEL EM VIDRO 76MM TUBULAR</t>
  </si>
  <si>
    <t>UNIAO DIN 2 POL INOX</t>
  </si>
  <si>
    <t>ENGRENAGEM FERRO 1.40.17</t>
  </si>
  <si>
    <t>ANEL DA TAMPA SUPERIOR DO ROLO DE COLA</t>
  </si>
  <si>
    <t>OLEO PARA CONJUNTO DE CORTE SINTETICO</t>
  </si>
  <si>
    <t>BARRA DE TUBO INOX 50X50</t>
  </si>
  <si>
    <t>CORREIA CL-PU 900X550 FECHADA</t>
  </si>
  <si>
    <t>RELE FOTOLETRICO NF BIVOLT</t>
  </si>
  <si>
    <t>MAO FRANCESA SIMPLES 100</t>
  </si>
  <si>
    <t>BUCHA FIXACAO PARA TIJOLO S8</t>
  </si>
  <si>
    <t>ROLAMENTO 6201 ZZC3</t>
  </si>
  <si>
    <t>ABRACADEIRA TIPO D 3/4 CUNHA</t>
  </si>
  <si>
    <t>BARRA REDONDA INOX 304 1/8</t>
  </si>
  <si>
    <t>PORCA AUTO TRAVANTE 6 MM</t>
  </si>
  <si>
    <t>TINTA SPRAY VERDE ESCURO</t>
  </si>
  <si>
    <t>ROLAMENTO 6008 ZZ</t>
  </si>
  <si>
    <t>UNIAO SOLDAVEL 75MM</t>
  </si>
  <si>
    <t>ANEL DE VEDACAO D 35</t>
  </si>
  <si>
    <t>MACHO ACO RAPIDO 12MM</t>
  </si>
  <si>
    <t>FILTRO Y INOX 304 3/4 BSP</t>
  </si>
  <si>
    <t>ROLAMENTO 634 ZZ</t>
  </si>
  <si>
    <t>TAMPA TRASEIRA DO MOTOR 132 W2110016585 BOMBA CAIXA</t>
  </si>
  <si>
    <t>VENTILADOR PLASTICO 132 2 POLOS W21 E W22 PLUS</t>
  </si>
  <si>
    <t>ROLAMENTO 6308 DDU</t>
  </si>
  <si>
    <t>ROLAMENTO 6207 DDU</t>
  </si>
  <si>
    <t>ADESIVO 20GR 793 INSTANTANEO TEK BOND</t>
  </si>
  <si>
    <t>GUIA DE GARGALHO</t>
  </si>
  <si>
    <t>BARRA REDONDA INOX 304 9.97MM</t>
  </si>
  <si>
    <t>TERMINAL COMPRESSAO TF 16MM</t>
  </si>
  <si>
    <t>FOODLUBE AEROSOL</t>
  </si>
  <si>
    <t>BUCHA DA PINCA POSICIONADORA ESA4000</t>
  </si>
  <si>
    <t>GRAMPO PARA PREFORMAS POSICIONADORA ESA4000</t>
  </si>
  <si>
    <t>KIT PARAFUSO E MOLA PINCA ESA4000</t>
  </si>
  <si>
    <t>MOLA DE COMPRESSAO DO POSICIONADOR ESA4000</t>
  </si>
  <si>
    <t>ANEL ORING FUNDO DO MOLDE ESA4000</t>
  </si>
  <si>
    <t>VEICULO PREFORMA PCO 28 ESA4000 PADRAO</t>
  </si>
  <si>
    <t>VALVULA DE RETENCAO HORIZONTAL 2</t>
  </si>
  <si>
    <t>SENSOR REFLEXIVO</t>
  </si>
  <si>
    <t>MANGUEIRA ESPIRAL ENCAIXE ROSCA 10,0M 1/4X1/4</t>
  </si>
  <si>
    <t>JOGO EXTRATOR PARAFUSO 5PC</t>
  </si>
  <si>
    <t>PINO TRAVA MAQUINA DE COPOS</t>
  </si>
  <si>
    <t>CONJUNTO DO BRACO DA MAQUINA DE COPO</t>
  </si>
  <si>
    <t>PINO MILAINOX DA MAQUINA DE COPOS</t>
  </si>
  <si>
    <t>MOLA DA CATRACA DA MAQUINA DE COPOS</t>
  </si>
  <si>
    <t>MONTAGEM ROLO DO PISTAO</t>
  </si>
  <si>
    <t>ROLAMENTO RIGIDO DE ESFERAS 6206 ZZ 30X62X16MM</t>
  </si>
  <si>
    <t>ADAPTADOR ROSCA SOLDA 60MMX2 POLEGADA</t>
  </si>
  <si>
    <t>BUCHA REDUCAO SOLDAVEL LONGA 60X32MM</t>
  </si>
  <si>
    <t>CAP ROSCAVEL 3/4</t>
  </si>
  <si>
    <t>REGISTRO ESFERA SOLDAVEL 32MM</t>
  </si>
  <si>
    <t>ROLAMENTO RIGIDO DE ESFERAS 6205 ZZ 25X52X15MM</t>
  </si>
  <si>
    <t>CORREIA DE ACIONAMENTO C8135</t>
  </si>
  <si>
    <t>ENGRENAGEM Z18 1/2 DUPLA CHAVETADA 045-009-051</t>
  </si>
  <si>
    <t>ENGRENAGEM Z41 MODULO 2 ACO 045-009-054</t>
  </si>
  <si>
    <t>ENGRENAGEM Z80 MODULO CB6 ACO 045-009-053</t>
  </si>
  <si>
    <t>CORRENTE 1/2 DUPLA ZWAEST263</t>
  </si>
  <si>
    <t>BOBINA 24VCC</t>
  </si>
  <si>
    <t>CONECTOR MACHO PLASTICO 8MX1/4 BSP</t>
  </si>
  <si>
    <t>CONECTOR MACHO PLASTICO 12MX1/4 BSP</t>
  </si>
  <si>
    <t>CONECTOR MACHO PLASTICO 10MX1/4 BSP</t>
  </si>
  <si>
    <t>JOGO DE CHAVE COMBINADA CX FER 7 GV RF.507F AZUL</t>
  </si>
  <si>
    <t>JOGO DE CHAVE TORX T-10 A T-50 C/CABO 9PCS</t>
  </si>
  <si>
    <t>EMENDA MANGUEIRA 3/4 INTERNA PVC AGROJET</t>
  </si>
  <si>
    <t>ABRACADEIRA 3/4X1 FITA 9MM</t>
  </si>
  <si>
    <t>ANEL DE AGUA MK-15-BW</t>
  </si>
  <si>
    <t>TUBO INOX 304 3/4 SCH 40</t>
  </si>
  <si>
    <t>BARRA CHATA INOX 304 1/8X1.1/4</t>
  </si>
  <si>
    <t>TERMINAL DE PRESSAO 10MM TA-10</t>
  </si>
  <si>
    <t>BORNE SAK 2,5MM</t>
  </si>
  <si>
    <t>ROLAMENTO 6307 DDU</t>
  </si>
  <si>
    <t>CHAVETA 6X6X25MM</t>
  </si>
  <si>
    <t>CHAVETA INOX 5X5X15MM</t>
  </si>
  <si>
    <t>ANEL ELASTICO INOX 35MM</t>
  </si>
  <si>
    <t>GAXETA DO RECRAVADOR DA LATA</t>
  </si>
  <si>
    <t>ANEL ORING 100X2,0 VITON</t>
  </si>
  <si>
    <t>ANEL ORING 7X1,5</t>
  </si>
  <si>
    <t>VEDACAO ROTOR RECRAVADOR DE LATAS</t>
  </si>
  <si>
    <t>PINO ELASTICO INOX 3X20</t>
  </si>
  <si>
    <t>RETENTOR 35X60X10 BRG</t>
  </si>
  <si>
    <t>ANEL ORING 37X2 VITON</t>
  </si>
  <si>
    <t>RETENTOR 35X52X8 BRG</t>
  </si>
  <si>
    <t>PORCA MF40 DIREITA</t>
  </si>
  <si>
    <t>TAMPA APOIO ROLAMENTO RECRAVADOR DE LATAS</t>
  </si>
  <si>
    <t>ANEL ORING 64X3 NITRILICO</t>
  </si>
  <si>
    <t>GAXETA 15X20X5 G2</t>
  </si>
  <si>
    <t>RESISTENCIA ALETADA 1,250MM 4KW 220V</t>
  </si>
  <si>
    <t>GUIA EXTRATOR DO RECRAVADOR DE LATA</t>
  </si>
  <si>
    <t>ANEL PARA EIXO SW E25</t>
  </si>
  <si>
    <t>BUCHA IGLIDU</t>
  </si>
  <si>
    <t>DISJUNTOR C 1X2A 1526508 MDWP WEG</t>
  </si>
  <si>
    <t>PORCA BAIXA M12X1</t>
  </si>
  <si>
    <t>EIXO EXTRATOR DO RECRADOR DE LATA</t>
  </si>
  <si>
    <t>ARRUELA COM TRAVA MB 01</t>
  </si>
  <si>
    <t>MOLA COMPRESSAO ZINCADA</t>
  </si>
  <si>
    <t>DISJUNTOR C 1X10A 3KA 15220827 MDWP</t>
  </si>
  <si>
    <t>CABO FLEX 1KV 4X6MM PRETO 90 HEPR COBRECOM</t>
  </si>
  <si>
    <t>DISJUNTOR C 3X25A 3KA 15265762 MDWP</t>
  </si>
  <si>
    <t>DISJUNTOR C 3X32A 3KA 15265763 MDWP</t>
  </si>
  <si>
    <t>BARRAMENTO DIN TRIP 12 PINOS 80A 928033 CEMAR</t>
  </si>
  <si>
    <t>MANGUEIRA CRISTAL 1X2MM</t>
  </si>
  <si>
    <t>DISJUNTOR C 1X16A 3KA</t>
  </si>
  <si>
    <t>CORRENTE PLASTICA CURVA SERIE ACT 882</t>
  </si>
  <si>
    <t>FACA DUPLA DENTADA 1145X25,5X2,5MM</t>
  </si>
  <si>
    <t>OLEO AEON PD</t>
  </si>
  <si>
    <t>ELEMENTO FILTRANTE EM MANTA POLIESTER</t>
  </si>
  <si>
    <t>TIRA TEFLON DE PTFE 30X7X1000MM</t>
  </si>
  <si>
    <t>CHAPA DE PTFE IM 8,0MMX1000MMX1000MM</t>
  </si>
  <si>
    <t>ESPATULA 12CM COM CABO DE MADEIRA</t>
  </si>
  <si>
    <t>LAMPADA 380V 2500W 350MM PARA SOPRADORA</t>
  </si>
  <si>
    <t>VALVULA SOLENOIDE 3/2 VIAS 1/4 24V</t>
  </si>
  <si>
    <t>ROLAMENTO 6009 ZZ</t>
  </si>
  <si>
    <t>ROLAMENTO 6206 ZZ C3</t>
  </si>
  <si>
    <t>BARRA REDONDA INOX 304 20MM</t>
  </si>
  <si>
    <t>TAMPA TC 35X7</t>
  </si>
  <si>
    <t>CORREIA GIRATORIA SOPRADORA UNIPLAS</t>
  </si>
  <si>
    <t>BOTAO DE PULSO 16MM</t>
  </si>
  <si>
    <t>ANEL ELASTICO E-25</t>
  </si>
  <si>
    <t>GRAXA MOBILGREASE XHP222</t>
  </si>
  <si>
    <t>ENGRAXADEIRA BOMBA MANUAL COMPACTO C/ PVC 4</t>
  </si>
  <si>
    <t>CALIBRADOR DE FOLGA 25 LAMINAS</t>
  </si>
  <si>
    <t>SERRA COPO DIAMANTADA 35MM</t>
  </si>
  <si>
    <t>MACHO ACO RAPIDO 05MM JOGO 2PC</t>
  </si>
  <si>
    <t>GUIA DE NITALEN</t>
  </si>
  <si>
    <t>ABRACADEIRA PLASTICA 300X4,6MM</t>
  </si>
  <si>
    <t>ABRACADEIRA PLASTICA 200X4,6MM</t>
  </si>
  <si>
    <t>PARAFUSO AUTO ATARRACHANTE PANELA PH 4,2X38</t>
  </si>
  <si>
    <t>PARAFUSO CABECA CHATA PH INOX 04X16 MA</t>
  </si>
  <si>
    <t>PARAFUSO CABECA CHATA PH INOX 04X10 MA</t>
  </si>
  <si>
    <t>ESCOVA ACO COPO 63MM  2.1/2</t>
  </si>
  <si>
    <t>DESENTUPIDOR MANUAL TIPO BOMBA</t>
  </si>
  <si>
    <t>SECCIONADORA ROTATIVA 200A 3 POLOS</t>
  </si>
  <si>
    <t>GRAXA DE COBRE</t>
  </si>
  <si>
    <t>DISCO ACRILICO CRISTAL 5MM 26,1 CM</t>
  </si>
  <si>
    <t>RELE DE SEGURANCA ENVOLVEDORA</t>
  </si>
  <si>
    <t>TINTA ALTA TEMPERATURA ALUMINIO</t>
  </si>
  <si>
    <t>BOTAO COGUMELO LIVRE AMARELO 22MM</t>
  </si>
  <si>
    <t>SENSOR FOTOELETRICO SICK M18 GRTE18-P2462</t>
  </si>
  <si>
    <t>TRANSDUTOR DE PRESSAO 0 A 50 BAR TPS30-G39AG4-00</t>
  </si>
  <si>
    <t>MANGUEIRA VACUAR CINZA 3</t>
  </si>
  <si>
    <t>CILINDRO PNEUMATICO CP96SB32-30</t>
  </si>
  <si>
    <t>REFORCO DA BASE FINAL DO CONJUNTO PINCA</t>
  </si>
  <si>
    <t>PARAFUSO ALLEN CABECA ESCAREADA M5X16</t>
  </si>
  <si>
    <t>CILINDRO PNEUMATICO D80 C40 PADRAO ISO</t>
  </si>
  <si>
    <t>PARAFUSO ALLEN CABECA CILINDRICA M5X16</t>
  </si>
  <si>
    <t>CHAPA TRACAO DA TRANSFERENCIA</t>
  </si>
  <si>
    <t>ROLAMENTO 6205 ZZC3</t>
  </si>
  <si>
    <t>CHAPA DE ARRASTE CILINDRO ESPALHADOR</t>
  </si>
  <si>
    <t>REGISTRO DE PRESSAO GHPC 30 BA</t>
  </si>
  <si>
    <t>ANCORAGEM EXTRACAO TRANSFERENCIA</t>
  </si>
  <si>
    <t>SIRENE 24V COM 12 PARA ALARME DE AUSENCIA</t>
  </si>
  <si>
    <t>BUCHA REDUCAO 1 POLEGADA PARA 3/4 COM ROSCA</t>
  </si>
  <si>
    <t>SENSOR PT100 MECANICA TR-100 ATE 300 GRAUS</t>
  </si>
  <si>
    <t>DUTO 4 POLEGADASX3000MM</t>
  </si>
  <si>
    <t>BOBINA DE CAPACIDADE NACHI DE AMONIA</t>
  </si>
  <si>
    <t>TERMINAL RETO</t>
  </si>
  <si>
    <t>PINO ELASTICO 4X50</t>
  </si>
  <si>
    <t>LIXA AGUA G 1000</t>
  </si>
  <si>
    <t>MANGUEIRA SILICONADA 7MM</t>
  </si>
  <si>
    <t>CAPA DE COMPRESSAO</t>
  </si>
  <si>
    <t>ANEL DE ENCHIMENTO DAS BOIAS PARA ENCHEDORA</t>
  </si>
  <si>
    <t>ANEL ORING 22,5X2,5 VITON</t>
  </si>
  <si>
    <t>ANEL ORING 107X4,50 VITON</t>
  </si>
  <si>
    <t>PARAFUSO AUTO BROCANTE INOX 304 6X35MM</t>
  </si>
  <si>
    <t>CONJUNTO DE PINO E BUCHA SOPRADORA UNIPLAS</t>
  </si>
  <si>
    <t>CONJUNTO BOCA EM ACO INOX 420 SOPRADORAS UNIPLAS</t>
  </si>
  <si>
    <t>PLACA ACRILICO CRISTAL 5MM 30X20 CM</t>
  </si>
  <si>
    <t>PLACA ACRILICO CRISTAL 5MM 45X75 CM</t>
  </si>
  <si>
    <t>TERMINAL COMPRESSAO TF 10</t>
  </si>
  <si>
    <t>ROLAMENTO 25X47X12</t>
  </si>
  <si>
    <t>GRAXA SACHE AZUL</t>
  </si>
  <si>
    <t>PRESSOSTATO KPI 35</t>
  </si>
  <si>
    <t>KIT ILUMINACAO LAMPADA LED</t>
  </si>
  <si>
    <t>REGUA DE SUCCAO DIANTEIRA 200ML</t>
  </si>
  <si>
    <t>PARAFUSO SEXTAVADO SOBERBA 1/4X65</t>
  </si>
  <si>
    <t>VALVULA SOLENOIDE 1.1/2 POLEGADAS 2/2 VIAS DIAFRAGMA 24VC</t>
  </si>
  <si>
    <t>BOIA PARA CAIXA DE DESCARGA 1/2</t>
  </si>
  <si>
    <t>REGUA DE SUCCAO TRASEIRA 200ML</t>
  </si>
  <si>
    <t>COMPRESSOR MTZ 28 440V TRIFASICO</t>
  </si>
  <si>
    <t>FILTRO SECADOR ROSCA 163 3/8</t>
  </si>
  <si>
    <t>FLUIDO REFRIGERANTE R134A CHEMOURS FREON</t>
  </si>
  <si>
    <t>CONJUNTO TUBO MANCAL</t>
  </si>
  <si>
    <t>VINIL ORACAL BRIMSTONE YELLOW 651</t>
  </si>
  <si>
    <t>ADESIVO REFRIKO</t>
  </si>
  <si>
    <t>OLEO MOTOR 20W50</t>
  </si>
  <si>
    <t>FUNERAIS, INCLUSIVE FORNECIMENTO DE CAIXAO, URNA OU ESQUIFES; ALUGUEL DE CAPELA;</t>
  </si>
  <si>
    <t>SERVICO DE COMUNICACAO/RADIO</t>
  </si>
  <si>
    <t>BOATES, TAXI DANCING E CONGENERES</t>
  </si>
  <si>
    <t>BILHARES, BOLICHES E DIVERSOES ELETRONICAS OU NAO.</t>
  </si>
  <si>
    <t>SERVICOS DE ARTISTAS, ATLETAS, MODELOS E MANEQUINS</t>
  </si>
  <si>
    <t>FORNECIMENTO DE MUSICA PARA AMBIENTES FECHADOS OU NAO, MEDIANTE TRANSMISSAO POR</t>
  </si>
  <si>
    <t>PANO DE CHAO ALVEJADO 50X80CM</t>
  </si>
  <si>
    <t>CABO DE MADEIRA PARA RODO/VASSOURA</t>
  </si>
  <si>
    <t>ODORIZADOR 400ML</t>
  </si>
  <si>
    <t>PAPEL HIGIENICO ROLAO BRANCO</t>
  </si>
  <si>
    <t>RODO ESPUMA DUPLA FACE</t>
  </si>
  <si>
    <t>SACO DE LIXO 200L</t>
  </si>
  <si>
    <t>PA COLETORA PLASTICO AZUL</t>
  </si>
  <si>
    <t>SABAO EM PO 5KG</t>
  </si>
  <si>
    <t>RODO DE ALUMINIO 100CM REFIL EVA</t>
  </si>
  <si>
    <t>CLIPS 3/0</t>
  </si>
  <si>
    <t>ENVELOPE KRAFT 20X28</t>
  </si>
  <si>
    <t>PORTA CLIPS ACRILICO</t>
  </si>
  <si>
    <t>PRANCHETA A4 MDF COM PRENDEDOR PLASTICO</t>
  </si>
  <si>
    <t>RECIBO COMERCIAL C/ CANHOTO 50 FOLHAS</t>
  </si>
  <si>
    <t>LAPISEIRA COLORTS 0.5MM</t>
  </si>
  <si>
    <t>GRAFITE 0.5</t>
  </si>
  <si>
    <t>PLASTIFICADORA A4</t>
  </si>
  <si>
    <t>REFIL PARA PLASTIFICACAO</t>
  </si>
  <si>
    <t>PRENDEDOR DE PAPEL 15MM</t>
  </si>
  <si>
    <t>ENVELOPE KRAFT 23X32 80G</t>
  </si>
  <si>
    <t>PAPEL COUCHE LASER A4 120G</t>
  </si>
  <si>
    <t>VERGALHAO CA-50 10,00MM</t>
  </si>
  <si>
    <t>JOELHO OCRE JE 90X150MM</t>
  </si>
  <si>
    <t>BOTA EM PVC PRETA E AMARELA TAMANHO 38</t>
  </si>
  <si>
    <t>BOTA EM PVC PRETA E AMARELA TAMANHO 39</t>
  </si>
  <si>
    <t>BOTA EM PVC PRETA E AMARELA TAMANHO 42</t>
  </si>
  <si>
    <t>BOTA EM PVC PRETA E CINZA POLAINA TAMANHO 44</t>
  </si>
  <si>
    <t>LUVA DE RASPA DE COURO CANO LONGO</t>
  </si>
  <si>
    <t>BOTA EM PVC PRETA TAMAMHO 40</t>
  </si>
  <si>
    <t>LUVA POLIURETANO SAFETY PRETA</t>
  </si>
  <si>
    <t>LUVA POLIURETANO HAND PRETA TAMANHO 3</t>
  </si>
  <si>
    <t>LUVA POLIURETANO HAND PRETA TAMANHO 4</t>
  </si>
  <si>
    <t>BOTA COURO COM BICO DE ACO TAMANHO 39</t>
  </si>
  <si>
    <t>BOTA BICO DE ACO TAMANHO 40</t>
  </si>
  <si>
    <t>LUVA VAQUETA TAMANHO 7</t>
  </si>
  <si>
    <t>LUVA VAQUETA COM REFORCO 7CM TAMANHO G</t>
  </si>
  <si>
    <t>LUVA VAQUETA MISTA DORSO DE RASPA</t>
  </si>
  <si>
    <t>CAPACETE ABA FRONTAL COM SUSPENSAO PLASTICA</t>
  </si>
  <si>
    <t>MACACAO DE PROTECAO COM CAPUZ</t>
  </si>
  <si>
    <t>CAPACETE ABA FRONTAL COM CATRACA</t>
  </si>
  <si>
    <t>BOTA EM PVC CANO MEDIO PRETA TAMANHO 41</t>
  </si>
  <si>
    <t>LUVA VAQUETA 7 CENTIMETROS TAMANHO M</t>
  </si>
  <si>
    <t>MASCARA RESPIRATORIA C G304N+RC 2 FILTRO</t>
  </si>
  <si>
    <t>MASCARA DE SOLDA AUTOMATICA SEM REGULAGEM</t>
  </si>
  <si>
    <t>TENDA ALUMINIO 3,00X3,00MT FURIOSO</t>
  </si>
  <si>
    <t>ACOMPANHAMENTO E FISCALIZACAO DA EXECUCAO DE OBRAS DE ENGENHARIA, ARQUITETURA E</t>
  </si>
  <si>
    <t>ELABORACAO DE PLANOS DIRETORES, ESTUDOS DE VIABILIDADE, ESTUDOSORGANIZACIONAIS E</t>
  </si>
  <si>
    <t>SEPARADOR POR GRAVIDADE MAQUINA PO DE PALHA</t>
  </si>
  <si>
    <t>SISTEMA DE PRE LIMPEZA PARA MAQUINA SEPARADORA</t>
  </si>
  <si>
    <t>BALANCA DE FLUXO MAQUINA PO DE PALHA</t>
  </si>
  <si>
    <t>FLANGE 25MMX3/4</t>
  </si>
  <si>
    <t>CONECTOR MACHO M12 CAT5</t>
  </si>
  <si>
    <t>FUSIVEL TERMICO 25A</t>
  </si>
  <si>
    <t>ROLAMENTO DE ESFERAS 6010 80X50X16</t>
  </si>
  <si>
    <t>PRODUCAO TERCEIRIZADA BOBINA INOX 304 5,0X1555</t>
  </si>
  <si>
    <t>POLIA RAIADA PADRAO GALVANIZADA - SILO</t>
  </si>
  <si>
    <t>CURVA D200 30 GRAUS - SILO</t>
  </si>
  <si>
    <t>MOLA DE COMPRESSAO 26,65X22,15X113</t>
  </si>
  <si>
    <t>PLACA DA ROTULADORA</t>
  </si>
  <si>
    <t>REDUTOR PLANETARIO TP050</t>
  </si>
  <si>
    <t>ANEL DE DESLIZAMENTO MFM 2692</t>
  </si>
  <si>
    <t>ANEL DE DESLIZAMENTO M250</t>
  </si>
  <si>
    <t>MOLA DE PRESSAO 11,1X9,1X23,5</t>
  </si>
  <si>
    <t>CHAVETA DIN6885-1 A 50X8X7</t>
  </si>
  <si>
    <t>ROLAMENTO DE ESFERAS 6208 40X80X18</t>
  </si>
  <si>
    <t>ANEL DE VEDACAO DE EIXO A 50X80X8 NBR</t>
  </si>
  <si>
    <t>ANEL ORING 93X2</t>
  </si>
  <si>
    <t>ANEL DE RETENCAO 80X2,5 AC DIN472</t>
  </si>
  <si>
    <t>DISCO PARA ROTULADORA KRONES</t>
  </si>
  <si>
    <t>MOLA DE PRESSAO 24,7X18,3X88</t>
  </si>
  <si>
    <t>JUNTA ARTICULADA GALVANIZADA SMRC8 M8X1,25</t>
  </si>
  <si>
    <t>BUCHA SINTERIZADA J 40X48X40</t>
  </si>
  <si>
    <t>ANEL ORING 53X2</t>
  </si>
  <si>
    <t>PECA DE VEDACAO 44XM5 28X35</t>
  </si>
  <si>
    <t>BUCHA DU MB 40X44X30</t>
  </si>
  <si>
    <t>ARRUELA DE AJUSTE 40X50X1 A2 DIN988</t>
  </si>
  <si>
    <t>ANEL NILOS PARA ROTULADORA</t>
  </si>
  <si>
    <t>ARRUELA DE AJUSTE 50X62X0,3 AC DIN988</t>
  </si>
  <si>
    <t>ANEL DE VEDACAO DE EIXO 35X62X7 FPM</t>
  </si>
  <si>
    <t>ANEL DE RETENCAO 30X1,5 AC DIN471</t>
  </si>
  <si>
    <t>ANEL DE RETENCAO 62X2 AC DIN472</t>
  </si>
  <si>
    <t>ANEL DE RETENCAO 40X1,75 A2 DIN471</t>
  </si>
  <si>
    <t>CHAVETA DIN6885-1 A 40X8X7</t>
  </si>
  <si>
    <t>CHAVETA DIN6885-1 A 80X8X7</t>
  </si>
  <si>
    <t>FUSIVEL TERMICO 10A</t>
  </si>
  <si>
    <t>CARTUCHO DE AQUECIMENTO 230V 300W</t>
  </si>
  <si>
    <t>PARAFUSO CABECA EMBUTIDA</t>
  </si>
  <si>
    <t>CARTUCHO DE AQUECIMENTO 230V 400W</t>
  </si>
  <si>
    <t>PARAFUSO COM CABECA LENTICULAR M4X6 A2</t>
  </si>
  <si>
    <t>SENSOR DE TEMPERATURA 2 CABOS</t>
  </si>
  <si>
    <t>CARTUCHO DE AQUECIMENTO 230V 560W</t>
  </si>
  <si>
    <t>SENSOR DE TEMPERATURA WT501</t>
  </si>
  <si>
    <t>ARRUELA DISTANCIADORA</t>
  </si>
  <si>
    <t>EMPURRADOR PARA ROTULADORA KRONES</t>
  </si>
  <si>
    <t>SUPORTE PARA ROTULADORA KRONES</t>
  </si>
  <si>
    <t>MOLA DE PRESSAO 11,6X8,8X41,5</t>
  </si>
  <si>
    <t>ROLETE CAME 16</t>
  </si>
  <si>
    <t>PARAFUSO ALLEN INOX M5X12</t>
  </si>
  <si>
    <t>PORCA SEXTAVADA INOX M6</t>
  </si>
  <si>
    <t>ALAVANCA COM ROLETE COMPLETA</t>
  </si>
  <si>
    <t>PINO ROSCADO 8X20 M6</t>
  </si>
  <si>
    <t>BUCHA SINTERIZADA 25X32X40X25X6</t>
  </si>
  <si>
    <t>ROLAMENTO DE ESFERAS 6206 2RS 30X62X16</t>
  </si>
  <si>
    <t>MOD PAD TH 250X2M - SILO</t>
  </si>
  <si>
    <t>MOD PAD TH 250X3M - SILO</t>
  </si>
  <si>
    <t>BOCA CARGA TH250 D200 SEMENDA - SILO</t>
  </si>
  <si>
    <t>VED TAMPA TH250 - SILO</t>
  </si>
  <si>
    <t>APOIO TH250 - SILO</t>
  </si>
  <si>
    <t>MOD PE TH 250X2M C DESC - SILO</t>
  </si>
  <si>
    <t>MOD CAB TH 250X2M MTD S DESC - SILO</t>
  </si>
  <si>
    <t>PROT ACOPL TH-250 - SILO</t>
  </si>
  <si>
    <t>CH SUPTE PAD SENSOR MOV MANC F 210LL - SILO</t>
  </si>
  <si>
    <t>SINALIZADOR SENSOR MOV MOD PE RD - SILO</t>
  </si>
  <si>
    <t>PROT PAD SENSOR MOV MANC CUKF 209 AMARELO - SILO</t>
  </si>
  <si>
    <t>DESC TH250 D200 C SENSOR EMBUCH - SILO</t>
  </si>
  <si>
    <t>DESC TH250 D200.- SILO</t>
  </si>
  <si>
    <t>COLARINHO CONICO SENSOR EMBUCHAM GALV - SILO</t>
  </si>
  <si>
    <t>PARAFUSO SEXTAVADO M10X80 MA 8.8 RI BC DIN933 - SILO</t>
  </si>
  <si>
    <t>ARRUELA LISA M10 BICROMATIZADA 200HV DIN125A - SILO</t>
  </si>
  <si>
    <t>PORCA SEXTAVADA M10 MA 8 BICROMATIZADA DIN934 - SILO</t>
  </si>
  <si>
    <t>AMORT YPSOLON D200 45GR CTAMPA PINT - SILO</t>
  </si>
  <si>
    <t>TAMPAO D200 PLAST COMERCIAL - SILO</t>
  </si>
  <si>
    <t>PENDULAR C4 VIAS D200 PINT - SILO</t>
  </si>
  <si>
    <t>CABO ACO D18 GALV 6X7 AF - SILO</t>
  </si>
  <si>
    <t>BRACADEIRA 14 C ROSCA MM - SILO</t>
  </si>
  <si>
    <t>HASTE REG MOEGA D58X6000.- SILO</t>
  </si>
  <si>
    <t>CHUMB TECNART M10X100 - SILO</t>
  </si>
  <si>
    <t>PARAFUSO SEXTAVADO M8X50 MA 8.8 RI BC DIN933 - SILO</t>
  </si>
  <si>
    <t>PORCA SEXTAVADA M8 MA 8 BC DIN934 - SILO</t>
  </si>
  <si>
    <t>ARRUELA LISA M8 BC 200HV DIN125A - SILO</t>
  </si>
  <si>
    <t>PARAFUSO SEXTAVADO M8X20 MA 8.8 RI BC DIN933 - SILO</t>
  </si>
  <si>
    <t>PARAFUSO SEXTAVADO M8X40 MA 8.8 RI BC DIN933 - SILO</t>
  </si>
  <si>
    <t>PARAFUSO SEXTAVADO M10X40 MA 8.8 RI BC DIN933 - SILO</t>
  </si>
  <si>
    <t>TINTA ESMALTE SINTETICO CINZA 6,5 REF.691932 - SILO</t>
  </si>
  <si>
    <t>SOLVENTE COMPRADO - SILO</t>
  </si>
  <si>
    <t>ESTIC CABO ACO 12X12 COLHAL - SILO</t>
  </si>
  <si>
    <t>BRACADEIRA 516 CROSCA MM - SILO</t>
  </si>
  <si>
    <t>CABO ACO D14 GALV 6X7 AF - SILO</t>
  </si>
  <si>
    <t>GANCHO - SILO</t>
  </si>
  <si>
    <t>ESTIC CABO ACO 38X5 COLHAL - SILO</t>
  </si>
  <si>
    <t>CANT TRAV 14X2 C6.0MT GALV - SILO</t>
  </si>
  <si>
    <t>CANT TRAV 316X1 12X6000 P EL - SILO</t>
  </si>
  <si>
    <t>CRZ DEVCON TIPO FINO - SILO</t>
  </si>
  <si>
    <t>TINTA ACAB PU AMARELO SEGURANCA RAL 1023 - SILO</t>
  </si>
  <si>
    <t>SELANTE ADESIVO CINZA 400ML - SILO</t>
  </si>
  <si>
    <t>VP 63 POS 05 12.5CV 60HZ C REB - SILO</t>
  </si>
  <si>
    <t>MTD R57 DRE100L4 5.0CV 159RPM 220380440760V 60HZ M1 CL270 - SILO</t>
  </si>
  <si>
    <t>SUPT PMONOPE BASE FIXA GUINCHO G-6 CADEIRA RV22 GALV - SILO</t>
  </si>
  <si>
    <t>ESTRUT TAMPA SL 5.50 C5 RESPIROS NR12NPT27 D200 RV23 KIT - SILO</t>
  </si>
  <si>
    <t>ESCD CDEGRAUS CPLAT SEXT TAMPA DE SFC 5.5 RV22 AMARELO KIT - SILO</t>
  </si>
  <si>
    <t>SUPTE PTRAVA QUEDA SL - SILO</t>
  </si>
  <si>
    <t>COLUNA GUARDA CORPO TAMPA DO SILO RV20 AMARELA - SILO</t>
  </si>
  <si>
    <t>MFR APOIO COLUNA TAMPA DE SILO RV20 AMARELA - SILO</t>
  </si>
  <si>
    <t>FECH TAMPA AO CORPO MONT EXT - SILO</t>
  </si>
  <si>
    <t>VIGA 50X60X1000 CH18 - SILO</t>
  </si>
  <si>
    <t>FIX 50X150X150 CH CADES - SILO</t>
  </si>
  <si>
    <t>REF 40X1370 CH N12 GALV LOGO - SILO</t>
  </si>
  <si>
    <t>MONT NORM C 16X1828.8 G ZAR345 NV PERFILADEIRA - SILO</t>
  </si>
  <si>
    <t>MONT SUP MENOR C 16X733 G ZAR345 PERFILADEIRA - SILO</t>
  </si>
  <si>
    <t>EMENDA C 3,75X250 ARC600 ESTP G - SILO</t>
  </si>
  <si>
    <t>MONT SUP MENOR C 16X733 G ZAR345 PERFILADEIRA RV20 - SILO</t>
  </si>
  <si>
    <t>CANT REFOR 316X2.5X3161,2 GALV FOG - SILO</t>
  </si>
  <si>
    <t>ESCD SFC 5.5 45GR 8 ANEIS NPT27 AMARELO KIT - SILO</t>
  </si>
  <si>
    <t>FIX TAMPA 30GR  CORPO MONT EXT - SILO</t>
  </si>
  <si>
    <t>MONT INF C 316X1154.5 ARC600 NV PERFILADEIRA - SILO</t>
  </si>
  <si>
    <t>MASSA CALAFETAR 5X700MM CINZA CLARO - SILO</t>
  </si>
  <si>
    <t>EMENDA C 16X250 ZAR 345 ESTP - SILO</t>
  </si>
  <si>
    <t>ESCD EL5013 C 30MT RV22 AMARELO KIT - SILO</t>
  </si>
  <si>
    <t>SUPTE PTRAVA QUEDA DIR CH 11 - SILO</t>
  </si>
  <si>
    <t>RODAPE GUARDA CORPO SFC 5.5 AMARELO RV22 - SILO</t>
  </si>
  <si>
    <t>TUBO 21X100 EMENDA CORRM ESCD CARACOL - SILO</t>
  </si>
  <si>
    <t>PATAMAR INTERM EL 5013 AMARELO RV21 KIT - SILO</t>
  </si>
  <si>
    <t>PAINEL SFC 5.5 RV22 - SILO</t>
  </si>
  <si>
    <t>PAINEL CFUR RESP SFC 5.5 RV22 - SILO</t>
  </si>
  <si>
    <t>AER SFCA 5.5 VP 63 7.5CV 60HZ KIT - SILO</t>
  </si>
  <si>
    <t>VIGA ICAMENTO C OLHAL 14X460 A-36 GALV - SILO</t>
  </si>
  <si>
    <t>CH OLHAL CH316 P VIGA ICAMENTO GALV - SILO</t>
  </si>
  <si>
    <t>EMENDA COLARINHO SFC 5.5. GALV FOG - SILO</t>
  </si>
  <si>
    <t>EMENDA CONE CH516 SFC 5.5 45GR GALV FOG - SILO</t>
  </si>
  <si>
    <t>BOCA DESC D320 SFC5.5 - SILO</t>
  </si>
  <si>
    <t>CONTORNO PRESILHA D.320 - SILO</t>
  </si>
  <si>
    <t>DESC Q340 P D320 H 116.5 - SILO</t>
  </si>
  <si>
    <t>TAMPA C ENTRADA D320 - SILO</t>
  </si>
  <si>
    <t>REG CREM Q340 P PNEUMMAN RV22 - SILO</t>
  </si>
  <si>
    <t>ACOPL E 112 PLUS F 30 E 50 - SILO</t>
  </si>
  <si>
    <t>MOD PE TH 250X1M S DESC PSENSOR - SILO</t>
  </si>
  <si>
    <t>SINALIZADOR DO SENSOR MOVIMENTO - SILO</t>
  </si>
  <si>
    <t>MFR PASS L1513 C3000 RV20 KIT - SILO</t>
  </si>
  <si>
    <t>TOR SL 5.5 L2600 H3167 REF RV20 KIT - SILO</t>
  </si>
  <si>
    <t>MOD PASS L1450X6M AMARELO REF RV22 KIT - SILO</t>
  </si>
  <si>
    <t>MOD PASS L1450X1M AMARELO REF RV22 KIT - SILO</t>
  </si>
  <si>
    <t>PISO 300X2000 CH16 GALV ANTIDER - SILO</t>
  </si>
  <si>
    <t>EMENDA PISO MANUT 51X195X300 - SILO</t>
  </si>
  <si>
    <t>RODAPE 200X2150 NV AMARELO - SILO</t>
  </si>
  <si>
    <t>TRAV PASS C 1450MM REV20 - SILO</t>
  </si>
  <si>
    <t>RODAPE 200X1450 NV AMARELO - SILO</t>
  </si>
  <si>
    <t>MAO FRANC 1248X39 CH14 - SILO</t>
  </si>
  <si>
    <t>COL SUPT PASS 45X75X1405.8 CH12 - SILO</t>
  </si>
  <si>
    <t>UNIAO SUPT PASS 63X70X70 CH12 - SILO</t>
  </si>
  <si>
    <t>PORTA PASS AUTO PORT ANTIDER - SILO</t>
  </si>
  <si>
    <t>PERFIL APOIO PORTA PASS - SILO</t>
  </si>
  <si>
    <t>CJ BRACO TORQUE FA67 EL5013 - SILO</t>
  </si>
  <si>
    <t>CALCO MANCAL SN 513 NV - SILO</t>
  </si>
  <si>
    <t>VEDACAO MANCAL SN513 TAMPA 5013 - SILO</t>
  </si>
  <si>
    <t>PROT MANCAL SN 513 EL5013 - SILO</t>
  </si>
  <si>
    <t>PA EXTRT MTD FAKA5767 - SILO</t>
  </si>
  <si>
    <t>SUPT SENSOR TERMOSTATO - SILO</t>
  </si>
  <si>
    <t>BOCA DESC D200 EL5013 PRT - SILO</t>
  </si>
  <si>
    <t>PASS DPL EL 5013 ACION MTD FA DIST 1150 ESCD TRASEIRA AMARELO KIT - SILO</t>
  </si>
  <si>
    <t>CAIXA SENSOR MOVIMENTO TU 509M EL - SILO</t>
  </si>
  <si>
    <t>SUPTE PTRAVA QUEDA ESQ CH 11 - SILO</t>
  </si>
  <si>
    <t>PORTA LAT PASS EL RV21 - SILO</t>
  </si>
  <si>
    <t>PERFIL SUPT PORTA LAT PASS EL RV21 - SILO</t>
  </si>
  <si>
    <t>PERFIL 60X62X900 CH16 - SILO</t>
  </si>
  <si>
    <t>PERFIL 50X62X1256 CH16 - SILO</t>
  </si>
  <si>
    <t>CH 290X870 - SILO</t>
  </si>
  <si>
    <t>LAT DIR MOEGA CARGA EL5013 RV20 - SILO</t>
  </si>
  <si>
    <t>LAT ESQ MOEGA CARGA EL5013 PSENSOR RV20 - SILO</t>
  </si>
  <si>
    <t>CH FUNDO MOEGA CARGA EL5013 RV20 - SILO</t>
  </si>
  <si>
    <t>REF MOEGA CARGA EL5013 - SILO</t>
  </si>
  <si>
    <t>REV LAT MOEGA CARGA EL5013 GALV RV20 - SILO</t>
  </si>
  <si>
    <t>CH REV LAT MOEGA CARGA EL5013 PSENSOR GALV RV20 - SILO</t>
  </si>
  <si>
    <t>REV FUNDO MOEGA EL5013 GALV RV20 - SILO</t>
  </si>
  <si>
    <t>TAMPA SENSOR EMBUCHAMENTO CMEMBRANA - SILO</t>
  </si>
  <si>
    <t>TAMPA MOEGA ENTR SPL D200 EL5013 GALV RV20 - SILO</t>
  </si>
  <si>
    <t>CHAPAS PARA NIVELAR ELEVADOR SD - SILO</t>
  </si>
  <si>
    <t>SUPTE ESTAIAMENTO EL 6028  6034 - SILO</t>
  </si>
  <si>
    <t>CORR EL5013 6POL EP6303L TIPO E G 116 116 P 141 2F D9X75 FAR - SILO</t>
  </si>
  <si>
    <t>19509178 CORRM GUARDA CORPO TAMPA SFC 5.5 AMARELO RV22 COMPRADO - SILO</t>
  </si>
  <si>
    <t>CORRM AJUST GUARDA CORPO TAMPA DE SILO RV20 AMARELA COMPRADO - SILO</t>
  </si>
  <si>
    <t>MOD PAD TH 250X1M - SILO</t>
  </si>
  <si>
    <t>PAINEL INF CPORTA TAMPA SFC 5.5 NPT 027 RV22 - SILO</t>
  </si>
  <si>
    <t>PAINEL SUP TAMPA SFC 5.5 NPT RV22 - SILO</t>
  </si>
  <si>
    <t>PARAFUSO SEXTAVADO M16X40 MA 8.8 RI BC DIN933 - SILO</t>
  </si>
  <si>
    <t>PORCA SEXTAVADA M16 MA 8 BC DIN934 - SILO</t>
  </si>
  <si>
    <t>ARRUELA LISA M16 BC 200HV DIN125A - SILO</t>
  </si>
  <si>
    <t>PLACA IDENT PAGE 175X70X0.5MM - SILO</t>
  </si>
  <si>
    <t>PARAFUSO SEXTAVADO M16X35 MA 8.8 RI BC DIN933 - SILO</t>
  </si>
  <si>
    <t>PARAFUSO SEXTAVADO FL M10X25 MA 8.8 RI BC CAR V - SILO</t>
  </si>
  <si>
    <t>ADS ATENCAO SUBA COM SEGURANCA  - SILO</t>
  </si>
  <si>
    <t>ADS ATENCAO MANTER A TAMPA FECHADA - SILO</t>
  </si>
  <si>
    <t>ADS PERIGO PRECAUCOES P SL ROSCA - SILO</t>
  </si>
  <si>
    <t>ADS PERIGO PRECAUCOES P SL RACAO - SILO</t>
  </si>
  <si>
    <t>KIT C 5 RESPIROS ROTOMOLDAVEL C TELA RV20 - SILO</t>
  </si>
  <si>
    <t>CABO ACO D516 GALV 6X7 AA - SILO</t>
  </si>
  <si>
    <t>BRACADEIRA 38 CROSCA MM - SILO</t>
  </si>
  <si>
    <t>PARAFUSO SEXTAVADO FL M8X25 MA 8.8 RI BC CAR V - SILO</t>
  </si>
  <si>
    <t>LUVA EMENDA TUBO D26.5 - SILO</t>
  </si>
  <si>
    <t>PONTEIRA TUBO RLI1018A ALLIANCE - SILO</t>
  </si>
  <si>
    <t>GRAMPO ML SPORCA M8 - SILO</t>
  </si>
  <si>
    <t>PARAFUSO SEXTAVADO FL M8X20 MA 8.8 RI BC CAR V - SILO</t>
  </si>
  <si>
    <t>PARAFUSO SEXTAVADO FL M10X20 MA 8.8 RI BC CAR V - SILO</t>
  </si>
  <si>
    <t>CH 20 OND SIMP SFC 5.5 ZAR - SILO</t>
  </si>
  <si>
    <t>CH 20 OND DPL SL5.5 ZAR INV - SILO</t>
  </si>
  <si>
    <t>CH 18 OND SIMP SFC 5.5 ZAR - SILO</t>
  </si>
  <si>
    <t>APOIO CH SFC POLIET 25X40 - SILO</t>
  </si>
  <si>
    <t>PARAFUSO SEXTAVADO M10X20 MA 8.8 RI BC DIN933 - SILO</t>
  </si>
  <si>
    <t>CONJ CONTR DE NIVEL P SL - SILO</t>
  </si>
  <si>
    <t>PARAFUSO SEXTAVADO FL M10X40 MA 8.8 RI BC CAR V - SILO</t>
  </si>
  <si>
    <t>COLA VEDA JUNTAS 3M - SILO</t>
  </si>
  <si>
    <t>PARAFUSO SEXTAVADO M12X35 MA 8.8 RI BC DIN933 - SILO</t>
  </si>
  <si>
    <t>PORCA SEXTAVADA M12 MA 8 BC DIN934 - SILO</t>
  </si>
  <si>
    <t>ARRUELA LISA M12 BC 200HV DIN125A - SILO</t>
  </si>
  <si>
    <t>CHUMB M-24X320 COMERCIAL - SILO</t>
  </si>
  <si>
    <t>PORCA SEXTAVADA M24 MA 8 BC DIN934 - SILO</t>
  </si>
  <si>
    <t>ARRUELA LISA M24 BC 200HV DIN125A - SILO</t>
  </si>
  <si>
    <t>PARAFUSO SEXTAVADO M10X30 MA 8.8 RI BC DIN933 - SILO</t>
  </si>
  <si>
    <t>PARAFUSO SEXTAVADO M10X55 MA 8.8 RI BC DIN933 - SILO</t>
  </si>
  <si>
    <t>PARAFUSO SEXTAVADO M8X16 MA 8.8 RI BC DIN933 - SILO</t>
  </si>
  <si>
    <t>VED ESPUMA 120X10 CADESIVO - SILO</t>
  </si>
  <si>
    <t>MONT NORM C 16X1828.8 G ZAR345 NV RV20 PERFILADEIRA - SILO</t>
  </si>
  <si>
    <t>CONTR DE NIVEL P SL C MENB - SILO</t>
  </si>
  <si>
    <t>SENSOR DE TEMP CRT.4016371I-35-GEL 15,0A 24VCC NF 60HZ CCABO LIG 2,0M - SILO</t>
  </si>
  <si>
    <t>ARRUELA LISA M6 BC 200HV DIN125A - SILO</t>
  </si>
  <si>
    <t>AR PRES M6 BC - SILO</t>
  </si>
  <si>
    <t>PORCA SEXTAVADA M6 MA 8 BC DIN934 - SILO</t>
  </si>
  <si>
    <t>PARAFUSO SEXTAVADO M6X25 MA 8.8 RI BC DIN933 - SILO</t>
  </si>
  <si>
    <t>PARAFUSO SEXTAVADO M12X50 MA 8.8 RI BC DIN933 - SILO</t>
  </si>
  <si>
    <t>PARAFUSO SEXTAVADO M6X16 MA 8.8 RI BC DIN933 - SILO</t>
  </si>
  <si>
    <t>PARAFUSO SEXTAVADO M6X12 MA 8.8 RI BC DIN933 - SILO</t>
  </si>
  <si>
    <t>SENSOR IND MOV E2A-M18KS08-WP-B2 2M - SILO</t>
  </si>
  <si>
    <t>PA FND M8X16 MA 8.8 CAB LENT BC - SILO</t>
  </si>
  <si>
    <t>PA ATRAV M8X16 MA 8.8 BC - SILO</t>
  </si>
  <si>
    <t>ADS PERIGO SUPERFICIE AQUECIDA - SILO</t>
  </si>
  <si>
    <t>PARAFUSO SEXTAVADO M8X25 MA 8.8 RI BC DIN933 - SILO</t>
  </si>
  <si>
    <t>ADS ATENCAO NAO SUBA NO TRANSP - SILO</t>
  </si>
  <si>
    <t>ADS PERIGO ROSCA GIRATORIA - SILO</t>
  </si>
  <si>
    <t>ADS PERIGO NAO ABRIR PORTA C - SILO</t>
  </si>
  <si>
    <t>ADESIVO ATENCAO ARMAZENAGEM MOTORREDUTOR - SILO</t>
  </si>
  <si>
    <t>LAT DIR 50X50X2450 - SILO</t>
  </si>
  <si>
    <t>LAT ESQ 50X50X2450 - SILO</t>
  </si>
  <si>
    <t>DGR 577 MM TUBO ANTIDERR ESCD SL - SILO</t>
  </si>
  <si>
    <t>FIX DO CORRM GALV - SILO</t>
  </si>
  <si>
    <t>PARAFUSO SEXTAVADO AB FL PB 14X78 TCP3 ZB TELHATERCA CAR EPDM - SILO</t>
  </si>
  <si>
    <t>PARAFUSO SEXTAVADO M10X25 MA 8.8 RI BICROMATIZADO DIN933 - SILO</t>
  </si>
  <si>
    <t>AR PRES M8 BC - SILO</t>
  </si>
  <si>
    <t>AR PRES M10 BC - SILO</t>
  </si>
  <si>
    <t>AR PRES M12 BC - SILO</t>
  </si>
  <si>
    <t>EXTRT MTD FAKA5767 COMPRADO - SILO</t>
  </si>
  <si>
    <t>PARAFUSO SEXTAVADO M12X40 MA 8.8 RI BC DIN933 - SILO</t>
  </si>
  <si>
    <t>PARAFUSO SEXTAVADO M16X50 MA 8.8 RI BC DIN933 - SILO</t>
  </si>
  <si>
    <t>SENSOR INDUT SENSE PS8-18GI50-E2 24VDC - SILO</t>
  </si>
  <si>
    <t>CHAVE NIVEL LBFS-02711.0 M18X1 - SILO</t>
  </si>
  <si>
    <t>PARAFUSO SEXTAVADO M6X20 MA 8.8 RI BC DIN933 - SILO</t>
  </si>
  <si>
    <t>PA FRANCES SPORCA SX M8X20 BC - SILO</t>
  </si>
  <si>
    <t>ARRUELA CONICA M8 ZB - SILO</t>
  </si>
  <si>
    <t>PA CAC M8X50 CG 5.8 ZB CPORCA - SILO</t>
  </si>
  <si>
    <t>PARAFUSO SEXTAVADO M10X35 MA 8.8 RI BC DIN933 - SILO</t>
  </si>
  <si>
    <t>ADS ATENCAO NAO OPERAR O EQUIP - SILO</t>
  </si>
  <si>
    <t>ADS PERIGO CACAMBAS EM MOVIMENTO - SILO</t>
  </si>
  <si>
    <t>ADS ATENCAO PATAMAR CAP MAX 250KG - SILO</t>
  </si>
  <si>
    <t>ADS PERIGO LIGAR EXAUST VERIF - SILO</t>
  </si>
  <si>
    <t>ADS ATENCAO VERIF ESTIC CORR - SILO</t>
  </si>
  <si>
    <t>MANUAL GERAL DE MONTAGEM - SILO</t>
  </si>
  <si>
    <t>PROJETO DE LAYOUT - SILO</t>
  </si>
  <si>
    <t>CHUMB TECNART M12X120 - SILO</t>
  </si>
  <si>
    <t>ACOPL E 128 PLUS F 5 E 50 - SILO</t>
  </si>
  <si>
    <t>TUBO D200X6000 11 SAE 1045 - SILO</t>
  </si>
  <si>
    <t>CONTORNO PRESILHA D200 - SILO</t>
  </si>
  <si>
    <t>ANEL D200 - SILO</t>
  </si>
  <si>
    <t>LUVA TUBULACAO D200 - SILO</t>
  </si>
  <si>
    <t>CH. GUIA P CABO DE ACO - SILO</t>
  </si>
  <si>
    <t>PEGA MAO P CABO ACO - SILO</t>
  </si>
  <si>
    <t>CONE REDC D320 P D200 PINT - SILO</t>
  </si>
  <si>
    <t>BASE CREM REG MOEGA - SILO</t>
  </si>
  <si>
    <t>CREM 640 CHASTE - SILO</t>
  </si>
  <si>
    <t>GUIA REG MOEGA MEN - SILO</t>
  </si>
  <si>
    <t>LINGUETA REG MOEGA 260X583 - SILO</t>
  </si>
  <si>
    <t>CORPO REG MOEGA 270X500 - SILO</t>
  </si>
  <si>
    <t>DESC REG 200.- SILO</t>
  </si>
  <si>
    <t>COL APOIO SUPT P FIX TUBO SFCA 5507 - SILO</t>
  </si>
  <si>
    <t>CH FIX SUP COLHAL SUPT SFCA 7312 GALV - SILO</t>
  </si>
  <si>
    <t>CH TRAV RECEP SUPT SFCA 836.8 - SILO</t>
  </si>
  <si>
    <t>CH TRAV RECEP SUPT SFCA 717.2 - SILO</t>
  </si>
  <si>
    <t>CH TRAV RECEP SUPT SFCA 692.3 - SILO</t>
  </si>
  <si>
    <t>CH TRAV RECEP SUPT SFCA 673.6 - SILO</t>
  </si>
  <si>
    <t>CH TRAV RECEP SUPT SFCA 683.4 - SILO</t>
  </si>
  <si>
    <t>ESTRUT TENSOR MEN 200 - SILO</t>
  </si>
  <si>
    <t>ESTRUT TENSOR MAI 200 - SILO</t>
  </si>
  <si>
    <t>LUVA D200X150 CGANCHO - SILO</t>
  </si>
  <si>
    <t>CHAPA GALV 14 1000X2000 - SILO</t>
  </si>
  <si>
    <t>SAPATL PCABO ACO D516 - SILO</t>
  </si>
  <si>
    <t>CABO ACO D38 GALV 6X7 AF - SILO</t>
  </si>
  <si>
    <t>BRACADEIRA 12 C RSC MM - SILO</t>
  </si>
  <si>
    <t>CABO ACO D516 GALV 6X7 AF - SILO</t>
  </si>
  <si>
    <t>SAPATL PCABO ACO D38 - SILO</t>
  </si>
  <si>
    <t>ESTIC CABO ACO 58X12 COLHAL - SILO</t>
  </si>
  <si>
    <t>MANIL RETA 58 PCABO ACO 38 - SILO</t>
  </si>
  <si>
    <t>MANIL RETA 12 PCABO ACO 516 - SILO</t>
  </si>
  <si>
    <t>MOD SUPT MTD EL5013X2.0M CPARAF GALV RV25 - SILO</t>
  </si>
  <si>
    <t>ROLO EMBORRACHADO DE TRACAO KA47 PONTA 35MM</t>
  </si>
  <si>
    <t>MAQUINA DE SOLDA MIG VULCANO MIG360 220/380V</t>
  </si>
  <si>
    <t>TOCHA MIG HANDYTOCH HT360</t>
  </si>
  <si>
    <t>VALVULA REGULADORA ARGONIO</t>
  </si>
  <si>
    <t>CANTONEIRA INOX 304 1.1/2X1/8 - 6M</t>
  </si>
  <si>
    <t>ALTERNADOR MANUTENCAO BOBCAT</t>
  </si>
  <si>
    <t>BASE DA TULIPA SAE 30</t>
  </si>
  <si>
    <t>MODULO DO INVERSOR 4,5A 1X800 VDC PARA SOPRADORA</t>
  </si>
  <si>
    <t>MODULO DE EXPANSAO ACOPOSMULTI 50A PARA SOPRADORA</t>
  </si>
  <si>
    <t>KIT FLANGE B14 63</t>
  </si>
  <si>
    <t>MOTOR REVISADO 0,25CV 4P SOPRADORA</t>
  </si>
  <si>
    <t>MAQUINA DE CORTE PLASMA 22V</t>
  </si>
  <si>
    <t>ESMERILHADEIRA 2KG</t>
  </si>
  <si>
    <t>CONDENSADORA INVERTER 18000 BTU 220V</t>
  </si>
  <si>
    <t>EVAPORADORA INVERTER 18000 BTU 220V</t>
  </si>
  <si>
    <t>ESTEIRA COM ELOS WSM1000FT</t>
  </si>
  <si>
    <t>JOGO DE VEDACAO EM BORRACHA EPDM PARA AMOSTRADOR</t>
  </si>
  <si>
    <t>CONJUNTO MONOVIA SL 5.5 NPT027 - SILO</t>
  </si>
  <si>
    <t>CORDA ANEL D2500 SFC 5.5 - SILO</t>
  </si>
  <si>
    <t>PAINEL 1000X2930 LOGOMARCA BIPART 2024 - SILO</t>
  </si>
  <si>
    <t>PE SFC 5.5 C/3411- TUBO QUADRADO GALV FOG - SILO</t>
  </si>
  <si>
    <t>ESTRUT CONE SD SGC 5.5 45GR TB.Q.GALV FOG RV22 - SILO</t>
  </si>
  <si>
    <t>PAINEL MAI CONE DESC SFC 5.5 45GR NV - SILO</t>
  </si>
  <si>
    <t>PAINEL MAI CONE DESC SFC 5.50 NV - SILO</t>
  </si>
  <si>
    <t>PAINEL MAI CONE DESC SFC 5.5 45GR RV22 - SILO</t>
  </si>
  <si>
    <t>MTD R47 DRE100M4 4.0CV 169RPM - SILO</t>
  </si>
  <si>
    <t>ESTRUT CAB MTRA 5013 MTD H=600 SOJA C. RECUO - SILO</t>
  </si>
  <si>
    <t>TAMPA CAB EL5013 CH ZAR RV24 - SILO</t>
  </si>
  <si>
    <t>MTD FA67/G DRE132S4/RS 7.5CV 96RPM - SILO</t>
  </si>
  <si>
    <t>POLIA CAB MTRA EL5013 7.5CV FA/KA67 - SILO</t>
  </si>
  <si>
    <t>KIT CAC PLAST C/FIX EL5013 130S 0.70L 2F - SILO</t>
  </si>
  <si>
    <t>MOD PAD EL5013X1,0M GALV RV21 - SILO</t>
  </si>
  <si>
    <t>MOD PAD EL5013X2,0M GALV RV21 - SILO</t>
  </si>
  <si>
    <t>MOD EXPLOSAO EL5013X2.0M RV21 - SILO</t>
  </si>
  <si>
    <t>MOD PAD INSP 2.0M GALV C/REF GRADE - SILO</t>
  </si>
  <si>
    <t>MOD PAD EL5013X1,5M GALV RV21 - SILO</t>
  </si>
  <si>
    <t>AMORT FINAL D200 45GR P/ANEL PINT - SILO</t>
  </si>
  <si>
    <t>AMORT LINHA TUBULAR D200 SIMP PINT - SILO</t>
  </si>
  <si>
    <t>YPSOLON 45GR D200 PINT RV24 - SILO</t>
  </si>
  <si>
    <t>ARRUELA 20MM</t>
  </si>
  <si>
    <t>ARRUELA 45MM</t>
  </si>
  <si>
    <t>UNIAO INOX 304L SOLD TC OD CURTA 2 POLEGADA</t>
  </si>
  <si>
    <t>REDUCAO CONCENTRICA INOX 304L OD PIPE 2X1,5</t>
  </si>
  <si>
    <t>EVAPORADOR EVU1000</t>
  </si>
  <si>
    <t>PLANTA DE CO2 UBF500</t>
  </si>
  <si>
    <t>MOLA DE PRESSAO 14,75X10,25</t>
  </si>
  <si>
    <t>ANEL DE RETENCAO</t>
  </si>
  <si>
    <t>ESMERILHADEIRA 4.1/2 M9510B 220V</t>
  </si>
  <si>
    <t>TELEVISAO 65 POLEGADAS</t>
  </si>
  <si>
    <t>TELEVISAO 85 POLEGADAS</t>
  </si>
  <si>
    <t>MEDIDOR DE RADIACAO MODELO MKS 05 - TERRA P</t>
  </si>
  <si>
    <t>CHUMBADOR 3/8 JAQUETA E CONE</t>
  </si>
  <si>
    <t>INDUZIDO DE PARTIDA</t>
  </si>
  <si>
    <t>KIT DE BUCHAS DE PARTIDA</t>
  </si>
  <si>
    <t>MODULO DE COMUNICACAO ASI PROFINET</t>
  </si>
  <si>
    <t>BANHO ULTRASSONICO</t>
  </si>
  <si>
    <t>SENSOR DIFUSO</t>
  </si>
  <si>
    <t>TORRE DE RESFRIAMENTO DE AGUA MODELO RTM-44/5-SGC</t>
  </si>
  <si>
    <t>BOCAL CERAMICA TIG 10N46 F8</t>
  </si>
  <si>
    <t>BOCAL CERAMICO LONGO N4 TIG</t>
  </si>
  <si>
    <t>CHOPEIRA ELETRICA 2 VIAS 110V</t>
  </si>
  <si>
    <t>MPP GM 250 KG LATERAL 2,00 X 0,60</t>
  </si>
  <si>
    <t>MPP GM 250 KG LONG 1,80 X 0,60</t>
  </si>
  <si>
    <t>BANDEJA MDF P/ NIVEL MPP - 1,79X0,59</t>
  </si>
  <si>
    <t>PONTA MONTADA 25X25</t>
  </si>
  <si>
    <t>ARRUELA ESPECIAL EPDM 47,5X92,5X4,5MM</t>
  </si>
  <si>
    <t>ARRUELA ESPECIAL EPDM 21,5X61,8X3,0MM</t>
  </si>
  <si>
    <t>MODULO MOTOR</t>
  </si>
  <si>
    <t>CORPO FIXADOR 24MM</t>
  </si>
  <si>
    <t>CAPA CURTA 12</t>
  </si>
  <si>
    <t>ELETRODO 220842</t>
  </si>
  <si>
    <t>CAPA DE RETENCAO 220854</t>
  </si>
  <si>
    <t>ANEL DIFUSOR DE AR</t>
  </si>
  <si>
    <t>BOCAL CERAMICA 05</t>
  </si>
  <si>
    <t>BOCAL MANUAL 65/85</t>
  </si>
  <si>
    <t>GUIA TEFLON 1,2 1,6MMX3,5MTS</t>
  </si>
  <si>
    <t>BICO DE CORTE PLASMA</t>
  </si>
  <si>
    <t>LUMINARIA PORTATIL ANTI EXPLOSAO</t>
  </si>
  <si>
    <t>PINCA 12 2,4MM</t>
  </si>
  <si>
    <t>ESMERILHADEIRA 7 POLEGADAS 6KG</t>
  </si>
  <si>
    <t>TOCHA TIG 12G 3M CONECTOR 13MM</t>
  </si>
  <si>
    <t>ENGATE RAPIDO FEMEA ESPIGA 6MM</t>
  </si>
  <si>
    <t>ENGATE RAPIDO FEMEA ROSCA 1/8 LATAO</t>
  </si>
  <si>
    <t>EIXO DO ROLETE DE TRACAO</t>
  </si>
  <si>
    <t>ROLETE TIPO 745 H 200</t>
  </si>
  <si>
    <t>BOMBA TRIFASICA 30/47 304</t>
  </si>
  <si>
    <t>NIPLE INOX 304 TC PARA TUBO OD 1.1/2 POLEGADA</t>
  </si>
  <si>
    <t>ABRACADEIRA TC 1.1/2 POLEGADA</t>
  </si>
  <si>
    <t>GARRA NEGATIVA 500A CABO 35MM CONECTOR 13MM</t>
  </si>
  <si>
    <t>INVERSOR DE SOLDA TIG 200P DIGITAL</t>
  </si>
  <si>
    <t>PLUG 16A 2 PONTOS 220/240V</t>
  </si>
  <si>
    <t>TOCHA TIG 26G 3M CONECTOR 13MM</t>
  </si>
  <si>
    <t>GARRA NEGATIVA 300A CABO 7,5M CONECTOR 9MM</t>
  </si>
  <si>
    <t>MAQUINA DE SOLDA MIG 350P 220/380V</t>
  </si>
  <si>
    <t>PLASMA POWERMAX 45XP 220V</t>
  </si>
  <si>
    <t>PLUG 32A 3 PONTOS 220/240V</t>
  </si>
  <si>
    <t>ROLDANA SOLDASA V 0,8/1,0MM 30X12X9</t>
  </si>
  <si>
    <t>TOCHA MIG/MAG LC300 3M</t>
  </si>
  <si>
    <t>TOCHA PLASMA DURAMAX 45XP 6,1M HYPERTHERM</t>
  </si>
  <si>
    <t>BOCAL CONICO 15MM</t>
  </si>
  <si>
    <t>PORTA BICO MB591G</t>
  </si>
  <si>
    <t>BICO CONTATO 1MM</t>
  </si>
  <si>
    <t>PLUG FEMEA 3P</t>
  </si>
  <si>
    <t>TUBO ACO CARBONO - 1 1/4</t>
  </si>
  <si>
    <t>TUBO ACO CARBONO - 4</t>
  </si>
  <si>
    <t>TUBO ACO CARBONO - 5</t>
  </si>
  <si>
    <t>TUBO ACO CARBONO - 10</t>
  </si>
  <si>
    <t>TUBO ACO CARBONO - 12</t>
  </si>
  <si>
    <t>FLANGE ROSCADO - ACO CARBONO FORJADO - ASTM - 3/4</t>
  </si>
  <si>
    <t>BOMBA COMBUSTIVEL 12V</t>
  </si>
  <si>
    <t>SERVO MOTOR MSK076C-0450-NN-M2-UG1-RNNK</t>
  </si>
  <si>
    <t>PISO ELEVADOR F62 FORMILINE 1.6 MM CINZA CLARO</t>
  </si>
  <si>
    <t>TROCADOR PLACAS GAXETADO 089-01</t>
  </si>
  <si>
    <t>TROCADOR DE PLACAS GAXETADO 089 -02</t>
  </si>
  <si>
    <t>TROCADOR DE PLACAS GAXETADO 089-03</t>
  </si>
  <si>
    <t>CAP ACO CARBONO ASTM A234 GR WPB CONEXAO SOLDA TOPO DIN2440 12</t>
  </si>
  <si>
    <t>CAP ACO CARBONO ASTM A234 GR WPB CONEXAO SOLDA TOPO DIN2440 16</t>
  </si>
  <si>
    <t>CAP ACO CARBONO ASTM A234 GR WPB CONEXAO SOLDA TOPO DIN2440 2 1/2</t>
  </si>
  <si>
    <t>CAP ACO CARBONO ASTM A234 GR WPB CONEXAO SOLDA TOPO DIN2440 4</t>
  </si>
  <si>
    <t>CAP  ACO CARBONO ASTM A234 GR. WPB CONEXAO SOLDA TOPO DIN2440 6</t>
  </si>
  <si>
    <t>CURVA 45 RL  ACO CARBONO DIN 2440 2</t>
  </si>
  <si>
    <t>CURVA 45 RL  ACO CARBONO DIN 2440 4</t>
  </si>
  <si>
    <t>AGUA DE RESFRIAMENTO AVANCO E RETORNO E VAPOR SATURADO</t>
  </si>
  <si>
    <t>CURVA 90 RL  ACO CARBONO DIN 2440 12</t>
  </si>
  <si>
    <t>CURVA 90 RL  ACO CARBONO DIN 2440 2 1/2</t>
  </si>
  <si>
    <t>CURVA 90 RL  ACO CARBONO DIN 2440 2</t>
  </si>
  <si>
    <t>CURVA 90 RL  ACO CARBONO DIN 2440 4</t>
  </si>
  <si>
    <t>CURVA 90 RL  ACO CARBONO DIN 2440 6</t>
  </si>
  <si>
    <t>CURVA 90 RL  ACO CARBONO DIN 2440 8</t>
  </si>
  <si>
    <t>CURVA 90 RL  ACO CARBONO DIN 2440 1 1/2</t>
  </si>
  <si>
    <t>CURVA 90 RL  ACO CARBONO DIN 2440 1/2</t>
  </si>
  <si>
    <t>CURVA 90 RL  ACO CARBONO DIN 2440 10</t>
  </si>
  <si>
    <t>FLANGE SOBREP ACO CARBONO FORJADO ASTMA105150LB FACE COM RESSALTO ANSIB165 10</t>
  </si>
  <si>
    <t>FLANGE SOBREP ACO CARBONO FORJADO ASTMA105150LB FACE COM RESSALTO ANSIB165 2 1/2</t>
  </si>
  <si>
    <t>FLANGE SOBREP ACO CARBONO FORJADO ASTMA105150LB FACE COM RESSALTO ANSIB165 2</t>
  </si>
  <si>
    <t>FLANGE SOBREP ACO CARBONO FORJADO ASTMA105150LB FACE COM RESSALTO ANSIB165 3</t>
  </si>
  <si>
    <t>FLANGE SOBREP ACO CARBONO FORJADO ASTMA105150LB FACE COM RESSALTO ANSIB165 4</t>
  </si>
  <si>
    <t>FLANGE SOBREP ACO CARBONO FORJADO ASTMA105150LB FACE COM RESSALTO ANSIB165 5</t>
  </si>
  <si>
    <t>FLANGE SOBREP ACO CARBONO FORJADO ASTMA105150LB FACE COM RESSALTO ANSIB165 8</t>
  </si>
  <si>
    <t>FLANGE SOBREP ACO CARBONO FORJADO ASTMA105150LB FACE COM RESSALTO ANSIB165 12</t>
  </si>
  <si>
    <t>FLANGE SOBREP ACO CARBONO FORJADO ASTMA105150LB FACE COM RESSALTO ANSIB165 1 1/2</t>
  </si>
  <si>
    <t>MEIA LUVA ROSCA ACO CARBONO ASTMA234GRAUWPB CONEX SOLDA BSPF3000ASMEB1611 1 1/2</t>
  </si>
  <si>
    <t>MEIA LUVA ROSCA ACO CARBONO ASTMA234GRAUWPB CONEX SOLDA BSPF3000ASMEB1611 1/2</t>
  </si>
  <si>
    <t>REDUCAO CONCENTRICA ACO CARBONO DIN 2440 10X6</t>
  </si>
  <si>
    <t>REDUCAO CONCENTRICA ACO CARBONO DIN 2440 4X2 1/2</t>
  </si>
  <si>
    <t>REDUCAO CONCENTRICA  ACO CARBONO DIN 2440 6X2 1/2</t>
  </si>
  <si>
    <t>REDUCAO CONCENTRICA ACO CARBONO DIN 2440 8X4</t>
  </si>
  <si>
    <t>REDUCAO CONCENTRICA ACO CARBONO DIN 2440 5X2</t>
  </si>
  <si>
    <t>REDUCAO CONCENTRICA ACO CARBONO DIN 2440 12X6</t>
  </si>
  <si>
    <t>REDUCAO EXCENTRICA ACO CARBONO DIN 2440 10X6</t>
  </si>
  <si>
    <t>REDUCAO EXCENTRICA ACO CARBONO DIN 2440 6X3</t>
  </si>
  <si>
    <t>REDUCAO EXCENTRICA ACO CARBONO DIN 2440 6X4</t>
  </si>
  <si>
    <t>REDUCAO EXCENTRICA ACO CARBONO DIN 2440 8X4</t>
  </si>
  <si>
    <t>CURVA 45 RL ACO CARBONO DIN 2440 10</t>
  </si>
  <si>
    <t>CURVA 45 RL ACO CARBONO DIN 2440 8</t>
  </si>
  <si>
    <t>REDUCAO CONCENTRICA ACO CARBONO ASTMA234GRWPB CONEX SOLDA SCH40ANSIB169 2 1/2X2</t>
  </si>
  <si>
    <t>REDUCAO CONCENTRICA ACO CARBONO ASTMA234GRWPB CONEX SOLDA SCH40ANSIB169 2X1 1/2</t>
  </si>
  <si>
    <t>CURVA 90 RL ACO CARBONO DIN 2440 1</t>
  </si>
  <si>
    <t>ANEL ESGOTO 200</t>
  </si>
  <si>
    <t>CURVA 90 RL ACO CARBONO DIN 2440 2</t>
  </si>
  <si>
    <t>CURVA 90 RL ACO CARBONO DIN 2440 5</t>
  </si>
  <si>
    <t>ANEL OCRE 150 JE</t>
  </si>
  <si>
    <t>FLANGE SOBREP ACO CARBONO FORJADO ASTMA105150LB FACE COM RESSALTO ANSIB165 1/2</t>
  </si>
  <si>
    <t>JUNCAO OCRE JE PBB 100</t>
  </si>
  <si>
    <t>LUVA ESGOTO SIMPLES 200</t>
  </si>
  <si>
    <t>REDUCAO OCRE EXCENTRICA JE 200X150</t>
  </si>
  <si>
    <t>TE OCRE JE PBB 200</t>
  </si>
  <si>
    <t>MEIA LUVA ROSCADA ACO CARBONO CONEX SOLDA DE TOPO ROSCA BSPF3000 ASMEB1611 1/2</t>
  </si>
  <si>
    <t>REDUCAO CONCENTRICA ACO CARBONO DIN 2440 2X3/4</t>
  </si>
  <si>
    <t>REDUCAO CONCENTRICA ACO CARBONO DIN 2440 6X5</t>
  </si>
  <si>
    <t>CAIXA DE AGUA TIPO FIBRA 20000L</t>
  </si>
  <si>
    <t>CAIXA DE AGUA TIPO FIBRA 200L</t>
  </si>
  <si>
    <t>TORRE DE RESFRIAMENTO DE AGUA MOD RTM 17 4/6</t>
  </si>
  <si>
    <t>LAVADORA DE ALTA VAZAO MOTOR WEG 1HP</t>
  </si>
  <si>
    <t>CONECTOR MDF ATEWD0606</t>
  </si>
  <si>
    <t>BOMBA TRIFASICA BL 80/47 30HP 2P 304</t>
  </si>
  <si>
    <t>PARTES DE CALDEIRA FLAMUTUBULAR MAX 05TH 10BAR</t>
  </si>
  <si>
    <t>KIT FACA DE CORTE 2 MOVEL / 1 FIXA</t>
  </si>
  <si>
    <t>MAQUINA STRETCHADEIRA</t>
  </si>
  <si>
    <t>BOCAL CERAMICA GAS LENS 7 TIG</t>
  </si>
  <si>
    <t>ENVOLVEDORA DE PALLET COMMANDO</t>
  </si>
  <si>
    <t>COMBINACOES DE MAQUINAS AUTOMATICAS PARA RECIPIENTES DE PET</t>
  </si>
  <si>
    <t>PRODUCAO TERCEIRIZADA BOBINA INOX 304 5,0X1500</t>
  </si>
  <si>
    <t>INDUSTRIALIZACAO MATERIAL DE TERCEIROS</t>
  </si>
  <si>
    <t>ACOPLAMENTO RIGIDO 1.1/4 FERRO FUNDIDO ULFM</t>
  </si>
  <si>
    <t>ACOPLAMENTO RIGIDO 1.1/2 FERRO FUNDIDO ULFM</t>
  </si>
  <si>
    <t>ACOPLAMENTO RIGIDO 2 FERRO FUNDIDO ULFM</t>
  </si>
  <si>
    <t>ACOPLAMENTO RIGIDO 2.1/2 FERRO FUNDIDO ULFM</t>
  </si>
  <si>
    <t>ACOPLAMENTO RIGIDO 3 FERRO FUNDIDO ULFM</t>
  </si>
  <si>
    <t>ACOPLAMENTO RIGIDO 4 FERRO FUNDIDO ULFM</t>
  </si>
  <si>
    <t>ACOPLAMENTO RIGIDO 6 FERRO FUNDIDO ULFM</t>
  </si>
  <si>
    <t>ACOPLAMENTO RIGIDO 8 FERRO FUNDIDO ULFM</t>
  </si>
  <si>
    <t>ACOPLAMENTO RIGIDO 10 FERRO FUNDIDO ULFM</t>
  </si>
  <si>
    <t>COTOVELO RANHURADO 45 4 FERRO FUNDIDO ULFM</t>
  </si>
  <si>
    <t>COTOVELO RANHURADO 45 8 FERRO FUNDIDO ULFM</t>
  </si>
  <si>
    <t>COTOVELO RANHURADO 45 10 FERRO FUNDIDO ULFM</t>
  </si>
  <si>
    <t>COTOVELO RANHURADO 90 1.1/4 FERRO FUNDIDO ULFM</t>
  </si>
  <si>
    <t>COTOVELO RANHURADO 90 1.1/2 FERRO FUNDIDO ULFM</t>
  </si>
  <si>
    <t>COTOVELO RANHURADO 90 2 FERRO FUNDIDO ULFM</t>
  </si>
  <si>
    <t>COTOVELO RANHURADO 90 2.1/2 FERRO FUNDIDO ULFM</t>
  </si>
  <si>
    <t>COTOVELO RANHURADO 90 3 FERRO FUNDIDO ULFM</t>
  </si>
  <si>
    <t>COTOVELO RANHURADO 90 4 FERRO FUNDIDO ULFM</t>
  </si>
  <si>
    <t>COTOVELO RANHURADO 90 8 FERRO FUNDIDO ULFM</t>
  </si>
  <si>
    <t>LUVA DE REDUCAO 3/4X1/2 BSP ACO GALVANIZADO NBR6943</t>
  </si>
  <si>
    <t>REDUCAO CONCENTRICA RANHURADA 1.1/2X1.1/4 FERRO FUNDIDO ULFM</t>
  </si>
  <si>
    <t>REDUCAO CONCENTRICA RANHURADA 2X1.1/4 FERRO FUNDIDO ULFM</t>
  </si>
  <si>
    <t>REDUCAO CONCENTRICA RANHURADA 2X1.1/2 FERRO FUNDIDO ULFM</t>
  </si>
  <si>
    <t>REDUCAO CONCENTRICA RANHURADA 2.1/2X1.1/4 FERRO FUNDIDO ULFM</t>
  </si>
  <si>
    <t>REDUCAO CONCENTRICA RANHURADA 2.1/2X1.1/2 FERRO FUNDIDO ULFM</t>
  </si>
  <si>
    <t>REDUCAO CONCENTRICA RANHURADA 2.1/2X2 FERRO FUNDIDO ULFM</t>
  </si>
  <si>
    <t>COMBINACOES DE MAQUINAS AUTOMATICAS PARA RECIPIENTES DE LATA</t>
  </si>
  <si>
    <t>REDUCAO CONCENTRICA RANHURADA 4X3 FERRO FUNDIDO ULFM</t>
  </si>
  <si>
    <t>TUBO 8 ACO CARBONO RANHURADO SCHEDULE 20 NBR5590</t>
  </si>
  <si>
    <t>REDUCAO CONCENTRICA RANHURADA 8X6 FERRO FUNDIDO ULFM</t>
  </si>
  <si>
    <t>TUBO 3/4 ACO GALVANIZADO COSTURA ESP.2,65MM MEDIA NBR5580/DINEN10255-M</t>
  </si>
  <si>
    <t>REDUCAO CONCENTRICA RANHURADA 10X8 FERRO FUNDIDO ULFM</t>
  </si>
  <si>
    <t>TUBO 6 ACO CARBONO RANHURADO SCHEDULE 10 - NBR5590</t>
  </si>
  <si>
    <t>TAMPAO RANHURADO 1.1/4 FERRO FUNDIDO ULFM</t>
  </si>
  <si>
    <t>TUBO 3 ACO CARBONO RANHURADO SCHEDULE 10 - NBR5590</t>
  </si>
  <si>
    <t>TAMPAO RANHURADO 2 FERRO FUNDIDO ULFM</t>
  </si>
  <si>
    <t>TAMPAO RANHURADO 2.1/2 FERRO FUNDIDO ULFM</t>
  </si>
  <si>
    <t>TAMPAO RANHURADO 3 FERRO FUNDIDO ULFM</t>
  </si>
  <si>
    <t>TAMPAO RANHURADO 4 FERRO FUNDIDO ULFM</t>
  </si>
  <si>
    <t>TAMPAO RANHURADO 6 FERRO FUNDIDO ULFM</t>
  </si>
  <si>
    <t>TAMPAO RANHURADO 10 FERRO FUNDIDO ULFM</t>
  </si>
  <si>
    <t>TE DE REDUCAO RANHURADO 2X1.1/4 FERRO FUNDIDO ULFM</t>
  </si>
  <si>
    <t>TE DE REDUCAO RANHURADO 2.1/2X2 FERRO FUNDIDO ULFM</t>
  </si>
  <si>
    <t>TE DE REDUCAO RANHURADO 3X2 FERRO FUNDIDO ULFM</t>
  </si>
  <si>
    <t>TE DE REDUCAO RANHURADO 4X2.1/2 FERRO FUNDIDO ULFM</t>
  </si>
  <si>
    <t>TE DE REDUCAO RANHURADO 4X3 FERRO FUNDIDO ULFM</t>
  </si>
  <si>
    <t>TE DE MECANICO RANHURADO 6X2.1/2 FERRO FUNDIDO ULFM</t>
  </si>
  <si>
    <t>TE DE REDUCAO RANHURADO 10X4 FERRO FUNDIDO ULFM</t>
  </si>
  <si>
    <t>TE DE REDUCAO RANHURADO 10X8 FERRO FUNDIDO ULFM</t>
  </si>
  <si>
    <t>TE RANHURADO 1.1/4 FERRO FUNDIDO ULFM</t>
  </si>
  <si>
    <t>TE RANHURADO 1.1/2 FERRO FUNDIDO ULFM</t>
  </si>
  <si>
    <t>TE RANHURADO 2 FERRO FUNDIDO ULFM</t>
  </si>
  <si>
    <t>TE RANHURADO 4 FERRO FUNDIDO ULFM</t>
  </si>
  <si>
    <t>TE RANHURADO 8 FERRO FUNDIDO ULFM</t>
  </si>
  <si>
    <t>TE MECANICO SAIDA ROSCADA BSPT 2.1/2X1 FERRO FUNDIDO ULFM</t>
  </si>
  <si>
    <t>TE MECANICO UBOLT PARA SPRINKLER COM SAIDA BSPT 1.1/4X1/2 FERRO FUNDIDO ULFM</t>
  </si>
  <si>
    <t>TE MECANICO UBOLT PARA SPRINKLER COM SAIDA BSPT 1.1/2X1/2 FERRO FUNDIDO ULFM</t>
  </si>
  <si>
    <t>TE MECANICO UBOLT PARA SPRINKLER COM SAIDA BSPT 2X3/4 FERRO FUNDIDO ULFM</t>
  </si>
  <si>
    <t>CANOPLA P/ BICO 1/2 70MM</t>
  </si>
  <si>
    <t>VALVULA ANGULAR RANHURADA 2.1/2</t>
  </si>
  <si>
    <t>COTOVELO RANHURADO 45 6 FERRO FUNDIDO ULFM</t>
  </si>
  <si>
    <t>TE RANHURADO 2.1/2 FERRO FUNDIDO ULFM</t>
  </si>
  <si>
    <t>TUBO 1/2 ACO GALVANIZADO COSTURA ESP 2,65MM MEDIA NBR5580/DINEN10255M</t>
  </si>
  <si>
    <t>TUBO 1.1/4 ACO CARBONO RANHURADO SCHEDULE 10 NBR5590</t>
  </si>
  <si>
    <t>TUBO 1.1/2 ACO CARBONO RANHURADO SCHEDULE 10 NBR5590</t>
  </si>
  <si>
    <t>TUBO 2 ACO CARBONO RANHURADO SCHEDULE 10 NBR5590</t>
  </si>
  <si>
    <t>TUBO 10 ACO CARBONO RANHURADO SCHEDULE 20 NBR5590</t>
  </si>
  <si>
    <t>SPRINKLER ESFR K25.2 (360) 1</t>
  </si>
  <si>
    <t>SPRINKLER RESPOSTA PADRAO K8,0 (115) 3/4</t>
  </si>
  <si>
    <t>SPRINKLER RESPOSTA RAPIDA K5,6 (80) 1/2</t>
  </si>
  <si>
    <t>SERRA MANUAL ALTA RESISTENCIA 24 DENTES</t>
  </si>
  <si>
    <t>PERFIL U ENRIJECIDO 1008 200X075X25X03,00X6000MM</t>
  </si>
  <si>
    <t>NIPLE DUPLO FO MAL GALV 150 BSP 3/4</t>
  </si>
  <si>
    <t>SAIDA SPRINKLER 2.1/2X1</t>
  </si>
  <si>
    <t>PARAFUSADEIRA FURADEIRA IMP GSB 3KG</t>
  </si>
  <si>
    <t>CAME DO EMPURRADOR</t>
  </si>
  <si>
    <t>IHM MBR1 PARA COMPREENSOR DE AMONIA</t>
  </si>
  <si>
    <t>VALVULA BORBOLETA SANITARIA AUTOMATICA CORPO INOX 4 POLEGADAS</t>
  </si>
  <si>
    <t>VALVULA BORBOLETA SANITARIA BIPARTIDA MANUAL 5 POLEGADAS</t>
  </si>
  <si>
    <t>VALVULA BORBOLETA SANITARIA BIPARTIDA MANUAL 8 POLEGADAS</t>
  </si>
  <si>
    <t>VALVULA BORBOLETA SANITARIA ELETROPNEUMATICA TIPO WAFER CORPO BIPARTIDO INOX 2</t>
  </si>
  <si>
    <t>VALVULA BORBOLETA SANITARIA ELETROPNEUMATICA TIPO WAFER CORPO TRIPARTIDO INOX 3</t>
  </si>
  <si>
    <t>VALVULA BORBOLETA SANITARIA MANUAL COM ALAVANCA CORPO TRIPARTIDO INOX 2 1/2</t>
  </si>
  <si>
    <t>VALVULA BORBOLETA SANITARIA MANUAL COM ALAVANCA CORPO TRIPARTIDO INOX 1 1/2</t>
  </si>
  <si>
    <t>VALVULA BORBOLETA SANITARIA MANUAL COM ALAVANCA CORPO TRIPARTIDO INOX 4</t>
  </si>
  <si>
    <t>VALVULA BORBOLETA SANITARIA MANUAL COM ALAVANCA CORPO TRIPARTIDO INOX 2</t>
  </si>
  <si>
    <t>VALVULA BORBOLETA TIPO WAFFER INOX COM ATUADOR ELETROPNEUMATICO ON/OFF 6</t>
  </si>
  <si>
    <t>VALVULA DE AMOSTRAGEM PARA INSTALACOES SANITARIAS INOX 304L 1/2 POLEGADA</t>
  </si>
  <si>
    <t>BOMBA DE ENGRENAGEM</t>
  </si>
  <si>
    <t>MAQUINA SERRA FITA</t>
  </si>
  <si>
    <t>SECADOR DE AR REFRIGERADO TD1060</t>
  </si>
  <si>
    <t>CHAVE MAGNETICA 380V 5,0CV 7-10A</t>
  </si>
  <si>
    <t>CHAVE REVERSORA 3P 16A</t>
  </si>
  <si>
    <t>TANQUE RESERVATORIO DE AR 2000 LITROS</t>
  </si>
  <si>
    <t>KIT ACESSORIOS PARA RESERVATORIO DE AR COMPRIMIDO</t>
  </si>
  <si>
    <t>BOCAL CERAMICA GAS LENS N6</t>
  </si>
  <si>
    <t>FILTRO EM Y ACO CARBONO ASTM A216 150LB DN10</t>
  </si>
  <si>
    <t>FILTRO EM Y ACO CARBONO ASTM A216 1,5MM 150LB DN6</t>
  </si>
  <si>
    <t>FILTRO EM Y ACO INOX A351 0,8MM 300LB DN1</t>
  </si>
  <si>
    <t>FILTRO EM Y ACO INOX A351 0,8MM 300LB DN1/2</t>
  </si>
  <si>
    <t>FILTRO COALESCENTE CONEXAO 3 POLEGADAS</t>
  </si>
  <si>
    <t>FILTRO EM Y ACO CARBONO ASTM A216 1,5MM 150LB DN2</t>
  </si>
  <si>
    <t>FILTRO EM Y ACO CARBONO ASTM A216 3MM 150LB B16.5 10 POLEGADAS</t>
  </si>
  <si>
    <t>FILTRO EM Y ACO CARBONO ASTM A216 1,5MM 150LB B16.5 2 POLEGADAS</t>
  </si>
  <si>
    <t>ADITIVO A DIESEL</t>
  </si>
  <si>
    <t>BATERIA 100A PARA BOBCAT</t>
  </si>
  <si>
    <t>REFRIGERADOR PORTA VIDRO 96L 127V</t>
  </si>
  <si>
    <t>EMPILHADEIRA ELETRICA 3.0 TON 6.0M AV 280AHLITIO</t>
  </si>
  <si>
    <t>TRANSPALETEIRA 0TON CBD20J-LI</t>
  </si>
  <si>
    <t>PERFIL SOBREPOR 35X35 PRETO 6M</t>
  </si>
  <si>
    <t>JOELHO AZUL 25MMX1/2</t>
  </si>
  <si>
    <t>LUVA AGUA 25MM</t>
  </si>
  <si>
    <t>PLUG PARA TOMADA 32A 220/240V</t>
  </si>
  <si>
    <t>PARAFUSO CHIPBOARD 4,5X40</t>
  </si>
  <si>
    <t>FITA P/ JUNTAS 3D 150X50</t>
  </si>
  <si>
    <t>EMENDA INTERNA 138X38</t>
  </si>
  <si>
    <t>ASSENTO SANITARIO UNIVERSAL ANTIBACTERIANO BRANCO GELO</t>
  </si>
  <si>
    <t>JOELHO MACHO/FEMEA 45X200MM</t>
  </si>
  <si>
    <t>ARRUELA QUADRADA 038X038X18MM</t>
  </si>
  <si>
    <t>JOELHO MACHO/FEMEA 45X160MM</t>
  </si>
  <si>
    <t>JOELHO ESGOTO 45X160MM</t>
  </si>
  <si>
    <t>TUBO SOLDAVEL MARROM 50MM</t>
  </si>
  <si>
    <t>RETALHO DE MALHA COSTURADO</t>
  </si>
  <si>
    <t>BOBINA GALVALUME PRE PINTADA 24X1200 BRANCA</t>
  </si>
  <si>
    <t>BOBINA GALVALUME PRE PINTADA 26X150 BRANCA</t>
  </si>
  <si>
    <t>BOBINA GALVALUME PRE PINTADA 26X900 BRANCA</t>
  </si>
  <si>
    <t>TINTA FOSCO BRANCO GELO 18 LITROS</t>
  </si>
  <si>
    <t>PORCA SEXTAVADA 9/16</t>
  </si>
  <si>
    <t>PLUGUE MACHO 2P 20A</t>
  </si>
  <si>
    <t>PLUGUE FEMEA 2P+T20A</t>
  </si>
  <si>
    <t>PRODUCAO TERCEIRIZADA BOBINA INOX 304 4,00X1520</t>
  </si>
  <si>
    <t>CAIXA DE INSPECAO POLIPROPILENO 300X300MM</t>
  </si>
  <si>
    <t>CAIXA EQUIPOTENCIALIZACAO 28X20X10CM</t>
  </si>
  <si>
    <t>SUPORTE ADERIBASE EM ALUMINIO 40MM C/ PARAFUSO 1/4</t>
  </si>
  <si>
    <t>TINTA SPRAY BRANCO BRILHANTE 400ML</t>
  </si>
  <si>
    <t>CABO FLEXIVEL PP 500V 2X1,50MM2 PRETO</t>
  </si>
  <si>
    <t>CHAPA A-36 9,50X480X380MM</t>
  </si>
  <si>
    <t>CHAPA A-36 12,50X480X380MM</t>
  </si>
  <si>
    <t>QUADRO BRANCO ALUMINIO 300X120</t>
  </si>
  <si>
    <t>PLUG BRANCO C/ROSCA 1/2</t>
  </si>
  <si>
    <t>BOBINA GALVALUME PRE PINTADA 26X1200 BRANCA</t>
  </si>
  <si>
    <t>TOMADA SOBREPOR 32A 3 PONTOS 220/240V</t>
  </si>
  <si>
    <t>ASSENTO SANITARIO PLASTICO ASPEN BRANCO GELO</t>
  </si>
  <si>
    <t>TERMINAL ESTANHADO 1 FURO 1 COMPRESSAO 35MM2</t>
  </si>
  <si>
    <t>REGUA DE TOMADAS SEM CABO 5 ENTRADAS 20A</t>
  </si>
  <si>
    <t>CILINDRO DE ARGONIO 10M3 ONU 1006 COMPRIMIDO 2.2</t>
  </si>
  <si>
    <t>MISTURADOR DE TINTA</t>
  </si>
  <si>
    <t>PASTA LUBRIFICANTE 160G</t>
  </si>
  <si>
    <t>BALDE METAL 8 LITROS</t>
  </si>
  <si>
    <t>VIGA PINUS 2X4 3,0M</t>
  </si>
  <si>
    <t>ASSENTO SANITARIO OVAL SOFT BRANCO</t>
  </si>
  <si>
    <t>TANQUE PLASTICO 22LT</t>
  </si>
  <si>
    <t>CHAPA 1020 3,00X50X50MM</t>
  </si>
  <si>
    <t>CHAPA A-36 31,50X480X380MM</t>
  </si>
  <si>
    <t>CHAPA A-36 35X480X380MM</t>
  </si>
  <si>
    <t>CHAPA A-36 44,50X480X380MM</t>
  </si>
  <si>
    <t>REFLETOR LED 300W BIVOLT 6500K</t>
  </si>
  <si>
    <t>REVESTIMENTO AUTONIVELANTE URETANO COMPOSTO A</t>
  </si>
  <si>
    <t>REVESTIMENTO AUTONIVELANTE URETANO COMPOSTO B</t>
  </si>
  <si>
    <t>REVESTIMENTO AUTONIVELANTE URETANO COMPOSTO C</t>
  </si>
  <si>
    <t>JOELHO OCRE JE 45X150MM</t>
  </si>
  <si>
    <t>LUVA DE CORRER OCRE 150MM</t>
  </si>
  <si>
    <t>TUBO OCRE 150MM</t>
  </si>
  <si>
    <t>UNIAO ESGOTO 200MM</t>
  </si>
  <si>
    <t>TUBO QUICKSTREAM 200MM</t>
  </si>
  <si>
    <t>LEITOR FACIAL</t>
  </si>
  <si>
    <t>CANALETA 20X12CM COM ADESIVO</t>
  </si>
  <si>
    <t>GRANITO PRETO SAO GABRIEL</t>
  </si>
  <si>
    <t>ELETRODO 6013 3,25M</t>
  </si>
  <si>
    <t>BOBINA GALVALUME PRE PINTADA 28X300 BRANCA</t>
  </si>
  <si>
    <t>PARAFUSO AUTOBROCANTE CABECA SEXTAVADA 12X1.1/2</t>
  </si>
  <si>
    <t>FITA ADESIVA 48X50</t>
  </si>
  <si>
    <t>CAPACETE DE SEGURANCA COM CARNEIRA CLASSE G</t>
  </si>
  <si>
    <t>FILTRO MECANICO 2078 P2/P95</t>
  </si>
  <si>
    <t>BOTINA COURO ELASTICO BICO DE ACO NUMERO 41</t>
  </si>
  <si>
    <t>BOTINA COURO ELASTICO BICO DE ACO NUMERO 42</t>
  </si>
  <si>
    <t>BOTINA COURO ELASTICO BICO DE ACO NUMERO 43</t>
  </si>
  <si>
    <t>BOTINA COURO ELASTICO BICO DE ACO NUMERO 44</t>
  </si>
  <si>
    <t>CHAPA INOX 430 1.50X280X3000 CALHA E</t>
  </si>
  <si>
    <t>CHAPA INOX 430 1.50X280X600MM CALHA E</t>
  </si>
  <si>
    <t>CHAPA INOX 430 1.50X280X3000MM CALHA F</t>
  </si>
  <si>
    <t>CHAPA INOX 430 1.50X280X1730MM CALHA F</t>
  </si>
  <si>
    <t>CHAPA INOX 430 1.50X280X3000M CALHA G</t>
  </si>
  <si>
    <t>CHAPA INOX 430 1.50X280X3000MM CALHA H</t>
  </si>
  <si>
    <t>CHAPA INOX 430 1.50X280X3000MM CALHA I</t>
  </si>
  <si>
    <t>CHAPA INOX 430 1.50X280X2000MM CALHA I</t>
  </si>
  <si>
    <t>CHAPA INOX 430 1.50X280X1000MM CALHA K</t>
  </si>
  <si>
    <t>CHAPA INOX 430 1.50X280X3000MM CALHA L</t>
  </si>
  <si>
    <t>CHAPA INOX 430 1.50X280X1170MM CALHA L</t>
  </si>
  <si>
    <t>CHAPA INOX 430 1.50X280X1670MM CALHA L</t>
  </si>
  <si>
    <t>CHAPA INOX 430 1.50X280X3000MM CALHA N</t>
  </si>
  <si>
    <t>CHAPA INOX 430 1.50X280X2000MM CALHA N</t>
  </si>
  <si>
    <t>CHAPA INOX 430 1.50X280X3000MM CALHA O</t>
  </si>
  <si>
    <t>CHAPA INOX 430 1.50X280X600MM CALHA O</t>
  </si>
  <si>
    <t>CHAPA INOX 430 1X900X2175MM CALHA A-1</t>
  </si>
  <si>
    <t>CHAPA INOX 430 1X900X3950MM CALHA A-2</t>
  </si>
  <si>
    <t>CHAPA INOX 430 1X900X3690MM CALHA A-3</t>
  </si>
  <si>
    <t>CHAPA INOX 430 1X900X3690MM CALHA A-4</t>
  </si>
  <si>
    <t>CHAPA INOX 430 1X900X2175MM CALHA A-5</t>
  </si>
  <si>
    <t>CHAPA INOX 430 1X900X3570MM CALHA B-1</t>
  </si>
  <si>
    <t>CHAPA INOX 430 1X900X3660MM CALHA B-2</t>
  </si>
  <si>
    <t>CHAPA INOX 430 1X900X2695MM CALHA B-3</t>
  </si>
  <si>
    <t>CHAPA INOX 430 1X900X3445MM CALHA B-4</t>
  </si>
  <si>
    <t>CHAPA INOX 430 1X900X2750MM CALHA B-5</t>
  </si>
  <si>
    <t>CHAPA INOX 430 1X900X3370MM CALHA B-6</t>
  </si>
  <si>
    <t>CHAPA INOX 430 1X900X3760MM CALHA B-7</t>
  </si>
  <si>
    <t>CHAPA INOX 430 1X600X3000MM CALHA C-1.1</t>
  </si>
  <si>
    <t>CHAPA INOX 430 1X600X1450MM CALHA C-1.2</t>
  </si>
  <si>
    <t>CHAPA INOX 430 1X600X3045MM CALHA C-2</t>
  </si>
  <si>
    <t>CHAPA INOX 430 1X600X3895MM CALHA C-3</t>
  </si>
  <si>
    <t>CHAPA INOX 430 1X600X3330MM CALHA C-4</t>
  </si>
  <si>
    <t>CHAPA INOX 430 1X600X2770MM CALHA C-5</t>
  </si>
  <si>
    <t>CHAPA INOX 430 1X600X3310MM CALHA C-6</t>
  </si>
  <si>
    <t>CHAPA INOX 430 1X600X3000MM CALHA C-7.1</t>
  </si>
  <si>
    <t>CHAPA INOX 430 1X600X1410MM CALHA C-7.2</t>
  </si>
  <si>
    <t>CHAPA INOX 430 1X600X2905MM CALHA C-8</t>
  </si>
  <si>
    <t>CHAPA INOX 430 1X900X3000MM CALHA D-1.1</t>
  </si>
  <si>
    <t>CHAPA INOX 430 1X900X1450MM CALHA D-1.2</t>
  </si>
  <si>
    <t>CHAPA INOX 430 1X900X2920MM CALHA D-2</t>
  </si>
  <si>
    <t>CHAPA INOX 430 1X900X1340MM CALHA D-3</t>
  </si>
  <si>
    <t>CHAPA INOX 430 1X900X3000MM CALHA D-4.1</t>
  </si>
  <si>
    <t>CHAPA INOX 430 1X900X2580MM CALHA D-4.2</t>
  </si>
  <si>
    <t>CHAPA INOX 430 1X900X3000MM CALHA D-5.1</t>
  </si>
  <si>
    <t>CHAPA INOX 430 1X900X3110MM CALHA D-8</t>
  </si>
  <si>
    <t>CHAPA INOX 430 1X900X4000MM CALHA M</t>
  </si>
  <si>
    <t>CHAPA INOX 430 1,50X262X320MM TAMPA CALHA M</t>
  </si>
  <si>
    <t>CHAPA INOX 430 1,50X280X2750MM CALHA J-1 E J-2</t>
  </si>
  <si>
    <t>CHAPA INOX 430 1X900X2780MM CALHA D-5.2</t>
  </si>
  <si>
    <t>CHAPA INOX 430 1X900X2550MM CALHA D-6</t>
  </si>
  <si>
    <t>CHAPA INOX 430 1X900X2210MM CALHA D-7</t>
  </si>
  <si>
    <t>CHAPA INOX 430 1X900X2420MM CALHA D-9</t>
  </si>
  <si>
    <t>CHAPA INOX 430 1X900X2810MM CALHA D-10</t>
  </si>
  <si>
    <t>CHAPA INOX 430 1X900X2210MM CALHA D-11</t>
  </si>
  <si>
    <t>CHAPA INOX 430 1X900X3375MM CALHA D-12</t>
  </si>
  <si>
    <t>TE PVC SOLDAVEL 25MM</t>
  </si>
  <si>
    <t>JOELHO PVC SOLDAVEL 90X25MM</t>
  </si>
  <si>
    <t>JOELHO PVC SOLDAVEL 45X25MM</t>
  </si>
  <si>
    <t>JOELHO PVC SOLDAVEL 90X25MM C/BUCHA LATAO</t>
  </si>
  <si>
    <t>ADAPTADOR CURTO PVC SOLDAVEL 25MM 3/4</t>
  </si>
  <si>
    <t>LUVA PVC SOLDAVEL C/BUCHA LATAO 25MM 3/4</t>
  </si>
  <si>
    <t>TANQUE VERTICAL ISOLADO COM POLIUTERANO</t>
  </si>
  <si>
    <t>ARAME DE SOLDA TUBULAR 1,20MM</t>
  </si>
  <si>
    <t>CHAPA INOX 430 1,50X83X80MM TAMPA</t>
  </si>
  <si>
    <t>FECHADURA MAGNETICA</t>
  </si>
  <si>
    <t>ANEL OCRE JE 200MM</t>
  </si>
  <si>
    <t>JUNCAO OCRE JE PBB 200MM</t>
  </si>
  <si>
    <t>CILINDRO DE GAS CARBONICO 40LTS</t>
  </si>
  <si>
    <t>ELETRODO 70,18 3,25MM</t>
  </si>
  <si>
    <t>LIXA FERRO K246 100</t>
  </si>
  <si>
    <t>CHAVE BOIA ELETRICA 16A</t>
  </si>
  <si>
    <t>PARAFUSO CABECA CHATA 4,5X50 PHILIPS</t>
  </si>
  <si>
    <t>LAMPADA LED 12W 6500K</t>
  </si>
  <si>
    <t>FITA DUPLA FACE FORTE 19MMX2MT</t>
  </si>
  <si>
    <t>TRENA EMBORRACHADA 8MT</t>
  </si>
  <si>
    <t>REGISTRO ESFERA 25MM</t>
  </si>
  <si>
    <t>REBITE 612 6,2X12MM</t>
  </si>
  <si>
    <t>PAPELEIRA PLASTICO PEQUENA</t>
  </si>
  <si>
    <t>BROCA ACO RAPIDO 6,5MM</t>
  </si>
  <si>
    <t>COLETE REFLETIVO C/BOLSO</t>
  </si>
  <si>
    <t>BOTINA DE SEGURANCA PU</t>
  </si>
  <si>
    <t>FORTEPOXI MULTISSUPERFICIES CINZA 2,4L</t>
  </si>
  <si>
    <t>CONJUNTO CHAVE FENDA PHILLIPS 7PCS</t>
  </si>
  <si>
    <t>CHAVE COMBINADA 14MM</t>
  </si>
  <si>
    <t>CHAVE COMBINADA 15MM</t>
  </si>
  <si>
    <t>COLHER PEDREIRO OVAL 8</t>
  </si>
  <si>
    <t>SERRA DE VIDEA CIRCULAR 185X20X36</t>
  </si>
  <si>
    <t>SOQUETE MAGNETICO 5/16</t>
  </si>
  <si>
    <t>GRAXA LUBRIFICANTE CALCIUM 18KG</t>
  </si>
  <si>
    <t>MARTELO UNHA 27CM CABO MADEIRA</t>
  </si>
  <si>
    <t>ELETRODO 3,25MM</t>
  </si>
  <si>
    <t>CORTE 1,20 GALVALUME CHAPA 24 0,65MM</t>
  </si>
  <si>
    <t>BALANCA DE FLUXO</t>
  </si>
  <si>
    <t>CATALISADOR EPOXI BASE SOLVENTE BRANCO 800ML</t>
  </si>
  <si>
    <t>SOLENOIDE DE PARADA</t>
  </si>
  <si>
    <t>DIFUSOR GAS LENS 2,4MM</t>
  </si>
  <si>
    <t>DISJUNTOR DIN 2X50A 6KA</t>
  </si>
  <si>
    <t>PERFIL ESPECIAL - RAL7021/PRIMER</t>
  </si>
  <si>
    <t>ANEL OCRE JE 100MM</t>
  </si>
  <si>
    <t>JOELHO OCRE JE 90X100MM</t>
  </si>
  <si>
    <t>LUVA DE CORRER OCRE JE 100MM</t>
  </si>
  <si>
    <t>TUBO OCRE 100MM</t>
  </si>
  <si>
    <t>BOCAL DE PORCELANA TIG TE444</t>
  </si>
  <si>
    <t>PONTA MONTADA A-11</t>
  </si>
  <si>
    <t>RODA LIXA 30X20</t>
  </si>
  <si>
    <t>RODA LIXA 50X25</t>
  </si>
  <si>
    <t>FITA ALUMINIO 50MMX20M</t>
  </si>
  <si>
    <t>JOELHO COLETOR OCRE PVC 45X150MM</t>
  </si>
  <si>
    <t>JOELHO COLETOR OCRE PVC 45X200MM</t>
  </si>
  <si>
    <t>JOELHO COLETOR OCRE PVC 90X100MM</t>
  </si>
  <si>
    <t>JOELHO COLETOR OCRE PVC 90X150MM</t>
  </si>
  <si>
    <t>JOELHO COLETOR OCRE PVC 90X200MM</t>
  </si>
  <si>
    <t>JUNCAO COLETOR OCRE PVC 200MM</t>
  </si>
  <si>
    <t>LUVA DE CORRER COLETOR OCRE PVC 150MM</t>
  </si>
  <si>
    <t>LUVA DE CORRER COLETOR OCRE PVC 200MM</t>
  </si>
  <si>
    <t>REDUCAO COLETOR OCRE PVC 150X100MM</t>
  </si>
  <si>
    <t>REDUCAO COLETOR OCRE PVC 200X150MM</t>
  </si>
  <si>
    <t>TE COLETOR OCRE PVC 200MM</t>
  </si>
  <si>
    <t>TE COLETOR OCRE PVC 150MM</t>
  </si>
  <si>
    <t>TE REDUCAO COLETOR OCRE PVC 150X100MM</t>
  </si>
  <si>
    <t>TE REDUCAO COLETOR OCRE PVC 200X150MM</t>
  </si>
  <si>
    <t>TE COLETOR OCRE PVC 100MM</t>
  </si>
  <si>
    <t>ANEL BORRACHA PARA TUBO OCRE COLETOR 150MM</t>
  </si>
  <si>
    <t>TAMPA PARA TUBO OCRE COLETOR 200MM SEM ANEL</t>
  </si>
  <si>
    <t>JOELHO COLETOR OCRE PVC 45X100MM</t>
  </si>
  <si>
    <t>LUVA DE CORRER COLETOR OCRE PVC 100MM</t>
  </si>
  <si>
    <t>PLACA TERMICA ISOFACHADA PARA FECHAMENTO DE GALPAO</t>
  </si>
  <si>
    <t>SUPORTE INFERIOR DE PLACA TERMICA PARA FECHAMENTO DE GALPAO</t>
  </si>
  <si>
    <t>CHAPA INOX 430 2X400X200MM REDUCAO</t>
  </si>
  <si>
    <t>CHAPA A-36 25,40X800X800MM</t>
  </si>
  <si>
    <t>TELA GALINHEIRO 2 POLEGADAS 1,5 ALTURA</t>
  </si>
  <si>
    <t>PAREDAO DE LATAS 3X3M FURIOSO</t>
  </si>
  <si>
    <t>RIPA PINUS 1X2 2,50MT</t>
  </si>
  <si>
    <t>CHAPA A-36 2X400X200MM</t>
  </si>
  <si>
    <t>CHAPA A-36 3X400X200MM</t>
  </si>
  <si>
    <t>CHAPA A-36 2X250X200MM</t>
  </si>
  <si>
    <t>CHAPA A-36 3X250X200MM</t>
  </si>
  <si>
    <t>PERFIL SOBREPOR 17X14MM BRANCO 3M</t>
  </si>
  <si>
    <t>PERFIL SOBREPOR 17X7MM BRANCO 2M</t>
  </si>
  <si>
    <t>PERFIL SOBREPOR 17X7MM PRETO 3M</t>
  </si>
  <si>
    <t>ACO CA60 5,00 NERV RETO 12,0M</t>
  </si>
  <si>
    <t>CABO FLEXIVEL PP 500V 2X2,50MM2 PRETO</t>
  </si>
  <si>
    <t>CHAPA A-36 19X400X400MM FURO 100</t>
  </si>
  <si>
    <t>CHAPA A-36 3X1500X3000MM</t>
  </si>
  <si>
    <t>CHAPA A-36 16X300X300MM ANCORAGEM 2</t>
  </si>
  <si>
    <t>CHAPA A-36 12,50X300X300MM DS</t>
  </si>
  <si>
    <t>PARAFUSO CABECA CHATA 4,2X25 PHILIPS</t>
  </si>
  <si>
    <t>CHAPA INOX 304 12,70X370X370MM</t>
  </si>
  <si>
    <t>CHAPA INOX 304 5,00X370X370MM</t>
  </si>
  <si>
    <t>CHAPA INOX 304 9,50X370X370MM</t>
  </si>
  <si>
    <t>SERRA CIRCULAR GKS 150 220V 1500W</t>
  </si>
  <si>
    <t>ESMALTE BASE AGUA BRANCO 900ML</t>
  </si>
  <si>
    <t>CONJUNTO DE ROLINHOS PARA PINTURA</t>
  </si>
  <si>
    <t>CAPA COLETORES OCRE DN200 S/ANEL</t>
  </si>
  <si>
    <t>BROCA ACO RAPIDO COMPRIMENTO 117MM</t>
  </si>
  <si>
    <t>GESSO 1KG</t>
  </si>
  <si>
    <t>ACO CA50 10,00MM RETO 12 METROS</t>
  </si>
  <si>
    <t>FITA SILVER TAPE 45MMX5M</t>
  </si>
  <si>
    <t>TE AZUL 25X20MM</t>
  </si>
  <si>
    <t>JOELHO SOLDAVEL 25X45MM</t>
  </si>
  <si>
    <t>FITA DUPLA FACE 12MMX2MT</t>
  </si>
  <si>
    <t>TE SOLDAVEL 25MM</t>
  </si>
  <si>
    <t>ALONGADOR PARA TORNEIRA 1/2 6CM</t>
  </si>
  <si>
    <t>ACABAMENTO REGISTRO 3/4 C31</t>
  </si>
  <si>
    <t>PARAFUSO PHILIPS 4,8X45,0</t>
  </si>
  <si>
    <t>PLUG BRANCO C/ROSCA 3/4</t>
  </si>
  <si>
    <t>REDUCAO TORNEIRA ROSCA 3/4X1/2</t>
  </si>
  <si>
    <t>UNIAO SOLDAVEL 50MM</t>
  </si>
  <si>
    <t>ADAPTADOR SOLDAVEL 50MM</t>
  </si>
  <si>
    <t>ESMALTE ECOLOGICO BASE AGUA CINZA MEDIO</t>
  </si>
  <si>
    <t>VIGA PINUS 2X4X2,5M</t>
  </si>
  <si>
    <t>TABUA PINUS 1X6X2,5MT</t>
  </si>
  <si>
    <t>LAPIS DE CARPINTEIRO</t>
  </si>
  <si>
    <t>MARRETA 5.0KG CABO COMPRIDO 94CM</t>
  </si>
  <si>
    <t>SERROTE TRIPLA AFIACAO</t>
  </si>
  <si>
    <t>REMENDO R-01</t>
  </si>
  <si>
    <t>PLUG TEE 3 ENTRADAS</t>
  </si>
  <si>
    <t>NIPEL COM ROSCA 1/2 BRANCO</t>
  </si>
  <si>
    <t>GRAXEIRA 14KG</t>
  </si>
  <si>
    <t>JOGO CHAVE COMBINADA 6A32MM COM 12 PECAS</t>
  </si>
  <si>
    <t>ESCOVA ACO CIRCULAR 115MM FURO 22MM</t>
  </si>
  <si>
    <t>ARAME GALVANIZADO BWG10 3,4MM</t>
  </si>
  <si>
    <t>PARAFUSO PARA DRYWALL TTPC 25 1000 UNIDADES</t>
  </si>
  <si>
    <t>COMPOUND TECBOND MF ENDURECEDOR 1KG</t>
  </si>
  <si>
    <t>CABO ALUMINIO TRIPLEX 2X1X16 NEUTRO</t>
  </si>
  <si>
    <t>ROLDANA PORCELANA 72X72</t>
  </si>
  <si>
    <t>ARMACAO REX PESADA 1X1</t>
  </si>
  <si>
    <t>COTOVELO 90 GRAUS 20X12MM</t>
  </si>
  <si>
    <t>ORGANIZADOR DE CABOS SPIRAL 1/4 BRANCO</t>
  </si>
  <si>
    <t>SERRINHA AMARELA LAMINA</t>
  </si>
  <si>
    <t>CARVAOZINHO PARA MAQUINAS</t>
  </si>
  <si>
    <t>DRYWALL TABICADO ZN POS 0,50</t>
  </si>
  <si>
    <t>DRYWALL F530 ZN 0,50</t>
  </si>
  <si>
    <t>CAIXA DE SOBREPOR EM X TAMPA 1 POSTO LIZ FLEX</t>
  </si>
  <si>
    <t>PARAFUSO MAQUINA M16X200MM</t>
  </si>
  <si>
    <t>PA CONCHA QUADRADA COM CABO</t>
  </si>
  <si>
    <t>CONECTOR PERFURANTE CDP 120 -120MM DERIVACAO 25 -15MM</t>
  </si>
  <si>
    <t>ALCA PREFORMADA SERVICO P/ CABO MULTIPLEXADO CONDUTOR NEUTRO16 MM2</t>
  </si>
  <si>
    <t>CONECTOR PERFURANTE CDP 150 - 35MM DERIVACAO 10 - 150 MM</t>
  </si>
  <si>
    <t>PICARETA COM CABO</t>
  </si>
  <si>
    <t>PINO MACHO 180 2 PONTOS 10 AMPERES</t>
  </si>
  <si>
    <t>SERRA CIRCULAR VIDEA PARA MADEIRA</t>
  </si>
  <si>
    <t>ESCADA DE FIBRA EXTENSIVA 6 METROS</t>
  </si>
  <si>
    <t>TRENA EMBORRACHADA 5MT</t>
  </si>
  <si>
    <t>BROCA SDS PLUS 14X160MM</t>
  </si>
  <si>
    <t>BROCA SDS PLUS 6X210MM</t>
  </si>
  <si>
    <t>CANALETA 20X10X2,00 COM ADESIVO</t>
  </si>
  <si>
    <t>COTOVELO PVC ESGOTO 100MMX45</t>
  </si>
  <si>
    <t>MASSA DE VEDACAO 939</t>
  </si>
  <si>
    <t>CAIXA DESCARGA BRANCA</t>
  </si>
  <si>
    <t>CHAPA INOX 430 1X4350X7380</t>
  </si>
  <si>
    <t>CHAPA INOX 430 1X6890X10890</t>
  </si>
  <si>
    <t>CHAPA INOX 430 1X7890X28220</t>
  </si>
  <si>
    <t>CHAPA INOX 430 1X16350X8780</t>
  </si>
  <si>
    <t>CHAPA INOX 430 1,50X280X45600</t>
  </si>
  <si>
    <t>CHAPA INOX 430 1,50X280X37300</t>
  </si>
  <si>
    <t>CHAPA INOX 430 1,50X280X15000</t>
  </si>
  <si>
    <t>CHAPA INOX 430 1,50X280X18000</t>
  </si>
  <si>
    <t>CHAPA INOX 430 1,50X280X8840</t>
  </si>
  <si>
    <t>CHAPA INOX 430 1,50X280X12000</t>
  </si>
  <si>
    <t>GRAXA PARALIQUE 363 1KG</t>
  </si>
  <si>
    <t>CHAPA INOX 430 2X40X100X80MM REDUCAO 1</t>
  </si>
  <si>
    <t>CHAPA INOX 430 2X100X80MM REDUCAO 2</t>
  </si>
  <si>
    <t>CHAPA INOX 430 2X150X80MM REDUCAO 3</t>
  </si>
  <si>
    <t>CHAPA INOX 430 2X200X80 MM REDUCAO 4</t>
  </si>
  <si>
    <t>DISJUNTOR TRIFASICO 50A CURVA C 3KA</t>
  </si>
  <si>
    <t>CHAPA INOX 430 1X900X12000</t>
  </si>
  <si>
    <t>CHAPA A-36 4,75X144X88MM COM FURO</t>
  </si>
  <si>
    <t>CHAPA A-36 8X150X200MM</t>
  </si>
  <si>
    <t>CHAPA A-36 4,75X65X100MM</t>
  </si>
  <si>
    <t>CHAPA A-36 4,75X360X100MM</t>
  </si>
  <si>
    <t>CHAPA A-36 4,75X290X100MM</t>
  </si>
  <si>
    <t>CHAPA A-36 12,50X360X290MM</t>
  </si>
  <si>
    <t>CHAPA A-36 12,50X240X290MM</t>
  </si>
  <si>
    <t>CHAPA 1020 1,50X240X3000MM</t>
  </si>
  <si>
    <t>CHAPA 1020 1,50X240X2000MM</t>
  </si>
  <si>
    <t>CHAPA A-36 8X125X200MM</t>
  </si>
  <si>
    <t>RODAPE ALIZAR PVC</t>
  </si>
  <si>
    <t>COLA DE CONTATO 375G</t>
  </si>
  <si>
    <t>FECHADURA PORTA BANHEIRO 55MM</t>
  </si>
  <si>
    <t>GUARNICAO PVC 7,0X8,0X1,20</t>
  </si>
  <si>
    <t>FECHADURA PORTA EXTERNA 55MM</t>
  </si>
  <si>
    <t>PORTA PRONTA ABRIR SOLIDO BATENTE</t>
  </si>
  <si>
    <t>CHAPA A-36 3X1500X6000MM</t>
  </si>
  <si>
    <t>CHAPA LISA 1008 200X75X25X3X6000MM</t>
  </si>
  <si>
    <t>REBITADOR COM ROSCA</t>
  </si>
  <si>
    <t>TUBO INDUSTRIAL QUADRADO 60X60X1,50MM</t>
  </si>
  <si>
    <t>CANTONEIRA 25,40X1X1/8</t>
  </si>
  <si>
    <t>BROCA AR 7/16 POLEGADAS 140MM</t>
  </si>
  <si>
    <t>BROCA ACO RAPIDO 151MM</t>
  </si>
  <si>
    <t>CHAPA A-36 3X1200X6000MM</t>
  </si>
  <si>
    <t>TELHA TRAPEZIONAL 1,80M 1MX0,43MM</t>
  </si>
  <si>
    <t>VIGA EUCALIPTO 2X6</t>
  </si>
  <si>
    <t>ESPACADOR DE FERRAGENS CENTOPEIA 25MM</t>
  </si>
  <si>
    <t>CILINDRO DE NITROGENIO 10M3 COMPRIMIDO 2.2</t>
  </si>
  <si>
    <t>CAIXA DE PASSAGEM ALUMINIO 15X15X10</t>
  </si>
  <si>
    <t>CILINDRO ARGONIO 50 LITROS</t>
  </si>
  <si>
    <t>REBITE COM ROSCA M-10,00MM PLANA</t>
  </si>
  <si>
    <t>LIMA MEIA CANA MURCA 8-203MM</t>
  </si>
  <si>
    <t>LIXA MINIKONTOUR 50X20MM</t>
  </si>
  <si>
    <t>VARETA SOLDA INOX TIG 309 2,4</t>
  </si>
  <si>
    <t>BROCA SDS PLUS 6,0X150X210</t>
  </si>
  <si>
    <t>BROCA SDS PLUS 14,0X150X200</t>
  </si>
  <si>
    <t>VIGA U 1AX5,59MM</t>
  </si>
  <si>
    <t>TUBO REDONDO 38,10X2,00</t>
  </si>
  <si>
    <t>CANTONEIRA A36 1/8X1</t>
  </si>
  <si>
    <t>CANTONEIRA 1/8X1.1/2</t>
  </si>
  <si>
    <t>TUBO RETANGULAR 200X100X3,00</t>
  </si>
  <si>
    <t>TUBO RETANGULAR 150X100X2,65</t>
  </si>
  <si>
    <t>ALICATE PARA MOLDE MEDIO M-160</t>
  </si>
  <si>
    <t>REBITE COM ROSCA M-10MM PLANA</t>
  </si>
  <si>
    <t>CHAPA A-36 16X350X350MM ANCORAGEM 1</t>
  </si>
  <si>
    <t>CHAPA INOX 430 1,50X300X300MM - 100</t>
  </si>
  <si>
    <t>BARRA CHATA 1MX1/8</t>
  </si>
  <si>
    <t>DISCO CORTE 9 FURO 7/8</t>
  </si>
  <si>
    <t>TUBO DE ACO REDONDO 2 16</t>
  </si>
  <si>
    <t>TUBO DE ACO REDONDO 1 16</t>
  </si>
  <si>
    <t>TUBO REDONDO POLIURETANO 8,00X1,25 AZUL</t>
  </si>
  <si>
    <t>CORPO FIXADOR TIG TB062 2,4MM</t>
  </si>
  <si>
    <t>PINCA TIG TC212 2,4MM</t>
  </si>
  <si>
    <t>BOCAL DE PORCELANA TIG TE433 N7</t>
  </si>
  <si>
    <t>CHAPA INOX 430 1,50X300X300MM - 150</t>
  </si>
  <si>
    <t>CHAPA INOX 430 1,50X300X300MM - 200</t>
  </si>
  <si>
    <t>REGULADOR DE GAS ARGONIO</t>
  </si>
  <si>
    <t>PREGO COMUM 16X21 COM CABECA</t>
  </si>
  <si>
    <t>NIVEL DE ALUMINIO 20-50MM 3 BOLHAS</t>
  </si>
  <si>
    <t>TRENA DE BORRACHA 7,5MX25M COM TRAVA</t>
  </si>
  <si>
    <t>PRUMO DE PAREDE 750G METAL</t>
  </si>
  <si>
    <t>ELETRODO TUNGSTENIO 3,2X150 PONTA VERMELHA</t>
  </si>
  <si>
    <t>SOLDA VARETA PARA TIG INOX 308L 1,6MM</t>
  </si>
  <si>
    <t>LIXA MINIKONTOUR 30X20MM</t>
  </si>
  <si>
    <t>SERRA CIRCULAR 115MM</t>
  </si>
  <si>
    <t>SOLDA VARETA PARA TIG INOX 309L 2,4MM</t>
  </si>
  <si>
    <t>PLACA DE SINALIZACAO PISO MOLHADO</t>
  </si>
  <si>
    <t>CHAPA INOX 430 1X900X3000MM 20X30</t>
  </si>
  <si>
    <t>NIVEL DE MADEIRA</t>
  </si>
  <si>
    <t>TORQUES ARMADOR 12</t>
  </si>
  <si>
    <t>PRUMO DE METAL 400G</t>
  </si>
  <si>
    <t>BROCA DE VIDEA 6MM</t>
  </si>
  <si>
    <t>CABO DE ENXADA</t>
  </si>
  <si>
    <t>SOLDA EXOTERMICA 90G</t>
  </si>
  <si>
    <t>MOLDE MTA2-5050</t>
  </si>
  <si>
    <t>CHAVE NYLON PRETA</t>
  </si>
  <si>
    <t>CAIXA DE LUZ REFORCADA 4X4</t>
  </si>
  <si>
    <t>CAIXA LUZ 4X4 EMBUTIR</t>
  </si>
  <si>
    <t>ENDURECEDOR DE CONCRETO</t>
  </si>
  <si>
    <t>CHAPA INOX 430 1X300X2000MM</t>
  </si>
  <si>
    <t>LUVA FERRO GALVANIZADO BSP 2.1/2</t>
  </si>
  <si>
    <t>BASE REGULAVEL TUBULAR</t>
  </si>
  <si>
    <t>CERA PARA CONCRETO</t>
  </si>
  <si>
    <t>DIAGONAL VERTICAL METALICA 200X200MM</t>
  </si>
  <si>
    <t>ESCADA TUBULAR 200MM</t>
  </si>
  <si>
    <t>GUARDACORPO ESCADA TUBULAR 200MM</t>
  </si>
  <si>
    <t>MULTIPISO METALICO 33X200MM - ANDAIME</t>
  </si>
  <si>
    <t>MULTIPISO METALICO 50X200MM - ANDAIME</t>
  </si>
  <si>
    <t>PISO METALICO 24X100 - ANDAIME</t>
  </si>
  <si>
    <t>PISO METALICO 24X200 - ANDAIME</t>
  </si>
  <si>
    <t>PISO METALICO 28X200 - ANDAIME</t>
  </si>
  <si>
    <t>UNIAO ASSENTO BRONZE FERRO GALVANIZADO BSP 2.1/2</t>
  </si>
  <si>
    <t>PISO METALICO 32X100 - ANDAIME</t>
  </si>
  <si>
    <t>PISO METALICO 32X200 - ANDAIME</t>
  </si>
  <si>
    <t>POSTE METALICO 100MM - ANDAIME</t>
  </si>
  <si>
    <t>POSTE METALICO 250MM - ANDAIME</t>
  </si>
  <si>
    <t>QUEBRA VAO ANDAIME</t>
  </si>
  <si>
    <t>TRAVESSA 200 MODEX - ANDAIME</t>
  </si>
  <si>
    <t>TUBO 48 175 - ANDAIME</t>
  </si>
  <si>
    <t>UNIAO EMENDA CIP 8MM</t>
  </si>
  <si>
    <t>TE FERRO GALVANIZADO BSP 2.1/2</t>
  </si>
  <si>
    <t>REDUCAO EXCENTRICA OCRE 150X100MM</t>
  </si>
  <si>
    <t>TINTA AUTOMOTIVA VERMELHO 3.6 LT</t>
  </si>
  <si>
    <t>BIG BAG 1000KG - ANDAIME</t>
  </si>
  <si>
    <t>BRACADEIRA FAIXA F</t>
  </si>
  <si>
    <t>TUBO 48 150 - ANDAIME</t>
  </si>
  <si>
    <t>TUBO 48 100 - ANDAIME</t>
  </si>
  <si>
    <t>TUBO 48 50 - ANDAIME</t>
  </si>
  <si>
    <t>TRAVESSAO 50 MODEX ANDAIME</t>
  </si>
  <si>
    <t>TERMINAL DE GUARDA CORPO  - ANDAIME</t>
  </si>
  <si>
    <t>POSTE 2 00 MODEX - ANDAIME</t>
  </si>
  <si>
    <t>TINTA PARA ALUMINIO 3,6L</t>
  </si>
  <si>
    <t>DISCO DESBATE 115X6,4X22,23MM</t>
  </si>
  <si>
    <t>DISCO CORTE 115X3,0X22,22MM</t>
  </si>
  <si>
    <t>FOLHA ABRASIVA MEDIA 3 METROS</t>
  </si>
  <si>
    <t>TRINCHA 3/4 CERDAS SINTETICAS</t>
  </si>
  <si>
    <t>DISCO DESBASTE 115X6,3X22,22MM</t>
  </si>
  <si>
    <t>DISCO CORTE INOX 114X3,2X22,22MM</t>
  </si>
  <si>
    <t>COMPENSADO PARA FORMA 2,44X1,22 18MM</t>
  </si>
  <si>
    <t>DISCO DE CORTE 115X1X22,23</t>
  </si>
  <si>
    <t>LIXA MASSA 150</t>
  </si>
  <si>
    <t>ESPATULA ACO INOX 10,2CM</t>
  </si>
  <si>
    <t>DISCO DESBASTE 115X5X22,23</t>
  </si>
  <si>
    <t>PINCEL PLUMATEK TRINCHA 2</t>
  </si>
  <si>
    <t>GARFO PARA ROLO DE PINTURA TIPO GAIOLA</t>
  </si>
  <si>
    <t>ROLO DE LA EPOXI 9CM COM CABO</t>
  </si>
  <si>
    <t>COLA BRANCA PVA EXTRA 500G</t>
  </si>
  <si>
    <t>DISCO FLAP 115X22,23</t>
  </si>
  <si>
    <t>MADEIRIT CHAPA 09MM 110X220</t>
  </si>
  <si>
    <t>PORTA LAMINADA 84CM R12 DIREITA</t>
  </si>
  <si>
    <t>CAIXA DE LUZ 4X2 RETANGULAR</t>
  </si>
  <si>
    <t>FITA ADESIVA 50X25M PRATA</t>
  </si>
  <si>
    <t>TORNEIRA GOUMERT FIT MESA 1/4 C34</t>
  </si>
  <si>
    <t>ABRACADEIRA TIPO U 3/4</t>
  </si>
  <si>
    <t>MARCADOR INDUSTRIAL AMARELO 3MM</t>
  </si>
  <si>
    <t>PARAFUSO SANITARIO ACO LATAO 1/4X90</t>
  </si>
  <si>
    <t>ANEL DE BORRACHA PRETA 40MM</t>
  </si>
  <si>
    <t>TOMADA QUADRUPLA BARRA</t>
  </si>
  <si>
    <t>CAPA CURTA PARA TOCHA TF503</t>
  </si>
  <si>
    <t>DISCO REBOLO DIAMANTADO 4/1/2 115MM</t>
  </si>
  <si>
    <t>PLUG INDUSTRIAL 2P+T 16A 220V</t>
  </si>
  <si>
    <t>ABRACADEIRA NYLON BRANCA 100X2.5MM</t>
  </si>
  <si>
    <t>REFLETOR LED SLIM 100W 6500K</t>
  </si>
  <si>
    <t>TERMINAL TUBULAR ISOLADO 4MM</t>
  </si>
  <si>
    <t>SAIDA ELETROCALHA PARA PERFILADO</t>
  </si>
  <si>
    <t>DISCO CORTE AR302 180X3,0X22,23</t>
  </si>
  <si>
    <t>VIGA PINUS 2X4 COM 2,50 METROS</t>
  </si>
  <si>
    <t>MARCADOR PONTA DUPLA RETRO PROJETOR</t>
  </si>
  <si>
    <t>VERNIZ PROTETOR 5 LITROS VERMELHO</t>
  </si>
  <si>
    <t>PEDRA BRITA RACHAO</t>
  </si>
  <si>
    <t>CURVA OCRE LONGA 45X100</t>
  </si>
  <si>
    <t>TE OCRE JE PBB 100</t>
  </si>
  <si>
    <t>ANTI RESPINGO SEM SILICONE 400ML</t>
  </si>
  <si>
    <t>PINCEL 0189 NUMERO 06</t>
  </si>
  <si>
    <t>PINCEL TRINCHA 319 - 4</t>
  </si>
  <si>
    <t>BOCAL CERAMICO LONGO N5 TIG</t>
  </si>
  <si>
    <t>VARETA TIG CARBONO ER 70S6 3,20 2.4MM</t>
  </si>
  <si>
    <t>BOMBA MEGABLOC 30CV 4P</t>
  </si>
  <si>
    <t>BOMBA MEGABLOC 10CV 4P</t>
  </si>
  <si>
    <t>BOMBA MEGABLOC 15CV 4P</t>
  </si>
  <si>
    <t>CONJUNTO MOTOBOMBA KSB</t>
  </si>
  <si>
    <t>BOMBA MEGABLOC 2CV 4P</t>
  </si>
  <si>
    <t>BOMBA MEGABLOC 12,5CV 4P</t>
  </si>
  <si>
    <t>CONDENSADORA K7 LG 36K INVERTER 220V</t>
  </si>
  <si>
    <t>EVAPORADORA  K7 LG 36K INVERTER 220V</t>
  </si>
  <si>
    <t>TELHA MAGNESIO PRE-PINTADA CINZA 7026/ BRANCO 9003</t>
  </si>
  <si>
    <t>TELHA MAGNESIO PRE-PINTADA BRANCO RAL 9003</t>
  </si>
  <si>
    <t>TELHA GALVALUME C/RESINA RT-40/1020</t>
  </si>
  <si>
    <t>FIXADOR AUTOPERFURANTE CABECA 5/16</t>
  </si>
  <si>
    <t>CABINE SE-TR-1 AO TEMPO 2000KVA</t>
  </si>
  <si>
    <t>CABINE PMT-3 ADM/ETE AO TEMPO</t>
  </si>
  <si>
    <t>CUBICULO BLINDADO</t>
  </si>
  <si>
    <t>CENTRO DE CONTROLE DE MOTORES-01</t>
  </si>
  <si>
    <t>QPG- CABINE SE TR-1 AO TEMPO 2000K</t>
  </si>
  <si>
    <t>QGBT 1 - PREDIO 01- PAVILHAO INDUSTRIAL</t>
  </si>
  <si>
    <t>QGBT 2 - PREDIO 03 - UTILIDADES</t>
  </si>
  <si>
    <t>QGBT 3 - AREA EXTERNA</t>
  </si>
  <si>
    <t>BROCA SDS PLUS VIDEA 210X18MM</t>
  </si>
  <si>
    <t>BROCA SDS PLUS VIDEA 210X19MM</t>
  </si>
  <si>
    <t>TUBO ESGOTO 150MM</t>
  </si>
  <si>
    <t>CABO DE MARRETA MACICO 45CM</t>
  </si>
  <si>
    <t>RADIO COMUNICADOR VKF/UHF</t>
  </si>
  <si>
    <t>LINHA DE PEDREIRO LARANJA 100X0,80</t>
  </si>
  <si>
    <t>GRAXEIRA DUPLA</t>
  </si>
  <si>
    <t>TUBO REDONDO 1 33,70X3,35</t>
  </si>
  <si>
    <t>TUBO REDONDO 1/2 21,30X2,65</t>
  </si>
  <si>
    <t>TUBO REDONDO 1.1/2 48,30X3,35</t>
  </si>
  <si>
    <t>TUBO REDONDO 2 60,30X3,75</t>
  </si>
  <si>
    <t>TUBO REDONDO 2.1/2 76,10X4,50</t>
  </si>
  <si>
    <t>TUBO REDONDO 3 88,90X3,35</t>
  </si>
  <si>
    <t>TUBO REDONDO 3/4 26,90X2,65</t>
  </si>
  <si>
    <t>TUBO REDONDO 4 114,30X3,75</t>
  </si>
  <si>
    <t>TUBO REDONDO 6 165,10X4,75</t>
  </si>
  <si>
    <t>TUBO REDONDO 8 219,10X5,60</t>
  </si>
  <si>
    <t>SEPARADOR DE GRAMA METRO LINEAR</t>
  </si>
  <si>
    <t>PEDRA BRITADA 1/2</t>
  </si>
  <si>
    <t>SIFAO SANFONADO CROMADO METALIZADO</t>
  </si>
  <si>
    <t>DISTRIBUIDOR DE FLUXO PARA PURGADOR UTDS15 1/2</t>
  </si>
  <si>
    <t>DISTRIBUIDOR DE FLUXO PARA PURGADOR UTDS20 3/4</t>
  </si>
  <si>
    <t>PORCELANATO 83X83 DETROIT GRAY ACETINADO</t>
  </si>
  <si>
    <t>MANTA PARA JARDINAGEM 1X2,3MT</t>
  </si>
  <si>
    <t>PEDRA SEIXO PRETO N2 30KG</t>
  </si>
  <si>
    <t>MARTELETE PERFURADOR 5KG</t>
  </si>
  <si>
    <t>TAMPA PARA CONDULETE PVC 1/2X3/4</t>
  </si>
  <si>
    <t>ELETRODUTO GALVANIZADO LEVE 2</t>
  </si>
  <si>
    <t>FITA ISOLANTE 18MMX20M</t>
  </si>
  <si>
    <t>IMPERMEABILIZANTE DESMOLTON MD 18KG</t>
  </si>
  <si>
    <t>BROXA PARA PINTURA RETANGULAR 15X5,6CM</t>
  </si>
  <si>
    <t>CHAVE DOBRAR FERRO 3/8</t>
  </si>
  <si>
    <t>TELA VIVEIRO 1/2 24X1,00X50M</t>
  </si>
  <si>
    <t>BROCA SDS 22X310MM</t>
  </si>
  <si>
    <t>ENGATE RAPIDO 1/2 E 7/16</t>
  </si>
  <si>
    <t>HIDROPISTOLA PARA ENGATE RAPIDO</t>
  </si>
  <si>
    <t>VERGALHAO ACO 50 6,3MM</t>
  </si>
  <si>
    <t>TINTA ESMALTE SINTETICO PRETO FOSCO 900ML</t>
  </si>
  <si>
    <t>GRAXA CHASSIS 2 GOLDEN 10KG</t>
  </si>
  <si>
    <t>ADESIVO EPOXI 1KG</t>
  </si>
  <si>
    <t>SERRA CIRCULAR P/ MADEIRA 180MM36</t>
  </si>
  <si>
    <t>ESCOVA INOX COM CABO 3 FILEIRAS</t>
  </si>
  <si>
    <t>PLACA DE CONTROLE LCT3 V6</t>
  </si>
  <si>
    <t>ACO CA 50 6,30MM RETO 12MT</t>
  </si>
  <si>
    <t>TINTA CINZA SUB-GRAY BRILHANTE 3,6 LITROS</t>
  </si>
  <si>
    <t>VERNIZ ALTO SOLIDO 800ML</t>
  </si>
  <si>
    <t>KIT TINTA EPOXI CINZA A-B-C</t>
  </si>
  <si>
    <t>FECHADURA INTELIGENTE PARA PORTAS DE VIDRO</t>
  </si>
  <si>
    <t>TUBO INOX 304L 5S 33,40X1,65MM</t>
  </si>
  <si>
    <t>TUBO INOX 304L 5S 48,26X1,65MM</t>
  </si>
  <si>
    <t>TUBO INOX 304L 5S 73,03X2,11MM</t>
  </si>
  <si>
    <t>TUBO INOX 304L 5S 88,90X2,11MM</t>
  </si>
  <si>
    <t>TUBO INOX 304L 5S 114,30X2,11MM</t>
  </si>
  <si>
    <t>TUBO INOX 304L 10S 21,34X2,11MM</t>
  </si>
  <si>
    <t>TUBO INOX 304L 10S 33,40X2,77MM</t>
  </si>
  <si>
    <t>TUBO INOX 304L 10S 48,26X2,77MM</t>
  </si>
  <si>
    <t>TUBO INOX 304L 10S 60,33X2,77MM</t>
  </si>
  <si>
    <t>TUBO INOX 304L 10S 114,30X3,05MM</t>
  </si>
  <si>
    <t>TUBO INOX 304L 40S 60,33X3,91MM</t>
  </si>
  <si>
    <t>TUBO INOX 304L 40S 114,30X6,02MM</t>
  </si>
  <si>
    <t>FLANGE INOX 304 150LB FACE R 8</t>
  </si>
  <si>
    <t>TAMPA INOX 304 SOLDA SCH 5S 1.1/2</t>
  </si>
  <si>
    <t>CURVA 90 INOX 304 LR SCH 5S 1.1/2</t>
  </si>
  <si>
    <t>CURVA 90 INOX 304 LR SCH 5S 1</t>
  </si>
  <si>
    <t>CURVA 90 INOX 304 LR SCH 5S 2.1/2</t>
  </si>
  <si>
    <t>CURVA 90 INOX 304 LR SCH 5S 3</t>
  </si>
  <si>
    <t>REDUCAO EXCENTRICA INOX 304 5S 3X2.1/2</t>
  </si>
  <si>
    <t>TE INOX 304 SOLDA SCH 5S 3</t>
  </si>
  <si>
    <t>TAMPA INOX 304 SOLDA SCH 20S 2.1/2</t>
  </si>
  <si>
    <t>TAMPA INOX 304 SOLDA SCH 20S 1</t>
  </si>
  <si>
    <t>CURVA 90 INOX 304 LR SCH 5S 4</t>
  </si>
  <si>
    <t>TUBO INOX 304L 5S 60,33X1,65MM</t>
  </si>
  <si>
    <t>FLANGE INOX 304 150LB FACE R 2.1/2</t>
  </si>
  <si>
    <t>FLANGE INOX 304 150LB FACE R 3</t>
  </si>
  <si>
    <t>FLANGE INOX 304 150LB FACE R 4</t>
  </si>
  <si>
    <t>TE REDUCAO INOX 304 SCH 5S 3X2</t>
  </si>
  <si>
    <t>TE REDUCAO INOX 304 SCH 5S 4X2</t>
  </si>
  <si>
    <t>TE INOX 304 SCH 5S 1</t>
  </si>
  <si>
    <t>TE INOX 304 SCH 5S 1/2</t>
  </si>
  <si>
    <t>TE INOX 304 SCH 5S 4</t>
  </si>
  <si>
    <t>CURVA 90 INOX 304 LR SCH 20S 2</t>
  </si>
  <si>
    <t>CURVA 90 INOX 304 LR SCH 20S 4</t>
  </si>
  <si>
    <t>TAMPA INOX 304L SCH 10S 2</t>
  </si>
  <si>
    <t>TAMPA INOX 304L SCH 10S 4</t>
  </si>
  <si>
    <t>TAMPA INOX 304 SCH 10S 1</t>
  </si>
  <si>
    <t>CURVA 90 INOX 304L LR SCH 10S 1/2</t>
  </si>
  <si>
    <t>CURVA 90 INOX 304L LR SCH 10S 4</t>
  </si>
  <si>
    <t>CURVA 90 INOX 304 LR SCH 10S 1</t>
  </si>
  <si>
    <t>CURVA 90 INOX 304 LR SCH 10S 2</t>
  </si>
  <si>
    <t>ARGILA EXPANDIDA 25 LITROS</t>
  </si>
  <si>
    <t>TE INOX 304 SCH 10S 2</t>
  </si>
  <si>
    <t>TE INOX 304 SCH 10S 1</t>
  </si>
  <si>
    <t>TE INOX 304 SCH 10S 1.1/2</t>
  </si>
  <si>
    <t>TE INOX 304L SCH 10S 4</t>
  </si>
  <si>
    <t>TE REDUCAO INOX 304L SCH 10S 4X2</t>
  </si>
  <si>
    <t>REDUCAO EXCENTRICA INOX 304 SCH 10S 2X1.1/2</t>
  </si>
  <si>
    <t>REDUCAO CONCENTRICA INOX 304 SCH 10S 2X1</t>
  </si>
  <si>
    <t>REDUCAO CONCENTRICA INOX 304 SCH 10S 1.1/2X1/2</t>
  </si>
  <si>
    <t>DRY CANTONEIRA ZN 0,50 3000</t>
  </si>
  <si>
    <t>CANTONEIRA 38,10-1. 1/2 X 1/8</t>
  </si>
  <si>
    <t>BLOCO CANALETA DE CONCRETO 14X19X39 CM</t>
  </si>
  <si>
    <t>FITA ADESIVA ALUMINIO 50MMX30M</t>
  </si>
  <si>
    <t>ESTOPA BRANCA 1KG</t>
  </si>
  <si>
    <t>REBOLO DIAMANTADO 115MM TURBO</t>
  </si>
  <si>
    <t>PLACA CEGA 4X4</t>
  </si>
  <si>
    <t>PLACA 4X4 4 POSTOS</t>
  </si>
  <si>
    <t>SUPORTE 4X2 CLEANS</t>
  </si>
  <si>
    <t>SUPORTE 4X4 CLEANS</t>
  </si>
  <si>
    <t>DISJUNTOR DIN 2X32A</t>
  </si>
  <si>
    <t>DISJUNTOR DIN 3X63A</t>
  </si>
  <si>
    <t>CANALETA COM TAMPA 20X10X2000MM</t>
  </si>
  <si>
    <t>BARRAMENTO PENTE 221MM TRIFASICO 3X12</t>
  </si>
  <si>
    <t>QUADRO DE DISTRIBUICAO 24 DIN SOBREPOSTO</t>
  </si>
  <si>
    <t>TUBO INOX 1.1/4 1.50 POLIDO</t>
  </si>
  <si>
    <t>CERA PARA PISO</t>
  </si>
  <si>
    <t>CHUMBADOR QUIMICO FIS VL 300T</t>
  </si>
  <si>
    <t>APLICADOR CHUMBADOR QUIMICO/SILICONE</t>
  </si>
  <si>
    <t>ESTACA PRETENDIDA 18X18</t>
  </si>
  <si>
    <t>ESTACA PRETENDIDA 20X20</t>
  </si>
  <si>
    <t>ESTACA PRETENDIDA 26X26</t>
  </si>
  <si>
    <t>PAINEL FRIGO LISO PIRAP 100MM</t>
  </si>
  <si>
    <t>PAINEL FRIGO LISO PIRAP 70MM</t>
  </si>
  <si>
    <t>PERFIL U 50X70X50MM</t>
  </si>
  <si>
    <t>CANTONEIRA 30X30MM INTERNA</t>
  </si>
  <si>
    <t>CANTONEIRA 50X150MM EXTERNA</t>
  </si>
  <si>
    <t>REBITE POP ALUMINIO 4,0X15MM</t>
  </si>
  <si>
    <t>CANTONEIRA 50X50MM EXTERNA</t>
  </si>
  <si>
    <t>MASSA VEDANTE PARA PAINEIS 600ML</t>
  </si>
  <si>
    <t>VALVULA 1X2.3/8</t>
  </si>
  <si>
    <t>SIFAO SANFONADO UNIVERSAL 70CM</t>
  </si>
  <si>
    <t>EMENDA JUNCAO PERFILADO EM 1</t>
  </si>
  <si>
    <t>FONTE CHAVEADA 12V 50A</t>
  </si>
  <si>
    <t>SAPATA PARA PERFILADO 2 FUROS 38X38MM</t>
  </si>
  <si>
    <t>ABRACADEIRA PVC CINZA 3/4</t>
  </si>
  <si>
    <t>ABRACADEIRA DE NYLON 150X2,50MM</t>
  </si>
  <si>
    <t>ADAPTADOR CONDULETE PVC 3/4</t>
  </si>
  <si>
    <t>CABO FIO FLEXIVEL 4MM 750V</t>
  </si>
  <si>
    <t>CAIXA PARA PISO 4X2X1 BAIXA</t>
  </si>
  <si>
    <t>CAIXA PARA PISO 4X4X1 BAIXA</t>
  </si>
  <si>
    <t>CAIXA SOBREPOR LIZFLEX COM TAMPA 1 MODULO</t>
  </si>
  <si>
    <t>CONECTOR DERIVACAO DE EMENDA 0,5X6,0M 3P 40A</t>
  </si>
  <si>
    <t>CONDULETE PVC SEM TAMPA 3/4</t>
  </si>
  <si>
    <t>CURVA PVC 90 ROSQUEAVEL PRETA</t>
  </si>
  <si>
    <t>DISJUNTOR DIN 2X16 SOPRANO</t>
  </si>
  <si>
    <t>DISJUNTOR CURVA COM SOPRANO 3X40</t>
  </si>
  <si>
    <t>DISJUNTOR BIPOLAR 2X20A</t>
  </si>
  <si>
    <t>CAIXA DE PASSAGEM DE EMBUTIR 20X20</t>
  </si>
  <si>
    <t>BARRA ROSCADA 5/8 POLIDO</t>
  </si>
  <si>
    <t>PORCA 5/8 ENEGRECIDA</t>
  </si>
  <si>
    <t>BARRA RETANGULAR 304 LAMINADA 1/8X2</t>
  </si>
  <si>
    <t>DISJUNTOR BIPOLAR 2X32A</t>
  </si>
  <si>
    <t>DISJUNTOR BIPOLAR 2X40A</t>
  </si>
  <si>
    <t>MANGUEIRA CORRUGADA 1 POLEGADA 32MM</t>
  </si>
  <si>
    <t>MANGUEIRA CORRUGADA 3/4 23MM</t>
  </si>
  <si>
    <t>MANGUEIRA CORRUGADA LEVE DN25 50M</t>
  </si>
  <si>
    <t>MANGUEIRA CORRUGADA LEVE PRETA DN32 25M</t>
  </si>
  <si>
    <t>MODULO TOMADA LIZ 2P+T 20A 250V VERMELHA</t>
  </si>
  <si>
    <t>MODULO RECTA TOMADA RJ45 CAT 5E</t>
  </si>
  <si>
    <t>PLACA 4X2 PARA 1 MODULO HORIZONTAL BRANCA</t>
  </si>
  <si>
    <t>PLACA CEGA RECTA PRETO 4X4 COM SUPORTE</t>
  </si>
  <si>
    <t>PLACA 4X4 PARA 2 MODULOS BRANCA</t>
  </si>
  <si>
    <t>PLACA RECTA 4X2 1 MODULO HORIZONTAL COM SUPORTE</t>
  </si>
  <si>
    <t>PLACA CEGA RECTA 4X2 PRETO</t>
  </si>
  <si>
    <t>PLACA RECTA 4X4 4 MODULOS SEPARADOS COM SUPORTE</t>
  </si>
  <si>
    <t>PLAFON EMBUTIR QUADRADO 40W 6500L 62X62</t>
  </si>
  <si>
    <t>TAMPA 1 POSTO 4X2 LUZ CINZA PARA PISO</t>
  </si>
  <si>
    <t>TAMPA PVC CEGA CINZA 3/4</t>
  </si>
  <si>
    <t>PINCA TOCHA TIG 2,4MMX50MM</t>
  </si>
  <si>
    <t>FLANGE SOBREPOSTO 1 1/2 ACO CARBONO 300LB</t>
  </si>
  <si>
    <t>REDUCAO EXCENTRICA ACO CARBONO ASTM A 234 GR WPB</t>
  </si>
  <si>
    <t>TE DE REDUCAO ACO CARBONO ASTM A105 SOLDA ENCAIXE</t>
  </si>
  <si>
    <t>REDUCAO CONCENTRICA ACO CARBONO ASTM A234GR WPB</t>
  </si>
  <si>
    <t>TE ACO CARBONO ASTM A234GR WPB</t>
  </si>
  <si>
    <t>TUBO ACO CARBONO SEM COSTURA ASTMA106GRBSCH40ASMEB3610 1 1/2</t>
  </si>
  <si>
    <t>CURVA 45 RL ACO CARBONO DIN 2440 6</t>
  </si>
  <si>
    <t>CAP ACO CARBONO ASTM A234 GR WPB CONEXAO SOLDA TOPO DIN2440 6</t>
  </si>
  <si>
    <t>CURVA 90RL ACO CARBONO DIN 2440</t>
  </si>
  <si>
    <t>FLANGE SOBREPOSTO ACO CARBONO FORJADO ASTM A105</t>
  </si>
  <si>
    <t>REDUCAO CONCENTRICA ACO CARBONO DIN 2440</t>
  </si>
  <si>
    <t>TE DN 6 ACO CARBONO DIN 2440</t>
  </si>
  <si>
    <t>CURVA 90RL ACO CARBONO ASTM A234 GRAU WPB</t>
  </si>
  <si>
    <t>TE REDUCAO ACO CARBONO ASTM A234 GR WPB</t>
  </si>
  <si>
    <t>TAMPA 2 POSTOS 4X4 LUZ CINZA PARA PISO</t>
  </si>
  <si>
    <t>BIDIM DRENAGEM 2,30X100M</t>
  </si>
  <si>
    <t>INDUSTRIALIZACAO CDA</t>
  </si>
  <si>
    <t>REDUCAO CONCENTRICA INOX 304 SCH 5S 1X1/2</t>
  </si>
  <si>
    <t>ELETRODO TUNGSTENIO 2,40MMX150MM</t>
  </si>
  <si>
    <t>FLANGE SOBREPOSTO ACO INOX AISI 304 150L</t>
  </si>
  <si>
    <t>CAP DN 1 1/2 ACO INOX ASTM A403GR TP304</t>
  </si>
  <si>
    <t>CURVA 90RL DN 1 1/2 ACO INOX ASTM A403GR</t>
  </si>
  <si>
    <t>CURVA 90RL DN 1 ACO INOX ASTM A403GR</t>
  </si>
  <si>
    <t>CURVA 90RL DN 2 1/2 ACO INOX ASTM A403GR</t>
  </si>
  <si>
    <t>CURVA 90RL DN 3 ACO INOX ASTM A403GR</t>
  </si>
  <si>
    <t>CURVA 90RL DN 5 ACO INOX ASTM A269GR</t>
  </si>
  <si>
    <t>REDUCAO EXCENTRICA ACO INOX 304 ASTM A403 GR TP</t>
  </si>
  <si>
    <t>TE DN 3 ACO INOX AISI 304 CONEXAO SOLDA TOPO</t>
  </si>
  <si>
    <t>CAP DN 1 ACO INOX ASTM A403GR TP 304</t>
  </si>
  <si>
    <t>CAP DN 2 1/2 ACO INOX 304 ASTM A403 GR TP</t>
  </si>
  <si>
    <t>CURVA 90RL DN 1 1/2 ACO INOX ASTM A304GR</t>
  </si>
  <si>
    <t>CURVA 90RL DN 1/2 ACO INOX ASTM A403GR TP304</t>
  </si>
  <si>
    <t>CURVA 90RL DN 2 ACO INOX ASTM A403GR</t>
  </si>
  <si>
    <t>CURVA 90RL DN 4 ACO INOX ASTM A403GR</t>
  </si>
  <si>
    <t>CURVA 90RL DN 1 ACO INOX ASTM A403GR TP 304</t>
  </si>
  <si>
    <t>FLANGE SOBREPOSTO DN 2 1/2 ACO INOX AISI 304</t>
  </si>
  <si>
    <t>FLANGE SOBREPOSTO DN 3 ACO INOX AISI 304</t>
  </si>
  <si>
    <t>FLANGE SOBREPOSTO DN4 ACO INOX AISI 304</t>
  </si>
  <si>
    <t>TE REDUCAO ACO INOX AISI 304 CONEXAO SOLDA</t>
  </si>
  <si>
    <t>TE DN 1 ACO INOX AISI 304 CONEXAO SOLDA TOPO</t>
  </si>
  <si>
    <t>TE DN 1/2 ACO INOX AISI 304 CONEXAO SOLDA TOPO</t>
  </si>
  <si>
    <t>TE DN 4 ACO INOX AISI 304 CONEXAO SOLDA TOPO</t>
  </si>
  <si>
    <t>CURVA 90RL ACO INOX ASTM A403GR TP304</t>
  </si>
  <si>
    <t>CAP ACO INOX ASTM A403GR WP304L</t>
  </si>
  <si>
    <t>REDUCAO CONCENTRICA ACO INOX ASTM A403</t>
  </si>
  <si>
    <t>REDUCAO EXCENTRICA ACO INOX DN2XDN 1 1/2</t>
  </si>
  <si>
    <t>REDUCAO EXCENTRICA ACO INOX DN2XDN1 ASTM A403GR</t>
  </si>
  <si>
    <t>TE INOX ASTM A403GR</t>
  </si>
  <si>
    <t>TE DN 2 ACO INOX AISI 304 CONEXAO SOLDA TOPO</t>
  </si>
  <si>
    <t>TE DN 1 1/2 ACO INOX AISI 304</t>
  </si>
  <si>
    <t>MEIA LUVA ROSCADA ACO CARBONO ASTM A234 GRAU WPB</t>
  </si>
  <si>
    <t>REDUCAO EXCENTRICA ACO CARBONO DIN 2440</t>
  </si>
  <si>
    <t>TE ACO CARBONO DIN 2440 12</t>
  </si>
  <si>
    <t>MEIA LUVA ROSCADA CARBONO CONEXAO SOLDA TOPO X ROSCA</t>
  </si>
  <si>
    <t>COTOVELO 90 ACO CARBONO FORJADO ASTM A105</t>
  </si>
  <si>
    <t>MEIA LUVA ACO CARBONO FORJADO ASTMA1053000 CONEX SOLDA ROSCA BSPASMEB1611 1 1/2</t>
  </si>
  <si>
    <t>CUNHA PARA NIVELADOR DE PISO 50 PECAS</t>
  </si>
  <si>
    <t>NIVELADOR PISO 2,0MM PACOTE 100 PECAS</t>
  </si>
  <si>
    <t>APLICADOR MANUAL SACHE 600 ML</t>
  </si>
  <si>
    <t>BROCA SDS PLUS 13X160</t>
  </si>
  <si>
    <t>CONJUNTO CHUMBADOR CBC 5/16</t>
  </si>
  <si>
    <t>TE DN 6  ACO CARBONO DIN 2440 6</t>
  </si>
  <si>
    <t>CAP ACO CARBONO ASTM A234 GR WPB CONEXAO SOLDA TOPO DIN2440 10</t>
  </si>
  <si>
    <t>TE ACO CARBONO DIN 2440 6</t>
  </si>
  <si>
    <t>TE ACO CARBONO DIN 2440 10</t>
  </si>
  <si>
    <t>TE ACO CARBONO DIN 2440 2</t>
  </si>
  <si>
    <t>TE ACO CARBONO DIN 2440 8</t>
  </si>
  <si>
    <t>CAP ACO CARBONO ASTM A234 GR WPB CONEXAO SOLDA TOPO SCH 40 ASME B169 1</t>
  </si>
  <si>
    <t>COTOVELO 90  ACO CARBONO FORJ ASTM A105 CONEX SOLDA ENC 3000 LB ASME B1611 1 1/2</t>
  </si>
  <si>
    <t>COTOVELO 90  ACO CARBONO FORJ ASTM A105 CONEX SOLDA ENC 3000 LB ASME B1611 1 1/4</t>
  </si>
  <si>
    <t>COTOVELO 90  ACO CARBONO FORJ ASTM A105 CONEX SOLDA ENC 3000 LB ASME B1611 1</t>
  </si>
  <si>
    <t>COTOVELO 90  ACO CARBONO FORJ ASTM A105 CONEX SOLDA ENC 3000 LB ASME B1611 3/4</t>
  </si>
  <si>
    <t>COTOVELO 90  ACO CARBONO FORJ ASTM A105 CONEX SOLDA ENC 3000 LB ASME B1611 1/2</t>
  </si>
  <si>
    <t>CURVA 90 RL ACO CARBONO ASTMA234GRAUWPB CONEX SOLDA 150LBSCH40ANSIB169 2</t>
  </si>
  <si>
    <t>CURVA 90 RL ACO CARBONO ASTMA234GRAUWPB CONEX SOLDA 150LBSCH40ANSIB169 2 1/2</t>
  </si>
  <si>
    <t>REDUCAO EXCENTRICA ACO CARBONO ASTMA234GRWPB CONEX SOLDA SCH40ANSIB169 2 1/2X2</t>
  </si>
  <si>
    <t>TE DE REDUCAO ACO CARBONO ASTMA234GRWPB CONEX SOLDA TOPO SCH40ASMEB169 1 1/2X1</t>
  </si>
  <si>
    <t>TE DE REDUCAO ACO CARBONO ASTMA234GRWPB CONEX SOLDA TOPO SCH40ASMEB169 1X3/4</t>
  </si>
  <si>
    <t>TE, ACO CARBONO ASTM A 234 GR WPB CONEXAO SOLDA TOPO SCH 40 ASME B16.9 2 1/2</t>
  </si>
  <si>
    <t>CAP ACO CARBONO ASTM A234 GR WPB CONEXAO SOLDA TOPO SCH 40 ASME B169 1 1/2</t>
  </si>
  <si>
    <t>CAP ACO CARBONO ASTM A234 GR WPB CONEXAO SOLDA TOPO SCH 40 ASME B169 2</t>
  </si>
  <si>
    <t>CAP ACO CARBONO ASTM A234 GR WPB CONEXAO SOLDA TOPO SCH 40 ASME B169 3</t>
  </si>
  <si>
    <t>CURVA 90 RL ACO CARBONO ASTMA234GRAUWPB CONEX SOLDA 150LBSCH40ANSIB169 5</t>
  </si>
  <si>
    <t>CURVA 90 RL ACO CARBONO ASTMA234GRAUWPB CONEX SOLDA 150LBSCH40ANSIB169 3</t>
  </si>
  <si>
    <t>CURVA 90 RL ACO CARBONO ASTMA234GRAUWPB CONEX SOLDA 150LBSCH40ANSIB169 4</t>
  </si>
  <si>
    <t>MEIA LUVA ACO CARBONO FORJADO ASTMA1053000 CONEX SOLDA ROSCA BSPASMEB1611 1/2</t>
  </si>
  <si>
    <t>REDUCAO EXCENTRICA ACO CARBONO ASTMA234GRWPB CONEX SOLDA SCH40ANSIB169 5X4</t>
  </si>
  <si>
    <t>TE ACO CARBONO ASTM A 234 GR WPB CONEXAO SOLDA TOPO SCH 40 ASME B169 2 1/2</t>
  </si>
  <si>
    <t>TE ACO CARBONO ASTM A 234 GR WPB CONEXAO SOLDA TOPO SCH 40 ASME B169 1 1/2</t>
  </si>
  <si>
    <t>TE ACO CARBONO ASTM A 234 GR WPB CONEXAO SOLDA TOPO SCH 40 ASME B169 2</t>
  </si>
  <si>
    <t>TE ACO CARBONO ASTM A 234 GR WPB CONEXAO SOLDA TOPO SCH 40 ASME B169 3</t>
  </si>
  <si>
    <t>TE DE REDUCAO ACO CARBONO ASTMA234GRWPB CONEX SOLDA TOPO SCH40ASMEB169 5X3</t>
  </si>
  <si>
    <t>TE DE REDUCAO ACO CARBONO ASTMA234GRWPB CONEX SOLDA TOPO SCH40ASMEB169 3X2</t>
  </si>
  <si>
    <t>TUBO ACO CARBONO SEM COSTURA ASTMA106GRBSCH40ASMEB3610 1/2</t>
  </si>
  <si>
    <t>TUBO ACO CARBONO SEM COSTURA ASTMA106GRBSCH40ASMEB3610 1</t>
  </si>
  <si>
    <t>TUBO ACO CARBONO SEM COSTURA ASTMA106GRBSCH40ASMEB3610 2</t>
  </si>
  <si>
    <t>TUBO ACO CARBONO SEM COSTURA ASTMA106GRBSCH40ASMEB3610 2 1/2</t>
  </si>
  <si>
    <t>TUBO ACO CARBONO SEM COSTURA ASTMA106GRBSCH40ASMEB3610 3</t>
  </si>
  <si>
    <t>TUBO ACO CARBONO SEM COSTURA ASTMA106GRBSCH40ASMEB3610 5</t>
  </si>
  <si>
    <t>TUBO ACO CARBONO SEM COSTURA ASTMA106GRBSCH40ASMEB3610 3/4</t>
  </si>
  <si>
    <t>TUBO ACO CARBONO COM COSTURA DIN2440 16</t>
  </si>
  <si>
    <t>ESPIGAO MACHO FIXO 3/8 X 1/4</t>
  </si>
  <si>
    <t>REGISTRO ESFERA MINI FEMEA 3/8</t>
  </si>
  <si>
    <t>MANGUEIRA CONBUSTIVEL SILICONADA 5MM</t>
  </si>
  <si>
    <t>MISTURADOR MONOCOMANDO DE MESA</t>
  </si>
  <si>
    <t>CARTUCHO PU 40 CINZA 400G</t>
  </si>
  <si>
    <t>CHAPA STANDARD CHAMPANHE 3 MT</t>
  </si>
  <si>
    <t>COLA GLOBALFIX 4KG</t>
  </si>
  <si>
    <t>RODAPE 2,4 12X100MM</t>
  </si>
  <si>
    <t>CAIXA DE EQUALIZACAO 20X20 - 9 TERMINAIS</t>
  </si>
  <si>
    <t>CONECTOR GAR 5/8</t>
  </si>
  <si>
    <t>PARAFUSO SEXTAVADO INOX 20X100MM</t>
  </si>
  <si>
    <t>ARRUELA LIZA INOX 20MM</t>
  </si>
  <si>
    <t>PORCA SEXTAVADA INOX 20MM</t>
  </si>
  <si>
    <t>PARAFUSO SEXTAVADO INOX 20X110MM</t>
  </si>
  <si>
    <t>ABRACADEIRA MICRO 09-13 9MM</t>
  </si>
  <si>
    <t>VALVULA BORBOLETA 2 1/2 ACO WAFER VEDA BUNA-N C/ ALAVANCA DE POSICOES 150LB</t>
  </si>
  <si>
    <t>VALVULA BORBOLETA 12 ACO WAFER VEDA BUNA-N C/ CAIXA REDUTORA E VOLANTE 150LB</t>
  </si>
  <si>
    <t>VALVULA BORBOLETA 10 ACO WAFER VEDA BUNA-N C/ ALAVANCA DE POSICOES 150LB</t>
  </si>
  <si>
    <t>VALVULA BORBOLETA 2 ACO WAFER VEDACAO BUNA-N C/ ALAVANCA DE POSICOES 150LB</t>
  </si>
  <si>
    <t>VALVULA BORBOLETA 5 ACO WAFER VEDA BUNA-N C/ ALAVANCA DE POSICOES 150LB</t>
  </si>
  <si>
    <t>VALVULA BORBOLETA 6 ACO WAFER VEDA BUNA-N C/ ALAVANCA DE POSICOES 150LB</t>
  </si>
  <si>
    <t>VALVULA BORBOLETA 8 ACO WAFER VEDA BUNA-N C/ ALAVANCA DE POSICOES 150LB</t>
  </si>
  <si>
    <t>VALVULA BORBOLETA 4 ACO WAFER VEDA BUNA-N C/ ALAVANCA DE POSICOES 150LB</t>
  </si>
  <si>
    <t>TERMINAL DE COMPRESSAO COBRE ESTANHADO 50MM</t>
  </si>
  <si>
    <t>CONECTOR COM PINO 16-70MM</t>
  </si>
  <si>
    <t>VALVULA SOLENOIDE 1/2</t>
  </si>
  <si>
    <t>VALVULA SOLENOIDE 2</t>
  </si>
  <si>
    <t>VALVULA SOLENOIDE 1</t>
  </si>
  <si>
    <t>VALVULA BORBOLETA TIPO WAFFER ACO CARBONO COM ATUADOR ELETROPNEUMATICO ON/OFF 10</t>
  </si>
  <si>
    <t>VALVULA BORBOLETA TIPO WAFFER ACO CARBONO COM ATUADOR ELETROPNEUMATICO ON/OFF 6</t>
  </si>
  <si>
    <t>VALVULA BORBOLETA CORPO ACO CARBONO INOX ATUADOR ELETROPNEUMATICO ON/OFF 10</t>
  </si>
  <si>
    <t>VALVULA DE RETENCAO CORPO ACO CARBONO INTERNO INOX AISI304 150LB 2</t>
  </si>
  <si>
    <t>VALVULA DE RETENCAO CORPO ACO CARBONO INTERNO INOX AISI304 150LB 6</t>
  </si>
  <si>
    <t>VALVULA DE RETENCAO CORPO ACO CARBONO INTERNO INOX AISI304 150LB 4</t>
  </si>
  <si>
    <t>VALVULA DE RETENCAO CORPO ACO CARBONO INTERNO INOX AISI304 150LB 5</t>
  </si>
  <si>
    <t>VALVULA DE RETENCAO CORPO ACO CARBONO INTERNO INOX AISI304 150LB 8</t>
  </si>
  <si>
    <t>VALVULA ESFERA ACO INOX PASSAGEM PLENA 150 LB CONEX SOLDA TOPO 1/2</t>
  </si>
  <si>
    <t>VALVULA ESFERA ACO INOX PASSAGEM PLENA 150 LB CONEX SOLDA TOPO 2</t>
  </si>
  <si>
    <t>VALVULA ESFERA CORPO EM ACO CARBONO FORJADO TRIPARTIDA CONEX SOLDA ENCAIXE 3/4</t>
  </si>
  <si>
    <t>VALVULA ESFERA CORPO EM ACO CARBONO FORJADO TRIPARTIDA CONEX SOLDA ENCAIXE 1 1/2</t>
  </si>
  <si>
    <t>VALVULA ESFERA CORPO EM ACO CARBONO FORJADO TRIPARTIDA CONEX SOLDA ENCAIXE 1</t>
  </si>
  <si>
    <t>VALVULA ESFERA CORPO EM ACO CARBONO TRIPARTIDA CONEX ROSCA NPT 300 LB 1/2</t>
  </si>
  <si>
    <t>VALVULA ESFERA CORPO EM ACO CARBONO TRIPARTIDA CONEX ROSCA NPT 300 LB 1 1/2</t>
  </si>
  <si>
    <t>VALVULA ESFERA DN 1 CORPO EM ACO INOX TRIPARTIDA CONEX ROSCA NPT 300 LB 1</t>
  </si>
  <si>
    <t>VALVULA ESFERA DN 2 1/2 ACO INOXIDAVEL AISI 304  CONEX FLANGE FACE 2 1/2</t>
  </si>
  <si>
    <t>VALVULA ESFERA DN 2 CORPO EM ACO CARBONO TRIPARTIDA PASSAGEM PLENA CONEX 2</t>
  </si>
  <si>
    <t>VALVULA ESFERA DN 2 CORPO EM ACO INOX TRIPARTIDA CONEX ROSCA NPT 300 LB 2</t>
  </si>
  <si>
    <t>VALVULA ESFERA DN 3 ACO INOXIDAVEL AISI 304  CONEXAO FLANGE FACE 3</t>
  </si>
  <si>
    <t>VALVULA ESFERA DN 3 ACO INOXIDAVEL AISI 304  CONEXAO FLANGE FACE 4</t>
  </si>
  <si>
    <t>VALVULA ESFERA CORPO ACO CARBONO INTERNO INOX TRIPARTIDA CONEX ROSCA 1</t>
  </si>
  <si>
    <t>VALVULA ESFERA CORPO ACO CARBONO INTERNO INOX TRIPARTIDA CONEX ROSCA 1/2</t>
  </si>
  <si>
    <t>VALVULA ESFERA CORPO ACO CARBONO INTERNO INOX TRIPARTIDA CONEX ROSCA 2</t>
  </si>
  <si>
    <t>VALVULA GLOBO CORPO ACO CARBONO INOX CONTROLE PROP COM ATUADOR 2</t>
  </si>
  <si>
    <t>VALVULA GLOBO CORPO EM ACO CARBONO ACO INOXIDAVEL CONEX FLANGE FACE 3</t>
  </si>
  <si>
    <t>VALVULA GLOBO CORPO EM ACO CARBONO ACO INOXIDAVEL CONEX FLANGE FACE 5</t>
  </si>
  <si>
    <t>VALVULA GLOBO CORPO EM ACO CARBONO ACO INOXIDAVEL CONEX FLANGE FACE 2</t>
  </si>
  <si>
    <t>VALVULA GLOBO CORPO EM ACO CARBONO ACO INOXIDAVEL CONEX FLANGE FACE 1 1/2</t>
  </si>
  <si>
    <t>VALVULA GLOBO CORPO EM ACO CARBONO ACO INOXIDAVEL CONEX FLANGE FACE 1/2</t>
  </si>
  <si>
    <t>VALVULA REDUTORA DE PRESSAO PARA VAPOR ACO CARBONO ASTM A 216 GR WCB 2</t>
  </si>
  <si>
    <t>VALVULA SOLENOIDE 2 POL C/ BOBINA EM 24VCC CORPO ACO INOX 304 CONEXAO BSPF 2</t>
  </si>
  <si>
    <t>VALVULA SOLENOIDE 1 1/2 POL C/ BOBINA EM 24VCC CORPO ACO INOX 304 CONEXAO 1 1/2</t>
  </si>
  <si>
    <t>TUBO QUICKSTREAM CZ 200MMX5M</t>
  </si>
  <si>
    <t>TUBO QUADRADO NBR 6591 100X100X3,00</t>
  </si>
  <si>
    <t>SERRA DE VIDIA CIRCULAR 185X20X24D</t>
  </si>
  <si>
    <t>DISCO DE LIXA VELCRO 150-225MM</t>
  </si>
  <si>
    <t>LIXA MASSA OU MADEIRA 80</t>
  </si>
  <si>
    <t>LIXA MASSA OU MADEIRA 120</t>
  </si>
  <si>
    <t>COLA BRANCA 1KG UNIVERSAL CASCOREZ</t>
  </si>
  <si>
    <t>DISCO DE LIXA VELCRO 60-225MM</t>
  </si>
  <si>
    <t>ESPUMA EXPANSIVA CONSTRUCAO 340GR</t>
  </si>
  <si>
    <t>COLA BRANCA UNIVERSAL 1KG ALMAFLEX</t>
  </si>
  <si>
    <t>ARGAMASSA AC III HIPERKOLLA 20KG</t>
  </si>
  <si>
    <t>TOLDO EM ESTRURA METALICA E LONA 29.5 M2</t>
  </si>
  <si>
    <t>CHAPA INOX 430 1,50X280X3000MM 40X80</t>
  </si>
  <si>
    <t>BARRA REDONDA LAMINADA ASTM A36 1/2</t>
  </si>
  <si>
    <t>BARRA CHATA A36 3/16X4X6000M</t>
  </si>
  <si>
    <t>REDUCAO PVC ESGOTO EXCENTRICA 150X100MM</t>
  </si>
  <si>
    <t>REDUCAO PVC ESGOTO EXCENTRICA 200X150MM</t>
  </si>
  <si>
    <t>CURVA PVC ESGOTO CURTA 50X90MM</t>
  </si>
  <si>
    <t>CURVA PVC ESGOTO CURTA 100X90MM</t>
  </si>
  <si>
    <t>FUNIL CONECT QUICKSTREAM CZ 2 1/2X80</t>
  </si>
  <si>
    <t>MANGUEIRA FLEX QUICKSTREAM CZ 80MM</t>
  </si>
  <si>
    <t>MANGUEIRA FLEX QUICKSTREAM CZ 63MM</t>
  </si>
  <si>
    <t>JUNCAO SIMPLES QUICKSTREAM CZ 160MM</t>
  </si>
  <si>
    <t>JOELHO 45 M/F QUICKSTREAM CZ 160MM</t>
  </si>
  <si>
    <t>UNIAO QUICKSTREAM CZ 125MM</t>
  </si>
  <si>
    <t>JOELHO 45F QUICKSTREAM CZ 160MM</t>
  </si>
  <si>
    <t>JOELHO 45 F QUICKSTREAM CZ 63MM</t>
  </si>
  <si>
    <t>JOELHO 45 M/F QUICKSTREAM CZ 200MM</t>
  </si>
  <si>
    <t>BUCHA REDUCAO EXCENTRICA QUICKSTREAM CZ 125X80MM</t>
  </si>
  <si>
    <t>ABRACADUTO CAB 200X2,5MM</t>
  </si>
  <si>
    <t>TAMPA ALUMINIO PARA CONDULETE 1/2-3/4</t>
  </si>
  <si>
    <t>MODULO INTERFACE DE RELE 1 CONTATO 220 VOLTS</t>
  </si>
  <si>
    <t>ACO CA 50 8,00MM RETO 12M 2000KG</t>
  </si>
  <si>
    <t>ACO CA 50 12,50MM RETO 12,0M 2000KG</t>
  </si>
  <si>
    <t>ABRACADUTO CAB 200X3,6MM PRETO</t>
  </si>
  <si>
    <t>PERFIL U PLK 0,10MM</t>
  </si>
  <si>
    <t>SUPORTE PERFILADO 38X38</t>
  </si>
  <si>
    <t>CURVA HORIZONTAL ELETROCALHA 50X50</t>
  </si>
  <si>
    <t>PORCA GALVANIZADA 1/2</t>
  </si>
  <si>
    <t>PARAFUSO GALVANIZADO 3/8X1</t>
  </si>
  <si>
    <t>GRAMPO GALVANIZADO 3/8X60</t>
  </si>
  <si>
    <t>GRAMPO GALVANIZADO 1X4X10</t>
  </si>
  <si>
    <t>PARAFUSO SEXTAVADO 8,8 - 16X55</t>
  </si>
  <si>
    <t>ESTILETE LAMINA 25 MM RETRATIL</t>
  </si>
  <si>
    <t>CONECTOR PINO M12 LIGA COBRE ESTANHADO 16-70MM2</t>
  </si>
  <si>
    <t>TERMINAL ESTANHADO 1 FURO 1 COMPRESSAO 50MM2</t>
  </si>
  <si>
    <t>MINICAPTOR BR AL 7/8X1/8X300MM</t>
  </si>
  <si>
    <t>PARAFUSO SEXTAVADO 5/16X1.1/4</t>
  </si>
  <si>
    <t>CHUMBADOR PB 5/8X4.1/2</t>
  </si>
  <si>
    <t>REDUCAO EXCENTRICA ACO CARBONO ASTMA234GRWPB CONEX SOLDA SCH40ANSIB169 5X2</t>
  </si>
  <si>
    <t>REDUCAO EXCENTRICA ACO CARBONO ASTMA234GRWPB CONEX SOLDA SCH40ANSIB169 2 1/2X1</t>
  </si>
  <si>
    <t>FLANGE SOBREP ACO CARBONO FORJADO ASTMA105150LB FACE COM RESSALTO ANSIB165 6</t>
  </si>
  <si>
    <t>CHAPA 1020 6,35X100X100MM</t>
  </si>
  <si>
    <t>CHAPA 1020 9,50X25X25MM</t>
  </si>
  <si>
    <t>VIGA U ASTM A36 4 1AX4,67MM</t>
  </si>
  <si>
    <t>ELETRODUTO FLEXIVEL GALVANIZADO MEDIO 3MTX3/4</t>
  </si>
  <si>
    <t>CHUMBADOR PARABOLT 12400 1/2X4MM</t>
  </si>
  <si>
    <t>SPRAY GALVANIZACAO ALUMINIO 300ML</t>
  </si>
  <si>
    <t>BROCA SDS PLUS 6X160</t>
  </si>
  <si>
    <t>BROCA SDS PLUS 12X160</t>
  </si>
  <si>
    <t>ESMALTE CONTRA FERRUGEM CINZA MEDIO 3,6L</t>
  </si>
  <si>
    <t>DISCO DIAMANTADO TURBO</t>
  </si>
  <si>
    <t>PINCEL TRINCHA 319 2</t>
  </si>
  <si>
    <t>PINCEL TRINCHA 319 2 1/2</t>
  </si>
  <si>
    <t>PINCEL TRINCHA 319 3</t>
  </si>
  <si>
    <t>LIXA MASSA P100 230U 2809 225X275 3M</t>
  </si>
  <si>
    <t>BROCA SDS PLUS 18X310X400</t>
  </si>
  <si>
    <t>BROCA SDS PLUS 19X250X210</t>
  </si>
  <si>
    <t>BROCA SDS PLUS 16X250X310</t>
  </si>
  <si>
    <t>ARAME GALVANIZADO 12 2,76MM</t>
  </si>
  <si>
    <t>ARAME GALVANIZADO 18 1,24MM</t>
  </si>
  <si>
    <t>BARRA ROSCADA 10MM MA ZB</t>
  </si>
  <si>
    <t>BROCA SDS PLUS 5X100X160MM</t>
  </si>
  <si>
    <t>TANQUE ACO INOX 250 LITROS 600X620MM</t>
  </si>
  <si>
    <t>TANQUE ACO INOX 6000 LITROS 1750MMX2500MM</t>
  </si>
  <si>
    <t>TANQUE ACO INOX 10000 LITROS 1750MMX2250MM</t>
  </si>
  <si>
    <t>TANQUE ACO INOX 300 LITROS 700MMX750MM</t>
  </si>
  <si>
    <t>SISTEMA DE ABRANDAMENTO AB 36X72</t>
  </si>
  <si>
    <t>SISTEMA DE OSMOSE REVERSA ABBA 1M3/H</t>
  </si>
  <si>
    <t>PINCEL TRINCHA SINTETICO 3/4</t>
  </si>
  <si>
    <t>VARETA INOX ER 308L 2,4MM</t>
  </si>
  <si>
    <t>VARETA INOX ER 308L 3,2MM</t>
  </si>
  <si>
    <t>MACHO M AR 16,0X1,00 MAN 2P</t>
  </si>
  <si>
    <t>ELASTICO PARA MOTOS 1,50MT</t>
  </si>
  <si>
    <t>SELANTE PU 40 CINZA 350G</t>
  </si>
  <si>
    <t>LUVA AZUL 25MMX1/2</t>
  </si>
  <si>
    <t>REJUNTE CINZA PLATINA 1 KG</t>
  </si>
  <si>
    <t>REPARO VALVULA MAX 2550</t>
  </si>
  <si>
    <t>TINTA PREMIUM PISO CINZA ESCURO 3,6L</t>
  </si>
  <si>
    <t>PINO MACHO 2 PINOS 10A</t>
  </si>
  <si>
    <t>PINO FEMEA 3 PINOS 10A</t>
  </si>
  <si>
    <t>SELANTE PU CINZA 380G</t>
  </si>
  <si>
    <t>SELANTE ACRILICO EXTERIOR 440G</t>
  </si>
  <si>
    <t>ROLO DE PINTURA PELE DE CARNEIRO 23CM</t>
  </si>
  <si>
    <t>IMPERMEABILIZANTE IMPERMAX 1000 18KG</t>
  </si>
  <si>
    <t>DISCO CORTE 180X1,6X22,23MM</t>
  </si>
  <si>
    <t>DISCO MULTICORTE 115,0X1,0X22,23</t>
  </si>
  <si>
    <t>DISCO FLAP GRAO 60 115MM R244 STANDARD</t>
  </si>
  <si>
    <t>DISCO FLAP GRAO 80 115MM R244 STANDARD</t>
  </si>
  <si>
    <t>TANQUE ACO INOX 15000 LITROS 2200MMX4000MM</t>
  </si>
  <si>
    <t>BOIA PARA CAIXA DAGUA 1/2X3/4</t>
  </si>
  <si>
    <t>DISCO CORTE 07X1/8X7/8</t>
  </si>
  <si>
    <t>DISCO CORTE INOX 115X1X22</t>
  </si>
  <si>
    <t>UNIAO INTERNA 3/4</t>
  </si>
  <si>
    <t>ABRACADEIRA ACO 19-25CM ROSCA</t>
  </si>
  <si>
    <t>LONA 4X100 PRETA 80 METROS</t>
  </si>
  <si>
    <t>DESEMPENADEIRA DE CEDRO 14X25</t>
  </si>
  <si>
    <t>PLAFON REDONDO BOCAL PORCELANA E27</t>
  </si>
  <si>
    <t>TUBO CONCRETO ARMADO 0,40 PA-1</t>
  </si>
  <si>
    <t>COMPENSADO RESINADO 2,20X1.10 15MM</t>
  </si>
  <si>
    <t>TECBOND ENDURECEDOR 1KG</t>
  </si>
  <si>
    <t>MARCADOR INDUSTRIAL PRETO LWB 60ML</t>
  </si>
  <si>
    <t>LUVA DE BORRACHA LATEX TAMANHO 9G</t>
  </si>
  <si>
    <t>IMPERMEABILIZANTE ELEFANTE 18KG</t>
  </si>
  <si>
    <t>FITA ADESIVA 50MX50M</t>
  </si>
  <si>
    <t>TINTA PISO PREMIUM BRANCO 18L</t>
  </si>
  <si>
    <t>PAPELAO CORRUGADO LARGO 1,20CMX50M</t>
  </si>
  <si>
    <t>TINTA FOSCO ELEFANTE 18L</t>
  </si>
  <si>
    <t>TINTA FOSCO BRANCO NEVE 3,6L</t>
  </si>
  <si>
    <t>CILINDRO DE OXIGENIO 10M3 ONU 1072 COMPRIMIDO 2.2</t>
  </si>
  <si>
    <t>CILINDRO DE ACETILENO 11KG ONU 1001 DISSOLVIDO 2.1</t>
  </si>
  <si>
    <t>DISCO CORTE 115X1,6X22,23MM</t>
  </si>
  <si>
    <t>ENVELOPE PLASTICO OFICIO EXTRA MEDIO S/FURO</t>
  </si>
  <si>
    <t>CABO MULTIFLEX 0.6/1KV 2X6.00MM2</t>
  </si>
  <si>
    <t>PLUG INDUSTRIAL 2P+T 32A 380V</t>
  </si>
  <si>
    <t>CONJUNTO 2X4 TOM 2P+T20A</t>
  </si>
  <si>
    <t>DISJUNTOR TRIFASICO 70A CURVA C 3KA</t>
  </si>
  <si>
    <t>QUADRO DE COMANDO PVC CZ IP68 300X200X200MM</t>
  </si>
  <si>
    <t>ISOLADOR GAS LENS TD408</t>
  </si>
  <si>
    <t>CALHA 1,08M GALVALUME 0,50MM</t>
  </si>
  <si>
    <t>VALVULA DE RETENCAO SANITARIA CORPO BIPARTIDO INOX 4 POLEGADAS</t>
  </si>
  <si>
    <t>VALVULA ESFERA ELETROPNEUMATICA CONEXAO ROSCADA 1 POLEGADA</t>
  </si>
  <si>
    <t>VALVULA ESFERA PNEUMATICA ACO CARBONO TRIPARTIDA CONEXAO ROSCADA 1 1/2 POLEGADA</t>
  </si>
  <si>
    <t>VALVULA ESFERA INOX TRIPARTIDA PASSAGEM PLENA CONEXAO ENCAIXE PARA SOLDA 1</t>
  </si>
  <si>
    <t>VALVULA ESFERA INOX TRIPARTIDA PASSAGEM PLENA CONEXAO ENCAIXE PARA SOLDA 1 1/2</t>
  </si>
  <si>
    <t>PA DW TROMBETA AG AC 3,5X25</t>
  </si>
  <si>
    <t>TINTA ALTA TEMPERATURA ALUMINIO 300 GRAUS 3.6L</t>
  </si>
  <si>
    <t>CANTONEIRA 7MM</t>
  </si>
  <si>
    <t>PERFIL PARA FORRO F530 ZN 0,50 3000 Z275</t>
  </si>
  <si>
    <t>PERFIL PARA FORRO ZN POS 0,50 3000 9003</t>
  </si>
  <si>
    <t>CABO ALUMINIO 4X50MM</t>
  </si>
  <si>
    <t>TERMINAL DE COMPRESSAO BIMETALICO 50MM</t>
  </si>
  <si>
    <t>PEDESTAL 420MM 5/8</t>
  </si>
  <si>
    <t>SOLDA VARETA PARA TIG CARBONO 2,40MM</t>
  </si>
  <si>
    <t>DISCO DE CORTE 115,3X3,0X22,23MM</t>
  </si>
  <si>
    <t>BARRA ROSCADA B7 1/2</t>
  </si>
  <si>
    <t>BARRA ROSCADA B7 3/4</t>
  </si>
  <si>
    <t>BARRA ROSCADA B7 7/8</t>
  </si>
  <si>
    <t>PORCA SEXTAVADA 2H 1/2</t>
  </si>
  <si>
    <t>PORCA SEXTAVADA 2H 3/4</t>
  </si>
  <si>
    <t>PORCA SEXTAVADO 2H 7/8</t>
  </si>
  <si>
    <t>ARRUELA LISA F436 1/2</t>
  </si>
  <si>
    <t>ARRUELA LISA F436 3/4</t>
  </si>
  <si>
    <t>ARRUELA LISA F436 7/8</t>
  </si>
  <si>
    <t>LONGARINA 1171 MM</t>
  </si>
  <si>
    <t>BARRA ROSCADA B7 5/8</t>
  </si>
  <si>
    <t>CONJUNTO DE CRUZETA PP 90MM 5/8</t>
  </si>
  <si>
    <t>VALVULA BORBOLETA INOX 3 SILICONE ATUADOR RETORNO MOLA</t>
  </si>
  <si>
    <t>MACHO MANUAL DIN 352 M5X0,80MM JOGO 3PC</t>
  </si>
  <si>
    <t>BARRA ROSCADA 1X1M ZB</t>
  </si>
  <si>
    <t>SERRA CIRCULAR 7 1/4 24 DENTES 20MM</t>
  </si>
  <si>
    <t>ARRUELA LISA 1 ZB</t>
  </si>
  <si>
    <t>PORCA SEXTAVADA 1 CHAVE 1.1/2 ZB BLN</t>
  </si>
  <si>
    <t>TORNEIRA DE AMOSTRA 90 INOX 304 TC 1/2</t>
  </si>
  <si>
    <t>DESMOLDANTE PARA CHAPAS MADEIRA</t>
  </si>
  <si>
    <t>AMPOLA AQA 24 ANCORA</t>
  </si>
  <si>
    <t>KIT DE SERRAS COPO ACO CARBONO COM 8 PECAS</t>
  </si>
  <si>
    <t>FORMAO CROMO VANADIO 5/8 CABO MADEIRA</t>
  </si>
  <si>
    <t>COMPRESSOR DE AR H150A 380V/60HZ</t>
  </si>
  <si>
    <t>APARELHO FILTRO DE AR COALESCENTE</t>
  </si>
  <si>
    <t>CABO MULTIFLEX 0,6/1KV 3X4,00MM2</t>
  </si>
  <si>
    <t>BLOCO CONTATO NORMAL ABERTO</t>
  </si>
  <si>
    <t>BOTAO EMERGENCIA COGUMELO VM 40MM</t>
  </si>
  <si>
    <t>BISNAGA INJECAO 400</t>
  </si>
  <si>
    <t>APLICADOR DUPLO 400</t>
  </si>
  <si>
    <t>VALVULA BORBOLETA 304 SOLDA OD 2 SILICONE</t>
  </si>
  <si>
    <t>TANQUE ACO INOX 95000L 3180MMX1200MM</t>
  </si>
  <si>
    <t>TUBO CORRUGADO 4 PT DN110</t>
  </si>
  <si>
    <t>TUBO CORRUGADO 5 PT DN125</t>
  </si>
  <si>
    <t>TUBO CORRUGADO 2 PT DN63</t>
  </si>
  <si>
    <t>TUBO DE ACO GALVANIZADO COM COSTURA NBR 5580M 1/2</t>
  </si>
  <si>
    <t>TUBO ACO CARBONO COM COSTURA SCH10 1 1/4</t>
  </si>
  <si>
    <t>TUBO ACO CARBONO COM COSTURA SCH10 1 1/2</t>
  </si>
  <si>
    <t>TUBO ACO CARBONO COM COSTURA SCH10 3</t>
  </si>
  <si>
    <t>TUBO ACO CARBONO COM COSTURA SCH10 2 1/2</t>
  </si>
  <si>
    <t>TUBO ACO CARBONO COM COSTURA SCH10 2</t>
  </si>
  <si>
    <t>TUBO DE ACO GALVANIZADO COM COSTURA 3/4</t>
  </si>
  <si>
    <t>TUBO ACO CARBONO COM COSTURA SCH10 4</t>
  </si>
  <si>
    <t>TUBO ACO CARBONO COM COSTURA SCH10 6</t>
  </si>
  <si>
    <t>TUBO ACO CARBONO COM COSTURA SCH10 8</t>
  </si>
  <si>
    <t>TUBO ACO CARBONO COM COSTURA SCH20 10</t>
  </si>
  <si>
    <t>CHAVE REVERSORA TRIFASICA ELETRICA 30A</t>
  </si>
  <si>
    <t>TUBO ACO CARBONO COM COSTURA SCH20 8</t>
  </si>
  <si>
    <t>TINTA PISO BRANCO 0.9L</t>
  </si>
  <si>
    <t>TINTA PISO CONCRETO 0.9L</t>
  </si>
  <si>
    <t>CALANDRA</t>
  </si>
  <si>
    <t>CAIXA DE CONCRETO 0,40X0,40</t>
  </si>
  <si>
    <t>CAIXA DE CONCRETO 0,80X0,80</t>
  </si>
  <si>
    <t>CAIXA DE CONCRETO 0,60X0,60</t>
  </si>
  <si>
    <t>CAIXA DE CONCRETO 1,00X1,00</t>
  </si>
  <si>
    <t>BROCA ACO RAPIDO 10,0MM</t>
  </si>
  <si>
    <t>MACHO MANUAL AR M08X1,25MM</t>
  </si>
  <si>
    <t>MACHO MANUAL AR M06X1MM</t>
  </si>
  <si>
    <t>MACHO MANUAL AR M10X1,5MM</t>
  </si>
  <si>
    <t>MACHO MANUAL AR M04X0,7MM</t>
  </si>
  <si>
    <t>SUPORTE CANTONEIRA TIPO L</t>
  </si>
  <si>
    <t>CANALETA SPLIT</t>
  </si>
  <si>
    <t>TINTA EPOXI CINZA 3,6 LITROS</t>
  </si>
  <si>
    <t>TINTA ESMALTE PLATINA</t>
  </si>
  <si>
    <t>CONJUNTO DE DOMOS SKYLUX 555</t>
  </si>
  <si>
    <t>VERGALHAO CA-50 12,5MM</t>
  </si>
  <si>
    <t>BARRA ROSCADA 3 METROS 3/8</t>
  </si>
  <si>
    <t>BARRA ROSCADA 3 METROS 1/2</t>
  </si>
  <si>
    <t>PERFIL ESPECIAL RAL9006 COM PRIMER</t>
  </si>
  <si>
    <t>PERFIL ESPECIAL GALVALUME 0,50MM</t>
  </si>
  <si>
    <t>ARAME RECOZIDO 12</t>
  </si>
  <si>
    <t>ACIDO MURIATICO</t>
  </si>
  <si>
    <t>REFLETOR LED 150W BIVOLT 6500K</t>
  </si>
  <si>
    <t>CABO COBRE NU 50.00MM 7 FIOS 3.00MM</t>
  </si>
  <si>
    <t>CABO COBRE NU 35.00MM  7 FIOS 2.50MM</t>
  </si>
  <si>
    <t>PLACA DE ISOPOR 10MM</t>
  </si>
  <si>
    <t>CABO FIO BICOLOR 2X0,75MM</t>
  </si>
  <si>
    <t>CURVA VERTICAL EXTERNA 38X38</t>
  </si>
  <si>
    <t>EMBUTIDO SOLO 3W 250LM</t>
  </si>
  <si>
    <t>EMENDA RETA PARA PERFIL</t>
  </si>
  <si>
    <t>TUBO COLETOR OCRE 150MMX6M</t>
  </si>
  <si>
    <t>FITA LED 12V 24W 240 LEDS</t>
  </si>
  <si>
    <t>MADEIRA SERRADA CAMBARA</t>
  </si>
  <si>
    <t>FITA COB LEDS 480 15W 127V</t>
  </si>
  <si>
    <t>FITA LED 240 HIPER BRILHO 24W 127V</t>
  </si>
  <si>
    <t>FITA LED COB 9W 12V</t>
  </si>
  <si>
    <t>FONTE SLIM 12V 30A 360W</t>
  </si>
  <si>
    <t>LAMPADA MINI DICROICA MR11 3,5W</t>
  </si>
  <si>
    <t>MODULO DE CAMPAINHA PRETO</t>
  </si>
  <si>
    <t>MODULO CEGO PRETO</t>
  </si>
  <si>
    <t>MINI SPOT LED PRETO REDONDO 24 5W</t>
  </si>
  <si>
    <t>MODULO INTERRUPTOR PARALELO PRETO</t>
  </si>
  <si>
    <t>MODULO INTERRUPTOR RECTA SIMPLES PRETO</t>
  </si>
  <si>
    <t>PERFIL CARTOLA INOX 430</t>
  </si>
  <si>
    <t>PERFIL SOBREPOR 14X14 BRANCO 3M</t>
  </si>
  <si>
    <t>PERFIL SOPREPOR 17X7M BRANCO 3M</t>
  </si>
  <si>
    <t>LIZ PLACA 2 POSTOS AFASTADOS 4X2</t>
  </si>
  <si>
    <t>TAMPA NEGATIVO 22MM BRANCO</t>
  </si>
  <si>
    <t>PLACA CEGA PRETA 4X2 COM SUPORTE</t>
  </si>
  <si>
    <t>PLACA 4X2 1 MODULO VERTICAL PRETO COM SUPORTE</t>
  </si>
  <si>
    <t>PLACA 4X2 2 MODULOS SEPARADOS COM SUPORTE</t>
  </si>
  <si>
    <t>PLACA 4X2 3 MODULOS PRETO COM SUPORTE</t>
  </si>
  <si>
    <t>PLACA 4X4 2 MODULOS PRETO COM SUPORTE</t>
  </si>
  <si>
    <t>PLACA 4X4 6 MODULOS PRETO COM SUPORTE</t>
  </si>
  <si>
    <t>RABICHO CONECTOR PARA FITA LED HIPER BRILHO 240 LEDS</t>
  </si>
  <si>
    <t>SOQUETE PORCELANA E27 COM RABICHO</t>
  </si>
  <si>
    <t>SPOT LED TUBO BRANCO PARA PERFIL 5W</t>
  </si>
  <si>
    <t>SPOT TUBE ELETROCALHA PRETO MR11</t>
  </si>
  <si>
    <t>SOLDA VARETA INOX 3,25MM 316L</t>
  </si>
  <si>
    <t>UNIAO QUICKSTREAM 200MM</t>
  </si>
  <si>
    <t>LIXEIRA PLASTICA 97L COM TAMPA</t>
  </si>
  <si>
    <t>PIA DE COZINHA 1,80CM</t>
  </si>
  <si>
    <t>BALCAO DE PIA CORSINI</t>
  </si>
  <si>
    <t>ARMARIO ORGANIZADOR DE CHAVES 24 CHAVEIROS</t>
  </si>
  <si>
    <t>ASPIRADOR 1000A</t>
  </si>
  <si>
    <t>CHAVEIRO PLASTICO CRISTAL SIMPLES C/ 24</t>
  </si>
  <si>
    <t>MESA DE ESCRITORIO</t>
  </si>
  <si>
    <t>LIXEIRA PLASTICA 93L</t>
  </si>
  <si>
    <t>VASO VIETNAMITA 70 PRETO 6932</t>
  </si>
  <si>
    <t>ZAMIOCULCAS PT17</t>
  </si>
  <si>
    <t>ARECA-BAMBU 1,80 METROS</t>
  </si>
  <si>
    <t>IRIS DA PRAIA</t>
  </si>
  <si>
    <t>CASCA DE PINUS 14KG</t>
  </si>
  <si>
    <t>PACOVA PT30</t>
  </si>
  <si>
    <t>ARGILA EXPANDIDA 50 LITROS</t>
  </si>
  <si>
    <t>SUPORTE PAPEL HIGIENICO ROLAO</t>
  </si>
  <si>
    <t>TOALHEIRO INTERFOLHA SUSPENSO</t>
  </si>
  <si>
    <t>SABONETEIRA RESERVATORIO SUSPENSO</t>
  </si>
  <si>
    <t>MINI COMPUTADOR 8GB I3</t>
  </si>
  <si>
    <t>BOTOEIRA BT 3000 INOX SOBREPOR</t>
  </si>
  <si>
    <t>GABINETE ATX PRETO</t>
  </si>
  <si>
    <t>LICENCA WINDOWS 10</t>
  </si>
  <si>
    <t>MEMORIA DDR4 16GB</t>
  </si>
  <si>
    <t>PLACA MAE INTEL 1700</t>
  </si>
  <si>
    <t>PROCESSADOR INTEL CORE I5</t>
  </si>
  <si>
    <t>ADAPTADOR WIFI USB</t>
  </si>
  <si>
    <t>EMISSOR DE DADOS U6 ENTERPRISE 2.4 GHZ 574 MBPS</t>
  </si>
  <si>
    <t>NOTEBOOK 14 POLEGADAS INTEL I5-10210U 16GB 256GB</t>
  </si>
  <si>
    <t>UNIFI DREAM MACHINE PRO MAX</t>
  </si>
  <si>
    <t>UNIFI PRO MAX 48</t>
  </si>
  <si>
    <t>TRANSMISSOR UNIVERSAL TX 8000</t>
  </si>
  <si>
    <t>AMPLIFICADOR RF DE ALCANCE REP 8000</t>
  </si>
  <si>
    <t>SIRENE S/F XSS 8000</t>
  </si>
  <si>
    <t>CABO DE REDE CAT6 UTP</t>
  </si>
  <si>
    <t>CONECTOR FEMEA RJ45 CAT6</t>
  </si>
  <si>
    <t>REEMBOLSO DE VIAGEM</t>
  </si>
  <si>
    <t>TERCEIROS</t>
  </si>
  <si>
    <t>PERDA/ EXTRAVIO</t>
  </si>
  <si>
    <t>PREFORMA 42,65G VERDE 2L E1</t>
  </si>
  <si>
    <t>PREFORMA VERDE 3L C</t>
  </si>
  <si>
    <t>LATA CER MOEMA PILSEN URUGUAI 473ML</t>
  </si>
  <si>
    <t>PREFORMA 50,7G VERDE 3L C</t>
  </si>
  <si>
    <t>ESTOQUE PA</t>
  </si>
  <si>
    <t>RETORNO DE ROTA</t>
  </si>
  <si>
    <t>AVARIA ROTA</t>
  </si>
  <si>
    <t>CHOPP BAMBOA 50LT</t>
  </si>
  <si>
    <t>CV BELLA ROMA 50LT</t>
  </si>
  <si>
    <t>TP05</t>
  </si>
  <si>
    <t>CER MOEMA PILSEN ARGENTINA 12X473ML EXP</t>
  </si>
  <si>
    <t>PREFORMA CRISTAL 200ML E</t>
  </si>
  <si>
    <t>PREFORMA VERDE 200ML E</t>
  </si>
  <si>
    <t>AROMA NATURAL DE TANGERINA DOHLER</t>
  </si>
  <si>
    <t>LATA CER MOEMA PILSEN ARGENTINA 473ML</t>
  </si>
  <si>
    <t>TP02</t>
  </si>
  <si>
    <t>TQ06 - DESTILADO</t>
  </si>
  <si>
    <t>109</t>
  </si>
  <si>
    <t>TQ09 - ETANOL</t>
  </si>
  <si>
    <t>TQ08 - VINHO</t>
  </si>
  <si>
    <t>TQ10 - VINHO</t>
  </si>
  <si>
    <t>169</t>
  </si>
  <si>
    <t>OD19</t>
  </si>
  <si>
    <t>ENZIMAS LISOBEER</t>
  </si>
  <si>
    <t>COMPOSTO REFRISHOW/ TERNURA/ TUBAJUJUBA GUARANA</t>
  </si>
  <si>
    <t>157</t>
  </si>
  <si>
    <t>OD07</t>
  </si>
  <si>
    <t>161</t>
  </si>
  <si>
    <t>OD11</t>
  </si>
  <si>
    <t>166</t>
  </si>
  <si>
    <t>OD16</t>
  </si>
  <si>
    <t>OD18</t>
  </si>
  <si>
    <t>TP01</t>
  </si>
  <si>
    <t>TP03</t>
  </si>
  <si>
    <t>TP04</t>
  </si>
  <si>
    <t>TQ07 - DESTILADO</t>
  </si>
  <si>
    <t>167</t>
  </si>
  <si>
    <t>OD17</t>
  </si>
  <si>
    <t>170</t>
  </si>
  <si>
    <t>OD20</t>
  </si>
  <si>
    <t>COMPOSTO REFRISHOW/ TERNURA/ TUBAJUJUBA LARANJA</t>
  </si>
  <si>
    <t>LACRE CHOPP DOM FIORELO</t>
  </si>
  <si>
    <t>LACRE CHOPP DE VINHO BELLA ROMA</t>
  </si>
  <si>
    <t>LATA CER MOEMA PILSEN URUGUAI 473ML IND</t>
  </si>
  <si>
    <t>LENHA DE ACACIA</t>
  </si>
  <si>
    <t>ETIQUETA ADESIVA COUCHE BRANCA 50X25</t>
  </si>
  <si>
    <t>ETIQUETA ADESIVA BOPP 50X25 BRANCA FOR EXPORT ONLY</t>
  </si>
  <si>
    <t>MICROMETRO PARA MEDICAO DE REBARBA LATAS 0 A 13MM</t>
  </si>
  <si>
    <t>MEDIDOR EXTERNO DE RECRAVACAO DE LATA 0-13MM</t>
  </si>
  <si>
    <t>ADAPTADOR UNF 1/4 LUER MACHO</t>
  </si>
  <si>
    <t>BALAO VOLUMETRICO 100ML</t>
  </si>
  <si>
    <t>BALOES VOLUMETRICOS 10ML</t>
  </si>
  <si>
    <t>SACO DE PONTEIRAS 1ML</t>
  </si>
  <si>
    <t>CAPA PARA CELULAR COM CORDINHA</t>
  </si>
  <si>
    <t>PELICULA DE VIDRO PARA CELULAR</t>
  </si>
  <si>
    <t>BISCOITO CLUB SOCIAL 144G</t>
  </si>
  <si>
    <t>DESINFETANTE 500ML</t>
  </si>
  <si>
    <t>BRIGADEIRO TRADICIONAL</t>
  </si>
  <si>
    <t>PORTA TRECO PARA LAPIS</t>
  </si>
  <si>
    <t>KIT CANETINHA HIDRO C/12 CORES</t>
  </si>
  <si>
    <t>JOELHO SOLDAVEL PVC 25X1/2</t>
  </si>
  <si>
    <t>TINTA LATEX CINZA MEDIO</t>
  </si>
  <si>
    <t>TINTA LATEX BRANCO</t>
  </si>
  <si>
    <t>TINTA ESMALTE EPOXI SOLVENTE CINZA MEDIO</t>
  </si>
  <si>
    <t>LIXA AGUA 120</t>
  </si>
  <si>
    <t>VERNIZ 3,600L</t>
  </si>
  <si>
    <t>PRIMER EPOXI</t>
  </si>
  <si>
    <t>TINTA ESMALTE EPOXI B AGUA CROMIO</t>
  </si>
  <si>
    <t>PARAFUSO T 35</t>
  </si>
  <si>
    <t>RODA FORRO TIPO U</t>
  </si>
  <si>
    <t>METALAO DE FIXACAO FORRO PVC</t>
  </si>
  <si>
    <t>TINTA LATEX AREIA</t>
  </si>
  <si>
    <t>PINCEL 2</t>
  </si>
  <si>
    <t>BLOCO DE CONCRETO 40X14X20CM</t>
  </si>
  <si>
    <t>PORTA CADEADO 51MM</t>
  </si>
  <si>
    <t>BUCHA DRYWALL S6 COM PARAFUSO PHILLIPS</t>
  </si>
  <si>
    <t>CAMISETA POLO MANGA CURTA MASCULINA GRUPO RFK VERDE TAMANHO P</t>
  </si>
  <si>
    <t>CAMISETA POLO MANGA CURTA MASCULINA GRUPO RFK VERDE TAMANHO GG</t>
  </si>
  <si>
    <t>LAMPADA FAROL H7 24V</t>
  </si>
  <si>
    <t>LAMPADA FAROL 1141 24V</t>
  </si>
  <si>
    <t>REFIL MOLA PNEUMATICA BOLSA SUSPENSAO</t>
  </si>
  <si>
    <t>CATALISADOR</t>
  </si>
  <si>
    <t>ABRACADEIRA 32-44MM</t>
  </si>
  <si>
    <t>MANGUEIRA AGUA QUENTE 10MM</t>
  </si>
  <si>
    <t>MANGUEIRA RADIADOR 9MM</t>
  </si>
  <si>
    <t>MANGUEIRA RADIADOR 14MM</t>
  </si>
  <si>
    <t>CONEXAO ROSCA</t>
  </si>
  <si>
    <t>CHAVE AJUSTAVEL 12</t>
  </si>
  <si>
    <t>VALVULA ESFERA PNEUMATICA 1/2 POLEGADA</t>
  </si>
  <si>
    <t>CHAVE GRIFO 12 POLEGADAS</t>
  </si>
  <si>
    <t>GAS CARBONICO PARA CILINDRO</t>
  </si>
  <si>
    <t>PASTILHA DE METAL DURO FORMATO TNMG TAMANHO 16</t>
  </si>
  <si>
    <t>PASTILHA DE METAL DURO MODELO RT TAMANHO 16</t>
  </si>
  <si>
    <t>PASTILHA DE METAL DURO PARA CORTE TIPO DGN</t>
  </si>
  <si>
    <t>PASTILHA DE METAL DURO FORMATO TCMT TAMANHO 11</t>
  </si>
  <si>
    <t>REBOLO ABRASIVO RT GRANULACAO 80 6X3/4X1.1/4</t>
  </si>
  <si>
    <t>SUPORTE PARA PASTILHA DE METAL DURO INTERCAMBIAVEL</t>
  </si>
  <si>
    <t>FRESA TOPO DIAMETRO 4 MILIMETROS</t>
  </si>
  <si>
    <t>CALIBRE PARA MEDICAO DE ROSCAS COM 52 LAMINAS</t>
  </si>
  <si>
    <t>SUPORTE SOLDADA MODELO FAI HASTE 12 QUALIDADE P30</t>
  </si>
  <si>
    <t>BROCA DE CENTRO PARA FURACAO M4 POR 10 MILIMETROS</t>
  </si>
  <si>
    <t>CONEXAO PU DE REDUCAO 12/10</t>
  </si>
  <si>
    <t>CONEXAO PU DE REDUCAO 08/06</t>
  </si>
  <si>
    <t>CONEXAO PU DE REDUCAO 10/08</t>
  </si>
  <si>
    <t>PIA DE PLASTICO</t>
  </si>
  <si>
    <t>TRANSFORMADOR 500 KVA 15KV</t>
  </si>
  <si>
    <t>CAIXA MODULAR 250X200X130 OPACA</t>
  </si>
  <si>
    <t>CAIXA MODULAR 300X200X150 OPACA</t>
  </si>
  <si>
    <t>CHAPA LQ 3/16 (4,75MM) PERFIL DOBRADO 40X20 400MM</t>
  </si>
  <si>
    <t>TINTA SPRAY BRANCA</t>
  </si>
  <si>
    <t>SENSOR INDUTIVO LM12-3002PCT PNP FACEADO NA+NF 6 36VC</t>
  </si>
  <si>
    <t>CONEXAO PNEUMATICA 3/8X6MM</t>
  </si>
  <si>
    <t>COELHO PELUCIA 1MT REFRIKO</t>
  </si>
  <si>
    <t>CAMISETA MANGA CURTA TUCA VERDE TAMANHO G</t>
  </si>
  <si>
    <t>BOLSA TERMICA 18LT 30X30 BELLA ROMA</t>
  </si>
  <si>
    <t>PARAFUSO ALLEN INOX 06X35</t>
  </si>
  <si>
    <t>PORCA SEXTAVA INOX 8MM</t>
  </si>
  <si>
    <t>CONEXAO RETA MACHO TUBO PU 1/2X16MM</t>
  </si>
  <si>
    <t>JOELHO SOLDAVEL 90X50MM</t>
  </si>
  <si>
    <t>CHAVE PHILLIPS ISOLADA 1/4X6</t>
  </si>
  <si>
    <t>BLOCO CONTATO AUXILIAR NORMAL ABERTO</t>
  </si>
  <si>
    <t>BLOCO CONTATO AUXILIAR NORMAL FECHADO</t>
  </si>
  <si>
    <t>BLOCO LED 24V AC/DC</t>
  </si>
  <si>
    <t>BOTAO IMPULSO 24VCC COM ILUMINACAO VERDE</t>
  </si>
  <si>
    <t>BOTAO IMPULSO 24VCC COM ILUMINACAO VERMELHA</t>
  </si>
  <si>
    <t>BOTAO IMPULSO 24VCC COM ILUMINACAO AZUL</t>
  </si>
  <si>
    <t>BOTAO IMPULSO 24VCC COM ILUMINACAO AMARELA</t>
  </si>
  <si>
    <t>BOTAO IMPULSO VERDE 220VCA SEM ILUMINACAO</t>
  </si>
  <si>
    <t>BOTAO IMPULSO VERMELHO 220VCA SEM ILUMINACAO</t>
  </si>
  <si>
    <t>CHAVE SELETORA METALICA 2 POSICOES HASTE CURTA</t>
  </si>
  <si>
    <t>CHAVE SELETORA METALICA 3 POSICOES HASTE CURTA</t>
  </si>
  <si>
    <t>BOTAO EMERGENCIAL METALICA GIRA PARA DESTRAVAR</t>
  </si>
  <si>
    <t>CONJUNTO BOTOEIRA VERMELHO+VERDE COM CAIXA</t>
  </si>
  <si>
    <t>PROTECAO PLASTICA GUARDA ALTA AMARELA</t>
  </si>
  <si>
    <t>SINALEIRO LED VERDE 22MM 24VCC</t>
  </si>
  <si>
    <t>SINALEIRO LED VERMELHO 22MM 24VCC</t>
  </si>
  <si>
    <t>SINALEIRO LED AZUL 22MM 24VCC</t>
  </si>
  <si>
    <t>SINALEIRO LED AMARELO 22MM 24VCC</t>
  </si>
  <si>
    <t>SINALEIRO LED VERDE 22MM 220VCA</t>
  </si>
  <si>
    <t>SINALEIRO LED VERMELHO 22MM 220VCA</t>
  </si>
  <si>
    <t>SINALEIRO LED AZUL 22MM 220VCA</t>
  </si>
  <si>
    <t>CHAVE COMBINADA CATRACA 13MM</t>
  </si>
  <si>
    <t>CHAVE FENDA ISOLADA 1/4X6</t>
  </si>
  <si>
    <t>CHAVE FENDA ISOLADA 3/16X4</t>
  </si>
  <si>
    <t>CHAVE PHILLIPS ISOLADA 3/16X4</t>
  </si>
  <si>
    <t>JOGO DE CHAVE ALLEN ABALADA LONGA 1,5 - 10MM 9PCS</t>
  </si>
  <si>
    <t>BOTOEIRA EMERGENCIA METALICA GIRA PARA TRAVAR</t>
  </si>
  <si>
    <t>BROCA HELICOIDAL HSS M2 5X86MM</t>
  </si>
  <si>
    <t>BROCA HELICOIDAL HSS M2 12X151MM</t>
  </si>
  <si>
    <t>JOGO CHAVE COMBINADA CATRATACA 8 A 19MM 7PCS</t>
  </si>
  <si>
    <t>ESMALTE SINTETICO AMARELO</t>
  </si>
  <si>
    <t>BARRA TREFILADA DE ACO SAE 1020 4,76MM</t>
  </si>
  <si>
    <t>JOELHO 90 ESGOTO PVC 50MM</t>
  </si>
  <si>
    <t>COMPRESSOR ROTATIVO 18000 BTUS R22 220V</t>
  </si>
  <si>
    <t>ALICATE AMPERIMETRO AC/DC 1000V</t>
  </si>
  <si>
    <t>ALICATE BICO MEIA CANA 6</t>
  </si>
  <si>
    <t>ALICATE CORTE DIAGONAL 6</t>
  </si>
  <si>
    <t>ALICATE CRIMPAR TERMIAL TUBULAR</t>
  </si>
  <si>
    <t>ALICATE CRIMPAR TERMINAL PRE ISOLADO</t>
  </si>
  <si>
    <t>ALICATE DECAPADOR 8 0.2MM-6MM 203MM</t>
  </si>
  <si>
    <t>ALICATE PRESSAO 10 POLEGADAS</t>
  </si>
  <si>
    <t>CHAVE INGLESA 12 POLEGADAS</t>
  </si>
  <si>
    <t>KIT CHAVE ALLEN 1.5MM-10MM</t>
  </si>
  <si>
    <t>MARTELO BORRACHA 225G</t>
  </si>
  <si>
    <t>ALICATE UNIVERSAL 8 POLEGADAS</t>
  </si>
  <si>
    <t>TERMINAL TUBULAR ILHOS AMARELO 6MM</t>
  </si>
  <si>
    <t>PRENSA CABO 3/4</t>
  </si>
  <si>
    <t>PRENSA CABO 1</t>
  </si>
  <si>
    <t>CHAVE CANHAO 13MM ISOLADA</t>
  </si>
  <si>
    <t>CHAVE INGLESA 8 ISOLADA</t>
  </si>
  <si>
    <t>FACA CURVADA ISOLADA ELETRICISTA</t>
  </si>
  <si>
    <t>PERFIL PARA FORRO CANTONEIRA 25X30X0,5X3000MM</t>
  </si>
  <si>
    <t>PERFIL PARA FORRO TABICA BRANCA 0,5X3000MM</t>
  </si>
  <si>
    <t>FERRO REDONDO 3/8</t>
  </si>
  <si>
    <t>CANTONEIRA 3/4X1/8</t>
  </si>
  <si>
    <t>CHAPA QUADRADA 30X30 ESPESSURA 16</t>
  </si>
  <si>
    <t>TINTA ESMALTE AUTOMOTIVO PLATINA</t>
  </si>
  <si>
    <t>GRELHA ABRE E FECHA QUADRADA 150MM BR</t>
  </si>
  <si>
    <t>GRELHA INOX QUADRADA 10CM</t>
  </si>
  <si>
    <t>GRELHA ABRE E FECHA 100MM BC</t>
  </si>
  <si>
    <t>PRENSA CABO 1/4</t>
  </si>
  <si>
    <t>QUADRO PVD  GRUPO RFK 60X120</t>
  </si>
  <si>
    <t>QUADRO RECEPCAO ANTIGA GRUPO RFK 2,00X1,00</t>
  </si>
  <si>
    <t>BARRA ROSCADA 5/8 ZB</t>
  </si>
  <si>
    <t>PORCA SEXTAVADA 5/8 ZB</t>
  </si>
  <si>
    <t>CURVA SOLDAVEL 45X60MM</t>
  </si>
  <si>
    <t>SUPORTE FIXO PARA MANGUEIRA</t>
  </si>
  <si>
    <t>ARRUELA PRESSAO M12 DE ACO CARBONO</t>
  </si>
  <si>
    <t>ABRACADEIRA 14MM 7/8X1.1/4</t>
  </si>
  <si>
    <t>JOELHO SOLDAVEL 90X60MM</t>
  </si>
  <si>
    <t>ADAPTADOR SOLDAVEL 50MMX1.1/2</t>
  </si>
  <si>
    <t>FERRO DE SOLDA 40W 220V</t>
  </si>
  <si>
    <t>ANEL ELASTICO EXTERNO 9MM</t>
  </si>
  <si>
    <t>COTOVELO PU MACHO 1/2X16MM</t>
  </si>
  <si>
    <t>PARAFUSO ALLEN 10X80 C/C</t>
  </si>
  <si>
    <t>CURVA SOLDAVEL LONGA 90X25MM</t>
  </si>
  <si>
    <t>CABO PARA SENSOR IP69K</t>
  </si>
  <si>
    <t>TORNEIRA BICA MOVEL PARA PAREDE 1/4</t>
  </si>
  <si>
    <t>TEE PVC ESGOTO 50MM</t>
  </si>
  <si>
    <t>LUVA SOLDAVEL 75MM</t>
  </si>
  <si>
    <t>SIFAO SANFONADO UNIVERSAL</t>
  </si>
  <si>
    <t>MANGUEIRA HIDRAULICA 1/2 ALTA PRESSAO</t>
  </si>
  <si>
    <t>BLOCO DE CONTATO BE 101 1 NA</t>
  </si>
  <si>
    <t>LAMPADA TUBULAR LED T8 120CM 18W 6500K</t>
  </si>
  <si>
    <t>INTERFACE HOMEM MAQUINA MT8102IE TELA 10 POLEGADAS</t>
  </si>
  <si>
    <t>SENSOR INDUTIVO DE PROXIMIDADE IMB12-08NPPVC0S</t>
  </si>
  <si>
    <t>TEE SOLDAVEL 60MM 90 GRAUS</t>
  </si>
  <si>
    <t>JOGO DE CHAVE COMBINADA 6 A 32MM 15PC STELS</t>
  </si>
  <si>
    <t>TERMINAL TUBULAR PRE ISOLADO 2,5MM CINZA</t>
  </si>
  <si>
    <t>BORRACHA PARA VISOR DE NIVEL 5/8X8MM</t>
  </si>
  <si>
    <t>VISOR DE NIVEL 5/8X230MM</t>
  </si>
  <si>
    <t>CABO 1KV FLEX 16MM PRETO 90</t>
  </si>
  <si>
    <t>CABO 1KV FLEX 16MM AZUL 90</t>
  </si>
  <si>
    <t>CABO 1KV FLEX 16MM VERDE 90</t>
  </si>
  <si>
    <t>ANEL DE FLUXO MOD MK15BW LADO AMONIA</t>
  </si>
  <si>
    <t>JUNTA TROCADORA MK15BW PX</t>
  </si>
  <si>
    <t>TAMPAO DE COURO 53MM</t>
  </si>
  <si>
    <t>PERFIL ESPONJOSO 25X20</t>
  </si>
  <si>
    <t>MEDIDOR DE VAZAO ULTRASSONICO ND50 CORPO A/C 24VCC</t>
  </si>
  <si>
    <t>CILINDRO 50X150MM DUPLA ACAO COM ANEL MAGNETICO</t>
  </si>
  <si>
    <t>BOBINA PARA VALVULA 2/2 VIAS 220V</t>
  </si>
  <si>
    <t>TERMINAL TUBULAR ILHOS DUPLO 2,5MM</t>
  </si>
  <si>
    <t>CONTATOR TRIPOLAR 12A 24 VCA 50/60HZ</t>
  </si>
  <si>
    <t>ROTOR BAIXA PRESSAO APEX-20 L</t>
  </si>
  <si>
    <t>ESTATOR 1HT40 EPDM</t>
  </si>
  <si>
    <t>POLIA 50MM REGUA SERVO MOTOR</t>
  </si>
  <si>
    <t>PERFIL TIRANTE SUPERIOR</t>
  </si>
  <si>
    <t>TORNEIRA AMOSTRA INOX 304 ROSCA 1/2 BSP</t>
  </si>
  <si>
    <t>FURADEIRA PARAFUSADEIRA 1/2 20V</t>
  </si>
  <si>
    <t>KIT REPARO PARA ATUADOR ATM0020</t>
  </si>
  <si>
    <t>ANEL DE VEDACAO P/ VALVULA BORBOLETA 2</t>
  </si>
  <si>
    <t>MEMBRANA TOUCH SCREEN TP700 COMFORT DESPALETIZADOR</t>
  </si>
  <si>
    <t>CORRENTE AR 38 POM COM PINO INOX AISI 304</t>
  </si>
  <si>
    <t>MANGUEIRA ORDENHA 5/8X5,00MM</t>
  </si>
  <si>
    <t>MANGUEIRA CRISTAL 1X3.0</t>
  </si>
  <si>
    <t>CHAPA INOX 304 12,70MM CORTADA</t>
  </si>
  <si>
    <t>ANEL ELASTICO INOX E-09MM</t>
  </si>
  <si>
    <t>PINO IMAN ENCHEDORA DE VIDRO</t>
  </si>
  <si>
    <t>CHUMBADOR 5/16X2.14</t>
  </si>
  <si>
    <t>IME12-08NPPZC0S SENSOR INDUTIVO DE PROXIMIDADE</t>
  </si>
  <si>
    <t>SENSOR FOTO ELETRICO GRL18-P2332</t>
  </si>
  <si>
    <t>SENSOR DE FIBRA OPTICA WLL80P-22THY1DZZZZZ1Z1</t>
  </si>
  <si>
    <t>MOTOR REDUTORES PLACA PARA ENCODER EI7X B DR71</t>
  </si>
  <si>
    <t>CHAVE COMBINADA 17MM</t>
  </si>
  <si>
    <t>CHAVE COMBINADA 19MM</t>
  </si>
  <si>
    <t>CHAVE COMBINADA 24MM</t>
  </si>
  <si>
    <t>CABO PP 4X2.5MM</t>
  </si>
  <si>
    <t>LAMPADA LED ABIONETA 24V</t>
  </si>
  <si>
    <t>CAIXA BOTOEIRA P/1 BOTAO</t>
  </si>
  <si>
    <t>ESPONJA CLP FRONT 600</t>
  </si>
  <si>
    <t>RETENTOR 5201 25X38X6,4</t>
  </si>
  <si>
    <t>JOGO DE CHAVE SEXTAVADA COMBINADA 06 AO 24</t>
  </si>
  <si>
    <t>CHAVE CANHAO 7MM ISOLADA</t>
  </si>
  <si>
    <t>CHAVE GRIFO 10"</t>
  </si>
  <si>
    <t>JOGO DE ALICATE SACA TRAVA INTERNO E EXTERNO</t>
  </si>
  <si>
    <t>JOGO DE CHAVE ALLEN ABALADA POLEGADA</t>
  </si>
  <si>
    <t>JOGO DE SACA PINO</t>
  </si>
  <si>
    <t>JOGO DE CHAVE DE FENDA E PHILIPS</t>
  </si>
  <si>
    <t>TARUGO NYLON 115MMX70MM</t>
  </si>
  <si>
    <t>DISCO DE CORTE 7 POLEGADAS PARA CONCRETO</t>
  </si>
  <si>
    <t>OLEO ULTRA COOLANT 18,93L</t>
  </si>
  <si>
    <t>DISJUNTOR MOTOR 10–16A</t>
  </si>
  <si>
    <t>KIT ALTERACAO I/O PARA MEDIDORES PROLINE 300/500</t>
  </si>
  <si>
    <t>BUCHA DE REDUCAO SOLDAVEL 60X25MM</t>
  </si>
  <si>
    <t>BUCHA DE REDUCAO SOLDAVEL 50X25MM</t>
  </si>
  <si>
    <t>VEDA CALHAS CINZA</t>
  </si>
  <si>
    <t>TAMPA CAIXA 130 LITROS</t>
  </si>
  <si>
    <t>VALVULA DE PE DE BRONZE 2X50MM</t>
  </si>
  <si>
    <t>ABRACADEIRA MANGOTE 54X62MM 32MM 2.1/8X2.1/2</t>
  </si>
  <si>
    <t>TEE DE REDUCAO SOLDAVEL 50X25MM</t>
  </si>
  <si>
    <t>PORCA SEXTAVADA ACO 5.8 1/4 POLIDA</t>
  </si>
  <si>
    <t>BARRA ROSCADA 1/4 1MT ACO CARBONO</t>
  </si>
  <si>
    <t>ABRACADEIRA COM CHAVETA TIPO D 2 POLEGADAS</t>
  </si>
  <si>
    <t>ENGATE BARRA 80CM 1/2</t>
  </si>
  <si>
    <t>PULVERIZADOR DE PRESSAO MANUAL 1,5 LITRO</t>
  </si>
  <si>
    <t>BUCHA DE REDUCAO SOLDAVEL LONGA 60X50MM</t>
  </si>
  <si>
    <t>TUBO PVC ESGOTO 50MMX6M</t>
  </si>
  <si>
    <t>TINTA SPRAY AZUL ESCURO</t>
  </si>
  <si>
    <t>FONTE CHAVEADA ENTRADA 110-220V/ SAIDA 12V 10A</t>
  </si>
  <si>
    <t>LUVA CORRER SOLDAVEL 50MM</t>
  </si>
  <si>
    <t>LUVA SOLDAVEL PVC 25X25MM</t>
  </si>
  <si>
    <t>SERRA 12X24 BIMETAL</t>
  </si>
  <si>
    <t>FITA PERFURADA 17MMX10M</t>
  </si>
  <si>
    <t>CHAVE FIM DE CURSO P106 COM ACIONAMENTO FIO HELICOIDAL 360</t>
  </si>
  <si>
    <t>CORREIA B69</t>
  </si>
  <si>
    <t>CORREIA B40</t>
  </si>
  <si>
    <t>BUCHA DE REDUCAO GALVANIZADA 2.1/2X2</t>
  </si>
  <si>
    <t>ALMOTOLIA METALICA 500ML BICO FLEXIVEL</t>
  </si>
  <si>
    <t>CORREIA CL-T3 2050X40 FECH C/ GRAMPOS GUIA INF 6X4</t>
  </si>
  <si>
    <t>CONEXAO PNEUMATICA EMENDA 6MM</t>
  </si>
  <si>
    <t>CONEXAO PNEUMATICA CURVA 6MM</t>
  </si>
  <si>
    <t>CONEXAO PNEUMATICA EMENDA 8MM</t>
  </si>
  <si>
    <t>CONEXAO PNEUMATICA CURVA 8MM</t>
  </si>
  <si>
    <t>CONEXAO PNEUMATICA EMENDA 10MM</t>
  </si>
  <si>
    <t>CONEXAO PNEUMATICA 1/8X6MM</t>
  </si>
  <si>
    <t>CONEXAO PNEUMATICA 1/8X8MM</t>
  </si>
  <si>
    <t>CONEXAO PNEUMATICA 3/8X8MM</t>
  </si>
  <si>
    <t>CONEXAO PNEUMATICA 3/8X10MM</t>
  </si>
  <si>
    <t>MOTOR ELETRICO 1/10 CV 220V COM FLEXIVEL 300MM</t>
  </si>
  <si>
    <t>ABRACADEIRAS DE NYLON 140X2,5 PRETA</t>
  </si>
  <si>
    <t>ABRACADEIRAS DE NYLON 280X3,5 PRETA</t>
  </si>
  <si>
    <t>ABRACADEIRAS DE NYLON 370X7,0 PRETA</t>
  </si>
  <si>
    <t>CONECTOR SINDAL 10MM</t>
  </si>
  <si>
    <t>TERMINAL COMPRESSAO 25MM TM-25</t>
  </si>
  <si>
    <t>TERMINAL COMPRESSAO 50MM TM-50</t>
  </si>
  <si>
    <t>TERMINAL COMPRESSAO 95MM TM-95</t>
  </si>
  <si>
    <t>FUSIVEL 20A DE VIDRO 250V 5X20</t>
  </si>
  <si>
    <t>PROJETOR LED PT 200W 6500K 14.000LM IP65</t>
  </si>
  <si>
    <t>CONEXAO PNEUMATICA 1/2X8</t>
  </si>
  <si>
    <t>CONEXAO PNEUMATICA 1/2X10MM</t>
  </si>
  <si>
    <t>OLEO PARA ENGRENAGENS ISO VG 220 20 LITROS</t>
  </si>
  <si>
    <t>CONEXAO HIDRAULICA CURVA 90 FEMEA 1 7/8</t>
  </si>
  <si>
    <t>MANGUEIRA HIDRAULICA 1.1/2X2 1300 PSI</t>
  </si>
  <si>
    <t>DISCO FLAP 41/2 80</t>
  </si>
  <si>
    <t>PRISIONEIRO PASSANTE SERVO 15MM</t>
  </si>
  <si>
    <t>ROLAMENTO SERVO MOTOR</t>
  </si>
  <si>
    <t>ROLAMENTO 6011 2RS C3</t>
  </si>
  <si>
    <t>REGISTRO DE GAVETA BRUTO 2.1/2</t>
  </si>
  <si>
    <t>MANGUEIRA 250 3/4</t>
  </si>
  <si>
    <t>GRAXEIRA RETA 10MM</t>
  </si>
  <si>
    <t>NYLON 120MM</t>
  </si>
  <si>
    <t>LIMA P/ ENXADA 8</t>
  </si>
  <si>
    <t>REDUCAO CONCENTRICA ACO CARBONO 40 2.1/2X1.1/2</t>
  </si>
  <si>
    <t>PLUGUE FEMEA 2P 10A CZ</t>
  </si>
  <si>
    <t>ABRACADEIRA TIPO D COM CUNHA 1/2</t>
  </si>
  <si>
    <t>ABRACADEIRA 19-27MM</t>
  </si>
  <si>
    <t>TORNO DE BANCADA N 8</t>
  </si>
  <si>
    <t>JOGO 37 PECAS DE PONTAS E BITS PARA PARAFUSADEIRA</t>
  </si>
  <si>
    <t>CONJUNTO SAPATA ANTERIOR FT03 3 LITROS</t>
  </si>
  <si>
    <t>CONJUNTO SAPATA POSTERIOR FT03 3 LITROS</t>
  </si>
  <si>
    <t>PORCA SEXTAVADA M5 DE ACO CARBONO</t>
  </si>
  <si>
    <t>PORCA SEXTAVADA M5 ACO INOX</t>
  </si>
  <si>
    <t>PORCA SEXTAVADA M6 DE ACO INOX</t>
  </si>
  <si>
    <t>PORCA SEXTAVADA M6 DE ACO CARBONO</t>
  </si>
  <si>
    <t>PORCA SEXTAVADA M8 DE ACO CARBONO</t>
  </si>
  <si>
    <t>PORCA SEXTAVADA M8 DE ACO INOX</t>
  </si>
  <si>
    <t>PORCA SEXTAVADA M10 DE ACO CARBONO</t>
  </si>
  <si>
    <t>PORCA SEXTAVADA M10 DE ACO INOX</t>
  </si>
  <si>
    <t>PORCA SEXTAVADA M12 DE ACO INOX</t>
  </si>
  <si>
    <t>PORCA SEXTAVADA M12 DE ACO CARBONO</t>
  </si>
  <si>
    <t>ARRUELA LISA M5 DE ACO CARBONO</t>
  </si>
  <si>
    <t>ARRUELA LISA M5 DE ACO INOX</t>
  </si>
  <si>
    <t>ARRUELA LISA M6 DE ACO CARBONO</t>
  </si>
  <si>
    <t>ARRUELA LISA M6 DE ACO INOX</t>
  </si>
  <si>
    <t>ARRUELA LISA M8 DE ACO CARBONO</t>
  </si>
  <si>
    <t>ARRUELA LISA M8 DE ACO INOX</t>
  </si>
  <si>
    <t>ARRUELA LISA M10 DE ACO INOX</t>
  </si>
  <si>
    <t>ARRUELA LISA M10 DE ACO CARBONO</t>
  </si>
  <si>
    <t>ARRUELA LISA M12 DE ACO CARBONO</t>
  </si>
  <si>
    <t>ARRUELA LISA M12 DE ACO INOX</t>
  </si>
  <si>
    <t>ARRUELA PRESSAO M5 DE ACO CARBONO</t>
  </si>
  <si>
    <t>ARRUELA PRESSAO M5 DE ACO INOX</t>
  </si>
  <si>
    <t>ARRUELA PRESSAO M6 DE ACO INOX</t>
  </si>
  <si>
    <t>ARRUELA PRESSAO M6 DE ACO CARBONO</t>
  </si>
  <si>
    <t>ARRUELA PRESSAO M8 DE ACO INOX</t>
  </si>
  <si>
    <t>ARRUELA PRESSAO M8 DE ACO CARBONO</t>
  </si>
  <si>
    <t>ARRUELA PRESSAO M10 DE ACO INOX</t>
  </si>
  <si>
    <t>ARRUELA PRESSAO M10 DE ACO CARBONO</t>
  </si>
  <si>
    <t>ARRUELA PRESSAO M12 DE ACO INOX</t>
  </si>
  <si>
    <t>ROLAMENTO 4202</t>
  </si>
  <si>
    <t>MANGUEIRA AGUA QUENTE 9MM</t>
  </si>
  <si>
    <t>TERAPIA OCUPACIONAL, FISIOTERAPIA E FONOAUDIOLOGIA</t>
  </si>
  <si>
    <t>PREFORMA 39,7G CRISTAL 2L A</t>
  </si>
  <si>
    <t>RÓTULO</t>
  </si>
  <si>
    <t>VENCIDO</t>
  </si>
  <si>
    <t>0018</t>
  </si>
  <si>
    <t>MOLHO SHOYU HINOMOTO TRADICIONAL 1LT - ME</t>
  </si>
  <si>
    <t>MOLHO SHOYU HINOMOTO TRADICIONAL 500ML - ME</t>
  </si>
  <si>
    <t>MOLHO SHOYU HINOMOTO TRADICIONAL 200ML - ME</t>
  </si>
  <si>
    <t>MOLHO PIMENTA ASTECA 1LT - ME</t>
  </si>
  <si>
    <t>MOLHO PIMENTA ASTECA 500ML - ME</t>
  </si>
  <si>
    <t>MOLHO PIMENTA ASTECA 200ML - ME</t>
  </si>
  <si>
    <t>0128</t>
  </si>
  <si>
    <t>SELO MECANICO VITON 7/8</t>
  </si>
  <si>
    <t>CHAVE COMBINADA 28MM</t>
  </si>
  <si>
    <t>PARAFUSO ALLEN 6X20 C/C INOX</t>
  </si>
  <si>
    <t>CONEXAO PNEUMATICA 1/4X10</t>
  </si>
  <si>
    <t>CLIPS 6/0</t>
  </si>
  <si>
    <t>REGISTRO SOLDAVEL 25MM VS COMPACTO</t>
  </si>
  <si>
    <t>JOELHO ESGOTO 90X150</t>
  </si>
  <si>
    <t>LONA PRETA FILME 4X50M</t>
  </si>
  <si>
    <t>ROLO DE ESPUMA ANTI RESPINGO</t>
  </si>
  <si>
    <t>CURVA SOLDAVEL 45G INOX 304 PIPE 2 POLEGADAS</t>
  </si>
  <si>
    <t>UNIAO SOLDAVEL DIN EPDM INOX 316L 4</t>
  </si>
  <si>
    <t>UNIAO SOLDAVEL DIN EPDM INOX 316L 2</t>
  </si>
  <si>
    <t>CURVA SOLDAVEL 90 INOX 304 L PIPE 4 POLEGADAS</t>
  </si>
  <si>
    <t>TORNEIRA ITALIA 5/8 CURTA BY1008 MUNDI</t>
  </si>
  <si>
    <t>PISTA PROGRESSIVA CAME RECRAVADOR 8</t>
  </si>
  <si>
    <t>PLACA/MASCARA PARA PLACA DE PETRI 150MM</t>
  </si>
  <si>
    <t>CONTADOR DIGITAL DE COLONIAS</t>
  </si>
  <si>
    <t>PONTEIRA PARA MICROPIPETA</t>
  </si>
  <si>
    <t>BANDEJA PLASTICA DE USO LABORATORIAL</t>
  </si>
  <si>
    <t>BORRIFADOR DE USO LABORATORIAL</t>
  </si>
  <si>
    <t>PLUG FAME MACHO 2P+T 10A</t>
  </si>
  <si>
    <t>AREIA FINA CARGA FECHADA 6MT</t>
  </si>
  <si>
    <t>ABRACADEIRA SOB COM TRAVA 3/4</t>
  </si>
  <si>
    <t>TAMPA ALUMINIO 3/4 3 TECLAS SEM PINTURA</t>
  </si>
  <si>
    <t>JOELHO POLIPROPILENO 90X90MM</t>
  </si>
  <si>
    <t>JOELHO POLIPROPILENO 90X75MM</t>
  </si>
  <si>
    <t>LIXA AGUA 120G</t>
  </si>
  <si>
    <t>CONECTOR BOX RETO ALUMINIO 4</t>
  </si>
  <si>
    <t>ELETROCALHA PERFURADA U GF 350X100</t>
  </si>
  <si>
    <t>CURVA VERTICAL EXTERNA LEITO AE 90 GF 100X100</t>
  </si>
  <si>
    <t>CURVA HORIZONTAL LEITO AE 90 GF 100X100</t>
  </si>
  <si>
    <t>CURVA SOLDA 90G INOX 304 PIPE 3/4</t>
  </si>
  <si>
    <t>REDUCAO CONCENTRICA INOX 304 PIPE 1X3/4</t>
  </si>
  <si>
    <t>ELETRODUTO PVC SEM ROSCA 3/4X3MT</t>
  </si>
  <si>
    <t>AREIA MEDIA 1MT</t>
  </si>
  <si>
    <t>PERFIL GUIA 48 COM 3MT</t>
  </si>
  <si>
    <t>CABO FLEX 750V 6,0MM</t>
  </si>
  <si>
    <t>TINTA LATEX STANDARD BRANCO</t>
  </si>
  <si>
    <t>VERNIZ MOGNO 3,6 LITROS</t>
  </si>
  <si>
    <t>TINTA ESMALTE EPOXI CROMIO</t>
  </si>
  <si>
    <t>BICICLETARIO 10 VAGAS</t>
  </si>
  <si>
    <t>PLAFON LED SOB QD 16W 6500K</t>
  </si>
  <si>
    <t>TOMADAS 4X2 LIZ 3</t>
  </si>
  <si>
    <t>FITA ALUMINIZADA 45X45M</t>
  </si>
  <si>
    <t>FITA PVC 10MT BRANCA</t>
  </si>
  <si>
    <t>PARAFUSO 10 SENTAVADO 5/16X60M</t>
  </si>
  <si>
    <t>PARAFUSO 4,8X50M</t>
  </si>
  <si>
    <t>TUBO DE COBRE 1/4</t>
  </si>
  <si>
    <t>TUBO DE COBRE 3/8</t>
  </si>
  <si>
    <t>TUBO DE COBRE 5/8 15MT</t>
  </si>
  <si>
    <t>TUBO ESPONJOSO 5/8 BRANCO BARRA 2M</t>
  </si>
  <si>
    <t>CLIMATIZADOR DE AR PEDESTAL 80L 220V</t>
  </si>
  <si>
    <t>POLIPEX PLUS 3/8 BARRA 2MT</t>
  </si>
  <si>
    <t>POLIPEX PLUS 1/4 BARRA 2MT</t>
  </si>
  <si>
    <t>SUPORTE AR CONDICIONADO 450X300M ESP 1,2M 80KG</t>
  </si>
  <si>
    <t>BUCHA 8MM COM ANEL</t>
  </si>
  <si>
    <t>BUCHA 10MM COM ANEL</t>
  </si>
  <si>
    <t>BOMBA CENTRIFUGA BL30 7,5HP 2P TRIFASICA 304 DIN 3X2 R150</t>
  </si>
  <si>
    <t>BARRA CHATA INOX 1X3/16</t>
  </si>
  <si>
    <t>BARRA CHATA INOX 5/8X1/8</t>
  </si>
  <si>
    <t>MALHA POP 10×10 FIO 4,2MM Q138 PARA CONTRAPISO</t>
  </si>
  <si>
    <t>PEDRA BICA CORRIDA PARA ATERRO</t>
  </si>
  <si>
    <t>TINTA PISO CINZA ESCURO 16 LITROS</t>
  </si>
  <si>
    <t>SINALIZADOR GIROFLEX VEMELHO 85DB IP44</t>
  </si>
  <si>
    <t>SIRENE COMPACT 12VCC</t>
  </si>
  <si>
    <t>CAIXA OPACA 190X150X110 IP66</t>
  </si>
  <si>
    <t>SISTEMA SOFTWARE PARA ANALISES LABORATORIAIS</t>
  </si>
  <si>
    <t>REFRIKO TUBAINA S/ ACUCARES 300ML</t>
  </si>
  <si>
    <t>REFRIKO TUBAINA S/ ACUCARES 12X300ML</t>
  </si>
  <si>
    <t>CHOPP DOM FIORELO 30LT</t>
  </si>
  <si>
    <t>CHOPP DOM FIORELO 50LT</t>
  </si>
  <si>
    <t>CER DEL PUERTO 12X269ML EXP</t>
  </si>
  <si>
    <t>CER DEL PUERTO 12X350ML EXP</t>
  </si>
  <si>
    <t>REFRIKO TUBAINA S/ ACUCARES 300ML - ME</t>
  </si>
  <si>
    <t>REFRIKO TUBAINA S/ ACUCARES 12X300ML - ME</t>
  </si>
  <si>
    <t>CER BAMBOA 12X350ML - INTER BELEM - ME</t>
  </si>
  <si>
    <t>XAR GROSELHA ASTECA 500ML - ME</t>
  </si>
  <si>
    <t>CAC 51 PIRASSUNUNGA OURO 965ML - ME</t>
  </si>
  <si>
    <t>CHOPP BAMBOA 50LT - ME</t>
  </si>
  <si>
    <t>CV BELLA ROMA 50LT - ME</t>
  </si>
  <si>
    <t>MOLHO SHOYU HINOMOTO TRADICIONAL 5LT - ME</t>
  </si>
  <si>
    <t>MOLHO SHOYU HINOMOTO PREMIUM 200ML - ME</t>
  </si>
  <si>
    <t>ROTULO ADESIVO REFRIKO TUBAINA S/ ACUCAR 300ML</t>
  </si>
  <si>
    <t>COMPOSTO REFRIKO TUBAINA S/ ACUCARES</t>
  </si>
  <si>
    <t>PREFORMA CRISTAL 200ML E IND</t>
  </si>
  <si>
    <t>PREFORMA VERDE 200ML E IND</t>
  </si>
  <si>
    <t>INTERCAP 5 LITROS</t>
  </si>
  <si>
    <t>LIXEIRA PLASTICA 9L</t>
  </si>
  <si>
    <t>CLORO 450ML</t>
  </si>
  <si>
    <t>KIT RET MAX 350ML</t>
  </si>
  <si>
    <t>KIT RET MAX 500ML</t>
  </si>
  <si>
    <t>KIT RET MAX 750ML</t>
  </si>
  <si>
    <t>KIT RET MAX 1000ML</t>
  </si>
  <si>
    <t>TOUCA PLUS COM 100 UNIDADES</t>
  </si>
  <si>
    <t>POTE 4,5 LITROS</t>
  </si>
  <si>
    <t>POTE 8 LITROS</t>
  </si>
  <si>
    <t>CONJUNTO POTE COM 5</t>
  </si>
  <si>
    <t>ADAPTADOR DE PLASTICO CONE LUER</t>
  </si>
  <si>
    <t>MANGUEIRA DE SILICONE DI 3 DE 5</t>
  </si>
  <si>
    <t>MANGUEIRA NOVOPRENE COM ROLETES</t>
  </si>
  <si>
    <t>JARRA 5 LITROS GRADUADA POLIPROPILENO</t>
  </si>
  <si>
    <t>SOFTWARE DE CONTROLE MAKROLOCK</t>
  </si>
  <si>
    <t>IMPRESSORA MULTIFUNCIONAL</t>
  </si>
  <si>
    <t>ANEL INTELIGENTE 4 GERACAO</t>
  </si>
  <si>
    <t>ADAPTADOR USB C PARA LIGHTNING IPHONE</t>
  </si>
  <si>
    <t>BISCOITO RECHEADO CHOCOLATE 112G</t>
  </si>
  <si>
    <t>MISTURA PARA BOLO 400G</t>
  </si>
  <si>
    <t>MINI BOLO CHOCOLATE 40G</t>
  </si>
  <si>
    <t>CHOCOLATE EM PO 50 CACAU</t>
  </si>
  <si>
    <t>DESINFETANTE 2 LITROS</t>
  </si>
  <si>
    <t>BATATA PALHA</t>
  </si>
  <si>
    <t>AMENDOIM OVINHOS ELMA 65G</t>
  </si>
  <si>
    <t>AZEITONA SACHE</t>
  </si>
  <si>
    <t>BALA TUBO ACIDO 70G</t>
  </si>
  <si>
    <t>BARRA CEREAL FRUTAS VERMELHAS 22G</t>
  </si>
  <si>
    <t>BARRA CEREAL AVELA 22G</t>
  </si>
  <si>
    <t>BARRA CEREAL CACAU 25G</t>
  </si>
  <si>
    <t>BARRA CEREAL CLASSICA 25G</t>
  </si>
  <si>
    <t>BARRA CEREAL SEMENTES 60G</t>
  </si>
  <si>
    <t>BATATA CHIPS 45G SAL</t>
  </si>
  <si>
    <t>CHOCOLATE PRESTIGIO COCO BANANA 33G</t>
  </si>
  <si>
    <t>CHOCOLATE SNICKERS BRANCO 42G</t>
  </si>
  <si>
    <t>CHOCOLATE SNICKERS ORIGINAL 45G</t>
  </si>
  <si>
    <t>SALGADINHO CHURRASCO 60G</t>
  </si>
  <si>
    <t>SALGADINHO PIMENTA MEXICANA 35G</t>
  </si>
  <si>
    <t>TORRADA CROCANTISSIMO 40G</t>
  </si>
  <si>
    <t>CHOCOLATE WAFER TRENTO AVELA 29G</t>
  </si>
  <si>
    <t>CHOCOLATE WAFER TRENTO TRADICIONAL 29G</t>
  </si>
  <si>
    <t>CAIXA ORGANIZADORA 6L</t>
  </si>
  <si>
    <t>CAIXA ORGANIZADORA 12L</t>
  </si>
  <si>
    <t>FORMINHA CUPCAKE C/30</t>
  </si>
  <si>
    <t>MANGA</t>
  </si>
  <si>
    <t>MELAO</t>
  </si>
  <si>
    <t>SACO DE PIPOCA 15X7,5 C/50</t>
  </si>
  <si>
    <t>COPO DESCARTAVEL 50ML</t>
  </si>
  <si>
    <t>FACA DESCARTAVEL COM 25 UNIDADES</t>
  </si>
  <si>
    <t>PALITO DE QUEIJO 400G</t>
  </si>
  <si>
    <t>BANDEJA LAMINADA N3</t>
  </si>
  <si>
    <t>BANDEJA RASA C/100</t>
  </si>
  <si>
    <t>MINI PAO FRANCES</t>
  </si>
  <si>
    <t>ATUM 170G</t>
  </si>
  <si>
    <t>ESCOVA MULTI COM CABO</t>
  </si>
  <si>
    <t>HERBICIDA</t>
  </si>
  <si>
    <t>TORRONE TRADICIONAL 25G</t>
  </si>
  <si>
    <t>MAIONESE SACHE 200G</t>
  </si>
  <si>
    <t>BEBIDA LACTEA CHOCOLATE 200ML</t>
  </si>
  <si>
    <t>AMENDOIM JAPONES 30G</t>
  </si>
  <si>
    <t>BALA DE GOMA TUBO FRUTAS 32G</t>
  </si>
  <si>
    <t>CAIXA DE BOMBOM 250.6G</t>
  </si>
  <si>
    <t>UVA PASSA 100G</t>
  </si>
  <si>
    <t>CHAMPANHE 660ML</t>
  </si>
  <si>
    <t>PANETONE 400G</t>
  </si>
  <si>
    <t>PESSEGO EM CALDA 430G</t>
  </si>
  <si>
    <t>CHOCOLATE BIS 100.8G</t>
  </si>
  <si>
    <t>BISCOITO COOKIES 40G</t>
  </si>
  <si>
    <t>BALA 50G</t>
  </si>
  <si>
    <t>BISCOITO WAFER 81G</t>
  </si>
  <si>
    <t>DOCE DE LEITE 350G</t>
  </si>
  <si>
    <t>REPOLHO</t>
  </si>
  <si>
    <t>AMENDOIM MIX DE SABORES</t>
  </si>
  <si>
    <t>BATATA CHIPS 45G BACON</t>
  </si>
  <si>
    <t>PAO DE MEL</t>
  </si>
  <si>
    <t>BOMBOM OURO BRANCO</t>
  </si>
  <si>
    <t>FRUTAS CRISTALIZADAS</t>
  </si>
  <si>
    <t>SALGADINHO BACON 38G</t>
  </si>
  <si>
    <t>LUSTRA MOVEIS 200ML</t>
  </si>
  <si>
    <t>BISCOITO CREAM CRACKER AGUA E SAL 360G</t>
  </si>
  <si>
    <t>CLARIFICANTE PARA PISCINA 1 LITRO</t>
  </si>
  <si>
    <t>BICARBONADO DE SODIO TECNICO 25KG</t>
  </si>
  <si>
    <t>KIT ORTOTOLIDINA - REAGENTE</t>
  </si>
  <si>
    <t>KIT SOLUCAO TITULANTE</t>
  </si>
  <si>
    <t>CLARIFICANTE EM GEL 6X30</t>
  </si>
  <si>
    <t>DESINFETANTE 1 LITRO</t>
  </si>
  <si>
    <t>OLEO DE OLIVA</t>
  </si>
  <si>
    <t>CHOCOLATE SNICKERS DARK 42G</t>
  </si>
  <si>
    <t>CHOCOLATE SNICKERS DUPLO CHOC 42G</t>
  </si>
  <si>
    <t>CHOCOLATE SNICKERS MORANGO 42G</t>
  </si>
  <si>
    <t>CHIPS CHEETOS 40G</t>
  </si>
  <si>
    <t>CHIPS FANDANGOS 35G</t>
  </si>
  <si>
    <t>SALGADINHO CEBOLA 60G</t>
  </si>
  <si>
    <t>SALGADINHI BACON 60G</t>
  </si>
  <si>
    <t>BOBINA PARA PLOTTER 610MMX50M 75G</t>
  </si>
  <si>
    <t>PAPEL COUCHE LASER A4 115G</t>
  </si>
  <si>
    <t>PLATAFORMA ELEVATORIA TESOURA 10M</t>
  </si>
  <si>
    <t>PLATAFORMA ARTICULADA BA20CERT2 20M</t>
  </si>
  <si>
    <t>PARAFUSO PARA VASO LUXO BUCHA N10</t>
  </si>
  <si>
    <t>MOSQUETAO COM TRAVA 10X100MM</t>
  </si>
  <si>
    <t>TOMADA 2P T 20A PRETA</t>
  </si>
  <si>
    <t>TOMADA 2P T 20A VERMELHA</t>
  </si>
  <si>
    <t>DISJUNTOR DIN 2X20A</t>
  </si>
  <si>
    <t>CABO FLEX 2,5MM BRANCO</t>
  </si>
  <si>
    <t>CABO FLEX 2,5MM PRETO</t>
  </si>
  <si>
    <t>SUPORTE DE PAREDE PARA ANTENA DE INTERNET</t>
  </si>
  <si>
    <t>PLATAFORMA AEREA Z-34/22 DC ELETRICA</t>
  </si>
  <si>
    <t>TINTA BASE SELECT TOQUE FOSCO 3,2 LITROS</t>
  </si>
  <si>
    <t>TINTA BASE SELECT TOQUE FOSCO 800ML</t>
  </si>
  <si>
    <t>CAMISETA POLO MANGA CURTA MASCULINA GRUPO RFK VERDE TAMANHO M</t>
  </si>
  <si>
    <t>CAMISA MANGA LONGA FEMININA FURIOSO PRETO TAMANHO M</t>
  </si>
  <si>
    <t>JALECO MANGA LONGA BRANCO 100 ALGODAO TAMANHO P</t>
  </si>
  <si>
    <t>JALECO MANGA LONGA BRANCO 100 ALGODAO TAMANHO M</t>
  </si>
  <si>
    <t>JALECO MANGA LONGA BRANCO 100 ALGODAO TAMANHO G</t>
  </si>
  <si>
    <t>JALECO MANGA LONGA BRANCO 100 ALGODAO TAMANHO GG</t>
  </si>
  <si>
    <t>CAMISETA POLO MANGA CURTA MASCULINA GRUPO RFK VERDE TAMANHO G</t>
  </si>
  <si>
    <t>CAMISA MANGA LONGA FEMININA FURIOSO BRANCA TAMANHO M</t>
  </si>
  <si>
    <t>CORREIA A 43</t>
  </si>
  <si>
    <t>TERMINAL DIRECAO ESQUERDO</t>
  </si>
  <si>
    <t>TERMINAL DE DIRECAO DIREITO</t>
  </si>
  <si>
    <t>VALVULA DESCARGA</t>
  </si>
  <si>
    <t>VALVULA 3/2 VIAS SUSPENSOR</t>
  </si>
  <si>
    <t>DISPOSITIVO P/ LOCALIZA VAZAMENTO ELETRICO</t>
  </si>
  <si>
    <t>CALCO TRUCK</t>
  </si>
  <si>
    <t>CAPOTA MARITIMA</t>
  </si>
  <si>
    <t>SENSOR DE NIVEL SUSPENSAO</t>
  </si>
  <si>
    <t>PNEU MACICO 700X12/5</t>
  </si>
  <si>
    <t>PNEU MACICO 500X8</t>
  </si>
  <si>
    <t>CLIMATIZADOR AUTOMOTIVO</t>
  </si>
  <si>
    <t>MANOPLA VOLANTE PARAFUSADA</t>
  </si>
  <si>
    <t>BASE ORIGINAL TETO CAMINHAO</t>
  </si>
  <si>
    <t>GUIA DE GARGALO DO TRANSPORTE AEREO</t>
  </si>
  <si>
    <t>SENSOR REFLETIVO TRANSPORTE AEREO</t>
  </si>
  <si>
    <t>CORDA AGARRA LONA</t>
  </si>
  <si>
    <t>CAVALETE DAGUA RADIADOR</t>
  </si>
  <si>
    <t>ABRACADEIRA 38-51MM</t>
  </si>
  <si>
    <t>ABRACADEIRA 12-16MM</t>
  </si>
  <si>
    <t>PROTETOR QUINTA RODA</t>
  </si>
  <si>
    <t>CALCO PARA PNEU</t>
  </si>
  <si>
    <t>CANISTER COM ZEOLITO</t>
  </si>
  <si>
    <t>FILTRO ENTRADA EVERFLO</t>
  </si>
  <si>
    <t>KIT REPARO EVERFLO SPRING</t>
  </si>
  <si>
    <t>PLACA EVERFLO</t>
  </si>
  <si>
    <t>POLIA SINCRONIZADA AT10/32</t>
  </si>
  <si>
    <t>SELO MECANICO VITON 5/8</t>
  </si>
  <si>
    <t>CABO FLEXIVEL 2,5MM 750V</t>
  </si>
  <si>
    <t>LENCOL BORRACHA 1/8X0,60 PRETO SEM LONA</t>
  </si>
  <si>
    <t>SUPORTE ABRIGO DE SENSOR ULTRASSONICO</t>
  </si>
  <si>
    <t>CHUVEIRO LAVA OLHOS DE EMERGENCIA</t>
  </si>
  <si>
    <t>OLEO MOBIL VELOCITE OIL N10</t>
  </si>
  <si>
    <t>GRADE PR 568X544X15X5/16 BR</t>
  </si>
  <si>
    <t>SUPORTE PRATELEIRA LINHA VERTICAL ALUMINIO</t>
  </si>
  <si>
    <t>CARENAGEM SUPERIOR PARA GELADEIRA 3MM 675X182X100MM PSAI BRANCO</t>
  </si>
  <si>
    <t>CARENAGEM INFERIOR PARA GELADEIRA 4MM 673X320X65MM PSAI VERDE</t>
  </si>
  <si>
    <t>CARENAGEM INFERIOR PARA GELADEIRA 4MM 480X348MM PSAI PRETO</t>
  </si>
  <si>
    <t>CARENAGEM INFERIOR PARA GELADEIRA 2,70MM 675X320X65MM PSAI BEGE </t>
  </si>
  <si>
    <t>CARENAGEM SUPERIOR PARA GELADEIRA 4MM 480X98X85MM PSAI PRETO</t>
  </si>
  <si>
    <t>GRADE PR 385X350X15MM C/TRAVA</t>
  </si>
  <si>
    <t>CARENAGEM SUPERIOR PARA GELADEIRA 4MM 480X98X85MM PSAI VERDE</t>
  </si>
  <si>
    <t>PORTA VIDRO GELADEIRA AMARELA 1485X645MM</t>
  </si>
  <si>
    <t>CONTROLADOR DE TEMPERATURA PARA GELADEIRA</t>
  </si>
  <si>
    <t>MOTOR COMPRESSOR 3/4 PARA GELADEIRA</t>
  </si>
  <si>
    <t>COLA REPARADORA DE PLASTICO</t>
  </si>
  <si>
    <t>MOTOR COMPRESSOR 1/3 PARA GELADEIRA</t>
  </si>
  <si>
    <t>MICRO MOTOR 1/100</t>
  </si>
  <si>
    <t>CARENAGEM INFERIOR PARA GELADEIRA 1,2MM 1405X435MM ACO</t>
  </si>
  <si>
    <t>PRESSOSTATO PARA CHOPEIRA</t>
  </si>
  <si>
    <t>FONTE ALIMENTACAO LED BOLHAS CHOPEIRAS</t>
  </si>
  <si>
    <t>FONTE ALIMENTACAO LED GELADEIRA</t>
  </si>
  <si>
    <t>COPO ECO 500ML REFRIKO TUBAINA</t>
  </si>
  <si>
    <t>FOLHAS CALENDARIO REFRIKO A3</t>
  </si>
  <si>
    <t>LIVRINHO PARA COLORIR REFRIKO</t>
  </si>
  <si>
    <t>BONE TUCA VERDE 40CM</t>
  </si>
  <si>
    <t>COPO AMARELO 500ML TUCA</t>
  </si>
  <si>
    <t>QUADRO DE COMANDO PVC 250X160X120MM CINZA</t>
  </si>
  <si>
    <t>MOCHILA PARA TRANSPORTE DE FERRAMENTAS</t>
  </si>
  <si>
    <t>LANTERNA CABECA RECARREGAVEL</t>
  </si>
  <si>
    <t>SOQUETE C/ RABICHO BRANCO</t>
  </si>
  <si>
    <t>LAMPADA LED BULBO 40W 6500K</t>
  </si>
  <si>
    <t>REFLETOR SPR LED 100W 5500K</t>
  </si>
  <si>
    <t>POTENCIOMETRO LINEAR B C/MANOPLA 22MM 5K 1 VOLTA</t>
  </si>
  <si>
    <t>BOBINA PARA VALVULA SOLENOIDE 220VCA</t>
  </si>
  <si>
    <t>CANTONEIRA 4X5/16</t>
  </si>
  <si>
    <t>PRESSOSTATO 1-10BAR 16A 200VCA</t>
  </si>
  <si>
    <t>BOTOEIRA COMUT 3 POS LIGA/DESLIGA</t>
  </si>
  <si>
    <t>ADAPTADOR 3P TOMADA/PINO UNIVERSAL</t>
  </si>
  <si>
    <t>BORNE PORTA-FUSIVEL SECCIONAVEL TRILHO DIN</t>
  </si>
  <si>
    <t>FUSIVEL VIDRO 5X20MM 1A 250V</t>
  </si>
  <si>
    <t>CHAVE SELETORA 3 POSICOES ED33</t>
  </si>
  <si>
    <t>CONJUNTO DE MORDENTE DO RINSER</t>
  </si>
  <si>
    <t>ALICATE AMPERIMETRO DIGITAL ET-3200B</t>
  </si>
  <si>
    <t>RELE FALTA FASE 220V RMW17-FF01D65</t>
  </si>
  <si>
    <t>RELE TEMPO 10 SEGUNDOS RTW17-A01U 220V</t>
  </si>
  <si>
    <t>PRIMER SINTETICO CINZA</t>
  </si>
  <si>
    <t>PORCA PARLOCK MA 05MM</t>
  </si>
  <si>
    <t>CONJUNTO DE VALVULA DO RINSER</t>
  </si>
  <si>
    <t>FAIXA PRETA IMPRESSA 4MTX20CM FURIOSO</t>
  </si>
  <si>
    <t>BANNER PRETO IMPRESSO 80X120 FURIOSO</t>
  </si>
  <si>
    <t>ADESIVO IMPRESSO FURIOSO 4.00X0.60</t>
  </si>
  <si>
    <t>BANNER IMPRESSO FURIOSO 0.90X1.20</t>
  </si>
  <si>
    <t>FAIXA IMPRESSA FURIOSO 0.90X0.60</t>
  </si>
  <si>
    <t>PLACA POLIESTIRENO FURIOSO MODELO DE CHEQUE 1.00X0.60</t>
  </si>
  <si>
    <t>FICHARIO REFRIKO DE PAPEL COUCHE 250 GRAMAS</t>
  </si>
  <si>
    <t>ADESIVO IMPRESSO COMUM GRUPO RFK 6.90X2.90</t>
  </si>
  <si>
    <t>ADESIVO IMPRESSO COMUM GRUPO RFK 3.50X2.90</t>
  </si>
  <si>
    <t>ADESIVO IMPRESSO COMUM GRUPO RFK 2.90X2.90</t>
  </si>
  <si>
    <t>ADESIVO IMPRESSO COMUM GRUPO RFK 2.70X2.90</t>
  </si>
  <si>
    <t>ADESIVO RECORTE FRASE MOTIVACIONAL PAREDE JANELAS 1.85X0.30</t>
  </si>
  <si>
    <t>LETRA EM PVC EXPANDIDO GRUPO RFK 3.60X1.00</t>
  </si>
  <si>
    <t>PLACA PVC PRODUTOS DO GRUPO RFK 0.61X1.44</t>
  </si>
  <si>
    <t>LETRA CAIXA ACO INOX COM FUNDO EM ACRILICO GRUPO RFK</t>
  </si>
  <si>
    <t>PLACA DE ALUMINIO CORACAO GRUPO RFK 1.30X2.00</t>
  </si>
  <si>
    <t>LONA IMPRESSA COM ILHOS FURIOSO P/ CAMINHAO 15.26X2.86</t>
  </si>
  <si>
    <t>PLACA POLIESTIRENO ADESIVADO FURIOSO 0.90X0.58</t>
  </si>
  <si>
    <t>ADESIVO IMPRESSO COMUM GRUPO RFK 6.18X2.80</t>
  </si>
  <si>
    <t>ADESIVO IMPRESSO COMUM GRUPO RFK 2.95X2.70</t>
  </si>
  <si>
    <t>ADESIVO IMPRESSO COMUM GRUPO RFK 13.55X2.80</t>
  </si>
  <si>
    <t>PLACA PVC PRODUTOS DO GRUPO RFK 0.80X1.20</t>
  </si>
  <si>
    <t>PLACA PVC MISSAO VISAO VALORES 1.04X1.30</t>
  </si>
  <si>
    <t>LETRA EM PVC EXPANDIDO GRUPO RFK 1.27X1.68</t>
  </si>
  <si>
    <t>TENDA ALUMINIO 3X3 TUCA</t>
  </si>
  <si>
    <t>CAPA DE COOLER 1 METRO FURIOSO</t>
  </si>
  <si>
    <t>CAPA DE COOLER 1 METRO BELLA ROMA</t>
  </si>
  <si>
    <t>LONA IMPRESSA 2,45X0,85CM</t>
  </si>
  <si>
    <t>LONA IMPRESSA 2,50X0,70CM</t>
  </si>
  <si>
    <t>LONA IMPRESSA 6,55X1,00CM</t>
  </si>
  <si>
    <t>LONA IMPRESSA 7,80X0,70CM</t>
  </si>
  <si>
    <t>LONA IMPRESSA COM ILHOS 2,30X0,80CM</t>
  </si>
  <si>
    <t>LONA IMPRESSA COM ILHOS 5,00X1,00CM</t>
  </si>
  <si>
    <t>LONA IMPRESSA COM ILHOS 7,00X0,60CM</t>
  </si>
  <si>
    <t>IMPRESSAO PARA MKT TESTE DE ROTULO REFRIKO 33X8</t>
  </si>
  <si>
    <t>LONA IMPRESSA COM ILHOS FURIOSO 6.00X1.00</t>
  </si>
  <si>
    <t>PLACA PVC QUADROS 0.60X1.45 GRUPO RFK</t>
  </si>
  <si>
    <t>ADESIVO IMPRESSO LOGO RFK 7.03X2.80</t>
  </si>
  <si>
    <t>PAINEL EM LONA 4.22X1.20 REFRIKO</t>
  </si>
  <si>
    <t>PAINEL EM LONA 5.29X1.20 REFRIKO</t>
  </si>
  <si>
    <t>PAINEL EM LONA 8.00X1.00 REFRIKO</t>
  </si>
  <si>
    <t>PLACA ACRILICO 6MM 2.00X1.00 GRUPO RFK</t>
  </si>
  <si>
    <t>LONA IMPRESSA COM ILHOS 0.88X1.18 REFRIKO</t>
  </si>
  <si>
    <t>MICROFONE DE LAPELA 7X4,5CM</t>
  </si>
  <si>
    <t>PAPEL FOTO PARA TESTE DE IMPRESSAO DE ROTULO A4</t>
  </si>
  <si>
    <t>PROTETOR DE CARRO TAPA SOL 1,60X80 RFK</t>
  </si>
  <si>
    <t>LAMPADA LED DECORATIVA 3W 127V</t>
  </si>
  <si>
    <t>CABO PP 4X6MM</t>
  </si>
  <si>
    <t>SINALIZADOR AUDIOVISUAL ENDERECAVEL</t>
  </si>
  <si>
    <t>ABRACADEIRA NYLON 4,6X400MM</t>
  </si>
  <si>
    <t>KIT CHAVE CANHAO ISOLADA 6MM-12MM</t>
  </si>
  <si>
    <t>KIT CHAVE COMBINADA 6MM-22MM</t>
  </si>
  <si>
    <t>MARTELO BOLA 1000G</t>
  </si>
  <si>
    <t>CHAPA 1020 1/2 POLEGADA 200X200MM</t>
  </si>
  <si>
    <t>CHAPA 1020 1/2 POLEGADA 200X300MM</t>
  </si>
  <si>
    <t>FIXA PLACA</t>
  </si>
  <si>
    <t>CANTONEIRA 1/8X4/8</t>
  </si>
  <si>
    <t>GARFO COM BUCHA</t>
  </si>
  <si>
    <t>PINCEL TRINCHA 396 3</t>
  </si>
  <si>
    <t>PAPAI NOEL EM PE C/URSO VRM 90CM</t>
  </si>
  <si>
    <t>PONTEIRA ESTRELA RAIADA 30CM CHA</t>
  </si>
  <si>
    <t>FITA DECORATIVA CHA 6,3CMX9,14M</t>
  </si>
  <si>
    <t>BOLA NATALINA 10CM MISTA CHAMPAGNE</t>
  </si>
  <si>
    <t>BOLA NATALINA 10CM MISTA VERMELHA</t>
  </si>
  <si>
    <t>BOLA NATALINA 10CM PEROLADA DOURADA</t>
  </si>
  <si>
    <t>BOLA NATALINA 8CM VERMELHO FOSCO</t>
  </si>
  <si>
    <t>FESTAO ARAMADO LUXO 2,7MTS 200GA FOLHA 7CM</t>
  </si>
  <si>
    <t>FRIGOBAR 50L</t>
  </si>
  <si>
    <t>COLCHONETE</t>
  </si>
  <si>
    <t>PUFF SOFA PEQUENO 1,40</t>
  </si>
  <si>
    <t>CIRCULADOR DE AR C50 127V</t>
  </si>
  <si>
    <t>VALVULA REGULADORA DE FLUXO 1/4X8MM</t>
  </si>
  <si>
    <t>TORNEIRA 1/2</t>
  </si>
  <si>
    <t>ARRUELA LISA INOX POL 5/32</t>
  </si>
  <si>
    <t>CORREIA AT-10 730X32MM</t>
  </si>
  <si>
    <t>ARRUELA LISA 3/8 INOX</t>
  </si>
  <si>
    <t>DISCO DE FREIO</t>
  </si>
  <si>
    <t>LIXA AGUA 150</t>
  </si>
  <si>
    <t>CHAVE EXTRATORA PINO CORRENTE ASA 25 ATE 60</t>
  </si>
  <si>
    <t>PARAFUSO SEXTAVADO INOX 08X025</t>
  </si>
  <si>
    <t>PARAFUSO SEXTAVADO INOX 08X070</t>
  </si>
  <si>
    <t>MANCAL SEM ROLAMENTO P 205</t>
  </si>
  <si>
    <t>ANEL DE FLUXO MOD MK15BW LADO AGUA</t>
  </si>
  <si>
    <t>BOMBA EXTRATORA MANUAL BR60</t>
  </si>
  <si>
    <t>VALVULA ANGULAR 2 POLEGADAS COM ATUADOR 4-20 MA</t>
  </si>
  <si>
    <t>PARAFUSO SEXTAVADO DE INOX 10X30 RI</t>
  </si>
  <si>
    <t>PARAFUSO SEXTAVADO DE INOX 8X30 RI</t>
  </si>
  <si>
    <t>PARAFUSO ALLEN 6X16 C/C</t>
  </si>
  <si>
    <t>PARAFUSO ALLEN 10X70 C/C</t>
  </si>
  <si>
    <t>LUVA COMPRESSAO 10MM</t>
  </si>
  <si>
    <t>ARALDITE HOBBY-TEKBOND 23GR</t>
  </si>
  <si>
    <t>BARRA CHATA INOX 304 REDONDO 4 MM</t>
  </si>
  <si>
    <t>LUVA DE COMPRESSAO 16 MM</t>
  </si>
  <si>
    <t>VENTILADOR OSC PAREDE 60CM PRETO BIVOLT 200W</t>
  </si>
  <si>
    <t>SILENCIADOR ALTA PRESSAO SOPRADORA</t>
  </si>
  <si>
    <t>BOBINA C SA1 200 70</t>
  </si>
  <si>
    <t>CILINDRO GORJE 803/804/1801 C/ PARAFUSO CROMADO</t>
  </si>
  <si>
    <t>BOBINA MOTO FREIO</t>
  </si>
  <si>
    <t>CORREIA PU 500X900 2L - FECHADA</t>
  </si>
  <si>
    <t>PARAFUSO ALLEN 6X30 C/C</t>
  </si>
  <si>
    <t>ANEL ORING 65X70X2.50 COLETOR ENCHEDORA</t>
  </si>
  <si>
    <t>RETENTOR 01416 COLETOR ENCHEDORA</t>
  </si>
  <si>
    <t>ANEL ORING 55.25X60.49X2.62 2139M ENCHEDORA</t>
  </si>
  <si>
    <t>TERMINAL TUBULAR PRE ISOLADO 6,0MM VERDE</t>
  </si>
  <si>
    <t>CONECTOR TERMOPLASTICO 10MM</t>
  </si>
  <si>
    <t>ETIQUETA PVC VOLTAGEM 110V</t>
  </si>
  <si>
    <t>ETIQUETA PVC VOLTAGEM 220V</t>
  </si>
  <si>
    <t>MANIPULO MACHO M8X25CM</t>
  </si>
  <si>
    <t>SAKE SECO 750ML</t>
  </si>
  <si>
    <t>ANEL ORING 43,83X5,33</t>
  </si>
  <si>
    <t>BICO ACOPLADOR 4 GARRAS PARA BOMBA DE GRAXA</t>
  </si>
  <si>
    <t>LIXA FERRO G 240</t>
  </si>
  <si>
    <t>FURADEIRA DE BANCADA 1/2 220V COM MOTOR 1</t>
  </si>
  <si>
    <t>PRENSA HIDRAULICA 10TN P10300 BOVENA</t>
  </si>
  <si>
    <t>ESTICADOR HIDRAULICO 10 TON MEH-10 MARC</t>
  </si>
  <si>
    <t>SACA POLIA HIDRAULICO 10 TON SP10000</t>
  </si>
  <si>
    <t>BOMBA HIDRAULICA SIMPLES ACAO-700 BAR</t>
  </si>
  <si>
    <t>TERMINAL DE COMPRESSAO 6MM</t>
  </si>
  <si>
    <t>TERMINAL DE COMPRESSAO 2,5MM</t>
  </si>
  <si>
    <t>KIT DO CILINDRO DE ELEVACAO RT1023-B</t>
  </si>
  <si>
    <t>MEDIDOR ULTRASSONICO UTG21-DR</t>
  </si>
  <si>
    <t>LUVA ROSCAVEL 1/2</t>
  </si>
  <si>
    <t>BICO JSF 11008 BRANCO</t>
  </si>
  <si>
    <t>CAPA DO BICO</t>
  </si>
  <si>
    <t>ARRUELA PRESSAO 04MM</t>
  </si>
  <si>
    <t>PARAF ALLEN C/C INOX 10X30</t>
  </si>
  <si>
    <t>PARAFUSO SEXTAVADO INOX 10X25 MA RI</t>
  </si>
  <si>
    <t>PARAFUSO ALLEN 04X16</t>
  </si>
  <si>
    <t>ARRUELA PRESSAO 5/8</t>
  </si>
  <si>
    <t>CHUMBADOR  1/2X2.3/4</t>
  </si>
  <si>
    <t>BUCHA DE REDUCAO 60X50MM</t>
  </si>
  <si>
    <t>ROLO EM POLIACETAL COM BUCHA</t>
  </si>
  <si>
    <t>ROLDANA 60MM</t>
  </si>
  <si>
    <t>GUIA DE LATAO DO BATENTE</t>
  </si>
  <si>
    <t>SELO MECANICO 1.1/4 CARVAOXCERAMICAXVITON</t>
  </si>
  <si>
    <t>CHUMBADOR ANCORA 1/4X3 COM PARAFUSO</t>
  </si>
  <si>
    <t>MICRO-INTERRUPTOR LM 8/ RZ-15GW2S-B3</t>
  </si>
  <si>
    <t>ANEL ORING 091 - 2,62MM</t>
  </si>
  <si>
    <t>GRAXA PARALIQ GTE 703</t>
  </si>
  <si>
    <t>CAPA PARA MANGUEIRA HIDRAULICA 1.1/2X2</t>
  </si>
  <si>
    <t>EMBOLO RET 1500</t>
  </si>
  <si>
    <t>MOLA ACO INOX RET 1500-2000</t>
  </si>
  <si>
    <t>SENSOR REFLETIVO BANNER BAN  QS18VP6LPQ8</t>
  </si>
  <si>
    <t>PINO DE ACIONADOR DA PINCA</t>
  </si>
  <si>
    <t>ENGRENAGEM DO CABECOTE</t>
  </si>
  <si>
    <t>BUCHA EXPULSADOR DE TAMPAS</t>
  </si>
  <si>
    <t>PINO EXTRATOR</t>
  </si>
  <si>
    <t>BOTOEIRA PARA 4 BOTOES 22,5MM2</t>
  </si>
  <si>
    <t>BOTAO DE COMANDO 22,5MM AZUL</t>
  </si>
  <si>
    <t>BOTAO DE COMANDO 22,5MM VERDE</t>
  </si>
  <si>
    <t>BOTAO DE COMANDO 22,5MM VERMELHO</t>
  </si>
  <si>
    <t>BLOCO DE CONTATO BE102</t>
  </si>
  <si>
    <t>PINO EXPULSADOR DE TAMPAS</t>
  </si>
  <si>
    <t>ANEL ORING CARCACA DO SNIFT</t>
  </si>
  <si>
    <t>CABO TERMISTOR FULL CAUGE BRANCO 3.2M</t>
  </si>
  <si>
    <t>CABO TERMISTOR SENSOR 2,5M PRETO HULTER</t>
  </si>
  <si>
    <t>LIXA AGUA G 1500</t>
  </si>
  <si>
    <t>PARAFUSO ALLEN INOX 05X16</t>
  </si>
  <si>
    <t>PARAFUSO ALLEN INOX 06X16</t>
  </si>
  <si>
    <t>PARAFUSO ALLEN INOX 05X60</t>
  </si>
  <si>
    <t>PARAFUSO ALLEN INOX 05X80</t>
  </si>
  <si>
    <t>PORCA SEXTAVADA INOX 4MM</t>
  </si>
  <si>
    <t>SPRAY ANTIDESLIZANTE</t>
  </si>
  <si>
    <t>FERRO CHATO 3/4X3/16</t>
  </si>
  <si>
    <t>TERMINAL TUBULAR TPT 10MM VM</t>
  </si>
  <si>
    <t>GUIA DE SAIDA DO RINZER</t>
  </si>
  <si>
    <t>GUIA DE ENTRADA DO RINZER</t>
  </si>
  <si>
    <t>PORCA SEXTAVADA INOX 06MM</t>
  </si>
  <si>
    <t>TINTA SPRAY CROMADO</t>
  </si>
  <si>
    <t>FITA ADESIVA MULTIUSO 90CMX10MT ALUMINIO - MANTA</t>
  </si>
  <si>
    <t>MANGUEIRA RADIADOR 10MM</t>
  </si>
  <si>
    <t>PSICOLOGIA</t>
  </si>
  <si>
    <t>EXIBICAO DE FILMES, ENTREVISTAS, MUSICAIS, ESPETACULOS, SHOWS,  CONCERTOS, DESFI</t>
  </si>
  <si>
    <t>SERVICO REFRIKO TUBAINA S/ ACUCARES 300ML</t>
  </si>
  <si>
    <t>PROTETOR SOLAR COM REPELENTE 1LT</t>
  </si>
  <si>
    <t>ALGODAO 50GR</t>
  </si>
  <si>
    <t>SUPRILAG UL ALTA PERFORMANCE 10ML</t>
  </si>
  <si>
    <t>CURATIVO COM 40 UNIDADES</t>
  </si>
  <si>
    <t>ANTISSEPTICO 50ML</t>
  </si>
  <si>
    <t>MICROPORE 1,2CM/4,5M BEGE</t>
  </si>
  <si>
    <t>ATADURA 15CM</t>
  </si>
  <si>
    <t>GAZE CICATRIZANTE NAO ADERENTE</t>
  </si>
  <si>
    <t>DISCO REMOVEDOR 510MM VERDE</t>
  </si>
  <si>
    <t>CORRETIVO CANETA</t>
  </si>
  <si>
    <t>CALENDARIO DE MESA</t>
  </si>
  <si>
    <t>AVENTAL DE RASPA SEM EMENDA 1,00X0,60</t>
  </si>
  <si>
    <t>BOTINA COURO PRETO BICO DE ACO NUMERO 38</t>
  </si>
  <si>
    <t>BOTINA COURO BICO DE ACO NUMERO 40</t>
  </si>
  <si>
    <t>DISPLAY BELLA ROMA SEM LED</t>
  </si>
  <si>
    <t>PAPEL COUCHE LASER A4 115G REFRIKO</t>
  </si>
  <si>
    <t>PLACA PVC PRANCHA DE SURF 180X60CM</t>
  </si>
  <si>
    <t>PARAFUSO SEXTAVADO 1/4X60</t>
  </si>
  <si>
    <t>CURVA 45 RAIO LONGO INOX ASTM A270 2MM POLIDO INTERNO 4 POLEGADAS</t>
  </si>
  <si>
    <t>CURVA 90 RAIO LONGO INOX ASTM A270 3MM POLIDO INTERNO 8 POLEGADAS</t>
  </si>
  <si>
    <t>FURADEIRA DE BANCADA</t>
  </si>
  <si>
    <t>MAQUINA POLICORTE</t>
  </si>
  <si>
    <t>LIMA ROTATIVA ARVORE ARREDONDADA 10MM</t>
  </si>
  <si>
    <t>CURVA SOLDA 45G INOX 304 PIPE 5 POLEGADAS</t>
  </si>
  <si>
    <t>PARAFUSADEIRA FURADEIRA IMP GSB 6KG</t>
  </si>
  <si>
    <t>GAIOLA PARA EMPILHADEIRA</t>
  </si>
  <si>
    <t>PALETEIRA MANUAL 2500 KG</t>
  </si>
  <si>
    <t>BOMBA GS-150/500 MANCAL 4 POLOS ROTOR 447MM ANSI B-16.1 SELO</t>
  </si>
  <si>
    <t>MOTOR DIESEL 250CV -  1800RPM</t>
  </si>
  <si>
    <t>TANQUE COMBUSTIVEL METALICO 1250L C/BACIAL DE CONTENCAO</t>
  </si>
  <si>
    <t>MOTOBOMBA JOCKEY P-11/6 NR 3,0 CV TRIF IP21/IR3 NOVA VERMELHA 08</t>
  </si>
  <si>
    <t>ACOPLAMENTO FLEXIVEL RANHURADO 10 273MM 08/80</t>
  </si>
  <si>
    <t>TUBO ACO CARBONO SCH10 10X6M NBR5590 PONTA LISA</t>
  </si>
  <si>
    <t>VALVULA DE ALIVIO DE PRESSAO  6 RANHURADA</t>
  </si>
  <si>
    <t>VALVULA DE RETENCAO HORIZONTAL/VERTICAL RANHURADA 10 01/04</t>
  </si>
  <si>
    <t>WASTE CONE C/ VISOR DE FLUXO 6X10  RANHURADA 01/50</t>
  </si>
  <si>
    <t>MEDIDOR VAZAO 8 RANHURADA UL/FM  01/50</t>
  </si>
  <si>
    <t>ADAPTADOR FLANGE RANHURADO ANSI125/150 10 273MM 01/100</t>
  </si>
  <si>
    <t>COTOVELO JOELHO RANHURADO 10X90 273MM ULFM 01/09/10</t>
  </si>
  <si>
    <t>TUBO ACO CARBONO PRETO 1 1/2X6M NBR 5580L 44/61</t>
  </si>
  <si>
    <t>VALVULA GAVETA FLANGEADA 10 C/ HASTE ASCENDENTE Z 01/04</t>
  </si>
  <si>
    <t>ADAPTADOR FLANGE RANHURADO 8 219MM ANSI125/150 Z 03/08</t>
  </si>
  <si>
    <t>ACOPLAMENTO FLEXIVEL RANHURADO 8 219MM Z 08/80</t>
  </si>
  <si>
    <t>REDUCAO CONCENTRICA RANHURADA 10X8 273219MM 15</t>
  </si>
  <si>
    <t>JUNTA EXPANSAO FOLE INOX 10 RANHURADA 01</t>
  </si>
  <si>
    <t>ADAPTADOR FLANGE RANHURADO 6 168MM ANSI125/150 Z 04</t>
  </si>
  <si>
    <t>ACOPLAMENTO FLEXIVEL RANHURADO 6 5590 168MM Z 14/84</t>
  </si>
  <si>
    <t>CONJUNTO SKID DOSADOR ADITIVO COM 2 TINAS</t>
  </si>
  <si>
    <t>TEE DE REDUCAO RANHURADO 10X6 273X168MM 15</t>
  </si>
  <si>
    <t>TEE DE REDUCAO RANHURADO 10X8 273X219MM 15</t>
  </si>
  <si>
    <t>VALVULA BORBOLETA RANHURADA COM MONITORAMENTO ABRE/FECHA 8 UL Z 01/16</t>
  </si>
  <si>
    <t>VALVULA BORBOLETA WAFER COM MONITORAMENTO ABRE/FECHA 10 Z 01/04</t>
  </si>
  <si>
    <t>TAMPAO RANHURADO 10 Z 15</t>
  </si>
  <si>
    <t>TAMPAO RANHURADO 8 10</t>
  </si>
  <si>
    <t>VALVULA GAVETA 1 1/2 REGISTRO BRUTO PREMIUM 01/20/30</t>
  </si>
  <si>
    <t>VALVULA RETENCAO VERTICAL 1 1/2 U 01/05/06</t>
  </si>
  <si>
    <t>UNIAO GALVANIZADA C/ ASSENTO PLANO 1 1/2 Z FERRO DUCTIL ULFM  01/30</t>
  </si>
  <si>
    <t>NIPLE DUPLO GALVANIZADO 1 1/2 N 01/05/80</t>
  </si>
  <si>
    <t>COTOVELO JOELHO GALVANIZADO 1 1/2X90 N 10</t>
  </si>
  <si>
    <t>TUBO ACO GALVANIZADO 1/2X6M NBR5580 L 44/113</t>
  </si>
  <si>
    <t>PRESSOSTATO 1/4 2 A 14 BAR C/ DIFERENCIAL AJUSTAVEL 45</t>
  </si>
  <si>
    <t>MANOMETRO VERTICAL INOX PRESSAO GLICERINA</t>
  </si>
  <si>
    <t>VALVULA RETENCAO HORIZONTAL 1/2 PORTINHOLA 08</t>
  </si>
  <si>
    <t>VALVULA ESFERA LATAO 1/2 N 01/10/12/20/144</t>
  </si>
  <si>
    <t>UNIAO GALVANIZADA C/ ASSENTO PLANO 1/2 N FERRO DUCTIL UL/FM 01/30</t>
  </si>
  <si>
    <t>TEE GALVANIZADO 1/2X90 Z 01/80/100/160/8</t>
  </si>
  <si>
    <t>COTOVELO JOELHO GALVANIZADO 1/2X90 Z 01/170</t>
  </si>
  <si>
    <t>BUCHA DE REDUCAO GALVANIZADO 1/2X1/4 N 10/450</t>
  </si>
  <si>
    <t>REFRATOMETRO DIGITAL BOLSO PAL ALPHA</t>
  </si>
  <si>
    <t>CARTUCHO PMX45 PARA CORTE MANUAL</t>
  </si>
  <si>
    <t>SISTEMA DE MEDICAO E CONTROLE DE OXIRREDUCAO</t>
  </si>
  <si>
    <t>SISTEMA DE MEDICAO E CONTROLE DE CLORO LIVRE</t>
  </si>
  <si>
    <t>BOMBA DOSADORA BT4 B160 2PVT 2000UG 450A00</t>
  </si>
  <si>
    <t>EQUIPAMENTO DE ANALISE CERVEJA LP10 MASELLI</t>
  </si>
  <si>
    <t>REFRATOMETRO IN-LINE CM-800 ALPHA</t>
  </si>
  <si>
    <t>CARROSSEL PARA ANALISE SL02+C</t>
  </si>
  <si>
    <t>CALHA DISSOLVEDORA DE ACUCAR PARA BIG BAG</t>
  </si>
  <si>
    <t>FILTRO PRE CAPA PARA XAROPE</t>
  </si>
  <si>
    <t>DATADORA A LASER SL C350 S IP55 20W</t>
  </si>
  <si>
    <t>CHAVETA KRONES</t>
  </si>
  <si>
    <t>OLEO 20W50 4 TEMPOS</t>
  </si>
  <si>
    <t>PLAUD NOTE PIN GRAVADOR DE VOZ</t>
  </si>
  <si>
    <t>CABO HIBRIDO PVC L8M CODE 13</t>
  </si>
  <si>
    <t>MOTORREDUTOR DE DENTES CONICOS 13,4</t>
  </si>
  <si>
    <t>BOCAL CERAMICA 07</t>
  </si>
  <si>
    <t>BOCAL CERAMICA 08</t>
  </si>
  <si>
    <t>ETANOL HIDRATADO COMBUSTIVEL</t>
  </si>
  <si>
    <t>BOMBA SUBMERSA 800 5G 220V</t>
  </si>
  <si>
    <t>PLASMA POWERMAX 85 SYNC CSA</t>
  </si>
  <si>
    <t>EQUIPAMENTO DE ANALISE DE RECRAVACAO EM LATAS 200B</t>
  </si>
  <si>
    <t>PAQUIMETRO 150MM/6</t>
  </si>
  <si>
    <t>PRENSA CABO ALUMINIO BSP 1</t>
  </si>
  <si>
    <t>PRENSA CABO ALUMINIO BSP 1.1/2</t>
  </si>
  <si>
    <t>PRENSA CABO ALUMINIO BSP 1.1/4</t>
  </si>
  <si>
    <t>CABO FLEXIVEL 1KV 4X10,0MM2 HEPR - PRETO</t>
  </si>
  <si>
    <t>CABO FLEXIVEL 1KV 4X16,0MM2 HEPR - PRETO</t>
  </si>
  <si>
    <t>CABO FLEXIVEL 1KV 4X4,0MM2 HEPR - PRETO</t>
  </si>
  <si>
    <t>CABO FLEXIVEL 1KV 4X6,0MM2 HEPR - PRETO</t>
  </si>
  <si>
    <t>CABO FLEXIVEL 1KV 1X120,0MM2 HEPR - AZUL</t>
  </si>
  <si>
    <t>CABO FLEXIVEL 750V 120,0MM2 - VERDE</t>
  </si>
  <si>
    <t>CABO FLEXIVEL 1KV 1X95,0MM2 HEPR - AZUL</t>
  </si>
  <si>
    <t>CABO FLEXIVEL 1KV 1X185,0MM2 HEPR - AZUL</t>
  </si>
  <si>
    <t>CABO FLEXIVEL 1KV 1X185,0MM2 HEPR - PRETO</t>
  </si>
  <si>
    <t>CABO FLEXIVEL 1KV 1X240,0MM2 HEPR - AZUL</t>
  </si>
  <si>
    <t>CABO FLEXIVEL 1KV 1X95,0MM2 HEPR - PRETO</t>
  </si>
  <si>
    <t>CABO FLEXIVEL 1KV 1X120,0MM2 HEPR - PRETO</t>
  </si>
  <si>
    <t>CABO FLEXIVEL 1KV 1X240,0MM2 HEPR - PRETO</t>
  </si>
  <si>
    <t>PLUG FAME FEMEA 2P+T 10A</t>
  </si>
  <si>
    <t>BOMBA BL50 7,5 HP 2P TRIFASICA</t>
  </si>
  <si>
    <t>CAPA PLASMA PT60 1,10MM</t>
  </si>
  <si>
    <t>ELETRODO PLASMA PT60</t>
  </si>
  <si>
    <t>ELETRODO UTP PERFORM 7018  2,50MM</t>
  </si>
  <si>
    <t>ELETRODO INOX UTP PERFORM 308L 2,5MM</t>
  </si>
  <si>
    <t>MINI VALVULA DE ESFERA RM 1/4 BSPXRF 1/4 BSP</t>
  </si>
  <si>
    <t>BATENTE DA REGUA DE SUCCAO</t>
  </si>
  <si>
    <t>PINCAS CILINDRO DE ROTULO</t>
  </si>
  <si>
    <t>FREEZER HORIZONTAL</t>
  </si>
  <si>
    <t>EMPILHADEIRA EP EFL303 T4.8 80V 410AH</t>
  </si>
  <si>
    <t>EMPILHADEIRA ELETRICA CONT 2.5 TON</t>
  </si>
  <si>
    <t>EMPILHADEIRA ELETRICA CONT 3.5 TON TRIPLEX</t>
  </si>
  <si>
    <t>TRANSPALETE 2500 TONELADAS 680MM</t>
  </si>
  <si>
    <t>ESPACADOR PLASTICO CIRCULAR C25</t>
  </si>
  <si>
    <t>LUVA BSP 150LBS 1/4 INOX 304</t>
  </si>
  <si>
    <t>LUVA SEM ROSCA 3/4</t>
  </si>
  <si>
    <t>LUVA POLIPROPILENO 63MM</t>
  </si>
  <si>
    <t>LUVA SIMPLES PPR 90 FEMEA / FEMEA</t>
  </si>
  <si>
    <t>PARAFUSO DRYWALL TROMBETA 3,5X25MM</t>
  </si>
  <si>
    <t>REDUCAO SOLDAVEL LONGA 40X25MM</t>
  </si>
  <si>
    <t>ABRACADEIRA TIPO U 40MM</t>
  </si>
  <si>
    <t>CURVA HORIZONTAL LEITO AE 90 GF 200X100</t>
  </si>
  <si>
    <t>CURVA INTERNA PERFURADA U 900 GF 350X100</t>
  </si>
  <si>
    <t>PARAFUSO SEXTAVADO 3/8X1.1/2</t>
  </si>
  <si>
    <t>TORNEIRA C90 PRETA</t>
  </si>
  <si>
    <t>TORNEIRA ESFERA JARDIM 1/2</t>
  </si>
  <si>
    <t>PORCA SEXTAVADA 1/2 ZINCADO BRANCO</t>
  </si>
  <si>
    <t>FERRO CA 50 3/8 10,0MM 12MT</t>
  </si>
  <si>
    <t>CADEADO E35MM</t>
  </si>
  <si>
    <t>BOBINA GALVALUME 0,43</t>
  </si>
  <si>
    <t>LIXA MASSA 180</t>
  </si>
  <si>
    <t>COLA PVC COM PINCEL</t>
  </si>
  <si>
    <t>COLA PVC</t>
  </si>
  <si>
    <t>JOELHO SOLDAVEL 25X90MM</t>
  </si>
  <si>
    <t>LUVA SOLDAVEL 25MM</t>
  </si>
  <si>
    <t>ESCOVA DE ACO COPO ONDULADA M14</t>
  </si>
  <si>
    <t>ROLO DE ESPUMA AMARELO 09CM C/CABO</t>
  </si>
  <si>
    <t>LIXA MASSA 100</t>
  </si>
  <si>
    <t>TINTA SPRAY AMARELO 400ML</t>
  </si>
  <si>
    <t>CURVA SOLDAVEL 90G INOX 304 PIPE 2 POLEGADAS</t>
  </si>
  <si>
    <t>CURVA SOLDAVEL 90 INOX 304L PIPE 5 POLEGADAS</t>
  </si>
  <si>
    <t>CURVA SOLDAVEL 90G INOX 304 PIPE 1</t>
  </si>
  <si>
    <t>PORCA GALVANIZADA 3/8</t>
  </si>
  <si>
    <t>ROLO DE ESPUMA AMARELO 15CM C/CABO</t>
  </si>
  <si>
    <t>TUBO QUADRADO INOX 50X50X2,00MM</t>
  </si>
  <si>
    <t>PORCA SEXTAVADA INOX 5/8</t>
  </si>
  <si>
    <t>ARRUELA PRESSAO INOX 5/8</t>
  </si>
  <si>
    <t>CAP DN 2 POLEGADAS INOX ASTM A269 CONEXAO SOLDA TOPO 1,5MM 2 POLEGADAS</t>
  </si>
  <si>
    <t>CURVA 90 RAIO LONGO DN 1/2 INOX ASTM A270 CONEXAO SOLDA DE TOPO POLIDO INTERNO</t>
  </si>
  <si>
    <t>REDUCAO CONCENTRICA INOX ASTM A270 2MM POLIDO INTERNO 4X2 1/2</t>
  </si>
  <si>
    <t>REDUCAO CONCENTRICA ACO INOX ASTM A270 PADRAO OD POLIDO INTERNO 1 1/2X3/4</t>
  </si>
  <si>
    <t>REDUCAO EXCENTRICA INOX ASTM A270 PADRAO OD 2MM POLIDO INTERNO 5X4</t>
  </si>
  <si>
    <t>TE DE REDUCAO INOX ASTM A270 PADRAO OD 1,5MM POLIDO INTERNO 1 1/2X1</t>
  </si>
  <si>
    <t>TE DE REDUCAO INOX ASTM A270 PADRAO OD 2MM POLIDO INTERNO 4X2 1/2</t>
  </si>
  <si>
    <t>TE INOX ASTM A270 PADRAO OD 2MM POLIDO INTERNO 8 POLEGADAS</t>
  </si>
  <si>
    <t>CAP INOX ASTM A269 2MM DECAPADO INTERNO/EXTERNO PADRAO OD 5 POLEGADAS</t>
  </si>
  <si>
    <t>CAP DN 8 POLEGADAS INOX ASTM A269 CONEXAO SOLDA TOPO 3MM PADRAO OD</t>
  </si>
  <si>
    <t>CURVA 90 RL DN 8 POLEGADAS INOX ASTM A269 2MM PADRAO OD</t>
  </si>
  <si>
    <t>TE DE REDUCAO INOX ASTM A269 PADRAO OD 3MM DECAPADO INTERNO/EXTERNO 8X5</t>
  </si>
  <si>
    <t>TUBO SEM COSTURA INOX ASTM A270 PADRAO OD 1,5MM POLIDO INTERNO 1/2 POLEGADA</t>
  </si>
  <si>
    <t>TUBO SEM COSTURA INOX ASTM A270 PADRAO OD 1,5MM POLIDO INTERNO 1 POLEGADA</t>
  </si>
  <si>
    <t>TUBO SEM COSTURA INOX ASTM A270 PADRAO OD 1,5MM POLIDO INTERNO 1 1/2 POLEGADA</t>
  </si>
  <si>
    <t>TUBO SEM COSTURA INOX ASTM A270 PADRAO OD 1,5MM POLIDO INTERNO 2 POLEGADAS</t>
  </si>
  <si>
    <t>TUBO SEM COSTURA INOX ASTM A270 PADRAO OD 1,5MM POLIDO INTERNO 2 1/2 POLEGADAS</t>
  </si>
  <si>
    <t>TUBO SEM COSTURA INOX ASTM A270 PADRAO OD 1,5MM POLIDO INTERNO 3 POLEGADAS</t>
  </si>
  <si>
    <t>TUBO SEM COSTURA INOX ASTM A270 PADRAO OD 1,5MM POLIDO INTERNO 4 POLEGADAS</t>
  </si>
  <si>
    <t>TUBO SEM COSTURA INOX ASTM A270 PADRAO OD 1,5MM POLIDO INTERNO 5 POLEGADAS</t>
  </si>
  <si>
    <t>TUBO SEM COSTURA INOX ASTM A269 2MM DECAPADO INTERNO/EXTERNO PADRAO OD 5 POLEGAD</t>
  </si>
  <si>
    <t>TUBO SEM COSTURA INOX ASTM A270 PADRAO OD 1,5MM POLIDO INTERNO 8 POLEGADAS</t>
  </si>
  <si>
    <t>TUBO SEM COSTURA INOX ASTM A270 PADRAO OD 1,5MM POLIDO INTERNO 3/4 POLEGADAS</t>
  </si>
  <si>
    <t>REDUCAO CONCENTRICA INOX ASTM A270 2MM POLIDO INTERNO 5X4</t>
  </si>
  <si>
    <t>REDUCAO CONCENTRICA INOX ASTM A270 2MM POLIDO INTERNO 4X3</t>
  </si>
  <si>
    <t>THINNER PREMIUM 5 LITROS</t>
  </si>
  <si>
    <t>PERFIL ESPECIAL RAL9003 COM PRIMER</t>
  </si>
  <si>
    <t>PERFIL ASTM A572 GR 50 250X17,9</t>
  </si>
  <si>
    <t>CANTONEIRA A36 3/16X1.1/2</t>
  </si>
  <si>
    <t>CANTONEIRA A572 GR 50 1/4X3</t>
  </si>
  <si>
    <t>MACHO MANUAL ACO RAPIDO 20,00X2,50 3PCS</t>
  </si>
  <si>
    <t>BROCA SDS PLUS 25,00X260</t>
  </si>
  <si>
    <t>BROCA ACO RAPIDO 9/16</t>
  </si>
  <si>
    <t>MACHO SOLDAVEL DIN INOX 304 2</t>
  </si>
  <si>
    <t>REDUCAO CONCENTRICA INOX 304 PIPE 1X1/2</t>
  </si>
  <si>
    <t>TE RETO SOLDAVEL INOX 304 PIPE 2</t>
  </si>
  <si>
    <t>TE RETO SOLDA INOX 304 PIPE 4</t>
  </si>
  <si>
    <t>TE RETO SOLDAVEL INOX 304 PIPE 5</t>
  </si>
  <si>
    <t>VIGA U LAMINADA 6M</t>
  </si>
  <si>
    <t>PARAFUSO SEXTAVADO INOX 5/8X2 1/2</t>
  </si>
  <si>
    <t>FORRO MINERAL FILIGRAN SK 13 625/625</t>
  </si>
  <si>
    <t>PERFIL MAIN TESS 3125X32X24X0,30MM</t>
  </si>
  <si>
    <t>CANTONEIRA BR 3000X20X24X0,40MM</t>
  </si>
  <si>
    <t>PERFIL CROSS TESS 1250X26X24X0,30MM</t>
  </si>
  <si>
    <t>REGULADOR PARA PERFIL T CLICADO</t>
  </si>
  <si>
    <t>LIMPADOR POS OBRA 5L</t>
  </si>
  <si>
    <t>RESINA INCOLOR FOSCO 18L</t>
  </si>
  <si>
    <t>SOLVENTE SOLVCRYLL 5L</t>
  </si>
  <si>
    <t>BROCA SDS PLUS 8,00MM</t>
  </si>
  <si>
    <t>BROCA SDS PLUS 10MM</t>
  </si>
  <si>
    <t>DISCO CORTE 180,0X1,6X22</t>
  </si>
  <si>
    <t>ANEL ESGOTO DIN 75MM</t>
  </si>
  <si>
    <t>COTOVELO PVC ESGOTO 40MMX45</t>
  </si>
  <si>
    <t>COTOVELO PVC ESGOTO 50MMX45</t>
  </si>
  <si>
    <t>COTOVELO PVC ESGOTO 75MMX45</t>
  </si>
  <si>
    <t>COTOVELO PVC ESGOTO 100MMX90</t>
  </si>
  <si>
    <t>COTOVELO PVC ESGOTO 40MMX90</t>
  </si>
  <si>
    <t>COTOVELO PVC ESGOTO 50MMX90</t>
  </si>
  <si>
    <t>COTOVELO 90 ANEL ESGOTO DM40X38</t>
  </si>
  <si>
    <t>JUNCAO SIMPLES REDUCAO ESGOTO 100X75MM</t>
  </si>
  <si>
    <t>LUVA ESGOTO PVC 75MM</t>
  </si>
  <si>
    <t>TUBO PVC ESGOTO 75MM 6 METROS</t>
  </si>
  <si>
    <t>SERRA COPO ALTA ROTACAO 35MM</t>
  </si>
  <si>
    <t>SUPORTE PARA SERRA COPO 210MM</t>
  </si>
  <si>
    <t>SERRA COPO AR 70MM</t>
  </si>
  <si>
    <t>OLEO SOLUVEL PARA USINAGEM 5 LITROS</t>
  </si>
  <si>
    <t>REDUCAO PVC ESGOTO BUCHA 50X40MM</t>
  </si>
  <si>
    <t>TAMPA PVC ESGOTO 100MM</t>
  </si>
  <si>
    <t>TAMPA PVC ESGOTO 50MM</t>
  </si>
  <si>
    <t>CORPO DE CAIXA SECA 100X100X50/40</t>
  </si>
  <si>
    <t>COTOVELO ESGOTO 150MMX45</t>
  </si>
  <si>
    <t>COTOVELO PVC ESGOTO 150MMX90</t>
  </si>
  <si>
    <t>JUNCAO SIMPLES PVC ESGOTO 150MM</t>
  </si>
  <si>
    <t>LUVA ESGOTO PVC 150MM</t>
  </si>
  <si>
    <t>PROLONGADOR PARA CAIXA SIFONADA 150X150MM</t>
  </si>
  <si>
    <t>PROLONGADOR PRETO 20 CM</t>
  </si>
  <si>
    <t>CAIXA DE GORDURA COM CESTO 18L TAMPA REDONDA 100MM</t>
  </si>
  <si>
    <t>TUBO PVC ESGOTO 200MM 6 METROS</t>
  </si>
  <si>
    <t>PORTA GRELHA QUADRADA CAIXA SIFONADA DN100</t>
  </si>
  <si>
    <t>RALO QUADRADO INOX 150X150MM</t>
  </si>
  <si>
    <t>CONJUNTO MOTOBOMBA LOBULAR 1.1KW 66RPM 220/380 66RPM</t>
  </si>
  <si>
    <t>PERFIL WI ASTM GR 50 250X17,9</t>
  </si>
  <si>
    <t>SERRA COPO AR 25MM</t>
  </si>
  <si>
    <t>REDUCAO PVC ESGOTO EXCENTRICA 75X50MM</t>
  </si>
  <si>
    <t>CAIXA DE INSPECAO CONCRETO</t>
  </si>
  <si>
    <t>MOLA BTS-75R DORMA</t>
  </si>
  <si>
    <t>CHAPA INOX 304 300X1200X3000MM</t>
  </si>
  <si>
    <t>BOBINA 304L 140X1231MM</t>
  </si>
  <si>
    <t>CHAPA INOX 304 200X1200X3000MM</t>
  </si>
  <si>
    <t>CHAPA INOX 304 150X1200X3000MM</t>
  </si>
  <si>
    <t>ANEL ESGOTO DN 150MM</t>
  </si>
  <si>
    <t>INDUSTRIALIZACAO DE TANQUE INOX 110000 LITROS</t>
  </si>
  <si>
    <t>CHAPA INOX 304 3,00MMX1500X6000</t>
  </si>
  <si>
    <t>CHAPA INOX 304 4,00MMX1500X6000</t>
  </si>
  <si>
    <t>CHAPA INOX 304 6,00X1500X6000MM</t>
  </si>
  <si>
    <t>CHAPA INOX 304 5,00X1500X6000MM</t>
  </si>
  <si>
    <t>CHAPA INOX 304 8,00MMX1500X6000</t>
  </si>
  <si>
    <t>TELA SOLDADA E1045 2,000M 3,00M</t>
  </si>
  <si>
    <t>EXTINTOR ABC 12KG 6A-40BC</t>
  </si>
  <si>
    <t>PLACA FOTOLUMINESCENTE EXTINTOR</t>
  </si>
  <si>
    <t>SUPORTE DE SOLO GRANDE</t>
  </si>
  <si>
    <t>TUBO 48 200 - ANDAIME</t>
  </si>
  <si>
    <t>TUBO 48 250 - ANDAIME</t>
  </si>
  <si>
    <t>TUBO 48 300 - ANDAIME</t>
  </si>
  <si>
    <t>ABRACADEIRA TIPO U 2 1/2X3/8</t>
  </si>
  <si>
    <t>ABRACADEIRA TIPO GOTA 1 1/4</t>
  </si>
  <si>
    <t>ABRACADEIRA TIPO GOTA 1 1/2</t>
  </si>
  <si>
    <t>PERFIL VIGA W GR 50 150X37,1</t>
  </si>
  <si>
    <t>ABRACADEIRA TIPO GOTA 2</t>
  </si>
  <si>
    <t>ABRACADEIRA TIPO GOTA 2 1/2</t>
  </si>
  <si>
    <t>ABRACADEIRA TIPO GOTA 3</t>
  </si>
  <si>
    <t>ABRACADEIRA TIPO GOTA 4</t>
  </si>
  <si>
    <t>ABRACADEIRA TIPO GOTA 6</t>
  </si>
  <si>
    <t>PORTA AUTOMATICA R90 GALVANIZADA 4810X5000</t>
  </si>
  <si>
    <t>PORTA RAPIDA VECTORFLEX GALVANIZADA 4810X5000</t>
  </si>
  <si>
    <t>CATRACA SATA 1/2X10</t>
  </si>
  <si>
    <t>CANTONEIRA ASTM A36 1/8X1.1/2</t>
  </si>
  <si>
    <t>CHAPA 1020 16,00X200X300MM</t>
  </si>
  <si>
    <t>BLOCO DE CONCRETO 14X19X39CM 3,0MPA</t>
  </si>
  <si>
    <t>TUBO PPR PN 20 90MM 6M</t>
  </si>
  <si>
    <t>LUMINARIA LED 280CW BY320P</t>
  </si>
  <si>
    <t>LUMINARIA LED 210CW BY320P</t>
  </si>
  <si>
    <t>LUMINARIA TUBO LED 1200MM 18W</t>
  </si>
  <si>
    <t>SOQUETE 9/16 COM ENCAIXE DE 1/2</t>
  </si>
  <si>
    <t>SOQUETE DE 015,00 COM ENCAIXE DE 1/2 SEXTAVADO</t>
  </si>
  <si>
    <t>SOQUETE 017,00 ENCAIXE DE 1/2 SEXTAVADO</t>
  </si>
  <si>
    <t>SOQUETE 018,00 ENCAIXE DE 1/2 SEXTAVADO</t>
  </si>
  <si>
    <t>SOQUETE 019,0 ENCAIXE 1/2 SEXTAVADO</t>
  </si>
  <si>
    <t>SOQUETE 022,00 ENCAIXE 1/2 SEXTAVADO</t>
  </si>
  <si>
    <t>CHAVE COMBINADA 022,0</t>
  </si>
  <si>
    <t>CHAVE COMBINADA 024,00</t>
  </si>
  <si>
    <t>CADEADO 25</t>
  </si>
  <si>
    <t>THINNER NUMERO 17 5 LITROS</t>
  </si>
  <si>
    <t>MANTA ABRASIVA PARA POLIMENTO 240X130</t>
  </si>
  <si>
    <t>SERRA COPO 3/4 19MM</t>
  </si>
  <si>
    <t>SERRA COPO 5/8 16MM</t>
  </si>
  <si>
    <t>SUPORTE PARA SERRA COPO 14MM A 30MM</t>
  </si>
  <si>
    <t>CAIXA DE FERRAMENTAS 7 GAVETAS AZUL</t>
  </si>
  <si>
    <t>CHAVE COMBINADA 019,00</t>
  </si>
  <si>
    <t>CABO SINGELO 1X25MM2</t>
  </si>
  <si>
    <t>TERMINAL BIMETALICO TUBULAR 25MM</t>
  </si>
  <si>
    <t>PRIMER CINZA 2,88 LITROS</t>
  </si>
  <si>
    <t>PORCELANATO 60X60 ACETINADO RETIFICADO</t>
  </si>
  <si>
    <t>REJUNTE PORCELANATOS E CARAMICAS 1KG CINZA</t>
  </si>
  <si>
    <t>ESPACADOR NIVELADOR 2,0MM COM 50 PECAS</t>
  </si>
  <si>
    <t>TORNEIRA LAVATORIO 1/2 - 3/4</t>
  </si>
  <si>
    <t>KIT BACIA COM CAIXA ACOPLADA BRANCA</t>
  </si>
  <si>
    <t>PNEU AGRICOLA GLX 10-16,5</t>
  </si>
  <si>
    <t>ENDURECEDOR COMPONENTE B 0,72 LITROS</t>
  </si>
  <si>
    <t>MUDA DE FALSO BARBATIMAO</t>
  </si>
  <si>
    <t>REDUCAO CONCENTRICA INOX 304L 76,20X63,50MM</t>
  </si>
  <si>
    <t>ARAME DE SOLDA MIG INOX 308L 1,20MM</t>
  </si>
  <si>
    <t>DISCO CORTE 07 1,60MM</t>
  </si>
  <si>
    <t>MANTA ABRASIVA GROSSA VERDE 260X100</t>
  </si>
  <si>
    <t>DUTO PEAD DN25 3/4</t>
  </si>
  <si>
    <t>COTOVELO INTERNO 20X12CM</t>
  </si>
  <si>
    <t>COTOVELO EXTERNO 20X12CM</t>
  </si>
  <si>
    <t>CANALETA 13X7CM COM ADESIVO</t>
  </si>
  <si>
    <t>CANALETA 32X12CM COM ADESIVO</t>
  </si>
  <si>
    <t>TOMADA DUPLA COM HASTE 2 PONTOS 20A</t>
  </si>
  <si>
    <t>CAIXA DE PASSAGEM SOBREPOR 15X15</t>
  </si>
  <si>
    <t>REDUCAO CONCENTRICA INOX 304L 63,50X50,80MM</t>
  </si>
  <si>
    <t>CHAPA A-36 3,75X480X380MM</t>
  </si>
  <si>
    <t>CHAPA 1020 0,90X480X380MM</t>
  </si>
  <si>
    <t>CHAPA INOX 304 6,00X1500X3000MM</t>
  </si>
  <si>
    <t>CABO SINGELO 1X16MM2</t>
  </si>
  <si>
    <t>CONECTOR PERFURANTE 4-35X10-150MM</t>
  </si>
  <si>
    <t>CABO ALUMINIO TRIPLEX 2X1X10 + 10MM2 NEUTRO</t>
  </si>
  <si>
    <t>PARAFUSO PHILLIPS PAN 4,2X32</t>
  </si>
  <si>
    <t>BUCHA PLASTICA 6MM</t>
  </si>
  <si>
    <t>REFLETOR LED 500W 6500L BIVOLT</t>
  </si>
  <si>
    <t>CONECTOR PERFURANTE 1,5-10X10-95MM</t>
  </si>
  <si>
    <t>SERRA COPO AR 32MM</t>
  </si>
  <si>
    <t>SERRA COPO AR 38MM</t>
  </si>
  <si>
    <t>TUBO RET 60X40X6000X1,25MM</t>
  </si>
  <si>
    <t>CHAPA A-36 2,25X480X380MM</t>
  </si>
  <si>
    <t>CHAPA A-36 2X480X380MM</t>
  </si>
  <si>
    <t>ELETRODUTO PEAD CORRUGADO NBR 125MM</t>
  </si>
  <si>
    <t>TABUA PINUS 1X4 2,50MT</t>
  </si>
  <si>
    <t>BANDEIJA CACAMBA PARA PINTURA 11 LITROS</t>
  </si>
  <si>
    <t>BROXA RETANGULAR 152X56X195MM</t>
  </si>
  <si>
    <t>PASSA CERA PLASTICO</t>
  </si>
  <si>
    <t>TOMADA MULTIPLA QUINTUPLA 10A</t>
  </si>
  <si>
    <t>AGUA RAZ 5 LITROS</t>
  </si>
  <si>
    <t>MACACO HIDRAULICO 5T COM GARRA</t>
  </si>
  <si>
    <t>PINCEL TRINCHA NUMERO 2</t>
  </si>
  <si>
    <t>ROLO LA 5CM ANTI GOTA</t>
  </si>
  <si>
    <t>ARAME RECOZIDO 1,24MM</t>
  </si>
  <si>
    <t>DISJUNTOR 2 PONTOS 50A</t>
  </si>
  <si>
    <t>COLA BRANCA 10KG</t>
  </si>
  <si>
    <t>FITA DUPLA FACE 19MMX20MT</t>
  </si>
  <si>
    <t>SISTEMA CAPTACAO PO FM-60 COM CANALIZACAO</t>
  </si>
  <si>
    <t>COMPENSADO RESINADO 2,20X1,10 20MM</t>
  </si>
  <si>
    <t>TUBO RETANGULAR 40X30X1,25MM</t>
  </si>
  <si>
    <t>BROCA SDS PLUS 20,00X210</t>
  </si>
  <si>
    <t>BROCA SDS PLUS 22,00X310</t>
  </si>
  <si>
    <t>CHAPA 1020 12,50X530X300MM</t>
  </si>
  <si>
    <t>CHAPA 1020 12,50X305X300MM</t>
  </si>
  <si>
    <t>CHAPA 1020 12,50X410X300MM</t>
  </si>
  <si>
    <t>CABO ALUMINIO XLPE 90 GRAUS 1X150MM</t>
  </si>
  <si>
    <t>CABO ALUMINIO XLPE 90 GRAUS 1X70,0MM</t>
  </si>
  <si>
    <t>CABO ALUMINIO XLPE 90 GRAUS 1X35,0MM</t>
  </si>
  <si>
    <t>CABO COBRE XLPE 90 GRAUS 1X95,0MM</t>
  </si>
  <si>
    <t>DISCO DE LIXA VELCRO 240 - 180MM</t>
  </si>
  <si>
    <t>CUMEIRA TRAPEZOIDAL</t>
  </si>
  <si>
    <t>FITA ALERTA PERIGO ALTA TENSAO</t>
  </si>
  <si>
    <t>ARGAMASSA POLIMERICA 18KG</t>
  </si>
  <si>
    <t>CALHA PISO REFORCADA 130X75,0X50M</t>
  </si>
  <si>
    <t>CABECEIRA CALHA PISO NORMAL 130X100</t>
  </si>
  <si>
    <t>TUBO QUADRADO 100X100X2,00MM</t>
  </si>
  <si>
    <t>TUBO QUADRADO FF 50X50X1,20MM</t>
  </si>
  <si>
    <t>PASTA LUBRIFICANTE COM BICO APLICADOR 1 KG</t>
  </si>
  <si>
    <t>BOMBA CENTRIFUGA BL30 5HP 2P TRIFASICA 304 DIN 3X2 R150</t>
  </si>
  <si>
    <t>BOMBA CENTRIFUGA BL30 3HP 2P TRIFASICA 304 DIN 2.1/2X2 R130</t>
  </si>
  <si>
    <t>BOMBA CENTRIFUGA BL30 4HP 2P TRIFASICA 304 DIN 3X3 R135</t>
  </si>
  <si>
    <t>TUBO COLETOR ESGOTO 300MMX6MT</t>
  </si>
  <si>
    <t>DISCO FLAP LIXA FIBRA 4 1/2 ZIRCONIA</t>
  </si>
  <si>
    <t>PARAFUSO GALVANIZADO 4.0X30</t>
  </si>
  <si>
    <t>TINTA CROMIO FS XY 3,2 LITROS</t>
  </si>
  <si>
    <t>CATALISADOR EPOXI POLIAMIDA 720ML</t>
  </si>
  <si>
    <t>VERGALHAO CA-50 6,30MM 12M</t>
  </si>
  <si>
    <t>CHAPA 1020 3,00X350X2400MM</t>
  </si>
  <si>
    <t>CHAPA 1020 3,00X1500X2400MM</t>
  </si>
  <si>
    <t>CHAPA 1020 3,00X1500X3000MM</t>
  </si>
  <si>
    <t>TINTA EPOXI CINZA N 6,5 2,88 LITROS</t>
  </si>
  <si>
    <t>CHAPA 1020 3,00X350X3000MM</t>
  </si>
  <si>
    <t>HASTE ATERRAMENTO ALTA CAMADA 5/8X2400MM</t>
  </si>
  <si>
    <t>SOPRADOR TIPO ROOTS EBSV-2-3D38B</t>
  </si>
  <si>
    <t>BROCA ACO RAPIDO 03.50MM</t>
  </si>
  <si>
    <t>DISCO ABRASIVO TELADO 225MM P180</t>
  </si>
  <si>
    <t>TARUGO CINZA 30MM</t>
  </si>
  <si>
    <t>PORTA DE INSPECAO OVAL 380/480 ACO INOX 304</t>
  </si>
  <si>
    <t>GRELHA PISO CINZA 13X50CM</t>
  </si>
  <si>
    <t>DISCO FLAP LIXA FIBRA 7 ZIRCONIA</t>
  </si>
  <si>
    <t>DISPOSITIVO DE ANCORAGEM INOX 316 S-POINT</t>
  </si>
  <si>
    <t>CHAPA 1020 19,00X350X340MM</t>
  </si>
  <si>
    <t>TUBO QUADRADO INOX 304 100X100MM 3X6000MM</t>
  </si>
  <si>
    <t>TUBO RETANGULAR 50X100MM 3X6000MM</t>
  </si>
  <si>
    <t>PERFIL U ENRIJECIDO 250X75X20X2,00MM</t>
  </si>
  <si>
    <t>CHAPA INOX LAMINADA 304 6,00X1500X6000MM</t>
  </si>
  <si>
    <t>CHAPA INOX LAMINADA 304 5,00X1500X6000MM</t>
  </si>
  <si>
    <t>CHAPA INOX LAMINADA 304 6,00X1500X3000MM</t>
  </si>
  <si>
    <t>CHAPA INOX LAMINADA 304 8,00X1500X6000MM</t>
  </si>
  <si>
    <t>CHAPA INOX LAMINADA 304 3,00X1500X6000MM</t>
  </si>
  <si>
    <t>CHAPA INOX LAMINADA 304 4,00X1500X6000MM</t>
  </si>
  <si>
    <t>PERFIL U ENRIJECIDO 300X60X20X2,00MM</t>
  </si>
  <si>
    <t>PERFIL U ENRIJECIDO 250X60X20X2,00MM</t>
  </si>
  <si>
    <t>PERFIL U 150X50X4,25MM</t>
  </si>
  <si>
    <t>PERFIL U GALVANIZADO 100X50X1,95MM</t>
  </si>
  <si>
    <t>COLA PARA MADEIRA 1 KG</t>
  </si>
  <si>
    <t>SUPORTE 10X15 BRANCO</t>
  </si>
  <si>
    <t>PERFIL U ENRIJECIDO 200X60X20X3,00MM</t>
  </si>
  <si>
    <t>PERFIL U ENRIJECIDO 250X60X20X3,00MM</t>
  </si>
  <si>
    <t>PERFIL U ENRIJECIDO 400X60X20X3,00MM</t>
  </si>
  <si>
    <t>PERFIL U GALVANIZADO 160X40X1,95MM</t>
  </si>
  <si>
    <t>CHAPA ACO CARBONO 100X100X2,00MM</t>
  </si>
  <si>
    <t>CHAPA ACO CARBONO 150X150X6,00MM</t>
  </si>
  <si>
    <t>CHAPA ACO CARBONO 200X150X6,00MM</t>
  </si>
  <si>
    <t>TUBO REDONDO INOX 19,05X1,5X6000MM</t>
  </si>
  <si>
    <t>TUBO REDONDO INOX 38,1X2X6000MM</t>
  </si>
  <si>
    <t>CANTONEIRA 304 50,8X4,76MM</t>
  </si>
  <si>
    <t>TUBO 48 075 - ANDAIME</t>
  </si>
  <si>
    <t>PISO METALICO 28X150 - ANDAIME</t>
  </si>
  <si>
    <t>PISO METALICO 28X50 - ANDAIME</t>
  </si>
  <si>
    <t>PISO METALICO 24X250 - ANDAIME</t>
  </si>
  <si>
    <t>LUVA DE CONEXAO PARA ANDAIME</t>
  </si>
  <si>
    <t>TAMPA ENCAIXE 100X3000MM</t>
  </si>
  <si>
    <t>TAMPA ENCAIXE 200X3000MM</t>
  </si>
  <si>
    <t>PLACA 4X2 3 POSTO HORIZ</t>
  </si>
  <si>
    <t>PLACA 4X2 1 POSTO HORIZ</t>
  </si>
  <si>
    <t>ABRACADEIRA 300X4,6X1,3MM</t>
  </si>
  <si>
    <t>ABRACADEIRA 203X4,9X1,3MM</t>
  </si>
  <si>
    <t>TE REDUCAO INOX ASTM A270 AISI 304L PADRAO OD ESPES 2MM POLIDO INTERNO 4X2.1/2</t>
  </si>
  <si>
    <t>TE REDUCAO INOX ASTM A270 AISI 304L PADRAO OD ESPES 2MM POLIDO INTERNO 5X4</t>
  </si>
  <si>
    <t>TE REDUCAO INOX ASTM A270 AISI 304L PADRAO OD ESPES 1,5MM POLIDO INTERNO 1.1/2X1</t>
  </si>
  <si>
    <t>REDUCAO EXCENTRICA INOX ASTMA270AISI 304L PADRAO OD ESPES 2MM POLIDO INTERNO 5X4</t>
  </si>
  <si>
    <t>CURVA 45 RAIO LONGO INOX ASTMA270 AISI 304L PADRAO OD ESPES 2MM POLIDO INTERNO 4</t>
  </si>
  <si>
    <t>CURVA 90 RAIO LONGO INOX ASTMA270 AISI 304L PADRAO OD ESPES 3MM POLIDO INTERNO 8</t>
  </si>
  <si>
    <t>CAP DN 8 INOX ASTMA269 GRTP304L CONEX SOLDA TOPO ESPES 3,0MM POLIDO INTERNO PADR</t>
  </si>
  <si>
    <t>BARRA DE FERRO 10</t>
  </si>
  <si>
    <t>CILINDRO ARCAL CHROME G 10M3 COMPRIMIDO 2.2</t>
  </si>
  <si>
    <t>REDUCAO CONCENTRICA INOX ASTMA270 AISI304L PADRAO ESPES 2MM POLIDO INTER 4X2 1/2</t>
  </si>
  <si>
    <t>REDUCAO CONCENTRICA INOX ASTM A270 AISI 304L PADRAO ESPES 2MM POLIDO INTERNO 5X4</t>
  </si>
  <si>
    <t>REDUCAO CONCENTRICA INOX ASTM A270 AISI 304L PADRAO ESPES 2MM POLIDO INTERNO 4X3</t>
  </si>
  <si>
    <t>CAP DN 3 INOX ASTM A403 GRTP304 CONEX SOLDA TOPO SCH 20S DECAPADO INTER E EXTER</t>
  </si>
  <si>
    <t>CAP DN 4 INOX ASTM A403 GRTP304 CONEX SOLDA TOPO SCH 20S DECAPADO INTER E EXTER</t>
  </si>
  <si>
    <t>TE REDUCAO INOX ASTMA269 GRTP 304L CONEX SOLDA TOPO ESPES 3,0MM POLIDO INTER 8X5</t>
  </si>
  <si>
    <t>CAP 5 INOX ASTMA269GRTP304L CONEX SOLDA TOPO ESPES 2,0MM DECAPADO INTER E EXTER</t>
  </si>
  <si>
    <t>REDUCAO CONCENTRICA INOX ASTMA270GRTP304L CONEX SOLDA TOPO POLIDO INTER 1 1/2X3/</t>
  </si>
  <si>
    <t>CAP 2 INOX ASTMA269 GRTP304L CONEX SOLDA TOPO ESPES 1,5MM DECAPA INTER POLI EXTE</t>
  </si>
  <si>
    <t>CURVA 90 RL DN 1/2 INOX ASTMA270 GRTP 304L CONEX SOLDA TOPO POLIDO INTER 4X2 1/2</t>
  </si>
  <si>
    <t>REDUCAO CONCENTRICA INOX ASTMA270GRTP304L CONEX SOLDA TOPO POLID INTER 1 1/2X3/4</t>
  </si>
  <si>
    <t>TE REDUCAO 4X3 INOX 304 CONEX SOLDA TOPO SCH5S EXTREMI PLANAS DECAPA INTER E EXT</t>
  </si>
  <si>
    <t>TE REDUCAO 1X1/2 INOX 304 CONEX SOLDA TOPO SCH5S EXTREMI PLANAS DECAPA INTER EXT</t>
  </si>
  <si>
    <t>TE REDUCAO 4X2 1/2 INOX 304 CONEX SOLDA TOPO SCH5S EXTREMI PLANAS DECAPADO INTER</t>
  </si>
  <si>
    <t>TE REDUCAO 1 1/2X1 INOX 304 CONEX SOLDA TOPO SCH5S EXTREMI PLANAS DECAPA INTER E</t>
  </si>
  <si>
    <t>REDUCAO EXCENTRICA 4X1 1/2 INOX ASTMA403GRTP304 CONEX SOLDA TOPO SCH5S DECAPA IN</t>
  </si>
  <si>
    <t>REDUCAO EXCENTRICA 4X3 INOX ASTMA403GRTP304 CONEX SOLDA TOPO SCH 5S DECAPADO INT</t>
  </si>
  <si>
    <t>REDUCAO EXCENTRICA 4X2 INOX ASTMA403GRTP304 CONEX SOLDA TOPO SCH20S DECAPA INTER</t>
  </si>
  <si>
    <t>TE REDUCAO INOX 2X1 1/2 AISI 304 CONEX SOLDA TOPO SCH10S EXTREMI PLANAS DECAPA I</t>
  </si>
  <si>
    <t>REDUCAO ESGOTO EXCENTRICA 50X40</t>
  </si>
  <si>
    <t>ESTRUTURA METALICA PARA PAINEIS</t>
  </si>
  <si>
    <t>LUVA POLIPROPILENO 90MM</t>
  </si>
  <si>
    <t>LUVA POLIPROPILENO 75MM</t>
  </si>
  <si>
    <t>JOELHO POLIPROPILENO 90X63MM</t>
  </si>
  <si>
    <t>FOLHA SCOTCH BRITE 134X240MM PARA ACABAMENTO</t>
  </si>
  <si>
    <t>CONJUNTO BROCA 1MM A 10MM 19 PECAS</t>
  </si>
  <si>
    <t>SERRA COPO 20MM-25/32</t>
  </si>
  <si>
    <t>VERNIZ BRILHANTE 3,6 LITROS</t>
  </si>
  <si>
    <t>TINTA FOSCO PREMIUM CAMURCA 3,6L</t>
  </si>
  <si>
    <t>COLA BRANCA PVA EXTRA 813 50KG</t>
  </si>
  <si>
    <t>BOMBA BL30 4HP 2P TRIFASICA 304 C/Q 2X2 R130</t>
  </si>
  <si>
    <t>BOMBA BL10 2HP 2P TRIFASICA 304 C/C 1.1/2 R105</t>
  </si>
  <si>
    <t>BOMBA BL30 3HP 2P TRIFASICA 304 C/Q 2X2 R115</t>
  </si>
  <si>
    <t>BOMBA BCAA 3HP 2P TRIFASICA 304 C/C 2M 2X2 R125</t>
  </si>
  <si>
    <t>PENEIRA ESTATICA INOX MCL 150/100</t>
  </si>
  <si>
    <t>SISTEMA INTEGRADO MEGAPRESS PRO 750</t>
  </si>
  <si>
    <t>REDUCAO CONCENTRICA INOX 304L SCH10 2X1.1/2</t>
  </si>
  <si>
    <t>LEITO PARA CABOS PESADO GF AE 100X100</t>
  </si>
  <si>
    <t>LEITO PARA CABOS PESADO GF AE 200X100</t>
  </si>
  <si>
    <t>LEITO PARA CABOS PESADO GF AE 300X100</t>
  </si>
  <si>
    <t>LEITO PARA CABOS PESADO GF AE 400X100</t>
  </si>
  <si>
    <t>LEITO PARA CABOS PESADO GF AE 500X100</t>
  </si>
  <si>
    <t>LEITO PARA CABOS PESADO GF AE 700X100</t>
  </si>
  <si>
    <t>LEITO PARA CABOS PESADO GF AE 800X100</t>
  </si>
  <si>
    <t>CURVA HORIZONTAL LEITO AE 90 GF 300X100</t>
  </si>
  <si>
    <t>CURVA HORIZONTAL LEITO AE 90 GF 400X100</t>
  </si>
  <si>
    <t>CURVA HORIZONTAL LEITO AE 90 GF 500X100</t>
  </si>
  <si>
    <t>CURVA HORIZONTAL LEITO AE 90 GF 700X100</t>
  </si>
  <si>
    <t>CURVA HORIZONTAL LEITO AE 90 GF 800X100</t>
  </si>
  <si>
    <t>CURVA VERTICAL EXTERNA LEITO AE 90 GF 200X100</t>
  </si>
  <si>
    <t>CURVA VERTICAL EXTERNA LEITO AE 90 GF 300X100</t>
  </si>
  <si>
    <t>CURVA VERTICAL EXTERNA LEITO AE 90 GF 500X100</t>
  </si>
  <si>
    <t>CURVA VERTICAL EXTERNA LEITO AE 90 GF 800X100</t>
  </si>
  <si>
    <t>CURVA VERTICAL INTERNA LEITO AE 90 GF 100X100</t>
  </si>
  <si>
    <t>CURVA VERTICAL INTERNA LEITO AE 90 GF 200X100</t>
  </si>
  <si>
    <t>CURVA VERTICAL INTERNA LEITO AE 90 GF 300X100</t>
  </si>
  <si>
    <t>CURVA VERTICAL INTERNA LEITO AE 90 GF 500X100</t>
  </si>
  <si>
    <t>CURVA VERTICAL INTERNA LEITO AE 90 GF 800X100</t>
  </si>
  <si>
    <t>FLANGE PAINEL LEITO GF 800X100</t>
  </si>
  <si>
    <t>TE HORIZONTAL LEITO GF AE 200X100</t>
  </si>
  <si>
    <t>TE HORIZONTAL LEITO GF AE 300X100</t>
  </si>
  <si>
    <t>REDUCAO CONCENTRICA LEITO AE GF 200X100/100X100</t>
  </si>
  <si>
    <t>REDUCAO CONCENTRICA LEITO AE GF 300X100/200X100</t>
  </si>
  <si>
    <t>REDUCAO CONCENTRICA LEITO AE GF 500X100/400X100</t>
  </si>
  <si>
    <t>TAMPA ENCAIXE 400X3000MM</t>
  </si>
  <si>
    <t>TAMPA ENCAIXE 500X3000MM</t>
  </si>
  <si>
    <t>PARAFUSO LENTILHA TRAVA GE 3/8X3/4</t>
  </si>
  <si>
    <t>LONA PRETA 6X50</t>
  </si>
  <si>
    <t>CHAVE PHILLIPS 3/16X4</t>
  </si>
  <si>
    <t>CHAVE FENDA 3/16X4 PLUS</t>
  </si>
  <si>
    <t>FERRO CA 50 1/4 6,3MM</t>
  </si>
  <si>
    <t>ESCOVA DE ACO C/CABO E RASPADOR 3 FILAS</t>
  </si>
  <si>
    <t>ADAPTADOR SDS P/MANDRIL 1/2</t>
  </si>
  <si>
    <t>MANDRIL 1/2 13MM C/ CHAVE</t>
  </si>
  <si>
    <t>MARTELO 27MM C/CABO FIBRA</t>
  </si>
  <si>
    <t>AGUARRAS PREMIUM 18L</t>
  </si>
  <si>
    <t>ENGATE RAPIDO P/ MANGUEIRA JARDIM 1/2</t>
  </si>
  <si>
    <t>ARRUELA LISA GE 3/8</t>
  </si>
  <si>
    <t>MAO FRANCESA SIMPLES GF 500</t>
  </si>
  <si>
    <t>MAO FRANCESA SIMPLES GF 800</t>
  </si>
  <si>
    <t>CANO AGUA 32MM 6MT</t>
  </si>
  <si>
    <t>JOELHO AGUA 32MM 45 GRAUS</t>
  </si>
  <si>
    <t>FITA VEDA ROSCA 18MMX10MT</t>
  </si>
  <si>
    <t>GRAPA FIXA GF 3/8</t>
  </si>
  <si>
    <t>APLICADOR SILICONE E PU 800G</t>
  </si>
  <si>
    <t>CHUMBADOR CBA 3/8X2.1/2</t>
  </si>
  <si>
    <t>JOELHO AGUA 40MM 90 GRAUS</t>
  </si>
  <si>
    <t>REDUCAO AGUA 40X32MM</t>
  </si>
  <si>
    <t>PINCEL 302 GRIS 2.1/2</t>
  </si>
  <si>
    <t>PINCEL 302 GRIS 1.1/2</t>
  </si>
  <si>
    <t>ARRUELA PRESSAO GE 3/8</t>
  </si>
  <si>
    <t>SAIDA HORIZONTAL 1.1/2 GF</t>
  </si>
  <si>
    <t>ROLO ANTIRESPINGO 09CM</t>
  </si>
  <si>
    <t>SAIDA HORIZONTAL 1.1/4 GF</t>
  </si>
  <si>
    <t>ROLO ANTIRESPINGO ECONOMICO 09CM</t>
  </si>
  <si>
    <t>TE HORIZONTAL LEITO GF AE 800X100</t>
  </si>
  <si>
    <t>TAMPA ENCAIXE LEITO AE GF 800X3000</t>
  </si>
  <si>
    <t>ADAPTADOR MARTELETE SDS PLUS MANDRIL 1/2 13MM</t>
  </si>
  <si>
    <t>CURVA VERTICAL EXTERNA PERFURADA U 90 GF 350X100</t>
  </si>
  <si>
    <t>ESPATULA PLASTICA TRANSPARENTE 8MM 13,10CM</t>
  </si>
  <si>
    <t>FLANGE PAINEL GF 100X100</t>
  </si>
  <si>
    <t>FLANGE PAINEL GF 350X100</t>
  </si>
  <si>
    <t>CABO BOFA 500 M12</t>
  </si>
  <si>
    <t>ACOPLADOR RS0 24VCC</t>
  </si>
  <si>
    <t>GRAXA USO GERAL 500G</t>
  </si>
  <si>
    <t>ENCODER 058 ROLLING KIT TENSION</t>
  </si>
  <si>
    <t>ENCODER 5K PULSES D58 10MM</t>
  </si>
  <si>
    <t>EXTRATOR DE FUMOS 230V ES500</t>
  </si>
  <si>
    <t>CAL VIRGEM</t>
  </si>
  <si>
    <t>CONJUNTO DE ACABAMENTO INTERMEDIARIO</t>
  </si>
  <si>
    <t>SUPORTE FOTOCELULA</t>
  </si>
  <si>
    <t>CABO FOTOCELULA 6 METROS M8</t>
  </si>
  <si>
    <t>ROLO DE LA 09CM PARA ACRILICA</t>
  </si>
  <si>
    <t>SENSOR DE FERRADURA</t>
  </si>
  <si>
    <t>REMOTE INTERLOCK CABLE M12 - CABO PARA INTERTRAVAMENTO REMOTO</t>
  </si>
  <si>
    <t>PEDESTAL ESPECIAL 7031 XY</t>
  </si>
  <si>
    <t>BROCA 3 PONTAS MADEIRA 12,0MM</t>
  </si>
  <si>
    <t>PROTECAO DE CARBONO PARA TUNEL 7000</t>
  </si>
  <si>
    <t>TUNEL DE PROTECAO 7000</t>
  </si>
  <si>
    <t>TUBO 75MM ESGOTO 6MT</t>
  </si>
  <si>
    <t>JOELHO 75MM 90 ESGOTO</t>
  </si>
  <si>
    <t>JOELHO 75MM 45 ESGOTO</t>
  </si>
  <si>
    <t>TE 75MM ESGOTO</t>
  </si>
  <si>
    <t>TUBO ESGOTO 150X6MT</t>
  </si>
  <si>
    <t>JOELHO 150MM 90</t>
  </si>
  <si>
    <t>ESCOVA DE ACO TORCIDA M14</t>
  </si>
  <si>
    <t>BROCA SDS PLUS VIDEA 160X14MM</t>
  </si>
  <si>
    <t>LONA PRETA 4X100 100M</t>
  </si>
  <si>
    <t>VASSOURAO NYLON 60CM MADEIRA GARI</t>
  </si>
  <si>
    <t>SELANTE PU 40 BRANCO 800G</t>
  </si>
  <si>
    <t>DESEMPENADEIRA DE MADEIRA 14X25</t>
  </si>
  <si>
    <t>THINNER 2750 900ML</t>
  </si>
  <si>
    <t>ROLO ANTI RESPINGO ECONOMICO 15CM</t>
  </si>
  <si>
    <t>AGUARRAS MINERAL 5L ONU 1268</t>
  </si>
  <si>
    <t>AGUARRAS MINERAL 900ML ONU 1268</t>
  </si>
  <si>
    <t>CIMENTO SUPREMO CPII F32 50KG</t>
  </si>
  <si>
    <t>VASSOURA GARI C/ PLASTICO CERDA MACIA VD610</t>
  </si>
  <si>
    <t>VASSOURAO GARI 38,5CM 6010</t>
  </si>
  <si>
    <t>ROLO ESPUMA 23CM POLIESTER 1340</t>
  </si>
  <si>
    <t>GARRAFAO TERMICO 5LT</t>
  </si>
  <si>
    <t>SALVA PINTURA 20X1,40M</t>
  </si>
  <si>
    <t>PORCA SEXTAVADA 1/2 CHAVE 3/4 ZB</t>
  </si>
  <si>
    <t>PARAFUSO SEXTAVADO 08X050 ZB</t>
  </si>
  <si>
    <t>PORCA SEXTAVADA 008,00 CHAVE 13 ZB</t>
  </si>
  <si>
    <t>ARRUELA PRESSAO 008,00 ZB</t>
  </si>
  <si>
    <t>ARRUELA LISA 008,00 ZB</t>
  </si>
  <si>
    <t>PERFIL U DOBRADO 304 2X6X2X1/8X3000MM</t>
  </si>
  <si>
    <t>TUBO 304 152,40X3,00 CONCRETO 6000MM</t>
  </si>
  <si>
    <t>TUBO RETANGULAR 304 101,60X3,17 6000MM</t>
  </si>
  <si>
    <t>CABO ALUMINIO QUADRUPLEX 3X1X16 16 NEUTRO</t>
  </si>
  <si>
    <t>LIXA MASSA 220</t>
  </si>
  <si>
    <t>FERRO CA50 4/2 12 METROS</t>
  </si>
  <si>
    <t>BUCHA REDONDA SOLDAVEL 60X50MM</t>
  </si>
  <si>
    <t>REDUCAO LONGA REDONDA SOLDAVEL 50X25MM</t>
  </si>
  <si>
    <t>CURVA 50MMX45 LONGA SOLDAVEL</t>
  </si>
  <si>
    <t>TE SOLDAVEL PVC 40X40MM</t>
  </si>
  <si>
    <t>INSETICIDA NATURAL AMADEIRADO 500ML</t>
  </si>
  <si>
    <t>CONJUNTO PLACA 4X2 1 POSTO</t>
  </si>
  <si>
    <t>SERRA COPO DIAMANTE 30MM SECO</t>
  </si>
  <si>
    <t>ESCOVA ACO MANUAL COM CABO 3</t>
  </si>
  <si>
    <t>TUBO DE CONCRETO ARMADO 0,80 MACHO E FEMEA</t>
  </si>
  <si>
    <t>LAJE DE REDUCAO 0,80</t>
  </si>
  <si>
    <t>TUBO DE CONCRETO 0.60 ARMADO MACHO E FEMEA</t>
  </si>
  <si>
    <t>CAIXA DERIVACAO 3/4 SEM PINTURA</t>
  </si>
  <si>
    <t>FAROL DE STATUS BEACON BYG</t>
  </si>
  <si>
    <t>GRAMPO HASTE DE ATERRAMENTO PADRAO 5/8 PA-30</t>
  </si>
  <si>
    <t>TERMINAL COMPRESSAO M5 16MM</t>
  </si>
  <si>
    <t>TERMINAL COMPRESSAO M8 35MM</t>
  </si>
  <si>
    <t>ARO ALUMINIO 800X800MM PADRAO</t>
  </si>
  <si>
    <t>TAMPA FERRO FUNDIDO 800X800MM B-125</t>
  </si>
  <si>
    <t>ELETRODUTO PARA EXPLOSAO 5598 4,75MM</t>
  </si>
  <si>
    <t>CURVA PARA EXPLOSAO 5598 90 GRAUS</t>
  </si>
  <si>
    <t>ROLO TEXTURA RELEVO 23CM</t>
  </si>
  <si>
    <t>JUNCAO SIMPLES LEITO GF 100</t>
  </si>
  <si>
    <t>VIDRO LAMINADO 4+4 INCOLOR</t>
  </si>
  <si>
    <t>REDUCAO CONCENTRICA LEITO AE GF 800X100/500X100</t>
  </si>
  <si>
    <t>CURVA HORIZONTAL PERFURADA U 90 GF 350X100</t>
  </si>
  <si>
    <t>CURVA INTERNA PERFURADA U 90 GF 350X100</t>
  </si>
  <si>
    <t>VALVULA BORBOLETA INOX 304 SOLDA 5 SILICONE</t>
  </si>
  <si>
    <t>VALVULA BORBOLETA INOX 304 DN 6 COM ATUADOR</t>
  </si>
  <si>
    <t>VALVULA ESFERA S1000/300LBS 1.1/2 COM ATUADOR</t>
  </si>
  <si>
    <t>VALVULA ESFERA INOX 304 400PSI SW OD 1</t>
  </si>
  <si>
    <t>VALVULA ESFERA INOX 304 400PSI SW OD 1.1/2</t>
  </si>
  <si>
    <t>PLACA DE ISOPOR 1000X500X20MM</t>
  </si>
  <si>
    <t>VELA DE IGNICAO BPM7A</t>
  </si>
  <si>
    <t>RODA PARA MAQUINARIO</t>
  </si>
  <si>
    <t>TOMADA PARA MAQUINARIO</t>
  </si>
  <si>
    <t>PARTIDA PARA MAQUINARIO</t>
  </si>
  <si>
    <t>BOTAO LIGA/DESLIGA PARA MAQUINARIO</t>
  </si>
  <si>
    <t>CABO ELETRICO PARA MAQUINARIO</t>
  </si>
  <si>
    <t>DISCO DE CORTE 180X20X24 DENTES</t>
  </si>
  <si>
    <t>ROLAMENTO 6201</t>
  </si>
  <si>
    <t>ROLAMENTO 608</t>
  </si>
  <si>
    <t>ROLAMENTO 6200</t>
  </si>
  <si>
    <t>COLETOR DE AMOSTRA ENVASADA MODELO ISD 2.0</t>
  </si>
  <si>
    <t>CARREGADOR INTERFACE PARA TERMOGRAFO MODELO RPC 50</t>
  </si>
  <si>
    <t>MONITOR REDPOST RPU-351</t>
  </si>
  <si>
    <t>CHAPA INOX 304 3,00X1200X3000MM</t>
  </si>
  <si>
    <t>DISCO DE LIXA VELCRO 120-225MM</t>
  </si>
  <si>
    <t>FITA ISOLANTE 18MMX10M</t>
  </si>
  <si>
    <t>EXTENSOR TELESCOPICO 2M</t>
  </si>
  <si>
    <t>TELA SOLDADA Q166 2,45MX6,00M</t>
  </si>
  <si>
    <t>FITA ISOLANTE AUTO FUSAO 19,00MMX10M</t>
  </si>
  <si>
    <t>ABRACADEIRA NYLON 7,60X377MM</t>
  </si>
  <si>
    <t>BROCA ACO RAPIDO 13/64</t>
  </si>
  <si>
    <t>APLICADOR DE REJUNTE EM EVA</t>
  </si>
  <si>
    <t>CANTONEIRA ALUMINIO 3/4 POLIDO 3 METROS</t>
  </si>
  <si>
    <t>CORDA 10,00MM</t>
  </si>
  <si>
    <t>SELANTE PU USO GERAL PRETO 380G</t>
  </si>
  <si>
    <t>SOQUETE MAGNETICO 7/16 11MMX65MM</t>
  </si>
  <si>
    <t>CORDA 18MM MULTICOLOR</t>
  </si>
  <si>
    <t>PARAFUSO 1/4X3 FRANCES POLIDO</t>
  </si>
  <si>
    <t>ABRACADEIRA NYLON 280X4,8MM</t>
  </si>
  <si>
    <t>ABRACADEIRA NYLON 200X4,8MM</t>
  </si>
  <si>
    <t>SELANTE ACRILICO INTERIOR 440G BRANCO</t>
  </si>
  <si>
    <t>PINCEL 1 POLEGADA</t>
  </si>
  <si>
    <t>BASE DISCO LIXA VELCRO 150XM14</t>
  </si>
  <si>
    <t>DISCO DE LIXA 7G 60</t>
  </si>
  <si>
    <t>CORRENTE GALVANIZADA 8MMX5/16</t>
  </si>
  <si>
    <t>PARAFUSO SEXTAVADO 1/4X50</t>
  </si>
  <si>
    <t>BROCA SDS 10X210MM</t>
  </si>
  <si>
    <t>ENGATE CROMADO 60CM</t>
  </si>
  <si>
    <t>LIXA FERRO 150</t>
  </si>
  <si>
    <t>LIXA FERRO 220</t>
  </si>
  <si>
    <t>PINCEL SERIE 695 1.1/2</t>
  </si>
  <si>
    <t>REDUCAO CONCENTRICA 304L 101,60X38,10MM 4X1.1/2</t>
  </si>
  <si>
    <t>REDUCAO CONCENTRICA 304L 38,10X25,40MM 1.1/2X1</t>
  </si>
  <si>
    <t>CARCACA DE INOX 304 7X30 ROSCA 2 DRENO 3/4</t>
  </si>
  <si>
    <t>FILTRO DE POLIPROPILENO LISO 4X2.1/2</t>
  </si>
  <si>
    <t>MOLDE GN VERTICAL CABO HASTE 5/8X35MM</t>
  </si>
  <si>
    <t>MOLDE T CABO-HASTE 5/8X35MM</t>
  </si>
  <si>
    <t>PRESSOSTATO 135/175 ALAVANCA</t>
  </si>
  <si>
    <t>PLUG MACHO 3 PONTOS 32 A 380V</t>
  </si>
  <si>
    <t>DISCO DE CORTE 4.1/2 BLOCK</t>
  </si>
  <si>
    <t>BALDE PLASTICO 15 LITROS</t>
  </si>
  <si>
    <t>NIVEL BASE MAGNETICA GP 14</t>
  </si>
  <si>
    <t>POSTE PARA CHUMBAR 2,50M EM TUBO 40X60X1,25MM</t>
  </si>
  <si>
    <t>POSTE PARA CHUMBAR 3 METROS EM TUBO 40X60X1,25MM</t>
  </si>
  <si>
    <t>FIXADOR WOODCON M6X70MM 5/16 PONTA 17</t>
  </si>
  <si>
    <t>TINTA TOQUE FOSCO CINZA AGATA 3,2 LITROS</t>
  </si>
  <si>
    <t>CHUMBADOR PB 56200 5/16</t>
  </si>
  <si>
    <t>PARAFUSO SEXTAVADO 1/2X1.1/2</t>
  </si>
  <si>
    <t>PEDRA DE MARMORE CORUMBA</t>
  </si>
  <si>
    <t>CABO EXTENSAO 4X6MM 50M</t>
  </si>
  <si>
    <t>TERMINAL BIMETALICO OLHAL 25MM</t>
  </si>
  <si>
    <t>TERMINAL BIMETALICO OLHAL 35MM</t>
  </si>
  <si>
    <t>TERMINAL BIMETALICO OLHAL 70MM</t>
  </si>
  <si>
    <t>TERMINAL BIMETALICO OLHAL 150MM</t>
  </si>
  <si>
    <t>TERMINAL COMPRESSAO 95MM</t>
  </si>
  <si>
    <t>TUBO ASTM A270 OD 1X1,5MM</t>
  </si>
  <si>
    <t>CURVA 90 INOX 316L OD 1X1,5MM</t>
  </si>
  <si>
    <t>PARAFUSO SEXTAVADO INOX 12X070MA</t>
  </si>
  <si>
    <t>PORCA SEXTAVADA INOX 012,00MA</t>
  </si>
  <si>
    <t>ARRUELA PRESSAO INOX 012,00</t>
  </si>
  <si>
    <t>PARAFUSO CHIPBOARD 3.5X16</t>
  </si>
  <si>
    <t>BROCA AR 14,00MM</t>
  </si>
  <si>
    <t>BROCA AR 18,00MM</t>
  </si>
  <si>
    <t>OLEO QUARTA QUIMICA SOLUVEL</t>
  </si>
  <si>
    <t>ADESIVO PVC 850G</t>
  </si>
  <si>
    <t>JOELHO ESGOTO 45X150</t>
  </si>
  <si>
    <t>CONDULETE ALUMINIO BSP C/TP TIPO X1</t>
  </si>
  <si>
    <t>CONECTOR POLIWETZEL MULTIPLO ALUMINIO S/R 1 CPX20</t>
  </si>
  <si>
    <t>CONDULETE ALUMINIO BSP TIPO 1.1/4 IP54</t>
  </si>
  <si>
    <t>GRAMPO C LEVE 6 POLEGADAS</t>
  </si>
  <si>
    <t>CONECTOR MULTIPLO ALUMINIO S/R 1.1/4 CPX25</t>
  </si>
  <si>
    <t>CONDULETE ALUMINIO BSP TIPO X 1.1/2 IP54</t>
  </si>
  <si>
    <t>CONECTOR MULTIPLO ALUMINIO S/R 1.1/2 CPX30</t>
  </si>
  <si>
    <t>GRAMPO C LEVE 10 POLEGADAS</t>
  </si>
  <si>
    <t>CURVA PVC PARA ELETRODUTO C/R 90 1.1/4</t>
  </si>
  <si>
    <t>CURVA PVC PARA ELETRODUTO C/R 90 1.1/2</t>
  </si>
  <si>
    <t>ELETRODUTO GALVANIZADO FOGO MEDIO 0,90MM 3 METROS</t>
  </si>
  <si>
    <t>BUCHA ALUMINIO BSP 1.1/4</t>
  </si>
  <si>
    <t>ARRUELA ALUMINIO BSP 1.1/4</t>
  </si>
  <si>
    <t>CABO FLEXIVEL 750V 50,0MM2 - VERDE</t>
  </si>
  <si>
    <t>CABO FLEXIVEL 1KV 1X6,0MM2 HEPR - AZUL</t>
  </si>
  <si>
    <t>CABO FLEXIVEL 1KV 1X6,0MM2 HEPR - PRETO</t>
  </si>
  <si>
    <t>CABO FLEXIVEL 750V 70,0MM2 - VERDE</t>
  </si>
  <si>
    <t>CABO FLEXIVEL 750V 95,0MM2 - VERDE</t>
  </si>
  <si>
    <t>DRYWALL GUIA 48 ZN 0,50 3000 Z275</t>
  </si>
  <si>
    <t>DRYWALL MONTADO 48 ZN 0,50 3000 Z275</t>
  </si>
  <si>
    <t>PROWIRL D 200 7D2C15 DN15 1/2</t>
  </si>
  <si>
    <t>CHAPA INOX 304 12,70X550MM</t>
  </si>
  <si>
    <t>DISCO DESBATE 7 180X7,0X22,22</t>
  </si>
  <si>
    <t>PINCA 2,4X50MM TOCHA</t>
  </si>
  <si>
    <t>PERFIL GUIA 70 COM 3M 02</t>
  </si>
  <si>
    <t>PARAFUSO CAPETINHA 4,2X13MM</t>
  </si>
  <si>
    <t>PARAFUSO GN 3,5X25</t>
  </si>
  <si>
    <t>FITA TELADA AZUL 48MMX90M</t>
  </si>
  <si>
    <t>PERFIL CANALETA F-530 COM 3M</t>
  </si>
  <si>
    <t>PLACA RU VERDE 12,5MM 1,20X1,80</t>
  </si>
  <si>
    <t>PERFIL MONTANTE 70 COM 3M</t>
  </si>
  <si>
    <t>ARRUELA LISA 3/8 ZINCADA</t>
  </si>
  <si>
    <t>ABRACADEIRA NYLON 200X4,50MM</t>
  </si>
  <si>
    <t>BROCA SDS PLUS 20,0X200X260</t>
  </si>
  <si>
    <t>BROCA ESCALONADA 4,0 A 12,0MM 9 CORTES 2/2MM</t>
  </si>
  <si>
    <t>SERRA COPO AR 19MM</t>
  </si>
  <si>
    <t>SOQUETE MAGNETICO 011X65</t>
  </si>
  <si>
    <t>BROCA SDS PLUS 10X260</t>
  </si>
  <si>
    <t>SERRA COPO AR 46MM</t>
  </si>
  <si>
    <t>SERRA COPO AR 30MM</t>
  </si>
  <si>
    <t>SERRA COPO AR 51MM</t>
  </si>
  <si>
    <t>SUPORTE PARA SERRA COPO 32MM A 210MM</t>
  </si>
  <si>
    <t>VERGALHAO CA-60 12M</t>
  </si>
  <si>
    <t>PERFIL WI ASTM A572 GR 50 250X32,7</t>
  </si>
  <si>
    <t>FILTRO FL20 ESPIRALADO RETO 304 2.1/2X2.1/2</t>
  </si>
  <si>
    <t>ESPACADOR 50MM</t>
  </si>
  <si>
    <t>ARAME DE SOLDA MIG INOX 308L 0,80MM</t>
  </si>
  <si>
    <t>TUBO RETANGULAR 100X50X3,00MM</t>
  </si>
  <si>
    <t>ELETRODUTO PEAD CORRUGADO NORMATIZADO NBR 15715</t>
  </si>
  <si>
    <t>ELETRODUTO PVC CORRUGADO 3/4</t>
  </si>
  <si>
    <t>TELA PARA REFORCO 1X50M</t>
  </si>
  <si>
    <t>TELA FIBRA PARA JUNTAS 10CMX50M</t>
  </si>
  <si>
    <t>PLACOPLAST BASECOAT 20KG</t>
  </si>
  <si>
    <t>PLACA DE GESSO 12,5MMX1,20X2,40M</t>
  </si>
  <si>
    <t>TUBO INOX REDONDO 11,11MM</t>
  </si>
  <si>
    <t>TUBO INOX REDONDO 50,80MM</t>
  </si>
  <si>
    <t>TUBO INOX REDONDO 14,29MM</t>
  </si>
  <si>
    <t>TUBO INOX REDONDO 203,20MM</t>
  </si>
  <si>
    <t>TUBO INOX REDONDO 25,40MM</t>
  </si>
  <si>
    <t>TUBO INOX REDONDO 38,10MM</t>
  </si>
  <si>
    <t>TUBO INOX SEXTAVADO 22,22MM</t>
  </si>
  <si>
    <t>MACRO CENTRIFUGA CAPACIDADE 4 TUBOS 50ML</t>
  </si>
  <si>
    <t>BARRILETE CAPACIDADE 10 LITROS</t>
  </si>
  <si>
    <t>BARRILETE CAPACIDADE 5 LITROS</t>
  </si>
  <si>
    <t>VALVULA ESFERA TRIPARTIDA S1000 CL300 ACO CARBONO</t>
  </si>
  <si>
    <t>VALVULA GLOBO PN25 FERRO NODULAR GG-40</t>
  </si>
  <si>
    <t>ABRACADEIRA PVC VERMELHO SEM ROSCA 3/4</t>
  </si>
  <si>
    <t>ACIONADOR MANUAL IP 20 SOBREPOSTO</t>
  </si>
  <si>
    <t>TAMPA CEGA PVC SEM ROSCA 1/10/250</t>
  </si>
  <si>
    <t>LUMINARIA DE EMERGENCIA 3000 LUMENS COMPACT</t>
  </si>
  <si>
    <t>TAMPA CEGA PARA CONDULETE 1/2 E 3/4 ALUMINIO 01/36</t>
  </si>
  <si>
    <t>ADAPTADOR PVC SEM ROSCA 1 10/20</t>
  </si>
  <si>
    <t>LUMINARIA DE EMERGENCIA 1200 LUMENS COMPACT</t>
  </si>
  <si>
    <t>CAIXA PVC 6 ENTRADAS S/ROSCA 1/10/100</t>
  </si>
  <si>
    <t>CABO PP 3X2,50MM PT</t>
  </si>
  <si>
    <t>JUNCAO INTERNA 38X38MM</t>
  </si>
  <si>
    <t>TOMADA SOBREPOR 2 PONTOS 16A 220/240V</t>
  </si>
  <si>
    <t>PARAFUSO AUTO ATARRACHANTE 4,2X32MM</t>
  </si>
  <si>
    <t>TOMADA SOBREPOR 2 PONTOS 32A 220/240V</t>
  </si>
  <si>
    <t>PLUG FEMEA 2 PONTOS 10A 250V</t>
  </si>
  <si>
    <t>CABO FLEX EPR 1KV 90G 4X6,00MM PT</t>
  </si>
  <si>
    <t>CABO FLEX EPR 1KV 90G 3X4,00MM PT</t>
  </si>
  <si>
    <t>CURVA 90RL SCH 40 DN 10 273,05MM</t>
  </si>
  <si>
    <t>PLACA FOTOLUMINESCENTE MANGUEIRA SIMBOLO 150X150MM</t>
  </si>
  <si>
    <t>PLACA FOTOLUMINESCENTE SIRENE SIMBOLO 150X150MM</t>
  </si>
  <si>
    <t>CABO BLINDADO 4 VIAS 2X0,75 / 2X1,50</t>
  </si>
  <si>
    <t>CURVA SOLDAVEL 90G INOX 304 PIPE 1.1/2</t>
  </si>
  <si>
    <t>REDUCAO CONCENTRICA INOX 304 PIPE 2X1.1/2</t>
  </si>
  <si>
    <t>REDUCAO CONCENTRICA INOX 304 PIPE 2X1/2</t>
  </si>
  <si>
    <t>REDUCAO CONCENTRICA INOX 304 PIPE 3X2.1/2</t>
  </si>
  <si>
    <t>TE REDUCAO SOLDA INOX 304 PIPE 3X2</t>
  </si>
  <si>
    <t>TE REDUCAO SOLDAVEL INOX 304 PIPE 3X1.1/2</t>
  </si>
  <si>
    <t>TE REDUCAO SOLDAVEL INOX 304 PIPE 3X2.1/2</t>
  </si>
  <si>
    <t>TE RETO SOLDA INOX 304 PIPE 1.1/2</t>
  </si>
  <si>
    <t>TE RETO SOLDA INOX 304 PIPE 3</t>
  </si>
  <si>
    <t>UNIAO SOLDAVEL DIN EPDM INOX 304 2</t>
  </si>
  <si>
    <t>UNIAO SOLDAVEL DIN EPDM INOX 304 1.1/2</t>
  </si>
  <si>
    <t>UNIAO SOLDAVEL DIN EPDM INOX 304 4</t>
  </si>
  <si>
    <t>UNIAO SOLDAVEL DIN EPDM INOX 304 3</t>
  </si>
  <si>
    <t>UNIAO SOLDAVEL DIN EPDM INOX 304 2.1/2</t>
  </si>
  <si>
    <t>GRAMPO C 3/8 COM PARAFUSO GE COMPLETO</t>
  </si>
  <si>
    <t>GAVETEIRO PARA ESCRITORIO</t>
  </si>
  <si>
    <t>CAFETEIRA ELETRICA PRETA 110V</t>
  </si>
  <si>
    <t>KM</t>
  </si>
  <si>
    <t>EMPRESA MP</t>
  </si>
  <si>
    <t>2701140044CB01</t>
  </si>
  <si>
    <t>-</t>
  </si>
  <si>
    <t>2701020073CB01</t>
  </si>
  <si>
    <t>PREFORMA 2,5L VERDE A</t>
  </si>
  <si>
    <t>2701050032CB01</t>
  </si>
  <si>
    <t>2701050033CB01</t>
  </si>
  <si>
    <t>2701050034CB01</t>
  </si>
  <si>
    <t>2701130011CB01</t>
  </si>
  <si>
    <t>2701040004CB01</t>
  </si>
  <si>
    <t>2701010112CB01</t>
  </si>
  <si>
    <t>2701010110CB01</t>
  </si>
  <si>
    <t>2701040028CB01</t>
  </si>
  <si>
    <t>2701020072CB01</t>
  </si>
  <si>
    <t>PREFORMA 2,5L CRISTAL A</t>
  </si>
  <si>
    <t>2901010004CB01</t>
  </si>
  <si>
    <t>ROTULO ADESIVO CV CHOPP DA QUINTA</t>
  </si>
  <si>
    <t>2901030004CB01</t>
  </si>
  <si>
    <t>2901270010CB01</t>
  </si>
  <si>
    <t>2701160014CB01</t>
  </si>
  <si>
    <t>2701160013CB01</t>
  </si>
  <si>
    <t>2701180001CB01</t>
  </si>
  <si>
    <t>32593CB01</t>
  </si>
  <si>
    <t>2701010111CB01</t>
  </si>
  <si>
    <t>2701260005CB01</t>
  </si>
  <si>
    <t>2701140041CB01</t>
  </si>
  <si>
    <t>2701140042CB01</t>
  </si>
  <si>
    <t>2701140040CB01</t>
  </si>
  <si>
    <t>2701020062CB01</t>
  </si>
  <si>
    <t>2701020063CB01</t>
  </si>
  <si>
    <t>2701020069CB01</t>
  </si>
  <si>
    <t>2701020033CB01</t>
  </si>
  <si>
    <t>2701020010CB01</t>
  </si>
  <si>
    <t>2701010103CB01</t>
  </si>
  <si>
    <t>2701020071CB01</t>
  </si>
  <si>
    <t>2701010107CB01</t>
  </si>
  <si>
    <t>2701010104CB01</t>
  </si>
  <si>
    <t>2701160015CB01</t>
  </si>
  <si>
    <t>2701030024CB01</t>
  </si>
  <si>
    <t>2701030018CB01</t>
  </si>
  <si>
    <t>2701030026CB01</t>
  </si>
  <si>
    <t>2701150008CB01</t>
  </si>
  <si>
    <t>2701150002CB01</t>
  </si>
  <si>
    <t>2701020074CB01</t>
  </si>
  <si>
    <t>2701060006CB01</t>
  </si>
  <si>
    <t>RK01</t>
  </si>
  <si>
    <t>ACUCAR CRISTAL - IND.</t>
  </si>
  <si>
    <t>fosf</t>
  </si>
  <si>
    <t>ACIDO FOSFÓRICO</t>
  </si>
  <si>
    <t xml:space="preserve">ACIDO MALICO </t>
  </si>
  <si>
    <t>ACIDO TARTARICO - IND</t>
  </si>
  <si>
    <t>AROMA ART DE FRAMBOESA BOMBADAO</t>
  </si>
  <si>
    <t>AROMA ARTIFICIAL DE FRAMBOESA RB 25092</t>
  </si>
  <si>
    <t>AROMA DE ABACAXI 10077</t>
  </si>
  <si>
    <t>AROMA DE LIMAO VERDE IND</t>
  </si>
  <si>
    <t>AROMA FRAMBOESA 25523</t>
  </si>
  <si>
    <t>AROMA FRUTAS TROPICAIS IND</t>
  </si>
  <si>
    <t xml:space="preserve">AROMA IN LIMAO SICILIANO - IND </t>
  </si>
  <si>
    <t>AROMA MAÇA VERDE IND</t>
  </si>
  <si>
    <t xml:space="preserve">AROMA MELAO IND </t>
  </si>
  <si>
    <t xml:space="preserve">AROMA NATURA DE CITRUS RB 25395- IND </t>
  </si>
  <si>
    <t>BASE PARA REFRIG DE COLA 7729</t>
  </si>
  <si>
    <t>CITRATO DE SODIO - IND</t>
  </si>
  <si>
    <t xml:space="preserve">CLOUDING LEMON IN </t>
  </si>
  <si>
    <t xml:space="preserve">COMPOSTO VODKA TRAD - IND               </t>
  </si>
  <si>
    <t>CONCENTRADO B. ENERGETICA AÇAI</t>
  </si>
  <si>
    <t>CONCENTRADO BEBIDAS ENERGETICA - IND</t>
  </si>
  <si>
    <t>CONCENTRADO ENERGETICO CAFÉ IAB 7311</t>
  </si>
  <si>
    <t>CORANTE AZUL BRILHANTE - IND</t>
  </si>
  <si>
    <t>CORANTE VERMELHO 1009</t>
  </si>
  <si>
    <t>CX 12X300ML</t>
  </si>
  <si>
    <t>CX PAP ENERGETICO FURIOSO 250ML C/4 IND</t>
  </si>
  <si>
    <t xml:space="preserve">EMULSÃO COLA E-0388 ADM </t>
  </si>
  <si>
    <t>EMULSÃO NEUTRA PARA SUCO</t>
  </si>
  <si>
    <t xml:space="preserve">EMULSAO SABOR CITRUS - IND </t>
  </si>
  <si>
    <t>ETANOL NEUTRO ALCOOL ETILICO POT</t>
  </si>
  <si>
    <t>EXTRATO TUTTI FRUTTI</t>
  </si>
  <si>
    <t>FILME TERMO ENCOLHIVEL 420X005</t>
  </si>
  <si>
    <t>FILME TERMO ENCOLHIVEL 600 MM X 0,04</t>
  </si>
  <si>
    <t>FILME TERMO ENCOLHIVEL 660 MM X 0,04</t>
  </si>
  <si>
    <t>FILME TERMO ENCOLHIVEL 860X0,05</t>
  </si>
  <si>
    <t xml:space="preserve">FILME TERMO ENCOLHIVEL LISO 560 X 0,08 </t>
  </si>
  <si>
    <t>GARRAFA SPIDER 900ML</t>
  </si>
  <si>
    <t>PREFORMA 18G VERDE</t>
  </si>
  <si>
    <t>PREFORMA 2L CRISTAL PERFIL BAIXO 41GR</t>
  </si>
  <si>
    <t>PREFORMA 2L VERDE PERFIL BAIXO 41GR</t>
  </si>
  <si>
    <t>AROMA UVA VERDE SAPORITI IND</t>
  </si>
  <si>
    <t xml:space="preserve">PREFORMA 500ML VERDE </t>
  </si>
  <si>
    <t xml:space="preserve">PREFORMA PET 13,4 GR CRISTAL </t>
  </si>
  <si>
    <t>PREFORMA PET 13,4 GR VERDE</t>
  </si>
  <si>
    <t>PREFORMA PET 200ML CRISTAL 12G</t>
  </si>
  <si>
    <t>PREFORMA PET 200ML VERDE 12G</t>
  </si>
  <si>
    <t>PREFORMA PET 250ML CRISTAL ENERG (15,8GR)</t>
  </si>
  <si>
    <t>PREFORMA PET 250ML VERDE</t>
  </si>
  <si>
    <t>PREFORMA PET 38,0 G VERDE</t>
  </si>
  <si>
    <t>PREMIX ENERG EMULVIT 8942 - IND</t>
  </si>
  <si>
    <t>PREMIX ENERG EMULVIT 8959 - BOMBADÃO</t>
  </si>
  <si>
    <t>PREP ACIDO COLA + CAAFEINA ANIDRA</t>
  </si>
  <si>
    <t>QUININO - IND</t>
  </si>
  <si>
    <t>ROT FURIOSO CITRUS 250ML - IND</t>
  </si>
  <si>
    <t>ROT FURIOSO CITRUS 2L - IND</t>
  </si>
  <si>
    <t>ROT SLEE NOCH LIMAO 275ML - IND ROTULO</t>
  </si>
  <si>
    <t>ROTULO SLEEVE COQ NOCH LIMAO 275ML IND</t>
  </si>
  <si>
    <t>ROT SLEE NOCH MARACUJA 275ML - IND ROTULO</t>
  </si>
  <si>
    <t>ROT SLEE NOCH MELANCIA E MORAN 275ML - IND ROTULO</t>
  </si>
  <si>
    <t>ROTULO ABACAXI 2L</t>
  </si>
  <si>
    <t>ROTULO ABACAXI 600ML</t>
  </si>
  <si>
    <t>ROTULO AGUA TONICA MALDIVES IND</t>
  </si>
  <si>
    <t>ROTULO AGUA TONICA MALDIVES ZERO IND</t>
  </si>
  <si>
    <t>ROTULO BOMBADÃO 2L - IND</t>
  </si>
  <si>
    <t xml:space="preserve">ROTULO TERNURA LARANJA S/SUCO 2L </t>
  </si>
  <si>
    <t>ROTULO REFRIKO LARANJA DQI1% 200ML</t>
  </si>
  <si>
    <t>ROTULO REFRIKO UVA DQI1% 200ML</t>
  </si>
  <si>
    <t>ROTULO REFRIKO LIMÃO DQI1% 200ML</t>
  </si>
  <si>
    <t xml:space="preserve">ROTULO BOPP REFRISHOW GUARANA 2L </t>
  </si>
  <si>
    <t xml:space="preserve">ROTULO COLA 600ML </t>
  </si>
  <si>
    <t>ROTULO FRAMBOESA 250ML</t>
  </si>
  <si>
    <t>ROTULO FRAMBOESA 2L</t>
  </si>
  <si>
    <t>ROTULO FRAMBOESA 2L REDUZIDO</t>
  </si>
  <si>
    <t>ROTULO FRAMBOESA 600ML</t>
  </si>
  <si>
    <t>ROTULO FURIOSO 250ML - IND</t>
  </si>
  <si>
    <t>ROTULO FURIOSO 2L - IND</t>
  </si>
  <si>
    <t>ROTULO FURIOSO AÇAI 250ML - IND</t>
  </si>
  <si>
    <t>ROTULO FURIOSO AÇAI 2L - IND</t>
  </si>
  <si>
    <t>ROTULO FURIOSO CAFÉ 250ML IND</t>
  </si>
  <si>
    <t>ROTULO FURIOSO MANGA 250ML IND</t>
  </si>
  <si>
    <t>ROTULO FURIOSO MANGA 2L - IND</t>
  </si>
  <si>
    <t>ROTULO FURIOSO MELANCIA E MORANGO 250ML IND</t>
  </si>
  <si>
    <t>ROTULO FURIOSO MELANCIA E MORANGO 2L - IND</t>
  </si>
  <si>
    <t>ROTULO FURIOSO MELAO 250ML IND</t>
  </si>
  <si>
    <t>ROTULO FURIOSO MELAO 2L - IND</t>
  </si>
  <si>
    <t>ROTULO FURIOSO TROPICAL 250ML IND</t>
  </si>
  <si>
    <t>ROTULO FURIOSO TROPICAL 2L - IND</t>
  </si>
  <si>
    <t>ROTULO FURIOSO ZERO AÇUCAR 250 ML</t>
  </si>
  <si>
    <t>ROTULO GUARANA  REDUZIDO 2L</t>
  </si>
  <si>
    <t>ROTULO GUARANA 200ML</t>
  </si>
  <si>
    <t xml:space="preserve">ROTULO GUARANA 200ML REDUZIDO                  </t>
  </si>
  <si>
    <t>ROTULO GUARANA 250ML</t>
  </si>
  <si>
    <t>ROTULO GUARANA 2L ZERO</t>
  </si>
  <si>
    <t>ROTULO GUARANA 600ML</t>
  </si>
  <si>
    <t>ROTULO ICE 250ML</t>
  </si>
  <si>
    <t>ROTULO LARANJA 200ML</t>
  </si>
  <si>
    <t>ROTULO LARANJA 250ML</t>
  </si>
  <si>
    <t>ROTULO LARANJA 600ML</t>
  </si>
  <si>
    <t>ROTULO LIMAO 200ML</t>
  </si>
  <si>
    <t>ROTULO LIMAO 250ML</t>
  </si>
  <si>
    <t>ROTULO LIMAO 500ML</t>
  </si>
  <si>
    <t>ROTULO LIMAO 600ML</t>
  </si>
  <si>
    <t>ROTULO REFRIKO COLA 200ML</t>
  </si>
  <si>
    <t>ROTULO REFRIKO COLA 200ML REDUZIDO</t>
  </si>
  <si>
    <t>ROTULO REFRIKO COLA 250ML</t>
  </si>
  <si>
    <t>ROTULO REFRIKO COLA 2L ZERO</t>
  </si>
  <si>
    <t>ROTULO REFRIKO COLA REDUZIDO 2L</t>
  </si>
  <si>
    <t>rot1L</t>
  </si>
  <si>
    <t>ROTULO REFRIKO TUBAINA 1L</t>
  </si>
  <si>
    <t>ROTULO GUARANA ZERO 200ML</t>
  </si>
  <si>
    <t>ROTULO REFRIKO TUBAINA 200ML</t>
  </si>
  <si>
    <t>ROTULO REFRIKO TUBAINA 250ML</t>
  </si>
  <si>
    <t>ROTULO REFRIKO TUBAINA 2L</t>
  </si>
  <si>
    <t>ROTULO REFRIKO UVA 2L</t>
  </si>
  <si>
    <t>ROTULO SLEEVE GIN ACET 900ML</t>
  </si>
  <si>
    <t>ROTULO TUBAINA 600ML</t>
  </si>
  <si>
    <t>ROTULO TUBAJUJUBA 2L</t>
  </si>
  <si>
    <t>ROTULO TUBAJUJUBA 2L - IND</t>
  </si>
  <si>
    <t>ROTULO TUBAJUJUBA 500ML</t>
  </si>
  <si>
    <t>ROTULO TUBAJUJUBA LARANJA 2L - IND</t>
  </si>
  <si>
    <t>ROTULO TUTTI FRUTTI 600ML</t>
  </si>
  <si>
    <t>ROTULO UVA 200ML</t>
  </si>
  <si>
    <t>ROTULO UVA 250ML</t>
  </si>
  <si>
    <t>SUCO CONCENTRADO DE ABACAXI</t>
  </si>
  <si>
    <t>SUCO CONCENTRADO DE FRAMBOESA</t>
  </si>
  <si>
    <t>TAMPA 2850/4 AZUL H/S VODKA JAMES-IND</t>
  </si>
  <si>
    <t>TAMPA 2850/5 AZUL H/S GIN</t>
  </si>
  <si>
    <t>ROTULO FURIOSO UVA VERDE E PESSEGO 2L</t>
  </si>
  <si>
    <t>TAMPA MAGENTA REFRIKO</t>
  </si>
  <si>
    <t xml:space="preserve">XAROPE AGUA TONICA MALDIVES             </t>
  </si>
  <si>
    <t>XAROPE COMPOSTO COLA</t>
  </si>
  <si>
    <t>XAROPE COMPOSTO DE LIMÃO</t>
  </si>
  <si>
    <t xml:space="preserve">XAROPE COMPOSTO GUARANA                 </t>
  </si>
  <si>
    <t xml:space="preserve">XAROPE COMPOSTO LARANJA                 </t>
  </si>
  <si>
    <t xml:space="preserve">XAROPE COMPOSTO TUBAINA                 </t>
  </si>
  <si>
    <t>PREFORMA 54,4GR CRISTAL SHORT NECK</t>
  </si>
  <si>
    <t>PREFORMA 54,6GR VERDE SHORT NECK</t>
  </si>
  <si>
    <t xml:space="preserve">ROTULO REFRISHOW LARANJA S/SUCO 2L </t>
  </si>
  <si>
    <t>PREFORMA PET 46,7GR CRISTAL - PR</t>
  </si>
  <si>
    <t>32.1</t>
  </si>
  <si>
    <t>2701010066</t>
  </si>
  <si>
    <t>2701010065</t>
  </si>
  <si>
    <t xml:space="preserve">FILME TERMOENCOLHIVEL CER DEL PUERTO 269ML </t>
  </si>
  <si>
    <t xml:space="preserve">FILME TERMOENCOLHIVEL CER DEL PUERTO 350ML </t>
  </si>
  <si>
    <t>006</t>
  </si>
  <si>
    <t>FURIOSO TANGERINA E LIMAO ZERO 6X473ML</t>
  </si>
  <si>
    <t>0015</t>
  </si>
  <si>
    <t>ROTULO SLEEVE FURIOSO TANGERINA E LIMAO ZERO 473ML</t>
  </si>
  <si>
    <t>TAMPA LATA METALICA ISE-202</t>
  </si>
  <si>
    <t>CONCENTRADO BEBIDA ENERGETICA TANGERINA</t>
  </si>
  <si>
    <t>LATA FURIOSO TANGERINA E LIMAO ZERO 473ML</t>
  </si>
  <si>
    <t>BREWERS CLAREX</t>
  </si>
  <si>
    <t>MATUFAST DIMETILPOLISILOXANO</t>
  </si>
  <si>
    <t>155</t>
  </si>
  <si>
    <t>158</t>
  </si>
  <si>
    <t>168</t>
  </si>
  <si>
    <t>0506</t>
  </si>
  <si>
    <t>SERVICO FURIOSO TANGERINA E LIMAO ZERO 473ML</t>
  </si>
  <si>
    <t>LAVRE</t>
  </si>
  <si>
    <t>CAIXA REFRIGERANTE REFRIKO TUBAINA S/ ACUCARES 12X300ML</t>
  </si>
  <si>
    <t>OBS</t>
  </si>
  <si>
    <t>30/06/2026</t>
  </si>
  <si>
    <t>1519CB01</t>
  </si>
  <si>
    <t>32585CM01</t>
  </si>
  <si>
    <t>LATA CER MOEMA PILSEN ARGENTINA 473ml</t>
  </si>
  <si>
    <t>2701040004RK01</t>
  </si>
  <si>
    <t>1522CB01</t>
  </si>
  <si>
    <t>837RK01</t>
  </si>
  <si>
    <t>2701020069RK01</t>
  </si>
  <si>
    <t>32582CM01</t>
  </si>
  <si>
    <t>32583CM01</t>
  </si>
  <si>
    <t>32584CM01</t>
  </si>
  <si>
    <t>32586CM01</t>
  </si>
  <si>
    <t>2701010075CM01</t>
  </si>
  <si>
    <t>2701010076CM01</t>
  </si>
  <si>
    <t>2701010077CM01</t>
  </si>
  <si>
    <t>2701010078CM01</t>
  </si>
  <si>
    <t>396CM01</t>
  </si>
  <si>
    <t>2701020008CM01</t>
  </si>
  <si>
    <t>2701020067CM01</t>
  </si>
  <si>
    <t>2701020069CM01</t>
  </si>
  <si>
    <t>2701020071CM01</t>
  </si>
  <si>
    <t>32588CM01</t>
  </si>
  <si>
    <t>2701030026CM01</t>
  </si>
  <si>
    <t>830CM01</t>
  </si>
  <si>
    <t>2701160014CM01</t>
  </si>
  <si>
    <t>2701160015CM01</t>
  </si>
  <si>
    <t>2701180001CM01</t>
  </si>
  <si>
    <t>30574CM01</t>
  </si>
  <si>
    <t>AGUA NEVOA S/GAS 12X500ML</t>
  </si>
  <si>
    <t>AROMA IDENTICO AO NATURAL DE FRAMBOESA 25860 SAPORITI</t>
  </si>
  <si>
    <t>2476CB01</t>
  </si>
  <si>
    <t>2701020067RK01</t>
  </si>
  <si>
    <t>2317CB01</t>
  </si>
  <si>
    <t>2365CB01</t>
  </si>
  <si>
    <t>2631CB01</t>
  </si>
  <si>
    <t>2320CB01</t>
  </si>
  <si>
    <t>2323CB01</t>
  </si>
  <si>
    <t>2701030027RK01</t>
  </si>
  <si>
    <t>Tampa Lata Metalica Ise-202</t>
  </si>
  <si>
    <t>2701060006RK01</t>
  </si>
  <si>
    <t>Corante Caramelo Cerveja</t>
  </si>
  <si>
    <t>2701090003RK01</t>
  </si>
  <si>
    <t>Acido Lactico</t>
  </si>
  <si>
    <t>2701200002RK01</t>
  </si>
  <si>
    <t>Lupulo Lsk Kettle Redi</t>
  </si>
  <si>
    <t>2701210002RK01</t>
  </si>
  <si>
    <t>Silica HP 9000 Deraclar</t>
  </si>
  <si>
    <t>2701210003RK01</t>
  </si>
  <si>
    <t>Estabilizante Pvpp Clear Max</t>
  </si>
  <si>
    <t>2701210004RK01</t>
  </si>
  <si>
    <t>Enzimas Ultraflo</t>
  </si>
  <si>
    <t>2701210005RK01</t>
  </si>
  <si>
    <t>Alginato Propileno Glicol</t>
  </si>
  <si>
    <t>2701250001RK01</t>
  </si>
  <si>
    <t>Cloreto Calcio</t>
  </si>
  <si>
    <t>2701010039CB01</t>
  </si>
  <si>
    <t>Rotulo Sleeve Furioso Tradicional 250ml</t>
  </si>
  <si>
    <t>2701010062CB01</t>
  </si>
  <si>
    <t>Rotulo Sleeve Furioso Melancia e Morango 250ml</t>
  </si>
  <si>
    <t>2701010098CB01</t>
  </si>
  <si>
    <t>Rotulo Sleeve Bombadao 2l</t>
  </si>
  <si>
    <t>2701020001CB01</t>
  </si>
  <si>
    <t>Preforma Cristal 200ml A</t>
  </si>
  <si>
    <t>2701020002CB01</t>
  </si>
  <si>
    <t>Preforma Verde 200ml A</t>
  </si>
  <si>
    <t>2701160009CB01</t>
  </si>
  <si>
    <t>Caixa Refrigerante Refriko Tubaina sem Acucares 12x300ml</t>
  </si>
  <si>
    <t>MAI-26 C/ IMP</t>
  </si>
  <si>
    <t>MAI-26 S/ IMP</t>
  </si>
  <si>
    <t xml:space="preserve">FILME </t>
  </si>
  <si>
    <t>COMPOSTO REFRISHOW/ TERNURA/TUBAJUJUBA</t>
  </si>
  <si>
    <t>2000010001</t>
  </si>
  <si>
    <t>2000010003</t>
  </si>
  <si>
    <t>2000010004</t>
  </si>
  <si>
    <t>2000010005</t>
  </si>
  <si>
    <t>011</t>
  </si>
  <si>
    <t>2000010006</t>
  </si>
  <si>
    <t>2000010009</t>
  </si>
  <si>
    <t>2000010010</t>
  </si>
  <si>
    <t>2000010011</t>
  </si>
  <si>
    <t>2000010012</t>
  </si>
  <si>
    <t>2000010013</t>
  </si>
  <si>
    <t>2000010014</t>
  </si>
  <si>
    <t>2000010015</t>
  </si>
  <si>
    <t>2000010016</t>
  </si>
  <si>
    <t>2000010017</t>
  </si>
  <si>
    <t>2000010018</t>
  </si>
  <si>
    <t>2000010020</t>
  </si>
  <si>
    <t>2000010021</t>
  </si>
  <si>
    <t>2000010023</t>
  </si>
  <si>
    <t>2000010025</t>
  </si>
  <si>
    <t>2000010026</t>
  </si>
  <si>
    <t>2000010027</t>
  </si>
  <si>
    <t>2000010028</t>
  </si>
  <si>
    <t>2000010029</t>
  </si>
  <si>
    <t>2000010030</t>
  </si>
  <si>
    <t>2000010032</t>
  </si>
  <si>
    <t>2000010033</t>
  </si>
  <si>
    <t>2000010034</t>
  </si>
  <si>
    <t>2000010035</t>
  </si>
  <si>
    <t>2000010059</t>
  </si>
  <si>
    <t>2000010074</t>
  </si>
  <si>
    <t>2000010076</t>
  </si>
  <si>
    <t>2000010077</t>
  </si>
  <si>
    <t>2000010080</t>
  </si>
  <si>
    <t>2000010081</t>
  </si>
  <si>
    <t>2000010083</t>
  </si>
  <si>
    <t>2000010087</t>
  </si>
  <si>
    <t>2000010088</t>
  </si>
  <si>
    <t>2000010089</t>
  </si>
  <si>
    <t>2000010094</t>
  </si>
  <si>
    <t>2000010096</t>
  </si>
  <si>
    <t>REFRIKO TUBAINA S/ ACUCARES 6X2LT</t>
  </si>
  <si>
    <t>2000020001</t>
  </si>
  <si>
    <t>2000020004</t>
  </si>
  <si>
    <t>2000020005</t>
  </si>
  <si>
    <t>2000020010</t>
  </si>
  <si>
    <t>2000020011</t>
  </si>
  <si>
    <t>2000020012</t>
  </si>
  <si>
    <t>020</t>
  </si>
  <si>
    <t>2000020013</t>
  </si>
  <si>
    <t>2000020014</t>
  </si>
  <si>
    <t>2000020016</t>
  </si>
  <si>
    <t>2000020017</t>
  </si>
  <si>
    <t>2000020019</t>
  </si>
  <si>
    <t>2000020020</t>
  </si>
  <si>
    <t>2000020023</t>
  </si>
  <si>
    <t>2000020050</t>
  </si>
  <si>
    <t>2000020051</t>
  </si>
  <si>
    <t>2000020052</t>
  </si>
  <si>
    <t>2000020053</t>
  </si>
  <si>
    <t>2000020054</t>
  </si>
  <si>
    <t>2000020055</t>
  </si>
  <si>
    <t>2000020056</t>
  </si>
  <si>
    <t>2000020057</t>
  </si>
  <si>
    <t>2000020064</t>
  </si>
  <si>
    <t>2000020066</t>
  </si>
  <si>
    <t>2000020069</t>
  </si>
  <si>
    <t>2000020070</t>
  </si>
  <si>
    <t>2000030001</t>
  </si>
  <si>
    <t>2000030002</t>
  </si>
  <si>
    <t>2000030003</t>
  </si>
  <si>
    <t>2000030008</t>
  </si>
  <si>
    <t>2000030012</t>
  </si>
  <si>
    <t>2000030024</t>
  </si>
  <si>
    <t>2000030025</t>
  </si>
  <si>
    <t>2000030026</t>
  </si>
  <si>
    <t>2000030027</t>
  </si>
  <si>
    <t>2000030032</t>
  </si>
  <si>
    <t>2000040001</t>
  </si>
  <si>
    <t>2000040003</t>
  </si>
  <si>
    <t>2000040004</t>
  </si>
  <si>
    <t>2000040005</t>
  </si>
  <si>
    <t>2000040010</t>
  </si>
  <si>
    <t>2000040011</t>
  </si>
  <si>
    <t>2000040012</t>
  </si>
  <si>
    <t>2000040014</t>
  </si>
  <si>
    <t>2000040015</t>
  </si>
  <si>
    <t>2000040016</t>
  </si>
  <si>
    <t>2000040017</t>
  </si>
  <si>
    <t>2000040018</t>
  </si>
  <si>
    <t>2000040030</t>
  </si>
  <si>
    <t>2000040034</t>
  </si>
  <si>
    <t>2000040037</t>
  </si>
  <si>
    <t>2000040038</t>
  </si>
  <si>
    <t>2000040039</t>
  </si>
  <si>
    <t>CER BAMBOA 12X330ML - INTER RORAIMA</t>
  </si>
  <si>
    <t>2000050016</t>
  </si>
  <si>
    <t>2000050017</t>
  </si>
  <si>
    <t>2000120001</t>
  </si>
  <si>
    <t>2000120003</t>
  </si>
  <si>
    <t>2000120007</t>
  </si>
  <si>
    <t>2000130001</t>
  </si>
  <si>
    <t>2000130003</t>
  </si>
  <si>
    <t>2000170001</t>
  </si>
  <si>
    <t>2000170002</t>
  </si>
  <si>
    <t>2000170003</t>
  </si>
  <si>
    <t>2000170004</t>
  </si>
  <si>
    <t>2000170005</t>
  </si>
  <si>
    <t>2000170006</t>
  </si>
  <si>
    <t>2000170007</t>
  </si>
  <si>
    <t>2000170008</t>
  </si>
  <si>
    <t>2000170009</t>
  </si>
  <si>
    <t>2100010001</t>
  </si>
  <si>
    <t>2100010004</t>
  </si>
  <si>
    <t>2100010005</t>
  </si>
  <si>
    <t>2100010006</t>
  </si>
  <si>
    <t>2100010007</t>
  </si>
  <si>
    <t>2100010008</t>
  </si>
  <si>
    <t>2100010009</t>
  </si>
  <si>
    <t>2100010010</t>
  </si>
  <si>
    <t>2100010011</t>
  </si>
  <si>
    <t>REFRIKO GUARANA 12X500ML IND - CERVEJARIA</t>
  </si>
  <si>
    <t>2100010012</t>
  </si>
  <si>
    <t>REFRIKO COLA 12X500ML IND - CERVEJARIA</t>
  </si>
  <si>
    <t>2100010013</t>
  </si>
  <si>
    <t>REFRIKO LARANJA 12X500ML IND - CERVEJARIA</t>
  </si>
  <si>
    <t>2100010014</t>
  </si>
  <si>
    <t>REFRIKO TUBAINA 12X500ML IND - CERVEJARIA</t>
  </si>
  <si>
    <t>2100020001</t>
  </si>
  <si>
    <t>2100020002</t>
  </si>
  <si>
    <t>2100020003</t>
  </si>
  <si>
    <t>2100020006</t>
  </si>
  <si>
    <t>2100020007</t>
  </si>
  <si>
    <t>2100020008</t>
  </si>
  <si>
    <t>2100020009</t>
  </si>
  <si>
    <t>2100020010</t>
  </si>
  <si>
    <t>2100020011</t>
  </si>
  <si>
    <t>2100020012</t>
  </si>
  <si>
    <t>2100020014</t>
  </si>
  <si>
    <t>2100020015</t>
  </si>
  <si>
    <t>2100020017</t>
  </si>
  <si>
    <t>2100030001</t>
  </si>
  <si>
    <t>2100030004</t>
  </si>
  <si>
    <t>2100030005</t>
  </si>
  <si>
    <t>2100030006</t>
  </si>
  <si>
    <t>2100040001</t>
  </si>
  <si>
    <t>2100040003</t>
  </si>
  <si>
    <t>2100040004</t>
  </si>
  <si>
    <t>2100040005</t>
  </si>
  <si>
    <t>2100040011</t>
  </si>
  <si>
    <t>2100040012</t>
  </si>
  <si>
    <t>2100040013</t>
  </si>
  <si>
    <t>2100040014</t>
  </si>
  <si>
    <t>2100040015</t>
  </si>
  <si>
    <t>2100040016</t>
  </si>
  <si>
    <t>2100040017</t>
  </si>
  <si>
    <t>2100050001</t>
  </si>
  <si>
    <t>2100050002</t>
  </si>
  <si>
    <t>2100050004</t>
  </si>
  <si>
    <t>2100050005</t>
  </si>
  <si>
    <t>2100050006</t>
  </si>
  <si>
    <t>2100050007</t>
  </si>
  <si>
    <t>2100050008</t>
  </si>
  <si>
    <t>2100050010</t>
  </si>
  <si>
    <t>017</t>
  </si>
  <si>
    <t>2100050011</t>
  </si>
  <si>
    <t>2100050012</t>
  </si>
  <si>
    <t>2100110001</t>
  </si>
  <si>
    <t>2200010007</t>
  </si>
  <si>
    <t>2200010011</t>
  </si>
  <si>
    <t>REFRIKO GUARANA 12X500ML IND - REFRIKO</t>
  </si>
  <si>
    <t>2200010012</t>
  </si>
  <si>
    <t>REFRIKO COLA 12X500ML IND - REFRIKO</t>
  </si>
  <si>
    <t>2200010013</t>
  </si>
  <si>
    <t>REFRIKO LARANJA 12X500ML IND - REFRIKO</t>
  </si>
  <si>
    <t>2200010014</t>
  </si>
  <si>
    <t>REFRIKO TUBAINA 12X500ML IND - REFRIKO</t>
  </si>
  <si>
    <t>2200040013</t>
  </si>
  <si>
    <t>2200040014</t>
  </si>
  <si>
    <t>2200040025</t>
  </si>
  <si>
    <t>2300050001</t>
  </si>
  <si>
    <t>2300050002</t>
  </si>
  <si>
    <t>2400010009</t>
  </si>
  <si>
    <t>2400030006</t>
  </si>
  <si>
    <t>2400040001</t>
  </si>
  <si>
    <t>2400040003</t>
  </si>
  <si>
    <t>2400040004</t>
  </si>
  <si>
    <t>105</t>
  </si>
  <si>
    <t>2400040005</t>
  </si>
  <si>
    <t>2400170005</t>
  </si>
  <si>
    <t>2400170006</t>
  </si>
  <si>
    <t>2400170007</t>
  </si>
  <si>
    <t>CHOPP DOM FIORELO 15LT</t>
  </si>
  <si>
    <t>2500010001</t>
  </si>
  <si>
    <t>2500010002</t>
  </si>
  <si>
    <t>2500010003</t>
  </si>
  <si>
    <t>2500010004</t>
  </si>
  <si>
    <t>2500010005</t>
  </si>
  <si>
    <t>2500010007</t>
  </si>
  <si>
    <t>2500010008</t>
  </si>
  <si>
    <t>2500010010</t>
  </si>
  <si>
    <t>2500010011</t>
  </si>
  <si>
    <t>2500010012</t>
  </si>
  <si>
    <t>2500010013</t>
  </si>
  <si>
    <t>2500020001</t>
  </si>
  <si>
    <t>2500020002</t>
  </si>
  <si>
    <t>2500020003</t>
  </si>
  <si>
    <t>2500020004</t>
  </si>
  <si>
    <t>2500020005</t>
  </si>
  <si>
    <t>2500020007</t>
  </si>
  <si>
    <t>2500020008</t>
  </si>
  <si>
    <t>2500020009</t>
  </si>
  <si>
    <t>2500020010</t>
  </si>
  <si>
    <t>2500020014</t>
  </si>
  <si>
    <t>2500030001</t>
  </si>
  <si>
    <t>2500030002</t>
  </si>
  <si>
    <t>2500040001</t>
  </si>
  <si>
    <t>2500040002</t>
  </si>
  <si>
    <t>2500040003</t>
  </si>
  <si>
    <t>2500040004</t>
  </si>
  <si>
    <t>2500040009</t>
  </si>
  <si>
    <t>2500040010</t>
  </si>
  <si>
    <t>2500040012</t>
  </si>
  <si>
    <t>2500040013</t>
  </si>
  <si>
    <t>2500040015</t>
  </si>
  <si>
    <t>2500110001</t>
  </si>
  <si>
    <t>2500120001</t>
  </si>
  <si>
    <t>2500120002</t>
  </si>
  <si>
    <t>2500130001</t>
  </si>
  <si>
    <t>2600010003</t>
  </si>
  <si>
    <t>2600010004</t>
  </si>
  <si>
    <t>2600010005</t>
  </si>
  <si>
    <t>2600010006</t>
  </si>
  <si>
    <t>2600010007</t>
  </si>
  <si>
    <t>2600010008</t>
  </si>
  <si>
    <t>2600010010</t>
  </si>
  <si>
    <t>2600010011</t>
  </si>
  <si>
    <t>2600010013</t>
  </si>
  <si>
    <t>2600010014</t>
  </si>
  <si>
    <t>2600010015</t>
  </si>
  <si>
    <t>2600010016</t>
  </si>
  <si>
    <t>2600010017</t>
  </si>
  <si>
    <t>2600010019</t>
  </si>
  <si>
    <t>2600010020</t>
  </si>
  <si>
    <t>2600010021</t>
  </si>
  <si>
    <t>2600010023</t>
  </si>
  <si>
    <t>2600010026</t>
  </si>
  <si>
    <t>2600010027</t>
  </si>
  <si>
    <t>2600010028</t>
  </si>
  <si>
    <t>2600010030</t>
  </si>
  <si>
    <t>2600010031</t>
  </si>
  <si>
    <t>2600010032</t>
  </si>
  <si>
    <t>2600010033</t>
  </si>
  <si>
    <t>2600010034</t>
  </si>
  <si>
    <t>2600010035</t>
  </si>
  <si>
    <t>2600010036</t>
  </si>
  <si>
    <t>2600010044</t>
  </si>
  <si>
    <t>2600010055</t>
  </si>
  <si>
    <t>2600010079</t>
  </si>
  <si>
    <t>2600010083</t>
  </si>
  <si>
    <t>2600010084</t>
  </si>
  <si>
    <t>2600010092</t>
  </si>
  <si>
    <t>2600020001</t>
  </si>
  <si>
    <t>2600020002</t>
  </si>
  <si>
    <t>2600020005</t>
  </si>
  <si>
    <t>2600020009</t>
  </si>
  <si>
    <t>2600020010</t>
  </si>
  <si>
    <t>2600020011</t>
  </si>
  <si>
    <t>2600020012</t>
  </si>
  <si>
    <t>2600020013</t>
  </si>
  <si>
    <t>2600020015</t>
  </si>
  <si>
    <t>2600020016</t>
  </si>
  <si>
    <t>2600020017</t>
  </si>
  <si>
    <t>2600020018</t>
  </si>
  <si>
    <t>2600020019</t>
  </si>
  <si>
    <t>2600020020</t>
  </si>
  <si>
    <t>2600020047</t>
  </si>
  <si>
    <t>2600020051</t>
  </si>
  <si>
    <t>2600020052</t>
  </si>
  <si>
    <t>2600020053</t>
  </si>
  <si>
    <t>2600020054</t>
  </si>
  <si>
    <t>2600020055</t>
  </si>
  <si>
    <t>2600020056</t>
  </si>
  <si>
    <t>2600020057</t>
  </si>
  <si>
    <t>2600020063</t>
  </si>
  <si>
    <t>2600020065</t>
  </si>
  <si>
    <t>2600020068</t>
  </si>
  <si>
    <t>2600020069</t>
  </si>
  <si>
    <t>2600030001</t>
  </si>
  <si>
    <t>2600030003</t>
  </si>
  <si>
    <t>2600030004</t>
  </si>
  <si>
    <t>2600030005</t>
  </si>
  <si>
    <t>2600030006</t>
  </si>
  <si>
    <t>2600030007</t>
  </si>
  <si>
    <t>2600030009</t>
  </si>
  <si>
    <t>2600030010</t>
  </si>
  <si>
    <t>2600030011</t>
  </si>
  <si>
    <t>2600030012</t>
  </si>
  <si>
    <t>2600030013</t>
  </si>
  <si>
    <t>2600030014</t>
  </si>
  <si>
    <t>2600030015</t>
  </si>
  <si>
    <t>2600030017</t>
  </si>
  <si>
    <t>2600030018</t>
  </si>
  <si>
    <t>2600030019</t>
  </si>
  <si>
    <t>2600030020</t>
  </si>
  <si>
    <t>2600030023</t>
  </si>
  <si>
    <t>2600030024</t>
  </si>
  <si>
    <t>2600030025</t>
  </si>
  <si>
    <t>2600030027</t>
  </si>
  <si>
    <t>2600030032</t>
  </si>
  <si>
    <t>2600030033</t>
  </si>
  <si>
    <t>2600030034</t>
  </si>
  <si>
    <t>2600030035</t>
  </si>
  <si>
    <t>2600030036</t>
  </si>
  <si>
    <t>2600030037</t>
  </si>
  <si>
    <t>2600030038</t>
  </si>
  <si>
    <t>2600030039</t>
  </si>
  <si>
    <t>2600030040</t>
  </si>
  <si>
    <t>2600030041</t>
  </si>
  <si>
    <t>2600030042</t>
  </si>
  <si>
    <t>2600030043</t>
  </si>
  <si>
    <t>2600030045</t>
  </si>
  <si>
    <t>2600030047</t>
  </si>
  <si>
    <t>2600030048</t>
  </si>
  <si>
    <t>2600030049</t>
  </si>
  <si>
    <t>2600030050</t>
  </si>
  <si>
    <t>2600030052</t>
  </si>
  <si>
    <t>2600030053</t>
  </si>
  <si>
    <t>2600030054</t>
  </si>
  <si>
    <t>2600030055</t>
  </si>
  <si>
    <t>2600030056</t>
  </si>
  <si>
    <t>2600030061</t>
  </si>
  <si>
    <t>2600030077</t>
  </si>
  <si>
    <t>2600030078</t>
  </si>
  <si>
    <t>COQ VB REFRESCA ICE LIMAO 6X275ML - ME</t>
  </si>
  <si>
    <t>2600030079</t>
  </si>
  <si>
    <t>COQ VB REFRESCA ICE FRUTAS VERMELHAS 6X275ML - ME</t>
  </si>
  <si>
    <t>2600030080</t>
  </si>
  <si>
    <t>COQ VB REFRESCA ICE MARACUJA 6X275ML - ME</t>
  </si>
  <si>
    <t>2600030081</t>
  </si>
  <si>
    <t>2600030082</t>
  </si>
  <si>
    <t>2600030083</t>
  </si>
  <si>
    <t>2600030094</t>
  </si>
  <si>
    <t>2600030095</t>
  </si>
  <si>
    <t>2600030096</t>
  </si>
  <si>
    <t>2600030100</t>
  </si>
  <si>
    <t>2600030106</t>
  </si>
  <si>
    <t>2600030107</t>
  </si>
  <si>
    <t>2600030130</t>
  </si>
  <si>
    <t>2600030131</t>
  </si>
  <si>
    <t>2600030132</t>
  </si>
  <si>
    <t>2600030133</t>
  </si>
  <si>
    <t>2600030134</t>
  </si>
  <si>
    <t>2600030138</t>
  </si>
  <si>
    <t>2600030139</t>
  </si>
  <si>
    <t>2600030141</t>
  </si>
  <si>
    <t>2600030142</t>
  </si>
  <si>
    <t>2600030143</t>
  </si>
  <si>
    <t>2600030144</t>
  </si>
  <si>
    <t>2600030145</t>
  </si>
  <si>
    <t>COQ VB REFRESCA ICE PINK LEMONADE 6X275ML - ME</t>
  </si>
  <si>
    <t>2600030146</t>
  </si>
  <si>
    <t>COQ VB REFRESCA ICE TROPICAL 6X275ML - ME</t>
  </si>
  <si>
    <t>2600030149</t>
  </si>
  <si>
    <t>COQ TEMTUDO MEL E PEQUI 12X275ML - ME</t>
  </si>
  <si>
    <t>2600040001</t>
  </si>
  <si>
    <t>2600040003</t>
  </si>
  <si>
    <t>2600040004</t>
  </si>
  <si>
    <t>2600040005</t>
  </si>
  <si>
    <t>2600040012</t>
  </si>
  <si>
    <t>2600040014</t>
  </si>
  <si>
    <t>2600040017</t>
  </si>
  <si>
    <t>2600050001</t>
  </si>
  <si>
    <t>2600050002</t>
  </si>
  <si>
    <t>2600050004</t>
  </si>
  <si>
    <t>2600050028</t>
  </si>
  <si>
    <t>2600050038</t>
  </si>
  <si>
    <t>2600050039</t>
  </si>
  <si>
    <t>2600050041</t>
  </si>
  <si>
    <t>2600070001</t>
  </si>
  <si>
    <t>0007</t>
  </si>
  <si>
    <t>2600070004</t>
  </si>
  <si>
    <t>2600070005</t>
  </si>
  <si>
    <t>2600070006</t>
  </si>
  <si>
    <t>2600070007</t>
  </si>
  <si>
    <t>2600070008</t>
  </si>
  <si>
    <t>2600070009</t>
  </si>
  <si>
    <t>2600070010</t>
  </si>
  <si>
    <t>2600070011</t>
  </si>
  <si>
    <t>2600070013</t>
  </si>
  <si>
    <t>2600070016</t>
  </si>
  <si>
    <t>2600070017</t>
  </si>
  <si>
    <t>2600070023</t>
  </si>
  <si>
    <t>SUC PANIZZON UVA TINTO 1,350LT - ME</t>
  </si>
  <si>
    <t>2600070026</t>
  </si>
  <si>
    <t>SUC CAMPO LARGO UVA 250ML - ME</t>
  </si>
  <si>
    <t>2600080001</t>
  </si>
  <si>
    <t>0008</t>
  </si>
  <si>
    <t>2600080003</t>
  </si>
  <si>
    <t>2600080004</t>
  </si>
  <si>
    <t>2600080005</t>
  </si>
  <si>
    <t>2600080006</t>
  </si>
  <si>
    <t>2600080007</t>
  </si>
  <si>
    <t>2600080008</t>
  </si>
  <si>
    <t>2600080009</t>
  </si>
  <si>
    <t>2600080010</t>
  </si>
  <si>
    <t>2600080011</t>
  </si>
  <si>
    <t>2600080012</t>
  </si>
  <si>
    <t>2600080013</t>
  </si>
  <si>
    <t>2600080014</t>
  </si>
  <si>
    <t>2600080016</t>
  </si>
  <si>
    <t>2600080017</t>
  </si>
  <si>
    <t>2600080020</t>
  </si>
  <si>
    <t>2600080021</t>
  </si>
  <si>
    <t>2600080022</t>
  </si>
  <si>
    <t>2600080024</t>
  </si>
  <si>
    <t>2600080025</t>
  </si>
  <si>
    <t>2600080026</t>
  </si>
  <si>
    <t>2600080027</t>
  </si>
  <si>
    <t>2600080028</t>
  </si>
  <si>
    <t>2600080029</t>
  </si>
  <si>
    <t>2600080030</t>
  </si>
  <si>
    <t>2600080031</t>
  </si>
  <si>
    <t>2600080032</t>
  </si>
  <si>
    <t>2600080033</t>
  </si>
  <si>
    <t>2600080034</t>
  </si>
  <si>
    <t>2600080035</t>
  </si>
  <si>
    <t>2600080036</t>
  </si>
  <si>
    <t>2600080037</t>
  </si>
  <si>
    <t>2600080038</t>
  </si>
  <si>
    <t>2600080039</t>
  </si>
  <si>
    <t>2600080040</t>
  </si>
  <si>
    <t>2600080041</t>
  </si>
  <si>
    <t>2600080042</t>
  </si>
  <si>
    <t>2600080043</t>
  </si>
  <si>
    <t>2600080047</t>
  </si>
  <si>
    <t>2600080048</t>
  </si>
  <si>
    <t>2600080052</t>
  </si>
  <si>
    <t>2600080053</t>
  </si>
  <si>
    <t>2600080054</t>
  </si>
  <si>
    <t>2600080055</t>
  </si>
  <si>
    <t>2600080056</t>
  </si>
  <si>
    <t>2600080057</t>
  </si>
  <si>
    <t>2600080058</t>
  </si>
  <si>
    <t>2600080060</t>
  </si>
  <si>
    <t>2600080061</t>
  </si>
  <si>
    <t>2600080062</t>
  </si>
  <si>
    <t>2600080063</t>
  </si>
  <si>
    <t>2600080064</t>
  </si>
  <si>
    <t>2600080065</t>
  </si>
  <si>
    <t>2600080067</t>
  </si>
  <si>
    <t>2600080068</t>
  </si>
  <si>
    <t>2600080069</t>
  </si>
  <si>
    <t>2600080070</t>
  </si>
  <si>
    <t>2600080071</t>
  </si>
  <si>
    <t>2600080075</t>
  </si>
  <si>
    <t>2600080076</t>
  </si>
  <si>
    <t>2600080077</t>
  </si>
  <si>
    <t>2600080078</t>
  </si>
  <si>
    <t>2600080079</t>
  </si>
  <si>
    <t>2600080080</t>
  </si>
  <si>
    <t>2600080087</t>
  </si>
  <si>
    <t>2600080090</t>
  </si>
  <si>
    <t>2600080091</t>
  </si>
  <si>
    <t>2600080092</t>
  </si>
  <si>
    <t>2600080093</t>
  </si>
  <si>
    <t>2600080094</t>
  </si>
  <si>
    <t>2600080095</t>
  </si>
  <si>
    <t>2600080098</t>
  </si>
  <si>
    <t>2600080099</t>
  </si>
  <si>
    <t>2600080100</t>
  </si>
  <si>
    <t>2600080102</t>
  </si>
  <si>
    <t>2600080103</t>
  </si>
  <si>
    <t>2600080104</t>
  </si>
  <si>
    <t>2600080106</t>
  </si>
  <si>
    <t>2600080108</t>
  </si>
  <si>
    <t>2600080109</t>
  </si>
  <si>
    <t>2600080111</t>
  </si>
  <si>
    <t>2600080112</t>
  </si>
  <si>
    <t>2600080117</t>
  </si>
  <si>
    <t>2600080118</t>
  </si>
  <si>
    <t>2600080120</t>
  </si>
  <si>
    <t>2600080121</t>
  </si>
  <si>
    <t>2600080122</t>
  </si>
  <si>
    <t>2600080123</t>
  </si>
  <si>
    <t>2600080124</t>
  </si>
  <si>
    <t>2600080125</t>
  </si>
  <si>
    <t>2600080126</t>
  </si>
  <si>
    <t>2600080127</t>
  </si>
  <si>
    <t>2600080128</t>
  </si>
  <si>
    <t>2600080129</t>
  </si>
  <si>
    <t>2600080130</t>
  </si>
  <si>
    <t>2600080131</t>
  </si>
  <si>
    <t>2600080132</t>
  </si>
  <si>
    <t>2600080133</t>
  </si>
  <si>
    <t>2600080136</t>
  </si>
  <si>
    <t>2600080137</t>
  </si>
  <si>
    <t>2600080140</t>
  </si>
  <si>
    <t>2600080141</t>
  </si>
  <si>
    <t>2600080142</t>
  </si>
  <si>
    <t>2600080143</t>
  </si>
  <si>
    <t>2600080144</t>
  </si>
  <si>
    <t>2600080145</t>
  </si>
  <si>
    <t>2600080146</t>
  </si>
  <si>
    <t>2600080147</t>
  </si>
  <si>
    <t>2600080148</t>
  </si>
  <si>
    <t>2600080149</t>
  </si>
  <si>
    <t>2600080150</t>
  </si>
  <si>
    <t>2600080151</t>
  </si>
  <si>
    <t>2600080152</t>
  </si>
  <si>
    <t>2600080153</t>
  </si>
  <si>
    <t>2600080154</t>
  </si>
  <si>
    <t>2600080155</t>
  </si>
  <si>
    <t>2600080156</t>
  </si>
  <si>
    <t>2600080157</t>
  </si>
  <si>
    <t>2600080158</t>
  </si>
  <si>
    <t>2600080159</t>
  </si>
  <si>
    <t>2600080160</t>
  </si>
  <si>
    <t>2600080161</t>
  </si>
  <si>
    <t>2600080162</t>
  </si>
  <si>
    <t>2600080163</t>
  </si>
  <si>
    <t>2600080164</t>
  </si>
  <si>
    <t>2600080165</t>
  </si>
  <si>
    <t>2600080167</t>
  </si>
  <si>
    <t>2600080184</t>
  </si>
  <si>
    <t>2600080193</t>
  </si>
  <si>
    <t>2600080194</t>
  </si>
  <si>
    <t>2600080195</t>
  </si>
  <si>
    <t>2600080196</t>
  </si>
  <si>
    <t>2600090001</t>
  </si>
  <si>
    <t>0009</t>
  </si>
  <si>
    <t>2600090002</t>
  </si>
  <si>
    <t>2600090003</t>
  </si>
  <si>
    <t>2600090004</t>
  </si>
  <si>
    <t>2600090005</t>
  </si>
  <si>
    <t>2600090006</t>
  </si>
  <si>
    <t>2600090007</t>
  </si>
  <si>
    <t>2600090008</t>
  </si>
  <si>
    <t>2600090009</t>
  </si>
  <si>
    <t>2600090010</t>
  </si>
  <si>
    <t>2600090011</t>
  </si>
  <si>
    <t>2600090012</t>
  </si>
  <si>
    <t>2600090013</t>
  </si>
  <si>
    <t>2600090014</t>
  </si>
  <si>
    <t>2600090015</t>
  </si>
  <si>
    <t>2600090016</t>
  </si>
  <si>
    <t>2600090017</t>
  </si>
  <si>
    <t>2600090019</t>
  </si>
  <si>
    <t>2600090020</t>
  </si>
  <si>
    <t>2600090021</t>
  </si>
  <si>
    <t>2600090022</t>
  </si>
  <si>
    <t>2600090023</t>
  </si>
  <si>
    <t>2600090024</t>
  </si>
  <si>
    <t>2600090025</t>
  </si>
  <si>
    <t>2600090026</t>
  </si>
  <si>
    <t>2600090027</t>
  </si>
  <si>
    <t>2600090028</t>
  </si>
  <si>
    <t>2600090029</t>
  </si>
  <si>
    <t>2600090030</t>
  </si>
  <si>
    <t>2600090031</t>
  </si>
  <si>
    <t>2600100001</t>
  </si>
  <si>
    <t>0010</t>
  </si>
  <si>
    <t>2600100002</t>
  </si>
  <si>
    <t>2600100003</t>
  </si>
  <si>
    <t>2600100004</t>
  </si>
  <si>
    <t>2600100005</t>
  </si>
  <si>
    <t>2600100007</t>
  </si>
  <si>
    <t>2600100008</t>
  </si>
  <si>
    <t>2600100009</t>
  </si>
  <si>
    <t>2600100010</t>
  </si>
  <si>
    <t>2600100013</t>
  </si>
  <si>
    <t>2600100014</t>
  </si>
  <si>
    <t>2600100016</t>
  </si>
  <si>
    <t>2600100017</t>
  </si>
  <si>
    <t>2600100019</t>
  </si>
  <si>
    <t>2600100020</t>
  </si>
  <si>
    <t>2600100021</t>
  </si>
  <si>
    <t>2600100022</t>
  </si>
  <si>
    <t>2600100024</t>
  </si>
  <si>
    <t>2600100025</t>
  </si>
  <si>
    <t>2600100027</t>
  </si>
  <si>
    <t>2600100028</t>
  </si>
  <si>
    <t>2600100029</t>
  </si>
  <si>
    <t>2600100030</t>
  </si>
  <si>
    <t>2600100034</t>
  </si>
  <si>
    <t>2600100035</t>
  </si>
  <si>
    <t>2600100037</t>
  </si>
  <si>
    <t>2600100039</t>
  </si>
  <si>
    <t>2600100040</t>
  </si>
  <si>
    <t>2600100041</t>
  </si>
  <si>
    <t>2600100042</t>
  </si>
  <si>
    <t>2600100043</t>
  </si>
  <si>
    <t>2600100044</t>
  </si>
  <si>
    <t>2600100045</t>
  </si>
  <si>
    <t>2600100046</t>
  </si>
  <si>
    <t>WHI BLACK STONE APPLE 1LT - ME</t>
  </si>
  <si>
    <t>2600100047</t>
  </si>
  <si>
    <t>WHI WHITE HORSE FINE OLD BLENDED 500ML - ME</t>
  </si>
  <si>
    <t>2600110002</t>
  </si>
  <si>
    <t>2600110005</t>
  </si>
  <si>
    <t>2600110006</t>
  </si>
  <si>
    <t>2600110007</t>
  </si>
  <si>
    <t>2600110008</t>
  </si>
  <si>
    <t>2600110009</t>
  </si>
  <si>
    <t>2600110010</t>
  </si>
  <si>
    <t>2600110011</t>
  </si>
  <si>
    <t>2600110012</t>
  </si>
  <si>
    <t>2600110014</t>
  </si>
  <si>
    <t>2600110015</t>
  </si>
  <si>
    <t>2600110017</t>
  </si>
  <si>
    <t>2600110019</t>
  </si>
  <si>
    <t>2600110020</t>
  </si>
  <si>
    <t>2600110022</t>
  </si>
  <si>
    <t>2600110023</t>
  </si>
  <si>
    <t>2600110024</t>
  </si>
  <si>
    <t>2600110025</t>
  </si>
  <si>
    <t>2600110026</t>
  </si>
  <si>
    <t>2600110028</t>
  </si>
  <si>
    <t>2600110029</t>
  </si>
  <si>
    <t>2600110030</t>
  </si>
  <si>
    <t>2600110031</t>
  </si>
  <si>
    <t>2600110032</t>
  </si>
  <si>
    <t>2600110033</t>
  </si>
  <si>
    <t>2600110038</t>
  </si>
  <si>
    <t>2600110040</t>
  </si>
  <si>
    <t>2600110044</t>
  </si>
  <si>
    <t>2600110045</t>
  </si>
  <si>
    <t>2600110053</t>
  </si>
  <si>
    <t>2600110054</t>
  </si>
  <si>
    <t>2600110055</t>
  </si>
  <si>
    <t>2600110056</t>
  </si>
  <si>
    <t>2600110057</t>
  </si>
  <si>
    <t>2600110058</t>
  </si>
  <si>
    <t>2600110059</t>
  </si>
  <si>
    <t>2600110060</t>
  </si>
  <si>
    <t>2600110063</t>
  </si>
  <si>
    <t>2600110064</t>
  </si>
  <si>
    <t>2600110065</t>
  </si>
  <si>
    <t>2600110079</t>
  </si>
  <si>
    <t>2600110080</t>
  </si>
  <si>
    <t>CAC JAMEL PIMENTA 900ML - ME</t>
  </si>
  <si>
    <t>2600110081</t>
  </si>
  <si>
    <t>CAC VELHO BARREIRO LATA 12X350ML - ME</t>
  </si>
  <si>
    <t>2600110082</t>
  </si>
  <si>
    <t>CAC VELHO BARREIRO CANELA 910ML - ME</t>
  </si>
  <si>
    <t>2600110083</t>
  </si>
  <si>
    <t>CAC VELHO BARREIRO LIMAO E MEL 910ML - ME</t>
  </si>
  <si>
    <t>2600110084</t>
  </si>
  <si>
    <t>CAC SEGREDO DA CHACARA PRATA 900ML - ME</t>
  </si>
  <si>
    <t>2600110085</t>
  </si>
  <si>
    <t>CAC SEGREDO DA CHACARA OURO 900ML - ME</t>
  </si>
  <si>
    <t>2600120001</t>
  </si>
  <si>
    <t>2600120002</t>
  </si>
  <si>
    <t>2600120007</t>
  </si>
  <si>
    <t>2600120008</t>
  </si>
  <si>
    <t>2600120009</t>
  </si>
  <si>
    <t>2600120010</t>
  </si>
  <si>
    <t>2600120011</t>
  </si>
  <si>
    <t>2600120012</t>
  </si>
  <si>
    <t>2600120013</t>
  </si>
  <si>
    <t>2600120014</t>
  </si>
  <si>
    <t>2600120015</t>
  </si>
  <si>
    <t>2600120016</t>
  </si>
  <si>
    <t>2600120017</t>
  </si>
  <si>
    <t>2600120018</t>
  </si>
  <si>
    <t>2600120019</t>
  </si>
  <si>
    <t>2600120020</t>
  </si>
  <si>
    <t>2600120021</t>
  </si>
  <si>
    <t>2600120022</t>
  </si>
  <si>
    <t>2600120023</t>
  </si>
  <si>
    <t>2600120024</t>
  </si>
  <si>
    <t>2600120028</t>
  </si>
  <si>
    <t>2600120029</t>
  </si>
  <si>
    <t>2600120030</t>
  </si>
  <si>
    <t>2600120031</t>
  </si>
  <si>
    <t>2600120034</t>
  </si>
  <si>
    <t>2600120035</t>
  </si>
  <si>
    <t>2600120038</t>
  </si>
  <si>
    <t>2600120040</t>
  </si>
  <si>
    <t>2600120042</t>
  </si>
  <si>
    <t>2600120044</t>
  </si>
  <si>
    <t>2600130001</t>
  </si>
  <si>
    <t>2600130005</t>
  </si>
  <si>
    <t>2600130006</t>
  </si>
  <si>
    <t>2600130009</t>
  </si>
  <si>
    <t>2600130011</t>
  </si>
  <si>
    <t>2600130012</t>
  </si>
  <si>
    <t>2600130013</t>
  </si>
  <si>
    <t>2600130014</t>
  </si>
  <si>
    <t>2600130021</t>
  </si>
  <si>
    <t>2600130024</t>
  </si>
  <si>
    <t>2600130025</t>
  </si>
  <si>
    <t>2600130026</t>
  </si>
  <si>
    <t>2600130027</t>
  </si>
  <si>
    <t>2600130031</t>
  </si>
  <si>
    <t>2600130034</t>
  </si>
  <si>
    <t>2600130035</t>
  </si>
  <si>
    <t>GIN ROCKS GREEN APPLE 1LT - ME</t>
  </si>
  <si>
    <t>2600140001</t>
  </si>
  <si>
    <t>0014</t>
  </si>
  <si>
    <t>2600140003</t>
  </si>
  <si>
    <t>2600150001</t>
  </si>
  <si>
    <t>2600150002</t>
  </si>
  <si>
    <t>2600150003</t>
  </si>
  <si>
    <t>2600150004</t>
  </si>
  <si>
    <t>2600150005</t>
  </si>
  <si>
    <t>2600150006</t>
  </si>
  <si>
    <t>2600160001</t>
  </si>
  <si>
    <t>0016</t>
  </si>
  <si>
    <t>2600160003</t>
  </si>
  <si>
    <t>2600160004</t>
  </si>
  <si>
    <t>2600160005</t>
  </si>
  <si>
    <t>2600180001</t>
  </si>
  <si>
    <t>2600180002</t>
  </si>
  <si>
    <t>2600180003</t>
  </si>
  <si>
    <t>2600180004</t>
  </si>
  <si>
    <t>2600180005</t>
  </si>
  <si>
    <t>2600180006</t>
  </si>
  <si>
    <t>2600190001</t>
  </si>
  <si>
    <t>0019</t>
  </si>
  <si>
    <t>2600190002</t>
  </si>
  <si>
    <t>2600190003</t>
  </si>
  <si>
    <t>2600190004</t>
  </si>
  <si>
    <t>2600190006</t>
  </si>
  <si>
    <t>2600190007</t>
  </si>
  <si>
    <t>2600190008</t>
  </si>
  <si>
    <t>2601040001</t>
  </si>
  <si>
    <t>2701010001</t>
  </si>
  <si>
    <t>2701010002</t>
  </si>
  <si>
    <t>2701010003</t>
  </si>
  <si>
    <t>2701010004</t>
  </si>
  <si>
    <t>2701010006</t>
  </si>
  <si>
    <t>2701010007</t>
  </si>
  <si>
    <t>2701010008</t>
  </si>
  <si>
    <t>2701010009</t>
  </si>
  <si>
    <t>2701010010</t>
  </si>
  <si>
    <t>2701010012</t>
  </si>
  <si>
    <t>2701010013</t>
  </si>
  <si>
    <t>2701010014</t>
  </si>
  <si>
    <t>2701010015</t>
  </si>
  <si>
    <t>2701010017</t>
  </si>
  <si>
    <t>2701010018</t>
  </si>
  <si>
    <t>2701010020</t>
  </si>
  <si>
    <t>2701010021</t>
  </si>
  <si>
    <t>2701010022</t>
  </si>
  <si>
    <t>2701010023</t>
  </si>
  <si>
    <t>2701010024</t>
  </si>
  <si>
    <t>2701010025</t>
  </si>
  <si>
    <t>2701010027</t>
  </si>
  <si>
    <t>2701010028</t>
  </si>
  <si>
    <t>2701010029</t>
  </si>
  <si>
    <t>2701010031</t>
  </si>
  <si>
    <t>2701010034</t>
  </si>
  <si>
    <t>2701010035</t>
  </si>
  <si>
    <t>2701010036</t>
  </si>
  <si>
    <t>2701010037</t>
  </si>
  <si>
    <t>2701010038</t>
  </si>
  <si>
    <t>2701010039</t>
  </si>
  <si>
    <t>2701010040</t>
  </si>
  <si>
    <t>2701010041</t>
  </si>
  <si>
    <t>2701010042</t>
  </si>
  <si>
    <t>2701010044</t>
  </si>
  <si>
    <t>2701010045</t>
  </si>
  <si>
    <t>ROTULO BOPP REFRIKO TUBAINA S/ ACUCARES 2L</t>
  </si>
  <si>
    <t>2701010046</t>
  </si>
  <si>
    <t>2701010048</t>
  </si>
  <si>
    <t>2701010050</t>
  </si>
  <si>
    <t>2701010051</t>
  </si>
  <si>
    <t>2701010053</t>
  </si>
  <si>
    <t>2701010055</t>
  </si>
  <si>
    <t>2701010057</t>
  </si>
  <si>
    <t>2701010058</t>
  </si>
  <si>
    <t>2701010059</t>
  </si>
  <si>
    <t>2701010061</t>
  </si>
  <si>
    <t>2701010062</t>
  </si>
  <si>
    <t>2701010063</t>
  </si>
  <si>
    <t>2701010064</t>
  </si>
  <si>
    <t>2701010067</t>
  </si>
  <si>
    <t>2701010069</t>
  </si>
  <si>
    <t>2701010070</t>
  </si>
  <si>
    <t>2701010071</t>
  </si>
  <si>
    <t>2701010072</t>
  </si>
  <si>
    <t>2701010075</t>
  </si>
  <si>
    <t>2701010076</t>
  </si>
  <si>
    <t>2701010079</t>
  </si>
  <si>
    <t>2701010080</t>
  </si>
  <si>
    <t>2701010081</t>
  </si>
  <si>
    <t>2701010084</t>
  </si>
  <si>
    <t>2701010085</t>
  </si>
  <si>
    <t>2701010086</t>
  </si>
  <si>
    <t>2701010088</t>
  </si>
  <si>
    <t>2701010090</t>
  </si>
  <si>
    <t>2701010093</t>
  </si>
  <si>
    <t>2701010094</t>
  </si>
  <si>
    <t>2701010096</t>
  </si>
  <si>
    <t>2701010097</t>
  </si>
  <si>
    <t>2701010098</t>
  </si>
  <si>
    <t>2701010102</t>
  </si>
  <si>
    <t>2701010103</t>
  </si>
  <si>
    <t>2701010104</t>
  </si>
  <si>
    <t>2701010105</t>
  </si>
  <si>
    <t>2701010106</t>
  </si>
  <si>
    <t>2701010107</t>
  </si>
  <si>
    <t>2701010108</t>
  </si>
  <si>
    <t>2701010109</t>
  </si>
  <si>
    <t>2701010110</t>
  </si>
  <si>
    <t>2701010111</t>
  </si>
  <si>
    <t>2701010112</t>
  </si>
  <si>
    <t>2701010113</t>
  </si>
  <si>
    <t>2701020001</t>
  </si>
  <si>
    <t>2701020002</t>
  </si>
  <si>
    <t>2701020005</t>
  </si>
  <si>
    <t>2701020006</t>
  </si>
  <si>
    <t>2701020008</t>
  </si>
  <si>
    <t>2701020009</t>
  </si>
  <si>
    <t>2701020010</t>
  </si>
  <si>
    <t>2701020011</t>
  </si>
  <si>
    <t>2701020012</t>
  </si>
  <si>
    <t>2701020013</t>
  </si>
  <si>
    <t>2701020014</t>
  </si>
  <si>
    <t>2701020018</t>
  </si>
  <si>
    <t>2701020019</t>
  </si>
  <si>
    <t>2701020020</t>
  </si>
  <si>
    <t>2701020021</t>
  </si>
  <si>
    <t>2701020022</t>
  </si>
  <si>
    <t>2701020023</t>
  </si>
  <si>
    <t>2701020024</t>
  </si>
  <si>
    <t>2701020025</t>
  </si>
  <si>
    <t>2701020027</t>
  </si>
  <si>
    <t>2701020028</t>
  </si>
  <si>
    <t>2701020029</t>
  </si>
  <si>
    <t>2701020031</t>
  </si>
  <si>
    <t>2701020033</t>
  </si>
  <si>
    <t>2701020035</t>
  </si>
  <si>
    <t>2701020036</t>
  </si>
  <si>
    <t>2701020037</t>
  </si>
  <si>
    <t>2701020040</t>
  </si>
  <si>
    <t>2701020041</t>
  </si>
  <si>
    <t>2701020042</t>
  </si>
  <si>
    <t>2701020043</t>
  </si>
  <si>
    <t>2701020044</t>
  </si>
  <si>
    <t>2701020045</t>
  </si>
  <si>
    <t>2701020060</t>
  </si>
  <si>
    <t>2701020061</t>
  </si>
  <si>
    <t>2701020062</t>
  </si>
  <si>
    <t>2701020063</t>
  </si>
  <si>
    <t>2701020064</t>
  </si>
  <si>
    <t>2701020066</t>
  </si>
  <si>
    <t>2701020067</t>
  </si>
  <si>
    <t>2701020068</t>
  </si>
  <si>
    <t>2701020069</t>
  </si>
  <si>
    <t>2701020071</t>
  </si>
  <si>
    <t>2701020072</t>
  </si>
  <si>
    <t>2701020073</t>
  </si>
  <si>
    <t>2701020074</t>
  </si>
  <si>
    <t>2701030001</t>
  </si>
  <si>
    <t>2701030003</t>
  </si>
  <si>
    <t>2701030004</t>
  </si>
  <si>
    <t>2701030005</t>
  </si>
  <si>
    <t>2701030006</t>
  </si>
  <si>
    <t>2701030007</t>
  </si>
  <si>
    <t>2701030008</t>
  </si>
  <si>
    <t>2701030009</t>
  </si>
  <si>
    <t>2701030011</t>
  </si>
  <si>
    <t>2701030012</t>
  </si>
  <si>
    <t>2701030013</t>
  </si>
  <si>
    <t>2701030016</t>
  </si>
  <si>
    <t>2701030017</t>
  </si>
  <si>
    <t>2701030018</t>
  </si>
  <si>
    <t>2701030019</t>
  </si>
  <si>
    <t>2701030020</t>
  </si>
  <si>
    <t>2701030021</t>
  </si>
  <si>
    <t>2701030022</t>
  </si>
  <si>
    <t>2701030024</t>
  </si>
  <si>
    <t>2701030026</t>
  </si>
  <si>
    <t>2701030027</t>
  </si>
  <si>
    <t>2701040001</t>
  </si>
  <si>
    <t>2701040002</t>
  </si>
  <si>
    <t>2701040003</t>
  </si>
  <si>
    <t>2701040004</t>
  </si>
  <si>
    <t>2701040006</t>
  </si>
  <si>
    <t>2701040007</t>
  </si>
  <si>
    <t>2701040008</t>
  </si>
  <si>
    <t>2701040009</t>
  </si>
  <si>
    <t>2701040010</t>
  </si>
  <si>
    <t>2701040011</t>
  </si>
  <si>
    <t>2701040012</t>
  </si>
  <si>
    <t>2701040013</t>
  </si>
  <si>
    <t>2701040015</t>
  </si>
  <si>
    <t>2701040016</t>
  </si>
  <si>
    <t>2701040017</t>
  </si>
  <si>
    <t>2701040018</t>
  </si>
  <si>
    <t>2701040019</t>
  </si>
  <si>
    <t>2701040020</t>
  </si>
  <si>
    <t>2701040023</t>
  </si>
  <si>
    <t>2701040024</t>
  </si>
  <si>
    <t>2701040025</t>
  </si>
  <si>
    <t>2701040026</t>
  </si>
  <si>
    <t>2701040027</t>
  </si>
  <si>
    <t>2701040028</t>
  </si>
  <si>
    <t>2701040029</t>
  </si>
  <si>
    <t>2701050001</t>
  </si>
  <si>
    <t>2701050002</t>
  </si>
  <si>
    <t>2701050003</t>
  </si>
  <si>
    <t>2701050004</t>
  </si>
  <si>
    <t>2701050005</t>
  </si>
  <si>
    <t>2701050006</t>
  </si>
  <si>
    <t>2701050007</t>
  </si>
  <si>
    <t>2701050008</t>
  </si>
  <si>
    <t>2701050009</t>
  </si>
  <si>
    <t>2701050010</t>
  </si>
  <si>
    <t>2701050011</t>
  </si>
  <si>
    <t>2701050012</t>
  </si>
  <si>
    <t>2701050013</t>
  </si>
  <si>
    <t>2701050015</t>
  </si>
  <si>
    <t>2701050016</t>
  </si>
  <si>
    <t>2701050017</t>
  </si>
  <si>
    <t>2701050018</t>
  </si>
  <si>
    <t>2701050019</t>
  </si>
  <si>
    <t>2701050020</t>
  </si>
  <si>
    <t>2701050021</t>
  </si>
  <si>
    <t>2701050022</t>
  </si>
  <si>
    <t>2701050023</t>
  </si>
  <si>
    <t>2701050024</t>
  </si>
  <si>
    <t>2701050025</t>
  </si>
  <si>
    <t>2701050026</t>
  </si>
  <si>
    <t>2701050027</t>
  </si>
  <si>
    <t>2701050028</t>
  </si>
  <si>
    <t>2701050029</t>
  </si>
  <si>
    <t>2701050030</t>
  </si>
  <si>
    <t>2701050031</t>
  </si>
  <si>
    <t>2701050032</t>
  </si>
  <si>
    <t>2701050033</t>
  </si>
  <si>
    <t>2701050034</t>
  </si>
  <si>
    <t>2701050035</t>
  </si>
  <si>
    <t>2701050036</t>
  </si>
  <si>
    <t>2701050038</t>
  </si>
  <si>
    <t>2701060001</t>
  </si>
  <si>
    <t>2701060002</t>
  </si>
  <si>
    <t>2701060003</t>
  </si>
  <si>
    <t>2701060005</t>
  </si>
  <si>
    <t>2701060006</t>
  </si>
  <si>
    <t>2701060007</t>
  </si>
  <si>
    <t>2701060008</t>
  </si>
  <si>
    <t>2701060009</t>
  </si>
  <si>
    <t>2701060010</t>
  </si>
  <si>
    <t>2701070001</t>
  </si>
  <si>
    <t>2701070002</t>
  </si>
  <si>
    <t>2701070003</t>
  </si>
  <si>
    <t>2701070004</t>
  </si>
  <si>
    <t>2701070005</t>
  </si>
  <si>
    <t>2701070006</t>
  </si>
  <si>
    <t>2701080001</t>
  </si>
  <si>
    <t>2701090001</t>
  </si>
  <si>
    <t>2701090002</t>
  </si>
  <si>
    <t>2701090003</t>
  </si>
  <si>
    <t>2701090004</t>
  </si>
  <si>
    <t>2701090005</t>
  </si>
  <si>
    <t>2701090006</t>
  </si>
  <si>
    <t>2701090007</t>
  </si>
  <si>
    <t>2701100001</t>
  </si>
  <si>
    <t>2701100002</t>
  </si>
  <si>
    <t>2701110001</t>
  </si>
  <si>
    <t>2701120001</t>
  </si>
  <si>
    <t>2701120002</t>
  </si>
  <si>
    <t>2701130001</t>
  </si>
  <si>
    <t>2701130002</t>
  </si>
  <si>
    <t>2701130003</t>
  </si>
  <si>
    <t>2701130004</t>
  </si>
  <si>
    <t>2701130005</t>
  </si>
  <si>
    <t>2701130006</t>
  </si>
  <si>
    <t>2701130007</t>
  </si>
  <si>
    <t>2701130008</t>
  </si>
  <si>
    <t>2701130009</t>
  </si>
  <si>
    <t>2701130010</t>
  </si>
  <si>
    <t>2701130011</t>
  </si>
  <si>
    <t>2701140001</t>
  </si>
  <si>
    <t>2701140003</t>
  </si>
  <si>
    <t>2701140004</t>
  </si>
  <si>
    <t>2701140005</t>
  </si>
  <si>
    <t>2701140006</t>
  </si>
  <si>
    <t>2701140007</t>
  </si>
  <si>
    <t>2701140008</t>
  </si>
  <si>
    <t>2701140014</t>
  </si>
  <si>
    <t>2701140015</t>
  </si>
  <si>
    <t>2701140016</t>
  </si>
  <si>
    <t>2701140017</t>
  </si>
  <si>
    <t>2701140018</t>
  </si>
  <si>
    <t>2701140019</t>
  </si>
  <si>
    <t>2701140020</t>
  </si>
  <si>
    <t>2701140021</t>
  </si>
  <si>
    <t>2701140023</t>
  </si>
  <si>
    <t>2701140024</t>
  </si>
  <si>
    <t>2701140025</t>
  </si>
  <si>
    <t>2701140026</t>
  </si>
  <si>
    <t>2701140027</t>
  </si>
  <si>
    <t>2701140028</t>
  </si>
  <si>
    <t>2701140029</t>
  </si>
  <si>
    <t>2701140030</t>
  </si>
  <si>
    <t>2701140031</t>
  </si>
  <si>
    <t>2701140032</t>
  </si>
  <si>
    <t>2701140033</t>
  </si>
  <si>
    <t>2701140034</t>
  </si>
  <si>
    <t>2701140035</t>
  </si>
  <si>
    <t>2701140036</t>
  </si>
  <si>
    <t>2701140037</t>
  </si>
  <si>
    <t>2701140039</t>
  </si>
  <si>
    <t>2701140040</t>
  </si>
  <si>
    <t>2701140041</t>
  </si>
  <si>
    <t>2701140042</t>
  </si>
  <si>
    <t>2701140043</t>
  </si>
  <si>
    <t>2701140044</t>
  </si>
  <si>
    <t>2701150001</t>
  </si>
  <si>
    <t>2701150002</t>
  </si>
  <si>
    <t>2701150003</t>
  </si>
  <si>
    <t>2701150004</t>
  </si>
  <si>
    <t>2701150005</t>
  </si>
  <si>
    <t>2701150006</t>
  </si>
  <si>
    <t>2701150007</t>
  </si>
  <si>
    <t>2701150008</t>
  </si>
  <si>
    <t>2701150009</t>
  </si>
  <si>
    <t>2701160001</t>
  </si>
  <si>
    <t>2701160002</t>
  </si>
  <si>
    <t>2701160004</t>
  </si>
  <si>
    <t>2701160005</t>
  </si>
  <si>
    <t>2701160006</t>
  </si>
  <si>
    <t>2701160008</t>
  </si>
  <si>
    <t>2701160009</t>
  </si>
  <si>
    <t>2701160011</t>
  </si>
  <si>
    <t>2701160012</t>
  </si>
  <si>
    <t>2701160013</t>
  </si>
  <si>
    <t>2701160014</t>
  </si>
  <si>
    <t>2701160015</t>
  </si>
  <si>
    <t>2701170001</t>
  </si>
  <si>
    <t>2701170002</t>
  </si>
  <si>
    <t>102</t>
  </si>
  <si>
    <t>106</t>
  </si>
  <si>
    <t>2701170003</t>
  </si>
  <si>
    <t>108</t>
  </si>
  <si>
    <t>110</t>
  </si>
  <si>
    <t>2701180001</t>
  </si>
  <si>
    <t>0118</t>
  </si>
  <si>
    <t>2701190001</t>
  </si>
  <si>
    <t>2701190002</t>
  </si>
  <si>
    <t>2701190004</t>
  </si>
  <si>
    <t>2701200001</t>
  </si>
  <si>
    <t>2701200002</t>
  </si>
  <si>
    <t>2701200003</t>
  </si>
  <si>
    <t>2701200004</t>
  </si>
  <si>
    <t>2701200005</t>
  </si>
  <si>
    <t>2701200006</t>
  </si>
  <si>
    <t>2701210002</t>
  </si>
  <si>
    <t>2701210003</t>
  </si>
  <si>
    <t>2701210004</t>
  </si>
  <si>
    <t>2701210005</t>
  </si>
  <si>
    <t>2701210006</t>
  </si>
  <si>
    <t>2701210007</t>
  </si>
  <si>
    <t>2701210008</t>
  </si>
  <si>
    <t>2701210009</t>
  </si>
  <si>
    <t>2701220001</t>
  </si>
  <si>
    <t>2701220002</t>
  </si>
  <si>
    <t>2701230001</t>
  </si>
  <si>
    <t>2701230002</t>
  </si>
  <si>
    <t>2701230003</t>
  </si>
  <si>
    <t>2701230014</t>
  </si>
  <si>
    <t>2701230015</t>
  </si>
  <si>
    <t>2701230017</t>
  </si>
  <si>
    <t>2701230018</t>
  </si>
  <si>
    <t>COMPOSTO FURIOSO TANGERINA E LIMAO ZERO</t>
  </si>
  <si>
    <t>2701230019</t>
  </si>
  <si>
    <t>2701230020</t>
  </si>
  <si>
    <t>2701230021</t>
  </si>
  <si>
    <t>2701230022</t>
  </si>
  <si>
    <t>2701230024</t>
  </si>
  <si>
    <t>2701230025</t>
  </si>
  <si>
    <t>2701230026</t>
  </si>
  <si>
    <t>2701230027</t>
  </si>
  <si>
    <t>2701230028</t>
  </si>
  <si>
    <t>2701230029</t>
  </si>
  <si>
    <t>2701230030</t>
  </si>
  <si>
    <t>COMPOSTO REFRISHOW GUARANA S/ ACUCARES</t>
  </si>
  <si>
    <t>2701230031</t>
  </si>
  <si>
    <t>2701230033</t>
  </si>
  <si>
    <t>2701230034</t>
  </si>
  <si>
    <t>2701230035</t>
  </si>
  <si>
    <t>151</t>
  </si>
  <si>
    <t>2701230036</t>
  </si>
  <si>
    <t>154</t>
  </si>
  <si>
    <t>156</t>
  </si>
  <si>
    <t>160</t>
  </si>
  <si>
    <t>171</t>
  </si>
  <si>
    <t>172</t>
  </si>
  <si>
    <t>2701230037</t>
  </si>
  <si>
    <t>101</t>
  </si>
  <si>
    <t>103</t>
  </si>
  <si>
    <t>104</t>
  </si>
  <si>
    <t>107</t>
  </si>
  <si>
    <t>2701230038</t>
  </si>
  <si>
    <t>2701230039</t>
  </si>
  <si>
    <t>2701230040</t>
  </si>
  <si>
    <t>2701230041</t>
  </si>
  <si>
    <t>2701230042</t>
  </si>
  <si>
    <t>2701230043</t>
  </si>
  <si>
    <t>2701230045</t>
  </si>
  <si>
    <t>2701230046</t>
  </si>
  <si>
    <t>2701230047</t>
  </si>
  <si>
    <t>2701230048</t>
  </si>
  <si>
    <t>2701240001</t>
  </si>
  <si>
    <t>2701240002</t>
  </si>
  <si>
    <t>2701240004</t>
  </si>
  <si>
    <t>2701240005</t>
  </si>
  <si>
    <t>2701250001</t>
  </si>
  <si>
    <t>2701260001</t>
  </si>
  <si>
    <t>2701260002</t>
  </si>
  <si>
    <t>2701260003</t>
  </si>
  <si>
    <t>2701260004</t>
  </si>
  <si>
    <t>2701260006</t>
  </si>
  <si>
    <t>2701260007</t>
  </si>
  <si>
    <t>2701280001</t>
  </si>
  <si>
    <t>2801010027</t>
  </si>
  <si>
    <t>2801010028</t>
  </si>
  <si>
    <t>2801010034</t>
  </si>
  <si>
    <t>2801010035</t>
  </si>
  <si>
    <t>2801010036</t>
  </si>
  <si>
    <t>2801010039</t>
  </si>
  <si>
    <t>2801010040</t>
  </si>
  <si>
    <t>2801010041</t>
  </si>
  <si>
    <t>2801010042</t>
  </si>
  <si>
    <t>2801010043</t>
  </si>
  <si>
    <t>2801010044</t>
  </si>
  <si>
    <t>2801010045</t>
  </si>
  <si>
    <t>2801010046</t>
  </si>
  <si>
    <t>2801010047</t>
  </si>
  <si>
    <t>2801010048</t>
  </si>
  <si>
    <t>2801010049</t>
  </si>
  <si>
    <t>2801020016</t>
  </si>
  <si>
    <t>2801020017</t>
  </si>
  <si>
    <t>2801030008</t>
  </si>
  <si>
    <t>2801030009</t>
  </si>
  <si>
    <t>2801040014</t>
  </si>
  <si>
    <t>2801040019</t>
  </si>
  <si>
    <t>2801050001</t>
  </si>
  <si>
    <t>AROMA NATURAL DE TANGERINA DOHLER IND</t>
  </si>
  <si>
    <t>2801050004</t>
  </si>
  <si>
    <t>2801050005</t>
  </si>
  <si>
    <t>2801050006</t>
  </si>
  <si>
    <t>2801050010</t>
  </si>
  <si>
    <t>2801050013</t>
  </si>
  <si>
    <t>2801050014</t>
  </si>
  <si>
    <t>2801050015</t>
  </si>
  <si>
    <t>2801050019</t>
  </si>
  <si>
    <t>2801050021</t>
  </si>
  <si>
    <t>2801050023</t>
  </si>
  <si>
    <t>2801050025</t>
  </si>
  <si>
    <t>2801050027</t>
  </si>
  <si>
    <t>2801050034</t>
  </si>
  <si>
    <t>2801050038</t>
  </si>
  <si>
    <t>2801050039</t>
  </si>
  <si>
    <t>2801060005</t>
  </si>
  <si>
    <t>2801080002</t>
  </si>
  <si>
    <t>2801090001</t>
  </si>
  <si>
    <t>2801090003</t>
  </si>
  <si>
    <t>2801090005</t>
  </si>
  <si>
    <t>2801120002</t>
  </si>
  <si>
    <t>2801120003</t>
  </si>
  <si>
    <t>2801130002</t>
  </si>
  <si>
    <t>2801140001</t>
  </si>
  <si>
    <t>2801140002</t>
  </si>
  <si>
    <t>2801140003</t>
  </si>
  <si>
    <t>2801140005</t>
  </si>
  <si>
    <t>2801140006</t>
  </si>
  <si>
    <t>2801140007</t>
  </si>
  <si>
    <t>2801140008</t>
  </si>
  <si>
    <t>2801140009</t>
  </si>
  <si>
    <t>2801150001</t>
  </si>
  <si>
    <t>2801150002</t>
  </si>
  <si>
    <t>2801150003</t>
  </si>
  <si>
    <t>2801170002</t>
  </si>
  <si>
    <t>2801230054</t>
  </si>
  <si>
    <t>2901010001</t>
  </si>
  <si>
    <t>2901010002</t>
  </si>
  <si>
    <t>2901010003</t>
  </si>
  <si>
    <t>2901010004</t>
  </si>
  <si>
    <t>2901010005</t>
  </si>
  <si>
    <t>2901030003</t>
  </si>
  <si>
    <t>2901030004</t>
  </si>
  <si>
    <t>2901040002</t>
  </si>
  <si>
    <t>2901040003</t>
  </si>
  <si>
    <t>2901040004</t>
  </si>
  <si>
    <t>2901040005</t>
  </si>
  <si>
    <t>2901040006</t>
  </si>
  <si>
    <t>2901050004</t>
  </si>
  <si>
    <t>2901050013</t>
  </si>
  <si>
    <t>2901050015</t>
  </si>
  <si>
    <t>2901050016</t>
  </si>
  <si>
    <t>2901070001</t>
  </si>
  <si>
    <t>2901070004</t>
  </si>
  <si>
    <t>2901090002</t>
  </si>
  <si>
    <t>2901090004</t>
  </si>
  <si>
    <t>2901100001</t>
  </si>
  <si>
    <t>2901130008</t>
  </si>
  <si>
    <t>2901140013</t>
  </si>
  <si>
    <t>2901140015</t>
  </si>
  <si>
    <t>2901140016</t>
  </si>
  <si>
    <t>2901140018</t>
  </si>
  <si>
    <t>2901140019</t>
  </si>
  <si>
    <t>2901170001</t>
  </si>
  <si>
    <t>2901170002</t>
  </si>
  <si>
    <t>2901210001</t>
  </si>
  <si>
    <t>2901230001</t>
  </si>
  <si>
    <t>2901240001</t>
  </si>
  <si>
    <t>2901240002</t>
  </si>
  <si>
    <t>2901250001</t>
  </si>
  <si>
    <t>2901260001</t>
  </si>
  <si>
    <t>2901270002</t>
  </si>
  <si>
    <t>2901270004</t>
  </si>
  <si>
    <t>2901270005</t>
  </si>
  <si>
    <t>2901270006</t>
  </si>
  <si>
    <t>2901270007</t>
  </si>
  <si>
    <t>2901270008</t>
  </si>
  <si>
    <t>2901270009</t>
  </si>
  <si>
    <t>2901270010</t>
  </si>
  <si>
    <t>3001220001</t>
  </si>
  <si>
    <t>3002010002</t>
  </si>
  <si>
    <t>0201</t>
  </si>
  <si>
    <t>3002010005</t>
  </si>
  <si>
    <t>3002010006</t>
  </si>
  <si>
    <t>3002010011</t>
  </si>
  <si>
    <t>3002010012</t>
  </si>
  <si>
    <t>3002010013</t>
  </si>
  <si>
    <t>3002010014</t>
  </si>
  <si>
    <t>3002010015</t>
  </si>
  <si>
    <t>3002010018</t>
  </si>
  <si>
    <t>SOLUCAO DE LIMPEZA 500Q DATADORA DOMINO</t>
  </si>
  <si>
    <t>3002020007</t>
  </si>
  <si>
    <t>3002020008</t>
  </si>
  <si>
    <t>3002020009</t>
  </si>
  <si>
    <t>3002020010</t>
  </si>
  <si>
    <t>3002020011</t>
  </si>
  <si>
    <t>3002030001</t>
  </si>
  <si>
    <t>0203</t>
  </si>
  <si>
    <t>3002030002</t>
  </si>
  <si>
    <t>3002030003</t>
  </si>
  <si>
    <t>3002030004</t>
  </si>
  <si>
    <t>3002030005</t>
  </si>
  <si>
    <t>3002030006</t>
  </si>
  <si>
    <t>3002050001</t>
  </si>
  <si>
    <t>0205</t>
  </si>
  <si>
    <t>3002050002</t>
  </si>
  <si>
    <t>3002050003</t>
  </si>
  <si>
    <t>3002050004</t>
  </si>
  <si>
    <t>3002060001</t>
  </si>
  <si>
    <t>0206</t>
  </si>
  <si>
    <t>3003000001</t>
  </si>
  <si>
    <t>0300</t>
  </si>
  <si>
    <t>3003000002</t>
  </si>
  <si>
    <t>3003020001</t>
  </si>
  <si>
    <t>0302</t>
  </si>
  <si>
    <t>3101150001</t>
  </si>
  <si>
    <t>3101150002</t>
  </si>
  <si>
    <t>3101150003</t>
  </si>
  <si>
    <t>3101150004</t>
  </si>
  <si>
    <t>3101150005</t>
  </si>
  <si>
    <t>3101150006</t>
  </si>
  <si>
    <t>3101160001</t>
  </si>
  <si>
    <t>3101160002</t>
  </si>
  <si>
    <t>3101160003</t>
  </si>
  <si>
    <t>3101240001</t>
  </si>
  <si>
    <t>3101270001</t>
  </si>
  <si>
    <t>0200</t>
  </si>
  <si>
    <t>3102000002</t>
  </si>
  <si>
    <t>3102000003</t>
  </si>
  <si>
    <t>3102010003</t>
  </si>
  <si>
    <t>3102010004</t>
  </si>
  <si>
    <t>3102010005</t>
  </si>
  <si>
    <t>3102010006</t>
  </si>
  <si>
    <t>3102010007</t>
  </si>
  <si>
    <t>3102010008</t>
  </si>
  <si>
    <t>3102010009</t>
  </si>
  <si>
    <t>3102010018</t>
  </si>
  <si>
    <t>3102010019</t>
  </si>
  <si>
    <t>3102010020</t>
  </si>
  <si>
    <t>3102010023</t>
  </si>
  <si>
    <t>3102010028</t>
  </si>
  <si>
    <t>3102010029</t>
  </si>
  <si>
    <t>3102010030</t>
  </si>
  <si>
    <t>3102010031</t>
  </si>
  <si>
    <t>3102010032</t>
  </si>
  <si>
    <t>3102010033</t>
  </si>
  <si>
    <t>3102010035</t>
  </si>
  <si>
    <t>3102020002</t>
  </si>
  <si>
    <t>3102020003</t>
  </si>
  <si>
    <t>3102040001</t>
  </si>
  <si>
    <t>0204</t>
  </si>
  <si>
    <t>3102040002</t>
  </si>
  <si>
    <t>3102040003</t>
  </si>
  <si>
    <t>3102060001</t>
  </si>
  <si>
    <t>3102060002</t>
  </si>
  <si>
    <t>3102060003</t>
  </si>
  <si>
    <t>3102060006</t>
  </si>
  <si>
    <t>3102060007</t>
  </si>
  <si>
    <t>3102060009</t>
  </si>
  <si>
    <t>3102060010</t>
  </si>
  <si>
    <t>DILUENTE DOMINO MC-2BK124</t>
  </si>
  <si>
    <t>3102060011</t>
  </si>
  <si>
    <t>3103000001</t>
  </si>
  <si>
    <t>3103000002</t>
  </si>
  <si>
    <t>3103000006</t>
  </si>
  <si>
    <t>3103000008</t>
  </si>
  <si>
    <t>3103000010</t>
  </si>
  <si>
    <t>3103000011</t>
  </si>
  <si>
    <t>3103000013</t>
  </si>
  <si>
    <t>3103000014</t>
  </si>
  <si>
    <t>3103000017</t>
  </si>
  <si>
    <t>3103000021</t>
  </si>
  <si>
    <t>3103000022</t>
  </si>
  <si>
    <t>3103000024</t>
  </si>
  <si>
    <t>3103000027</t>
  </si>
  <si>
    <t>3103000028</t>
  </si>
  <si>
    <t>LUVA ANTICORTE TAMANHO 8</t>
  </si>
  <si>
    <t>3103000032</t>
  </si>
  <si>
    <t>3103000035</t>
  </si>
  <si>
    <t>3103000036</t>
  </si>
  <si>
    <t>3103000037</t>
  </si>
  <si>
    <t>3103000038</t>
  </si>
  <si>
    <t>3103000039</t>
  </si>
  <si>
    <t>3103000040</t>
  </si>
  <si>
    <t>3103000042</t>
  </si>
  <si>
    <t>3103000043</t>
  </si>
  <si>
    <t>3103000044</t>
  </si>
  <si>
    <t>3103000045</t>
  </si>
  <si>
    <t>3103000047</t>
  </si>
  <si>
    <t>3103000053</t>
  </si>
  <si>
    <t>3103000060</t>
  </si>
  <si>
    <t>3103000061</t>
  </si>
  <si>
    <t>3103000063</t>
  </si>
  <si>
    <t>3103000064</t>
  </si>
  <si>
    <t>3103000065</t>
  </si>
  <si>
    <t>3103000066</t>
  </si>
  <si>
    <t>3103000067</t>
  </si>
  <si>
    <t>3103000068</t>
  </si>
  <si>
    <t>3103000074</t>
  </si>
  <si>
    <t>0301</t>
  </si>
  <si>
    <t>3103010002</t>
  </si>
  <si>
    <t>3103010003</t>
  </si>
  <si>
    <t>3103010004</t>
  </si>
  <si>
    <t>3103010005</t>
  </si>
  <si>
    <t>3103010006</t>
  </si>
  <si>
    <t>3103010007</t>
  </si>
  <si>
    <t>3103010008</t>
  </si>
  <si>
    <t>3103020001</t>
  </si>
  <si>
    <t>3103020002</t>
  </si>
  <si>
    <t>3103020004</t>
  </si>
  <si>
    <t>3103020005</t>
  </si>
  <si>
    <t>3103020010</t>
  </si>
  <si>
    <t>3103020011</t>
  </si>
  <si>
    <t>3103020012</t>
  </si>
  <si>
    <t>3103020013</t>
  </si>
  <si>
    <t>3103020014</t>
  </si>
  <si>
    <t>3103020025</t>
  </si>
  <si>
    <t>3103020031</t>
  </si>
  <si>
    <t>3103020033</t>
  </si>
  <si>
    <t>3103020035</t>
  </si>
  <si>
    <t>3103020036</t>
  </si>
  <si>
    <t>3103020038</t>
  </si>
  <si>
    <t>3103020039</t>
  </si>
  <si>
    <t>3103020040</t>
  </si>
  <si>
    <t>3103020042</t>
  </si>
  <si>
    <t>3103020043</t>
  </si>
  <si>
    <t>3103020044</t>
  </si>
  <si>
    <t>3103020045</t>
  </si>
  <si>
    <t>3103020048</t>
  </si>
  <si>
    <t>3103020050</t>
  </si>
  <si>
    <t>3103020051</t>
  </si>
  <si>
    <t>3103020052</t>
  </si>
  <si>
    <t>3103020053</t>
  </si>
  <si>
    <t>3103020054</t>
  </si>
  <si>
    <t>3103020059</t>
  </si>
  <si>
    <t>3103020060</t>
  </si>
  <si>
    <t>3103020061</t>
  </si>
  <si>
    <t>3103020063</t>
  </si>
  <si>
    <t>3103020064</t>
  </si>
  <si>
    <t>3103020065</t>
  </si>
  <si>
    <t>3103020066</t>
  </si>
  <si>
    <t>3103020067</t>
  </si>
  <si>
    <t>3103020069</t>
  </si>
  <si>
    <t>3103020070</t>
  </si>
  <si>
    <t>3103020071</t>
  </si>
  <si>
    <t>3103020072</t>
  </si>
  <si>
    <t>3103020073</t>
  </si>
  <si>
    <t>3103020074</t>
  </si>
  <si>
    <t>3103020075</t>
  </si>
  <si>
    <t>3103020076</t>
  </si>
  <si>
    <t>3103020078</t>
  </si>
  <si>
    <t>3103020079</t>
  </si>
  <si>
    <t>3103020080</t>
  </si>
  <si>
    <t>3103020081</t>
  </si>
  <si>
    <t>3103020082</t>
  </si>
  <si>
    <t>3103020083</t>
  </si>
  <si>
    <t>3103020085</t>
  </si>
  <si>
    <t>3103020086</t>
  </si>
  <si>
    <t>3103020087</t>
  </si>
  <si>
    <t>3103020088</t>
  </si>
  <si>
    <t>3103020089</t>
  </si>
  <si>
    <t>3103020090</t>
  </si>
  <si>
    <t>3103020091</t>
  </si>
  <si>
    <t>3103020092</t>
  </si>
  <si>
    <t>3103020093</t>
  </si>
  <si>
    <t>3103020094</t>
  </si>
  <si>
    <t>3103020096</t>
  </si>
  <si>
    <t>3103020097</t>
  </si>
  <si>
    <t>3103020098</t>
  </si>
  <si>
    <t>3103020099</t>
  </si>
  <si>
    <t>3103020100</t>
  </si>
  <si>
    <t>3103020104</t>
  </si>
  <si>
    <t>3103020106</t>
  </si>
  <si>
    <t>3103020109</t>
  </si>
  <si>
    <t>3103020110</t>
  </si>
  <si>
    <t>3103020111</t>
  </si>
  <si>
    <t>PIPETA PASTEUR 3ML NAO ESTERIL</t>
  </si>
  <si>
    <t>3103020112</t>
  </si>
  <si>
    <t>3103020115</t>
  </si>
  <si>
    <t>3103020116</t>
  </si>
  <si>
    <t>3103020117</t>
  </si>
  <si>
    <t>3103020118</t>
  </si>
  <si>
    <t>3103020120</t>
  </si>
  <si>
    <t>3103020121</t>
  </si>
  <si>
    <t>3103020122</t>
  </si>
  <si>
    <t>3103020123</t>
  </si>
  <si>
    <t>3103020124</t>
  </si>
  <si>
    <t>3103020128</t>
  </si>
  <si>
    <t>3103020129</t>
  </si>
  <si>
    <t>3103020130</t>
  </si>
  <si>
    <t>3103020134</t>
  </si>
  <si>
    <t>3103020135</t>
  </si>
  <si>
    <t>3103020136</t>
  </si>
  <si>
    <t>3103020142</t>
  </si>
  <si>
    <t>JARRA 1 LITRO GRADUADA PLASTICO</t>
  </si>
  <si>
    <t>3103020143</t>
  </si>
  <si>
    <t>AGAR RAKA RAY N. 3</t>
  </si>
  <si>
    <t>3103020144</t>
  </si>
  <si>
    <t>AGAR ACTIDIONE COM ACTIDIONE</t>
  </si>
  <si>
    <t>3103020145</t>
  </si>
  <si>
    <t>JARRA DE ANAEROBIOSE</t>
  </si>
  <si>
    <t>3103020146</t>
  </si>
  <si>
    <t>AQUACULT</t>
  </si>
  <si>
    <t>3103020147</t>
  </si>
  <si>
    <t>RACH VAZIO (AUTOCLAVAVEL) PARA PONTEIRAS DE 5 ML</t>
  </si>
  <si>
    <t>3103020148</t>
  </si>
  <si>
    <t>VERDE DE MALAQUITA PA</t>
  </si>
  <si>
    <t>3103020149</t>
  </si>
  <si>
    <t>GERADOR DE ANAEROBIOSE</t>
  </si>
  <si>
    <t>3103020150</t>
  </si>
  <si>
    <t>ANAEROTEST</t>
  </si>
  <si>
    <t>3103020151</t>
  </si>
  <si>
    <t>COMPRESSA DE GAZE ESTERIL DE 13 FIOS HIDROFILICA</t>
  </si>
  <si>
    <t>3103020152</t>
  </si>
  <si>
    <t>LANTERNA COM LAMPADA UV</t>
  </si>
  <si>
    <t>3103020153</t>
  </si>
  <si>
    <t>FRASCO DE COLETA COM TIOSSULFATO DE SODIO</t>
  </si>
  <si>
    <t>3103020154</t>
  </si>
  <si>
    <t>COPOS PARA FILTRACAO</t>
  </si>
  <si>
    <t>3103020155</t>
  </si>
  <si>
    <t>LAMINULAS DE VIDRO</t>
  </si>
  <si>
    <t>3103020156</t>
  </si>
  <si>
    <t>SOLUCAO DE HIDROXIDO DE POTASSIO (KOH) A 5%</t>
  </si>
  <si>
    <t>3103020157</t>
  </si>
  <si>
    <t>COLORACAO GRAM</t>
  </si>
  <si>
    <t>3103020158</t>
  </si>
  <si>
    <t>PLACA DE PETRI 90X15MM ESTERIL</t>
  </si>
  <si>
    <t>3103020159</t>
  </si>
  <si>
    <t>3103020160</t>
  </si>
  <si>
    <t>COPO DE VIDRO TULIPA</t>
  </si>
  <si>
    <t>3103020163</t>
  </si>
  <si>
    <t>3103020164</t>
  </si>
  <si>
    <t>CAIXA TERMICA TAMANHO P</t>
  </si>
  <si>
    <t>3103020165</t>
  </si>
  <si>
    <t>3103020166</t>
  </si>
  <si>
    <t>MEDIDOR PORTATIL DE CO2 E O2</t>
  </si>
  <si>
    <t>3103020170</t>
  </si>
  <si>
    <t>LAPIS DERMOGRAFICO PRETO</t>
  </si>
  <si>
    <t>3103020171</t>
  </si>
  <si>
    <t>FRASCO AMBAR</t>
  </si>
  <si>
    <t>3103020173</t>
  </si>
  <si>
    <t>VALVULA DE COLETA DE AMOSTRA MODELO CAPB-21 INOX</t>
  </si>
  <si>
    <t>3103020175</t>
  </si>
  <si>
    <t>TUBO DE ENSAIO DE VIDRO COM ROSCA</t>
  </si>
  <si>
    <t>3103020176</t>
  </si>
  <si>
    <t>BARRA MAGNETICA PEIXINHO</t>
  </si>
  <si>
    <t>3103020177</t>
  </si>
  <si>
    <t>BECKER DE PLASTICO 2L</t>
  </si>
  <si>
    <t>3103020178</t>
  </si>
  <si>
    <t>PROVETA DE VIDRO DE 25ML</t>
  </si>
  <si>
    <t>3103020181</t>
  </si>
  <si>
    <t>CLORETO DE POTASSIO KCL 3M ELETROLITICO</t>
  </si>
  <si>
    <t>3103020182</t>
  </si>
  <si>
    <t>PROVETA DE VIDRO DE 250ML</t>
  </si>
  <si>
    <t>3103020183</t>
  </si>
  <si>
    <t>FRASCO REAGENTE 500ML GRADUADO AZUL BORO 3.3</t>
  </si>
  <si>
    <t>3103020184</t>
  </si>
  <si>
    <t>PIPETA GRADUADA DE VIDRO 10ML</t>
  </si>
  <si>
    <t>3103020185</t>
  </si>
  <si>
    <t>PROVETA DE VIDRO GRADUADA 100ML BASE DE POLI</t>
  </si>
  <si>
    <t>3103020186</t>
  </si>
  <si>
    <t>CAMARA DE NEUBAUER</t>
  </si>
  <si>
    <t>3103020188</t>
  </si>
  <si>
    <t>FRASCO REAGENTE 250ML GRADUADO AZUL BORO 3.3</t>
  </si>
  <si>
    <t>3103020189</t>
  </si>
  <si>
    <t>BECKER DE VIDRO GRADUADO FORMA BAIXA 1000ML</t>
  </si>
  <si>
    <t>3103020190</t>
  </si>
  <si>
    <t>FRASCO REAGENTE 100ML GRADUADO AZUL BORO 3.3</t>
  </si>
  <si>
    <t>3103020191</t>
  </si>
  <si>
    <t>SUPORTE BURETA HASTE ALUMINIO E GARRA</t>
  </si>
  <si>
    <t>3103020192</t>
  </si>
  <si>
    <t>BURETA DE 100ML</t>
  </si>
  <si>
    <t>3103020193</t>
  </si>
  <si>
    <t>COLILERT DETECCAO DE COLIFORMES E ECOLI</t>
  </si>
  <si>
    <t>3103020195</t>
  </si>
  <si>
    <t>BURETA DE VIDRO GRADUADA 50ML COM TORNEIRA TEFLON</t>
  </si>
  <si>
    <t>3103020196</t>
  </si>
  <si>
    <t>BASE COM HASTE EM ALUMINIO PARA BURETA</t>
  </si>
  <si>
    <t>3103020197</t>
  </si>
  <si>
    <t>PINCA DUPLA PARA BURETA</t>
  </si>
  <si>
    <t>3103020198</t>
  </si>
  <si>
    <t>CARVAO ATIVADO VEGETAL GRANULADO</t>
  </si>
  <si>
    <t>3103020199</t>
  </si>
  <si>
    <t>PROTECAO DE COURO PARA GARRAFAS DE VIDRO</t>
  </si>
  <si>
    <t>3103020200</t>
  </si>
  <si>
    <t>CARREGADOR PORTATIL MEDIDOR DE CO2/O2 HAFFMANS</t>
  </si>
  <si>
    <t>3103020207</t>
  </si>
  <si>
    <t>COLITAG</t>
  </si>
  <si>
    <t>3103030002</t>
  </si>
  <si>
    <t>3103030007</t>
  </si>
  <si>
    <t>3103030008</t>
  </si>
  <si>
    <t>3103030018</t>
  </si>
  <si>
    <t>3103030021</t>
  </si>
  <si>
    <t>3103030033</t>
  </si>
  <si>
    <t>3103030043</t>
  </si>
  <si>
    <t>3103030049</t>
  </si>
  <si>
    <t>3103030067</t>
  </si>
  <si>
    <t>3103030068</t>
  </si>
  <si>
    <t>3103030081</t>
  </si>
  <si>
    <t>3103030082</t>
  </si>
  <si>
    <t>3103040001</t>
  </si>
  <si>
    <t>0304</t>
  </si>
  <si>
    <t>3103040002</t>
  </si>
  <si>
    <t>3103040003</t>
  </si>
  <si>
    <t>3103040004</t>
  </si>
  <si>
    <t>3103040005</t>
  </si>
  <si>
    <t>3103040006</t>
  </si>
  <si>
    <t>3103040007</t>
  </si>
  <si>
    <t>3103040008</t>
  </si>
  <si>
    <t>3103040009</t>
  </si>
  <si>
    <t>3103040010</t>
  </si>
  <si>
    <t>3103040011</t>
  </si>
  <si>
    <t>3103040012</t>
  </si>
  <si>
    <t>3103040014</t>
  </si>
  <si>
    <t>3103040015</t>
  </si>
  <si>
    <t>3103040016</t>
  </si>
  <si>
    <t>3103040017</t>
  </si>
  <si>
    <t>3103040018</t>
  </si>
  <si>
    <t>3103040019</t>
  </si>
  <si>
    <t>3103040023</t>
  </si>
  <si>
    <t>3103040024</t>
  </si>
  <si>
    <t>3103040026</t>
  </si>
  <si>
    <t>3103040027</t>
  </si>
  <si>
    <t>3103040033</t>
  </si>
  <si>
    <t>3103040035</t>
  </si>
  <si>
    <t>3103040038</t>
  </si>
  <si>
    <t>3103040039</t>
  </si>
  <si>
    <t>3103040041</t>
  </si>
  <si>
    <t>3103040052</t>
  </si>
  <si>
    <t>3103040055</t>
  </si>
  <si>
    <t>3103040057</t>
  </si>
  <si>
    <t>3103040059</t>
  </si>
  <si>
    <t>3103040061</t>
  </si>
  <si>
    <t>3103040063</t>
  </si>
  <si>
    <t>3103040064</t>
  </si>
  <si>
    <t>3103040067</t>
  </si>
  <si>
    <t>3103040077</t>
  </si>
  <si>
    <t>3103040079</t>
  </si>
  <si>
    <t>3103040085</t>
  </si>
  <si>
    <t>3103040092</t>
  </si>
  <si>
    <t>3103040093</t>
  </si>
  <si>
    <t>3103040095</t>
  </si>
  <si>
    <t>BORRIFADOR MULTIUSO 500ML</t>
  </si>
  <si>
    <t>3103040098</t>
  </si>
  <si>
    <t>3103040100</t>
  </si>
  <si>
    <t>3103040103</t>
  </si>
  <si>
    <t>3103040106</t>
  </si>
  <si>
    <t>3103040107</t>
  </si>
  <si>
    <t>3103040108</t>
  </si>
  <si>
    <t>3103040110</t>
  </si>
  <si>
    <t>3103040112</t>
  </si>
  <si>
    <t>3103040113</t>
  </si>
  <si>
    <t>3103040114</t>
  </si>
  <si>
    <t>3103040115</t>
  </si>
  <si>
    <t>3103040116</t>
  </si>
  <si>
    <t>3103040117</t>
  </si>
  <si>
    <t>3103040118</t>
  </si>
  <si>
    <t>3103040119</t>
  </si>
  <si>
    <t>3103040120</t>
  </si>
  <si>
    <t>3103040121</t>
  </si>
  <si>
    <t>3103040122</t>
  </si>
  <si>
    <t>3103040123</t>
  </si>
  <si>
    <t>3103040124</t>
  </si>
  <si>
    <t>3103040125</t>
  </si>
  <si>
    <t>3103040128</t>
  </si>
  <si>
    <t>GARRAFA TERMICA 1L</t>
  </si>
  <si>
    <t>3103040129</t>
  </si>
  <si>
    <t>3103040131</t>
  </si>
  <si>
    <t>3103040132</t>
  </si>
  <si>
    <t>3103040133</t>
  </si>
  <si>
    <t>3103040134</t>
  </si>
  <si>
    <t>3103040135</t>
  </si>
  <si>
    <t>3103040136</t>
  </si>
  <si>
    <t>3103040137</t>
  </si>
  <si>
    <t>3103040138</t>
  </si>
  <si>
    <t>3103040139</t>
  </si>
  <si>
    <t>3103040140</t>
  </si>
  <si>
    <t>3103040141</t>
  </si>
  <si>
    <t>3103040151</t>
  </si>
  <si>
    <t>3103040152</t>
  </si>
  <si>
    <t>3103040157</t>
  </si>
  <si>
    <t>3103040161</t>
  </si>
  <si>
    <t>3103040168</t>
  </si>
  <si>
    <t>3103040169</t>
  </si>
  <si>
    <t>3103040170</t>
  </si>
  <si>
    <t>3103040171</t>
  </si>
  <si>
    <t>3103040176</t>
  </si>
  <si>
    <t>3103040181</t>
  </si>
  <si>
    <t>3103040182</t>
  </si>
  <si>
    <t>3103040183</t>
  </si>
  <si>
    <t>3103040202</t>
  </si>
  <si>
    <t>3103040208</t>
  </si>
  <si>
    <t>3103040237</t>
  </si>
  <si>
    <t>3103040263</t>
  </si>
  <si>
    <t>3103040294</t>
  </si>
  <si>
    <t>3103040309</t>
  </si>
  <si>
    <t>3103040342</t>
  </si>
  <si>
    <t>CARNE BIFE</t>
  </si>
  <si>
    <t>3103040359</t>
  </si>
  <si>
    <t>BISCOITO TEENS 30G</t>
  </si>
  <si>
    <t>3103040370</t>
  </si>
  <si>
    <t>BISCOITO DE MAIZENA LEITE</t>
  </si>
  <si>
    <t>3103040371</t>
  </si>
  <si>
    <t>BISCOITO ROSQUINHA DE COCO</t>
  </si>
  <si>
    <t>3103050001</t>
  </si>
  <si>
    <t>0305</t>
  </si>
  <si>
    <t>3103050002</t>
  </si>
  <si>
    <t>3103050004</t>
  </si>
  <si>
    <t>3103050005</t>
  </si>
  <si>
    <t>3103050006</t>
  </si>
  <si>
    <t>3103060001</t>
  </si>
  <si>
    <t>0306</t>
  </si>
  <si>
    <t>3103060002</t>
  </si>
  <si>
    <t>3103060003</t>
  </si>
  <si>
    <t>3103060004</t>
  </si>
  <si>
    <t>3103060006</t>
  </si>
  <si>
    <t>3103060009</t>
  </si>
  <si>
    <t>3103060010</t>
  </si>
  <si>
    <t>3103060011</t>
  </si>
  <si>
    <t>3103060012</t>
  </si>
  <si>
    <t>3103060013</t>
  </si>
  <si>
    <t>3103060015</t>
  </si>
  <si>
    <t>3103060016</t>
  </si>
  <si>
    <t>3103060017</t>
  </si>
  <si>
    <t>3103060018</t>
  </si>
  <si>
    <t>3103060019</t>
  </si>
  <si>
    <t>3103060020</t>
  </si>
  <si>
    <t>3103060021</t>
  </si>
  <si>
    <t>3103060022</t>
  </si>
  <si>
    <t>3103060023</t>
  </si>
  <si>
    <t>3103060024</t>
  </si>
  <si>
    <t>3103060025</t>
  </si>
  <si>
    <t>3103060027</t>
  </si>
  <si>
    <t>3103060028</t>
  </si>
  <si>
    <t>3103060030</t>
  </si>
  <si>
    <t>3103060032</t>
  </si>
  <si>
    <t>3103060033</t>
  </si>
  <si>
    <t>3103060034</t>
  </si>
  <si>
    <t>3103060035</t>
  </si>
  <si>
    <t>3103060037</t>
  </si>
  <si>
    <t>3103060038</t>
  </si>
  <si>
    <t>3103060041</t>
  </si>
  <si>
    <t>3103060043</t>
  </si>
  <si>
    <t>3103060044</t>
  </si>
  <si>
    <t>3103060045</t>
  </si>
  <si>
    <t>3103060046</t>
  </si>
  <si>
    <t>3103060047</t>
  </si>
  <si>
    <t>3103060048</t>
  </si>
  <si>
    <t>3103060049</t>
  </si>
  <si>
    <t>3103060050</t>
  </si>
  <si>
    <t>3103060052</t>
  </si>
  <si>
    <t>3103060053</t>
  </si>
  <si>
    <t>3103060054</t>
  </si>
  <si>
    <t>3103060055</t>
  </si>
  <si>
    <t>3103060056</t>
  </si>
  <si>
    <t>3103060058</t>
  </si>
  <si>
    <t>PASTA ABA COM ELASTICO</t>
  </si>
  <si>
    <t>3103060059</t>
  </si>
  <si>
    <t>3103060062</t>
  </si>
  <si>
    <t>3103060063</t>
  </si>
  <si>
    <t>3103060067</t>
  </si>
  <si>
    <t>3103060068</t>
  </si>
  <si>
    <t>3103060072</t>
  </si>
  <si>
    <t>3103060073</t>
  </si>
  <si>
    <t>3103060075</t>
  </si>
  <si>
    <t>3103060076</t>
  </si>
  <si>
    <t>3103060077</t>
  </si>
  <si>
    <t>3103060078</t>
  </si>
  <si>
    <t>3103060079</t>
  </si>
  <si>
    <t>3103060080</t>
  </si>
  <si>
    <t>3103060081</t>
  </si>
  <si>
    <t>3103060082</t>
  </si>
  <si>
    <t>3103060083</t>
  </si>
  <si>
    <t>3103060084</t>
  </si>
  <si>
    <t>3103060089</t>
  </si>
  <si>
    <t>3103060094</t>
  </si>
  <si>
    <t>3103060097</t>
  </si>
  <si>
    <t>3103060098</t>
  </si>
  <si>
    <t>3103060100</t>
  </si>
  <si>
    <t>3103060101</t>
  </si>
  <si>
    <t>3103060102</t>
  </si>
  <si>
    <t>3103060105</t>
  </si>
  <si>
    <t>3103060106</t>
  </si>
  <si>
    <t>3103060110</t>
  </si>
  <si>
    <t>3103060114</t>
  </si>
  <si>
    <t>CARTAO DE PONTO MANUAL</t>
  </si>
  <si>
    <t>3103060116</t>
  </si>
  <si>
    <t>LACRE PARA MALOTE</t>
  </si>
  <si>
    <t>3103060118</t>
  </si>
  <si>
    <t>MARCA TEXTO AZUL</t>
  </si>
  <si>
    <t>3103060119</t>
  </si>
  <si>
    <t>APONTADOR DE LAPIS</t>
  </si>
  <si>
    <t>3103060120</t>
  </si>
  <si>
    <t>CADERNO ESPIRAL CAPA DURA</t>
  </si>
  <si>
    <t>3103070006</t>
  </si>
  <si>
    <t>0307</t>
  </si>
  <si>
    <t>3103070007</t>
  </si>
  <si>
    <t>3103070008</t>
  </si>
  <si>
    <t>3103070009</t>
  </si>
  <si>
    <t>3103070010</t>
  </si>
  <si>
    <t>3103070012</t>
  </si>
  <si>
    <t>3103070013</t>
  </si>
  <si>
    <t>3103070014</t>
  </si>
  <si>
    <t>3103070015</t>
  </si>
  <si>
    <t>3103070026</t>
  </si>
  <si>
    <t>3103070027</t>
  </si>
  <si>
    <t>3103070031</t>
  </si>
  <si>
    <t>3103070032</t>
  </si>
  <si>
    <t>3103070038</t>
  </si>
  <si>
    <t>3103070039</t>
  </si>
  <si>
    <t>3103070041</t>
  </si>
  <si>
    <t>3103070049</t>
  </si>
  <si>
    <t>3103070055</t>
  </si>
  <si>
    <t>3103070056</t>
  </si>
  <si>
    <t>3103070058</t>
  </si>
  <si>
    <t>3103070059</t>
  </si>
  <si>
    <t>3103070060</t>
  </si>
  <si>
    <t>3103070065</t>
  </si>
  <si>
    <t>3103070074</t>
  </si>
  <si>
    <t>3103070075</t>
  </si>
  <si>
    <t>3103070076</t>
  </si>
  <si>
    <t>3103070077</t>
  </si>
  <si>
    <t>3103070078</t>
  </si>
  <si>
    <t>3103070079</t>
  </si>
  <si>
    <t>3103070083</t>
  </si>
  <si>
    <t>3103070084</t>
  </si>
  <si>
    <t>3103070086</t>
  </si>
  <si>
    <t>3103070089</t>
  </si>
  <si>
    <t>3103070090</t>
  </si>
  <si>
    <t>3103070093</t>
  </si>
  <si>
    <t>3103070094</t>
  </si>
  <si>
    <t>3103070095</t>
  </si>
  <si>
    <t>3103070097</t>
  </si>
  <si>
    <t>3103070098</t>
  </si>
  <si>
    <t>3103070099</t>
  </si>
  <si>
    <t>3103070100</t>
  </si>
  <si>
    <t>3103070101</t>
  </si>
  <si>
    <t>3103070102</t>
  </si>
  <si>
    <t>3103070103</t>
  </si>
  <si>
    <t>3103070104</t>
  </si>
  <si>
    <t>3103070105</t>
  </si>
  <si>
    <t>3103070106</t>
  </si>
  <si>
    <t>3103070107</t>
  </si>
  <si>
    <t>3103070108</t>
  </si>
  <si>
    <t>3103070109</t>
  </si>
  <si>
    <t>3103070110</t>
  </si>
  <si>
    <t>3103070111</t>
  </si>
  <si>
    <t>3103070112</t>
  </si>
  <si>
    <t>3103070114</t>
  </si>
  <si>
    <t>3103070115</t>
  </si>
  <si>
    <t>3103070116</t>
  </si>
  <si>
    <t>3103070117</t>
  </si>
  <si>
    <t>3103070121</t>
  </si>
  <si>
    <t>3103070130</t>
  </si>
  <si>
    <t>3103070132</t>
  </si>
  <si>
    <t>3103070134</t>
  </si>
  <si>
    <t>3103070139</t>
  </si>
  <si>
    <t>3103070140</t>
  </si>
  <si>
    <t>3103070141</t>
  </si>
  <si>
    <t>3103070144</t>
  </si>
  <si>
    <t>3103070146</t>
  </si>
  <si>
    <t>3103070150</t>
  </si>
  <si>
    <t>3103070152</t>
  </si>
  <si>
    <t>3103070153</t>
  </si>
  <si>
    <t>3103070155</t>
  </si>
  <si>
    <t>3103070159</t>
  </si>
  <si>
    <t>3103070162</t>
  </si>
  <si>
    <t>3103070164</t>
  </si>
  <si>
    <t>3103070165</t>
  </si>
  <si>
    <t>3103070166</t>
  </si>
  <si>
    <t>3103070167</t>
  </si>
  <si>
    <t>3103070168</t>
  </si>
  <si>
    <t>3103070172</t>
  </si>
  <si>
    <t>3103070173</t>
  </si>
  <si>
    <t>3103070174</t>
  </si>
  <si>
    <t>3103070175</t>
  </si>
  <si>
    <t>3103070176</t>
  </si>
  <si>
    <t>3103070177</t>
  </si>
  <si>
    <t>3103070178</t>
  </si>
  <si>
    <t>3103070179</t>
  </si>
  <si>
    <t>3103070180</t>
  </si>
  <si>
    <t>3103070181</t>
  </si>
  <si>
    <t>3103070182</t>
  </si>
  <si>
    <t>3103070183</t>
  </si>
  <si>
    <t>3103070187</t>
  </si>
  <si>
    <t>3103070188</t>
  </si>
  <si>
    <t>3103070189</t>
  </si>
  <si>
    <t>3103070190</t>
  </si>
  <si>
    <t>3103070191</t>
  </si>
  <si>
    <t>3103070192</t>
  </si>
  <si>
    <t>3103070193</t>
  </si>
  <si>
    <t>3103070194</t>
  </si>
  <si>
    <t>3103070195</t>
  </si>
  <si>
    <t>3103070196</t>
  </si>
  <si>
    <t>3103070197</t>
  </si>
  <si>
    <t>3103070198</t>
  </si>
  <si>
    <t>3103070199</t>
  </si>
  <si>
    <t>3103070200</t>
  </si>
  <si>
    <t>3103070209</t>
  </si>
  <si>
    <t>3103070212</t>
  </si>
  <si>
    <t>3103070213</t>
  </si>
  <si>
    <t>3103070215</t>
  </si>
  <si>
    <t>3103070217</t>
  </si>
  <si>
    <t>3103070218</t>
  </si>
  <si>
    <t>ESTOPA BRANCA LIMPEZA EXTRA 1 KG</t>
  </si>
  <si>
    <t>3103070245</t>
  </si>
  <si>
    <t>PARAFUSO PHILIPS 4.0X40</t>
  </si>
  <si>
    <t>3103070268</t>
  </si>
  <si>
    <t>LUVA 25MMX3/4</t>
  </si>
  <si>
    <t>3103070271</t>
  </si>
  <si>
    <t>ROLO DE LA 9CM</t>
  </si>
  <si>
    <t>3103070284</t>
  </si>
  <si>
    <t>ESMALTE SINTETICO VERMELHO SEGURANCA 3,6L</t>
  </si>
  <si>
    <t>3103070311</t>
  </si>
  <si>
    <t>ARRUELA LISA GALVANIZADA 3/8</t>
  </si>
  <si>
    <t>3103070323</t>
  </si>
  <si>
    <t>TINTA ACRILICA AZUL 3,6 LT</t>
  </si>
  <si>
    <t>3103080002</t>
  </si>
  <si>
    <t>0308</t>
  </si>
  <si>
    <t>3103080003</t>
  </si>
  <si>
    <t>3103080005</t>
  </si>
  <si>
    <t>3103080018</t>
  </si>
  <si>
    <t>3103080019</t>
  </si>
  <si>
    <t>3103080022</t>
  </si>
  <si>
    <t>BOTINA MICROFIBRA BICO DE COMPOSITE TAMANHO 48</t>
  </si>
  <si>
    <t>3103080023</t>
  </si>
  <si>
    <t>BOTINA MICROFIBRA BICO DE COMPOSITE TAMANHO 49</t>
  </si>
  <si>
    <t>3103080037</t>
  </si>
  <si>
    <t>3103080038</t>
  </si>
  <si>
    <t>3103080039</t>
  </si>
  <si>
    <t>3103080040</t>
  </si>
  <si>
    <t>3103080041</t>
  </si>
  <si>
    <t>3103080042</t>
  </si>
  <si>
    <t>3103080045</t>
  </si>
  <si>
    <t>3103080053</t>
  </si>
  <si>
    <t>3103080069</t>
  </si>
  <si>
    <t>3103080080</t>
  </si>
  <si>
    <t>3103080081</t>
  </si>
  <si>
    <t>3103080082</t>
  </si>
  <si>
    <t>3103080090</t>
  </si>
  <si>
    <t>3103080091</t>
  </si>
  <si>
    <t>3103080092</t>
  </si>
  <si>
    <t>3103080094</t>
  </si>
  <si>
    <t>3103080095</t>
  </si>
  <si>
    <t>3103080097</t>
  </si>
  <si>
    <t>3103080098</t>
  </si>
  <si>
    <t>3103080119</t>
  </si>
  <si>
    <t>3103080120</t>
  </si>
  <si>
    <t>3103080122</t>
  </si>
  <si>
    <t>3103080123</t>
  </si>
  <si>
    <t>3103080125</t>
  </si>
  <si>
    <t>3103080128</t>
  </si>
  <si>
    <t>3103080129</t>
  </si>
  <si>
    <t>3103080130</t>
  </si>
  <si>
    <t>3103080131</t>
  </si>
  <si>
    <t>3103080134</t>
  </si>
  <si>
    <t>3103080137</t>
  </si>
  <si>
    <t>LUVA ANTICORTE TAMANHO 9</t>
  </si>
  <si>
    <t>3103080138</t>
  </si>
  <si>
    <t>3103080142</t>
  </si>
  <si>
    <t>3103080144</t>
  </si>
  <si>
    <t>LUVA NITRILICA TAMANHO M</t>
  </si>
  <si>
    <t>3103080145</t>
  </si>
  <si>
    <t>OCULOS DE SOLDA</t>
  </si>
  <si>
    <t>3103080146</t>
  </si>
  <si>
    <t>BOTINA BICO DE PVC TAMANHO 37</t>
  </si>
  <si>
    <t>3103080147</t>
  </si>
  <si>
    <t>BOTINA BICO DE PVC TAMANHO 41</t>
  </si>
  <si>
    <t>3103080149</t>
  </si>
  <si>
    <t>LUVA ANTICORTE TAMANHO 10</t>
  </si>
  <si>
    <t>3103080150</t>
  </si>
  <si>
    <t>BOTINA BICO DE PVC TAMANHO 36</t>
  </si>
  <si>
    <t>3103080151</t>
  </si>
  <si>
    <t>BOTINA BICO DE PVC TAMANHO 38</t>
  </si>
  <si>
    <t>3103080154</t>
  </si>
  <si>
    <t>3103080155</t>
  </si>
  <si>
    <t>BOTINA BICO DE PVC TAMANHO 40</t>
  </si>
  <si>
    <t>3103080156</t>
  </si>
  <si>
    <t>BOTINA BICO DE PVC TAMANHO 42</t>
  </si>
  <si>
    <t>3103080158</t>
  </si>
  <si>
    <t>3103080159</t>
  </si>
  <si>
    <t>3103080160</t>
  </si>
  <si>
    <t>3103080161</t>
  </si>
  <si>
    <t>3103080162</t>
  </si>
  <si>
    <t>3103080163</t>
  </si>
  <si>
    <t>MANGOTE PROTECAO SOLAR TAMANHO M</t>
  </si>
  <si>
    <t>3103080164</t>
  </si>
  <si>
    <t>MANGOTE PROTECAO SOLAR TAMANHO G</t>
  </si>
  <si>
    <t>3103080165</t>
  </si>
  <si>
    <t>MANGOTE PROTECAO SOLAR TAMANHO GG</t>
  </si>
  <si>
    <t>3103080168</t>
  </si>
  <si>
    <t>3103080169</t>
  </si>
  <si>
    <t>3103080170</t>
  </si>
  <si>
    <t>3103080172</t>
  </si>
  <si>
    <t>3103080176</t>
  </si>
  <si>
    <t>3103080177</t>
  </si>
  <si>
    <t>3103080184</t>
  </si>
  <si>
    <t>3103080185</t>
  </si>
  <si>
    <t>3103080186</t>
  </si>
  <si>
    <t>3103080187</t>
  </si>
  <si>
    <t>3103080188</t>
  </si>
  <si>
    <t>3103080189</t>
  </si>
  <si>
    <t>3103080191</t>
  </si>
  <si>
    <t>3103080192</t>
  </si>
  <si>
    <t>3103080195</t>
  </si>
  <si>
    <t>3103080199</t>
  </si>
  <si>
    <t>3103080200</t>
  </si>
  <si>
    <t>3103080201</t>
  </si>
  <si>
    <t>3103080202</t>
  </si>
  <si>
    <t>3103080203</t>
  </si>
  <si>
    <t>3103080204</t>
  </si>
  <si>
    <t>3103080236</t>
  </si>
  <si>
    <t>3103080244</t>
  </si>
  <si>
    <t>3103080245</t>
  </si>
  <si>
    <t>3103080251</t>
  </si>
  <si>
    <t>3103080253</t>
  </si>
  <si>
    <t>3103080262</t>
  </si>
  <si>
    <t>3103080266</t>
  </si>
  <si>
    <t>3103080267</t>
  </si>
  <si>
    <t>3103080294</t>
  </si>
  <si>
    <t>3103080295</t>
  </si>
  <si>
    <t>3103080301</t>
  </si>
  <si>
    <t>PALMILHA ANATOMICA</t>
  </si>
  <si>
    <t>3103080323</t>
  </si>
  <si>
    <t>MANGOTE ANTICORTE TAMANHO G</t>
  </si>
  <si>
    <t>3103080326</t>
  </si>
  <si>
    <t>BOTINA BICO DE PVC TAMANHO 43</t>
  </si>
  <si>
    <t>3103080327</t>
  </si>
  <si>
    <t>BOTINA BICO DE PVC TAMANHO 44</t>
  </si>
  <si>
    <t>3103080328</t>
  </si>
  <si>
    <t>BOTINA BICO DE PVC TAMANHO 45</t>
  </si>
  <si>
    <t>3103080329</t>
  </si>
  <si>
    <t>BOTINA BICO DE PVC TAMANHO 46</t>
  </si>
  <si>
    <t>3103080330</t>
  </si>
  <si>
    <t>BOTINA BICO DE PVC TAMANHO 39</t>
  </si>
  <si>
    <t>3103080332</t>
  </si>
  <si>
    <t>OCULOS DE PROTECAO VERDE</t>
  </si>
  <si>
    <t>3103100001</t>
  </si>
  <si>
    <t>0310</t>
  </si>
  <si>
    <t>3103100002</t>
  </si>
  <si>
    <t>3103100005</t>
  </si>
  <si>
    <t>3103100006</t>
  </si>
  <si>
    <t>3103100007</t>
  </si>
  <si>
    <t>3103100008</t>
  </si>
  <si>
    <t>3103100013</t>
  </si>
  <si>
    <t>3103100014</t>
  </si>
  <si>
    <t>3103100017</t>
  </si>
  <si>
    <t>3103100019</t>
  </si>
  <si>
    <t>3103100027</t>
  </si>
  <si>
    <t>3103100030</t>
  </si>
  <si>
    <t>3103100031</t>
  </si>
  <si>
    <t>3103100043</t>
  </si>
  <si>
    <t>3103100049</t>
  </si>
  <si>
    <t>3103100054</t>
  </si>
  <si>
    <t>3103100057</t>
  </si>
  <si>
    <t>3103100058</t>
  </si>
  <si>
    <t>3103100061</t>
  </si>
  <si>
    <t>3103100069</t>
  </si>
  <si>
    <t>3103100070</t>
  </si>
  <si>
    <t>3103100071</t>
  </si>
  <si>
    <t>3103100073</t>
  </si>
  <si>
    <t>3103100074</t>
  </si>
  <si>
    <t>3103100075</t>
  </si>
  <si>
    <t>3103100078</t>
  </si>
  <si>
    <t>3103100079</t>
  </si>
  <si>
    <t>3103100089</t>
  </si>
  <si>
    <t>3103100091</t>
  </si>
  <si>
    <t>3103100092</t>
  </si>
  <si>
    <t>3103100094</t>
  </si>
  <si>
    <t>3103100096</t>
  </si>
  <si>
    <t>3103100101</t>
  </si>
  <si>
    <t>3103100106</t>
  </si>
  <si>
    <t>3103100107</t>
  </si>
  <si>
    <t>3103100108</t>
  </si>
  <si>
    <t>3103100109</t>
  </si>
  <si>
    <t>3103100110</t>
  </si>
  <si>
    <t>KIT MANUTENCAO CARRETA</t>
  </si>
  <si>
    <t>3103100111</t>
  </si>
  <si>
    <t>OLEO PARA CILINDROS DE GRANDES MOTORES</t>
  </si>
  <si>
    <t>3103100114</t>
  </si>
  <si>
    <t>3103100115</t>
  </si>
  <si>
    <t>3103100116</t>
  </si>
  <si>
    <t>3103100119</t>
  </si>
  <si>
    <t>PRE-FILTRO COMBINADO</t>
  </si>
  <si>
    <t>3103100120</t>
  </si>
  <si>
    <t>3103100122</t>
  </si>
  <si>
    <t>3103100125</t>
  </si>
  <si>
    <t>3103100137</t>
  </si>
  <si>
    <t>3103100143</t>
  </si>
  <si>
    <t>3103100144</t>
  </si>
  <si>
    <t>3103100145</t>
  </si>
  <si>
    <t>3103100146</t>
  </si>
  <si>
    <t>3103100147</t>
  </si>
  <si>
    <t>3103100148</t>
  </si>
  <si>
    <t>OLEO LUBRIFICANTE MINERAL BALDE 20 LITROS</t>
  </si>
  <si>
    <t>3103100149</t>
  </si>
  <si>
    <t>3103100152</t>
  </si>
  <si>
    <t>3103100153</t>
  </si>
  <si>
    <t>3103100157</t>
  </si>
  <si>
    <t>3103100166</t>
  </si>
  <si>
    <t>3103100170</t>
  </si>
  <si>
    <t>3103100186</t>
  </si>
  <si>
    <t>3103100189</t>
  </si>
  <si>
    <t>3103100195</t>
  </si>
  <si>
    <t>3103100199</t>
  </si>
  <si>
    <t>3103100200</t>
  </si>
  <si>
    <t>3103100203</t>
  </si>
  <si>
    <t>3103100205</t>
  </si>
  <si>
    <t>3103100206</t>
  </si>
  <si>
    <t>3103100207</t>
  </si>
  <si>
    <t>3103100210</t>
  </si>
  <si>
    <t>3103100212</t>
  </si>
  <si>
    <t>3103100213</t>
  </si>
  <si>
    <t>3103100216</t>
  </si>
  <si>
    <t>3103100223</t>
  </si>
  <si>
    <t>3103100229</t>
  </si>
  <si>
    <t>3103100231</t>
  </si>
  <si>
    <t>3103100232</t>
  </si>
  <si>
    <t>3103100233</t>
  </si>
  <si>
    <t>3103100235</t>
  </si>
  <si>
    <t>3103100242</t>
  </si>
  <si>
    <t>3103100243</t>
  </si>
  <si>
    <t>3103100244</t>
  </si>
  <si>
    <t>3103100247</t>
  </si>
  <si>
    <t>3103100253</t>
  </si>
  <si>
    <t>3103100257</t>
  </si>
  <si>
    <t>3103100258</t>
  </si>
  <si>
    <t>3103100259</t>
  </si>
  <si>
    <t>3103100269</t>
  </si>
  <si>
    <t>3103100272</t>
  </si>
  <si>
    <t>3103100273</t>
  </si>
  <si>
    <t>3103100277</t>
  </si>
  <si>
    <t>3103100278</t>
  </si>
  <si>
    <t>3103100281</t>
  </si>
  <si>
    <t>3103100283</t>
  </si>
  <si>
    <t>ANEL ORING 64 5X3</t>
  </si>
  <si>
    <t>3103100287</t>
  </si>
  <si>
    <t>3103100291</t>
  </si>
  <si>
    <t>3103100300</t>
  </si>
  <si>
    <t>3103100302</t>
  </si>
  <si>
    <t>3103100303</t>
  </si>
  <si>
    <t>3103100307</t>
  </si>
  <si>
    <t>3103100309</t>
  </si>
  <si>
    <t>3103100316</t>
  </si>
  <si>
    <t>3103100319</t>
  </si>
  <si>
    <t>3103100325</t>
  </si>
  <si>
    <t>3103100328</t>
  </si>
  <si>
    <t>3103100333</t>
  </si>
  <si>
    <t>3103100335</t>
  </si>
  <si>
    <t>3103100336</t>
  </si>
  <si>
    <t>3103100337</t>
  </si>
  <si>
    <t>3103100338</t>
  </si>
  <si>
    <t>3103100344</t>
  </si>
  <si>
    <t>3103100356</t>
  </si>
  <si>
    <t>3103100369</t>
  </si>
  <si>
    <t>3103100372</t>
  </si>
  <si>
    <t>3103100373</t>
  </si>
  <si>
    <t>3103100375</t>
  </si>
  <si>
    <t>3103100380</t>
  </si>
  <si>
    <t>3103100406</t>
  </si>
  <si>
    <t>3103100413</t>
  </si>
  <si>
    <t>3103100417</t>
  </si>
  <si>
    <t>PARALAMA PLASTICO DIANTEIRO SOBRE CHASSI PESADO</t>
  </si>
  <si>
    <t>3103100424</t>
  </si>
  <si>
    <t>3103100426</t>
  </si>
  <si>
    <t>3103100427</t>
  </si>
  <si>
    <t>3103100429</t>
  </si>
  <si>
    <t>3103100435</t>
  </si>
  <si>
    <t>3103100450</t>
  </si>
  <si>
    <t>3103100462</t>
  </si>
  <si>
    <t>3103100465</t>
  </si>
  <si>
    <t>3103100473</t>
  </si>
  <si>
    <t>3103100476</t>
  </si>
  <si>
    <t>3103100481</t>
  </si>
  <si>
    <t>3103100483</t>
  </si>
  <si>
    <t>3103100487</t>
  </si>
  <si>
    <t>3103100492</t>
  </si>
  <si>
    <t>3103100493</t>
  </si>
  <si>
    <t>3103100494</t>
  </si>
  <si>
    <t>3103100496</t>
  </si>
  <si>
    <t>3103100503</t>
  </si>
  <si>
    <t>3103100504</t>
  </si>
  <si>
    <t>3103100510</t>
  </si>
  <si>
    <t>3103100511</t>
  </si>
  <si>
    <t>3103100517</t>
  </si>
  <si>
    <t>3103100518</t>
  </si>
  <si>
    <t>3103100522</t>
  </si>
  <si>
    <t>3103100527</t>
  </si>
  <si>
    <t>3103100529</t>
  </si>
  <si>
    <t>3103100530</t>
  </si>
  <si>
    <t>3103100531</t>
  </si>
  <si>
    <t>3103100532</t>
  </si>
  <si>
    <t>3103100533</t>
  </si>
  <si>
    <t>3103100537</t>
  </si>
  <si>
    <t>3103100544</t>
  </si>
  <si>
    <t>3103100553</t>
  </si>
  <si>
    <t>3103100556</t>
  </si>
  <si>
    <t>3103100558</t>
  </si>
  <si>
    <t>3103100560</t>
  </si>
  <si>
    <t>3103100561</t>
  </si>
  <si>
    <t>VIDRO RETROVISOR PARA CAMINHAO LADO DIREITO</t>
  </si>
  <si>
    <t>3103100564</t>
  </si>
  <si>
    <t>3103100580</t>
  </si>
  <si>
    <t>3103100581</t>
  </si>
  <si>
    <t>3103100585</t>
  </si>
  <si>
    <t>3103100588</t>
  </si>
  <si>
    <t>3103100590</t>
  </si>
  <si>
    <t>3103100591</t>
  </si>
  <si>
    <t>3103100592</t>
  </si>
  <si>
    <t>3103100593</t>
  </si>
  <si>
    <t>3103100594</t>
  </si>
  <si>
    <t>3103100597</t>
  </si>
  <si>
    <t>3103100599</t>
  </si>
  <si>
    <t>3103100600</t>
  </si>
  <si>
    <t>3103100606</t>
  </si>
  <si>
    <t>3103100610</t>
  </si>
  <si>
    <t>3103100611</t>
  </si>
  <si>
    <t>3103100613</t>
  </si>
  <si>
    <t>3103100617</t>
  </si>
  <si>
    <t>3103100618</t>
  </si>
  <si>
    <t>3103100625</t>
  </si>
  <si>
    <t>3103100639</t>
  </si>
  <si>
    <t>3103100644</t>
  </si>
  <si>
    <t>3103100647</t>
  </si>
  <si>
    <t>3103100651</t>
  </si>
  <si>
    <t>3103100656</t>
  </si>
  <si>
    <t>3103100659</t>
  </si>
  <si>
    <t>3103100665</t>
  </si>
  <si>
    <t>3103100666</t>
  </si>
  <si>
    <t>3103100668</t>
  </si>
  <si>
    <t>3103100669</t>
  </si>
  <si>
    <t>3103100671</t>
  </si>
  <si>
    <t>3103100680</t>
  </si>
  <si>
    <t>3103100700</t>
  </si>
  <si>
    <t>3103100714</t>
  </si>
  <si>
    <t>3103100715</t>
  </si>
  <si>
    <t>3103100716</t>
  </si>
  <si>
    <t>3103100726</t>
  </si>
  <si>
    <t>3103100730</t>
  </si>
  <si>
    <t>3103100731</t>
  </si>
  <si>
    <t>3103100732</t>
  </si>
  <si>
    <t>3103100733</t>
  </si>
  <si>
    <t>3103100738</t>
  </si>
  <si>
    <t>GRAXA DE COMPLEXO DE LITIO BALDE 10KG</t>
  </si>
  <si>
    <t>3103100739</t>
  </si>
  <si>
    <t>CANO AUTOMOTIVO</t>
  </si>
  <si>
    <t>3103100771</t>
  </si>
  <si>
    <t>PALHETA REF 27 AUTO IMPACTO</t>
  </si>
  <si>
    <t>3103100773</t>
  </si>
  <si>
    <t>CILINDRO RODA</t>
  </si>
  <si>
    <t>3103100783</t>
  </si>
  <si>
    <t>COXIM SUPERIOR CABINE DIANTEIRA</t>
  </si>
  <si>
    <t>3103100784</t>
  </si>
  <si>
    <t>COXIM INFERIOR DA CABINE SUSPENSAO DIANTEIRA</t>
  </si>
  <si>
    <t>3103100785</t>
  </si>
  <si>
    <t>CANALETA VIDRO</t>
  </si>
  <si>
    <t>3103100792</t>
  </si>
  <si>
    <t>JUNTA CABECOTE MOTOR 05MM</t>
  </si>
  <si>
    <t>3103100804</t>
  </si>
  <si>
    <t>BUCHA ANCORAGEM SISTEMA MASTER</t>
  </si>
  <si>
    <t>3103100810</t>
  </si>
  <si>
    <t>TAMPA OLEO MOTOR</t>
  </si>
  <si>
    <t>3103100814</t>
  </si>
  <si>
    <t>ANEL VEDACAO MOTOR</t>
  </si>
  <si>
    <t>3103100819</t>
  </si>
  <si>
    <t>MASSA FRACAO 1 GRAMA</t>
  </si>
  <si>
    <t>3103100820</t>
  </si>
  <si>
    <t>DESENGRAXANTE EM SPRAY 300ML</t>
  </si>
  <si>
    <t>3103100821</t>
  </si>
  <si>
    <t>ENGRAXADEIRA 10MM 45 GRAUS</t>
  </si>
  <si>
    <t>3103100822</t>
  </si>
  <si>
    <t>ENGRAXADEIRA RETA 3/8</t>
  </si>
  <si>
    <t>3103100823</t>
  </si>
  <si>
    <t>ENGRAXADEIRA 10MM CURVA 90 GRAUS</t>
  </si>
  <si>
    <t>3103100824</t>
  </si>
  <si>
    <t>ENGRAXADEIRA 8MM RETA</t>
  </si>
  <si>
    <t>3103100825</t>
  </si>
  <si>
    <t>ENGRAXADEIRA 8MM CURVA 90 GRAUS</t>
  </si>
  <si>
    <t>3103100826</t>
  </si>
  <si>
    <t>ENGRAXADEIRA 6MM RETA</t>
  </si>
  <si>
    <t>3103100827</t>
  </si>
  <si>
    <t>ENGRAXADEIRA 6MM 45 GRAUS</t>
  </si>
  <si>
    <t>3103100849</t>
  </si>
  <si>
    <t>FILTRO DIRECAO HIDRAULICA</t>
  </si>
  <si>
    <t>3103100854</t>
  </si>
  <si>
    <t>CONJUNTO DA TAMPA DO RESERVATORIO</t>
  </si>
  <si>
    <t>3103100859</t>
  </si>
  <si>
    <t>TOMADA SENSOR 4 TERMINAIS CHATOS</t>
  </si>
  <si>
    <t>3103100860</t>
  </si>
  <si>
    <t>TAMPA 1D/7D 1318</t>
  </si>
  <si>
    <t>3103100869</t>
  </si>
  <si>
    <t>CABO DE COMANDO DE CAMBIO</t>
  </si>
  <si>
    <t>3103100883</t>
  </si>
  <si>
    <t>CABO DE SELECAO DE MARCHA</t>
  </si>
  <si>
    <t>3103100892</t>
  </si>
  <si>
    <t>CATRACA DE FREIO 28 ESTRIAS CHAVE 19 UNIVERSAL</t>
  </si>
  <si>
    <t>3103100893</t>
  </si>
  <si>
    <t>CATRACA FREIO CARRETA 28 ESTRIAS CHAVE 14</t>
  </si>
  <si>
    <t>3103100895</t>
  </si>
  <si>
    <t>PATIM FREIO MASTER 8</t>
  </si>
  <si>
    <t>3103100903</t>
  </si>
  <si>
    <t>SELO DE SEGURANCA AUTOMOTIVO</t>
  </si>
  <si>
    <t>3103100911</t>
  </si>
  <si>
    <t>BOBINA DO COMPRESSOR DO AR CONDICIONADO</t>
  </si>
  <si>
    <t>3103100912</t>
  </si>
  <si>
    <t>CORREIA DO COMPRESSOR DO AR CONDICIONADO</t>
  </si>
  <si>
    <t>3103100919</t>
  </si>
  <si>
    <t>FILTRO AR CABINE CARVAO DELIVERY</t>
  </si>
  <si>
    <t>3103100920</t>
  </si>
  <si>
    <t>DESENGRAXANTE PARA USO GERAL BIODEGRADAVEL 500ML</t>
  </si>
  <si>
    <t>3103100927</t>
  </si>
  <si>
    <t>CARTER OLEO MOTOR CUMMINS 3.8 ORIGINAL</t>
  </si>
  <si>
    <t>3103100940</t>
  </si>
  <si>
    <t>CHAVE FENDA 1/4X10 6X250</t>
  </si>
  <si>
    <t>3103100948</t>
  </si>
  <si>
    <t>CUICA FREIO DUPLA</t>
  </si>
  <si>
    <t>3103100967</t>
  </si>
  <si>
    <t>AGUA DESMINERALIZADA</t>
  </si>
  <si>
    <t>3103100975</t>
  </si>
  <si>
    <t>PANO DE LIMPEZA AUTOMOTIVO DE PAPEL</t>
  </si>
  <si>
    <t>3103100980</t>
  </si>
  <si>
    <t>ARRUELA DO CUBO TRASEIRO SERIE 5</t>
  </si>
  <si>
    <t>3103100981</t>
  </si>
  <si>
    <t>TAMPA DO CUBO TRASEIRO SERIE 5</t>
  </si>
  <si>
    <t>3103101059</t>
  </si>
  <si>
    <t>CANO DE COBRE 5/16</t>
  </si>
  <si>
    <t>3103101079</t>
  </si>
  <si>
    <t>TRAVA PINGO DAGUA PATIM TRUCK</t>
  </si>
  <si>
    <t>3103101080</t>
  </si>
  <si>
    <t>MOLA PATIM FREIO TRASEIRO</t>
  </si>
  <si>
    <t>3103101095</t>
  </si>
  <si>
    <t>DESENGRAXANTE CONCENTRADO AUTOMOTIVO 5 LITROS</t>
  </si>
  <si>
    <t>3103101104</t>
  </si>
  <si>
    <t>ALAVANCA DE MUDANCA DE MARCHAS DELIVERY 11180</t>
  </si>
  <si>
    <t>3103101108</t>
  </si>
  <si>
    <t>BARRA DE DIRECAO LONGA MODELO 11.180</t>
  </si>
  <si>
    <t>3103101109</t>
  </si>
  <si>
    <t>BARRA DE DIRECAO CURTA MODELO DELIVERY 11.180</t>
  </si>
  <si>
    <t>3103110002</t>
  </si>
  <si>
    <t>3103110006</t>
  </si>
  <si>
    <t>3103110007</t>
  </si>
  <si>
    <t>3103110009</t>
  </si>
  <si>
    <t>3103110010</t>
  </si>
  <si>
    <t>3103110013</t>
  </si>
  <si>
    <t>3103110014</t>
  </si>
  <si>
    <t>JOGO DE CHAVE CANHAO 12 PECAS</t>
  </si>
  <si>
    <t>3103110018</t>
  </si>
  <si>
    <t>3103110019</t>
  </si>
  <si>
    <t>3103110021</t>
  </si>
  <si>
    <t>3103110024</t>
  </si>
  <si>
    <t>3103110028</t>
  </si>
  <si>
    <t>3103110029</t>
  </si>
  <si>
    <t>3103110030</t>
  </si>
  <si>
    <t>3103110036</t>
  </si>
  <si>
    <t>3103110037</t>
  </si>
  <si>
    <t>3103110039</t>
  </si>
  <si>
    <t>3103110043</t>
  </si>
  <si>
    <t>3103110044</t>
  </si>
  <si>
    <t>3103110045</t>
  </si>
  <si>
    <t>PLACA DE PETRI LISA ESTERIL 60X15MM</t>
  </si>
  <si>
    <t>3103110048</t>
  </si>
  <si>
    <t>3103110050</t>
  </si>
  <si>
    <t>3103110053</t>
  </si>
  <si>
    <t>3103110057</t>
  </si>
  <si>
    <t>3103110068</t>
  </si>
  <si>
    <t>3103110069</t>
  </si>
  <si>
    <t>3103110072</t>
  </si>
  <si>
    <t>3103110073</t>
  </si>
  <si>
    <t>3103110074</t>
  </si>
  <si>
    <t>3103110075</t>
  </si>
  <si>
    <t>3103110077</t>
  </si>
  <si>
    <t>3103110078</t>
  </si>
  <si>
    <t>3103110079</t>
  </si>
  <si>
    <t>3103110080</t>
  </si>
  <si>
    <t>3103110081</t>
  </si>
  <si>
    <t>3103110084</t>
  </si>
  <si>
    <t>3103110087</t>
  </si>
  <si>
    <t>3103110089</t>
  </si>
  <si>
    <t>3103110090</t>
  </si>
  <si>
    <t>3103110091</t>
  </si>
  <si>
    <t>3103110092</t>
  </si>
  <si>
    <t>3103110096</t>
  </si>
  <si>
    <t>3103110098</t>
  </si>
  <si>
    <t>3103110099</t>
  </si>
  <si>
    <t>3103110100</t>
  </si>
  <si>
    <t>3103110101</t>
  </si>
  <si>
    <t>3103110103</t>
  </si>
  <si>
    <t>3103110104</t>
  </si>
  <si>
    <t>3103110110</t>
  </si>
  <si>
    <t>3103110117</t>
  </si>
  <si>
    <t>3103110121</t>
  </si>
  <si>
    <t>3103110123</t>
  </si>
  <si>
    <t>LENCOL BORRACHA LISO COM 01 TELA 1000X6,4MM</t>
  </si>
  <si>
    <t>3103110127</t>
  </si>
  <si>
    <t>3103110129</t>
  </si>
  <si>
    <t>3103110130</t>
  </si>
  <si>
    <t>3103110134</t>
  </si>
  <si>
    <t>3103110135</t>
  </si>
  <si>
    <t>3103110141</t>
  </si>
  <si>
    <t>3103110142</t>
  </si>
  <si>
    <t>3103110143</t>
  </si>
  <si>
    <t>3103110146</t>
  </si>
  <si>
    <t>3103110149</t>
  </si>
  <si>
    <t>3103110155</t>
  </si>
  <si>
    <t>3103110157</t>
  </si>
  <si>
    <t>3103110159</t>
  </si>
  <si>
    <t>3103110160</t>
  </si>
  <si>
    <t>3103110162</t>
  </si>
  <si>
    <t>3103110163</t>
  </si>
  <si>
    <t>3103110164</t>
  </si>
  <si>
    <t>3103110165</t>
  </si>
  <si>
    <t>3103110166</t>
  </si>
  <si>
    <t>3103110167</t>
  </si>
  <si>
    <t>3103110168</t>
  </si>
  <si>
    <t>3103110169</t>
  </si>
  <si>
    <t>3103110170</t>
  </si>
  <si>
    <t>3103110171</t>
  </si>
  <si>
    <t>3103110172</t>
  </si>
  <si>
    <t>3103110173</t>
  </si>
  <si>
    <t>3103110174</t>
  </si>
  <si>
    <t>3103110175</t>
  </si>
  <si>
    <t>3103110176</t>
  </si>
  <si>
    <t>3103110178</t>
  </si>
  <si>
    <t>3103110180</t>
  </si>
  <si>
    <t>3103110181</t>
  </si>
  <si>
    <t>3103110182</t>
  </si>
  <si>
    <t>3103110183</t>
  </si>
  <si>
    <t>3103110184</t>
  </si>
  <si>
    <t>3103110185</t>
  </si>
  <si>
    <t>3103110187</t>
  </si>
  <si>
    <t>3103110191</t>
  </si>
  <si>
    <t>3103110195</t>
  </si>
  <si>
    <t>3103110197</t>
  </si>
  <si>
    <t>3103110198</t>
  </si>
  <si>
    <t>3103110199</t>
  </si>
  <si>
    <t>3103110200</t>
  </si>
  <si>
    <t>3103110203</t>
  </si>
  <si>
    <t>3103110204</t>
  </si>
  <si>
    <t>3103110206</t>
  </si>
  <si>
    <t>3103110207</t>
  </si>
  <si>
    <t>3103110209</t>
  </si>
  <si>
    <t>3103110211</t>
  </si>
  <si>
    <t>3103110213</t>
  </si>
  <si>
    <t>3103110215</t>
  </si>
  <si>
    <t>3103110216</t>
  </si>
  <si>
    <t>3103110217</t>
  </si>
  <si>
    <t>3103110218</t>
  </si>
  <si>
    <t>3103110219</t>
  </si>
  <si>
    <t>3103110220</t>
  </si>
  <si>
    <t>3103110221</t>
  </si>
  <si>
    <t>3103110225</t>
  </si>
  <si>
    <t>3103110226</t>
  </si>
  <si>
    <t>3103110233</t>
  </si>
  <si>
    <t>3103110237</t>
  </si>
  <si>
    <t>3103110238</t>
  </si>
  <si>
    <t>3103110240</t>
  </si>
  <si>
    <t>3103110241</t>
  </si>
  <si>
    <t>3103110243</t>
  </si>
  <si>
    <t>3103110250</t>
  </si>
  <si>
    <t>3103110258</t>
  </si>
  <si>
    <t>3103110259</t>
  </si>
  <si>
    <t>3103110260</t>
  </si>
  <si>
    <t>3103110261</t>
  </si>
  <si>
    <t>3103110263</t>
  </si>
  <si>
    <t>3103110264</t>
  </si>
  <si>
    <t>3103110265</t>
  </si>
  <si>
    <t>3103110267</t>
  </si>
  <si>
    <t>3103110268</t>
  </si>
  <si>
    <t>3103110269</t>
  </si>
  <si>
    <t>3103110270</t>
  </si>
  <si>
    <t>3103110272</t>
  </si>
  <si>
    <t>3103110275</t>
  </si>
  <si>
    <t>3103110276</t>
  </si>
  <si>
    <t>3103110277</t>
  </si>
  <si>
    <t>3103110278</t>
  </si>
  <si>
    <t>3103110279</t>
  </si>
  <si>
    <t>3103110280</t>
  </si>
  <si>
    <t>3103110281</t>
  </si>
  <si>
    <t>3103110282</t>
  </si>
  <si>
    <t>3103110283</t>
  </si>
  <si>
    <t>3103110284</t>
  </si>
  <si>
    <t>3103110285</t>
  </si>
  <si>
    <t>3103110286</t>
  </si>
  <si>
    <t>3103110288</t>
  </si>
  <si>
    <t>3103110289</t>
  </si>
  <si>
    <t>3103110290</t>
  </si>
  <si>
    <t>3103110291</t>
  </si>
  <si>
    <t>3103110292</t>
  </si>
  <si>
    <t>3103110293</t>
  </si>
  <si>
    <t>3103110294</t>
  </si>
  <si>
    <t>3103110295</t>
  </si>
  <si>
    <t>3103110296</t>
  </si>
  <si>
    <t>3103110300</t>
  </si>
  <si>
    <t>3103110303</t>
  </si>
  <si>
    <t>3103110304</t>
  </si>
  <si>
    <t>3103110319</t>
  </si>
  <si>
    <t>3103110320</t>
  </si>
  <si>
    <t>3103110321</t>
  </si>
  <si>
    <t>3103110322</t>
  </si>
  <si>
    <t>3103110323</t>
  </si>
  <si>
    <t>3103110324</t>
  </si>
  <si>
    <t>3103110325</t>
  </si>
  <si>
    <t>3103110326</t>
  </si>
  <si>
    <t>3103110327</t>
  </si>
  <si>
    <t>3103110328</t>
  </si>
  <si>
    <t>3103110329</t>
  </si>
  <si>
    <t>3103110330</t>
  </si>
  <si>
    <t>3103110331</t>
  </si>
  <si>
    <t>3103110332</t>
  </si>
  <si>
    <t>3103110334</t>
  </si>
  <si>
    <t>3103110335</t>
  </si>
  <si>
    <t>3103110336</t>
  </si>
  <si>
    <t>3103110337</t>
  </si>
  <si>
    <t>3103110338</t>
  </si>
  <si>
    <t>3103110339</t>
  </si>
  <si>
    <t>3103110340</t>
  </si>
  <si>
    <t>3103110344</t>
  </si>
  <si>
    <t>3103110345</t>
  </si>
  <si>
    <t>3103110346</t>
  </si>
  <si>
    <t>3103110348</t>
  </si>
  <si>
    <t>CONTROLADOR DE NIVEL ELETRONICO MODELO NI35E</t>
  </si>
  <si>
    <t>3103110354</t>
  </si>
  <si>
    <t>SELO MECANICO TIPO 21 5/8 TUNGSTENIO</t>
  </si>
  <si>
    <t>3103110357</t>
  </si>
  <si>
    <t>SENSOR INDUTIVO LM12-3004PC PNP N/FACEADO NA+NF 6-36V</t>
  </si>
  <si>
    <t>3103110358</t>
  </si>
  <si>
    <t>SENSOR INDUTIVO LM12-3004NC NPN N/FACEADO NA+NF 6-36V</t>
  </si>
  <si>
    <t>3103110361</t>
  </si>
  <si>
    <t>GUIA LINEAR HGW35-CC-ZA-C ESA 7000</t>
  </si>
  <si>
    <t>3103110362</t>
  </si>
  <si>
    <t>CARVAO ATIVO GRANULADO (1-2)MM</t>
  </si>
  <si>
    <t>3103110363</t>
  </si>
  <si>
    <t>ABRIDOR DE LATA MANUAL 3 EM 1</t>
  </si>
  <si>
    <t>3103110364</t>
  </si>
  <si>
    <t>SUPORTE PARA PIPETA AUTOMATICA</t>
  </si>
  <si>
    <t>3103110365</t>
  </si>
  <si>
    <t>PARAFUSO SEXTAVADO INOX M5X25MM</t>
  </si>
  <si>
    <t>3103110366</t>
  </si>
  <si>
    <t>TELHA DE ACO GALVALUME 0,43MM CG 25</t>
  </si>
  <si>
    <t>3103110367</t>
  </si>
  <si>
    <t>PARAFUSO BROCANTE ECOSEAL 3/4X1/4X5/16</t>
  </si>
  <si>
    <t>3103110373</t>
  </si>
  <si>
    <t>DISPENSER DE COPOS</t>
  </si>
  <si>
    <t>3103110377</t>
  </si>
  <si>
    <t>ESTEIRA NGE882LBP-TAB M1000 AZUL</t>
  </si>
  <si>
    <t>3103110379</t>
  </si>
  <si>
    <t>ESCOVA DE ACO TUBULAR 2.1/2</t>
  </si>
  <si>
    <t>3103110383</t>
  </si>
  <si>
    <t>ROLAMENTO BOMBA KSB MEGACHEM 100-250</t>
  </si>
  <si>
    <t>3103110384</t>
  </si>
  <si>
    <t>BATERIA BOTAO CR2025 3V</t>
  </si>
  <si>
    <t>3103110386</t>
  </si>
  <si>
    <t>PENEIRA PARA LIMPEZA</t>
  </si>
  <si>
    <t>3103110388</t>
  </si>
  <si>
    <t>ABRIDOR DE LATAS SIMPLES</t>
  </si>
  <si>
    <t>3103110390</t>
  </si>
  <si>
    <t>3103110391</t>
  </si>
  <si>
    <t>PEGADOR MANOPLA DE CABO TELESCOPIO</t>
  </si>
  <si>
    <t>3103110392</t>
  </si>
  <si>
    <t>TRAVA DE CABO TELESCOPICO</t>
  </si>
  <si>
    <t>3103110396</t>
  </si>
  <si>
    <t>MANGUEIRA/TUBO DE POLIETILENO 12MM</t>
  </si>
  <si>
    <t>3103110398</t>
  </si>
  <si>
    <t>ADESIVO PU 40 PRETO 360ML</t>
  </si>
  <si>
    <t>3103110399</t>
  </si>
  <si>
    <t>CAP SOLDAVEL 75MM</t>
  </si>
  <si>
    <t>3103110400</t>
  </si>
  <si>
    <t>ENGATE FLEXIVEL 60CM</t>
  </si>
  <si>
    <t>3103110402</t>
  </si>
  <si>
    <t>LUVA DE CORRER SOLDAVEL 60MM</t>
  </si>
  <si>
    <t>3103110403</t>
  </si>
  <si>
    <t>SUPORTE DA MOLA EXTERNA ENCHEDORA LATA</t>
  </si>
  <si>
    <t>3103110406</t>
  </si>
  <si>
    <t>KIT MAQUINA DE ARQUEAR FITA MANUAL</t>
  </si>
  <si>
    <t>3103120002</t>
  </si>
  <si>
    <t>3103120003</t>
  </si>
  <si>
    <t>3103120004</t>
  </si>
  <si>
    <t>3103120005</t>
  </si>
  <si>
    <t>BOBINA PAPEL KRAFT</t>
  </si>
  <si>
    <t>3103120006</t>
  </si>
  <si>
    <t>3103120007</t>
  </si>
  <si>
    <t>3103120008</t>
  </si>
  <si>
    <t>3103120009</t>
  </si>
  <si>
    <t>3103120010</t>
  </si>
  <si>
    <t>3103120012</t>
  </si>
  <si>
    <t>3103120015</t>
  </si>
  <si>
    <t>3103120016</t>
  </si>
  <si>
    <t>3103120017</t>
  </si>
  <si>
    <t>3103120018</t>
  </si>
  <si>
    <t>3103120021</t>
  </si>
  <si>
    <t>3103120022</t>
  </si>
  <si>
    <t>3103120023</t>
  </si>
  <si>
    <t>3103120031</t>
  </si>
  <si>
    <t>3103120040</t>
  </si>
  <si>
    <t>3103120067</t>
  </si>
  <si>
    <t>3103130002</t>
  </si>
  <si>
    <t>3103130003</t>
  </si>
  <si>
    <t>3103130008</t>
  </si>
  <si>
    <t>3103130009</t>
  </si>
  <si>
    <t>3103130013</t>
  </si>
  <si>
    <t>3103130014</t>
  </si>
  <si>
    <t>3103130020</t>
  </si>
  <si>
    <t>3103130023</t>
  </si>
  <si>
    <t>3103130025</t>
  </si>
  <si>
    <t>3103130027</t>
  </si>
  <si>
    <t>3103130031</t>
  </si>
  <si>
    <t>3103130032</t>
  </si>
  <si>
    <t>3103130034</t>
  </si>
  <si>
    <t>3103130038</t>
  </si>
  <si>
    <t>3103130041</t>
  </si>
  <si>
    <t>3103150001</t>
  </si>
  <si>
    <t>0315</t>
  </si>
  <si>
    <t>3103150002</t>
  </si>
  <si>
    <t>3103150005</t>
  </si>
  <si>
    <t>3103150008</t>
  </si>
  <si>
    <t>3103150013</t>
  </si>
  <si>
    <t>3103150014</t>
  </si>
  <si>
    <t>3103150017</t>
  </si>
  <si>
    <t>3103150018</t>
  </si>
  <si>
    <t>3103150019</t>
  </si>
  <si>
    <t>3103150021</t>
  </si>
  <si>
    <t>3103150023</t>
  </si>
  <si>
    <t>3103150025</t>
  </si>
  <si>
    <t>3103150028</t>
  </si>
  <si>
    <t>3103150029</t>
  </si>
  <si>
    <t>ARRUELA LISA 5/16 GE</t>
  </si>
  <si>
    <t>3103150036</t>
  </si>
  <si>
    <t>3103150038</t>
  </si>
  <si>
    <t>3103150040</t>
  </si>
  <si>
    <t>3103150041</t>
  </si>
  <si>
    <t>3103150042</t>
  </si>
  <si>
    <t>3103150043</t>
  </si>
  <si>
    <t>3103150044</t>
  </si>
  <si>
    <t>3103150045</t>
  </si>
  <si>
    <t>3103150047</t>
  </si>
  <si>
    <t>3103150049</t>
  </si>
  <si>
    <t>3103150050</t>
  </si>
  <si>
    <t>3103150051</t>
  </si>
  <si>
    <t>3103150052</t>
  </si>
  <si>
    <t>3103150053</t>
  </si>
  <si>
    <t>3103150054</t>
  </si>
  <si>
    <t>3103150056</t>
  </si>
  <si>
    <t>3103150057</t>
  </si>
  <si>
    <t>3103150060</t>
  </si>
  <si>
    <t>3103150061</t>
  </si>
  <si>
    <t>3103150064</t>
  </si>
  <si>
    <t>3103150065</t>
  </si>
  <si>
    <t>3103150066</t>
  </si>
  <si>
    <t>3103150067</t>
  </si>
  <si>
    <t>3103150068</t>
  </si>
  <si>
    <t>3103150069</t>
  </si>
  <si>
    <t>3103150070</t>
  </si>
  <si>
    <t>3103150072</t>
  </si>
  <si>
    <t>3103150080</t>
  </si>
  <si>
    <t>3103150081</t>
  </si>
  <si>
    <t>3103150084</t>
  </si>
  <si>
    <t>3103150086</t>
  </si>
  <si>
    <t>3103150087</t>
  </si>
  <si>
    <t>3103150089</t>
  </si>
  <si>
    <t>3103150096</t>
  </si>
  <si>
    <t>3103150103</t>
  </si>
  <si>
    <t>CORREIA SINCRONIZADA 390T5 15</t>
  </si>
  <si>
    <t>3103150104</t>
  </si>
  <si>
    <t>3103150114</t>
  </si>
  <si>
    <t>MANGOTE MANUTENCAO</t>
  </si>
  <si>
    <t>3103150126</t>
  </si>
  <si>
    <t>3103150128</t>
  </si>
  <si>
    <t>3103150137</t>
  </si>
  <si>
    <t>3103150145</t>
  </si>
  <si>
    <t>ROLAMENTO 30212 VA 983</t>
  </si>
  <si>
    <t>3103150147</t>
  </si>
  <si>
    <t>3103150148</t>
  </si>
  <si>
    <t>3103150150</t>
  </si>
  <si>
    <t>3103150151</t>
  </si>
  <si>
    <t>3103150155</t>
  </si>
  <si>
    <t>3103150157</t>
  </si>
  <si>
    <t>RETENTOR 5362 BR 55X72X10</t>
  </si>
  <si>
    <t>3103150160</t>
  </si>
  <si>
    <t>3103150161</t>
  </si>
  <si>
    <t>3103150165</t>
  </si>
  <si>
    <t>3103150166</t>
  </si>
  <si>
    <t>3103150168</t>
  </si>
  <si>
    <t>3103150172</t>
  </si>
  <si>
    <t>3103150173</t>
  </si>
  <si>
    <t>3103150174</t>
  </si>
  <si>
    <t>3103150175</t>
  </si>
  <si>
    <t>3103150178</t>
  </si>
  <si>
    <t>3103150179</t>
  </si>
  <si>
    <t>3103150180</t>
  </si>
  <si>
    <t>3103150183</t>
  </si>
  <si>
    <t>3103150185</t>
  </si>
  <si>
    <t>3103150187</t>
  </si>
  <si>
    <t>3103150190</t>
  </si>
  <si>
    <t>3103150200</t>
  </si>
  <si>
    <t>3103150204</t>
  </si>
  <si>
    <t>3103150208</t>
  </si>
  <si>
    <t>3103150209</t>
  </si>
  <si>
    <t>3103150210</t>
  </si>
  <si>
    <t>3103150211</t>
  </si>
  <si>
    <t>3103150213</t>
  </si>
  <si>
    <t>3103150233</t>
  </si>
  <si>
    <t>3103150234</t>
  </si>
  <si>
    <t>3103150235</t>
  </si>
  <si>
    <t>3103150236</t>
  </si>
  <si>
    <t>3103150240</t>
  </si>
  <si>
    <t>3103150241</t>
  </si>
  <si>
    <t>3103150244</t>
  </si>
  <si>
    <t>3103150245</t>
  </si>
  <si>
    <t>3103150249</t>
  </si>
  <si>
    <t>3103150255</t>
  </si>
  <si>
    <t>3103150256</t>
  </si>
  <si>
    <t>3103150258</t>
  </si>
  <si>
    <t>3103150259</t>
  </si>
  <si>
    <t>3103150264</t>
  </si>
  <si>
    <t>3103150270</t>
  </si>
  <si>
    <t>3103150277</t>
  </si>
  <si>
    <t>3103150288</t>
  </si>
  <si>
    <t>3103150289</t>
  </si>
  <si>
    <t>3103150291</t>
  </si>
  <si>
    <t>3103150293</t>
  </si>
  <si>
    <t>3103150295</t>
  </si>
  <si>
    <t>3103150297</t>
  </si>
  <si>
    <t>3103150298</t>
  </si>
  <si>
    <t>3103150299</t>
  </si>
  <si>
    <t>PARAFUSO CABECA CILINDRICA INOX M8X25</t>
  </si>
  <si>
    <t>3103150301</t>
  </si>
  <si>
    <t>3103150308</t>
  </si>
  <si>
    <t>3103150310</t>
  </si>
  <si>
    <t>3103150311</t>
  </si>
  <si>
    <t>3103150314</t>
  </si>
  <si>
    <t>3103150316</t>
  </si>
  <si>
    <t>3103150317</t>
  </si>
  <si>
    <t>3103150320</t>
  </si>
  <si>
    <t>3103150326</t>
  </si>
  <si>
    <t>3103150327</t>
  </si>
  <si>
    <t>3103150331</t>
  </si>
  <si>
    <t>3103150334</t>
  </si>
  <si>
    <t>3103150335</t>
  </si>
  <si>
    <t>3103150336</t>
  </si>
  <si>
    <t>3103150337</t>
  </si>
  <si>
    <t>3103150338</t>
  </si>
  <si>
    <t>BOTAO IMPULSO VERDE 22MM COM TRAVA</t>
  </si>
  <si>
    <t>3103150339</t>
  </si>
  <si>
    <t>3103150340</t>
  </si>
  <si>
    <t>3103150341</t>
  </si>
  <si>
    <t>3103150342</t>
  </si>
  <si>
    <t>3103150343</t>
  </si>
  <si>
    <t>BOTAO IMPULSO 22MM VERMELHO 2NF</t>
  </si>
  <si>
    <t>3103150344</t>
  </si>
  <si>
    <t>3103150345</t>
  </si>
  <si>
    <t>3103150346</t>
  </si>
  <si>
    <t>3103150347</t>
  </si>
  <si>
    <t>3103150348</t>
  </si>
  <si>
    <t>3103150353</t>
  </si>
  <si>
    <t>3103150354</t>
  </si>
  <si>
    <t>3103150355</t>
  </si>
  <si>
    <t>3103150356</t>
  </si>
  <si>
    <t>3103150357</t>
  </si>
  <si>
    <t>3103150358</t>
  </si>
  <si>
    <t>3103150359</t>
  </si>
  <si>
    <t>3103150361</t>
  </si>
  <si>
    <t>3103150362</t>
  </si>
  <si>
    <t>3103150364</t>
  </si>
  <si>
    <t>3103150365</t>
  </si>
  <si>
    <t>3103150366</t>
  </si>
  <si>
    <t>3103150367</t>
  </si>
  <si>
    <t>3103150369</t>
  </si>
  <si>
    <t>3103150370</t>
  </si>
  <si>
    <t>3103150371</t>
  </si>
  <si>
    <t>3103150372</t>
  </si>
  <si>
    <t>3103150374</t>
  </si>
  <si>
    <t>3103150377</t>
  </si>
  <si>
    <t>3103150379</t>
  </si>
  <si>
    <t>3103150381</t>
  </si>
  <si>
    <t>3103150382</t>
  </si>
  <si>
    <t>3103150384</t>
  </si>
  <si>
    <t>3103150385</t>
  </si>
  <si>
    <t>3103150386</t>
  </si>
  <si>
    <t>CONEXAO PU DE REDUCAO 10/06</t>
  </si>
  <si>
    <t>3103150390</t>
  </si>
  <si>
    <t>RETENTOR 5464 44X76,1X12,7</t>
  </si>
  <si>
    <t>3103150391</t>
  </si>
  <si>
    <t>RETENTOR 7158 45X75X8</t>
  </si>
  <si>
    <t>3103150392</t>
  </si>
  <si>
    <t>ROLETE ATUADOR</t>
  </si>
  <si>
    <t>3103150394</t>
  </si>
  <si>
    <t>BUCHA DA ARTICULACAO DOS GARFOS</t>
  </si>
  <si>
    <t>3103150395</t>
  </si>
  <si>
    <t>PORCA PARLOCK MA 16MM</t>
  </si>
  <si>
    <t>3103150400</t>
  </si>
  <si>
    <t>PLUG COM BOBINA 220</t>
  </si>
  <si>
    <t>3103150401</t>
  </si>
  <si>
    <t>REDUCAO OCRE 150X100MM</t>
  </si>
  <si>
    <t>3103150402</t>
  </si>
  <si>
    <t>3103150403</t>
  </si>
  <si>
    <t>3103150413</t>
  </si>
  <si>
    <t>3103150414</t>
  </si>
  <si>
    <t>REGULADOR DE PRESSAO ARGONIO</t>
  </si>
  <si>
    <t>3103150415</t>
  </si>
  <si>
    <t>MANGUEIRA PT250 TRANCADA 5/16</t>
  </si>
  <si>
    <t>3103150416</t>
  </si>
  <si>
    <t>ABRACADEIRA ROSCA SEM FIM 09MM</t>
  </si>
  <si>
    <t>3103150417</t>
  </si>
  <si>
    <t>BATERIA 18V COM CARREGADOR</t>
  </si>
  <si>
    <t>3103150419</t>
  </si>
  <si>
    <t>DISCO CORTE 115X1,0X22,23 INOX</t>
  </si>
  <si>
    <t>3103150420</t>
  </si>
  <si>
    <t>LIXADEIRA ANGULAR 7 POLEGADAS 2200W 220V</t>
  </si>
  <si>
    <t>3103150421</t>
  </si>
  <si>
    <t>LIXADERA/ESMERILHADERA ANGULAR 9 2200W 220V</t>
  </si>
  <si>
    <t>3103150422</t>
  </si>
  <si>
    <t>MARTELO PICADOR DE SOLDA COM MOLA</t>
  </si>
  <si>
    <t>3103150423</t>
  </si>
  <si>
    <t>CHAVE PHILLIPS 1/8X5</t>
  </si>
  <si>
    <t>3103150424</t>
  </si>
  <si>
    <t>CHAVE FENDA 1/8X5</t>
  </si>
  <si>
    <t>3103150425</t>
  </si>
  <si>
    <t>CHAVE FENDA ISOLADA 1/8X4</t>
  </si>
  <si>
    <t>3103150426</t>
  </si>
  <si>
    <t>CHAVE PHILLIPS GRANDE 5/16X8</t>
  </si>
  <si>
    <t>3103150427</t>
  </si>
  <si>
    <t>SOQUETE CANHAO MAGNETICO 8MMX65MM</t>
  </si>
  <si>
    <t>3103150428</t>
  </si>
  <si>
    <t>SOQUETE CANHAO MAGNETICO 10MMX65MM</t>
  </si>
  <si>
    <t>3103150429</t>
  </si>
  <si>
    <t>SOQUETE CANHAO MAGNETICO 11MMX65MM</t>
  </si>
  <si>
    <t>3103150430</t>
  </si>
  <si>
    <t>SOQUETE CANHAO MAGNETICO 13MMX65MM</t>
  </si>
  <si>
    <t>3103160002</t>
  </si>
  <si>
    <t>0316</t>
  </si>
  <si>
    <t>3103160003</t>
  </si>
  <si>
    <t>3103160004</t>
  </si>
  <si>
    <t>3103160005</t>
  </si>
  <si>
    <t>3103160006</t>
  </si>
  <si>
    <t>3103160007</t>
  </si>
  <si>
    <t>3103160008</t>
  </si>
  <si>
    <t>3103160011</t>
  </si>
  <si>
    <t>3103160012</t>
  </si>
  <si>
    <t>3103160014</t>
  </si>
  <si>
    <t>3103160015</t>
  </si>
  <si>
    <t>3103160016</t>
  </si>
  <si>
    <t>3103160017</t>
  </si>
  <si>
    <t>3103160018</t>
  </si>
  <si>
    <t>3103160019</t>
  </si>
  <si>
    <t>3103160021</t>
  </si>
  <si>
    <t>3103160022</t>
  </si>
  <si>
    <t>3103160023</t>
  </si>
  <si>
    <t>3103160038</t>
  </si>
  <si>
    <t>ENROLADINHO PRESUNTO E QUEIJO</t>
  </si>
  <si>
    <t>3103160039</t>
  </si>
  <si>
    <t>ENROLADINHO DE SALSICHA</t>
  </si>
  <si>
    <t>3103160040</t>
  </si>
  <si>
    <t>RISOLES</t>
  </si>
  <si>
    <t>3103170001</t>
  </si>
  <si>
    <t>0317</t>
  </si>
  <si>
    <t>3103170002</t>
  </si>
  <si>
    <t>3103170003</t>
  </si>
  <si>
    <t>3103170004</t>
  </si>
  <si>
    <t>3103180001</t>
  </si>
  <si>
    <t>3103180003</t>
  </si>
  <si>
    <t>3103180004</t>
  </si>
  <si>
    <t>3103180005</t>
  </si>
  <si>
    <t>3103180006</t>
  </si>
  <si>
    <t>COPO ECO 500ML FURIOSO UVA VERDE E PESSEGO</t>
  </si>
  <si>
    <t>3103180008</t>
  </si>
  <si>
    <t>3103180011</t>
  </si>
  <si>
    <t>3103180013</t>
  </si>
  <si>
    <t>3103180014</t>
  </si>
  <si>
    <t>3103180015</t>
  </si>
  <si>
    <t>3103180016</t>
  </si>
  <si>
    <t>3103180017</t>
  </si>
  <si>
    <t>3103180024</t>
  </si>
  <si>
    <t>3103180028</t>
  </si>
  <si>
    <t>3103180029</t>
  </si>
  <si>
    <t>3103180032</t>
  </si>
  <si>
    <t>3103180034</t>
  </si>
  <si>
    <t>3103180035</t>
  </si>
  <si>
    <t>3103180040</t>
  </si>
  <si>
    <t>3103180041</t>
  </si>
  <si>
    <t>3103180042</t>
  </si>
  <si>
    <t>3103180060</t>
  </si>
  <si>
    <t>SACO TRANSPARENTE PARA ARQUIVO</t>
  </si>
  <si>
    <t>3103180096</t>
  </si>
  <si>
    <t>3103180097</t>
  </si>
  <si>
    <t>3103180098</t>
  </si>
  <si>
    <t>3103180101</t>
  </si>
  <si>
    <t>3103180105</t>
  </si>
  <si>
    <t>3103180183</t>
  </si>
  <si>
    <t>BOLACHA DE CHOPP 20X20 MOEMA</t>
  </si>
  <si>
    <t>3103190001</t>
  </si>
  <si>
    <t>3103200002</t>
  </si>
  <si>
    <t>0320</t>
  </si>
  <si>
    <t>3103210007</t>
  </si>
  <si>
    <t>0321</t>
  </si>
  <si>
    <t>3103210008</t>
  </si>
  <si>
    <t>3103210010</t>
  </si>
  <si>
    <t>3103210014</t>
  </si>
  <si>
    <t>3103210018</t>
  </si>
  <si>
    <t>3103210019</t>
  </si>
  <si>
    <t>3103210020</t>
  </si>
  <si>
    <t>3103210021</t>
  </si>
  <si>
    <t>3103210024</t>
  </si>
  <si>
    <t>3103210025</t>
  </si>
  <si>
    <t>3103210026</t>
  </si>
  <si>
    <t>3103210027</t>
  </si>
  <si>
    <t>3103210028</t>
  </si>
  <si>
    <t>3103210029</t>
  </si>
  <si>
    <t>3103210031</t>
  </si>
  <si>
    <t>3103210033</t>
  </si>
  <si>
    <t>3103210038</t>
  </si>
  <si>
    <t>3103210039</t>
  </si>
  <si>
    <t>3103210040</t>
  </si>
  <si>
    <t>3103210047</t>
  </si>
  <si>
    <t>3103210048</t>
  </si>
  <si>
    <t>3103210049</t>
  </si>
  <si>
    <t>ALICATE BICO MEIA CANA CURVO 6 1000V</t>
  </si>
  <si>
    <t>3103210050</t>
  </si>
  <si>
    <t>ALICATE CORTE DIAGONAL 6 1000V</t>
  </si>
  <si>
    <t>3103210051</t>
  </si>
  <si>
    <t>3103210052</t>
  </si>
  <si>
    <t>3103210053</t>
  </si>
  <si>
    <t>3103210054</t>
  </si>
  <si>
    <t>3103210055</t>
  </si>
  <si>
    <t>3103210056</t>
  </si>
  <si>
    <t>3103210059</t>
  </si>
  <si>
    <t>3103210060</t>
  </si>
  <si>
    <t>3103210061</t>
  </si>
  <si>
    <t>3103210062</t>
  </si>
  <si>
    <t>3103210063</t>
  </si>
  <si>
    <t>3103210064</t>
  </si>
  <si>
    <t>3103210065</t>
  </si>
  <si>
    <t>3103210066</t>
  </si>
  <si>
    <t>3103210067</t>
  </si>
  <si>
    <t>3103210068</t>
  </si>
  <si>
    <t>3103210069</t>
  </si>
  <si>
    <t>3103210070</t>
  </si>
  <si>
    <t>3103210071</t>
  </si>
  <si>
    <t>3103210072</t>
  </si>
  <si>
    <t>3103210075</t>
  </si>
  <si>
    <t>3103210076</t>
  </si>
  <si>
    <t>3103210078</t>
  </si>
  <si>
    <t>3103210079</t>
  </si>
  <si>
    <t>3103210080</t>
  </si>
  <si>
    <t>GRELHA ACO QUADRADO 100MM ABRE FECHA</t>
  </si>
  <si>
    <t>3103210082</t>
  </si>
  <si>
    <t>3103210086</t>
  </si>
  <si>
    <t>VIDRO TEMPERADO FIXO INCOLOR 08MM 1000X1500</t>
  </si>
  <si>
    <t>3103210087</t>
  </si>
  <si>
    <t>TRINCO DE PISO INOX ESCOVADO</t>
  </si>
  <si>
    <t>3103210088</t>
  </si>
  <si>
    <t>TINTA ESMALTE SINTETICO BRANCO</t>
  </si>
  <si>
    <t>3103210090</t>
  </si>
  <si>
    <t>TINTA ESMALTE BRANCO GELO 3,6 LITROS</t>
  </si>
  <si>
    <t>3103210092</t>
  </si>
  <si>
    <t>REFLETOR 300W 6500K IP65 BIVOLT</t>
  </si>
  <si>
    <t>3103210094</t>
  </si>
  <si>
    <t>FITA DUPLA FACE 19MMX5M</t>
  </si>
  <si>
    <t>3103210095</t>
  </si>
  <si>
    <t>PAINEL GRADIL EUROGRAD</t>
  </si>
  <si>
    <t>3103210097</t>
  </si>
  <si>
    <t>KIT FIXACAO DE PAINEL EUROGRAD NA COR AMARELA</t>
  </si>
  <si>
    <t>3103210098</t>
  </si>
  <si>
    <t>3103210099</t>
  </si>
  <si>
    <t>3103210101</t>
  </si>
  <si>
    <t>CONECTOR SINDAL 1,00 A 1,5MM</t>
  </si>
  <si>
    <t>3103210102</t>
  </si>
  <si>
    <t>CONECTOR SINDAL 1,5 A 2,5MM</t>
  </si>
  <si>
    <t>3103210103</t>
  </si>
  <si>
    <t>CONECTOR SINDAL 2,5 A 4,0MM</t>
  </si>
  <si>
    <t>3103210104</t>
  </si>
  <si>
    <t>CONECTOR SINDAL 6MM</t>
  </si>
  <si>
    <t>3103210105</t>
  </si>
  <si>
    <t>CONECTOR SINDAL 25MM</t>
  </si>
  <si>
    <t>3103210119</t>
  </si>
  <si>
    <t>ESMALTE SINTETICO AZUL 900ML</t>
  </si>
  <si>
    <t>3103210120</t>
  </si>
  <si>
    <t>TORNEIRA PLASTICA DE JARDIM PVC PRETA 1/2</t>
  </si>
  <si>
    <t>3103210121</t>
  </si>
  <si>
    <t>ADAPTADOR DE REDUCAO INTERNO 1X3/4</t>
  </si>
  <si>
    <t>3103210122</t>
  </si>
  <si>
    <t>TEE SOLDAVEL 25MMX3/4</t>
  </si>
  <si>
    <t>3103210123</t>
  </si>
  <si>
    <t>LUVA SIMPLES ESGOTO 100MM</t>
  </si>
  <si>
    <t>3103210134</t>
  </si>
  <si>
    <t>DISPENSER PARA PAPEL BOBINA</t>
  </si>
  <si>
    <t>3103210135</t>
  </si>
  <si>
    <t>KIT BLOQUEIO DE ENERGIA</t>
  </si>
  <si>
    <t>3103210137</t>
  </si>
  <si>
    <t>MOLA DE PISO HIDRAULICA</t>
  </si>
  <si>
    <t>3103210138</t>
  </si>
  <si>
    <t>REFIL PARA FILTRO 5 SEM ROSCA R1</t>
  </si>
  <si>
    <t>3103210139</t>
  </si>
  <si>
    <t>REFIL PARA BEBEDOURO DE PRESSAO BAG R1</t>
  </si>
  <si>
    <t>3103210140</t>
  </si>
  <si>
    <t>REFIL PARA FR600 RI</t>
  </si>
  <si>
    <t>3103210141</t>
  </si>
  <si>
    <t>FILTRO DE ENTRADA COMPLETO AP230</t>
  </si>
  <si>
    <t>3103210142</t>
  </si>
  <si>
    <t>REFIL PARA GELADEIRA R1</t>
  </si>
  <si>
    <t>3103210143</t>
  </si>
  <si>
    <t>TIJOLO REFRATARIO A 229X114X63MM</t>
  </si>
  <si>
    <t>3103210144</t>
  </si>
  <si>
    <t>ARGAMASSA REFRATARIA BALDE 10KG</t>
  </si>
  <si>
    <t>3103210145</t>
  </si>
  <si>
    <t>CONECTOR PARA SENSOR M12 5 PINOS RETO FEMEA PG7</t>
  </si>
  <si>
    <t>3103210146</t>
  </si>
  <si>
    <t>SENSOR PROXIMIDADE INDUTIVO M12 IME12-08NPZ0S</t>
  </si>
  <si>
    <t>3103210152</t>
  </si>
  <si>
    <t>PLUG FEMEA 10A</t>
  </si>
  <si>
    <t>3103210163</t>
  </si>
  <si>
    <t>ALICATE AMPERIMETRO 1000A ET-3200</t>
  </si>
  <si>
    <t>3103210164</t>
  </si>
  <si>
    <t>ALICATE PRENSA TERMINAL</t>
  </si>
  <si>
    <t>3103210165</t>
  </si>
  <si>
    <t>TRENA 8MX25MM</t>
  </si>
  <si>
    <t>3103210166</t>
  </si>
  <si>
    <t>MANDRIL 1/2 COM ADAPTADOR SDS PLUS</t>
  </si>
  <si>
    <t>3103210167</t>
  </si>
  <si>
    <t>BOLSA LONA 48CMX30 PARA FERRAMENTAS</t>
  </si>
  <si>
    <t>3103210168</t>
  </si>
  <si>
    <t>CABO FLEXIVEL PP 3X2,50MM</t>
  </si>
  <si>
    <t>3103210169</t>
  </si>
  <si>
    <t>PLUG FEMEA / TOMADA 2P+T 20A 250V</t>
  </si>
  <si>
    <t>3103210170</t>
  </si>
  <si>
    <t>BROCA SDS PLUS 6MM</t>
  </si>
  <si>
    <t>3103210171</t>
  </si>
  <si>
    <t>BROCA SDS PLUS 8MM</t>
  </si>
  <si>
    <t>3103210172</t>
  </si>
  <si>
    <t>3103210173</t>
  </si>
  <si>
    <t>BROCA SDS PLUS 12MM</t>
  </si>
  <si>
    <t>3103210174</t>
  </si>
  <si>
    <t>BROCA PARA METAL HSS 6MM</t>
  </si>
  <si>
    <t>3103210175</t>
  </si>
  <si>
    <t>BROCA PARA METAL HSS 8MM</t>
  </si>
  <si>
    <t>3103210176</t>
  </si>
  <si>
    <t>BROCA PARA METAL HSS 10MM</t>
  </si>
  <si>
    <t>3103210177</t>
  </si>
  <si>
    <t>BROCA PARA METAL HSS 12MM</t>
  </si>
  <si>
    <t>3103210178</t>
  </si>
  <si>
    <t>NIVEL DE MAO ALUMINIO 12 30CM COM BASE MAGNETICA</t>
  </si>
  <si>
    <t>3103210179</t>
  </si>
  <si>
    <t>SERRA COPO DIAMANTADA 19MMX3/4</t>
  </si>
  <si>
    <t>3103210180</t>
  </si>
  <si>
    <t>SERRA COPO DIAMANTADA 25MMX1</t>
  </si>
  <si>
    <t>3103210182</t>
  </si>
  <si>
    <t>DISCO DE CORTE 7 178X1,6X22,23MM</t>
  </si>
  <si>
    <t>3105010009</t>
  </si>
  <si>
    <t>TEMPORIZADOR ANALOGICO PARA PURGADOR ELETRONICO</t>
  </si>
  <si>
    <t>3105060002</t>
  </si>
  <si>
    <t>3105060004</t>
  </si>
  <si>
    <t>3105060005</t>
  </si>
  <si>
    <t>3105060007</t>
  </si>
  <si>
    <t>3105060024</t>
  </si>
  <si>
    <t>3105060028</t>
  </si>
  <si>
    <t>3105060029</t>
  </si>
  <si>
    <t>3105060030</t>
  </si>
  <si>
    <t>3105060032</t>
  </si>
  <si>
    <t>3105060043</t>
  </si>
  <si>
    <t>3105060045</t>
  </si>
  <si>
    <t>3202010001</t>
  </si>
  <si>
    <t>3202010003</t>
  </si>
  <si>
    <t>3202010004</t>
  </si>
  <si>
    <t>3203000004</t>
  </si>
  <si>
    <t>3203000005</t>
  </si>
  <si>
    <t>3203000006</t>
  </si>
  <si>
    <t>3203000008</t>
  </si>
  <si>
    <t>3203000015</t>
  </si>
  <si>
    <t>3203000020</t>
  </si>
  <si>
    <t>3203000022</t>
  </si>
  <si>
    <t>3203000025</t>
  </si>
  <si>
    <t>3203000030</t>
  </si>
  <si>
    <t>3203000031</t>
  </si>
  <si>
    <t>3203000038</t>
  </si>
  <si>
    <t>3203000040</t>
  </si>
  <si>
    <t>3203020004</t>
  </si>
  <si>
    <t>3203020005</t>
  </si>
  <si>
    <t>3203020006</t>
  </si>
  <si>
    <t>3203020008</t>
  </si>
  <si>
    <t>3203020009</t>
  </si>
  <si>
    <t>3203020010</t>
  </si>
  <si>
    <t>3203050001</t>
  </si>
  <si>
    <t>3203070004</t>
  </si>
  <si>
    <t>PLUG MACHO 2P+T 20A 250V</t>
  </si>
  <si>
    <t>3203070005</t>
  </si>
  <si>
    <t>3203070006</t>
  </si>
  <si>
    <t>PLAFON EMBUTIR QUADRADO 24W 4000K</t>
  </si>
  <si>
    <t>3203080003</t>
  </si>
  <si>
    <t>3203110005</t>
  </si>
  <si>
    <t>3203110009</t>
  </si>
  <si>
    <t>3203110010</t>
  </si>
  <si>
    <t>3203110012</t>
  </si>
  <si>
    <t>3203110013</t>
  </si>
  <si>
    <t>3203110015</t>
  </si>
  <si>
    <t>3203110019</t>
  </si>
  <si>
    <t>3203110030</t>
  </si>
  <si>
    <t>3203110032</t>
  </si>
  <si>
    <t>3203110033</t>
  </si>
  <si>
    <t>3203110037</t>
  </si>
  <si>
    <t>3203110039</t>
  </si>
  <si>
    <t>3203110040</t>
  </si>
  <si>
    <t>3203110041</t>
  </si>
  <si>
    <t>3203110049</t>
  </si>
  <si>
    <t>ABRACADEIRA DE METAL 2</t>
  </si>
  <si>
    <t>3203110050</t>
  </si>
  <si>
    <t>ABRACADEIRA METAL 1.1/2</t>
  </si>
  <si>
    <t>3203110052</t>
  </si>
  <si>
    <t>3203110054</t>
  </si>
  <si>
    <t>3203110055</t>
  </si>
  <si>
    <t>3203110058</t>
  </si>
  <si>
    <t>3203110059</t>
  </si>
  <si>
    <t>3203110060</t>
  </si>
  <si>
    <t>3203110062</t>
  </si>
  <si>
    <t>3203110063</t>
  </si>
  <si>
    <t>3203110065</t>
  </si>
  <si>
    <t>3203110067</t>
  </si>
  <si>
    <t>3203110068</t>
  </si>
  <si>
    <t>3203110070</t>
  </si>
  <si>
    <t>3203110073</t>
  </si>
  <si>
    <t>3203110079</t>
  </si>
  <si>
    <t>BORRACHA DA TULIPA ESPECIAL EPDM AZUL</t>
  </si>
  <si>
    <t>3203110080</t>
  </si>
  <si>
    <t>3203110081</t>
  </si>
  <si>
    <t>3203110086</t>
  </si>
  <si>
    <t>ABRACADEIRA DE METAL 1</t>
  </si>
  <si>
    <t>3203110089</t>
  </si>
  <si>
    <t>3203110098</t>
  </si>
  <si>
    <t>3203110099</t>
  </si>
  <si>
    <t>3203110104</t>
  </si>
  <si>
    <t>3203110107</t>
  </si>
  <si>
    <t>3203110109</t>
  </si>
  <si>
    <t>3203110112</t>
  </si>
  <si>
    <t>3203110125</t>
  </si>
  <si>
    <t>3203110127</t>
  </si>
  <si>
    <t>3203110129</t>
  </si>
  <si>
    <t>3203110130</t>
  </si>
  <si>
    <t>3203110131</t>
  </si>
  <si>
    <t>3203110135</t>
  </si>
  <si>
    <t>3203110142</t>
  </si>
  <si>
    <t>3203110145</t>
  </si>
  <si>
    <t>3203110148</t>
  </si>
  <si>
    <t>3203110153</t>
  </si>
  <si>
    <t>3203110154</t>
  </si>
  <si>
    <t>3203110156</t>
  </si>
  <si>
    <t>3203110159</t>
  </si>
  <si>
    <t>3203110165</t>
  </si>
  <si>
    <t>3203110166</t>
  </si>
  <si>
    <t>3203110167</t>
  </si>
  <si>
    <t>3203110170</t>
  </si>
  <si>
    <t>3203110177</t>
  </si>
  <si>
    <t>3203110178</t>
  </si>
  <si>
    <t>3203110181</t>
  </si>
  <si>
    <t>3203110182</t>
  </si>
  <si>
    <t>3203110183</t>
  </si>
  <si>
    <t>3203110184</t>
  </si>
  <si>
    <t>3203110185</t>
  </si>
  <si>
    <t>3203110186</t>
  </si>
  <si>
    <t>3203110188</t>
  </si>
  <si>
    <t>3203110189</t>
  </si>
  <si>
    <t>3203110194</t>
  </si>
  <si>
    <t>3203110202</t>
  </si>
  <si>
    <t>3203110207</t>
  </si>
  <si>
    <t>3203110209</t>
  </si>
  <si>
    <t>REGULADOR DE PRESSAO 1/4</t>
  </si>
  <si>
    <t>3203110211</t>
  </si>
  <si>
    <t>3203110215</t>
  </si>
  <si>
    <t>3203110219</t>
  </si>
  <si>
    <t>3203110221</t>
  </si>
  <si>
    <t>3203110223</t>
  </si>
  <si>
    <t>3203110227</t>
  </si>
  <si>
    <t>3203110229</t>
  </si>
  <si>
    <t>3203110230</t>
  </si>
  <si>
    <t>3203110231</t>
  </si>
  <si>
    <t>3203110234</t>
  </si>
  <si>
    <t>3203110236</t>
  </si>
  <si>
    <t>3203110239</t>
  </si>
  <si>
    <t>3203110242</t>
  </si>
  <si>
    <t>3203110246</t>
  </si>
  <si>
    <t>3203110247</t>
  </si>
  <si>
    <t>3203110255</t>
  </si>
  <si>
    <t>3203110257</t>
  </si>
  <si>
    <t>REGULADOR AUTOMATICO DE PRESSAO PARA CO2</t>
  </si>
  <si>
    <t>3203110258</t>
  </si>
  <si>
    <t>3203110260</t>
  </si>
  <si>
    <t>3203110261</t>
  </si>
  <si>
    <t>3203110262</t>
  </si>
  <si>
    <t>3203110263</t>
  </si>
  <si>
    <t>3203110264</t>
  </si>
  <si>
    <t>LUVA SOLDAVEL 50X1.1/2</t>
  </si>
  <si>
    <t>3203110269</t>
  </si>
  <si>
    <t>3203110270</t>
  </si>
  <si>
    <t>3203110271</t>
  </si>
  <si>
    <t>3203110272</t>
  </si>
  <si>
    <t>3203110275</t>
  </si>
  <si>
    <t>3203110276</t>
  </si>
  <si>
    <t>3203110278</t>
  </si>
  <si>
    <t>3203110280</t>
  </si>
  <si>
    <t>3203110282</t>
  </si>
  <si>
    <t>CADEADO 35MM LATAO</t>
  </si>
  <si>
    <t>3203110284</t>
  </si>
  <si>
    <t>3203110285</t>
  </si>
  <si>
    <t>3203110286</t>
  </si>
  <si>
    <t>3203110287</t>
  </si>
  <si>
    <t>3203110288</t>
  </si>
  <si>
    <t>3203110291</t>
  </si>
  <si>
    <t>3203110292</t>
  </si>
  <si>
    <t>3203110297</t>
  </si>
  <si>
    <t>3203110300</t>
  </si>
  <si>
    <t>3203110303</t>
  </si>
  <si>
    <t>3203110304</t>
  </si>
  <si>
    <t>3203110305</t>
  </si>
  <si>
    <t>3203110306</t>
  </si>
  <si>
    <t>3203110310</t>
  </si>
  <si>
    <t>3203110312</t>
  </si>
  <si>
    <t>3203110313</t>
  </si>
  <si>
    <t>3203110321</t>
  </si>
  <si>
    <t>3203110325</t>
  </si>
  <si>
    <t>VIRA MACHO TIPO T CURTO COM CATRACA M5 A M12</t>
  </si>
  <si>
    <t>3203110333</t>
  </si>
  <si>
    <t>3203110338</t>
  </si>
  <si>
    <t>ROLAMENTO 6004 2RS C3</t>
  </si>
  <si>
    <t>3203110341</t>
  </si>
  <si>
    <t>3203110344</t>
  </si>
  <si>
    <t>3203110345</t>
  </si>
  <si>
    <t>MARCADOR CANETA FINA PERMANENTE PRETO</t>
  </si>
  <si>
    <t>3203110348</t>
  </si>
  <si>
    <t>3203110349</t>
  </si>
  <si>
    <t>3203110350</t>
  </si>
  <si>
    <t>3203110352</t>
  </si>
  <si>
    <t>3203110353</t>
  </si>
  <si>
    <t>3203110354</t>
  </si>
  <si>
    <t>3203110358</t>
  </si>
  <si>
    <t>3203110362</t>
  </si>
  <si>
    <t>3203110364</t>
  </si>
  <si>
    <t>3203110365</t>
  </si>
  <si>
    <t>3203110366</t>
  </si>
  <si>
    <t>3203110369</t>
  </si>
  <si>
    <t>3203110372</t>
  </si>
  <si>
    <t>3203110386</t>
  </si>
  <si>
    <t>3203110390</t>
  </si>
  <si>
    <t>3203110391</t>
  </si>
  <si>
    <t>3203110394</t>
  </si>
  <si>
    <t>3203110399</t>
  </si>
  <si>
    <t>3203110401</t>
  </si>
  <si>
    <t>3203110402</t>
  </si>
  <si>
    <t>3203110405</t>
  </si>
  <si>
    <t>3203110415</t>
  </si>
  <si>
    <t>3203110417</t>
  </si>
  <si>
    <t>3203110421</t>
  </si>
  <si>
    <t>3203110422</t>
  </si>
  <si>
    <t>3203110425</t>
  </si>
  <si>
    <t>3203110429</t>
  </si>
  <si>
    <t>3203110432</t>
  </si>
  <si>
    <t>3203110434</t>
  </si>
  <si>
    <t>3203110437</t>
  </si>
  <si>
    <t>ROLAMENTO 6001 2RS C3</t>
  </si>
  <si>
    <t>3203110439</t>
  </si>
  <si>
    <t>ROLAMENTO 6005 BLINDAGEM ZZ</t>
  </si>
  <si>
    <t>3203110440</t>
  </si>
  <si>
    <t>ROLAMENTO 6006 2RS C3</t>
  </si>
  <si>
    <t>3203110441</t>
  </si>
  <si>
    <t>ROLAMENTO 6008 2RS</t>
  </si>
  <si>
    <t>3203110446</t>
  </si>
  <si>
    <t>3203110454</t>
  </si>
  <si>
    <t>ROLAMENTO 6305 2RS</t>
  </si>
  <si>
    <t>3203110460</t>
  </si>
  <si>
    <t>3203110461</t>
  </si>
  <si>
    <t>3203110462</t>
  </si>
  <si>
    <t>3203110463</t>
  </si>
  <si>
    <t>3203110467</t>
  </si>
  <si>
    <t>3203110478</t>
  </si>
  <si>
    <t>3203110487</t>
  </si>
  <si>
    <t>3203110488</t>
  </si>
  <si>
    <t>3203110493</t>
  </si>
  <si>
    <t>3203110496</t>
  </si>
  <si>
    <t>3203110497</t>
  </si>
  <si>
    <t>3203110498</t>
  </si>
  <si>
    <t>3203110504</t>
  </si>
  <si>
    <t>3203110505</t>
  </si>
  <si>
    <t>CHAVE COMBINADA 11MM</t>
  </si>
  <si>
    <t>3203110506</t>
  </si>
  <si>
    <t>3203110507</t>
  </si>
  <si>
    <t>3203110517</t>
  </si>
  <si>
    <t>3203110519</t>
  </si>
  <si>
    <t>3203110528</t>
  </si>
  <si>
    <t>3203110536</t>
  </si>
  <si>
    <t>3203110539</t>
  </si>
  <si>
    <t>3203110540</t>
  </si>
  <si>
    <t>3203110546</t>
  </si>
  <si>
    <t>3203110547</t>
  </si>
  <si>
    <t>ESCOVA ACO 6 FILEIRAS</t>
  </si>
  <si>
    <t>3203110548</t>
  </si>
  <si>
    <t>3203110549</t>
  </si>
  <si>
    <t>3203110550</t>
  </si>
  <si>
    <t>3203110551</t>
  </si>
  <si>
    <t>3203110557</t>
  </si>
  <si>
    <t>3203110559</t>
  </si>
  <si>
    <t>PLACA POLICARBONATO CRISTAL 1925X876X10MM</t>
  </si>
  <si>
    <t>3203110564</t>
  </si>
  <si>
    <t>3203110575</t>
  </si>
  <si>
    <t>3203110580</t>
  </si>
  <si>
    <t>3203110581</t>
  </si>
  <si>
    <t>3203110582</t>
  </si>
  <si>
    <t>3203110583</t>
  </si>
  <si>
    <t>3203110584</t>
  </si>
  <si>
    <t>3203110585</t>
  </si>
  <si>
    <t>3203110586</t>
  </si>
  <si>
    <t>3203110587</t>
  </si>
  <si>
    <t>3203110588</t>
  </si>
  <si>
    <t>3203110589</t>
  </si>
  <si>
    <t>3203110590</t>
  </si>
  <si>
    <t>3203110591</t>
  </si>
  <si>
    <t>3203110592</t>
  </si>
  <si>
    <t>3203110593</t>
  </si>
  <si>
    <t>3203110595</t>
  </si>
  <si>
    <t>3203110599</t>
  </si>
  <si>
    <t>3203110600</t>
  </si>
  <si>
    <t>3203110601</t>
  </si>
  <si>
    <t>3203110602</t>
  </si>
  <si>
    <t>3203110608</t>
  </si>
  <si>
    <t>3203110613</t>
  </si>
  <si>
    <t>3203110623</t>
  </si>
  <si>
    <t>3203110624</t>
  </si>
  <si>
    <t>3203110628</t>
  </si>
  <si>
    <t>3203110631</t>
  </si>
  <si>
    <t>3203110633</t>
  </si>
  <si>
    <t>3203110634</t>
  </si>
  <si>
    <t>3203110636</t>
  </si>
  <si>
    <t>ROTOR 220V PARA ESMERILHADEIRA</t>
  </si>
  <si>
    <t>3203110637</t>
  </si>
  <si>
    <t>3203110638</t>
  </si>
  <si>
    <t>3203110646</t>
  </si>
  <si>
    <t>3203110648</t>
  </si>
  <si>
    <t>3203110649</t>
  </si>
  <si>
    <t>3203110651</t>
  </si>
  <si>
    <t>3203110660</t>
  </si>
  <si>
    <t>3203110665</t>
  </si>
  <si>
    <t>3203110666</t>
  </si>
  <si>
    <t>3203110668</t>
  </si>
  <si>
    <t>3203110670</t>
  </si>
  <si>
    <t>3203110671</t>
  </si>
  <si>
    <t>3203110672</t>
  </si>
  <si>
    <t>3203110673</t>
  </si>
  <si>
    <t>3203110674</t>
  </si>
  <si>
    <t>3203110675</t>
  </si>
  <si>
    <t>3203110681</t>
  </si>
  <si>
    <t>3203110685</t>
  </si>
  <si>
    <t>3203110687</t>
  </si>
  <si>
    <t>3203110688</t>
  </si>
  <si>
    <t>3203110689</t>
  </si>
  <si>
    <t>3203110690</t>
  </si>
  <si>
    <t>3203110691</t>
  </si>
  <si>
    <t>3203110695</t>
  </si>
  <si>
    <t>3203110699</t>
  </si>
  <si>
    <t>3203110700</t>
  </si>
  <si>
    <t>3203110707</t>
  </si>
  <si>
    <t>3203110708</t>
  </si>
  <si>
    <t>3203110710</t>
  </si>
  <si>
    <t>3203110711</t>
  </si>
  <si>
    <t>3203110713</t>
  </si>
  <si>
    <t>3203110714</t>
  </si>
  <si>
    <t>3203110715</t>
  </si>
  <si>
    <t>3203110716</t>
  </si>
  <si>
    <t>3203110717</t>
  </si>
  <si>
    <t>3203110720</t>
  </si>
  <si>
    <t>3203110721</t>
  </si>
  <si>
    <t>3203110727</t>
  </si>
  <si>
    <t>3203110740</t>
  </si>
  <si>
    <t>3203110741</t>
  </si>
  <si>
    <t>3203110742</t>
  </si>
  <si>
    <t>ROLAMENTO 6018</t>
  </si>
  <si>
    <t>3203110744</t>
  </si>
  <si>
    <t>3203110745</t>
  </si>
  <si>
    <t>3203110746</t>
  </si>
  <si>
    <t>GEL DECAPANTE E APASSIVANTES INOX 1,5KG</t>
  </si>
  <si>
    <t>3203110748</t>
  </si>
  <si>
    <t>3203110754</t>
  </si>
  <si>
    <t>3203110757</t>
  </si>
  <si>
    <t>RETENTOR REFORCADO 5324</t>
  </si>
  <si>
    <t>3203110759</t>
  </si>
  <si>
    <t>3203110765</t>
  </si>
  <si>
    <t>3203110767</t>
  </si>
  <si>
    <t>3203110768</t>
  </si>
  <si>
    <t>3203110769</t>
  </si>
  <si>
    <t>BUCHA DO CENTRADOR MODERNO</t>
  </si>
  <si>
    <t>3203110771</t>
  </si>
  <si>
    <t>3203110772</t>
  </si>
  <si>
    <t>3203110775</t>
  </si>
  <si>
    <t>3203110776</t>
  </si>
  <si>
    <t>3203110777</t>
  </si>
  <si>
    <t>3203110779</t>
  </si>
  <si>
    <t>3203110780</t>
  </si>
  <si>
    <t>3203110781</t>
  </si>
  <si>
    <t>3203110788</t>
  </si>
  <si>
    <t>3203110792</t>
  </si>
  <si>
    <t>3203110796</t>
  </si>
  <si>
    <t>CURVA ESGOTO BARRA 45 LONGA 50MM</t>
  </si>
  <si>
    <t>3203110803</t>
  </si>
  <si>
    <t>3203110805</t>
  </si>
  <si>
    <t>3203110811</t>
  </si>
  <si>
    <t>3203110815</t>
  </si>
  <si>
    <t>3203110817</t>
  </si>
  <si>
    <t>3203110818</t>
  </si>
  <si>
    <t>3203110819</t>
  </si>
  <si>
    <t>3203110820</t>
  </si>
  <si>
    <t>3203110821</t>
  </si>
  <si>
    <t>3203110822</t>
  </si>
  <si>
    <t>3203110825</t>
  </si>
  <si>
    <t>3203110829</t>
  </si>
  <si>
    <t>3203110830</t>
  </si>
  <si>
    <t>3203110831</t>
  </si>
  <si>
    <t>3203110836</t>
  </si>
  <si>
    <t>3203110839</t>
  </si>
  <si>
    <t>3203110840</t>
  </si>
  <si>
    <t>3203110849</t>
  </si>
  <si>
    <t>3203110857</t>
  </si>
  <si>
    <t>3203110858</t>
  </si>
  <si>
    <t>3203110860</t>
  </si>
  <si>
    <t>3203110863</t>
  </si>
  <si>
    <t>3203110867</t>
  </si>
  <si>
    <t>3203110872</t>
  </si>
  <si>
    <t>3203110873</t>
  </si>
  <si>
    <t>3203110874</t>
  </si>
  <si>
    <t>3203110875</t>
  </si>
  <si>
    <t>3203110876</t>
  </si>
  <si>
    <t>3203110878</t>
  </si>
  <si>
    <t>3203110888</t>
  </si>
  <si>
    <t>3203110890</t>
  </si>
  <si>
    <t>3203110892</t>
  </si>
  <si>
    <t>3203110893</t>
  </si>
  <si>
    <t>3203110896</t>
  </si>
  <si>
    <t>ROLAMENTO 6834</t>
  </si>
  <si>
    <t>3203110897</t>
  </si>
  <si>
    <t>RETENTOR 6094 - 05003 - 022178</t>
  </si>
  <si>
    <t>3203110898</t>
  </si>
  <si>
    <t>3203110900</t>
  </si>
  <si>
    <t>3203110901</t>
  </si>
  <si>
    <t>3203110906</t>
  </si>
  <si>
    <t>3203110908</t>
  </si>
  <si>
    <t>3203110909</t>
  </si>
  <si>
    <t>3203110910</t>
  </si>
  <si>
    <t>3203110911</t>
  </si>
  <si>
    <t>3203110912</t>
  </si>
  <si>
    <t>3203110913</t>
  </si>
  <si>
    <t>3203110914</t>
  </si>
  <si>
    <t>MACHO MANUAL OSG M10X1,50MM JOGO 3PC</t>
  </si>
  <si>
    <t>3203110916</t>
  </si>
  <si>
    <t>3203110917</t>
  </si>
  <si>
    <t>3203110928</t>
  </si>
  <si>
    <t>3203110934</t>
  </si>
  <si>
    <t>3203110935</t>
  </si>
  <si>
    <t>CHAVE FENDA 1/4X5</t>
  </si>
  <si>
    <t>3203110936</t>
  </si>
  <si>
    <t>3203110938</t>
  </si>
  <si>
    <t>3203110941</t>
  </si>
  <si>
    <t>3203110942</t>
  </si>
  <si>
    <t>3203110945</t>
  </si>
  <si>
    <t>3203110946</t>
  </si>
  <si>
    <t>3203110947</t>
  </si>
  <si>
    <t>3203110948</t>
  </si>
  <si>
    <t>3203110949</t>
  </si>
  <si>
    <t>3203110954</t>
  </si>
  <si>
    <t>3203110955</t>
  </si>
  <si>
    <t>BARRA ROSCADA 3/8 FERRO POLIDA</t>
  </si>
  <si>
    <t>3203110956</t>
  </si>
  <si>
    <t>3203110960</t>
  </si>
  <si>
    <t>3203110964</t>
  </si>
  <si>
    <t>3203110965</t>
  </si>
  <si>
    <t>3203110966</t>
  </si>
  <si>
    <t>BUCHA FRIMET TFP 2520</t>
  </si>
  <si>
    <t>3203110967</t>
  </si>
  <si>
    <t>3203110968</t>
  </si>
  <si>
    <t>3203110969</t>
  </si>
  <si>
    <t>3203110971</t>
  </si>
  <si>
    <t>3203110972</t>
  </si>
  <si>
    <t>3203110973</t>
  </si>
  <si>
    <t>ENCOSTO DO PISTAO ELEVADOR MODERNO ENCHEDORA PET</t>
  </si>
  <si>
    <t>3203110974</t>
  </si>
  <si>
    <t>VENTOINHA 120X120</t>
  </si>
  <si>
    <t>3203110977</t>
  </si>
  <si>
    <t>3203110988</t>
  </si>
  <si>
    <t>3203110989</t>
  </si>
  <si>
    <t>3203110990</t>
  </si>
  <si>
    <t>3203110995</t>
  </si>
  <si>
    <t>3203111000</t>
  </si>
  <si>
    <t>3203111002</t>
  </si>
  <si>
    <t>3203111004</t>
  </si>
  <si>
    <t>3203111005</t>
  </si>
  <si>
    <t>3203111007</t>
  </si>
  <si>
    <t>3203111009</t>
  </si>
  <si>
    <t>3203111010</t>
  </si>
  <si>
    <t>3203111012</t>
  </si>
  <si>
    <t>3203111013</t>
  </si>
  <si>
    <t>3203111014</t>
  </si>
  <si>
    <t>3203111015</t>
  </si>
  <si>
    <t>3203111016</t>
  </si>
  <si>
    <t>3203111017</t>
  </si>
  <si>
    <t>3203111018</t>
  </si>
  <si>
    <t>3203111019</t>
  </si>
  <si>
    <t>3203111024</t>
  </si>
  <si>
    <t>3203111027</t>
  </si>
  <si>
    <t>3203111028</t>
  </si>
  <si>
    <t>3203111030</t>
  </si>
  <si>
    <t>3203111032</t>
  </si>
  <si>
    <t>3203111033</t>
  </si>
  <si>
    <t>3203111037</t>
  </si>
  <si>
    <t>3203111041</t>
  </si>
  <si>
    <t>3203111042</t>
  </si>
  <si>
    <t>3203111044</t>
  </si>
  <si>
    <t>3203111045</t>
  </si>
  <si>
    <t>3203111048</t>
  </si>
  <si>
    <t>3203111049</t>
  </si>
  <si>
    <t>3203111052</t>
  </si>
  <si>
    <t>3203111054</t>
  </si>
  <si>
    <t>3203111055</t>
  </si>
  <si>
    <t>3203111056</t>
  </si>
  <si>
    <t>3203111059</t>
  </si>
  <si>
    <t>3203111060</t>
  </si>
  <si>
    <t>3203111061</t>
  </si>
  <si>
    <t>3203111062</t>
  </si>
  <si>
    <t>3203111063</t>
  </si>
  <si>
    <t>3203111064</t>
  </si>
  <si>
    <t>3203111065</t>
  </si>
  <si>
    <t>3203111066</t>
  </si>
  <si>
    <t>3203111067</t>
  </si>
  <si>
    <t>3203111068</t>
  </si>
  <si>
    <t>3203111070</t>
  </si>
  <si>
    <t>3203111073</t>
  </si>
  <si>
    <t>3203111074</t>
  </si>
  <si>
    <t>3203111075</t>
  </si>
  <si>
    <t>3203111076</t>
  </si>
  <si>
    <t>3203111077</t>
  </si>
  <si>
    <t>3203111078</t>
  </si>
  <si>
    <t>3203111081</t>
  </si>
  <si>
    <t>3203111082</t>
  </si>
  <si>
    <t>3203111083</t>
  </si>
  <si>
    <t>3203111084</t>
  </si>
  <si>
    <t>3203111085</t>
  </si>
  <si>
    <t>3203111086</t>
  </si>
  <si>
    <t>3203111087</t>
  </si>
  <si>
    <t>3203111088</t>
  </si>
  <si>
    <t>3203111089</t>
  </si>
  <si>
    <t>3203111090</t>
  </si>
  <si>
    <t>3203111091</t>
  </si>
  <si>
    <t>3203111092</t>
  </si>
  <si>
    <t>3203111093</t>
  </si>
  <si>
    <t>3203111094</t>
  </si>
  <si>
    <t>3203111095</t>
  </si>
  <si>
    <t>3203111097</t>
  </si>
  <si>
    <t>3203111098</t>
  </si>
  <si>
    <t>3203111100</t>
  </si>
  <si>
    <t>3203111101</t>
  </si>
  <si>
    <t>3203111102</t>
  </si>
  <si>
    <t>3203111103</t>
  </si>
  <si>
    <t>3203111104</t>
  </si>
  <si>
    <t>3203111105</t>
  </si>
  <si>
    <t>3203111106</t>
  </si>
  <si>
    <t>3203111108</t>
  </si>
  <si>
    <t>3203111113</t>
  </si>
  <si>
    <t>3203111114</t>
  </si>
  <si>
    <t>3203111115</t>
  </si>
  <si>
    <t>3203111116</t>
  </si>
  <si>
    <t>3203111119</t>
  </si>
  <si>
    <t>3203111120</t>
  </si>
  <si>
    <t>3203111121</t>
  </si>
  <si>
    <t>3203111122</t>
  </si>
  <si>
    <t>3203111123</t>
  </si>
  <si>
    <t>3203111125</t>
  </si>
  <si>
    <t>3203111127</t>
  </si>
  <si>
    <t>3203111128</t>
  </si>
  <si>
    <t>3203111130</t>
  </si>
  <si>
    <t>JOGO DE CHAVE FENDA/PHILIPS</t>
  </si>
  <si>
    <t>3203111131</t>
  </si>
  <si>
    <t>3203111132</t>
  </si>
  <si>
    <t>3203111134</t>
  </si>
  <si>
    <t>3203111135</t>
  </si>
  <si>
    <t>3203111136</t>
  </si>
  <si>
    <t>3203111140</t>
  </si>
  <si>
    <t>3203111141</t>
  </si>
  <si>
    <t>3203111152</t>
  </si>
  <si>
    <t>3203111153</t>
  </si>
  <si>
    <t>3203111154</t>
  </si>
  <si>
    <t>3203111155</t>
  </si>
  <si>
    <t>3203111160</t>
  </si>
  <si>
    <t>3203111161</t>
  </si>
  <si>
    <t>3203111164</t>
  </si>
  <si>
    <t>3203111165</t>
  </si>
  <si>
    <t>3203111167</t>
  </si>
  <si>
    <t>3203111174</t>
  </si>
  <si>
    <t>3203111181</t>
  </si>
  <si>
    <t>3203111182</t>
  </si>
  <si>
    <t>3203111183</t>
  </si>
  <si>
    <t>3203111194</t>
  </si>
  <si>
    <t>3203111195</t>
  </si>
  <si>
    <t>3203111196</t>
  </si>
  <si>
    <t>3203111197</t>
  </si>
  <si>
    <t>3203111198</t>
  </si>
  <si>
    <t>3203111199</t>
  </si>
  <si>
    <t>3203111200</t>
  </si>
  <si>
    <t>3203111201</t>
  </si>
  <si>
    <t>3203111202</t>
  </si>
  <si>
    <t>3203111203</t>
  </si>
  <si>
    <t>3203111204</t>
  </si>
  <si>
    <t>3203111205</t>
  </si>
  <si>
    <t>3203111206</t>
  </si>
  <si>
    <t>3203111207</t>
  </si>
  <si>
    <t>3203111208</t>
  </si>
  <si>
    <t>3203111209</t>
  </si>
  <si>
    <t>3203111210</t>
  </si>
  <si>
    <t>3203111211</t>
  </si>
  <si>
    <t>3203111214</t>
  </si>
  <si>
    <t>3203111215</t>
  </si>
  <si>
    <t>3203111216</t>
  </si>
  <si>
    <t>3203111217</t>
  </si>
  <si>
    <t>3203111218</t>
  </si>
  <si>
    <t>3203111219</t>
  </si>
  <si>
    <t>3203111220</t>
  </si>
  <si>
    <t>3203111221</t>
  </si>
  <si>
    <t>3203111222</t>
  </si>
  <si>
    <t>3203111224</t>
  </si>
  <si>
    <t>3203111228</t>
  </si>
  <si>
    <t>TRENA CURTA 5 MX25MM</t>
  </si>
  <si>
    <t>3203111231</t>
  </si>
  <si>
    <t>3203111237</t>
  </si>
  <si>
    <t>3203111238</t>
  </si>
  <si>
    <t>3203111240</t>
  </si>
  <si>
    <t>3203111241</t>
  </si>
  <si>
    <t>3203111242</t>
  </si>
  <si>
    <t>3203111243</t>
  </si>
  <si>
    <t>3203111244</t>
  </si>
  <si>
    <t>3203111245</t>
  </si>
  <si>
    <t>3203111246</t>
  </si>
  <si>
    <t>3203111247</t>
  </si>
  <si>
    <t>3203111248</t>
  </si>
  <si>
    <t>3203111253</t>
  </si>
  <si>
    <t>3203111254</t>
  </si>
  <si>
    <t>3203111255</t>
  </si>
  <si>
    <t>3203111256</t>
  </si>
  <si>
    <t>3203111257</t>
  </si>
  <si>
    <t>3203111260</t>
  </si>
  <si>
    <t>3203111264</t>
  </si>
  <si>
    <t>KIT RECUPERACAO VALVULA ADM PRIMEIRO ESTAGIO</t>
  </si>
  <si>
    <t>3203111265</t>
  </si>
  <si>
    <t>KIT RECUPERACAO VALVULA ADM SEGUNDO ESTAGIO</t>
  </si>
  <si>
    <t>3203111267</t>
  </si>
  <si>
    <t>3203111268</t>
  </si>
  <si>
    <t>3203111271</t>
  </si>
  <si>
    <t>3203111272</t>
  </si>
  <si>
    <t>3203111273</t>
  </si>
  <si>
    <t>3203111275</t>
  </si>
  <si>
    <t>3203111276</t>
  </si>
  <si>
    <t>3203111277</t>
  </si>
  <si>
    <t>3203111278</t>
  </si>
  <si>
    <t>3203111279</t>
  </si>
  <si>
    <t>3203111280</t>
  </si>
  <si>
    <t>3203111281</t>
  </si>
  <si>
    <t>3203111282</t>
  </si>
  <si>
    <t>3203111290</t>
  </si>
  <si>
    <t>3203111291</t>
  </si>
  <si>
    <t>3203111292</t>
  </si>
  <si>
    <t>3203111293</t>
  </si>
  <si>
    <t>3203111295</t>
  </si>
  <si>
    <t>3203111296</t>
  </si>
  <si>
    <t>3203111297</t>
  </si>
  <si>
    <t>3203111298</t>
  </si>
  <si>
    <t>3203111300</t>
  </si>
  <si>
    <t>3203111307</t>
  </si>
  <si>
    <t>3203111308</t>
  </si>
  <si>
    <t>3203111309</t>
  </si>
  <si>
    <t>3203111318</t>
  </si>
  <si>
    <t>3203111320</t>
  </si>
  <si>
    <t>3203111321</t>
  </si>
  <si>
    <t>3203111322</t>
  </si>
  <si>
    <t>3203111323</t>
  </si>
  <si>
    <t>3203111324</t>
  </si>
  <si>
    <t>3203111325</t>
  </si>
  <si>
    <t>BARRA DE COLA SX DX ROTULADORA P.E</t>
  </si>
  <si>
    <t>3203111326</t>
  </si>
  <si>
    <t>3203111327</t>
  </si>
  <si>
    <t>3203111328</t>
  </si>
  <si>
    <t>3203111329</t>
  </si>
  <si>
    <t>3203111331</t>
  </si>
  <si>
    <t>3203111332</t>
  </si>
  <si>
    <t>3203111333</t>
  </si>
  <si>
    <t>3203111334</t>
  </si>
  <si>
    <t>3203111335</t>
  </si>
  <si>
    <t>3203111336</t>
  </si>
  <si>
    <t>3203111337</t>
  </si>
  <si>
    <t>3203111338</t>
  </si>
  <si>
    <t>3203111340</t>
  </si>
  <si>
    <t>ROLO EMBORRACHADO DE PRESSAO</t>
  </si>
  <si>
    <t>3203111341</t>
  </si>
  <si>
    <t>3203111342</t>
  </si>
  <si>
    <t>3203111343</t>
  </si>
  <si>
    <t>3203111344</t>
  </si>
  <si>
    <t>3203111345</t>
  </si>
  <si>
    <t>3203111346</t>
  </si>
  <si>
    <t>3203111347</t>
  </si>
  <si>
    <t>CILINDRO PNEUMATICO GUIADO MGPM20-200Z</t>
  </si>
  <si>
    <t>3203111348</t>
  </si>
  <si>
    <t>3203111349</t>
  </si>
  <si>
    <t>3203111350</t>
  </si>
  <si>
    <t>3203111351</t>
  </si>
  <si>
    <t>3203111352</t>
  </si>
  <si>
    <t>3203111353</t>
  </si>
  <si>
    <t>3203111363</t>
  </si>
  <si>
    <t>3203111364</t>
  </si>
  <si>
    <t>3203111370</t>
  </si>
  <si>
    <t>3203111372</t>
  </si>
  <si>
    <t>3203111373</t>
  </si>
  <si>
    <t>3203111377</t>
  </si>
  <si>
    <t>3203111378</t>
  </si>
  <si>
    <t>3203111383</t>
  </si>
  <si>
    <t>3203111384</t>
  </si>
  <si>
    <t>3203111385</t>
  </si>
  <si>
    <t>3203111390</t>
  </si>
  <si>
    <t>3203111391</t>
  </si>
  <si>
    <t>3203111392</t>
  </si>
  <si>
    <t>3203111393</t>
  </si>
  <si>
    <t>3203111394</t>
  </si>
  <si>
    <t>3203111395</t>
  </si>
  <si>
    <t>3203111396</t>
  </si>
  <si>
    <t>3203111397</t>
  </si>
  <si>
    <t>3203111399</t>
  </si>
  <si>
    <t>3203111402</t>
  </si>
  <si>
    <t>3203111406</t>
  </si>
  <si>
    <t>3203111411</t>
  </si>
  <si>
    <t>3203111412</t>
  </si>
  <si>
    <t>3203111413</t>
  </si>
  <si>
    <t>3203111414</t>
  </si>
  <si>
    <t>3203111415</t>
  </si>
  <si>
    <t>3203111416</t>
  </si>
  <si>
    <t>3203111417</t>
  </si>
  <si>
    <t>3203111418</t>
  </si>
  <si>
    <t>3203111419</t>
  </si>
  <si>
    <t>3203111420</t>
  </si>
  <si>
    <t>3203111421</t>
  </si>
  <si>
    <t>3203111422</t>
  </si>
  <si>
    <t>3203111423</t>
  </si>
  <si>
    <t>3203111424</t>
  </si>
  <si>
    <t>3203111425</t>
  </si>
  <si>
    <t>3203111426</t>
  </si>
  <si>
    <t>3203111427</t>
  </si>
  <si>
    <t>3203111428</t>
  </si>
  <si>
    <t>3203111429</t>
  </si>
  <si>
    <t>3203111430</t>
  </si>
  <si>
    <t>3203111431</t>
  </si>
  <si>
    <t>3203111432</t>
  </si>
  <si>
    <t>3203111433</t>
  </si>
  <si>
    <t>3203111434</t>
  </si>
  <si>
    <t>3203111435</t>
  </si>
  <si>
    <t>3203111436</t>
  </si>
  <si>
    <t>3203111437</t>
  </si>
  <si>
    <t>3203111438</t>
  </si>
  <si>
    <t>3203111439</t>
  </si>
  <si>
    <t>3203111441</t>
  </si>
  <si>
    <t>3203111442</t>
  </si>
  <si>
    <t>3203111443</t>
  </si>
  <si>
    <t>3203111444</t>
  </si>
  <si>
    <t>3203111445</t>
  </si>
  <si>
    <t>3203111447</t>
  </si>
  <si>
    <t>3203111448</t>
  </si>
  <si>
    <t>ABA CONICA GRANDE VITON</t>
  </si>
  <si>
    <t>3203111455</t>
  </si>
  <si>
    <t>3203111457</t>
  </si>
  <si>
    <t>3203111458</t>
  </si>
  <si>
    <t>3203111459</t>
  </si>
  <si>
    <t>3203111460</t>
  </si>
  <si>
    <t>3203111461</t>
  </si>
  <si>
    <t>3203111462</t>
  </si>
  <si>
    <t>3203111463</t>
  </si>
  <si>
    <t>3203111467</t>
  </si>
  <si>
    <t>3203111468</t>
  </si>
  <si>
    <t>3203111470</t>
  </si>
  <si>
    <t>3203111474</t>
  </si>
  <si>
    <t>3203111475</t>
  </si>
  <si>
    <t>ANEL ORING 12X2,3</t>
  </si>
  <si>
    <t>3203111476</t>
  </si>
  <si>
    <t>ANEL ORING 26X3</t>
  </si>
  <si>
    <t>3203111477</t>
  </si>
  <si>
    <t>3203111478</t>
  </si>
  <si>
    <t>3203111479</t>
  </si>
  <si>
    <t>3203111480</t>
  </si>
  <si>
    <t>3203111481</t>
  </si>
  <si>
    <t>3203111483</t>
  </si>
  <si>
    <t>3203111484</t>
  </si>
  <si>
    <t>3203111485</t>
  </si>
  <si>
    <t>3203111488</t>
  </si>
  <si>
    <t>3203111489</t>
  </si>
  <si>
    <t>3203111491</t>
  </si>
  <si>
    <t>3203111492</t>
  </si>
  <si>
    <t>3203111493</t>
  </si>
  <si>
    <t>ENGRENAGEM Z18 1/2 DUPLA CHAVETADA</t>
  </si>
  <si>
    <t>3203111494</t>
  </si>
  <si>
    <t>3203111495</t>
  </si>
  <si>
    <t>3203111497</t>
  </si>
  <si>
    <t>VALVULA PNEUMATICA SOLENOIDE 5/2 VIAS 1/4 220V</t>
  </si>
  <si>
    <t>3203111502</t>
  </si>
  <si>
    <t>3203111503</t>
  </si>
  <si>
    <t>3203111504</t>
  </si>
  <si>
    <t>3203111507</t>
  </si>
  <si>
    <t>3203111508</t>
  </si>
  <si>
    <t>3203111510</t>
  </si>
  <si>
    <t>3203111511</t>
  </si>
  <si>
    <t>3203111513</t>
  </si>
  <si>
    <t>3203111514</t>
  </si>
  <si>
    <t>3203111518</t>
  </si>
  <si>
    <t>3203111519</t>
  </si>
  <si>
    <t>3203111520</t>
  </si>
  <si>
    <t>3203111521</t>
  </si>
  <si>
    <t>CHAVETA 5X5X15MM</t>
  </si>
  <si>
    <t>3203111522</t>
  </si>
  <si>
    <t>3203111524</t>
  </si>
  <si>
    <t>3203111525</t>
  </si>
  <si>
    <t>ANEL ORING 7X1,5 NITRILICO</t>
  </si>
  <si>
    <t>3203111527</t>
  </si>
  <si>
    <t>3203111529</t>
  </si>
  <si>
    <t>3203111530</t>
  </si>
  <si>
    <t>3203111534</t>
  </si>
  <si>
    <t>3203111535</t>
  </si>
  <si>
    <t>3203111538</t>
  </si>
  <si>
    <t>3203111539</t>
  </si>
  <si>
    <t>BUCHA IGLIDUR XSM-1517-20 IGUS ENCHEDORA LATA</t>
  </si>
  <si>
    <t>3203111540</t>
  </si>
  <si>
    <t>3203111542</t>
  </si>
  <si>
    <t>3203111543</t>
  </si>
  <si>
    <t>3203111545</t>
  </si>
  <si>
    <t>3203111546</t>
  </si>
  <si>
    <t>3203111547</t>
  </si>
  <si>
    <t>3203111549</t>
  </si>
  <si>
    <t>3203111550</t>
  </si>
  <si>
    <t>ROLAMENTO 30206</t>
  </si>
  <si>
    <t>3203111551</t>
  </si>
  <si>
    <t>3203111552</t>
  </si>
  <si>
    <t>3203111553</t>
  </si>
  <si>
    <t>3203111554</t>
  </si>
  <si>
    <t>3203111555</t>
  </si>
  <si>
    <t>3203111560</t>
  </si>
  <si>
    <t>3203111561</t>
  </si>
  <si>
    <t>3203111562</t>
  </si>
  <si>
    <t>3203111563</t>
  </si>
  <si>
    <t>3203111564</t>
  </si>
  <si>
    <t>3203111565</t>
  </si>
  <si>
    <t>3203111566</t>
  </si>
  <si>
    <t>3203111567</t>
  </si>
  <si>
    <t>3203111569</t>
  </si>
  <si>
    <t>3203111570</t>
  </si>
  <si>
    <t>3203111572</t>
  </si>
  <si>
    <t>3203111573</t>
  </si>
  <si>
    <t>3203111576</t>
  </si>
  <si>
    <t>3203111577</t>
  </si>
  <si>
    <t>3203111578</t>
  </si>
  <si>
    <t>3203111579</t>
  </si>
  <si>
    <t>3203111580</t>
  </si>
  <si>
    <t>OLEO MINERAL VISCOSIDADE 160P</t>
  </si>
  <si>
    <t>3203111581</t>
  </si>
  <si>
    <t>3203111582</t>
  </si>
  <si>
    <t>3203111584</t>
  </si>
  <si>
    <t>3203111585</t>
  </si>
  <si>
    <t>3203111586</t>
  </si>
  <si>
    <t>3203111587</t>
  </si>
  <si>
    <t>3203111588</t>
  </si>
  <si>
    <t>3203111589</t>
  </si>
  <si>
    <t>3203111590</t>
  </si>
  <si>
    <t>3203111591</t>
  </si>
  <si>
    <t>3203111592</t>
  </si>
  <si>
    <t>3203111593</t>
  </si>
  <si>
    <t>3203111594</t>
  </si>
  <si>
    <t>3203111595</t>
  </si>
  <si>
    <t>3203111596</t>
  </si>
  <si>
    <t>3203111597</t>
  </si>
  <si>
    <t>3203111598</t>
  </si>
  <si>
    <t>3203111599</t>
  </si>
  <si>
    <t>3203111600</t>
  </si>
  <si>
    <t>3203111601</t>
  </si>
  <si>
    <t>3203111602</t>
  </si>
  <si>
    <t>3203111603</t>
  </si>
  <si>
    <t>3203111604</t>
  </si>
  <si>
    <t>3203111605</t>
  </si>
  <si>
    <t>3203111606</t>
  </si>
  <si>
    <t>3203111608</t>
  </si>
  <si>
    <t>3203111611</t>
  </si>
  <si>
    <t>3203111612</t>
  </si>
  <si>
    <t>3203111613</t>
  </si>
  <si>
    <t>3203111614</t>
  </si>
  <si>
    <t>3203111615</t>
  </si>
  <si>
    <t>3203111616</t>
  </si>
  <si>
    <t>3203111617</t>
  </si>
  <si>
    <t>ROLAMENTO 6206 BLINDAGEM ZZ</t>
  </si>
  <si>
    <t>3203111619</t>
  </si>
  <si>
    <t>3203111620</t>
  </si>
  <si>
    <t>3203111625</t>
  </si>
  <si>
    <t>3203111626</t>
  </si>
  <si>
    <t>3203111627</t>
  </si>
  <si>
    <t>3203111628</t>
  </si>
  <si>
    <t>3203111629</t>
  </si>
  <si>
    <t>3203111630</t>
  </si>
  <si>
    <t>3203111631</t>
  </si>
  <si>
    <t>3203111632</t>
  </si>
  <si>
    <t>3203111633</t>
  </si>
  <si>
    <t>3203111634</t>
  </si>
  <si>
    <t>3203111635</t>
  </si>
  <si>
    <t>3203111636</t>
  </si>
  <si>
    <t>3203111637</t>
  </si>
  <si>
    <t>3203111638</t>
  </si>
  <si>
    <t>3203111639</t>
  </si>
  <si>
    <t>3203111640</t>
  </si>
  <si>
    <t>3203111641</t>
  </si>
  <si>
    <t>3203111642</t>
  </si>
  <si>
    <t>3203111643</t>
  </si>
  <si>
    <t>3203111644</t>
  </si>
  <si>
    <t>3203111645</t>
  </si>
  <si>
    <t>3203111646</t>
  </si>
  <si>
    <t>3203111647</t>
  </si>
  <si>
    <t>3203111648</t>
  </si>
  <si>
    <t>3203111649</t>
  </si>
  <si>
    <t>3203111650</t>
  </si>
  <si>
    <t>3203111651</t>
  </si>
  <si>
    <t>3203111652</t>
  </si>
  <si>
    <t>3203111653</t>
  </si>
  <si>
    <t>3203111654</t>
  </si>
  <si>
    <t>3203111655</t>
  </si>
  <si>
    <t>3203111656</t>
  </si>
  <si>
    <t>3203111657</t>
  </si>
  <si>
    <t>3203111658</t>
  </si>
  <si>
    <t>3203111659</t>
  </si>
  <si>
    <t>3203111661</t>
  </si>
  <si>
    <t>3203111665</t>
  </si>
  <si>
    <t>3203111666</t>
  </si>
  <si>
    <t>3203111667</t>
  </si>
  <si>
    <t>3203111670</t>
  </si>
  <si>
    <t>3203111671</t>
  </si>
  <si>
    <t>3203111672</t>
  </si>
  <si>
    <t>3203111675</t>
  </si>
  <si>
    <t>3203111676</t>
  </si>
  <si>
    <t>3203111681</t>
  </si>
  <si>
    <t>3203111683</t>
  </si>
  <si>
    <t>3203111684</t>
  </si>
  <si>
    <t>3203111685</t>
  </si>
  <si>
    <t>3203111686</t>
  </si>
  <si>
    <t>3203111687</t>
  </si>
  <si>
    <t>3203111688</t>
  </si>
  <si>
    <t>3203111689</t>
  </si>
  <si>
    <t>3203111690</t>
  </si>
  <si>
    <t>3203111691</t>
  </si>
  <si>
    <t>3203111693</t>
  </si>
  <si>
    <t>3203111715</t>
  </si>
  <si>
    <t>3203111716</t>
  </si>
  <si>
    <t>3203111719</t>
  </si>
  <si>
    <t>3203111720</t>
  </si>
  <si>
    <t>3203111721</t>
  </si>
  <si>
    <t>3203111722</t>
  </si>
  <si>
    <t>3203111725</t>
  </si>
  <si>
    <t>3203111727</t>
  </si>
  <si>
    <t>3203111729</t>
  </si>
  <si>
    <t>3203111730</t>
  </si>
  <si>
    <t>3203111731</t>
  </si>
  <si>
    <t>3203111733</t>
  </si>
  <si>
    <t>3203111734</t>
  </si>
  <si>
    <t>3203111735</t>
  </si>
  <si>
    <t>3203111738</t>
  </si>
  <si>
    <t>3203111739</t>
  </si>
  <si>
    <t>3203111742</t>
  </si>
  <si>
    <t>3203111743</t>
  </si>
  <si>
    <t>3203111744</t>
  </si>
  <si>
    <t>3203111745</t>
  </si>
  <si>
    <t>3203111746</t>
  </si>
  <si>
    <t>3203111747</t>
  </si>
  <si>
    <t>3203111748</t>
  </si>
  <si>
    <t>3203111749</t>
  </si>
  <si>
    <t>3203111750</t>
  </si>
  <si>
    <t>3203111754</t>
  </si>
  <si>
    <t>3203111757</t>
  </si>
  <si>
    <t>3203111758</t>
  </si>
  <si>
    <t>3203111759</t>
  </si>
  <si>
    <t>3203111760</t>
  </si>
  <si>
    <t>3203111762</t>
  </si>
  <si>
    <t>3203111763</t>
  </si>
  <si>
    <t>3203111764</t>
  </si>
  <si>
    <t>3203111766</t>
  </si>
  <si>
    <t>3203111767</t>
  </si>
  <si>
    <t>3203111768</t>
  </si>
  <si>
    <t>3203111769</t>
  </si>
  <si>
    <t>3203111770</t>
  </si>
  <si>
    <t>3203111777</t>
  </si>
  <si>
    <t>3203111778</t>
  </si>
  <si>
    <t>3203111779</t>
  </si>
  <si>
    <t>3203111786</t>
  </si>
  <si>
    <t>3203111789</t>
  </si>
  <si>
    <t>3203111790</t>
  </si>
  <si>
    <t>3203111792</t>
  </si>
  <si>
    <t>3203111793</t>
  </si>
  <si>
    <t>3203111796</t>
  </si>
  <si>
    <t>3203111797</t>
  </si>
  <si>
    <t>3203111799</t>
  </si>
  <si>
    <t>3203111800</t>
  </si>
  <si>
    <t>3203111802</t>
  </si>
  <si>
    <t>3203111803</t>
  </si>
  <si>
    <t>3203111805</t>
  </si>
  <si>
    <t>3203111806</t>
  </si>
  <si>
    <t>3203111807</t>
  </si>
  <si>
    <t>3203111808</t>
  </si>
  <si>
    <t>3203111809</t>
  </si>
  <si>
    <t>3203111810</t>
  </si>
  <si>
    <t>3203111811</t>
  </si>
  <si>
    <t>3203111812</t>
  </si>
  <si>
    <t>3203111813</t>
  </si>
  <si>
    <t>3203111814</t>
  </si>
  <si>
    <t>3203111815</t>
  </si>
  <si>
    <t>3203111816</t>
  </si>
  <si>
    <t>3203111817</t>
  </si>
  <si>
    <t>3203111818</t>
  </si>
  <si>
    <t>3203111820</t>
  </si>
  <si>
    <t>3203111821</t>
  </si>
  <si>
    <t>3203111823</t>
  </si>
  <si>
    <t>3203111824</t>
  </si>
  <si>
    <t>3203111825</t>
  </si>
  <si>
    <t>3203111826</t>
  </si>
  <si>
    <t>3203111835</t>
  </si>
  <si>
    <t>3203111836</t>
  </si>
  <si>
    <t>3203111837</t>
  </si>
  <si>
    <t>3203111838</t>
  </si>
  <si>
    <t>3203111839</t>
  </si>
  <si>
    <t>3203111840</t>
  </si>
  <si>
    <t>3203111841</t>
  </si>
  <si>
    <t>JOGO DE CHAVE DE FENDA</t>
  </si>
  <si>
    <t>3203111842</t>
  </si>
  <si>
    <t>3203111849</t>
  </si>
  <si>
    <t>3203111855</t>
  </si>
  <si>
    <t>3203111856</t>
  </si>
  <si>
    <t>3203111860</t>
  </si>
  <si>
    <t>3203111861</t>
  </si>
  <si>
    <t>3203111862</t>
  </si>
  <si>
    <t>3203111863</t>
  </si>
  <si>
    <t>3203111866</t>
  </si>
  <si>
    <t>3203111876</t>
  </si>
  <si>
    <t>3203111877</t>
  </si>
  <si>
    <t>3203111878</t>
  </si>
  <si>
    <t>3203111879</t>
  </si>
  <si>
    <t>3203111880</t>
  </si>
  <si>
    <t>3203111881</t>
  </si>
  <si>
    <t>3203111882</t>
  </si>
  <si>
    <t>3203111883</t>
  </si>
  <si>
    <t>3203111884</t>
  </si>
  <si>
    <t>3203111885</t>
  </si>
  <si>
    <t>3203111886</t>
  </si>
  <si>
    <t>3203111887</t>
  </si>
  <si>
    <t>3203111888</t>
  </si>
  <si>
    <t>3203111889</t>
  </si>
  <si>
    <t>3203111891</t>
  </si>
  <si>
    <t>3203111892</t>
  </si>
  <si>
    <t>3203111893</t>
  </si>
  <si>
    <t>3203111894</t>
  </si>
  <si>
    <t>3203111899</t>
  </si>
  <si>
    <t>3203111900</t>
  </si>
  <si>
    <t>3203111901</t>
  </si>
  <si>
    <t>3203111902</t>
  </si>
  <si>
    <t>3203111903</t>
  </si>
  <si>
    <t>3203111904</t>
  </si>
  <si>
    <t>3203111906</t>
  </si>
  <si>
    <t>3203111907</t>
  </si>
  <si>
    <t>3203111908</t>
  </si>
  <si>
    <t>3203111909</t>
  </si>
  <si>
    <t>3203111910</t>
  </si>
  <si>
    <t>3203111911</t>
  </si>
  <si>
    <t>3203111912</t>
  </si>
  <si>
    <t>3203111913</t>
  </si>
  <si>
    <t>3203111914</t>
  </si>
  <si>
    <t>3203111915</t>
  </si>
  <si>
    <t>3203111916</t>
  </si>
  <si>
    <t>3203111917</t>
  </si>
  <si>
    <t>3203111918</t>
  </si>
  <si>
    <t>3203111919</t>
  </si>
  <si>
    <t>3203111920</t>
  </si>
  <si>
    <t>3203111921</t>
  </si>
  <si>
    <t>3203111922</t>
  </si>
  <si>
    <t>3203111923</t>
  </si>
  <si>
    <t>3203111925</t>
  </si>
  <si>
    <t>3203111926</t>
  </si>
  <si>
    <t>3203111927</t>
  </si>
  <si>
    <t>3203111928</t>
  </si>
  <si>
    <t>3203111929</t>
  </si>
  <si>
    <t>3203111932</t>
  </si>
  <si>
    <t>3203111933</t>
  </si>
  <si>
    <t>3203111936</t>
  </si>
  <si>
    <t>3203111939</t>
  </si>
  <si>
    <t>3203111946</t>
  </si>
  <si>
    <t>3203111948</t>
  </si>
  <si>
    <t>3203111949</t>
  </si>
  <si>
    <t>3203111950</t>
  </si>
  <si>
    <t>3203111953</t>
  </si>
  <si>
    <t>ANEL ORING CARCACA DO SNIFT VITON</t>
  </si>
  <si>
    <t>3203111954</t>
  </si>
  <si>
    <t>3203111957</t>
  </si>
  <si>
    <t>3203111958</t>
  </si>
  <si>
    <t>ESFERA ACO CROMADA 18MM</t>
  </si>
  <si>
    <t>3203111959</t>
  </si>
  <si>
    <t>ROLO EM POLIACETAL COMPLETO</t>
  </si>
  <si>
    <t>3203111960</t>
  </si>
  <si>
    <t>MANGUEIRA DE VACUO PU COBREADO 2 POLEGADAS</t>
  </si>
  <si>
    <t>3203111961</t>
  </si>
  <si>
    <t>MANGUEIRA DE VACUO PU COBREADO 1.1/2 POLEGADAS</t>
  </si>
  <si>
    <t>3203111962</t>
  </si>
  <si>
    <t>LAVADOR DE RECIPIENTE DP-12 MOD</t>
  </si>
  <si>
    <t>3203111963</t>
  </si>
  <si>
    <t>TELA GRADE PAINEL 1840X1000MM PTB</t>
  </si>
  <si>
    <t>3203111964</t>
  </si>
  <si>
    <t>VERNIZ ISOLANTE ELETRICO SPRAY 150ML</t>
  </si>
  <si>
    <t>3203111965</t>
  </si>
  <si>
    <t>CILINDRO ISO DSBC-63-60 PPVA-N3</t>
  </si>
  <si>
    <t>3203111967</t>
  </si>
  <si>
    <t>SENSOR CILINDRICO RZT7-03ZWS-KW0 IP65/IP67</t>
  </si>
  <si>
    <t>3203111969</t>
  </si>
  <si>
    <t>MEDIDOR DE VAZAO ELETROMAGNETICO INDUSTRIAL</t>
  </si>
  <si>
    <t>3203111971</t>
  </si>
  <si>
    <t>SENSOR DE TEMPERATURA TE-AA/J FE-CO</t>
  </si>
  <si>
    <t>3203111972</t>
  </si>
  <si>
    <t>GAXETA 636 BRANCA 12,7MM 1/2</t>
  </si>
  <si>
    <t>3203111973</t>
  </si>
  <si>
    <t>ROLAMENTO 6817 DDU</t>
  </si>
  <si>
    <t>3203111974</t>
  </si>
  <si>
    <t>RETENTOR 5893 75X95X10</t>
  </si>
  <si>
    <t>3203111975</t>
  </si>
  <si>
    <t>ROLAMENTO 6815 DDU</t>
  </si>
  <si>
    <t>3203111976</t>
  </si>
  <si>
    <t>SENSOR ULTRASSONICO M18 12–100MM</t>
  </si>
  <si>
    <t>3203111977</t>
  </si>
  <si>
    <t>ATUADOR PARA CHAVE INTERTRAVAMENTO SEGURANCA METALICO</t>
  </si>
  <si>
    <t>3203111978</t>
  </si>
  <si>
    <t>MOLA DE COMPRESSAO INOX 022,25X136,5MM FIO 1,5</t>
  </si>
  <si>
    <t>3203111979</t>
  </si>
  <si>
    <t>COMPRESSOR HERMETICO TRIFASICO 380V 72-9</t>
  </si>
  <si>
    <t>3203111988</t>
  </si>
  <si>
    <t>ANEL ORING VITON 42X4</t>
  </si>
  <si>
    <t>3203111993</t>
  </si>
  <si>
    <t>3203112000</t>
  </si>
  <si>
    <t>PARAFUSO ALLEN CABECADA REDONDA M6X10MM INOX</t>
  </si>
  <si>
    <t>3203112002</t>
  </si>
  <si>
    <t>3203112006</t>
  </si>
  <si>
    <t>PINO DO ROLETE</t>
  </si>
  <si>
    <t>3203112008</t>
  </si>
  <si>
    <t>MOLA COMPRESSAO 9,0 C40 DA 1,0</t>
  </si>
  <si>
    <t>3203112015</t>
  </si>
  <si>
    <t>ANEL ORING VITON 77X2,62</t>
  </si>
  <si>
    <t>3203112017</t>
  </si>
  <si>
    <t>ROLAMENTO ROLO DE LEVA NUKR 40 ENCHEDORA LATA</t>
  </si>
  <si>
    <t>3203112019</t>
  </si>
  <si>
    <t>ROLAMENTO 3203 B 2RSRTNG</t>
  </si>
  <si>
    <t>3203112020</t>
  </si>
  <si>
    <t>PARAFUSO ALLEN SEM CABECA M6X8MM INOX</t>
  </si>
  <si>
    <t>3203112022</t>
  </si>
  <si>
    <t>MOLA COMPRESSAO 10,5 C105 DA 1,0</t>
  </si>
  <si>
    <t>3203112024</t>
  </si>
  <si>
    <t>DRIVE SERVO REMANUFATURADO MCDHT3520NA1</t>
  </si>
  <si>
    <t>3203112025</t>
  </si>
  <si>
    <t>PATIM 400 TAMANHO 15 CLASSE N SEM PRE-CARGA</t>
  </si>
  <si>
    <t>3203112026</t>
  </si>
  <si>
    <t>SEDE DO BOCAL SOPRADORA 7000</t>
  </si>
  <si>
    <t>3203112041</t>
  </si>
  <si>
    <t>SEDE DO BOCAL MODELO NOVO SOPRADORA 7000</t>
  </si>
  <si>
    <t>3203112042</t>
  </si>
  <si>
    <t>CIRCULOS DE ACRILICO CRISTAL 8MM 70X70MM</t>
  </si>
  <si>
    <t>3203112043</t>
  </si>
  <si>
    <t>SELO MECANICO 1/2 VITON</t>
  </si>
  <si>
    <t>3203112046</t>
  </si>
  <si>
    <t>MANCAL DA MESA DE CORTE</t>
  </si>
  <si>
    <t>3203112048</t>
  </si>
  <si>
    <t>CAPA DO BOCAL TRIBLOCO</t>
  </si>
  <si>
    <t>3203112049</t>
  </si>
  <si>
    <t>3203112050</t>
  </si>
  <si>
    <t>GAXETA PINO DO SNIFT VITON</t>
  </si>
  <si>
    <t>3203112051</t>
  </si>
  <si>
    <t>HASTE DE ACIONAMENTO</t>
  </si>
  <si>
    <t>3203112052</t>
  </si>
  <si>
    <t>3203112053</t>
  </si>
  <si>
    <t>SENSOR DE PRESSAO PM1608</t>
  </si>
  <si>
    <t>3203112054</t>
  </si>
  <si>
    <t>LIXA FERRO G100 225X275</t>
  </si>
  <si>
    <t>3203112055</t>
  </si>
  <si>
    <t>TERMINAL OLHAL ISOLADO 6MM</t>
  </si>
  <si>
    <t>3203112056</t>
  </si>
  <si>
    <t>TERMINAL OLHAL ISOLADO 4MM</t>
  </si>
  <si>
    <t>3203112057</t>
  </si>
  <si>
    <t>TERMINAL FORQUILHA 6MM</t>
  </si>
  <si>
    <t>3203112058</t>
  </si>
  <si>
    <t>TERMINAL FORQUILHA 4MM</t>
  </si>
  <si>
    <t>3203112059</t>
  </si>
  <si>
    <t>JOELHO 90 ESGOTO BARRA 100MM</t>
  </si>
  <si>
    <t>3203112067</t>
  </si>
  <si>
    <t>TELHA GALVALUME TRAPEZOIDAL 0,43MM 4X5M</t>
  </si>
  <si>
    <t>3203112068</t>
  </si>
  <si>
    <t>PARAFUSO BROCANTE 3/4 NATURAL</t>
  </si>
  <si>
    <t>3203112095</t>
  </si>
  <si>
    <t>3203112096</t>
  </si>
  <si>
    <t>ANEL ANTI-EXTRUSAO QUARTO ESTAGIO</t>
  </si>
  <si>
    <t>3203112101</t>
  </si>
  <si>
    <t>QUEROSENE 900ML</t>
  </si>
  <si>
    <t>3203112105</t>
  </si>
  <si>
    <t>ALICATE DE BICO 6</t>
  </si>
  <si>
    <t>3203112106</t>
  </si>
  <si>
    <t>ALICATE DE CORTE 6</t>
  </si>
  <si>
    <t>3203112109</t>
  </si>
  <si>
    <t>ENGATE FLEXIVEL 50CM</t>
  </si>
  <si>
    <t>3203112110</t>
  </si>
  <si>
    <t>FERRO DE SOLDA 30W 127V</t>
  </si>
  <si>
    <t>3203112111</t>
  </si>
  <si>
    <t>TUBINHO DE ESTANHO 22G FIO 1MM 63X37</t>
  </si>
  <si>
    <t>3203112112</t>
  </si>
  <si>
    <t>PARAFUSO SEXTAVADO ROSCA SOBERBA 5/16X70MM</t>
  </si>
  <si>
    <t>3203112113</t>
  </si>
  <si>
    <t>BUCHA COM ANEL S10</t>
  </si>
  <si>
    <t>3203112114</t>
  </si>
  <si>
    <t>3203112115</t>
  </si>
  <si>
    <t>CARVAO PARA LIXADEIRA CB 153 9607/9209</t>
  </si>
  <si>
    <t>3203112116</t>
  </si>
  <si>
    <t>CHAVE BIELA 8MM</t>
  </si>
  <si>
    <t>3203112117</t>
  </si>
  <si>
    <t>CHAVE BIELA 10MM</t>
  </si>
  <si>
    <t>3203112118</t>
  </si>
  <si>
    <t>TUBO RETANGULAR 20X40 CHAPA 18.</t>
  </si>
  <si>
    <t>3203112119</t>
  </si>
  <si>
    <t>CAIXA DE SOBREPOR COM 1 TOMADA 20A 250V</t>
  </si>
  <si>
    <t>3203112120</t>
  </si>
  <si>
    <t>INOX RED 12.70MM</t>
  </si>
  <si>
    <t>3203112123</t>
  </si>
  <si>
    <t>ALICATE CORTE DIAGONAL ISOLADO 6.1/4</t>
  </si>
  <si>
    <t>3203112124</t>
  </si>
  <si>
    <t>MAQUINA DE SOLDA 200A BIVOLT</t>
  </si>
  <si>
    <t>3203112125</t>
  </si>
  <si>
    <t>ESMERILHADEIRA ANGULAR 4 1/2 800W 220V</t>
  </si>
  <si>
    <t>3203112126</t>
  </si>
  <si>
    <t>CHAVE SECCIONADORA ROTATIVA 32A 4 POLOS EMBUTIR</t>
  </si>
  <si>
    <t>3203112127</t>
  </si>
  <si>
    <t>SELO MECANICO 1.3/8 VITON</t>
  </si>
  <si>
    <t>3203112128</t>
  </si>
  <si>
    <t>DISJUNTOR CURVA C 3X16A</t>
  </si>
  <si>
    <t>3203112129</t>
  </si>
  <si>
    <t>ROLAMENTO 6301 BLINDAGEM ZZ</t>
  </si>
  <si>
    <t>3203112130</t>
  </si>
  <si>
    <t>RETENTOR 35X47X07</t>
  </si>
  <si>
    <t>3203112132</t>
  </si>
  <si>
    <t>VALVULA SOLENOIDE 3/2 VIAS 1/4 220V</t>
  </si>
  <si>
    <t>3203112133</t>
  </si>
  <si>
    <t>ROLAMENTO FF554185 HTRANCE 85 U05</t>
  </si>
  <si>
    <t>3203112134</t>
  </si>
  <si>
    <t>PLACA POLICARBONATO CRISTAL 1925X545X10MM</t>
  </si>
  <si>
    <t>3203112135</t>
  </si>
  <si>
    <t>PLACA POLICARBONATO CRISTAL 1350X421X06MM</t>
  </si>
  <si>
    <t>3203112136</t>
  </si>
  <si>
    <t>PLACA POLICARBONATO CRISTAL 360X421X06MM</t>
  </si>
  <si>
    <t>3203112137</t>
  </si>
  <si>
    <t>BOTAO EMERGENCIA COGUMELO 40MM 1NF</t>
  </si>
  <si>
    <t>3203112138</t>
  </si>
  <si>
    <t>RELE TERMICO RW27 15-23A</t>
  </si>
  <si>
    <t>3203112139</t>
  </si>
  <si>
    <t>TRILHO DIN 35MM 1M</t>
  </si>
  <si>
    <t>3203112140</t>
  </si>
  <si>
    <t>CABO PP 4X4MM</t>
  </si>
  <si>
    <t>3203112141</t>
  </si>
  <si>
    <t>CORREIA 25MM T10 1960</t>
  </si>
  <si>
    <t>3203112142</t>
  </si>
  <si>
    <t>KIT ALICATE UNIVERSAL/BICO/CORTE ISOLADO VDE</t>
  </si>
  <si>
    <t>3203112145</t>
  </si>
  <si>
    <t>POLIA MOVIDA DA TRACAO</t>
  </si>
  <si>
    <t>3203112146</t>
  </si>
  <si>
    <t>EIXO MOVIDO DA TRACAO</t>
  </si>
  <si>
    <t>3203112147</t>
  </si>
  <si>
    <t>FIXADOR DA POLIA TRASEIRA DA TRACAO</t>
  </si>
  <si>
    <t>3203112149</t>
  </si>
  <si>
    <t>POLIA FRONTAL DA TRACAO COM SOLDA</t>
  </si>
  <si>
    <t>3203112150</t>
  </si>
  <si>
    <t>CHAVETA 6X6X26</t>
  </si>
  <si>
    <t>3203112151</t>
  </si>
  <si>
    <t>CONEXAO HIDRAULICA ORS 13/16-12 RETA</t>
  </si>
  <si>
    <t>3203112152</t>
  </si>
  <si>
    <t>ADAPTADOR HIDRAULICO 1/2 NPT X 5/8</t>
  </si>
  <si>
    <t>3203112153</t>
  </si>
  <si>
    <t>ADAPTADOR HIDRAULICO 7/8 JIC X 5/8</t>
  </si>
  <si>
    <t>3203112154</t>
  </si>
  <si>
    <t>MANGUEIRA TEFLONADA PTFE 5/8</t>
  </si>
  <si>
    <t>3203112155</t>
  </si>
  <si>
    <t>CAPA PARA MANGUEIRA TEFLONADA PTFE 5/8</t>
  </si>
  <si>
    <t>3203112156</t>
  </si>
  <si>
    <t>ENGRENAGEM SIMPLES 16 DENTES ASA 40</t>
  </si>
  <si>
    <t>3203112157</t>
  </si>
  <si>
    <t>ENGRENAGEM SIMPLES 27 DENTES ASA 40</t>
  </si>
  <si>
    <t>3203112158</t>
  </si>
  <si>
    <t>EMENDA SIMPLES ASA 40</t>
  </si>
  <si>
    <t>3203112159</t>
  </si>
  <si>
    <t>ENGRENAGEM SIMPLES 20 DENTES ASA 40</t>
  </si>
  <si>
    <t>3203112160</t>
  </si>
  <si>
    <t>BRACO ROTANTE CAMBOTADOR UNIVERSAL ESQUERDO</t>
  </si>
  <si>
    <t>3203112161</t>
  </si>
  <si>
    <t>BRACO ROTANTE CAMBOTADOR UNIVERSAL DIREITO</t>
  </si>
  <si>
    <t>3203112162</t>
  </si>
  <si>
    <t>KIT ALICATE PRECISAO BICO RETO E CURVO</t>
  </si>
  <si>
    <t>3203112163</t>
  </si>
  <si>
    <t>JOGO CHAVE PRECISAO FENDA/PHILLIPS</t>
  </si>
  <si>
    <t>3203112167</t>
  </si>
  <si>
    <t>ALMOTOLIA PLASTICA 1LT BICO FLEXIVEL</t>
  </si>
  <si>
    <t>3203112168</t>
  </si>
  <si>
    <t>KIT REPARO ESMERILHADEIRA MOES4</t>
  </si>
  <si>
    <t>3203112175</t>
  </si>
  <si>
    <t>MEDIDOR DE VAZAO MACICO</t>
  </si>
  <si>
    <t>3203112176</t>
  </si>
  <si>
    <t>ESTEIRA DE LONA 62X1575 KIT 11 PECAS</t>
  </si>
  <si>
    <t>3203112177</t>
  </si>
  <si>
    <t>ROLO CANA SUBIDA DE FILME ENVOLVEDORA PET</t>
  </si>
  <si>
    <t>3203112178</t>
  </si>
  <si>
    <t>EIXO CANA SUBIDA DE FILME ENVOLVEDORA PET</t>
  </si>
  <si>
    <t>3203112179</t>
  </si>
  <si>
    <t>MATRIZ SUBIDA DE FILME ALUMINIO ENVOLVEDORA PET</t>
  </si>
  <si>
    <t>3203112180</t>
  </si>
  <si>
    <t>GUIA ALMA ENVOLVEDORA PET</t>
  </si>
  <si>
    <t>3203112181</t>
  </si>
  <si>
    <t>ROLAMENTO MANCAL ENVOLVEDORA PET</t>
  </si>
  <si>
    <t>3203112183</t>
  </si>
  <si>
    <t>SELO MECANICO MODELO 01-M3/35-00 E1</t>
  </si>
  <si>
    <t>3203112187</t>
  </si>
  <si>
    <t>CONVERSOR USB/RS232/RS485 ISOLADO</t>
  </si>
  <si>
    <t>3203112188</t>
  </si>
  <si>
    <t>CORREIA A72</t>
  </si>
  <si>
    <t>3203112189</t>
  </si>
  <si>
    <t>CHAVE CANHAO 11MM ISOLADA</t>
  </si>
  <si>
    <t>3203112190</t>
  </si>
  <si>
    <t>FLANGE DE APOIO 1353/1361/1362</t>
  </si>
  <si>
    <t>3203112191</t>
  </si>
  <si>
    <t>DETECTOR DE TENSAO AC TIPO CANETA 1000V</t>
  </si>
  <si>
    <t>3203112192</t>
  </si>
  <si>
    <t>SENSOR INDUTIVO DE PROXIMIDADE IME12-08NPSZC0S</t>
  </si>
  <si>
    <t>3203112193</t>
  </si>
  <si>
    <t>OLEO LUBRIFICANTE SINTETICO PAO-68</t>
  </si>
  <si>
    <t>3203112194</t>
  </si>
  <si>
    <t>SENSOR INDUTIVO IME12-08NNSZC0S</t>
  </si>
  <si>
    <t>3203112195</t>
  </si>
  <si>
    <t>BUCHA DO POSICIONADOR M14 ES 7000</t>
  </si>
  <si>
    <t>3203112196</t>
  </si>
  <si>
    <t>PINCA DA REGUA PCO 28 ENTRADA ESA 7000</t>
  </si>
  <si>
    <t>3203112197</t>
  </si>
  <si>
    <t>PINCA DA REGUA PCO 28 SAIDA ESA 7000</t>
  </si>
  <si>
    <t>3203112198</t>
  </si>
  <si>
    <t>ANEL ORING DO BOCAL 2021 ESA 7000</t>
  </si>
  <si>
    <t>3203112199</t>
  </si>
  <si>
    <t>GUIA 2 ROTACIONADOR FORNO 1 ESA 7000</t>
  </si>
  <si>
    <t>3203112201</t>
  </si>
  <si>
    <t>VALVULA SOLENOIDE 220V COM PURGADOR</t>
  </si>
  <si>
    <t>3203112202</t>
  </si>
  <si>
    <t>MANGUEIRA BORRACHA ALTA PRESSAO 60MPA 580MM</t>
  </si>
  <si>
    <t>3203112204</t>
  </si>
  <si>
    <t>GUIA 1 ROTACIONADOR FORNO 1 ESA 7000</t>
  </si>
  <si>
    <t>3203112205</t>
  </si>
  <si>
    <t>PORCA DA PRENSA ESA 7000</t>
  </si>
  <si>
    <t>3203112206</t>
  </si>
  <si>
    <t>GUIA 2 ROTACIONADOR FORNO 2 ESA 7000</t>
  </si>
  <si>
    <t>3203112207</t>
  </si>
  <si>
    <t>GUIA 1 ROTACIONADOR FORNO 2 ESA 7000</t>
  </si>
  <si>
    <t>3203112208</t>
  </si>
  <si>
    <t>EIXO DA PLACA DA PRENSA ESA 7000</t>
  </si>
  <si>
    <t>3203112209</t>
  </si>
  <si>
    <t>ARRUELA CALCO EIXO DA PRENSA ESA 7000</t>
  </si>
  <si>
    <t>3203112210</t>
  </si>
  <si>
    <t>BUCHA PLACA ATUADORA 080X60 ESA 7000</t>
  </si>
  <si>
    <t>3203112211</t>
  </si>
  <si>
    <t>BUCHA PLACA FIXA 080X72 ESA 7000</t>
  </si>
  <si>
    <t>3203112212</t>
  </si>
  <si>
    <t>CONTRA PORCA EIXO PRENSA ESA 7000</t>
  </si>
  <si>
    <t>3203112214</t>
  </si>
  <si>
    <t>FUSO PASSO VARIAVEL POSICIONADOR 4,60X150</t>
  </si>
  <si>
    <t>3203112215</t>
  </si>
  <si>
    <t>EIXO GUIA BASE VEICULO POSICIONADOR</t>
  </si>
  <si>
    <t>3203112216</t>
  </si>
  <si>
    <t>VIBRA STOP STANDARD 3/4 ESA 7000</t>
  </si>
  <si>
    <t>3203112217</t>
  </si>
  <si>
    <t>TRILHO LINEAR HGR35-R220-C ESA 7000</t>
  </si>
  <si>
    <t>3203112218</t>
  </si>
  <si>
    <t>ROLAMENTO NKI 9/16 ESA 7000</t>
  </si>
  <si>
    <t>3203112220</t>
  </si>
  <si>
    <t>OLEO FRIDGE SYN R717 ISO 68</t>
  </si>
  <si>
    <t>3203112221</t>
  </si>
  <si>
    <t>PARAFUSO CABECA CILINDRICA SEXTAVADO INTERNO M6X35MM</t>
  </si>
  <si>
    <t>3203112222</t>
  </si>
  <si>
    <t>PARAFUSO SEXTAVADO ACO CARBONO M12X55MM</t>
  </si>
  <si>
    <t>3203112223</t>
  </si>
  <si>
    <t>PARAFUSO CABECA CILINDRICA ACO CARBONO M10X70MM</t>
  </si>
  <si>
    <t>3203112224</t>
  </si>
  <si>
    <t>CORPO DA VALVULA DE ENCHIMENTO</t>
  </si>
  <si>
    <t>3203112225</t>
  </si>
  <si>
    <t>KIT ANEL ORING SILICONE</t>
  </si>
  <si>
    <t>3203112227</t>
  </si>
  <si>
    <t>ORING CARCACA DA VALVULA VITON</t>
  </si>
  <si>
    <t>3203112228</t>
  </si>
  <si>
    <t>PINO DO SNIFT (TRIBLOCO)</t>
  </si>
  <si>
    <t>3203112229</t>
  </si>
  <si>
    <t>TORNEIRA INOX PARA BEBEDOURO INDUSTRIAL 1/2</t>
  </si>
  <si>
    <t>3203112230</t>
  </si>
  <si>
    <t>MOLA AGULHA CARGA SUPERIOR ENCHEDORA LATA</t>
  </si>
  <si>
    <t>3203112231</t>
  </si>
  <si>
    <t>AGULHA CURTA</t>
  </si>
  <si>
    <t>3203112245</t>
  </si>
  <si>
    <t>3203112246</t>
  </si>
  <si>
    <t>3203112247</t>
  </si>
  <si>
    <t>MOLA DO CARRO FIO 1 MM</t>
  </si>
  <si>
    <t>3203112250</t>
  </si>
  <si>
    <t>BUCHA FRIMET TFP 5050</t>
  </si>
  <si>
    <t>3203112254</t>
  </si>
  <si>
    <t>PARAFUSO INOX SEXTAVADO M8X20</t>
  </si>
  <si>
    <t>3203112255</t>
  </si>
  <si>
    <t>BUCHA IGLIDUR H370SM-1214-08</t>
  </si>
  <si>
    <t>3203112256</t>
  </si>
  <si>
    <t>CALIBRADOR GERADOR DE SINAL 0-24MA/0-24V SG-003A</t>
  </si>
  <si>
    <t>3203112257</t>
  </si>
  <si>
    <t>PARAFUSO SEXTAVADO 3/8X3</t>
  </si>
  <si>
    <t>3203112258</t>
  </si>
  <si>
    <t>PARAFUSO SEXTAVADO 8.8 M10X100MM</t>
  </si>
  <si>
    <t>3203112259</t>
  </si>
  <si>
    <t>VALVULA MODULADORA PNEUMATICA 24V PROCESSO</t>
  </si>
  <si>
    <t>3203112260</t>
  </si>
  <si>
    <t>ROLAMENTO 22309 C3</t>
  </si>
  <si>
    <t>3203112261</t>
  </si>
  <si>
    <t>BALANCA DIGITAL DE MAO</t>
  </si>
  <si>
    <t>3203112262</t>
  </si>
  <si>
    <t>REBITE POP INOX 4.8X25</t>
  </si>
  <si>
    <t>3203112263</t>
  </si>
  <si>
    <t>REGISTRO ESFERA INOX 1/2</t>
  </si>
  <si>
    <t>3203112265</t>
  </si>
  <si>
    <t>SENSOR INDUTIVO LM18-2005A FACEADO 90-250VCA</t>
  </si>
  <si>
    <t>3203112266</t>
  </si>
  <si>
    <t>RELE MULTIFUNCIONAL TEMPORIZADOR 24-240V</t>
  </si>
  <si>
    <t>3203112267</t>
  </si>
  <si>
    <t>3203112269</t>
  </si>
  <si>
    <t>PLACA ELETRONICA DE DISPLAY SAB II</t>
  </si>
  <si>
    <t>3203112270</t>
  </si>
  <si>
    <t>PERFIL G 75X40X15 CHAPA 14 2,00MM 6M</t>
  </si>
  <si>
    <t>3203112272</t>
  </si>
  <si>
    <t>TREF RED 1045 25,40MM</t>
  </si>
  <si>
    <t>3203112273</t>
  </si>
  <si>
    <t>DISJUNTOR MOTOR 2,5-4A MPW40</t>
  </si>
  <si>
    <t>3203112274</t>
  </si>
  <si>
    <t>BLOCO CONTATO AUX FRONT ACBF-11 NA+NF DJ</t>
  </si>
  <si>
    <t>3203112275</t>
  </si>
  <si>
    <t>MINICONTATOR AZ CWC 07-10 220V</t>
  </si>
  <si>
    <t>3203112276</t>
  </si>
  <si>
    <t>BLOCO CONTATO AUX FRONTAL BFCO-11 NA+NF C</t>
  </si>
  <si>
    <t>3203112277</t>
  </si>
  <si>
    <t>RETENTOR 5766 - 02107 GA</t>
  </si>
  <si>
    <t>3203112278</t>
  </si>
  <si>
    <t>ROLAMENTO 6003 ZZ</t>
  </si>
  <si>
    <t>3203112279</t>
  </si>
  <si>
    <t>TAMPAO 62X8</t>
  </si>
  <si>
    <t>3203112280</t>
  </si>
  <si>
    <t>RETENTOR 50419 - 01495 BRGF</t>
  </si>
  <si>
    <t>3203112281</t>
  </si>
  <si>
    <t>RETENTOR 6244 - 0077B</t>
  </si>
  <si>
    <t>3203112282</t>
  </si>
  <si>
    <t>ROLAMENTO 6305 ZZ C3</t>
  </si>
  <si>
    <t>3203112283</t>
  </si>
  <si>
    <t>CONTROLADOR DE TEMPERATURA DIG K48E HCRR 100A 240V</t>
  </si>
  <si>
    <t>3203112284</t>
  </si>
  <si>
    <t>ROLAMENTO 6306 2RS C3</t>
  </si>
  <si>
    <t>3203112285</t>
  </si>
  <si>
    <t>CONTROLADOR DE TEMPERATURA N322T PT100 240V</t>
  </si>
  <si>
    <t>3203112289</t>
  </si>
  <si>
    <t>POSICIONADOR 8694 24VDC 4-20MA ROSCA G1/8</t>
  </si>
  <si>
    <t>3203112290</t>
  </si>
  <si>
    <t>3203112291</t>
  </si>
  <si>
    <t>ANEL RASPADOR VITON COMPOMAQ</t>
  </si>
  <si>
    <t>3203112292</t>
  </si>
  <si>
    <t>BUCHA REDUCAO INOX ROSCA MACHO 1/4XFEMEA 1/2</t>
  </si>
  <si>
    <t>3203112293</t>
  </si>
  <si>
    <t>KIT ADAPTACAO 8691-94 FA03 ATUADOR</t>
  </si>
  <si>
    <t>3203112299</t>
  </si>
  <si>
    <t>PINO CONECTOR CONJUNTO COLA ROTULADORA P.E</t>
  </si>
  <si>
    <t>3203112300</t>
  </si>
  <si>
    <t>NIPLE 1/4X1/4 CONJUNTO COLA ROTULADORA P.E</t>
  </si>
  <si>
    <t>3203112301</t>
  </si>
  <si>
    <t>EIXO CONJUNTO COLA ROTULADORA P.E</t>
  </si>
  <si>
    <t>3203112302</t>
  </si>
  <si>
    <t>KIT ROLAMENTO RETENTOR CONJUNTO COLA</t>
  </si>
  <si>
    <t>3203112303</t>
  </si>
  <si>
    <t>KIT FREIO MAGNETICO ROTULADORA P.E</t>
  </si>
  <si>
    <t>3203112304</t>
  </si>
  <si>
    <t>TERMOPAR TANQUE COLA SUBMERSO ROTULADORA P.E</t>
  </si>
  <si>
    <t>3203112305</t>
  </si>
  <si>
    <t>MANCAL EIXO ROLO COLA ROTULADORA P.E</t>
  </si>
  <si>
    <t>3203112307</t>
  </si>
  <si>
    <t>ORING ENCHEDORA DA PET</t>
  </si>
  <si>
    <t>3203112308</t>
  </si>
  <si>
    <t>RETENTOR VITON ENCHEDORA DA PET</t>
  </si>
  <si>
    <t>3203112309</t>
  </si>
  <si>
    <t>3203112310</t>
  </si>
  <si>
    <t>ROLETE ATUADOR MODELO NOVO</t>
  </si>
  <si>
    <t>3203112311</t>
  </si>
  <si>
    <t>BUCHA DO TUBO GUIA</t>
  </si>
  <si>
    <t>3203112312</t>
  </si>
  <si>
    <t>3203112313</t>
  </si>
  <si>
    <t>SUPORTE DO ROLETE</t>
  </si>
  <si>
    <t>3203112314</t>
  </si>
  <si>
    <t>ANEL ELASTICO INOX E-45</t>
  </si>
  <si>
    <t>3203112315</t>
  </si>
  <si>
    <t>PARAFUSO INOX ALLEN CIL M4X10MM</t>
  </si>
  <si>
    <t>3203112316</t>
  </si>
  <si>
    <t>PARAFUSO ALLEN INOX ABAULADO M8X35MM</t>
  </si>
  <si>
    <t>3203112317</t>
  </si>
  <si>
    <t>PARAFUSO ALLEN INOX CIL M4X12MM</t>
  </si>
  <si>
    <t>3203112318</t>
  </si>
  <si>
    <t>ANEL ORING 23,47X2,62 VITON</t>
  </si>
  <si>
    <t>3203112319</t>
  </si>
  <si>
    <t>ANEL VEDACAO 1332</t>
  </si>
  <si>
    <t>3203112320</t>
  </si>
  <si>
    <t>3203112321</t>
  </si>
  <si>
    <t>CORPO DA PINCA MODERNA ENCHEDORA DA PET</t>
  </si>
  <si>
    <t>3203112322</t>
  </si>
  <si>
    <t>BUCHA DA CAMISA DO PISTAO ELEVADOR</t>
  </si>
  <si>
    <t>3203112324</t>
  </si>
  <si>
    <t>ANEL ORING 985X955X25 NITRILICO</t>
  </si>
  <si>
    <t>3203112325</t>
  </si>
  <si>
    <t>ROLAMENTO 6206-ZZC3 CHILLER</t>
  </si>
  <si>
    <t>3203112326</t>
  </si>
  <si>
    <t>ESTEIRA ACO GALVANIZADO PASSO 8,36MM</t>
  </si>
  <si>
    <t>3203112327</t>
  </si>
  <si>
    <t>CILINDRO PNEUMATICO ADVU-25-15-P-A</t>
  </si>
  <si>
    <t>3203112328</t>
  </si>
  <si>
    <t>VALVULA PNEUMATICA VZWM-L-M22C-G12-F4</t>
  </si>
  <si>
    <t>3203112329</t>
  </si>
  <si>
    <t>3203112330</t>
  </si>
  <si>
    <t>RODA DENTADA Z38 COM FURO 40MM</t>
  </si>
  <si>
    <t>3203112331</t>
  </si>
  <si>
    <t>CARRINHO HGH25-CA-ZO-C ENVOLVEDORA LATA</t>
  </si>
  <si>
    <t>3203112332</t>
  </si>
  <si>
    <t>GUIA LINEAR EGR25 R1000-C 1000MM ENVOLVEDORA LATA</t>
  </si>
  <si>
    <t>3203112333</t>
  </si>
  <si>
    <t>CARRINHO EGH25-SA-ZO-C+ZZ 25-58MM ENVOLVEDORA LATA</t>
  </si>
  <si>
    <t>3203112334</t>
  </si>
  <si>
    <t>SUPORTE DO PINO INDIVIDUAL ENVOLVEDORA LATA</t>
  </si>
  <si>
    <t>3203112335</t>
  </si>
  <si>
    <t>BARRA LEVA PRODUTOS ENVOLVEDORA LATA</t>
  </si>
  <si>
    <t>3203112336</t>
  </si>
  <si>
    <t>BLOCO DA BARRA ENVOLVEDORA LATA</t>
  </si>
  <si>
    <t>3203112337</t>
  </si>
  <si>
    <t>ENGRENAGEM Z15 3/4 SIMPLES CHAVETADA</t>
  </si>
  <si>
    <t>3203112338</t>
  </si>
  <si>
    <t>CORRENTE DE SEPARACAO MONTADA COM BLOQUETOS</t>
  </si>
  <si>
    <t>3203112339</t>
  </si>
  <si>
    <t>ENGRENAGEM Z9 3/4 SIMPLES COM ROLAMENTO</t>
  </si>
  <si>
    <t>3203112340</t>
  </si>
  <si>
    <t>ENGRENAGEM Z15 3/4 SIMPLES</t>
  </si>
  <si>
    <t>3203112341</t>
  </si>
  <si>
    <t>ENGRENAGEM Z24 1/2 DUPLA DA ENBREAGEM</t>
  </si>
  <si>
    <t>3203112342</t>
  </si>
  <si>
    <t>ENGRENAGEM Z16 5/8 SIMPLES</t>
  </si>
  <si>
    <t>3203112343</t>
  </si>
  <si>
    <t>FLANGIA ALOJAMENTO DO ROLAMENTO ENVOLVEDORA LATA</t>
  </si>
  <si>
    <t>3203112344</t>
  </si>
  <si>
    <t>ENGRENAGEM DE TRACAO Z14 3/4 SIMPLES</t>
  </si>
  <si>
    <t>3203112345</t>
  </si>
  <si>
    <t>ENGRENAGEM Z24 3/4 SIMPLES</t>
  </si>
  <si>
    <t>3203112346</t>
  </si>
  <si>
    <t>CONJUNTO TENSIONADOR MONTADO ENVOLVEDORA LATA</t>
  </si>
  <si>
    <t>3203112347</t>
  </si>
  <si>
    <t>ENGRENAGEM Z20 1/2 DUPLA</t>
  </si>
  <si>
    <t>3203112348</t>
  </si>
  <si>
    <t>ENGRENAGEM Z24 1/2 DUPLA CHAVETADA</t>
  </si>
  <si>
    <t>3203112349</t>
  </si>
  <si>
    <t>PERNO DA ENGRENAGEM Z15 1/2 DUPLA</t>
  </si>
  <si>
    <t>3203112350</t>
  </si>
  <si>
    <t>DENTE GUIA FILME SUPERIOR ENVOLVEDORA LATA</t>
  </si>
  <si>
    <t>3203112351</t>
  </si>
  <si>
    <t>ENGRENAGEM Z15 1/2 DUPLA COM ROLAMENTO</t>
  </si>
  <si>
    <t>3203112352</t>
  </si>
  <si>
    <t>MANCAL FK 206 DIAMENTRO 30MM ENVOLVEDORA LATA</t>
  </si>
  <si>
    <t>3203112353</t>
  </si>
  <si>
    <t>EIXO E ROLO INFERIOR DIAMETRO 97MM</t>
  </si>
  <si>
    <t>3203112354</t>
  </si>
  <si>
    <t>CANTONEIRA DA FACA ENVOLVEDORA LATA</t>
  </si>
  <si>
    <t>3203112355</t>
  </si>
  <si>
    <t>ROLETE DE PASSAGEM DA ESTEIRA COM EIXO</t>
  </si>
  <si>
    <t>3203112356</t>
  </si>
  <si>
    <t>MOLA CB6 CW HORARIO</t>
  </si>
  <si>
    <t>3203112357</t>
  </si>
  <si>
    <t>MOLA CB6 CW ANTIBACK HORARIO</t>
  </si>
  <si>
    <t>3203112358</t>
  </si>
  <si>
    <t>MOLA CB6 CW ANOVERRUN HORARIO</t>
  </si>
  <si>
    <t>3203112359</t>
  </si>
  <si>
    <t>AMORTECEDOR DO CB6</t>
  </si>
  <si>
    <t>3203112360</t>
  </si>
  <si>
    <t>EIXO E ROLO SUPERIOR DIAMETRO 100MM</t>
  </si>
  <si>
    <t>3203112361</t>
  </si>
  <si>
    <t>DENTE GUIA FILME INFERIOR ENVOLVEDORA LATA</t>
  </si>
  <si>
    <t>3203112363</t>
  </si>
  <si>
    <t>GUIA INFERIOR B2 ENVOLVEDORA LATA</t>
  </si>
  <si>
    <t>3203112364</t>
  </si>
  <si>
    <t>GUIA INFERIOR A2 ENVOLVEDORA LATA</t>
  </si>
  <si>
    <t>3203112365</t>
  </si>
  <si>
    <t>CORRENTE DO ENVOLVIMENTO MONTADA COM BLOQUETO</t>
  </si>
  <si>
    <t>3203112366</t>
  </si>
  <si>
    <t>ROLAMENTO 2RS 20X12X42MM</t>
  </si>
  <si>
    <t>3203112367</t>
  </si>
  <si>
    <t>ROLO EMBORRACHADO DE TRACAO</t>
  </si>
  <si>
    <t>3203112368</t>
  </si>
  <si>
    <t>PENA DE RETORNO DA ESTEIRA ENVOLVEDORA LATA</t>
  </si>
  <si>
    <t>3203112369</t>
  </si>
  <si>
    <t>MOLA DE COMPRESSAO PARALELA</t>
  </si>
  <si>
    <t>3203112370</t>
  </si>
  <si>
    <t>BASE MOLA TENSIONADOR ENVOLVEDORA LATA</t>
  </si>
  <si>
    <t>3203112371</t>
  </si>
  <si>
    <t>ROLETE TENSIONADOR ENVOLVEDORA DA LATA</t>
  </si>
  <si>
    <t>3203112372</t>
  </si>
  <si>
    <t>CONJUNTO MECANICO ROLO E EIXO TENSIONADOR</t>
  </si>
  <si>
    <t>3203112374</t>
  </si>
  <si>
    <t>RESISTENCIAS TUBULARES FORMATO W 230VX4000W</t>
  </si>
  <si>
    <t>3203112375</t>
  </si>
  <si>
    <t>GUIA INFERIOR DE FIXACAO DOS TEFLONS DO TUNEL</t>
  </si>
  <si>
    <t>3203112376</t>
  </si>
  <si>
    <t>GUIA DA ESTEIRA TUNEL ENVOLVEDORA LATA</t>
  </si>
  <si>
    <t>3203112377</t>
  </si>
  <si>
    <t>BASE DE FIXACAO DOS TEFLONS</t>
  </si>
  <si>
    <t>3203112378</t>
  </si>
  <si>
    <t>3203112379</t>
  </si>
  <si>
    <t>ROLDANA DE TEFLON ENVOLVEDORA LATA</t>
  </si>
  <si>
    <t>3203112380</t>
  </si>
  <si>
    <t>BUCHA DO ROLO DE TRACAO DO TUNEL ENVOLVEDORA LATA</t>
  </si>
  <si>
    <t>3203112381</t>
  </si>
  <si>
    <t>ENGRENAGEM Z13 3/4 SIMPLES</t>
  </si>
  <si>
    <t>3203112382</t>
  </si>
  <si>
    <t>EIXO DO ROLETE TENSIONADOR ENVOLVEDORA LATA</t>
  </si>
  <si>
    <t>3203112383</t>
  </si>
  <si>
    <t>MANCAL FL 207</t>
  </si>
  <si>
    <t>3203112384</t>
  </si>
  <si>
    <t>MANCAL FL 206</t>
  </si>
  <si>
    <t>3203112386</t>
  </si>
  <si>
    <t>ENGRENAGEM SIMPLES 9 DENTES ASA 40</t>
  </si>
  <si>
    <t>3203112387</t>
  </si>
  <si>
    <t>ENGRENAGEM DUPLA 15 DENTES ASA 40</t>
  </si>
  <si>
    <t>3203112388</t>
  </si>
  <si>
    <t>CORRENTE DUPLA ASA 40</t>
  </si>
  <si>
    <t>3203112389</t>
  </si>
  <si>
    <t>1/2 EMENDA DUPLA ASA 40</t>
  </si>
  <si>
    <t>3203112391</t>
  </si>
  <si>
    <t>ROLAMENTO 6907 2RS</t>
  </si>
  <si>
    <t>3203112392</t>
  </si>
  <si>
    <t>EMENDA DUPLA ASA 40</t>
  </si>
  <si>
    <t>3203112395</t>
  </si>
  <si>
    <t>RETENTOR 01273 BA</t>
  </si>
  <si>
    <t>3203112396</t>
  </si>
  <si>
    <t>ESFERA ACO CROMO 11MM</t>
  </si>
  <si>
    <t>3203112397</t>
  </si>
  <si>
    <t>RETENTOR 78X95X8X0 BR</t>
  </si>
  <si>
    <t>3203112398</t>
  </si>
  <si>
    <t>NIPLE REDUCAO INOX BSP 1/2X1/4</t>
  </si>
  <si>
    <t>3203112399</t>
  </si>
  <si>
    <t>ALAVANCA DA BORBOLETA GARFO DA VALVULA</t>
  </si>
  <si>
    <t>3203112403</t>
  </si>
  <si>
    <t>ROLAMENTO 30306</t>
  </si>
  <si>
    <t>3203112404</t>
  </si>
  <si>
    <t>ROLAMENTO 32206</t>
  </si>
  <si>
    <t>3203112405</t>
  </si>
  <si>
    <t>ROLAMENTO 32306 VA983</t>
  </si>
  <si>
    <t>3203112406</t>
  </si>
  <si>
    <t>TAMPAO 75X10</t>
  </si>
  <si>
    <t>3203112408</t>
  </si>
  <si>
    <t>TAMPAO 100X72 7383</t>
  </si>
  <si>
    <t>3203112409</t>
  </si>
  <si>
    <t>ANEL ELASTICO I-100MM</t>
  </si>
  <si>
    <t>3203112410</t>
  </si>
  <si>
    <t>RETENTOR 5063 - 01043 B</t>
  </si>
  <si>
    <t>3203112411</t>
  </si>
  <si>
    <t>PISTAO SAB 123/2312</t>
  </si>
  <si>
    <t>3203112412</t>
  </si>
  <si>
    <t>SHIMS DE ROLAMENTO 0,03</t>
  </si>
  <si>
    <t>3203112413</t>
  </si>
  <si>
    <t>SHIMS DE ROLAMENTO 0,05</t>
  </si>
  <si>
    <t>3203112414</t>
  </si>
  <si>
    <t>ROLAMENTO SAB 163/312</t>
  </si>
  <si>
    <t>3203112415</t>
  </si>
  <si>
    <t>ROLAMENTO SAB 163/311</t>
  </si>
  <si>
    <t>3203112416</t>
  </si>
  <si>
    <t>ROLAMENTO SAB 163/NU2311</t>
  </si>
  <si>
    <t>3203112417</t>
  </si>
  <si>
    <t>ROLAMENTO SAB NU 2312</t>
  </si>
  <si>
    <t>3203112418</t>
  </si>
  <si>
    <t>ELEMENTO FILTRO OLEO</t>
  </si>
  <si>
    <t>3203112419</t>
  </si>
  <si>
    <t>CONJUNTO DE SELO MECANICO SAB 163</t>
  </si>
  <si>
    <t>3203112420</t>
  </si>
  <si>
    <t>JOGO DE O-RING 163</t>
  </si>
  <si>
    <t>3203112421</t>
  </si>
  <si>
    <t>3203112423</t>
  </si>
  <si>
    <t>GUIA DO ARROLHADOR ENCHEDORA DE VIDRO</t>
  </si>
  <si>
    <t>3203112424</t>
  </si>
  <si>
    <t>DRIVE REGUA SLVD10 SL09110233</t>
  </si>
  <si>
    <t>3203112425</t>
  </si>
  <si>
    <t>DRIVE ALIMENTANCAO SLVD5 SL09110196</t>
  </si>
  <si>
    <t>3203112430</t>
  </si>
  <si>
    <t>CORREIA B156 INDUSTRIAL</t>
  </si>
  <si>
    <t>3203112431</t>
  </si>
  <si>
    <t>KIT DE REPARO MGP20-Z-PS</t>
  </si>
  <si>
    <t>3203112432</t>
  </si>
  <si>
    <t>LATERAL DIREITA SUBIDA DO FILME ENVOLVEDORA</t>
  </si>
  <si>
    <t>3203112433</t>
  </si>
  <si>
    <t>FIANCATA ESQUERDA SUBIDA DE FILME ENVOLVEDORA</t>
  </si>
  <si>
    <t>3203112441</t>
  </si>
  <si>
    <t>LENTE SOLDA 51X108MM RETANGULAR CARBONO</t>
  </si>
  <si>
    <t>3203112442</t>
  </si>
  <si>
    <t>VIDRO SOLDA 51X108MM INCOLOR</t>
  </si>
  <si>
    <t>3203112451</t>
  </si>
  <si>
    <t>ROLAMENTO 30308 SUPORTE ROLO DE FACA</t>
  </si>
  <si>
    <t>3203112462</t>
  </si>
  <si>
    <t>ENGRENAGEM TRACAO ESTEIRA Z38</t>
  </si>
  <si>
    <t>3203112470</t>
  </si>
  <si>
    <t>ENGRENAGEM DUPLA 18D ASA DUPLA</t>
  </si>
  <si>
    <t>3203112471</t>
  </si>
  <si>
    <t>BOMBA SUBMERSA EBSV-8000 220V</t>
  </si>
  <si>
    <t>3203112476</t>
  </si>
  <si>
    <t>LAMPADA LED DICROICA MR16 GU 10 6,5W BIV</t>
  </si>
  <si>
    <t>3203112477</t>
  </si>
  <si>
    <t>ANEL DO PLENO ESA 4 -5 -7 MIL</t>
  </si>
  <si>
    <t>3203112478</t>
  </si>
  <si>
    <t>PRIMER GRAFITE 18 LITROS</t>
  </si>
  <si>
    <t>3203112480</t>
  </si>
  <si>
    <t>3203112481</t>
  </si>
  <si>
    <t>TERMINAL PRE ISOLADO TIPO ILHOS 0,5MM</t>
  </si>
  <si>
    <t>3203112482</t>
  </si>
  <si>
    <t>TERMINAL PRE ISOLADO TIPO ILHOS 1,5MM</t>
  </si>
  <si>
    <t>3203112483</t>
  </si>
  <si>
    <t>TERMINAL PRE ISOLADO TIPO ILHOS 2,5MM</t>
  </si>
  <si>
    <t>3203112484</t>
  </si>
  <si>
    <t>TERMINAL PRE ISOLADO TIPO ILHOS 4MM</t>
  </si>
  <si>
    <t>3203112485</t>
  </si>
  <si>
    <t>TERMINAL PRE ISOLADO TIPO ILHOS 6MM</t>
  </si>
  <si>
    <t>3203112486</t>
  </si>
  <si>
    <t>TERMINAL PRE ISOLADO TIPO AGULHA 2,5MM</t>
  </si>
  <si>
    <t>3203112487</t>
  </si>
  <si>
    <t>TERMINAL PRE ISOLADO TIPO AGULHA 4MM</t>
  </si>
  <si>
    <t>3203112488</t>
  </si>
  <si>
    <t>TERMINAL PRE ISOLADO TIPO AGULHA 6MM</t>
  </si>
  <si>
    <t>3203112489</t>
  </si>
  <si>
    <t>TERMINAL PRE ISOLADO TIPO GARFO 2,5MM</t>
  </si>
  <si>
    <t>3203112491</t>
  </si>
  <si>
    <t>GRAXA ALIPLEX CA 101 BALDE 18KG</t>
  </si>
  <si>
    <t>3203112492</t>
  </si>
  <si>
    <t>RETENTOR 5978 72X10</t>
  </si>
  <si>
    <t>3203112493</t>
  </si>
  <si>
    <t>TAMPAO 110X10 MR</t>
  </si>
  <si>
    <t>3203112494</t>
  </si>
  <si>
    <t>KIT DE BROCA E BUCHA</t>
  </si>
  <si>
    <t>3203112495</t>
  </si>
  <si>
    <t>ANEL ORING 3,53X117,07</t>
  </si>
  <si>
    <t>3203112497</t>
  </si>
  <si>
    <t>ANEL ORING 59,92X3,53</t>
  </si>
  <si>
    <t>3203112498</t>
  </si>
  <si>
    <t>MANTA ASFALTICA IMPERMEABILIZANTE 3MM</t>
  </si>
  <si>
    <t>3203112499</t>
  </si>
  <si>
    <t>TERMINAL PRE ISOLADO TIPO GARFO 4MM</t>
  </si>
  <si>
    <t>3203112500</t>
  </si>
  <si>
    <t>TERMINAL PRE ISOLADO TIPO GARFO 6MM</t>
  </si>
  <si>
    <t>3203112501</t>
  </si>
  <si>
    <t>BORRACHA ENCOSTO DO PISTAO</t>
  </si>
  <si>
    <t>3203112502</t>
  </si>
  <si>
    <t>BORRACHA TULIPA 19/40 H10 13 VITON</t>
  </si>
  <si>
    <t>3203112503</t>
  </si>
  <si>
    <t>RETENTOR 35X63X7 RA</t>
  </si>
  <si>
    <t>3203112504</t>
  </si>
  <si>
    <t>RETENTOR 12X8X35MM FORMA A</t>
  </si>
  <si>
    <t>3203112505</t>
  </si>
  <si>
    <t>PINO DE FIXACAO CANECA PARA CIP</t>
  </si>
  <si>
    <t>3203112506</t>
  </si>
  <si>
    <t>ROLAMENTO 30207</t>
  </si>
  <si>
    <t>3203112507</t>
  </si>
  <si>
    <t>ANEL ORING 100X4 NITRILICO</t>
  </si>
  <si>
    <t>3203112508</t>
  </si>
  <si>
    <t>RETENTOR 40X75X10</t>
  </si>
  <si>
    <t>3203112509</t>
  </si>
  <si>
    <t>LUVA PROTETORA DO EIXO-SC</t>
  </si>
  <si>
    <t>3203112510</t>
  </si>
  <si>
    <t>SELO MECANICO BVPFF</t>
  </si>
  <si>
    <t>3203112511</t>
  </si>
  <si>
    <t>ROLAMENTO 6307 BLINDAGEM ZZ</t>
  </si>
  <si>
    <t>3203112512</t>
  </si>
  <si>
    <t>CHAPA 1/2 X CORTADA 300X300</t>
  </si>
  <si>
    <t>3203112513</t>
  </si>
  <si>
    <t>CHAPA 1/2 X CORTADA 150X100</t>
  </si>
  <si>
    <t>3203112514</t>
  </si>
  <si>
    <t>CHAPA 1/2 X CORTADA 200X100</t>
  </si>
  <si>
    <t>3203112515</t>
  </si>
  <si>
    <t>CHAPA 3/4 X CORTADA 120X100</t>
  </si>
  <si>
    <t>3203112516</t>
  </si>
  <si>
    <t>PERFIL I 152,40X5,89MM LAMINADO</t>
  </si>
  <si>
    <t>3203112519</t>
  </si>
  <si>
    <t>LUVA DE CORRER ESGOTO 100MM</t>
  </si>
  <si>
    <t>3203112520</t>
  </si>
  <si>
    <t>LUVA SOLDA 60X60</t>
  </si>
  <si>
    <t>3203112521</t>
  </si>
  <si>
    <t>VALVULA DE RETENCAO VERTICAL 2</t>
  </si>
  <si>
    <t>3203112525</t>
  </si>
  <si>
    <t>ADAPTADOR SOLDA ROSCA CURTO 60X2</t>
  </si>
  <si>
    <t>3203112526</t>
  </si>
  <si>
    <t>OLEO MOBILGEAR 600XO 320 PAIL 20L</t>
  </si>
  <si>
    <t>3203112533</t>
  </si>
  <si>
    <t>MODULO COMUNICACAO RS485 50MA 6ES72411CH301XBO</t>
  </si>
  <si>
    <t>3203112534</t>
  </si>
  <si>
    <t>ADAPTADOR SOLDAVEL ROSCA CURTA 60X2 POLEGADAS</t>
  </si>
  <si>
    <t>3203112536</t>
  </si>
  <si>
    <t>3203112537</t>
  </si>
  <si>
    <t>ANEL DISTANCIADOR ENCHEDORA VIDRO</t>
  </si>
  <si>
    <t>3203112538</t>
  </si>
  <si>
    <t>ORING ENCHEDORA VIDRO</t>
  </si>
  <si>
    <t>3203112539</t>
  </si>
  <si>
    <t>RETENTOR 01019</t>
  </si>
  <si>
    <t>3203112541</t>
  </si>
  <si>
    <t>AGULHA LONGA ENCHEDORA VIDRO</t>
  </si>
  <si>
    <t>3203112542</t>
  </si>
  <si>
    <t>CORPO DA PINCA MODERNA ENCHEDORA DO VIDRO</t>
  </si>
  <si>
    <t>3203112543</t>
  </si>
  <si>
    <t>PARAFUSO INOX ALLEN SEM CABECA M5X8</t>
  </si>
  <si>
    <t>3203112544</t>
  </si>
  <si>
    <t>MOLA DO PRE TORQUE ENCHEDORA VIDRO</t>
  </si>
  <si>
    <t>3203112545</t>
  </si>
  <si>
    <t>ORING VITON ENCHEDORA VIDRO</t>
  </si>
  <si>
    <t>3203112546</t>
  </si>
  <si>
    <t>TAMPA DO ROLO ENCHEDORA VIDRO</t>
  </si>
  <si>
    <t>3203112547</t>
  </si>
  <si>
    <t>MANGUEIRA DE SUCCAO ARAME REFORCADA ATOXICA 1</t>
  </si>
  <si>
    <t>3203112548</t>
  </si>
  <si>
    <t>ABRACADEIRA PARA MANGOTE 35X40MM - 32MM</t>
  </si>
  <si>
    <t>3203112549</t>
  </si>
  <si>
    <t>ORING VITON 2012 ENCHEDORA DO VIDRO</t>
  </si>
  <si>
    <t>3203112550</t>
  </si>
  <si>
    <t>CILINDRO PNEUMATICO COMPACTO CDQSB16-15DM BR</t>
  </si>
  <si>
    <t>3203112552</t>
  </si>
  <si>
    <t>BICO DUPLO ORIFICIO 90G 12 DIA 15G</t>
  </si>
  <si>
    <t>3203112553</t>
  </si>
  <si>
    <t>TELA EM INOX</t>
  </si>
  <si>
    <t>3203112554</t>
  </si>
  <si>
    <t>INOX REDONDO 50,80</t>
  </si>
  <si>
    <t>3203112555</t>
  </si>
  <si>
    <t>RETENTOR 8973 70X110X12</t>
  </si>
  <si>
    <t>3203112556</t>
  </si>
  <si>
    <t>RODA PNEU/CAMARA 3,50X4 POLEGADAS</t>
  </si>
  <si>
    <t>3203112558</t>
  </si>
  <si>
    <t>BARRA CHATA 2X5/8 CORTADA</t>
  </si>
  <si>
    <t>3203112560</t>
  </si>
  <si>
    <t>COMPRESSOR 5HP 380/440V TRIF SOLDADO</t>
  </si>
  <si>
    <t>3203112561</t>
  </si>
  <si>
    <t>FILTRO SECADOR DML083S 210X3/8</t>
  </si>
  <si>
    <t>3203112562</t>
  </si>
  <si>
    <t>FLUIDO REFRIGERANTE R22 CIL 13,6KG</t>
  </si>
  <si>
    <t>3203112563</t>
  </si>
  <si>
    <t>PERFIL GUIA DE PESCOCO 15X7 CPP-1714</t>
  </si>
  <si>
    <t>3203112565</t>
  </si>
  <si>
    <t>FERRO FUNDIDO 163MM NODULAR 30X163</t>
  </si>
  <si>
    <t>3203112567</t>
  </si>
  <si>
    <t>OLEO DE COMPRESSOR SH 68 20L BLD</t>
  </si>
  <si>
    <t>3203112572</t>
  </si>
  <si>
    <t>ABRACADEIRA PARA MANGOTE 20X25MM</t>
  </si>
  <si>
    <t>3203112574</t>
  </si>
  <si>
    <t>CONEXAO GIRATORIA L 3/8X6MM</t>
  </si>
  <si>
    <t>3203112575</t>
  </si>
  <si>
    <t>VALVULA ESFERA TP 300LBS INOX 1/2 BSP</t>
  </si>
  <si>
    <t>3203112578</t>
  </si>
  <si>
    <t>MANGUEIRA TRANCADA PT250 3/4X2MM</t>
  </si>
  <si>
    <t>3203112579</t>
  </si>
  <si>
    <t>ABRACADEIRA 22X32 14MM</t>
  </si>
  <si>
    <t>3203112580</t>
  </si>
  <si>
    <t>REVOLVER DE MANGUEIRA ESGUICHO 3/4 PINTADO</t>
  </si>
  <si>
    <t>3203112593</t>
  </si>
  <si>
    <t>PORCA EIXO DA PRENSA</t>
  </si>
  <si>
    <t>3203112610</t>
  </si>
  <si>
    <t>UNIAO ACO CARBONO FORJADO 3000LBS SW 1</t>
  </si>
  <si>
    <t>3203112611</t>
  </si>
  <si>
    <t>UNIAO ACO CARBONO FORJADO 3000LBS SW 1.1/2</t>
  </si>
  <si>
    <t>3203112612</t>
  </si>
  <si>
    <t>UNIAO ACO CARBONO FORJADO 3000LBS SW 2</t>
  </si>
  <si>
    <t>3203112613</t>
  </si>
  <si>
    <t>UNIAO ACO CARBONO FORJADO 3000LBS NPT 1.1/2</t>
  </si>
  <si>
    <t>3203112614</t>
  </si>
  <si>
    <t>ROLAMENTO 30303</t>
  </si>
  <si>
    <t>3203112615</t>
  </si>
  <si>
    <t>ROLAMENTO 30204M</t>
  </si>
  <si>
    <t>3203112616</t>
  </si>
  <si>
    <t>RETENTOR 7085</t>
  </si>
  <si>
    <t>3203112617</t>
  </si>
  <si>
    <t>BARRA DO ENVOLVIMENTO CARBONO 1100MM</t>
  </si>
  <si>
    <t>3203112618</t>
  </si>
  <si>
    <t>GAXETA GRAFITADA 5/16 MT</t>
  </si>
  <si>
    <t>3203112619</t>
  </si>
  <si>
    <t>GAXETA DE PTFE GRAFITADA 3/8</t>
  </si>
  <si>
    <t>3203112620</t>
  </si>
  <si>
    <t>GAXETA DE PTFE GRAFITADA 1/2</t>
  </si>
  <si>
    <t>3203112621</t>
  </si>
  <si>
    <t>PORCA SEXTAVADA NC 5/8</t>
  </si>
  <si>
    <t>3203112622</t>
  </si>
  <si>
    <t>PORCA SEXTAVADA NC 1/2</t>
  </si>
  <si>
    <t>3203112623</t>
  </si>
  <si>
    <t>PORCA SEXTAVADA NC 3/4</t>
  </si>
  <si>
    <t>3203112624</t>
  </si>
  <si>
    <t>SPRAY LUBRIFICANTE M1 300ML</t>
  </si>
  <si>
    <t>3203112625</t>
  </si>
  <si>
    <t>BOMBA ICS-50AB 1/2CV 220V 60HZ</t>
  </si>
  <si>
    <t>3203112626</t>
  </si>
  <si>
    <t>RETENTOR 5577 - 01506</t>
  </si>
  <si>
    <t>3203112627</t>
  </si>
  <si>
    <t>ANEL ELASTICO I-90MM</t>
  </si>
  <si>
    <t>3203112628</t>
  </si>
  <si>
    <t>TAMPAO 47X8</t>
  </si>
  <si>
    <t>3203112629</t>
  </si>
  <si>
    <t>ROLAMENTO 22209 K C3</t>
  </si>
  <si>
    <t>3203112630</t>
  </si>
  <si>
    <t>BUCHA HE 309</t>
  </si>
  <si>
    <t>3203112632</t>
  </si>
  <si>
    <t>CONEXAO PU EM L 1/2X10MM</t>
  </si>
  <si>
    <t>3203112633</t>
  </si>
  <si>
    <t>NIPLE GALVANIZADO DUPLO 3/4X1/2</t>
  </si>
  <si>
    <t>3203112634</t>
  </si>
  <si>
    <t>CORREIA B105</t>
  </si>
  <si>
    <t>3203112635</t>
  </si>
  <si>
    <t>CADEIRINHA 50X30MM CHAPA 18</t>
  </si>
  <si>
    <t>3203112636</t>
  </si>
  <si>
    <t>T METALON 50X30MM CHAPA 18</t>
  </si>
  <si>
    <t>3203112637</t>
  </si>
  <si>
    <t>TRILHO METALICO PARA PORTA DESLIZANTE CHAPA 14</t>
  </si>
  <si>
    <t>3203112638</t>
  </si>
  <si>
    <t>BATERIA LOGIX 5000 1769-BA</t>
  </si>
  <si>
    <t>3203112639</t>
  </si>
  <si>
    <t>EIXO BOMBA KSB MEGACHEM 100-250</t>
  </si>
  <si>
    <t>3203112640</t>
  </si>
  <si>
    <t>GAXETA BOMBA KSB MEGACHEM 100-250</t>
  </si>
  <si>
    <t>3203112641</t>
  </si>
  <si>
    <t>JOGO DE JUNTAS BOMBA KSB MEGACHEM 100-250</t>
  </si>
  <si>
    <t>3203112642</t>
  </si>
  <si>
    <t>LUVA PROTETORA DE EIXO BOMBA KSB 100-250</t>
  </si>
  <si>
    <t>3203112643</t>
  </si>
  <si>
    <t>KIT APERTA GAXETA BOMBA KSB MEGACHEM 100-250</t>
  </si>
  <si>
    <t>3203112644</t>
  </si>
  <si>
    <t>KIT RETENTOR BOMBA KSB MEGACHEM 100-250</t>
  </si>
  <si>
    <t>3203112648</t>
  </si>
  <si>
    <t>SERVOCONVERSOR 20CV 30A 380-480V</t>
  </si>
  <si>
    <t>3203112649</t>
  </si>
  <si>
    <t>SERVOMOTOR KA37 CMIS/ES</t>
  </si>
  <si>
    <t>3203112650</t>
  </si>
  <si>
    <t>SENSOR RETROREFLETIVO POLARIZADO S18-2VPLP-08</t>
  </si>
  <si>
    <t>3203112651</t>
  </si>
  <si>
    <t>ADAPTADOR SOLDAVEL CURTO PVC 25X3/4</t>
  </si>
  <si>
    <t>3203112653</t>
  </si>
  <si>
    <t>BUCHA DE REDUCAO GALVANIZADA 1.1/2X1.1/4</t>
  </si>
  <si>
    <t>3203112654</t>
  </si>
  <si>
    <t>ADAPTADOR ESPIGAO 3/4X3/4 METAL</t>
  </si>
  <si>
    <t>3203112655</t>
  </si>
  <si>
    <t>BUCHA DE REDUCAO GALVANIZADA 3/4X1/2</t>
  </si>
  <si>
    <t>3203112656</t>
  </si>
  <si>
    <t>BUCHA ROSCAVEL REDUCAO 1.1/2X1.1/4</t>
  </si>
  <si>
    <t>3203112657</t>
  </si>
  <si>
    <t>FITA DEMARCACAO AMARELA</t>
  </si>
  <si>
    <t>3203112659</t>
  </si>
  <si>
    <t>JUNCAO SIMPLES ESGOTO 100X100MM</t>
  </si>
  <si>
    <t>3203112660</t>
  </si>
  <si>
    <t>PARAFUSO AUTO BROCANTE SEXTAVADO 6,3X3/4</t>
  </si>
  <si>
    <t>3203112661</t>
  </si>
  <si>
    <t>ANEL DE BORRACHA ESGOTO 100MM</t>
  </si>
  <si>
    <t>3203112662</t>
  </si>
  <si>
    <t>LUVA SOLDAVEL ROSCAVEL 25X3/4</t>
  </si>
  <si>
    <t>3203112663</t>
  </si>
  <si>
    <t>PARAFUSO AUTO BROCANTE 6,3X38,0MM</t>
  </si>
  <si>
    <t>3203112664</t>
  </si>
  <si>
    <t>TALHA 1,0T 2MT ELEVACAO</t>
  </si>
  <si>
    <t>3203112665</t>
  </si>
  <si>
    <t>RETENTOR 5790 - 5535</t>
  </si>
  <si>
    <t>3203112666</t>
  </si>
  <si>
    <t>INVERSOR DE FREQUENCIA 230V 0,75KW</t>
  </si>
  <si>
    <t>3203112667</t>
  </si>
  <si>
    <t>OLEO LUBRAX TURBINA 20L</t>
  </si>
  <si>
    <t>3203112668</t>
  </si>
  <si>
    <t>ESTEIRA MODULAR S127 CINZA 510MM</t>
  </si>
  <si>
    <t>3203112669</t>
  </si>
  <si>
    <t>TRANSMISSOR DE PRESSAO MBS 1700 0-10 BAR ROSCA 1/4</t>
  </si>
  <si>
    <t>3203112670</t>
  </si>
  <si>
    <t>FIM DE CURSO 1NA 2NF 3SE5112-0LE01</t>
  </si>
  <si>
    <t>3203112671</t>
  </si>
  <si>
    <t>ROLAMENTO 30307</t>
  </si>
  <si>
    <t>3203112672</t>
  </si>
  <si>
    <t>ROLAMENTO 32208</t>
  </si>
  <si>
    <t>3203112674</t>
  </si>
  <si>
    <t>RETENTOR 85X140X11</t>
  </si>
  <si>
    <t>3203112676</t>
  </si>
  <si>
    <t>MOBILGEAR 600 XP 150 20L</t>
  </si>
  <si>
    <t>3203112677</t>
  </si>
  <si>
    <t>RETENTOR 5042 - 01783</t>
  </si>
  <si>
    <t>3203112678</t>
  </si>
  <si>
    <t>INVERSOR FREQUENCIA 7,5KW 380-480V IP20</t>
  </si>
  <si>
    <t>3203112684</t>
  </si>
  <si>
    <t>BARRA ROSCADA INOX M12</t>
  </si>
  <si>
    <t>3203112686</t>
  </si>
  <si>
    <t>CILINDRO PNEUMATICO DSNU-20-25-P-A</t>
  </si>
  <si>
    <t>3203112690</t>
  </si>
  <si>
    <t>VELA DE IGNICAO NGK CMR6H PARA ROCADEIRA</t>
  </si>
  <si>
    <t>3203112691</t>
  </si>
  <si>
    <t>CANALETA PARA TANQUE 05100 200X200 ESPESSURA 5MM</t>
  </si>
  <si>
    <t>3203112693</t>
  </si>
  <si>
    <t>RESISTOR DE FRENAGEM OH-1007</t>
  </si>
  <si>
    <t>3203112694</t>
  </si>
  <si>
    <t>ROLDANA CARRO MONTA PADRAO SA</t>
  </si>
  <si>
    <t>3203112707</t>
  </si>
  <si>
    <t>ARTICULADOR CORPO MOVEL SAE304</t>
  </si>
  <si>
    <t>3203112708</t>
  </si>
  <si>
    <t>BOCAL RECRAVADOR TAMPA 202 B64 DIR VF</t>
  </si>
  <si>
    <t>3203112713</t>
  </si>
  <si>
    <t>ORING 3,0 VITON</t>
  </si>
  <si>
    <t>3203112714</t>
  </si>
  <si>
    <t>ORING 38X5 VITON</t>
  </si>
  <si>
    <t>3203112715</t>
  </si>
  <si>
    <t>ORING 35X3,2 NITRILICO</t>
  </si>
  <si>
    <t>3203112716</t>
  </si>
  <si>
    <t>BORRACHA VITON TC 1.1/2</t>
  </si>
  <si>
    <t>3203112717</t>
  </si>
  <si>
    <t>BORRACHA VITON TC 2</t>
  </si>
  <si>
    <t>3203112718</t>
  </si>
  <si>
    <t>BORRACHA VITON TC 3</t>
  </si>
  <si>
    <t>3203112719</t>
  </si>
  <si>
    <t>VEDADOR AGULHA SKY 20163 NITRILICO ENCHEDORA LATA</t>
  </si>
  <si>
    <t>3203112720</t>
  </si>
  <si>
    <t>MOLA COMPRESSAO INOX DE40 C185 DA2 ENCHEDORA LATA</t>
  </si>
  <si>
    <t>3203112721</t>
  </si>
  <si>
    <t>GAXETA 75X60X12,3 G1 EPDM ENCHEDORA LATA</t>
  </si>
  <si>
    <t>3203112722</t>
  </si>
  <si>
    <t>BORRACHA DE VEDACAO PARA LATA EPDM 70</t>
  </si>
  <si>
    <t>3203112723</t>
  </si>
  <si>
    <t>MOLA COMPRESAO INOX DE44 C100 DA4.5 ENCHEDORA LATA</t>
  </si>
  <si>
    <t>3203112724</t>
  </si>
  <si>
    <t>CONJUNTO VEDACAO NO TUBO EXTERNO ENCHEDORA LATA</t>
  </si>
  <si>
    <t>3203112726</t>
  </si>
  <si>
    <t>GUIA DO CORPO EXTERNO ENCHEDORA LATA</t>
  </si>
  <si>
    <t>3203112727</t>
  </si>
  <si>
    <t>GAXETA 8X14X3 G1 EPDM</t>
  </si>
  <si>
    <t>3203112728</t>
  </si>
  <si>
    <t>RETENTOR 25X35X5MM</t>
  </si>
  <si>
    <t>3203112729</t>
  </si>
  <si>
    <t>SENSOR OPTICO M18 PNP M12 RETRO 18M-PA-LR20-S4</t>
  </si>
  <si>
    <t>3203112730</t>
  </si>
  <si>
    <t>ROLETE DO GARFO VALVULA ENCHIMENTO ENCHEDORA LATA</t>
  </si>
  <si>
    <t>3203112731</t>
  </si>
  <si>
    <t>RETENTOR 105X130X12 RA</t>
  </si>
  <si>
    <t>3203112732</t>
  </si>
  <si>
    <t>RETENTOR 58X80X12 BRG</t>
  </si>
  <si>
    <t>3203112733</t>
  </si>
  <si>
    <t>RETENTOR 100X125X12 BR</t>
  </si>
  <si>
    <t>3203112734</t>
  </si>
  <si>
    <t>ROLAMENTO 6822</t>
  </si>
  <si>
    <t>3203112735</t>
  </si>
  <si>
    <t>ANEL ORING 117X4,0 VITON</t>
  </si>
  <si>
    <t>3203112736</t>
  </si>
  <si>
    <t>VEDACAO TEFLON 485,70X493,90X3,40</t>
  </si>
  <si>
    <t>3203112737</t>
  </si>
  <si>
    <t>ANEL ORING 210X3,0 VITON</t>
  </si>
  <si>
    <t>3203112738</t>
  </si>
  <si>
    <t>ANEL ELASTICO I 62MM SAE 1020</t>
  </si>
  <si>
    <t>3203112739</t>
  </si>
  <si>
    <t>RETENTOR 43X62X10 BR</t>
  </si>
  <si>
    <t>3203112740</t>
  </si>
  <si>
    <t>BUCHA RETENTOR INFERIOR ENCHEDORA LATA</t>
  </si>
  <si>
    <t>3203112742</t>
  </si>
  <si>
    <t>ANEL ORING 8X2 NITRILICO</t>
  </si>
  <si>
    <t>3203112743</t>
  </si>
  <si>
    <t>ANEL ORING 69X3 VITON</t>
  </si>
  <si>
    <t>3203112746</t>
  </si>
  <si>
    <t>PORCA INTERNA ARV HOR ENCHEDORA LATA</t>
  </si>
  <si>
    <t>3203112747</t>
  </si>
  <si>
    <t>MOLA DO PISTAO DA ENCHEDORA</t>
  </si>
  <si>
    <t>3203112749</t>
  </si>
  <si>
    <t>ROLO DE RETORNO ENCHEDORA LATA</t>
  </si>
  <si>
    <t>3203112750</t>
  </si>
  <si>
    <t>ARRUELA ENCOSTO ROLAMENTO ENCHEDORA LATA</t>
  </si>
  <si>
    <t>3203112751</t>
  </si>
  <si>
    <t>ANEL DISTANCIADOR ENCHEDORA LATA</t>
  </si>
  <si>
    <t>3203112752</t>
  </si>
  <si>
    <t>GAXETA DK 106 HPU 70X80X6,8</t>
  </si>
  <si>
    <t>3203112753</t>
  </si>
  <si>
    <t>GAXETA DK 125 TEFLON I 72,7X80X3</t>
  </si>
  <si>
    <t>3203112755</t>
  </si>
  <si>
    <t>TRAVA RETENTOR ENCHEDORA LATA</t>
  </si>
  <si>
    <t>3203112756</t>
  </si>
  <si>
    <t>PASTILHA DE RETENCAO ENCHEDORA LATA</t>
  </si>
  <si>
    <t>3203112757</t>
  </si>
  <si>
    <t>EMBOLO BOMBA PISTAO ELEVADOR ENCHEDORA LATA</t>
  </si>
  <si>
    <t>3203112758</t>
  </si>
  <si>
    <t>MOLA COMPRESSAO SAE 302 DE5,4 C12 DA0,5 ENCHEDORA LATA</t>
  </si>
  <si>
    <t>3203112759</t>
  </si>
  <si>
    <t>GUIA DO EXTRATOR ENCHEDORA LATA</t>
  </si>
  <si>
    <t>3203112761</t>
  </si>
  <si>
    <t>EIXO EXTRATOR ENCHEDORA LATA</t>
  </si>
  <si>
    <t>3203112762</t>
  </si>
  <si>
    <t>MOLA COMPRESSAO INOX DE10 C24 DA1.6 ENCHEDORA LATA</t>
  </si>
  <si>
    <t>3203112764</t>
  </si>
  <si>
    <t>PORCA FIXACAO KM 03 ENCHEDORA LATA</t>
  </si>
  <si>
    <t>3203112765</t>
  </si>
  <si>
    <t>CORREIA B29</t>
  </si>
  <si>
    <t>3203112766</t>
  </si>
  <si>
    <t>INJETOR VENTURI DE OZONIO 1.1/2</t>
  </si>
  <si>
    <t>3203112767</t>
  </si>
  <si>
    <t>TERMINAL ROTULAR FEMEA ESQUERDA 3/8 PHSB 6L</t>
  </si>
  <si>
    <t>3203112768</t>
  </si>
  <si>
    <t>3203112769</t>
  </si>
  <si>
    <t>MOLA COMPRESSAO ZINCADA DE16,2 C30 DA1.5 ENCHEDORA LATA</t>
  </si>
  <si>
    <t>3203112770</t>
  </si>
  <si>
    <t>BOBINA SOLENOIDE 220V 26VA 50/60HZ DIN 3P 021 100 ED</t>
  </si>
  <si>
    <t>3203112771</t>
  </si>
  <si>
    <t>ARRUELA GUIA ENCHEDORA LATA</t>
  </si>
  <si>
    <t>3203112772</t>
  </si>
  <si>
    <t>ARRUELA COM TRAVA MB 03 ENCHEDORA LATA</t>
  </si>
  <si>
    <t>3203112773</t>
  </si>
  <si>
    <t>ANEL ORING 42,59X2,62 VITON ENCHEDORA LATA</t>
  </si>
  <si>
    <t>3203112774</t>
  </si>
  <si>
    <t>ANEL ORING 40X3 NITRILICO ENCHEDORA LATA</t>
  </si>
  <si>
    <t>3203112775</t>
  </si>
  <si>
    <t>TRAVA TAMPA ENCHEDORA LATA</t>
  </si>
  <si>
    <t>3203112776</t>
  </si>
  <si>
    <t>RETENTOR 25X32X4 GR ENCHEDORA LATA</t>
  </si>
  <si>
    <t>3203112777</t>
  </si>
  <si>
    <t>ACOPLAMENTO RW EKH-10/A/15/15 ENCHEDORA LAT</t>
  </si>
  <si>
    <t>3203112778</t>
  </si>
  <si>
    <t>CHAVETA 5X5X30 FORMA A DIN 6885 INOX ENCHEDORA LATA</t>
  </si>
  <si>
    <t>3203112787</t>
  </si>
  <si>
    <t>VALVULA SOLENOIDE VUVG-L18-M52-RT-G14-1P3</t>
  </si>
  <si>
    <t>3203112788</t>
  </si>
  <si>
    <t>BUCHA IGLIDUR GFM01012-10 IGUS ENCHEDORA LATA</t>
  </si>
  <si>
    <t>3203112793</t>
  </si>
  <si>
    <t>TELA DO ANEL DE LIQUIDO ENCHEDORA LATA</t>
  </si>
  <si>
    <t>3203112794</t>
  </si>
  <si>
    <t>ROLAMENTO 80X125X29 32016</t>
  </si>
  <si>
    <t>3203112796</t>
  </si>
  <si>
    <t>VEDACAO DR108 HPU 50X65X8 ENCHEDORA LATA</t>
  </si>
  <si>
    <t>3203112799</t>
  </si>
  <si>
    <t>LUVA PROTETORA EIXO BOMBA KSB 050-032-125.1</t>
  </si>
  <si>
    <t>3203112800</t>
  </si>
  <si>
    <t>VENTOINHA MOTOR BOMBA KSB 050-032-125.1</t>
  </si>
  <si>
    <t>3203112802</t>
  </si>
  <si>
    <t>CORPO FIXADOR 2,4MM TOCHA TIG 3/32</t>
  </si>
  <si>
    <t>3203112803</t>
  </si>
  <si>
    <t>ELETRODO CROMADO 8B INOX 2,50MM</t>
  </si>
  <si>
    <t>3203112804</t>
  </si>
  <si>
    <t>CHAVETA FORMA A SAE304 10X8X20</t>
  </si>
  <si>
    <t>3203112805</t>
  </si>
  <si>
    <t>DINPAR BUCHA CARCACA 6X8X15</t>
  </si>
  <si>
    <t>3203112806</t>
  </si>
  <si>
    <t>3203112807</t>
  </si>
  <si>
    <t>ANEL DE TOMADA SR2</t>
  </si>
  <si>
    <t>3203112809</t>
  </si>
  <si>
    <t>FILAMENTO DE NIQUEL CROMO ENVOLVEDORA DA LATA</t>
  </si>
  <si>
    <t>3203112810</t>
  </si>
  <si>
    <t>FITA DE TEFLON ADESIVO DO SOLDADOR</t>
  </si>
  <si>
    <t>3203112811</t>
  </si>
  <si>
    <t>JOGO DE JUNTAS MYCOM 160</t>
  </si>
  <si>
    <t>3203112812</t>
  </si>
  <si>
    <t>ROLAMENTO BECBM MYCOM 160</t>
  </si>
  <si>
    <t>3203112813</t>
  </si>
  <si>
    <t>PORCA TRAVA MYCOM 160</t>
  </si>
  <si>
    <t>3203112814</t>
  </si>
  <si>
    <t>ARRUELA TRAVA MYCOM 160</t>
  </si>
  <si>
    <t>3203112815</t>
  </si>
  <si>
    <t>MANCAL ENCOSTO MYCOM 160</t>
  </si>
  <si>
    <t>3203112816</t>
  </si>
  <si>
    <t>MANCAL PRINCIPAL MYCOM 160</t>
  </si>
  <si>
    <t>3203112817</t>
  </si>
  <si>
    <t>SELO VEDACAO TEFLON HASTE MYCOM 160</t>
  </si>
  <si>
    <t>3203112818</t>
  </si>
  <si>
    <t>PISTAO BALANCEADOR MYCON 160</t>
  </si>
  <si>
    <t>3203112819</t>
  </si>
  <si>
    <t>CAMISA PISTAO BALANCEADOR MYCON 160</t>
  </si>
  <si>
    <t>3203112820</t>
  </si>
  <si>
    <t>SELO MECANICO MYCON 160</t>
  </si>
  <si>
    <t>3203112821</t>
  </si>
  <si>
    <t>SELO VEDACAO TEFLON SLIDE MYCON 160</t>
  </si>
  <si>
    <t>3203112822</t>
  </si>
  <si>
    <t>ROLAMENTO HASTE MYCOM 160</t>
  </si>
  <si>
    <t>3203112827</t>
  </si>
  <si>
    <t>CONTATOR CWB 18-11-30D23 220V</t>
  </si>
  <si>
    <t>3203112828</t>
  </si>
  <si>
    <t>RELE TERMICO RW27 11-17A</t>
  </si>
  <si>
    <t>3203112829</t>
  </si>
  <si>
    <t>BLOCO CONTATO AUXILIAR FRONTAL BFB-11 1NA+1NF CWB</t>
  </si>
  <si>
    <t>3203112831</t>
  </si>
  <si>
    <t>ELETRODO DE INOX 6130 3,25MM 308L</t>
  </si>
  <si>
    <t>3203112832</t>
  </si>
  <si>
    <t>ELETRODO DE INOX 6130 2,50MM 308L</t>
  </si>
  <si>
    <t>3203112833</t>
  </si>
  <si>
    <t>MAQUINA DE SOLDA INVERSORA ELETRODO/TIG BIVOLT</t>
  </si>
  <si>
    <t>3203112834</t>
  </si>
  <si>
    <t>CHAVE COMBINADA COM PESCOCO 8MM</t>
  </si>
  <si>
    <t>3203112835</t>
  </si>
  <si>
    <t>CHAVE COMBINADA COM PESCOCO 10MM</t>
  </si>
  <si>
    <t>3203112836</t>
  </si>
  <si>
    <t>CHAVE COMBINADA COM PESCOCO 11MM</t>
  </si>
  <si>
    <t>3203112837</t>
  </si>
  <si>
    <t>CHAVE BIELA 11MM</t>
  </si>
  <si>
    <t>3203112838</t>
  </si>
  <si>
    <t>CHAVE BIELA 15MM</t>
  </si>
  <si>
    <t>3203112839</t>
  </si>
  <si>
    <t>INVERSOR DE FREQUENCIA 2,2KW 200-240V</t>
  </si>
  <si>
    <t>3203112840</t>
  </si>
  <si>
    <t>INTERFACE HOMEM MAQUINA 7 POLEGADAS 24V</t>
  </si>
  <si>
    <t>3203112841</t>
  </si>
  <si>
    <t>RETENTOR ESPECIAL 85X100X10</t>
  </si>
  <si>
    <t>3203112842</t>
  </si>
  <si>
    <t>RETENTOR 5037 - 1135</t>
  </si>
  <si>
    <t>3203112843</t>
  </si>
  <si>
    <t>CURVA INOX 304 3 CHAPA 2-L 100XX1000</t>
  </si>
  <si>
    <t>3203112844</t>
  </si>
  <si>
    <t>TUBO RED INOX 3X2,00MM 200 POL EXT</t>
  </si>
  <si>
    <t>3203112845</t>
  </si>
  <si>
    <t>RETENTOR 28X47X7 BRG</t>
  </si>
  <si>
    <t>3203112846</t>
  </si>
  <si>
    <t>RETENTOR 30X55X7</t>
  </si>
  <si>
    <t>3203112847</t>
  </si>
  <si>
    <t>KIT MANUTENCAO KA37 CM71S</t>
  </si>
  <si>
    <t>3203112848</t>
  </si>
  <si>
    <t>CORDA TRANCADA 16MM</t>
  </si>
  <si>
    <t>3203112849</t>
  </si>
  <si>
    <t>CAIBRO DE MADEIRA</t>
  </si>
  <si>
    <t>3203112857</t>
  </si>
  <si>
    <t>TINTA POLIURETANO BRANCO BRILHANTE 3,6 LITROS</t>
  </si>
  <si>
    <t>3203150002</t>
  </si>
  <si>
    <t>3203150012</t>
  </si>
  <si>
    <t>3203150017</t>
  </si>
  <si>
    <t>ESCOVA MANUAL DE ACO PARA SOLDA</t>
  </si>
  <si>
    <t>3203150019</t>
  </si>
  <si>
    <t>3203150021</t>
  </si>
  <si>
    <t>ABRACADEIRA DE METAL 5/8</t>
  </si>
  <si>
    <t>3203150024</t>
  </si>
  <si>
    <t>3203150034</t>
  </si>
  <si>
    <t>3203150035</t>
  </si>
  <si>
    <t>3203150039</t>
  </si>
  <si>
    <t>3203150040</t>
  </si>
  <si>
    <t>ROLAMENTO UC 207 35MM</t>
  </si>
  <si>
    <t>3203150042</t>
  </si>
  <si>
    <t>3203150043</t>
  </si>
  <si>
    <t>3203150055</t>
  </si>
  <si>
    <t>3203150057</t>
  </si>
  <si>
    <t>3203150060</t>
  </si>
  <si>
    <t>3203150062</t>
  </si>
  <si>
    <t>TALABARTE FITA COM ABS DE ENERGIA CONECT. 55MM E 18MM</t>
  </si>
  <si>
    <t>3203150063</t>
  </si>
  <si>
    <t>3203150064</t>
  </si>
  <si>
    <t>3203150065</t>
  </si>
  <si>
    <t>3203150066</t>
  </si>
  <si>
    <t>3203150068</t>
  </si>
  <si>
    <t>3203150069</t>
  </si>
  <si>
    <t>3203150072</t>
  </si>
  <si>
    <t>3203150083</t>
  </si>
  <si>
    <t>BROCA WIDIA 10MM</t>
  </si>
  <si>
    <t>3203150087</t>
  </si>
  <si>
    <t>3203150090</t>
  </si>
  <si>
    <t>3203150091</t>
  </si>
  <si>
    <t>3203150096</t>
  </si>
  <si>
    <t>3203150101</t>
  </si>
  <si>
    <t>3203150102</t>
  </si>
  <si>
    <t>3203150104</t>
  </si>
  <si>
    <t>3203150105</t>
  </si>
  <si>
    <t>3203150109</t>
  </si>
  <si>
    <t>3203150110</t>
  </si>
  <si>
    <t>3203150115</t>
  </si>
  <si>
    <t>3203150118</t>
  </si>
  <si>
    <t>3203150120</t>
  </si>
  <si>
    <t>3203150121</t>
  </si>
  <si>
    <t>3203150122</t>
  </si>
  <si>
    <t>3203150125</t>
  </si>
  <si>
    <t>3203150126</t>
  </si>
  <si>
    <t>3203150129</t>
  </si>
  <si>
    <t>3203150130</t>
  </si>
  <si>
    <t>3203150133</t>
  </si>
  <si>
    <t>3203150140</t>
  </si>
  <si>
    <t>ARRUELA LISA 1/2 ZB</t>
  </si>
  <si>
    <t>3203150157</t>
  </si>
  <si>
    <t>3203150163</t>
  </si>
  <si>
    <t>3203150167</t>
  </si>
  <si>
    <t>3203150169</t>
  </si>
  <si>
    <t>3203150173</t>
  </si>
  <si>
    <t>3203150176</t>
  </si>
  <si>
    <t>3203150178</t>
  </si>
  <si>
    <t>3203150180</t>
  </si>
  <si>
    <t>3203150201</t>
  </si>
  <si>
    <t>3203150202</t>
  </si>
  <si>
    <t>3203150203</t>
  </si>
  <si>
    <t>3203150210</t>
  </si>
  <si>
    <t>3203150212</t>
  </si>
  <si>
    <t>3203150218</t>
  </si>
  <si>
    <t>3203150221</t>
  </si>
  <si>
    <t>3203150223</t>
  </si>
  <si>
    <t>3203150224</t>
  </si>
  <si>
    <t>3203150230</t>
  </si>
  <si>
    <t>3203150234</t>
  </si>
  <si>
    <t>3203150235</t>
  </si>
  <si>
    <t>3203150243</t>
  </si>
  <si>
    <t>3203150245</t>
  </si>
  <si>
    <t>3203150256</t>
  </si>
  <si>
    <t>3203150257</t>
  </si>
  <si>
    <t>3203150258</t>
  </si>
  <si>
    <t>3203150261</t>
  </si>
  <si>
    <t>FILTRO REGULADOR PARA PINTURA</t>
  </si>
  <si>
    <t>3203150264</t>
  </si>
  <si>
    <t>3203150267</t>
  </si>
  <si>
    <t>3203150271</t>
  </si>
  <si>
    <t>3203150272</t>
  </si>
  <si>
    <t>3203150273</t>
  </si>
  <si>
    <t>ROLAMENTO 30309M</t>
  </si>
  <si>
    <t>3203150274</t>
  </si>
  <si>
    <t>ROLAMENTO 6219 C3</t>
  </si>
  <si>
    <t>3203150275</t>
  </si>
  <si>
    <t>TAMPAO DE ROLAMENTO 37X07</t>
  </si>
  <si>
    <t>3203150276</t>
  </si>
  <si>
    <t>3203150277</t>
  </si>
  <si>
    <t>3203150280</t>
  </si>
  <si>
    <t>3203150281</t>
  </si>
  <si>
    <t>3203150284</t>
  </si>
  <si>
    <t>3203150286</t>
  </si>
  <si>
    <t>3203150293</t>
  </si>
  <si>
    <t>3203150294</t>
  </si>
  <si>
    <t>3203150295</t>
  </si>
  <si>
    <t>3203150296</t>
  </si>
  <si>
    <t>3203150298</t>
  </si>
  <si>
    <t>3203150299</t>
  </si>
  <si>
    <t>3203150300</t>
  </si>
  <si>
    <t>BORRACHA SILICONE INCOLOR ACETICO 270ML/256GR</t>
  </si>
  <si>
    <t>3203150301</t>
  </si>
  <si>
    <t>3203150310</t>
  </si>
  <si>
    <t>3203150313</t>
  </si>
  <si>
    <t>3203150314</t>
  </si>
  <si>
    <t>3203150315</t>
  </si>
  <si>
    <t>3203150316</t>
  </si>
  <si>
    <t>3203150317</t>
  </si>
  <si>
    <t>ADESIVO PARA JUNTA DIESEL DE MOTOR 73G 3M</t>
  </si>
  <si>
    <t>3203150318</t>
  </si>
  <si>
    <t>3203150320</t>
  </si>
  <si>
    <t>3203150321</t>
  </si>
  <si>
    <t>3203150323</t>
  </si>
  <si>
    <t>3203150324</t>
  </si>
  <si>
    <t>3203150326</t>
  </si>
  <si>
    <t>3203150327</t>
  </si>
  <si>
    <t>3203150328</t>
  </si>
  <si>
    <t>3203150329</t>
  </si>
  <si>
    <t>3203150330</t>
  </si>
  <si>
    <t>3203150331</t>
  </si>
  <si>
    <t>3203150332</t>
  </si>
  <si>
    <t>3203150333</t>
  </si>
  <si>
    <t>3203150335</t>
  </si>
  <si>
    <t>3203150337</t>
  </si>
  <si>
    <t>3203150350</t>
  </si>
  <si>
    <t>3203150357</t>
  </si>
  <si>
    <t>MANGUEIRA 6,35X4,35MM BRANCA</t>
  </si>
  <si>
    <t>3203150359</t>
  </si>
  <si>
    <t>3203150360</t>
  </si>
  <si>
    <t>3203150362</t>
  </si>
  <si>
    <t>3203150364</t>
  </si>
  <si>
    <t>3203150371</t>
  </si>
  <si>
    <t>3203150372</t>
  </si>
  <si>
    <t>3203150373</t>
  </si>
  <si>
    <t>3203150376</t>
  </si>
  <si>
    <t>3203150378</t>
  </si>
  <si>
    <t>3203150379</t>
  </si>
  <si>
    <t>3203150380</t>
  </si>
  <si>
    <t>3203150385</t>
  </si>
  <si>
    <t>3203150407</t>
  </si>
  <si>
    <t>3203150410</t>
  </si>
  <si>
    <t>3203150413</t>
  </si>
  <si>
    <t>3203150414</t>
  </si>
  <si>
    <t>FILTRO SECADOR MODELO DML 163S CONEXAO 3/8</t>
  </si>
  <si>
    <t>3203150416</t>
  </si>
  <si>
    <t>3203150417</t>
  </si>
  <si>
    <t>3203150422</t>
  </si>
  <si>
    <t>3203150426</t>
  </si>
  <si>
    <t>3203150429</t>
  </si>
  <si>
    <t>3203150433</t>
  </si>
  <si>
    <t>3203150434</t>
  </si>
  <si>
    <t>3203150435</t>
  </si>
  <si>
    <t>3203150436</t>
  </si>
  <si>
    <t>3203150437</t>
  </si>
  <si>
    <t>3203150438</t>
  </si>
  <si>
    <t>3203150439</t>
  </si>
  <si>
    <t>3203150440</t>
  </si>
  <si>
    <t>3203150441</t>
  </si>
  <si>
    <t>3203150442</t>
  </si>
  <si>
    <t>3203150443</t>
  </si>
  <si>
    <t>3203150444</t>
  </si>
  <si>
    <t>3203150445</t>
  </si>
  <si>
    <t>3203150446</t>
  </si>
  <si>
    <t>3203150447</t>
  </si>
  <si>
    <t>3203150448</t>
  </si>
  <si>
    <t>3203150449</t>
  </si>
  <si>
    <t>3203150450</t>
  </si>
  <si>
    <t>3203150451</t>
  </si>
  <si>
    <t>3203150452</t>
  </si>
  <si>
    <t>3203150453</t>
  </si>
  <si>
    <t>3203150454</t>
  </si>
  <si>
    <t>3203150455</t>
  </si>
  <si>
    <t>3203150456</t>
  </si>
  <si>
    <t>3203150457</t>
  </si>
  <si>
    <t>3203150458</t>
  </si>
  <si>
    <t>3203150459</t>
  </si>
  <si>
    <t>3203150460</t>
  </si>
  <si>
    <t>3203150461</t>
  </si>
  <si>
    <t>3203150462</t>
  </si>
  <si>
    <t>3203150463</t>
  </si>
  <si>
    <t>3203150464</t>
  </si>
  <si>
    <t>3203150465</t>
  </si>
  <si>
    <t>3203150466</t>
  </si>
  <si>
    <t>3203150470</t>
  </si>
  <si>
    <t>PARAFUSO MOSCA ACO INOX M4X16MM</t>
  </si>
  <si>
    <t>3203150471</t>
  </si>
  <si>
    <t>PARAFUSO MOSCA ACO INOX M5X16MM</t>
  </si>
  <si>
    <t>3203150472</t>
  </si>
  <si>
    <t>PARAFUSO MOSCA ACO INOX M6X16MM</t>
  </si>
  <si>
    <t>3203150473</t>
  </si>
  <si>
    <t>PARAFUSO MOSCA ACO INOX M8X16MM</t>
  </si>
  <si>
    <t>3203150474</t>
  </si>
  <si>
    <t>PARAFUSO MOSCA ACO INOX M10X16MM</t>
  </si>
  <si>
    <t>3203150475</t>
  </si>
  <si>
    <t>PARAFUSO MOSCA ACO INOX 1/4X16MM</t>
  </si>
  <si>
    <t>3203150476</t>
  </si>
  <si>
    <t>PARAFUSO MOSCA ACO INOX 1/8X16MM</t>
  </si>
  <si>
    <t>3203150477</t>
  </si>
  <si>
    <t>PRATO LISO ESFERAS</t>
  </si>
  <si>
    <t>3203150478</t>
  </si>
  <si>
    <t>FLANGE ESFERAS EMBREAGEM 08</t>
  </si>
  <si>
    <t>3203150479</t>
  </si>
  <si>
    <t>ESFERA 18MM PARA ROLAMENTO INOX</t>
  </si>
  <si>
    <t>3203150480</t>
  </si>
  <si>
    <t>MANCAL EMBREAGEM 08 CAVAS</t>
  </si>
  <si>
    <t>3203150481</t>
  </si>
  <si>
    <t>CHAVE SEGURANCA SEM CONTATO CAT4 SIL3</t>
  </si>
  <si>
    <t>3203150482</t>
  </si>
  <si>
    <t>ENCODER INCREMENTAL 360 PPR EIXO SOLIDO 10MM</t>
  </si>
  <si>
    <t>3203150483</t>
  </si>
  <si>
    <t>CONEXAO PNEUMATICA 1/8X10MM</t>
  </si>
  <si>
    <t>3203150484</t>
  </si>
  <si>
    <t>CONEXAO PNEUMATICA 1/2X06MM</t>
  </si>
  <si>
    <t>3203150485</t>
  </si>
  <si>
    <t>CONEXAO PNEUMATICA CURVA 10MM</t>
  </si>
  <si>
    <t>3203150486</t>
  </si>
  <si>
    <t>CONEXAO PNEUMATICA 1/8X12MM</t>
  </si>
  <si>
    <t>3203150487</t>
  </si>
  <si>
    <t>CONEXAO PNEUMATICA 3/8X12MM</t>
  </si>
  <si>
    <t>3203150488</t>
  </si>
  <si>
    <t>CONEXAO PNEUMATICA 1/2X12MM</t>
  </si>
  <si>
    <t>3203150489</t>
  </si>
  <si>
    <t>CONEXAO PNEUMATICA EMENDA 12MM</t>
  </si>
  <si>
    <t>3203150490</t>
  </si>
  <si>
    <t>CONEXAO PNEUMATICA UNIAO TEE 12MM</t>
  </si>
  <si>
    <t>3203150491</t>
  </si>
  <si>
    <t>CONEXAO PNEUMATICA 1/2X16MM</t>
  </si>
  <si>
    <t>3203150492</t>
  </si>
  <si>
    <t>BROCA AR 6,5MM</t>
  </si>
  <si>
    <t>3203150493</t>
  </si>
  <si>
    <t>BROCA AR 9MM</t>
  </si>
  <si>
    <t>3203150494</t>
  </si>
  <si>
    <t>BROCA AR 5MM</t>
  </si>
  <si>
    <t>3203150495</t>
  </si>
  <si>
    <t>BROCA AR 5,5MM</t>
  </si>
  <si>
    <t>3203150496</t>
  </si>
  <si>
    <t>SUPORTE RECAMBIAVEL EXTERNO 1 LINHA 20MM</t>
  </si>
  <si>
    <t>3203150497</t>
  </si>
  <si>
    <t>SUPORTE INTERNO TNMG 16 20X20</t>
  </si>
  <si>
    <t>3203150498</t>
  </si>
  <si>
    <t>BEDAME DE VIDEA PARA TORNO 3X10X100</t>
  </si>
  <si>
    <t>3203150499</t>
  </si>
  <si>
    <t>VIDEA 1604</t>
  </si>
  <si>
    <t>3203150500</t>
  </si>
  <si>
    <t>BITS DE TORNO 3/8X4 10 COBALTO</t>
  </si>
  <si>
    <t>3203150501</t>
  </si>
  <si>
    <t>BEDAME DE TORNO 5/8X1/8X5 10 COBALTO</t>
  </si>
  <si>
    <t>3203150502</t>
  </si>
  <si>
    <t>SUPORTE RECAMBIAVEL INTERNO 1 LINHA 20MM</t>
  </si>
  <si>
    <t>3203150503</t>
  </si>
  <si>
    <t>MACHO BSP 1/4X19</t>
  </si>
  <si>
    <t>3203150504</t>
  </si>
  <si>
    <t>LIMA CHATA 12 COM CABO</t>
  </si>
  <si>
    <t>3203150505</t>
  </si>
  <si>
    <t>BROCA WIDIA 8MM</t>
  </si>
  <si>
    <t>3203150506</t>
  </si>
  <si>
    <t>VIDEA ROSCA R166.16</t>
  </si>
  <si>
    <t>3203150507</t>
  </si>
  <si>
    <t>REBOLO DE VIDEA 6X3/4</t>
  </si>
  <si>
    <t>3203150508</t>
  </si>
  <si>
    <t>CONEXAO PNEUMATICA CURVA 12MM</t>
  </si>
  <si>
    <t>3203150509</t>
  </si>
  <si>
    <t>BROCA WIDIA 6MM</t>
  </si>
  <si>
    <t>3203150511</t>
  </si>
  <si>
    <t>INVERSOR DE FREQUENCIA 3F 380–480V 3,7KW 5CV</t>
  </si>
  <si>
    <t>3203150512</t>
  </si>
  <si>
    <t>CHAVE DE INTERTRAVAMENTO SEGURANCA 2NF+1NA M20</t>
  </si>
  <si>
    <t>3203150513</t>
  </si>
  <si>
    <t>FLUIDO REFRIGERANTE R402B CILINDRO 11,8KG</t>
  </si>
  <si>
    <t>3203150516</t>
  </si>
  <si>
    <t>PORCA SEXTAVADA M4 DE ACO CARBONO</t>
  </si>
  <si>
    <t>3203150517</t>
  </si>
  <si>
    <t>ABRACADEIRA DE METAL 3/4</t>
  </si>
  <si>
    <t>3203150521</t>
  </si>
  <si>
    <t>3203150522</t>
  </si>
  <si>
    <t>3203150523</t>
  </si>
  <si>
    <t>3203150532</t>
  </si>
  <si>
    <t>CINTA CATRACA 1,5 TONELADAS 9MT LARANJA</t>
  </si>
  <si>
    <t>3203150542</t>
  </si>
  <si>
    <t>FITA ISOLANTE 3M</t>
  </si>
  <si>
    <t>3203150545</t>
  </si>
  <si>
    <t>TEE SOLDAVEL PVC DE 25X25MM</t>
  </si>
  <si>
    <t>3203150546</t>
  </si>
  <si>
    <t>ADAPTADOR SOLDAVEL CURTO LR 20X1/2</t>
  </si>
  <si>
    <t>3203150547</t>
  </si>
  <si>
    <t>BUCHA DE REDUCAO SOLDAVEL 25X20MM</t>
  </si>
  <si>
    <t>3203150548</t>
  </si>
  <si>
    <t>MARCADOR INDUSTRIAL AMARELO 60G</t>
  </si>
  <si>
    <t>3203150549</t>
  </si>
  <si>
    <t>PILHA MOEDA 2032 5X1</t>
  </si>
  <si>
    <t>3203150551</t>
  </si>
  <si>
    <t>BUCHA REDUCAO INOX 1.1/4</t>
  </si>
  <si>
    <t>3203150554</t>
  </si>
  <si>
    <t>MASCARA DE SOLDA AUTOMATICA TOM 9 A 13</t>
  </si>
  <si>
    <t>3203150555</t>
  </si>
  <si>
    <t>MASCARA DE SOLDA POLIPROPILENO PRETA</t>
  </si>
  <si>
    <t>3203150556</t>
  </si>
  <si>
    <t>ROLAMENTO 6209 2RS C3</t>
  </si>
  <si>
    <t>3203150570</t>
  </si>
  <si>
    <t>CHAVE ALLEN CURTA 12MM</t>
  </si>
  <si>
    <t>3203150571</t>
  </si>
  <si>
    <t>JOGO DE LIMA ROTATIVA 5 PECAS</t>
  </si>
  <si>
    <t>3203150589</t>
  </si>
  <si>
    <t>MANGUEIRA DE AGUA E AR 3/8 500 PSI</t>
  </si>
  <si>
    <t>3203150590</t>
  </si>
  <si>
    <t>ABRACADEIRA 10X12</t>
  </si>
  <si>
    <t>3203150592</t>
  </si>
  <si>
    <t>BOMBA DE VACUO 7CFM DUPLO ESTAGIO BIVOLT ET190</t>
  </si>
  <si>
    <t>3203150599</t>
  </si>
  <si>
    <t>ABRACADEIRA 1/2X3/4 FITA 9MM - 13MM A 19MM</t>
  </si>
  <si>
    <t>3203150600</t>
  </si>
  <si>
    <t>ESTILETE 18,0 MM</t>
  </si>
  <si>
    <t>3203150608</t>
  </si>
  <si>
    <t>JUNTA 913MM 304 2</t>
  </si>
  <si>
    <t>3203150609</t>
  </si>
  <si>
    <t>JUNTA 913MM 304 2.1/2</t>
  </si>
  <si>
    <t>3203150610</t>
  </si>
  <si>
    <t>JUNTA 913MM 304 1.1/2</t>
  </si>
  <si>
    <t>3203150611</t>
  </si>
  <si>
    <t>JUNTA 913MM 304 1</t>
  </si>
  <si>
    <t>3203150612</t>
  </si>
  <si>
    <t>JUNTA 913MM 304 3</t>
  </si>
  <si>
    <t>3203150613</t>
  </si>
  <si>
    <t>JUNTA 913MM 304 4</t>
  </si>
  <si>
    <t>3203150614</t>
  </si>
  <si>
    <t>UNIAO GALVANIZADA 1 ASSENTO CONICO BRONZE</t>
  </si>
  <si>
    <t>3203150615</t>
  </si>
  <si>
    <t>UNIAO GALVANIZADA 1.1/2 ASSENTO CONICO BRONZE</t>
  </si>
  <si>
    <t>3203150616</t>
  </si>
  <si>
    <t>UNIAO GALVANIZADA 2 ASSENTO CONICO BRONZE</t>
  </si>
  <si>
    <t>3203150617</t>
  </si>
  <si>
    <t>NIPLE DUPLO GALVANIZADO 2.1/2</t>
  </si>
  <si>
    <t>3203150618</t>
  </si>
  <si>
    <t>PAPELAO HIDRAULICO 3,2MM 1500X2000MM</t>
  </si>
  <si>
    <t>3203150619</t>
  </si>
  <si>
    <t>PLACA TEFLON 1000X1000X3MM</t>
  </si>
  <si>
    <t>3203150620</t>
  </si>
  <si>
    <t>VALVULA ESFERA TRIPARTIDA 2.1/2 CLASSE 300 ROSCA</t>
  </si>
  <si>
    <t>3203150621</t>
  </si>
  <si>
    <t>VALVULA ESFERA TRIPARTIDA 1.1/2 CLASSE 300 ROSCA</t>
  </si>
  <si>
    <t>3203150622</t>
  </si>
  <si>
    <t>VALVULA ESFERA TRIPARTIDA 3 CLASSE 300 ROSCA</t>
  </si>
  <si>
    <t>3203150623</t>
  </si>
  <si>
    <t>ROLAMENTO 30210</t>
  </si>
  <si>
    <t>3203150625</t>
  </si>
  <si>
    <t>ROLAMENTO 629LLB</t>
  </si>
  <si>
    <t>3203150626</t>
  </si>
  <si>
    <t>ROLAMENTO 607ZZ</t>
  </si>
  <si>
    <t>3203150629</t>
  </si>
  <si>
    <t>TUBO PUN-4 AZUL 4,0X0,75MM</t>
  </si>
  <si>
    <t>3203150630</t>
  </si>
  <si>
    <t>REGISTRO ESFERA PP BSP 3/4</t>
  </si>
  <si>
    <t>3203150631</t>
  </si>
  <si>
    <t>NIPLE GALVANIZADO DUPLO 3/4</t>
  </si>
  <si>
    <t>3203150632</t>
  </si>
  <si>
    <t>3203150634</t>
  </si>
  <si>
    <t>VIDEA BEDAMINHO 3MM DGN</t>
  </si>
  <si>
    <t>3203150635</t>
  </si>
  <si>
    <t>PARAFUSO PARA SUPORTE RECAMBIAVEL</t>
  </si>
  <si>
    <t>3203150642</t>
  </si>
  <si>
    <t>PAINEL LA DE ROCHA PLS 32X1200X1600X0,50MM</t>
  </si>
  <si>
    <t>PL</t>
  </si>
  <si>
    <t>3203150643</t>
  </si>
  <si>
    <t>PLACA ELETRONICA CONTROLE SOLDA SMD PTH</t>
  </si>
  <si>
    <t>3203150650</t>
  </si>
  <si>
    <t>PARAFUSADEIRA/FURADEIRA IMPACTO 18V GSB183-LI</t>
  </si>
  <si>
    <t>3203150651</t>
  </si>
  <si>
    <t>MARTELETE PERFURADOR 18V SDS PLUS GBH 185-LI</t>
  </si>
  <si>
    <t>3203150652</t>
  </si>
  <si>
    <t>MACHO MANUAL M05X0,80MM JOGO 3PC</t>
  </si>
  <si>
    <t>3203150653</t>
  </si>
  <si>
    <t>MACHO MANUAL M06X1,00MM JOGO 3PC</t>
  </si>
  <si>
    <t>3203150654</t>
  </si>
  <si>
    <t>MACHO MANUAL M08X1,25MM JOGO 3PC</t>
  </si>
  <si>
    <t>3203150655</t>
  </si>
  <si>
    <t>MACHO MANUAL OSG M12X1,75MM JOGO 3PC</t>
  </si>
  <si>
    <t>3203150656</t>
  </si>
  <si>
    <t>PREGO 17X27 COM CABECA</t>
  </si>
  <si>
    <t>3203150669</t>
  </si>
  <si>
    <t>3203150672</t>
  </si>
  <si>
    <t>ARRUELA LISA INOX M14</t>
  </si>
  <si>
    <t>3203150673</t>
  </si>
  <si>
    <t>ARRUELA PRESSAO INOX M14</t>
  </si>
  <si>
    <t>3203150674</t>
  </si>
  <si>
    <t>DISCO FLAP 4.1/2 GRANA 120</t>
  </si>
  <si>
    <t>3203150675</t>
  </si>
  <si>
    <t>RODA LIXA 60X20 COM HASTE GRANA 60</t>
  </si>
  <si>
    <t>3203150676</t>
  </si>
  <si>
    <t>VARETA SOLDA TIG INOX 308L 2,50MM</t>
  </si>
  <si>
    <t>3203150677</t>
  </si>
  <si>
    <t>ELEMENTO FILTRANTE EBS 3 PARA SOPRADOR</t>
  </si>
  <si>
    <t>3203150678</t>
  </si>
  <si>
    <t>OLEO SINTETICO EB LUB 220 5L RB/CB</t>
  </si>
  <si>
    <t>3203150679</t>
  </si>
  <si>
    <t>PRESSOSTATO KP 5</t>
  </si>
  <si>
    <t>3203150680</t>
  </si>
  <si>
    <t>CORPO ESPIRAL BOMBA KSB 050-032-125.1</t>
  </si>
  <si>
    <t>3203150681</t>
  </si>
  <si>
    <t>TAMPA PRESSAO BOMBA KSB 050-032-125.1</t>
  </si>
  <si>
    <t>3203150682</t>
  </si>
  <si>
    <t>ROTOR BOMBA KSB 050-032-125.1</t>
  </si>
  <si>
    <t>3203150683</t>
  </si>
  <si>
    <t>JOGO JUNTAS BOMBA KSB 050-032-125.1</t>
  </si>
  <si>
    <t>3203150684</t>
  </si>
  <si>
    <t>SELO MECANICO BOMBA KSB 050-032-125.1</t>
  </si>
  <si>
    <t>3203150685</t>
  </si>
  <si>
    <t>ANEL DESGASTE BOMBA KSB 050-032-125.1</t>
  </si>
  <si>
    <t>3203150686</t>
  </si>
  <si>
    <t>ROLAMENTO MOTOR BOMBA KSB 050-032-125.1</t>
  </si>
  <si>
    <t>3203150687</t>
  </si>
  <si>
    <t>RODA MANTA E LIXA PEV1380 G320</t>
  </si>
  <si>
    <t>3203150754</t>
  </si>
  <si>
    <t>CONTROLADOR TEMPERATURA MODELO TC-900E POWER 220V</t>
  </si>
  <si>
    <t>3203150755</t>
  </si>
  <si>
    <t>NIPLE NPT 1/2X7/8 JIC</t>
  </si>
  <si>
    <t>3203150756</t>
  </si>
  <si>
    <t>LUVA 1/2 NPT METAL</t>
  </si>
  <si>
    <t>3203150757</t>
  </si>
  <si>
    <t>3203150763</t>
  </si>
  <si>
    <t>MARTELETE PERFURADOR ROMPEDOR GBH 2-28D PLUS 220V</t>
  </si>
  <si>
    <t>3203150764</t>
  </si>
  <si>
    <t>PARAFUSO ALLEN M 10X30MM INOX</t>
  </si>
  <si>
    <t>3203150765</t>
  </si>
  <si>
    <t>PARAFUSO SEXTAVADO INOX M12X30</t>
  </si>
  <si>
    <t>3203150766</t>
  </si>
  <si>
    <t>PARAFUSO ALLEN CABECA CHATA M6X20MM INOX</t>
  </si>
  <si>
    <t>3203150767</t>
  </si>
  <si>
    <t>GUIA GARGALO SAIDA ENCHEDORA PET</t>
  </si>
  <si>
    <t>3203150768</t>
  </si>
  <si>
    <t>CHAPA SUPORTE GUIA ENCHEDORA PET</t>
  </si>
  <si>
    <t>3203150769</t>
  </si>
  <si>
    <t>PINO SUPORTE ENCHEDORA PET</t>
  </si>
  <si>
    <t>3203150770</t>
  </si>
  <si>
    <t>PINO SUPORTE GUIA GARGALO ENCHEDORA PET</t>
  </si>
  <si>
    <t>3203150771</t>
  </si>
  <si>
    <t>VARETA SOLDA TIG ALUMINIO ER4043 2,1MM</t>
  </si>
  <si>
    <t>3203150772</t>
  </si>
  <si>
    <t>ELETRODO DE TUNGSTENIO VERDE 3,2X150MM PURO</t>
  </si>
  <si>
    <t>3203150773</t>
  </si>
  <si>
    <t>RETENTOR 80X100X10</t>
  </si>
  <si>
    <t>3203150774</t>
  </si>
  <si>
    <t>BUCHA ROSCADA 6MAX10MAX16MM</t>
  </si>
  <si>
    <t>3203150775</t>
  </si>
  <si>
    <t>INOX REDONDO 25,40MM</t>
  </si>
  <si>
    <t>3203150776</t>
  </si>
  <si>
    <t>PARAFUSO ALLEN INOX M4X16MM</t>
  </si>
  <si>
    <t>3203150777</t>
  </si>
  <si>
    <t>BUCHA ROSCADA 6MAX10MAX15MM</t>
  </si>
  <si>
    <t>3203150778</t>
  </si>
  <si>
    <t>ROLAMENTO 6015 2RS C3</t>
  </si>
  <si>
    <t>3203150780</t>
  </si>
  <si>
    <t>ROLAMENTO 32005 X</t>
  </si>
  <si>
    <t>3203150782</t>
  </si>
  <si>
    <t>REFLETOR LED 1200W A PROVA DAGUA IP66 BIVOLT</t>
  </si>
  <si>
    <t>3203150783</t>
  </si>
  <si>
    <t>LUBRIFICADOR AUTOMATICO SF 01 LC 120</t>
  </si>
  <si>
    <t>3203210007</t>
  </si>
  <si>
    <t>3303100001</t>
  </si>
  <si>
    <t>3303100013</t>
  </si>
  <si>
    <t>3303100021</t>
  </si>
  <si>
    <t>3303100022</t>
  </si>
  <si>
    <t>3303100028</t>
  </si>
  <si>
    <t>TUBO AGUA AUTOMOTIVO</t>
  </si>
  <si>
    <t>3303100029</t>
  </si>
  <si>
    <t>BICO INJETOR DSLA 137/793</t>
  </si>
  <si>
    <t>3303100043</t>
  </si>
  <si>
    <t>3303100044</t>
  </si>
  <si>
    <t>3303100053</t>
  </si>
  <si>
    <t>3303100055</t>
  </si>
  <si>
    <t>3303100057</t>
  </si>
  <si>
    <t>3303100059</t>
  </si>
  <si>
    <t>3303100062</t>
  </si>
  <si>
    <t>3303100067</t>
  </si>
  <si>
    <t>3303100073</t>
  </si>
  <si>
    <t>3303100077</t>
  </si>
  <si>
    <t>JOGO LONA FREIO</t>
  </si>
  <si>
    <t>3303100079</t>
  </si>
  <si>
    <t>3303100086</t>
  </si>
  <si>
    <t>3303100093</t>
  </si>
  <si>
    <t>GARFOCAIXA AUTOMOTIVA</t>
  </si>
  <si>
    <t>3303100097</t>
  </si>
  <si>
    <t>FLEXIVEL DE FREIO AR DIANTEIRO</t>
  </si>
  <si>
    <t>3303100098</t>
  </si>
  <si>
    <t>CONEXAO CUICA</t>
  </si>
  <si>
    <t>3404010001</t>
  </si>
  <si>
    <t>3404010003</t>
  </si>
  <si>
    <t>3404010004</t>
  </si>
  <si>
    <t>3404010005</t>
  </si>
  <si>
    <t>3404010006</t>
  </si>
  <si>
    <t>3404010009</t>
  </si>
  <si>
    <t>3404010011</t>
  </si>
  <si>
    <t>3404010012</t>
  </si>
  <si>
    <t>3404010013</t>
  </si>
  <si>
    <t>3404010014</t>
  </si>
  <si>
    <t>3404010015</t>
  </si>
  <si>
    <t>3404010018</t>
  </si>
  <si>
    <t>3404010019</t>
  </si>
  <si>
    <t>3404010020</t>
  </si>
  <si>
    <t>3404010021</t>
  </si>
  <si>
    <t>3404010023</t>
  </si>
  <si>
    <t>3404010024</t>
  </si>
  <si>
    <t>3404010026</t>
  </si>
  <si>
    <t>3404010030</t>
  </si>
  <si>
    <t>3404010031</t>
  </si>
  <si>
    <t>3404010032</t>
  </si>
  <si>
    <t>3404010033</t>
  </si>
  <si>
    <t>3404010034</t>
  </si>
  <si>
    <t>3404010036</t>
  </si>
  <si>
    <t>3404010037</t>
  </si>
  <si>
    <t>3404010038</t>
  </si>
  <si>
    <t>3404010039</t>
  </si>
  <si>
    <t>3404010041</t>
  </si>
  <si>
    <t>3404010044</t>
  </si>
  <si>
    <t>3404010049</t>
  </si>
  <si>
    <t>3404010050</t>
  </si>
  <si>
    <t>3404010052</t>
  </si>
  <si>
    <t>3404010053</t>
  </si>
  <si>
    <t>3404010054</t>
  </si>
  <si>
    <t>3404010055</t>
  </si>
  <si>
    <t>3404010056</t>
  </si>
  <si>
    <t>3404010057</t>
  </si>
  <si>
    <t>3404010058</t>
  </si>
  <si>
    <t>3404010060</t>
  </si>
  <si>
    <t>3404010061</t>
  </si>
  <si>
    <t>3404010062</t>
  </si>
  <si>
    <t>3404010066</t>
  </si>
  <si>
    <t>3404010067</t>
  </si>
  <si>
    <t>3404010069</t>
  </si>
  <si>
    <t>3404010071</t>
  </si>
  <si>
    <t>3404010072</t>
  </si>
  <si>
    <t>3404010073</t>
  </si>
  <si>
    <t>3404010074</t>
  </si>
  <si>
    <t>3404010075</t>
  </si>
  <si>
    <t>3404010076</t>
  </si>
  <si>
    <t>3404010077</t>
  </si>
  <si>
    <t>3404010078</t>
  </si>
  <si>
    <t>3404010079</t>
  </si>
  <si>
    <t>3404010080</t>
  </si>
  <si>
    <t>3404010081</t>
  </si>
  <si>
    <t>3404010082</t>
  </si>
  <si>
    <t>3404010083</t>
  </si>
  <si>
    <t>3404010084</t>
  </si>
  <si>
    <t>3404010085</t>
  </si>
  <si>
    <t>3404010086</t>
  </si>
  <si>
    <t>3404010087</t>
  </si>
  <si>
    <t>3404010088</t>
  </si>
  <si>
    <t>3404010089</t>
  </si>
  <si>
    <t>3404010090</t>
  </si>
  <si>
    <t>3404010091</t>
  </si>
  <si>
    <t>3404010092</t>
  </si>
  <si>
    <t>3404010095</t>
  </si>
  <si>
    <t>3404010098</t>
  </si>
  <si>
    <t>3404010101</t>
  </si>
  <si>
    <t>3404010102</t>
  </si>
  <si>
    <t>SERVICOS SEM A INCIDENCIA DE ISSQN E ICMS</t>
  </si>
  <si>
    <t>3404010107</t>
  </si>
  <si>
    <t>GINASTICA, DANCA, ESPORTES, NATACAO, ARTES MARCIAIS E DEMAIS ATIVIDADES FISICAS</t>
  </si>
  <si>
    <t>3404010109</t>
  </si>
  <si>
    <t>SERVICOS DE REPORTAGEM, ASSESSORIA DE IMPRENSA, JORNALISMO E RELACOES PUBLICAS.</t>
  </si>
  <si>
    <t>3404010110</t>
  </si>
  <si>
    <t>SERVICOS AEROPORTUARIOS, UTILIZACAO DE AEROPORTO, MOVIMENTACAO DE  PASSAGEIROS,</t>
  </si>
  <si>
    <t>3404010111</t>
  </si>
  <si>
    <t>FLORESTAMENTO, REFLORESTAMENTO, SEMEADURA, ADUBACAO E CONGENERES.</t>
  </si>
  <si>
    <t>3404060001</t>
  </si>
  <si>
    <t>0406</t>
  </si>
  <si>
    <t>3404060002</t>
  </si>
  <si>
    <t>3404060003</t>
  </si>
  <si>
    <t>3404070001</t>
  </si>
  <si>
    <t>0407</t>
  </si>
  <si>
    <t>3404080001</t>
  </si>
  <si>
    <t>0408</t>
  </si>
  <si>
    <t>3404080002</t>
  </si>
  <si>
    <t>3404080003</t>
  </si>
  <si>
    <t>3404080004</t>
  </si>
  <si>
    <t>3404090001</t>
  </si>
  <si>
    <t>0409</t>
  </si>
  <si>
    <t>3404100001</t>
  </si>
  <si>
    <t>0410</t>
  </si>
  <si>
    <t>3404110001</t>
  </si>
  <si>
    <t>0411</t>
  </si>
  <si>
    <t>3500010001</t>
  </si>
  <si>
    <t>3500010004</t>
  </si>
  <si>
    <t>3500010005</t>
  </si>
  <si>
    <t>3500010006</t>
  </si>
  <si>
    <t>3500010007</t>
  </si>
  <si>
    <t>3500010008</t>
  </si>
  <si>
    <t>3500010009</t>
  </si>
  <si>
    <t>3500010010</t>
  </si>
  <si>
    <t>3500010016</t>
  </si>
  <si>
    <t>SERVICO REFRIKO GUARANA 500ML</t>
  </si>
  <si>
    <t>3500010017</t>
  </si>
  <si>
    <t>SERVICO REFRIKO COLA 500ML</t>
  </si>
  <si>
    <t>3500020001</t>
  </si>
  <si>
    <t>3500020002</t>
  </si>
  <si>
    <t>3500020003</t>
  </si>
  <si>
    <t>3500020004</t>
  </si>
  <si>
    <t>3500020006</t>
  </si>
  <si>
    <t>3500020007</t>
  </si>
  <si>
    <t>3500020008</t>
  </si>
  <si>
    <t>3500020009</t>
  </si>
  <si>
    <t>3500020010</t>
  </si>
  <si>
    <t>3500020011</t>
  </si>
  <si>
    <t>3500020012</t>
  </si>
  <si>
    <t>3500020014</t>
  </si>
  <si>
    <t>3500020015</t>
  </si>
  <si>
    <t>3500020018</t>
  </si>
  <si>
    <t>3500030001</t>
  </si>
  <si>
    <t>3500030003</t>
  </si>
  <si>
    <t>3500030004</t>
  </si>
  <si>
    <t>3500030005</t>
  </si>
  <si>
    <t>3500030006</t>
  </si>
  <si>
    <t>3500050001</t>
  </si>
  <si>
    <t>3500050002</t>
  </si>
  <si>
    <t>3500050004</t>
  </si>
  <si>
    <t>3500050007</t>
  </si>
  <si>
    <t>3500050010</t>
  </si>
  <si>
    <t>3500050011</t>
  </si>
  <si>
    <t>3500050012</t>
  </si>
  <si>
    <t>3500110001</t>
  </si>
  <si>
    <t>3501050001</t>
  </si>
  <si>
    <t>3603140001</t>
  </si>
  <si>
    <t>0314</t>
  </si>
  <si>
    <t>3603140003</t>
  </si>
  <si>
    <t>3603140004</t>
  </si>
  <si>
    <t>3603140005</t>
  </si>
  <si>
    <t>3603140008</t>
  </si>
  <si>
    <t>3603140009</t>
  </si>
  <si>
    <t>3603140010</t>
  </si>
  <si>
    <t>3603140011</t>
  </si>
  <si>
    <t>3603140013</t>
  </si>
  <si>
    <t>3603140015</t>
  </si>
  <si>
    <t>3603140017</t>
  </si>
  <si>
    <t>3606000001</t>
  </si>
  <si>
    <t>0600</t>
  </si>
  <si>
    <t>3701160001</t>
  </si>
  <si>
    <t>3701160002</t>
  </si>
  <si>
    <t>3701160003</t>
  </si>
  <si>
    <t>3703000001</t>
  </si>
  <si>
    <t>3703010004</t>
  </si>
  <si>
    <t>3703010005</t>
  </si>
  <si>
    <t>3703010007</t>
  </si>
  <si>
    <t>3703040001</t>
  </si>
  <si>
    <t>3703040002</t>
  </si>
  <si>
    <t>3703040004</t>
  </si>
  <si>
    <t>3703040008</t>
  </si>
  <si>
    <t>3703040013</t>
  </si>
  <si>
    <t>3703040020</t>
  </si>
  <si>
    <t>3703040022</t>
  </si>
  <si>
    <t>3703040023</t>
  </si>
  <si>
    <t>3703040025</t>
  </si>
  <si>
    <t>3703060003</t>
  </si>
  <si>
    <t>3703060006</t>
  </si>
  <si>
    <t>3703060010</t>
  </si>
  <si>
    <t>3703060011</t>
  </si>
  <si>
    <t>3703060021</t>
  </si>
  <si>
    <t>3703060023</t>
  </si>
  <si>
    <t>3703060025</t>
  </si>
  <si>
    <t>3703070003</t>
  </si>
  <si>
    <t>3703070004</t>
  </si>
  <si>
    <t>3703070013</t>
  </si>
  <si>
    <t>3703070017</t>
  </si>
  <si>
    <t>3703070019</t>
  </si>
  <si>
    <t>3703070022</t>
  </si>
  <si>
    <t>3703070027</t>
  </si>
  <si>
    <t>3703070033</t>
  </si>
  <si>
    <t>3703070046</t>
  </si>
  <si>
    <t>3703080035</t>
  </si>
  <si>
    <t>3703080041</t>
  </si>
  <si>
    <t>BOTINA COURO ELASTICO PVC NUMERO 37</t>
  </si>
  <si>
    <t>3703080042</t>
  </si>
  <si>
    <t>BOTINA COURO ELASTICO PVC NUMERO 39</t>
  </si>
  <si>
    <t>3703080056</t>
  </si>
  <si>
    <t>BOTINA COURO ELASTICO PVC NUMERO 41</t>
  </si>
  <si>
    <t>3703080062</t>
  </si>
  <si>
    <t>LUVA NITRICA VERDE COM FORRO TAMANHO G</t>
  </si>
  <si>
    <t>3703110001</t>
  </si>
  <si>
    <t>3703120001</t>
  </si>
  <si>
    <t>3703120002</t>
  </si>
  <si>
    <t>3703120003</t>
  </si>
  <si>
    <t>3703180002</t>
  </si>
  <si>
    <t>3704010001</t>
  </si>
  <si>
    <t>3704010003</t>
  </si>
  <si>
    <t>3704010005</t>
  </si>
  <si>
    <t>3704010011</t>
  </si>
  <si>
    <t>3704010012</t>
  </si>
  <si>
    <t>3704010020</t>
  </si>
  <si>
    <t>3704010024</t>
  </si>
  <si>
    <t>3704060001</t>
  </si>
  <si>
    <t>3704080002</t>
  </si>
  <si>
    <t>3705010005</t>
  </si>
  <si>
    <t>3705010008</t>
  </si>
  <si>
    <t>3705010009</t>
  </si>
  <si>
    <t>3705010010</t>
  </si>
  <si>
    <t>3705010011</t>
  </si>
  <si>
    <t>3705010013</t>
  </si>
  <si>
    <t>3705010016</t>
  </si>
  <si>
    <t>3705010020</t>
  </si>
  <si>
    <t>3705010023</t>
  </si>
  <si>
    <t>3705010024</t>
  </si>
  <si>
    <t>3705010025</t>
  </si>
  <si>
    <t>3705010030</t>
  </si>
  <si>
    <t>3705010035</t>
  </si>
  <si>
    <t>3705010038</t>
  </si>
  <si>
    <t>3705010039</t>
  </si>
  <si>
    <t>INVERSOR DE FREQUENCIA TRIFASICO 380-480V 4KW</t>
  </si>
  <si>
    <t>3705010042</t>
  </si>
  <si>
    <t>3705010043</t>
  </si>
  <si>
    <t>3705010044</t>
  </si>
  <si>
    <t>3705010054</t>
  </si>
  <si>
    <t>3705010063</t>
  </si>
  <si>
    <t>3705010074</t>
  </si>
  <si>
    <t>3705010076</t>
  </si>
  <si>
    <t>3705010077</t>
  </si>
  <si>
    <t>3705010078</t>
  </si>
  <si>
    <t>3705010083</t>
  </si>
  <si>
    <t>3705010087</t>
  </si>
  <si>
    <t>3705010102</t>
  </si>
  <si>
    <t>3705010103</t>
  </si>
  <si>
    <t>3705010108</t>
  </si>
  <si>
    <t>3705010112</t>
  </si>
  <si>
    <t>3705010116</t>
  </si>
  <si>
    <t>3705010117</t>
  </si>
  <si>
    <t>3705010118</t>
  </si>
  <si>
    <t>3705010123</t>
  </si>
  <si>
    <t>TEE PVC SOLDAVEL 50MM</t>
  </si>
  <si>
    <t>3705010130</t>
  </si>
  <si>
    <t>3705010132</t>
  </si>
  <si>
    <t>3705010156</t>
  </si>
  <si>
    <t>3705010157</t>
  </si>
  <si>
    <t>CABO PP 3X1,0MM</t>
  </si>
  <si>
    <t>3705010164</t>
  </si>
  <si>
    <t>3705010166</t>
  </si>
  <si>
    <t>3705010168</t>
  </si>
  <si>
    <t>3705010171</t>
  </si>
  <si>
    <t>3705010176</t>
  </si>
  <si>
    <t>3705010182</t>
  </si>
  <si>
    <t>3705010185</t>
  </si>
  <si>
    <t>3705010190</t>
  </si>
  <si>
    <t>3705010214</t>
  </si>
  <si>
    <t>3705010227</t>
  </si>
  <si>
    <t>3705010229</t>
  </si>
  <si>
    <t>3705010230</t>
  </si>
  <si>
    <t>3705010232</t>
  </si>
  <si>
    <t>3705010234</t>
  </si>
  <si>
    <t>3705010235</t>
  </si>
  <si>
    <t>3705010247</t>
  </si>
  <si>
    <t>3705010263</t>
  </si>
  <si>
    <t>3705010264</t>
  </si>
  <si>
    <t>3705010265</t>
  </si>
  <si>
    <t>3705010266</t>
  </si>
  <si>
    <t>3705010267</t>
  </si>
  <si>
    <t>3705010268</t>
  </si>
  <si>
    <t>3705010269</t>
  </si>
  <si>
    <t>3705010271</t>
  </si>
  <si>
    <t>3705010274</t>
  </si>
  <si>
    <t>3705010279</t>
  </si>
  <si>
    <t>SENSOR MAGNETICO PARA CILINDRO PNEUMATICO</t>
  </si>
  <si>
    <t>3705010284</t>
  </si>
  <si>
    <t>3705010286</t>
  </si>
  <si>
    <t>3705010304</t>
  </si>
  <si>
    <t>3705010306</t>
  </si>
  <si>
    <t>3705010317</t>
  </si>
  <si>
    <t>3705010327</t>
  </si>
  <si>
    <t>3705010339</t>
  </si>
  <si>
    <t>TUBO REDONDO 1.1/2 CHAPA 18</t>
  </si>
  <si>
    <t>3705010348</t>
  </si>
  <si>
    <t>3705010357</t>
  </si>
  <si>
    <t>3705010368</t>
  </si>
  <si>
    <t>3705010371</t>
  </si>
  <si>
    <t>3705010373</t>
  </si>
  <si>
    <t>3705010380</t>
  </si>
  <si>
    <t>3705010384</t>
  </si>
  <si>
    <t>3705010386</t>
  </si>
  <si>
    <t>3705010387</t>
  </si>
  <si>
    <t>3705010390</t>
  </si>
  <si>
    <t>3705010391</t>
  </si>
  <si>
    <t>3705010401</t>
  </si>
  <si>
    <t>3705010402</t>
  </si>
  <si>
    <t>3705010407</t>
  </si>
  <si>
    <t>3705010416</t>
  </si>
  <si>
    <t>3705010417</t>
  </si>
  <si>
    <t>3705010423</t>
  </si>
  <si>
    <t>3705010426</t>
  </si>
  <si>
    <t>3705010434</t>
  </si>
  <si>
    <t>3705010435</t>
  </si>
  <si>
    <t>3705010441</t>
  </si>
  <si>
    <t>3705010442</t>
  </si>
  <si>
    <t>3705010444</t>
  </si>
  <si>
    <t>3705010445</t>
  </si>
  <si>
    <t>3705010451</t>
  </si>
  <si>
    <t>3705010453</t>
  </si>
  <si>
    <t>3705010454</t>
  </si>
  <si>
    <t>3705010455</t>
  </si>
  <si>
    <t>3705010460</t>
  </si>
  <si>
    <t>3705010464</t>
  </si>
  <si>
    <t>3705010472</t>
  </si>
  <si>
    <t>3705010474</t>
  </si>
  <si>
    <t>3705010475</t>
  </si>
  <si>
    <t>3705010476</t>
  </si>
  <si>
    <t>3705010477</t>
  </si>
  <si>
    <t>3705010486</t>
  </si>
  <si>
    <t>3705010487</t>
  </si>
  <si>
    <t>3705010499</t>
  </si>
  <si>
    <t>3705010500</t>
  </si>
  <si>
    <t>3705010501</t>
  </si>
  <si>
    <t>3705010502</t>
  </si>
  <si>
    <t>3705010503</t>
  </si>
  <si>
    <t>3705010509</t>
  </si>
  <si>
    <t>3705010510</t>
  </si>
  <si>
    <t>3705010512</t>
  </si>
  <si>
    <t>3705010517</t>
  </si>
  <si>
    <t>3705010525</t>
  </si>
  <si>
    <t>3705010526</t>
  </si>
  <si>
    <t>3705010527</t>
  </si>
  <si>
    <t>3705010529</t>
  </si>
  <si>
    <t>3705010532</t>
  </si>
  <si>
    <t>3705010535</t>
  </si>
  <si>
    <t>3705010536</t>
  </si>
  <si>
    <t>3705010540</t>
  </si>
  <si>
    <t>3705010546</t>
  </si>
  <si>
    <t>3705010547</t>
  </si>
  <si>
    <t>3705010548</t>
  </si>
  <si>
    <t>3705010552</t>
  </si>
  <si>
    <t>3705010553</t>
  </si>
  <si>
    <t>3705010555</t>
  </si>
  <si>
    <t>3705010562</t>
  </si>
  <si>
    <t>3705010575</t>
  </si>
  <si>
    <t>3705010583</t>
  </si>
  <si>
    <t>3705010590</t>
  </si>
  <si>
    <t>3705010593</t>
  </si>
  <si>
    <t>3705010594</t>
  </si>
  <si>
    <t>3705010595</t>
  </si>
  <si>
    <t>3705010598</t>
  </si>
  <si>
    <t>3705010599</t>
  </si>
  <si>
    <t>3705010600</t>
  </si>
  <si>
    <t>3705010601</t>
  </si>
  <si>
    <t>3705010602</t>
  </si>
  <si>
    <t>3705010603</t>
  </si>
  <si>
    <t>3705010604</t>
  </si>
  <si>
    <t>3705010616</t>
  </si>
  <si>
    <t>3705010618</t>
  </si>
  <si>
    <t>3705010619</t>
  </si>
  <si>
    <t>3705010620</t>
  </si>
  <si>
    <t>3705010623</t>
  </si>
  <si>
    <t>3705010632</t>
  </si>
  <si>
    <t>3705010633</t>
  </si>
  <si>
    <t>3705010634</t>
  </si>
  <si>
    <t>3705010635</t>
  </si>
  <si>
    <t>3705010636</t>
  </si>
  <si>
    <t>3705010637</t>
  </si>
  <si>
    <t>3705010638</t>
  </si>
  <si>
    <t>3705010639</t>
  </si>
  <si>
    <t>3705010640</t>
  </si>
  <si>
    <t>3705010641</t>
  </si>
  <si>
    <t>3705010642</t>
  </si>
  <si>
    <t>3705010643</t>
  </si>
  <si>
    <t>3705010644</t>
  </si>
  <si>
    <t>3705010645</t>
  </si>
  <si>
    <t>3705010646</t>
  </si>
  <si>
    <t>3705010647</t>
  </si>
  <si>
    <t>3705010648</t>
  </si>
  <si>
    <t>3705010650</t>
  </si>
  <si>
    <t>3705010651</t>
  </si>
  <si>
    <t>3705010652</t>
  </si>
  <si>
    <t>3705010653</t>
  </si>
  <si>
    <t>3705010654</t>
  </si>
  <si>
    <t>3705010656</t>
  </si>
  <si>
    <t>3705010657</t>
  </si>
  <si>
    <t>3705010660</t>
  </si>
  <si>
    <t>3705010661</t>
  </si>
  <si>
    <t>3705010662</t>
  </si>
  <si>
    <t>3705010663</t>
  </si>
  <si>
    <t>3705010664</t>
  </si>
  <si>
    <t>3705010665</t>
  </si>
  <si>
    <t>3705010666</t>
  </si>
  <si>
    <t>3705010667</t>
  </si>
  <si>
    <t>3705010668</t>
  </si>
  <si>
    <t>3705010669</t>
  </si>
  <si>
    <t>3705010670</t>
  </si>
  <si>
    <t>3705010671</t>
  </si>
  <si>
    <t>3705010672</t>
  </si>
  <si>
    <t>3705010673</t>
  </si>
  <si>
    <t>3705010674</t>
  </si>
  <si>
    <t>3705010675</t>
  </si>
  <si>
    <t>3705010676</t>
  </si>
  <si>
    <t>3705010677</t>
  </si>
  <si>
    <t>3705010678</t>
  </si>
  <si>
    <t>3705010679</t>
  </si>
  <si>
    <t>3705010680</t>
  </si>
  <si>
    <t>3705010681</t>
  </si>
  <si>
    <t>3705010682</t>
  </si>
  <si>
    <t>3705010683</t>
  </si>
  <si>
    <t>3705010684</t>
  </si>
  <si>
    <t>3705010685</t>
  </si>
  <si>
    <t>3705010686</t>
  </si>
  <si>
    <t>3705010687</t>
  </si>
  <si>
    <t>3705010688</t>
  </si>
  <si>
    <t>3705010689</t>
  </si>
  <si>
    <t>3705010691</t>
  </si>
  <si>
    <t>3705010692</t>
  </si>
  <si>
    <t>3705010693</t>
  </si>
  <si>
    <t>3705010695</t>
  </si>
  <si>
    <t>3705010696</t>
  </si>
  <si>
    <t>MODULO DE ENTRADA E SAIDA</t>
  </si>
  <si>
    <t>3705010697</t>
  </si>
  <si>
    <t>3705010698</t>
  </si>
  <si>
    <t>3705010699</t>
  </si>
  <si>
    <t>3705010700</t>
  </si>
  <si>
    <t>3705010701</t>
  </si>
  <si>
    <t>3705010702</t>
  </si>
  <si>
    <t>3705010703</t>
  </si>
  <si>
    <t>3705010704</t>
  </si>
  <si>
    <t>3705010705</t>
  </si>
  <si>
    <t>3705010706</t>
  </si>
  <si>
    <t>3705010707</t>
  </si>
  <si>
    <t>3705010708</t>
  </si>
  <si>
    <t>3705010710</t>
  </si>
  <si>
    <t>3705010713</t>
  </si>
  <si>
    <t>3705010726</t>
  </si>
  <si>
    <t>3705010727</t>
  </si>
  <si>
    <t>3705010730</t>
  </si>
  <si>
    <t>3705010736</t>
  </si>
  <si>
    <t>3705010744</t>
  </si>
  <si>
    <t>3705010747</t>
  </si>
  <si>
    <t>3705010748</t>
  </si>
  <si>
    <t>3705010751</t>
  </si>
  <si>
    <t>3705010752</t>
  </si>
  <si>
    <t>3705010753</t>
  </si>
  <si>
    <t>3705010754</t>
  </si>
  <si>
    <t>3705010755</t>
  </si>
  <si>
    <t>3705010756</t>
  </si>
  <si>
    <t>3705010757</t>
  </si>
  <si>
    <t>3705010758</t>
  </si>
  <si>
    <t>3705010759</t>
  </si>
  <si>
    <t>3705010760</t>
  </si>
  <si>
    <t>3705010761</t>
  </si>
  <si>
    <t>3705010762</t>
  </si>
  <si>
    <t>3705010763</t>
  </si>
  <si>
    <t>3705010764</t>
  </si>
  <si>
    <t>3705010766</t>
  </si>
  <si>
    <t>3705010767</t>
  </si>
  <si>
    <t>3705010768</t>
  </si>
  <si>
    <t>3705010773</t>
  </si>
  <si>
    <t>3705010782</t>
  </si>
  <si>
    <t>3705010783</t>
  </si>
  <si>
    <t>3705010794</t>
  </si>
  <si>
    <t>3705010795</t>
  </si>
  <si>
    <t>3705010802</t>
  </si>
  <si>
    <t>3705010808</t>
  </si>
  <si>
    <t>3705010809</t>
  </si>
  <si>
    <t>3705010810</t>
  </si>
  <si>
    <t>3705010811</t>
  </si>
  <si>
    <t>3705010816</t>
  </si>
  <si>
    <t>3705010817</t>
  </si>
  <si>
    <t>3705010818</t>
  </si>
  <si>
    <t>3705010821</t>
  </si>
  <si>
    <t>3705010822</t>
  </si>
  <si>
    <t>3705010824</t>
  </si>
  <si>
    <t>3705010830</t>
  </si>
  <si>
    <t>3705010836</t>
  </si>
  <si>
    <t>3705010840</t>
  </si>
  <si>
    <t>3705010843</t>
  </si>
  <si>
    <t>3705010852</t>
  </si>
  <si>
    <t>3705010856</t>
  </si>
  <si>
    <t>3705010874</t>
  </si>
  <si>
    <t>3705010883</t>
  </si>
  <si>
    <t>3705010888</t>
  </si>
  <si>
    <t>3705010922</t>
  </si>
  <si>
    <t>3705011075</t>
  </si>
  <si>
    <t>3705011195</t>
  </si>
  <si>
    <t>3705011201</t>
  </si>
  <si>
    <t>3705011213</t>
  </si>
  <si>
    <t>3705011214</t>
  </si>
  <si>
    <t>3705011237</t>
  </si>
  <si>
    <t>3705011238</t>
  </si>
  <si>
    <t>3705011239</t>
  </si>
  <si>
    <t>3705011240</t>
  </si>
  <si>
    <t>3705011241</t>
  </si>
  <si>
    <t>3705011242</t>
  </si>
  <si>
    <t>3705011245</t>
  </si>
  <si>
    <t>3705011246</t>
  </si>
  <si>
    <t>3705011247</t>
  </si>
  <si>
    <t>3705011248</t>
  </si>
  <si>
    <t>3705011251</t>
  </si>
  <si>
    <t>3705011255</t>
  </si>
  <si>
    <t>ANEL DE RETENCAO PARA EIXOS VS M6</t>
  </si>
  <si>
    <t>3705011256</t>
  </si>
  <si>
    <t>3705011257</t>
  </si>
  <si>
    <t>3705011260</t>
  </si>
  <si>
    <t>3705011261</t>
  </si>
  <si>
    <t>3705011269</t>
  </si>
  <si>
    <t>3705011276</t>
  </si>
  <si>
    <t>3705011277</t>
  </si>
  <si>
    <t>3705011278</t>
  </si>
  <si>
    <t>3705011286</t>
  </si>
  <si>
    <t>3705011287</t>
  </si>
  <si>
    <t>3705011288</t>
  </si>
  <si>
    <t>3705011289</t>
  </si>
  <si>
    <t>3705011323</t>
  </si>
  <si>
    <t>3705011334</t>
  </si>
  <si>
    <t>3705011335</t>
  </si>
  <si>
    <t>3705011400</t>
  </si>
  <si>
    <t>3705011405</t>
  </si>
  <si>
    <t>3705011406</t>
  </si>
  <si>
    <t>3705011407</t>
  </si>
  <si>
    <t>3705011408</t>
  </si>
  <si>
    <t>3705011409</t>
  </si>
  <si>
    <t>3705011410</t>
  </si>
  <si>
    <t>3705011412</t>
  </si>
  <si>
    <t>3705011413</t>
  </si>
  <si>
    <t>3705011414</t>
  </si>
  <si>
    <t>3705011415</t>
  </si>
  <si>
    <t>3705011418</t>
  </si>
  <si>
    <t>3705011422</t>
  </si>
  <si>
    <t>3705011500</t>
  </si>
  <si>
    <t>3705011501</t>
  </si>
  <si>
    <t>3705011505</t>
  </si>
  <si>
    <t>3705011518</t>
  </si>
  <si>
    <t>3705011525</t>
  </si>
  <si>
    <t>3705011542</t>
  </si>
  <si>
    <t>3705011543</t>
  </si>
  <si>
    <t>3705011586</t>
  </si>
  <si>
    <t>3705011587</t>
  </si>
  <si>
    <t>3705011588</t>
  </si>
  <si>
    <t>3705011611</t>
  </si>
  <si>
    <t>3705011613</t>
  </si>
  <si>
    <t>3705011614</t>
  </si>
  <si>
    <t>3705011615</t>
  </si>
  <si>
    <t>3705011635</t>
  </si>
  <si>
    <t>3705011641</t>
  </si>
  <si>
    <t>3705011658</t>
  </si>
  <si>
    <t>COLORIMETRO DR300CLORO 0,02-2,00</t>
  </si>
  <si>
    <t>3705011659</t>
  </si>
  <si>
    <t>CLORO TOTAL REAGENTE  DPD PP 10ML</t>
  </si>
  <si>
    <t>3705011660</t>
  </si>
  <si>
    <t>CLORO LIVRE REAGENTE DPD PP 10ML</t>
  </si>
  <si>
    <t>3705011661</t>
  </si>
  <si>
    <t>3705011693</t>
  </si>
  <si>
    <t>JUNTA TEADIT 913/304 3 300LBS</t>
  </si>
  <si>
    <t>3705011710</t>
  </si>
  <si>
    <t>TRANSFORMADOR 500 KVA 13.8/13.2KV TRIFASICO IP 00</t>
  </si>
  <si>
    <t>3705011712</t>
  </si>
  <si>
    <t>MICROSCOPIO BIOLOGICO MIC-100 1600X</t>
  </si>
  <si>
    <t>3705011726</t>
  </si>
  <si>
    <t>TORQUE TESTER TT-170/A</t>
  </si>
  <si>
    <t>3705011729</t>
  </si>
  <si>
    <t>BOTAO IMPULSO 220V COM ILUMINACAO AZUL</t>
  </si>
  <si>
    <t>3705011730</t>
  </si>
  <si>
    <t>LAMPADA LED BAIONETA AZUL 24V</t>
  </si>
  <si>
    <t>3705011733</t>
  </si>
  <si>
    <t>ELETROCALHA P 100X50X3M CH 18 ZINCADA</t>
  </si>
  <si>
    <t>3705011734</t>
  </si>
  <si>
    <t>3705011735</t>
  </si>
  <si>
    <t>CAIXA OPACA 190X140X70 SEM EMBUCHAMENTO</t>
  </si>
  <si>
    <t>3705011736</t>
  </si>
  <si>
    <t>MAO FRANCESA REFORCADA 100</t>
  </si>
  <si>
    <t>3705011737</t>
  </si>
  <si>
    <t>EMENDA INTERNA 100X50 TIPO U</t>
  </si>
  <si>
    <t>3705011738</t>
  </si>
  <si>
    <t>CURVA HORIZONTAL 90 GRAUS 100X50 ZINCADA</t>
  </si>
  <si>
    <t>3705011739</t>
  </si>
  <si>
    <t>TEE VERTICAL DESCIDA LATERAL LISO 100X100</t>
  </si>
  <si>
    <t>3705011741</t>
  </si>
  <si>
    <t>3705011790</t>
  </si>
  <si>
    <t>3705011796</t>
  </si>
  <si>
    <t>3705011798</t>
  </si>
  <si>
    <t>3705011807</t>
  </si>
  <si>
    <t>PIPETA PASTEUR DESCARTAVEL GRADUADA 3ML</t>
  </si>
  <si>
    <t>3705011809</t>
  </si>
  <si>
    <t>3705011818</t>
  </si>
  <si>
    <t>3705011819</t>
  </si>
  <si>
    <t>3705011821</t>
  </si>
  <si>
    <t>PLACA DE PETRI DESCARTAVEL 60X15MM LISA</t>
  </si>
  <si>
    <t>3705011822</t>
  </si>
  <si>
    <t>PLACA DE PETRI DESCARTAVEL 90X15MM LISA</t>
  </si>
  <si>
    <t>3705011829</t>
  </si>
  <si>
    <t>BECKER DE VIDRO GRADUADO FORMA BAIXA 500ML</t>
  </si>
  <si>
    <t>3705011854</t>
  </si>
  <si>
    <t>3705011872</t>
  </si>
  <si>
    <t>BOTAO DE COMANDO EMERGENCIA 22MM</t>
  </si>
  <si>
    <t>3705011873</t>
  </si>
  <si>
    <t>FRONTAL BOTAO ILUMINADO AZUL 22MM</t>
  </si>
  <si>
    <t>3705011874</t>
  </si>
  <si>
    <t>BOTAO DE COMANDO VERDE 22MM</t>
  </si>
  <si>
    <t>3705011875</t>
  </si>
  <si>
    <t>CABO ELETRICO 500V 3 VIAS 1MM</t>
  </si>
  <si>
    <t>3705011876</t>
  </si>
  <si>
    <t>CABO CONEXAO 2 VIAS 0,64 MILIMETRO</t>
  </si>
  <si>
    <t>3705011878</t>
  </si>
  <si>
    <t>CONJUNTO DE COLORACAO DE GRAM</t>
  </si>
  <si>
    <t>3705011911</t>
  </si>
  <si>
    <t>3705011919</t>
  </si>
  <si>
    <t>CHAVE COMBINADA 36</t>
  </si>
  <si>
    <t>3705011922</t>
  </si>
  <si>
    <t>SISTEMA DE FILTRACAO</t>
  </si>
  <si>
    <t>3705011923</t>
  </si>
  <si>
    <t>ELEMENTO FILTRANTE PLISSADO AB</t>
  </si>
  <si>
    <t>3705011924</t>
  </si>
  <si>
    <t>ELEMENTO FILTRANTE EXPANDIDO</t>
  </si>
  <si>
    <t>3705011928</t>
  </si>
  <si>
    <t>VALVULA BORBOLETA OD 1,5 WVW MA E</t>
  </si>
  <si>
    <t>3705011929</t>
  </si>
  <si>
    <t>VALVULA BORBOLETA OD 2,0 WVW MA E</t>
  </si>
  <si>
    <t>3705011930</t>
  </si>
  <si>
    <t>VALVULA BORBOLETA OD 1.5 WVW NC E</t>
  </si>
  <si>
    <t>3705011931</t>
  </si>
  <si>
    <t>VALVULA BORBOLETA OD 2.0 WVW NC E</t>
  </si>
  <si>
    <t>3705011932</t>
  </si>
  <si>
    <t>VALVULA BORBOLETA OD 2.5 WVW NC E</t>
  </si>
  <si>
    <t>3705011933</t>
  </si>
  <si>
    <t>VALVULA DE ASSENTO S OD1.5 130 NC E</t>
  </si>
  <si>
    <t>3705011934</t>
  </si>
  <si>
    <t>SENSOR INDUTIVO M12 NBB4-12GM50</t>
  </si>
  <si>
    <t>3705011944</t>
  </si>
  <si>
    <t>NO BREAK NHS 1200VA BIVOLT</t>
  </si>
  <si>
    <t>3705011948</t>
  </si>
  <si>
    <t>ENVOLVEDORA AUT ER 1800 STANDARD TUNEL ELETRICO</t>
  </si>
  <si>
    <t>3705011958</t>
  </si>
  <si>
    <t>VALVULA BORBOLETA OD 1.0 WVW NC E</t>
  </si>
  <si>
    <t>3705011960</t>
  </si>
  <si>
    <t>VALVULA BORBOLETA OD 3,0 WVW MA E</t>
  </si>
  <si>
    <t>3705011963</t>
  </si>
  <si>
    <t>OD1 VALVULA BORBOLETA</t>
  </si>
  <si>
    <t>3705011987</t>
  </si>
  <si>
    <t>EMENDA DE CORREIA 400MM</t>
  </si>
  <si>
    <t>3705012092</t>
  </si>
  <si>
    <t>ROLETE D35 D12 B10</t>
  </si>
  <si>
    <t>3705012095</t>
  </si>
  <si>
    <t>POLIA PARA CORREIA DENTADA</t>
  </si>
  <si>
    <t>3705012096</t>
  </si>
  <si>
    <t>CAMISA EXTERNA T36</t>
  </si>
  <si>
    <t>3705012097</t>
  </si>
  <si>
    <t>MOLA DE PRESSAO D1-29,45 D2-24,95 L-121</t>
  </si>
  <si>
    <t>3705012098</t>
  </si>
  <si>
    <t>LUVA EXTERNA T36</t>
  </si>
  <si>
    <t>3705012099</t>
  </si>
  <si>
    <t>DISCO DA12,2 DA24 X3</t>
  </si>
  <si>
    <t>3705012100</t>
  </si>
  <si>
    <t>ANEL DE RETENCAO 20X1,2</t>
  </si>
  <si>
    <t>3705012101</t>
  </si>
  <si>
    <t>ANEL DE RETENCAO 14X1</t>
  </si>
  <si>
    <t>3705012103</t>
  </si>
  <si>
    <t>PINO L1 73 L2 27,5</t>
  </si>
  <si>
    <t>3705012105</t>
  </si>
  <si>
    <t>SUPORTE M2 21,6 N5</t>
  </si>
  <si>
    <t>3705012107</t>
  </si>
  <si>
    <t>PORCA SEXTAVADA M12X1,5</t>
  </si>
  <si>
    <t>3705012108</t>
  </si>
  <si>
    <t>ROLAMENTO DE ESFERA 6000</t>
  </si>
  <si>
    <t>3705012109</t>
  </si>
  <si>
    <t>PINO ESTRIADO ISO 8742</t>
  </si>
  <si>
    <t>3705012112</t>
  </si>
  <si>
    <t>ANEL ELASTICO A 12</t>
  </si>
  <si>
    <t>3705012115</t>
  </si>
  <si>
    <t>JUNTA DE AMORTECIMENTO 57,1X49X4,8</t>
  </si>
  <si>
    <t>3705012117</t>
  </si>
  <si>
    <t>JUNTA DE HASTE RG</t>
  </si>
  <si>
    <t>3705012119</t>
  </si>
  <si>
    <t>GUIA 24X12X21</t>
  </si>
  <si>
    <t>3705012121</t>
  </si>
  <si>
    <t>DISCO DE VEDACAO 31X51X4</t>
  </si>
  <si>
    <t>3705012122</t>
  </si>
  <si>
    <t>ARRUELA DISTANCIADORA 20X7X2</t>
  </si>
  <si>
    <t>3705012123</t>
  </si>
  <si>
    <t>PARAFUSO ALLEN M6X16</t>
  </si>
  <si>
    <t>3705012124</t>
  </si>
  <si>
    <t>ROLETE DE CAME D47</t>
  </si>
  <si>
    <t>3705012125</t>
  </si>
  <si>
    <t>ALAVANCA D42 194,3X93,1X25</t>
  </si>
  <si>
    <t>3705012126</t>
  </si>
  <si>
    <t>MOLA DO PRATO ROSCADA</t>
  </si>
  <si>
    <t>3705012128</t>
  </si>
  <si>
    <t>LINGUETA DE BLOQUEIO DO MOLDE DE SOPRO</t>
  </si>
  <si>
    <t>3705012130</t>
  </si>
  <si>
    <t>CHAPA DA ESPONJA KRONES</t>
  </si>
  <si>
    <t>3705012131</t>
  </si>
  <si>
    <t>TUBO DISTANCIADOR DE 22 E 15,1</t>
  </si>
  <si>
    <t>3705012132</t>
  </si>
  <si>
    <t>BUCHA DISTANCIADORA</t>
  </si>
  <si>
    <t>3705012133</t>
  </si>
  <si>
    <t>POLIA COM ROLAMENTO</t>
  </si>
  <si>
    <t>3705012135</t>
  </si>
  <si>
    <t>PINO REFORCADO PARA RODA 40MM</t>
  </si>
  <si>
    <t>3705012136</t>
  </si>
  <si>
    <t>PARAFUSO ALLEN M6X25</t>
  </si>
  <si>
    <t>3705012137</t>
  </si>
  <si>
    <t>PLACA/DISCO ROLETE DO CAME</t>
  </si>
  <si>
    <t>3705012139</t>
  </si>
  <si>
    <t>ANEL DE RETENCAO 32X1,2</t>
  </si>
  <si>
    <t>3705012140</t>
  </si>
  <si>
    <t>ROLAMENTO 6202 RS</t>
  </si>
  <si>
    <t>3705012141</t>
  </si>
  <si>
    <t>ANEL DE RETENCAO 35X1,5</t>
  </si>
  <si>
    <t>3705012144</t>
  </si>
  <si>
    <t>ALAVANCA DE COMUTACAO</t>
  </si>
  <si>
    <t>3705012145</t>
  </si>
  <si>
    <t>TUBO DE MONTAGEM KRONES</t>
  </si>
  <si>
    <t>3705012149</t>
  </si>
  <si>
    <t>ROLAMENTO DE ESFERA D22</t>
  </si>
  <si>
    <t>3705012150</t>
  </si>
  <si>
    <t>ROLDANA COM ROLAMENTO 0907399689</t>
  </si>
  <si>
    <t>3705012151</t>
  </si>
  <si>
    <t>ROLAMENTO DE ESFERA 61800 2RS</t>
  </si>
  <si>
    <t>3705012153</t>
  </si>
  <si>
    <t>ANEL DE RETENCAO 12X1</t>
  </si>
  <si>
    <t>3705012154</t>
  </si>
  <si>
    <t>MOLA DE TRACAO D 12,2 L 34,5</t>
  </si>
  <si>
    <t>3705012156</t>
  </si>
  <si>
    <t>DISTANCIADOR L 2,8</t>
  </si>
  <si>
    <t>3705012157</t>
  </si>
  <si>
    <t>MOLA DE TRACAO D 13,1 L 32,5</t>
  </si>
  <si>
    <t>3705012158</t>
  </si>
  <si>
    <t>ROLETE DE CAME D 32MM</t>
  </si>
  <si>
    <t>3705012216</t>
  </si>
  <si>
    <t>CONJUNTO DE VEDACOES DO DISTRIBUIDOR</t>
  </si>
  <si>
    <t>3705012244</t>
  </si>
  <si>
    <t>NO BREAK PREMIUM ONLINE 1500VA 220V</t>
  </si>
  <si>
    <t>3705012255</t>
  </si>
  <si>
    <t>QUADRO ELETRICO MEDIDAS EXT 1200X800X400MM</t>
  </si>
  <si>
    <t>3705012256</t>
  </si>
  <si>
    <t>CONECTOR SAK 2,5MM VERDE BORNE</t>
  </si>
  <si>
    <t>3705012257</t>
  </si>
  <si>
    <t>CONECTOR SAK 2,5MM CINZA BORNE</t>
  </si>
  <si>
    <t>3705012258</t>
  </si>
  <si>
    <t>BARRA ROSCADA 1/4 ZINCADA</t>
  </si>
  <si>
    <t>3705012259</t>
  </si>
  <si>
    <t>CONECTOR SAK 2,5MM AZUL BORNE</t>
  </si>
  <si>
    <t>3705012260</t>
  </si>
  <si>
    <t>BOTAO VERDE E VERMELHO 22MM 230V 1NA+1NF</t>
  </si>
  <si>
    <t>3705012261</t>
  </si>
  <si>
    <t>MINI CONTATOR CW07 220V 60HZ</t>
  </si>
  <si>
    <t>3705012262</t>
  </si>
  <si>
    <t>LAMPADA SINALEIRO LED VERMELHO 22MM 220V</t>
  </si>
  <si>
    <t>3705012263</t>
  </si>
  <si>
    <t>LAMPADA SINALEIRO LED VERDE 22MM 220V</t>
  </si>
  <si>
    <t>3705012264</t>
  </si>
  <si>
    <t>LAMPADA SINALEIRO LED AMARELO 22MM 220V</t>
  </si>
  <si>
    <t>3705012265</t>
  </si>
  <si>
    <t>ARCO FIXACAO M6 30 ALTURA 46MM</t>
  </si>
  <si>
    <t>3705012266</t>
  </si>
  <si>
    <t>3705012280</t>
  </si>
  <si>
    <t>PALLET DE CONTENCAO PARA IBC 1000L 209X138X63CM AMARELO</t>
  </si>
  <si>
    <t>3705012307</t>
  </si>
  <si>
    <t>SERVOMOTOR 13,5NM</t>
  </si>
  <si>
    <t>3705012319</t>
  </si>
  <si>
    <t>CAMERA USB3 DE ALTA RESOLUCAO</t>
  </si>
  <si>
    <t>3705012320</t>
  </si>
  <si>
    <t>SEAMVIEW SOFTWARE</t>
  </si>
  <si>
    <t>3705012321</t>
  </si>
  <si>
    <t>CALIBRADOR VSI</t>
  </si>
  <si>
    <t>3705012324</t>
  </si>
  <si>
    <t>VEDACAO PERFILADA 275X6</t>
  </si>
  <si>
    <t>3705012335</t>
  </si>
  <si>
    <t>PINO DE FIXACAO ISO 8752 4X10 A2</t>
  </si>
  <si>
    <t>3705012358</t>
  </si>
  <si>
    <t>ANEL DE RETENCAO 42X1,75 AC</t>
  </si>
  <si>
    <t>3705012399</t>
  </si>
  <si>
    <t>DIFUSOR 90X1000 EPDM</t>
  </si>
  <si>
    <t>3705012400</t>
  </si>
  <si>
    <t>BUCHA DO NIPLE 3/4</t>
  </si>
  <si>
    <t>3705012421</t>
  </si>
  <si>
    <t>CURVA INOX 304 2.1/2 CHAPA 1,5L</t>
  </si>
  <si>
    <t>3705012422</t>
  </si>
  <si>
    <t>LUVA INOX 150LBS BSP 3/4 POLEGADAS</t>
  </si>
  <si>
    <t>3705016981</t>
  </si>
  <si>
    <t>0502</t>
  </si>
  <si>
    <t>3705020059</t>
  </si>
  <si>
    <t>3705030003</t>
  </si>
  <si>
    <t>0503</t>
  </si>
  <si>
    <t>3705030011</t>
  </si>
  <si>
    <t>3705030015</t>
  </si>
  <si>
    <t>3705050002</t>
  </si>
  <si>
    <t>0505</t>
  </si>
  <si>
    <t>3705050008</t>
  </si>
  <si>
    <t>3705050026</t>
  </si>
  <si>
    <t>3705050027</t>
  </si>
  <si>
    <t>3705050028</t>
  </si>
  <si>
    <t>3705050041</t>
  </si>
  <si>
    <t>3705050047</t>
  </si>
  <si>
    <t>3705050052</t>
  </si>
  <si>
    <t>3705050055</t>
  </si>
  <si>
    <t>3705050056</t>
  </si>
  <si>
    <t>3705050071</t>
  </si>
  <si>
    <t>3705050073</t>
  </si>
  <si>
    <t>3705050075</t>
  </si>
  <si>
    <t>3705050076</t>
  </si>
  <si>
    <t>3705050082</t>
  </si>
  <si>
    <t>3705050103</t>
  </si>
  <si>
    <t>3705050116</t>
  </si>
  <si>
    <t>3705050142</t>
  </si>
  <si>
    <t>3705050146</t>
  </si>
  <si>
    <t>3705050147</t>
  </si>
  <si>
    <t>3705050204</t>
  </si>
  <si>
    <t>3705050223</t>
  </si>
  <si>
    <t>3705050230</t>
  </si>
  <si>
    <t>3705050236</t>
  </si>
  <si>
    <t>3705050238</t>
  </si>
  <si>
    <t>3705050251</t>
  </si>
  <si>
    <t>3705050262</t>
  </si>
  <si>
    <t>3705050265</t>
  </si>
  <si>
    <t>3705050269</t>
  </si>
  <si>
    <t>3705050278</t>
  </si>
  <si>
    <t>3705050290</t>
  </si>
  <si>
    <t>3705050292</t>
  </si>
  <si>
    <t>3705050293</t>
  </si>
  <si>
    <t>3705050294</t>
  </si>
  <si>
    <t>3705050295</t>
  </si>
  <si>
    <t>3705050296</t>
  </si>
  <si>
    <t>3705050297</t>
  </si>
  <si>
    <t>3705050304</t>
  </si>
  <si>
    <t>3705050305</t>
  </si>
  <si>
    <t>3705050306</t>
  </si>
  <si>
    <t>3705050310</t>
  </si>
  <si>
    <t>3705050316</t>
  </si>
  <si>
    <t>3705050318</t>
  </si>
  <si>
    <t>3705050327</t>
  </si>
  <si>
    <t>3705050330</t>
  </si>
  <si>
    <t>3705050346</t>
  </si>
  <si>
    <t>ACOPLAMENTO SAIDA PERFIL 38X38 ZINCADO</t>
  </si>
  <si>
    <t>3705050360</t>
  </si>
  <si>
    <t>3705050361</t>
  </si>
  <si>
    <t>3705050362</t>
  </si>
  <si>
    <t>3705050373</t>
  </si>
  <si>
    <t>3705050376</t>
  </si>
  <si>
    <t>3705050385</t>
  </si>
  <si>
    <t>3705050392</t>
  </si>
  <si>
    <t>VALVULA DESCARGA O OD2.5 10 3-12,8 BAR E</t>
  </si>
  <si>
    <t>3705050398</t>
  </si>
  <si>
    <t>3705050402</t>
  </si>
  <si>
    <t>3705050404</t>
  </si>
  <si>
    <t>3705050444</t>
  </si>
  <si>
    <t>3705050447</t>
  </si>
  <si>
    <t>3705050448</t>
  </si>
  <si>
    <t>3705050449</t>
  </si>
  <si>
    <t>3705050451</t>
  </si>
  <si>
    <t>3705050452</t>
  </si>
  <si>
    <t>3705050453</t>
  </si>
  <si>
    <t>3705050454</t>
  </si>
  <si>
    <t>3705050455</t>
  </si>
  <si>
    <t>3705050458</t>
  </si>
  <si>
    <t>3705050479</t>
  </si>
  <si>
    <t>BARRA ROSCADA 1/2X1M INOX 304</t>
  </si>
  <si>
    <t>3705050493</t>
  </si>
  <si>
    <t>3705050499</t>
  </si>
  <si>
    <t>3705050501</t>
  </si>
  <si>
    <t>3705050516</t>
  </si>
  <si>
    <t>3705050517</t>
  </si>
  <si>
    <t>3705050521</t>
  </si>
  <si>
    <t>3705050522</t>
  </si>
  <si>
    <t>3705050524</t>
  </si>
  <si>
    <t>3705050525</t>
  </si>
  <si>
    <t>3705050526</t>
  </si>
  <si>
    <t>3705050528</t>
  </si>
  <si>
    <t>3705050529</t>
  </si>
  <si>
    <t>3705050534</t>
  </si>
  <si>
    <t>3705050536</t>
  </si>
  <si>
    <t>3705050540</t>
  </si>
  <si>
    <t>3705050544</t>
  </si>
  <si>
    <t>3705050545</t>
  </si>
  <si>
    <t>3705050565</t>
  </si>
  <si>
    <t>3705050570</t>
  </si>
  <si>
    <t>3705050571</t>
  </si>
  <si>
    <t>3705050574</t>
  </si>
  <si>
    <t>3705050595</t>
  </si>
  <si>
    <t>3705050609</t>
  </si>
  <si>
    <t>QUADRO DE COMANDO 1900X800X600 COM SOLER VAZIO</t>
  </si>
  <si>
    <t>3705050611</t>
  </si>
  <si>
    <t>3705050612</t>
  </si>
  <si>
    <t>3705050620</t>
  </si>
  <si>
    <t>ARGAMASSA IMPERMEABILIZANTE SEMI FLEXIVEL 18KG</t>
  </si>
  <si>
    <t>3705050626</t>
  </si>
  <si>
    <t>3705050627</t>
  </si>
  <si>
    <t>3705050629</t>
  </si>
  <si>
    <t>3705050630</t>
  </si>
  <si>
    <t>3705050631</t>
  </si>
  <si>
    <t>3705050632</t>
  </si>
  <si>
    <t>3705050638</t>
  </si>
  <si>
    <t>3705050640</t>
  </si>
  <si>
    <t>3705050641</t>
  </si>
  <si>
    <t>3705050643</t>
  </si>
  <si>
    <t>3705050650</t>
  </si>
  <si>
    <t>3705050651</t>
  </si>
  <si>
    <t>3705050652</t>
  </si>
  <si>
    <t>3705050653</t>
  </si>
  <si>
    <t>3705050654</t>
  </si>
  <si>
    <t>3705050655</t>
  </si>
  <si>
    <t>3705050661</t>
  </si>
  <si>
    <t>3705050663</t>
  </si>
  <si>
    <t>ARRUELA LISA INOX 1/4</t>
  </si>
  <si>
    <t>3705050675</t>
  </si>
  <si>
    <t>3705050689</t>
  </si>
  <si>
    <t>3705050692</t>
  </si>
  <si>
    <t>3705050693</t>
  </si>
  <si>
    <t>3705050707</t>
  </si>
  <si>
    <t>3705050735</t>
  </si>
  <si>
    <t>3705050739</t>
  </si>
  <si>
    <t>3705050743</t>
  </si>
  <si>
    <t>3705050756</t>
  </si>
  <si>
    <t>3705050787</t>
  </si>
  <si>
    <t>OCULOS DE PROTECAO INCOLOR</t>
  </si>
  <si>
    <t>3705050788</t>
  </si>
  <si>
    <t>3705050809</t>
  </si>
  <si>
    <t>3705050810</t>
  </si>
  <si>
    <t>3705050831</t>
  </si>
  <si>
    <t>3705050836</t>
  </si>
  <si>
    <t>3705050846</t>
  </si>
  <si>
    <t>3705050847</t>
  </si>
  <si>
    <t>3705050851</t>
  </si>
  <si>
    <t>3705050883</t>
  </si>
  <si>
    <t>3705050884</t>
  </si>
  <si>
    <t>3705050885</t>
  </si>
  <si>
    <t>3705050886</t>
  </si>
  <si>
    <t>3705050898</t>
  </si>
  <si>
    <t>3705050922</t>
  </si>
  <si>
    <t>3705050944</t>
  </si>
  <si>
    <t>3705050947</t>
  </si>
  <si>
    <t>3705050956</t>
  </si>
  <si>
    <t>3705050971</t>
  </si>
  <si>
    <t>3705050976</t>
  </si>
  <si>
    <t>3705050983</t>
  </si>
  <si>
    <t>PLACA SANITARIO MASCULINO</t>
  </si>
  <si>
    <t>3705050985</t>
  </si>
  <si>
    <t>PLACA SANITARIO FEMININO</t>
  </si>
  <si>
    <t>3705050997</t>
  </si>
  <si>
    <t>3705051010</t>
  </si>
  <si>
    <t>3705051018</t>
  </si>
  <si>
    <t>3705051019</t>
  </si>
  <si>
    <t>3705051023</t>
  </si>
  <si>
    <t>3705051037</t>
  </si>
  <si>
    <t>3705051039</t>
  </si>
  <si>
    <t>3705051060</t>
  </si>
  <si>
    <t>3705051061</t>
  </si>
  <si>
    <t>3705051085</t>
  </si>
  <si>
    <t>3705051087</t>
  </si>
  <si>
    <t>3705051089</t>
  </si>
  <si>
    <t>3705051090</t>
  </si>
  <si>
    <t>3705051095</t>
  </si>
  <si>
    <t>3705051096</t>
  </si>
  <si>
    <t>3705051097</t>
  </si>
  <si>
    <t>3705051155</t>
  </si>
  <si>
    <t>3705051183</t>
  </si>
  <si>
    <t>3705051185</t>
  </si>
  <si>
    <t>3705051186</t>
  </si>
  <si>
    <t>3705051203</t>
  </si>
  <si>
    <t>3705051206</t>
  </si>
  <si>
    <t>3705051214</t>
  </si>
  <si>
    <t>3705051245</t>
  </si>
  <si>
    <t>3705051246</t>
  </si>
  <si>
    <t>3705051247</t>
  </si>
  <si>
    <t>3705051269</t>
  </si>
  <si>
    <t>3705051270</t>
  </si>
  <si>
    <t>3705051271</t>
  </si>
  <si>
    <t>3705051272</t>
  </si>
  <si>
    <t>3705051273</t>
  </si>
  <si>
    <t>3705051275</t>
  </si>
  <si>
    <t>3705051281</t>
  </si>
  <si>
    <t>3705051289</t>
  </si>
  <si>
    <t>3705051296</t>
  </si>
  <si>
    <t>3705051321</t>
  </si>
  <si>
    <t>3705051329</t>
  </si>
  <si>
    <t>3705051342</t>
  </si>
  <si>
    <t>3705051343</t>
  </si>
  <si>
    <t>3705051344</t>
  </si>
  <si>
    <t>3705051345</t>
  </si>
  <si>
    <t>3705051392</t>
  </si>
  <si>
    <t>3705051413</t>
  </si>
  <si>
    <t>3705051418</t>
  </si>
  <si>
    <t>3705051438</t>
  </si>
  <si>
    <t>3705051451</t>
  </si>
  <si>
    <t>3705051453</t>
  </si>
  <si>
    <t>3705051454</t>
  </si>
  <si>
    <t>3705051455</t>
  </si>
  <si>
    <t>3705051456</t>
  </si>
  <si>
    <t>3705051457</t>
  </si>
  <si>
    <t>3705051458</t>
  </si>
  <si>
    <t>3705051459</t>
  </si>
  <si>
    <t>3705051527</t>
  </si>
  <si>
    <t>3705051528</t>
  </si>
  <si>
    <t>3705051538</t>
  </si>
  <si>
    <t>3705051562</t>
  </si>
  <si>
    <t>3705051608</t>
  </si>
  <si>
    <t>3705051609</t>
  </si>
  <si>
    <t>3705051610</t>
  </si>
  <si>
    <t>3705051611</t>
  </si>
  <si>
    <t>3705051612</t>
  </si>
  <si>
    <t>3705051613</t>
  </si>
  <si>
    <t>3705051614</t>
  </si>
  <si>
    <t>3705051615</t>
  </si>
  <si>
    <t>3705051617</t>
  </si>
  <si>
    <t>3705051618</t>
  </si>
  <si>
    <t>3705051619</t>
  </si>
  <si>
    <t>3705051620</t>
  </si>
  <si>
    <t>3705051621</t>
  </si>
  <si>
    <t>3705051622</t>
  </si>
  <si>
    <t>3705051624</t>
  </si>
  <si>
    <t>3705051625</t>
  </si>
  <si>
    <t>3705051626</t>
  </si>
  <si>
    <t>3705051627</t>
  </si>
  <si>
    <t>3705051628</t>
  </si>
  <si>
    <t>3705051629</t>
  </si>
  <si>
    <t>3705051636</t>
  </si>
  <si>
    <t>3705051647</t>
  </si>
  <si>
    <t>3705051649</t>
  </si>
  <si>
    <t>3705051654</t>
  </si>
  <si>
    <t>3705051751</t>
  </si>
  <si>
    <t>3705051772</t>
  </si>
  <si>
    <t>3705051776</t>
  </si>
  <si>
    <t>3705051892</t>
  </si>
  <si>
    <t>3705051893</t>
  </si>
  <si>
    <t>3705051894</t>
  </si>
  <si>
    <t>3705051895</t>
  </si>
  <si>
    <t>3705051896</t>
  </si>
  <si>
    <t>3705051897</t>
  </si>
  <si>
    <t>3705051913</t>
  </si>
  <si>
    <t>3705051996</t>
  </si>
  <si>
    <t>3705051997</t>
  </si>
  <si>
    <t>3705051998</t>
  </si>
  <si>
    <t>3705051999</t>
  </si>
  <si>
    <t>3705052000</t>
  </si>
  <si>
    <t>3705052001</t>
  </si>
  <si>
    <t>3705052025</t>
  </si>
  <si>
    <t>3705052026</t>
  </si>
  <si>
    <t>3705052027</t>
  </si>
  <si>
    <t>3705052028</t>
  </si>
  <si>
    <t>3705052032</t>
  </si>
  <si>
    <t>3705052089</t>
  </si>
  <si>
    <t>3705052112</t>
  </si>
  <si>
    <t>3705052123</t>
  </si>
  <si>
    <t>3705052124</t>
  </si>
  <si>
    <t>3705052125</t>
  </si>
  <si>
    <t>3705052137</t>
  </si>
  <si>
    <t>3705052161</t>
  </si>
  <si>
    <t>3705052198</t>
  </si>
  <si>
    <t>3705052208</t>
  </si>
  <si>
    <t>3705052211</t>
  </si>
  <si>
    <t>3705052241</t>
  </si>
  <si>
    <t>3705052242</t>
  </si>
  <si>
    <t>3705052243</t>
  </si>
  <si>
    <t>3705052244</t>
  </si>
  <si>
    <t>3705052245</t>
  </si>
  <si>
    <t>3705052247</t>
  </si>
  <si>
    <t>3705052276</t>
  </si>
  <si>
    <t>3705052282</t>
  </si>
  <si>
    <t>3705052304</t>
  </si>
  <si>
    <t>3705052321</t>
  </si>
  <si>
    <t>3705052323</t>
  </si>
  <si>
    <t>3705052344</t>
  </si>
  <si>
    <t>3705052345</t>
  </si>
  <si>
    <t>3705052364</t>
  </si>
  <si>
    <t>3705052372</t>
  </si>
  <si>
    <t>3705052373</t>
  </si>
  <si>
    <t>3705052374</t>
  </si>
  <si>
    <t>3705052423</t>
  </si>
  <si>
    <t>3705052424</t>
  </si>
  <si>
    <t>3705052425</t>
  </si>
  <si>
    <t>3705052426</t>
  </si>
  <si>
    <t>3705052427</t>
  </si>
  <si>
    <t>3705052428</t>
  </si>
  <si>
    <t>3705052429</t>
  </si>
  <si>
    <t>3705052430</t>
  </si>
  <si>
    <t>3705052431</t>
  </si>
  <si>
    <t>3705052432</t>
  </si>
  <si>
    <t>3705052433</t>
  </si>
  <si>
    <t>3705052434</t>
  </si>
  <si>
    <t>3705052438</t>
  </si>
  <si>
    <t>3705052439</t>
  </si>
  <si>
    <t>3705052456</t>
  </si>
  <si>
    <t>3705052457</t>
  </si>
  <si>
    <t>3705052458</t>
  </si>
  <si>
    <t>3705052667</t>
  </si>
  <si>
    <t>3705052692</t>
  </si>
  <si>
    <t>3705052709</t>
  </si>
  <si>
    <t>3705052745</t>
  </si>
  <si>
    <t>3705052770</t>
  </si>
  <si>
    <t>3705052771</t>
  </si>
  <si>
    <t>3705052773</t>
  </si>
  <si>
    <t>3705052774</t>
  </si>
  <si>
    <t>3705052783</t>
  </si>
  <si>
    <t>3705052784</t>
  </si>
  <si>
    <t>3705052823</t>
  </si>
  <si>
    <t>3705052854</t>
  </si>
  <si>
    <t>3705052871</t>
  </si>
  <si>
    <t>LUMINARIA DE EMERGENCIA 1200 LUMENS</t>
  </si>
  <si>
    <t>3705052873</t>
  </si>
  <si>
    <t>3705052931</t>
  </si>
  <si>
    <t>CARVAO ATIVADO QR-123 GRANULADO 8X30</t>
  </si>
  <si>
    <t>3705052932</t>
  </si>
  <si>
    <t>ISOOCTANO PA</t>
  </si>
  <si>
    <t>3705053012</t>
  </si>
  <si>
    <t>MANGUEIRA PARA HIDRANTE 1.1/2X15MT</t>
  </si>
  <si>
    <t>3705053113</t>
  </si>
  <si>
    <t>CURVA VERTICAL INTERNA 90 GRAUS 38X38MM</t>
  </si>
  <si>
    <t>3705053122</t>
  </si>
  <si>
    <t>TERMINAL COMPRESSAO 25MM 1 FURO M8</t>
  </si>
  <si>
    <t>3705053149</t>
  </si>
  <si>
    <t>PLACA 15X20 RISCO DE CHOQUE</t>
  </si>
  <si>
    <t>3705053150</t>
  </si>
  <si>
    <t>PLACA 20X30 SAIDA EMERGENCIA</t>
  </si>
  <si>
    <t>3705053151</t>
  </si>
  <si>
    <t>PLACA EDUCATIVA FEMININO</t>
  </si>
  <si>
    <t>3705053152</t>
  </si>
  <si>
    <t>PLACA EDUCATIVA MASCULINO</t>
  </si>
  <si>
    <t>3705053191</t>
  </si>
  <si>
    <t>BUCHA PARA PARAFUSO N06</t>
  </si>
  <si>
    <t>3705053192</t>
  </si>
  <si>
    <t>PARAFUSO PHILIPS 4,0X35MM</t>
  </si>
  <si>
    <t>3705053197</t>
  </si>
  <si>
    <t>FITA TELADA PARA JUNTA 100MX48MM</t>
  </si>
  <si>
    <t>3705053198</t>
  </si>
  <si>
    <t>CADEADO 45MM</t>
  </si>
  <si>
    <t>3705053230</t>
  </si>
  <si>
    <t>PLACA ROTA FUGA SAIDA S12 25X50 CM</t>
  </si>
  <si>
    <t>3705053231</t>
  </si>
  <si>
    <t>PLACA ROTA FUGA SAIDA S12 26X13 CM</t>
  </si>
  <si>
    <t>3705053232</t>
  </si>
  <si>
    <t>PLACA ROTA FUGA ESQUERDA S2 50X25 CM</t>
  </si>
  <si>
    <t>3705053233</t>
  </si>
  <si>
    <t>EXTINTOR INCENDIO CO2 6KG</t>
  </si>
  <si>
    <t>3705053234</t>
  </si>
  <si>
    <t>EXTINTOR INCENDIO PQS BC 6KG</t>
  </si>
  <si>
    <t>3705053235</t>
  </si>
  <si>
    <t>PLACA EXTINTOR PO QUIMICO BC</t>
  </si>
  <si>
    <t>3705053236</t>
  </si>
  <si>
    <t>PLACA EXTINTOR CO2</t>
  </si>
  <si>
    <t>3705053295</t>
  </si>
  <si>
    <t>SOPRADOR TIPO ROOTS EBSV-3-3D45B</t>
  </si>
  <si>
    <t>3705053386</t>
  </si>
  <si>
    <t>BOMBA COM INVERSOR DE FREQUENCIA 2 45MCA</t>
  </si>
  <si>
    <t>3705053454</t>
  </si>
  <si>
    <t>BOTAO SIEMENS DUPLO SINALIZADO 1NA1NF 24 V 3SB6133-3CA24-1MK0</t>
  </si>
  <si>
    <t>3705053556</t>
  </si>
  <si>
    <t>TERMINAL COMPRESSAO 16MM</t>
  </si>
  <si>
    <t>3705053584</t>
  </si>
  <si>
    <t>ARRUELA BICROM LISA 1/4</t>
  </si>
  <si>
    <t>3705053608</t>
  </si>
  <si>
    <t>VALVULA BORBOLETA OD 3.0 WVW NC E</t>
  </si>
  <si>
    <t>3705053772</t>
  </si>
  <si>
    <t>VALVULA BORBOLETA B OD 3.0 FVF MA E</t>
  </si>
  <si>
    <t>3705053773</t>
  </si>
  <si>
    <t>UNIDADE DE ACIONAMENTO ROTATIVO B D85 NC NO</t>
  </si>
  <si>
    <t>3705053872</t>
  </si>
  <si>
    <t>OD2 VALVULA BORBOLETA</t>
  </si>
  <si>
    <t>3705053873</t>
  </si>
  <si>
    <t>OD3 VALVULA BORBOLETA</t>
  </si>
  <si>
    <t>3705053874</t>
  </si>
  <si>
    <t>OD 3 MA VALVULA</t>
  </si>
  <si>
    <t>3705053875</t>
  </si>
  <si>
    <t>OD 1.5 VALVULA BORBOLETA B</t>
  </si>
  <si>
    <t>3705053876</t>
  </si>
  <si>
    <t>OD 2.5 10 VALVULA  3-12 BAR</t>
  </si>
  <si>
    <t>3705053878</t>
  </si>
  <si>
    <t>OD1,5 V NC BORBOLETA</t>
  </si>
  <si>
    <t>3705053879</t>
  </si>
  <si>
    <t>OD2,0 V NC BORBOLETA</t>
  </si>
  <si>
    <t>3705053880</t>
  </si>
  <si>
    <t>OD2,5 V NC BORBOLETA</t>
  </si>
  <si>
    <t>3705053881</t>
  </si>
  <si>
    <t>OD3,0 V NC BORBOLETA</t>
  </si>
  <si>
    <t>3705053882</t>
  </si>
  <si>
    <t>V OD 15 130 ASSENTO</t>
  </si>
  <si>
    <t>3705053909</t>
  </si>
  <si>
    <t>ARRUELA LISA 1/4 ZINCADA</t>
  </si>
  <si>
    <t>3705053962</t>
  </si>
  <si>
    <t>TALABARTE EM Y FITA AZUL ABS 1,30MMX45MM</t>
  </si>
  <si>
    <t>3705053996</t>
  </si>
  <si>
    <t>CONDUITE FECHADO ZINCADO 1 LEVE</t>
  </si>
  <si>
    <t>3705053997</t>
  </si>
  <si>
    <t>CAIXA DE PASSAGEM 30X30 SOBREPOR BRANCO</t>
  </si>
  <si>
    <t>3705053998</t>
  </si>
  <si>
    <t>TERMINAL PINO 1,5/2,5MM CURTO</t>
  </si>
  <si>
    <t>3705053999</t>
  </si>
  <si>
    <t>TERMINAL ANEL 1,5/2,5MM FURO 6MM</t>
  </si>
  <si>
    <t>3705054001</t>
  </si>
  <si>
    <t>DISJUNTOR C 2X20A</t>
  </si>
  <si>
    <t>3705054002</t>
  </si>
  <si>
    <t>ABRACADEIRA D COM CUNHA 1</t>
  </si>
  <si>
    <t>3705054003</t>
  </si>
  <si>
    <t>CONTATOR 25-11-30D23 220V</t>
  </si>
  <si>
    <t>3705054004</t>
  </si>
  <si>
    <t>QUADRO 4040-20</t>
  </si>
  <si>
    <t>3705054005</t>
  </si>
  <si>
    <t>BOTAO SELETOR 3 POSICOES FIXA CURTO 2NA</t>
  </si>
  <si>
    <t>3705054006</t>
  </si>
  <si>
    <t>CABO FLEXIVEL 1,5MM PRETO</t>
  </si>
  <si>
    <t>3705054008</t>
  </si>
  <si>
    <t>CANALETA ABERTA 30X30 CINZA</t>
  </si>
  <si>
    <t>3705054010</t>
  </si>
  <si>
    <t>3705054011</t>
  </si>
  <si>
    <t>PARAFUSO 4,8X45MM</t>
  </si>
  <si>
    <t>3705054018</t>
  </si>
  <si>
    <t>CONDULET TAMPA CEGA 1</t>
  </si>
  <si>
    <t>3705054019</t>
  </si>
  <si>
    <t>CONDULET CAIXA MULTIPLA X 1</t>
  </si>
  <si>
    <t>3705054021</t>
  </si>
  <si>
    <t>SEAL TUBE PLASTICA 1 ROLO 25M</t>
  </si>
  <si>
    <t>3705054022</t>
  </si>
  <si>
    <t>PU40 MULTIUSO CINZA 230ML/400G</t>
  </si>
  <si>
    <t>3705054023</t>
  </si>
  <si>
    <t>CURVA FECHADA ZINCADA 90 GRAUS X 1 POLEGADA</t>
  </si>
  <si>
    <t>3705054024</t>
  </si>
  <si>
    <t>TERMOSTATO 0-60C 250V</t>
  </si>
  <si>
    <t>3705054025</t>
  </si>
  <si>
    <t>ESPUMA LIMPADORA USO GERAL 400ML</t>
  </si>
  <si>
    <t>3705054029</t>
  </si>
  <si>
    <t>EXAUSTOR AXIAL 50CM 220V</t>
  </si>
  <si>
    <t>3705054228</t>
  </si>
  <si>
    <t>MEIA LUVA ACO INOX 150 BSP 3/4</t>
  </si>
  <si>
    <t>3705054248</t>
  </si>
  <si>
    <t>TE SOLDAVEL 60MM</t>
  </si>
  <si>
    <t>3705054278</t>
  </si>
  <si>
    <t>VALVULA EXTRATORA KEG GAS INOX ENGATE RAPIDO</t>
  </si>
  <si>
    <t>3705054495</t>
  </si>
  <si>
    <t>DISJUNTOR CAIXA MOLDADA TRIPOLAR 63A</t>
  </si>
  <si>
    <t>3705054496</t>
  </si>
  <si>
    <t>CANALETA SEMI ABERTA PAINEL ELETRICO 20X20</t>
  </si>
  <si>
    <t>3705054497</t>
  </si>
  <si>
    <t>TERMINAL PINO PRE-ISOLADO VERMELHO 1MM</t>
  </si>
  <si>
    <t>3705054498</t>
  </si>
  <si>
    <t>TERMINAL PRE ISOLADO GARFO FORQUILHA AZUL 2,5MM</t>
  </si>
  <si>
    <t>3705054501</t>
  </si>
  <si>
    <t>DISJUNTOR MOTOR PKZM0 1,6-2,5A</t>
  </si>
  <si>
    <t>3705054502</t>
  </si>
  <si>
    <t>BLOCO CONTATO CWC07-16 BFC0-40 4NA FRONTAL</t>
  </si>
  <si>
    <t>3705054507</t>
  </si>
  <si>
    <t>PRESSOSTATO KPI 36 4-12 BAR DIF 1/4</t>
  </si>
  <si>
    <t>3705054508</t>
  </si>
  <si>
    <t>CHAVE SELETORA 3 POSICOES FIXAS 2NA</t>
  </si>
  <si>
    <t>3705054509</t>
  </si>
  <si>
    <t>RELE FALTA FASE 3UG07 220/380VCA</t>
  </si>
  <si>
    <t>3705054510</t>
  </si>
  <si>
    <t>GIROFLEX LED GIRATORIO SONORO</t>
  </si>
  <si>
    <t>3705054590</t>
  </si>
  <si>
    <t>METALON 80X80 16</t>
  </si>
  <si>
    <t>3705054591</t>
  </si>
  <si>
    <t>TELHA DE ACO GALVANIZADO 0,43MM CG 25 TAMANHO 3</t>
  </si>
  <si>
    <t>3705054627</t>
  </si>
  <si>
    <t>CHAPA INOX 430 3000X1250X2,00MM COM PVC</t>
  </si>
  <si>
    <t>3705054628</t>
  </si>
  <si>
    <t>TUBO QUADRADO INOX 40X40X1,20MM</t>
  </si>
  <si>
    <t>3705054632</t>
  </si>
  <si>
    <t>MADEIRITE PLASTIFICADO 12MM</t>
  </si>
  <si>
    <t>3705054633</t>
  </si>
  <si>
    <t>CANTONEIRA 1/8X3/4</t>
  </si>
  <si>
    <t>3705054634</t>
  </si>
  <si>
    <t>TUBO QUADRADO 30X30 CHAPA 18</t>
  </si>
  <si>
    <t>3705054655</t>
  </si>
  <si>
    <t>ALICATE PRENSA TERMICA</t>
  </si>
  <si>
    <t>3705054760</t>
  </si>
  <si>
    <t>3705054816</t>
  </si>
  <si>
    <t>BARRA TUBO INOX 304 4 POLIDO FORA E DENTRO</t>
  </si>
  <si>
    <t>3705054817</t>
  </si>
  <si>
    <t>VALVULA DE RETENCAO INOX 304 4</t>
  </si>
  <si>
    <t>3705054818</t>
  </si>
  <si>
    <t>UNIAO DIN COMPLETA INOX 4</t>
  </si>
  <si>
    <t>3705054819</t>
  </si>
  <si>
    <t>CONEXAO TIPO Y INOX 304 4 PARA 2.1/2</t>
  </si>
  <si>
    <t>3705054820</t>
  </si>
  <si>
    <t>BARRA TUBO INOX 304 2.1/2 POLIDO FORA E DENTRO</t>
  </si>
  <si>
    <t>3705054821</t>
  </si>
  <si>
    <t>TEE INOX 304 4 PARA 2.1/2</t>
  </si>
  <si>
    <t>3705054822</t>
  </si>
  <si>
    <t>REDUCAO INOX 304 DE 2.1/2 PARA 1.1/2</t>
  </si>
  <si>
    <t>3705054823</t>
  </si>
  <si>
    <t>VALVULA TRIPARTIDA INOX 304 2.1/2</t>
  </si>
  <si>
    <t>3705054824</t>
  </si>
  <si>
    <t>UNIAO DIN COMPLETA INOX 304 2.1/2</t>
  </si>
  <si>
    <t>3705054825</t>
  </si>
  <si>
    <t>CURVA INOX 304 1.1/2 90 GRAUS</t>
  </si>
  <si>
    <t>3705054826</t>
  </si>
  <si>
    <t>CURVA INOX 304 1.1/2 45 GRAUS</t>
  </si>
  <si>
    <t>3705054827</t>
  </si>
  <si>
    <t>VALVULA DE RETENCAO INOX 304 1.1/2</t>
  </si>
  <si>
    <t>3705054828</t>
  </si>
  <si>
    <t>VALVULA TRIPARTIDA INOX 304 1.1/2</t>
  </si>
  <si>
    <t>3705054829</t>
  </si>
  <si>
    <t>CURVA INOX 304 1 90 GRAUS</t>
  </si>
  <si>
    <t>3705054830</t>
  </si>
  <si>
    <t>VALVULA DE RETENCAO INOX 304 1</t>
  </si>
  <si>
    <t>3705054831</t>
  </si>
  <si>
    <t>UNIAO DIN COMPLETA INOX 304 1</t>
  </si>
  <si>
    <t>3705054834</t>
  </si>
  <si>
    <t>TORNEIRA DE AMOSTRA INOX 304 1/4</t>
  </si>
  <si>
    <t>3705054835</t>
  </si>
  <si>
    <t>MANOMETRO ANALOGICO 304 0-25 BAR ROSCA INFERIOR 1/4</t>
  </si>
  <si>
    <t>3705054838</t>
  </si>
  <si>
    <t>LUVA INOX 304 ROSCA 1/4</t>
  </si>
  <si>
    <t>3705054846</t>
  </si>
  <si>
    <t>BOMBA CENTRIFUGA INOX 304 7 METRO CUBICO/H 40 MCA</t>
  </si>
  <si>
    <t>3705055021</t>
  </si>
  <si>
    <t>ABRACADEIRA NYLON PT 30CMX4,8MM</t>
  </si>
  <si>
    <t>3705055168</t>
  </si>
  <si>
    <t>CHAPA FINA QUENTE 1/8 3X1,2 3,20MM</t>
  </si>
  <si>
    <t>3705055169</t>
  </si>
  <si>
    <t>REDONDO INOX 304 1/4</t>
  </si>
  <si>
    <t>3705055170</t>
  </si>
  <si>
    <t>CURVA 90 1.1/2</t>
  </si>
  <si>
    <t>3705055172</t>
  </si>
  <si>
    <t>MALHA POP 10X10 4,2MM 2000X3000</t>
  </si>
  <si>
    <t>3705055173</t>
  </si>
  <si>
    <t>3705055176</t>
  </si>
  <si>
    <t>METALON 40X80 14</t>
  </si>
  <si>
    <t>3705055177</t>
  </si>
  <si>
    <t>PARAFUSO AUTOBROCANTE ECOSEAL 3/4X1/4X5/16</t>
  </si>
  <si>
    <t>3705055178</t>
  </si>
  <si>
    <t>METALON 40X40 14</t>
  </si>
  <si>
    <t>3705059919</t>
  </si>
  <si>
    <t>3705059932</t>
  </si>
  <si>
    <t>3705060001</t>
  </si>
  <si>
    <t>3705060027</t>
  </si>
  <si>
    <t>3705060028</t>
  </si>
  <si>
    <t>3705060031</t>
  </si>
  <si>
    <t>3705060032</t>
  </si>
  <si>
    <t>3705060034</t>
  </si>
  <si>
    <t>3705060035</t>
  </si>
  <si>
    <t>3705060036</t>
  </si>
  <si>
    <t>3705060044</t>
  </si>
  <si>
    <t>3705060051</t>
  </si>
  <si>
    <t>3705060052</t>
  </si>
  <si>
    <t>3705060061</t>
  </si>
  <si>
    <t>PLANTA IRIS AZUL</t>
  </si>
  <si>
    <t>3705060062</t>
  </si>
  <si>
    <t>HUMUS DE MINHOCA 20KG</t>
  </si>
  <si>
    <t>3705060063</t>
  </si>
  <si>
    <t>ADUBO</t>
  </si>
  <si>
    <t>3705060064</t>
  </si>
  <si>
    <t>PALMEIRA ARECA BAMBU III</t>
  </si>
  <si>
    <t>3705060065</t>
  </si>
  <si>
    <t>TERRA VEGETAL 20KG</t>
  </si>
  <si>
    <t>3705060066</t>
  </si>
  <si>
    <t>ARGILA EXPANDIDA</t>
  </si>
  <si>
    <t>3705060067</t>
  </si>
  <si>
    <t>CASCA DE PINUS</t>
  </si>
  <si>
    <t>3705060068</t>
  </si>
  <si>
    <t>MANTA BIDIM</t>
  </si>
  <si>
    <t>3705060069</t>
  </si>
  <si>
    <t>VASO CONICO 60 COM PRATOS</t>
  </si>
  <si>
    <t>3705060073</t>
  </si>
  <si>
    <t>0507</t>
  </si>
  <si>
    <t>3705070005</t>
  </si>
  <si>
    <t>3705070007</t>
  </si>
  <si>
    <t>3705070019</t>
  </si>
  <si>
    <t>3705070031</t>
  </si>
  <si>
    <t>3705070032</t>
  </si>
  <si>
    <t>3705070033</t>
  </si>
  <si>
    <t>3705070034</t>
  </si>
  <si>
    <t>LICENCA WINDOWS 10/11</t>
  </si>
  <si>
    <t>3705070037</t>
  </si>
  <si>
    <t>3705070038</t>
  </si>
  <si>
    <t>3705070039</t>
  </si>
  <si>
    <t>3705070040</t>
  </si>
  <si>
    <t>3705070051</t>
  </si>
  <si>
    <t>SISTEMA PARA ANALISES LABORATORIAIS</t>
  </si>
  <si>
    <t>3705070053</t>
  </si>
  <si>
    <t>PLACA MAE AMD</t>
  </si>
  <si>
    <t>3705070059</t>
  </si>
  <si>
    <t>MEMORIA DDR3 8GB 1600MHZ KINGSTON - KVR16N11/8</t>
  </si>
  <si>
    <t>3705070066</t>
  </si>
  <si>
    <t>BOTOEIRA PLASTICA 4 FUROS 22 MILIMETROS</t>
  </si>
  <si>
    <t>3705070082</t>
  </si>
  <si>
    <t>ADAPTADOR TP-LINK USB NANO</t>
  </si>
  <si>
    <t>3705080003</t>
  </si>
  <si>
    <t>0508</t>
  </si>
  <si>
    <t>PARAFUSO LENTILHA AUTO TRAVANTE 1/4X5/8</t>
  </si>
  <si>
    <t>3705090001</t>
  </si>
  <si>
    <t>0509</t>
  </si>
  <si>
    <t>3705090002</t>
  </si>
  <si>
    <t>3901080001</t>
  </si>
  <si>
    <t>3905010017</t>
  </si>
  <si>
    <t>3905010020</t>
  </si>
  <si>
    <t>3905060001</t>
  </si>
  <si>
    <t>3905060002</t>
  </si>
  <si>
    <t>3905060003</t>
  </si>
  <si>
    <t>3905060005</t>
  </si>
  <si>
    <t>0700</t>
  </si>
  <si>
    <t>4007000034</t>
  </si>
  <si>
    <t>4007000036</t>
  </si>
  <si>
    <t>AROMA ARTIFICIAL DE GUARANA IFB</t>
  </si>
  <si>
    <t>PREPARADO ACIDO COLA - BASE ACIDA JS</t>
  </si>
  <si>
    <t xml:space="preserve">CONCENTRADO BEBIDA ENERGÉTICA TANGERINA </t>
  </si>
  <si>
    <t>ins. Terceiro</t>
  </si>
  <si>
    <t xml:space="preserve">LACRE CHOPP DE VINHO BELLA ROMA </t>
  </si>
  <si>
    <t>LATA CER BAMBOA PILSEN SLIM 350ML</t>
  </si>
  <si>
    <t>LATA CER MOEMA 473ML - EXP. ARGENTINA</t>
  </si>
  <si>
    <t>PREFORMA 42,65G  VERDE</t>
  </si>
  <si>
    <t>PREFORMA 48,00G CRISTAL A</t>
  </si>
  <si>
    <t>PREFORMA 48,00G VERDE A</t>
  </si>
  <si>
    <t>PREFORMA 50,7 VERDE</t>
  </si>
  <si>
    <t xml:space="preserve">ROTULO ADESIVO CER MOEMA 355ML </t>
  </si>
  <si>
    <t>ROTULO UVA VERDE E PESSEGO 2L</t>
  </si>
  <si>
    <t>ROTULO SLEEVE FURIOSO TANGERINA E LIMAO ZERO 473ml</t>
  </si>
  <si>
    <t>VASILHAME CERVEJA AMBAR 600ML - GARRAFEIRA</t>
  </si>
  <si>
    <t>VASILHAME USADO AMBAR 600ML - ONE WAY</t>
  </si>
  <si>
    <t>VASILHAME CERVEJA AMBAR 1L RET - GARRAFEIRA</t>
  </si>
  <si>
    <t>GRUP</t>
  </si>
  <si>
    <t>UM</t>
  </si>
  <si>
    <t>DESCRICAO DO ARMAZEM</t>
  </si>
  <si>
    <t>2000030013</t>
  </si>
  <si>
    <t>2600030152</t>
  </si>
  <si>
    <t>VER CORTEZANO TINTO 900ML - ME</t>
  </si>
  <si>
    <t>2600030153</t>
  </si>
  <si>
    <t>VER CORTEZANO BIANCO 900ML - ME</t>
  </si>
  <si>
    <t>2600080113</t>
  </si>
  <si>
    <t>VT DOM BOSCO SUAVE 750ML - ME</t>
  </si>
  <si>
    <t>2600080114</t>
  </si>
  <si>
    <t>VT DOM BOSCO SECO 750ML - ME</t>
  </si>
  <si>
    <t>2600090018</t>
  </si>
  <si>
    <t>2600100048</t>
  </si>
  <si>
    <t>WHI CHANCELER 1LT - ME</t>
  </si>
  <si>
    <t>2600110086</t>
  </si>
  <si>
    <t>AGU OLD CESAR 88 965ML - ME</t>
  </si>
  <si>
    <t>2600130032</t>
  </si>
  <si>
    <t>2600170006</t>
  </si>
  <si>
    <t>2600170007</t>
  </si>
  <si>
    <t>2600170009</t>
  </si>
  <si>
    <t>2701010052</t>
  </si>
  <si>
    <t>2701010087</t>
  </si>
  <si>
    <t>2701010089</t>
  </si>
  <si>
    <t>2701010099</t>
  </si>
  <si>
    <t>2701010114</t>
  </si>
  <si>
    <t>2701010115</t>
  </si>
  <si>
    <t>2701010116</t>
  </si>
  <si>
    <t>2701010117</t>
  </si>
  <si>
    <t>2701010118</t>
  </si>
  <si>
    <t>2701010119</t>
  </si>
  <si>
    <t>2701010121</t>
  </si>
  <si>
    <t>2701010122</t>
  </si>
  <si>
    <t>2701010130</t>
  </si>
  <si>
    <t>2701010132</t>
  </si>
  <si>
    <t>2701010133</t>
  </si>
  <si>
    <t>2701010136</t>
  </si>
  <si>
    <t>2701010137</t>
  </si>
  <si>
    <t>2701010138</t>
  </si>
  <si>
    <t>2701010139</t>
  </si>
  <si>
    <t>2701010140</t>
  </si>
  <si>
    <t>2701010142</t>
  </si>
  <si>
    <t>2701010143</t>
  </si>
  <si>
    <t>2701010144</t>
  </si>
  <si>
    <t>2701010145</t>
  </si>
  <si>
    <t>2701010147</t>
  </si>
  <si>
    <t>2701010148</t>
  </si>
  <si>
    <t>2701010150</t>
  </si>
  <si>
    <t>2701010151</t>
  </si>
  <si>
    <t>2701010152</t>
  </si>
  <si>
    <t>2701010153</t>
  </si>
  <si>
    <t>2701010155</t>
  </si>
  <si>
    <t>2701010159</t>
  </si>
  <si>
    <t>2701010160</t>
  </si>
  <si>
    <t>2701010161</t>
  </si>
  <si>
    <t>2701010163</t>
  </si>
  <si>
    <t>2701010164</t>
  </si>
  <si>
    <t>2701010167</t>
  </si>
  <si>
    <t>2701010168</t>
  </si>
  <si>
    <t>2701010169</t>
  </si>
  <si>
    <t>2701010170</t>
  </si>
  <si>
    <t>2701010171</t>
  </si>
  <si>
    <t>2701010172</t>
  </si>
  <si>
    <t>2701010173</t>
  </si>
  <si>
    <t>2701010174</t>
  </si>
  <si>
    <t>2701010175</t>
  </si>
  <si>
    <t>2701010178</t>
  </si>
  <si>
    <t>2701010180</t>
  </si>
  <si>
    <t>2701010182</t>
  </si>
  <si>
    <t>2701010183</t>
  </si>
  <si>
    <t>2701010184</t>
  </si>
  <si>
    <t>2701010186</t>
  </si>
  <si>
    <t>2701010187</t>
  </si>
  <si>
    <t>2701010188</t>
  </si>
  <si>
    <t>2701010189</t>
  </si>
  <si>
    <t>2701010190</t>
  </si>
  <si>
    <t>2701010191</t>
  </si>
  <si>
    <t>2701010192</t>
  </si>
  <si>
    <t>2701010193</t>
  </si>
  <si>
    <t>2701010195</t>
  </si>
  <si>
    <t>2701010196</t>
  </si>
  <si>
    <t>2701010197</t>
  </si>
  <si>
    <t>2701010198</t>
  </si>
  <si>
    <t>2701010199</t>
  </si>
  <si>
    <t>2701010200</t>
  </si>
  <si>
    <t>2701020046</t>
  </si>
  <si>
    <t>PREFORMA CRISTAL 31,7G</t>
  </si>
  <si>
    <t>2701020048</t>
  </si>
  <si>
    <t>PREFORMA CRISTAL 30G</t>
  </si>
  <si>
    <t>2701020050</t>
  </si>
  <si>
    <t>PREFORMA CRISTAL 48G</t>
  </si>
  <si>
    <t>2701020051</t>
  </si>
  <si>
    <t>PREFORMA CRISTAL 12G</t>
  </si>
  <si>
    <t>2701020056</t>
  </si>
  <si>
    <t>PREFORMA CRISTAL 17,8G</t>
  </si>
  <si>
    <t>2701020059</t>
  </si>
  <si>
    <t>PREFORMA CRISTAL 41G</t>
  </si>
  <si>
    <t>2701020075</t>
  </si>
  <si>
    <t>PREFORMA CRISTAL 46,65G</t>
  </si>
  <si>
    <t>2701020077</t>
  </si>
  <si>
    <t>PREFORMA CRISTAL 45,7G</t>
  </si>
  <si>
    <t>2701020078</t>
  </si>
  <si>
    <t>PREFORMA CRISTAL 42,7G</t>
  </si>
  <si>
    <t>2701020079</t>
  </si>
  <si>
    <t>PREFORMA CRISTAL 46,7G</t>
  </si>
  <si>
    <t>2701020081</t>
  </si>
  <si>
    <t>PREFORMA CRISTAL 54,7G</t>
  </si>
  <si>
    <t>2701020082</t>
  </si>
  <si>
    <t>PREFORMA CRISTAL 50,7G</t>
  </si>
  <si>
    <t>2701020083</t>
  </si>
  <si>
    <t>PREFORMA CRISTAL 56,65G</t>
  </si>
  <si>
    <t>2701020087</t>
  </si>
  <si>
    <t>PREFORMA CRISTAL 15,65G</t>
  </si>
  <si>
    <t>2701020101</t>
  </si>
  <si>
    <t>PREFORMA VERDE 39,7G</t>
  </si>
  <si>
    <t>2701020102</t>
  </si>
  <si>
    <t>PREFORMA VERDE 41G</t>
  </si>
  <si>
    <t>2701020105</t>
  </si>
  <si>
    <t>PREFORMA VERDE 42,7G</t>
  </si>
  <si>
    <t>2701020109</t>
  </si>
  <si>
    <t>PREFORMA VERDE 54,7G</t>
  </si>
  <si>
    <t>2701020111</t>
  </si>
  <si>
    <t>PREFORMA VERDE 50,7G</t>
  </si>
  <si>
    <t>2701020113</t>
  </si>
  <si>
    <t>PREFORMA VERDE 56,65G</t>
  </si>
  <si>
    <t>2701020117</t>
  </si>
  <si>
    <t>PREFORMA VERDE 19,5G</t>
  </si>
  <si>
    <t>2701020118</t>
  </si>
  <si>
    <t>PREFORMA VERDE 17,8G</t>
  </si>
  <si>
    <t>2701030028</t>
  </si>
  <si>
    <t>2701030029</t>
  </si>
  <si>
    <t>2701030032</t>
  </si>
  <si>
    <t>2701030034</t>
  </si>
  <si>
    <t>2701030035</t>
  </si>
  <si>
    <t>2701030036</t>
  </si>
  <si>
    <t>2701030037</t>
  </si>
  <si>
    <t>2701030039</t>
  </si>
  <si>
    <t>2701030040</t>
  </si>
  <si>
    <t>2701030041</t>
  </si>
  <si>
    <t>2701030043</t>
  </si>
  <si>
    <t>2701030044</t>
  </si>
  <si>
    <t>2701030047</t>
  </si>
  <si>
    <t>2701030049</t>
  </si>
  <si>
    <t>2701030050</t>
  </si>
  <si>
    <t>2701040032</t>
  </si>
  <si>
    <t>FILME TERMOENCOLHIVEL CER MOEMA 269ML 660X0,06MM</t>
  </si>
  <si>
    <t>2701050039</t>
  </si>
  <si>
    <t>AROMA IDENTICO AO NATURAL PESSEGO MATRIX</t>
  </si>
  <si>
    <t>2701050040</t>
  </si>
  <si>
    <t>2701050042</t>
  </si>
  <si>
    <t>AROMA IDENTICO AO NATURAL CITRUS BRANCO RAI</t>
  </si>
  <si>
    <t>2701050043</t>
  </si>
  <si>
    <t>AROMA NATURAL TURVO NEUTRO MATRIX</t>
  </si>
  <si>
    <t>2701050044</t>
  </si>
  <si>
    <t>AROMA NATURAL NOTA MADURA IMCD</t>
  </si>
  <si>
    <t>2701130012</t>
  </si>
  <si>
    <t>EXTRATO DE CHA PRETO EM PO</t>
  </si>
  <si>
    <t>2701140045</t>
  </si>
  <si>
    <t>LATA COQ COWBOYS PESSEGO 350ML</t>
  </si>
  <si>
    <t>2701140047</t>
  </si>
  <si>
    <t>LATA FURIOSO LARANJA ULTRA CITRUS ZERO 473ML</t>
  </si>
  <si>
    <t>2701170004</t>
  </si>
  <si>
    <t>SAQUE THIKARA</t>
  </si>
  <si>
    <t>2901010007</t>
  </si>
  <si>
    <t>2901010008</t>
  </si>
  <si>
    <t>2901010009</t>
  </si>
  <si>
    <t>2901030005</t>
  </si>
  <si>
    <t>2901030006</t>
  </si>
  <si>
    <t>TOUCA SANFONADA TNT BRANCA COM 100 UN</t>
  </si>
  <si>
    <t>TOUCA SANFONADA BRANCA COM 100 UN</t>
  </si>
  <si>
    <t>ARO PARA CARRINHO DE MAO 3,25X8 954</t>
  </si>
  <si>
    <t>DISCO PARA POLIMENTO 115MM</t>
  </si>
  <si>
    <t>DISCO PARA LIMPEZA SOLDA</t>
  </si>
  <si>
    <t>SWAB ESTERIL PARA COLETA CAIXA COM 10UND</t>
  </si>
  <si>
    <t>NANOCOLOR DQO 15000 1 A 15 PARA 20T</t>
  </si>
  <si>
    <t>VALVULA EXTRATORA ENGATE RAPIDO PARA BARRIL DE CHOPP</t>
  </si>
  <si>
    <t>LAMINAS PARA MICROSCOPIO PONTA FOSCA 26X76MM</t>
  </si>
  <si>
    <t>ANEL DE VEDACAO PARA AUTOCLAVE SOLODSTEEL SSAE 22L</t>
  </si>
  <si>
    <t>CAIXA PLASTICA COM ALCA</t>
  </si>
  <si>
    <t>SUPORTE PARA BOBINA</t>
  </si>
  <si>
    <t>ADAPTADOR POE UBIQUITI UNIFI GIBABIT 48V 0.65A 30W</t>
  </si>
  <si>
    <t>PANO PARA LIMPEZA</t>
  </si>
  <si>
    <t>3103040040</t>
  </si>
  <si>
    <t>ESPONJA PARA LIMPEZA</t>
  </si>
  <si>
    <t>3103040160</t>
  </si>
  <si>
    <t>3103050003</t>
  </si>
  <si>
    <t>FITA PARA ROTULADOR PT 85/65 M231 PRETO BRANCO</t>
  </si>
  <si>
    <t>PLASTICO GROSSO PARA PASTA</t>
  </si>
  <si>
    <t>BOBINA PARA PONTO</t>
  </si>
  <si>
    <t>RECIBO COMERCIAL COM CANHOTO</t>
  </si>
  <si>
    <t>LAPIS COM BORRACHA</t>
  </si>
  <si>
    <t>KIT CANETINHA HIDRO COM 12 CORES</t>
  </si>
  <si>
    <t>3103060131</t>
  </si>
  <si>
    <t>COFRE ELETRONICO</t>
  </si>
  <si>
    <t>LIXA FERRO K246 120 COM 25</t>
  </si>
  <si>
    <t>TAMPA PARA CONDULETE</t>
  </si>
  <si>
    <t>ADITIVO PARA ARGAMASSA</t>
  </si>
  <si>
    <t>TRINCO PARA PORTA</t>
  </si>
  <si>
    <t>3103070113</t>
  </si>
  <si>
    <t>3103070135</t>
  </si>
  <si>
    <t>3103070247</t>
  </si>
  <si>
    <t>BROCA ESCOVA RETANGULAR</t>
  </si>
  <si>
    <t>BOTINA PARA EPI</t>
  </si>
  <si>
    <t>LUVA PARA EPI</t>
  </si>
  <si>
    <t>MASCARA COM VALVULA</t>
  </si>
  <si>
    <t>3103080290</t>
  </si>
  <si>
    <t>3103080291</t>
  </si>
  <si>
    <t>3103080292</t>
  </si>
  <si>
    <t>3103080293</t>
  </si>
  <si>
    <t>3103080343</t>
  </si>
  <si>
    <t>CAMISETA MANGA CURTA GRUPO RFK PRETA TAMANHO GG</t>
  </si>
  <si>
    <t>3103080344</t>
  </si>
  <si>
    <t>CAMISETA MANGA CURTA GRUPO RFK PRETA TAMANHO G</t>
  </si>
  <si>
    <t>3103080345</t>
  </si>
  <si>
    <t>CAMISETA MANGA CURTA GRUPO RFK PRETA TAMANHO M</t>
  </si>
  <si>
    <t>3103080346</t>
  </si>
  <si>
    <t>CAMISETA MANGA CURTA GRUPO RFK PRETA TAMANHO P</t>
  </si>
  <si>
    <t>CABO ESPIRALADO DO TECLADO V5 COM PRENSA</t>
  </si>
  <si>
    <t>ESTOPA PARA POLIMENTO E LIMPEZA</t>
  </si>
  <si>
    <t>EXTENSAO PARA TRAVA</t>
  </si>
  <si>
    <t>ENGATE RAPIDO PARA AR 1/4 ROSCA FEMEA 1/4 NPT</t>
  </si>
  <si>
    <t>LACRE PLASTICO PEQUENO PARA CAMINHAO</t>
  </si>
  <si>
    <t>3103100443</t>
  </si>
  <si>
    <t>LANTERNA PISCA SEM SOQUETE</t>
  </si>
  <si>
    <t>3103100577</t>
  </si>
  <si>
    <t>CONJUNTO DE CORDA PARA FIXACAO DA TAMPA DO PORTA MALA</t>
  </si>
  <si>
    <t>3103101116</t>
  </si>
  <si>
    <t>FLEXIVEL FREIO AR FEMEA 16X16MM</t>
  </si>
  <si>
    <t>3103101117</t>
  </si>
  <si>
    <t>CONECTOR MACHOXFEMEA 16X16MM</t>
  </si>
  <si>
    <t>3103101118</t>
  </si>
  <si>
    <t>MANIVELA VIDRO PORTA CAMINHAO</t>
  </si>
  <si>
    <t>3103101150</t>
  </si>
  <si>
    <t>TRAVA MACANETA VIDRO ARAME CAMINHAO</t>
  </si>
  <si>
    <t>3103101155</t>
  </si>
  <si>
    <t>TAMPA DO OLEO DIESEL</t>
  </si>
  <si>
    <t>ESPATULA COM COLHER</t>
  </si>
  <si>
    <t>3103110205</t>
  </si>
  <si>
    <t>3103110257</t>
  </si>
  <si>
    <t>FITA ADESIVA TRANSPARENTE 45MM COM 100M</t>
  </si>
  <si>
    <t>TUBO ALUMINIO PARA CABO 1MT</t>
  </si>
  <si>
    <t>3103110410</t>
  </si>
  <si>
    <t>CHAPAS DIVISORIA SEM CHAPATEX</t>
  </si>
  <si>
    <t>CHAPA PARA MANUTENCAO</t>
  </si>
  <si>
    <t>ACOPLADOR PARA GRAXA FINO 091B-A</t>
  </si>
  <si>
    <t>REDUCAO GALVANIZADA MF1XFF1/2 TUPY</t>
  </si>
  <si>
    <t>REDUCAO GALVANIZADA MF3/4X1/2 TUPY</t>
  </si>
  <si>
    <t>PARAFUSO SEXTAVADO G5 NC 1/2X2 1/2 RP</t>
  </si>
  <si>
    <t>CONJUNTO PARA IRRIGACAO COM ENGATE RAPIDO 4PC</t>
  </si>
  <si>
    <t>SOQUETE COM RABICHO BRANCO</t>
  </si>
  <si>
    <t>MAQUINA SOLDA TIG AC/DC 200 AMP</t>
  </si>
  <si>
    <t>3103150434</t>
  </si>
  <si>
    <t>BROCA ESCALONADA ACO RAPIDO 4 A 20MM</t>
  </si>
  <si>
    <t>3103150438</t>
  </si>
  <si>
    <t>BROCA CONCRETO SDS PLUS BOSCH 12,0MM 210</t>
  </si>
  <si>
    <t>FILTRO BLINDADO DE OLEO SPR3040</t>
  </si>
  <si>
    <t>MALHA DE FERRO POP PARA CONCRETO 2X3 20X20 3,4</t>
  </si>
  <si>
    <t>3203110158</t>
  </si>
  <si>
    <t>LIXA FERRO G 180 3M</t>
  </si>
  <si>
    <t>AMPLIFICADOR PARA SENSOR DE FIBRA OPTICA BF4RP AUTO-RED</t>
  </si>
  <si>
    <t>LUVA PARA MANUTENCAO</t>
  </si>
  <si>
    <t>BORBOLETA COM ARRUELA LONA</t>
  </si>
  <si>
    <t>JOGO REPARO DSB COM G-50</t>
  </si>
  <si>
    <t>MANOMETRO SAIDA PARA BAIXO GLISE 0-400</t>
  </si>
  <si>
    <t>CANTONEIRA 1X1/8 COM 6MT</t>
  </si>
  <si>
    <t>CAP ESGOTO 150MM</t>
  </si>
  <si>
    <t>REGISTRO ESFERA COM BORBOLETA 1/4 FXF</t>
  </si>
  <si>
    <t>CONDULETE CAIXA MULTIPLA X 3/4 SEM TAMPA</t>
  </si>
  <si>
    <t>SUPORTE PARA MANUTENCAO</t>
  </si>
  <si>
    <t>BITS PARA TORNO</t>
  </si>
  <si>
    <t>CARTUCHO DE GAS PARA SOLDA</t>
  </si>
  <si>
    <t>ESPATULA ACO COMCABO 8CM</t>
  </si>
  <si>
    <t>MANGUEIRA DE BORRACHA PARA AR QUENTE 300 PSI 1 POLEGADA</t>
  </si>
  <si>
    <t>ROLO HOSTAFORME COM TAMPA</t>
  </si>
  <si>
    <t>JUNTA DE FLUXO JCSR2 PARA TROCADOR DE CALOR</t>
  </si>
  <si>
    <t>JOGO DE CHAVE COMBINADA CAIXA FER 7 GV RF.507F AZUL</t>
  </si>
  <si>
    <t>JOGO DE CHAVE TORX T-10 A T-50 COM CABO 9PCS</t>
  </si>
  <si>
    <t>CAIXA DE FUSIVEL COM 100 UNIDADES 1,0A 5X20MM</t>
  </si>
  <si>
    <t>PISTA PROGRESSIVA CAME RECRAVADOR 8 SEM TRATAMENTO</t>
  </si>
  <si>
    <t>PISTA PROGRESSIVA CAME RECRAVADOR 8 COM TRATAMENTO</t>
  </si>
  <si>
    <t>CONECTOR DE BARRA 2,5MM COM 12 PRETO</t>
  </si>
  <si>
    <t>CONECTOR DE BARRA 6MM COM 12 PRETO</t>
  </si>
  <si>
    <t>CONECTOR DE BARRA 10MM COM 12 PRETO</t>
  </si>
  <si>
    <t>ANEL DE VEDACAO PARA VALVULA BORBOLETA 2</t>
  </si>
  <si>
    <t>PARAFUSO ALLEN 6X20 CABECA CILINDRICA INOX</t>
  </si>
  <si>
    <t>CAIXA BOTOEIRA PARA 1 BOTAO</t>
  </si>
  <si>
    <t>CHAVE GRIFO 10 POLEGADA</t>
  </si>
  <si>
    <t>CORREIA CL-T3 2050X40 FECHO COM GRAMPOS GUIA INF 6X4</t>
  </si>
  <si>
    <t>TAMBOR DE ROTULO PARA ROTULADORA</t>
  </si>
  <si>
    <t>3203112003</t>
  </si>
  <si>
    <t>GUIA DA MOLA DO ACIONADOR</t>
  </si>
  <si>
    <t>MEMBRANA COM TECLADO PARA UNISAB II</t>
  </si>
  <si>
    <t>VALVULA 2301 DN32 INOX SOLDAVEL 38,1 ATUADOR D90</t>
  </si>
  <si>
    <t>CABO COMUNICACAO DO CLP COM NOVO IHM SOPRADORA 7000</t>
  </si>
  <si>
    <t>3203112527</t>
  </si>
  <si>
    <t>BOMBEADOR S4P.14 09</t>
  </si>
  <si>
    <t>3203112706</t>
  </si>
  <si>
    <t>CILINDRO PNEUMATICO DSBC-40-80-PPVA-N3</t>
  </si>
  <si>
    <t>3203112710</t>
  </si>
  <si>
    <t>CABO SILICONE ALTA TEMPERATURA 4,0MM FIBRA VIDRO 400 GRAUS</t>
  </si>
  <si>
    <t>FILTRO EM LINHA COM CONEXAO 45G 100M</t>
  </si>
  <si>
    <t>JUNTA FINAL JCSR2F PARA TROCADOR DE CALOR</t>
  </si>
  <si>
    <t>3203112853</t>
  </si>
  <si>
    <t>ARRUELA NYLON SUPORTE DA VARETA SOPRADORA 7000</t>
  </si>
  <si>
    <t>3203112854</t>
  </si>
  <si>
    <t>ARRUELA I DE INOX SUPORTE DA VARETA SOPRADORA 7000</t>
  </si>
  <si>
    <t>3203112855</t>
  </si>
  <si>
    <t>SUPORTE DA VARETA SOPRADORA 7000</t>
  </si>
  <si>
    <t>3203112856</t>
  </si>
  <si>
    <t>PORCA DA VARETA SOPRADORA 7000</t>
  </si>
  <si>
    <t>3203112858</t>
  </si>
  <si>
    <t>RETENTOR 5006 793 BA 964</t>
  </si>
  <si>
    <t>3203112859</t>
  </si>
  <si>
    <t>OLEO SEMI SINTETICO B5.2 5L ORIGINAL</t>
  </si>
  <si>
    <t>3203112862</t>
  </si>
  <si>
    <t>CHAVE PARTIDA SUAVE 3F 220-690V 30A 100-240V</t>
  </si>
  <si>
    <t>3203112868</t>
  </si>
  <si>
    <t>RELE DE NIVEL SUPORTE INF 220-380V REL-03-MC</t>
  </si>
  <si>
    <t>3203112870</t>
  </si>
  <si>
    <t>FLANGE DO FILTRO SUCCAO SAB 163</t>
  </si>
  <si>
    <t>3203112871</t>
  </si>
  <si>
    <t>CHAPA EM ACRILICO CAP SAB 163</t>
  </si>
  <si>
    <t>3203112873</t>
  </si>
  <si>
    <t>BICO DUPLO ORIFICIO 90G 20 DIA 15G</t>
  </si>
  <si>
    <t>3203112875</t>
  </si>
  <si>
    <t>ESMERILHADEIRA 4.1/2 1700W 220VD</t>
  </si>
  <si>
    <t>3203112876</t>
  </si>
  <si>
    <t>RETENTOR 5614 - 00953</t>
  </si>
  <si>
    <t>3203112878</t>
  </si>
  <si>
    <t>CAIXA DE FUSIVEL COM 100 UNIDADES 0,5A 5X20MM</t>
  </si>
  <si>
    <t>3203112879</t>
  </si>
  <si>
    <t>CAIXA DE FUSIVEL COM 100 UNIDADES 1,5A 5X20MM</t>
  </si>
  <si>
    <t>3203112880</t>
  </si>
  <si>
    <t>CAIXA DE FUSIVEL COM 100 UNIDADES 2,0A 5X20MM</t>
  </si>
  <si>
    <t>3203112881</t>
  </si>
  <si>
    <t>CAIXA DE FUSIVEL COM 100 UNIDADES 2,5A 5X20MM</t>
  </si>
  <si>
    <t>3203112882</t>
  </si>
  <si>
    <t>CAIXA DE FUSIVEL COM 100 UNIDADES 3,0A 5X20MM</t>
  </si>
  <si>
    <t>3203112883</t>
  </si>
  <si>
    <t>CAIXA DE FUSIVEL COM 100 UNIDADES 3,5A 5X20MM</t>
  </si>
  <si>
    <t>3203112884</t>
  </si>
  <si>
    <t>CAIXA DE FUSIVEL COM 100 UNIDADES 4,0A 5X20MM</t>
  </si>
  <si>
    <t>3203112885</t>
  </si>
  <si>
    <t>CAIXA DE FUSIVEL COM 100 UNIDADES 4,5A 5X20MM</t>
  </si>
  <si>
    <t>3203112886</t>
  </si>
  <si>
    <t>CAIXA DE FUSIVEL COM 100 UNIDADES 5,0A 5X20MM</t>
  </si>
  <si>
    <t>3203112887</t>
  </si>
  <si>
    <t>CAIXA DE FUSIVEL COM 100 UNIDADES 6,0A 5X20MM</t>
  </si>
  <si>
    <t>3203112888</t>
  </si>
  <si>
    <t>CAIXA DE FUSIVEL COM 100 UNIDADES 7,0A 5X20MM</t>
  </si>
  <si>
    <t>3203112889</t>
  </si>
  <si>
    <t>CAIXA DE FUSIVEL COM 100 UNIDADES 8,0A 5X20MM</t>
  </si>
  <si>
    <t>3203112890</t>
  </si>
  <si>
    <t>CAIXA DE FUSIVEL COM 100 UNIDADES 9,0A 5X20MM</t>
  </si>
  <si>
    <t>PARAFUSO ALLEN INOX M6X30MM</t>
  </si>
  <si>
    <t>PARAFUSO ALLEN INOX M6X60MM</t>
  </si>
  <si>
    <t>LIMA PARA ENXADA 8</t>
  </si>
  <si>
    <t>CAIXA SANFONADA COM 7 GAV 50CM AZ</t>
  </si>
  <si>
    <t>PARAFUSO SEXTAVADO 5G NC 3/4X3 RP</t>
  </si>
  <si>
    <t>CONDULETE MULTIPLO X 3/4 SEM TAMPA MODELO CONVENCIONAL</t>
  </si>
  <si>
    <t>TAMPA PARA CONDULETE 3/4 1 SEC</t>
  </si>
  <si>
    <t>3203150408</t>
  </si>
  <si>
    <t>MANOMETRO 0-10 BAR SEM GLICERINA 4 POLEGADAS INOX 1/4 SAIDA LATERAL ESQUERDA</t>
  </si>
  <si>
    <t>PARAFUSO SEXTAVADO NC G-5 5/8X3 RP</t>
  </si>
  <si>
    <t>LIXA ROTATIVA PARA RETIFICA GRAO 15</t>
  </si>
  <si>
    <t>LIXA ROTATIVA PARA RETIFICA GRAO 30</t>
  </si>
  <si>
    <t>LIXA ROTATIVA PARA RETIFICA GRAO 50</t>
  </si>
  <si>
    <t>3203150603</t>
  </si>
  <si>
    <t>SUPER BONDER 5G</t>
  </si>
  <si>
    <t>RODINHA DUPLA NYLON COM ROLAMENTO</t>
  </si>
  <si>
    <t>3203150636</t>
  </si>
  <si>
    <t>ROLAMENTO 6309 2RS C3</t>
  </si>
  <si>
    <t>SOQUETE MAGNETICO PARA PARAFUSADEIRA D 8MM L 65MM</t>
  </si>
  <si>
    <t>BARRA DE TERRA VERDE 12 FUROS PARA TRILHO</t>
  </si>
  <si>
    <t>3203150792</t>
  </si>
  <si>
    <t>TUBO REDONDO INOX 1/2X1,20MM 200 POL EXT</t>
  </si>
  <si>
    <t>3203150793</t>
  </si>
  <si>
    <t>CURVA INOX 304 1 CHAPA 1,5L</t>
  </si>
  <si>
    <t>3203150795</t>
  </si>
  <si>
    <t>CANTONEIRA 3X3/16</t>
  </si>
  <si>
    <t>3203150796</t>
  </si>
  <si>
    <t>ELEMENTO FILTRO DE AR 007.0136-0/AT</t>
  </si>
  <si>
    <t>3203150797</t>
  </si>
  <si>
    <t>BALDE 20L OLEO MINERAL 1000HRS</t>
  </si>
  <si>
    <t>3203150798</t>
  </si>
  <si>
    <t>BALDE 20L OLEO MINERAL 4000HRS</t>
  </si>
  <si>
    <t>3203150799</t>
  </si>
  <si>
    <t>GALAO 4L OLEO MINERAL 4000HRS</t>
  </si>
  <si>
    <t>3203150800</t>
  </si>
  <si>
    <t>PARAFUSO INOX ALLEN ABAULADO M6X20MM</t>
  </si>
  <si>
    <t>3203150801</t>
  </si>
  <si>
    <t>BARRA ROSCADA INOX M6</t>
  </si>
  <si>
    <t>3203150802</t>
  </si>
  <si>
    <t>TRILHO ALUMINIO PORTA DE CORRER COM ABAS 36X36 4M</t>
  </si>
  <si>
    <t>3203150803</t>
  </si>
  <si>
    <t>ROLDANA NYLON PORTA DE CORRER PARA TRILHO 36X36</t>
  </si>
  <si>
    <t>3203150814</t>
  </si>
  <si>
    <t>FILTRO REGULADOR GRANDE 1/2 16 BAR</t>
  </si>
  <si>
    <t>3203150815</t>
  </si>
  <si>
    <t>PISTAO 30MM LJ3000/3100/330</t>
  </si>
  <si>
    <t>3203150816</t>
  </si>
  <si>
    <t>RETENTOR LATERAL LAVADORA DE ALTA PRESSAO</t>
  </si>
  <si>
    <t>3203150817</t>
  </si>
  <si>
    <t>RETENTOR FRONTAL LAVADORA DE ALTA PRESSAO</t>
  </si>
  <si>
    <t>3203150818</t>
  </si>
  <si>
    <t>VALVULA COMPLETA LJ3000/3100/330</t>
  </si>
  <si>
    <t>3203150819</t>
  </si>
  <si>
    <t>OLEO BOMBA LAVADORA 140</t>
  </si>
  <si>
    <t>3203150820</t>
  </si>
  <si>
    <t>CORREIA A 38</t>
  </si>
  <si>
    <t>3203150821</t>
  </si>
  <si>
    <t>JOGO GAXETA PISTAO LJ3000/3100/330</t>
  </si>
  <si>
    <t>3203150822</t>
  </si>
  <si>
    <t>RASPADOR LAVADORA DE ALTA PRESSAO</t>
  </si>
  <si>
    <t>3203150823</t>
  </si>
  <si>
    <t>ROLAMENTO 6206</t>
  </si>
  <si>
    <t>3203150825</t>
  </si>
  <si>
    <t>ESPAGUETE SILICONE FIBRA 180C 8,00MM 1,5KV MARROM</t>
  </si>
  <si>
    <t>3203150826</t>
  </si>
  <si>
    <t>BUCHA MANCAL SUPERIOR M6G</t>
  </si>
  <si>
    <t>3203150827</t>
  </si>
  <si>
    <t>CABO ELETRICO SAIDA MOTOR MI6G</t>
  </si>
  <si>
    <t>3203150828</t>
  </si>
  <si>
    <t>RETENTOR DUPLA VEDACAO M6G</t>
  </si>
  <si>
    <t>3203150829</t>
  </si>
  <si>
    <t>BOMBEADOR ROTOR ACO INOX BHS 516-12</t>
  </si>
  <si>
    <t>3203150830</t>
  </si>
  <si>
    <t>ROLO 50MT ESPAGUETE CAMISA TERMICA 8MM</t>
  </si>
  <si>
    <t>3203150831</t>
  </si>
  <si>
    <t>ROLO 100MT CABO SILICONE 4MM 300C ALTA TEMPERATURA</t>
  </si>
  <si>
    <t>3203150832</t>
  </si>
  <si>
    <t>VALVULA DE RETENCAO 3 POLEGADAS</t>
  </si>
  <si>
    <t>3203150833</t>
  </si>
  <si>
    <t>PARAFUSO INOX ALLEN M6X20MM</t>
  </si>
  <si>
    <t>3203150834</t>
  </si>
  <si>
    <t>RETENTOR 6055</t>
  </si>
  <si>
    <t>3203150835</t>
  </si>
  <si>
    <t>SOQUETE 1/2 17MM</t>
  </si>
  <si>
    <t>3404050001</t>
  </si>
  <si>
    <t>0405</t>
  </si>
  <si>
    <t>3500010018</t>
  </si>
  <si>
    <t>SERVICO REFRIKO LARANJA 500ML</t>
  </si>
  <si>
    <t>3500010019</t>
  </si>
  <si>
    <t>SERVICO REFRIKO TUBAINA 500ML</t>
  </si>
  <si>
    <t>3704080001</t>
  </si>
  <si>
    <t>CABO FLEX 2,5MM ROLO AZUL CONDUS CABO SEM CPR 100 METROS</t>
  </si>
  <si>
    <t>CABO FLEX 2,5MM ROLO VERDE CONDUS CABO SEM CPR 100 METROS</t>
  </si>
  <si>
    <t>CABO FLEX 2,5MM ROLO PRETO CONDUS CABO SEM MEGATRON CPR 100 METROS</t>
  </si>
  <si>
    <t>MK BORNE SINDAL PARA REATOR INDIVIDUAL</t>
  </si>
  <si>
    <t>CORTINA LAT BRANCA 12X12 COM FITA DE LONA COM FIVELA</t>
  </si>
  <si>
    <t>PRATO BASE PARA ENCHEDORA</t>
  </si>
  <si>
    <t>PINO PARA MANUTENCAO</t>
  </si>
  <si>
    <t>VEICULO PARA MAQUINA PET</t>
  </si>
  <si>
    <t>3705010591</t>
  </si>
  <si>
    <t>3705010622</t>
  </si>
  <si>
    <t>3705010739</t>
  </si>
  <si>
    <t>3705010774</t>
  </si>
  <si>
    <t>3705010841</t>
  </si>
  <si>
    <t>3705010846</t>
  </si>
  <si>
    <t>3705010853</t>
  </si>
  <si>
    <t>3705010864</t>
  </si>
  <si>
    <t>3705010865</t>
  </si>
  <si>
    <t>3705010867</t>
  </si>
  <si>
    <t>3705010868</t>
  </si>
  <si>
    <t>3705010869</t>
  </si>
  <si>
    <t>3705010873</t>
  </si>
  <si>
    <t>3705010877</t>
  </si>
  <si>
    <t>3705010878</t>
  </si>
  <si>
    <t>3705010879</t>
  </si>
  <si>
    <t>3705010880</t>
  </si>
  <si>
    <t>3705010881</t>
  </si>
  <si>
    <t>3705010882</t>
  </si>
  <si>
    <t>3705010889</t>
  </si>
  <si>
    <t>3705010896</t>
  </si>
  <si>
    <t>3705010897</t>
  </si>
  <si>
    <t>3705010901</t>
  </si>
  <si>
    <t>3705010902</t>
  </si>
  <si>
    <t>3705010903</t>
  </si>
  <si>
    <t>3705010904</t>
  </si>
  <si>
    <t>3705010907</t>
  </si>
  <si>
    <t>3705010908</t>
  </si>
  <si>
    <t>3705010909</t>
  </si>
  <si>
    <t>3705010910</t>
  </si>
  <si>
    <t>3705010912</t>
  </si>
  <si>
    <t>3705010915</t>
  </si>
  <si>
    <t>3705010923</t>
  </si>
  <si>
    <t>3705010924</t>
  </si>
  <si>
    <t>BOMBA PARA POCO 12,5 CV</t>
  </si>
  <si>
    <t>3705011709</t>
  </si>
  <si>
    <t>PONTE RASPADORA</t>
  </si>
  <si>
    <t>3705011966</t>
  </si>
  <si>
    <t>CONE IMHOFF GRAD 1000ML</t>
  </si>
  <si>
    <t>3705012142</t>
  </si>
  <si>
    <t>SUPORTE PARA MOLDE DO POSICIONADOR</t>
  </si>
  <si>
    <t>3705012155</t>
  </si>
  <si>
    <t>ARRUELA X 4 D 6,5 D 12</t>
  </si>
  <si>
    <t>3705012326</t>
  </si>
  <si>
    <t>BICO D3</t>
  </si>
  <si>
    <t>3705012327</t>
  </si>
  <si>
    <t>ROLAMENTO DE CONTATO ANGULAR 30/8B 2RS</t>
  </si>
  <si>
    <t>3705012328</t>
  </si>
  <si>
    <t>ACIONAMENTO PARA CORREIA MANCAL</t>
  </si>
  <si>
    <t>3705012329</t>
  </si>
  <si>
    <t>POLIA DENTADA HTD TIPO 28-8M50</t>
  </si>
  <si>
    <t>3705012330</t>
  </si>
  <si>
    <t>ALAVANCA DE BLOQUEIO</t>
  </si>
  <si>
    <t>3705012331</t>
  </si>
  <si>
    <t>MOLA DE PRESSAO D1 4,8 D2 3,8 L 18 11N</t>
  </si>
  <si>
    <t>3705012332</t>
  </si>
  <si>
    <t>ARRUELA DE COMPENSACAO L 0,2</t>
  </si>
  <si>
    <t>3705012333</t>
  </si>
  <si>
    <t>TUBO DISTANCIADOR L3</t>
  </si>
  <si>
    <t>3705012334</t>
  </si>
  <si>
    <t>ROLAMENTO 6204</t>
  </si>
  <si>
    <t>3705012336</t>
  </si>
  <si>
    <t>MOLA DE COMPRESSAO RAL 8004</t>
  </si>
  <si>
    <t>3705012337</t>
  </si>
  <si>
    <t>BARRA GUIA DA ROTULADORA</t>
  </si>
  <si>
    <t>3705012338</t>
  </si>
  <si>
    <t>FACA DA ROTULADORA</t>
  </si>
  <si>
    <t>3705012339</t>
  </si>
  <si>
    <t>FACA PARA CORTE SSB120 16X4X208</t>
  </si>
  <si>
    <t>3705012340</t>
  </si>
  <si>
    <t>MOLA DE PRESSAO D1 11 D2 9 L 36</t>
  </si>
  <si>
    <t>3705012341</t>
  </si>
  <si>
    <t>3705012342</t>
  </si>
  <si>
    <t>ROLAMENTO DE ROLOS CONICOS 30205</t>
  </si>
  <si>
    <t>3705012343</t>
  </si>
  <si>
    <t>ANEL DE VEDACAO ROLAMENTO DA AGULHA</t>
  </si>
  <si>
    <t>3705012344</t>
  </si>
  <si>
    <t>PORCA RANHURADA M24X1,5 A2</t>
  </si>
  <si>
    <t>3705012345</t>
  </si>
  <si>
    <t>DISPOSITIVO DE CORTE ROTULADORA</t>
  </si>
  <si>
    <t>3705012346</t>
  </si>
  <si>
    <t>ARRUELA DE TRAVAMENTO 24X42 AC</t>
  </si>
  <si>
    <t>3705012347</t>
  </si>
  <si>
    <t>EIXO ARTICULADO D 65 L1 290 L2 370</t>
  </si>
  <si>
    <t>3705012349</t>
  </si>
  <si>
    <t>CILINDRO DE COLA COM BORDA H200 X211</t>
  </si>
  <si>
    <t>3705012350</t>
  </si>
  <si>
    <t>CUBO DA ROTULADORA</t>
  </si>
  <si>
    <t>3705012351</t>
  </si>
  <si>
    <t>SUPORTE RASPADOR DE COLA ME</t>
  </si>
  <si>
    <t>3705012352</t>
  </si>
  <si>
    <t>CHAPA DEFLETORA</t>
  </si>
  <si>
    <t>3705012353</t>
  </si>
  <si>
    <t>RASPADOR DE CANTO INFERIOR</t>
  </si>
  <si>
    <t>3705012354</t>
  </si>
  <si>
    <t>PENEIRA DA ROTULADORA</t>
  </si>
  <si>
    <t>3705012355</t>
  </si>
  <si>
    <t>PERFIL U L175 H15 S1,5</t>
  </si>
  <si>
    <t>3705012356</t>
  </si>
  <si>
    <t>ROLETE DA ROTULADORA</t>
  </si>
  <si>
    <t>3705012357</t>
  </si>
  <si>
    <t>ANEL INTERIOR LR 20X25X12,5</t>
  </si>
  <si>
    <t>3705012359</t>
  </si>
  <si>
    <t>PERFIL U RESERVATORIO DE COLA DA ROTULADORA</t>
  </si>
  <si>
    <t>3705012369</t>
  </si>
  <si>
    <t>CHAVETA DIN 6885-1 50X6X6</t>
  </si>
  <si>
    <t>3705012370</t>
  </si>
  <si>
    <t>ANEL EM O 10X2,5 NBR 70 SH</t>
  </si>
  <si>
    <t>3705012371</t>
  </si>
  <si>
    <t>UNHA DE CILINDRO DE PINCAS</t>
  </si>
  <si>
    <t>3705012436</t>
  </si>
  <si>
    <t>ROLETE COM ROLAMENTO 8X30X11</t>
  </si>
  <si>
    <t>3705012437</t>
  </si>
  <si>
    <t>BUCHA SINTERIZADA JSM 15X17X12</t>
  </si>
  <si>
    <t>3705012438</t>
  </si>
  <si>
    <t>MOLA DE TRACAO OVAL REVESTIDA L 142,5 D 23,7</t>
  </si>
  <si>
    <t>3705012439</t>
  </si>
  <si>
    <t>PINO L 55 D 16</t>
  </si>
  <si>
    <t>3705012440</t>
  </si>
  <si>
    <t>PLACA SOPRADORA KRONES 0902089438</t>
  </si>
  <si>
    <t>3705012441</t>
  </si>
  <si>
    <t>PINO D 14 L 36,5</t>
  </si>
  <si>
    <t>3705012442</t>
  </si>
  <si>
    <t>CAMISA DA VALVULA D50 SOPRADORA</t>
  </si>
  <si>
    <t>3705012443</t>
  </si>
  <si>
    <t>SUPORTE L 47 D 55 D 7 SOPRADORA</t>
  </si>
  <si>
    <t>3705012444</t>
  </si>
  <si>
    <t>BARRA TENSORA D 12 D 611</t>
  </si>
  <si>
    <t>3705012445</t>
  </si>
  <si>
    <t>PINO ROSCADO M8X0,75</t>
  </si>
  <si>
    <t>3705012446</t>
  </si>
  <si>
    <t>VALVULA PILOTO COM PECAS REPOSICAO</t>
  </si>
  <si>
    <t>3705012447</t>
  </si>
  <si>
    <t>VALVULA SOLENOIDE EXH1 EXH2</t>
  </si>
  <si>
    <t>3705012448</t>
  </si>
  <si>
    <t>ROLO DE LEVA KR 30X12X40 PPSK</t>
  </si>
  <si>
    <t>3705012449</t>
  </si>
  <si>
    <t>GRAXEIRA D1 M6X1</t>
  </si>
  <si>
    <t>3705012450</t>
  </si>
  <si>
    <t>ANEL DE RETENCAO PARA EIXO VS M12</t>
  </si>
  <si>
    <t>3705012451</t>
  </si>
  <si>
    <t>ROLETE DE CURVA D 62MM SOPRADORA</t>
  </si>
  <si>
    <t>3705012452</t>
  </si>
  <si>
    <t>ROLAMENTO DE ESFERA 61905 2RS</t>
  </si>
  <si>
    <t>3705012453</t>
  </si>
  <si>
    <t>PINO CILINDRICO ISO 8734 6X28</t>
  </si>
  <si>
    <t>3705012454</t>
  </si>
  <si>
    <t>OLEO HIDRAULICO 68 GALAO 4 LITROS</t>
  </si>
  <si>
    <t>3705012473</t>
  </si>
  <si>
    <t>BOMBA CENTRIFUGA BL50 7,5HP 2P TRIFASICA 304 INOX</t>
  </si>
  <si>
    <t>3705020051</t>
  </si>
  <si>
    <t>500</t>
  </si>
  <si>
    <t>COMODATO</t>
  </si>
  <si>
    <t>501</t>
  </si>
  <si>
    <t>COMODATO REFRIKO</t>
  </si>
  <si>
    <t>3705020052</t>
  </si>
  <si>
    <t>3705020053</t>
  </si>
  <si>
    <t>3705020054</t>
  </si>
  <si>
    <t>3705020057</t>
  </si>
  <si>
    <t>3705020058</t>
  </si>
  <si>
    <t>503</t>
  </si>
  <si>
    <t>COMODATO MOEMA</t>
  </si>
  <si>
    <t>COLA PARA PISO</t>
  </si>
  <si>
    <t>CAIXA DE PASSAGEM 20X20 SOBREPOR BCA ANDALUZ</t>
  </si>
  <si>
    <t>CONDULET CONECTOR PARA CAIXA MULTI 1</t>
  </si>
  <si>
    <t>TAMPAO PARA CONDULETE</t>
  </si>
  <si>
    <t>REPARO PARA VALVULA</t>
  </si>
  <si>
    <t>TAMPA  PARA CONDULETE 3/4 TOM PB</t>
  </si>
  <si>
    <t>ADESIVO FRASCO 175GR COM PINCEL</t>
  </si>
  <si>
    <t>CANALETA BRANCA COM ADESIVO 2X10MM 2 METROS</t>
  </si>
  <si>
    <t>3705051191</t>
  </si>
  <si>
    <t>PERFIL MONTANTE 48 COM 3MT</t>
  </si>
  <si>
    <t>PARAFUSO PONTA AGULHA GN COM MIL</t>
  </si>
  <si>
    <t>PARAFUSO PARA GESSO 3,5X45MM</t>
  </si>
  <si>
    <t>3705052341</t>
  </si>
  <si>
    <t>3705053534</t>
  </si>
  <si>
    <t>ABRACADEIRA NYLON 150 T-30R PT</t>
  </si>
  <si>
    <t>BUCHA S 8MM COM ANEL DE ENCOSTO</t>
  </si>
  <si>
    <t>3705054296</t>
  </si>
  <si>
    <t>DOBRADICA PRETA INOX SOBREPOR</t>
  </si>
  <si>
    <t>3705055011</t>
  </si>
  <si>
    <t>QUADRO DE COMANDO 30X40X20</t>
  </si>
  <si>
    <t>3705055307</t>
  </si>
  <si>
    <t>MANDRIL ESPECIAL DE ACO INOXIDAVEL</t>
  </si>
  <si>
    <t>3705055308</t>
  </si>
  <si>
    <t>MOLA DO PRATO C 18X9 2X0,45 BR</t>
  </si>
  <si>
    <t>3705055379</t>
  </si>
  <si>
    <t>CABO FLEXIVEL AZUL 1X1,00MM</t>
  </si>
  <si>
    <t>3705055380</t>
  </si>
  <si>
    <t>CABO FLEXIVEL VERMELHO 1X1,00MM</t>
  </si>
  <si>
    <t>3705055381</t>
  </si>
  <si>
    <t>CABO FLEXIVEL PRETO 1X1,00MM</t>
  </si>
  <si>
    <t>3705055382</t>
  </si>
  <si>
    <t>3705055383</t>
  </si>
  <si>
    <t>3705055384</t>
  </si>
  <si>
    <t>3705055385</t>
  </si>
  <si>
    <t>TRILHO PERFURADO PARA DISJUNTOR DIN TS35 COM 20CM</t>
  </si>
  <si>
    <t>3705055386</t>
  </si>
  <si>
    <t>BOTAO IMPULSO ILUMINADO VERMELHO 24V 1NF</t>
  </si>
  <si>
    <t>3705055387</t>
  </si>
  <si>
    <t>BOTAO IMPULSO ILUMINADO VERDE 24V 1NA</t>
  </si>
  <si>
    <t>3705055396</t>
  </si>
  <si>
    <t>CONTATOR CWM12 BOBINA 24V 60HZ</t>
  </si>
  <si>
    <t>3705055397</t>
  </si>
  <si>
    <t>RELE SOBRECARGA RW27-1D3-U032 3P 22-32A CWM12</t>
  </si>
  <si>
    <t>3705055398</t>
  </si>
  <si>
    <t>DISJUNTOR MOTOR MPW18</t>
  </si>
  <si>
    <t>3705055399</t>
  </si>
  <si>
    <t>PRESSOSTATO SQURE D PUMPTROL 9013 FSG </t>
  </si>
  <si>
    <t>3705055400</t>
  </si>
  <si>
    <t>MANOMETRO GLICERINADO 0-10BAR 100MM 1/4BSP INOX</t>
  </si>
  <si>
    <t>3705055401</t>
  </si>
  <si>
    <t>PAINEL ELETRICO 500X400X200 COM CHAVE TRANCA</t>
  </si>
  <si>
    <t>3705055551</t>
  </si>
  <si>
    <t>VALVULA DE RETENCAO EM ACO INOX 2 1/2</t>
  </si>
  <si>
    <t>3705055552</t>
  </si>
  <si>
    <t>CANALETA TANQUE 5100 200X200 ESPESSURA 5MM</t>
  </si>
  <si>
    <t>3705055553</t>
  </si>
  <si>
    <t>CHAPA 3/16 1200X3000MM</t>
  </si>
  <si>
    <t>3705060077</t>
  </si>
  <si>
    <t>BALCAO 2,05X0,70 5KG VB REFRESCA</t>
  </si>
  <si>
    <t>3705060078</t>
  </si>
  <si>
    <t>EXPOSITOR 1,50X0,60 5KG VB REFRESCA</t>
  </si>
  <si>
    <t>3705060154</t>
  </si>
  <si>
    <t>BALCAO VB CAFE LIMAO</t>
  </si>
  <si>
    <t>LUPULO DRY HOP (CITRA)</t>
  </si>
  <si>
    <t>LUPULO H. SETABREW</t>
  </si>
  <si>
    <t>MALTE PILSEN - SILO 1</t>
  </si>
  <si>
    <t>MALTE PILSEN - SILO 2</t>
  </si>
  <si>
    <t>CELITE FILTER CEL (215)</t>
  </si>
  <si>
    <t>TERRA CELITE FINA &lt;0,5 ( SPEED FLOW)</t>
  </si>
  <si>
    <t>TERRA CELITE GROSSA &lt;3,0 ( 2500/ CELITE 535)</t>
  </si>
  <si>
    <t>XAROPE DE HIGH MALTOSE TQ 1</t>
  </si>
  <si>
    <t>XAROPE DE HIGH MALTOSE TQ 2</t>
  </si>
  <si>
    <t>TERRA DIATOMITA (XAROPARIA (341)</t>
  </si>
  <si>
    <t>CARVÃO ATIVO (XAROPARIA)</t>
  </si>
  <si>
    <t>BREWER CLAREX</t>
  </si>
  <si>
    <t>ENZIMA LISOBEER</t>
  </si>
  <si>
    <t>CODIGO NOVO</t>
  </si>
  <si>
    <t>OK - solicitar quebra</t>
  </si>
  <si>
    <t>Contagem</t>
  </si>
  <si>
    <t>Diferença atual</t>
  </si>
  <si>
    <t>Diveregencia mês anterior</t>
  </si>
  <si>
    <t>ok</t>
  </si>
  <si>
    <t>DIFERENÇA IND</t>
  </si>
  <si>
    <t>VERIFICAR</t>
  </si>
  <si>
    <t xml:space="preserve">consumo maior op's - 01289201001  / 01298001001   </t>
  </si>
  <si>
    <t>Consumo total mês 7</t>
  </si>
  <si>
    <t>ok - perda</t>
  </si>
  <si>
    <t>SIST COD KG</t>
  </si>
  <si>
    <t>SIST COD UND</t>
  </si>
  <si>
    <t>SALDO SISTEMA TOTAL</t>
  </si>
  <si>
    <t>RECONT</t>
  </si>
  <si>
    <t>OK - PERDA</t>
  </si>
  <si>
    <t>OK - QUEBRA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</si>
</sst>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_-;\-* #,##0.000_-;_-* &quot;-&quot;???_-;_-@_-"/>
    <numFmt numFmtId="165" formatCode="_-* #,##0_-;\-* #,##0_-;_-* &quot;-&quot;??_-;_-@_-"/>
    <numFmt numFmtId="166" formatCode="_-&quot;R$ &quot;* #,##0.00_-;&quot;-R$ &quot;* #,##0.00_-;_-&quot;R$ &quot;* \-??_-;_-@_-"/>
    <numFmt numFmtId="167" formatCode="0.0%"/>
    <numFmt numFmtId="168" formatCode="_-* #,##0.00000_-;\-* #,##0.00000_-;_-* &quot;-&quot;??_-;_-@_-"/>
    <numFmt numFmtId="169" formatCode="0.0000000"/>
    <numFmt numFmtId="170" formatCode="0.0000"/>
    <numFmt numFmtId="171" formatCode="_-* #,##0.0000000_-;\-* #,##0.0000000_-;_-* &quot;-&quot;??_-;_-@_-"/>
    <numFmt numFmtId="172" formatCode="#,##0.00000"/>
    <numFmt numFmtId="174" formatCode="#,##0.0000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Bahnschrift"/>
      <family val="2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indexed="9"/>
      <name val="Courier New"/>
      <family val="2"/>
    </font>
    <font>
      <b/>
      <sz val="11"/>
      <name val="Calibri"/>
      <family val="2"/>
      <scheme val="minor"/>
    </font>
    <font>
      <sz val="11"/>
      <color indexed="8"/>
      <name val="Courier New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8"/>
      <name val="Courier New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8CCE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rgb="FFB8CCE4"/>
      </left>
      <right/>
      <top style="thin">
        <color rgb="FFB8CCE4"/>
      </top>
      <bottom style="thin">
        <color indexed="64"/>
      </bottom>
      <diagonal/>
    </border>
    <border>
      <left style="thin">
        <color rgb="FFB8CCE4"/>
      </left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</borders>
  <cellStyleXfs count="6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2" fillId="0" borderId="0" applyBorder="0" applyProtection="0"/>
    <xf numFmtId="166" fontId="12" fillId="0" borderId="0" applyBorder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34" applyNumberFormat="0" applyFill="0" applyAlignment="0" applyProtection="0"/>
    <xf numFmtId="0" fontId="37" fillId="0" borderId="35" applyNumberFormat="0" applyFill="0" applyAlignment="0" applyProtection="0"/>
    <xf numFmtId="0" fontId="38" fillId="0" borderId="36" applyNumberFormat="0" applyFill="0" applyAlignment="0" applyProtection="0"/>
    <xf numFmtId="0" fontId="38" fillId="0" borderId="0" applyNumberFormat="0" applyFill="0" applyBorder="0" applyAlignment="0" applyProtection="0"/>
    <xf numFmtId="0" fontId="39" fillId="21" borderId="0" applyNumberFormat="0" applyBorder="0" applyAlignment="0" applyProtection="0"/>
    <xf numFmtId="0" fontId="40" fillId="22" borderId="0" applyNumberFormat="0" applyBorder="0" applyAlignment="0" applyProtection="0"/>
    <xf numFmtId="0" fontId="41" fillId="23" borderId="0" applyNumberFormat="0" applyBorder="0" applyAlignment="0" applyProtection="0"/>
    <xf numFmtId="0" fontId="42" fillId="24" borderId="37" applyNumberFormat="0" applyAlignment="0" applyProtection="0"/>
    <xf numFmtId="0" fontId="43" fillId="25" borderId="38" applyNumberFormat="0" applyAlignment="0" applyProtection="0"/>
    <xf numFmtId="0" fontId="44" fillId="25" borderId="37" applyNumberFormat="0" applyAlignment="0" applyProtection="0"/>
    <xf numFmtId="0" fontId="45" fillId="0" borderId="39" applyNumberFormat="0" applyFill="0" applyAlignment="0" applyProtection="0"/>
    <xf numFmtId="0" fontId="24" fillId="26" borderId="40" applyNumberFormat="0" applyAlignment="0" applyProtection="0"/>
    <xf numFmtId="0" fontId="7" fillId="0" borderId="0" applyNumberFormat="0" applyFill="0" applyBorder="0" applyAlignment="0" applyProtection="0"/>
    <xf numFmtId="0" fontId="1" fillId="27" borderId="41" applyNumberFormat="0" applyFont="0" applyAlignment="0" applyProtection="0"/>
    <xf numFmtId="0" fontId="46" fillId="0" borderId="0" applyNumberFormat="0" applyFill="0" applyBorder="0" applyAlignment="0" applyProtection="0"/>
    <xf numFmtId="0" fontId="6" fillId="0" borderId="42" applyNumberFormat="0" applyFill="0" applyAlignment="0" applyProtection="0"/>
    <xf numFmtId="0" fontId="4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7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47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47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47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48" fillId="0" borderId="0" applyNumberFormat="0" applyFill="0" applyBorder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16" fontId="2" fillId="2" borderId="5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4" applyFont="1"/>
    <xf numFmtId="165" fontId="0" fillId="0" borderId="0" xfId="1" applyNumberFormat="1" applyFont="1"/>
    <xf numFmtId="165" fontId="0" fillId="0" borderId="0" xfId="0" applyNumberFormat="1"/>
    <xf numFmtId="165" fontId="0" fillId="6" borderId="12" xfId="1" applyNumberFormat="1" applyFont="1" applyFill="1" applyBorder="1"/>
    <xf numFmtId="165" fontId="0" fillId="6" borderId="13" xfId="1" applyNumberFormat="1" applyFont="1" applyFill="1" applyBorder="1"/>
    <xf numFmtId="0" fontId="0" fillId="6" borderId="12" xfId="0" applyFill="1" applyBorder="1"/>
    <xf numFmtId="0" fontId="0" fillId="6" borderId="13" xfId="0" applyFill="1" applyBorder="1"/>
    <xf numFmtId="0" fontId="0" fillId="0" borderId="17" xfId="0" applyBorder="1"/>
    <xf numFmtId="0" fontId="0" fillId="0" borderId="10" xfId="0" applyBorder="1"/>
    <xf numFmtId="0" fontId="0" fillId="6" borderId="14" xfId="0" applyFill="1" applyBorder="1"/>
    <xf numFmtId="165" fontId="0" fillId="6" borderId="14" xfId="1" applyNumberFormat="1" applyFont="1" applyFill="1" applyBorder="1"/>
    <xf numFmtId="0" fontId="0" fillId="6" borderId="0" xfId="0" applyFill="1"/>
    <xf numFmtId="44" fontId="0" fillId="0" borderId="0" xfId="0" applyNumberForma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/>
    </xf>
    <xf numFmtId="4" fontId="3" fillId="0" borderId="1" xfId="0" applyNumberFormat="1" applyFont="1" applyBorder="1" applyAlignment="1">
      <alignment horizontal="center" vertical="center"/>
    </xf>
    <xf numFmtId="0" fontId="6" fillId="0" borderId="0" xfId="0" applyFont="1"/>
    <xf numFmtId="44" fontId="6" fillId="0" borderId="0" xfId="4" applyFont="1" applyBorder="1" applyAlignment="1">
      <alignment horizontal="center"/>
    </xf>
    <xf numFmtId="10" fontId="6" fillId="0" borderId="0" xfId="2" applyNumberFormat="1" applyFont="1" applyBorder="1" applyAlignment="1">
      <alignment horizontal="center"/>
    </xf>
    <xf numFmtId="4" fontId="3" fillId="5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4" fontId="6" fillId="6" borderId="11" xfId="4" applyFont="1" applyFill="1" applyBorder="1" applyAlignment="1">
      <alignment horizontal="center"/>
    </xf>
    <xf numFmtId="4" fontId="10" fillId="0" borderId="1" xfId="0" applyNumberFormat="1" applyFont="1" applyBorder="1" applyAlignment="1">
      <alignment horizontal="center" vertical="center"/>
    </xf>
    <xf numFmtId="4" fontId="10" fillId="5" borderId="1" xfId="0" applyNumberFormat="1" applyFont="1" applyFill="1" applyBorder="1" applyAlignment="1">
      <alignment horizontal="center" vertical="center"/>
    </xf>
    <xf numFmtId="4" fontId="3" fillId="5" borderId="8" xfId="0" applyNumberFormat="1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" fontId="13" fillId="0" borderId="1" xfId="0" applyNumberFormat="1" applyFont="1" applyBorder="1" applyAlignment="1">
      <alignment horizontal="center" vertical="center"/>
    </xf>
    <xf numFmtId="4" fontId="13" fillId="5" borderId="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4" fillId="9" borderId="11" xfId="0" applyFont="1" applyFill="1" applyBorder="1" applyAlignment="1">
      <alignment horizontal="center" vertical="center" wrapText="1"/>
    </xf>
    <xf numFmtId="10" fontId="6" fillId="6" borderId="11" xfId="2" applyNumberFormat="1" applyFont="1" applyFill="1" applyBorder="1" applyAlignment="1">
      <alignment horizontal="center" vertical="center" wrapText="1"/>
    </xf>
    <xf numFmtId="44" fontId="0" fillId="0" borderId="0" xfId="0" applyNumberFormat="1"/>
    <xf numFmtId="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44" fontId="3" fillId="0" borderId="3" xfId="4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4" fontId="13" fillId="0" borderId="3" xfId="4" applyFont="1" applyFill="1" applyBorder="1" applyAlignment="1">
      <alignment horizontal="center" vertical="center" wrapText="1"/>
    </xf>
    <xf numFmtId="44" fontId="3" fillId="0" borderId="20" xfId="4" applyFont="1" applyFill="1" applyBorder="1" applyAlignment="1">
      <alignment horizontal="center" vertical="center" wrapText="1"/>
    </xf>
    <xf numFmtId="44" fontId="3" fillId="0" borderId="19" xfId="4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4" fontId="15" fillId="5" borderId="1" xfId="0" applyNumberFormat="1" applyFont="1" applyFill="1" applyBorder="1" applyAlignment="1">
      <alignment horizontal="center" vertical="center"/>
    </xf>
    <xf numFmtId="10" fontId="6" fillId="0" borderId="0" xfId="2" applyNumberFormat="1" applyFont="1" applyFill="1" applyBorder="1" applyAlignment="1">
      <alignment horizontal="center"/>
    </xf>
    <xf numFmtId="4" fontId="15" fillId="5" borderId="3" xfId="0" applyNumberFormat="1" applyFont="1" applyFill="1" applyBorder="1" applyAlignment="1">
      <alignment horizontal="center" vertical="center"/>
    </xf>
    <xf numFmtId="44" fontId="15" fillId="0" borderId="3" xfId="4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6" fillId="0" borderId="26" xfId="0" applyFont="1" applyBorder="1"/>
    <xf numFmtId="44" fontId="0" fillId="0" borderId="27" xfId="4" applyFont="1" applyBorder="1" applyAlignment="1">
      <alignment horizontal="center"/>
    </xf>
    <xf numFmtId="44" fontId="0" fillId="0" borderId="27" xfId="4" applyFont="1" applyBorder="1"/>
    <xf numFmtId="10" fontId="0" fillId="0" borderId="27" xfId="2" applyNumberFormat="1" applyFont="1" applyBorder="1"/>
    <xf numFmtId="0" fontId="18" fillId="8" borderId="28" xfId="0" applyFont="1" applyFill="1" applyBorder="1"/>
    <xf numFmtId="44" fontId="6" fillId="8" borderId="29" xfId="4" applyFont="1" applyFill="1" applyBorder="1"/>
    <xf numFmtId="10" fontId="0" fillId="0" borderId="27" xfId="2" applyNumberFormat="1" applyFont="1" applyBorder="1" applyAlignment="1">
      <alignment horizontal="center"/>
    </xf>
    <xf numFmtId="167" fontId="6" fillId="8" borderId="29" xfId="2" applyNumberFormat="1" applyFont="1" applyFill="1" applyBorder="1"/>
    <xf numFmtId="0" fontId="0" fillId="11" borderId="0" xfId="0" applyFill="1"/>
    <xf numFmtId="8" fontId="0" fillId="0" borderId="27" xfId="4" applyNumberFormat="1" applyFont="1" applyBorder="1"/>
    <xf numFmtId="44" fontId="10" fillId="0" borderId="3" xfId="4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43" fontId="3" fillId="0" borderId="3" xfId="1" applyFont="1" applyBorder="1" applyAlignment="1">
      <alignment horizontal="center" vertical="center" wrapText="1"/>
    </xf>
    <xf numFmtId="43" fontId="15" fillId="0" borderId="3" xfId="1" applyFont="1" applyBorder="1" applyAlignment="1">
      <alignment horizontal="center" vertical="center" wrapText="1"/>
    </xf>
    <xf numFmtId="43" fontId="3" fillId="0" borderId="9" xfId="1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43" fontId="2" fillId="2" borderId="5" xfId="1" applyFont="1" applyFill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/>
    </xf>
    <xf numFmtId="4" fontId="19" fillId="5" borderId="1" xfId="0" applyNumberFormat="1" applyFont="1" applyFill="1" applyBorder="1" applyAlignment="1">
      <alignment horizontal="center" vertical="center"/>
    </xf>
    <xf numFmtId="43" fontId="19" fillId="0" borderId="3" xfId="1" applyFont="1" applyFill="1" applyBorder="1" applyAlignment="1">
      <alignment horizontal="center" vertical="center" wrapText="1"/>
    </xf>
    <xf numFmtId="4" fontId="19" fillId="5" borderId="3" xfId="0" applyNumberFormat="1" applyFont="1" applyFill="1" applyBorder="1" applyAlignment="1">
      <alignment horizontal="center" vertical="center"/>
    </xf>
    <xf numFmtId="44" fontId="19" fillId="0" borderId="3" xfId="4" applyFont="1" applyFill="1" applyBorder="1" applyAlignment="1">
      <alignment horizontal="center" vertical="center" wrapText="1"/>
    </xf>
    <xf numFmtId="43" fontId="3" fillId="0" borderId="3" xfId="1" applyFont="1" applyFill="1" applyBorder="1" applyAlignment="1">
      <alignment horizontal="center" vertical="center" wrapText="1"/>
    </xf>
    <xf numFmtId="9" fontId="3" fillId="0" borderId="3" xfId="2" applyFont="1" applyBorder="1" applyAlignment="1">
      <alignment horizontal="center" vertical="center" wrapText="1"/>
    </xf>
    <xf numFmtId="9" fontId="3" fillId="0" borderId="2" xfId="2" applyFont="1" applyBorder="1" applyAlignment="1">
      <alignment horizontal="center" vertical="center" wrapText="1"/>
    </xf>
    <xf numFmtId="9" fontId="13" fillId="0" borderId="3" xfId="2" applyFont="1" applyBorder="1" applyAlignment="1">
      <alignment horizontal="center" vertical="center" wrapText="1"/>
    </xf>
    <xf numFmtId="9" fontId="15" fillId="0" borderId="3" xfId="2" applyFont="1" applyBorder="1" applyAlignment="1">
      <alignment horizontal="center" vertical="center" wrapText="1"/>
    </xf>
    <xf numFmtId="9" fontId="19" fillId="0" borderId="3" xfId="2" applyFont="1" applyFill="1" applyBorder="1" applyAlignment="1">
      <alignment horizontal="center" vertical="center" wrapText="1"/>
    </xf>
    <xf numFmtId="9" fontId="10" fillId="0" borderId="3" xfId="2" applyFont="1" applyBorder="1" applyAlignment="1">
      <alignment horizontal="center" vertical="center" wrapText="1"/>
    </xf>
    <xf numFmtId="9" fontId="3" fillId="0" borderId="3" xfId="2" applyFont="1" applyFill="1" applyBorder="1" applyAlignment="1">
      <alignment horizontal="center" vertical="center" wrapText="1"/>
    </xf>
    <xf numFmtId="9" fontId="15" fillId="0" borderId="2" xfId="2" applyFont="1" applyBorder="1" applyAlignment="1">
      <alignment horizontal="center" vertical="center" wrapText="1"/>
    </xf>
    <xf numFmtId="9" fontId="3" fillId="0" borderId="7" xfId="2" applyFont="1" applyBorder="1" applyAlignment="1">
      <alignment horizontal="center" vertical="center" wrapText="1"/>
    </xf>
    <xf numFmtId="9" fontId="13" fillId="0" borderId="2" xfId="2" applyFont="1" applyBorder="1" applyAlignment="1">
      <alignment horizontal="center" vertical="center" wrapText="1"/>
    </xf>
    <xf numFmtId="167" fontId="3" fillId="0" borderId="3" xfId="2" applyNumberFormat="1" applyFont="1" applyBorder="1" applyAlignment="1">
      <alignment horizontal="center" vertical="center" wrapText="1"/>
    </xf>
    <xf numFmtId="167" fontId="15" fillId="0" borderId="3" xfId="2" applyNumberFormat="1" applyFont="1" applyBorder="1" applyAlignment="1">
      <alignment horizontal="center" vertical="center" wrapText="1"/>
    </xf>
    <xf numFmtId="167" fontId="3" fillId="0" borderId="2" xfId="2" applyNumberFormat="1" applyFont="1" applyBorder="1" applyAlignment="1">
      <alignment horizontal="center" vertical="center" wrapText="1"/>
    </xf>
    <xf numFmtId="44" fontId="9" fillId="3" borderId="11" xfId="4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20" fillId="5" borderId="1" xfId="0" applyNumberFormat="1" applyFont="1" applyFill="1" applyBorder="1" applyAlignment="1">
      <alignment horizontal="center" vertical="center"/>
    </xf>
    <xf numFmtId="4" fontId="21" fillId="5" borderId="1" xfId="0" applyNumberFormat="1" applyFont="1" applyFill="1" applyBorder="1" applyAlignment="1">
      <alignment horizontal="center" vertical="center"/>
    </xf>
    <xf numFmtId="4" fontId="20" fillId="5" borderId="3" xfId="0" applyNumberFormat="1" applyFont="1" applyFill="1" applyBorder="1" applyAlignment="1">
      <alignment horizontal="center" vertical="center"/>
    </xf>
    <xf numFmtId="4" fontId="21" fillId="5" borderId="3" xfId="0" applyNumberFormat="1" applyFont="1" applyFill="1" applyBorder="1" applyAlignment="1">
      <alignment horizontal="center" vertical="center"/>
    </xf>
    <xf numFmtId="43" fontId="20" fillId="0" borderId="3" xfId="1" applyFont="1" applyFill="1" applyBorder="1" applyAlignment="1">
      <alignment horizontal="center" vertical="center" wrapText="1"/>
    </xf>
    <xf numFmtId="43" fontId="21" fillId="0" borderId="3" xfId="1" applyFont="1" applyFill="1" applyBorder="1" applyAlignment="1">
      <alignment horizontal="center" vertical="center" wrapText="1"/>
    </xf>
    <xf numFmtId="44" fontId="20" fillId="0" borderId="3" xfId="4" applyFont="1" applyFill="1" applyBorder="1" applyAlignment="1">
      <alignment horizontal="center" vertical="center" wrapText="1"/>
    </xf>
    <xf numFmtId="44" fontId="21" fillId="0" borderId="3" xfId="4" applyFont="1" applyFill="1" applyBorder="1" applyAlignment="1">
      <alignment horizontal="center" vertical="center" wrapText="1"/>
    </xf>
    <xf numFmtId="9" fontId="20" fillId="0" borderId="3" xfId="2" applyFont="1" applyFill="1" applyBorder="1" applyAlignment="1">
      <alignment horizontal="center" vertical="center" wrapText="1"/>
    </xf>
    <xf numFmtId="9" fontId="21" fillId="0" borderId="3" xfId="2" applyFont="1" applyFill="1" applyBorder="1" applyAlignment="1">
      <alignment horizontal="center" vertical="center" wrapText="1"/>
    </xf>
    <xf numFmtId="44" fontId="13" fillId="0" borderId="19" xfId="4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4" fontId="19" fillId="0" borderId="8" xfId="0" applyNumberFormat="1" applyFont="1" applyBorder="1" applyAlignment="1">
      <alignment horizontal="center" vertical="center"/>
    </xf>
    <xf numFmtId="4" fontId="19" fillId="5" borderId="8" xfId="0" applyNumberFormat="1" applyFont="1" applyFill="1" applyBorder="1" applyAlignment="1">
      <alignment horizontal="center" vertical="center"/>
    </xf>
    <xf numFmtId="43" fontId="19" fillId="0" borderId="9" xfId="1" applyFont="1" applyFill="1" applyBorder="1" applyAlignment="1">
      <alignment horizontal="center" vertical="center" wrapText="1"/>
    </xf>
    <xf numFmtId="44" fontId="19" fillId="0" borderId="19" xfId="4" applyFont="1" applyFill="1" applyBorder="1" applyAlignment="1">
      <alignment horizontal="center" vertical="center" wrapText="1"/>
    </xf>
    <xf numFmtId="9" fontId="19" fillId="0" borderId="7" xfId="2" applyFont="1" applyFill="1" applyBorder="1" applyAlignment="1">
      <alignment horizontal="center" vertical="center" wrapText="1"/>
    </xf>
    <xf numFmtId="167" fontId="15" fillId="0" borderId="2" xfId="2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/>
    </xf>
    <xf numFmtId="9" fontId="3" fillId="0" borderId="2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7" fontId="0" fillId="0" borderId="27" xfId="2" applyNumberFormat="1" applyFont="1" applyBorder="1" applyAlignment="1">
      <alignment horizontal="center"/>
    </xf>
    <xf numFmtId="0" fontId="23" fillId="0" borderId="33" xfId="0" applyFont="1" applyBorder="1" applyAlignment="1">
      <alignment horizontal="left" vertical="center"/>
    </xf>
    <xf numFmtId="0" fontId="23" fillId="0" borderId="33" xfId="0" applyFont="1" applyBorder="1"/>
    <xf numFmtId="0" fontId="23" fillId="0" borderId="33" xfId="0" applyFont="1" applyBorder="1" applyAlignment="1">
      <alignment horizontal="center" vertical="center"/>
    </xf>
    <xf numFmtId="0" fontId="22" fillId="0" borderId="32" xfId="0" applyFont="1" applyBorder="1"/>
    <xf numFmtId="169" fontId="3" fillId="0" borderId="1" xfId="0" applyNumberFormat="1" applyFont="1" applyBorder="1" applyAlignment="1">
      <alignment horizontal="center" vertical="center" wrapText="1"/>
    </xf>
    <xf numFmtId="170" fontId="14" fillId="9" borderId="11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170" fontId="2" fillId="2" borderId="5" xfId="0" applyNumberFormat="1" applyFont="1" applyFill="1" applyBorder="1" applyAlignment="1">
      <alignment horizontal="center" vertical="center" wrapText="1"/>
    </xf>
    <xf numFmtId="170" fontId="3" fillId="5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Alignment="1">
      <alignment horizontal="center"/>
    </xf>
    <xf numFmtId="170" fontId="6" fillId="0" borderId="0" xfId="2" applyNumberFormat="1" applyFont="1" applyBorder="1" applyAlignment="1">
      <alignment horizontal="center"/>
    </xf>
    <xf numFmtId="171" fontId="3" fillId="0" borderId="3" xfId="1" applyNumberFormat="1" applyFont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171" fontId="3" fillId="0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1" fontId="3" fillId="0" borderId="19" xfId="1" applyNumberFormat="1" applyFont="1" applyFill="1" applyBorder="1" applyAlignment="1">
      <alignment horizontal="center" vertical="center" wrapText="1"/>
    </xf>
    <xf numFmtId="0" fontId="24" fillId="17" borderId="24" xfId="0" applyFont="1" applyFill="1" applyBorder="1" applyAlignment="1">
      <alignment horizontal="center"/>
    </xf>
    <xf numFmtId="9" fontId="24" fillId="17" borderId="25" xfId="2" applyFont="1" applyFill="1" applyBorder="1" applyAlignment="1">
      <alignment horizontal="center"/>
    </xf>
    <xf numFmtId="0" fontId="24" fillId="17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24" fillId="17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0" fillId="18" borderId="0" xfId="0" applyFill="1"/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171" fontId="25" fillId="0" borderId="3" xfId="1" applyNumberFormat="1" applyFont="1" applyFill="1" applyBorder="1" applyAlignment="1">
      <alignment horizontal="center" vertical="center" wrapText="1"/>
    </xf>
    <xf numFmtId="171" fontId="3" fillId="0" borderId="19" xfId="1" applyNumberFormat="1" applyFont="1" applyBorder="1" applyAlignment="1">
      <alignment horizontal="center" vertical="center" wrapText="1"/>
    </xf>
    <xf numFmtId="171" fontId="3" fillId="0" borderId="20" xfId="1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171" fontId="26" fillId="0" borderId="3" xfId="1" applyNumberFormat="1" applyFont="1" applyFill="1" applyBorder="1" applyAlignment="1">
      <alignment horizontal="center" vertical="center" wrapText="1"/>
    </xf>
    <xf numFmtId="172" fontId="3" fillId="5" borderId="1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7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24" fillId="4" borderId="5" xfId="1" applyNumberFormat="1" applyFont="1" applyFill="1" applyBorder="1" applyAlignment="1">
      <alignment horizontal="center" vertical="center" wrapText="1"/>
    </xf>
    <xf numFmtId="43" fontId="24" fillId="4" borderId="5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" fontId="6" fillId="8" borderId="5" xfId="1" applyNumberFormat="1" applyFont="1" applyFill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2" fontId="0" fillId="3" borderId="1" xfId="1" applyNumberFormat="1" applyFont="1" applyFill="1" applyBorder="1" applyAlignment="1">
      <alignment horizontal="center" vertical="center"/>
    </xf>
    <xf numFmtId="2" fontId="6" fillId="8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2" fontId="0" fillId="0" borderId="8" xfId="0" applyNumberFormat="1" applyBorder="1" applyAlignment="1">
      <alignment horizontal="center" vertical="center"/>
    </xf>
    <xf numFmtId="2" fontId="0" fillId="3" borderId="8" xfId="1" applyNumberFormat="1" applyFont="1" applyFill="1" applyBorder="1" applyAlignment="1">
      <alignment horizontal="center" vertical="center"/>
    </xf>
    <xf numFmtId="2" fontId="6" fillId="8" borderId="8" xfId="1" applyNumberFormat="1" applyFont="1" applyFill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174" fontId="0" fillId="3" borderId="1" xfId="1" applyNumberFormat="1" applyFont="1" applyFill="1" applyBorder="1" applyAlignment="1">
      <alignment horizontal="center" vertical="center"/>
    </xf>
    <xf numFmtId="174" fontId="0" fillId="0" borderId="8" xfId="0" applyNumberFormat="1" applyBorder="1" applyAlignment="1">
      <alignment horizontal="center" vertical="center"/>
    </xf>
    <xf numFmtId="174" fontId="0" fillId="3" borderId="8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left" wrapText="1"/>
    </xf>
    <xf numFmtId="1" fontId="0" fillId="0" borderId="8" xfId="0" applyNumberForma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8" xfId="0" applyNumberFormat="1" applyFont="1" applyBorder="1" applyAlignment="1">
      <alignment horizontal="left" vertical="center" wrapText="1"/>
    </xf>
    <xf numFmtId="4" fontId="6" fillId="8" borderId="8" xfId="1" applyNumberFormat="1" applyFont="1" applyFill="1" applyBorder="1" applyAlignment="1">
      <alignment wrapText="1"/>
    </xf>
    <xf numFmtId="0" fontId="28" fillId="19" borderId="4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4" fontId="6" fillId="8" borderId="1" xfId="1" applyNumberFormat="1" applyFont="1" applyFill="1" applyBorder="1" applyAlignment="1">
      <alignment wrapText="1"/>
    </xf>
    <xf numFmtId="0" fontId="28" fillId="20" borderId="4" xfId="0" applyFont="1" applyFill="1" applyBorder="1" applyAlignment="1">
      <alignment horizontal="center" vertical="center" wrapText="1"/>
    </xf>
    <xf numFmtId="0" fontId="28" fillId="20" borderId="5" xfId="0" applyFont="1" applyFill="1" applyBorder="1" applyAlignment="1">
      <alignment horizontal="center" vertical="center" wrapText="1"/>
    </xf>
    <xf numFmtId="14" fontId="28" fillId="20" borderId="5" xfId="1" applyNumberFormat="1" applyFont="1" applyFill="1" applyBorder="1" applyAlignment="1">
      <alignment horizontal="center" vertical="center" wrapText="1"/>
    </xf>
    <xf numFmtId="43" fontId="28" fillId="20" borderId="5" xfId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171" fontId="30" fillId="0" borderId="3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171" fontId="31" fillId="0" borderId="3" xfId="1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4" fillId="0" borderId="1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171" fontId="34" fillId="0" borderId="3" xfId="1" applyNumberFormat="1" applyFont="1" applyFill="1" applyBorder="1" applyAlignment="1">
      <alignment horizontal="center" vertical="center" wrapText="1"/>
    </xf>
    <xf numFmtId="1" fontId="3" fillId="14" borderId="1" xfId="0" applyNumberFormat="1" applyFont="1" applyFill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174" fontId="0" fillId="0" borderId="1" xfId="1" applyNumberFormat="1" applyFont="1" applyFill="1" applyBorder="1" applyAlignment="1">
      <alignment horizontal="center" vertical="center"/>
    </xf>
    <xf numFmtId="0" fontId="0" fillId="0" borderId="30" xfId="0" applyBorder="1" applyAlignment="1">
      <alignment vertical="center" wrapText="1"/>
    </xf>
    <xf numFmtId="0" fontId="49" fillId="0" borderId="0" xfId="0" applyFont="1"/>
    <xf numFmtId="0" fontId="49" fillId="0" borderId="0" xfId="0" applyFont="1" applyAlignment="1">
      <alignment horizontal="center"/>
    </xf>
    <xf numFmtId="171" fontId="33" fillId="0" borderId="3" xfId="1" applyNumberFormat="1" applyFont="1" applyFill="1" applyBorder="1" applyAlignment="1">
      <alignment horizontal="center" vertical="center" wrapText="1"/>
    </xf>
    <xf numFmtId="1" fontId="51" fillId="0" borderId="1" xfId="0" applyNumberFormat="1" applyFont="1" applyBorder="1" applyAlignment="1">
      <alignment horizontal="left" vertical="center" wrapText="1"/>
    </xf>
    <xf numFmtId="0" fontId="51" fillId="0" borderId="1" xfId="0" applyFont="1" applyBorder="1" applyAlignment="1">
      <alignment vertical="center" wrapText="1"/>
    </xf>
    <xf numFmtId="0" fontId="51" fillId="0" borderId="1" xfId="0" applyFont="1" applyBorder="1" applyAlignment="1">
      <alignment horizontal="center" vertical="center" wrapText="1"/>
    </xf>
    <xf numFmtId="0" fontId="29" fillId="14" borderId="30" xfId="0" applyFont="1" applyFill="1" applyBorder="1" applyAlignment="1">
      <alignment horizontal="left"/>
    </xf>
    <xf numFmtId="171" fontId="29" fillId="14" borderId="30" xfId="0" applyNumberFormat="1" applyFont="1" applyFill="1" applyBorder="1" applyAlignment="1">
      <alignment horizontal="left"/>
    </xf>
    <xf numFmtId="0" fontId="29" fillId="15" borderId="31" xfId="0" applyFont="1" applyFill="1" applyBorder="1" applyAlignment="1">
      <alignment horizontal="left"/>
    </xf>
    <xf numFmtId="171" fontId="29" fillId="15" borderId="31" xfId="0" applyNumberFormat="1" applyFont="1" applyFill="1" applyBorder="1" applyAlignment="1">
      <alignment horizontal="left"/>
    </xf>
    <xf numFmtId="1" fontId="3" fillId="6" borderId="1" xfId="0" applyNumberFormat="1" applyFont="1" applyFill="1" applyBorder="1" applyAlignment="1">
      <alignment horizontal="left" vertical="center" wrapText="1"/>
    </xf>
    <xf numFmtId="171" fontId="3" fillId="0" borderId="20" xfId="1" applyNumberFormat="1" applyFont="1" applyFill="1" applyBorder="1" applyAlignment="1">
      <alignment horizontal="center" vertical="center" wrapText="1"/>
    </xf>
    <xf numFmtId="1" fontId="0" fillId="0" borderId="43" xfId="0" applyNumberFormat="1" applyBorder="1" applyAlignment="1">
      <alignment horizontal="left" vertical="center" wrapText="1"/>
    </xf>
    <xf numFmtId="0" fontId="0" fillId="0" borderId="44" xfId="0" applyBorder="1" applyAlignment="1">
      <alignment vertical="center" wrapText="1"/>
    </xf>
    <xf numFmtId="0" fontId="0" fillId="0" borderId="43" xfId="0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0" fontId="50" fillId="0" borderId="1" xfId="0" applyFont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53" fillId="0" borderId="11" xfId="0" applyFont="1" applyBorder="1"/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/>
    <xf numFmtId="0" fontId="53" fillId="0" borderId="11" xfId="0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left" vertical="center" wrapText="1"/>
    </xf>
    <xf numFmtId="0" fontId="52" fillId="0" borderId="1" xfId="0" applyFont="1" applyBorder="1" applyAlignment="1">
      <alignment vertical="center" wrapText="1"/>
    </xf>
    <xf numFmtId="1" fontId="0" fillId="0" borderId="45" xfId="0" applyNumberFormat="1" applyBorder="1" applyAlignment="1">
      <alignment horizontal="left" vertical="center" wrapText="1"/>
    </xf>
    <xf numFmtId="1" fontId="0" fillId="0" borderId="46" xfId="0" applyNumberFormat="1" applyBorder="1" applyAlignment="1">
      <alignment horizontal="left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" fontId="51" fillId="0" borderId="8" xfId="0" applyNumberFormat="1" applyFont="1" applyBorder="1" applyAlignment="1">
      <alignment horizontal="left" vertical="center" wrapText="1"/>
    </xf>
    <xf numFmtId="0" fontId="51" fillId="0" borderId="8" xfId="0" applyFont="1" applyBorder="1" applyAlignment="1">
      <alignment vertical="center" wrapText="1"/>
    </xf>
    <xf numFmtId="0" fontId="51" fillId="0" borderId="8" xfId="0" applyFont="1" applyBorder="1" applyAlignment="1">
      <alignment horizontal="center" vertical="center" wrapText="1"/>
    </xf>
    <xf numFmtId="0" fontId="54" fillId="0" borderId="1" xfId="0" applyFont="1" applyBorder="1" applyAlignment="1">
      <alignment vertical="center" wrapText="1"/>
    </xf>
    <xf numFmtId="0" fontId="54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171" fontId="54" fillId="0" borderId="3" xfId="1" applyNumberFormat="1" applyFont="1" applyFill="1" applyBorder="1" applyAlignment="1">
      <alignment horizontal="center" vertical="center" wrapText="1"/>
    </xf>
    <xf numFmtId="1" fontId="3" fillId="52" borderId="8" xfId="0" applyNumberFormat="1" applyFont="1" applyFill="1" applyBorder="1" applyAlignment="1">
      <alignment horizontal="left" vertical="center" wrapText="1"/>
    </xf>
    <xf numFmtId="1" fontId="3" fillId="55" borderId="1" xfId="0" applyNumberFormat="1" applyFont="1" applyFill="1" applyBorder="1" applyAlignment="1">
      <alignment horizontal="left" vertical="center" wrapText="1"/>
    </xf>
    <xf numFmtId="0" fontId="3" fillId="55" borderId="1" xfId="0" applyFont="1" applyFill="1" applyBorder="1" applyAlignment="1">
      <alignment vertical="center" wrapText="1"/>
    </xf>
    <xf numFmtId="0" fontId="3" fillId="55" borderId="1" xfId="0" applyFont="1" applyFill="1" applyBorder="1" applyAlignment="1">
      <alignment horizontal="center" vertical="center" wrapText="1"/>
    </xf>
    <xf numFmtId="4" fontId="3" fillId="55" borderId="1" xfId="0" applyNumberFormat="1" applyFont="1" applyFill="1" applyBorder="1" applyAlignment="1">
      <alignment horizontal="center" vertical="center"/>
    </xf>
    <xf numFmtId="171" fontId="3" fillId="55" borderId="3" xfId="1" applyNumberFormat="1" applyFont="1" applyFill="1" applyBorder="1" applyAlignment="1">
      <alignment horizontal="center" vertical="center" wrapText="1"/>
    </xf>
    <xf numFmtId="0" fontId="0" fillId="55" borderId="0" xfId="0" applyFill="1"/>
    <xf numFmtId="1" fontId="3" fillId="6" borderId="8" xfId="0" applyNumberFormat="1" applyFont="1" applyFill="1" applyBorder="1" applyAlignment="1">
      <alignment horizontal="left" vertical="center" wrapText="1"/>
    </xf>
    <xf numFmtId="171" fontId="50" fillId="0" borderId="3" xfId="1" applyNumberFormat="1" applyFont="1" applyFill="1" applyBorder="1" applyAlignment="1">
      <alignment horizontal="center" vertical="center" wrapText="1"/>
    </xf>
    <xf numFmtId="171" fontId="32" fillId="0" borderId="20" xfId="1" applyNumberFormat="1" applyFont="1" applyFill="1" applyBorder="1" applyAlignment="1">
      <alignment horizontal="center" vertical="center" wrapText="1"/>
    </xf>
    <xf numFmtId="171" fontId="26" fillId="0" borderId="20" xfId="1" applyNumberFormat="1" applyFont="1" applyFill="1" applyBorder="1" applyAlignment="1">
      <alignment horizontal="center" vertical="center" wrapText="1"/>
    </xf>
    <xf numFmtId="1" fontId="3" fillId="55" borderId="8" xfId="0" applyNumberFormat="1" applyFont="1" applyFill="1" applyBorder="1" applyAlignment="1">
      <alignment horizontal="left" vertical="center" wrapText="1"/>
    </xf>
    <xf numFmtId="0" fontId="3" fillId="55" borderId="8" xfId="0" applyFont="1" applyFill="1" applyBorder="1" applyAlignment="1">
      <alignment vertical="center" wrapText="1"/>
    </xf>
    <xf numFmtId="0" fontId="3" fillId="55" borderId="8" xfId="0" applyFont="1" applyFill="1" applyBorder="1" applyAlignment="1">
      <alignment horizontal="center" vertical="center" wrapText="1"/>
    </xf>
    <xf numFmtId="4" fontId="3" fillId="55" borderId="8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171" fontId="3" fillId="6" borderId="3" xfId="1" applyNumberFormat="1" applyFont="1" applyFill="1" applyBorder="1" applyAlignment="1">
      <alignment horizontal="center" vertical="center" wrapText="1"/>
    </xf>
    <xf numFmtId="1" fontId="52" fillId="0" borderId="8" xfId="0" applyNumberFormat="1" applyFont="1" applyBorder="1" applyAlignment="1">
      <alignment horizontal="left" vertical="center" wrapText="1"/>
    </xf>
    <xf numFmtId="0" fontId="52" fillId="0" borderId="8" xfId="0" applyFont="1" applyBorder="1" applyAlignment="1">
      <alignment vertical="center" wrapText="1"/>
    </xf>
    <xf numFmtId="0" fontId="52" fillId="0" borderId="8" xfId="0" applyFont="1" applyBorder="1" applyAlignment="1">
      <alignment horizontal="center" vertical="center" wrapText="1"/>
    </xf>
    <xf numFmtId="171" fontId="3" fillId="55" borderId="20" xfId="1" applyNumberFormat="1" applyFont="1" applyFill="1" applyBorder="1" applyAlignment="1">
      <alignment horizontal="center" vertical="center" wrapText="1"/>
    </xf>
    <xf numFmtId="171" fontId="32" fillId="0" borderId="3" xfId="1" applyNumberFormat="1" applyFont="1" applyFill="1" applyBorder="1" applyAlignment="1">
      <alignment horizontal="center" vertical="center" wrapText="1"/>
    </xf>
    <xf numFmtId="171" fontId="54" fillId="0" borderId="20" xfId="1" applyNumberFormat="1" applyFont="1" applyFill="1" applyBorder="1" applyAlignment="1">
      <alignment horizontal="center" vertical="center" wrapText="1"/>
    </xf>
    <xf numFmtId="0" fontId="34" fillId="0" borderId="8" xfId="0" applyFont="1" applyBorder="1" applyAlignment="1">
      <alignment vertical="center" wrapText="1"/>
    </xf>
    <xf numFmtId="0" fontId="34" fillId="0" borderId="8" xfId="0" applyFont="1" applyBorder="1" applyAlignment="1">
      <alignment horizontal="center" vertical="center" wrapText="1"/>
    </xf>
    <xf numFmtId="171" fontId="34" fillId="0" borderId="20" xfId="1" applyNumberFormat="1" applyFont="1" applyFill="1" applyBorder="1" applyAlignment="1">
      <alignment horizontal="center" vertical="center" wrapText="1"/>
    </xf>
    <xf numFmtId="171" fontId="34" fillId="0" borderId="19" xfId="1" applyNumberFormat="1" applyFont="1" applyFill="1" applyBorder="1" applyAlignment="1">
      <alignment horizontal="center" vertical="center" wrapText="1"/>
    </xf>
    <xf numFmtId="43" fontId="8" fillId="7" borderId="11" xfId="1" applyFont="1" applyFill="1" applyBorder="1" applyAlignment="1">
      <alignment horizontal="center" vertical="center"/>
    </xf>
    <xf numFmtId="43" fontId="9" fillId="54" borderId="11" xfId="1" applyFont="1" applyFill="1" applyBorder="1" applyAlignment="1">
      <alignment horizontal="center" vertical="center"/>
    </xf>
    <xf numFmtId="43" fontId="9" fillId="53" borderId="11" xfId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 wrapText="1"/>
    </xf>
    <xf numFmtId="0" fontId="51" fillId="0" borderId="30" xfId="0" applyFont="1" applyBorder="1" applyAlignment="1">
      <alignment vertical="center" wrapText="1"/>
    </xf>
    <xf numFmtId="2" fontId="0" fillId="0" borderId="1" xfId="0" quotePrefix="1" applyNumberFormat="1" applyBorder="1" applyAlignment="1">
      <alignment horizontal="center" vertical="center"/>
    </xf>
    <xf numFmtId="174" fontId="0" fillId="0" borderId="8" xfId="1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horizontal="center" vertical="center" wrapText="1"/>
    </xf>
    <xf numFmtId="0" fontId="55" fillId="0" borderId="1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171" fontId="55" fillId="0" borderId="20" xfId="1" applyNumberFormat="1" applyFont="1" applyFill="1" applyBorder="1" applyAlignment="1">
      <alignment horizontal="center" vertical="center" wrapText="1"/>
    </xf>
    <xf numFmtId="0" fontId="55" fillId="0" borderId="8" xfId="0" applyFont="1" applyBorder="1" applyAlignment="1">
      <alignment vertical="center" wrapText="1"/>
    </xf>
    <xf numFmtId="0" fontId="55" fillId="0" borderId="8" xfId="0" applyFont="1" applyBorder="1" applyAlignment="1">
      <alignment horizontal="center" vertical="center" wrapText="1"/>
    </xf>
    <xf numFmtId="171" fontId="55" fillId="0" borderId="19" xfId="1" applyNumberFormat="1" applyFont="1" applyFill="1" applyBorder="1" applyAlignment="1">
      <alignment horizontal="center" vertical="center" wrapText="1"/>
    </xf>
    <xf numFmtId="171" fontId="55" fillId="0" borderId="3" xfId="1" applyNumberFormat="1" applyFont="1" applyFill="1" applyBorder="1" applyAlignment="1">
      <alignment horizontal="center" vertical="center" wrapText="1"/>
    </xf>
    <xf numFmtId="1" fontId="3" fillId="52" borderId="1" xfId="0" applyNumberFormat="1" applyFont="1" applyFill="1" applyBorder="1" applyAlignment="1">
      <alignment horizontal="left" vertical="center" wrapText="1"/>
    </xf>
    <xf numFmtId="0" fontId="3" fillId="52" borderId="1" xfId="0" applyFont="1" applyFill="1" applyBorder="1" applyAlignment="1">
      <alignment vertical="center" wrapText="1"/>
    </xf>
    <xf numFmtId="0" fontId="3" fillId="52" borderId="1" xfId="0" applyFont="1" applyFill="1" applyBorder="1" applyAlignment="1">
      <alignment horizontal="center" vertical="center" wrapText="1"/>
    </xf>
    <xf numFmtId="171" fontId="3" fillId="52" borderId="3" xfId="1" applyNumberFormat="1" applyFont="1" applyFill="1" applyBorder="1" applyAlignment="1">
      <alignment horizontal="center" vertical="center" wrapText="1"/>
    </xf>
    <xf numFmtId="0" fontId="0" fillId="52" borderId="0" xfId="0" applyFill="1"/>
    <xf numFmtId="1" fontId="0" fillId="0" borderId="30" xfId="0" applyNumberFormat="1" applyBorder="1" applyAlignment="1">
      <alignment horizontal="left" vertical="center" wrapText="1"/>
    </xf>
    <xf numFmtId="1" fontId="56" fillId="0" borderId="1" xfId="0" applyNumberFormat="1" applyFont="1" applyBorder="1" applyAlignment="1">
      <alignment horizontal="left" vertical="center" wrapText="1"/>
    </xf>
    <xf numFmtId="0" fontId="56" fillId="0" borderId="1" xfId="0" applyFont="1" applyBorder="1" applyAlignment="1">
      <alignment vertical="center" wrapText="1"/>
    </xf>
    <xf numFmtId="0" fontId="56" fillId="0" borderId="1" xfId="0" applyFont="1" applyBorder="1" applyAlignment="1">
      <alignment horizontal="center" vertical="center" wrapText="1"/>
    </xf>
    <xf numFmtId="171" fontId="56" fillId="0" borderId="3" xfId="1" applyNumberFormat="1" applyFont="1" applyBorder="1" applyAlignment="1">
      <alignment horizontal="center" vertical="center" wrapText="1"/>
    </xf>
    <xf numFmtId="1" fontId="56" fillId="55" borderId="1" xfId="0" applyNumberFormat="1" applyFont="1" applyFill="1" applyBorder="1" applyAlignment="1">
      <alignment horizontal="left" vertical="center" wrapText="1"/>
    </xf>
    <xf numFmtId="0" fontId="56" fillId="55" borderId="1" xfId="0" applyFont="1" applyFill="1" applyBorder="1" applyAlignment="1">
      <alignment vertical="center" wrapText="1"/>
    </xf>
    <xf numFmtId="0" fontId="56" fillId="55" borderId="1" xfId="0" applyFont="1" applyFill="1" applyBorder="1" applyAlignment="1">
      <alignment horizontal="center" vertical="center" wrapText="1"/>
    </xf>
    <xf numFmtId="171" fontId="56" fillId="55" borderId="3" xfId="1" applyNumberFormat="1" applyFont="1" applyFill="1" applyBorder="1" applyAlignment="1">
      <alignment horizontal="center" vertical="center" wrapText="1"/>
    </xf>
    <xf numFmtId="0" fontId="6" fillId="55" borderId="0" xfId="0" applyFont="1" applyFill="1"/>
    <xf numFmtId="171" fontId="56" fillId="0" borderId="20" xfId="1" applyNumberFormat="1" applyFont="1" applyBorder="1" applyAlignment="1">
      <alignment horizontal="center" vertical="center" wrapText="1"/>
    </xf>
    <xf numFmtId="2" fontId="6" fillId="6" borderId="8" xfId="1" applyNumberFormat="1" applyFont="1" applyFill="1" applyBorder="1" applyAlignment="1">
      <alignment horizontal="center" vertical="center"/>
    </xf>
    <xf numFmtId="2" fontId="6" fillId="6" borderId="8" xfId="0" applyNumberFormat="1" applyFont="1" applyFill="1" applyBorder="1" applyAlignment="1">
      <alignment horizontal="center" vertical="center"/>
    </xf>
    <xf numFmtId="2" fontId="6" fillId="6" borderId="1" xfId="1" applyNumberFormat="1" applyFont="1" applyFill="1" applyBorder="1" applyAlignment="1">
      <alignment horizontal="center" vertical="center"/>
    </xf>
    <xf numFmtId="171" fontId="56" fillId="0" borderId="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70" fontId="6" fillId="0" borderId="0" xfId="0" applyNumberFormat="1" applyFont="1" applyAlignment="1">
      <alignment horizontal="center" wrapText="1"/>
    </xf>
    <xf numFmtId="0" fontId="27" fillId="13" borderId="11" xfId="0" applyFont="1" applyFill="1" applyBorder="1" applyAlignment="1">
      <alignment horizontal="center"/>
    </xf>
    <xf numFmtId="0" fontId="0" fillId="14" borderId="11" xfId="0" applyFill="1" applyBorder="1" applyAlignment="1">
      <alignment horizontal="left"/>
    </xf>
    <xf numFmtId="168" fontId="0" fillId="14" borderId="11" xfId="0" applyNumberFormat="1" applyFill="1" applyBorder="1" applyAlignment="1">
      <alignment horizontal="left"/>
    </xf>
    <xf numFmtId="0" fontId="0" fillId="15" borderId="11" xfId="0" applyFill="1" applyBorder="1" applyAlignment="1">
      <alignment horizontal="left"/>
    </xf>
    <xf numFmtId="168" fontId="0" fillId="15" borderId="11" xfId="0" applyNumberFormat="1" applyFill="1" applyBorder="1" applyAlignment="1">
      <alignment horizontal="left"/>
    </xf>
    <xf numFmtId="174" fontId="0" fillId="0" borderId="43" xfId="0" applyNumberFormat="1" applyBorder="1" applyAlignment="1">
      <alignment horizontal="center" vertical="center"/>
    </xf>
    <xf numFmtId="1" fontId="3" fillId="0" borderId="11" xfId="0" applyNumberFormat="1" applyFon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17" fillId="10" borderId="24" xfId="0" applyFont="1" applyFill="1" applyBorder="1" applyAlignment="1">
      <alignment horizontal="center"/>
    </xf>
    <xf numFmtId="0" fontId="17" fillId="10" borderId="25" xfId="0" applyFont="1" applyFill="1" applyBorder="1" applyAlignment="1">
      <alignment horizontal="center"/>
    </xf>
    <xf numFmtId="0" fontId="17" fillId="12" borderId="24" xfId="0" applyFont="1" applyFill="1" applyBorder="1" applyAlignment="1">
      <alignment horizontal="center"/>
    </xf>
    <xf numFmtId="0" fontId="17" fillId="12" borderId="25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16" fontId="2" fillId="2" borderId="9" xfId="0" applyNumberFormat="1" applyFont="1" applyFill="1" applyBorder="1" applyAlignment="1">
      <alignment horizontal="center" vertical="center" wrapText="1"/>
    </xf>
    <xf numFmtId="170" fontId="2" fillId="2" borderId="9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" fontId="3" fillId="0" borderId="50" xfId="0" applyNumberFormat="1" applyFont="1" applyBorder="1" applyAlignment="1">
      <alignment horizontal="left" vertical="center" wrapText="1"/>
    </xf>
    <xf numFmtId="0" fontId="3" fillId="0" borderId="50" xfId="0" applyFont="1" applyBorder="1" applyAlignment="1">
      <alignment vertical="center"/>
    </xf>
    <xf numFmtId="0" fontId="3" fillId="0" borderId="50" xfId="0" applyFont="1" applyBorder="1" applyAlignment="1">
      <alignment horizontal="center" vertical="center" wrapText="1"/>
    </xf>
    <xf numFmtId="169" fontId="3" fillId="0" borderId="50" xfId="0" applyNumberFormat="1" applyFont="1" applyBorder="1" applyAlignment="1">
      <alignment horizontal="center" vertical="center" wrapText="1"/>
    </xf>
    <xf numFmtId="4" fontId="3" fillId="0" borderId="50" xfId="0" applyNumberFormat="1" applyFont="1" applyBorder="1" applyAlignment="1">
      <alignment horizontal="center" vertical="center"/>
    </xf>
    <xf numFmtId="4" fontId="3" fillId="5" borderId="50" xfId="0" applyNumberFormat="1" applyFont="1" applyFill="1" applyBorder="1" applyAlignment="1">
      <alignment horizontal="center" vertical="center"/>
    </xf>
    <xf numFmtId="172" fontId="3" fillId="5" borderId="50" xfId="0" applyNumberFormat="1" applyFont="1" applyFill="1" applyBorder="1" applyAlignment="1">
      <alignment horizontal="center" vertical="center"/>
    </xf>
    <xf numFmtId="171" fontId="3" fillId="0" borderId="50" xfId="0" applyNumberFormat="1" applyFont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 wrapText="1"/>
    </xf>
    <xf numFmtId="44" fontId="3" fillId="0" borderId="50" xfId="4" applyNumberFormat="1" applyFont="1" applyBorder="1" applyAlignment="1">
      <alignment horizontal="center" vertical="center" wrapText="1"/>
    </xf>
    <xf numFmtId="167" fontId="3" fillId="0" borderId="50" xfId="2" applyNumberFormat="1" applyFont="1" applyBorder="1" applyAlignment="1">
      <alignment horizontal="center" vertical="center" wrapText="1"/>
    </xf>
    <xf numFmtId="44" fontId="3" fillId="0" borderId="51" xfId="4" applyNumberFormat="1" applyFont="1" applyBorder="1" applyAlignment="1">
      <alignment horizontal="center" vertical="center" wrapText="1"/>
    </xf>
    <xf numFmtId="44" fontId="3" fillId="0" borderId="51" xfId="4" applyNumberFormat="1" applyFont="1" applyBorder="1" applyAlignment="1">
      <alignment horizontal="center" vertical="center"/>
    </xf>
    <xf numFmtId="9" fontId="3" fillId="0" borderId="50" xfId="2" applyNumberFormat="1" applyFont="1" applyBorder="1" applyAlignment="1">
      <alignment horizontal="center" vertical="center" wrapText="1"/>
    </xf>
    <xf numFmtId="1" fontId="3" fillId="0" borderId="50" xfId="0" applyNumberFormat="1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169" fontId="3" fillId="0" borderId="50" xfId="0" applyNumberFormat="1" applyFont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/>
    </xf>
    <xf numFmtId="44" fontId="3" fillId="0" borderId="50" xfId="4" applyNumberFormat="1" applyFont="1" applyBorder="1" applyAlignment="1">
      <alignment horizontal="center" vertical="center"/>
    </xf>
    <xf numFmtId="167" fontId="3" fillId="0" borderId="50" xfId="2" applyNumberFormat="1" applyFont="1" applyBorder="1" applyAlignment="1">
      <alignment horizontal="center" vertical="center"/>
    </xf>
    <xf numFmtId="9" fontId="3" fillId="0" borderId="50" xfId="2" applyNumberFormat="1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1" fontId="3" fillId="55" borderId="50" xfId="0" applyNumberFormat="1" applyFont="1" applyFill="1" applyBorder="1" applyAlignment="1">
      <alignment horizontal="left" vertical="center" wrapText="1"/>
    </xf>
    <xf numFmtId="0" fontId="3" fillId="55" borderId="50" xfId="0" applyFont="1" applyFill="1" applyBorder="1" applyAlignment="1">
      <alignment vertical="center"/>
    </xf>
    <xf numFmtId="0" fontId="3" fillId="55" borderId="50" xfId="0" applyFont="1" applyFill="1" applyBorder="1" applyAlignment="1">
      <alignment horizontal="center" vertical="center" wrapText="1"/>
    </xf>
    <xf numFmtId="169" fontId="3" fillId="55" borderId="50" xfId="0" applyNumberFormat="1" applyFont="1" applyFill="1" applyBorder="1" applyAlignment="1">
      <alignment horizontal="center" vertical="center" wrapText="1"/>
    </xf>
    <xf numFmtId="4" fontId="3" fillId="55" borderId="50" xfId="0" applyNumberFormat="1" applyFont="1" applyFill="1" applyBorder="1" applyAlignment="1">
      <alignment horizontal="center" vertical="center"/>
    </xf>
    <xf numFmtId="164" fontId="3" fillId="55" borderId="50" xfId="0" applyNumberFormat="1" applyFont="1" applyFill="1" applyBorder="1" applyAlignment="1">
      <alignment horizontal="center" vertical="center" wrapText="1"/>
    </xf>
    <xf numFmtId="44" fontId="3" fillId="55" borderId="50" xfId="4" applyNumberFormat="1" applyFont="1" applyFill="1" applyBorder="1" applyAlignment="1">
      <alignment horizontal="center" vertical="center" wrapText="1"/>
    </xf>
    <xf numFmtId="167" fontId="3" fillId="55" borderId="50" xfId="2" applyNumberFormat="1" applyFont="1" applyFill="1" applyBorder="1" applyAlignment="1">
      <alignment horizontal="center" vertical="center" wrapText="1"/>
    </xf>
    <xf numFmtId="44" fontId="3" fillId="55" borderId="51" xfId="4" applyNumberFormat="1" applyFont="1" applyFill="1" applyBorder="1" applyAlignment="1">
      <alignment horizontal="center" vertical="center" wrapText="1"/>
    </xf>
    <xf numFmtId="44" fontId="56" fillId="0" borderId="51" xfId="4" applyNumberFormat="1" applyFont="1" applyBorder="1" applyAlignment="1">
      <alignment horizontal="center" vertical="center" wrapText="1"/>
    </xf>
    <xf numFmtId="169" fontId="3" fillId="6" borderId="50" xfId="0" applyNumberFormat="1" applyFont="1" applyFill="1" applyBorder="1" applyAlignment="1">
      <alignment horizontal="center" vertical="center" wrapText="1"/>
    </xf>
    <xf numFmtId="1" fontId="3" fillId="6" borderId="50" xfId="0" applyNumberFormat="1" applyFont="1" applyFill="1" applyBorder="1" applyAlignment="1">
      <alignment horizontal="left" vertical="center" wrapText="1"/>
    </xf>
    <xf numFmtId="0" fontId="3" fillId="6" borderId="50" xfId="0" applyFont="1" applyFill="1" applyBorder="1" applyAlignment="1">
      <alignment vertical="center"/>
    </xf>
    <xf numFmtId="0" fontId="3" fillId="6" borderId="50" xfId="0" applyFont="1" applyFill="1" applyBorder="1" applyAlignment="1">
      <alignment horizontal="center" vertical="center" wrapText="1"/>
    </xf>
    <xf numFmtId="4" fontId="3" fillId="6" borderId="50" xfId="0" applyNumberFormat="1" applyFont="1" applyFill="1" applyBorder="1" applyAlignment="1">
      <alignment horizontal="center" vertical="center"/>
    </xf>
    <xf numFmtId="164" fontId="3" fillId="6" borderId="50" xfId="0" applyNumberFormat="1" applyFont="1" applyFill="1" applyBorder="1" applyAlignment="1">
      <alignment horizontal="center" vertical="center" wrapText="1"/>
    </xf>
    <xf numFmtId="44" fontId="3" fillId="6" borderId="50" xfId="4" applyNumberFormat="1" applyFont="1" applyFill="1" applyBorder="1" applyAlignment="1">
      <alignment horizontal="center" vertical="center" wrapText="1"/>
    </xf>
    <xf numFmtId="167" fontId="3" fillId="6" borderId="50" xfId="2" applyNumberFormat="1" applyFont="1" applyFill="1" applyBorder="1" applyAlignment="1">
      <alignment horizontal="center" vertical="center" wrapText="1"/>
    </xf>
    <xf numFmtId="44" fontId="3" fillId="6" borderId="51" xfId="4" applyNumberFormat="1" applyFont="1" applyFill="1" applyBorder="1" applyAlignment="1">
      <alignment horizontal="center" vertical="center" wrapText="1"/>
    </xf>
    <xf numFmtId="1" fontId="3" fillId="14" borderId="50" xfId="0" applyNumberFormat="1" applyFont="1" applyFill="1" applyBorder="1" applyAlignment="1">
      <alignment horizontal="left" vertical="center" wrapText="1"/>
    </xf>
    <xf numFmtId="1" fontId="3" fillId="52" borderId="50" xfId="0" applyNumberFormat="1" applyFont="1" applyFill="1" applyBorder="1" applyAlignment="1">
      <alignment horizontal="left" vertical="center" wrapText="1"/>
    </xf>
    <xf numFmtId="0" fontId="3" fillId="52" borderId="50" xfId="0" applyFont="1" applyFill="1" applyBorder="1" applyAlignment="1">
      <alignment vertical="center"/>
    </xf>
    <xf numFmtId="0" fontId="3" fillId="52" borderId="50" xfId="0" applyFont="1" applyFill="1" applyBorder="1" applyAlignment="1">
      <alignment horizontal="center" vertical="center" wrapText="1"/>
    </xf>
    <xf numFmtId="169" fontId="3" fillId="52" borderId="50" xfId="0" applyNumberFormat="1" applyFont="1" applyFill="1" applyBorder="1" applyAlignment="1">
      <alignment horizontal="center" vertical="center" wrapText="1"/>
    </xf>
    <xf numFmtId="4" fontId="3" fillId="52" borderId="50" xfId="0" applyNumberFormat="1" applyFont="1" applyFill="1" applyBorder="1" applyAlignment="1">
      <alignment horizontal="center" vertical="center"/>
    </xf>
    <xf numFmtId="164" fontId="3" fillId="52" borderId="50" xfId="0" applyNumberFormat="1" applyFont="1" applyFill="1" applyBorder="1" applyAlignment="1">
      <alignment horizontal="center" vertical="center" wrapText="1"/>
    </xf>
    <xf numFmtId="44" fontId="3" fillId="52" borderId="50" xfId="4" applyNumberFormat="1" applyFont="1" applyFill="1" applyBorder="1" applyAlignment="1">
      <alignment horizontal="center" vertical="center" wrapText="1"/>
    </xf>
    <xf numFmtId="167" fontId="3" fillId="52" borderId="50" xfId="2" applyNumberFormat="1" applyFont="1" applyFill="1" applyBorder="1" applyAlignment="1">
      <alignment horizontal="center" vertical="center" wrapText="1"/>
    </xf>
    <xf numFmtId="44" fontId="3" fillId="52" borderId="51" xfId="4" applyNumberFormat="1" applyFont="1" applyFill="1" applyBorder="1" applyAlignment="1">
      <alignment horizontal="center" vertical="center" wrapText="1"/>
    </xf>
    <xf numFmtId="1" fontId="56" fillId="55" borderId="50" xfId="0" applyNumberFormat="1" applyFont="1" applyFill="1" applyBorder="1" applyAlignment="1">
      <alignment horizontal="left" vertical="center" wrapText="1"/>
    </xf>
    <xf numFmtId="0" fontId="56" fillId="55" borderId="50" xfId="0" applyFont="1" applyFill="1" applyBorder="1" applyAlignment="1">
      <alignment vertical="center"/>
    </xf>
    <xf numFmtId="0" fontId="56" fillId="55" borderId="50" xfId="0" applyFont="1" applyFill="1" applyBorder="1" applyAlignment="1">
      <alignment horizontal="center" vertical="center" wrapText="1"/>
    </xf>
    <xf numFmtId="169" fontId="56" fillId="55" borderId="50" xfId="0" applyNumberFormat="1" applyFont="1" applyFill="1" applyBorder="1" applyAlignment="1">
      <alignment horizontal="center" vertical="center" wrapText="1"/>
    </xf>
    <xf numFmtId="4" fontId="56" fillId="55" borderId="50" xfId="0" applyNumberFormat="1" applyFont="1" applyFill="1" applyBorder="1" applyAlignment="1">
      <alignment horizontal="center" vertical="center"/>
    </xf>
    <xf numFmtId="164" fontId="56" fillId="55" borderId="50" xfId="0" applyNumberFormat="1" applyFont="1" applyFill="1" applyBorder="1" applyAlignment="1">
      <alignment horizontal="center" vertical="center" wrapText="1"/>
    </xf>
    <xf numFmtId="44" fontId="56" fillId="0" borderId="50" xfId="4" applyNumberFormat="1" applyFont="1" applyBorder="1" applyAlignment="1">
      <alignment horizontal="center" vertical="center" wrapText="1"/>
    </xf>
    <xf numFmtId="167" fontId="56" fillId="0" borderId="50" xfId="2" applyNumberFormat="1" applyFont="1" applyBorder="1" applyAlignment="1">
      <alignment horizontal="center" vertical="center" wrapText="1"/>
    </xf>
    <xf numFmtId="44" fontId="56" fillId="55" borderId="51" xfId="4" applyNumberFormat="1" applyFont="1" applyFill="1" applyBorder="1" applyAlignment="1">
      <alignment horizontal="center" vertical="center" wrapText="1"/>
    </xf>
    <xf numFmtId="1" fontId="56" fillId="0" borderId="50" xfId="0" applyNumberFormat="1" applyFont="1" applyBorder="1" applyAlignment="1">
      <alignment horizontal="left" vertical="center" wrapText="1"/>
    </xf>
    <xf numFmtId="0" fontId="56" fillId="0" borderId="50" xfId="0" applyFont="1" applyBorder="1" applyAlignment="1">
      <alignment vertical="center"/>
    </xf>
    <xf numFmtId="0" fontId="56" fillId="0" borderId="50" xfId="0" applyFont="1" applyBorder="1" applyAlignment="1">
      <alignment horizontal="center" vertical="center" wrapText="1"/>
    </xf>
    <xf numFmtId="169" fontId="56" fillId="0" borderId="50" xfId="0" applyNumberFormat="1" applyFont="1" applyBorder="1" applyAlignment="1">
      <alignment horizontal="center" vertical="center" wrapText="1"/>
    </xf>
    <xf numFmtId="4" fontId="56" fillId="0" borderId="50" xfId="0" applyNumberFormat="1" applyFont="1" applyBorder="1" applyAlignment="1">
      <alignment horizontal="center" vertical="center"/>
    </xf>
    <xf numFmtId="4" fontId="56" fillId="5" borderId="50" xfId="0" applyNumberFormat="1" applyFont="1" applyFill="1" applyBorder="1" applyAlignment="1">
      <alignment horizontal="center" vertical="center"/>
    </xf>
    <xf numFmtId="164" fontId="56" fillId="0" borderId="50" xfId="0" applyNumberFormat="1" applyFont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left" vertical="center" wrapText="1"/>
    </xf>
    <xf numFmtId="0" fontId="3" fillId="0" borderId="52" xfId="0" applyFont="1" applyBorder="1" applyAlignment="1">
      <alignment vertical="center"/>
    </xf>
    <xf numFmtId="0" fontId="3" fillId="0" borderId="52" xfId="0" applyFont="1" applyBorder="1" applyAlignment="1">
      <alignment horizontal="center" vertical="center" wrapText="1"/>
    </xf>
    <xf numFmtId="169" fontId="3" fillId="0" borderId="52" xfId="0" applyNumberFormat="1" applyFont="1" applyBorder="1" applyAlignment="1">
      <alignment horizontal="center" vertical="center" wrapText="1"/>
    </xf>
    <xf numFmtId="4" fontId="3" fillId="0" borderId="52" xfId="0" applyNumberFormat="1" applyFont="1" applyBorder="1" applyAlignment="1">
      <alignment horizontal="center" vertical="center"/>
    </xf>
    <xf numFmtId="4" fontId="3" fillId="5" borderId="52" xfId="0" applyNumberFormat="1" applyFont="1" applyFill="1" applyBorder="1" applyAlignment="1">
      <alignment horizontal="center" vertical="center"/>
    </xf>
    <xf numFmtId="164" fontId="3" fillId="0" borderId="52" xfId="0" applyNumberFormat="1" applyFont="1" applyBorder="1" applyAlignment="1">
      <alignment horizontal="center" vertical="center" wrapText="1"/>
    </xf>
    <xf numFmtId="44" fontId="3" fillId="0" borderId="52" xfId="4" applyNumberFormat="1" applyFont="1" applyBorder="1" applyAlignment="1">
      <alignment horizontal="center" vertical="center" wrapText="1"/>
    </xf>
    <xf numFmtId="167" fontId="3" fillId="0" borderId="52" xfId="2" applyNumberFormat="1" applyFont="1" applyBorder="1" applyAlignment="1">
      <alignment horizontal="center" vertical="center" wrapText="1"/>
    </xf>
    <xf numFmtId="44" fontId="3" fillId="0" borderId="49" xfId="4" applyNumberFormat="1" applyFont="1" applyBorder="1" applyAlignment="1">
      <alignment horizontal="center" vertical="center" wrapText="1"/>
    </xf>
    <xf numFmtId="0" fontId="3" fillId="0" borderId="53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/>
    </xf>
    <xf numFmtId="0" fontId="3" fillId="55" borderId="53" xfId="0" applyFont="1" applyFill="1" applyBorder="1" applyAlignment="1">
      <alignment horizontal="left" vertical="center" wrapText="1"/>
    </xf>
    <xf numFmtId="0" fontId="3" fillId="6" borderId="53" xfId="0" applyFont="1" applyFill="1" applyBorder="1" applyAlignment="1">
      <alignment horizontal="left" vertical="center" wrapText="1"/>
    </xf>
    <xf numFmtId="0" fontId="56" fillId="0" borderId="53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43" fontId="0" fillId="0" borderId="0" xfId="1" applyFont="1"/>
    <xf numFmtId="43" fontId="2" fillId="2" borderId="9" xfId="1" applyFont="1" applyFill="1" applyBorder="1" applyAlignment="1">
      <alignment horizontal="center" vertical="center"/>
    </xf>
    <xf numFmtId="43" fontId="3" fillId="0" borderId="50" xfId="1" applyFont="1" applyBorder="1" applyAlignment="1">
      <alignment vertical="center"/>
    </xf>
    <xf numFmtId="43" fontId="0" fillId="0" borderId="0" xfId="0" applyNumberFormat="1"/>
  </cellXfs>
  <cellStyles count="60">
    <cellStyle name="20% - Ênfase1" xfId="32" builtinId="30" customBuiltin="1"/>
    <cellStyle name="20% - Ênfase2" xfId="36" builtinId="34" customBuiltin="1"/>
    <cellStyle name="20% - Ênfase3" xfId="40" builtinId="38" customBuiltin="1"/>
    <cellStyle name="20% - Ênfase4" xfId="44" builtinId="42" customBuiltin="1"/>
    <cellStyle name="20% - Ênfase5" xfId="48" builtinId="46" customBuiltin="1"/>
    <cellStyle name="20% - Ênfase6" xfId="52" builtinId="50" customBuiltin="1"/>
    <cellStyle name="40% - Ênfase1" xfId="33" builtinId="31" customBuiltin="1"/>
    <cellStyle name="40% - Ênfase2" xfId="37" builtinId="35" customBuiltin="1"/>
    <cellStyle name="40% - Ênfase3" xfId="41" builtinId="39" customBuiltin="1"/>
    <cellStyle name="40% - Ênfase4" xfId="45" builtinId="43" customBuiltin="1"/>
    <cellStyle name="40% - Ênfase5" xfId="49" builtinId="47" customBuiltin="1"/>
    <cellStyle name="40% - Ênfase6" xfId="53" builtinId="51" customBuiltin="1"/>
    <cellStyle name="60% - Ênfase1" xfId="34" builtinId="32" customBuiltin="1"/>
    <cellStyle name="60% - Ênfase2" xfId="38" builtinId="36" customBuiltin="1"/>
    <cellStyle name="60% - Ênfase3" xfId="42" builtinId="40" customBuiltin="1"/>
    <cellStyle name="60% - Ênfase4" xfId="46" builtinId="44" customBuiltin="1"/>
    <cellStyle name="60% - Ênfase5" xfId="50" builtinId="48" customBuiltin="1"/>
    <cellStyle name="60% - Ênfase6" xfId="54" builtinId="52" customBuiltin="1"/>
    <cellStyle name="Bom" xfId="19" builtinId="26" customBuiltin="1"/>
    <cellStyle name="Cálculo" xfId="24" builtinId="22" customBuiltin="1"/>
    <cellStyle name="Célula de Verificação" xfId="26" builtinId="23" customBuiltin="1"/>
    <cellStyle name="Célula Vinculada" xfId="25" builtinId="24" customBuiltin="1"/>
    <cellStyle name="Ênfase1" xfId="31" builtinId="29" customBuiltin="1"/>
    <cellStyle name="Ênfase2" xfId="35" builtinId="33" customBuiltin="1"/>
    <cellStyle name="Ênfase3" xfId="39" builtinId="37" customBuiltin="1"/>
    <cellStyle name="Ênfase4" xfId="43" builtinId="41" customBuiltin="1"/>
    <cellStyle name="Ênfase5" xfId="47" builtinId="45" customBuiltin="1"/>
    <cellStyle name="Ênfase6" xfId="51" builtinId="49" customBuiltin="1"/>
    <cellStyle name="Entrada" xfId="22" builtinId="20" customBuiltin="1"/>
    <cellStyle name="Moeda" xfId="4" builtinId="4"/>
    <cellStyle name="Moeda 2" xfId="7" xr:uid="{CF4BFC3C-F157-4324-8BD2-2BA6513DA17E}"/>
    <cellStyle name="Moeda 2 2" xfId="9" xr:uid="{36C5C0ED-3BFE-4819-B78D-D69BF0754067}"/>
    <cellStyle name="Moeda 2 3" xfId="12" xr:uid="{651871C6-474B-472F-9D20-7642734C4444}"/>
    <cellStyle name="Moeda 3" xfId="6" xr:uid="{7DFA581B-D822-419B-8CAA-BA10AAC056D8}"/>
    <cellStyle name="Moeda 4" xfId="11" xr:uid="{00000000-0005-0000-0000-000035000000}"/>
    <cellStyle name="Moeda 5" xfId="57" xr:uid="{A81615C7-911E-41C1-A7F6-BD13A098E3F6}"/>
    <cellStyle name="Neutro" xfId="21" builtinId="28" customBuiltin="1"/>
    <cellStyle name="Normal" xfId="0" builtinId="0"/>
    <cellStyle name="Normal 2" xfId="55" xr:uid="{1D9D86D1-DC2C-4184-8A96-6CBC3141C156}"/>
    <cellStyle name="Normal 2 2" xfId="3" xr:uid="{00000000-0005-0000-0000-000002000000}"/>
    <cellStyle name="Nota" xfId="28" builtinId="10" customBuiltin="1"/>
    <cellStyle name="Porcentagem" xfId="2" builtinId="5"/>
    <cellStyle name="Porcentagem 2" xfId="8" xr:uid="{73FDE2F4-C3AE-4905-A13E-7AA2F596C354}"/>
    <cellStyle name="Ruim" xfId="20" builtinId="27" customBuiltin="1"/>
    <cellStyle name="Saída" xfId="23" builtinId="21" customBuiltin="1"/>
    <cellStyle name="Texto de Aviso" xfId="27" builtinId="11" customBuiltin="1"/>
    <cellStyle name="Texto Explicativo" xfId="29" builtinId="53" customBuiltin="1"/>
    <cellStyle name="Título" xfId="14" builtinId="15" customBuiltin="1"/>
    <cellStyle name="Título 1" xfId="15" builtinId="16" customBuiltin="1"/>
    <cellStyle name="Título 2" xfId="16" builtinId="17" customBuiltin="1"/>
    <cellStyle name="Título 3" xfId="17" builtinId="18" customBuiltin="1"/>
    <cellStyle name="Título 4" xfId="18" builtinId="19" customBuiltin="1"/>
    <cellStyle name="Total" xfId="30" builtinId="25" customBuiltin="1"/>
    <cellStyle name="Vírgula" xfId="1" builtinId="3"/>
    <cellStyle name="Vírgula 2" xfId="5" xr:uid="{7E53D916-34AC-4CE4-ACE0-92E3FEA2BD7D}"/>
    <cellStyle name="Vírgula 3" xfId="10" xr:uid="{00000000-0005-0000-0000-000037000000}"/>
    <cellStyle name="Vírgula 4" xfId="13" xr:uid="{A24F006E-651D-4486-BC1A-ADD771E273D8}"/>
    <cellStyle name="Vírgula 5" xfId="56" xr:uid="{4D73CAD0-B6C6-49AA-82BD-654C86875678}"/>
    <cellStyle name="Vírgula 6" xfId="58" xr:uid="{1E4C06C1-3079-4BC9-B721-4629663BCE51}"/>
    <cellStyle name="Vírgula 7" xfId="59" xr:uid="{8A63987A-12AA-424A-9D64-1F5C9080A758}"/>
  </cellStyles>
  <dxfs count="236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font>
        <sz val="8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z val="8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z val="8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z val="8"/>
      </font>
      <numFmt numFmtId="171" formatCode="_-* #,##0.0000000_-;\-* #,##0.0000000_-;_-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5" formatCode="_-* #,##0.00_-;\-* #,##0.00_-;_-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4" formatCode="#,##0.00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.000_-;\-* #,##0.000_-;_-* &quot;-&quot;?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1" formatCode="_-* #,##0.0000000_-;\-* #,##0.00000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1" formatCode="_-* #,##0.0000000_-;\-* #,##0.0000000_-;_-* &quot;-&quot;??_-;_-@_-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0" formatCode="0.00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0.0000000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.000_-;\-* #,##0.000_-;_-* &quot;-&quot;?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Físico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27-40CD-8B0B-2E7093A0363E}"/>
              </c:ext>
            </c:extLst>
          </c:dPt>
          <c:dLbls>
            <c:dLbl>
              <c:idx val="0"/>
              <c:layout>
                <c:manualLayout>
                  <c:x val="0"/>
                  <c:y val="0.337962962962962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27-40CD-8B0B-2E7093A0363E}"/>
                </c:ext>
              </c:extLst>
            </c:dLbl>
            <c:dLbl>
              <c:idx val="1"/>
              <c:layout>
                <c:manualLayout>
                  <c:x val="0"/>
                  <c:y val="0.421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27-40CD-8B0B-2E7093A0363E}"/>
                </c:ext>
              </c:extLst>
            </c:dLbl>
            <c:dLbl>
              <c:idx val="2"/>
              <c:layout>
                <c:manualLayout>
                  <c:x val="-2.5462668816039986E-17"/>
                  <c:y val="0.421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27-40CD-8B0B-2E7093A0363E}"/>
                </c:ext>
              </c:extLst>
            </c:dLbl>
            <c:dLbl>
              <c:idx val="3"/>
              <c:layout>
                <c:manualLayout>
                  <c:x val="-5.0925337632079971E-17"/>
                  <c:y val="0.370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27-40CD-8B0B-2E7093A0363E}"/>
                </c:ext>
              </c:extLst>
            </c:dLbl>
            <c:dLbl>
              <c:idx val="4"/>
              <c:layout>
                <c:manualLayout>
                  <c:x val="-5.0925337632079971E-17"/>
                  <c:y val="0.388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27-40CD-8B0B-2E7093A0363E}"/>
                </c:ext>
              </c:extLst>
            </c:dLbl>
            <c:dLbl>
              <c:idx val="5"/>
              <c:layout>
                <c:manualLayout>
                  <c:x val="0"/>
                  <c:y val="0.370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27-40CD-8B0B-2E7093A0363E}"/>
                </c:ext>
              </c:extLst>
            </c:dLbl>
            <c:dLbl>
              <c:idx val="6"/>
              <c:layout>
                <c:manualLayout>
                  <c:x val="0"/>
                  <c:y val="0.412037037037037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27-40CD-8B0B-2E7093A0363E}"/>
                </c:ext>
              </c:extLst>
            </c:dLbl>
            <c:dLbl>
              <c:idx val="7"/>
              <c:layout>
                <c:manualLayout>
                  <c:x val="0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27-40CD-8B0B-2E7093A0363E}"/>
                </c:ext>
              </c:extLst>
            </c:dLbl>
            <c:dLbl>
              <c:idx val="8"/>
              <c:layout>
                <c:manualLayout>
                  <c:x val="2.7777777777777779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27-40CD-8B0B-2E7093A0363E}"/>
                </c:ext>
              </c:extLst>
            </c:dLbl>
            <c:dLbl>
              <c:idx val="9"/>
              <c:layout>
                <c:manualLayout>
                  <c:x val="0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27-40CD-8B0B-2E7093A0363E}"/>
                </c:ext>
              </c:extLst>
            </c:dLbl>
            <c:dLbl>
              <c:idx val="10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27-40CD-8B0B-2E7093A0363E}"/>
                </c:ext>
              </c:extLst>
            </c:dLbl>
            <c:dLbl>
              <c:idx val="11"/>
              <c:layout>
                <c:manualLayout>
                  <c:x val="-1.0185067526415994E-16"/>
                  <c:y val="0.39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DB-4FF4-8CB3-5974F62084EF}"/>
                </c:ext>
              </c:extLst>
            </c:dLbl>
            <c:dLbl>
              <c:idx val="12"/>
              <c:layout>
                <c:manualLayout>
                  <c:x val="1.0185067526415994E-16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27-40CD-8B0B-2E7093A03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KPI!$B$4:$B$16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KPI!$C$4:$C$16</c:f>
              <c:numCache>
                <c:formatCode>_("R$"* #,##0.00_);_("R$"* \(#,##0.00\);_("R$"* "-"??_);_(@_)</c:formatCode>
                <c:ptCount val="13"/>
                <c:pt idx="0">
                  <c:v>14484678.86120869</c:v>
                </c:pt>
                <c:pt idx="1">
                  <c:v>13521013.40158907</c:v>
                </c:pt>
                <c:pt idx="2">
                  <c:v>14243063.646198323</c:v>
                </c:pt>
                <c:pt idx="3">
                  <c:v>12258289.334475307</c:v>
                </c:pt>
                <c:pt idx="4">
                  <c:v>9350849.1820745859</c:v>
                </c:pt>
                <c:pt idx="5">
                  <c:v>8710025.7491968665</c:v>
                </c:pt>
                <c:pt idx="9">
                  <c:v>9786201.1600000001</c:v>
                </c:pt>
                <c:pt idx="10">
                  <c:v>11626524.65039243</c:v>
                </c:pt>
                <c:pt idx="11">
                  <c:v>11050985.634239936</c:v>
                </c:pt>
                <c:pt idx="12">
                  <c:v>11670181.291041691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7-40CD-8B0B-2E7093A0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Sistema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F0-4741-AFC1-E10ED22B8D96}"/>
              </c:ext>
            </c:extLst>
          </c:dPt>
          <c:dLbls>
            <c:dLbl>
              <c:idx val="0"/>
              <c:layout>
                <c:manualLayout>
                  <c:x val="0"/>
                  <c:y val="0.347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F0-4741-AFC1-E10ED22B8D96}"/>
                </c:ext>
              </c:extLst>
            </c:dLbl>
            <c:dLbl>
              <c:idx val="1"/>
              <c:layout>
                <c:manualLayout>
                  <c:x val="0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F0-4741-AFC1-E10ED22B8D96}"/>
                </c:ext>
              </c:extLst>
            </c:dLbl>
            <c:dLbl>
              <c:idx val="2"/>
              <c:layout>
                <c:manualLayout>
                  <c:x val="-2.5462668816039986E-17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F0-4741-AFC1-E10ED22B8D96}"/>
                </c:ext>
              </c:extLst>
            </c:dLbl>
            <c:dLbl>
              <c:idx val="3"/>
              <c:layout>
                <c:manualLayout>
                  <c:x val="-5.0925337632079971E-17"/>
                  <c:y val="0.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F0-4741-AFC1-E10ED22B8D96}"/>
                </c:ext>
              </c:extLst>
            </c:dLbl>
            <c:dLbl>
              <c:idx val="4"/>
              <c:layout>
                <c:manualLayout>
                  <c:x val="-5.0925337632079971E-17"/>
                  <c:y val="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F0-4741-AFC1-E10ED22B8D96}"/>
                </c:ext>
              </c:extLst>
            </c:dLbl>
            <c:dLbl>
              <c:idx val="5"/>
              <c:layout>
                <c:manualLayout>
                  <c:x val="0"/>
                  <c:y val="0.39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F0-4741-AFC1-E10ED22B8D96}"/>
                </c:ext>
              </c:extLst>
            </c:dLbl>
            <c:dLbl>
              <c:idx val="6"/>
              <c:layout>
                <c:manualLayout>
                  <c:x val="2.7777777777777779E-3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F0-4741-AFC1-E10ED22B8D96}"/>
                </c:ext>
              </c:extLst>
            </c:dLbl>
            <c:dLbl>
              <c:idx val="7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F0-4741-AFC1-E10ED22B8D96}"/>
                </c:ext>
              </c:extLst>
            </c:dLbl>
            <c:dLbl>
              <c:idx val="8"/>
              <c:layout>
                <c:manualLayout>
                  <c:x val="0"/>
                  <c:y val="0.407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F0-4741-AFC1-E10ED22B8D96}"/>
                </c:ext>
              </c:extLst>
            </c:dLbl>
            <c:dLbl>
              <c:idx val="9"/>
              <c:layout>
                <c:manualLayout>
                  <c:x val="2.777777777777676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F0-4741-AFC1-E10ED22B8D96}"/>
                </c:ext>
              </c:extLst>
            </c:dLbl>
            <c:dLbl>
              <c:idx val="10"/>
              <c:layout>
                <c:manualLayout>
                  <c:x val="0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F0-4741-AFC1-E10ED22B8D96}"/>
                </c:ext>
              </c:extLst>
            </c:dLbl>
            <c:dLbl>
              <c:idx val="11"/>
              <c:layout>
                <c:manualLayout>
                  <c:x val="2.7777777777777779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DE-4B1E-9C25-0CD3194C57DB}"/>
                </c:ext>
              </c:extLst>
            </c:dLbl>
            <c:dLbl>
              <c:idx val="12"/>
              <c:layout>
                <c:manualLayout>
                  <c:x val="2.7777777777777779E-3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F0-4741-AFC1-E10ED22B8D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KPI!$B$20:$B$32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KPI!$C$20:$C$32</c:f>
              <c:numCache>
                <c:formatCode>_("R$"* #,##0.00_);_("R$"* \(#,##0.00\);_("R$"* "-"??_);_(@_)</c:formatCode>
                <c:ptCount val="13"/>
                <c:pt idx="0">
                  <c:v>14366534.68290389</c:v>
                </c:pt>
                <c:pt idx="1">
                  <c:v>13253660.260594746</c:v>
                </c:pt>
                <c:pt idx="2">
                  <c:v>13961423.08169564</c:v>
                </c:pt>
                <c:pt idx="3">
                  <c:v>12051396.983197037</c:v>
                </c:pt>
                <c:pt idx="4">
                  <c:v>9264855.1814843472</c:v>
                </c:pt>
                <c:pt idx="5">
                  <c:v>8609513.2325646691</c:v>
                </c:pt>
                <c:pt idx="9">
                  <c:v>10609446.65</c:v>
                </c:pt>
                <c:pt idx="10">
                  <c:v>11578858.133580325</c:v>
                </c:pt>
                <c:pt idx="11">
                  <c:v>10995927.9650164</c:v>
                </c:pt>
                <c:pt idx="12">
                  <c:v>11632401.796781894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F0-4741-AFC1-E10ED22B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Físico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344-45D1-915E-EECA3C12B619}"/>
              </c:ext>
            </c:extLst>
          </c:dPt>
          <c:dLbls>
            <c:dLbl>
              <c:idx val="0"/>
              <c:layout>
                <c:manualLayout>
                  <c:x val="0"/>
                  <c:y val="0.39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44-45D1-915E-EECA3C12B619}"/>
                </c:ext>
              </c:extLst>
            </c:dLbl>
            <c:dLbl>
              <c:idx val="1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44-45D1-915E-EECA3C12B619}"/>
                </c:ext>
              </c:extLst>
            </c:dLbl>
            <c:dLbl>
              <c:idx val="2"/>
              <c:layout>
                <c:manualLayout>
                  <c:x val="-2.5462668816039986E-17"/>
                  <c:y val="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44-45D1-915E-EECA3C12B619}"/>
                </c:ext>
              </c:extLst>
            </c:dLbl>
            <c:dLbl>
              <c:idx val="3"/>
              <c:layout>
                <c:manualLayout>
                  <c:x val="-5.0925337632079971E-17"/>
                  <c:y val="0.231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44-45D1-915E-EECA3C12B619}"/>
                </c:ext>
              </c:extLst>
            </c:dLbl>
            <c:dLbl>
              <c:idx val="4"/>
              <c:layout>
                <c:manualLayout>
                  <c:x val="5.5555555555555046E-3"/>
                  <c:y val="0.31944444444444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44-45D1-915E-EECA3C12B619}"/>
                </c:ext>
              </c:extLst>
            </c:dLbl>
            <c:dLbl>
              <c:idx val="5"/>
              <c:layout>
                <c:manualLayout>
                  <c:x val="0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44-45D1-915E-EECA3C12B619}"/>
                </c:ext>
              </c:extLst>
            </c:dLbl>
            <c:dLbl>
              <c:idx val="6"/>
              <c:layout>
                <c:manualLayout>
                  <c:x val="2.7777777777777779E-3"/>
                  <c:y val="0.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44-45D1-915E-EECA3C12B619}"/>
                </c:ext>
              </c:extLst>
            </c:dLbl>
            <c:dLbl>
              <c:idx val="7"/>
              <c:layout>
                <c:manualLayout>
                  <c:x val="0"/>
                  <c:y val="0.384259259259259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44-45D1-915E-EECA3C12B619}"/>
                </c:ext>
              </c:extLst>
            </c:dLbl>
            <c:dLbl>
              <c:idx val="8"/>
              <c:layout>
                <c:manualLayout>
                  <c:x val="0"/>
                  <c:y val="0.254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44-45D1-915E-EECA3C12B619}"/>
                </c:ext>
              </c:extLst>
            </c:dLbl>
            <c:dLbl>
              <c:idx val="9"/>
              <c:layout>
                <c:manualLayout>
                  <c:x val="2.777777777777676E-3"/>
                  <c:y val="0.379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44-45D1-915E-EECA3C12B619}"/>
                </c:ext>
              </c:extLst>
            </c:dLbl>
            <c:dLbl>
              <c:idx val="10"/>
              <c:layout>
                <c:manualLayout>
                  <c:x val="5.5555555555555558E-3"/>
                  <c:y val="0.245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44-45D1-915E-EECA3C12B619}"/>
                </c:ext>
              </c:extLst>
            </c:dLbl>
            <c:dLbl>
              <c:idx val="11"/>
              <c:layout>
                <c:manualLayout>
                  <c:x val="8.3333333333333332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5-4DAF-A585-9A7398A11E97}"/>
                </c:ext>
              </c:extLst>
            </c:dLbl>
            <c:dLbl>
              <c:idx val="12"/>
              <c:layout>
                <c:manualLayout>
                  <c:x val="1.0185067526415994E-16"/>
                  <c:y val="0.310185185185185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44-45D1-915E-EECA3C12B6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KPI!$B$36:$B$48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KPI!$C$36:$C$48</c:f>
              <c:numCache>
                <c:formatCode>_("R$"* #,##0.00_);_("R$"* \(#,##0.00\);_("R$"* "-"??_);_(@_)</c:formatCode>
                <c:ptCount val="13"/>
                <c:pt idx="0">
                  <c:v>2390297.7542725955</c:v>
                </c:pt>
                <c:pt idx="1">
                  <c:v>3642342.7577676745</c:v>
                </c:pt>
                <c:pt idx="2">
                  <c:v>1858028.2596556209</c:v>
                </c:pt>
                <c:pt idx="3">
                  <c:v>1454970.3948237924</c:v>
                </c:pt>
                <c:pt idx="4">
                  <c:v>1203577.7008128057</c:v>
                </c:pt>
                <c:pt idx="5">
                  <c:v>2240566.9133587945</c:v>
                </c:pt>
                <c:pt idx="9" formatCode="&quot;R$&quot;#,##0.00_);[Red]\(&quot;R$&quot;#,##0.00\)">
                  <c:v>3036154.11</c:v>
                </c:pt>
                <c:pt idx="10" formatCode="&quot;R$&quot;#,##0.00_);[Red]\(&quot;R$&quot;#,##0.00\)">
                  <c:v>1835764.65</c:v>
                </c:pt>
                <c:pt idx="11" formatCode="&quot;R$&quot;#,##0.00_);[Red]\(&quot;R$&quot;#,##0.00\)">
                  <c:v>1838676.67</c:v>
                </c:pt>
                <c:pt idx="12">
                  <c:v>2166708.8011879199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44-45D1-915E-EECA3C12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 Divergência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85000"/>
                </a:schemeClr>
              </a:solidFill>
            </a:ln>
            <a:effectLst/>
            <a:sp3d>
              <a:contourClr>
                <a:schemeClr val="bg1">
                  <a:lumMod val="8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03-426E-8AB2-DDB9DE39F56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1C03-426E-8AB2-DDB9DE39F56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1C03-426E-8AB2-DDB9DE39F56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03-426E-8AB2-DDB9DE39F56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1C03-426E-8AB2-DDB9DE39F567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03-426E-8AB2-DDB9DE39F567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1C03-426E-8AB2-DDB9DE39F56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03-426E-8AB2-DDB9DE39F567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C03-426E-8AB2-DDB9DE39F567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03-426E-8AB2-DDB9DE39F567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03-426E-8AB2-DDB9DE39F567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62D8-46AD-ABAE-D0EA8790219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C03-426E-8AB2-DDB9DE39F567}"/>
              </c:ext>
            </c:extLst>
          </c:dPt>
          <c:dLbls>
            <c:dLbl>
              <c:idx val="4"/>
              <c:layout>
                <c:manualLayout>
                  <c:x val="-0.21666666666666676"/>
                  <c:y val="-4.6296296296297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03-426E-8AB2-DDB9DE39F567}"/>
                </c:ext>
              </c:extLst>
            </c:dLbl>
            <c:dLbl>
              <c:idx val="10"/>
              <c:layout>
                <c:manualLayout>
                  <c:x val="-0.186111111111111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03-426E-8AB2-DDB9DE39F5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KPI!$M$4:$M$16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KPI!$N$4:$N$16</c:f>
              <c:numCache>
                <c:formatCode>_("R$"* #,##0.00_);_("R$"* \(#,##0.00\);_("R$"* "-"??_);_(@_)</c:formatCode>
                <c:ptCount val="13"/>
                <c:pt idx="0">
                  <c:v>118144.17830481287</c:v>
                </c:pt>
                <c:pt idx="1">
                  <c:v>267353.14099432284</c:v>
                </c:pt>
                <c:pt idx="2">
                  <c:v>281640.56450267584</c:v>
                </c:pt>
                <c:pt idx="3">
                  <c:v>206892.35127827383</c:v>
                </c:pt>
                <c:pt idx="4">
                  <c:v>85994.000590238822</c:v>
                </c:pt>
                <c:pt idx="5">
                  <c:v>100512.51663218962</c:v>
                </c:pt>
                <c:pt idx="9">
                  <c:v>-823245.49000000022</c:v>
                </c:pt>
                <c:pt idx="10">
                  <c:v>47666.516812104732</c:v>
                </c:pt>
                <c:pt idx="11">
                  <c:v>55057.669223535107</c:v>
                </c:pt>
                <c:pt idx="12">
                  <c:v>37779.494259794839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C-4D05-A32E-A9C8C85E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6656352"/>
        <c:axId val="733449344"/>
        <c:axId val="0"/>
      </c:bar3DChart>
      <c:catAx>
        <c:axId val="806656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3449344"/>
        <c:crosses val="autoZero"/>
        <c:auto val="1"/>
        <c:lblAlgn val="ctr"/>
        <c:lblOffset val="100"/>
        <c:noMultiLvlLbl val="0"/>
      </c:catAx>
      <c:valAx>
        <c:axId val="7334493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665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% Divergência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KPI!$N$19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E0-42CE-BA1B-6D36BD7BA43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3E0-42CE-BA1B-6D36BD7BA43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E0-42CE-BA1B-6D36BD7BA43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E0-42CE-BA1B-6D36BD7BA43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E0-42CE-BA1B-6D36BD7BA435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3E0-42CE-BA1B-6D36BD7BA435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E0-42CE-BA1B-6D36BD7BA435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3E0-42CE-BA1B-6D36BD7BA435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E0-42CE-BA1B-6D36BD7BA435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3E0-42CE-BA1B-6D36BD7BA435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3E0-42CE-BA1B-6D36BD7BA435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448-4EF5-871F-57FC4AE1CC3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E0-42CE-BA1B-6D36BD7BA435}"/>
              </c:ext>
            </c:extLst>
          </c:dPt>
          <c:dLbls>
            <c:dLbl>
              <c:idx val="0"/>
              <c:layout>
                <c:manualLayout>
                  <c:x val="2.7779965004374454E-3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E0-42CE-BA1B-6D36BD7BA435}"/>
                </c:ext>
              </c:extLst>
            </c:dLbl>
            <c:dLbl>
              <c:idx val="1"/>
              <c:layout>
                <c:manualLayout>
                  <c:x val="-2.77755905511800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E0-42CE-BA1B-6D36BD7BA435}"/>
                </c:ext>
              </c:extLst>
            </c:dLbl>
            <c:dLbl>
              <c:idx val="2"/>
              <c:layout>
                <c:manualLayout>
                  <c:x val="2.777777777777777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E0-42CE-BA1B-6D36BD7BA435}"/>
                </c:ext>
              </c:extLst>
            </c:dLbl>
            <c:dLbl>
              <c:idx val="3"/>
              <c:layout>
                <c:manualLayout>
                  <c:x val="0.0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E0-42CE-BA1B-6D36BD7BA435}"/>
                </c:ext>
              </c:extLst>
            </c:dLbl>
            <c:dLbl>
              <c:idx val="12"/>
              <c:layout>
                <c:manualLayout>
                  <c:x val="-2.7775590551180084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E0-42CE-BA1B-6D36BD7BA4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KPI!$M$20:$M$32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KPI!$N$20:$N$32</c:f>
              <c:numCache>
                <c:formatCode>0.00%</c:formatCode>
                <c:ptCount val="13"/>
                <c:pt idx="0">
                  <c:v>8.223568237746566E-3</c:v>
                </c:pt>
                <c:pt idx="1">
                  <c:v>2.0172023104380193E-2</c:v>
                </c:pt>
                <c:pt idx="2">
                  <c:v>2.017276912637405E-2</c:v>
                </c:pt>
                <c:pt idx="3">
                  <c:v>1.7167499466388726E-2</c:v>
                </c:pt>
                <c:pt idx="4">
                  <c:v>9.2817425535259689E-3</c:v>
                </c:pt>
                <c:pt idx="5">
                  <c:v>1.1674587623840398E-2</c:v>
                </c:pt>
                <c:pt idx="9">
                  <c:v>-7.7595516256260183E-2</c:v>
                </c:pt>
                <c:pt idx="10">
                  <c:v>4.1166854505164975E-3</c:v>
                </c:pt>
                <c:pt idx="11">
                  <c:v>5.0070962085875205E-3</c:v>
                </c:pt>
                <c:pt idx="12" formatCode="0.0%">
                  <c:v>2.0244950572333043E-3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0-42CE-BA1B-6D36BD7BA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69440"/>
        <c:axId val="1464353056"/>
      </c:barChart>
      <c:catAx>
        <c:axId val="137246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53056"/>
        <c:crosses val="autoZero"/>
        <c:auto val="1"/>
        <c:lblAlgn val="ctr"/>
        <c:lblOffset val="100"/>
        <c:noMultiLvlLbl val="0"/>
      </c:catAx>
      <c:valAx>
        <c:axId val="1464353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724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  <a:sp3d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  <a:sp3d>
                <a:contourClr>
                  <a:schemeClr val="tx1">
                    <a:lumMod val="65000"/>
                    <a:lumOff val="3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BA-4020-9DCC-C03C1E9A907E}"/>
              </c:ext>
            </c:extLst>
          </c:dPt>
          <c:dLbls>
            <c:dLbl>
              <c:idx val="0"/>
              <c:layout>
                <c:manualLayout>
                  <c:x val="0"/>
                  <c:y val="0.388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BA-4020-9DCC-C03C1E9A907E}"/>
                </c:ext>
              </c:extLst>
            </c:dLbl>
            <c:dLbl>
              <c:idx val="1"/>
              <c:layout>
                <c:manualLayout>
                  <c:x val="0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BA-4020-9DCC-C03C1E9A907E}"/>
                </c:ext>
              </c:extLst>
            </c:dLbl>
            <c:dLbl>
              <c:idx val="2"/>
              <c:layout>
                <c:manualLayout>
                  <c:x val="5.5555555555555558E-3"/>
                  <c:y val="0.347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BA-4020-9DCC-C03C1E9A907E}"/>
                </c:ext>
              </c:extLst>
            </c:dLbl>
            <c:dLbl>
              <c:idx val="3"/>
              <c:layout>
                <c:manualLayout>
                  <c:x val="2.7777777777777267E-3"/>
                  <c:y val="0.268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BA-4020-9DCC-C03C1E9A907E}"/>
                </c:ext>
              </c:extLst>
            </c:dLbl>
            <c:dLbl>
              <c:idx val="4"/>
              <c:layout>
                <c:manualLayout>
                  <c:x val="2.7777777777777267E-3"/>
                  <c:y val="0.212962962962962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BA-4020-9DCC-C03C1E9A907E}"/>
                </c:ext>
              </c:extLst>
            </c:dLbl>
            <c:dLbl>
              <c:idx val="5"/>
              <c:layout>
                <c:manualLayout>
                  <c:x val="5.5555555555555046E-3"/>
                  <c:y val="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BA-4020-9DCC-C03C1E9A907E}"/>
                </c:ext>
              </c:extLst>
            </c:dLbl>
            <c:dLbl>
              <c:idx val="6"/>
              <c:layout>
                <c:manualLayout>
                  <c:x val="0"/>
                  <c:y val="0.263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BA-4020-9DCC-C03C1E9A907E}"/>
                </c:ext>
              </c:extLst>
            </c:dLbl>
            <c:dLbl>
              <c:idx val="7"/>
              <c:layout>
                <c:manualLayout>
                  <c:x val="2.7777777777777779E-3"/>
                  <c:y val="0.287037037037036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BA-4020-9DCC-C03C1E9A907E}"/>
                </c:ext>
              </c:extLst>
            </c:dLbl>
            <c:dLbl>
              <c:idx val="8"/>
              <c:layout>
                <c:manualLayout>
                  <c:x val="0"/>
                  <c:y val="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BA-4020-9DCC-C03C1E9A907E}"/>
                </c:ext>
              </c:extLst>
            </c:dLbl>
            <c:dLbl>
              <c:idx val="9"/>
              <c:layout>
                <c:manualLayout>
                  <c:x val="5.5555555555554534E-3"/>
                  <c:y val="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BA-4020-9DCC-C03C1E9A907E}"/>
                </c:ext>
              </c:extLst>
            </c:dLbl>
            <c:dLbl>
              <c:idx val="10"/>
              <c:layout>
                <c:manualLayout>
                  <c:x val="2.7777777777777779E-3"/>
                  <c:y val="0.486111111111111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BA-4020-9DCC-C03C1E9A907E}"/>
                </c:ext>
              </c:extLst>
            </c:dLbl>
            <c:dLbl>
              <c:idx val="11"/>
              <c:layout>
                <c:manualLayout>
                  <c:x val="5.5555555555554534E-3"/>
                  <c:y val="0.486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BA-4020-9DCC-C03C1E9A907E}"/>
                </c:ext>
              </c:extLst>
            </c:dLbl>
            <c:dLbl>
              <c:idx val="12"/>
              <c:layout>
                <c:manualLayout>
                  <c:x val="1.0185067526415994E-16"/>
                  <c:y val="0.333333333333333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BA-4020-9DCC-C03C1E9A90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KPI!$B$36:$B$48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KPI!$N$36:$N$48</c:f>
              <c:numCache>
                <c:formatCode>0.00%</c:formatCode>
                <c:ptCount val="13"/>
                <c:pt idx="0">
                  <c:v>0.64661654135338342</c:v>
                </c:pt>
                <c:pt idx="1">
                  <c:v>0.62737642585551334</c:v>
                </c:pt>
                <c:pt idx="2">
                  <c:v>0.66279069767441856</c:v>
                </c:pt>
                <c:pt idx="3">
                  <c:v>0.70342205323193918</c:v>
                </c:pt>
                <c:pt idx="4">
                  <c:v>0.73705179282868527</c:v>
                </c:pt>
                <c:pt idx="5">
                  <c:v>0.7450199203187251</c:v>
                </c:pt>
                <c:pt idx="9">
                  <c:v>0.33800000000000002</c:v>
                </c:pt>
                <c:pt idx="10">
                  <c:v>0.60661764705882348</c:v>
                </c:pt>
                <c:pt idx="11">
                  <c:v>0.61832061068702293</c:v>
                </c:pt>
                <c:pt idx="12" formatCode="0.0%">
                  <c:v>0.63169063211205689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BA-4020-9DCC-C03C1E9A9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</a:t>
            </a:r>
            <a:r>
              <a:rPr lang="en-US" b="1" baseline="0">
                <a:solidFill>
                  <a:schemeClr val="tx1"/>
                </a:solidFill>
              </a:rPr>
              <a:t> Estoque Sistema (PA)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  <a:sp3d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  <a:sp3d>
                <a:contourClr>
                  <a:schemeClr val="tx1">
                    <a:lumMod val="65000"/>
                    <a:lumOff val="3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0C-4113-8D0D-F391962C5A31}"/>
              </c:ext>
            </c:extLst>
          </c:dPt>
          <c:dLbls>
            <c:dLbl>
              <c:idx val="3"/>
              <c:layout>
                <c:manualLayout>
                  <c:x val="2.7777777777777267E-3"/>
                  <c:y val="0.185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0C-4113-8D0D-F391962C5A31}"/>
                </c:ext>
              </c:extLst>
            </c:dLbl>
            <c:dLbl>
              <c:idx val="4"/>
              <c:layout>
                <c:manualLayout>
                  <c:x val="2.7777777777777267E-3"/>
                  <c:y val="0.31481481481481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0C-4113-8D0D-F391962C5A31}"/>
                </c:ext>
              </c:extLst>
            </c:dLbl>
            <c:dLbl>
              <c:idx val="5"/>
              <c:layout>
                <c:manualLayout>
                  <c:x val="2.7777777777777779E-3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0C-4113-8D0D-F391962C5A31}"/>
                </c:ext>
              </c:extLst>
            </c:dLbl>
            <c:dLbl>
              <c:idx val="6"/>
              <c:layout>
                <c:manualLayout>
                  <c:x val="2.7777777777777779E-3"/>
                  <c:y val="0.38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0C-4113-8D0D-F391962C5A31}"/>
                </c:ext>
              </c:extLst>
            </c:dLbl>
            <c:dLbl>
              <c:idx val="7"/>
              <c:layout>
                <c:manualLayout>
                  <c:x val="5.5555555555555558E-3"/>
                  <c:y val="0.38425925925925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0C-4113-8D0D-F391962C5A31}"/>
                </c:ext>
              </c:extLst>
            </c:dLbl>
            <c:dLbl>
              <c:idx val="8"/>
              <c:layout>
                <c:manualLayout>
                  <c:x val="2.7777777777777779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0C-4113-8D0D-F391962C5A31}"/>
                </c:ext>
              </c:extLst>
            </c:dLbl>
            <c:dLbl>
              <c:idx val="9"/>
              <c:layout>
                <c:manualLayout>
                  <c:x val="8.3333333333332309E-3"/>
                  <c:y val="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0C-4113-8D0D-F391962C5A31}"/>
                </c:ext>
              </c:extLst>
            </c:dLbl>
            <c:dLbl>
              <c:idx val="10"/>
              <c:layout>
                <c:manualLayout>
                  <c:x val="2.7777777777777779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E0C-4113-8D0D-F391962C5A31}"/>
                </c:ext>
              </c:extLst>
            </c:dLbl>
            <c:dLbl>
              <c:idx val="11"/>
              <c:layout>
                <c:manualLayout>
                  <c:x val="5.5555555555554534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0C-4113-8D0D-F391962C5A31}"/>
                </c:ext>
              </c:extLst>
            </c:dLbl>
            <c:dLbl>
              <c:idx val="12"/>
              <c:layout>
                <c:manualLayout>
                  <c:x val="2.7777777777777779E-3"/>
                  <c:y val="0.324074074074074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0C-4113-8D0D-F391962C5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KPI!$B$52:$B$64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KPI!$C$52:$C$64</c:f>
              <c:numCache>
                <c:formatCode>_("R$"* #,##0.00_);_("R$"* \(#,##0.00\);_("R$"* "-"??_);_(@_)</c:formatCode>
                <c:ptCount val="13"/>
                <c:pt idx="0">
                  <c:v>2415675.3409071933</c:v>
                </c:pt>
                <c:pt idx="1">
                  <c:v>3657759.0754857543</c:v>
                </c:pt>
                <c:pt idx="2">
                  <c:v>1875975.516140644</c:v>
                </c:pt>
                <c:pt idx="3">
                  <c:v>1472804.5075347854</c:v>
                </c:pt>
                <c:pt idx="4">
                  <c:v>1221473.0601785937</c:v>
                </c:pt>
                <c:pt idx="5">
                  <c:v>2240114.5816193861</c:v>
                </c:pt>
                <c:pt idx="9" formatCode="&quot;R$&quot;#,##0.00_);[Red]\(&quot;R$&quot;#,##0.00\)">
                  <c:v>3089099.72</c:v>
                </c:pt>
                <c:pt idx="10" formatCode="&quot;R$&quot;#,##0.00_);[Red]\(&quot;R$&quot;#,##0.00\)">
                  <c:v>1889315.29</c:v>
                </c:pt>
                <c:pt idx="11" formatCode="&quot;R$&quot;#,##0.00_);[Red]\(&quot;R$&quot;#,##0.00\)">
                  <c:v>1879873.31</c:v>
                </c:pt>
                <c:pt idx="12">
                  <c:v>2193565.600207373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0C-4113-8D0D-F391962C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% Divergência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KPI!$N$19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21-4F5B-8117-A920F1566C0B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21-4F5B-8117-A920F1566C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E21-4F5B-8117-A920F1566C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E21-4F5B-8117-A920F1566C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E21-4F5B-8117-A920F1566C0B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E21-4F5B-8117-A920F1566C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E21-4F5B-8117-A920F1566C0B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E21-4F5B-8117-A920F1566C0B}"/>
              </c:ext>
            </c:extLst>
          </c:dPt>
          <c:dLbls>
            <c:dLbl>
              <c:idx val="4"/>
              <c:layout>
                <c:manualLayout>
                  <c:x val="-0.10833333333333334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21-4F5B-8117-A920F1566C0B}"/>
                </c:ext>
              </c:extLst>
            </c:dLbl>
            <c:dLbl>
              <c:idx val="5"/>
              <c:layout>
                <c:manualLayout>
                  <c:x val="-0.1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21-4F5B-8117-A920F1566C0B}"/>
                </c:ext>
              </c:extLst>
            </c:dLbl>
            <c:dLbl>
              <c:idx val="6"/>
              <c:layout>
                <c:manualLayout>
                  <c:x val="-0.125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21-4F5B-8117-A920F1566C0B}"/>
                </c:ext>
              </c:extLst>
            </c:dLbl>
            <c:dLbl>
              <c:idx val="7"/>
              <c:layout>
                <c:manualLayout>
                  <c:x val="-9.9999999999999978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E21-4F5B-8117-A920F1566C0B}"/>
                </c:ext>
              </c:extLst>
            </c:dLbl>
            <c:dLbl>
              <c:idx val="9"/>
              <c:layout>
                <c:manualLayout>
                  <c:x val="-0.10833333333333334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E21-4F5B-8117-A920F1566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KPI!$M$68:$M$80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KPI!$N$68:$N$80</c:f>
              <c:numCache>
                <c:formatCode>0.0%</c:formatCode>
                <c:ptCount val="13"/>
                <c:pt idx="0">
                  <c:v>7.0466029673553421E-2</c:v>
                </c:pt>
                <c:pt idx="1">
                  <c:v>6.0685420184565582E-2</c:v>
                </c:pt>
                <c:pt idx="2">
                  <c:v>1.2294521365557306E-2</c:v>
                </c:pt>
                <c:pt idx="3">
                  <c:v>0.16666666666666666</c:v>
                </c:pt>
                <c:pt idx="4">
                  <c:v>-1.4650637782524277E-2</c:v>
                </c:pt>
                <c:pt idx="5">
                  <c:v>2.0192348334317685E-4</c:v>
                </c:pt>
                <c:pt idx="9">
                  <c:v>-1.7100000000000001E-2</c:v>
                </c:pt>
                <c:pt idx="10">
                  <c:v>0.75309999999999999</c:v>
                </c:pt>
                <c:pt idx="11">
                  <c:v>0.12570000000000001</c:v>
                </c:pt>
                <c:pt idx="12">
                  <c:v>0.12859599151012907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E21-4F5B-8117-A920F1566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69440"/>
        <c:axId val="1464353056"/>
      </c:barChart>
      <c:catAx>
        <c:axId val="137246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53056"/>
        <c:crosses val="autoZero"/>
        <c:auto val="1"/>
        <c:lblAlgn val="ctr"/>
        <c:lblOffset val="100"/>
        <c:noMultiLvlLbl val="0"/>
      </c:catAx>
      <c:valAx>
        <c:axId val="1464353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724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KPI!#REF!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KPI!#REF!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A2C-46EF-8D13-B9C355C6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  <a:sp3d>
              <a:contourClr>
                <a:schemeClr val="tx1">
                  <a:lumMod val="50000"/>
                  <a:lumOff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  <a:sp3d>
                <a:contourClr>
                  <a:schemeClr val="tx1">
                    <a:lumMod val="50000"/>
                    <a:lumOff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4A29-4E92-AE3C-447039F49FA6}"/>
              </c:ext>
            </c:extLst>
          </c:dPt>
          <c:dLbls>
            <c:dLbl>
              <c:idx val="4"/>
              <c:layout>
                <c:manualLayout>
                  <c:x val="-5.0925337632079971E-17"/>
                  <c:y val="0.166666666666666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29-4E92-AE3C-447039F49FA6}"/>
                </c:ext>
              </c:extLst>
            </c:dLbl>
            <c:dLbl>
              <c:idx val="12"/>
              <c:layout>
                <c:manualLayout>
                  <c:x val="2.7777777777777779E-3"/>
                  <c:y val="0.143518518518518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29-4E92-AE3C-447039F49F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KPI!$B$68:$B$80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KPI!$C$68:$C$80</c:f>
              <c:numCache>
                <c:formatCode>0.00%</c:formatCode>
                <c:ptCount val="13"/>
                <c:pt idx="0">
                  <c:v>0.66666666666666663</c:v>
                </c:pt>
                <c:pt idx="1">
                  <c:v>0.87058823529411766</c:v>
                </c:pt>
                <c:pt idx="2">
                  <c:v>0.84810126582278478</c:v>
                </c:pt>
                <c:pt idx="3">
                  <c:v>0.46099290780141844</c:v>
                </c:pt>
                <c:pt idx="4">
                  <c:v>0.94029850746268662</c:v>
                </c:pt>
                <c:pt idx="5">
                  <c:v>0.91954022988505746</c:v>
                </c:pt>
                <c:pt idx="12" formatCode="0.0%">
                  <c:v>0.78436463548878865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88-430B-B2CC-9BC713F7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 Divergência R$</a:t>
            </a:r>
            <a:r>
              <a:rPr lang="en-US" b="1" baseline="0">
                <a:solidFill>
                  <a:schemeClr val="tx1"/>
                </a:solidFill>
              </a:rPr>
              <a:t> - (PA)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4BF-4E66-8DBF-6DDB4998BCB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BF-4E66-8DBF-6DDB4998BCB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4BF-4E66-8DBF-6DDB4998BCB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4BF-4E66-8DBF-6DDB4998BCB6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4BF-4E66-8DBF-6DDB4998BCB6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4BF-4E66-8DBF-6DDB4998BCB6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4BF-4E66-8DBF-6DDB4998BCB6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4BF-4E66-8DBF-6DDB4998BCB6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34BF-4E66-8DBF-6DDB4998BCB6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BF-4E66-8DBF-6DDB4998BCB6}"/>
              </c:ext>
            </c:extLst>
          </c:dPt>
          <c:dLbls>
            <c:dLbl>
              <c:idx val="3"/>
              <c:layout>
                <c:manualLayout>
                  <c:x val="-5.0925337632079971E-17"/>
                  <c:y val="0.481481481481481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BF-4E66-8DBF-6DDB4998BCB6}"/>
                </c:ext>
              </c:extLst>
            </c:dLbl>
            <c:dLbl>
              <c:idx val="4"/>
              <c:layout>
                <c:manualLayout>
                  <c:x val="8.3333333333333332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BF-4E66-8DBF-6DDB4998BCB6}"/>
                </c:ext>
              </c:extLst>
            </c:dLbl>
            <c:dLbl>
              <c:idx val="5"/>
              <c:layout>
                <c:manualLayout>
                  <c:x val="5.5555555555554534E-3"/>
                  <c:y val="0.22685185185185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BF-4E66-8DBF-6DDB4998BCB6}"/>
                </c:ext>
              </c:extLst>
            </c:dLbl>
            <c:dLbl>
              <c:idx val="6"/>
              <c:layout>
                <c:manualLayout>
                  <c:x val="0"/>
                  <c:y val="0.236111111111111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BF-4E66-8DBF-6DDB4998BCB6}"/>
                </c:ext>
              </c:extLst>
            </c:dLbl>
            <c:dLbl>
              <c:idx val="7"/>
              <c:layout>
                <c:manualLayout>
                  <c:x val="2.777777777777676E-3"/>
                  <c:y val="0.263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4BF-4E66-8DBF-6DDB4998BCB6}"/>
                </c:ext>
              </c:extLst>
            </c:dLbl>
            <c:dLbl>
              <c:idx val="9"/>
              <c:layout>
                <c:manualLayout>
                  <c:x val="5.5555555555554534E-3"/>
                  <c:y val="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4BF-4E66-8DBF-6DDB4998BCB6}"/>
                </c:ext>
              </c:extLst>
            </c:dLbl>
            <c:dLbl>
              <c:idx val="10"/>
              <c:layout>
                <c:manualLayout>
                  <c:x val="2.7777777777777779E-3"/>
                  <c:y val="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BF-4E66-8DBF-6DDB4998BCB6}"/>
                </c:ext>
              </c:extLst>
            </c:dLbl>
            <c:dLbl>
              <c:idx val="11"/>
              <c:layout>
                <c:manualLayout>
                  <c:x val="8.3333333333332309E-3"/>
                  <c:y val="0.259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4BF-4E66-8DBF-6DDB4998BC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KPI!$B$52:$B$64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KPI!$N$52:$N$64</c:f>
              <c:numCache>
                <c:formatCode>_("R$"* #,##0.00_);_("R$"* \(#,##0.00\);_("R$"* "-"??_);_(@_)</c:formatCode>
                <c:ptCount val="13"/>
                <c:pt idx="0">
                  <c:v>-12823.706818779538</c:v>
                </c:pt>
                <c:pt idx="1">
                  <c:v>-15416.317718080043</c:v>
                </c:pt>
                <c:pt idx="2">
                  <c:v>-17947.256485023292</c:v>
                </c:pt>
                <c:pt idx="3">
                  <c:v>-17834.112710993177</c:v>
                </c:pt>
                <c:pt idx="4">
                  <c:v>-17895.359365788056</c:v>
                </c:pt>
                <c:pt idx="5">
                  <c:v>452.33173940842971</c:v>
                </c:pt>
                <c:pt idx="9">
                  <c:v>-52945.61</c:v>
                </c:pt>
                <c:pt idx="10">
                  <c:v>-53550.63</c:v>
                </c:pt>
                <c:pt idx="11">
                  <c:v>-41196.639999999999</c:v>
                </c:pt>
                <c:pt idx="12">
                  <c:v>-25461.922373250633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BF-4E66-8DBF-6DDB4998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90487</xdr:rowOff>
    </xdr:from>
    <xdr:to>
      <xdr:col>10</xdr:col>
      <xdr:colOff>457200</xdr:colOff>
      <xdr:row>15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C91E5F-0DBA-4891-9DA9-58AFB4FF6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17</xdr:row>
      <xdr:rowOff>76200</xdr:rowOff>
    </xdr:from>
    <xdr:to>
      <xdr:col>10</xdr:col>
      <xdr:colOff>400050</xdr:colOff>
      <xdr:row>31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98ECFB-39DF-4277-B6D2-D881C9FC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161925</xdr:colOff>
      <xdr:row>33</xdr:row>
      <xdr:rowOff>47625</xdr:rowOff>
    </xdr:from>
    <xdr:to>
      <xdr:col>10</xdr:col>
      <xdr:colOff>466725</xdr:colOff>
      <xdr:row>47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572DDB-7670-4619-8337-D0CB5DBBB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114300</xdr:colOff>
      <xdr:row>1</xdr:row>
      <xdr:rowOff>52387</xdr:rowOff>
    </xdr:from>
    <xdr:to>
      <xdr:col>21</xdr:col>
      <xdr:colOff>419100</xdr:colOff>
      <xdr:row>15</xdr:row>
      <xdr:rowOff>128587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C3F41D-7E03-4623-BC3A-37CFC3C7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95250</xdr:colOff>
      <xdr:row>17</xdr:row>
      <xdr:rowOff>90487</xdr:rowOff>
    </xdr:from>
    <xdr:to>
      <xdr:col>21</xdr:col>
      <xdr:colOff>400050</xdr:colOff>
      <xdr:row>31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1ABA34-0321-454B-A258-1BC73114F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161925</xdr:colOff>
      <xdr:row>33</xdr:row>
      <xdr:rowOff>47625</xdr:rowOff>
    </xdr:from>
    <xdr:to>
      <xdr:col>21</xdr:col>
      <xdr:colOff>466725</xdr:colOff>
      <xdr:row>47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64DA83B-5F9C-4026-B4C7-9D90BA5DB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161925</xdr:colOff>
      <xdr:row>49</xdr:row>
      <xdr:rowOff>47625</xdr:rowOff>
    </xdr:from>
    <xdr:to>
      <xdr:col>10</xdr:col>
      <xdr:colOff>466725</xdr:colOff>
      <xdr:row>63</xdr:row>
      <xdr:rowOff>123825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836F263-857D-46A2-A7A1-AFEB35250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95250</xdr:colOff>
      <xdr:row>65</xdr:row>
      <xdr:rowOff>90487</xdr:rowOff>
    </xdr:from>
    <xdr:to>
      <xdr:col>21</xdr:col>
      <xdr:colOff>400050</xdr:colOff>
      <xdr:row>79</xdr:row>
      <xdr:rowOff>166687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2E08CC1-ACDE-48CB-9D70-ADEBBB93D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161925</xdr:colOff>
      <xdr:row>65</xdr:row>
      <xdr:rowOff>47625</xdr:rowOff>
    </xdr:from>
    <xdr:to>
      <xdr:col>10</xdr:col>
      <xdr:colOff>466725</xdr:colOff>
      <xdr:row>79</xdr:row>
      <xdr:rowOff>123825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C61B03E-1DFE-4D05-B955-0CCFA6FF4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161925</xdr:colOff>
      <xdr:row>65</xdr:row>
      <xdr:rowOff>47625</xdr:rowOff>
    </xdr:from>
    <xdr:to>
      <xdr:col>10</xdr:col>
      <xdr:colOff>466725</xdr:colOff>
      <xdr:row>79</xdr:row>
      <xdr:rowOff>123825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BDFFEC8-FC63-4EA9-83B4-CCA4105C8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38100</xdr:colOff>
      <xdr:row>49</xdr:row>
      <xdr:rowOff>76200</xdr:rowOff>
    </xdr:from>
    <xdr:to>
      <xdr:col>21</xdr:col>
      <xdr:colOff>342900</xdr:colOff>
      <xdr:row>63</xdr:row>
      <xdr:rowOff>152400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D4EA710-D214-488E-A31D-BD8A7E0C5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io.burko.REFRIKO\Downloads\Consumo%20Real%20x%20Standard%20(10).xlsx" TargetMode="External"/><Relationship Id="rId1" Type="http://schemas.openxmlformats.org/officeDocument/2006/relationships/externalLinkPath" Target="Consumo%20Real%20x%20Standard%20(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GLUTINADO"/>
    </sheetNames>
    <sheetDataSet>
      <sheetData sheetId="0"/>
      <sheetData sheetId="1">
        <row r="3">
          <cell r="A3" t="str">
            <v xml:space="preserve">Codigo      </v>
          </cell>
          <cell r="B3" t="str">
            <v xml:space="preserve">Descricao   </v>
          </cell>
          <cell r="C3" t="str">
            <v>Soma de Real</v>
          </cell>
        </row>
        <row r="4">
          <cell r="A4">
            <v>2701010001</v>
          </cell>
          <cell r="B4" t="str">
            <v xml:space="preserve">CONTRA ROTULO ADESIVO CER BAMBOA 330ML                                          </v>
          </cell>
          <cell r="C4">
            <v>52.647939999999998</v>
          </cell>
        </row>
        <row r="5">
          <cell r="A5">
            <v>2701010003</v>
          </cell>
          <cell r="B5" t="str">
            <v xml:space="preserve">ROTULO ADESIVO CV BELLA ROMA 600ML                                              </v>
          </cell>
          <cell r="C5">
            <v>304.69857000000002</v>
          </cell>
        </row>
        <row r="6">
          <cell r="A6">
            <v>2701010004</v>
          </cell>
          <cell r="B6" t="str">
            <v xml:space="preserve">ROTULO ADESIVO REFRIKO TUBAINA 300ML                                            </v>
          </cell>
          <cell r="C6">
            <v>125.86776</v>
          </cell>
        </row>
        <row r="7">
          <cell r="A7">
            <v>2701010006</v>
          </cell>
          <cell r="B7" t="str">
            <v xml:space="preserve">ROTULO SLEEVE VOD JAMES COOK 900ML                                              </v>
          </cell>
          <cell r="C7">
            <v>36.711190000000002</v>
          </cell>
        </row>
        <row r="8">
          <cell r="A8">
            <v>2701010008</v>
          </cell>
          <cell r="B8" t="str">
            <v xml:space="preserve">ROTULO BOPP REFRIKO COLA 2L                                                     </v>
          </cell>
          <cell r="C8">
            <v>18.32978</v>
          </cell>
        </row>
        <row r="9">
          <cell r="A9">
            <v>2701010012</v>
          </cell>
          <cell r="B9" t="str">
            <v xml:space="preserve">ROTULO BOPP REFRIKO GUARANA 2L                                                  </v>
          </cell>
          <cell r="C9">
            <v>16.70777</v>
          </cell>
        </row>
        <row r="10">
          <cell r="A10">
            <v>2701010013</v>
          </cell>
          <cell r="B10" t="str">
            <v xml:space="preserve">ROTULO BOPP REFRIKO GUARANA 3L                                                  </v>
          </cell>
          <cell r="C10">
            <v>5.8146500000000003</v>
          </cell>
        </row>
        <row r="11">
          <cell r="A11">
            <v>2701010016</v>
          </cell>
          <cell r="B11" t="str">
            <v xml:space="preserve">ROTULO BOPP REFRIKO LARANJA 2L                                                  </v>
          </cell>
          <cell r="C11">
            <v>0</v>
          </cell>
        </row>
        <row r="12">
          <cell r="A12">
            <v>2701010019</v>
          </cell>
          <cell r="B12" t="str">
            <v xml:space="preserve">ROTULO BOPP REFRIKO LIMAO 2L                                                    </v>
          </cell>
          <cell r="C12">
            <v>0</v>
          </cell>
        </row>
        <row r="13">
          <cell r="A13">
            <v>2701010022</v>
          </cell>
          <cell r="B13" t="str">
            <v xml:space="preserve">ROTULO BOPP REFRIKO TUBAINA 2L                                                  </v>
          </cell>
          <cell r="C13">
            <v>5.7356699999999998</v>
          </cell>
        </row>
        <row r="14">
          <cell r="A14">
            <v>2701010023</v>
          </cell>
          <cell r="B14" t="str">
            <v xml:space="preserve">ROTULO BOPP REFRIKO TUBAINA 3L                                                  </v>
          </cell>
          <cell r="C14">
            <v>2.00881</v>
          </cell>
        </row>
        <row r="15">
          <cell r="A15">
            <v>2701010027</v>
          </cell>
          <cell r="B15" t="str">
            <v xml:space="preserve">ROTULO ADESIVO REFRIKO TUBAINA S/ ACUCAR 300ML                                  </v>
          </cell>
          <cell r="C15">
            <v>33.964120000000001</v>
          </cell>
        </row>
        <row r="16">
          <cell r="A16">
            <v>2701010028</v>
          </cell>
          <cell r="B16" t="str">
            <v xml:space="preserve">ROTULO BOPP TERNURA LARANJA 2L                                                  </v>
          </cell>
          <cell r="C16">
            <v>3.1741199999999998</v>
          </cell>
        </row>
        <row r="17">
          <cell r="A17">
            <v>2701010029</v>
          </cell>
          <cell r="B17" t="str">
            <v xml:space="preserve">ROTULO BOPP TERNURA TUBAINA 2L                                                  </v>
          </cell>
          <cell r="C17">
            <v>3.6940200000000001</v>
          </cell>
        </row>
        <row r="18">
          <cell r="A18">
            <v>2701010034</v>
          </cell>
          <cell r="B18" t="str">
            <v xml:space="preserve">ROTULO PAPEL REFRIKO TUBAINA 600ML                                              </v>
          </cell>
          <cell r="C18">
            <v>11.526070000000001</v>
          </cell>
        </row>
        <row r="19">
          <cell r="A19">
            <v>2701010036</v>
          </cell>
          <cell r="B19" t="str">
            <v xml:space="preserve">ROTULO SLEEVE FURIOSO MACA VERDE E MELAO 2L                                     </v>
          </cell>
          <cell r="C19">
            <v>73.609570000000005</v>
          </cell>
        </row>
        <row r="20">
          <cell r="A20">
            <v>2701010037</v>
          </cell>
          <cell r="B20" t="str">
            <v xml:space="preserve">ROTULO SLEEVE FURIOSO MELANCIA E MORANGO 2L                                     </v>
          </cell>
          <cell r="C20">
            <v>131.10941</v>
          </cell>
        </row>
        <row r="21">
          <cell r="A21">
            <v>2701010040</v>
          </cell>
          <cell r="B21" t="str">
            <v xml:space="preserve">ROTULO SLEEVE FURIOSO TRADICIONAL 2L                                            </v>
          </cell>
          <cell r="C21">
            <v>603.87103000000002</v>
          </cell>
        </row>
        <row r="22">
          <cell r="A22">
            <v>2701010042</v>
          </cell>
          <cell r="B22" t="str">
            <v xml:space="preserve">ROTULO SLEEVE FURIOSO TROPICAL 2L                                               </v>
          </cell>
          <cell r="C22">
            <v>39.618670000000002</v>
          </cell>
        </row>
        <row r="23">
          <cell r="A23">
            <v>2701010045</v>
          </cell>
          <cell r="B23" t="str">
            <v xml:space="preserve">ROTULO BOPP REFRIKO TUBAINA S/ ACUCARES 2L                                      </v>
          </cell>
          <cell r="C23">
            <v>9.0726200000000006</v>
          </cell>
        </row>
        <row r="24">
          <cell r="A24">
            <v>2701010046</v>
          </cell>
          <cell r="B24" t="str">
            <v xml:space="preserve">ROTULO ADESIVO CER BAMBOA LAGER 330ML                                           </v>
          </cell>
          <cell r="C24">
            <v>55.978560000000002</v>
          </cell>
        </row>
        <row r="25">
          <cell r="A25">
            <v>2701010048</v>
          </cell>
          <cell r="B25" t="str">
            <v xml:space="preserve">ROTULO ADESIVO VOD BAMBOA 970ML                                                 </v>
          </cell>
          <cell r="C25">
            <v>214.20086000000001</v>
          </cell>
        </row>
        <row r="26">
          <cell r="A26">
            <v>2701010052</v>
          </cell>
          <cell r="B26" t="str">
            <v xml:space="preserve">CONTRA ROTULO ADESIVO CER BAMBOA 330ML                                          </v>
          </cell>
          <cell r="C26">
            <v>0</v>
          </cell>
        </row>
        <row r="27">
          <cell r="A27">
            <v>2701010054</v>
          </cell>
          <cell r="B27" t="str">
            <v xml:space="preserve">ROTULO BOPP REFRIKO UVA 2L                                                      </v>
          </cell>
          <cell r="C27">
            <v>0</v>
          </cell>
        </row>
        <row r="28">
          <cell r="A28">
            <v>2701010055</v>
          </cell>
          <cell r="B28" t="str">
            <v xml:space="preserve">ROTULO BOPP TUBAJUJUBA GUARANA 2L                                               </v>
          </cell>
          <cell r="C28">
            <v>79.022970000000001</v>
          </cell>
        </row>
        <row r="29">
          <cell r="A29">
            <v>2701010063</v>
          </cell>
          <cell r="B29" t="str">
            <v xml:space="preserve">ROTULO SLEEVE GIN JAMES COOK 900ML                                              </v>
          </cell>
          <cell r="C29">
            <v>16.674959999999999</v>
          </cell>
        </row>
        <row r="30">
          <cell r="A30">
            <v>2701010073</v>
          </cell>
          <cell r="B30" t="str">
            <v xml:space="preserve">ROTULO BOPP TUBAJUJUBA LARANJA 2L                                               </v>
          </cell>
          <cell r="C30">
            <v>0</v>
          </cell>
        </row>
        <row r="31">
          <cell r="A31">
            <v>2701010079</v>
          </cell>
          <cell r="B31" t="str">
            <v xml:space="preserve">ROTULO BOPP REFRIKO LARANJA 2L                                                  </v>
          </cell>
          <cell r="C31">
            <v>8.5272000000000006</v>
          </cell>
        </row>
        <row r="32">
          <cell r="A32">
            <v>2701010084</v>
          </cell>
          <cell r="B32" t="str">
            <v xml:space="preserve">ROTULO BOPP REFRIKO UVA 2L                                                      </v>
          </cell>
          <cell r="C32">
            <v>13.77402</v>
          </cell>
        </row>
        <row r="33">
          <cell r="A33">
            <v>2701010085</v>
          </cell>
          <cell r="B33" t="str">
            <v xml:space="preserve">ROTULO BOPP REFRIKO LIMAO 2L                                                    </v>
          </cell>
          <cell r="C33">
            <v>5.0863199999999997</v>
          </cell>
        </row>
        <row r="34">
          <cell r="A34">
            <v>2701010088</v>
          </cell>
          <cell r="B34" t="str">
            <v xml:space="preserve">ROTULO BOPP TUBAJUJUBA LARANJA 2L                                               </v>
          </cell>
          <cell r="C34">
            <v>8.7215000000000007</v>
          </cell>
        </row>
        <row r="35">
          <cell r="A35">
            <v>2701010099</v>
          </cell>
          <cell r="B35" t="str">
            <v xml:space="preserve">ROTULO ADESIVO CER BAMBOA LAGER 330ML                                           </v>
          </cell>
          <cell r="C35">
            <v>0</v>
          </cell>
        </row>
        <row r="36">
          <cell r="A36">
            <v>2701010110</v>
          </cell>
          <cell r="B36" t="str">
            <v xml:space="preserve">ROTULO BOPP REFRIKO GUARANA 2,5L                                                </v>
          </cell>
          <cell r="C36">
            <v>3.5585300000000002</v>
          </cell>
        </row>
        <row r="37">
          <cell r="A37">
            <v>2701010111</v>
          </cell>
          <cell r="B37" t="str">
            <v xml:space="preserve">ROTULO BOPP REFRIKO TUBAINA 2,5L                                                </v>
          </cell>
          <cell r="C37">
            <v>10.040789999999999</v>
          </cell>
        </row>
        <row r="38">
          <cell r="A38">
            <v>2701010112</v>
          </cell>
          <cell r="B38" t="str">
            <v xml:space="preserve">ROTULO BOPP REFRIKO COLA  2,5L                                                  </v>
          </cell>
          <cell r="C38">
            <v>3.4684499999999998</v>
          </cell>
        </row>
        <row r="39">
          <cell r="A39">
            <v>2701010115</v>
          </cell>
          <cell r="B39" t="str">
            <v xml:space="preserve">ROTULO ADESIVO CV BELLA ROMA 600ML                                              </v>
          </cell>
          <cell r="C39">
            <v>0</v>
          </cell>
        </row>
        <row r="40">
          <cell r="A40">
            <v>2701010116</v>
          </cell>
          <cell r="B40" t="str">
            <v xml:space="preserve">ROTULO ADESIVO REFRIKO TUBAINA 300ML                                            </v>
          </cell>
          <cell r="C40">
            <v>2364</v>
          </cell>
        </row>
        <row r="41">
          <cell r="A41">
            <v>2701010117</v>
          </cell>
          <cell r="B41" t="str">
            <v xml:space="preserve">ROTULO ADESIVO REFRIKO TUBAINA S/ ACUCAR 300ML                                  </v>
          </cell>
          <cell r="C41">
            <v>0</v>
          </cell>
        </row>
        <row r="42">
          <cell r="A42">
            <v>2701010119</v>
          </cell>
          <cell r="B42" t="str">
            <v xml:space="preserve">ROTULO ADESIVO VOD BAMBOA 970ML                                                 </v>
          </cell>
          <cell r="C42">
            <v>0</v>
          </cell>
        </row>
        <row r="43">
          <cell r="A43">
            <v>2701010130</v>
          </cell>
          <cell r="B43" t="str">
            <v xml:space="preserve">ROTULO BOPP REFRIKO COLA  2,5L                                                  </v>
          </cell>
          <cell r="C43">
            <v>0</v>
          </cell>
        </row>
        <row r="44">
          <cell r="A44">
            <v>2701010132</v>
          </cell>
          <cell r="B44" t="str">
            <v xml:space="preserve">ROTULO BOPP REFRIKO COLA 2L                                                     </v>
          </cell>
          <cell r="C44">
            <v>0</v>
          </cell>
        </row>
        <row r="45">
          <cell r="A45">
            <v>2701010136</v>
          </cell>
          <cell r="B45" t="str">
            <v xml:space="preserve">ROTULO BOPP REFRIKO GUARANA 2,5L                                                </v>
          </cell>
          <cell r="C45">
            <v>0</v>
          </cell>
        </row>
        <row r="46">
          <cell r="A46">
            <v>2701010138</v>
          </cell>
          <cell r="B46" t="str">
            <v xml:space="preserve">ROTULO BOPP REFRIKO GUARANA 2L                                                  </v>
          </cell>
          <cell r="C46">
            <v>0</v>
          </cell>
        </row>
        <row r="47">
          <cell r="A47">
            <v>2701010139</v>
          </cell>
          <cell r="B47" t="str">
            <v xml:space="preserve">ROTULO BOPP REFRIKO GUARANA 3L                                                  </v>
          </cell>
          <cell r="C47">
            <v>0</v>
          </cell>
        </row>
        <row r="48">
          <cell r="A48">
            <v>2701010144</v>
          </cell>
          <cell r="B48" t="str">
            <v xml:space="preserve">ROTULO BOPP REFRIKO LARANJA 2L                                                  </v>
          </cell>
          <cell r="C48">
            <v>0</v>
          </cell>
        </row>
        <row r="49">
          <cell r="A49">
            <v>2701010147</v>
          </cell>
          <cell r="B49" t="str">
            <v xml:space="preserve">ROTULO BOPP REFRIKO LIMAO 2L                                                    </v>
          </cell>
          <cell r="C49">
            <v>0</v>
          </cell>
        </row>
        <row r="50">
          <cell r="A50">
            <v>2701010148</v>
          </cell>
          <cell r="B50" t="str">
            <v xml:space="preserve">ROTULO BOPP REFRIKO TUBAINA 2,5L                                                </v>
          </cell>
          <cell r="C50">
            <v>0</v>
          </cell>
        </row>
        <row r="51">
          <cell r="A51">
            <v>2701010150</v>
          </cell>
          <cell r="B51" t="str">
            <v xml:space="preserve">ROTULO BOPP REFRIKO TUBAINA 2L                                                  </v>
          </cell>
          <cell r="C51">
            <v>0</v>
          </cell>
        </row>
        <row r="52">
          <cell r="A52">
            <v>2701010151</v>
          </cell>
          <cell r="B52" t="str">
            <v xml:space="preserve">ROTULO BOPP REFRIKO TUBAINA 3L                                                  </v>
          </cell>
          <cell r="C52">
            <v>0</v>
          </cell>
        </row>
        <row r="53">
          <cell r="A53">
            <v>2701010153</v>
          </cell>
          <cell r="B53" t="str">
            <v xml:space="preserve">ROTULO BOPP REFRIKO TUBAINA S/ ACUCARES 2L                                      </v>
          </cell>
          <cell r="C53">
            <v>0</v>
          </cell>
        </row>
        <row r="54">
          <cell r="A54">
            <v>2701010155</v>
          </cell>
          <cell r="B54" t="str">
            <v xml:space="preserve">ROTULO BOPP REFRIKO UVA 2L                                                      </v>
          </cell>
          <cell r="C54">
            <v>0</v>
          </cell>
        </row>
        <row r="55">
          <cell r="A55">
            <v>2701010160</v>
          </cell>
          <cell r="B55" t="str">
            <v xml:space="preserve">ROTULO BOPP TERNURA LARANJA 2L                                                  </v>
          </cell>
          <cell r="C55">
            <v>0</v>
          </cell>
        </row>
        <row r="56">
          <cell r="A56">
            <v>2701010161</v>
          </cell>
          <cell r="B56" t="str">
            <v xml:space="preserve">ROTULO BOPP TERNURA TUBAINA 2L                                                  </v>
          </cell>
          <cell r="C56">
            <v>0</v>
          </cell>
        </row>
        <row r="57">
          <cell r="A57">
            <v>2701010163</v>
          </cell>
          <cell r="B57" t="str">
            <v xml:space="preserve">ROTULO BOPP TUBAJUJUBA GUARANA 2L                                               </v>
          </cell>
          <cell r="C57">
            <v>0</v>
          </cell>
        </row>
        <row r="58">
          <cell r="A58">
            <v>2701010164</v>
          </cell>
          <cell r="B58" t="str">
            <v xml:space="preserve">ROTULO BOPP TUBAJUJUBA LARANJA 2L                                               </v>
          </cell>
          <cell r="C58">
            <v>0</v>
          </cell>
        </row>
        <row r="59">
          <cell r="A59">
            <v>2701010174</v>
          </cell>
          <cell r="B59" t="str">
            <v xml:space="preserve">ROTULO PAPEL REFRIKO TUBAINA 600ML                                              </v>
          </cell>
          <cell r="C59">
            <v>0</v>
          </cell>
        </row>
        <row r="60">
          <cell r="A60">
            <v>2701010184</v>
          </cell>
          <cell r="B60" t="str">
            <v xml:space="preserve">ROTULO SLEEVE FURIOSO MACA VERDE E MELAO 2L                                     </v>
          </cell>
          <cell r="C60">
            <v>0</v>
          </cell>
        </row>
        <row r="61">
          <cell r="A61">
            <v>2701010187</v>
          </cell>
          <cell r="B61" t="str">
            <v xml:space="preserve">ROTULO SLEEVE FURIOSO MELANCIA E MORANGO 2L                                     </v>
          </cell>
          <cell r="C61">
            <v>0</v>
          </cell>
        </row>
        <row r="62">
          <cell r="A62">
            <v>2701010191</v>
          </cell>
          <cell r="B62" t="str">
            <v xml:space="preserve">ROTULO SLEEVE FURIOSO TRADICIONAL 2L                                            </v>
          </cell>
          <cell r="C62">
            <v>0</v>
          </cell>
        </row>
        <row r="63">
          <cell r="A63">
            <v>2701010193</v>
          </cell>
          <cell r="B63" t="str">
            <v xml:space="preserve">ROTULO SLEEVE FURIOSO TROPICAL 2L                                               </v>
          </cell>
          <cell r="C63">
            <v>0</v>
          </cell>
        </row>
        <row r="64">
          <cell r="A64">
            <v>2701010198</v>
          </cell>
          <cell r="B64" t="str">
            <v xml:space="preserve">ROTULO SLEEVE GIN JAMES COOK 900ML                                              </v>
          </cell>
          <cell r="C64">
            <v>0</v>
          </cell>
        </row>
        <row r="65">
          <cell r="A65">
            <v>2701010200</v>
          </cell>
          <cell r="B65" t="str">
            <v xml:space="preserve">ROTULO SLEEVE VOD JAMES COOK 900ML                                              </v>
          </cell>
          <cell r="C65">
            <v>0</v>
          </cell>
        </row>
        <row r="66">
          <cell r="A66">
            <v>2701020022</v>
          </cell>
          <cell r="B66" t="str">
            <v xml:space="preserve">PREFORMA CRISTAL 2L A                                                           </v>
          </cell>
          <cell r="C66">
            <v>0</v>
          </cell>
        </row>
        <row r="67">
          <cell r="A67">
            <v>2701020024</v>
          </cell>
          <cell r="B67" t="str">
            <v xml:space="preserve">PREFORMA CRISTAL 2L A1                                                          </v>
          </cell>
          <cell r="C67">
            <v>2124.7020000000002</v>
          </cell>
        </row>
        <row r="68">
          <cell r="A68">
            <v>2701020025</v>
          </cell>
          <cell r="B68" t="str">
            <v xml:space="preserve">PREFORMA VERDE 2L A1                                                            </v>
          </cell>
          <cell r="C68">
            <v>5557.6319999999996</v>
          </cell>
        </row>
        <row r="69">
          <cell r="A69">
            <v>2701020028</v>
          </cell>
          <cell r="B69" t="str">
            <v xml:space="preserve">PREFORMA VERDE 2L C1                                                            </v>
          </cell>
          <cell r="C69">
            <v>2049.6</v>
          </cell>
        </row>
        <row r="70">
          <cell r="A70">
            <v>2701020029</v>
          </cell>
          <cell r="B70" t="str">
            <v xml:space="preserve">PREFORMA CRISTAL 2L A2                                                          </v>
          </cell>
          <cell r="C70">
            <v>464.35899999999987</v>
          </cell>
        </row>
        <row r="71">
          <cell r="A71">
            <v>2701020031</v>
          </cell>
          <cell r="B71" t="str">
            <v xml:space="preserve">PREFORMA CRISTAL 2L B2                                                          </v>
          </cell>
          <cell r="C71">
            <v>7031.5848000000005</v>
          </cell>
        </row>
        <row r="72">
          <cell r="A72">
            <v>2701020035</v>
          </cell>
          <cell r="B72" t="str">
            <v xml:space="preserve">PREFORMA VERDE 3L A                                                             </v>
          </cell>
          <cell r="C72">
            <v>493.17519999999996</v>
          </cell>
        </row>
        <row r="73">
          <cell r="A73">
            <v>2701020037</v>
          </cell>
          <cell r="B73" t="str">
            <v xml:space="preserve">PREFORMA CRISTAL 3L C                                                           </v>
          </cell>
          <cell r="C73">
            <v>248.8356</v>
          </cell>
        </row>
        <row r="74">
          <cell r="A74">
            <v>2701020045</v>
          </cell>
          <cell r="B74" t="str">
            <v xml:space="preserve">PREFORMA VERDE 3L C                                                             </v>
          </cell>
          <cell r="C74">
            <v>947.27879999999993</v>
          </cell>
        </row>
        <row r="75">
          <cell r="A75">
            <v>2701020050</v>
          </cell>
          <cell r="B75" t="str">
            <v xml:space="preserve">PREFORMA CRISTAL 48G                                                            </v>
          </cell>
          <cell r="C75">
            <v>0</v>
          </cell>
        </row>
        <row r="76">
          <cell r="A76">
            <v>2701020059</v>
          </cell>
          <cell r="B76" t="str">
            <v xml:space="preserve">PREFORMA CRISTAL 41G                                                            </v>
          </cell>
          <cell r="C76">
            <v>0</v>
          </cell>
        </row>
        <row r="77">
          <cell r="A77">
            <v>2701020075</v>
          </cell>
          <cell r="B77" t="str">
            <v xml:space="preserve">PREFORMA CRISTAL 46,65G                                                         </v>
          </cell>
          <cell r="C77">
            <v>0</v>
          </cell>
        </row>
        <row r="78">
          <cell r="A78">
            <v>2701020096</v>
          </cell>
          <cell r="B78" t="str">
            <v xml:space="preserve">PREFORMA VERDE 48G                                                              </v>
          </cell>
          <cell r="C78">
            <v>0</v>
          </cell>
        </row>
        <row r="79">
          <cell r="A79">
            <v>2701020102</v>
          </cell>
          <cell r="B79" t="str">
            <v xml:space="preserve">PREFORMA VERDE 41G                                                              </v>
          </cell>
          <cell r="C79">
            <v>0</v>
          </cell>
        </row>
        <row r="80">
          <cell r="A80">
            <v>2701020109</v>
          </cell>
          <cell r="B80" t="str">
            <v xml:space="preserve">PREFORMA VERDE 54,7G                                                            </v>
          </cell>
          <cell r="C80">
            <v>0</v>
          </cell>
        </row>
        <row r="81">
          <cell r="A81">
            <v>2701030001</v>
          </cell>
          <cell r="B81" t="str">
            <v xml:space="preserve">TAMPA PLASTICA LILAS                                                            </v>
          </cell>
          <cell r="C81">
            <v>41.548789999999997</v>
          </cell>
        </row>
        <row r="82">
          <cell r="A82">
            <v>2701030003</v>
          </cell>
          <cell r="B82" t="str">
            <v xml:space="preserve">TAMPA PLASTICA AMARELA                                                          </v>
          </cell>
          <cell r="C82">
            <v>623.01117999999997</v>
          </cell>
        </row>
        <row r="83">
          <cell r="A83">
            <v>2701030004</v>
          </cell>
          <cell r="B83" t="str">
            <v xml:space="preserve">TAMPA PLASTICA LARANJA                                                          </v>
          </cell>
          <cell r="C83">
            <v>64.477729999999994</v>
          </cell>
        </row>
        <row r="84">
          <cell r="A84">
            <v>2701030005</v>
          </cell>
          <cell r="B84" t="str">
            <v xml:space="preserve">TAMPA PLASTICA VERDE                                                            </v>
          </cell>
          <cell r="C84">
            <v>87.240309999999994</v>
          </cell>
        </row>
        <row r="85">
          <cell r="A85">
            <v>2701030006</v>
          </cell>
          <cell r="B85" t="str">
            <v xml:space="preserve">TAMPA PLASTICA VERMELHA                                                         </v>
          </cell>
          <cell r="C85">
            <v>63.110859999999995</v>
          </cell>
        </row>
        <row r="86">
          <cell r="A86">
            <v>2701030008</v>
          </cell>
          <cell r="B86" t="str">
            <v xml:space="preserve">TAMPA METALICA ALUMINIO                                                         </v>
          </cell>
          <cell r="C86">
            <v>37.694740000000003</v>
          </cell>
        </row>
        <row r="87">
          <cell r="A87">
            <v>2701030009</v>
          </cell>
          <cell r="B87" t="str">
            <v xml:space="preserve">TAMPA METALICA PRETA                                                            </v>
          </cell>
          <cell r="C87">
            <v>400.96242000000001</v>
          </cell>
        </row>
        <row r="88">
          <cell r="A88">
            <v>2701030012</v>
          </cell>
          <cell r="B88" t="str">
            <v xml:space="preserve">TAMPA ABRE FACIL AMARELA                                                        </v>
          </cell>
          <cell r="C88">
            <v>193.79044999999999</v>
          </cell>
        </row>
        <row r="89">
          <cell r="A89">
            <v>2701030013</v>
          </cell>
          <cell r="B89" t="str">
            <v xml:space="preserve">TAMPA ABRE FACIL BRANCA                                                         </v>
          </cell>
          <cell r="C89">
            <v>102.70359999999999</v>
          </cell>
        </row>
        <row r="90">
          <cell r="A90">
            <v>2701030014</v>
          </cell>
          <cell r="B90" t="str">
            <v xml:space="preserve">TAMPA LATA 350/ 269/ 473ML                                                      </v>
          </cell>
          <cell r="C90">
            <v>0</v>
          </cell>
        </row>
        <row r="91">
          <cell r="A91">
            <v>2701030016</v>
          </cell>
          <cell r="B91" t="str">
            <v xml:space="preserve">TAMPA PLASTICA AZUL JAMES COOK                                                  </v>
          </cell>
          <cell r="C91">
            <v>209.54855000000003</v>
          </cell>
        </row>
        <row r="92">
          <cell r="A92">
            <v>2701030017</v>
          </cell>
          <cell r="B92" t="str">
            <v xml:space="preserve">TAMPA PLASTICA AZUL VODKA BAMBOA                                                </v>
          </cell>
          <cell r="C92">
            <v>1926.0275699999997</v>
          </cell>
        </row>
        <row r="93">
          <cell r="A93">
            <v>2701030028</v>
          </cell>
          <cell r="B93" t="str">
            <v xml:space="preserve">TAMPA ABRE FACIL AMARELA                                                        </v>
          </cell>
          <cell r="C93">
            <v>2364</v>
          </cell>
        </row>
        <row r="94">
          <cell r="A94">
            <v>2701030029</v>
          </cell>
          <cell r="B94" t="str">
            <v xml:space="preserve">TAMPA ABRE FACIL BRANCA                                                         </v>
          </cell>
          <cell r="C94">
            <v>0</v>
          </cell>
        </row>
        <row r="95">
          <cell r="A95">
            <v>2701030032</v>
          </cell>
          <cell r="B95" t="str">
            <v xml:space="preserve">TAMPA METALICA ALUMINIO                                                         </v>
          </cell>
          <cell r="C95">
            <v>0</v>
          </cell>
        </row>
        <row r="96">
          <cell r="A96">
            <v>2701030035</v>
          </cell>
          <cell r="B96" t="str">
            <v xml:space="preserve">TAMPA METALICA PRETA                                                            </v>
          </cell>
          <cell r="C96">
            <v>0</v>
          </cell>
        </row>
        <row r="97">
          <cell r="A97">
            <v>2701030037</v>
          </cell>
          <cell r="B97" t="str">
            <v xml:space="preserve">TAMPA PLASTICA AMARELA                                                          </v>
          </cell>
          <cell r="C97">
            <v>0</v>
          </cell>
        </row>
        <row r="98">
          <cell r="A98">
            <v>2701030039</v>
          </cell>
          <cell r="B98" t="str">
            <v xml:space="preserve">TAMPA PLASTICA AZUL JAMES COOK                                                  </v>
          </cell>
          <cell r="C98">
            <v>0</v>
          </cell>
        </row>
        <row r="99">
          <cell r="A99">
            <v>2701030041</v>
          </cell>
          <cell r="B99" t="str">
            <v xml:space="preserve">TAMPA PLASTICA AZUL VODKA BAMBOA                                                </v>
          </cell>
          <cell r="C99">
            <v>0</v>
          </cell>
        </row>
        <row r="100">
          <cell r="A100">
            <v>2701030043</v>
          </cell>
          <cell r="B100" t="str">
            <v xml:space="preserve">TAMPA PLASTICA LARANJA                                                          </v>
          </cell>
          <cell r="C100">
            <v>0</v>
          </cell>
        </row>
        <row r="101">
          <cell r="A101">
            <v>2701030044</v>
          </cell>
          <cell r="B101" t="str">
            <v xml:space="preserve">TAMPA PLASTICA LILAS                                                            </v>
          </cell>
          <cell r="C101">
            <v>0</v>
          </cell>
        </row>
        <row r="102">
          <cell r="A102">
            <v>2701030049</v>
          </cell>
          <cell r="B102" t="str">
            <v xml:space="preserve">TAMPA PLASTICA VERDE                                                            </v>
          </cell>
          <cell r="C102">
            <v>0</v>
          </cell>
        </row>
        <row r="103">
          <cell r="A103">
            <v>2701030050</v>
          </cell>
          <cell r="B103" t="str">
            <v xml:space="preserve">TAMPA PLASTICA VERMELHA                                                         </v>
          </cell>
          <cell r="C103">
            <v>0</v>
          </cell>
        </row>
        <row r="104">
          <cell r="A104">
            <v>2701040001</v>
          </cell>
          <cell r="B104" t="str">
            <v xml:space="preserve">FILME TERMOENCOLHIVEL LISO 420X0,05MM                                           </v>
          </cell>
          <cell r="C104">
            <v>611.84109000000001</v>
          </cell>
        </row>
        <row r="105">
          <cell r="A105">
            <v>2701040002</v>
          </cell>
          <cell r="B105" t="str">
            <v xml:space="preserve">FILME TERMOENCOLHIVEL LISO 420X0,06MM                                           </v>
          </cell>
          <cell r="C105">
            <v>1127.9036799999999</v>
          </cell>
        </row>
        <row r="106">
          <cell r="A106">
            <v>2701040003</v>
          </cell>
          <cell r="B106" t="str">
            <v xml:space="preserve">FILME TERMOENCOLHIVEL LISO 560X0,06MM                                           </v>
          </cell>
          <cell r="C106">
            <v>2054.1415000000002</v>
          </cell>
        </row>
        <row r="107">
          <cell r="A107">
            <v>2701040006</v>
          </cell>
          <cell r="B107" t="str">
            <v xml:space="preserve">FILME TERMOENCOLHIVEL LISO 860X0,05MM                                           </v>
          </cell>
          <cell r="C107">
            <v>0</v>
          </cell>
        </row>
        <row r="108">
          <cell r="A108">
            <v>2701040007</v>
          </cell>
          <cell r="B108" t="str">
            <v xml:space="preserve">FILME TERMOENCOLHIVEL LISO 860X0,06MM                                           </v>
          </cell>
          <cell r="C108">
            <v>0</v>
          </cell>
        </row>
        <row r="109">
          <cell r="A109">
            <v>2701040009</v>
          </cell>
          <cell r="B109" t="str">
            <v xml:space="preserve">FILME STRETCH 500X0,023MM                                                       </v>
          </cell>
          <cell r="C109">
            <v>1451.8992399999995</v>
          </cell>
        </row>
        <row r="110">
          <cell r="A110">
            <v>2701040010</v>
          </cell>
          <cell r="B110" t="str">
            <v xml:space="preserve">FILME TERMOENCOLHIVEL CER MOEMA 473ML 400X0,06MM                                </v>
          </cell>
          <cell r="C110">
            <v>365.04831999999999</v>
          </cell>
        </row>
        <row r="111">
          <cell r="A111">
            <v>2701040011</v>
          </cell>
          <cell r="B111" t="str">
            <v xml:space="preserve">FILME TERMOENCOLHIVEL CER MOEMA 350ML 380X0,06MM                                </v>
          </cell>
          <cell r="C111">
            <v>2368.3727999999996</v>
          </cell>
        </row>
        <row r="112">
          <cell r="A112">
            <v>2701040012</v>
          </cell>
          <cell r="B112" t="str">
            <v xml:space="preserve">FILME TERMOENCOLHIVEL CER MOEMA 269ML 350X0,06MM                                </v>
          </cell>
          <cell r="C112">
            <v>67.149000000000001</v>
          </cell>
        </row>
        <row r="113">
          <cell r="A113">
            <v>2701040014</v>
          </cell>
          <cell r="B113" t="str">
            <v xml:space="preserve">FILME TERMOENCOLHIVEL LISO 390X0,06MM                                           </v>
          </cell>
          <cell r="C113">
            <v>0</v>
          </cell>
        </row>
        <row r="114">
          <cell r="A114">
            <v>2701040015</v>
          </cell>
          <cell r="B114" t="str">
            <v xml:space="preserve">FILME TERMOENCOLHIVEL LISO 380X0,06MM                                           </v>
          </cell>
          <cell r="C114">
            <v>1333.9556000000002</v>
          </cell>
        </row>
        <row r="115">
          <cell r="A115">
            <v>2701040017</v>
          </cell>
          <cell r="B115" t="str">
            <v xml:space="preserve">FILME TERMOENCOLHIVEL CER BAMBOA 473ML 400X0,06MM                               </v>
          </cell>
          <cell r="C115">
            <v>221.11914999999999</v>
          </cell>
        </row>
        <row r="116">
          <cell r="A116">
            <v>2701040018</v>
          </cell>
          <cell r="B116" t="str">
            <v xml:space="preserve">FILME TERMOENCOLHIVEL CER BAMBOA 350ML 380X0,06MM                               </v>
          </cell>
          <cell r="C116">
            <v>0</v>
          </cell>
        </row>
        <row r="117">
          <cell r="A117">
            <v>2701040019</v>
          </cell>
          <cell r="B117" t="str">
            <v xml:space="preserve">FILME TERMOENCOLHIVEL CER BAMBOA SLIM 350ML 360X0,06MM                          </v>
          </cell>
          <cell r="C117">
            <v>139.48500000000001</v>
          </cell>
        </row>
        <row r="118">
          <cell r="A118">
            <v>2701040023</v>
          </cell>
          <cell r="B118" t="str">
            <v xml:space="preserve">FILME TERMOENCOLHIVEL LISO 500X0,06MM                                           </v>
          </cell>
          <cell r="C118">
            <v>243.65980000000002</v>
          </cell>
        </row>
        <row r="119">
          <cell r="A119">
            <v>2701040024</v>
          </cell>
          <cell r="B119" t="str">
            <v xml:space="preserve">FILME TERMOENCOLHIVEL LISO 560X0,05MM                                           </v>
          </cell>
          <cell r="C119">
            <v>0</v>
          </cell>
        </row>
        <row r="120">
          <cell r="A120">
            <v>2701040028</v>
          </cell>
          <cell r="B120" t="str">
            <v xml:space="preserve">FILME TERMOENCOLHIVEL LISO 480X0,06MM                                           </v>
          </cell>
          <cell r="C120">
            <v>144.501</v>
          </cell>
        </row>
        <row r="121">
          <cell r="A121">
            <v>2701050001</v>
          </cell>
          <cell r="B121" t="str">
            <v xml:space="preserve">AROMA NATURAL MOUTHFEEL ADM                                                     </v>
          </cell>
          <cell r="C121">
            <v>33.64</v>
          </cell>
        </row>
        <row r="122">
          <cell r="A122">
            <v>2701050002</v>
          </cell>
          <cell r="B122" t="str">
            <v xml:space="preserve">COMPOSTO DESTILADO DE ERVAS AROMATICAS GIN BRUNHOLI                             </v>
          </cell>
          <cell r="C122">
            <v>346</v>
          </cell>
        </row>
        <row r="123">
          <cell r="A123">
            <v>2701050008</v>
          </cell>
          <cell r="B123" t="str">
            <v xml:space="preserve">AROMA ARTIFICIAL FRUTAS TROPICAIS MONARCH                                       </v>
          </cell>
          <cell r="C123">
            <v>92.35</v>
          </cell>
        </row>
        <row r="124">
          <cell r="A124">
            <v>2701050010</v>
          </cell>
          <cell r="B124" t="str">
            <v xml:space="preserve">AROMA IDENTICO AO NATURAL DE LARANJA                                            </v>
          </cell>
          <cell r="C124">
            <v>1.08</v>
          </cell>
        </row>
        <row r="125">
          <cell r="A125">
            <v>2701050011</v>
          </cell>
          <cell r="B125" t="str">
            <v xml:space="preserve">AROMA IDENTICO AO NATURAL DE LIMAO 41 SAPORITI                                  </v>
          </cell>
          <cell r="C125">
            <v>14.36</v>
          </cell>
        </row>
        <row r="126">
          <cell r="A126">
            <v>2701050013</v>
          </cell>
          <cell r="B126" t="str">
            <v xml:space="preserve">AROMA IDENTICO AO NATURAL MACA VERDE DUAS RODAS                                 </v>
          </cell>
          <cell r="C126">
            <v>51.847999999999999</v>
          </cell>
        </row>
        <row r="127">
          <cell r="A127">
            <v>2701050016</v>
          </cell>
          <cell r="B127" t="str">
            <v xml:space="preserve">EMULSAO NEUTRA PARA SUCO SAPORITI                                               </v>
          </cell>
          <cell r="C127">
            <v>0</v>
          </cell>
        </row>
        <row r="128">
          <cell r="A128">
            <v>2701050017</v>
          </cell>
          <cell r="B128" t="str">
            <v xml:space="preserve">AROMA ARTIFICIAL MELANCIA DUAS RODAS                                            </v>
          </cell>
          <cell r="C128">
            <v>69.710000000000008</v>
          </cell>
        </row>
        <row r="129">
          <cell r="A129">
            <v>2701050018</v>
          </cell>
          <cell r="B129" t="str">
            <v xml:space="preserve">EMULSAO LARANJA SAPORITI                                                        </v>
          </cell>
          <cell r="C129">
            <v>62.03</v>
          </cell>
        </row>
        <row r="130">
          <cell r="A130">
            <v>2701050019</v>
          </cell>
          <cell r="B130" t="str">
            <v xml:space="preserve">AROMA IDENTICO AO NATURAL MELAO DUAS RODAS                                      </v>
          </cell>
          <cell r="C130">
            <v>116.3</v>
          </cell>
        </row>
        <row r="131">
          <cell r="A131">
            <v>2701050020</v>
          </cell>
          <cell r="B131" t="str">
            <v xml:space="preserve">EMULSAO COLA ADM                                                                </v>
          </cell>
          <cell r="C131">
            <v>11.73</v>
          </cell>
        </row>
        <row r="132">
          <cell r="A132">
            <v>2701050021</v>
          </cell>
          <cell r="B132" t="str">
            <v xml:space="preserve">AROMA IDENTICO AO NATURAL MORANGO DUAS RODAS                                    </v>
          </cell>
          <cell r="C132">
            <v>39.049999999999997</v>
          </cell>
        </row>
        <row r="133">
          <cell r="A133">
            <v>2701050022</v>
          </cell>
          <cell r="B133" t="str">
            <v xml:space="preserve">CONCENTRADO TUBAINA 7205 INTERAMERICAS                                          </v>
          </cell>
          <cell r="C133">
            <v>336.5</v>
          </cell>
        </row>
        <row r="134">
          <cell r="A134">
            <v>2701050023</v>
          </cell>
          <cell r="B134" t="str">
            <v xml:space="preserve">PREPARADO ACIDO COLA                                                            </v>
          </cell>
          <cell r="C134">
            <v>61.519999999999996</v>
          </cell>
        </row>
        <row r="135">
          <cell r="A135">
            <v>2701050025</v>
          </cell>
          <cell r="B135" t="str">
            <v xml:space="preserve">CONCENTRADO BEBIDA ENERGETICA AF5080750100 TRADICIONAL ADM                      </v>
          </cell>
          <cell r="C135">
            <v>1863.76</v>
          </cell>
        </row>
        <row r="136">
          <cell r="A136">
            <v>2701050026</v>
          </cell>
          <cell r="B136" t="str">
            <v xml:space="preserve">AROMA IDENTICO AO NATURAL PESSEGO RB 25049 SAPORITI                             </v>
          </cell>
          <cell r="C136">
            <v>12.309999999999999</v>
          </cell>
        </row>
        <row r="137">
          <cell r="A137">
            <v>2701050027</v>
          </cell>
          <cell r="B137" t="str">
            <v xml:space="preserve">AROMA IDENTICO AO NATURAL DE UVA SAPORITI                                       </v>
          </cell>
          <cell r="C137">
            <v>119.35</v>
          </cell>
        </row>
        <row r="138">
          <cell r="A138">
            <v>2701050028</v>
          </cell>
          <cell r="B138" t="str">
            <v xml:space="preserve">AROMA NATURAL VODKA DUAS RODAS                                                  </v>
          </cell>
          <cell r="C138">
            <v>152.17000000000002</v>
          </cell>
        </row>
        <row r="139">
          <cell r="A139">
            <v>2701050033</v>
          </cell>
          <cell r="B139" t="str">
            <v xml:space="preserve">AROMA IDENTICO AO NATURAL DE UVA VERDE SAPORITI                                 </v>
          </cell>
          <cell r="C139">
            <v>16.36</v>
          </cell>
        </row>
        <row r="140">
          <cell r="A140">
            <v>2701050035</v>
          </cell>
          <cell r="B140" t="str">
            <v xml:space="preserve">AROMA ARTIFICIAL GUARANA IFB                                                    </v>
          </cell>
          <cell r="C140">
            <v>151.03</v>
          </cell>
        </row>
        <row r="141">
          <cell r="A141">
            <v>2701050040</v>
          </cell>
          <cell r="B141" t="str">
            <v xml:space="preserve">CONCENTRADO BEBIDA ENERGETICA AF5080750100 TRADICIONAL ADM                      </v>
          </cell>
          <cell r="C141">
            <v>0</v>
          </cell>
        </row>
        <row r="142">
          <cell r="A142">
            <v>2701060001</v>
          </cell>
          <cell r="B142" t="str">
            <v xml:space="preserve">CORANTE VERMELHO PONCEAU                                                        </v>
          </cell>
          <cell r="C142">
            <v>0.97441</v>
          </cell>
        </row>
        <row r="143">
          <cell r="A143">
            <v>2701060002</v>
          </cell>
          <cell r="B143" t="str">
            <v xml:space="preserve">CORANTE VERMELHO 3167 SAPORITI                                                  </v>
          </cell>
          <cell r="C143">
            <v>0</v>
          </cell>
        </row>
        <row r="144">
          <cell r="A144">
            <v>2701060003</v>
          </cell>
          <cell r="B144" t="str">
            <v xml:space="preserve">CORANTE AMARELO TARTRAZINA                                                      </v>
          </cell>
          <cell r="C144">
            <v>1.2907299999999999</v>
          </cell>
        </row>
        <row r="145">
          <cell r="A145">
            <v>2701060006</v>
          </cell>
          <cell r="B145" t="str">
            <v xml:space="preserve">CORANTE CARAMELO CERVEJA                                                        </v>
          </cell>
          <cell r="C145">
            <v>205.44182999999998</v>
          </cell>
        </row>
        <row r="146">
          <cell r="A146">
            <v>2701060007</v>
          </cell>
          <cell r="B146" t="str">
            <v xml:space="preserve">CORANTE CARAMELO CLASSE IV DPC                                                  </v>
          </cell>
          <cell r="C146">
            <v>179.64</v>
          </cell>
        </row>
        <row r="147">
          <cell r="A147">
            <v>2701060008</v>
          </cell>
          <cell r="B147" t="str">
            <v xml:space="preserve">CORANTE AZUL BRILHANTE                                                          </v>
          </cell>
          <cell r="C147">
            <v>2.2940199999999997</v>
          </cell>
        </row>
        <row r="148">
          <cell r="A148">
            <v>2701060009</v>
          </cell>
          <cell r="B148" t="str">
            <v xml:space="preserve">CORANTE AMARELO SUNSET                                                          </v>
          </cell>
          <cell r="C148">
            <v>3.2304399999999998</v>
          </cell>
        </row>
        <row r="149">
          <cell r="A149">
            <v>2701060010</v>
          </cell>
          <cell r="B149" t="str">
            <v xml:space="preserve">CORANTE VERMELHO AMARANTO                                                       </v>
          </cell>
          <cell r="C149">
            <v>4.5673700000000004</v>
          </cell>
        </row>
        <row r="150">
          <cell r="A150">
            <v>2701070001</v>
          </cell>
          <cell r="B150" t="str">
            <v xml:space="preserve">SUCRALOSE                                                                       </v>
          </cell>
          <cell r="C150">
            <v>57.600000000000009</v>
          </cell>
        </row>
        <row r="151">
          <cell r="A151">
            <v>2701070002</v>
          </cell>
          <cell r="B151" t="str">
            <v xml:space="preserve">SACARINA                                                                        </v>
          </cell>
          <cell r="C151">
            <v>17.829999999999998</v>
          </cell>
        </row>
        <row r="152">
          <cell r="A152">
            <v>2701070003</v>
          </cell>
          <cell r="B152" t="str">
            <v xml:space="preserve">NEOTAME                                                                         </v>
          </cell>
          <cell r="C152">
            <v>0.96</v>
          </cell>
        </row>
        <row r="153">
          <cell r="A153">
            <v>2701070004</v>
          </cell>
          <cell r="B153" t="str">
            <v xml:space="preserve">CICLAMATO SODIO                                                                 </v>
          </cell>
          <cell r="C153">
            <v>62.850000000000009</v>
          </cell>
        </row>
        <row r="154">
          <cell r="A154">
            <v>2701070005</v>
          </cell>
          <cell r="B154" t="str">
            <v xml:space="preserve">ASPARTAME                                                                       </v>
          </cell>
          <cell r="C154">
            <v>26.93</v>
          </cell>
        </row>
        <row r="155">
          <cell r="A155">
            <v>2701070006</v>
          </cell>
          <cell r="B155" t="str">
            <v xml:space="preserve">ACESULFAME POTASSIO                                                             </v>
          </cell>
          <cell r="C155">
            <v>34.250000000000007</v>
          </cell>
        </row>
        <row r="156">
          <cell r="A156">
            <v>2701080001</v>
          </cell>
          <cell r="B156" t="str">
            <v xml:space="preserve">ACUCAR CRISTAL                                                                  </v>
          </cell>
          <cell r="C156">
            <v>133961.33000000002</v>
          </cell>
        </row>
        <row r="157">
          <cell r="A157">
            <v>2701090002</v>
          </cell>
          <cell r="B157" t="str">
            <v xml:space="preserve">ACIDO CITRICO                                                                   </v>
          </cell>
          <cell r="C157">
            <v>3850.2899999999986</v>
          </cell>
        </row>
        <row r="158">
          <cell r="A158">
            <v>2701090003</v>
          </cell>
          <cell r="B158" t="str">
            <v xml:space="preserve">ACIDO LACTICO                                                                   </v>
          </cell>
          <cell r="C158">
            <v>350.59991000000036</v>
          </cell>
        </row>
        <row r="159">
          <cell r="A159">
            <v>2701090004</v>
          </cell>
          <cell r="B159" t="str">
            <v xml:space="preserve">ACIDO TARTARICO                                                                 </v>
          </cell>
          <cell r="C159">
            <v>67.000000000000014</v>
          </cell>
        </row>
        <row r="160">
          <cell r="A160">
            <v>2701090005</v>
          </cell>
          <cell r="B160" t="str">
            <v xml:space="preserve">ANTIOXIDANTE INNODOX BEER                                                       </v>
          </cell>
          <cell r="C160">
            <v>42.400000000000013</v>
          </cell>
        </row>
        <row r="161">
          <cell r="A161">
            <v>2701090006</v>
          </cell>
          <cell r="B161" t="str">
            <v xml:space="preserve">CITRATO SODIO                                                                   </v>
          </cell>
          <cell r="C161">
            <v>301.22999999999996</v>
          </cell>
        </row>
        <row r="162">
          <cell r="A162">
            <v>2701100001</v>
          </cell>
          <cell r="B162" t="str">
            <v xml:space="preserve">SORBATO POTASSIO                                                                </v>
          </cell>
          <cell r="C162">
            <v>38.470000000000006</v>
          </cell>
        </row>
        <row r="163">
          <cell r="A163">
            <v>2701100002</v>
          </cell>
          <cell r="B163" t="str">
            <v xml:space="preserve">BENZOATO SODIO                                                                  </v>
          </cell>
          <cell r="C163">
            <v>413.97000000000008</v>
          </cell>
        </row>
        <row r="164">
          <cell r="A164">
            <v>2701110001</v>
          </cell>
          <cell r="B164" t="str">
            <v xml:space="preserve">DIOXIDO CARBONO                                                                 </v>
          </cell>
          <cell r="C164">
            <v>43627.986139999957</v>
          </cell>
        </row>
        <row r="165">
          <cell r="A165">
            <v>2701120001</v>
          </cell>
          <cell r="B165" t="str">
            <v xml:space="preserve">PREMIX CAFEINA/ TAURINA/ VITAMINAS ENERGETICO                                   </v>
          </cell>
          <cell r="C165">
            <v>1128.2500000000002</v>
          </cell>
        </row>
        <row r="166">
          <cell r="A166">
            <v>2701130001</v>
          </cell>
          <cell r="B166" t="str">
            <v xml:space="preserve">SUCO CONCENTRADO DE LARANJA                                                     </v>
          </cell>
          <cell r="C166">
            <v>11.16</v>
          </cell>
        </row>
        <row r="167">
          <cell r="A167">
            <v>2701130002</v>
          </cell>
          <cell r="B167" t="str">
            <v xml:space="preserve">SUCO CONCENTRADO DE LIMAO                                                       </v>
          </cell>
          <cell r="C167">
            <v>5.3</v>
          </cell>
        </row>
        <row r="168">
          <cell r="A168">
            <v>2701130003</v>
          </cell>
          <cell r="B168" t="str">
            <v xml:space="preserve">SUCO CONCENTRADO DE UVA                                                         </v>
          </cell>
          <cell r="C168">
            <v>42.519999999999996</v>
          </cell>
        </row>
        <row r="169">
          <cell r="A169">
            <v>2701130006</v>
          </cell>
          <cell r="B169" t="str">
            <v xml:space="preserve">EXTRATO GUARANA 200% DUAS RODAS                                                 </v>
          </cell>
          <cell r="C169">
            <v>52.480000000000004</v>
          </cell>
        </row>
        <row r="170">
          <cell r="A170">
            <v>2701130007</v>
          </cell>
          <cell r="B170" t="str">
            <v xml:space="preserve">EXTRATO AROMARIZADO GUARANA 28 SAPORITI                                         </v>
          </cell>
          <cell r="C170">
            <v>178.82999999999998</v>
          </cell>
        </row>
        <row r="171">
          <cell r="A171">
            <v>2701130009</v>
          </cell>
          <cell r="B171" t="str">
            <v xml:space="preserve">SUCO CONCENTRADO DE MACA                                                        </v>
          </cell>
          <cell r="C171">
            <v>182.13</v>
          </cell>
        </row>
        <row r="172">
          <cell r="A172">
            <v>2701140003</v>
          </cell>
          <cell r="B172" t="str">
            <v xml:space="preserve">LATA CER BAMBOA PURO MALTE 350ML                                                </v>
          </cell>
          <cell r="C172">
            <v>111588</v>
          </cell>
        </row>
        <row r="173">
          <cell r="A173">
            <v>2701140004</v>
          </cell>
          <cell r="B173" t="str">
            <v xml:space="preserve">LATA CER BAMBOA LAGER 473ML                                                     </v>
          </cell>
          <cell r="C173">
            <v>132984</v>
          </cell>
        </row>
        <row r="174">
          <cell r="A174">
            <v>2701140005</v>
          </cell>
          <cell r="B174" t="str">
            <v xml:space="preserve">LATA CV BELLA ROMA 265ML                                                        </v>
          </cell>
          <cell r="C174">
            <v>157566</v>
          </cell>
        </row>
        <row r="175">
          <cell r="A175">
            <v>2701140006</v>
          </cell>
          <cell r="B175" t="str">
            <v xml:space="preserve">LATA CV BELLA ROMA 473ML                                                        </v>
          </cell>
          <cell r="C175">
            <v>604146</v>
          </cell>
        </row>
        <row r="176">
          <cell r="A176">
            <v>2701140016</v>
          </cell>
          <cell r="B176" t="str">
            <v xml:space="preserve">LATA FURIOSO MACA VERDE E MELAO 473ML                                           </v>
          </cell>
          <cell r="C176">
            <v>63390</v>
          </cell>
        </row>
        <row r="177">
          <cell r="A177">
            <v>2701140017</v>
          </cell>
          <cell r="B177" t="str">
            <v xml:space="preserve">LATA FURIOSO TROPICAL 473ML                                                     </v>
          </cell>
          <cell r="C177">
            <v>55236</v>
          </cell>
        </row>
        <row r="178">
          <cell r="A178">
            <v>2701140018</v>
          </cell>
          <cell r="B178" t="str">
            <v xml:space="preserve">LATA CER MOEMA PILSEN 350ML                                                     </v>
          </cell>
          <cell r="C178">
            <v>1869768</v>
          </cell>
        </row>
        <row r="179">
          <cell r="A179">
            <v>2701140019</v>
          </cell>
          <cell r="B179" t="str">
            <v xml:space="preserve">LATA CER MOEMA PILSEN 473ML                                                     </v>
          </cell>
          <cell r="C179">
            <v>244452</v>
          </cell>
        </row>
        <row r="180">
          <cell r="A180">
            <v>2701140026</v>
          </cell>
          <cell r="B180" t="str">
            <v xml:space="preserve">LATA FURIOSO TRADICIONAL 473ML                                                  </v>
          </cell>
          <cell r="C180">
            <v>121698</v>
          </cell>
        </row>
        <row r="181">
          <cell r="A181">
            <v>2701140027</v>
          </cell>
          <cell r="B181" t="str">
            <v xml:space="preserve">LATA FURIOSO TRADICIONAL ZERO 473ML                                             </v>
          </cell>
          <cell r="C181">
            <v>17496</v>
          </cell>
        </row>
        <row r="182">
          <cell r="A182">
            <v>2701140028</v>
          </cell>
          <cell r="B182" t="str">
            <v xml:space="preserve">LATA FURIOSO MELANCIA E MORANGO ZERO 473ML                                      </v>
          </cell>
          <cell r="C182">
            <v>22044</v>
          </cell>
        </row>
        <row r="183">
          <cell r="A183">
            <v>2701140029</v>
          </cell>
          <cell r="B183" t="str">
            <v xml:space="preserve">TAMPA LATA 350/ 269/ 473ML                                                      </v>
          </cell>
          <cell r="C183">
            <v>3686292</v>
          </cell>
        </row>
        <row r="184">
          <cell r="A184">
            <v>2701140030</v>
          </cell>
          <cell r="B184" t="str">
            <v xml:space="preserve">LATA REFRIKO UVA 350ML                                                          </v>
          </cell>
          <cell r="C184">
            <v>122850</v>
          </cell>
        </row>
        <row r="185">
          <cell r="A185">
            <v>2701140032</v>
          </cell>
          <cell r="B185" t="str">
            <v xml:space="preserve">LATA FURIOSO MACA VERDE E MELAO 269ML                                           </v>
          </cell>
          <cell r="C185">
            <v>18204</v>
          </cell>
        </row>
        <row r="186">
          <cell r="A186">
            <v>2701140037</v>
          </cell>
          <cell r="B186" t="str">
            <v xml:space="preserve">LATA FURIOSO TROPICAL 269ML                                                     </v>
          </cell>
          <cell r="C186">
            <v>21792</v>
          </cell>
        </row>
        <row r="187">
          <cell r="A187">
            <v>2701140039</v>
          </cell>
          <cell r="B187" t="str">
            <v xml:space="preserve">LATA CER MOEMA PILSEN 269ML                                                     </v>
          </cell>
          <cell r="C187">
            <v>59688</v>
          </cell>
        </row>
        <row r="188">
          <cell r="A188">
            <v>2701140044</v>
          </cell>
          <cell r="B188" t="str">
            <v xml:space="preserve">LATA FURIOSO UVA VERDE E PESSEGO 473ML                                          </v>
          </cell>
          <cell r="C188">
            <v>63390</v>
          </cell>
        </row>
        <row r="189">
          <cell r="A189">
            <v>2701150001</v>
          </cell>
          <cell r="B189" t="str">
            <v xml:space="preserve">VASILHAME VODKA GINGUALA CRISTAL 970ML                                          </v>
          </cell>
          <cell r="C189">
            <v>165726</v>
          </cell>
        </row>
        <row r="190">
          <cell r="A190">
            <v>2701150003</v>
          </cell>
          <cell r="B190" t="str">
            <v xml:space="preserve">VASILHAME CERVEJA LONG NECK CRISTAL 330ML                                       </v>
          </cell>
          <cell r="C190">
            <v>80256</v>
          </cell>
        </row>
        <row r="191">
          <cell r="A191">
            <v>2701150004</v>
          </cell>
          <cell r="B191" t="str">
            <v xml:space="preserve">VASILHAME CV BELLA ROMA AMBAR 600ML                                             </v>
          </cell>
          <cell r="C191">
            <v>189186</v>
          </cell>
        </row>
        <row r="192">
          <cell r="A192">
            <v>2701150005</v>
          </cell>
          <cell r="B192" t="str">
            <v xml:space="preserve">VASILHAME SPIDER CRISTAL 900ML                                                  </v>
          </cell>
          <cell r="C192">
            <v>15186</v>
          </cell>
        </row>
        <row r="193">
          <cell r="A193">
            <v>2701150006</v>
          </cell>
          <cell r="B193" t="str">
            <v xml:space="preserve">VASILHAME AMBAR 300ML                                                           </v>
          </cell>
          <cell r="C193">
            <v>154440</v>
          </cell>
        </row>
        <row r="194">
          <cell r="A194">
            <v>2701160001</v>
          </cell>
          <cell r="B194" t="str">
            <v xml:space="preserve">CAIXA GIN JAMES COOK 6X900ML                                                    </v>
          </cell>
          <cell r="C194">
            <v>795</v>
          </cell>
        </row>
        <row r="195">
          <cell r="A195">
            <v>2701160002</v>
          </cell>
          <cell r="B195" t="str">
            <v xml:space="preserve">CAIXA VODKA JAMES COOK 6X900ML                                                  </v>
          </cell>
          <cell r="C195">
            <v>1736</v>
          </cell>
        </row>
        <row r="196">
          <cell r="A196">
            <v>2701160009</v>
          </cell>
          <cell r="B196" t="str">
            <v xml:space="preserve">CAIXA REFRIGERANTE REFRIKO TUBAINA S/ ACUCARES 12X300ML                         </v>
          </cell>
          <cell r="C196">
            <v>2693</v>
          </cell>
        </row>
        <row r="197">
          <cell r="A197">
            <v>2701160011</v>
          </cell>
          <cell r="B197" t="str">
            <v xml:space="preserve">CAIXA CER BAMBOA LAGER 12X330ML                                                 </v>
          </cell>
          <cell r="C197">
            <v>6688</v>
          </cell>
        </row>
        <row r="198">
          <cell r="A198">
            <v>2701160012</v>
          </cell>
          <cell r="B198" t="str">
            <v xml:space="preserve">CAIXA REFRIGERANTE REFRIKO TUBAINA 12X300ML                                     </v>
          </cell>
          <cell r="C198">
            <v>10177</v>
          </cell>
        </row>
        <row r="199">
          <cell r="A199">
            <v>2701170002</v>
          </cell>
          <cell r="B199" t="str">
            <v xml:space="preserve">ETANOL NEUTRO ALCOOL ETILICO POTAVEL 96°                                        </v>
          </cell>
          <cell r="C199">
            <v>67132.061610000004</v>
          </cell>
        </row>
        <row r="200">
          <cell r="A200">
            <v>2701170003</v>
          </cell>
          <cell r="B200" t="str">
            <v xml:space="preserve">VINHO DE MESA TINTO SECO GRANEL                                                 </v>
          </cell>
          <cell r="C200">
            <v>151500</v>
          </cell>
        </row>
        <row r="201">
          <cell r="A201">
            <v>2701190001</v>
          </cell>
          <cell r="B201" t="str">
            <v xml:space="preserve">MALTE PILSEN                                                                    </v>
          </cell>
          <cell r="C201">
            <v>146791</v>
          </cell>
        </row>
        <row r="202">
          <cell r="A202">
            <v>2701190002</v>
          </cell>
          <cell r="B202" t="str">
            <v xml:space="preserve">MALTE BASE                                                                      </v>
          </cell>
          <cell r="C202">
            <v>37819.576000000037</v>
          </cell>
        </row>
        <row r="203">
          <cell r="A203">
            <v>2701190003</v>
          </cell>
          <cell r="B203" t="str">
            <v xml:space="preserve">MALTE CARAHELL                                                                  </v>
          </cell>
          <cell r="C203">
            <v>0</v>
          </cell>
        </row>
        <row r="204">
          <cell r="A204">
            <v>2701190004</v>
          </cell>
          <cell r="B204" t="str">
            <v xml:space="preserve">XAROPE HIGH MALTOSE                                                             </v>
          </cell>
          <cell r="C204">
            <v>100657.00500000016</v>
          </cell>
        </row>
        <row r="205">
          <cell r="A205">
            <v>2701200002</v>
          </cell>
          <cell r="B205" t="str">
            <v xml:space="preserve">LUPULO LSK KETTLE REDI                                                          </v>
          </cell>
          <cell r="C205">
            <v>9.8000000000000007</v>
          </cell>
        </row>
        <row r="206">
          <cell r="A206">
            <v>2701200003</v>
          </cell>
          <cell r="B206" t="str">
            <v xml:space="preserve">LUPULO HALLERTAU NUGGET                                                         </v>
          </cell>
          <cell r="C206">
            <v>333.1148</v>
          </cell>
        </row>
        <row r="207">
          <cell r="A207">
            <v>2701200004</v>
          </cell>
          <cell r="B207" t="str">
            <v xml:space="preserve">LUPULO TETRAHOP TETRALONE DRY HOP                                               </v>
          </cell>
          <cell r="C207">
            <v>0</v>
          </cell>
        </row>
        <row r="208">
          <cell r="A208">
            <v>2701210002</v>
          </cell>
          <cell r="B208" t="str">
            <v xml:space="preserve">SILICA HP 9000 DERACLAR                                                         </v>
          </cell>
          <cell r="C208">
            <v>255</v>
          </cell>
        </row>
        <row r="209">
          <cell r="A209">
            <v>2701210003</v>
          </cell>
          <cell r="B209" t="str">
            <v xml:space="preserve">ESTABILIZANTE PVPP CLEAR MAX                                                    </v>
          </cell>
          <cell r="C209">
            <v>41.148000000000003</v>
          </cell>
        </row>
        <row r="210">
          <cell r="A210">
            <v>2701210004</v>
          </cell>
          <cell r="B210" t="str">
            <v xml:space="preserve">ENZIMAS ULTRAFLO                                                                </v>
          </cell>
          <cell r="C210">
            <v>37.699999999999989</v>
          </cell>
        </row>
        <row r="211">
          <cell r="A211">
            <v>2701210005</v>
          </cell>
          <cell r="B211" t="str">
            <v xml:space="preserve">ALGINATO PROPILENO GLICOL                                                       </v>
          </cell>
          <cell r="C211">
            <v>109.10000000000002</v>
          </cell>
        </row>
        <row r="212">
          <cell r="A212">
            <v>2701230001</v>
          </cell>
          <cell r="B212" t="str">
            <v xml:space="preserve">COMPOSTO TUBAJUJUBA GUARANA                                                     </v>
          </cell>
          <cell r="C212">
            <v>0</v>
          </cell>
        </row>
        <row r="213">
          <cell r="A213">
            <v>2701230002</v>
          </cell>
          <cell r="B213" t="str">
            <v xml:space="preserve">COMPOSTO REFRISHOW/ TERNURA/ TUBAJUJUBA GUARANA                                 </v>
          </cell>
          <cell r="C213">
            <v>279294</v>
          </cell>
        </row>
        <row r="214">
          <cell r="A214">
            <v>2701230014</v>
          </cell>
          <cell r="B214" t="str">
            <v xml:space="preserve">COMPOSTO FURIOSO TRADICIONAL ZERO                                               </v>
          </cell>
          <cell r="C214">
            <v>13200</v>
          </cell>
        </row>
        <row r="215">
          <cell r="A215">
            <v>2701230015</v>
          </cell>
          <cell r="B215" t="str">
            <v xml:space="preserve">COMPOSTO REFRIKO TUBAINA S/ ACUCARES                                            </v>
          </cell>
          <cell r="C215">
            <v>39022.800000000003</v>
          </cell>
        </row>
        <row r="216">
          <cell r="A216">
            <v>2701230017</v>
          </cell>
          <cell r="B216" t="str">
            <v xml:space="preserve">COMPOSTO FURIOSO TRADICIONAL                                                    </v>
          </cell>
          <cell r="C216">
            <v>263963</v>
          </cell>
        </row>
        <row r="217">
          <cell r="A217">
            <v>2701230019</v>
          </cell>
          <cell r="B217" t="str">
            <v xml:space="preserve">COMPOSTO FURIOSO TROPICAL                                                       </v>
          </cell>
          <cell r="C217">
            <v>49366.008000000002</v>
          </cell>
        </row>
        <row r="218">
          <cell r="A218">
            <v>2701230020</v>
          </cell>
          <cell r="B218" t="str">
            <v xml:space="preserve">COMPOSTO GIN JAMES COOK                                                         </v>
          </cell>
          <cell r="C218">
            <v>5400</v>
          </cell>
        </row>
        <row r="219">
          <cell r="A219">
            <v>2701230021</v>
          </cell>
          <cell r="B219" t="str">
            <v xml:space="preserve">COMPOSTO VODKA BAMBOA                                                           </v>
          </cell>
          <cell r="C219">
            <v>181048</v>
          </cell>
        </row>
        <row r="220">
          <cell r="A220">
            <v>2701230022</v>
          </cell>
          <cell r="B220" t="str">
            <v xml:space="preserve">COMPOSTO REFRIKO COLA                                                           </v>
          </cell>
          <cell r="C220">
            <v>74396</v>
          </cell>
        </row>
        <row r="221">
          <cell r="A221">
            <v>2701230024</v>
          </cell>
          <cell r="B221" t="str">
            <v xml:space="preserve">COMPOSTO REFRIKO GUARANA                                                        </v>
          </cell>
          <cell r="C221">
            <v>97471</v>
          </cell>
        </row>
        <row r="222">
          <cell r="A222">
            <v>2701230025</v>
          </cell>
          <cell r="B222" t="str">
            <v xml:space="preserve">COMPOSTO REFRISHOW/ TERNURA/ TUBAJUJUBA LARANJA                                 </v>
          </cell>
          <cell r="C222">
            <v>40252</v>
          </cell>
        </row>
        <row r="223">
          <cell r="A223">
            <v>2701230026</v>
          </cell>
          <cell r="B223" t="str">
            <v xml:space="preserve">COMPOSTO REFRIKO LARANJA                                                        </v>
          </cell>
          <cell r="C223">
            <v>27144</v>
          </cell>
        </row>
        <row r="224">
          <cell r="A224">
            <v>2701230027</v>
          </cell>
          <cell r="B224" t="str">
            <v xml:space="preserve">COMPOSTO REFRIKO LIMAO                                                          </v>
          </cell>
          <cell r="C224">
            <v>17862</v>
          </cell>
        </row>
        <row r="225">
          <cell r="A225">
            <v>2701230028</v>
          </cell>
          <cell r="B225" t="str">
            <v xml:space="preserve">COMPOSTO REFRIKO TUBAINA                                                        </v>
          </cell>
          <cell r="C225">
            <v>123592.99999999999</v>
          </cell>
        </row>
        <row r="226">
          <cell r="A226">
            <v>2701230029</v>
          </cell>
          <cell r="B226" t="str">
            <v xml:space="preserve">COMPOSTO REFRIKO UVA                                                            </v>
          </cell>
          <cell r="C226">
            <v>87891.5</v>
          </cell>
        </row>
        <row r="227">
          <cell r="A227">
            <v>2701230031</v>
          </cell>
          <cell r="B227" t="str">
            <v xml:space="preserve">COMPOSTO FURIOSO MACA VERDE E MELAO                                             </v>
          </cell>
          <cell r="C227">
            <v>83313</v>
          </cell>
        </row>
        <row r="228">
          <cell r="A228">
            <v>2701230033</v>
          </cell>
          <cell r="B228" t="str">
            <v xml:space="preserve">COMPOSTO VODKA JAMES COOK                                                       </v>
          </cell>
          <cell r="C228">
            <v>12732</v>
          </cell>
        </row>
        <row r="229">
          <cell r="A229">
            <v>2701230034</v>
          </cell>
          <cell r="B229" t="str">
            <v xml:space="preserve">COMPOSTO FURIOSO MELANCIA E MORANGO                                             </v>
          </cell>
          <cell r="C229">
            <v>50040</v>
          </cell>
        </row>
        <row r="230">
          <cell r="A230">
            <v>2701230036</v>
          </cell>
          <cell r="B230" t="str">
            <v xml:space="preserve">CERVEJA MATURADA BAMBOA LAGER                                                   </v>
          </cell>
          <cell r="C230">
            <v>153220</v>
          </cell>
        </row>
        <row r="231">
          <cell r="A231">
            <v>2701230037</v>
          </cell>
          <cell r="B231" t="str">
            <v xml:space="preserve">CERVEJA MATURADA MOEMA                                                          </v>
          </cell>
          <cell r="C231">
            <v>647976</v>
          </cell>
        </row>
        <row r="232">
          <cell r="A232">
            <v>2701230038</v>
          </cell>
          <cell r="B232" t="str">
            <v xml:space="preserve">CERVEJA FILTRADA MOEMA                                                          </v>
          </cell>
          <cell r="C232">
            <v>887973.16800000006</v>
          </cell>
        </row>
        <row r="233">
          <cell r="A233">
            <v>2701230040</v>
          </cell>
          <cell r="B233" t="str">
            <v xml:space="preserve">CERVEJA FILTRADA BAMBOA LAGER                                                   </v>
          </cell>
          <cell r="C233">
            <v>134375.09999999998</v>
          </cell>
        </row>
        <row r="234">
          <cell r="A234">
            <v>2701230041</v>
          </cell>
          <cell r="B234" t="str">
            <v xml:space="preserve">CERVEJA FILTRADA BAMBOA PILSEN                                                  </v>
          </cell>
          <cell r="C234">
            <v>0</v>
          </cell>
        </row>
        <row r="235">
          <cell r="A235">
            <v>2701230042</v>
          </cell>
          <cell r="B235" t="str">
            <v xml:space="preserve">COMPOSTO COQUETEL CV BELLA ROMA                                                 </v>
          </cell>
          <cell r="C235">
            <v>486797</v>
          </cell>
        </row>
        <row r="236">
          <cell r="A236">
            <v>2701230043</v>
          </cell>
          <cell r="B236" t="str">
            <v xml:space="preserve">COMPOSTO FURIOSO MELANCIA E MORANGO ZERO                                        </v>
          </cell>
          <cell r="C236">
            <v>15000</v>
          </cell>
        </row>
        <row r="237">
          <cell r="A237">
            <v>2701230045</v>
          </cell>
          <cell r="B237" t="str">
            <v xml:space="preserve">COMPOSTO REFRISHOW/ TERNURA/ TUBAJUJUBA LARANJA                                 </v>
          </cell>
          <cell r="C237">
            <v>0</v>
          </cell>
        </row>
        <row r="238">
          <cell r="A238">
            <v>2701230047</v>
          </cell>
          <cell r="B238" t="str">
            <v xml:space="preserve">COMPOSTO FURIOSO UVA VERDE E PESSEGO                                            </v>
          </cell>
          <cell r="C238">
            <v>33075.756000000001</v>
          </cell>
        </row>
        <row r="239">
          <cell r="A239">
            <v>2701240001</v>
          </cell>
          <cell r="B239" t="str">
            <v xml:space="preserve">CHAPA SEM IMPRESSAO 0960X1160MM                                                 </v>
          </cell>
          <cell r="C239">
            <v>0</v>
          </cell>
        </row>
        <row r="240">
          <cell r="A240">
            <v>2701240002</v>
          </cell>
          <cell r="B240" t="str">
            <v xml:space="preserve">CANTONEIRA SIMPLES 100X100X1580MM                                               </v>
          </cell>
          <cell r="C240">
            <v>556.46476999999993</v>
          </cell>
        </row>
        <row r="241">
          <cell r="A241">
            <v>2701240004</v>
          </cell>
          <cell r="B241" t="str">
            <v xml:space="preserve">CHAPA SEM IMPRESSAO 1000X1200MM                                                 </v>
          </cell>
          <cell r="C241">
            <v>14735.344639999996</v>
          </cell>
        </row>
        <row r="242">
          <cell r="A242">
            <v>2701240005</v>
          </cell>
          <cell r="B242" t="str">
            <v xml:space="preserve">CHAPA SEM IMPRESSAO CORRUGADA 1000X1200MM                                       </v>
          </cell>
          <cell r="C242">
            <v>423.35962000000001</v>
          </cell>
        </row>
        <row r="243">
          <cell r="A243">
            <v>2701250001</v>
          </cell>
          <cell r="B243" t="str">
            <v xml:space="preserve">CLORETO CALCIO                                                                  </v>
          </cell>
          <cell r="C243">
            <v>211.16999999999959</v>
          </cell>
        </row>
        <row r="244">
          <cell r="A244">
            <v>2701260001</v>
          </cell>
          <cell r="B244" t="str">
            <v xml:space="preserve">LACRE CHOPP BAMBOA PILSEN                                                       </v>
          </cell>
          <cell r="C244">
            <v>11</v>
          </cell>
        </row>
        <row r="245">
          <cell r="A245">
            <v>2701260003</v>
          </cell>
          <cell r="B245" t="str">
            <v xml:space="preserve">LACRE CHOPP MOEMA PILSEN                                                        </v>
          </cell>
          <cell r="C245">
            <v>574</v>
          </cell>
        </row>
        <row r="246">
          <cell r="A246">
            <v>2701280001</v>
          </cell>
          <cell r="B246" t="str">
            <v xml:space="preserve">AGUA                                                                            </v>
          </cell>
          <cell r="C246">
            <v>2698987.6165499995</v>
          </cell>
        </row>
        <row r="247">
          <cell r="A247">
            <v>2801030001</v>
          </cell>
          <cell r="B247" t="str">
            <v xml:space="preserve">TAMPA PLASTICA AZUL OMNI 120 IND                                                </v>
          </cell>
          <cell r="C247">
            <v>0</v>
          </cell>
        </row>
        <row r="248">
          <cell r="A248">
            <v>2901010001</v>
          </cell>
          <cell r="B248" t="str">
            <v xml:space="preserve">ROTULO PAPEL FUNADA TUBAINA 605ML                                               </v>
          </cell>
          <cell r="C248">
            <v>117.84078000000001</v>
          </cell>
        </row>
        <row r="249">
          <cell r="A249">
            <v>2901010009</v>
          </cell>
          <cell r="B249" t="str">
            <v xml:space="preserve">ROTULO PAPEL FUNADA TUBAINA 605ML                                               </v>
          </cell>
          <cell r="C249">
            <v>0</v>
          </cell>
        </row>
        <row r="250">
          <cell r="A250">
            <v>2901030001</v>
          </cell>
          <cell r="B250" t="str">
            <v xml:space="preserve">TAMPA FUNADA TUBAINA                                                            </v>
          </cell>
          <cell r="C250">
            <v>0</v>
          </cell>
        </row>
        <row r="251">
          <cell r="A251">
            <v>2901030003</v>
          </cell>
          <cell r="B251" t="str">
            <v xml:space="preserve">TAMPA METALICA FUNADA                                                           </v>
          </cell>
          <cell r="C251">
            <v>378.51686000000001</v>
          </cell>
        </row>
        <row r="252">
          <cell r="A252">
            <v>2901030005</v>
          </cell>
          <cell r="B252" t="str">
            <v xml:space="preserve">TAMPA METALICA FUNADA                                                           </v>
          </cell>
          <cell r="C252">
            <v>0</v>
          </cell>
        </row>
        <row r="253">
          <cell r="A253">
            <v>2901050016</v>
          </cell>
          <cell r="B253" t="str">
            <v xml:space="preserve">CONCENTRADO TUBAINA FUNADA                                                      </v>
          </cell>
          <cell r="C253">
            <v>158.80000000000001</v>
          </cell>
        </row>
        <row r="254">
          <cell r="A254">
            <v>2901140014</v>
          </cell>
          <cell r="B254" t="str">
            <v xml:space="preserve">LATA CER MOEMA PILSEN 269ML                                                     </v>
          </cell>
          <cell r="C254">
            <v>0</v>
          </cell>
        </row>
        <row r="255">
          <cell r="A255">
            <v>2901230001</v>
          </cell>
          <cell r="B255" t="str">
            <v xml:space="preserve">COMPOSTO REFRIGERANTE FUNADA                                                    </v>
          </cell>
          <cell r="C255">
            <v>120508.2</v>
          </cell>
        </row>
        <row r="256">
          <cell r="A256">
            <v>3002020009</v>
          </cell>
          <cell r="B256" t="str">
            <v xml:space="preserve">TERRA DIATOMITA SPEEDFLOW/ STANDARD                                             </v>
          </cell>
          <cell r="C256">
            <v>726.4</v>
          </cell>
        </row>
        <row r="257">
          <cell r="A257">
            <v>3002020010</v>
          </cell>
          <cell r="B257" t="str">
            <v xml:space="preserve">TERRA DIATOMITA 2500/535                                                        </v>
          </cell>
          <cell r="C257">
            <v>1157.7</v>
          </cell>
        </row>
        <row r="258">
          <cell r="A258">
            <v>3101150004</v>
          </cell>
          <cell r="B258" t="str">
            <v xml:space="preserve">VASILHAME CERVEJA AMBAR 600ML - RET                                             </v>
          </cell>
          <cell r="C258">
            <v>0</v>
          </cell>
        </row>
        <row r="259">
          <cell r="A259">
            <v>3103000074</v>
          </cell>
          <cell r="B259" t="str">
            <v xml:space="preserve">ETIQUETA ADESIVA BOPP 50X25 BRANCA FOR EXPORT ONLY                              </v>
          </cell>
          <cell r="C259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o Henrique Burko" refreshedDate="46240.497920949078" createdVersion="6" refreshedVersion="8" minRefreshableVersion="3" recordCount="374" xr:uid="{00000000-000A-0000-FFFF-FFFF02000000}">
  <cacheSource type="worksheet">
    <worksheetSource ref="A4:V378" sheet="CONCILIÇÃO_COM_CERVEJA"/>
  </cacheSource>
  <cacheFields count="19">
    <cacheField name="CÓD. _x000a_SAIB" numFmtId="0">
      <sharedItems containsString="0" containsBlank="1" containsNumber="1" containsInteger="1" minValue="33" maxValue="2701040027"/>
    </cacheField>
    <cacheField name="CÓD. PRODUTO" numFmtId="1">
      <sharedItems containsSemiMixedTypes="0" containsString="0" containsNumber="1" containsInteger="1" minValue="681432" maxValue="3701010001"/>
    </cacheField>
    <cacheField name="CODIGO NOVO" numFmtId="1">
      <sharedItems containsMixedTypes="1" containsNumber="1" containsInteger="1" minValue="2701010052" maxValue="2901030006"/>
    </cacheField>
    <cacheField name="DESCRIÇÃO" numFmtId="0">
      <sharedItems/>
    </cacheField>
    <cacheField name="Consumo total mês 7" numFmtId="0">
      <sharedItems containsMixedTypes="1" containsNumber="1" minValue="0.27" maxValue="265084"/>
    </cacheField>
    <cacheField name="CLASSE" numFmtId="0">
      <sharedItems containsBlank="1" count="33">
        <s v="AÇUCAR"/>
        <s v="ALCOOL"/>
        <s v="AROMA"/>
        <s v="CAIXA"/>
        <s v="CARVAO"/>
        <s v="CERVEJARIA"/>
        <s v="CONCENTRADO"/>
        <s v="CONSERVANTE"/>
        <s v="CORANTE"/>
        <s v="DESTILADO"/>
        <s v="EDUCORANTE"/>
        <s v="ELABORAÇÃO"/>
        <s v="EMULSAO"/>
        <s v="EXTRATO"/>
        <s v="FILME"/>
        <s v="FILME "/>
        <s v="GASES"/>
        <s v="INDUSTRIALIZAÇÃO"/>
        <s v="Insumo Terc."/>
        <s v="LACRE"/>
        <s v="LATA"/>
        <s v="LUPULO"/>
        <s v="MALTE"/>
        <s v="PREFORMA"/>
        <s v="ROTULO"/>
        <s v="RÓTULO"/>
        <s v="SUCO"/>
        <s v="TAMPA"/>
        <s v="TERRA"/>
        <s v="VASILHAME"/>
        <s v="VINHO"/>
        <m u="1"/>
        <s v="XAROPARIA" u="1"/>
      </sharedItems>
    </cacheField>
    <cacheField name="Fator Conv." numFmtId="169">
      <sharedItems containsSemiMixedTypes="0" containsString="0" containsNumber="1" minValue="1.34E-4" maxValue="58.54"/>
    </cacheField>
    <cacheField name="30/jun" numFmtId="4">
      <sharedItems containsSemiMixedTypes="0" containsString="0" containsNumber="1" minValue="0" maxValue="4154319"/>
    </cacheField>
    <cacheField name="Contagem" numFmtId="0">
      <sharedItems containsMixedTypes="1" containsNumber="1" minValue="0" maxValue="7853040"/>
    </cacheField>
    <cacheField name="Saldo Sistemico" numFmtId="172">
      <sharedItems containsSemiMixedTypes="0" containsString="0" containsNumber="1" minValue="0" maxValue="8517704"/>
    </cacheField>
    <cacheField name="CUSTO SISTEMA" numFmtId="4">
      <sharedItems containsSemiMixedTypes="0" containsString="0" containsNumber="1" minValue="0" maxValue="1646381.7935026039"/>
    </cacheField>
    <cacheField name="DIFERENÇA ANTERIOR" numFmtId="4">
      <sharedItems containsSemiMixedTypes="0" containsString="0" containsNumber="1" minValue="-308097" maxValue="416173.31880000001"/>
    </cacheField>
    <cacheField name="Diferença atual" numFmtId="171">
      <sharedItems containsMixedTypes="1" containsNumber="1" minValue="-568718.69840999995" maxValue="1009840"/>
    </cacheField>
    <cacheField name="Diveregencia mês anterior" numFmtId="164">
      <sharedItems containsMixedTypes="1" containsNumber="1" minValue="-533938.46745176893" maxValue="1009840"/>
    </cacheField>
    <cacheField name="CUSTO MP (UN)" numFmtId="44">
      <sharedItems containsMixedTypes="1" containsNumber="1" minValue="0" maxValue="1390.4349999999999"/>
    </cacheField>
    <cacheField name="CUSTO DIVERGÊNCIA" numFmtId="44">
      <sharedItems containsSemiMixedTypes="0" containsString="0" containsNumber="1" minValue="-97331.838213868541" maxValue="494692.84164912486"/>
    </cacheField>
    <cacheField name="ACURACIDADE" numFmtId="0">
      <sharedItems/>
    </cacheField>
    <cacheField name="DIFERENÇA VALOR" numFmtId="44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55"/>
    <n v="2701080001"/>
    <s v="-"/>
    <s v="ACUCAR CRISTAL"/>
    <e v="#N/A"/>
    <x v="0"/>
    <n v="1"/>
    <n v="42000"/>
    <n v="55200"/>
    <n v="92873.369299999991"/>
    <n v="218972.60568714471"/>
    <n v="991"/>
    <n v="37673.369299999991"/>
    <n v="36682.369299999991"/>
    <n v="2.3577545138888887"/>
    <n v="88824.556520478058"/>
    <s v=""/>
    <s v="-"/>
    <s v="VERIFICAR"/>
  </r>
  <r>
    <n v="31395"/>
    <n v="2701170002"/>
    <s v="-"/>
    <s v="ETANOL NEUTRO ALCOOL ETILICO POTAVEL 96°"/>
    <e v="#N/A"/>
    <x v="1"/>
    <n v="1"/>
    <n v="41958"/>
    <n v="52674"/>
    <n v="65803.618279999995"/>
    <n v="252458.32744528056"/>
    <n v="428.93839000000298"/>
    <n v="13129.618279999995"/>
    <n v="12700.679889999992"/>
    <n v="3.836541728922092"/>
    <n v="50372.328416038283"/>
    <s v=""/>
    <s v="-"/>
    <s v="falta de consumo OP 01303601001   "/>
  </r>
  <r>
    <n v="31352"/>
    <n v="2701050004"/>
    <s v="-"/>
    <s v="AROMA ARTIFICIAL ENERGY SYMRISE"/>
    <e v="#N/A"/>
    <x v="2"/>
    <n v="1"/>
    <n v="0"/>
    <n v="0"/>
    <n v="0"/>
    <n v="0"/>
    <n v="0"/>
    <n v="0"/>
    <n v="0"/>
    <n v="103.63169333333333"/>
    <n v="0"/>
    <s v=""/>
    <s v="-"/>
    <s v="OK"/>
  </r>
  <r>
    <n v="31335"/>
    <n v="2701050008"/>
    <s v="-"/>
    <s v="AROMA ARTIFICIAL FRUTAS TROPICAIS MONARCH"/>
    <e v="#N/A"/>
    <x v="2"/>
    <n v="1"/>
    <n v="331"/>
    <n v="240"/>
    <n v="241.65087"/>
    <n v="30803.272646530499"/>
    <n v="-3"/>
    <n v="1.6508699999999976"/>
    <n v="4.6508699999999976"/>
    <n v="127.47014999999999"/>
    <n v="210.43664653049967"/>
    <s v=""/>
    <s v="-"/>
    <s v="OK"/>
  </r>
  <r>
    <n v="31351"/>
    <n v="2701050009"/>
    <s v="-"/>
    <s v="AROMA ARTIFICIAL GUARANA DUAS RODAS"/>
    <e v="#N/A"/>
    <x v="2"/>
    <n v="1"/>
    <n v="0"/>
    <n v="0"/>
    <n v="0"/>
    <n v="0"/>
    <n v="0"/>
    <n v="0"/>
    <n v="0"/>
    <n v="49.614812834224594"/>
    <n v="0"/>
    <s v=""/>
    <s v="-"/>
    <s v="OK"/>
  </r>
  <r>
    <m/>
    <n v="2701050035"/>
    <s v="-"/>
    <s v="AROMA ARTIFICIAL GUARANA IFB"/>
    <e v="#N/A"/>
    <x v="2"/>
    <n v="1"/>
    <n v="952"/>
    <n v="797"/>
    <n v="812.43"/>
    <n v="30612.362399999998"/>
    <n v="-11.460000000000036"/>
    <n v="15.42999999999995"/>
    <n v="26.889999999999986"/>
    <n v="37.68"/>
    <n v="581.40239999999812"/>
    <s v=""/>
    <s v="-"/>
    <m/>
  </r>
  <r>
    <n v="31349"/>
    <n v="2701050017"/>
    <s v="-"/>
    <s v="AROMA ARTIFICIAL MELANCIA DUAS RODAS"/>
    <e v="#N/A"/>
    <x v="2"/>
    <n v="1"/>
    <n v="159"/>
    <n v="184"/>
    <n v="204.35999999999999"/>
    <n v="6411.2309663999995"/>
    <n v="-14.810000000000002"/>
    <n v="20.359999999999985"/>
    <n v="35.169999999999987"/>
    <n v="31.372239999999998"/>
    <n v="638.73880639999948"/>
    <s v=""/>
    <s v="-"/>
    <m/>
  </r>
  <r>
    <n v="31354"/>
    <n v="2701050006"/>
    <s v="-"/>
    <s v="AROMA IDENTICO AO NATURAL BLUEBERRY KALABROS"/>
    <e v="#N/A"/>
    <x v="2"/>
    <n v="1"/>
    <n v="0"/>
    <n v="0"/>
    <n v="0"/>
    <n v="0"/>
    <n v="0"/>
    <n v="0"/>
    <n v="0"/>
    <n v="45.981937500000001"/>
    <n v="0"/>
    <s v=""/>
    <s v="-"/>
    <s v="OK"/>
  </r>
  <r>
    <m/>
    <n v="2701050029"/>
    <s v="-"/>
    <s v="AROMA IDENTICO AO NATURAL CLOUDING LEMON"/>
    <e v="#N/A"/>
    <x v="2"/>
    <n v="1"/>
    <n v="0"/>
    <n v="0"/>
    <n v="3.0699999999999998E-3"/>
    <n v="3.3884894961183176E-4"/>
    <n v="0"/>
    <n v="3.0699999999999998E-3"/>
    <n v="3.0699999999999998E-3"/>
    <n v="0.11037425068789308"/>
    <n v="3.3884894961183176E-4"/>
    <s v=""/>
    <s v="-"/>
    <s v="OK"/>
  </r>
  <r>
    <n v="1820"/>
    <n v="2701050010"/>
    <s v="-"/>
    <s v="AROMA IDENTICO AO NATURAL DE LARANJA"/>
    <e v="#N/A"/>
    <x v="2"/>
    <n v="1"/>
    <n v="15.5"/>
    <n v="14.5"/>
    <n v="15.31"/>
    <n v="919.68871111111116"/>
    <n v="-0.89000000000000057"/>
    <n v="0.8100000000000005"/>
    <n v="1.7000000000000011"/>
    <n v="60.071111111111115"/>
    <n v="48.657600000000031"/>
    <s v=""/>
    <s v="-"/>
    <m/>
  </r>
  <r>
    <n v="43"/>
    <n v="2701050011"/>
    <s v="-"/>
    <s v="AROMA IDENTICO AO NATURAL DE LIMAO 41 SAPORITI"/>
    <e v="#N/A"/>
    <x v="2"/>
    <n v="1"/>
    <n v="6"/>
    <n v="61.5"/>
    <n v="77.91"/>
    <n v="3156.1990249999994"/>
    <n v="-14.27"/>
    <n v="16.409999999999997"/>
    <n v="30.679999999999996"/>
    <n v="40.510833333333331"/>
    <n v="664.78277499999979"/>
    <s v=""/>
    <s v="-"/>
    <m/>
  </r>
  <r>
    <n v="41"/>
    <n v="2701050027"/>
    <s v="-"/>
    <s v="AROMA IDENTICO AO NATURAL DE UVA SAPORITI"/>
    <e v="#N/A"/>
    <x v="2"/>
    <n v="1"/>
    <n v="129.5"/>
    <n v="113"/>
    <n v="123.51"/>
    <n v="3048.1562228571429"/>
    <n v="-8.3600000000000136"/>
    <n v="10.510000000000005"/>
    <n v="18.870000000000019"/>
    <n v="24.67942857142857"/>
    <n v="259.38079428571439"/>
    <s v=""/>
    <s v="-"/>
    <m/>
  </r>
  <r>
    <m/>
    <n v="2701050033"/>
    <s v="-"/>
    <s v="AROMA IDENTICO AO NATURAL DE UVA VERDE SAPORITI"/>
    <e v="#N/A"/>
    <x v="2"/>
    <n v="1"/>
    <n v="147"/>
    <n v="129.5"/>
    <n v="135.28570999999999"/>
    <n v="12674.730273080557"/>
    <n v="-4.6399999999999864"/>
    <n v="5.7857099999999946"/>
    <n v="10.425709999999981"/>
    <n v="93.688611111111129"/>
    <n v="542.0551341916663"/>
    <s v=""/>
    <s v="-"/>
    <m/>
  </r>
  <r>
    <n v="31337"/>
    <n v="2701050013"/>
    <s v="-"/>
    <s v="AROMA IDENTICO AO NATURAL MACA VERDE DUAS RODAS"/>
    <e v="#N/A"/>
    <x v="2"/>
    <n v="1"/>
    <n v="68"/>
    <n v="98"/>
    <n v="104.39247999999999"/>
    <n v="4092.1511008104571"/>
    <n v="-3.2400000000000091"/>
    <n v="6.3924799999999919"/>
    <n v="9.632480000000001"/>
    <n v="39.199673202614377"/>
    <n v="250.58312695424803"/>
    <s v=""/>
    <s v="-"/>
    <m/>
  </r>
  <r>
    <n v="31786"/>
    <n v="2701050014"/>
    <s v="-"/>
    <s v="AROMA IDENTICO AO NATURAL MANGA HS 25409 SAPORITI"/>
    <e v="#N/A"/>
    <x v="2"/>
    <n v="1"/>
    <n v="0"/>
    <n v="0"/>
    <n v="0"/>
    <n v="0"/>
    <n v="0"/>
    <n v="0"/>
    <n v="0"/>
    <n v="44.055200000000006"/>
    <n v="0"/>
    <s v=""/>
    <s v="-"/>
    <s v="OK"/>
  </r>
  <r>
    <n v="31348"/>
    <n v="2701050015"/>
    <s v="-"/>
    <s v="AROMA IDENTICO AO NATURAL MARACUJA DUAS RODAS"/>
    <e v="#N/A"/>
    <x v="2"/>
    <n v="1"/>
    <n v="0"/>
    <n v="0"/>
    <n v="0.53500000000000003"/>
    <n v="24.475447500000005"/>
    <n v="-0.53500000000000003"/>
    <n v="0.53500000000000003"/>
    <n v="1.07"/>
    <n v="45.748500000000007"/>
    <n v="24.475447500000005"/>
    <s v=""/>
    <s v="-"/>
    <s v="OK"/>
  </r>
  <r>
    <n v="31336"/>
    <n v="2701050019"/>
    <s v="-"/>
    <s v="AROMA IDENTICO AO NATURAL MELAO DUAS RODAS"/>
    <e v="#N/A"/>
    <x v="2"/>
    <n v="1"/>
    <n v="188.5"/>
    <n v="325"/>
    <n v="353.77078999999998"/>
    <n v="17607.949126701566"/>
    <n v="-26.570400000000006"/>
    <n v="28.770789999999977"/>
    <n v="55.341189999999983"/>
    <n v="49.772196078431371"/>
    <n v="1431.9854012113713"/>
    <s v=""/>
    <s v="-"/>
    <m/>
  </r>
  <r>
    <n v="31350"/>
    <n v="2701050021"/>
    <s v="-"/>
    <s v="AROMA IDENTICO AO NATURAL MORANGO DUAS RODAS"/>
    <e v="#N/A"/>
    <x v="2"/>
    <n v="1"/>
    <n v="110"/>
    <n v="121"/>
    <n v="125.14314"/>
    <n v="8014.6860296310006"/>
    <n v="3.7199999999999989"/>
    <n v="4.1431400000000025"/>
    <n v="0.42314000000000362"/>
    <n v="64.044150000000002"/>
    <n v="265.34387963100016"/>
    <s v=""/>
    <s v="-"/>
    <m/>
  </r>
  <r>
    <n v="31346"/>
    <n v="2701050026"/>
    <s v="-"/>
    <s v="AROMA IDENTICO AO NATURAL PESSEGO RB 25049 SAPORITI"/>
    <e v="#N/A"/>
    <x v="2"/>
    <n v="1"/>
    <n v="55"/>
    <n v="41"/>
    <n v="49.311000000000007"/>
    <n v="2426.6436210000002"/>
    <n v="-1.8999999999999986"/>
    <n v="8.311000000000007"/>
    <n v="10.211000000000006"/>
    <n v="49.210999999999999"/>
    <n v="408.99262100000033"/>
    <s v=""/>
    <s v="-"/>
    <m/>
  </r>
  <r>
    <n v="31355"/>
    <n v="2701050005"/>
    <s v="-"/>
    <s v="AROMA NATURAL BAUNILHA KALABROS"/>
    <e v="#N/A"/>
    <x v="2"/>
    <n v="1"/>
    <n v="0"/>
    <n v="0"/>
    <n v="0"/>
    <n v="0"/>
    <n v="0"/>
    <n v="0"/>
    <n v="0"/>
    <n v="45.476671428571429"/>
    <n v="0"/>
    <s v=""/>
    <s v="-"/>
    <s v="OK"/>
  </r>
  <r>
    <m/>
    <n v="2701050007"/>
    <s v="-"/>
    <s v="AROMA NATURAL DE CITRUS RB 25395 SAPORITI"/>
    <e v="#N/A"/>
    <x v="2"/>
    <n v="1"/>
    <n v="0"/>
    <n v="0"/>
    <n v="21.43"/>
    <n v="1899.0670722222224"/>
    <n v="0"/>
    <n v="21.43"/>
    <n v="21.43"/>
    <n v="88.617222222222225"/>
    <n v="1899.0670722222224"/>
    <s v=""/>
    <s v="-"/>
    <m/>
  </r>
  <r>
    <m/>
    <n v="2701050036"/>
    <s v="-"/>
    <s v="AROMA NATURAL DE TANGERINA DOHLER"/>
    <e v="#N/A"/>
    <x v="2"/>
    <n v="1"/>
    <n v="110"/>
    <n v="110"/>
    <n v="119.11"/>
    <n v="17253.905359000004"/>
    <n v="-9.11"/>
    <n v="9.11"/>
    <n v="18.22"/>
    <n v="144.85690000000002"/>
    <n v="1319.6463590000001"/>
    <s v=""/>
    <s v="-"/>
    <s v="OK"/>
  </r>
  <r>
    <n v="31312"/>
    <n v="2701050012"/>
    <s v="-"/>
    <s v="AROMA NATURAL LIMAO VERDE MAJUFRAN"/>
    <e v="#N/A"/>
    <x v="2"/>
    <n v="1"/>
    <n v="25"/>
    <n v="0"/>
    <n v="0"/>
    <n v="0"/>
    <n v="-0.90411999999999892"/>
    <n v="0"/>
    <n v="0.90411999999999892"/>
    <n v="30.383200000000002"/>
    <n v="0"/>
    <s v=""/>
    <s v="-"/>
    <m/>
  </r>
  <r>
    <n v="2477"/>
    <n v="2701050001"/>
    <s v="-"/>
    <s v="AROMA NATURAL MOUTHFEEL ADM"/>
    <e v="#N/A"/>
    <x v="2"/>
    <n v="1"/>
    <n v="114.84"/>
    <n v="70"/>
    <n v="60.36"/>
    <n v="8697.8848732083807"/>
    <n v="-15.439999999999998"/>
    <n v="-9.64"/>
    <n v="5.7999999999999972"/>
    <n v="144.10014700477768"/>
    <n v="-1389.1254171260568"/>
    <s v=""/>
    <s v="-"/>
    <m/>
  </r>
  <r>
    <n v="353"/>
    <n v="2701050028"/>
    <s v="-"/>
    <s v="AROMA NATURAL VODKA DUAS RODAS"/>
    <e v="#N/A"/>
    <x v="2"/>
    <n v="1"/>
    <n v="0"/>
    <n v="270.5"/>
    <n v="302.33000000000004"/>
    <n v="6603.5291846913597"/>
    <n v="0"/>
    <n v="31.830000000000041"/>
    <n v="31.830000000000041"/>
    <n v="21.842123456790127"/>
    <n v="695.23478962963065"/>
    <s v=""/>
    <s v="-"/>
    <s v="falta de consumo OP 01303601001   "/>
  </r>
  <r>
    <n v="31518"/>
    <n v="2701050023"/>
    <s v="-"/>
    <s v="PREPARADO ACIDO COLA"/>
    <e v="#N/A"/>
    <x v="2"/>
    <n v="1"/>
    <n v="115"/>
    <n v="395"/>
    <n v="372.21"/>
    <n v="7508.0340149999993"/>
    <n v="1.269999999999996"/>
    <n v="-22.79000000000002"/>
    <n v="-24.060000000000016"/>
    <n v="20.171499999999998"/>
    <n v="-459.70848500000039"/>
    <s v=""/>
    <s v="-"/>
    <m/>
  </r>
  <r>
    <n v="30758"/>
    <n v="2701160011"/>
    <s v="-"/>
    <s v="CAIXA CER BAMBOA LAGER 12X330ML"/>
    <e v="#N/A"/>
    <x v="3"/>
    <n v="1"/>
    <n v="39805"/>
    <n v="32600"/>
    <n v="34779"/>
    <n v="54008.523981693361"/>
    <n v="-1662"/>
    <n v="2179"/>
    <n v="3841"/>
    <n v="1.5529061784897025"/>
    <n v="3383.7825629290619"/>
    <s v=""/>
    <s v="-"/>
    <m/>
  </r>
  <r>
    <n v="30756"/>
    <n v="2701160008"/>
    <s v="-"/>
    <s v="CAIXA CER BAMBOA PILSEN 12X300ML"/>
    <e v="#N/A"/>
    <x v="3"/>
    <n v="1"/>
    <n v="0"/>
    <n v="0"/>
    <n v="0"/>
    <n v="0"/>
    <n v="0"/>
    <n v="0"/>
    <n v="0"/>
    <n v="1.3587996434584531"/>
    <n v="0"/>
    <s v=""/>
    <s v="-"/>
    <s v="OK"/>
  </r>
  <r>
    <n v="1444"/>
    <n v="2701160007"/>
    <s v="-"/>
    <s v="CAIXA CER BAMBOA PILSEN 6X600ML"/>
    <e v="#N/A"/>
    <x v="3"/>
    <n v="1"/>
    <n v="0"/>
    <n v="0"/>
    <n v="0"/>
    <n v="0"/>
    <n v="0"/>
    <n v="0"/>
    <n v="0"/>
    <n v="2.1716379133992501"/>
    <n v="0"/>
    <s v=""/>
    <s v="-"/>
    <s v="OK"/>
  </r>
  <r>
    <n v="30739"/>
    <n v="2701160006"/>
    <s v="-"/>
    <s v="CAIXA CER MOEMA 12X300ML"/>
    <e v="#N/A"/>
    <x v="3"/>
    <n v="1"/>
    <n v="4400"/>
    <n v="4400"/>
    <n v="4400"/>
    <n v="8173.3211366290443"/>
    <n v="0"/>
    <n v="0"/>
    <n v="0"/>
    <n v="1.8575729855975101"/>
    <n v="0"/>
    <s v=""/>
    <s v="-"/>
    <s v="OK"/>
  </r>
  <r>
    <n v="30738"/>
    <n v="2701160005"/>
    <s v="-"/>
    <s v="CAIXA CER MOEMA 6X600ML"/>
    <e v="#N/A"/>
    <x v="3"/>
    <n v="1"/>
    <n v="10597"/>
    <n v="10537"/>
    <n v="11537"/>
    <n v="15676.471096291478"/>
    <n v="-1000"/>
    <n v="1000"/>
    <n v="2000"/>
    <n v="1.3587996096291477"/>
    <n v="1358.7996096291477"/>
    <s v=""/>
    <s v="-"/>
    <s v="OK"/>
  </r>
  <r>
    <n v="32711"/>
    <n v="2701160001"/>
    <s v="-"/>
    <s v="CAIXA GIN JAMES COOK 6X900ML"/>
    <e v="#N/A"/>
    <x v="3"/>
    <n v="1"/>
    <n v="800"/>
    <n v="0"/>
    <n v="20"/>
    <n v="49.963350083752104"/>
    <n v="-15"/>
    <n v="20"/>
    <n v="35"/>
    <n v="2.498167504187605"/>
    <n v="49.963350083752104"/>
    <s v=""/>
    <s v="-"/>
    <m/>
  </r>
  <r>
    <n v="31584"/>
    <n v="2701160012"/>
    <s v="-"/>
    <s v="CAIXA REFRIGERANTE REFRIKO TUBAINA 12X300ML"/>
    <e v="#N/A"/>
    <x v="3"/>
    <n v="1"/>
    <n v="17200"/>
    <n v="25425"/>
    <n v="28252"/>
    <n v="44532.760646735231"/>
    <n v="-454"/>
    <n v="2827"/>
    <n v="3281"/>
    <n v="1.576269313561349"/>
    <n v="4456.1133494379337"/>
    <s v=""/>
    <s v="-"/>
    <m/>
  </r>
  <r>
    <m/>
    <n v="2701160013"/>
    <s v="-"/>
    <s v="CAIXA REFRIGERANTE REFRIKO TUBAINA 12X355ML"/>
    <e v="#N/A"/>
    <x v="3"/>
    <n v="1"/>
    <n v="21167"/>
    <n v="18812"/>
    <n v="18877"/>
    <n v="35614.631246093748"/>
    <n v="0"/>
    <n v="65"/>
    <n v="65"/>
    <n v="1.8866679687499999"/>
    <n v="122.63341796875"/>
    <s v=""/>
    <s v="-"/>
    <m/>
  </r>
  <r>
    <m/>
    <n v="2701160009"/>
    <s v="-"/>
    <s v="CAIXA REFRIGERANTE REFRIKO TUBAINA S/ ACUCARES 12X300ML"/>
    <e v="#N/A"/>
    <x v="3"/>
    <n v="1"/>
    <n v="26875"/>
    <n v="23945"/>
    <n v="24182"/>
    <n v="37122.879668261565"/>
    <n v="0"/>
    <n v="237"/>
    <n v="237"/>
    <n v="1.5351451355661883"/>
    <n v="363.82939712918659"/>
    <s v=""/>
    <s v="-"/>
    <m/>
  </r>
  <r>
    <n v="32714"/>
    <n v="2701160002"/>
    <s v="-"/>
    <s v="CAIXA VODKA JAMES COOK 6X900ML"/>
    <e v="#N/A"/>
    <x v="3"/>
    <n v="1"/>
    <n v="4804"/>
    <n v="3284"/>
    <n v="3112"/>
    <n v="7774.2853703077426"/>
    <n v="-44"/>
    <n v="-172"/>
    <n v="-128"/>
    <n v="2.4981636794048017"/>
    <n v="-429.68415285762586"/>
    <s v=""/>
    <s v="-"/>
    <m/>
  </r>
  <r>
    <n v="30574"/>
    <n v="2701240002"/>
    <s v="-"/>
    <s v="CANTONEIRA SIMPLES 100X100X1580MM"/>
    <e v="#N/A"/>
    <x v="3"/>
    <n v="1"/>
    <n v="6360"/>
    <n v="6200"/>
    <n v="4126.6766900000002"/>
    <n v="5035.4694446410458"/>
    <n v="120.86009999999987"/>
    <n v="-2073.3233099999998"/>
    <n v="-2194.1834099999996"/>
    <n v="1.2202238805970151"/>
    <n v="-2529.9186150604478"/>
    <s v=""/>
    <s v="-"/>
    <m/>
  </r>
  <r>
    <m/>
    <n v="2701240004"/>
    <s v="-"/>
    <s v="CHAPA SEM IMPRESSAO 1000X1200MM"/>
    <e v="#N/A"/>
    <x v="3"/>
    <n v="1"/>
    <n v="15828.571428571429"/>
    <n v="40650"/>
    <n v="49041.123910000002"/>
    <n v="51921.140663759448"/>
    <n v="-5643.8971214285721"/>
    <n v="8391.1239100000021"/>
    <n v="14035.021031428574"/>
    <n v="1.058726565056805"/>
    <n v="8883.9057942003292"/>
    <s v=""/>
    <s v="-"/>
    <m/>
  </r>
  <r>
    <m/>
    <n v="2701240005"/>
    <s v="-"/>
    <s v="CHAPA SEM IMPRESSAO CORRUGADA 1000X1200MM"/>
    <e v="#N/A"/>
    <x v="3"/>
    <n v="1"/>
    <n v="8300"/>
    <n v="7600"/>
    <n v="7715.0032600000004"/>
    <n v="26420.679144537022"/>
    <n v="161.63712000000032"/>
    <n v="115.00326000000041"/>
    <n v="-46.633859999999913"/>
    <n v="3.4245843137254903"/>
    <n v="393.83836022329552"/>
    <s v=""/>
    <s v="-"/>
    <m/>
  </r>
  <r>
    <n v="60"/>
    <n v="3002020007"/>
    <s v="-"/>
    <s v="CARVAO ATIVADO"/>
    <e v="#N/A"/>
    <x v="4"/>
    <n v="1"/>
    <n v="355"/>
    <n v="800"/>
    <n v="860"/>
    <n v="9072.7420000000002"/>
    <n v="-5"/>
    <n v="60"/>
    <n v="65"/>
    <n v="10.5497"/>
    <n v="632.98199999999997"/>
    <s v=""/>
    <s v="-"/>
    <m/>
  </r>
  <r>
    <n v="30257"/>
    <n v="2701090003"/>
    <s v="-"/>
    <s v="ACIDO LACTICO"/>
    <e v="#N/A"/>
    <x v="5"/>
    <n v="1"/>
    <n v="325"/>
    <n v="900"/>
    <n v="974.40008999999998"/>
    <n v="8954.2357070537128"/>
    <n v="0"/>
    <n v="74.400089999999977"/>
    <n v="74.400089999999977"/>
    <n v="9.1894857142857127"/>
    <n v="683.69856419657106"/>
    <s v=""/>
    <s v="-"/>
    <m/>
  </r>
  <r>
    <n v="31198"/>
    <n v="3103110072"/>
    <s v="-"/>
    <s v="ACIDO TANICO"/>
    <e v="#N/A"/>
    <x v="5"/>
    <n v="1"/>
    <n v="13"/>
    <n v="13"/>
    <n v="13"/>
    <n v="4745.1598999999997"/>
    <n v="0"/>
    <n v="0"/>
    <n v="0"/>
    <n v="365.01229999999998"/>
    <n v="0"/>
    <s v=""/>
    <s v="-"/>
    <s v="OK"/>
  </r>
  <r>
    <n v="30247"/>
    <n v="2701210005"/>
    <s v="-"/>
    <s v="ALGINATO PROPILENO GLICOL"/>
    <e v="#N/A"/>
    <x v="5"/>
    <n v="1"/>
    <n v="960"/>
    <n v="950"/>
    <n v="838.1"/>
    <n v="176007.70480000004"/>
    <n v="12.799999999999955"/>
    <n v="-111.89999999999998"/>
    <n v="-124.69999999999993"/>
    <n v="210.00800000000004"/>
    <n v="-23499.895199999999"/>
    <s v=""/>
    <s v="-"/>
    <m/>
  </r>
  <r>
    <n v="31998"/>
    <n v="2701090005"/>
    <s v="-"/>
    <s v="ANTIOXIDANTE INNODOX BEER"/>
    <e v="#N/A"/>
    <x v="5"/>
    <n v="1"/>
    <n v="125"/>
    <n v="100"/>
    <n v="65.080060000000003"/>
    <n v="1782.0612509559999"/>
    <n v="17.519940000000005"/>
    <n v="-34.919939999999997"/>
    <n v="-52.439880000000002"/>
    <n v="27.382599999999996"/>
    <n v="-956.19874904399978"/>
    <s v=""/>
    <s v="-"/>
    <m/>
  </r>
  <r>
    <m/>
    <n v="2701210008"/>
    <s v="-"/>
    <s v="BREWERS CLAREX"/>
    <e v="#N/A"/>
    <x v="5"/>
    <n v="1"/>
    <n v="50"/>
    <n v="50"/>
    <n v="40"/>
    <n v="12273.019999999999"/>
    <n v="10"/>
    <n v="-10"/>
    <n v="-20"/>
    <n v="306.82549999999998"/>
    <n v="-3068.2549999999997"/>
    <s v=""/>
    <s v="-"/>
    <s v="OK"/>
  </r>
  <r>
    <n v="30256"/>
    <n v="2701250001"/>
    <s v="-"/>
    <s v="CLORETO CALCIO"/>
    <e v="#N/A"/>
    <x v="5"/>
    <n v="1"/>
    <n v="825"/>
    <n v="1050"/>
    <n v="1113.83"/>
    <n v="4986.0822716000002"/>
    <n v="0"/>
    <n v="63.829999999999927"/>
    <n v="63.829999999999927"/>
    <n v="4.4765200000000007"/>
    <n v="285.73627159999972"/>
    <s v=""/>
    <s v="-"/>
    <m/>
  </r>
  <r>
    <n v="30356"/>
    <n v="2701060006"/>
    <s v="-"/>
    <s v="CORANTE CARAMELO CERVEJA"/>
    <e v="#N/A"/>
    <x v="5"/>
    <n v="1"/>
    <n v="700"/>
    <n v="560"/>
    <n v="363.25817000000001"/>
    <n v="2645.0816628630951"/>
    <n v="131.29999999999995"/>
    <n v="-196.74182999999999"/>
    <n v="-328.04182999999995"/>
    <n v="7.2815476190476183"/>
    <n v="-1432.5850038035712"/>
    <s v=""/>
    <s v="-"/>
    <m/>
  </r>
  <r>
    <m/>
    <n v="2701210007"/>
    <s v="-"/>
    <s v="ENZIMAS LISOBEER"/>
    <e v="#N/A"/>
    <x v="5"/>
    <n v="1"/>
    <n v="5.5"/>
    <n v="5.5"/>
    <n v="5.5"/>
    <n v="3617.9329999999995"/>
    <n v="0"/>
    <n v="0"/>
    <n v="0"/>
    <n v="657.80599999999993"/>
    <n v="0"/>
    <s v=""/>
    <s v="-"/>
    <s v="OK"/>
  </r>
  <r>
    <n v="31828"/>
    <n v="2701210004"/>
    <s v="-"/>
    <s v="ENZIMAS ULTRAFLO"/>
    <e v="#N/A"/>
    <x v="5"/>
    <n v="1"/>
    <n v="120"/>
    <n v="75"/>
    <n v="82.3"/>
    <n v="5444.6319416666656"/>
    <n v="0"/>
    <n v="7.2999999999999972"/>
    <n v="7.2999999999999972"/>
    <n v="66.155916666666656"/>
    <n v="482.9381916666664"/>
    <s v=""/>
    <s v="-"/>
    <m/>
  </r>
  <r>
    <n v="30254"/>
    <n v="2701210003"/>
    <s v="-"/>
    <s v="ESTABILIZANTE PVPP CLEAR MAX"/>
    <e v="#N/A"/>
    <x v="5"/>
    <n v="1"/>
    <n v="160"/>
    <n v="100"/>
    <n v="98.163200000000003"/>
    <n v="12071.50172416"/>
    <n v="0.68879999999998631"/>
    <n v="-1.8367999999999967"/>
    <n v="-2.525599999999983"/>
    <n v="122.9738"/>
    <n v="-225.87827583999959"/>
    <s v=""/>
    <s v="-"/>
    <m/>
  </r>
  <r>
    <n v="2041"/>
    <n v="2701220001"/>
    <s v="-"/>
    <s v="FERMENTO CERVEJEIRO FERMENTIS W-34/70"/>
    <e v="#N/A"/>
    <x v="5"/>
    <n v="1"/>
    <n v="12"/>
    <n v="12"/>
    <n v="10.5"/>
    <n v="9153.8160000000007"/>
    <n v="1.5"/>
    <n v="-1.5"/>
    <n v="-3"/>
    <n v="871.79200000000003"/>
    <n v="-1307.6880000000001"/>
    <s v=""/>
    <s v="-"/>
    <s v="OK"/>
  </r>
  <r>
    <m/>
    <n v="2701210009"/>
    <s v="-"/>
    <s v="MATUFAST DIMETILPOLISILOXANO"/>
    <e v="#N/A"/>
    <x v="5"/>
    <n v="1"/>
    <n v="21"/>
    <n v="21"/>
    <n v="21"/>
    <n v="16306.970399999995"/>
    <n v="0"/>
    <n v="0"/>
    <n v="0"/>
    <n v="776.52239999999972"/>
    <n v="0"/>
    <s v=""/>
    <s v="-"/>
    <s v="OK"/>
  </r>
  <r>
    <n v="30606"/>
    <n v="2701210002"/>
    <s v="-"/>
    <s v="SILICA HP 9000 DERACLAR"/>
    <e v="#N/A"/>
    <x v="5"/>
    <n v="1"/>
    <n v="6780"/>
    <n v="3510"/>
    <n v="1247.04988"/>
    <n v="37127.396267560347"/>
    <n v="2127.9501199999995"/>
    <n v="-2262.95012"/>
    <n v="-4390.900239999999"/>
    <n v="29.772182222222217"/>
    <n v="-67372.963332439627"/>
    <s v=""/>
    <s v="-"/>
    <m/>
  </r>
  <r>
    <m/>
    <n v="2701210006"/>
    <s v="-"/>
    <s v="TANINO SETABREW"/>
    <e v="#N/A"/>
    <x v="5"/>
    <n v="1"/>
    <n v="12"/>
    <n v="14"/>
    <n v="12"/>
    <n v="4578.5600000000004"/>
    <n v="0"/>
    <n v="-2"/>
    <n v="-2"/>
    <n v="381.54666666666668"/>
    <n v="-763.09333333333336"/>
    <s v=""/>
    <s v="-"/>
    <m/>
  </r>
  <r>
    <n v="2032"/>
    <n v="2701190004"/>
    <s v="-"/>
    <s v="XAROPE HIGH MALTOSE"/>
    <e v="#N/A"/>
    <x v="5"/>
    <n v="1"/>
    <n v="54430"/>
    <n v="16464"/>
    <n v="15106.295"/>
    <n v="35172.439535927413"/>
    <n v="-643.30000000000291"/>
    <n v="-1357.7049999999999"/>
    <n v="-714.40499999999702"/>
    <n v="2.3283299800465578"/>
    <n v="-3161.1852555591117"/>
    <s v=""/>
    <s v="-"/>
    <m/>
  </r>
  <r>
    <n v="31334"/>
    <n v="2701050024"/>
    <s v="-"/>
    <s v="CONCENTRADO BEBIDA ENERGETICA AF883 ACAI ADM"/>
    <e v="#N/A"/>
    <x v="6"/>
    <n v="58.54"/>
    <n v="0"/>
    <n v="0"/>
    <n v="0.6"/>
    <n v="18.279978505284692"/>
    <n v="-1.0249402118209771E-2"/>
    <n v="0.6"/>
    <n v="0.61024940211820977"/>
    <n v="30.466630842141154"/>
    <n v="18.279978505284692"/>
    <s v=""/>
    <s v="-"/>
    <s v="OK"/>
  </r>
  <r>
    <n v="48"/>
    <n v="2701050025"/>
    <n v="2701050040"/>
    <s v="CONCENTRADO BEBIDA ENERGETICA TRADICIONAL ADM"/>
    <e v="#N/A"/>
    <x v="6"/>
    <n v="57.44"/>
    <n v="83"/>
    <n v="12981.439999999999"/>
    <n v="16014.398999999999"/>
    <n v="491691.49677279935"/>
    <n v="-1.6579038997214568"/>
    <n v="3032.9590000000007"/>
    <n v="3034.6169038997223"/>
    <n v="30.70308768832345"/>
    <n v="93121.206132089821"/>
    <s v=""/>
    <s v="-"/>
    <m/>
  </r>
  <r>
    <n v="1764"/>
    <n v="2701050022"/>
    <s v="-"/>
    <s v="CONCENTRADO TUBAINA 7205 INTERAMERICAS"/>
    <e v="#N/A"/>
    <x v="6"/>
    <n v="1"/>
    <n v="484"/>
    <n v="2158"/>
    <n v="2227.09"/>
    <n v="51386.380711428566"/>
    <n v="-9.589999999999975"/>
    <n v="69.090000000000146"/>
    <n v="78.680000000000121"/>
    <n v="23.073329192546581"/>
    <n v="1594.1363139130467"/>
    <s v=""/>
    <s v="-"/>
    <m/>
  </r>
  <r>
    <n v="30058"/>
    <n v="2901050016"/>
    <s v="-"/>
    <s v="CONCENTRADO TUBAINA FUNADA"/>
    <e v="#N/A"/>
    <x v="6"/>
    <n v="15.38"/>
    <n v="9"/>
    <n v="0"/>
    <n v="348.74"/>
    <n v="10856.903916883397"/>
    <n v="0"/>
    <n v="348.74"/>
    <n v="348.74"/>
    <n v="31.131799956653659"/>
    <n v="10856.903916883397"/>
    <s v=""/>
    <s v="-"/>
    <m/>
  </r>
  <r>
    <n v="31341"/>
    <n v="2701130008"/>
    <s v="-"/>
    <s v="POLPA ACAI DESIDRATADA SOLUVEL"/>
    <e v="#N/A"/>
    <x v="6"/>
    <n v="1"/>
    <n v="0"/>
    <n v="0"/>
    <n v="5.0000000000000001E-4"/>
    <n v="2.2111599999999999E-2"/>
    <n v="0"/>
    <n v="5.0000000000000001E-4"/>
    <n v="5.0000000000000001E-4"/>
    <n v="44.223199999999999"/>
    <n v="2.2111599999999999E-2"/>
    <s v=""/>
    <s v="-"/>
    <m/>
  </r>
  <r>
    <n v="33"/>
    <n v="2701090001"/>
    <s v="-"/>
    <s v="ACIDO ASCORBICO"/>
    <e v="#N/A"/>
    <x v="7"/>
    <n v="1"/>
    <n v="0"/>
    <n v="0"/>
    <n v="0"/>
    <n v="0"/>
    <n v="-6.24"/>
    <n v="0"/>
    <n v="6.24"/>
    <n v="14.866400000000001"/>
    <n v="0"/>
    <s v=""/>
    <s v="-"/>
    <m/>
  </r>
  <r>
    <n v="112"/>
    <n v="2701090002"/>
    <s v="-"/>
    <s v="ACIDO CITRICO"/>
    <e v="#N/A"/>
    <x v="7"/>
    <n v="1"/>
    <n v="5375"/>
    <n v="16103.5"/>
    <n v="16115.72675"/>
    <n v="118185.05048059358"/>
    <n v="-591.01674999999977"/>
    <n v="12.226749999999811"/>
    <n v="603.24349999999959"/>
    <n v="7.3335228571428575"/>
    <n v="89.665150593570047"/>
    <s v=""/>
    <s v="-"/>
    <m/>
  </r>
  <r>
    <m/>
    <n v="2701090007"/>
    <s v="-"/>
    <s v="ACIDO MALICO"/>
    <e v="#N/A"/>
    <x v="7"/>
    <n v="1"/>
    <n v="0"/>
    <n v="0"/>
    <n v="1.72146"/>
    <n v="15.326502672"/>
    <n v="-4.0000000000000003E-5"/>
    <n v="1.72146"/>
    <n v="1.7215"/>
    <n v="8.9032"/>
    <n v="15.326502672"/>
    <s v=""/>
    <s v="-"/>
    <m/>
  </r>
  <r>
    <n v="771"/>
    <n v="2701090004"/>
    <s v="-"/>
    <s v="ACIDO TARTARICO"/>
    <e v="#N/A"/>
    <x v="7"/>
    <n v="1"/>
    <n v="147"/>
    <n v="282.5"/>
    <n v="301.48822000000001"/>
    <n v="10064.407892533502"/>
    <n v="19.53"/>
    <n v="18.988220000000013"/>
    <n v="-0.5417799999999886"/>
    <n v="33.382425000000005"/>
    <n v="633.87283003350046"/>
    <s v=""/>
    <s v="-"/>
    <m/>
  </r>
  <r>
    <n v="36"/>
    <n v="2701100002"/>
    <s v="-"/>
    <s v="BENZOATO SODIO"/>
    <e v="#N/A"/>
    <x v="7"/>
    <n v="1"/>
    <n v="194.5"/>
    <n v="1436.5"/>
    <n v="2937.607"/>
    <n v="29027.513137426668"/>
    <n v="-1537.037"/>
    <n v="1501.107"/>
    <n v="3038.1440000000002"/>
    <n v="9.8813466666666674"/>
    <n v="14832.958650760002"/>
    <s v=""/>
    <s v="-"/>
    <m/>
  </r>
  <r>
    <n v="31340"/>
    <n v="2701090006"/>
    <s v="-"/>
    <s v="CITRATO SODIO"/>
    <e v="#N/A"/>
    <x v="7"/>
    <n v="1"/>
    <n v="1188"/>
    <n v="901.5"/>
    <n v="855.0155400000001"/>
    <n v="6034.1695716852009"/>
    <n v="31.76520000000005"/>
    <n v="-46.484459999999899"/>
    <n v="-78.249659999999949"/>
    <n v="7.0573800000000002"/>
    <n v="-328.05849831479929"/>
    <s v=""/>
    <s v="-"/>
    <m/>
  </r>
  <r>
    <n v="31338"/>
    <n v="2701120001"/>
    <s v="-"/>
    <s v="PREMIX CAFEINA/ TAURINA/ VITAMINAS ENERGETICO"/>
    <e v="#N/A"/>
    <x v="7"/>
    <n v="1"/>
    <n v="3098"/>
    <n v="3705"/>
    <n v="2037.1"/>
    <n v="31720.369923666665"/>
    <n v="-66.349999999999909"/>
    <n v="-1667.9"/>
    <n v="-1601.5500000000002"/>
    <n v="15.571336666666667"/>
    <n v="-25971.432426333336"/>
    <s v=""/>
    <s v="-"/>
    <m/>
  </r>
  <r>
    <n v="34"/>
    <n v="2701100001"/>
    <s v="-"/>
    <s v="SORBATO POTASSIO"/>
    <e v="#N/A"/>
    <x v="7"/>
    <n v="1"/>
    <n v="404.5"/>
    <n v="367.5"/>
    <n v="401.06889000000001"/>
    <n v="5563.534059339001"/>
    <n v="-36.738889999999969"/>
    <n v="33.56889000000001"/>
    <n v="70.30777999999998"/>
    <n v="13.871766666666669"/>
    <n v="465.65980933900022"/>
    <s v=""/>
    <s v="-"/>
    <m/>
  </r>
  <r>
    <n v="31332"/>
    <n v="2701060009"/>
    <s v="-"/>
    <s v="CORANTE AMARELO SUNSET"/>
    <e v="#N/A"/>
    <x v="8"/>
    <n v="1"/>
    <n v="20"/>
    <n v="15"/>
    <n v="17.693100000000001"/>
    <n v="733.41438119999998"/>
    <n v="-0.92353999999999914"/>
    <n v="2.6931000000000012"/>
    <n v="3.6166400000000003"/>
    <n v="41.451999999999998"/>
    <n v="111.63438120000005"/>
    <s v=""/>
    <s v="-"/>
    <m/>
  </r>
  <r>
    <n v="31333"/>
    <n v="2701060003"/>
    <s v="-"/>
    <s v="CORANTE AMARELO TARTRAZINA"/>
    <e v="#N/A"/>
    <x v="8"/>
    <n v="1"/>
    <n v="6.2"/>
    <n v="5"/>
    <n v="4.7475700000000005"/>
    <n v="211.37131154000005"/>
    <n v="0.16170000000000062"/>
    <n v="-0.25242999999999949"/>
    <n v="-0.41413000000000011"/>
    <n v="44.522000000000006"/>
    <n v="-11.238688459999979"/>
    <s v=""/>
    <s v="-"/>
    <m/>
  </r>
  <r>
    <n v="31339"/>
    <n v="2701060008"/>
    <s v="-"/>
    <s v="CORANTE AZUL BRILHANTE"/>
    <e v="#N/A"/>
    <x v="8"/>
    <n v="1"/>
    <n v="9.1950000000000003"/>
    <n v="5"/>
    <n v="1.85788"/>
    <n v="190.33609023999995"/>
    <n v="5.0430999999999999"/>
    <n v="-3.1421200000000002"/>
    <n v="-8.1852200000000011"/>
    <n v="102.44799999999998"/>
    <n v="-321.90390975999998"/>
    <s v=""/>
    <s v="-"/>
    <m/>
  </r>
  <r>
    <n v="37"/>
    <n v="2701060007"/>
    <s v="-"/>
    <s v="CORANTE CARAMELO CLASSE IV DPC"/>
    <e v="#N/A"/>
    <x v="8"/>
    <n v="1"/>
    <n v="452"/>
    <n v="1268"/>
    <n v="1291.99"/>
    <n v="8488.2128012500016"/>
    <n v="-19.629999999999995"/>
    <n v="23.990000000000009"/>
    <n v="43.620000000000005"/>
    <n v="6.5698750000000006"/>
    <n v="157.61130125000008"/>
    <s v=""/>
    <s v="-"/>
    <m/>
  </r>
  <r>
    <n v="31785"/>
    <n v="2701060004"/>
    <s v="-"/>
    <s v="CORANTE MARACUJA 6035 SAPORITI"/>
    <e v="#N/A"/>
    <x v="8"/>
    <n v="1"/>
    <n v="0"/>
    <n v="0"/>
    <n v="0"/>
    <n v="0"/>
    <n v="0"/>
    <n v="0"/>
    <n v="0"/>
    <n v="24.0075"/>
    <n v="0"/>
    <s v=""/>
    <s v="-"/>
    <s v="OK"/>
  </r>
  <r>
    <n v="38"/>
    <n v="2701060002"/>
    <s v="-"/>
    <s v="CORANTE VERMELHO 3167 SAPORITI"/>
    <e v="#N/A"/>
    <x v="8"/>
    <n v="1"/>
    <n v="0"/>
    <n v="0"/>
    <n v="4"/>
    <n v="67.74499999999999"/>
    <n v="-4"/>
    <n v="4"/>
    <n v="8"/>
    <n v="16.936249999999998"/>
    <n v="67.74499999999999"/>
    <s v=""/>
    <s v="-"/>
    <s v="OK"/>
  </r>
  <r>
    <n v="31396"/>
    <n v="2701060010"/>
    <s v="-"/>
    <s v="CORANTE VERMELHO AMARANTO"/>
    <e v="#N/A"/>
    <x v="8"/>
    <n v="1"/>
    <n v="30"/>
    <n v="25"/>
    <n v="28.401589999999999"/>
    <n v="2189.322364355"/>
    <n v="-2.9689600000000027"/>
    <n v="3.4015899999999988"/>
    <n v="6.3705500000000015"/>
    <n v="77.084500000000006"/>
    <n v="262.20986435499992"/>
    <s v=""/>
    <s v="-"/>
    <m/>
  </r>
  <r>
    <n v="2199"/>
    <n v="2701060001"/>
    <s v="-"/>
    <s v="CORANTE VERMELHO PONCEAU"/>
    <e v="#N/A"/>
    <x v="8"/>
    <n v="1"/>
    <n v="9.1999999999999993"/>
    <n v="5"/>
    <n v="7.0339999999999998"/>
    <n v="382.53002200000003"/>
    <n v="1.1915899999999997"/>
    <n v="2.0339999999999998"/>
    <n v="0.8424100000000001"/>
    <n v="54.383000000000003"/>
    <n v="110.615022"/>
    <s v=""/>
    <s v="-"/>
    <m/>
  </r>
  <r>
    <n v="32718"/>
    <n v="2701050002"/>
    <s v="-"/>
    <s v="COMPOSTO DESTILADO DE ERVAS AROMATICAS GIN BRUNHOLI"/>
    <e v="#N/A"/>
    <x v="9"/>
    <n v="1"/>
    <n v="1400"/>
    <n v="0"/>
    <n v="86"/>
    <n v="1535.96"/>
    <n v="968"/>
    <n v="86"/>
    <n v="-882"/>
    <n v="17.86"/>
    <n v="1535.96"/>
    <s v=""/>
    <s v="-"/>
    <m/>
  </r>
  <r>
    <n v="1768"/>
    <n v="2701070006"/>
    <s v="-"/>
    <s v="ACESULFAME POTASSIO"/>
    <e v="#N/A"/>
    <x v="10"/>
    <n v="1"/>
    <n v="109"/>
    <n v="177.3"/>
    <n v="177.73505999999998"/>
    <n v="4279.6203024689985"/>
    <n v="-2.9850600000000043"/>
    <n v="0.43505999999996448"/>
    <n v="3.4201199999999687"/>
    <n v="24.078649999999996"/>
    <n v="10.475657468999144"/>
    <s v=""/>
    <s v="-"/>
    <m/>
  </r>
  <r>
    <n v="32420"/>
    <n v="2701070005"/>
    <s v="-"/>
    <s v="ASPARTAME"/>
    <e v="#N/A"/>
    <x v="10"/>
    <n v="1"/>
    <n v="26.5"/>
    <n v="75"/>
    <n v="75.760000000000005"/>
    <n v="3706.3458720000003"/>
    <n v="-1.1900000000000013"/>
    <n v="0.76000000000000512"/>
    <n v="1.9500000000000064"/>
    <n v="48.922200000000004"/>
    <n v="37.180872000000257"/>
    <s v=""/>
    <s v="-"/>
    <m/>
  </r>
  <r>
    <n v="2205"/>
    <n v="2701070004"/>
    <s v="-"/>
    <s v="CICLAMATO SODIO"/>
    <e v="#N/A"/>
    <x v="10"/>
    <n v="1"/>
    <n v="143"/>
    <n v="78"/>
    <n v="92.984999999999999"/>
    <n v="1052.97608775"/>
    <n v="-12.835000000000008"/>
    <n v="14.984999999999999"/>
    <n v="27.820000000000007"/>
    <n v="11.324149999999999"/>
    <n v="169.69238774999999"/>
    <s v=""/>
    <s v="-"/>
    <m/>
  </r>
  <r>
    <n v="2092"/>
    <n v="2701070003"/>
    <s v="-"/>
    <s v="NEOTAME"/>
    <e v="#N/A"/>
    <x v="10"/>
    <n v="1"/>
    <n v="2"/>
    <n v="21"/>
    <n v="20.470510000000001"/>
    <n v="3176.3680956800004"/>
    <n v="0.56949000000000005"/>
    <n v="-0.52948999999999913"/>
    <n v="-1.0989799999999992"/>
    <n v="155.16800000000001"/>
    <n v="-82.159904319999868"/>
    <s v=""/>
    <s v="-"/>
    <m/>
  </r>
  <r>
    <n v="2206"/>
    <n v="2701070002"/>
    <s v="-"/>
    <s v="SACARINA"/>
    <e v="#N/A"/>
    <x v="10"/>
    <n v="1"/>
    <n v="41.5"/>
    <n v="122"/>
    <n v="130.547"/>
    <n v="3484.0731485333326"/>
    <n v="-6.8770000000000024"/>
    <n v="8.546999999999997"/>
    <n v="15.423999999999999"/>
    <n v="26.688266666666664"/>
    <n v="228.1046151999999"/>
    <s v=""/>
    <s v="-"/>
    <m/>
  </r>
  <r>
    <n v="1770"/>
    <n v="2701070001"/>
    <s v="-"/>
    <s v="SUCRALOSE"/>
    <e v="#N/A"/>
    <x v="10"/>
    <n v="1"/>
    <n v="215.5"/>
    <n v="205.3"/>
    <n v="265.73900000000003"/>
    <n v="19191.861912080003"/>
    <n v="-7.8389999999999986"/>
    <n v="60.439000000000021"/>
    <n v="68.27800000000002"/>
    <n v="72.22072"/>
    <n v="4364.948096080002"/>
    <s v=""/>
    <s v="-"/>
    <m/>
  </r>
  <r>
    <n v="30816"/>
    <n v="2701230040"/>
    <s v="-"/>
    <s v="CERVEJA FILTRADA BAMBOA LAGER"/>
    <n v="11900"/>
    <x v="11"/>
    <n v="1"/>
    <n v="0"/>
    <n v="0"/>
    <n v="18154.900000000001"/>
    <n v="13473.167144632172"/>
    <n v="0"/>
    <n v="18154.900000000001"/>
    <n v="18154.900000000001"/>
    <n v="0.74212290591697949"/>
    <n v="13473.167144632172"/>
    <s v=""/>
    <s v="-"/>
    <m/>
  </r>
  <r>
    <n v="30258"/>
    <n v="2701230041"/>
    <s v="-"/>
    <s v="CERVEJA FILTRADA BAMBOA PILSEN"/>
    <e v="#N/A"/>
    <x v="11"/>
    <n v="1"/>
    <n v="0"/>
    <n v="0"/>
    <n v="0"/>
    <n v="0"/>
    <n v="0"/>
    <n v="0"/>
    <n v="0"/>
    <n v="0.74212290591697949"/>
    <n v="0"/>
    <s v=""/>
    <s v="-"/>
    <s v="OK"/>
  </r>
  <r>
    <n v="30353"/>
    <n v="2701230038"/>
    <s v="-"/>
    <s v="CERVEJA FILTRADA MOEMA"/>
    <n v="265084"/>
    <x v="11"/>
    <n v="1"/>
    <n v="102975"/>
    <n v="0"/>
    <n v="43296"/>
    <n v="22807.533003957924"/>
    <n v="-88119.644"/>
    <n v="43296"/>
    <n v="131415.644"/>
    <n v="0.52678152725327798"/>
    <n v="22807.533003957924"/>
    <s v=""/>
    <s v="-"/>
    <m/>
  </r>
  <r>
    <n v="30783"/>
    <n v="2701230036"/>
    <s v="-"/>
    <s v="CERVEJA MATURADA BAMBOA LAGER"/>
    <n v="56.000000000000007"/>
    <x v="11"/>
    <n v="1"/>
    <n v="50780"/>
    <n v="0"/>
    <n v="0"/>
    <n v="0"/>
    <n v="0"/>
    <n v="0"/>
    <n v="0"/>
    <n v="0.71949980058364615"/>
    <n v="0"/>
    <s v=""/>
    <s v="-"/>
    <s v="OK"/>
  </r>
  <r>
    <n v="30249"/>
    <n v="2701230035"/>
    <s v="-"/>
    <s v="CERVEJA MATURADA BAMBOA PILSEN"/>
    <e v="#N/A"/>
    <x v="11"/>
    <n v="1"/>
    <n v="0"/>
    <n v="0"/>
    <n v="0"/>
    <n v="0"/>
    <n v="0"/>
    <n v="0"/>
    <n v="0"/>
    <n v="0.71949980058364615"/>
    <n v="0"/>
    <s v=""/>
    <s v="-"/>
    <s v="OK"/>
  </r>
  <r>
    <n v="30352"/>
    <n v="2701230037"/>
    <s v="-"/>
    <s v="CERVEJA MATURADA MOEMA"/>
    <n v="294.59990999999997"/>
    <x v="11"/>
    <n v="1"/>
    <n v="691030"/>
    <n v="0"/>
    <n v="1009840"/>
    <n v="494692.84164912486"/>
    <n v="0"/>
    <n v="1009840"/>
    <n v="1009840"/>
    <n v="0.48987249628567381"/>
    <n v="494692.84164912486"/>
    <s v=""/>
    <s v="-"/>
    <m/>
  </r>
  <r>
    <n v="1861"/>
    <n v="2701230042"/>
    <s v="-"/>
    <s v="COMPOSTO COQUETEL CV BELLA ROMA"/>
    <n v="1609.3000000000002"/>
    <x v="11"/>
    <n v="1"/>
    <n v="12207"/>
    <n v="0"/>
    <n v="31425"/>
    <n v="0"/>
    <n v="-670"/>
    <n v="31425"/>
    <n v="32095"/>
    <n v="0"/>
    <n v="0"/>
    <s v=""/>
    <s v="-"/>
    <m/>
  </r>
  <r>
    <m/>
    <n v="2701230011"/>
    <s v="-"/>
    <s v="COMPOSTO COQUETEL NOCH LIMAO"/>
    <e v="#N/A"/>
    <x v="11"/>
    <n v="1"/>
    <n v="0"/>
    <n v="0"/>
    <n v="0"/>
    <n v="0"/>
    <n v="0"/>
    <n v="0"/>
    <n v="0"/>
    <n v="0.11037425068789308"/>
    <n v="0"/>
    <s v=""/>
    <s v="-"/>
    <s v="OK"/>
  </r>
  <r>
    <m/>
    <n v="2701230012"/>
    <s v="-"/>
    <s v="COMPOSTO COQUETEL NOCH MARACUJA"/>
    <e v="#N/A"/>
    <x v="11"/>
    <n v="1"/>
    <n v="0"/>
    <n v="0"/>
    <n v="0"/>
    <n v="0"/>
    <n v="0"/>
    <n v="0"/>
    <n v="0"/>
    <n v="0.11037425068789308"/>
    <n v="0"/>
    <s v=""/>
    <s v="-"/>
    <s v="OK"/>
  </r>
  <r>
    <m/>
    <n v="2701230013"/>
    <s v="-"/>
    <s v="COMPOSTO COQUETEL NOCH MELANCIA/ MORANGO"/>
    <e v="#N/A"/>
    <x v="11"/>
    <n v="1"/>
    <n v="0"/>
    <n v="0"/>
    <n v="0"/>
    <n v="0"/>
    <n v="0"/>
    <n v="0"/>
    <n v="0"/>
    <n v="0.11037425068789308"/>
    <n v="0"/>
    <s v=""/>
    <s v="-"/>
    <s v="OK"/>
  </r>
  <r>
    <n v="31344"/>
    <n v="2701230031"/>
    <s v="-"/>
    <s v="COMPOSTO FURIOSO MACA VERDE E MELAO"/>
    <n v="1.74"/>
    <x v="11"/>
    <n v="1"/>
    <n v="0"/>
    <n v="0"/>
    <n v="0"/>
    <n v="0"/>
    <n v="0"/>
    <n v="0"/>
    <n v="0"/>
    <e v="#N/A"/>
    <n v="0"/>
    <s v=""/>
    <s v="-"/>
    <s v="OK"/>
  </r>
  <r>
    <n v="1961"/>
    <n v="2701230034"/>
    <s v="-"/>
    <s v="COMPOSTO FURIOSO MELANCIA E MORANGO"/>
    <n v="1.05"/>
    <x v="11"/>
    <n v="1"/>
    <n v="0"/>
    <n v="0"/>
    <n v="0"/>
    <n v="0"/>
    <n v="0"/>
    <n v="0"/>
    <n v="0"/>
    <e v="#N/A"/>
    <n v="0"/>
    <s v=""/>
    <s v="-"/>
    <s v="OK"/>
  </r>
  <r>
    <m/>
    <n v="2701230043"/>
    <s v="-"/>
    <s v="COMPOSTO FURIOSO MELANCIA E MORANGO ZERO"/>
    <n v="3.66"/>
    <x v="11"/>
    <n v="1"/>
    <n v="0"/>
    <n v="0"/>
    <n v="0"/>
    <n v="0"/>
    <n v="0"/>
    <n v="0"/>
    <n v="0"/>
    <n v="0.11037425068789308"/>
    <n v="0"/>
    <s v=""/>
    <s v="-"/>
    <s v="OK"/>
  </r>
  <r>
    <n v="1846"/>
    <n v="2701230017"/>
    <s v="-"/>
    <s v="COMPOSTO FURIOSO TRADICIONAL"/>
    <n v="6.1999999999999993"/>
    <x v="11"/>
    <n v="1"/>
    <n v="0"/>
    <n v="0"/>
    <n v="2718"/>
    <n v="0"/>
    <n v="0"/>
    <n v="2718"/>
    <n v="2718"/>
    <n v="0"/>
    <n v="0"/>
    <s v=""/>
    <s v="-"/>
    <m/>
  </r>
  <r>
    <m/>
    <n v="2701230014"/>
    <s v="-"/>
    <s v="COMPOSTO FURIOSO TRADICIONAL ZERO"/>
    <n v="0.27"/>
    <x v="11"/>
    <n v="1"/>
    <n v="0"/>
    <n v="0"/>
    <n v="0"/>
    <n v="0"/>
    <n v="0"/>
    <n v="0"/>
    <n v="0"/>
    <n v="0.11037425068789308"/>
    <n v="0"/>
    <s v=""/>
    <s v="-"/>
    <s v="OK"/>
  </r>
  <r>
    <n v="31343"/>
    <n v="2701230019"/>
    <s v="-"/>
    <s v="COMPOSTO FURIOSO TROPICAL"/>
    <n v="1.5899999999999999"/>
    <x v="11"/>
    <n v="1"/>
    <n v="0"/>
    <n v="0"/>
    <n v="0"/>
    <n v="0"/>
    <n v="0"/>
    <n v="0"/>
    <n v="0"/>
    <e v="#N/A"/>
    <n v="0"/>
    <s v=""/>
    <s v="-"/>
    <s v="OK"/>
  </r>
  <r>
    <m/>
    <n v="2701230047"/>
    <s v="-"/>
    <s v="COMPOSTO FURIOSO UVA VERDE E PESSEGO"/>
    <n v="0.8899999999999999"/>
    <x v="11"/>
    <n v="1"/>
    <n v="0"/>
    <n v="0"/>
    <n v="0"/>
    <n v="0"/>
    <n v="0"/>
    <n v="0"/>
    <n v="0"/>
    <n v="0.11037425068789308"/>
    <n v="0"/>
    <s v=""/>
    <s v="-"/>
    <s v="OK"/>
  </r>
  <r>
    <m/>
    <n v="2701230020"/>
    <s v="-"/>
    <s v="COMPOSTO GIN JAMES COOK"/>
    <n v="5928"/>
    <x v="11"/>
    <n v="1"/>
    <n v="0"/>
    <n v="0"/>
    <n v="3600"/>
    <n v="397.34730247641511"/>
    <n v="0"/>
    <n v="3600"/>
    <n v="3600"/>
    <n v="0.11037425068789308"/>
    <n v="397.34730247641511"/>
    <s v=""/>
    <s v="-"/>
    <m/>
  </r>
  <r>
    <n v="31191"/>
    <n v="2901230001"/>
    <s v="-"/>
    <s v="COMPOSTO REFRIGERANTE FUNADA"/>
    <n v="6600"/>
    <x v="11"/>
    <n v="1"/>
    <n v="30508"/>
    <n v="0"/>
    <n v="0"/>
    <n v="0"/>
    <n v="-0.2000000000007276"/>
    <n v="0"/>
    <n v="0.2000000000007276"/>
    <n v="0"/>
    <n v="0"/>
    <s v=""/>
    <s v="-"/>
    <m/>
  </r>
  <r>
    <n v="1829"/>
    <n v="2701230022"/>
    <s v="-"/>
    <s v="COMPOSTO REFRIKO COLA"/>
    <n v="0.66999999999999993"/>
    <x v="11"/>
    <n v="1"/>
    <n v="0"/>
    <n v="0"/>
    <n v="0"/>
    <n v="0"/>
    <n v="0"/>
    <n v="0"/>
    <n v="0"/>
    <n v="0"/>
    <n v="0"/>
    <s v=""/>
    <s v="-"/>
    <s v="OK"/>
  </r>
  <r>
    <n v="1839"/>
    <n v="2701230024"/>
    <s v="-"/>
    <s v="COMPOSTO REFRIKO GUARANA"/>
    <n v="8.25"/>
    <x v="11"/>
    <n v="1"/>
    <n v="0"/>
    <n v="0"/>
    <n v="68657"/>
    <n v="0"/>
    <n v="0"/>
    <n v="68657"/>
    <n v="68657"/>
    <n v="0"/>
    <n v="0"/>
    <s v=""/>
    <s v="-"/>
    <m/>
  </r>
  <r>
    <n v="1831"/>
    <n v="2701230026"/>
    <s v="-"/>
    <s v="COMPOSTO REFRIKO LARANJA"/>
    <n v="0.59"/>
    <x v="11"/>
    <n v="1"/>
    <n v="0"/>
    <n v="0"/>
    <n v="0"/>
    <n v="0"/>
    <n v="0"/>
    <n v="0"/>
    <n v="0"/>
    <n v="0"/>
    <n v="0"/>
    <s v=""/>
    <s v="-"/>
    <s v="OK"/>
  </r>
  <r>
    <m/>
    <n v="2701230027"/>
    <s v="-"/>
    <s v="COMPOSTO REFRIKO LIMAO"/>
    <n v="21.45"/>
    <x v="11"/>
    <n v="1"/>
    <n v="0"/>
    <n v="0"/>
    <n v="0"/>
    <n v="0"/>
    <n v="0"/>
    <n v="0"/>
    <n v="0"/>
    <n v="0.11037425068789308"/>
    <n v="0"/>
    <s v=""/>
    <s v="-"/>
    <s v="OK"/>
  </r>
  <r>
    <n v="1830"/>
    <n v="2701230028"/>
    <s v="-"/>
    <s v="COMPOSTO REFRIKO TUBAINA"/>
    <n v="181.75"/>
    <x v="11"/>
    <n v="1"/>
    <n v="10009"/>
    <n v="0"/>
    <n v="0.4"/>
    <n v="0"/>
    <n v="-0.3999999999996362"/>
    <n v="0.4"/>
    <n v="0.79999999999963622"/>
    <n v="0"/>
    <n v="0"/>
    <s v=""/>
    <s v="-"/>
    <m/>
  </r>
  <r>
    <m/>
    <n v="2701230046"/>
    <s v="-"/>
    <s v="COMPOSTO REFRIKO TUBAINA LONG NECK"/>
    <e v="#N/A"/>
    <x v="11"/>
    <n v="1"/>
    <n v="0"/>
    <n v="0"/>
    <n v="0"/>
    <n v="0"/>
    <n v="0"/>
    <n v="0"/>
    <n v="0"/>
    <n v="0.11037425068789308"/>
    <n v="0"/>
    <s v=""/>
    <s v="-"/>
    <s v="OK"/>
  </r>
  <r>
    <n v="1844"/>
    <n v="2701230029"/>
    <s v="-"/>
    <s v="COMPOSTO REFRIKO UVA"/>
    <n v="118.59"/>
    <x v="11"/>
    <n v="1"/>
    <n v="0"/>
    <n v="0"/>
    <n v="17598.5"/>
    <n v="0"/>
    <n v="0"/>
    <n v="17598.5"/>
    <n v="17598.5"/>
    <n v="0"/>
    <n v="0"/>
    <s v=""/>
    <s v="-"/>
    <m/>
  </r>
  <r>
    <n v="32523"/>
    <n v="2701230002"/>
    <s v="-"/>
    <s v="COMPOSTO REFRISHOW/ TERNURA/TUBAJUJUBA"/>
    <n v="9.34"/>
    <x v="11"/>
    <n v="1"/>
    <n v="31955"/>
    <n v="0"/>
    <n v="0"/>
    <n v="0"/>
    <n v="0"/>
    <n v="0"/>
    <n v="0"/>
    <n v="0"/>
    <n v="0"/>
    <s v=""/>
    <s v="-"/>
    <s v="OK"/>
  </r>
  <r>
    <m/>
    <n v="2701230003"/>
    <s v="-"/>
    <s v="COMPOSTO TERNURA ZERO"/>
    <e v="#N/A"/>
    <x v="11"/>
    <n v="1"/>
    <n v="0"/>
    <n v="0"/>
    <n v="0"/>
    <n v="0"/>
    <n v="0"/>
    <n v="0"/>
    <n v="0"/>
    <n v="0.11037425068789308"/>
    <n v="0"/>
    <s v=""/>
    <s v="-"/>
    <s v="OK"/>
  </r>
  <r>
    <n v="1853"/>
    <n v="2701230021"/>
    <s v="-"/>
    <s v="COMPOSTO VODKA BAMBOA"/>
    <n v="94222"/>
    <x v="11"/>
    <n v="1"/>
    <n v="0"/>
    <n v="0"/>
    <n v="0"/>
    <n v="0"/>
    <n v="0"/>
    <n v="0"/>
    <n v="0"/>
    <e v="#N/A"/>
    <n v="0"/>
    <s v=""/>
    <s v="-"/>
    <s v="OK"/>
  </r>
  <r>
    <m/>
    <n v="2701230033"/>
    <s v="-"/>
    <s v="COMPOSTO VODKA JAMES COOK"/>
    <n v="7692"/>
    <x v="11"/>
    <n v="1"/>
    <n v="0"/>
    <n v="0"/>
    <n v="0"/>
    <n v="0"/>
    <n v="0"/>
    <n v="0"/>
    <n v="0"/>
    <n v="0.11037425068789308"/>
    <n v="0"/>
    <s v=""/>
    <s v="-"/>
    <s v="OK"/>
  </r>
  <r>
    <n v="31517"/>
    <n v="2701050020"/>
    <s v="-"/>
    <s v="EMULSAO COLA ADM"/>
    <e v="#N/A"/>
    <x v="12"/>
    <n v="1"/>
    <n v="33.65"/>
    <n v="90.8"/>
    <n v="104.19"/>
    <n v="30470.094940509913"/>
    <n v="-11.670000000000002"/>
    <n v="13.39"/>
    <n v="25.060000000000002"/>
    <n v="292.447403210576"/>
    <n v="3915.8707289896129"/>
    <s v=""/>
    <s v="-"/>
    <m/>
  </r>
  <r>
    <n v="39"/>
    <n v="2701050018"/>
    <s v="-"/>
    <s v="EMULSAO LARANJA SAPORITI"/>
    <e v="#N/A"/>
    <x v="12"/>
    <n v="1"/>
    <n v="136"/>
    <n v="393.5"/>
    <n v="427.45699999999999"/>
    <n v="12281.793755089288"/>
    <n v="-17.486999999999995"/>
    <n v="33.956999999999994"/>
    <n v="51.443999999999988"/>
    <n v="28.732232142857146"/>
    <n v="975.66040687499992"/>
    <s v=""/>
    <s v="-"/>
    <m/>
  </r>
  <r>
    <n v="526"/>
    <n v="2701050016"/>
    <s v="-"/>
    <s v="EMULSAO NEUTRA PARA SUCO SAPORITI"/>
    <e v="#N/A"/>
    <x v="12"/>
    <n v="1"/>
    <n v="0"/>
    <n v="0"/>
    <n v="0"/>
    <n v="0"/>
    <n v="0"/>
    <n v="0"/>
    <n v="0"/>
    <n v="43.886699999999998"/>
    <n v="0"/>
    <s v=""/>
    <s v="-"/>
    <s v="OK"/>
  </r>
  <r>
    <n v="45"/>
    <n v="2701130007"/>
    <s v="-"/>
    <s v="EXTRATO AROMARIZADO GUARANA 28 SAPORITI"/>
    <e v="#N/A"/>
    <x v="13"/>
    <n v="1"/>
    <n v="295"/>
    <n v="456"/>
    <n v="507.99099999999999"/>
    <n v="13596.527410509314"/>
    <n v="-41.821000000000026"/>
    <n v="51.990999999999985"/>
    <n v="93.812000000000012"/>
    <n v="26.765291925465835"/>
    <n v="1391.5542924968938"/>
    <s v=""/>
    <s v="-"/>
    <m/>
  </r>
  <r>
    <n v="31342"/>
    <n v="2701130006"/>
    <s v="-"/>
    <s v="EXTRATO GUARANA 200% DUAS RODAS"/>
    <e v="#N/A"/>
    <x v="13"/>
    <n v="1"/>
    <n v="54"/>
    <n v="47.5"/>
    <n v="70.849999999999994"/>
    <n v="2708.5260392156861"/>
    <n v="-18.329999999999998"/>
    <n v="23.349999999999994"/>
    <n v="41.679999999999993"/>
    <n v="38.229019607843135"/>
    <n v="892.64760784313694"/>
    <s v=""/>
    <s v="-"/>
    <m/>
  </r>
  <r>
    <n v="31353"/>
    <n v="2701130004"/>
    <s v="-"/>
    <s v="EXTRATO NATURAL HORTELA PIMENTA MAJUFRAN"/>
    <e v="#N/A"/>
    <x v="13"/>
    <n v="1"/>
    <n v="0"/>
    <n v="0"/>
    <n v="0"/>
    <n v="0"/>
    <n v="0"/>
    <n v="0"/>
    <n v="0"/>
    <n v="57.390000000000008"/>
    <n v="0"/>
    <s v=""/>
    <s v="-"/>
    <s v="OK"/>
  </r>
  <r>
    <m/>
    <n v="2701130010"/>
    <s v="-"/>
    <s v="QUININO"/>
    <e v="#N/A"/>
    <x v="13"/>
    <n v="1"/>
    <n v="0"/>
    <n v="0"/>
    <n v="0"/>
    <n v="0"/>
    <n v="0"/>
    <n v="0"/>
    <n v="0"/>
    <n v="1390.4349999999999"/>
    <n v="0"/>
    <s v=""/>
    <s v="-"/>
    <s v="OK"/>
  </r>
  <r>
    <n v="62"/>
    <n v="2701040009"/>
    <s v="-"/>
    <s v="FILME STRETCH 500X0,023MM"/>
    <e v="#N/A"/>
    <x v="14"/>
    <n v="1"/>
    <n v="1229"/>
    <n v="2427.5"/>
    <n v="4073.1124300000001"/>
    <n v="62160.771141242512"/>
    <n v="-942.28254000000015"/>
    <n v="1645.6124300000001"/>
    <n v="2587.8949700000003"/>
    <n v="15.261246088717101"/>
    <n v="25114.096260881746"/>
    <s v=""/>
    <s v="-"/>
    <m/>
  </r>
  <r>
    <n v="30313"/>
    <n v="2701040020"/>
    <s v="-"/>
    <s v="FILME TERMOENCOLHIVEL CER BAMBOA 269ML 350X0,06MM"/>
    <e v="#N/A"/>
    <x v="14"/>
    <n v="1"/>
    <n v="608.4"/>
    <n v="493.4"/>
    <n v="556.13919999999996"/>
    <n v="6805.8329878046106"/>
    <n v="-22.739199999999983"/>
    <n v="62.739199999999983"/>
    <n v="85.478399999999965"/>
    <n v="12.23764299981841"/>
    <n v="767.77993169420699"/>
    <s v=""/>
    <s v="-"/>
    <m/>
  </r>
  <r>
    <n v="30216"/>
    <n v="2701040018"/>
    <s v="-"/>
    <s v="FILME TERMOENCOLHIVEL CER BAMBOA 350ML 380X0,06MM"/>
    <e v="#N/A"/>
    <x v="14"/>
    <n v="1"/>
    <n v="0"/>
    <n v="0"/>
    <n v="0"/>
    <n v="0"/>
    <n v="0"/>
    <n v="0"/>
    <n v="0"/>
    <n v="13.056287365484257"/>
    <n v="0"/>
    <s v=""/>
    <s v="-"/>
    <s v="OK"/>
  </r>
  <r>
    <n v="30547"/>
    <n v="2701040017"/>
    <s v="-"/>
    <s v="FILME TERMOENCOLHIVEL CER BAMBOA 473ML 400X0,06MM"/>
    <e v="#N/A"/>
    <x v="14"/>
    <n v="1"/>
    <n v="882.5"/>
    <n v="545.85"/>
    <n v="536.72421999999995"/>
    <n v="6296.4512518762804"/>
    <n v="-1.7433700000000272"/>
    <n v="-9.1257800000000771"/>
    <n v="-7.3824100000000499"/>
    <n v="11.73125977410947"/>
    <n v="-107.05689582137362"/>
    <s v=""/>
    <s v="-"/>
    <m/>
  </r>
  <r>
    <m/>
    <n v="2701040019"/>
    <s v="-"/>
    <s v="FILME TERMOENCOLHIVEL CER BAMBOA SLIM 350ML 360X0,06MM"/>
    <e v="#N/A"/>
    <x v="14"/>
    <n v="1"/>
    <n v="282.39999999999998"/>
    <n v="200.7"/>
    <n v="119.69"/>
    <n v="1404.1135820720719"/>
    <n v="23.224999999999966"/>
    <n v="-81.009999999999991"/>
    <n v="-104.23499999999996"/>
    <n v="11.731252252252251"/>
    <n v="-950.34874495495467"/>
    <s v=""/>
    <s v="-"/>
    <m/>
  </r>
  <r>
    <m/>
    <n v="2701040008"/>
    <s v="-"/>
    <s v="FILME TERMOENCOLHIVEL CER DEL PUERTO 269ML "/>
    <e v="#N/A"/>
    <x v="14"/>
    <n v="1"/>
    <n v="2553.7399999999998"/>
    <n v="2533.34"/>
    <n v="594.66160000000002"/>
    <n v="7868.3383781888215"/>
    <n v="1959.0783999999999"/>
    <n v="-1938.6784000000002"/>
    <n v="-3897.7568000000001"/>
    <n v="13.231623461459124"/>
    <n v="-25651.862601664041"/>
    <s v=""/>
    <s v="-"/>
    <m/>
  </r>
  <r>
    <m/>
    <n v="2701040013"/>
    <s v="-"/>
    <s v="FILME TERMOENCOLHIVEL CER DEL PUERTO 350ML "/>
    <e v="#N/A"/>
    <x v="14"/>
    <n v="1"/>
    <n v="79"/>
    <n v="84.5"/>
    <n v="79.099999999999994"/>
    <n v="1001.37775"/>
    <n v="-9.9999999999994316E-2"/>
    <n v="-5.4000000000000057"/>
    <n v="-5.3000000000000114"/>
    <n v="12.659642857142858"/>
    <n v="-68.362071428571511"/>
    <s v=""/>
    <s v="-"/>
    <m/>
  </r>
  <r>
    <n v="30920"/>
    <n v="2901040001"/>
    <s v="-"/>
    <s v="FILME TERMOENCOLHIVEL CER MARQUES 473ML 400X0,06MM"/>
    <e v="#N/A"/>
    <x v="14"/>
    <n v="1"/>
    <n v="0"/>
    <n v="0"/>
    <n v="0"/>
    <n v="0"/>
    <n v="0"/>
    <n v="0"/>
    <n v="0"/>
    <n v="16.080003723701356"/>
    <n v="0"/>
    <s v=""/>
    <s v="-"/>
    <s v="OK"/>
  </r>
  <r>
    <n v="30395"/>
    <n v="2701040012"/>
    <s v="-"/>
    <s v="FILME TERMOENCOLHIVEL CER MOEMA 269ML 350X0,06MM"/>
    <e v="#N/A"/>
    <x v="14"/>
    <n v="1"/>
    <n v="2000"/>
    <n v="1980.05"/>
    <n v="1929.0509999999999"/>
    <n v="23607.020625106768"/>
    <n v="3.7999999999999545"/>
    <n v="-50.999000000000024"/>
    <n v="-54.798999999999978"/>
    <n v="12.237634269444804"/>
    <n v="-624.10711010741591"/>
    <s v=""/>
    <s v="-"/>
    <m/>
  </r>
  <r>
    <n v="30396"/>
    <n v="2701040011"/>
    <s v="-"/>
    <s v="FILME TERMOENCOLHIVEL CER MOEMA 350ML 380X0,06MM"/>
    <e v="#N/A"/>
    <x v="14"/>
    <n v="1"/>
    <n v="9459.69"/>
    <n v="7360.07"/>
    <n v="7414.5627999999997"/>
    <n v="80980.090831637106"/>
    <n v="-323.24560000000019"/>
    <n v="54.492799999999988"/>
    <n v="377.73840000000018"/>
    <n v="10.921762080380129"/>
    <n v="595.15739669373818"/>
    <s v=""/>
    <s v="-"/>
    <m/>
  </r>
  <r>
    <n v="30549"/>
    <n v="2701040010"/>
    <s v="-"/>
    <s v="FILME TERMOENCOLHIVEL CER MOEMA 473ML 400X0,06MM"/>
    <e v="#N/A"/>
    <x v="14"/>
    <n v="1"/>
    <n v="2250.98"/>
    <n v="1511.06"/>
    <n v="1751.5628999999999"/>
    <n v="21434.989838236364"/>
    <n v="52.66877999999997"/>
    <n v="240.50289999999995"/>
    <n v="187.83411999999998"/>
    <n v="12.237636363636364"/>
    <n v="2943.1870345999996"/>
    <s v=""/>
    <s v="-"/>
    <m/>
  </r>
  <r>
    <n v="31674"/>
    <n v="2901040004"/>
    <s v="-"/>
    <s v="FILME TERMOENCOLHIVEL CER SURVA 269ML 350X0,06MM"/>
    <e v="#N/A"/>
    <x v="14"/>
    <n v="1"/>
    <n v="12.85"/>
    <n v="0"/>
    <n v="12.85"/>
    <n v="0"/>
    <n v="0"/>
    <n v="12.85"/>
    <n v="12.85"/>
    <n v="0"/>
    <n v="0"/>
    <s v=""/>
    <s v="-"/>
    <m/>
  </r>
  <r>
    <n v="2701040027"/>
    <n v="2701040027"/>
    <s v="-"/>
    <s v="FILME TERMOENCOLHIVEL LISO 330X0,04MM"/>
    <e v="#N/A"/>
    <x v="14"/>
    <n v="1"/>
    <n v="1818.55"/>
    <n v="1749.55"/>
    <n v="1749.47281"/>
    <n v="16758.388957199531"/>
    <n v="7.7189999999973224E-2"/>
    <n v="-7.7189999999973224E-2"/>
    <n v="-0.15437999999994645"/>
    <n v="9.5791079812206572"/>
    <n v="-0.73941134507016604"/>
    <s v=""/>
    <s v="-"/>
    <s v="OK"/>
  </r>
  <r>
    <n v="30244"/>
    <n v="2701040016"/>
    <s v="-"/>
    <s v="FILME TERMOENCOLHIVEL LISO 350X0,06MM"/>
    <e v="#N/A"/>
    <x v="14"/>
    <n v="1"/>
    <n v="1202.5"/>
    <n v="1092.5"/>
    <n v="1196.0070000000001"/>
    <n v="12819.42939396576"/>
    <n v="6.4929999999999382"/>
    <n v="103.50700000000006"/>
    <n v="97.014000000000124"/>
    <n v="10.718523715969688"/>
    <n v="1109.4422342688752"/>
    <s v=""/>
    <s v="-"/>
    <m/>
  </r>
  <r>
    <n v="32826"/>
    <n v="2701040025"/>
    <s v="-"/>
    <s v="FILME TERMOENCOLHIVEL LISO 380X0,05MM"/>
    <e v="#N/A"/>
    <x v="14"/>
    <n v="1"/>
    <n v="0"/>
    <n v="0"/>
    <n v="0"/>
    <n v="0"/>
    <n v="0"/>
    <n v="0"/>
    <n v="0"/>
    <n v="9.5791249999999994"/>
    <n v="0"/>
    <s v=""/>
    <s v="-"/>
    <s v="OK"/>
  </r>
  <r>
    <n v="30550"/>
    <n v="2701040015"/>
    <s v="-"/>
    <s v="FILME TERMOENCOLHIVEL LISO 380X0,06MM"/>
    <e v="#N/A"/>
    <x v="14"/>
    <n v="1"/>
    <n v="2212"/>
    <n v="1239"/>
    <n v="868.01980000000003"/>
    <n v="8803.648782836839"/>
    <n v="10.024599999999737"/>
    <n v="-370.98019999999997"/>
    <n v="-381.0047999999997"/>
    <n v="10.142221159974506"/>
    <n v="-3762.5632343715738"/>
    <s v=""/>
    <s v="-"/>
    <m/>
  </r>
  <r>
    <n v="30241"/>
    <n v="2701040014"/>
    <s v="-"/>
    <s v="FILME TERMOENCOLHIVEL LISO 390X0,06MM"/>
    <e v="#N/A"/>
    <x v="14"/>
    <n v="1"/>
    <n v="0"/>
    <n v="0"/>
    <n v="0"/>
    <n v="0"/>
    <n v="0"/>
    <n v="0"/>
    <n v="0"/>
    <n v="10.017993019197206"/>
    <n v="0"/>
    <s v=""/>
    <s v="-"/>
    <s v="OK"/>
  </r>
  <r>
    <n v="830"/>
    <n v="2701040001"/>
    <s v="-"/>
    <s v="FILME TERMOENCOLHIVEL LISO 420X0,05MM"/>
    <e v="#N/A"/>
    <x v="14"/>
    <n v="1"/>
    <n v="4112"/>
    <n v="2894.7999999999997"/>
    <n v="3663.0503399999998"/>
    <n v="35040.538438778422"/>
    <n v="-162.89142999999967"/>
    <n v="768.25034000000005"/>
    <n v="931.14176999999972"/>
    <n v="9.5659450966700135"/>
    <n v="7349.0405729380709"/>
    <s v=""/>
    <s v="-"/>
    <m/>
  </r>
  <r>
    <n v="753"/>
    <n v="2701040002"/>
    <s v="-"/>
    <s v="FILME TERMOENCOLHIVEL LISO 420X0,06MM"/>
    <e v="#N/A"/>
    <x v="14"/>
    <n v="1"/>
    <n v="5200"/>
    <n v="4421.3999999999996"/>
    <n v="4081.1106100000002"/>
    <n v="45954.361216381287"/>
    <n v="-9.0142899999991641"/>
    <n v="-340.28938999999946"/>
    <n v="-331.27510000000029"/>
    <n v="11.260258691293174"/>
    <n v="-3831.7465613023464"/>
    <s v=""/>
    <s v="-"/>
    <m/>
  </r>
  <r>
    <m/>
    <n v="2701040028"/>
    <s v="-"/>
    <s v="FILME TERMOENCOLHIVEL LISO 480X0,06MM"/>
    <e v="#N/A"/>
    <x v="14"/>
    <n v="1"/>
    <n v="3299.71"/>
    <n v="3262.61"/>
    <n v="2990.5349999999999"/>
    <n v="30330.655185450349"/>
    <n v="164.67399999999998"/>
    <n v="-272.07500000000027"/>
    <n v="-436.74900000000025"/>
    <n v="10.142217090069286"/>
    <n v="-2759.4437147806038"/>
    <s v=""/>
    <s v="-"/>
    <m/>
  </r>
  <r>
    <n v="32274"/>
    <n v="2701040023"/>
    <s v="-"/>
    <s v="FILME TERMOENCOLHIVEL LISO 500X0,06MM"/>
    <e v="#N/A"/>
    <x v="14"/>
    <n v="1"/>
    <n v="1228.69"/>
    <n v="1193.4000000000001"/>
    <n v="972.98699999999997"/>
    <n v="9361.4149884837952"/>
    <n v="12.04320000000007"/>
    <n v="-220.41300000000012"/>
    <n v="-232.45620000000019"/>
    <n v="9.6213155864197528"/>
    <n v="-2120.6630323495383"/>
    <s v=""/>
    <s v="-"/>
    <m/>
  </r>
  <r>
    <n v="32792"/>
    <n v="2701040024"/>
    <s v="-"/>
    <s v="FILME TERMOENCOLHIVEL LISO 560X0,05MM"/>
    <e v="#N/A"/>
    <x v="14"/>
    <n v="1"/>
    <n v="0"/>
    <n v="0"/>
    <n v="0"/>
    <n v="0"/>
    <n v="0"/>
    <n v="0"/>
    <n v="0"/>
    <n v="8.735140764565692"/>
    <n v="0"/>
    <s v=""/>
    <s v="-"/>
    <s v="OK"/>
  </r>
  <r>
    <n v="31512"/>
    <n v="2701040003"/>
    <s v="-"/>
    <s v="FILME TERMOENCOLHIVEL LISO 560X0,06MM"/>
    <e v="#N/A"/>
    <x v="14"/>
    <n v="1"/>
    <n v="11873.3"/>
    <n v="14579.2"/>
    <n v="13763.8498"/>
    <n v="243630.97602060603"/>
    <n v="724.80869999999959"/>
    <n v="-815.35020000000077"/>
    <n v="-1540.1589000000004"/>
    <n v="17.700787175155458"/>
    <n v="-14432.340363420451"/>
    <s v=""/>
    <s v="-"/>
    <m/>
  </r>
  <r>
    <m/>
    <n v="2701040004"/>
    <s v="-"/>
    <s v="FILME TERMOENCOLHIVEL LISO 600X0,04MM"/>
    <e v="#N/A"/>
    <x v="14"/>
    <n v="1"/>
    <n v="0"/>
    <n v="0"/>
    <n v="1.4999999999999999E-4"/>
    <n v="1.5213326618614457E-3"/>
    <n v="0"/>
    <n v="1.4999999999999999E-4"/>
    <n v="1.4999999999999999E-4"/>
    <n v="10.142217745742972"/>
    <n v="1.5213326618614457E-3"/>
    <s v=""/>
    <s v="-"/>
    <m/>
  </r>
  <r>
    <m/>
    <n v="2701040006"/>
    <s v="-"/>
    <s v="FILME TERMOENCOLHIVEL LISO 860X0,05MM"/>
    <e v="#N/A"/>
    <x v="14"/>
    <n v="1"/>
    <n v="0"/>
    <n v="0"/>
    <n v="0"/>
    <n v="0"/>
    <n v="0"/>
    <n v="0"/>
    <n v="0"/>
    <n v="12.7"/>
    <n v="0"/>
    <s v=""/>
    <s v="-"/>
    <s v="OK"/>
  </r>
  <r>
    <m/>
    <n v="2701040007"/>
    <s v="-"/>
    <s v="FILME TERMOENCOLHIVEL LISO 860X0,06MM"/>
    <e v="#N/A"/>
    <x v="14"/>
    <n v="1"/>
    <n v="0"/>
    <n v="0"/>
    <n v="18.25"/>
    <n v="350.04246540249051"/>
    <n v="-18.25"/>
    <n v="18.25"/>
    <n v="36.5"/>
    <n v="19.180409063150165"/>
    <n v="350.04246540249051"/>
    <s v=""/>
    <s v="-"/>
    <s v="OK"/>
  </r>
  <r>
    <m/>
    <n v="2701040026"/>
    <s v="-"/>
    <s v="FILME TERMOENCOLHIVEL LISO 390X0,05MM"/>
    <e v="#N/A"/>
    <x v="15"/>
    <n v="1"/>
    <n v="448.5"/>
    <n v="0"/>
    <n v="0"/>
    <n v="0"/>
    <n v="448.5"/>
    <n v="0"/>
    <n v="-448.5"/>
    <n v="10.142221705091339"/>
    <n v="0"/>
    <s v=""/>
    <s v="-"/>
    <m/>
  </r>
  <r>
    <n v="61"/>
    <n v="2701110001"/>
    <s v="-"/>
    <s v="DIOXIDO CARBONO"/>
    <e v="#N/A"/>
    <x v="16"/>
    <n v="1"/>
    <n v="36190"/>
    <n v="11650"/>
    <n v="79133.497789999994"/>
    <n v="203800.38551222312"/>
    <n v="-36021.483930000002"/>
    <n v="67483.497789999994"/>
    <n v="103504.98172"/>
    <n v="2.575399687917967"/>
    <n v="173796.9791479788"/>
    <s v=""/>
    <s v="-"/>
    <m/>
  </r>
  <r>
    <n v="31424"/>
    <n v="2701110002"/>
    <s v="-"/>
    <s v="NITROGENIO LIQUIDO"/>
    <e v="#N/A"/>
    <x v="16"/>
    <n v="1"/>
    <n v="0"/>
    <n v="0"/>
    <n v="0"/>
    <n v="0"/>
    <n v="0"/>
    <n v="0"/>
    <n v="0"/>
    <n v="8.1675000000000004"/>
    <n v="0"/>
    <s v=""/>
    <s v="-"/>
    <s v="OK"/>
  </r>
  <r>
    <m/>
    <n v="2701170001"/>
    <s v="-"/>
    <s v="AGUARDENTE DE CANA"/>
    <e v="#N/A"/>
    <x v="17"/>
    <n v="1"/>
    <n v="0"/>
    <n v="0"/>
    <n v="7667.4219999999996"/>
    <n v="14611.771602001001"/>
    <n v="0"/>
    <n v="7667.4219999999996"/>
    <n v="7667.4219999999996"/>
    <n v="1.9056955000000002"/>
    <n v="14611.771602001001"/>
    <s v=""/>
    <s v="-"/>
    <m/>
  </r>
  <r>
    <m/>
    <n v="2801010028"/>
    <n v="2801010054"/>
    <s v="CONTRA ROTULO ADESIVO CER BAMBOA 330ML IND"/>
    <e v="#N/A"/>
    <x v="17"/>
    <n v="6.5600000000000001E-4"/>
    <n v="13032"/>
    <n v="0"/>
    <n v="0"/>
    <n v="0"/>
    <n v="3.0487804882310303E-3"/>
    <n v="0"/>
    <n v="-3.0487804882310303E-3"/>
    <n v="0.11037425068789308"/>
    <n v="0"/>
    <s v=""/>
    <s v="-"/>
    <m/>
  </r>
  <r>
    <m/>
    <n v="2801010036"/>
    <n v="2801010058"/>
    <s v="GARGALO PAPEL CER MOEMA 1L/ 600ML IND"/>
    <e v="#N/A"/>
    <x v="17"/>
    <n v="1.3689999999999999E-4"/>
    <n v="11888"/>
    <n v="0"/>
    <n v="0"/>
    <n v="0"/>
    <n v="-0.75091307523790729"/>
    <n v="0"/>
    <n v="0.75091307523790729"/>
    <n v="0.11037425068789308"/>
    <n v="0"/>
    <s v=""/>
    <s v="-"/>
    <m/>
  </r>
  <r>
    <m/>
    <n v="2801140002"/>
    <s v="-"/>
    <s v="LATA CER BAMBOA LAGER 269ML IND"/>
    <e v="#N/A"/>
    <x v="17"/>
    <n v="1"/>
    <n v="4368"/>
    <n v="4368"/>
    <n v="4368"/>
    <n v="482.114727004717"/>
    <n v="0"/>
    <n v="0"/>
    <n v="0"/>
    <n v="0.11037425068789308"/>
    <n v="0"/>
    <s v=""/>
    <s v="-"/>
    <s v="OK"/>
  </r>
  <r>
    <m/>
    <n v="2801140005"/>
    <s v="-"/>
    <s v="LATA CER BAMBOA PILSEN 473ML IND"/>
    <e v="#N/A"/>
    <x v="17"/>
    <n v="1"/>
    <n v="5720"/>
    <n v="5720"/>
    <n v="5720"/>
    <n v="631.34071393474846"/>
    <n v="0"/>
    <n v="0"/>
    <n v="0"/>
    <n v="0.11037425068789308"/>
    <n v="0"/>
    <s v=""/>
    <s v="-"/>
    <s v="OK"/>
  </r>
  <r>
    <m/>
    <n v="2801140003"/>
    <s v="-"/>
    <s v="LATA CER BAMBOA PURO MALTE 350ML IND"/>
    <e v="#N/A"/>
    <x v="17"/>
    <n v="1"/>
    <n v="29304"/>
    <n v="109944"/>
    <n v="109944"/>
    <n v="12134.986617629716"/>
    <n v="0"/>
    <n v="0"/>
    <n v="0"/>
    <n v="0.11037425068789308"/>
    <n v="0"/>
    <s v=""/>
    <s v="-"/>
    <s v="OK"/>
  </r>
  <r>
    <m/>
    <n v="2801140006"/>
    <s v="-"/>
    <s v="LATA CER MOEMA PILSEN 269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140007"/>
    <s v="-"/>
    <s v="LATA CER MOEMA PILSEN 350ML IND"/>
    <e v="#N/A"/>
    <x v="17"/>
    <n v="1"/>
    <n v="5684"/>
    <n v="5684"/>
    <n v="5684"/>
    <n v="627.36724090998428"/>
    <n v="0"/>
    <n v="0"/>
    <n v="0"/>
    <n v="0.11037425068789308"/>
    <n v="0"/>
    <s v=""/>
    <s v="-"/>
    <s v="OK"/>
  </r>
  <r>
    <m/>
    <n v="2801140008"/>
    <s v="-"/>
    <s v="LATA CER MOEMA PILSEN 473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140009"/>
    <s v="-"/>
    <s v="LATA CER MOEMA PILSEN URUGUAI 473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010027"/>
    <n v="2801010060"/>
    <s v="ROTULO ADESIVO CER BAMBOA LAGER 330ML IND"/>
    <e v="#N/A"/>
    <x v="17"/>
    <n v="6.9749999999999999E-4"/>
    <n v="13032"/>
    <n v="0"/>
    <n v="0"/>
    <n v="0"/>
    <n v="7.1684587813453007E-2"/>
    <n v="0"/>
    <n v="-7.1684587813453007E-2"/>
    <n v="0.11037425068789308"/>
    <n v="0"/>
    <s v=""/>
    <s v="-"/>
    <m/>
  </r>
  <r>
    <m/>
    <n v="2801010034"/>
    <n v="2801010086"/>
    <s v="ROTULO PAPEL CER MOEMA PILSEN 300ML IND"/>
    <e v="#N/A"/>
    <x v="17"/>
    <n v="2.9589999999999998E-4"/>
    <n v="14463"/>
    <n v="0"/>
    <n v="0"/>
    <n v="0"/>
    <n v="0.47887799932229558"/>
    <n v="0"/>
    <n v="-0.47887799932229558"/>
    <n v="0.11037425068789308"/>
    <n v="0"/>
    <s v=""/>
    <s v="-"/>
    <m/>
  </r>
  <r>
    <m/>
    <n v="2801010035"/>
    <n v="2801010087"/>
    <s v="ROTULO PAPEL CER MOEMA PILSEN 600ML IND"/>
    <e v="#N/A"/>
    <x v="17"/>
    <n v="5.6240000000000001E-4"/>
    <n v="1224"/>
    <n v="0"/>
    <n v="0"/>
    <n v="0"/>
    <n v="6.685633001437058E-2"/>
    <n v="0"/>
    <n v="-6.685633001437058E-2"/>
    <n v="0.11037425068789308"/>
    <n v="0"/>
    <s v=""/>
    <s v="-"/>
    <m/>
  </r>
  <r>
    <m/>
    <n v="2801030008"/>
    <n v="2801030002"/>
    <s v="TAMPA ABRE FACIL BRANCA IND"/>
    <e v="#N/A"/>
    <x v="17"/>
    <n v="1.2796999999999999E-3"/>
    <n v="15129"/>
    <n v="0"/>
    <n v="0"/>
    <n v="0"/>
    <n v="0.50113307806366214"/>
    <n v="0"/>
    <n v="-0.50113307806366214"/>
    <n v="0.11037425068789308"/>
    <n v="0"/>
    <s v=""/>
    <s v="-"/>
    <m/>
  </r>
  <r>
    <m/>
    <n v="2801030009"/>
    <n v="2801030012"/>
    <s v="TAMPA METALICA MOEMA IND"/>
    <e v="#N/A"/>
    <x v="17"/>
    <n v="2.1435999999999998E-3"/>
    <n v="1224"/>
    <n v="0"/>
    <n v="0"/>
    <n v="0"/>
    <n v="-1.6794178019805771E-3"/>
    <n v="0"/>
    <n v="1.6794178019805771E-3"/>
    <n v="0.11037425068789308"/>
    <n v="0"/>
    <s v=""/>
    <s v="-"/>
    <m/>
  </r>
  <r>
    <m/>
    <n v="2801150002"/>
    <s v="-"/>
    <s v="VASILHAME AMBAR 300ML IND"/>
    <e v="#N/A"/>
    <x v="17"/>
    <n v="1"/>
    <n v="16560"/>
    <n v="16560"/>
    <n v="16560"/>
    <n v="1827.7975913915095"/>
    <n v="0"/>
    <n v="0"/>
    <n v="0"/>
    <n v="0.11037425068789308"/>
    <n v="0"/>
    <s v=""/>
    <s v="-"/>
    <m/>
  </r>
  <r>
    <m/>
    <n v="2801150001"/>
    <s v="-"/>
    <s v="VASILHAME CERVEJA AMBAR 600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150003"/>
    <s v="-"/>
    <s v="VASILHAME CERVEJA LONG NECK CRISTAL 330ML IND"/>
    <e v="#N/A"/>
    <x v="17"/>
    <n v="1"/>
    <n v="13176"/>
    <n v="13176"/>
    <n v="13176"/>
    <n v="1454.2911270636794"/>
    <n v="0"/>
    <n v="0"/>
    <n v="0"/>
    <n v="0.11037425068789308"/>
    <n v="0"/>
    <s v=""/>
    <s v="-"/>
    <m/>
  </r>
  <r>
    <m/>
    <n v="2901270010"/>
    <s v="-"/>
    <s v="ETIQUETA ADESIVA CHOPP DA QUINTA"/>
    <e v="#N/A"/>
    <x v="18"/>
    <n v="1"/>
    <n v="750"/>
    <e v="#N/A"/>
    <n v="758"/>
    <n v="0"/>
    <n v="-8"/>
    <e v="#N/A"/>
    <e v="#N/A"/>
    <n v="0"/>
    <n v="0"/>
    <s v=""/>
    <s v="-"/>
    <m/>
  </r>
  <r>
    <m/>
    <n v="2901010005"/>
    <n v="2901010006"/>
    <s v="GARGALO ADESIVO CV CHOPP DA QUINTA 600ML"/>
    <e v="#N/A"/>
    <x v="18"/>
    <n v="1.953E-4"/>
    <n v="0"/>
    <n v="0"/>
    <n v="0"/>
    <n v="0"/>
    <n v="0"/>
    <n v="0"/>
    <n v="0"/>
    <n v="0.11037425068789308"/>
    <n v="0"/>
    <s v=""/>
    <s v="-"/>
    <s v="OK"/>
  </r>
  <r>
    <m/>
    <n v="2901010004"/>
    <s v="-"/>
    <s v="ROTULO ADESIVO CV CHOPP DA QUINTA 600ML"/>
    <e v="#N/A"/>
    <x v="18"/>
    <n v="1.6138999999999999E-3"/>
    <n v="13197"/>
    <n v="13197"/>
    <n v="21.18244"/>
    <n v="0"/>
    <n v="71.998450957308791"/>
    <n v="-13175.81756"/>
    <n v="-13247.816010957309"/>
    <n v="0"/>
    <n v="0"/>
    <s v=""/>
    <s v="-"/>
    <s v="OK"/>
  </r>
  <r>
    <m/>
    <n v="2901030004"/>
    <n v="2901030006"/>
    <s v="TAMPA METALICA PRETA CHOPP DA QUINTA"/>
    <e v="#N/A"/>
    <x v="18"/>
    <n v="2.1254999999999998E-3"/>
    <n v="20000"/>
    <n v="20000"/>
    <n v="19999"/>
    <n v="0"/>
    <n v="0"/>
    <n v="-1"/>
    <n v="-1"/>
    <n v="0"/>
    <n v="0"/>
    <s v=""/>
    <s v="-"/>
    <m/>
  </r>
  <r>
    <m/>
    <n v="681432"/>
    <s v="-"/>
    <s v="LACRE BELGAN"/>
    <e v="#N/A"/>
    <x v="19"/>
    <n v="1"/>
    <n v="2952"/>
    <n v="3000"/>
    <n v="0"/>
    <n v="0"/>
    <n v="2952"/>
    <n v="-3000"/>
    <n v="-5952"/>
    <n v="0.11037425068789308"/>
    <n v="-331.12275206367923"/>
    <s v=""/>
    <s v="-"/>
    <m/>
  </r>
  <r>
    <n v="30389"/>
    <n v="2701260001"/>
    <s v="-"/>
    <s v="LACRE CHOPP BAMBOA PILSEN"/>
    <e v="#N/A"/>
    <x v="19"/>
    <n v="1"/>
    <n v="2886"/>
    <n v="2700"/>
    <n v="2669"/>
    <n v="721.37731999999994"/>
    <n v="-44"/>
    <n v="-31"/>
    <n v="13"/>
    <n v="0.27027999999999996"/>
    <n v="-8.3786799999999992"/>
    <s v=""/>
    <s v="-"/>
    <m/>
  </r>
  <r>
    <m/>
    <n v="2701260007"/>
    <s v="-"/>
    <s v="LACRE CHOPP DE VINHO BELLA ROMA"/>
    <e v="#N/A"/>
    <x v="19"/>
    <n v="1"/>
    <n v="901"/>
    <n v="852"/>
    <n v="989"/>
    <n v="436.55448999999999"/>
    <n v="-88"/>
    <n v="137"/>
    <n v="225"/>
    <n v="0.44140999999999997"/>
    <n v="60.473169999999996"/>
    <s v=""/>
    <s v="-"/>
    <m/>
  </r>
  <r>
    <m/>
    <n v="2701260002"/>
    <s v="-"/>
    <s v="LACRE CHOPP DOM FIORELO"/>
    <e v="#N/A"/>
    <x v="19"/>
    <n v="1"/>
    <n v="0"/>
    <n v="80"/>
    <n v="99"/>
    <n v="0.89793000000000001"/>
    <n v="-19"/>
    <n v="19"/>
    <n v="38"/>
    <n v="9.0699999999999999E-3"/>
    <n v="0.17233000000000001"/>
    <s v=""/>
    <s v="-"/>
    <s v="OK"/>
  </r>
  <r>
    <n v="31816"/>
    <n v="2901260001"/>
    <s v="-"/>
    <s v="LACRE CHOPP MARQUES PILSEN"/>
    <e v="#N/A"/>
    <x v="19"/>
    <n v="1"/>
    <n v="7185"/>
    <n v="7185"/>
    <n v="7053"/>
    <n v="0"/>
    <n v="132"/>
    <n v="-132"/>
    <n v="-264"/>
    <n v="0"/>
    <n v="0"/>
    <s v=""/>
    <s v="-"/>
    <s v="OK"/>
  </r>
  <r>
    <n v="30390"/>
    <n v="2701260003"/>
    <s v="-"/>
    <s v="LACRE CHOPP MOEMA PILSEN"/>
    <e v="#N/A"/>
    <x v="19"/>
    <n v="1"/>
    <n v="1275"/>
    <n v="715"/>
    <n v="676"/>
    <n v="235.36291999999995"/>
    <n v="25"/>
    <n v="-39"/>
    <n v="-64"/>
    <n v="0.34816999999999992"/>
    <n v="-13.578629999999997"/>
    <s v=""/>
    <s v="-"/>
    <m/>
  </r>
  <r>
    <n v="31823"/>
    <n v="2701260004"/>
    <s v="-"/>
    <s v="LACRE CHOPP RIO 40 GRAUS PILSEN"/>
    <e v="#N/A"/>
    <x v="19"/>
    <n v="1"/>
    <n v="3520"/>
    <n v="3520"/>
    <n v="3521"/>
    <n v="0"/>
    <n v="-1"/>
    <n v="1"/>
    <n v="2"/>
    <e v="#N/A"/>
    <n v="0"/>
    <s v=""/>
    <s v="-"/>
    <s v="OK"/>
  </r>
  <r>
    <m/>
    <n v="684131"/>
    <s v="-"/>
    <s v="LACRE VERMELHO"/>
    <e v="#N/A"/>
    <x v="19"/>
    <n v="1"/>
    <n v="0"/>
    <n v="0"/>
    <n v="0"/>
    <n v="0"/>
    <n v="0"/>
    <n v="0"/>
    <n v="0"/>
    <n v="0.11037425068789308"/>
    <n v="0"/>
    <s v=""/>
    <s v="-"/>
    <s v="OK"/>
  </r>
  <r>
    <n v="30936"/>
    <n v="2701140002"/>
    <s v="-"/>
    <s v="LATA CER BAMBOA LAGER 350ML SLIM"/>
    <e v="#N/A"/>
    <x v="20"/>
    <n v="1"/>
    <n v="0"/>
    <n v="0"/>
    <n v="0"/>
    <n v="0"/>
    <n v="0"/>
    <n v="0"/>
    <n v="0"/>
    <n v="0.33989999999999998"/>
    <n v="0"/>
    <s v=""/>
    <s v="-"/>
    <s v="OK"/>
  </r>
  <r>
    <n v="30222"/>
    <n v="2701140001"/>
    <s v="-"/>
    <s v="LATA CER BAMBOA PILSEN 269ML"/>
    <e v="#N/A"/>
    <x v="20"/>
    <n v="1"/>
    <n v="47376"/>
    <n v="39984"/>
    <n v="47376"/>
    <n v="15820.336727272725"/>
    <n v="0"/>
    <n v="7392"/>
    <n v="7392"/>
    <n v="0.33393145743145736"/>
    <n v="2468.4213333333328"/>
    <s v=""/>
    <s v="-"/>
    <m/>
  </r>
  <r>
    <n v="30228"/>
    <n v="2701140004"/>
    <s v="-"/>
    <s v="LATA CER BAMBOA PILSEN 473ML"/>
    <e v="#N/A"/>
    <x v="20"/>
    <n v="1"/>
    <n v="155715"/>
    <n v="19176"/>
    <n v="22731"/>
    <n v="9608.7443066838096"/>
    <n v="0"/>
    <n v="3555"/>
    <n v="3555"/>
    <n v="0.42271542416452462"/>
    <n v="1502.7533329048849"/>
    <s v=""/>
    <s v="-"/>
    <m/>
  </r>
  <r>
    <n v="32629"/>
    <n v="2701140038"/>
    <s v="-"/>
    <s v="LATA CER BAMBOA PILSEN URUGUAI 269ML"/>
    <e v="#N/A"/>
    <x v="20"/>
    <n v="1"/>
    <n v="0"/>
    <n v="0"/>
    <n v="0"/>
    <n v="0"/>
    <n v="0"/>
    <n v="0"/>
    <n v="0"/>
    <n v="0.31520389999999998"/>
    <n v="0"/>
    <s v=""/>
    <s v="-"/>
    <s v="OK"/>
  </r>
  <r>
    <n v="30198"/>
    <n v="2701140003"/>
    <s v="-"/>
    <s v="LATA CER BAMBOA PURO MALTE 350ML"/>
    <e v="#N/A"/>
    <x v="20"/>
    <n v="1"/>
    <n v="225192"/>
    <n v="28920"/>
    <n v="194244"/>
    <n v="75467.001509232941"/>
    <n v="0"/>
    <n v="165324"/>
    <n v="165324"/>
    <n v="0.38851651278409083"/>
    <n v="64231.10395951703"/>
    <s v=""/>
    <s v="-"/>
    <s v="DIFERENÇA IND"/>
  </r>
  <r>
    <n v="30982"/>
    <n v="2701140007"/>
    <s v="-"/>
    <s v="LATA CER CAYMAN PILSEN 269ML"/>
    <e v="#N/A"/>
    <x v="20"/>
    <n v="1"/>
    <n v="0"/>
    <n v="0"/>
    <n v="0"/>
    <n v="0"/>
    <n v="0"/>
    <n v="0"/>
    <n v="0"/>
    <n v="0.31520389999999998"/>
    <n v="0"/>
    <s v=""/>
    <s v="-"/>
    <s v="OK"/>
  </r>
  <r>
    <m/>
    <n v="2701140008"/>
    <s v="-"/>
    <s v="LATA CER DEL PUERTO 269ML"/>
    <e v="#N/A"/>
    <x v="20"/>
    <n v="1"/>
    <n v="0"/>
    <n v="0"/>
    <n v="2352"/>
    <n v="259.60023761792451"/>
    <n v="-2352"/>
    <n v="2352"/>
    <n v="4704"/>
    <n v="0.11037425068789308"/>
    <n v="259.60023761792451"/>
    <s v=""/>
    <s v="-"/>
    <s v="OK - solicitar quebra"/>
  </r>
  <r>
    <m/>
    <n v="2701140014"/>
    <s v="-"/>
    <s v="LATA CER DEL PUERTO 350ML"/>
    <e v="#N/A"/>
    <x v="20"/>
    <n v="1"/>
    <n v="7391"/>
    <n v="7391"/>
    <n v="7391"/>
    <n v="815.77608683421772"/>
    <n v="0"/>
    <n v="0"/>
    <n v="0"/>
    <n v="0.11037425068789308"/>
    <n v="0"/>
    <s v=""/>
    <s v="-"/>
    <m/>
  </r>
  <r>
    <n v="30394"/>
    <n v="2701140039"/>
    <s v="-"/>
    <s v="LATA CER MOEMA PILSEN 269ML"/>
    <e v="#N/A"/>
    <x v="20"/>
    <n v="1"/>
    <n v="128832"/>
    <n v="121968"/>
    <n v="124584"/>
    <n v="41894.510953364806"/>
    <n v="0"/>
    <n v="2616"/>
    <n v="2616"/>
    <n v="0.33627521153089329"/>
    <n v="879.69595336481689"/>
    <s v=""/>
    <s v="-"/>
    <m/>
  </r>
  <r>
    <n v="30385"/>
    <n v="2701140018"/>
    <s v="-"/>
    <s v="LATA CER MOEMA PILSEN 350ML"/>
    <e v="#N/A"/>
    <x v="20"/>
    <n v="1"/>
    <n v="1817170"/>
    <n v="1865017"/>
    <n v="2047280.6812"/>
    <n v="690214.95673523331"/>
    <n v="416173.31880000001"/>
    <n v="182263.68119999999"/>
    <n v="-233909.63760000002"/>
    <n v="0.33713743458501666"/>
    <n v="61447.90989778933"/>
    <s v=""/>
    <s v="-"/>
    <m/>
  </r>
  <r>
    <n v="30514"/>
    <n v="2701140019"/>
    <s v="-"/>
    <s v="LATA CER MOEMA PILSEN 473ML"/>
    <e v="#N/A"/>
    <x v="20"/>
    <n v="1"/>
    <n v="248960"/>
    <n v="89470"/>
    <n v="79196"/>
    <n v="35597.324386722845"/>
    <n v="0"/>
    <n v="-10274"/>
    <n v="-10274"/>
    <n v="0.44948386770446541"/>
    <n v="-4617.9972567956775"/>
    <s v=""/>
    <s v="-"/>
    <m/>
  </r>
  <r>
    <m/>
    <n v="2701140024"/>
    <s v="-"/>
    <s v="LATA CER MOEMA PILSEN ARGENTINA 473ML"/>
    <e v="#N/A"/>
    <x v="20"/>
    <n v="1"/>
    <n v="124480"/>
    <n v="178940"/>
    <n v="192944"/>
    <n v="84685.502156862756"/>
    <n v="0"/>
    <n v="14004"/>
    <n v="14004"/>
    <n v="0.43891233807147545"/>
    <n v="6146.5283823529426"/>
    <s v=""/>
    <s v="-"/>
    <m/>
  </r>
  <r>
    <m/>
    <n v="2701140040"/>
    <s v="-"/>
    <s v="LATA CER MOEMA URUGUAI PILSEN 473ML"/>
    <e v="#N/A"/>
    <x v="20"/>
    <n v="1"/>
    <n v="3501"/>
    <n v="0"/>
    <n v="3501"/>
    <n v="1569.2104687499996"/>
    <n v="-1556"/>
    <n v="3501"/>
    <n v="5057"/>
    <n v="0.44821778598971712"/>
    <n v="1569.2104687499996"/>
    <s v=""/>
    <s v="-"/>
    <m/>
  </r>
  <r>
    <n v="30921"/>
    <n v="2901140013"/>
    <s v="-"/>
    <s v="LATA CER PILSEN 473ML MARQUES"/>
    <e v="#N/A"/>
    <x v="20"/>
    <n v="1"/>
    <n v="0"/>
    <n v="0"/>
    <n v="0"/>
    <n v="0"/>
    <n v="0"/>
    <n v="0"/>
    <n v="0"/>
    <n v="0.44861503856041135"/>
    <n v="0"/>
    <s v=""/>
    <s v="-"/>
    <s v="OK"/>
  </r>
  <r>
    <n v="30984"/>
    <n v="2901140016"/>
    <s v="-"/>
    <s v="LATA CER SURVA PILSEN 269ML"/>
    <e v="#N/A"/>
    <x v="20"/>
    <n v="1"/>
    <n v="0"/>
    <n v="0"/>
    <n v="0"/>
    <n v="0"/>
    <n v="0"/>
    <n v="0"/>
    <n v="0"/>
    <n v="0.35386425613844535"/>
    <n v="0"/>
    <s v=""/>
    <s v="-"/>
    <s v="OK"/>
  </r>
  <r>
    <n v="32268"/>
    <n v="2701140005"/>
    <s v="-"/>
    <s v="LATA CV BELLA ROMA 265ML"/>
    <e v="#N/A"/>
    <x v="20"/>
    <n v="1"/>
    <n v="173184"/>
    <n v="13200"/>
    <n v="15618"/>
    <n v="5398.3850114989191"/>
    <n v="0"/>
    <n v="2418"/>
    <n v="2418"/>
    <n v="0.34565149260461769"/>
    <n v="835.78530911796554"/>
    <s v=""/>
    <s v="-"/>
    <m/>
  </r>
  <r>
    <n v="31583"/>
    <n v="2701140006"/>
    <s v="-"/>
    <s v="LATA CV BELLA ROMA 473ML"/>
    <e v="#N/A"/>
    <x v="20"/>
    <n v="1"/>
    <n v="211616"/>
    <n v="352434"/>
    <n v="360574"/>
    <n v="165739.14918378441"/>
    <n v="0"/>
    <n v="8140"/>
    <n v="8140"/>
    <n v="0.45965363332848297"/>
    <n v="3741.5805752938513"/>
    <s v=""/>
    <s v="-"/>
    <m/>
  </r>
  <r>
    <m/>
    <n v="2701140041"/>
    <s v="-"/>
    <s v="LATA DE ALUMINIO LISA 269ML"/>
    <e v="#N/A"/>
    <x v="20"/>
    <n v="1"/>
    <n v="2112"/>
    <n v="0"/>
    <n v="2012"/>
    <n v="667.18634828869062"/>
    <n v="0"/>
    <n v="2012"/>
    <n v="2012"/>
    <n v="0.33160355282738102"/>
    <n v="667.18634828869062"/>
    <s v=""/>
    <s v="-"/>
    <m/>
  </r>
  <r>
    <m/>
    <n v="2701140042"/>
    <s v="-"/>
    <s v="LATA DE ALUMINIO LISA 473ML"/>
    <e v="#N/A"/>
    <x v="20"/>
    <n v="1"/>
    <n v="47069"/>
    <n v="43568"/>
    <n v="45555"/>
    <n v="19895.863239074552"/>
    <n v="1314"/>
    <n v="1987"/>
    <n v="673"/>
    <n v="0.43674378748928877"/>
    <n v="867.80990574121677"/>
    <s v=""/>
    <s v="-"/>
    <m/>
  </r>
  <r>
    <n v="32780"/>
    <n v="2701140032"/>
    <s v="-"/>
    <s v="LATA FURIOSO MACA VERDE E MELAO 269ML"/>
    <e v="#N/A"/>
    <x v="20"/>
    <n v="1"/>
    <n v="111936"/>
    <n v="92400"/>
    <n v="93732"/>
    <n v="34518.667352994235"/>
    <n v="0"/>
    <n v="1332"/>
    <n v="1332"/>
    <n v="0.36826982623857629"/>
    <n v="490.5354085497836"/>
    <s v=""/>
    <s v="-"/>
    <m/>
  </r>
  <r>
    <n v="31326"/>
    <n v="2701140016"/>
    <s v="-"/>
    <s v="LATA FURIOSO MACA VERDE E MELAO 473ML"/>
    <e v="#N/A"/>
    <x v="20"/>
    <n v="1"/>
    <n v="65741"/>
    <n v="62240"/>
    <n v="1961"/>
    <n v="879.91233060962179"/>
    <n v="0"/>
    <n v="-60279"/>
    <n v="-60279"/>
    <n v="0.4487059309585017"/>
    <n v="-27047.544812247525"/>
    <s v=""/>
    <s v="-"/>
    <m/>
  </r>
  <r>
    <n v="32781"/>
    <n v="2701140033"/>
    <s v="-"/>
    <s v="LATA FURIOSO MELANCIA E MORANGO 269ML"/>
    <e v="#N/A"/>
    <x v="20"/>
    <n v="1"/>
    <n v="115632"/>
    <n v="114576"/>
    <n v="115632"/>
    <n v="42847.41952380952"/>
    <n v="0"/>
    <n v="1056"/>
    <n v="1056"/>
    <n v="0.37054984367484367"/>
    <n v="391.30063492063493"/>
    <s v=""/>
    <s v="-"/>
    <m/>
  </r>
  <r>
    <n v="31708"/>
    <n v="2701140015"/>
    <s v="-"/>
    <s v="LATA FURIOSO MELANCIA E MORANGO 473ML"/>
    <e v="#N/A"/>
    <x v="20"/>
    <n v="1"/>
    <n v="70798"/>
    <n v="70409"/>
    <n v="70408"/>
    <n v="31592.487186926188"/>
    <n v="0"/>
    <n v="-1"/>
    <n v="-1"/>
    <n v="0.4487059309585017"/>
    <n v="-0.4487059309585017"/>
    <s v=""/>
    <s v="-"/>
    <m/>
  </r>
  <r>
    <n v="32782"/>
    <n v="2701140034"/>
    <s v="-"/>
    <s v="LATA FURIOSO MELANCIA E MORANGO ZERO 269ML"/>
    <e v="#N/A"/>
    <x v="20"/>
    <n v="1"/>
    <n v="82368"/>
    <n v="82368"/>
    <n v="82368"/>
    <n v="30690.686530612245"/>
    <n v="0"/>
    <n v="0"/>
    <n v="0"/>
    <n v="0.37260448876520308"/>
    <n v="0"/>
    <s v=""/>
    <s v="-"/>
    <s v="OK"/>
  </r>
  <r>
    <n v="32723"/>
    <n v="2701140028"/>
    <s v="-"/>
    <s v="LATA FURIOSO MELANCIA E MORANGO ZERO 473ML"/>
    <e v="#N/A"/>
    <x v="20"/>
    <n v="1"/>
    <n v="52904"/>
    <n v="30342"/>
    <n v="30134"/>
    <n v="14664.616205012853"/>
    <n v="456"/>
    <n v="-208"/>
    <n v="-664"/>
    <n v="0.48664685089974291"/>
    <n v="-101.22254498714652"/>
    <s v=""/>
    <s v="-"/>
    <m/>
  </r>
  <r>
    <m/>
    <n v="2701140031"/>
    <s v="-"/>
    <s v="LATA FURIOSO TANGERINA E LIMAO ZERO 473ML"/>
    <e v="#N/A"/>
    <x v="20"/>
    <n v="1"/>
    <n v="20228"/>
    <n v="19839"/>
    <n v="19838"/>
    <n v="9496.0068115010599"/>
    <n v="0"/>
    <n v="-1"/>
    <n v="-1"/>
    <n v="0.47867762937297409"/>
    <n v="-0.47867762937297409"/>
    <s v=""/>
    <s v="-"/>
    <m/>
  </r>
  <r>
    <n v="30131"/>
    <n v="2701140035"/>
    <s v="-"/>
    <s v="LATA FURIOSO TRADICIONAL 269ML"/>
    <e v="#N/A"/>
    <x v="20"/>
    <n v="1"/>
    <n v="0"/>
    <n v="0"/>
    <n v="0"/>
    <n v="0"/>
    <n v="0"/>
    <n v="0"/>
    <n v="0"/>
    <n v="0.37260461760461755"/>
    <n v="0"/>
    <s v=""/>
    <s v="-"/>
    <s v="OK"/>
  </r>
  <r>
    <n v="30895"/>
    <n v="2701140026"/>
    <s v="-"/>
    <s v="LATA FURIOSO TRADICIONAL 473ML"/>
    <e v="#N/A"/>
    <x v="20"/>
    <n v="1"/>
    <n v="12448"/>
    <n v="9336"/>
    <n v="7852"/>
    <n v="3821.1538767494999"/>
    <n v="704"/>
    <n v="-1484"/>
    <n v="-2188"/>
    <n v="0.48664720794058836"/>
    <n v="-722.18445658383314"/>
    <s v=""/>
    <s v="-"/>
    <m/>
  </r>
  <r>
    <n v="32784"/>
    <n v="2701140036"/>
    <s v="-"/>
    <s v="LATA FURIOSO TRADICIONAL ZERO 269ML"/>
    <e v="#N/A"/>
    <x v="20"/>
    <n v="1"/>
    <n v="41184"/>
    <n v="39600"/>
    <n v="41184"/>
    <n v="15345.342380952381"/>
    <n v="0"/>
    <n v="1584"/>
    <n v="1584"/>
    <n v="0.37260446729196728"/>
    <n v="590.20547619047613"/>
    <s v=""/>
    <s v="-"/>
    <m/>
  </r>
  <r>
    <n v="32724"/>
    <n v="2701140027"/>
    <s v="-"/>
    <s v="LATA FURIOSO TRADICIONAL ZERO 473ML"/>
    <e v="#N/A"/>
    <x v="20"/>
    <n v="1"/>
    <n v="27230"/>
    <n v="7391"/>
    <n v="9424"/>
    <n v="4533.9264597869997"/>
    <n v="0"/>
    <n v="2033"/>
    <n v="2033"/>
    <n v="0.48110425082629454"/>
    <n v="978.08494192985677"/>
    <s v=""/>
    <s v="-"/>
    <m/>
  </r>
  <r>
    <n v="32783"/>
    <n v="2701140037"/>
    <s v="-"/>
    <s v="LATA FURIOSO TROPICAL 269ML"/>
    <e v="#N/A"/>
    <x v="20"/>
    <n v="1"/>
    <n v="45408"/>
    <n v="21120"/>
    <n v="23616"/>
    <n v="8501.0571428571438"/>
    <n v="0"/>
    <n v="2496"/>
    <n v="2496"/>
    <n v="0.35997023809523815"/>
    <n v="898.48571428571438"/>
    <s v=""/>
    <s v="-"/>
    <m/>
  </r>
  <r>
    <n v="31325"/>
    <n v="2701140017"/>
    <s v="-"/>
    <s v="LATA FURIOSO TROPICAL 473ML"/>
    <e v="#N/A"/>
    <x v="20"/>
    <n v="1"/>
    <n v="3501"/>
    <n v="2334"/>
    <n v="3891"/>
    <n v="1861.1084247195602"/>
    <n v="0"/>
    <n v="1557"/>
    <n v="1557"/>
    <n v="0.47831108319700855"/>
    <n v="744.7303565377423"/>
    <s v=""/>
    <s v="-"/>
    <m/>
  </r>
  <r>
    <m/>
    <n v="2701140043"/>
    <s v="-"/>
    <s v="LATA FURIOSO UVA VERDE E PESSEGO 269ML"/>
    <e v="#N/A"/>
    <x v="20"/>
    <n v="1"/>
    <n v="0"/>
    <n v="0"/>
    <n v="0"/>
    <n v="0"/>
    <n v="0"/>
    <n v="0"/>
    <n v="0"/>
    <n v="0.36719546657046653"/>
    <n v="0"/>
    <s v=""/>
    <s v="-"/>
    <s v="OK"/>
  </r>
  <r>
    <m/>
    <n v="2701140044"/>
    <s v="-"/>
    <s v="LATA FURIOSO UVA VERDE E PESSEGO 473ML"/>
    <e v="#N/A"/>
    <x v="20"/>
    <n v="1"/>
    <n v="66908"/>
    <n v="0"/>
    <n v="2518"/>
    <n v="1129.8419194515852"/>
    <n v="0"/>
    <n v="2518"/>
    <n v="2518"/>
    <n v="0.44870608397600681"/>
    <n v="1129.8419194515852"/>
    <s v=""/>
    <s v="-"/>
    <m/>
  </r>
  <r>
    <n v="31565"/>
    <n v="2701140020"/>
    <s v="-"/>
    <s v="LATA REFRIKO COLA 350ML"/>
    <e v="#N/A"/>
    <x v="20"/>
    <n v="1"/>
    <n v="13226"/>
    <n v="111254"/>
    <n v="111254"/>
    <n v="38221.193214285719"/>
    <n v="0"/>
    <n v="0"/>
    <n v="0"/>
    <n v="0.3435489349981638"/>
    <n v="0"/>
    <s v=""/>
    <s v="-"/>
    <s v="OK"/>
  </r>
  <r>
    <n v="30099"/>
    <n v="2701140025"/>
    <s v="-"/>
    <s v="LATA REFRIKO GUARANA 350ML"/>
    <e v="#N/A"/>
    <x v="20"/>
    <n v="1"/>
    <n v="94527"/>
    <n v="192555"/>
    <n v="192555"/>
    <n v="65121.846428571436"/>
    <n v="0"/>
    <n v="0"/>
    <n v="0"/>
    <n v="0.33819867792875508"/>
    <n v="0"/>
    <s v=""/>
    <s v="-"/>
    <s v="OK"/>
  </r>
  <r>
    <n v="31567"/>
    <n v="2701140021"/>
    <s v="-"/>
    <s v="LATA REFRIKO LARANJA 350ML"/>
    <e v="#N/A"/>
    <x v="20"/>
    <n v="1"/>
    <n v="73910"/>
    <n v="73521"/>
    <n v="73910"/>
    <n v="25391.690476190484"/>
    <n v="0"/>
    <n v="389"/>
    <n v="389"/>
    <n v="0.34354878198065869"/>
    <n v="133.64047619047622"/>
    <s v=""/>
    <s v="-"/>
    <m/>
  </r>
  <r>
    <n v="31568"/>
    <n v="2701140023"/>
    <s v="-"/>
    <s v="LATA REFRIKO TUBAINA 350ML"/>
    <e v="#N/A"/>
    <x v="20"/>
    <n v="1"/>
    <n v="36566"/>
    <n v="36566"/>
    <n v="30731"/>
    <n v="10393.183571428573"/>
    <n v="5835"/>
    <n v="-5835"/>
    <n v="-11670"/>
    <n v="0.33819867792875513"/>
    <n v="-1973.3892857142862"/>
    <s v=""/>
    <s v="-"/>
    <s v="OK"/>
  </r>
  <r>
    <m/>
    <n v="2701140030"/>
    <s v="-"/>
    <s v="LATA REFRIKO UVA 350ML"/>
    <e v="#N/A"/>
    <x v="20"/>
    <n v="1"/>
    <n v="110476"/>
    <n v="79356"/>
    <n v="85654"/>
    <n v="28968.069559309592"/>
    <n v="0"/>
    <n v="6298"/>
    <n v="6298"/>
    <n v="0.33819867792875513"/>
    <n v="2129.9752735952998"/>
    <s v=""/>
    <s v="-"/>
    <m/>
  </r>
  <r>
    <n v="30819"/>
    <n v="2701200005"/>
    <s v="-"/>
    <s v="LUPULO DRY HOP"/>
    <e v="#N/A"/>
    <x v="21"/>
    <n v="1"/>
    <n v="89"/>
    <n v="89"/>
    <n v="89"/>
    <n v="17999.805"/>
    <n v="0"/>
    <n v="0"/>
    <n v="0"/>
    <n v="202.245"/>
    <n v="0"/>
    <s v=""/>
    <s v="-"/>
    <s v="OK"/>
  </r>
  <r>
    <n v="30250"/>
    <n v="2701200003"/>
    <s v="-"/>
    <s v="LUPULO HALLERTAU NUGGET"/>
    <e v="#N/A"/>
    <x v="21"/>
    <n v="1"/>
    <n v="3900"/>
    <n v="3630"/>
    <n v="3455.49656"/>
    <n v="166255.68818990403"/>
    <n v="111.38864000000012"/>
    <n v="-174.50343999999996"/>
    <n v="-285.89208000000008"/>
    <n v="48.113400000000006"/>
    <n v="-8395.9538100959981"/>
    <s v=""/>
    <s v="-"/>
    <m/>
  </r>
  <r>
    <n v="30715"/>
    <n v="2701200002"/>
    <s v="-"/>
    <s v="LUPULO LSK KETTLE REDI"/>
    <e v="#N/A"/>
    <x v="21"/>
    <n v="1"/>
    <n v="14.7"/>
    <n v="14.7"/>
    <n v="20.3"/>
    <n v="18182.248450704228"/>
    <n v="0"/>
    <n v="5.6000000000000014"/>
    <n v="5.6000000000000014"/>
    <n v="895.677263581489"/>
    <n v="5015.7926760563396"/>
    <s v=""/>
    <s v="-"/>
    <m/>
  </r>
  <r>
    <n v="30444"/>
    <n v="2701200004"/>
    <s v="-"/>
    <s v="LUPULO TETRAHOP TETRALONE DRY HOP"/>
    <e v="#N/A"/>
    <x v="21"/>
    <n v="1"/>
    <n v="51.66"/>
    <n v="51.66"/>
    <n v="51.66"/>
    <n v="10447.976699999999"/>
    <n v="0"/>
    <n v="0"/>
    <n v="0"/>
    <n v="202.245"/>
    <n v="0"/>
    <s v=""/>
    <s v="-"/>
    <s v="OK"/>
  </r>
  <r>
    <n v="30348"/>
    <n v="2701200001"/>
    <s v="-"/>
    <s v="LUPULO TRADITION T-90"/>
    <e v="#N/A"/>
    <x v="21"/>
    <n v="1"/>
    <n v="0"/>
    <n v="0"/>
    <n v="0"/>
    <n v="0"/>
    <n v="0"/>
    <n v="0"/>
    <n v="0"/>
    <n v="101.06376666666699"/>
    <n v="0"/>
    <s v=""/>
    <s v="-"/>
    <s v="OK"/>
  </r>
  <r>
    <m/>
    <n v="2701190002"/>
    <s v="-"/>
    <s v="MALTE BASE"/>
    <e v="#N/A"/>
    <x v="22"/>
    <n v="1"/>
    <n v="107137.88679999999"/>
    <n v="126446.31080000001"/>
    <n v="126446.31080000001"/>
    <n v="383909.03048590408"/>
    <n v="0"/>
    <n v="0"/>
    <n v="0"/>
    <n v="3.0361425972572071"/>
    <n v="0"/>
    <s v=""/>
    <s v="-"/>
    <s v="OK"/>
  </r>
  <r>
    <n v="2034"/>
    <n v="2701190003"/>
    <s v="-"/>
    <s v="MALTE CARAHELL"/>
    <e v="#N/A"/>
    <x v="22"/>
    <n v="1"/>
    <n v="0"/>
    <n v="0"/>
    <n v="0"/>
    <n v="0"/>
    <n v="0"/>
    <n v="0"/>
    <n v="0"/>
    <n v="9.1296966666666659"/>
    <n v="0"/>
    <s v=""/>
    <s v="-"/>
    <s v="OK"/>
  </r>
  <r>
    <n v="30251"/>
    <n v="2701190001"/>
    <s v="-"/>
    <s v="MALTE PILSEN"/>
    <e v="#N/A"/>
    <x v="22"/>
    <n v="1"/>
    <n v="65000"/>
    <n v="70000"/>
    <n v="50097"/>
    <n v="161930.20100799238"/>
    <n v="2612"/>
    <n v="-19903"/>
    <n v="-22515"/>
    <n v="3.2323332935703211"/>
    <n v="-64333.129541930102"/>
    <s v=""/>
    <s v="-"/>
    <s v="consumo maior op's - 01289201001  / 01298001001   "/>
  </r>
  <r>
    <n v="754"/>
    <n v="2701020001"/>
    <n v="2701020051"/>
    <s v="PREFORMA 12,0G CRISTAL 200ML A"/>
    <e v="#N/A"/>
    <x v="23"/>
    <n v="1.2E-2"/>
    <n v="0"/>
    <n v="0"/>
    <n v="0"/>
    <n v="0"/>
    <n v="0"/>
    <n v="0"/>
    <n v="0"/>
    <n v="0.15808151320600505"/>
    <n v="0"/>
    <s v=""/>
    <s v="-"/>
    <s v="OK"/>
  </r>
  <r>
    <n v="1600"/>
    <n v="2701020008"/>
    <n v="2701020086"/>
    <s v="PREFORMA 15,2G CRISTAL 450/ 500ML B"/>
    <e v="#N/A"/>
    <x v="23"/>
    <n v="1.52E-2"/>
    <n v="0"/>
    <n v="0"/>
    <n v="0"/>
    <n v="0"/>
    <n v="0"/>
    <n v="0"/>
    <n v="0"/>
    <n v="0.16690088473354603"/>
    <n v="0"/>
    <s v=""/>
    <s v="-"/>
    <s v="OK"/>
  </r>
  <r>
    <m/>
    <n v="2701020006"/>
    <n v="2701020087"/>
    <s v="PREFORMA 15,6G CRISTAL 450/ 500ML C"/>
    <e v="#N/A"/>
    <x v="23"/>
    <n v="1.5650000000000001E-2"/>
    <n v="117066"/>
    <n v="117066"/>
    <n v="117064"/>
    <n v="18732.882909263088"/>
    <n v="0.5175718849848624"/>
    <n v="-2"/>
    <n v="-2.5175718849848625"/>
    <n v="0.16002257661845731"/>
    <n v="-0.32004515323691463"/>
    <s v=""/>
    <s v="-"/>
    <s v="OK"/>
  </r>
  <r>
    <m/>
    <n v="2701020067"/>
    <n v="2701020056"/>
    <s v="PREFORMA 17,8G CRISTAL 250/ 275/ 500ML B"/>
    <e v="#N/A"/>
    <x v="23"/>
    <n v="1.78E-2"/>
    <n v="39456"/>
    <n v="39456"/>
    <n v="39155"/>
    <n v="8506.4283693355101"/>
    <n v="300.94382022471387"/>
    <n v="-301"/>
    <n v="-601.94382022471382"/>
    <n v="0.2172501179756228"/>
    <n v="-65.392285510662461"/>
    <s v=""/>
    <s v="-"/>
    <s v="OK"/>
  </r>
  <r>
    <m/>
    <n v="2701020074"/>
    <n v="2701020118"/>
    <s v="PREFORMA 17,8G VERDE 500ML D"/>
    <e v="#N/A"/>
    <x v="23"/>
    <n v="1.78E-2"/>
    <n v="39456"/>
    <n v="39456"/>
    <n v="39456"/>
    <n v="6797.85"/>
    <n v="-11200"/>
    <n v="0"/>
    <n v="11200"/>
    <n v="0.17228938564476887"/>
    <n v="0"/>
    <s v=""/>
    <s v="-"/>
    <s v="OK"/>
  </r>
  <r>
    <n v="442"/>
    <n v="2701020064"/>
    <n v="2701020057"/>
    <s v="PREFORMA 18,02G CRISTAL 250/ 275/ 500ML D"/>
    <e v="#N/A"/>
    <x v="23"/>
    <n v="1.8020000000000001E-2"/>
    <n v="0"/>
    <n v="0"/>
    <n v="0"/>
    <n v="0"/>
    <n v="-2404.5504994450607"/>
    <n v="0"/>
    <n v="2404.5504994450607"/>
    <n v="0.22356137172266208"/>
    <n v="0"/>
    <s v=""/>
    <s v="-"/>
    <s v="OK"/>
  </r>
  <r>
    <m/>
    <n v="2701020068"/>
    <n v="2701020117"/>
    <s v="PREFORMA 19,5G VERDE 500ML C"/>
    <e v="#N/A"/>
    <x v="23"/>
    <n v="1.95E-2"/>
    <n v="98640"/>
    <n v="98640"/>
    <n v="98640"/>
    <n v="17017.750000000007"/>
    <n v="-19727.999999999996"/>
    <n v="0"/>
    <n v="19727.999999999996"/>
    <n v="0.1725238240064883"/>
    <n v="0"/>
    <s v=""/>
    <s v="-"/>
    <s v="OK"/>
  </r>
  <r>
    <n v="68100"/>
    <n v="2701020011"/>
    <n v="2701020090"/>
    <s v="PREFORMA 20,2G CRISTAL 500ML A"/>
    <e v="#N/A"/>
    <x v="23"/>
    <n v="2.0199999999999999E-2"/>
    <n v="0"/>
    <n v="0"/>
    <n v="0"/>
    <n v="0"/>
    <n v="0"/>
    <n v="0"/>
    <n v="0"/>
    <n v="0.18414111836490865"/>
    <n v="0"/>
    <s v=""/>
    <s v="-"/>
    <s v="OK"/>
  </r>
  <r>
    <n v="440"/>
    <n v="2701020012"/>
    <n v="2701020115"/>
    <s v="PREFORMA 20,2G VERDE 500ML A"/>
    <e v="#N/A"/>
    <x v="23"/>
    <n v="2.0199999999999999E-2"/>
    <n v="0"/>
    <n v="0"/>
    <n v="0"/>
    <n v="0"/>
    <n v="0"/>
    <n v="0"/>
    <n v="0"/>
    <n v="0.17916359447004607"/>
    <n v="0"/>
    <s v=""/>
    <s v="-"/>
    <s v="OK"/>
  </r>
  <r>
    <n v="68101"/>
    <n v="2701020013"/>
    <n v="2701020091"/>
    <s v="PREFORMA 20,6G CRISTAL 500ML B"/>
    <e v="#N/A"/>
    <x v="23"/>
    <n v="2.06E-2"/>
    <n v="0"/>
    <n v="0"/>
    <n v="0"/>
    <n v="0"/>
    <n v="0"/>
    <n v="0"/>
    <n v="0"/>
    <e v="#N/A"/>
    <n v="0"/>
    <s v=""/>
    <s v="-"/>
    <s v="OK"/>
  </r>
  <r>
    <n v="68102"/>
    <n v="2701020014"/>
    <n v="2701020116"/>
    <s v="PREFORMA 20,6G VERDE 500ML B"/>
    <e v="#N/A"/>
    <x v="23"/>
    <n v="2.06E-2"/>
    <n v="0"/>
    <n v="0"/>
    <n v="0"/>
    <n v="0"/>
    <n v="0"/>
    <n v="0"/>
    <n v="0"/>
    <e v="#N/A"/>
    <n v="0"/>
    <s v=""/>
    <s v="-"/>
    <s v="OK"/>
  </r>
  <r>
    <m/>
    <n v="2701020020"/>
    <n v="2701020048"/>
    <s v="PREFORMA 30,0G CRISTAL 1L/ 1,5L E"/>
    <e v="#N/A"/>
    <x v="23"/>
    <n v="0.03"/>
    <n v="3066"/>
    <n v="3066"/>
    <n v="3566"/>
    <n v="393.59457795302671"/>
    <n v="-500.00000000000051"/>
    <n v="500"/>
    <n v="1000.0000000000005"/>
    <n v="0.11037425068789308"/>
    <n v="55.187125343946541"/>
    <s v=""/>
    <s v="-"/>
    <s v="OK"/>
  </r>
  <r>
    <n v="396"/>
    <n v="2701020019"/>
    <n v="2701020046"/>
    <s v="PREFORMA 31,7G CRISTAL 1/ 1,5L A"/>
    <e v="#N/A"/>
    <x v="23"/>
    <n v="3.1699999999999999E-2"/>
    <n v="19102"/>
    <n v="14102"/>
    <n v="19008"/>
    <n v="5441.5307692307706"/>
    <n v="94.00000000000216"/>
    <n v="4906"/>
    <n v="4811.9999999999982"/>
    <n v="0.28627581908831917"/>
    <n v="1404.4691684472939"/>
    <s v=""/>
    <s v="-"/>
    <m/>
  </r>
  <r>
    <m/>
    <n v="2701020022"/>
    <n v="2701020058"/>
    <s v="PREFORMA 39,7G CRISTAL 2L A"/>
    <e v="#N/A"/>
    <x v="23"/>
    <n v="3.9699999999999999E-2"/>
    <n v="0"/>
    <n v="0"/>
    <n v="0"/>
    <n v="0"/>
    <n v="0"/>
    <n v="0"/>
    <n v="0"/>
    <n v="0.32606252920628875"/>
    <n v="0"/>
    <s v=""/>
    <s v="-"/>
    <s v="OK"/>
  </r>
  <r>
    <m/>
    <n v="2701020023"/>
    <n v="2701020101"/>
    <s v="PREFORMA 39,7G VERDE 2L A"/>
    <e v="#N/A"/>
    <x v="23"/>
    <n v="3.9699999999999999E-2"/>
    <n v="7166"/>
    <n v="7166"/>
    <n v="284.49020000000002"/>
    <n v="101.10213715413192"/>
    <n v="0"/>
    <n v="-6881.5097999999998"/>
    <n v="-6881.5097999999998"/>
    <n v="0.35538003472222213"/>
    <n v="-2445.5511916653118"/>
    <s v=""/>
    <s v="-"/>
    <s v="OK"/>
  </r>
  <r>
    <n v="30360"/>
    <n v="2701020024"/>
    <n v="2701020059"/>
    <s v="PREFORMA 41,0G CRISTAL 2L A1"/>
    <e v="#N/A"/>
    <x v="23"/>
    <n v="4.1000000000000002E-2"/>
    <n v="141688"/>
    <n v="108576"/>
    <n v="3701.3905400000003"/>
    <n v="1322.6871070727057"/>
    <n v="-411.81804878046597"/>
    <n v="-104874.60946000001"/>
    <n v="-104462.79141121954"/>
    <n v="0.3573487025426681"/>
    <n v="-37476.80562020003"/>
    <s v=""/>
    <s v="-"/>
    <m/>
  </r>
  <r>
    <n v="30345"/>
    <n v="2701020025"/>
    <n v="2701020102"/>
    <s v="PREFORMA 41,0G VERDE 2L A1"/>
    <e v="#N/A"/>
    <x v="23"/>
    <n v="4.1000000000000002E-2"/>
    <n v="292320"/>
    <n v="155336"/>
    <n v="6456.1364599999997"/>
    <n v="2307.0923827059823"/>
    <n v="-698.7429268292766"/>
    <n v="-148879.86353999999"/>
    <n v="-148181.1206131707"/>
    <n v="0.35734876376915714"/>
    <n v="-53202.035186139809"/>
    <s v=""/>
    <s v="-"/>
    <m/>
  </r>
  <r>
    <m/>
    <n v="2701020042"/>
    <n v="2701020108"/>
    <s v="PREFORMA 42,65G VERDE 2L E1"/>
    <e v="#N/A"/>
    <x v="23"/>
    <n v="4.265E-2"/>
    <n v="0"/>
    <n v="0"/>
    <n v="0"/>
    <n v="0"/>
    <n v="0"/>
    <n v="0"/>
    <n v="0"/>
    <n v="0.38394530453618747"/>
    <n v="0"/>
    <s v=""/>
    <s v="-"/>
    <s v="OK"/>
  </r>
  <r>
    <n v="68103"/>
    <n v="2701020027"/>
    <n v="2701020078"/>
    <s v="PREFORMA 42,7G CRISTAL 2L C1"/>
    <e v="#N/A"/>
    <x v="23"/>
    <n v="4.2700000000000002E-2"/>
    <n v="34088"/>
    <n v="8544"/>
    <n v="2603.5043999999998"/>
    <n v="1249.4444325252807"/>
    <n v="-35428"/>
    <n v="-5940.4956000000002"/>
    <n v="29487.504399999998"/>
    <n v="0.47990870786516848"/>
    <n v="-2850.895567474719"/>
    <s v=""/>
    <s v="-"/>
    <m/>
  </r>
  <r>
    <n v="68104"/>
    <n v="2701020028"/>
    <n v="2701020105"/>
    <s v="PREFORMA 42,7G VERDE 2L C1"/>
    <e v="#N/A"/>
    <x v="23"/>
    <n v="4.2700000000000002E-2"/>
    <n v="74520"/>
    <n v="0"/>
    <n v="1863.23667"/>
    <n v="706.60959239990552"/>
    <n v="-42747.51920374707"/>
    <n v="1863.23667"/>
    <n v="44610.755873747068"/>
    <n v="0.37923770167098819"/>
    <n v="706.60959239990552"/>
    <s v=""/>
    <s v="-"/>
    <m/>
  </r>
  <r>
    <m/>
    <n v="2701020031"/>
    <n v="2701020077"/>
    <s v="PREFORMA 45,7G CRISTAL 2L B2"/>
    <e v="#N/A"/>
    <x v="23"/>
    <n v="4.5699999999999998E-2"/>
    <n v="92632"/>
    <n v="197096"/>
    <n v="7472.0162099999998"/>
    <n v="3835.3010961342129"/>
    <n v="770.56870897156239"/>
    <n v="-189623.98379"/>
    <n v="-190394.55249897155"/>
    <n v="0.51328864771483318"/>
    <n v="-97331.838213868541"/>
    <s v=""/>
    <s v="-"/>
    <m/>
  </r>
  <r>
    <n v="31558"/>
    <n v="2701020029"/>
    <n v="2701020075"/>
    <s v="PREFORMA 46,65G CRISTAL 2L A2"/>
    <e v="#N/A"/>
    <x v="23"/>
    <n v="4.6649999999999997E-2"/>
    <n v="38000"/>
    <n v="0"/>
    <n v="1292.18515"/>
    <n v="539.83984200165992"/>
    <n v="346.32047159699135"/>
    <n v="1292.18515"/>
    <n v="945.86467840300861"/>
    <n v="0.41777282613227673"/>
    <n v="539.83984200165992"/>
    <s v=""/>
    <s v="-"/>
    <m/>
  </r>
  <r>
    <n v="68105"/>
    <n v="2701020033"/>
    <n v="2701020079"/>
    <s v="PREFORMA 46,7G CRISTAL 2L C2"/>
    <e v="#N/A"/>
    <x v="23"/>
    <n v="4.6699999999999998E-2"/>
    <n v="5000"/>
    <n v="0"/>
    <n v="2255.61"/>
    <n v="985.2130165409485"/>
    <n v="-43300.000000000007"/>
    <n v="2255.61"/>
    <n v="45555.610000000008"/>
    <n v="0.43678340517241387"/>
    <n v="985.2130165409485"/>
    <s v=""/>
    <s v="-"/>
    <m/>
  </r>
  <r>
    <m/>
    <n v="2701020072"/>
    <n v="2701020050"/>
    <s v="PREFORMA 48,0G 2,5L CRISTAL A"/>
    <e v="#N/A"/>
    <x v="23"/>
    <n v="4.8000000000000001E-2"/>
    <n v="95704"/>
    <n v="95704"/>
    <n v="95704"/>
    <n v="42821.071909722232"/>
    <n v="0"/>
    <n v="0"/>
    <n v="0"/>
    <n v="0.44743241567460329"/>
    <n v="0"/>
    <s v=""/>
    <s v="-"/>
    <s v="OK"/>
  </r>
  <r>
    <m/>
    <n v="2701020073"/>
    <n v="2701020096"/>
    <s v="PREFORMA 48,0G 2,5L VERDE A"/>
    <e v="#N/A"/>
    <x v="23"/>
    <n v="4.8000000000000001E-2"/>
    <n v="0"/>
    <n v="0"/>
    <n v="0"/>
    <n v="0"/>
    <n v="0"/>
    <n v="0"/>
    <n v="0"/>
    <n v="0.44743232266865085"/>
    <n v="0"/>
    <s v=""/>
    <s v="-"/>
    <s v="OK"/>
  </r>
  <r>
    <m/>
    <n v="2701020045"/>
    <n v="2701020111"/>
    <s v="PREFORMA 50,7G VERDE 3L C"/>
    <e v="#N/A"/>
    <x v="23"/>
    <n v="5.0700000000000002E-2"/>
    <n v="151392"/>
    <n v="131373"/>
    <n v="136025"/>
    <n v="75721.683490908079"/>
    <n v="-3318.1844181459451"/>
    <n v="4652"/>
    <n v="7970.1844181459455"/>
    <n v="0.55667475457385096"/>
    <n v="2589.6509582775548"/>
    <s v=""/>
    <s v="-"/>
    <m/>
  </r>
  <r>
    <m/>
    <n v="2701020037"/>
    <n v="2701020082"/>
    <s v="PREFORMA 50,7KG CRISTAL"/>
    <e v="#N/A"/>
    <x v="23"/>
    <n v="5.0700000000000002E-2"/>
    <n v="61036"/>
    <n v="92908"/>
    <n v="107208"/>
    <n v="59680.008018072287"/>
    <n v="-11240.428599605521"/>
    <n v="14300"/>
    <n v="25540.428599605519"/>
    <n v="0.55667494979919674"/>
    <n v="7960.4517821285135"/>
    <s v=""/>
    <s v="-"/>
    <m/>
  </r>
  <r>
    <n v="408"/>
    <n v="2701020060"/>
    <n v="2701020084"/>
    <s v="PREFORMA 54,4G CRISTAL 3L F"/>
    <e v="#N/A"/>
    <x v="23"/>
    <n v="5.4399999999999997E-2"/>
    <n v="0"/>
    <n v="0"/>
    <n v="0"/>
    <n v="0"/>
    <n v="0"/>
    <n v="0"/>
    <n v="0"/>
    <n v="0.4877276234567901"/>
    <n v="0"/>
    <s v=""/>
    <s v="-"/>
    <s v="OK"/>
  </r>
  <r>
    <n v="409"/>
    <n v="2701020061"/>
    <n v="2701020114"/>
    <s v="PREFORMA 54,4G VERDE 3L F"/>
    <e v="#N/A"/>
    <x v="23"/>
    <n v="5.4399999999999997E-2"/>
    <n v="0"/>
    <n v="0"/>
    <n v="0"/>
    <n v="0"/>
    <n v="0"/>
    <n v="0"/>
    <n v="0"/>
    <n v="0.48772736625514412"/>
    <n v="0"/>
    <s v=""/>
    <s v="-"/>
    <s v="OK"/>
  </r>
  <r>
    <n v="68109"/>
    <n v="2701020036"/>
    <n v="2701020081"/>
    <s v="PREFORMA 54,7G CRISTAL 3L A"/>
    <e v="#N/A"/>
    <x v="23"/>
    <n v="5.4699999999999999E-2"/>
    <n v="13076"/>
    <n v="49069"/>
    <n v="51967"/>
    <n v="25345.741408179012"/>
    <n v="-11.159049360146744"/>
    <n v="2898"/>
    <n v="2909.1590493601466"/>
    <n v="0.4877276234567901"/>
    <n v="1413.4346527777777"/>
    <s v=""/>
    <s v="-"/>
    <m/>
  </r>
  <r>
    <n v="68108"/>
    <n v="2701020035"/>
    <n v="2701020109"/>
    <s v="PREFORMA 54,7G VERDE 3L A"/>
    <e v="#N/A"/>
    <x v="23"/>
    <n v="5.4699999999999999E-2"/>
    <n v="27328"/>
    <n v="137457"/>
    <n v="127302"/>
    <n v="62088.669179012359"/>
    <n v="-127.82650822668943"/>
    <n v="-10155"/>
    <n v="-10027.17349177331"/>
    <n v="0.48772736625514412"/>
    <n v="-4952.8714043209884"/>
    <s v=""/>
    <s v="-"/>
    <m/>
  </r>
  <r>
    <n v="68106"/>
    <n v="2701020062"/>
    <n v="2701020083"/>
    <s v="PREFORMA 56,65G CRISTAL 3L E"/>
    <e v="#N/A"/>
    <x v="23"/>
    <n v="5.6649999999999999E-2"/>
    <n v="0"/>
    <n v="0"/>
    <n v="6736"/>
    <n v="4358.3209012199914"/>
    <n v="-6736.539276257723"/>
    <n v="6736"/>
    <n v="13472.539276257723"/>
    <n v="0.64701913616686335"/>
    <n v="4358.3209012199914"/>
    <s v=""/>
    <s v="-"/>
    <s v="PERDA"/>
  </r>
  <r>
    <n v="68107"/>
    <n v="2701020063"/>
    <n v="2701020113"/>
    <s v="PREFORMA 56,65G VERDE 3L E"/>
    <e v="#N/A"/>
    <x v="23"/>
    <n v="5.6649999999999999E-2"/>
    <n v="3000"/>
    <n v="0"/>
    <n v="7899"/>
    <n v="5110.8022136953941"/>
    <n v="-4900.0000000000009"/>
    <n v="7899"/>
    <n v="12799"/>
    <n v="0.64701889020070824"/>
    <n v="5110.8022136953941"/>
    <s v=""/>
    <s v="-"/>
    <m/>
  </r>
  <r>
    <n v="30770"/>
    <n v="2701010001"/>
    <n v="2701010052"/>
    <s v="CONTRA ROTULO ADESIVO CER BAMBOA 330ML"/>
    <e v="#N/A"/>
    <x v="24"/>
    <n v="6.5600000000000001E-4"/>
    <n v="336923"/>
    <n v="255989"/>
    <n v="256674.549"/>
    <n v="13069.821833661179"/>
    <n v="-3.0487804801074474E-3"/>
    <n v="685.54899999999907"/>
    <n v="685.55204878047914"/>
    <n v="5.0919819999999998E-2"/>
    <n v="34.908031681179949"/>
    <s v=""/>
    <s v="-"/>
    <m/>
  </r>
  <r>
    <n v="30769"/>
    <n v="2701010043"/>
    <n v="2701010068"/>
    <s v="CONTRA ROTULO PAPEL CER BAMBOA 300ML"/>
    <e v="#N/A"/>
    <x v="24"/>
    <n v="2.656E-4"/>
    <n v="0"/>
    <n v="0"/>
    <n v="0"/>
    <n v="0"/>
    <n v="0"/>
    <n v="0"/>
    <n v="0"/>
    <n v="2.1774993965725319E-2"/>
    <n v="0"/>
    <s v=""/>
    <s v="-"/>
    <s v="OK"/>
  </r>
  <r>
    <n v="30778"/>
    <n v="2701010092"/>
    <n v="2701010082"/>
    <s v="CONTRA ROTULO PAPEL CER BAMBOA 600ML"/>
    <e v="#N/A"/>
    <x v="24"/>
    <n v="2.656E-4"/>
    <n v="0"/>
    <n v="0"/>
    <n v="0"/>
    <n v="0"/>
    <n v="0"/>
    <n v="0"/>
    <n v="0"/>
    <n v="2.5409980620155037E-2"/>
    <n v="0"/>
    <s v=""/>
    <s v="-"/>
    <s v="OK"/>
  </r>
  <r>
    <n v="30277"/>
    <n v="2701010091"/>
    <n v="2701010083"/>
    <s v="GARGALO PAPEL BAMBOA 600ML"/>
    <e v="#N/A"/>
    <x v="24"/>
    <n v="1.953E-4"/>
    <n v="0"/>
    <n v="0"/>
    <n v="0"/>
    <n v="0"/>
    <n v="0"/>
    <n v="0"/>
    <n v="0"/>
    <n v="1.72E-2"/>
    <n v="0"/>
    <s v=""/>
    <s v="-"/>
    <s v="OK"/>
  </r>
  <r>
    <n v="31003"/>
    <n v="2701010094"/>
    <n v="2701010087"/>
    <s v="GARGALO PAPEL CAYMAN 600ML"/>
    <e v="#N/A"/>
    <x v="24"/>
    <n v="1.405E-4"/>
    <n v="107000"/>
    <n v="107000"/>
    <n v="106975"/>
    <n v="2246.4750000000004"/>
    <n v="24.91103202847491"/>
    <n v="-25"/>
    <n v="-49.911032028474906"/>
    <n v="2.1000000000000001E-2"/>
    <n v="-0.52500000000000002"/>
    <s v=""/>
    <s v="-"/>
    <m/>
  </r>
  <r>
    <n v="30406"/>
    <n v="2701010002"/>
    <n v="2701010089"/>
    <s v="GARGALO PAPEL CER MOEMA 1L/ 600ML"/>
    <e v="#N/A"/>
    <x v="24"/>
    <n v="1.3689999999999999E-4"/>
    <n v="184112"/>
    <n v="796000"/>
    <n v="784112.62760000001"/>
    <n v="11947.148974435288"/>
    <n v="-5.2593133691946584E-2"/>
    <n v="-11887.372399999993"/>
    <n v="-11887.3198068663"/>
    <n v="1.5236521583644099E-2"/>
    <n v="-181.12220614541505"/>
    <s v=""/>
    <s v="-"/>
    <m/>
  </r>
  <r>
    <n v="31002"/>
    <n v="2901010003"/>
    <n v="2901010007"/>
    <s v="GARGALO PAPEL CER SURVA 600ML"/>
    <e v="#N/A"/>
    <x v="24"/>
    <n v="1.4469999999999999E-4"/>
    <n v="57000"/>
    <n v="57000"/>
    <n v="57014"/>
    <n v="0"/>
    <n v="-14.512785072566931"/>
    <n v="14"/>
    <n v="28.512785072566931"/>
    <e v="#N/A"/>
    <n v="0"/>
    <s v=""/>
    <s v="-"/>
    <m/>
  </r>
  <r>
    <n v="30767"/>
    <n v="2701010046"/>
    <n v="2701010099"/>
    <s v="ROTULO ADESIVO CER BAMBOA LAGER 330ML"/>
    <e v="#N/A"/>
    <x v="24"/>
    <n v="6.9749999999999999E-4"/>
    <n v="339639"/>
    <n v="259465"/>
    <n v="259392.08979999999"/>
    <n v="13182.306003635998"/>
    <n v="-1.0752688185643053E-2"/>
    <n v="-72.910200000012992"/>
    <n v="-72.899447311827345"/>
    <n v="5.0819999999999997E-2"/>
    <n v="-3.70529636400066"/>
    <s v=""/>
    <s v="-"/>
    <m/>
  </r>
  <r>
    <m/>
    <n v="2701010113"/>
    <n v="2701010114"/>
    <s v="ROTULO ADESIVO CER MOEMA 355ML"/>
    <e v="#N/A"/>
    <x v="24"/>
    <n v="6.1320000000000005E-4"/>
    <n v="540800"/>
    <n v="540800"/>
    <n v="540800"/>
    <n v="19233.61"/>
    <n v="0"/>
    <n v="0"/>
    <n v="0"/>
    <n v="3.556510724852071E-2"/>
    <n v="0"/>
    <s v=""/>
    <s v="-"/>
    <m/>
  </r>
  <r>
    <n v="32500"/>
    <n v="2701010003"/>
    <n v="2701010115"/>
    <s v="ROTULO ADESIVO CV BELLA ROMA 600ML"/>
    <e v="#N/A"/>
    <x v="24"/>
    <n v="1.6138999999999999E-3"/>
    <n v="376302"/>
    <n v="270500"/>
    <n v="298.62869000000001"/>
    <n v="23.448956125173144"/>
    <n v="-2529.8731024226308"/>
    <n v="-270201.37131000002"/>
    <n v="-267671.49820757739"/>
    <n v="7.852211428571429E-2"/>
    <n v="-21216.782958160544"/>
    <s v=""/>
    <s v="-"/>
    <m/>
  </r>
  <r>
    <n v="31585"/>
    <n v="2701010004"/>
    <n v="2701010116"/>
    <s v="ROTULO ADESIVO REFRIKO TUBAINA 300ML"/>
    <e v="#N/A"/>
    <x v="24"/>
    <n v="1.0510000000000001E-3"/>
    <n v="396020"/>
    <n v="271466"/>
    <n v="271543.52240000002"/>
    <n v="9516.4735211302723"/>
    <n v="-45.252140818191243"/>
    <n v="77.522400000016205"/>
    <n v="122.77454081820744"/>
    <n v="3.5045849877103429E-2"/>
    <n v="2.7168383925133308"/>
    <s v=""/>
    <s v="-"/>
    <m/>
  </r>
  <r>
    <m/>
    <n v="2701010103"/>
    <n v="2701010118"/>
    <s v="ROTULO ADESIVO REFRIKO TUBAINA 355ML"/>
    <e v="#N/A"/>
    <x v="24"/>
    <n v="1.2882E-3"/>
    <n v="253505"/>
    <n v="253323"/>
    <n v="125637"/>
    <n v="5402.4557220909082"/>
    <n v="-6.9864928071111656E-3"/>
    <n v="-127686"/>
    <n v="-127685.99301350719"/>
    <n v="4.3000515151515144E-2"/>
    <n v="-5490.5637776363628"/>
    <s v=""/>
    <s v="-"/>
    <m/>
  </r>
  <r>
    <n v="359"/>
    <n v="2701010048"/>
    <n v="2701010119"/>
    <s v="ROTULO ADESIVO VOD BAMBOA 970ML"/>
    <e v="#N/A"/>
    <x v="24"/>
    <n v="1.2925E-3"/>
    <n v="240716"/>
    <n v="74102"/>
    <n v="74989"/>
    <n v="4873.2418196888902"/>
    <n v="0"/>
    <n v="887"/>
    <n v="887"/>
    <n v="6.4986088888888904E-2"/>
    <n v="57.642660844444457"/>
    <s v=""/>
    <s v="-"/>
    <m/>
  </r>
  <r>
    <n v="1741"/>
    <n v="2701010095"/>
    <n v="2701010128"/>
    <s v="ROTULO BOPP ALCOOL 70 500ML"/>
    <e v="#N/A"/>
    <x v="24"/>
    <n v="2.329E-4"/>
    <n v="0"/>
    <n v="0"/>
    <n v="0"/>
    <n v="0"/>
    <n v="0"/>
    <n v="0"/>
    <n v="0"/>
    <n v="1.1406780546413834E-2"/>
    <n v="0"/>
    <s v=""/>
    <s v="-"/>
    <s v="OK"/>
  </r>
  <r>
    <m/>
    <n v="2701010112"/>
    <n v="2701010130"/>
    <s v="ROTULO BOPP REFRIKO COLA  2,5L"/>
    <e v="#N/A"/>
    <x v="24"/>
    <n v="7.0669999999999999E-4"/>
    <n v="108480"/>
    <n v="105856"/>
    <n v="87845"/>
    <n v="2965.5579011896839"/>
    <n v="15726.794962501768"/>
    <n v="-18011"/>
    <n v="-33737.794962501765"/>
    <n v="3.3758983450278147E-2"/>
    <n v="-608.03305092295966"/>
    <s v=""/>
    <s v="-"/>
    <m/>
  </r>
  <r>
    <n v="31555"/>
    <n v="2701010008"/>
    <n v="2701010132"/>
    <s v="ROTULO BOPP REFRIKO COLA 2L"/>
    <e v="#N/A"/>
    <x v="24"/>
    <n v="7.0669999999999999E-4"/>
    <n v="68167"/>
    <n v="3396"/>
    <n v="4975"/>
    <n v="149.05684104609392"/>
    <n v="-0.5109664638449497"/>
    <n v="1579"/>
    <n v="1579.5109664638449"/>
    <n v="2.9961174079616869E-2"/>
    <n v="47.308693871715036"/>
    <s v=""/>
    <s v="-"/>
    <m/>
  </r>
  <r>
    <n v="31433"/>
    <n v="2701010009"/>
    <n v="2701010133"/>
    <s v="ROTULO BOPP REFRIKO COLA 3L"/>
    <e v="#N/A"/>
    <x v="24"/>
    <n v="8.2109999999999995E-4"/>
    <n v="69754"/>
    <n v="69488"/>
    <n v="69754"/>
    <n v="2678.6083871454166"/>
    <n v="-7.3072708197741869E-4"/>
    <n v="266"/>
    <n v="266.00073072708199"/>
    <n v="3.840078543374454E-2"/>
    <n v="10.214608925376048"/>
    <s v=""/>
    <s v="-"/>
    <m/>
  </r>
  <r>
    <n v="31436"/>
    <n v="2701010010"/>
    <n v="2701010134"/>
    <s v="ROTULO BOPP REFRIKO COLA 500ML"/>
    <e v="#N/A"/>
    <x v="24"/>
    <n v="2.3120000000000001E-4"/>
    <n v="0"/>
    <n v="0"/>
    <n v="0"/>
    <n v="0"/>
    <n v="0"/>
    <n v="0"/>
    <n v="0"/>
    <n v="1.1494943006871801E-2"/>
    <n v="0"/>
    <s v=""/>
    <s v="-"/>
    <s v="OK"/>
  </r>
  <r>
    <m/>
    <n v="2701010110"/>
    <n v="2701010136"/>
    <s v="ROTULO BOPP REFRIKO GUARANA 2,5L"/>
    <e v="#N/A"/>
    <x v="24"/>
    <n v="7.0669999999999999E-4"/>
    <n v="138761"/>
    <n v="122976"/>
    <n v="110015"/>
    <n v="3713.9970457915224"/>
    <n v="23709.889203339477"/>
    <n v="-12961"/>
    <n v="-36670.88920333948"/>
    <n v="3.3759006006376609E-2"/>
    <n v="-437.55047684864724"/>
    <s v=""/>
    <s v="-"/>
    <m/>
  </r>
  <r>
    <n v="71"/>
    <n v="2701010012"/>
    <n v="2701010138"/>
    <s v="ROTULO BOPP REFRIKO GUARANA 2L"/>
    <e v="#N/A"/>
    <x v="24"/>
    <n v="6.8570000000000002E-4"/>
    <n v="52254"/>
    <n v="132443"/>
    <n v="132743"/>
    <n v="3977.1274509251134"/>
    <n v="-3.2084001710481328E-3"/>
    <n v="300"/>
    <n v="300.00320840017105"/>
    <n v="2.9961108690666274E-2"/>
    <n v="8.988332607199883"/>
    <s v=""/>
    <s v="-"/>
    <m/>
  </r>
  <r>
    <n v="78"/>
    <n v="2701010013"/>
    <n v="2701010139"/>
    <s v="ROTULO BOPP REFRIKO GUARANA 3L"/>
    <e v="#N/A"/>
    <x v="24"/>
    <n v="8.7149999999999999E-4"/>
    <n v="59427"/>
    <n v="51129"/>
    <n v="52755"/>
    <n v="1981.3169128053914"/>
    <n v="-1.0900745845595543E-2"/>
    <n v="1626"/>
    <n v="1626.0109007458457"/>
    <n v="3.7556950294860988E-2"/>
    <n v="61.067601179443969"/>
    <s v=""/>
    <s v="-"/>
    <m/>
  </r>
  <r>
    <n v="728"/>
    <n v="2701010014"/>
    <n v="2701010140"/>
    <s v="ROTULO BOPP REFRIKO GUARANA 500ML"/>
    <e v="#N/A"/>
    <x v="24"/>
    <n v="2.3279999999999999E-4"/>
    <n v="0"/>
    <n v="0"/>
    <n v="1775"/>
    <n v="19.175101263029887"/>
    <n v="-1775.5154639175257"/>
    <n v="1775"/>
    <n v="3550.5154639175257"/>
    <n v="1.0802873951002753E-2"/>
    <n v="19.175101263029887"/>
    <s v=""/>
    <s v="-"/>
    <m/>
  </r>
  <r>
    <m/>
    <n v="2701010105"/>
    <n v="2701010142"/>
    <s v="ROTULO BOPP REFRIKO GUARANA S/ ACUCARES 2L"/>
    <e v="#N/A"/>
    <x v="24"/>
    <n v="6.8570000000000002E-4"/>
    <n v="720"/>
    <n v="11048"/>
    <n v="760.08190000000002"/>
    <n v="29.075259497512032"/>
    <n v="-34.382382966311695"/>
    <n v="-10287.918100000001"/>
    <n v="-10253.535717033688"/>
    <n v="3.825279814913634E-2"/>
    <n v="-393.54165445414628"/>
    <s v=""/>
    <s v="-"/>
    <m/>
  </r>
  <r>
    <n v="32842"/>
    <n v="2701010015"/>
    <n v="2701010143"/>
    <s v="ROTULO BOPP REFRIKO LARANJA 200ML"/>
    <e v="#N/A"/>
    <x v="24"/>
    <n v="1.3439999999999999E-4"/>
    <n v="0"/>
    <n v="0"/>
    <n v="0"/>
    <n v="0"/>
    <n v="0"/>
    <n v="0"/>
    <n v="0"/>
    <n v="7.0303154404383981E-3"/>
    <n v="0"/>
    <s v=""/>
    <s v="-"/>
    <s v="OK"/>
  </r>
  <r>
    <n v="70"/>
    <n v="2701010016"/>
    <s v="-"/>
    <s v="ROTULO BOPP REFRIKO LARANJA 2L"/>
    <e v="#N/A"/>
    <x v="24"/>
    <n v="6.8599999999999998E-4"/>
    <n v="0"/>
    <n v="0"/>
    <n v="0"/>
    <n v="0"/>
    <n v="0"/>
    <n v="0"/>
    <n v="0"/>
    <n v="2.9961117511520738E-2"/>
    <n v="0"/>
    <s v=""/>
    <s v="-"/>
    <s v="OK"/>
  </r>
  <r>
    <n v="32838"/>
    <n v="2701010079"/>
    <n v="2701010144"/>
    <s v="ROTULO BOPP REFRIKO LARANJA 2L"/>
    <e v="#N/A"/>
    <x v="24"/>
    <n v="6.8000000000000005E-4"/>
    <n v="100447"/>
    <n v="87477"/>
    <n v="87752"/>
    <n v="2629.1479838709679"/>
    <n v="153.51470588236663"/>
    <n v="275"/>
    <n v="121.48529411763337"/>
    <n v="2.9961117511520738E-2"/>
    <n v="8.2393073156682028"/>
    <s v=""/>
    <s v="-"/>
    <m/>
  </r>
  <r>
    <n v="30445"/>
    <n v="2701010017"/>
    <s v="-"/>
    <s v="ROTULO BOPP REFRIKO LARANJA 500ML"/>
    <e v="#N/A"/>
    <x v="24"/>
    <n v="2.3059999999999999E-4"/>
    <n v="0"/>
    <n v="0"/>
    <n v="0"/>
    <n v="0"/>
    <n v="-0.30355594102341715"/>
    <n v="0"/>
    <n v="0.30355594102341715"/>
    <n v="1.1494945044184962E-2"/>
    <n v="0"/>
    <s v=""/>
    <s v="-"/>
    <m/>
  </r>
  <r>
    <n v="32840"/>
    <n v="2701010081"/>
    <n v="2701010145"/>
    <s v="ROTULO BOPP REFRIKO LARANJA 500ML"/>
    <e v="#N/A"/>
    <x v="24"/>
    <n v="2.3059999999999999E-4"/>
    <n v="0"/>
    <n v="0"/>
    <n v="317"/>
    <n v="3.4245110029830363"/>
    <n v="-317.69297484822204"/>
    <n v="317"/>
    <n v="634.69297484822209"/>
    <n v="1.080287382644491E-2"/>
    <n v="3.4245110029830363"/>
    <s v=""/>
    <s v="-"/>
    <m/>
  </r>
  <r>
    <n v="32849"/>
    <n v="2701010018"/>
    <n v="2701010146"/>
    <s v="ROTULO BOPP REFRIKO LIMAO 200ML"/>
    <e v="#N/A"/>
    <x v="24"/>
    <n v="1.3449999999999999E-4"/>
    <n v="0"/>
    <n v="0"/>
    <n v="0"/>
    <n v="0"/>
    <n v="0"/>
    <n v="0"/>
    <n v="0"/>
    <n v="7.030310243037379E-3"/>
    <n v="0"/>
    <s v=""/>
    <s v="-"/>
    <s v="OK"/>
  </r>
  <r>
    <n v="73"/>
    <n v="2701010019"/>
    <s v="-"/>
    <s v="ROTULO BOPP REFRIKO LIMAO 2L"/>
    <e v="#N/A"/>
    <x v="24"/>
    <n v="6.8090000000000002E-4"/>
    <n v="0"/>
    <n v="0"/>
    <n v="0"/>
    <n v="0"/>
    <n v="0"/>
    <n v="0"/>
    <n v="0"/>
    <n v="2.996115555555556E-2"/>
    <n v="0"/>
    <s v=""/>
    <s v="-"/>
    <s v="OK"/>
  </r>
  <r>
    <n v="32846"/>
    <n v="2701010085"/>
    <n v="2701010147"/>
    <s v="ROTULO BOPP REFRIKO LIMAO 2L"/>
    <e v="#N/A"/>
    <x v="24"/>
    <n v="6.8090000000000002E-4"/>
    <n v="70566"/>
    <n v="62866"/>
    <n v="63095"/>
    <n v="1890.399109777778"/>
    <n v="-8.8118666457076089E-4"/>
    <n v="229"/>
    <n v="229.00088118666457"/>
    <n v="2.996115555555556E-2"/>
    <n v="6.8611046222222232"/>
    <s v=""/>
    <s v="-"/>
    <m/>
  </r>
  <r>
    <m/>
    <n v="2701010111"/>
    <n v="2701010148"/>
    <s v="ROTULO BOPP REFRIKO TUBAINA 2,5L"/>
    <e v="#N/A"/>
    <x v="24"/>
    <n v="7.0669999999999999E-4"/>
    <n v="122840"/>
    <n v="109860"/>
    <n v="108520"/>
    <n v="3562.7856771163065"/>
    <n v="111.21833875760507"/>
    <n v="-1340"/>
    <n v="-1451.2183387576051"/>
    <n v="3.2830682612571938E-2"/>
    <n v="-43.993114700846398"/>
    <s v=""/>
    <s v="-"/>
    <m/>
  </r>
  <r>
    <n v="31438"/>
    <n v="2701010022"/>
    <n v="2701010150"/>
    <s v="ROTULO BOPP REFRIKO TUBAINA 2L"/>
    <e v="#N/A"/>
    <x v="24"/>
    <n v="7.1659999999999996E-4"/>
    <n v="70260"/>
    <n v="62071"/>
    <n v="62255"/>
    <n v="1865.2295779334497"/>
    <n v="5.0237231372424355E-2"/>
    <n v="184"/>
    <n v="183.94976276862758"/>
    <n v="2.9961120840630465E-2"/>
    <n v="5.5128462346760054"/>
    <s v=""/>
    <s v="-"/>
    <m/>
  </r>
  <r>
    <n v="31439"/>
    <n v="2701010023"/>
    <n v="2701010151"/>
    <s v="ROTULO BOPP REFRIKO TUBAINA 3L"/>
    <e v="#N/A"/>
    <x v="24"/>
    <n v="8.5700000000000001E-4"/>
    <n v="100123"/>
    <n v="97882"/>
    <n v="97778"/>
    <n v="3210.1176266382417"/>
    <n v="-1.0501750281783009E-2"/>
    <n v="-104"/>
    <n v="-103.98949824971822"/>
    <n v="3.283067383908693E-2"/>
    <n v="-3.4143900792650408"/>
    <s v=""/>
    <s v="-"/>
    <m/>
  </r>
  <r>
    <n v="31441"/>
    <n v="2701010024"/>
    <n v="2701010152"/>
    <s v="ROTULO BOPP REFRIKO TUBAINA 500ML"/>
    <e v="#N/A"/>
    <x v="24"/>
    <n v="2.2379999999999999E-4"/>
    <n v="0"/>
    <n v="0"/>
    <n v="20"/>
    <n v="0.2160578002499319"/>
    <n v="-20.64343163538874"/>
    <n v="20"/>
    <n v="40.643431635388737"/>
    <n v="1.0802890012496595E-2"/>
    <n v="0.2160578002499319"/>
    <s v=""/>
    <s v="-"/>
    <m/>
  </r>
  <r>
    <n v="32843"/>
    <n v="2701010025"/>
    <n v="2701010154"/>
    <s v="ROTULO BOPP REFRIKO UVA 200ML"/>
    <e v="#N/A"/>
    <x v="24"/>
    <n v="1.34E-4"/>
    <n v="0"/>
    <n v="0"/>
    <n v="0"/>
    <n v="0"/>
    <n v="0"/>
    <n v="0"/>
    <n v="0"/>
    <n v="6.920854382531867E-3"/>
    <n v="0"/>
    <s v=""/>
    <s v="-"/>
    <s v="OK"/>
  </r>
  <r>
    <n v="72"/>
    <n v="2701010054"/>
    <s v="-"/>
    <s v="ROTULO BOPP REFRIKO UVA 2L"/>
    <e v="#N/A"/>
    <x v="24"/>
    <n v="6.8039999999999995E-4"/>
    <n v="0"/>
    <n v="0"/>
    <n v="0"/>
    <n v="0"/>
    <n v="0"/>
    <n v="0"/>
    <n v="0"/>
    <n v="2.996116322701688E-2"/>
    <n v="0"/>
    <s v=""/>
    <s v="-"/>
    <s v="OK"/>
  </r>
  <r>
    <n v="32845"/>
    <n v="2701010084"/>
    <n v="2701010155"/>
    <s v="ROTULO BOPP REFRIKO UVA 2L"/>
    <e v="#N/A"/>
    <x v="24"/>
    <n v="6.8039999999999995E-4"/>
    <n v="27139"/>
    <n v="117118"/>
    <n v="117962"/>
    <n v="3534.2787365853651"/>
    <n v="-6.4667842470323891E-3"/>
    <n v="844"/>
    <n v="844.00646678424698"/>
    <n v="2.996116322701688E-2"/>
    <n v="25.287221763602247"/>
    <s v=""/>
    <s v="-"/>
    <m/>
  </r>
  <r>
    <n v="32837"/>
    <n v="2701010090"/>
    <n v="2701010158"/>
    <s v="ROTULO BOPP REFRISHOW LARANJA 2L"/>
    <e v="#N/A"/>
    <x v="24"/>
    <n v="6.6E-4"/>
    <n v="0"/>
    <n v="0"/>
    <n v="0"/>
    <n v="0"/>
    <n v="0"/>
    <n v="0"/>
    <n v="0"/>
    <n v="2.6194002157497301E-2"/>
    <n v="0"/>
    <s v=""/>
    <s v="-"/>
    <s v="OK"/>
  </r>
  <r>
    <n v="32421"/>
    <n v="2701010072"/>
    <n v="2701010159"/>
    <s v="ROTULO BOPP TERNURA GUARANA 2L"/>
    <e v="#N/A"/>
    <x v="24"/>
    <n v="6.9999999999999999E-4"/>
    <n v="145971"/>
    <n v="145971"/>
    <n v="102.18170000000001"/>
    <n v="3.4777995911279413"/>
    <n v="-2.8571428571564996"/>
    <n v="-145868.81830000001"/>
    <n v="-145865.96115714285"/>
    <n v="3.403544461609017E-2"/>
    <n v="-4964.7100864641707"/>
    <s v=""/>
    <s v="-"/>
    <s v="OK"/>
  </r>
  <r>
    <n v="32836"/>
    <n v="2701010028"/>
    <n v="2701010160"/>
    <s v="ROTULO BOPP TERNURA LARANJA 2L"/>
    <e v="#N/A"/>
    <x v="24"/>
    <n v="5.8779999999999998E-4"/>
    <n v="12296"/>
    <n v="8165"/>
    <n v="4.3614800000000002"/>
    <n v="0.11424464943333654"/>
    <n v="-524.00680503572676"/>
    <n v="-8160.6385200000004"/>
    <n v="-7636.6317149642737"/>
    <n v="2.6194009701600497E-2"/>
    <n v="-213.75984456413474"/>
    <s v=""/>
    <s v="-"/>
    <m/>
  </r>
  <r>
    <m/>
    <n v="2701010029"/>
    <n v="2701010161"/>
    <s v="ROTULO BOPP TERNURA TUBAINA 2L"/>
    <e v="#N/A"/>
    <x v="24"/>
    <n v="5.597E-4"/>
    <n v="84625"/>
    <n v="77931"/>
    <n v="43.794229999999999"/>
    <n v="1.147150231900214"/>
    <n v="-220.89958906557254"/>
    <n v="-77887.20577"/>
    <n v="-77666.306180934422"/>
    <n v="2.6194095247255494E-2"/>
    <n v="-2040.1848864819676"/>
    <s v=""/>
    <s v="-"/>
    <m/>
  </r>
  <r>
    <n v="659"/>
    <n v="2701010055"/>
    <n v="2701010163"/>
    <s v="ROTULO BOPP TUBAJUJUBA GUARANA 2L"/>
    <e v="#N/A"/>
    <x v="24"/>
    <n v="6.4539999999999997E-4"/>
    <n v="351000"/>
    <n v="222566"/>
    <n v="148.02124000000001"/>
    <n v="4.0975805911931218"/>
    <n v="-788.36380539202219"/>
    <n v="-222417.97876"/>
    <n v="-221629.61495460797"/>
    <n v="2.7682382549917305E-2"/>
    <n v="-6157.0595740137014"/>
    <s v=""/>
    <s v="-"/>
    <m/>
  </r>
  <r>
    <n v="32698"/>
    <n v="2701010073"/>
    <s v="-"/>
    <s v="ROTULO BOPP TUBAJUJUBA LARANJA 2L"/>
    <e v="#N/A"/>
    <x v="24"/>
    <n v="6.3949999999999999E-4"/>
    <n v="0"/>
    <n v="0"/>
    <n v="0"/>
    <n v="0"/>
    <n v="0"/>
    <n v="0"/>
    <n v="0"/>
    <n v="2.5825606046640241E-2"/>
    <n v="0"/>
    <s v=""/>
    <s v="-"/>
    <s v="OK"/>
  </r>
  <r>
    <n v="32835"/>
    <n v="2701010088"/>
    <n v="2701010164"/>
    <s v="ROTULO BOPP TUBAJUJUBA LARANJA 2L"/>
    <e v="#N/A"/>
    <x v="24"/>
    <n v="6.3949999999999999E-4"/>
    <n v="111655"/>
    <n v="98262"/>
    <n v="62.853899999999996"/>
    <n v="1.646392947258122"/>
    <n v="-269.00312744331302"/>
    <n v="-98199.146099999998"/>
    <n v="-97930.142972556685"/>
    <n v="2.6193966440556944E-2"/>
    <n v="-2572.2251374347484"/>
    <s v=""/>
    <s v="-"/>
    <m/>
  </r>
  <r>
    <n v="30276"/>
    <n v="2701010060"/>
    <n v="2701010165"/>
    <s v="ROTULO PAPEL CER BAMBOA 600ML"/>
    <e v="#N/A"/>
    <x v="24"/>
    <n v="6.4749999999999996E-4"/>
    <n v="0"/>
    <n v="0"/>
    <n v="0"/>
    <n v="0"/>
    <n v="0"/>
    <n v="0"/>
    <n v="0"/>
    <n v="6.4430523255813957E-2"/>
    <n v="0"/>
    <s v=""/>
    <s v="-"/>
    <s v="OK"/>
  </r>
  <r>
    <n v="30765"/>
    <n v="2701010056"/>
    <n v="2701010166"/>
    <s v="ROTULO PAPEL CER BAMBOA LAGER 300ML"/>
    <e v="#N/A"/>
    <x v="24"/>
    <n v="3.4840000000000001E-4"/>
    <n v="0"/>
    <n v="0"/>
    <n v="0"/>
    <n v="0"/>
    <n v="0"/>
    <n v="0"/>
    <n v="0"/>
    <n v="3.6850012068549362E-2"/>
    <n v="0"/>
    <s v=""/>
    <s v="-"/>
    <s v="OK"/>
  </r>
  <r>
    <n v="31001"/>
    <n v="2701010093"/>
    <n v="2701010167"/>
    <s v="ROTULO PAPEL CER CAYMAN 600ML"/>
    <e v="#N/A"/>
    <x v="24"/>
    <n v="5.5500000000000005E-4"/>
    <n v="107000"/>
    <n v="107000"/>
    <n v="107009"/>
    <n v="3315.9413875"/>
    <n v="-9.009009009000815"/>
    <n v="9"/>
    <n v="18.009009009000813"/>
    <n v="3.0987500000000001E-2"/>
    <n v="0.27888750000000001"/>
    <s v=""/>
    <s v="-"/>
    <m/>
  </r>
  <r>
    <n v="30747"/>
    <n v="2701010057"/>
    <n v="2701010168"/>
    <s v="ROTULO PAPEL CER MOEMA PILSEN 1L"/>
    <e v="#N/A"/>
    <x v="24"/>
    <n v="7.2820000000000003E-4"/>
    <n v="41112"/>
    <n v="41112"/>
    <n v="41112"/>
    <n v="1687.23648"/>
    <n v="-2.1971985731038006E-3"/>
    <n v="0"/>
    <n v="2.1971985731038006E-3"/>
    <n v="4.104E-2"/>
    <n v="0"/>
    <s v=""/>
    <s v="-"/>
    <m/>
  </r>
  <r>
    <n v="30745"/>
    <n v="2701010058"/>
    <n v="2701010169"/>
    <s v="ROTULO PAPEL CER MOEMA PILSEN 300ML"/>
    <e v="#N/A"/>
    <x v="24"/>
    <n v="2.9589999999999998E-4"/>
    <n v="212918"/>
    <n v="227300"/>
    <n v="212918"/>
    <n v="7870.7558222727266"/>
    <n v="-1.2842176416946963E-2"/>
    <n v="-14382"/>
    <n v="-14381.987157823583"/>
    <n v="3.6966136363636361E-2"/>
    <n v="-531.64697318181811"/>
    <s v=""/>
    <s v="-"/>
    <m/>
  </r>
  <r>
    <n v="30407"/>
    <n v="2701010059"/>
    <n v="2701010170"/>
    <s v="ROTULO PAPEL CER MOEMA PILSEN 600ML"/>
    <e v="#N/A"/>
    <x v="24"/>
    <n v="5.6240000000000001E-4"/>
    <n v="317065"/>
    <n v="308300"/>
    <n v="317064.68829999998"/>
    <n v="14369.267508816223"/>
    <n v="-7.1123755660076103E-3"/>
    <n v="8764.6882999999798"/>
    <n v="8764.6954123755459"/>
    <n v="4.5319671471016419E-2"/>
    <n v="397.21279430186047"/>
    <s v=""/>
    <s v="-"/>
    <m/>
  </r>
  <r>
    <n v="31000"/>
    <n v="2901010002"/>
    <n v="2901010008"/>
    <s v="ROTULO PAPEL CER SURVA PILSEN 600ML"/>
    <e v="#N/A"/>
    <x v="24"/>
    <n v="5.5800000000000001E-4"/>
    <n v="56000"/>
    <n v="56000"/>
    <n v="56003"/>
    <n v="0"/>
    <n v="-3.5842293906790172"/>
    <n v="3"/>
    <n v="6.5842293906790168"/>
    <e v="#N/A"/>
    <n v="0"/>
    <s v=""/>
    <s v="-"/>
    <m/>
  </r>
  <r>
    <n v="31706"/>
    <n v="2901010001"/>
    <n v="2901010009"/>
    <s v="ROTULO PAPEL FUNADA TUBAINA 605ML"/>
    <e v="#N/A"/>
    <x v="24"/>
    <n v="6.5589999999999995E-4"/>
    <n v="2046606"/>
    <n v="1808535"/>
    <n v="1960110"/>
    <n v="25436.837497499997"/>
    <n v="-141169.9719469432"/>
    <n v="151575"/>
    <n v="292744.9719469432"/>
    <n v="1.2977249999999999E-2"/>
    <n v="1967.0266687499998"/>
    <s v=""/>
    <s v="-"/>
    <m/>
  </r>
  <r>
    <n v="1572"/>
    <n v="2701010031"/>
    <n v="2701010171"/>
    <s v="ROTULO PAPEL REFRIKO GUARANA 600ML"/>
    <e v="#N/A"/>
    <x v="24"/>
    <n v="6.6370000000000003E-4"/>
    <n v="135493"/>
    <n v="129000"/>
    <n v="131128"/>
    <n v="2855.2570619712114"/>
    <n v="4363.9657978002315"/>
    <n v="2128"/>
    <n v="-2235.9657978002315"/>
    <n v="2.1774579509877458E-2"/>
    <n v="46.336305197019229"/>
    <s v=""/>
    <s v="-"/>
    <m/>
  </r>
  <r>
    <n v="32839"/>
    <n v="2701010080"/>
    <n v="2701010172"/>
    <s v="ROTULO PAPEL REFRIKO LARANJA 600ML"/>
    <e v="#N/A"/>
    <x v="24"/>
    <n v="6.5410000000000002E-4"/>
    <n v="18000"/>
    <n v="227000"/>
    <n v="212141"/>
    <n v="7416.2803655287571"/>
    <n v="140.29964837180913"/>
    <n v="-14859"/>
    <n v="-14999.299648371809"/>
    <n v="3.4959203386091126E-2"/>
    <n v="-519.45880311392807"/>
    <s v=""/>
    <s v="-"/>
    <m/>
  </r>
  <r>
    <n v="1575"/>
    <n v="2701010032"/>
    <s v="-"/>
    <s v="ROTULO PAPEL REFRIKO LARANJA 600ML"/>
    <e v="#N/A"/>
    <x v="24"/>
    <n v="6.5410000000000002E-4"/>
    <n v="0"/>
    <n v="0"/>
    <n v="0"/>
    <n v="0"/>
    <n v="0"/>
    <n v="0"/>
    <n v="0"/>
    <n v="3.4959203386091126E-2"/>
    <n v="0"/>
    <s v=""/>
    <s v="-"/>
    <s v="OK"/>
  </r>
  <r>
    <n v="1621"/>
    <n v="2701010033"/>
    <s v="-"/>
    <s v="ROTULO PAPEL REFRIKO LIMAO 600ML"/>
    <e v="#N/A"/>
    <x v="24"/>
    <n v="6.5519999999999999E-4"/>
    <n v="0"/>
    <n v="0"/>
    <n v="0"/>
    <n v="0"/>
    <n v="0"/>
    <n v="0"/>
    <n v="0"/>
    <n v="3.4959226960759489E-2"/>
    <n v="0"/>
    <s v=""/>
    <s v="-"/>
    <s v="OK"/>
  </r>
  <r>
    <n v="32847"/>
    <n v="2701010086"/>
    <n v="2701010173"/>
    <s v="ROTULO PAPEL REFRIKO LIMAO 600ML"/>
    <e v="#N/A"/>
    <x v="24"/>
    <n v="6.5519999999999999E-4"/>
    <n v="180000"/>
    <n v="180000"/>
    <n v="179999"/>
    <n v="6292.6258937097473"/>
    <n v="0"/>
    <n v="-1"/>
    <n v="-1"/>
    <n v="3.4959226960759489E-2"/>
    <n v="-3.4959226960759489E-2"/>
    <s v=""/>
    <s v="-"/>
    <m/>
  </r>
  <r>
    <n v="2069"/>
    <n v="2701010034"/>
    <n v="2701010174"/>
    <s v="ROTULO PAPEL REFRIKO TUBAINA 600ML"/>
    <e v="#N/A"/>
    <x v="24"/>
    <n v="6.5430000000000002E-4"/>
    <n v="8000"/>
    <n v="206600"/>
    <n v="196252"/>
    <n v="4306.4250178178172"/>
    <n v="-153.43114779153291"/>
    <n v="-10348"/>
    <n v="-10194.568852208467"/>
    <n v="2.194334334334334E-2"/>
    <n v="-227.06971691691689"/>
    <s v=""/>
    <s v="-"/>
    <m/>
  </r>
  <r>
    <n v="32684"/>
    <n v="2701010064"/>
    <n v="2701010177"/>
    <s v="ROTULO SLEEVE COQ NOCH LIMAO 275ML"/>
    <e v="#N/A"/>
    <x v="24"/>
    <n v="1.7859E-3"/>
    <n v="0"/>
    <n v="0"/>
    <n v="0"/>
    <n v="0"/>
    <n v="0"/>
    <n v="0"/>
    <n v="0"/>
    <n v="9.0601942054975348E-2"/>
    <n v="0"/>
    <s v=""/>
    <s v="-"/>
    <s v="OK"/>
  </r>
  <r>
    <n v="32685"/>
    <n v="2701010066"/>
    <n v="2701010178"/>
    <s v="ROTULO SLEEVE COQ NOCH MARACUJA 275ML"/>
    <e v="#N/A"/>
    <x v="24"/>
    <n v="1.7914999999999999E-3"/>
    <n v="781"/>
    <n v="781"/>
    <n v="0"/>
    <n v="0"/>
    <n v="781"/>
    <n v="-781"/>
    <n v="-1562"/>
    <n v="9.0610018903591688E-2"/>
    <n v="-70.766424763705103"/>
    <s v=""/>
    <s v="-"/>
    <s v="OK"/>
  </r>
  <r>
    <n v="32686"/>
    <n v="2701010065"/>
    <n v="2701010179"/>
    <s v="ROTULO SLEEVE COQ NOCH MELANCIA E MORANGO 275ML"/>
    <e v="#N/A"/>
    <x v="24"/>
    <n v="1.7776000000000001E-3"/>
    <n v="0"/>
    <n v="0"/>
    <n v="0"/>
    <n v="0"/>
    <n v="0"/>
    <n v="0"/>
    <n v="0"/>
    <n v="9.0601893491124241E-2"/>
    <n v="0"/>
    <s v=""/>
    <s v="-"/>
    <s v="OK"/>
  </r>
  <r>
    <n v="32064"/>
    <n v="2701010096"/>
    <n v="2701010181"/>
    <s v="ROTULO SLEEVE FURIOSO ACAI 2L"/>
    <e v="#N/A"/>
    <x v="24"/>
    <n v="6.4200000000000004E-3"/>
    <n v="0"/>
    <n v="0"/>
    <n v="0"/>
    <n v="0"/>
    <n v="0"/>
    <n v="0"/>
    <n v="0"/>
    <n v="0.250295759609518"/>
    <n v="0"/>
    <s v=""/>
    <s v="-"/>
    <s v="OK"/>
  </r>
  <r>
    <n v="32139"/>
    <n v="2701010036"/>
    <n v="2701010184"/>
    <s v="ROTULO SLEEVE FURIOSO MACA VERDE E MELAO 2L"/>
    <e v="#N/A"/>
    <x v="24"/>
    <n v="6.4273999999999998E-3"/>
    <n v="96628"/>
    <n v="125720"/>
    <n v="85970.27"/>
    <n v="15445.320456462856"/>
    <n v="-534.05152938980427"/>
    <n v="-39749.729999999996"/>
    <n v="-39215.67847061019"/>
    <n v="0.17965885714285712"/>
    <n v="-7141.3910635371412"/>
    <s v=""/>
    <s v="-"/>
    <m/>
  </r>
  <r>
    <n v="32062"/>
    <n v="2701010037"/>
    <n v="2701010187"/>
    <s v="ROTULO SLEEVE FURIOSO MELANCIA E MORANGO 2L"/>
    <e v="#N/A"/>
    <x v="24"/>
    <n v="6.4999999999999997E-3"/>
    <n v="172582"/>
    <n v="141028"/>
    <n v="145513"/>
    <n v="26142.699279428569"/>
    <n v="0"/>
    <n v="4485"/>
    <n v="4485"/>
    <n v="0.17965885714285712"/>
    <n v="805.76997428571417"/>
    <s v=""/>
    <s v="-"/>
    <m/>
  </r>
  <r>
    <m/>
    <n v="2701010044"/>
    <n v="2701010188"/>
    <s v="ROTULO SLEEVE FURIOSO TANGERINA E LIMAO ZERO 473ML"/>
    <e v="#N/A"/>
    <x v="24"/>
    <n v="2.0920999999999999E-3"/>
    <n v="42726"/>
    <n v="65170"/>
    <n v="49459"/>
    <n v="7513.5858389767445"/>
    <n v="-6733.8728550260466"/>
    <n v="-15711"/>
    <n v="-8977.1271449739543"/>
    <n v="0.15191544186046513"/>
    <n v="-2386.7435070697675"/>
    <s v=""/>
    <s v="-"/>
    <m/>
  </r>
  <r>
    <n v="85"/>
    <n v="2701010038"/>
    <n v="2701010189"/>
    <s v="ROTULO SLEEVE FURIOSO TRADICIONAL 1L"/>
    <e v="#N/A"/>
    <x v="24"/>
    <n v="3.8654000000000002E-3"/>
    <n v="38750"/>
    <n v="38750"/>
    <n v="38750"/>
    <n v="6841.5140000000001"/>
    <n v="0"/>
    <n v="0"/>
    <n v="0"/>
    <n v="0.1765552"/>
    <n v="0"/>
    <s v=""/>
    <s v="-"/>
    <m/>
  </r>
  <r>
    <n v="86"/>
    <n v="2701010040"/>
    <n v="2701010191"/>
    <s v="ROTULO SLEEVE FURIOSO TRADICIONAL 2L"/>
    <e v="#N/A"/>
    <x v="24"/>
    <n v="6.2404000000000001E-3"/>
    <n v="236712"/>
    <n v="391101"/>
    <n v="2475.2122200000003"/>
    <n v="447.229247948622"/>
    <n v="-8.332799231372984E-4"/>
    <n v="-388625.78778000001"/>
    <n v="-388625.78694672009"/>
    <n v="0.18068319327731097"/>
    <n v="-70218.148326000985"/>
    <s v=""/>
    <s v="-"/>
    <m/>
  </r>
  <r>
    <n v="32041"/>
    <n v="2701010042"/>
    <n v="2701010193"/>
    <s v="ROTULO SLEEVE FURIOSO TROPICAL 2L"/>
    <e v="#N/A"/>
    <x v="24"/>
    <n v="6.6582999999999998E-3"/>
    <n v="128655"/>
    <n v="120281"/>
    <n v="122592"/>
    <n v="22024.73794449761"/>
    <n v="110.99327155580595"/>
    <n v="2311"/>
    <n v="2200.0067284441939"/>
    <n v="0.17965885167464116"/>
    <n v="415.19160622009571"/>
    <s v=""/>
    <s v="-"/>
    <m/>
  </r>
  <r>
    <m/>
    <n v="2701010104"/>
    <n v="2701010195"/>
    <s v="ROTULO SLEEVE FURIOSO UVA VERDE E PESSEGO 269ML"/>
    <e v="#N/A"/>
    <x v="24"/>
    <n v="1.3500000000000001E-3"/>
    <n v="46490"/>
    <n v="24406"/>
    <n v="46490"/>
    <n v="4632.0202880875268"/>
    <n v="0"/>
    <n v="22084"/>
    <n v="22084"/>
    <n v="9.9634766360239338E-2"/>
    <n v="2200.3341802995255"/>
    <s v=""/>
    <s v="-"/>
    <m/>
  </r>
  <r>
    <m/>
    <n v="2701010107"/>
    <n v="2701010197"/>
    <s v="ROTULO SLEEVE FURIOSO UVA VERDE E PESSEGO 473ML"/>
    <e v="#N/A"/>
    <x v="24"/>
    <n v="2.0920999999999999E-3"/>
    <n v="46300"/>
    <n v="46300"/>
    <n v="46610"/>
    <n v="5075.8290000000006"/>
    <n v="-310.00430189761647"/>
    <n v="310"/>
    <n v="620.00430189761641"/>
    <n v="0.10890000000000001"/>
    <n v="33.759"/>
    <s v=""/>
    <s v="-"/>
    <m/>
  </r>
  <r>
    <n v="32713"/>
    <n v="2701010063"/>
    <n v="2701010198"/>
    <s v="ROTULO SLEEVE GIN JAMES COOK 900ML"/>
    <e v="#N/A"/>
    <x v="24"/>
    <n v="3.4957999999999999E-3"/>
    <n v="27350"/>
    <n v="22250"/>
    <n v="22380"/>
    <n v="9014.526423343028"/>
    <n v="199.99999999999773"/>
    <n v="130"/>
    <n v="-69.999999999997726"/>
    <n v="0.40279385269629259"/>
    <n v="52.363200850518034"/>
    <s v=""/>
    <s v="-"/>
    <m/>
  </r>
  <r>
    <n v="32689"/>
    <n v="2701010102"/>
    <n v="2701010199"/>
    <s v="ROTULO SLEEVE REFRIKO TUBAINA 250ML"/>
    <e v="#N/A"/>
    <x v="24"/>
    <n v="1.2777000000000001E-3"/>
    <n v="152735"/>
    <n v="152735"/>
    <n v="152734"/>
    <n v="8755.476741327393"/>
    <n v="-3.9132814456907875E-4"/>
    <n v="-1"/>
    <n v="-0.9996086718554309"/>
    <n v="5.7325001252683708E-2"/>
    <n v="-5.7325001252683708E-2"/>
    <s v=""/>
    <s v="-"/>
    <m/>
  </r>
  <r>
    <n v="32712"/>
    <n v="2701010006"/>
    <n v="2701010200"/>
    <s v="ROTULO SLEEVE VOD JAMES COOK 900ML"/>
    <e v="#N/A"/>
    <x v="24"/>
    <n v="3.5244999999999999E-3"/>
    <n v="44680"/>
    <n v="34260"/>
    <n v="32298"/>
    <n v="12546.954584980307"/>
    <n v="1963.9977301744939"/>
    <n v="-1962"/>
    <n v="-3925.9977301744939"/>
    <n v="0.38847466050468471"/>
    <n v="-762.18728391019135"/>
    <s v=""/>
    <s v="-"/>
    <m/>
  </r>
  <r>
    <m/>
    <n v="2701010027"/>
    <n v="2701010117"/>
    <s v="ROTULO ADESIVO REFRIKO TUBAINA S/ ACUCAR 300ML"/>
    <e v="#N/A"/>
    <x v="25"/>
    <n v="1.0510000000000001E-3"/>
    <n v="0"/>
    <n v="289460"/>
    <n v="288506"/>
    <n v="31843.633568961282"/>
    <n v="636.86013320644804"/>
    <n v="-954"/>
    <n v="-1590.8601332064482"/>
    <n v="0.11037425068789308"/>
    <n v="-105.29703515625"/>
    <s v=""/>
    <s v="-"/>
    <m/>
  </r>
  <r>
    <m/>
    <n v="2701010108"/>
    <n v="2701010196"/>
    <s v="ROTULO SLEEVE FURIOSO UVA VERDE E PESSEGO 2L"/>
    <e v="#N/A"/>
    <x v="25"/>
    <n v="6.4622000000000004E-3"/>
    <n v="0"/>
    <n v="2327"/>
    <n v="2327"/>
    <n v="413.76065652380953"/>
    <n v="-9.2847636738243051E-5"/>
    <n v="0"/>
    <n v="9.2847636738243051E-5"/>
    <n v="0.17780861904761905"/>
    <n v="0"/>
    <s v=""/>
    <s v="-"/>
    <m/>
  </r>
  <r>
    <n v="51"/>
    <n v="2701130001"/>
    <s v="-"/>
    <s v="SUCO CONCENTRADO DE LARANJA"/>
    <e v="#N/A"/>
    <x v="26"/>
    <n v="1"/>
    <n v="61"/>
    <n v="100"/>
    <n v="102.26"/>
    <n v="1630.8424800000003"/>
    <n v="-2.4200000000000017"/>
    <n v="2.2600000000000051"/>
    <n v="4.6800000000000068"/>
    <n v="15.948000000000002"/>
    <n v="36.04248000000009"/>
    <s v=""/>
    <s v="-"/>
    <m/>
  </r>
  <r>
    <n v="50"/>
    <n v="2701130002"/>
    <s v="-"/>
    <s v="SUCO CONCENTRADO DE LIMAO"/>
    <e v="#N/A"/>
    <x v="26"/>
    <n v="1"/>
    <n v="25"/>
    <n v="18"/>
    <n v="19.970000000000002"/>
    <n v="300.14910000000003"/>
    <n v="-0.27000000000000313"/>
    <n v="1.9700000000000024"/>
    <n v="2.2400000000000055"/>
    <n v="15.03"/>
    <n v="29.609100000000034"/>
    <s v=""/>
    <s v="-"/>
    <m/>
  </r>
  <r>
    <n v="53"/>
    <n v="2701130009"/>
    <s v="-"/>
    <s v="SUCO CONCENTRADO DE MACA"/>
    <e v="#N/A"/>
    <x v="26"/>
    <n v="1"/>
    <n v="277"/>
    <n v="358.5"/>
    <n v="349.03"/>
    <n v="4349.3884808000003"/>
    <n v="-4.160000000000025"/>
    <n v="-9.4700000000000273"/>
    <n v="-5.3100000000000023"/>
    <n v="12.461360000000001"/>
    <n v="-118.00907920000034"/>
    <s v=""/>
    <s v="-"/>
    <m/>
  </r>
  <r>
    <n v="52"/>
    <n v="2701130003"/>
    <s v="-"/>
    <s v="SUCO CONCENTRADO DE UVA"/>
    <e v="#N/A"/>
    <x v="26"/>
    <n v="1"/>
    <n v="42"/>
    <n v="39"/>
    <n v="50.79"/>
    <n v="601.43486399999983"/>
    <n v="-1.3100000000000023"/>
    <n v="11.79"/>
    <n v="13.100000000000001"/>
    <n v="11.841599999999998"/>
    <n v="139.61246399999996"/>
    <s v=""/>
    <s v="-"/>
    <m/>
  </r>
  <r>
    <n v="31413"/>
    <n v="2701030012"/>
    <n v="2701030028"/>
    <s v="TAMPA ABRE FACIL AMARELA"/>
    <e v="#N/A"/>
    <x v="27"/>
    <n v="1.2742999999999999E-3"/>
    <n v="997972"/>
    <n v="824675"/>
    <n v="841135.05831999995"/>
    <n v="98160.461305943987"/>
    <n v="-8.1613435334630738E-3"/>
    <n v="16460.058319999953"/>
    <n v="16460.066481343485"/>
    <n v="0.1167"/>
    <n v="1920.8888059439944"/>
    <s v=""/>
    <s v="-"/>
    <m/>
  </r>
  <r>
    <n v="31544"/>
    <n v="2701030013"/>
    <n v="2701030029"/>
    <s v="TAMPA ABRE FACIL BRANCA"/>
    <e v="#N/A"/>
    <x v="27"/>
    <n v="1.2796999999999999E-3"/>
    <n v="650492"/>
    <n v="496328"/>
    <n v="532052.35991999996"/>
    <n v="62090.510402663997"/>
    <n v="-869.7175900601876"/>
    <n v="35724.359919999959"/>
    <n v="36594.077510060146"/>
    <n v="0.1167"/>
    <n v="4169.0328026639954"/>
    <s v=""/>
    <s v="-"/>
    <m/>
  </r>
  <r>
    <n v="32647"/>
    <n v="2701030015"/>
    <n v="2701030030"/>
    <s v="TAMPA BRANCA VODKA FRIKOV"/>
    <e v="#N/A"/>
    <x v="27"/>
    <n v="1.052E-2"/>
    <n v="0"/>
    <n v="0"/>
    <n v="0"/>
    <n v="0"/>
    <n v="0"/>
    <n v="0"/>
    <n v="0"/>
    <n v="0.27425079999999996"/>
    <n v="0"/>
    <s v=""/>
    <s v="-"/>
    <s v="OK"/>
  </r>
  <r>
    <n v="709"/>
    <n v="2701030007"/>
    <n v="2701030031"/>
    <s v="TAMPA CACHACA MEROLINHA"/>
    <e v="#N/A"/>
    <x v="27"/>
    <n v="1.1645900000000001E-2"/>
    <n v="0"/>
    <n v="0"/>
    <n v="0"/>
    <n v="0"/>
    <n v="0"/>
    <n v="0"/>
    <n v="0"/>
    <e v="#N/A"/>
    <n v="0"/>
    <s v=""/>
    <s v="-"/>
    <s v="OK"/>
  </r>
  <r>
    <n v="30100"/>
    <n v="2701140029"/>
    <s v="-"/>
    <s v="TAMPA LATA 350/ 269/ 473ML"/>
    <e v="#N/A"/>
    <x v="27"/>
    <n v="1"/>
    <n v="4154319"/>
    <n v="7853040"/>
    <n v="8517704"/>
    <n v="1646381.7935026039"/>
    <n v="-308097"/>
    <n v="664664"/>
    <n v="972761"/>
    <n v="0.19328938802083331"/>
    <n v="128472.49779947916"/>
    <s v=""/>
    <s v="-"/>
    <m/>
  </r>
  <r>
    <m/>
    <n v="2801140001"/>
    <s v="-"/>
    <s v="TAMPA LATA 350/ 269/ 473ML IND"/>
    <e v="#N/A"/>
    <x v="27"/>
    <n v="1"/>
    <n v="117936"/>
    <e v="#N/A"/>
    <n v="671136"/>
    <n v="74076.133109669812"/>
    <n v="0"/>
    <e v="#N/A"/>
    <e v="#N/A"/>
    <n v="0.11037425068789308"/>
    <n v="0"/>
    <s v=""/>
    <s v="-"/>
    <m/>
  </r>
  <r>
    <n v="594"/>
    <n v="2701030008"/>
    <n v="2701030032"/>
    <s v="TAMPA METALICA ALUMINIO"/>
    <e v="#N/A"/>
    <x v="27"/>
    <n v="2.1397999999999999E-3"/>
    <n v="238177"/>
    <n v="222230"/>
    <n v="211488"/>
    <n v="8360.2686816000005"/>
    <n v="9071.1489858865079"/>
    <n v="-10742"/>
    <n v="-19813.14898588651"/>
    <n v="3.9530700000000002E-2"/>
    <n v="-424.63877940000003"/>
    <s v=""/>
    <s v="-"/>
    <m/>
  </r>
  <r>
    <n v="30275"/>
    <n v="2701030010"/>
    <n v="2701030033"/>
    <s v="TAMPA METALICA BAMBOA"/>
    <e v="#N/A"/>
    <x v="27"/>
    <n v="2.0045000000000002E-3"/>
    <n v="0"/>
    <n v="0"/>
    <n v="0"/>
    <n v="0"/>
    <n v="0"/>
    <n v="0"/>
    <n v="0"/>
    <n v="3.3862499999999997E-2"/>
    <n v="0"/>
    <s v=""/>
    <s v="-"/>
    <s v="OK"/>
  </r>
  <r>
    <n v="31707"/>
    <n v="2901030003"/>
    <n v="2901030005"/>
    <s v="TAMPA METALICA FUNADA"/>
    <e v="#N/A"/>
    <x v="27"/>
    <n v="2.1107999999999999E-3"/>
    <n v="312463"/>
    <n v="127179"/>
    <n v="144162"/>
    <n v="5743.3059585000001"/>
    <n v="-11023.867538374037"/>
    <n v="16983"/>
    <n v="28006.867538374037"/>
    <n v="3.983925E-2"/>
    <n v="676.58998274999999"/>
    <s v=""/>
    <s v="-"/>
    <m/>
  </r>
  <r>
    <n v="30400"/>
    <n v="2701030011"/>
    <n v="2701030034"/>
    <s v="TAMPA METALICA MOEMA"/>
    <e v="#N/A"/>
    <x v="27"/>
    <n v="2.1435999999999998E-3"/>
    <n v="474621"/>
    <n v="462660"/>
    <n v="475214.6238"/>
    <n v="19410.051783316678"/>
    <n v="-591.08714312372013"/>
    <n v="12554.623800000001"/>
    <n v="13145.710943123722"/>
    <n v="4.0844811609765698E-2"/>
    <n v="512.79124394248083"/>
    <s v=""/>
    <s v="-"/>
    <m/>
  </r>
  <r>
    <n v="32499"/>
    <n v="2701030009"/>
    <n v="2701030035"/>
    <s v="TAMPA METALICA PRETA"/>
    <e v="#N/A"/>
    <x v="27"/>
    <n v="2.1254999999999998E-3"/>
    <n v="486351"/>
    <n v="194000"/>
    <n v="651.54106000000002"/>
    <n v="25.968732644843993"/>
    <n v="-8828.2425311691404"/>
    <n v="-193348.45894000001"/>
    <n v="-184520.21640883086"/>
    <n v="3.9857399999999987E-2"/>
    <n v="-7706.3668673551538"/>
    <s v=""/>
    <s v="-"/>
    <m/>
  </r>
  <r>
    <m/>
    <n v="2701030024"/>
    <n v="2701030036"/>
    <s v="TAMPA METALICA TWISTOF"/>
    <e v="#N/A"/>
    <x v="27"/>
    <n v="2.1397999999999999E-3"/>
    <n v="218290"/>
    <n v="218290"/>
    <n v="246075"/>
    <n v="9727.5192395454505"/>
    <n v="-27785.810823441439"/>
    <n v="27785"/>
    <n v="55570.810823441439"/>
    <n v="3.9530709090909076E-2"/>
    <n v="1098.3607520909086"/>
    <s v=""/>
    <s v="-"/>
    <m/>
  </r>
  <r>
    <n v="68"/>
    <n v="2701030003"/>
    <n v="2701030037"/>
    <s v="TAMPA PLASTICA AMARELA"/>
    <e v="#N/A"/>
    <x v="27"/>
    <n v="2.0349999999999999E-3"/>
    <n v="901000"/>
    <n v="570000"/>
    <n v="1281.30159"/>
    <n v="57.81963516393045"/>
    <n v="-34780.230958231034"/>
    <n v="-568718.69840999995"/>
    <n v="-533938.46745176893"/>
    <n v="4.5125703124999986E-2"/>
    <n v="-25663.83114608606"/>
    <s v=""/>
    <s v="-"/>
    <m/>
  </r>
  <r>
    <n v="32568"/>
    <n v="2701030016"/>
    <n v="2701030039"/>
    <s v="TAMPA PLASTICA AZUL JAMES COOK"/>
    <e v="#N/A"/>
    <x v="27"/>
    <n v="1.37988E-2"/>
    <n v="41600"/>
    <n v="28600"/>
    <n v="26542"/>
    <n v="9856.3478071035879"/>
    <n v="-3754.0046960605246"/>
    <n v="-2058"/>
    <n v="1696.0046960605246"/>
    <n v="0.37134909980798692"/>
    <n v="-764.23644740483712"/>
    <s v=""/>
    <s v="-"/>
    <m/>
  </r>
  <r>
    <n v="32277"/>
    <n v="2701030017"/>
    <n v="2701030041"/>
    <s v="TAMPA PLASTICA AZUL VODKA BAMBOA"/>
    <e v="#N/A"/>
    <x v="27"/>
    <n v="1.1622800000000001E-2"/>
    <n v="40500"/>
    <n v="358527"/>
    <n v="364322"/>
    <n v="100979.47098187883"/>
    <n v="-6783.5934542451059"/>
    <n v="5795"/>
    <n v="12578.593454245107"/>
    <n v="0.2771709393939395"/>
    <n v="1606.2055937878795"/>
    <s v=""/>
    <s v="-"/>
    <m/>
  </r>
  <r>
    <n v="65"/>
    <n v="2701030004"/>
    <n v="2701030043"/>
    <s v="TAMPA PLASTICA LARANJA"/>
    <e v="#N/A"/>
    <x v="27"/>
    <n v="2.042E-3"/>
    <n v="106407"/>
    <n v="75000"/>
    <n v="156.30355"/>
    <n v="7.0533279467083316"/>
    <n v="-1713.1175318315397"/>
    <n v="-74843.696450000003"/>
    <n v="-73130.578918168467"/>
    <n v="4.5125833333333323E-2"/>
    <n v="-3377.384172053291"/>
    <s v=""/>
    <s v="-"/>
    <m/>
  </r>
  <r>
    <n v="66"/>
    <n v="2701030001"/>
    <n v="2701030044"/>
    <s v="TAMPA PLASTICA LILAS"/>
    <e v="#N/A"/>
    <x v="27"/>
    <n v="2.0523999999999998E-3"/>
    <n v="60700"/>
    <n v="35958"/>
    <n v="34161"/>
    <n v="1248.3834700396824"/>
    <n v="-5.9832391346805096"/>
    <n v="-1797"/>
    <n v="-1791.0167608653194"/>
    <n v="3.6544113756613754E-2"/>
    <n v="-65.669772420634914"/>
    <s v=""/>
    <s v="-"/>
    <m/>
  </r>
  <r>
    <n v="63"/>
    <n v="2701030005"/>
    <n v="2701030049"/>
    <s v="TAMPA PLASTICA VERDE"/>
    <e v="#N/A"/>
    <x v="27"/>
    <n v="2.0295999999999999E-3"/>
    <n v="501307"/>
    <n v="423300"/>
    <n v="460970"/>
    <n v="20801.591368055553"/>
    <n v="-2647.5920378400101"/>
    <n v="37670"/>
    <n v="40317.592037840011"/>
    <n v="4.5125694444444441E-2"/>
    <n v="1699.8849097222221"/>
    <s v=""/>
    <s v="-"/>
    <m/>
  </r>
  <r>
    <n v="2086"/>
    <n v="2701030006"/>
    <n v="2701030050"/>
    <s v="TAMPA PLASTICA VERMELHA"/>
    <e v="#N/A"/>
    <x v="27"/>
    <n v="2.0460000000000001E-3"/>
    <n v="270600"/>
    <n v="233000"/>
    <n v="233304"/>
    <n v="10528.005016666664"/>
    <n v="149.74584555229234"/>
    <n v="304"/>
    <n v="154.25415444770766"/>
    <n v="4.5125694444444434E-2"/>
    <n v="13.718211111111108"/>
    <s v=""/>
    <s v="-"/>
    <m/>
  </r>
  <r>
    <n v="59"/>
    <n v="3002020008"/>
    <s v="-"/>
    <s v="TERRA DIATOMITA 215/FILTER CEL"/>
    <e v="#N/A"/>
    <x v="28"/>
    <n v="1"/>
    <n v="1484.7"/>
    <n v="1462"/>
    <n v="1484.7"/>
    <n v="14143.631550660793"/>
    <n v="0"/>
    <n v="22.700000000000045"/>
    <n v="22.700000000000045"/>
    <n v="9.5262555066079297"/>
    <n v="216.24600000000044"/>
    <s v=""/>
    <s v="-"/>
    <m/>
  </r>
  <r>
    <n v="30392"/>
    <n v="3002020010"/>
    <s v="-"/>
    <s v="TERRA DIATOMITA 2500/535"/>
    <e v="#N/A"/>
    <x v="28"/>
    <n v="1"/>
    <n v="6551.7"/>
    <n v="849.1"/>
    <n v="7206.0499999999993"/>
    <n v="51918.58093089913"/>
    <n v="-223.05000000000018"/>
    <n v="6356.9499999999989"/>
    <n v="6579.9999999999991"/>
    <n v="7.2048599344854862"/>
    <n v="45800.934360527506"/>
    <s v=""/>
    <s v="-"/>
    <m/>
  </r>
  <r>
    <n v="30245"/>
    <n v="3002020011"/>
    <s v="-"/>
    <s v="TERRA DIATOMITA 341/HYFLOW"/>
    <e v="#N/A"/>
    <x v="28"/>
    <n v="1"/>
    <n v="622.9"/>
    <n v="544.79999999999995"/>
    <n v="644.6"/>
    <n v="7918.1473817276383"/>
    <n v="-21.700000000000045"/>
    <n v="99.800000000000068"/>
    <n v="121.50000000000011"/>
    <n v="12.283815361041945"/>
    <n v="1225.9247730319869"/>
    <s v=""/>
    <s v="-"/>
    <m/>
  </r>
  <r>
    <n v="30246"/>
    <n v="3002020009"/>
    <s v="-"/>
    <s v="TERRA DIATOMITA SPEEDFLOW/ STANDARD"/>
    <e v="#N/A"/>
    <x v="28"/>
    <n v="1"/>
    <n v="944.2"/>
    <n v="2165.6999999999998"/>
    <n v="2678.2"/>
    <n v="19296.063439512029"/>
    <n v="36.600000000000023"/>
    <n v="512.5"/>
    <n v="475.9"/>
    <n v="7.2048627583869882"/>
    <n v="3692.4921636733316"/>
    <s v=""/>
    <s v="-"/>
    <m/>
  </r>
  <r>
    <n v="30723"/>
    <n v="2701150006"/>
    <s v="-"/>
    <s v="VASILHAME AMBAR 300ML"/>
    <e v="#N/A"/>
    <x v="29"/>
    <n v="1"/>
    <n v="15510"/>
    <n v="228990"/>
    <n v="96129"/>
    <n v="65812.671292207815"/>
    <n v="-31779"/>
    <n v="-132861"/>
    <n v="-101082"/>
    <n v="0.68462868949232603"/>
    <n v="-90960.45231463993"/>
    <s v=""/>
    <s v="-"/>
    <m/>
  </r>
  <r>
    <n v="31600"/>
    <n v="2701150007"/>
    <s v="-"/>
    <s v="VASILHAME AMBAR 355ML COROA"/>
    <e v="#N/A"/>
    <x v="29"/>
    <n v="1"/>
    <n v="290400"/>
    <n v="290400"/>
    <n v="290400"/>
    <n v="0"/>
    <n v="-3300"/>
    <n v="0"/>
    <n v="3300"/>
    <n v="0"/>
    <n v="0"/>
    <s v=""/>
    <s v="-"/>
    <m/>
  </r>
  <r>
    <n v="31412"/>
    <n v="2701150008"/>
    <s v="-"/>
    <s v="VASILHAME AMBAR 355ML TWISTOFF"/>
    <e v="#N/A"/>
    <x v="29"/>
    <n v="1"/>
    <n v="77880"/>
    <n v="77880"/>
    <n v="77880"/>
    <n v="0"/>
    <n v="-7920"/>
    <n v="0"/>
    <n v="7920"/>
    <n v="0"/>
    <n v="0"/>
    <s v=""/>
    <s v="-"/>
    <m/>
  </r>
  <r>
    <n v="903"/>
    <n v="3701010001"/>
    <s v="-"/>
    <s v="VASILHAME CERVEJA AMBAR 1L RET"/>
    <e v="#N/A"/>
    <x v="29"/>
    <n v="1"/>
    <n v="0"/>
    <n v="21768"/>
    <n v="0"/>
    <n v="0"/>
    <n v="0"/>
    <n v="-21768"/>
    <n v="-21768"/>
    <n v="1.30064"/>
    <n v="-28312.33152"/>
    <s v=""/>
    <s v="-"/>
    <m/>
  </r>
  <r>
    <m/>
    <n v="2701150002"/>
    <s v="-"/>
    <s v="VASILHAME CERVEJA AMBAR 600ML"/>
    <e v="#N/A"/>
    <x v="29"/>
    <n v="1"/>
    <n v="46800"/>
    <n v="46800"/>
    <n v="486"/>
    <n v="216.36790055799122"/>
    <n v="46314"/>
    <n v="-46314"/>
    <n v="-92628"/>
    <n v="0.44520144147734819"/>
    <n v="-20619.059560581903"/>
    <s v=""/>
    <s v="-"/>
    <s v="OK"/>
  </r>
  <r>
    <n v="30779"/>
    <n v="3101150004"/>
    <s v="-"/>
    <s v="VASILHAME CERVEJA AMBAR 600ML - RET"/>
    <e v="#N/A"/>
    <x v="29"/>
    <n v="1"/>
    <n v="0"/>
    <n v="34944"/>
    <n v="0"/>
    <n v="0"/>
    <n v="0"/>
    <n v="-34944"/>
    <n v="-34944"/>
    <n v="0.80747999999999998"/>
    <n v="-28216.581119999999"/>
    <s v=""/>
    <s v="-"/>
    <m/>
  </r>
  <r>
    <n v="30733"/>
    <n v="2701150003"/>
    <s v="-"/>
    <s v="VASILHAME CERVEJA LONG NECK CRISTAL 330ML"/>
    <e v="#N/A"/>
    <x v="29"/>
    <n v="1"/>
    <n v="94752"/>
    <n v="90206"/>
    <n v="125689"/>
    <n v="101071.47716244239"/>
    <n v="-15763"/>
    <n v="35483"/>
    <n v="51246"/>
    <n v="0.80413940092165892"/>
    <n v="28533.278362903224"/>
    <s v=""/>
    <s v="-"/>
    <m/>
  </r>
  <r>
    <n v="32454"/>
    <n v="2701150004"/>
    <s v="-"/>
    <s v="VASILHAME CV BELLA ROMA AMBAR 600ML"/>
    <e v="#N/A"/>
    <x v="29"/>
    <n v="1"/>
    <n v="81000"/>
    <n v="52650"/>
    <n v="72420"/>
    <n v="84462.794603174596"/>
    <n v="-10506"/>
    <n v="19770"/>
    <n v="30276"/>
    <n v="1.1662910052910052"/>
    <n v="23057.573174603171"/>
    <s v=""/>
    <s v="-"/>
    <m/>
  </r>
  <r>
    <n v="32617"/>
    <n v="2701150005"/>
    <s v="-"/>
    <s v="VASILHAME SPIDER CRISTAL 900ML"/>
    <e v="#N/A"/>
    <x v="29"/>
    <n v="1"/>
    <n v="39424"/>
    <n v="25344"/>
    <n v="30403"/>
    <n v="64548.844972605526"/>
    <n v="-6165"/>
    <n v="5059"/>
    <n v="11224"/>
    <n v="2.1231077516233769"/>
    <n v="10740.802115462664"/>
    <s v=""/>
    <s v="-"/>
    <m/>
  </r>
  <r>
    <m/>
    <n v="2701150009"/>
    <s v="-"/>
    <s v="VASILHAME TUBAINA LONG NECK CRISTAL 355ML"/>
    <e v="#N/A"/>
    <x v="29"/>
    <n v="1"/>
    <n v="31533"/>
    <n v="30800"/>
    <n v="44904"/>
    <n v="23094.486820779221"/>
    <n v="-13371"/>
    <n v="14104"/>
    <n v="27475"/>
    <n v="0.51430800865800863"/>
    <n v="7253.8001541125541"/>
    <s v=""/>
    <s v="-"/>
    <m/>
  </r>
  <r>
    <n v="32199"/>
    <n v="2701150001"/>
    <s v="-"/>
    <s v="VASILHAME VODKA GINGUALA CRISTAL 970ML"/>
    <e v="#N/A"/>
    <x v="29"/>
    <n v="1"/>
    <n v="81136"/>
    <n v="31504"/>
    <n v="99666"/>
    <n v="166442.22"/>
    <n v="-23744"/>
    <n v="68162"/>
    <n v="91906"/>
    <n v="1.67"/>
    <n v="113830.54"/>
    <s v=""/>
    <s v="-"/>
    <m/>
  </r>
  <r>
    <n v="31545"/>
    <n v="2701170003"/>
    <s v="-"/>
    <s v="VINHO DE MESA TINTO SECO GRANEL"/>
    <e v="#N/A"/>
    <x v="30"/>
    <n v="1"/>
    <n v="136900"/>
    <n v="143400"/>
    <n v="143400"/>
    <n v="508309.26739877305"/>
    <n v="0"/>
    <n v="0"/>
    <n v="0"/>
    <n v="3.544695030674847"/>
    <n v="0"/>
    <s v=""/>
    <s v="-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E4B21-9098-4FB0-BCF6-16A2887D8B8A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35" firstHeaderRow="1" firstDataRow="1" firstDataCol="1"/>
  <pivotFields count="19">
    <pivotField showAll="0"/>
    <pivotField numFmtId="1" showAll="0"/>
    <pivotField showAll="0"/>
    <pivotField showAll="0"/>
    <pivotField showAll="0"/>
    <pivotField axis="axisRow" showAll="0" sortType="ascending">
      <items count="34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6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m="1" x="32"/>
        <item m="1" x="31"/>
        <item x="9"/>
        <item x="15"/>
        <item x="1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9" showAll="0"/>
    <pivotField numFmtId="4" showAll="0"/>
    <pivotField showAll="0"/>
    <pivotField numFmtId="172" showAll="0"/>
    <pivotField numFmtId="4" showAll="0"/>
    <pivotField showAll="0"/>
    <pivotField numFmtId="164" showAll="0"/>
    <pivotField showAll="0"/>
    <pivotField showAll="0"/>
    <pivotField numFmtId="44" showAll="0"/>
    <pivotField showAll="0"/>
    <pivotField dataField="1" showAll="0"/>
    <pivotField showAll="0"/>
  </pivotFields>
  <rowFields count="1">
    <field x="5"/>
  </rowFields>
  <rowItems count="32">
    <i>
      <x v="15"/>
    </i>
    <i>
      <x/>
    </i>
    <i>
      <x v="16"/>
    </i>
    <i>
      <x v="2"/>
    </i>
    <i>
      <x v="17"/>
    </i>
    <i>
      <x v="4"/>
    </i>
    <i>
      <x v="18"/>
    </i>
    <i>
      <x v="6"/>
    </i>
    <i>
      <x v="19"/>
    </i>
    <i>
      <x v="8"/>
    </i>
    <i>
      <x v="20"/>
    </i>
    <i>
      <x v="10"/>
    </i>
    <i>
      <x v="21"/>
    </i>
    <i>
      <x v="12"/>
    </i>
    <i>
      <x v="22"/>
    </i>
    <i>
      <x v="14"/>
    </i>
    <i>
      <x v="23"/>
    </i>
    <i>
      <x v="3"/>
    </i>
    <i>
      <x v="24"/>
    </i>
    <i>
      <x v="7"/>
    </i>
    <i>
      <x v="25"/>
    </i>
    <i>
      <x v="11"/>
    </i>
    <i>
      <x v="26"/>
    </i>
    <i>
      <x v="1"/>
    </i>
    <i>
      <x v="29"/>
    </i>
    <i>
      <x v="9"/>
    </i>
    <i>
      <x v="30"/>
    </i>
    <i>
      <x v="5"/>
    </i>
    <i>
      <x v="31"/>
    </i>
    <i>
      <x v="13"/>
    </i>
    <i>
      <x v="32"/>
    </i>
    <i t="grand">
      <x/>
    </i>
  </rowItems>
  <colItems count="1">
    <i/>
  </colItems>
  <dataFields count="1">
    <dataField name="Soma de DIFERENÇA VALOR" fld="17" baseField="2" baseItem="2" numFmtId="44"/>
  </dataFields>
  <formats count="1">
    <format dxfId="2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DA468B-14F8-4C2A-B6AD-41B5F7F76ACA}" name="BASE_CONCILI12" displayName="BASE_CONCILI12" ref="A4:X370" totalsRowShown="0" headerRowDxfId="234" dataDxfId="232" headerRowBorderDxfId="233" tableBorderDxfId="231" totalsRowBorderDxfId="230">
  <autoFilter ref="A4:X370" xr:uid="{4063F4C1-7C5A-445A-A005-30E36F44DA3D}"/>
  <tableColumns count="24">
    <tableColumn id="1" xr3:uid="{465D6AEB-300D-4990-A128-3D1FA5B23C53}" name="CÓD. _x000a_SAIB" dataDxfId="229"/>
    <tableColumn id="24" xr3:uid="{B6E5580E-4B53-4234-A411-695E83FFEFA4}" name="CÓD. PRODUTO" dataDxfId="228"/>
    <tableColumn id="2" xr3:uid="{7F20A791-1241-4FBE-B48D-78F3F2A1F843}" name="DESCRIÇÃO" dataDxfId="227"/>
    <tableColumn id="3" xr3:uid="{0B810FC7-6D47-4C1D-AD43-58A4A0D026ED}" name="CLASSE" dataDxfId="226"/>
    <tableColumn id="4" xr3:uid="{9CD6E73A-B352-4885-9344-80EBA3669DAF}" name="30/mai" dataDxfId="225">
      <calculatedColumnFormula>VLOOKUP(BASE_CONCILI12[[#This Row],[CÓD. 
SAIB]],CONT_ANTE!A:D,4,0)</calculatedColumnFormula>
    </tableColumn>
    <tableColumn id="5" xr3:uid="{E5F5A160-8B0E-4A8B-B903-83E088F33954}" name="CONSUMO REAL" dataDxfId="224">
      <calculatedColumnFormula>SUMIF(#REF!,BASE_CONCILI12[[#This Row],[CÓD. 
SAIB]],#REF!)</calculatedColumnFormula>
    </tableColumn>
    <tableColumn id="6" xr3:uid="{C6067750-5C60-4271-B77E-7E479679F01B}" name="CONSUMO TEORICO" dataDxfId="223">
      <calculatedColumnFormula>SUMIF(#REF!,BASE_CONCILI12[[#This Row],[CÓD. 
SAIB]],#REF!)</calculatedColumnFormula>
    </tableColumn>
    <tableColumn id="15" xr3:uid="{535536C7-DD8E-4F6A-A8CA-CCB167BC082C}" name="DIFERENÇA CONSUMO" dataDxfId="222">
      <calculatedColumnFormula>BASE_CONCILI12[[#This Row],[CONSUMO REAL]]-BASE_CONCILI12[[#This Row],[CONSUMO TEORICO]]</calculatedColumnFormula>
    </tableColumn>
    <tableColumn id="7" xr3:uid="{D0C464A3-B897-4C69-9BD0-AAD34945DDDD}" name="RECEBIMENTO" dataDxfId="221">
      <calculatedColumnFormula>SUMIF(#REF!,BASE_CONCILI12[[#This Row],[CÓD. 
SAIB]],#REF!)</calculatedColumnFormula>
    </tableColumn>
    <tableColumn id="12" xr3:uid="{5C6333C6-8825-4729-9E07-7AB7206BC8D4}" name="TRANSFERÊNCIA" dataDxfId="220">
      <calculatedColumnFormula>SUMIF(#REF!,BASE_CONCILI12[[#This Row],[CÓD. 
SAIB]],#REF!)</calculatedColumnFormula>
    </tableColumn>
    <tableColumn id="8" xr3:uid="{DF3766E1-A30D-40D4-9A21-3F7C6D42DF5A}" name="QTDE. FINAL" dataDxfId="219">
      <calculatedColumnFormula>BASE_CONCILI12[[#This Row],[30/mai]]+BASE_CONCILI12[[#This Row],[RECEBIMENTO]]-BASE_CONCILI12[[#This Row],[TRANSFERÊNCIA]]-BASE_CONCILI12[[#This Row],[CONSUMO REAL]]</calculatedColumnFormula>
    </tableColumn>
    <tableColumn id="9" xr3:uid="{9D2BB893-780A-4B26-8E6A-055313043137}" name="30/jun" dataDxfId="218">
      <calculatedColumnFormula>IFERROR(VLOOKUP(BASE_CONCILI12[[#This Row],[CÓD. 
SAIB]],BASE_CONTAG[[LAVRE]:[CONTAGEM FINAL]],7,0),0)</calculatedColumnFormula>
    </tableColumn>
    <tableColumn id="18" xr3:uid="{3231C264-4C1C-46DB-B589-334246BAFF25}" name="CUSTO FÍSICO" dataDxfId="217">
      <calculatedColumnFormula>IFERROR(SUM(BASE_CONCILI12[[#This Row],[30/jun]]*BASE_CONCILI12[[#This Row],[CUSTO MP (UN)]]),0)</calculatedColumnFormula>
    </tableColumn>
    <tableColumn id="16" xr3:uid="{C5B32862-9EFD-4931-BB0A-56DE6923ED0B}" name="01/fev" dataDxfId="216">
      <calculatedColumnFormula>IFERROR(VLOOKUP(BASE_CONCILI12[[#This Row],[CÓD. 
SAIB]],BASE_CONTAG[],5,0),"")</calculatedColumnFormula>
    </tableColumn>
    <tableColumn id="13" xr3:uid="{81F29D06-CC15-4E10-91B0-2B80967A5CA6}" name="SISTEMA" dataDxfId="215">
      <calculatedColumnFormula>SUMIF(SISTEMA!#REF!,BASE_CONCILI12[[#This Row],[CÓD. 
SAIB]],SISTEMA!#REF!)</calculatedColumnFormula>
    </tableColumn>
    <tableColumn id="19" xr3:uid="{265FBA76-DD4F-4A80-8604-C6D1651F760E}" name="CUSTO SISTEMA" dataDxfId="214">
      <calculatedColumnFormula>IFERROR(SUM(BASE_CONCILI12[[#This Row],[SISTEMA]]*BASE_CONCILI12[[#This Row],[CUSTO MP (UN)]]),0)</calculatedColumnFormula>
    </tableColumn>
    <tableColumn id="21" xr3:uid="{1C3BCDFB-FC24-4C6E-8462-BB3A38A0F05E}" name="DIFERENÇA ANTERIOR" dataDxfId="213">
      <calculatedColumnFormula>IFERROR(VLOOKUP(BASE_CONCILI12[[#This Row],[CÓD. 
SAIB]],BASE_DIFERENÇA[],4,0),"0")</calculatedColumnFormula>
    </tableColumn>
    <tableColumn id="20" xr3:uid="{B86683E7-F979-47A8-9CD8-00746629BD25}" name="DIFERENÇA ATUAL" dataDxfId="212" dataCellStyle="Vírgula">
      <calculatedColumnFormula>BASE_CONCILI12[[#This Row],[30/jun]]-BASE_CONCILI12[[#This Row],[SISTEMA]]</calculatedColumnFormula>
    </tableColumn>
    <tableColumn id="22" xr3:uid="{985B6708-ECA6-4890-9FA8-E381069F7C5B}" name="DIFERENÇA MÊS" dataDxfId="211">
      <calculatedColumnFormula>IFERROR(BASE_CONCILI12[[#This Row],[DIFERENÇA ANTERIOR]]-BASE_CONCILI12[[#This Row],[DIFERENÇA ATUAL]],"-")</calculatedColumnFormula>
    </tableColumn>
    <tableColumn id="10" xr3:uid="{6160502C-85E3-4B56-8549-1590CF81D757}" name="CUSTO MP (UN)" dataDxfId="210" dataCellStyle="Moeda">
      <calculatedColumnFormula>VLOOKUP(BASE_CONCILI12[[#This Row],[CÓD. 
SAIB]],CUSTO!A:C,3,0)</calculatedColumnFormula>
    </tableColumn>
    <tableColumn id="17" xr3:uid="{11CEBEA9-3C8E-47F6-B26F-D806ECD123F5}" name="CUSTO DIVERGÊNCIA" dataDxfId="209" dataCellStyle="Moeda">
      <calculatedColumnFormula>IFERROR(SUM(BASE_CONCILI12[[#This Row],[DIFERENÇA ATUAL]]*BASE_CONCILI12[[#This Row],[CUSTO MP (UN)]]),0)</calculatedColumnFormula>
    </tableColumn>
    <tableColumn id="11" xr3:uid="{39DA834B-49C0-40B3-9E69-CCEF651EAFD2}" name="ACURACIDADE" dataDxfId="208" dataCellStyle="Porcentagem">
      <calculatedColumnFormula>IFERROR(BASE_CONCILI12[[#This Row],[30/jun]]/BASE_CONCILI12[[#This Row],[SISTEMA]],"")</calculatedColumnFormula>
    </tableColumn>
    <tableColumn id="23" xr3:uid="{2F41AE39-4EBB-477B-81C3-79C32A732FC1}" name="DIFERENÇA VALOR" dataDxfId="207" dataCellStyle="Moeda">
      <calculatedColumnFormula>IFERROR(BASE_CONCILI12[[#This Row],[DIFERENÇA MÊS]]*BASE_CONCILI12[[#This Row],[CUSTO MP (UN)]],"-")</calculatedColumnFormula>
    </tableColumn>
    <tableColumn id="14" xr3:uid="{73166462-1221-4C4A-873B-5177C0705593}" name="OBSERVAÇÃO" dataDxfId="20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ASE_CONTAG" displayName="BASE_CONTAG" ref="A7:H451" totalsRowShown="0" headerRowDxfId="180" dataDxfId="178" headerRowBorderDxfId="179" tableBorderDxfId="177" totalsRowBorderDxfId="176" headerRowCellStyle="Vírgula" dataCellStyle="Vírgula">
  <autoFilter ref="A7:H451" xr:uid="{85DA89F2-5E7B-4213-8D6C-4EDD3DE16FF9}">
    <filterColumn colId="1">
      <filters>
        <filter val="2701020033"/>
      </filters>
    </filterColumn>
  </autoFilter>
  <sortState xmlns:xlrd2="http://schemas.microsoft.com/office/spreadsheetml/2017/richdata2" ref="A8:H451">
    <sortCondition ref="D7:D451"/>
  </sortState>
  <tableColumns count="8">
    <tableColumn id="1" xr3:uid="{00000000-0010-0000-0100-000001000000}" name="LAVRE" dataDxfId="175" totalsRowDxfId="174"/>
    <tableColumn id="5" xr3:uid="{35A4C779-8622-4D8B-9207-916D6FCC641A}" name="CÓD. PRODUTO" dataDxfId="173"/>
    <tableColumn id="2" xr3:uid="{00000000-0010-0000-0100-000002000000}" name="DESC. COMPONENTE" dataDxfId="172"/>
    <tableColumn id="10" xr3:uid="{00000000-0010-0000-0100-00000A000000}" name="CLASSE" dataDxfId="171"/>
    <tableColumn id="3" xr3:uid="{00000000-0010-0000-0100-000003000000}" name="30/06/2026" dataDxfId="170" dataCellStyle="Vírgula"/>
    <tableColumn id="8" xr3:uid="{00000000-0010-0000-0100-000008000000}" name="SEGREGADO" dataDxfId="169" dataCellStyle="Vírgula"/>
    <tableColumn id="6" xr3:uid="{00000000-0010-0000-0100-000006000000}" name="CONTAGEM FINAL" dataDxfId="168" dataCellStyle="Vírgula">
      <calculatedColumnFormula>E8+F8</calculatedColumnFormula>
    </tableColumn>
    <tableColumn id="9" xr3:uid="{00000000-0010-0000-0100-000009000000}" name="obs" dataDxfId="167" totalsRowDxfId="166" dataCellStyle="Vírgul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0726DA-2EC2-40DA-BC4B-248768D153E1}" name="BASE_CONCILI3" displayName="BASE_CONCILI3" ref="A4:T13" totalsRowShown="0" headerRowDxfId="205" dataDxfId="203" headerRowBorderDxfId="204" tableBorderDxfId="202" totalsRowBorderDxfId="201">
  <autoFilter ref="A4:T13" xr:uid="{3DA52A67-5E08-4DD1-9D9F-A9AEB71C45A6}"/>
  <sortState xmlns:xlrd2="http://schemas.microsoft.com/office/spreadsheetml/2017/richdata2" ref="A5:T13">
    <sortCondition ref="D4:D13"/>
  </sortState>
  <tableColumns count="20">
    <tableColumn id="1" xr3:uid="{A655771E-831D-4009-A299-62FFD70C7E4E}" name="CÓD. _x000a_SAIB" dataDxfId="200"/>
    <tableColumn id="24" xr3:uid="{BA736ABB-CA17-417D-A9A5-31A0BB618E2D}" name="CÓD. PRODUTO" dataDxfId="199"/>
    <tableColumn id="2" xr3:uid="{610B2831-865B-482B-8D94-ACC65E165298}" name="DESCRIÇÃO" dataDxfId="198"/>
    <tableColumn id="3" xr3:uid="{628E5CAE-FB88-44A3-B30E-FFD54D1AA28C}" name="CLASSE" dataDxfId="197"/>
    <tableColumn id="25" xr3:uid="{64EA87BE-0334-4C31-AB92-8CC802B8838E}" name="Fator Conv." dataDxfId="196">
      <calculatedColumnFormula>IFERROR(VLOOKUP(BASE_CONCILI3[[#This Row],[CÓD. PRODUTO]],'BASE PRODUTOS'!A:D,5,0),"")</calculatedColumnFormula>
    </tableColumn>
    <tableColumn id="4" xr3:uid="{864FA186-D06F-4A47-BAD0-9AA9CA3D8BCF}" name="31/ago2" dataDxfId="195"/>
    <tableColumn id="9" xr3:uid="{6BAD883B-19F2-43BC-83CE-8B704D9E4AFF}" name="30/set" dataDxfId="194"/>
    <tableColumn id="18" xr3:uid="{77264643-4A39-4460-AA88-191DA1E552B8}" name="CUSTO FÍSICO" dataDxfId="193">
      <calculatedColumnFormula>IFERROR(BASE_CONCILI3[[#This Row],[FÍSICO KG]]*BASE_CONCILI3[[#This Row],[CUSTO MP (UN)]],"0")</calculatedColumnFormula>
    </tableColumn>
    <tableColumn id="16" xr3:uid="{EAD78CE4-B087-4AE0-96F9-04806C9D6AC0}" name="FÍSICO KG" dataDxfId="192">
      <calculatedColumnFormula>IFERROR(IF(BASE_CONCILI3[[#This Row],[Fator Conv.]]=0,BASE_CONCILI3[[#This Row],[30/set]],BASE_CONCILI3[[#This Row],[30/set]]*BASE_CONCILI3[[#This Row],[Fator Conv.]]),"0")</calculatedColumnFormula>
    </tableColumn>
    <tableColumn id="13" xr3:uid="{74C9E132-5B25-466D-B641-9E05273665C9}" name="SISTEMA" dataDxfId="191">
      <calculatedColumnFormula>SUMIF(SISTEMA!#REF!,BASE_CONCILI3[[#This Row],[CÓD. PRODUTO]],SISTEMA!#REF!)</calculatedColumnFormula>
    </tableColumn>
    <tableColumn id="19" xr3:uid="{D838DC70-5DB2-4504-9736-96B1948E186D}" name="CUSTO SISTEMA" dataDxfId="190">
      <calculatedColumnFormula>IFERROR(SUM(BASE_CONCILI3[[#This Row],[SISTEMA]]*BASE_CONCILI3[[#This Row],[CUSTO MP (UN)]]),0)</calculatedColumnFormula>
    </tableColumn>
    <tableColumn id="21" xr3:uid="{CF726768-BC83-45D9-B9E6-3B99D2087F08}" name="DIFERENÇA ANTERIOR" dataDxfId="189">
      <calculatedColumnFormula>IFERROR(VLOOKUP(BASE_CONCILI3[[#This Row],[CÓD. PRODUTO]],DIF_ANTE!A:D,4,0),"0")</calculatedColumnFormula>
    </tableColumn>
    <tableColumn id="26" xr3:uid="{9A31A391-D781-403D-AD93-935677FD4F8C}" name="DIFERENÇA UND" dataDxfId="188">
      <calculatedColumnFormula>IF(BASE_CONCILI3[[#This Row],[Fator Conv.]]=0,BASE_CONCILI3[[#This Row],[FÍSICO KG]]-BASE_CONCILI3[[#This Row],[SISTEMA]],BASE_CONCILI3[[#This Row],[30/set]]-BASE_CONCILI3[[#This Row],[SISTEMA]]/BASE_CONCILI3[[#This Row],[Fator Conv.]])</calculatedColumnFormula>
    </tableColumn>
    <tableColumn id="20" xr3:uid="{3443A5E9-F936-47BF-81C0-BE23622EA65D}" name="DIFERENÇA KG" dataDxfId="187" dataCellStyle="Vírgula">
      <calculatedColumnFormula>BASE_CONCILI3[[#This Row],[FÍSICO KG]]-BASE_CONCILI3[[#This Row],[SISTEMA]]</calculatedColumnFormula>
    </tableColumn>
    <tableColumn id="22" xr3:uid="{1227FFCF-99AE-43E7-97F8-85F9DB4F09E6}" name="DIFERENÇA MÊS" dataDxfId="186">
      <calculatedColumnFormula>IFERROR(BASE_CONCILI3[[#This Row],[DIFERENÇA ANTERIOR]]-BASE_CONCILI3[[#This Row],[DIFERENÇA KG]],"-")</calculatedColumnFormula>
    </tableColumn>
    <tableColumn id="10" xr3:uid="{32760942-F565-419C-B628-2DF76031B05A}" name="CUSTO MP (UN)" dataDxfId="185" dataCellStyle="Moeda">
      <calculatedColumnFormula>IFERROR(VLOOKUP(BASE_CONCILI3[[#This Row],[CÓD. PRODUTO]],CUSTO!E:H,4,0),(VLOOKUP(BASE_CONCILI3[[#This Row],[CÓD. 
SAIB]],CUSTO!A:H,8,0)))</calculatedColumnFormula>
    </tableColumn>
    <tableColumn id="17" xr3:uid="{42D41B06-1A03-4433-8163-941D4AB52D40}" name="CUSTO DIVERGÊNCIA" dataDxfId="184" dataCellStyle="Moeda">
      <calculatedColumnFormula>IFERROR(SUM(BASE_CONCILI3[[#This Row],[DIFERENÇA KG]]*BASE_CONCILI3[[#This Row],[CUSTO MP (UN)]]),0)</calculatedColumnFormula>
    </tableColumn>
    <tableColumn id="11" xr3:uid="{42EC2174-F0B1-4CDC-A302-9DAF8888EC7D}" name="ACURACIDADE" dataDxfId="183" dataCellStyle="Porcentagem">
      <calculatedColumnFormula>IFERROR(BASE_CONCILI3[[#This Row],[FÍSICO KG]]/BASE_CONCILI3[[#This Row],[SISTEMA]],"")</calculatedColumnFormula>
    </tableColumn>
    <tableColumn id="23" xr3:uid="{90C85BB8-273A-460C-AEC4-EC2C3EC849AD}" name="DIFERENÇA VALOR" dataDxfId="182" dataCellStyle="Moeda">
      <calculatedColumnFormula>IFERROR(BASE_CONCILI3[[#This Row],[DIFERENÇA KG]]*BASE_CONCILI3[[#This Row],[CUSTO MP (UN)]],"-")</calculatedColumnFormula>
    </tableColumn>
    <tableColumn id="14" xr3:uid="{98288161-852D-43C2-87D7-8CFB06A98E73}" name="OBSERVAÇÃO" dataDxfId="18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SE_CUSTOS" displayName="BASE_CUSTOS" ref="A1:H859" totalsRowShown="0" headerRowBorderDxfId="165" tableBorderDxfId="164" totalsRowBorderDxfId="163">
  <autoFilter ref="A1:H859" xr:uid="{00000000-0009-0000-0100-000003000000}"/>
  <sortState xmlns:xlrd2="http://schemas.microsoft.com/office/spreadsheetml/2017/richdata2" ref="A2:C596">
    <sortCondition ref="C1:C596"/>
  </sortState>
  <tableColumns count="8">
    <tableColumn id="1" xr3:uid="{00000000-0010-0000-0200-000001000000}" name="COMPONENTE" dataDxfId="162"/>
    <tableColumn id="2" xr3:uid="{00000000-0010-0000-0200-000002000000}" name="EMPRESA MP" dataDxfId="161"/>
    <tableColumn id="3" xr3:uid="{00000000-0010-0000-0200-000003000000}" name="CHAVE" dataDxfId="160" dataCellStyle="Moeda"/>
    <tableColumn id="4" xr3:uid="{F7F529A6-18C0-4327-B265-5C74A0D6C205}" name="DESCRIÇÃO COMPONENTE SAIB" dataDxfId="159"/>
    <tableColumn id="5" xr3:uid="{D15BE86C-5CF5-4FB7-98D9-50DB2560CC85}" name="COD TOTVS" dataDxfId="158"/>
    <tableColumn id="6" xr3:uid="{B24F60E4-63E0-485B-A027-4B467460C170}" name="DESCRIÇÃO COMP TOTVS" dataDxfId="157"/>
    <tableColumn id="7" xr3:uid="{79730623-11B8-49FF-A01D-36CB9A882278}" name="MAI-26 C/ IMP" dataDxfId="156" dataCellStyle="Vírgula"/>
    <tableColumn id="8" xr3:uid="{DB1F53D4-6FE3-437D-BE4D-BED2AE09AB4A}" name="MAI-26 S/ IMP" dataDxfId="155" dataCellStyle="Vírgul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D712E2-F89E-4C73-90BA-DD508BE808C1}" name="BASE_DIFERENÇA" displayName="BASE_DIFERENÇA" ref="A1:D444" totalsRowShown="0">
  <autoFilter ref="A1:D444" xr:uid="{9A90F3AB-0767-4761-A9D9-A05137889FC3}"/>
  <tableColumns count="4">
    <tableColumn id="1" xr3:uid="{EE309CA6-5EDD-4FC2-A544-8ABF20379E4A}" name="CÓD. PRODUTO" dataDxfId="154"/>
    <tableColumn id="2" xr3:uid="{F10F83C0-1211-445F-9930-2C08EACA01F8}" name="DESCRIÇÃO" dataDxfId="153"/>
    <tableColumn id="3" xr3:uid="{50CB9D49-3380-40B1-8841-B9ADCC01A1F1}" name="CLASSE" dataDxfId="152"/>
    <tableColumn id="4" xr3:uid="{90F9CFE0-02AA-48B9-9973-7ADC94BBB9D3}" name="DIFERENÇA KG" dataDxfId="151" dataCellStyle="Vírgul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BASE_CONT_ANTE" displayName="BASE_CONT_ANTE" ref="A1:D816" totalsRowShown="0" dataDxfId="150">
  <autoFilter ref="A1:D816" xr:uid="{00000000-0009-0000-0100-000006000000}"/>
  <sortState xmlns:xlrd2="http://schemas.microsoft.com/office/spreadsheetml/2017/richdata2" ref="A2:D309">
    <sortCondition ref="A1:A309"/>
  </sortState>
  <tableColumns count="4">
    <tableColumn id="1" xr3:uid="{00000000-0010-0000-0600-000001000000}" name="CÓD. PRODUTO" dataDxfId="149"/>
    <tableColumn id="2" xr3:uid="{00000000-0010-0000-0600-000002000000}" name="DESCRIÇÃO" dataDxfId="148"/>
    <tableColumn id="3" xr3:uid="{00000000-0010-0000-0600-000003000000}" name="CLASSE" dataDxfId="147"/>
    <tableColumn id="4" xr3:uid="{00000000-0010-0000-0600-000004000000}" name="QTDE." dataDxfId="14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94D8-7664-4E25-A69A-359C3810F4AD}">
  <sheetPr codeName="Planilha2"/>
  <dimension ref="A3:B35"/>
  <sheetViews>
    <sheetView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25.85546875" bestFit="1" customWidth="1"/>
  </cols>
  <sheetData>
    <row r="3" spans="1:2" x14ac:dyDescent="0.25">
      <c r="A3" s="9" t="s">
        <v>281</v>
      </c>
      <c r="B3" t="s">
        <v>388</v>
      </c>
    </row>
    <row r="4" spans="1:2" x14ac:dyDescent="0.25">
      <c r="A4" s="10" t="s">
        <v>280</v>
      </c>
      <c r="B4" s="45">
        <v>0</v>
      </c>
    </row>
    <row r="5" spans="1:2" x14ac:dyDescent="0.25">
      <c r="A5" s="10" t="s">
        <v>224</v>
      </c>
      <c r="B5" s="45">
        <v>0</v>
      </c>
    </row>
    <row r="6" spans="1:2" x14ac:dyDescent="0.25">
      <c r="A6" s="10" t="s">
        <v>235</v>
      </c>
      <c r="B6" s="45">
        <v>0</v>
      </c>
    </row>
    <row r="7" spans="1:2" x14ac:dyDescent="0.25">
      <c r="A7" s="10" t="s">
        <v>221</v>
      </c>
      <c r="B7" s="45">
        <v>0</v>
      </c>
    </row>
    <row r="8" spans="1:2" x14ac:dyDescent="0.25">
      <c r="A8" s="10" t="s">
        <v>113</v>
      </c>
      <c r="B8" s="45">
        <v>0</v>
      </c>
    </row>
    <row r="9" spans="1:2" x14ac:dyDescent="0.25">
      <c r="A9" s="10" t="s">
        <v>227</v>
      </c>
      <c r="B9" s="45">
        <v>0</v>
      </c>
    </row>
    <row r="10" spans="1:2" x14ac:dyDescent="0.25">
      <c r="A10" s="10" t="s">
        <v>236</v>
      </c>
      <c r="B10" s="45">
        <v>0</v>
      </c>
    </row>
    <row r="11" spans="1:2" x14ac:dyDescent="0.25">
      <c r="A11" s="10" t="s">
        <v>229</v>
      </c>
      <c r="B11" s="45">
        <v>0</v>
      </c>
    </row>
    <row r="12" spans="1:2" x14ac:dyDescent="0.25">
      <c r="A12" s="10" t="s">
        <v>237</v>
      </c>
      <c r="B12" s="45">
        <v>0</v>
      </c>
    </row>
    <row r="13" spans="1:2" x14ac:dyDescent="0.25">
      <c r="A13" s="10" t="s">
        <v>230</v>
      </c>
      <c r="B13" s="45">
        <v>0</v>
      </c>
    </row>
    <row r="14" spans="1:2" x14ac:dyDescent="0.25">
      <c r="A14" s="10" t="s">
        <v>110</v>
      </c>
      <c r="B14" s="45">
        <v>0</v>
      </c>
    </row>
    <row r="15" spans="1:2" x14ac:dyDescent="0.25">
      <c r="A15" s="10" t="s">
        <v>301</v>
      </c>
      <c r="B15" s="45">
        <v>0</v>
      </c>
    </row>
    <row r="16" spans="1:2" x14ac:dyDescent="0.25">
      <c r="A16" s="10" t="s">
        <v>111</v>
      </c>
      <c r="B16" s="45">
        <v>0</v>
      </c>
    </row>
    <row r="17" spans="1:2" x14ac:dyDescent="0.25">
      <c r="A17" s="10" t="s">
        <v>233</v>
      </c>
      <c r="B17" s="45">
        <v>0</v>
      </c>
    </row>
    <row r="18" spans="1:2" x14ac:dyDescent="0.25">
      <c r="A18" s="10" t="s">
        <v>238</v>
      </c>
      <c r="B18" s="45">
        <v>0</v>
      </c>
    </row>
    <row r="19" spans="1:2" x14ac:dyDescent="0.25">
      <c r="A19" s="10" t="s">
        <v>231</v>
      </c>
      <c r="B19" s="45">
        <v>0</v>
      </c>
    </row>
    <row r="20" spans="1:2" x14ac:dyDescent="0.25">
      <c r="A20" s="10" t="s">
        <v>114</v>
      </c>
      <c r="B20" s="45">
        <v>0</v>
      </c>
    </row>
    <row r="21" spans="1:2" x14ac:dyDescent="0.25">
      <c r="A21" s="10" t="s">
        <v>226</v>
      </c>
      <c r="B21" s="45">
        <v>0</v>
      </c>
    </row>
    <row r="22" spans="1:2" x14ac:dyDescent="0.25">
      <c r="A22" s="10" t="s">
        <v>228</v>
      </c>
      <c r="B22" s="45">
        <v>0</v>
      </c>
    </row>
    <row r="23" spans="1:2" x14ac:dyDescent="0.25">
      <c r="A23" s="10" t="s">
        <v>223</v>
      </c>
      <c r="B23" s="45">
        <v>0</v>
      </c>
    </row>
    <row r="24" spans="1:2" x14ac:dyDescent="0.25">
      <c r="A24" s="10" t="s">
        <v>234</v>
      </c>
      <c r="B24" s="45">
        <v>0</v>
      </c>
    </row>
    <row r="25" spans="1:2" x14ac:dyDescent="0.25">
      <c r="A25" s="10" t="s">
        <v>232</v>
      </c>
      <c r="B25" s="45">
        <v>0</v>
      </c>
    </row>
    <row r="26" spans="1:2" x14ac:dyDescent="0.25">
      <c r="A26" s="10" t="s">
        <v>239</v>
      </c>
      <c r="B26" s="45">
        <v>0</v>
      </c>
    </row>
    <row r="27" spans="1:2" x14ac:dyDescent="0.25">
      <c r="A27" s="10" t="s">
        <v>225</v>
      </c>
      <c r="B27" s="45">
        <v>0</v>
      </c>
    </row>
    <row r="28" spans="1:2" x14ac:dyDescent="0.25">
      <c r="A28" s="10" t="s">
        <v>791</v>
      </c>
      <c r="B28" s="45">
        <v>0</v>
      </c>
    </row>
    <row r="29" spans="1:2" x14ac:dyDescent="0.25">
      <c r="A29" s="10" t="s">
        <v>222</v>
      </c>
      <c r="B29" s="45">
        <v>0</v>
      </c>
    </row>
    <row r="30" spans="1:2" x14ac:dyDescent="0.25">
      <c r="A30" s="10" t="s">
        <v>14463</v>
      </c>
      <c r="B30" s="45">
        <v>0</v>
      </c>
    </row>
    <row r="31" spans="1:2" x14ac:dyDescent="0.25">
      <c r="A31" s="10" t="s">
        <v>112</v>
      </c>
      <c r="B31" s="45">
        <v>0</v>
      </c>
    </row>
    <row r="32" spans="1:2" x14ac:dyDescent="0.25">
      <c r="A32" s="10" t="s">
        <v>3476</v>
      </c>
      <c r="B32" s="45">
        <v>0</v>
      </c>
    </row>
    <row r="33" spans="1:2" x14ac:dyDescent="0.25">
      <c r="A33" s="10" t="s">
        <v>115</v>
      </c>
      <c r="B33" s="45">
        <v>0</v>
      </c>
    </row>
    <row r="34" spans="1:2" x14ac:dyDescent="0.25">
      <c r="A34" s="10" t="s">
        <v>12920</v>
      </c>
      <c r="B34" s="45">
        <v>0</v>
      </c>
    </row>
    <row r="35" spans="1:2" x14ac:dyDescent="0.25">
      <c r="A35" s="10" t="s">
        <v>282</v>
      </c>
      <c r="B35" s="45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4718-747E-46D0-B29D-830631A36212}">
  <sheetPr codeName="Planilha3">
    <pageSetUpPr fitToPage="1"/>
  </sheetPr>
  <dimension ref="A1:W81"/>
  <sheetViews>
    <sheetView workbookViewId="0">
      <selection activeCell="C73" sqref="C73"/>
    </sheetView>
  </sheetViews>
  <sheetFormatPr defaultRowHeight="15" x14ac:dyDescent="0.25"/>
  <cols>
    <col min="2" max="2" width="12.28515625" bestFit="1" customWidth="1"/>
    <col min="3" max="3" width="22" customWidth="1"/>
    <col min="13" max="13" width="12.28515625" bestFit="1" customWidth="1"/>
    <col min="14" max="14" width="22.5703125" customWidth="1"/>
  </cols>
  <sheetData>
    <row r="1" spans="1:23" ht="15.75" thickBot="1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3" x14ac:dyDescent="0.25">
      <c r="A2" s="69"/>
      <c r="B2" s="339" t="s">
        <v>769</v>
      </c>
      <c r="C2" s="340"/>
      <c r="D2" s="331"/>
      <c r="E2" s="331"/>
      <c r="F2" s="331"/>
      <c r="G2" s="331"/>
      <c r="H2" s="331"/>
      <c r="I2" s="331"/>
      <c r="J2" s="331"/>
      <c r="K2" s="332"/>
      <c r="L2" s="69"/>
      <c r="M2" s="339" t="s">
        <v>776</v>
      </c>
      <c r="N2" s="340"/>
      <c r="O2" s="330"/>
      <c r="P2" s="331"/>
      <c r="Q2" s="331"/>
      <c r="R2" s="331"/>
      <c r="S2" s="331"/>
      <c r="T2" s="331"/>
      <c r="U2" s="331"/>
      <c r="V2" s="332"/>
      <c r="W2" s="69"/>
    </row>
    <row r="3" spans="1:23" x14ac:dyDescent="0.25">
      <c r="A3" s="69"/>
      <c r="B3" s="59" t="s">
        <v>747</v>
      </c>
      <c r="C3" s="60" t="s">
        <v>748</v>
      </c>
      <c r="D3" s="334"/>
      <c r="E3" s="334"/>
      <c r="F3" s="334"/>
      <c r="G3" s="334"/>
      <c r="H3" s="334"/>
      <c r="I3" s="334"/>
      <c r="J3" s="334"/>
      <c r="K3" s="335"/>
      <c r="L3" s="69"/>
      <c r="M3" s="59" t="s">
        <v>747</v>
      </c>
      <c r="N3" s="60" t="s">
        <v>748</v>
      </c>
      <c r="O3" s="333"/>
      <c r="P3" s="334"/>
      <c r="Q3" s="334"/>
      <c r="R3" s="334"/>
      <c r="S3" s="334"/>
      <c r="T3" s="334"/>
      <c r="U3" s="334"/>
      <c r="V3" s="335"/>
      <c r="W3" s="69"/>
    </row>
    <row r="4" spans="1:23" x14ac:dyDescent="0.25">
      <c r="A4" s="69"/>
      <c r="B4" s="61" t="s">
        <v>735</v>
      </c>
      <c r="C4" s="62">
        <v>14484678.86120869</v>
      </c>
      <c r="D4" s="334"/>
      <c r="E4" s="334"/>
      <c r="F4" s="334"/>
      <c r="G4" s="334"/>
      <c r="H4" s="334"/>
      <c r="I4" s="334"/>
      <c r="J4" s="334"/>
      <c r="K4" s="335"/>
      <c r="L4" s="69"/>
      <c r="M4" s="61" t="s">
        <v>735</v>
      </c>
      <c r="N4" s="62">
        <v>118144.17830481287</v>
      </c>
      <c r="O4" s="333"/>
      <c r="P4" s="334"/>
      <c r="Q4" s="334"/>
      <c r="R4" s="334"/>
      <c r="S4" s="334"/>
      <c r="T4" s="334"/>
      <c r="U4" s="334"/>
      <c r="V4" s="335"/>
      <c r="W4" s="69"/>
    </row>
    <row r="5" spans="1:23" x14ac:dyDescent="0.25">
      <c r="A5" s="69"/>
      <c r="B5" s="61" t="s">
        <v>736</v>
      </c>
      <c r="C5" s="62">
        <v>13521013.40158907</v>
      </c>
      <c r="D5" s="334"/>
      <c r="E5" s="334"/>
      <c r="F5" s="334"/>
      <c r="G5" s="334"/>
      <c r="H5" s="334"/>
      <c r="I5" s="334"/>
      <c r="J5" s="334"/>
      <c r="K5" s="335"/>
      <c r="L5" s="69"/>
      <c r="M5" s="61" t="s">
        <v>736</v>
      </c>
      <c r="N5" s="62">
        <v>267353.14099432284</v>
      </c>
      <c r="O5" s="333"/>
      <c r="P5" s="334"/>
      <c r="Q5" s="334"/>
      <c r="R5" s="334"/>
      <c r="S5" s="334"/>
      <c r="T5" s="334"/>
      <c r="U5" s="334"/>
      <c r="V5" s="335"/>
      <c r="W5" s="69"/>
    </row>
    <row r="6" spans="1:23" x14ac:dyDescent="0.25">
      <c r="A6" s="69"/>
      <c r="B6" s="61" t="s">
        <v>737</v>
      </c>
      <c r="C6" s="62">
        <v>14243063.646198323</v>
      </c>
      <c r="D6" s="334"/>
      <c r="E6" s="334"/>
      <c r="F6" s="334"/>
      <c r="G6" s="334"/>
      <c r="H6" s="334"/>
      <c r="I6" s="334"/>
      <c r="J6" s="334"/>
      <c r="K6" s="335"/>
      <c r="L6" s="69"/>
      <c r="M6" s="61" t="s">
        <v>737</v>
      </c>
      <c r="N6" s="62">
        <v>281640.56450267584</v>
      </c>
      <c r="O6" s="333"/>
      <c r="P6" s="334"/>
      <c r="Q6" s="334"/>
      <c r="R6" s="334"/>
      <c r="S6" s="334"/>
      <c r="T6" s="334"/>
      <c r="U6" s="334"/>
      <c r="V6" s="335"/>
      <c r="W6" s="69"/>
    </row>
    <row r="7" spans="1:23" x14ac:dyDescent="0.25">
      <c r="A7" s="69"/>
      <c r="B7" s="61" t="s">
        <v>738</v>
      </c>
      <c r="C7" s="62">
        <v>12258289.334475307</v>
      </c>
      <c r="D7" s="334"/>
      <c r="E7" s="334"/>
      <c r="F7" s="334"/>
      <c r="G7" s="334"/>
      <c r="H7" s="334"/>
      <c r="I7" s="334"/>
      <c r="J7" s="334"/>
      <c r="K7" s="335"/>
      <c r="L7" s="69"/>
      <c r="M7" s="61" t="s">
        <v>738</v>
      </c>
      <c r="N7" s="62">
        <v>206892.35127827383</v>
      </c>
      <c r="O7" s="333"/>
      <c r="P7" s="334"/>
      <c r="Q7" s="334"/>
      <c r="R7" s="334"/>
      <c r="S7" s="334"/>
      <c r="T7" s="334"/>
      <c r="U7" s="334"/>
      <c r="V7" s="335"/>
      <c r="W7" s="69"/>
    </row>
    <row r="8" spans="1:23" x14ac:dyDescent="0.25">
      <c r="A8" s="69"/>
      <c r="B8" s="61" t="s">
        <v>739</v>
      </c>
      <c r="C8" s="62">
        <v>9350849.1820745859</v>
      </c>
      <c r="D8" s="334"/>
      <c r="E8" s="334"/>
      <c r="F8" s="334"/>
      <c r="G8" s="334"/>
      <c r="H8" s="334"/>
      <c r="I8" s="334"/>
      <c r="J8" s="334"/>
      <c r="K8" s="335"/>
      <c r="L8" s="69"/>
      <c r="M8" s="61" t="s">
        <v>739</v>
      </c>
      <c r="N8" s="62">
        <v>85994.000590238822</v>
      </c>
      <c r="O8" s="333"/>
      <c r="P8" s="334"/>
      <c r="Q8" s="334"/>
      <c r="R8" s="334"/>
      <c r="S8" s="334"/>
      <c r="T8" s="334"/>
      <c r="U8" s="334"/>
      <c r="V8" s="335"/>
      <c r="W8" s="69"/>
    </row>
    <row r="9" spans="1:23" x14ac:dyDescent="0.25">
      <c r="A9" s="69"/>
      <c r="B9" s="61" t="s">
        <v>740</v>
      </c>
      <c r="C9" s="62">
        <v>8710025.7491968665</v>
      </c>
      <c r="D9" s="334"/>
      <c r="E9" s="334"/>
      <c r="F9" s="334"/>
      <c r="G9" s="334"/>
      <c r="H9" s="334"/>
      <c r="I9" s="334"/>
      <c r="J9" s="334"/>
      <c r="K9" s="335"/>
      <c r="L9" s="69"/>
      <c r="M9" s="61" t="s">
        <v>740</v>
      </c>
      <c r="N9" s="62">
        <v>100512.51663218962</v>
      </c>
      <c r="O9" s="333"/>
      <c r="P9" s="334"/>
      <c r="Q9" s="334"/>
      <c r="R9" s="334"/>
      <c r="S9" s="334"/>
      <c r="T9" s="334"/>
      <c r="U9" s="334"/>
      <c r="V9" s="335"/>
      <c r="W9" s="69"/>
    </row>
    <row r="10" spans="1:23" x14ac:dyDescent="0.25">
      <c r="A10" s="69"/>
      <c r="B10" s="61" t="s">
        <v>741</v>
      </c>
      <c r="C10" s="62"/>
      <c r="D10" s="334"/>
      <c r="E10" s="334"/>
      <c r="F10" s="334"/>
      <c r="G10" s="334"/>
      <c r="H10" s="334"/>
      <c r="I10" s="334"/>
      <c r="J10" s="334"/>
      <c r="K10" s="335"/>
      <c r="L10" s="69"/>
      <c r="M10" s="61" t="s">
        <v>741</v>
      </c>
      <c r="N10" s="62"/>
      <c r="O10" s="333"/>
      <c r="P10" s="334"/>
      <c r="Q10" s="334"/>
      <c r="R10" s="334"/>
      <c r="S10" s="334"/>
      <c r="T10" s="334"/>
      <c r="U10" s="334"/>
      <c r="V10" s="335"/>
      <c r="W10" s="69"/>
    </row>
    <row r="11" spans="1:23" x14ac:dyDescent="0.25">
      <c r="A11" s="69"/>
      <c r="B11" s="61" t="s">
        <v>742</v>
      </c>
      <c r="C11" s="62"/>
      <c r="D11" s="334"/>
      <c r="E11" s="334"/>
      <c r="F11" s="334"/>
      <c r="G11" s="334"/>
      <c r="H11" s="334"/>
      <c r="I11" s="334"/>
      <c r="J11" s="334"/>
      <c r="K11" s="335"/>
      <c r="L11" s="69"/>
      <c r="M11" s="61" t="s">
        <v>742</v>
      </c>
      <c r="N11" s="62"/>
      <c r="O11" s="333"/>
      <c r="P11" s="334"/>
      <c r="Q11" s="334"/>
      <c r="R11" s="334"/>
      <c r="S11" s="334"/>
      <c r="T11" s="334"/>
      <c r="U11" s="334"/>
      <c r="V11" s="335"/>
      <c r="W11" s="69"/>
    </row>
    <row r="12" spans="1:23" x14ac:dyDescent="0.25">
      <c r="A12" s="69"/>
      <c r="B12" s="61" t="s">
        <v>743</v>
      </c>
      <c r="C12" s="62"/>
      <c r="D12" s="334"/>
      <c r="E12" s="334"/>
      <c r="F12" s="334"/>
      <c r="G12" s="334"/>
      <c r="H12" s="334"/>
      <c r="I12" s="334"/>
      <c r="J12" s="334"/>
      <c r="K12" s="335"/>
      <c r="L12" s="69"/>
      <c r="M12" s="61" t="s">
        <v>743</v>
      </c>
      <c r="N12" s="62"/>
      <c r="O12" s="333"/>
      <c r="P12" s="334"/>
      <c r="Q12" s="334"/>
      <c r="R12" s="334"/>
      <c r="S12" s="334"/>
      <c r="T12" s="334"/>
      <c r="U12" s="334"/>
      <c r="V12" s="335"/>
      <c r="W12" s="69"/>
    </row>
    <row r="13" spans="1:23" x14ac:dyDescent="0.25">
      <c r="A13" s="69"/>
      <c r="B13" s="61" t="s">
        <v>744</v>
      </c>
      <c r="C13" s="62">
        <v>9786201.1600000001</v>
      </c>
      <c r="D13" s="334"/>
      <c r="E13" s="334"/>
      <c r="F13" s="334"/>
      <c r="G13" s="334"/>
      <c r="H13" s="334"/>
      <c r="I13" s="334"/>
      <c r="J13" s="334"/>
      <c r="K13" s="335"/>
      <c r="L13" s="69"/>
      <c r="M13" s="61" t="s">
        <v>744</v>
      </c>
      <c r="N13" s="62">
        <f>C13-C29</f>
        <v>-823245.49000000022</v>
      </c>
      <c r="O13" s="333"/>
      <c r="P13" s="334"/>
      <c r="Q13" s="334"/>
      <c r="R13" s="334"/>
      <c r="S13" s="334"/>
      <c r="T13" s="334"/>
      <c r="U13" s="334"/>
      <c r="V13" s="335"/>
      <c r="W13" s="69"/>
    </row>
    <row r="14" spans="1:23" x14ac:dyDescent="0.25">
      <c r="A14" s="69"/>
      <c r="B14" s="61" t="s">
        <v>745</v>
      </c>
      <c r="C14" s="63">
        <v>11626524.65039243</v>
      </c>
      <c r="D14" s="334"/>
      <c r="E14" s="334"/>
      <c r="F14" s="334"/>
      <c r="G14" s="334"/>
      <c r="H14" s="334"/>
      <c r="I14" s="334"/>
      <c r="J14" s="334"/>
      <c r="K14" s="335"/>
      <c r="L14" s="69"/>
      <c r="M14" s="61" t="s">
        <v>745</v>
      </c>
      <c r="N14" s="62">
        <f>C14-C30</f>
        <v>47666.516812104732</v>
      </c>
      <c r="O14" s="333"/>
      <c r="P14" s="334"/>
      <c r="Q14" s="334"/>
      <c r="R14" s="334"/>
      <c r="S14" s="334"/>
      <c r="T14" s="334"/>
      <c r="U14" s="334"/>
      <c r="V14" s="335"/>
      <c r="W14" s="69"/>
    </row>
    <row r="15" spans="1:23" x14ac:dyDescent="0.25">
      <c r="A15" s="69"/>
      <c r="B15" s="61" t="s">
        <v>746</v>
      </c>
      <c r="C15" s="63">
        <v>11050985.634239936</v>
      </c>
      <c r="D15" s="334"/>
      <c r="E15" s="334"/>
      <c r="F15" s="334"/>
      <c r="G15" s="334"/>
      <c r="H15" s="334"/>
      <c r="I15" s="334"/>
      <c r="J15" s="334"/>
      <c r="K15" s="335"/>
      <c r="L15" s="69"/>
      <c r="M15" s="61" t="s">
        <v>746</v>
      </c>
      <c r="N15" s="62">
        <v>55057.669223535107</v>
      </c>
      <c r="O15" s="333"/>
      <c r="P15" s="334"/>
      <c r="Q15" s="334"/>
      <c r="R15" s="334"/>
      <c r="S15" s="334"/>
      <c r="T15" s="334"/>
      <c r="U15" s="334"/>
      <c r="V15" s="335"/>
      <c r="W15" s="69"/>
    </row>
    <row r="16" spans="1:23" ht="15.75" thickBot="1" x14ac:dyDescent="0.3">
      <c r="A16" s="69"/>
      <c r="B16" s="65" t="s">
        <v>749</v>
      </c>
      <c r="C16" s="66">
        <f>AVERAGE(C4:C15)</f>
        <v>11670181.291041691</v>
      </c>
      <c r="D16" s="337"/>
      <c r="E16" s="337"/>
      <c r="F16" s="337"/>
      <c r="G16" s="337"/>
      <c r="H16" s="337"/>
      <c r="I16" s="337"/>
      <c r="J16" s="337"/>
      <c r="K16" s="338"/>
      <c r="L16" s="69"/>
      <c r="M16" s="65" t="s">
        <v>749</v>
      </c>
      <c r="N16" s="66">
        <f>AVERAGE(N4:N15)</f>
        <v>37779.494259794839</v>
      </c>
      <c r="O16" s="336"/>
      <c r="P16" s="337"/>
      <c r="Q16" s="337"/>
      <c r="R16" s="337"/>
      <c r="S16" s="337"/>
      <c r="T16" s="337"/>
      <c r="U16" s="337"/>
      <c r="V16" s="338"/>
      <c r="W16" s="69"/>
    </row>
    <row r="17" spans="1:23" ht="15.75" thickBot="1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</row>
    <row r="18" spans="1:23" x14ac:dyDescent="0.25">
      <c r="A18" s="69"/>
      <c r="B18" s="339" t="s">
        <v>770</v>
      </c>
      <c r="C18" s="340"/>
      <c r="D18" s="331"/>
      <c r="E18" s="331"/>
      <c r="F18" s="331"/>
      <c r="G18" s="331"/>
      <c r="H18" s="331"/>
      <c r="I18" s="331"/>
      <c r="J18" s="331"/>
      <c r="K18" s="332"/>
      <c r="L18" s="69"/>
      <c r="M18" s="339" t="s">
        <v>775</v>
      </c>
      <c r="N18" s="340"/>
      <c r="O18" s="330"/>
      <c r="P18" s="331"/>
      <c r="Q18" s="331"/>
      <c r="R18" s="331"/>
      <c r="S18" s="331"/>
      <c r="T18" s="331"/>
      <c r="U18" s="331"/>
      <c r="V18" s="332"/>
      <c r="W18" s="69"/>
    </row>
    <row r="19" spans="1:23" x14ac:dyDescent="0.25">
      <c r="A19" s="69"/>
      <c r="B19" s="59" t="s">
        <v>747</v>
      </c>
      <c r="C19" s="60" t="s">
        <v>748</v>
      </c>
      <c r="D19" s="334"/>
      <c r="E19" s="334"/>
      <c r="F19" s="334"/>
      <c r="G19" s="334"/>
      <c r="H19" s="334"/>
      <c r="I19" s="334"/>
      <c r="J19" s="334"/>
      <c r="K19" s="335"/>
      <c r="L19" s="69"/>
      <c r="M19" s="59" t="s">
        <v>747</v>
      </c>
      <c r="N19" s="60" t="s">
        <v>748</v>
      </c>
      <c r="O19" s="333"/>
      <c r="P19" s="334"/>
      <c r="Q19" s="334"/>
      <c r="R19" s="334"/>
      <c r="S19" s="334"/>
      <c r="T19" s="334"/>
      <c r="U19" s="334"/>
      <c r="V19" s="335"/>
      <c r="W19" s="69"/>
    </row>
    <row r="20" spans="1:23" x14ac:dyDescent="0.25">
      <c r="A20" s="69"/>
      <c r="B20" s="61" t="s">
        <v>735</v>
      </c>
      <c r="C20" s="63">
        <v>14366534.68290389</v>
      </c>
      <c r="D20" s="334"/>
      <c r="E20" s="334"/>
      <c r="F20" s="334"/>
      <c r="G20" s="334"/>
      <c r="H20" s="334"/>
      <c r="I20" s="334"/>
      <c r="J20" s="334"/>
      <c r="K20" s="335"/>
      <c r="L20" s="69"/>
      <c r="M20" s="61" t="s">
        <v>735</v>
      </c>
      <c r="N20" s="67">
        <v>8.223568237746566E-3</v>
      </c>
      <c r="O20" s="333"/>
      <c r="P20" s="334"/>
      <c r="Q20" s="334"/>
      <c r="R20" s="334"/>
      <c r="S20" s="334"/>
      <c r="T20" s="334"/>
      <c r="U20" s="334"/>
      <c r="V20" s="335"/>
      <c r="W20" s="69"/>
    </row>
    <row r="21" spans="1:23" x14ac:dyDescent="0.25">
      <c r="A21" s="69"/>
      <c r="B21" s="61" t="s">
        <v>736</v>
      </c>
      <c r="C21" s="63">
        <v>13253660.260594746</v>
      </c>
      <c r="D21" s="334"/>
      <c r="E21" s="334"/>
      <c r="F21" s="334"/>
      <c r="G21" s="334"/>
      <c r="H21" s="334"/>
      <c r="I21" s="334"/>
      <c r="J21" s="334"/>
      <c r="K21" s="335"/>
      <c r="L21" s="69"/>
      <c r="M21" s="61" t="s">
        <v>736</v>
      </c>
      <c r="N21" s="67">
        <v>2.0172023104380193E-2</v>
      </c>
      <c r="O21" s="333"/>
      <c r="P21" s="334"/>
      <c r="Q21" s="334"/>
      <c r="R21" s="334"/>
      <c r="S21" s="334"/>
      <c r="T21" s="334"/>
      <c r="U21" s="334"/>
      <c r="V21" s="335"/>
      <c r="W21" s="69"/>
    </row>
    <row r="22" spans="1:23" x14ac:dyDescent="0.25">
      <c r="A22" s="69"/>
      <c r="B22" s="61" t="s">
        <v>737</v>
      </c>
      <c r="C22" s="63">
        <v>13961423.08169564</v>
      </c>
      <c r="D22" s="334"/>
      <c r="E22" s="334"/>
      <c r="F22" s="334"/>
      <c r="G22" s="334"/>
      <c r="H22" s="334"/>
      <c r="I22" s="334"/>
      <c r="J22" s="334"/>
      <c r="K22" s="335"/>
      <c r="L22" s="69"/>
      <c r="M22" s="61" t="s">
        <v>737</v>
      </c>
      <c r="N22" s="67">
        <v>2.017276912637405E-2</v>
      </c>
      <c r="O22" s="333"/>
      <c r="P22" s="334"/>
      <c r="Q22" s="334"/>
      <c r="R22" s="334"/>
      <c r="S22" s="334"/>
      <c r="T22" s="334"/>
      <c r="U22" s="334"/>
      <c r="V22" s="335"/>
      <c r="W22" s="69"/>
    </row>
    <row r="23" spans="1:23" x14ac:dyDescent="0.25">
      <c r="A23" s="69"/>
      <c r="B23" s="61" t="s">
        <v>738</v>
      </c>
      <c r="C23" s="63">
        <v>12051396.983197037</v>
      </c>
      <c r="D23" s="334"/>
      <c r="E23" s="334"/>
      <c r="F23" s="334"/>
      <c r="G23" s="334"/>
      <c r="H23" s="334"/>
      <c r="I23" s="334"/>
      <c r="J23" s="334"/>
      <c r="K23" s="335"/>
      <c r="L23" s="69"/>
      <c r="M23" s="61" t="s">
        <v>738</v>
      </c>
      <c r="N23" s="67">
        <v>1.7167499466388726E-2</v>
      </c>
      <c r="O23" s="333"/>
      <c r="P23" s="334"/>
      <c r="Q23" s="334"/>
      <c r="R23" s="334"/>
      <c r="S23" s="334"/>
      <c r="T23" s="334"/>
      <c r="U23" s="334"/>
      <c r="V23" s="335"/>
      <c r="W23" s="69"/>
    </row>
    <row r="24" spans="1:23" x14ac:dyDescent="0.25">
      <c r="A24" s="69"/>
      <c r="B24" s="61" t="s">
        <v>739</v>
      </c>
      <c r="C24" s="63">
        <v>9264855.1814843472</v>
      </c>
      <c r="D24" s="334"/>
      <c r="E24" s="334"/>
      <c r="F24" s="334"/>
      <c r="G24" s="334"/>
      <c r="H24" s="334"/>
      <c r="I24" s="334"/>
      <c r="J24" s="334"/>
      <c r="K24" s="335"/>
      <c r="L24" s="69"/>
      <c r="M24" s="61" t="s">
        <v>739</v>
      </c>
      <c r="N24" s="67">
        <v>9.2817425535259689E-3</v>
      </c>
      <c r="O24" s="333"/>
      <c r="P24" s="334"/>
      <c r="Q24" s="334"/>
      <c r="R24" s="334"/>
      <c r="S24" s="334"/>
      <c r="T24" s="334"/>
      <c r="U24" s="334"/>
      <c r="V24" s="335"/>
      <c r="W24" s="69"/>
    </row>
    <row r="25" spans="1:23" x14ac:dyDescent="0.25">
      <c r="A25" s="69"/>
      <c r="B25" s="61" t="s">
        <v>740</v>
      </c>
      <c r="C25" s="63">
        <v>8609513.2325646691</v>
      </c>
      <c r="D25" s="334"/>
      <c r="E25" s="334"/>
      <c r="F25" s="334"/>
      <c r="G25" s="334"/>
      <c r="H25" s="334"/>
      <c r="I25" s="334"/>
      <c r="J25" s="334"/>
      <c r="K25" s="335"/>
      <c r="L25" s="69"/>
      <c r="M25" s="61" t="s">
        <v>740</v>
      </c>
      <c r="N25" s="67">
        <v>1.1674587623840398E-2</v>
      </c>
      <c r="O25" s="333"/>
      <c r="P25" s="334"/>
      <c r="Q25" s="334"/>
      <c r="R25" s="334"/>
      <c r="S25" s="334"/>
      <c r="T25" s="334"/>
      <c r="U25" s="334"/>
      <c r="V25" s="335"/>
      <c r="W25" s="69"/>
    </row>
    <row r="26" spans="1:23" x14ac:dyDescent="0.25">
      <c r="A26" s="69"/>
      <c r="B26" s="61" t="s">
        <v>741</v>
      </c>
      <c r="C26" s="63"/>
      <c r="D26" s="334"/>
      <c r="E26" s="334"/>
      <c r="F26" s="334"/>
      <c r="G26" s="334"/>
      <c r="H26" s="334"/>
      <c r="I26" s="334"/>
      <c r="J26" s="334"/>
      <c r="K26" s="335"/>
      <c r="L26" s="69"/>
      <c r="M26" s="61" t="s">
        <v>741</v>
      </c>
      <c r="N26" s="67"/>
      <c r="O26" s="333"/>
      <c r="P26" s="334"/>
      <c r="Q26" s="334"/>
      <c r="R26" s="334"/>
      <c r="S26" s="334"/>
      <c r="T26" s="334"/>
      <c r="U26" s="334"/>
      <c r="V26" s="335"/>
      <c r="W26" s="69"/>
    </row>
    <row r="27" spans="1:23" x14ac:dyDescent="0.25">
      <c r="A27" s="69"/>
      <c r="B27" s="61" t="s">
        <v>742</v>
      </c>
      <c r="C27" s="63"/>
      <c r="D27" s="334"/>
      <c r="E27" s="334"/>
      <c r="F27" s="334"/>
      <c r="G27" s="334"/>
      <c r="H27" s="334"/>
      <c r="I27" s="334"/>
      <c r="J27" s="334"/>
      <c r="K27" s="335"/>
      <c r="L27" s="69"/>
      <c r="M27" s="61" t="s">
        <v>742</v>
      </c>
      <c r="N27" s="67"/>
      <c r="O27" s="333"/>
      <c r="P27" s="334"/>
      <c r="Q27" s="334"/>
      <c r="R27" s="334"/>
      <c r="S27" s="334"/>
      <c r="T27" s="334"/>
      <c r="U27" s="334"/>
      <c r="V27" s="335"/>
      <c r="W27" s="69"/>
    </row>
    <row r="28" spans="1:23" x14ac:dyDescent="0.25">
      <c r="A28" s="69"/>
      <c r="B28" s="61" t="s">
        <v>743</v>
      </c>
      <c r="C28" s="63"/>
      <c r="D28" s="334"/>
      <c r="E28" s="334"/>
      <c r="F28" s="334"/>
      <c r="G28" s="334"/>
      <c r="H28" s="334"/>
      <c r="I28" s="334"/>
      <c r="J28" s="334"/>
      <c r="K28" s="335"/>
      <c r="L28" s="69"/>
      <c r="M28" s="61" t="s">
        <v>743</v>
      </c>
      <c r="N28" s="67"/>
      <c r="O28" s="333"/>
      <c r="P28" s="334"/>
      <c r="Q28" s="334"/>
      <c r="R28" s="334"/>
      <c r="S28" s="334"/>
      <c r="T28" s="334"/>
      <c r="U28" s="334"/>
      <c r="V28" s="335"/>
      <c r="W28" s="69"/>
    </row>
    <row r="29" spans="1:23" x14ac:dyDescent="0.25">
      <c r="A29" s="69"/>
      <c r="B29" s="61" t="s">
        <v>744</v>
      </c>
      <c r="C29" s="63">
        <v>10609446.65</v>
      </c>
      <c r="D29" s="334"/>
      <c r="E29" s="334"/>
      <c r="F29" s="334"/>
      <c r="G29" s="334"/>
      <c r="H29" s="334"/>
      <c r="I29" s="334"/>
      <c r="J29" s="334"/>
      <c r="K29" s="335"/>
      <c r="L29" s="69"/>
      <c r="M29" s="61" t="s">
        <v>744</v>
      </c>
      <c r="N29" s="67">
        <f>IFERROR(N13/C29,"")</f>
        <v>-7.7595516256260183E-2</v>
      </c>
      <c r="O29" s="333"/>
      <c r="P29" s="334"/>
      <c r="Q29" s="334"/>
      <c r="R29" s="334"/>
      <c r="S29" s="334"/>
      <c r="T29" s="334"/>
      <c r="U29" s="334"/>
      <c r="V29" s="335"/>
      <c r="W29" s="69"/>
    </row>
    <row r="30" spans="1:23" x14ac:dyDescent="0.25">
      <c r="A30" s="69"/>
      <c r="B30" s="61" t="s">
        <v>745</v>
      </c>
      <c r="C30" s="63">
        <v>11578858.133580325</v>
      </c>
      <c r="D30" s="334"/>
      <c r="E30" s="334"/>
      <c r="F30" s="334"/>
      <c r="G30" s="334"/>
      <c r="H30" s="334"/>
      <c r="I30" s="334"/>
      <c r="J30" s="334"/>
      <c r="K30" s="335"/>
      <c r="L30" s="69"/>
      <c r="M30" s="61" t="s">
        <v>745</v>
      </c>
      <c r="N30" s="67">
        <f>IFERROR(N14/C30,"")</f>
        <v>4.1166854505164975E-3</v>
      </c>
      <c r="O30" s="333"/>
      <c r="P30" s="334"/>
      <c r="Q30" s="334"/>
      <c r="R30" s="334"/>
      <c r="S30" s="334"/>
      <c r="T30" s="334"/>
      <c r="U30" s="334"/>
      <c r="V30" s="335"/>
      <c r="W30" s="69"/>
    </row>
    <row r="31" spans="1:23" x14ac:dyDescent="0.25">
      <c r="A31" s="69"/>
      <c r="B31" s="61" t="s">
        <v>746</v>
      </c>
      <c r="C31" s="63">
        <v>10995927.9650164</v>
      </c>
      <c r="D31" s="334"/>
      <c r="E31" s="334"/>
      <c r="F31" s="334"/>
      <c r="G31" s="334"/>
      <c r="H31" s="334"/>
      <c r="I31" s="334"/>
      <c r="J31" s="334"/>
      <c r="K31" s="335"/>
      <c r="L31" s="69"/>
      <c r="M31" s="61" t="s">
        <v>746</v>
      </c>
      <c r="N31" s="67">
        <v>5.0070962085875205E-3</v>
      </c>
      <c r="O31" s="333"/>
      <c r="P31" s="334"/>
      <c r="Q31" s="334"/>
      <c r="R31" s="334"/>
      <c r="S31" s="334"/>
      <c r="T31" s="334"/>
      <c r="U31" s="334"/>
      <c r="V31" s="335"/>
      <c r="W31" s="69"/>
    </row>
    <row r="32" spans="1:23" ht="15.75" thickBot="1" x14ac:dyDescent="0.3">
      <c r="A32" s="69"/>
      <c r="B32" s="65" t="s">
        <v>749</v>
      </c>
      <c r="C32" s="66">
        <f>AVERAGE(C20:C31)</f>
        <v>11632401.796781894</v>
      </c>
      <c r="D32" s="337"/>
      <c r="E32" s="337"/>
      <c r="F32" s="337"/>
      <c r="G32" s="337"/>
      <c r="H32" s="337"/>
      <c r="I32" s="337"/>
      <c r="J32" s="337"/>
      <c r="K32" s="338"/>
      <c r="L32" s="69"/>
      <c r="M32" s="65" t="s">
        <v>749</v>
      </c>
      <c r="N32" s="68">
        <f>AVERAGE(N20:N31)</f>
        <v>2.0244950572333043E-3</v>
      </c>
      <c r="O32" s="336"/>
      <c r="P32" s="337"/>
      <c r="Q32" s="337"/>
      <c r="R32" s="337"/>
      <c r="S32" s="337"/>
      <c r="T32" s="337"/>
      <c r="U32" s="337"/>
      <c r="V32" s="338"/>
      <c r="W32" s="69"/>
    </row>
    <row r="33" spans="1:23" ht="15.75" thickBo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 spans="1:23" x14ac:dyDescent="0.25">
      <c r="A34" s="69"/>
      <c r="B34" s="341" t="s">
        <v>768</v>
      </c>
      <c r="C34" s="342"/>
      <c r="D34" s="330"/>
      <c r="E34" s="331"/>
      <c r="F34" s="331"/>
      <c r="G34" s="331"/>
      <c r="H34" s="331"/>
      <c r="I34" s="331"/>
      <c r="J34" s="331"/>
      <c r="K34" s="332"/>
      <c r="L34" s="69"/>
      <c r="M34" s="339" t="s">
        <v>774</v>
      </c>
      <c r="N34" s="340"/>
      <c r="O34" s="330"/>
      <c r="P34" s="331"/>
      <c r="Q34" s="331"/>
      <c r="R34" s="331"/>
      <c r="S34" s="331"/>
      <c r="T34" s="331"/>
      <c r="U34" s="331"/>
      <c r="V34" s="332"/>
      <c r="W34" s="69"/>
    </row>
    <row r="35" spans="1:23" x14ac:dyDescent="0.25">
      <c r="A35" s="69"/>
      <c r="B35" s="59" t="s">
        <v>747</v>
      </c>
      <c r="C35" s="60" t="s">
        <v>748</v>
      </c>
      <c r="D35" s="333"/>
      <c r="E35" s="334"/>
      <c r="F35" s="334"/>
      <c r="G35" s="334"/>
      <c r="H35" s="334"/>
      <c r="I35" s="334"/>
      <c r="J35" s="334"/>
      <c r="K35" s="335"/>
      <c r="L35" s="69"/>
      <c r="M35" s="59" t="s">
        <v>747</v>
      </c>
      <c r="N35" s="60" t="s">
        <v>750</v>
      </c>
      <c r="O35" s="333"/>
      <c r="P35" s="334"/>
      <c r="Q35" s="334"/>
      <c r="R35" s="334"/>
      <c r="S35" s="334"/>
      <c r="T35" s="334"/>
      <c r="U35" s="334"/>
      <c r="V35" s="335"/>
      <c r="W35" s="69"/>
    </row>
    <row r="36" spans="1:23" x14ac:dyDescent="0.25">
      <c r="A36" s="69"/>
      <c r="B36" s="61" t="s">
        <v>735</v>
      </c>
      <c r="C36" s="63">
        <v>2390297.7542725955</v>
      </c>
      <c r="D36" s="333"/>
      <c r="E36" s="334"/>
      <c r="F36" s="334"/>
      <c r="G36" s="334"/>
      <c r="H36" s="334"/>
      <c r="I36" s="334"/>
      <c r="J36" s="334"/>
      <c r="K36" s="335"/>
      <c r="L36" s="69"/>
      <c r="M36" s="61" t="s">
        <v>735</v>
      </c>
      <c r="N36" s="64">
        <v>0.64661654135338342</v>
      </c>
      <c r="O36" s="333"/>
      <c r="P36" s="334"/>
      <c r="Q36" s="334"/>
      <c r="R36" s="334"/>
      <c r="S36" s="334"/>
      <c r="T36" s="334"/>
      <c r="U36" s="334"/>
      <c r="V36" s="335"/>
      <c r="W36" s="69"/>
    </row>
    <row r="37" spans="1:23" x14ac:dyDescent="0.25">
      <c r="A37" s="69"/>
      <c r="B37" s="61" t="s">
        <v>736</v>
      </c>
      <c r="C37" s="63">
        <v>3642342.7577676745</v>
      </c>
      <c r="D37" s="333"/>
      <c r="E37" s="334"/>
      <c r="F37" s="334"/>
      <c r="G37" s="334"/>
      <c r="H37" s="334"/>
      <c r="I37" s="334"/>
      <c r="J37" s="334"/>
      <c r="K37" s="335"/>
      <c r="L37" s="69"/>
      <c r="M37" s="61" t="s">
        <v>736</v>
      </c>
      <c r="N37" s="64">
        <v>0.62737642585551334</v>
      </c>
      <c r="O37" s="333"/>
      <c r="P37" s="334"/>
      <c r="Q37" s="334"/>
      <c r="R37" s="334"/>
      <c r="S37" s="334"/>
      <c r="T37" s="334"/>
      <c r="U37" s="334"/>
      <c r="V37" s="335"/>
      <c r="W37" s="69"/>
    </row>
    <row r="38" spans="1:23" x14ac:dyDescent="0.25">
      <c r="A38" s="69"/>
      <c r="B38" s="61" t="s">
        <v>737</v>
      </c>
      <c r="C38" s="63">
        <v>1858028.2596556209</v>
      </c>
      <c r="D38" s="333"/>
      <c r="E38" s="334"/>
      <c r="F38" s="334"/>
      <c r="G38" s="334"/>
      <c r="H38" s="334"/>
      <c r="I38" s="334"/>
      <c r="J38" s="334"/>
      <c r="K38" s="335"/>
      <c r="L38" s="69"/>
      <c r="M38" s="61" t="s">
        <v>737</v>
      </c>
      <c r="N38" s="64">
        <v>0.66279069767441856</v>
      </c>
      <c r="O38" s="333"/>
      <c r="P38" s="334"/>
      <c r="Q38" s="334"/>
      <c r="R38" s="334"/>
      <c r="S38" s="334"/>
      <c r="T38" s="334"/>
      <c r="U38" s="334"/>
      <c r="V38" s="335"/>
      <c r="W38" s="69"/>
    </row>
    <row r="39" spans="1:23" x14ac:dyDescent="0.25">
      <c r="A39" s="69"/>
      <c r="B39" s="61" t="s">
        <v>738</v>
      </c>
      <c r="C39" s="63">
        <v>1454970.3948237924</v>
      </c>
      <c r="D39" s="333"/>
      <c r="E39" s="334"/>
      <c r="F39" s="334"/>
      <c r="G39" s="334"/>
      <c r="H39" s="334"/>
      <c r="I39" s="334"/>
      <c r="J39" s="334"/>
      <c r="K39" s="335"/>
      <c r="L39" s="69"/>
      <c r="M39" s="61" t="s">
        <v>738</v>
      </c>
      <c r="N39" s="64">
        <v>0.70342205323193918</v>
      </c>
      <c r="O39" s="333"/>
      <c r="P39" s="334"/>
      <c r="Q39" s="334"/>
      <c r="R39" s="334"/>
      <c r="S39" s="334"/>
      <c r="T39" s="334"/>
      <c r="U39" s="334"/>
      <c r="V39" s="335"/>
      <c r="W39" s="69"/>
    </row>
    <row r="40" spans="1:23" x14ac:dyDescent="0.25">
      <c r="A40" s="69"/>
      <c r="B40" s="61" t="s">
        <v>739</v>
      </c>
      <c r="C40" s="63">
        <v>1203577.7008128057</v>
      </c>
      <c r="D40" s="333"/>
      <c r="E40" s="334"/>
      <c r="F40" s="334"/>
      <c r="G40" s="334"/>
      <c r="H40" s="334"/>
      <c r="I40" s="334"/>
      <c r="J40" s="334"/>
      <c r="K40" s="335"/>
      <c r="L40" s="69"/>
      <c r="M40" s="61" t="s">
        <v>739</v>
      </c>
      <c r="N40" s="64">
        <v>0.73705179282868527</v>
      </c>
      <c r="O40" s="333"/>
      <c r="P40" s="334"/>
      <c r="Q40" s="334"/>
      <c r="R40" s="334"/>
      <c r="S40" s="334"/>
      <c r="T40" s="334"/>
      <c r="U40" s="334"/>
      <c r="V40" s="335"/>
      <c r="W40" s="69"/>
    </row>
    <row r="41" spans="1:23" x14ac:dyDescent="0.25">
      <c r="A41" s="69"/>
      <c r="B41" s="61" t="s">
        <v>740</v>
      </c>
      <c r="C41" s="63">
        <v>2240566.9133587945</v>
      </c>
      <c r="D41" s="333"/>
      <c r="E41" s="334"/>
      <c r="F41" s="334"/>
      <c r="G41" s="334"/>
      <c r="H41" s="334"/>
      <c r="I41" s="334"/>
      <c r="J41" s="334"/>
      <c r="K41" s="335"/>
      <c r="L41" s="69"/>
      <c r="M41" s="61" t="s">
        <v>740</v>
      </c>
      <c r="N41" s="64">
        <v>0.7450199203187251</v>
      </c>
      <c r="O41" s="333"/>
      <c r="P41" s="334"/>
      <c r="Q41" s="334"/>
      <c r="R41" s="334"/>
      <c r="S41" s="334"/>
      <c r="T41" s="334"/>
      <c r="U41" s="334"/>
      <c r="V41" s="335"/>
      <c r="W41" s="69"/>
    </row>
    <row r="42" spans="1:23" x14ac:dyDescent="0.25">
      <c r="A42" s="69"/>
      <c r="B42" s="61" t="s">
        <v>741</v>
      </c>
      <c r="C42" s="63"/>
      <c r="D42" s="333"/>
      <c r="E42" s="334"/>
      <c r="F42" s="334"/>
      <c r="G42" s="334"/>
      <c r="H42" s="334"/>
      <c r="I42" s="334"/>
      <c r="J42" s="334"/>
      <c r="K42" s="335"/>
      <c r="L42" s="69"/>
      <c r="M42" s="61" t="s">
        <v>741</v>
      </c>
      <c r="N42" s="64"/>
      <c r="O42" s="333"/>
      <c r="P42" s="334"/>
      <c r="Q42" s="334"/>
      <c r="R42" s="334"/>
      <c r="S42" s="334"/>
      <c r="T42" s="334"/>
      <c r="U42" s="334"/>
      <c r="V42" s="335"/>
      <c r="W42" s="69"/>
    </row>
    <row r="43" spans="1:23" x14ac:dyDescent="0.25">
      <c r="A43" s="69"/>
      <c r="B43" s="61" t="s">
        <v>742</v>
      </c>
      <c r="C43" s="63"/>
      <c r="D43" s="333"/>
      <c r="E43" s="334"/>
      <c r="F43" s="334"/>
      <c r="G43" s="334"/>
      <c r="H43" s="334"/>
      <c r="I43" s="334"/>
      <c r="J43" s="334"/>
      <c r="K43" s="335"/>
      <c r="L43" s="69"/>
      <c r="M43" s="61" t="s">
        <v>742</v>
      </c>
      <c r="N43" s="64"/>
      <c r="O43" s="333"/>
      <c r="P43" s="334"/>
      <c r="Q43" s="334"/>
      <c r="R43" s="334"/>
      <c r="S43" s="334"/>
      <c r="T43" s="334"/>
      <c r="U43" s="334"/>
      <c r="V43" s="335"/>
      <c r="W43" s="69"/>
    </row>
    <row r="44" spans="1:23" x14ac:dyDescent="0.25">
      <c r="A44" s="69"/>
      <c r="B44" s="61" t="s">
        <v>743</v>
      </c>
      <c r="C44" s="70"/>
      <c r="D44" s="333"/>
      <c r="E44" s="334"/>
      <c r="F44" s="334"/>
      <c r="G44" s="334"/>
      <c r="H44" s="334"/>
      <c r="I44" s="334"/>
      <c r="J44" s="334"/>
      <c r="K44" s="335"/>
      <c r="L44" s="69"/>
      <c r="M44" s="61" t="s">
        <v>743</v>
      </c>
      <c r="N44" s="64"/>
      <c r="O44" s="333"/>
      <c r="P44" s="334"/>
      <c r="Q44" s="334"/>
      <c r="R44" s="334"/>
      <c r="S44" s="334"/>
      <c r="T44" s="334"/>
      <c r="U44" s="334"/>
      <c r="V44" s="335"/>
      <c r="W44" s="69"/>
    </row>
    <row r="45" spans="1:23" x14ac:dyDescent="0.25">
      <c r="A45" s="69"/>
      <c r="B45" s="61" t="s">
        <v>744</v>
      </c>
      <c r="C45" s="70">
        <v>3036154.11</v>
      </c>
      <c r="D45" s="333"/>
      <c r="E45" s="334"/>
      <c r="F45" s="334"/>
      <c r="G45" s="334"/>
      <c r="H45" s="334"/>
      <c r="I45" s="334"/>
      <c r="J45" s="334"/>
      <c r="K45" s="335"/>
      <c r="L45" s="69"/>
      <c r="M45" s="61" t="s">
        <v>744</v>
      </c>
      <c r="N45" s="64">
        <v>0.33800000000000002</v>
      </c>
      <c r="O45" s="333"/>
      <c r="P45" s="334"/>
      <c r="Q45" s="334"/>
      <c r="R45" s="334"/>
      <c r="S45" s="334"/>
      <c r="T45" s="334"/>
      <c r="U45" s="334"/>
      <c r="V45" s="335"/>
      <c r="W45" s="69"/>
    </row>
    <row r="46" spans="1:23" x14ac:dyDescent="0.25">
      <c r="A46" s="69"/>
      <c r="B46" s="61" t="s">
        <v>745</v>
      </c>
      <c r="C46" s="70">
        <v>1835764.65</v>
      </c>
      <c r="D46" s="333"/>
      <c r="E46" s="334"/>
      <c r="F46" s="334"/>
      <c r="G46" s="334"/>
      <c r="H46" s="334"/>
      <c r="I46" s="334"/>
      <c r="J46" s="334"/>
      <c r="K46" s="335"/>
      <c r="L46" s="69"/>
      <c r="M46" s="61" t="s">
        <v>745</v>
      </c>
      <c r="N46" s="64">
        <v>0.60661764705882348</v>
      </c>
      <c r="O46" s="333"/>
      <c r="P46" s="334"/>
      <c r="Q46" s="334"/>
      <c r="R46" s="334"/>
      <c r="S46" s="334"/>
      <c r="T46" s="334"/>
      <c r="U46" s="334"/>
      <c r="V46" s="335"/>
      <c r="W46" s="69"/>
    </row>
    <row r="47" spans="1:23" x14ac:dyDescent="0.25">
      <c r="A47" s="69"/>
      <c r="B47" s="61" t="s">
        <v>746</v>
      </c>
      <c r="C47" s="70">
        <v>1838676.67</v>
      </c>
      <c r="D47" s="333"/>
      <c r="E47" s="334"/>
      <c r="F47" s="334"/>
      <c r="G47" s="334"/>
      <c r="H47" s="334"/>
      <c r="I47" s="334"/>
      <c r="J47" s="334"/>
      <c r="K47" s="335"/>
      <c r="L47" s="69"/>
      <c r="M47" s="61" t="s">
        <v>746</v>
      </c>
      <c r="N47" s="64">
        <v>0.61832061068702293</v>
      </c>
      <c r="O47" s="333"/>
      <c r="P47" s="334"/>
      <c r="Q47" s="334"/>
      <c r="R47" s="334"/>
      <c r="S47" s="334"/>
      <c r="T47" s="334"/>
      <c r="U47" s="334"/>
      <c r="V47" s="335"/>
      <c r="W47" s="69"/>
    </row>
    <row r="48" spans="1:23" ht="15.75" thickBot="1" x14ac:dyDescent="0.3">
      <c r="A48" s="69"/>
      <c r="B48" s="65" t="s">
        <v>749</v>
      </c>
      <c r="C48" s="66">
        <f>AVERAGE(C36:C47)</f>
        <v>2166708.8011879199</v>
      </c>
      <c r="D48" s="336"/>
      <c r="E48" s="337"/>
      <c r="F48" s="337"/>
      <c r="G48" s="337"/>
      <c r="H48" s="337"/>
      <c r="I48" s="337"/>
      <c r="J48" s="337"/>
      <c r="K48" s="338"/>
      <c r="L48" s="69"/>
      <c r="M48" s="65" t="s">
        <v>749</v>
      </c>
      <c r="N48" s="68">
        <f>AVERAGE(N36:N47)</f>
        <v>0.63169063211205689</v>
      </c>
      <c r="O48" s="336"/>
      <c r="P48" s="337"/>
      <c r="Q48" s="337"/>
      <c r="R48" s="337"/>
      <c r="S48" s="337"/>
      <c r="T48" s="337"/>
      <c r="U48" s="337"/>
      <c r="V48" s="338"/>
      <c r="W48" s="69"/>
    </row>
    <row r="49" spans="1:23" ht="15.75" thickBo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</row>
    <row r="50" spans="1:23" x14ac:dyDescent="0.25">
      <c r="A50" s="69"/>
      <c r="B50" s="341" t="s">
        <v>771</v>
      </c>
      <c r="C50" s="342"/>
      <c r="D50" s="330"/>
      <c r="E50" s="331"/>
      <c r="F50" s="331"/>
      <c r="G50" s="331"/>
      <c r="H50" s="331"/>
      <c r="I50" s="331"/>
      <c r="J50" s="331"/>
      <c r="K50" s="332"/>
      <c r="L50" s="69"/>
      <c r="M50" s="341" t="s">
        <v>772</v>
      </c>
      <c r="N50" s="342"/>
      <c r="O50" s="330"/>
      <c r="P50" s="331"/>
      <c r="Q50" s="331"/>
      <c r="R50" s="331"/>
      <c r="S50" s="331"/>
      <c r="T50" s="331"/>
      <c r="U50" s="331"/>
      <c r="V50" s="332"/>
      <c r="W50" s="69"/>
    </row>
    <row r="51" spans="1:23" x14ac:dyDescent="0.25">
      <c r="A51" s="69"/>
      <c r="B51" s="59" t="s">
        <v>747</v>
      </c>
      <c r="C51" s="60" t="s">
        <v>748</v>
      </c>
      <c r="D51" s="333"/>
      <c r="E51" s="334"/>
      <c r="F51" s="334"/>
      <c r="G51" s="334"/>
      <c r="H51" s="334"/>
      <c r="I51" s="334"/>
      <c r="J51" s="334"/>
      <c r="K51" s="335"/>
      <c r="L51" s="69"/>
      <c r="M51" s="59" t="s">
        <v>747</v>
      </c>
      <c r="N51" s="60" t="s">
        <v>748</v>
      </c>
      <c r="O51" s="333"/>
      <c r="P51" s="334"/>
      <c r="Q51" s="334"/>
      <c r="R51" s="334"/>
      <c r="S51" s="334"/>
      <c r="T51" s="334"/>
      <c r="U51" s="334"/>
      <c r="V51" s="335"/>
      <c r="W51" s="69"/>
    </row>
    <row r="52" spans="1:23" x14ac:dyDescent="0.25">
      <c r="A52" s="69"/>
      <c r="B52" s="61" t="s">
        <v>735</v>
      </c>
      <c r="C52" s="63">
        <v>2415675.3409071933</v>
      </c>
      <c r="D52" s="333"/>
      <c r="E52" s="334"/>
      <c r="F52" s="334"/>
      <c r="G52" s="334"/>
      <c r="H52" s="334"/>
      <c r="I52" s="334"/>
      <c r="J52" s="334"/>
      <c r="K52" s="335"/>
      <c r="L52" s="69"/>
      <c r="M52" s="61" t="s">
        <v>735</v>
      </c>
      <c r="N52" s="62">
        <v>-12823.706818779538</v>
      </c>
      <c r="O52" s="333"/>
      <c r="P52" s="334"/>
      <c r="Q52" s="334"/>
      <c r="R52" s="334"/>
      <c r="S52" s="334"/>
      <c r="T52" s="334"/>
      <c r="U52" s="334"/>
      <c r="V52" s="335"/>
      <c r="W52" s="69"/>
    </row>
    <row r="53" spans="1:23" x14ac:dyDescent="0.25">
      <c r="A53" s="69"/>
      <c r="B53" s="61" t="s">
        <v>736</v>
      </c>
      <c r="C53" s="63">
        <v>3657759.0754857543</v>
      </c>
      <c r="D53" s="333"/>
      <c r="E53" s="334"/>
      <c r="F53" s="334"/>
      <c r="G53" s="334"/>
      <c r="H53" s="334"/>
      <c r="I53" s="334"/>
      <c r="J53" s="334"/>
      <c r="K53" s="335"/>
      <c r="L53" s="69"/>
      <c r="M53" s="61" t="s">
        <v>736</v>
      </c>
      <c r="N53" s="62">
        <v>-15416.317718080043</v>
      </c>
      <c r="O53" s="333"/>
      <c r="P53" s="334"/>
      <c r="Q53" s="334"/>
      <c r="R53" s="334"/>
      <c r="S53" s="334"/>
      <c r="T53" s="334"/>
      <c r="U53" s="334"/>
      <c r="V53" s="335"/>
      <c r="W53" s="69"/>
    </row>
    <row r="54" spans="1:23" x14ac:dyDescent="0.25">
      <c r="A54" s="69"/>
      <c r="B54" s="61" t="s">
        <v>737</v>
      </c>
      <c r="C54" s="63">
        <v>1875975.516140644</v>
      </c>
      <c r="D54" s="333"/>
      <c r="E54" s="334"/>
      <c r="F54" s="334"/>
      <c r="G54" s="334"/>
      <c r="H54" s="334"/>
      <c r="I54" s="334"/>
      <c r="J54" s="334"/>
      <c r="K54" s="335"/>
      <c r="L54" s="69"/>
      <c r="M54" s="61" t="s">
        <v>737</v>
      </c>
      <c r="N54" s="62">
        <v>-17947.256485023292</v>
      </c>
      <c r="O54" s="333"/>
      <c r="P54" s="334"/>
      <c r="Q54" s="334"/>
      <c r="R54" s="334"/>
      <c r="S54" s="334"/>
      <c r="T54" s="334"/>
      <c r="U54" s="334"/>
      <c r="V54" s="335"/>
      <c r="W54" s="69"/>
    </row>
    <row r="55" spans="1:23" x14ac:dyDescent="0.25">
      <c r="A55" s="69"/>
      <c r="B55" s="61" t="s">
        <v>738</v>
      </c>
      <c r="C55" s="63">
        <v>1472804.5075347854</v>
      </c>
      <c r="D55" s="333"/>
      <c r="E55" s="334"/>
      <c r="F55" s="334"/>
      <c r="G55" s="334"/>
      <c r="H55" s="334"/>
      <c r="I55" s="334"/>
      <c r="J55" s="334"/>
      <c r="K55" s="335"/>
      <c r="L55" s="69"/>
      <c r="M55" s="61" t="s">
        <v>738</v>
      </c>
      <c r="N55" s="62">
        <v>-17834.112710993177</v>
      </c>
      <c r="O55" s="333"/>
      <c r="P55" s="334"/>
      <c r="Q55" s="334"/>
      <c r="R55" s="334"/>
      <c r="S55" s="334"/>
      <c r="T55" s="334"/>
      <c r="U55" s="334"/>
      <c r="V55" s="335"/>
      <c r="W55" s="69"/>
    </row>
    <row r="56" spans="1:23" x14ac:dyDescent="0.25">
      <c r="A56" s="69"/>
      <c r="B56" s="61" t="s">
        <v>739</v>
      </c>
      <c r="C56" s="63">
        <v>1221473.0601785937</v>
      </c>
      <c r="D56" s="333"/>
      <c r="E56" s="334"/>
      <c r="F56" s="334"/>
      <c r="G56" s="334"/>
      <c r="H56" s="334"/>
      <c r="I56" s="334"/>
      <c r="J56" s="334"/>
      <c r="K56" s="335"/>
      <c r="L56" s="69"/>
      <c r="M56" s="61" t="s">
        <v>739</v>
      </c>
      <c r="N56" s="62">
        <v>-17895.359365788056</v>
      </c>
      <c r="O56" s="333"/>
      <c r="P56" s="334"/>
      <c r="Q56" s="334"/>
      <c r="R56" s="334"/>
      <c r="S56" s="334"/>
      <c r="T56" s="334"/>
      <c r="U56" s="334"/>
      <c r="V56" s="335"/>
      <c r="W56" s="69"/>
    </row>
    <row r="57" spans="1:23" x14ac:dyDescent="0.25">
      <c r="A57" s="69"/>
      <c r="B57" s="61" t="s">
        <v>740</v>
      </c>
      <c r="C57" s="63">
        <v>2240114.5816193861</v>
      </c>
      <c r="D57" s="333"/>
      <c r="E57" s="334"/>
      <c r="F57" s="334"/>
      <c r="G57" s="334"/>
      <c r="H57" s="334"/>
      <c r="I57" s="334"/>
      <c r="J57" s="334"/>
      <c r="K57" s="335"/>
      <c r="L57" s="69"/>
      <c r="M57" s="61" t="s">
        <v>740</v>
      </c>
      <c r="N57" s="62">
        <v>452.33173940842971</v>
      </c>
      <c r="O57" s="333"/>
      <c r="P57" s="334"/>
      <c r="Q57" s="334"/>
      <c r="R57" s="334"/>
      <c r="S57" s="334"/>
      <c r="T57" s="334"/>
      <c r="U57" s="334"/>
      <c r="V57" s="335"/>
      <c r="W57" s="69"/>
    </row>
    <row r="58" spans="1:23" x14ac:dyDescent="0.25">
      <c r="A58" s="69"/>
      <c r="B58" s="61" t="s">
        <v>741</v>
      </c>
      <c r="C58" s="63"/>
      <c r="D58" s="333"/>
      <c r="E58" s="334"/>
      <c r="F58" s="334"/>
      <c r="G58" s="334"/>
      <c r="H58" s="334"/>
      <c r="I58" s="334"/>
      <c r="J58" s="334"/>
      <c r="K58" s="335"/>
      <c r="L58" s="69"/>
      <c r="M58" s="61" t="s">
        <v>741</v>
      </c>
      <c r="N58" s="62"/>
      <c r="O58" s="333"/>
      <c r="P58" s="334"/>
      <c r="Q58" s="334"/>
      <c r="R58" s="334"/>
      <c r="S58" s="334"/>
      <c r="T58" s="334"/>
      <c r="U58" s="334"/>
      <c r="V58" s="335"/>
      <c r="W58" s="69"/>
    </row>
    <row r="59" spans="1:23" x14ac:dyDescent="0.25">
      <c r="A59" s="69"/>
      <c r="B59" s="61" t="s">
        <v>742</v>
      </c>
      <c r="C59" s="63"/>
      <c r="D59" s="333"/>
      <c r="E59" s="334"/>
      <c r="F59" s="334"/>
      <c r="G59" s="334"/>
      <c r="H59" s="334"/>
      <c r="I59" s="334"/>
      <c r="J59" s="334"/>
      <c r="K59" s="335"/>
      <c r="L59" s="69"/>
      <c r="M59" s="61" t="s">
        <v>742</v>
      </c>
      <c r="N59" s="62"/>
      <c r="O59" s="333"/>
      <c r="P59" s="334"/>
      <c r="Q59" s="334"/>
      <c r="R59" s="334"/>
      <c r="S59" s="334"/>
      <c r="T59" s="334"/>
      <c r="U59" s="334"/>
      <c r="V59" s="335"/>
      <c r="W59" s="69"/>
    </row>
    <row r="60" spans="1:23" x14ac:dyDescent="0.25">
      <c r="A60" s="69"/>
      <c r="B60" s="61" t="s">
        <v>743</v>
      </c>
      <c r="C60" s="70"/>
      <c r="D60" s="333"/>
      <c r="E60" s="334"/>
      <c r="F60" s="334"/>
      <c r="G60" s="334"/>
      <c r="H60" s="334"/>
      <c r="I60" s="334"/>
      <c r="J60" s="334"/>
      <c r="K60" s="335"/>
      <c r="L60" s="69"/>
      <c r="M60" s="61" t="s">
        <v>743</v>
      </c>
      <c r="N60" s="62"/>
      <c r="O60" s="333"/>
      <c r="P60" s="334"/>
      <c r="Q60" s="334"/>
      <c r="R60" s="334"/>
      <c r="S60" s="334"/>
      <c r="T60" s="334"/>
      <c r="U60" s="334"/>
      <c r="V60" s="335"/>
      <c r="W60" s="69"/>
    </row>
    <row r="61" spans="1:23" x14ac:dyDescent="0.25">
      <c r="A61" s="69"/>
      <c r="B61" s="61" t="s">
        <v>744</v>
      </c>
      <c r="C61" s="70">
        <v>3089099.72</v>
      </c>
      <c r="D61" s="333"/>
      <c r="E61" s="334"/>
      <c r="F61" s="334"/>
      <c r="G61" s="334"/>
      <c r="H61" s="334"/>
      <c r="I61" s="334"/>
      <c r="J61" s="334"/>
      <c r="K61" s="335"/>
      <c r="L61" s="69"/>
      <c r="M61" s="61" t="s">
        <v>744</v>
      </c>
      <c r="N61" s="62">
        <v>-52945.61</v>
      </c>
      <c r="O61" s="333"/>
      <c r="P61" s="334"/>
      <c r="Q61" s="334"/>
      <c r="R61" s="334"/>
      <c r="S61" s="334"/>
      <c r="T61" s="334"/>
      <c r="U61" s="334"/>
      <c r="V61" s="335"/>
      <c r="W61" s="69"/>
    </row>
    <row r="62" spans="1:23" x14ac:dyDescent="0.25">
      <c r="A62" s="69"/>
      <c r="B62" s="61" t="s">
        <v>745</v>
      </c>
      <c r="C62" s="70">
        <v>1889315.29</v>
      </c>
      <c r="D62" s="333"/>
      <c r="E62" s="334"/>
      <c r="F62" s="334"/>
      <c r="G62" s="334"/>
      <c r="H62" s="334"/>
      <c r="I62" s="334"/>
      <c r="J62" s="334"/>
      <c r="K62" s="335"/>
      <c r="L62" s="69"/>
      <c r="M62" s="61" t="s">
        <v>745</v>
      </c>
      <c r="N62" s="62">
        <v>-53550.63</v>
      </c>
      <c r="O62" s="333"/>
      <c r="P62" s="334"/>
      <c r="Q62" s="334"/>
      <c r="R62" s="334"/>
      <c r="S62" s="334"/>
      <c r="T62" s="334"/>
      <c r="U62" s="334"/>
      <c r="V62" s="335"/>
      <c r="W62" s="69"/>
    </row>
    <row r="63" spans="1:23" x14ac:dyDescent="0.25">
      <c r="A63" s="69"/>
      <c r="B63" s="61" t="s">
        <v>746</v>
      </c>
      <c r="C63" s="70">
        <v>1879873.31</v>
      </c>
      <c r="D63" s="333"/>
      <c r="E63" s="334"/>
      <c r="F63" s="334"/>
      <c r="G63" s="334"/>
      <c r="H63" s="334"/>
      <c r="I63" s="334"/>
      <c r="J63" s="334"/>
      <c r="K63" s="335"/>
      <c r="L63" s="69"/>
      <c r="M63" s="61" t="s">
        <v>746</v>
      </c>
      <c r="N63" s="62">
        <v>-41196.639999999999</v>
      </c>
      <c r="O63" s="333"/>
      <c r="P63" s="334"/>
      <c r="Q63" s="334"/>
      <c r="R63" s="334"/>
      <c r="S63" s="334"/>
      <c r="T63" s="334"/>
      <c r="U63" s="334"/>
      <c r="V63" s="335"/>
      <c r="W63" s="69"/>
    </row>
    <row r="64" spans="1:23" ht="15.75" thickBot="1" x14ac:dyDescent="0.3">
      <c r="A64" s="69"/>
      <c r="B64" s="65" t="s">
        <v>749</v>
      </c>
      <c r="C64" s="66">
        <f>AVERAGE(C52:C63)</f>
        <v>2193565.600207373</v>
      </c>
      <c r="D64" s="336"/>
      <c r="E64" s="337"/>
      <c r="F64" s="337"/>
      <c r="G64" s="337"/>
      <c r="H64" s="337"/>
      <c r="I64" s="337"/>
      <c r="J64" s="337"/>
      <c r="K64" s="338"/>
      <c r="L64" s="69"/>
      <c r="M64" s="65" t="s">
        <v>749</v>
      </c>
      <c r="N64" s="66">
        <f>AVERAGE(N52:N63)</f>
        <v>-25461.922373250633</v>
      </c>
      <c r="O64" s="336"/>
      <c r="P64" s="337"/>
      <c r="Q64" s="337"/>
      <c r="R64" s="337"/>
      <c r="S64" s="337"/>
      <c r="T64" s="337"/>
      <c r="U64" s="337"/>
      <c r="V64" s="338"/>
      <c r="W64" s="69"/>
    </row>
    <row r="65" spans="1:23" ht="15.75" thickBo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spans="1:23" x14ac:dyDescent="0.25">
      <c r="A66" s="69"/>
      <c r="B66" s="341" t="s">
        <v>777</v>
      </c>
      <c r="C66" s="342"/>
      <c r="D66" s="330"/>
      <c r="E66" s="331"/>
      <c r="F66" s="331"/>
      <c r="G66" s="331"/>
      <c r="H66" s="331"/>
      <c r="I66" s="331"/>
      <c r="J66" s="331"/>
      <c r="K66" s="332"/>
      <c r="L66" s="69"/>
      <c r="M66" s="341" t="s">
        <v>773</v>
      </c>
      <c r="N66" s="342"/>
      <c r="O66" s="330"/>
      <c r="P66" s="331"/>
      <c r="Q66" s="331"/>
      <c r="R66" s="331"/>
      <c r="S66" s="331"/>
      <c r="T66" s="331"/>
      <c r="U66" s="331"/>
      <c r="V66" s="332"/>
      <c r="W66" s="69"/>
    </row>
    <row r="67" spans="1:23" x14ac:dyDescent="0.25">
      <c r="A67" s="69"/>
      <c r="B67" s="59" t="s">
        <v>747</v>
      </c>
      <c r="C67" s="60" t="s">
        <v>750</v>
      </c>
      <c r="D67" s="333"/>
      <c r="E67" s="334"/>
      <c r="F67" s="334"/>
      <c r="G67" s="334"/>
      <c r="H67" s="334"/>
      <c r="I67" s="334"/>
      <c r="J67" s="334"/>
      <c r="K67" s="335"/>
      <c r="L67" s="69"/>
      <c r="M67" s="59" t="s">
        <v>747</v>
      </c>
      <c r="N67" s="60" t="s">
        <v>748</v>
      </c>
      <c r="O67" s="333"/>
      <c r="P67" s="334"/>
      <c r="Q67" s="334"/>
      <c r="R67" s="334"/>
      <c r="S67" s="334"/>
      <c r="T67" s="334"/>
      <c r="U67" s="334"/>
      <c r="V67" s="335"/>
      <c r="W67" s="69"/>
    </row>
    <row r="68" spans="1:23" x14ac:dyDescent="0.25">
      <c r="A68" s="69"/>
      <c r="B68" s="61" t="s">
        <v>735</v>
      </c>
      <c r="C68" s="64">
        <v>0.66666666666666663</v>
      </c>
      <c r="D68" s="333"/>
      <c r="E68" s="334"/>
      <c r="F68" s="334"/>
      <c r="G68" s="334"/>
      <c r="H68" s="334"/>
      <c r="I68" s="334"/>
      <c r="J68" s="334"/>
      <c r="K68" s="335"/>
      <c r="L68" s="69"/>
      <c r="M68" s="61" t="s">
        <v>735</v>
      </c>
      <c r="N68" s="128">
        <v>7.0466029673553421E-2</v>
      </c>
      <c r="O68" s="333"/>
      <c r="P68" s="334"/>
      <c r="Q68" s="334"/>
      <c r="R68" s="334"/>
      <c r="S68" s="334"/>
      <c r="T68" s="334"/>
      <c r="U68" s="334"/>
      <c r="V68" s="335"/>
      <c r="W68" s="69"/>
    </row>
    <row r="69" spans="1:23" x14ac:dyDescent="0.25">
      <c r="A69" s="69"/>
      <c r="B69" s="61" t="s">
        <v>736</v>
      </c>
      <c r="C69" s="64">
        <v>0.87058823529411766</v>
      </c>
      <c r="D69" s="333"/>
      <c r="E69" s="334"/>
      <c r="F69" s="334"/>
      <c r="G69" s="334"/>
      <c r="H69" s="334"/>
      <c r="I69" s="334"/>
      <c r="J69" s="334"/>
      <c r="K69" s="335"/>
      <c r="L69" s="69"/>
      <c r="M69" s="61" t="s">
        <v>736</v>
      </c>
      <c r="N69" s="128">
        <v>6.0685420184565582E-2</v>
      </c>
      <c r="O69" s="333"/>
      <c r="P69" s="334"/>
      <c r="Q69" s="334"/>
      <c r="R69" s="334"/>
      <c r="S69" s="334"/>
      <c r="T69" s="334"/>
      <c r="U69" s="334"/>
      <c r="V69" s="335"/>
      <c r="W69" s="69"/>
    </row>
    <row r="70" spans="1:23" x14ac:dyDescent="0.25">
      <c r="A70" s="69"/>
      <c r="B70" s="61" t="s">
        <v>737</v>
      </c>
      <c r="C70" s="64">
        <v>0.84810126582278478</v>
      </c>
      <c r="D70" s="333"/>
      <c r="E70" s="334"/>
      <c r="F70" s="334"/>
      <c r="G70" s="334"/>
      <c r="H70" s="334"/>
      <c r="I70" s="334"/>
      <c r="J70" s="334"/>
      <c r="K70" s="335"/>
      <c r="L70" s="69"/>
      <c r="M70" s="61" t="s">
        <v>737</v>
      </c>
      <c r="N70" s="128">
        <v>1.2294521365557306E-2</v>
      </c>
      <c r="O70" s="333"/>
      <c r="P70" s="334"/>
      <c r="Q70" s="334"/>
      <c r="R70" s="334"/>
      <c r="S70" s="334"/>
      <c r="T70" s="334"/>
      <c r="U70" s="334"/>
      <c r="V70" s="335"/>
      <c r="W70" s="69"/>
    </row>
    <row r="71" spans="1:23" x14ac:dyDescent="0.25">
      <c r="A71" s="69"/>
      <c r="B71" s="61" t="s">
        <v>738</v>
      </c>
      <c r="C71" s="64">
        <v>0.46099290780141844</v>
      </c>
      <c r="D71" s="333"/>
      <c r="E71" s="334"/>
      <c r="F71" s="334"/>
      <c r="G71" s="334"/>
      <c r="H71" s="334"/>
      <c r="I71" s="334"/>
      <c r="J71" s="334"/>
      <c r="K71" s="335"/>
      <c r="L71" s="69"/>
      <c r="M71" s="61" t="s">
        <v>738</v>
      </c>
      <c r="N71" s="128">
        <v>0.16666666666666666</v>
      </c>
      <c r="O71" s="333"/>
      <c r="P71" s="334"/>
      <c r="Q71" s="334"/>
      <c r="R71" s="334"/>
      <c r="S71" s="334"/>
      <c r="T71" s="334"/>
      <c r="U71" s="334"/>
      <c r="V71" s="335"/>
      <c r="W71" s="69"/>
    </row>
    <row r="72" spans="1:23" x14ac:dyDescent="0.25">
      <c r="A72" s="69"/>
      <c r="B72" s="61" t="s">
        <v>739</v>
      </c>
      <c r="C72" s="64">
        <v>0.94029850746268662</v>
      </c>
      <c r="D72" s="333"/>
      <c r="E72" s="334"/>
      <c r="F72" s="334"/>
      <c r="G72" s="334"/>
      <c r="H72" s="334"/>
      <c r="I72" s="334"/>
      <c r="J72" s="334"/>
      <c r="K72" s="335"/>
      <c r="L72" s="69"/>
      <c r="M72" s="61" t="s">
        <v>739</v>
      </c>
      <c r="N72" s="128">
        <v>-1.4650637782524277E-2</v>
      </c>
      <c r="O72" s="333"/>
      <c r="P72" s="334"/>
      <c r="Q72" s="334"/>
      <c r="R72" s="334"/>
      <c r="S72" s="334"/>
      <c r="T72" s="334"/>
      <c r="U72" s="334"/>
      <c r="V72" s="335"/>
      <c r="W72" s="69"/>
    </row>
    <row r="73" spans="1:23" x14ac:dyDescent="0.25">
      <c r="A73" s="69"/>
      <c r="B73" s="61" t="s">
        <v>740</v>
      </c>
      <c r="C73" s="64">
        <v>0.91954022988505746</v>
      </c>
      <c r="D73" s="333"/>
      <c r="E73" s="334"/>
      <c r="F73" s="334"/>
      <c r="G73" s="334"/>
      <c r="H73" s="334"/>
      <c r="I73" s="334"/>
      <c r="J73" s="334"/>
      <c r="K73" s="335"/>
      <c r="L73" s="69"/>
      <c r="M73" s="61" t="s">
        <v>740</v>
      </c>
      <c r="N73" s="128">
        <v>2.0192348334317685E-4</v>
      </c>
      <c r="O73" s="333"/>
      <c r="P73" s="334"/>
      <c r="Q73" s="334"/>
      <c r="R73" s="334"/>
      <c r="S73" s="334"/>
      <c r="T73" s="334"/>
      <c r="U73" s="334"/>
      <c r="V73" s="335"/>
      <c r="W73" s="69"/>
    </row>
    <row r="74" spans="1:23" x14ac:dyDescent="0.25">
      <c r="A74" s="69"/>
      <c r="B74" s="61" t="s">
        <v>741</v>
      </c>
      <c r="C74" s="64"/>
      <c r="D74" s="333"/>
      <c r="E74" s="334"/>
      <c r="F74" s="334"/>
      <c r="G74" s="334"/>
      <c r="H74" s="334"/>
      <c r="I74" s="334"/>
      <c r="J74" s="334"/>
      <c r="K74" s="335"/>
      <c r="L74" s="69"/>
      <c r="M74" s="61" t="s">
        <v>741</v>
      </c>
      <c r="N74" s="128"/>
      <c r="O74" s="333"/>
      <c r="P74" s="334"/>
      <c r="Q74" s="334"/>
      <c r="R74" s="334"/>
      <c r="S74" s="334"/>
      <c r="T74" s="334"/>
      <c r="U74" s="334"/>
      <c r="V74" s="335"/>
      <c r="W74" s="69"/>
    </row>
    <row r="75" spans="1:23" x14ac:dyDescent="0.25">
      <c r="A75" s="69"/>
      <c r="B75" s="61" t="s">
        <v>742</v>
      </c>
      <c r="C75" s="64"/>
      <c r="D75" s="333"/>
      <c r="E75" s="334"/>
      <c r="F75" s="334"/>
      <c r="G75" s="334"/>
      <c r="H75" s="334"/>
      <c r="I75" s="334"/>
      <c r="J75" s="334"/>
      <c r="K75" s="335"/>
      <c r="L75" s="69"/>
      <c r="M75" s="61" t="s">
        <v>742</v>
      </c>
      <c r="N75" s="128"/>
      <c r="O75" s="333"/>
      <c r="P75" s="334"/>
      <c r="Q75" s="334"/>
      <c r="R75" s="334"/>
      <c r="S75" s="334"/>
      <c r="T75" s="334"/>
      <c r="U75" s="334"/>
      <c r="V75" s="335"/>
      <c r="W75" s="69"/>
    </row>
    <row r="76" spans="1:23" x14ac:dyDescent="0.25">
      <c r="A76" s="69"/>
      <c r="B76" s="61" t="s">
        <v>743</v>
      </c>
      <c r="C76" s="64"/>
      <c r="D76" s="333"/>
      <c r="E76" s="334"/>
      <c r="F76" s="334"/>
      <c r="G76" s="334"/>
      <c r="H76" s="334"/>
      <c r="I76" s="334"/>
      <c r="J76" s="334"/>
      <c r="K76" s="335"/>
      <c r="L76" s="69"/>
      <c r="M76" s="61" t="s">
        <v>743</v>
      </c>
      <c r="N76" s="128"/>
      <c r="O76" s="333"/>
      <c r="P76" s="334"/>
      <c r="Q76" s="334"/>
      <c r="R76" s="334"/>
      <c r="S76" s="334"/>
      <c r="T76" s="334"/>
      <c r="U76" s="334"/>
      <c r="V76" s="335"/>
      <c r="W76" s="69"/>
    </row>
    <row r="77" spans="1:23" x14ac:dyDescent="0.25">
      <c r="A77" s="69"/>
      <c r="B77" s="61" t="s">
        <v>744</v>
      </c>
      <c r="C77" s="64"/>
      <c r="D77" s="333"/>
      <c r="E77" s="334"/>
      <c r="F77" s="334"/>
      <c r="G77" s="334"/>
      <c r="H77" s="334"/>
      <c r="I77" s="334"/>
      <c r="J77" s="334"/>
      <c r="K77" s="335"/>
      <c r="L77" s="69"/>
      <c r="M77" s="61" t="s">
        <v>744</v>
      </c>
      <c r="N77" s="128">
        <v>-1.7100000000000001E-2</v>
      </c>
      <c r="O77" s="333"/>
      <c r="P77" s="334"/>
      <c r="Q77" s="334"/>
      <c r="R77" s="334"/>
      <c r="S77" s="334"/>
      <c r="T77" s="334"/>
      <c r="U77" s="334"/>
      <c r="V77" s="335"/>
      <c r="W77" s="69"/>
    </row>
    <row r="78" spans="1:23" x14ac:dyDescent="0.25">
      <c r="A78" s="69"/>
      <c r="B78" s="61" t="s">
        <v>745</v>
      </c>
      <c r="C78" s="64"/>
      <c r="D78" s="333"/>
      <c r="E78" s="334"/>
      <c r="F78" s="334"/>
      <c r="G78" s="334"/>
      <c r="H78" s="334"/>
      <c r="I78" s="334"/>
      <c r="J78" s="334"/>
      <c r="K78" s="335"/>
      <c r="L78" s="69"/>
      <c r="M78" s="61" t="s">
        <v>745</v>
      </c>
      <c r="N78" s="128">
        <v>0.75309999999999999</v>
      </c>
      <c r="O78" s="333"/>
      <c r="P78" s="334"/>
      <c r="Q78" s="334"/>
      <c r="R78" s="334"/>
      <c r="S78" s="334"/>
      <c r="T78" s="334"/>
      <c r="U78" s="334"/>
      <c r="V78" s="335"/>
      <c r="W78" s="69"/>
    </row>
    <row r="79" spans="1:23" x14ac:dyDescent="0.25">
      <c r="A79" s="69"/>
      <c r="B79" s="61" t="s">
        <v>746</v>
      </c>
      <c r="C79" s="64"/>
      <c r="D79" s="333"/>
      <c r="E79" s="334"/>
      <c r="F79" s="334"/>
      <c r="G79" s="334"/>
      <c r="H79" s="334"/>
      <c r="I79" s="334"/>
      <c r="J79" s="334"/>
      <c r="K79" s="335"/>
      <c r="L79" s="69"/>
      <c r="M79" s="61" t="s">
        <v>746</v>
      </c>
      <c r="N79" s="128">
        <v>0.12570000000000001</v>
      </c>
      <c r="O79" s="333"/>
      <c r="P79" s="334"/>
      <c r="Q79" s="334"/>
      <c r="R79" s="334"/>
      <c r="S79" s="334"/>
      <c r="T79" s="334"/>
      <c r="U79" s="334"/>
      <c r="V79" s="335"/>
      <c r="W79" s="69"/>
    </row>
    <row r="80" spans="1:23" ht="15.75" thickBot="1" x14ac:dyDescent="0.3">
      <c r="A80" s="69"/>
      <c r="B80" s="65" t="s">
        <v>749</v>
      </c>
      <c r="C80" s="68">
        <f>AVERAGE(C68:C79)</f>
        <v>0.78436463548878865</v>
      </c>
      <c r="D80" s="336"/>
      <c r="E80" s="337"/>
      <c r="F80" s="337"/>
      <c r="G80" s="337"/>
      <c r="H80" s="337"/>
      <c r="I80" s="337"/>
      <c r="J80" s="337"/>
      <c r="K80" s="338"/>
      <c r="L80" s="69"/>
      <c r="M80" s="65" t="s">
        <v>749</v>
      </c>
      <c r="N80" s="68">
        <f>AVERAGE(N68:N79)</f>
        <v>0.12859599151012907</v>
      </c>
      <c r="O80" s="336"/>
      <c r="P80" s="337"/>
      <c r="Q80" s="337"/>
      <c r="R80" s="337"/>
      <c r="S80" s="337"/>
      <c r="T80" s="337"/>
      <c r="U80" s="337"/>
      <c r="V80" s="338"/>
      <c r="W80" s="69"/>
    </row>
    <row r="81" spans="1:23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</sheetData>
  <mergeCells count="20">
    <mergeCell ref="B50:C50"/>
    <mergeCell ref="D50:K64"/>
    <mergeCell ref="M50:N50"/>
    <mergeCell ref="O50:V64"/>
    <mergeCell ref="M66:N66"/>
    <mergeCell ref="O66:V80"/>
    <mergeCell ref="B66:C66"/>
    <mergeCell ref="D66:K80"/>
    <mergeCell ref="O2:V16"/>
    <mergeCell ref="O18:V32"/>
    <mergeCell ref="B2:C2"/>
    <mergeCell ref="B18:C18"/>
    <mergeCell ref="B34:C34"/>
    <mergeCell ref="D2:K16"/>
    <mergeCell ref="D18:K32"/>
    <mergeCell ref="D34:K48"/>
    <mergeCell ref="M2:N2"/>
    <mergeCell ref="M18:N18"/>
    <mergeCell ref="M34:N34"/>
    <mergeCell ref="O34:V48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3200"/>
  <sheetViews>
    <sheetView topLeftCell="A13181" zoomScale="90" zoomScaleNormal="90" workbookViewId="0">
      <selection activeCell="E13200" sqref="E13200"/>
    </sheetView>
  </sheetViews>
  <sheetFormatPr defaultRowHeight="15" x14ac:dyDescent="0.25"/>
  <cols>
    <col min="1" max="1" width="15.5703125" style="11" customWidth="1"/>
    <col min="2" max="2" width="67.7109375" customWidth="1"/>
    <col min="3" max="3" width="9.5703125" hidden="1" customWidth="1"/>
    <col min="5" max="5" width="18.28515625" bestFit="1" customWidth="1"/>
  </cols>
  <sheetData>
    <row r="1" spans="1:5" ht="18.75" x14ac:dyDescent="0.3">
      <c r="A1" s="132" t="s">
        <v>1272</v>
      </c>
      <c r="B1" s="132"/>
      <c r="C1" s="132"/>
      <c r="D1" s="132"/>
      <c r="E1" s="132"/>
    </row>
    <row r="2" spans="1:5" ht="15.75" x14ac:dyDescent="0.25">
      <c r="A2" s="129" t="s">
        <v>1273</v>
      </c>
      <c r="B2" s="129" t="s">
        <v>893</v>
      </c>
      <c r="C2" s="130" t="s">
        <v>892</v>
      </c>
      <c r="D2" s="131" t="s">
        <v>241</v>
      </c>
      <c r="E2" s="131" t="s">
        <v>3460</v>
      </c>
    </row>
    <row r="3" spans="1:5" x14ac:dyDescent="0.25">
      <c r="A3" s="222">
        <v>2000010001</v>
      </c>
      <c r="B3" s="222" t="s">
        <v>1274</v>
      </c>
      <c r="C3" s="222" t="s">
        <v>894</v>
      </c>
      <c r="D3" s="222" t="s">
        <v>808</v>
      </c>
      <c r="E3" s="223">
        <v>12</v>
      </c>
    </row>
    <row r="4" spans="1:5" x14ac:dyDescent="0.25">
      <c r="A4" s="224">
        <v>2000010002</v>
      </c>
      <c r="B4" s="224" t="s">
        <v>1275</v>
      </c>
      <c r="C4" s="224" t="s">
        <v>894</v>
      </c>
      <c r="D4" s="224" t="s">
        <v>808</v>
      </c>
      <c r="E4" s="225">
        <v>12</v>
      </c>
    </row>
    <row r="5" spans="1:5" x14ac:dyDescent="0.25">
      <c r="A5" s="222">
        <v>2000010003</v>
      </c>
      <c r="B5" s="222" t="s">
        <v>895</v>
      </c>
      <c r="C5" s="222" t="s">
        <v>894</v>
      </c>
      <c r="D5" s="222" t="s">
        <v>808</v>
      </c>
      <c r="E5" s="223">
        <v>12</v>
      </c>
    </row>
    <row r="6" spans="1:5" x14ac:dyDescent="0.25">
      <c r="A6" s="224">
        <v>2000010004</v>
      </c>
      <c r="B6" s="224" t="s">
        <v>897</v>
      </c>
      <c r="C6" s="224" t="s">
        <v>894</v>
      </c>
      <c r="D6" s="224" t="s">
        <v>808</v>
      </c>
      <c r="E6" s="225">
        <v>4</v>
      </c>
    </row>
    <row r="7" spans="1:5" x14ac:dyDescent="0.25">
      <c r="A7" s="222">
        <v>2000010005</v>
      </c>
      <c r="B7" s="222" t="s">
        <v>1276</v>
      </c>
      <c r="C7" s="222" t="s">
        <v>894</v>
      </c>
      <c r="D7" s="222" t="s">
        <v>808</v>
      </c>
      <c r="E7" s="223">
        <v>6</v>
      </c>
    </row>
    <row r="8" spans="1:5" x14ac:dyDescent="0.25">
      <c r="A8" s="224">
        <v>2000010006</v>
      </c>
      <c r="B8" s="224" t="s">
        <v>898</v>
      </c>
      <c r="C8" s="224" t="s">
        <v>894</v>
      </c>
      <c r="D8" s="224" t="s">
        <v>808</v>
      </c>
      <c r="E8" s="225">
        <v>6</v>
      </c>
    </row>
    <row r="9" spans="1:5" x14ac:dyDescent="0.25">
      <c r="A9" s="222">
        <v>2000010007</v>
      </c>
      <c r="B9" s="222" t="s">
        <v>1277</v>
      </c>
      <c r="C9" s="222" t="s">
        <v>894</v>
      </c>
      <c r="D9" s="222" t="s">
        <v>808</v>
      </c>
      <c r="E9" s="223">
        <v>6</v>
      </c>
    </row>
    <row r="10" spans="1:5" x14ac:dyDescent="0.25">
      <c r="A10" s="224">
        <v>2000010008</v>
      </c>
      <c r="B10" s="224" t="s">
        <v>1278</v>
      </c>
      <c r="C10" s="224" t="s">
        <v>894</v>
      </c>
      <c r="D10" s="224" t="s">
        <v>808</v>
      </c>
      <c r="E10" s="225">
        <v>12</v>
      </c>
    </row>
    <row r="11" spans="1:5" x14ac:dyDescent="0.25">
      <c r="A11" s="222">
        <v>2000010009</v>
      </c>
      <c r="B11" s="222" t="s">
        <v>899</v>
      </c>
      <c r="C11" s="222" t="s">
        <v>894</v>
      </c>
      <c r="D11" s="222" t="s">
        <v>808</v>
      </c>
      <c r="E11" s="223">
        <v>12</v>
      </c>
    </row>
    <row r="12" spans="1:5" x14ac:dyDescent="0.25">
      <c r="A12" s="224">
        <v>2000010010</v>
      </c>
      <c r="B12" s="224" t="s">
        <v>900</v>
      </c>
      <c r="C12" s="224" t="s">
        <v>894</v>
      </c>
      <c r="D12" s="224" t="s">
        <v>811</v>
      </c>
      <c r="E12" s="225">
        <v>24</v>
      </c>
    </row>
    <row r="13" spans="1:5" x14ac:dyDescent="0.25">
      <c r="A13" s="222">
        <v>2000010011</v>
      </c>
      <c r="B13" s="222" t="s">
        <v>901</v>
      </c>
      <c r="C13" s="222" t="s">
        <v>894</v>
      </c>
      <c r="D13" s="222" t="s">
        <v>808</v>
      </c>
      <c r="E13" s="223">
        <v>4</v>
      </c>
    </row>
    <row r="14" spans="1:5" x14ac:dyDescent="0.25">
      <c r="A14" s="224">
        <v>2000010012</v>
      </c>
      <c r="B14" s="224" t="s">
        <v>1279</v>
      </c>
      <c r="C14" s="224" t="s">
        <v>894</v>
      </c>
      <c r="D14" s="224" t="s">
        <v>808</v>
      </c>
      <c r="E14" s="225">
        <v>6</v>
      </c>
    </row>
    <row r="15" spans="1:5" x14ac:dyDescent="0.25">
      <c r="A15" s="222">
        <v>2000010013</v>
      </c>
      <c r="B15" s="222" t="s">
        <v>902</v>
      </c>
      <c r="C15" s="222" t="s">
        <v>894</v>
      </c>
      <c r="D15" s="222" t="s">
        <v>808</v>
      </c>
      <c r="E15" s="223">
        <v>6</v>
      </c>
    </row>
    <row r="16" spans="1:5" x14ac:dyDescent="0.25">
      <c r="A16" s="224">
        <v>2000010014</v>
      </c>
      <c r="B16" s="224" t="s">
        <v>1280</v>
      </c>
      <c r="C16" s="224" t="s">
        <v>894</v>
      </c>
      <c r="D16" s="224" t="s">
        <v>808</v>
      </c>
      <c r="E16" s="225">
        <v>12</v>
      </c>
    </row>
    <row r="17" spans="1:5" x14ac:dyDescent="0.25">
      <c r="A17" s="222">
        <v>2000010015</v>
      </c>
      <c r="B17" s="222" t="s">
        <v>903</v>
      </c>
      <c r="C17" s="222" t="s">
        <v>894</v>
      </c>
      <c r="D17" s="222" t="s">
        <v>808</v>
      </c>
      <c r="E17" s="223">
        <v>12</v>
      </c>
    </row>
    <row r="18" spans="1:5" x14ac:dyDescent="0.25">
      <c r="A18" s="224">
        <v>2000010016</v>
      </c>
      <c r="B18" s="224" t="s">
        <v>904</v>
      </c>
      <c r="C18" s="224" t="s">
        <v>894</v>
      </c>
      <c r="D18" s="224" t="s">
        <v>811</v>
      </c>
      <c r="E18" s="225">
        <v>24</v>
      </c>
    </row>
    <row r="19" spans="1:5" x14ac:dyDescent="0.25">
      <c r="A19" s="222">
        <v>2000010017</v>
      </c>
      <c r="B19" s="222" t="s">
        <v>1281</v>
      </c>
      <c r="C19" s="222" t="s">
        <v>894</v>
      </c>
      <c r="D19" s="222" t="s">
        <v>808</v>
      </c>
      <c r="E19" s="223">
        <v>6</v>
      </c>
    </row>
    <row r="20" spans="1:5" x14ac:dyDescent="0.25">
      <c r="A20" s="224">
        <v>2000010018</v>
      </c>
      <c r="B20" s="224" t="s">
        <v>905</v>
      </c>
      <c r="C20" s="224" t="s">
        <v>894</v>
      </c>
      <c r="D20" s="224" t="s">
        <v>808</v>
      </c>
      <c r="E20" s="225">
        <v>6</v>
      </c>
    </row>
    <row r="21" spans="1:5" x14ac:dyDescent="0.25">
      <c r="A21" s="222">
        <v>2000010019</v>
      </c>
      <c r="B21" s="222" t="s">
        <v>906</v>
      </c>
      <c r="C21" s="222" t="s">
        <v>894</v>
      </c>
      <c r="D21" s="222" t="s">
        <v>808</v>
      </c>
      <c r="E21" s="223">
        <v>12</v>
      </c>
    </row>
    <row r="22" spans="1:5" x14ac:dyDescent="0.25">
      <c r="A22" s="224">
        <v>2000010020</v>
      </c>
      <c r="B22" s="224" t="s">
        <v>907</v>
      </c>
      <c r="C22" s="224" t="s">
        <v>894</v>
      </c>
      <c r="D22" s="224" t="s">
        <v>811</v>
      </c>
      <c r="E22" s="225">
        <v>24</v>
      </c>
    </row>
    <row r="23" spans="1:5" x14ac:dyDescent="0.25">
      <c r="A23" s="222">
        <v>2000010021</v>
      </c>
      <c r="B23" s="222" t="s">
        <v>908</v>
      </c>
      <c r="C23" s="222" t="s">
        <v>894</v>
      </c>
      <c r="D23" s="222" t="s">
        <v>808</v>
      </c>
      <c r="E23" s="223">
        <v>6</v>
      </c>
    </row>
    <row r="24" spans="1:5" x14ac:dyDescent="0.25">
      <c r="A24" s="224">
        <v>2000010022</v>
      </c>
      <c r="B24" s="224" t="s">
        <v>1282</v>
      </c>
      <c r="C24" s="224" t="s">
        <v>894</v>
      </c>
      <c r="D24" s="224" t="s">
        <v>808</v>
      </c>
      <c r="E24" s="225">
        <v>6</v>
      </c>
    </row>
    <row r="25" spans="1:5" x14ac:dyDescent="0.25">
      <c r="A25" s="222">
        <v>2000010023</v>
      </c>
      <c r="B25" s="222" t="s">
        <v>1283</v>
      </c>
      <c r="C25" s="222" t="s">
        <v>894</v>
      </c>
      <c r="D25" s="222" t="s">
        <v>808</v>
      </c>
      <c r="E25" s="223">
        <v>6</v>
      </c>
    </row>
    <row r="26" spans="1:5" x14ac:dyDescent="0.25">
      <c r="A26" s="224">
        <v>2000010024</v>
      </c>
      <c r="B26" s="224" t="s">
        <v>1284</v>
      </c>
      <c r="C26" s="224" t="s">
        <v>894</v>
      </c>
      <c r="D26" s="224" t="s">
        <v>808</v>
      </c>
      <c r="E26" s="225">
        <v>12</v>
      </c>
    </row>
    <row r="27" spans="1:5" x14ac:dyDescent="0.25">
      <c r="A27" s="222">
        <v>2000010025</v>
      </c>
      <c r="B27" s="222" t="s">
        <v>909</v>
      </c>
      <c r="C27" s="222" t="s">
        <v>894</v>
      </c>
      <c r="D27" s="222" t="s">
        <v>811</v>
      </c>
      <c r="E27" s="223">
        <v>12</v>
      </c>
    </row>
    <row r="28" spans="1:5" x14ac:dyDescent="0.25">
      <c r="A28" s="224">
        <v>2000010026</v>
      </c>
      <c r="B28" s="224" t="s">
        <v>910</v>
      </c>
      <c r="C28" s="224" t="s">
        <v>894</v>
      </c>
      <c r="D28" s="224" t="s">
        <v>808</v>
      </c>
      <c r="E28" s="225">
        <v>12</v>
      </c>
    </row>
    <row r="29" spans="1:5" x14ac:dyDescent="0.25">
      <c r="A29" s="222">
        <v>2000010027</v>
      </c>
      <c r="B29" s="222" t="s">
        <v>911</v>
      </c>
      <c r="C29" s="222" t="s">
        <v>894</v>
      </c>
      <c r="D29" s="222" t="s">
        <v>811</v>
      </c>
      <c r="E29" s="223">
        <v>24</v>
      </c>
    </row>
    <row r="30" spans="1:5" x14ac:dyDescent="0.25">
      <c r="A30" s="224">
        <v>2000010028</v>
      </c>
      <c r="B30" s="224" t="s">
        <v>912</v>
      </c>
      <c r="C30" s="224" t="s">
        <v>894</v>
      </c>
      <c r="D30" s="224" t="s">
        <v>808</v>
      </c>
      <c r="E30" s="225">
        <v>4</v>
      </c>
    </row>
    <row r="31" spans="1:5" x14ac:dyDescent="0.25">
      <c r="A31" s="222">
        <v>2000010029</v>
      </c>
      <c r="B31" s="222" t="s">
        <v>913</v>
      </c>
      <c r="C31" s="222" t="s">
        <v>894</v>
      </c>
      <c r="D31" s="222" t="s">
        <v>808</v>
      </c>
      <c r="E31" s="223">
        <v>6</v>
      </c>
    </row>
    <row r="32" spans="1:5" x14ac:dyDescent="0.25">
      <c r="A32" s="224">
        <v>2000010030</v>
      </c>
      <c r="B32" s="224" t="s">
        <v>914</v>
      </c>
      <c r="C32" s="224" t="s">
        <v>894</v>
      </c>
      <c r="D32" s="224" t="s">
        <v>808</v>
      </c>
      <c r="E32" s="225">
        <v>6</v>
      </c>
    </row>
    <row r="33" spans="1:5" x14ac:dyDescent="0.25">
      <c r="A33" s="222">
        <v>2000010031</v>
      </c>
      <c r="B33" s="222" t="s">
        <v>1285</v>
      </c>
      <c r="C33" s="222" t="s">
        <v>894</v>
      </c>
      <c r="D33" s="222" t="s">
        <v>808</v>
      </c>
      <c r="E33" s="223">
        <v>12</v>
      </c>
    </row>
    <row r="34" spans="1:5" x14ac:dyDescent="0.25">
      <c r="A34" s="224">
        <v>2000010032</v>
      </c>
      <c r="B34" s="224" t="s">
        <v>1286</v>
      </c>
      <c r="C34" s="224" t="s">
        <v>894</v>
      </c>
      <c r="D34" s="224" t="s">
        <v>808</v>
      </c>
      <c r="E34" s="225">
        <v>6</v>
      </c>
    </row>
    <row r="35" spans="1:5" x14ac:dyDescent="0.25">
      <c r="A35" s="222">
        <v>2000010033</v>
      </c>
      <c r="B35" s="222" t="s">
        <v>1287</v>
      </c>
      <c r="C35" s="222" t="s">
        <v>894</v>
      </c>
      <c r="D35" s="222" t="s">
        <v>808</v>
      </c>
      <c r="E35" s="223">
        <v>6</v>
      </c>
    </row>
    <row r="36" spans="1:5" x14ac:dyDescent="0.25">
      <c r="A36" s="224">
        <v>2000010034</v>
      </c>
      <c r="B36" s="224" t="s">
        <v>1288</v>
      </c>
      <c r="C36" s="224" t="s">
        <v>894</v>
      </c>
      <c r="D36" s="224" t="s">
        <v>808</v>
      </c>
      <c r="E36" s="225">
        <v>6</v>
      </c>
    </row>
    <row r="37" spans="1:5" x14ac:dyDescent="0.25">
      <c r="A37" s="222">
        <v>2000010035</v>
      </c>
      <c r="B37" s="222" t="s">
        <v>1289</v>
      </c>
      <c r="C37" s="222" t="s">
        <v>894</v>
      </c>
      <c r="D37" s="222" t="s">
        <v>808</v>
      </c>
      <c r="E37" s="223">
        <v>6</v>
      </c>
    </row>
    <row r="38" spans="1:5" x14ac:dyDescent="0.25">
      <c r="A38" s="224">
        <v>2000010036</v>
      </c>
      <c r="B38" s="224" t="s">
        <v>1290</v>
      </c>
      <c r="C38" s="224" t="s">
        <v>894</v>
      </c>
      <c r="D38" s="224" t="s">
        <v>808</v>
      </c>
      <c r="E38" s="225">
        <v>6</v>
      </c>
    </row>
    <row r="39" spans="1:5" x14ac:dyDescent="0.25">
      <c r="A39" s="222">
        <v>2000010037</v>
      </c>
      <c r="B39" s="222" t="s">
        <v>1291</v>
      </c>
      <c r="C39" s="222" t="s">
        <v>894</v>
      </c>
      <c r="D39" s="222" t="s">
        <v>801</v>
      </c>
      <c r="E39" s="223">
        <v>0</v>
      </c>
    </row>
    <row r="40" spans="1:5" x14ac:dyDescent="0.25">
      <c r="A40" s="224">
        <v>2000010038</v>
      </c>
      <c r="B40" s="224" t="s">
        <v>1292</v>
      </c>
      <c r="C40" s="224" t="s">
        <v>894</v>
      </c>
      <c r="D40" s="224" t="s">
        <v>801</v>
      </c>
      <c r="E40" s="225">
        <v>0</v>
      </c>
    </row>
    <row r="41" spans="1:5" x14ac:dyDescent="0.25">
      <c r="A41" s="222">
        <v>2000010039</v>
      </c>
      <c r="B41" s="222" t="s">
        <v>1293</v>
      </c>
      <c r="C41" s="222" t="s">
        <v>894</v>
      </c>
      <c r="D41" s="222" t="s">
        <v>801</v>
      </c>
      <c r="E41" s="223">
        <v>0</v>
      </c>
    </row>
    <row r="42" spans="1:5" x14ac:dyDescent="0.25">
      <c r="A42" s="224">
        <v>2000010040</v>
      </c>
      <c r="B42" s="224" t="s">
        <v>1294</v>
      </c>
      <c r="C42" s="224" t="s">
        <v>894</v>
      </c>
      <c r="D42" s="224" t="s">
        <v>801</v>
      </c>
      <c r="E42" s="225">
        <v>0</v>
      </c>
    </row>
    <row r="43" spans="1:5" x14ac:dyDescent="0.25">
      <c r="A43" s="222">
        <v>2000010041</v>
      </c>
      <c r="B43" s="222" t="s">
        <v>1295</v>
      </c>
      <c r="C43" s="222" t="s">
        <v>894</v>
      </c>
      <c r="D43" s="222" t="s">
        <v>801</v>
      </c>
      <c r="E43" s="223">
        <v>0</v>
      </c>
    </row>
    <row r="44" spans="1:5" x14ac:dyDescent="0.25">
      <c r="A44" s="224">
        <v>2000010042</v>
      </c>
      <c r="B44" s="224" t="s">
        <v>1296</v>
      </c>
      <c r="C44" s="224" t="s">
        <v>894</v>
      </c>
      <c r="D44" s="224" t="s">
        <v>801</v>
      </c>
      <c r="E44" s="225">
        <v>0</v>
      </c>
    </row>
    <row r="45" spans="1:5" x14ac:dyDescent="0.25">
      <c r="A45" s="222">
        <v>2000010043</v>
      </c>
      <c r="B45" s="222" t="s">
        <v>1297</v>
      </c>
      <c r="C45" s="222" t="s">
        <v>894</v>
      </c>
      <c r="D45" s="222" t="s">
        <v>801</v>
      </c>
      <c r="E45" s="223">
        <v>0</v>
      </c>
    </row>
    <row r="46" spans="1:5" x14ac:dyDescent="0.25">
      <c r="A46" s="224">
        <v>2000010044</v>
      </c>
      <c r="B46" s="224" t="s">
        <v>1298</v>
      </c>
      <c r="C46" s="224" t="s">
        <v>894</v>
      </c>
      <c r="D46" s="224" t="s">
        <v>801</v>
      </c>
      <c r="E46" s="225">
        <v>0</v>
      </c>
    </row>
    <row r="47" spans="1:5" x14ac:dyDescent="0.25">
      <c r="A47" s="222">
        <v>2000010045</v>
      </c>
      <c r="B47" s="222" t="s">
        <v>1299</v>
      </c>
      <c r="C47" s="222" t="s">
        <v>894</v>
      </c>
      <c r="D47" s="222" t="s">
        <v>801</v>
      </c>
      <c r="E47" s="223">
        <v>0</v>
      </c>
    </row>
    <row r="48" spans="1:5" x14ac:dyDescent="0.25">
      <c r="A48" s="224">
        <v>2000010046</v>
      </c>
      <c r="B48" s="224" t="s">
        <v>1300</v>
      </c>
      <c r="C48" s="224" t="s">
        <v>894</v>
      </c>
      <c r="D48" s="224" t="s">
        <v>801</v>
      </c>
      <c r="E48" s="225">
        <v>0</v>
      </c>
    </row>
    <row r="49" spans="1:5" x14ac:dyDescent="0.25">
      <c r="A49" s="222">
        <v>2000010047</v>
      </c>
      <c r="B49" s="222" t="s">
        <v>1301</v>
      </c>
      <c r="C49" s="222" t="s">
        <v>894</v>
      </c>
      <c r="D49" s="222" t="s">
        <v>801</v>
      </c>
      <c r="E49" s="223">
        <v>0</v>
      </c>
    </row>
    <row r="50" spans="1:5" x14ac:dyDescent="0.25">
      <c r="A50" s="224">
        <v>2000010048</v>
      </c>
      <c r="B50" s="224" t="s">
        <v>1302</v>
      </c>
      <c r="C50" s="224" t="s">
        <v>894</v>
      </c>
      <c r="D50" s="224" t="s">
        <v>801</v>
      </c>
      <c r="E50" s="225">
        <v>0</v>
      </c>
    </row>
    <row r="51" spans="1:5" x14ac:dyDescent="0.25">
      <c r="A51" s="222">
        <v>2000010049</v>
      </c>
      <c r="B51" s="222" t="s">
        <v>1303</v>
      </c>
      <c r="C51" s="222" t="s">
        <v>894</v>
      </c>
      <c r="D51" s="222" t="s">
        <v>801</v>
      </c>
      <c r="E51" s="223">
        <v>0</v>
      </c>
    </row>
    <row r="52" spans="1:5" x14ac:dyDescent="0.25">
      <c r="A52" s="224">
        <v>2000010050</v>
      </c>
      <c r="B52" s="224" t="s">
        <v>1304</v>
      </c>
      <c r="C52" s="224" t="s">
        <v>894</v>
      </c>
      <c r="D52" s="224" t="s">
        <v>801</v>
      </c>
      <c r="E52" s="225">
        <v>0</v>
      </c>
    </row>
    <row r="53" spans="1:5" x14ac:dyDescent="0.25">
      <c r="A53" s="222">
        <v>2000010051</v>
      </c>
      <c r="B53" s="222" t="s">
        <v>1305</v>
      </c>
      <c r="C53" s="222" t="s">
        <v>894</v>
      </c>
      <c r="D53" s="222" t="s">
        <v>801</v>
      </c>
      <c r="E53" s="223">
        <v>0</v>
      </c>
    </row>
    <row r="54" spans="1:5" x14ac:dyDescent="0.25">
      <c r="A54" s="224">
        <v>2000010052</v>
      </c>
      <c r="B54" s="224" t="s">
        <v>1306</v>
      </c>
      <c r="C54" s="224" t="s">
        <v>894</v>
      </c>
      <c r="D54" s="224" t="s">
        <v>801</v>
      </c>
      <c r="E54" s="225">
        <v>0</v>
      </c>
    </row>
    <row r="55" spans="1:5" x14ac:dyDescent="0.25">
      <c r="A55" s="222">
        <v>2000010053</v>
      </c>
      <c r="B55" s="222" t="s">
        <v>1307</v>
      </c>
      <c r="C55" s="222" t="s">
        <v>894</v>
      </c>
      <c r="D55" s="222" t="s">
        <v>801</v>
      </c>
      <c r="E55" s="223">
        <v>0</v>
      </c>
    </row>
    <row r="56" spans="1:5" x14ac:dyDescent="0.25">
      <c r="A56" s="224">
        <v>2000010054</v>
      </c>
      <c r="B56" s="224" t="s">
        <v>1308</v>
      </c>
      <c r="C56" s="224" t="s">
        <v>894</v>
      </c>
      <c r="D56" s="224" t="s">
        <v>801</v>
      </c>
      <c r="E56" s="225">
        <v>0</v>
      </c>
    </row>
    <row r="57" spans="1:5" x14ac:dyDescent="0.25">
      <c r="A57" s="222">
        <v>2000010055</v>
      </c>
      <c r="B57" s="222" t="s">
        <v>1309</v>
      </c>
      <c r="C57" s="222" t="s">
        <v>894</v>
      </c>
      <c r="D57" s="222" t="s">
        <v>801</v>
      </c>
      <c r="E57" s="223">
        <v>0</v>
      </c>
    </row>
    <row r="58" spans="1:5" x14ac:dyDescent="0.25">
      <c r="A58" s="224">
        <v>2000010056</v>
      </c>
      <c r="B58" s="224" t="s">
        <v>1310</v>
      </c>
      <c r="C58" s="224" t="s">
        <v>894</v>
      </c>
      <c r="D58" s="224" t="s">
        <v>801</v>
      </c>
      <c r="E58" s="225">
        <v>0</v>
      </c>
    </row>
    <row r="59" spans="1:5" x14ac:dyDescent="0.25">
      <c r="A59" s="222">
        <v>2000010057</v>
      </c>
      <c r="B59" s="222" t="s">
        <v>1311</v>
      </c>
      <c r="C59" s="222" t="s">
        <v>894</v>
      </c>
      <c r="D59" s="222" t="s">
        <v>801</v>
      </c>
      <c r="E59" s="223">
        <v>0</v>
      </c>
    </row>
    <row r="60" spans="1:5" x14ac:dyDescent="0.25">
      <c r="A60" s="224">
        <v>2000010058</v>
      </c>
      <c r="B60" s="224" t="s">
        <v>1312</v>
      </c>
      <c r="C60" s="224" t="s">
        <v>894</v>
      </c>
      <c r="D60" s="224" t="s">
        <v>801</v>
      </c>
      <c r="E60" s="225">
        <v>0</v>
      </c>
    </row>
    <row r="61" spans="1:5" x14ac:dyDescent="0.25">
      <c r="A61" s="222">
        <v>2000010059</v>
      </c>
      <c r="B61" s="222" t="s">
        <v>1313</v>
      </c>
      <c r="C61" s="222" t="s">
        <v>894</v>
      </c>
      <c r="D61" s="222" t="s">
        <v>801</v>
      </c>
      <c r="E61" s="223">
        <v>0</v>
      </c>
    </row>
    <row r="62" spans="1:5" x14ac:dyDescent="0.25">
      <c r="A62" s="224">
        <v>2000010060</v>
      </c>
      <c r="B62" s="224" t="s">
        <v>1314</v>
      </c>
      <c r="C62" s="224" t="s">
        <v>894</v>
      </c>
      <c r="D62" s="224" t="s">
        <v>801</v>
      </c>
      <c r="E62" s="225">
        <v>0</v>
      </c>
    </row>
    <row r="63" spans="1:5" x14ac:dyDescent="0.25">
      <c r="A63" s="222">
        <v>2000010061</v>
      </c>
      <c r="B63" s="222" t="s">
        <v>1315</v>
      </c>
      <c r="C63" s="222" t="s">
        <v>894</v>
      </c>
      <c r="D63" s="222" t="s">
        <v>801</v>
      </c>
      <c r="E63" s="223">
        <v>0</v>
      </c>
    </row>
    <row r="64" spans="1:5" x14ac:dyDescent="0.25">
      <c r="A64" s="224">
        <v>2000010062</v>
      </c>
      <c r="B64" s="224" t="s">
        <v>1316</v>
      </c>
      <c r="C64" s="224" t="s">
        <v>894</v>
      </c>
      <c r="D64" s="224" t="s">
        <v>801</v>
      </c>
      <c r="E64" s="225">
        <v>0</v>
      </c>
    </row>
    <row r="65" spans="1:5" x14ac:dyDescent="0.25">
      <c r="A65" s="222">
        <v>2000010063</v>
      </c>
      <c r="B65" s="222" t="s">
        <v>1317</v>
      </c>
      <c r="C65" s="222" t="s">
        <v>894</v>
      </c>
      <c r="D65" s="222" t="s">
        <v>801</v>
      </c>
      <c r="E65" s="223">
        <v>0</v>
      </c>
    </row>
    <row r="66" spans="1:5" x14ac:dyDescent="0.25">
      <c r="A66" s="224">
        <v>2000010064</v>
      </c>
      <c r="B66" s="224" t="s">
        <v>1318</v>
      </c>
      <c r="C66" s="224" t="s">
        <v>894</v>
      </c>
      <c r="D66" s="224" t="s">
        <v>801</v>
      </c>
      <c r="E66" s="225">
        <v>0</v>
      </c>
    </row>
    <row r="67" spans="1:5" x14ac:dyDescent="0.25">
      <c r="A67" s="222">
        <v>2000010065</v>
      </c>
      <c r="B67" s="222" t="s">
        <v>1319</v>
      </c>
      <c r="C67" s="222" t="s">
        <v>894</v>
      </c>
      <c r="D67" s="222" t="s">
        <v>801</v>
      </c>
      <c r="E67" s="223">
        <v>0</v>
      </c>
    </row>
    <row r="68" spans="1:5" x14ac:dyDescent="0.25">
      <c r="A68" s="224">
        <v>2000010066</v>
      </c>
      <c r="B68" s="224" t="s">
        <v>1320</v>
      </c>
      <c r="C68" s="224" t="s">
        <v>894</v>
      </c>
      <c r="D68" s="224" t="s">
        <v>801</v>
      </c>
      <c r="E68" s="225">
        <v>0</v>
      </c>
    </row>
    <row r="69" spans="1:5" x14ac:dyDescent="0.25">
      <c r="A69" s="222">
        <v>2000010067</v>
      </c>
      <c r="B69" s="222" t="s">
        <v>1321</v>
      </c>
      <c r="C69" s="222" t="s">
        <v>894</v>
      </c>
      <c r="D69" s="222" t="s">
        <v>801</v>
      </c>
      <c r="E69" s="223">
        <v>0</v>
      </c>
    </row>
    <row r="70" spans="1:5" x14ac:dyDescent="0.25">
      <c r="A70" s="224">
        <v>2000010068</v>
      </c>
      <c r="B70" s="224" t="s">
        <v>1322</v>
      </c>
      <c r="C70" s="224" t="s">
        <v>894</v>
      </c>
      <c r="D70" s="224" t="s">
        <v>801</v>
      </c>
      <c r="E70" s="225">
        <v>0</v>
      </c>
    </row>
    <row r="71" spans="1:5" x14ac:dyDescent="0.25">
      <c r="A71" s="222">
        <v>2000010069</v>
      </c>
      <c r="B71" s="222" t="s">
        <v>1323</v>
      </c>
      <c r="C71" s="222" t="s">
        <v>894</v>
      </c>
      <c r="D71" s="222" t="s">
        <v>801</v>
      </c>
      <c r="E71" s="223">
        <v>0</v>
      </c>
    </row>
    <row r="72" spans="1:5" x14ac:dyDescent="0.25">
      <c r="A72" s="224">
        <v>2000010070</v>
      </c>
      <c r="B72" s="224" t="s">
        <v>1324</v>
      </c>
      <c r="C72" s="224" t="s">
        <v>894</v>
      </c>
      <c r="D72" s="224" t="s">
        <v>801</v>
      </c>
      <c r="E72" s="225">
        <v>0</v>
      </c>
    </row>
    <row r="73" spans="1:5" x14ac:dyDescent="0.25">
      <c r="A73" s="222">
        <v>2000010071</v>
      </c>
      <c r="B73" s="222" t="s">
        <v>1325</v>
      </c>
      <c r="C73" s="222" t="s">
        <v>894</v>
      </c>
      <c r="D73" s="222" t="s">
        <v>801</v>
      </c>
      <c r="E73" s="223">
        <v>0</v>
      </c>
    </row>
    <row r="74" spans="1:5" x14ac:dyDescent="0.25">
      <c r="A74" s="224">
        <v>2000010072</v>
      </c>
      <c r="B74" s="224" t="s">
        <v>1326</v>
      </c>
      <c r="C74" s="224" t="s">
        <v>894</v>
      </c>
      <c r="D74" s="224" t="s">
        <v>801</v>
      </c>
      <c r="E74" s="225">
        <v>0</v>
      </c>
    </row>
    <row r="75" spans="1:5" x14ac:dyDescent="0.25">
      <c r="A75" s="222">
        <v>2000010073</v>
      </c>
      <c r="B75" s="222" t="s">
        <v>1327</v>
      </c>
      <c r="C75" s="222" t="s">
        <v>894</v>
      </c>
      <c r="D75" s="222" t="s">
        <v>801</v>
      </c>
      <c r="E75" s="223">
        <v>0</v>
      </c>
    </row>
    <row r="76" spans="1:5" x14ac:dyDescent="0.25">
      <c r="A76" s="224">
        <v>2000010074</v>
      </c>
      <c r="B76" s="224" t="s">
        <v>1328</v>
      </c>
      <c r="C76" s="224" t="s">
        <v>894</v>
      </c>
      <c r="D76" s="224" t="s">
        <v>808</v>
      </c>
      <c r="E76" s="225">
        <v>6</v>
      </c>
    </row>
    <row r="77" spans="1:5" x14ac:dyDescent="0.25">
      <c r="A77" s="222">
        <v>2000010075</v>
      </c>
      <c r="B77" s="222" t="s">
        <v>1329</v>
      </c>
      <c r="C77" s="222" t="s">
        <v>894</v>
      </c>
      <c r="D77" s="222" t="s">
        <v>801</v>
      </c>
      <c r="E77" s="223">
        <v>0</v>
      </c>
    </row>
    <row r="78" spans="1:5" x14ac:dyDescent="0.25">
      <c r="A78" s="224">
        <v>2000010076</v>
      </c>
      <c r="B78" s="224" t="s">
        <v>1330</v>
      </c>
      <c r="C78" s="224" t="s">
        <v>894</v>
      </c>
      <c r="D78" s="224" t="s">
        <v>808</v>
      </c>
      <c r="E78" s="225">
        <v>6</v>
      </c>
    </row>
    <row r="79" spans="1:5" x14ac:dyDescent="0.25">
      <c r="A79" s="222">
        <v>2000010077</v>
      </c>
      <c r="B79" s="222" t="s">
        <v>1331</v>
      </c>
      <c r="C79" s="222" t="s">
        <v>894</v>
      </c>
      <c r="D79" s="222" t="s">
        <v>808</v>
      </c>
      <c r="E79" s="223">
        <v>12</v>
      </c>
    </row>
    <row r="80" spans="1:5" x14ac:dyDescent="0.25">
      <c r="A80" s="224">
        <v>2000010078</v>
      </c>
      <c r="B80" s="224" t="s">
        <v>3575</v>
      </c>
      <c r="C80" s="224" t="s">
        <v>894</v>
      </c>
      <c r="D80" s="224" t="s">
        <v>801</v>
      </c>
      <c r="E80" s="225">
        <v>0</v>
      </c>
    </row>
    <row r="81" spans="1:5" x14ac:dyDescent="0.25">
      <c r="A81" s="222">
        <v>2000010079</v>
      </c>
      <c r="B81" s="222" t="s">
        <v>3576</v>
      </c>
      <c r="C81" s="222" t="s">
        <v>894</v>
      </c>
      <c r="D81" s="222" t="s">
        <v>801</v>
      </c>
      <c r="E81" s="223">
        <v>0</v>
      </c>
    </row>
    <row r="82" spans="1:5" x14ac:dyDescent="0.25">
      <c r="A82" s="224">
        <v>2000010080</v>
      </c>
      <c r="B82" s="224" t="s">
        <v>3577</v>
      </c>
      <c r="C82" s="224" t="s">
        <v>894</v>
      </c>
      <c r="D82" s="224" t="s">
        <v>808</v>
      </c>
      <c r="E82" s="225">
        <v>6</v>
      </c>
    </row>
    <row r="83" spans="1:5" x14ac:dyDescent="0.25">
      <c r="A83" s="222">
        <v>2000010081</v>
      </c>
      <c r="B83" s="222" t="s">
        <v>3578</v>
      </c>
      <c r="C83" s="222" t="s">
        <v>894</v>
      </c>
      <c r="D83" s="222" t="s">
        <v>808</v>
      </c>
      <c r="E83" s="223">
        <v>12</v>
      </c>
    </row>
    <row r="84" spans="1:5" x14ac:dyDescent="0.25">
      <c r="A84" s="224">
        <v>2000010082</v>
      </c>
      <c r="B84" s="224" t="s">
        <v>5508</v>
      </c>
      <c r="C84" s="224" t="s">
        <v>894</v>
      </c>
      <c r="D84" s="224" t="s">
        <v>801</v>
      </c>
      <c r="E84" s="225">
        <v>0</v>
      </c>
    </row>
    <row r="85" spans="1:5" x14ac:dyDescent="0.25">
      <c r="A85" s="222">
        <v>2000010083</v>
      </c>
      <c r="B85" s="222" t="s">
        <v>5054</v>
      </c>
      <c r="C85" s="222" t="s">
        <v>894</v>
      </c>
      <c r="D85" s="222" t="s">
        <v>811</v>
      </c>
      <c r="E85" s="223">
        <v>12</v>
      </c>
    </row>
    <row r="86" spans="1:5" x14ac:dyDescent="0.25">
      <c r="A86" s="224">
        <v>2000010084</v>
      </c>
      <c r="B86" s="224" t="s">
        <v>7422</v>
      </c>
      <c r="C86" s="224" t="s">
        <v>894</v>
      </c>
      <c r="D86" s="224" t="s">
        <v>808</v>
      </c>
      <c r="E86" s="225">
        <v>6</v>
      </c>
    </row>
    <row r="87" spans="1:5" x14ac:dyDescent="0.25">
      <c r="A87" s="222">
        <v>2000010085</v>
      </c>
      <c r="B87" s="222" t="s">
        <v>7423</v>
      </c>
      <c r="C87" s="222" t="s">
        <v>894</v>
      </c>
      <c r="D87" s="222" t="s">
        <v>801</v>
      </c>
      <c r="E87" s="223">
        <v>0</v>
      </c>
    </row>
    <row r="88" spans="1:5" x14ac:dyDescent="0.25">
      <c r="A88" s="224">
        <v>2000010086</v>
      </c>
      <c r="B88" s="224" t="s">
        <v>7424</v>
      </c>
      <c r="C88" s="224" t="s">
        <v>894</v>
      </c>
      <c r="D88" s="224" t="s">
        <v>801</v>
      </c>
      <c r="E88" s="225">
        <v>0</v>
      </c>
    </row>
    <row r="89" spans="1:5" x14ac:dyDescent="0.25">
      <c r="A89" s="222">
        <v>2000010087</v>
      </c>
      <c r="B89" s="222" t="s">
        <v>8146</v>
      </c>
      <c r="C89" s="222" t="s">
        <v>894</v>
      </c>
      <c r="D89" s="222" t="s">
        <v>808</v>
      </c>
      <c r="E89" s="223">
        <v>6</v>
      </c>
    </row>
    <row r="90" spans="1:5" x14ac:dyDescent="0.25">
      <c r="A90" s="224">
        <v>2000010088</v>
      </c>
      <c r="B90" s="224" t="s">
        <v>8147</v>
      </c>
      <c r="C90" s="224" t="s">
        <v>894</v>
      </c>
      <c r="D90" s="224" t="s">
        <v>808</v>
      </c>
      <c r="E90" s="225">
        <v>6</v>
      </c>
    </row>
    <row r="91" spans="1:5" x14ac:dyDescent="0.25">
      <c r="A91" s="222">
        <v>2000010089</v>
      </c>
      <c r="B91" s="222" t="s">
        <v>8148</v>
      </c>
      <c r="C91" s="222" t="s">
        <v>894</v>
      </c>
      <c r="D91" s="222" t="s">
        <v>808</v>
      </c>
      <c r="E91" s="223">
        <v>6</v>
      </c>
    </row>
    <row r="92" spans="1:5" x14ac:dyDescent="0.25">
      <c r="A92" s="224">
        <v>2000010090</v>
      </c>
      <c r="B92" s="224" t="s">
        <v>8358</v>
      </c>
      <c r="C92" s="224" t="s">
        <v>894</v>
      </c>
      <c r="D92" s="224" t="s">
        <v>801</v>
      </c>
      <c r="E92" s="225">
        <v>0</v>
      </c>
    </row>
    <row r="93" spans="1:5" x14ac:dyDescent="0.25">
      <c r="A93" s="222">
        <v>2000010091</v>
      </c>
      <c r="B93" s="222" t="s">
        <v>8359</v>
      </c>
      <c r="C93" s="222" t="s">
        <v>894</v>
      </c>
      <c r="D93" s="222" t="s">
        <v>801</v>
      </c>
      <c r="E93" s="223">
        <v>0</v>
      </c>
    </row>
    <row r="94" spans="1:5" x14ac:dyDescent="0.25">
      <c r="A94" s="224">
        <v>2000010092</v>
      </c>
      <c r="B94" s="224" t="s">
        <v>8360</v>
      </c>
      <c r="C94" s="224" t="s">
        <v>894</v>
      </c>
      <c r="D94" s="224" t="s">
        <v>801</v>
      </c>
      <c r="E94" s="225">
        <v>0</v>
      </c>
    </row>
    <row r="95" spans="1:5" x14ac:dyDescent="0.25">
      <c r="A95" s="222">
        <v>2000010093</v>
      </c>
      <c r="B95" s="222" t="s">
        <v>12997</v>
      </c>
      <c r="C95" s="222" t="s">
        <v>894</v>
      </c>
      <c r="D95" s="222" t="s">
        <v>801</v>
      </c>
      <c r="E95" s="223">
        <v>0</v>
      </c>
    </row>
    <row r="96" spans="1:5" x14ac:dyDescent="0.25">
      <c r="A96" s="224">
        <v>2000010094</v>
      </c>
      <c r="B96" s="224" t="s">
        <v>12998</v>
      </c>
      <c r="C96" s="224" t="s">
        <v>894</v>
      </c>
      <c r="D96" s="224" t="s">
        <v>808</v>
      </c>
      <c r="E96" s="225">
        <v>12</v>
      </c>
    </row>
    <row r="97" spans="1:5" x14ac:dyDescent="0.25">
      <c r="A97" s="222">
        <v>2000020001</v>
      </c>
      <c r="B97" s="222" t="s">
        <v>1332</v>
      </c>
      <c r="C97" s="222" t="s">
        <v>894</v>
      </c>
      <c r="D97" s="222" t="s">
        <v>808</v>
      </c>
      <c r="E97" s="223">
        <v>12</v>
      </c>
    </row>
    <row r="98" spans="1:5" x14ac:dyDescent="0.25">
      <c r="A98" s="224">
        <v>2000020002</v>
      </c>
      <c r="B98" s="224" t="s">
        <v>9942</v>
      </c>
      <c r="C98" s="224" t="s">
        <v>894</v>
      </c>
      <c r="D98" s="224" t="s">
        <v>808</v>
      </c>
      <c r="E98" s="225">
        <v>12</v>
      </c>
    </row>
    <row r="99" spans="1:5" x14ac:dyDescent="0.25">
      <c r="A99" s="222">
        <v>2000020003</v>
      </c>
      <c r="B99" s="222" t="s">
        <v>9943</v>
      </c>
      <c r="C99" s="222" t="s">
        <v>894</v>
      </c>
      <c r="D99" s="222" t="s">
        <v>801</v>
      </c>
      <c r="E99" s="223">
        <v>0</v>
      </c>
    </row>
    <row r="100" spans="1:5" x14ac:dyDescent="0.25">
      <c r="A100" s="224">
        <v>2000020005</v>
      </c>
      <c r="B100" s="224" t="s">
        <v>1333</v>
      </c>
      <c r="C100" s="224" t="s">
        <v>894</v>
      </c>
      <c r="D100" s="224" t="s">
        <v>808</v>
      </c>
      <c r="E100" s="225">
        <v>12</v>
      </c>
    </row>
    <row r="101" spans="1:5" x14ac:dyDescent="0.25">
      <c r="A101" s="222">
        <v>2000020009</v>
      </c>
      <c r="B101" s="222" t="s">
        <v>915</v>
      </c>
      <c r="C101" s="222" t="s">
        <v>894</v>
      </c>
      <c r="D101" s="222" t="s">
        <v>808</v>
      </c>
      <c r="E101" s="223">
        <v>12</v>
      </c>
    </row>
    <row r="102" spans="1:5" x14ac:dyDescent="0.25">
      <c r="A102" s="224">
        <v>2000020010</v>
      </c>
      <c r="B102" s="224" t="s">
        <v>916</v>
      </c>
      <c r="C102" s="224" t="s">
        <v>894</v>
      </c>
      <c r="D102" s="224" t="s">
        <v>808</v>
      </c>
      <c r="E102" s="225">
        <v>6</v>
      </c>
    </row>
    <row r="103" spans="1:5" x14ac:dyDescent="0.25">
      <c r="A103" s="222">
        <v>2000020011</v>
      </c>
      <c r="B103" s="222" t="s">
        <v>917</v>
      </c>
      <c r="C103" s="222" t="s">
        <v>894</v>
      </c>
      <c r="D103" s="222" t="s">
        <v>808</v>
      </c>
      <c r="E103" s="223">
        <v>6</v>
      </c>
    </row>
    <row r="104" spans="1:5" x14ac:dyDescent="0.25">
      <c r="A104" s="224">
        <v>2000020012</v>
      </c>
      <c r="B104" s="224" t="s">
        <v>918</v>
      </c>
      <c r="C104" s="224" t="s">
        <v>894</v>
      </c>
      <c r="D104" s="224" t="s">
        <v>808</v>
      </c>
      <c r="E104" s="225">
        <v>6</v>
      </c>
    </row>
    <row r="105" spans="1:5" x14ac:dyDescent="0.25">
      <c r="A105" s="222">
        <v>2000020013</v>
      </c>
      <c r="B105" s="222" t="s">
        <v>1334</v>
      </c>
      <c r="C105" s="222" t="s">
        <v>894</v>
      </c>
      <c r="D105" s="222" t="s">
        <v>808</v>
      </c>
      <c r="E105" s="223">
        <v>6</v>
      </c>
    </row>
    <row r="106" spans="1:5" x14ac:dyDescent="0.25">
      <c r="A106" s="224">
        <v>2000020014</v>
      </c>
      <c r="B106" s="224" t="s">
        <v>919</v>
      </c>
      <c r="C106" s="224" t="s">
        <v>894</v>
      </c>
      <c r="D106" s="224" t="s">
        <v>808</v>
      </c>
      <c r="E106" s="225">
        <v>12</v>
      </c>
    </row>
    <row r="107" spans="1:5" x14ac:dyDescent="0.25">
      <c r="A107" s="222">
        <v>2000020016</v>
      </c>
      <c r="B107" s="222" t="s">
        <v>920</v>
      </c>
      <c r="C107" s="222" t="s">
        <v>894</v>
      </c>
      <c r="D107" s="222" t="s">
        <v>808</v>
      </c>
      <c r="E107" s="223">
        <v>6</v>
      </c>
    </row>
    <row r="108" spans="1:5" x14ac:dyDescent="0.25">
      <c r="A108" s="224">
        <v>2000020017</v>
      </c>
      <c r="B108" s="224" t="s">
        <v>921</v>
      </c>
      <c r="C108" s="224" t="s">
        <v>894</v>
      </c>
      <c r="D108" s="224" t="s">
        <v>808</v>
      </c>
      <c r="E108" s="225">
        <v>6</v>
      </c>
    </row>
    <row r="109" spans="1:5" x14ac:dyDescent="0.25">
      <c r="A109" s="222">
        <v>2000020018</v>
      </c>
      <c r="B109" s="222" t="s">
        <v>922</v>
      </c>
      <c r="C109" s="222" t="s">
        <v>894</v>
      </c>
      <c r="D109" s="222" t="s">
        <v>808</v>
      </c>
      <c r="E109" s="223">
        <v>12</v>
      </c>
    </row>
    <row r="110" spans="1:5" x14ac:dyDescent="0.25">
      <c r="A110" s="224">
        <v>2000020019</v>
      </c>
      <c r="B110" s="224" t="s">
        <v>923</v>
      </c>
      <c r="C110" s="224" t="s">
        <v>894</v>
      </c>
      <c r="D110" s="224" t="s">
        <v>808</v>
      </c>
      <c r="E110" s="225">
        <v>6</v>
      </c>
    </row>
    <row r="111" spans="1:5" x14ac:dyDescent="0.25">
      <c r="A111" s="222">
        <v>2000020020</v>
      </c>
      <c r="B111" s="222" t="s">
        <v>1335</v>
      </c>
      <c r="C111" s="222" t="s">
        <v>894</v>
      </c>
      <c r="D111" s="222" t="s">
        <v>808</v>
      </c>
      <c r="E111" s="223">
        <v>6</v>
      </c>
    </row>
    <row r="112" spans="1:5" x14ac:dyDescent="0.25">
      <c r="A112" s="224">
        <v>2000020022</v>
      </c>
      <c r="B112" s="224" t="s">
        <v>1336</v>
      </c>
      <c r="C112" s="224" t="s">
        <v>894</v>
      </c>
      <c r="D112" s="224" t="s">
        <v>808</v>
      </c>
      <c r="E112" s="225">
        <v>4</v>
      </c>
    </row>
    <row r="113" spans="1:5" x14ac:dyDescent="0.25">
      <c r="A113" s="222">
        <v>2000020023</v>
      </c>
      <c r="B113" s="222" t="s">
        <v>1337</v>
      </c>
      <c r="C113" s="222" t="s">
        <v>894</v>
      </c>
      <c r="D113" s="222" t="s">
        <v>808</v>
      </c>
      <c r="E113" s="223">
        <v>6</v>
      </c>
    </row>
    <row r="114" spans="1:5" x14ac:dyDescent="0.25">
      <c r="A114" s="224">
        <v>2000020024</v>
      </c>
      <c r="B114" s="224" t="s">
        <v>1338</v>
      </c>
      <c r="C114" s="224" t="s">
        <v>894</v>
      </c>
      <c r="D114" s="224" t="s">
        <v>801</v>
      </c>
      <c r="E114" s="225">
        <v>0</v>
      </c>
    </row>
    <row r="115" spans="1:5" x14ac:dyDescent="0.25">
      <c r="A115" s="222">
        <v>2000020028</v>
      </c>
      <c r="B115" s="222" t="s">
        <v>1339</v>
      </c>
      <c r="C115" s="222" t="s">
        <v>894</v>
      </c>
      <c r="D115" s="222" t="s">
        <v>801</v>
      </c>
      <c r="E115" s="223">
        <v>0</v>
      </c>
    </row>
    <row r="116" spans="1:5" x14ac:dyDescent="0.25">
      <c r="A116" s="224">
        <v>2000020032</v>
      </c>
      <c r="B116" s="224" t="s">
        <v>1340</v>
      </c>
      <c r="C116" s="224" t="s">
        <v>894</v>
      </c>
      <c r="D116" s="224" t="s">
        <v>801</v>
      </c>
      <c r="E116" s="225">
        <v>0</v>
      </c>
    </row>
    <row r="117" spans="1:5" x14ac:dyDescent="0.25">
      <c r="A117" s="222">
        <v>2000020033</v>
      </c>
      <c r="B117" s="222" t="s">
        <v>1341</v>
      </c>
      <c r="C117" s="222" t="s">
        <v>894</v>
      </c>
      <c r="D117" s="222" t="s">
        <v>801</v>
      </c>
      <c r="E117" s="223">
        <v>0</v>
      </c>
    </row>
    <row r="118" spans="1:5" x14ac:dyDescent="0.25">
      <c r="A118" s="224">
        <v>2000020034</v>
      </c>
      <c r="B118" s="224" t="s">
        <v>1342</v>
      </c>
      <c r="C118" s="224" t="s">
        <v>894</v>
      </c>
      <c r="D118" s="224" t="s">
        <v>801</v>
      </c>
      <c r="E118" s="225">
        <v>0</v>
      </c>
    </row>
    <row r="119" spans="1:5" x14ac:dyDescent="0.25">
      <c r="A119" s="222">
        <v>2000020035</v>
      </c>
      <c r="B119" s="222" t="s">
        <v>1343</v>
      </c>
      <c r="C119" s="222" t="s">
        <v>894</v>
      </c>
      <c r="D119" s="222" t="s">
        <v>801</v>
      </c>
      <c r="E119" s="223">
        <v>0</v>
      </c>
    </row>
    <row r="120" spans="1:5" x14ac:dyDescent="0.25">
      <c r="A120" s="224">
        <v>2000020036</v>
      </c>
      <c r="B120" s="224" t="s">
        <v>1344</v>
      </c>
      <c r="C120" s="224" t="s">
        <v>894</v>
      </c>
      <c r="D120" s="224" t="s">
        <v>801</v>
      </c>
      <c r="E120" s="225">
        <v>0</v>
      </c>
    </row>
    <row r="121" spans="1:5" x14ac:dyDescent="0.25">
      <c r="A121" s="222">
        <v>2000020037</v>
      </c>
      <c r="B121" s="222" t="s">
        <v>1345</v>
      </c>
      <c r="C121" s="222" t="s">
        <v>894</v>
      </c>
      <c r="D121" s="222" t="s">
        <v>801</v>
      </c>
      <c r="E121" s="223">
        <v>0</v>
      </c>
    </row>
    <row r="122" spans="1:5" x14ac:dyDescent="0.25">
      <c r="A122" s="224">
        <v>2000020038</v>
      </c>
      <c r="B122" s="224" t="s">
        <v>1346</v>
      </c>
      <c r="C122" s="224" t="s">
        <v>894</v>
      </c>
      <c r="D122" s="224" t="s">
        <v>801</v>
      </c>
      <c r="E122" s="225">
        <v>0</v>
      </c>
    </row>
    <row r="123" spans="1:5" x14ac:dyDescent="0.25">
      <c r="A123" s="222">
        <v>2000020039</v>
      </c>
      <c r="B123" s="222" t="s">
        <v>1347</v>
      </c>
      <c r="C123" s="222" t="s">
        <v>894</v>
      </c>
      <c r="D123" s="222" t="s">
        <v>801</v>
      </c>
      <c r="E123" s="223">
        <v>0</v>
      </c>
    </row>
    <row r="124" spans="1:5" x14ac:dyDescent="0.25">
      <c r="A124" s="224">
        <v>2000020040</v>
      </c>
      <c r="B124" s="224" t="s">
        <v>1348</v>
      </c>
      <c r="C124" s="224" t="s">
        <v>894</v>
      </c>
      <c r="D124" s="224" t="s">
        <v>801</v>
      </c>
      <c r="E124" s="225">
        <v>0</v>
      </c>
    </row>
    <row r="125" spans="1:5" x14ac:dyDescent="0.25">
      <c r="A125" s="222">
        <v>2000020041</v>
      </c>
      <c r="B125" s="222" t="s">
        <v>1349</v>
      </c>
      <c r="C125" s="222" t="s">
        <v>894</v>
      </c>
      <c r="D125" s="222" t="s">
        <v>801</v>
      </c>
      <c r="E125" s="223">
        <v>0</v>
      </c>
    </row>
    <row r="126" spans="1:5" x14ac:dyDescent="0.25">
      <c r="A126" s="224">
        <v>2000020042</v>
      </c>
      <c r="B126" s="224" t="s">
        <v>1350</v>
      </c>
      <c r="C126" s="224" t="s">
        <v>894</v>
      </c>
      <c r="D126" s="224" t="s">
        <v>801</v>
      </c>
      <c r="E126" s="225">
        <v>0</v>
      </c>
    </row>
    <row r="127" spans="1:5" x14ac:dyDescent="0.25">
      <c r="A127" s="222">
        <v>2000020043</v>
      </c>
      <c r="B127" s="222" t="s">
        <v>1351</v>
      </c>
      <c r="C127" s="222" t="s">
        <v>894</v>
      </c>
      <c r="D127" s="222" t="s">
        <v>801</v>
      </c>
      <c r="E127" s="223">
        <v>0</v>
      </c>
    </row>
    <row r="128" spans="1:5" x14ac:dyDescent="0.25">
      <c r="A128" s="224">
        <v>2000020045</v>
      </c>
      <c r="B128" s="224" t="s">
        <v>1352</v>
      </c>
      <c r="C128" s="224" t="s">
        <v>894</v>
      </c>
      <c r="D128" s="224" t="s">
        <v>801</v>
      </c>
      <c r="E128" s="225">
        <v>0</v>
      </c>
    </row>
    <row r="129" spans="1:5" x14ac:dyDescent="0.25">
      <c r="A129" s="222">
        <v>2000020046</v>
      </c>
      <c r="B129" s="222" t="s">
        <v>1353</v>
      </c>
      <c r="C129" s="222" t="s">
        <v>894</v>
      </c>
      <c r="D129" s="222" t="s">
        <v>801</v>
      </c>
      <c r="E129" s="223">
        <v>0</v>
      </c>
    </row>
    <row r="130" spans="1:5" x14ac:dyDescent="0.25">
      <c r="A130" s="224">
        <v>2000020047</v>
      </c>
      <c r="B130" s="224" t="s">
        <v>1354</v>
      </c>
      <c r="C130" s="224" t="s">
        <v>894</v>
      </c>
      <c r="D130" s="224" t="s">
        <v>808</v>
      </c>
      <c r="E130" s="225">
        <v>12</v>
      </c>
    </row>
    <row r="131" spans="1:5" x14ac:dyDescent="0.25">
      <c r="A131" s="222">
        <v>2000020048</v>
      </c>
      <c r="B131" s="222" t="s">
        <v>1355</v>
      </c>
      <c r="C131" s="222" t="s">
        <v>894</v>
      </c>
      <c r="D131" s="222" t="s">
        <v>801</v>
      </c>
      <c r="E131" s="223">
        <v>0</v>
      </c>
    </row>
    <row r="132" spans="1:5" x14ac:dyDescent="0.25">
      <c r="A132" s="224">
        <v>2000020049</v>
      </c>
      <c r="B132" s="224" t="s">
        <v>1356</v>
      </c>
      <c r="C132" s="224" t="s">
        <v>894</v>
      </c>
      <c r="D132" s="224" t="s">
        <v>801</v>
      </c>
      <c r="E132" s="225">
        <v>0</v>
      </c>
    </row>
    <row r="133" spans="1:5" x14ac:dyDescent="0.25">
      <c r="A133" s="222">
        <v>2000020050</v>
      </c>
      <c r="B133" s="222" t="s">
        <v>924</v>
      </c>
      <c r="C133" s="222" t="s">
        <v>894</v>
      </c>
      <c r="D133" s="222" t="s">
        <v>808</v>
      </c>
      <c r="E133" s="223">
        <v>6</v>
      </c>
    </row>
    <row r="134" spans="1:5" x14ac:dyDescent="0.25">
      <c r="A134" s="224">
        <v>2000020051</v>
      </c>
      <c r="B134" s="224" t="s">
        <v>925</v>
      </c>
      <c r="C134" s="224" t="s">
        <v>894</v>
      </c>
      <c r="D134" s="224" t="s">
        <v>808</v>
      </c>
      <c r="E134" s="225">
        <v>6</v>
      </c>
    </row>
    <row r="135" spans="1:5" x14ac:dyDescent="0.25">
      <c r="A135" s="222">
        <v>2000020052</v>
      </c>
      <c r="B135" s="222" t="s">
        <v>926</v>
      </c>
      <c r="C135" s="222" t="s">
        <v>894</v>
      </c>
      <c r="D135" s="222" t="s">
        <v>808</v>
      </c>
      <c r="E135" s="223">
        <v>6</v>
      </c>
    </row>
    <row r="136" spans="1:5" x14ac:dyDescent="0.25">
      <c r="A136" s="224">
        <v>2000020053</v>
      </c>
      <c r="B136" s="224" t="s">
        <v>927</v>
      </c>
      <c r="C136" s="224" t="s">
        <v>894</v>
      </c>
      <c r="D136" s="224" t="s">
        <v>808</v>
      </c>
      <c r="E136" s="225">
        <v>6</v>
      </c>
    </row>
    <row r="137" spans="1:5" x14ac:dyDescent="0.25">
      <c r="A137" s="222">
        <v>2000020054</v>
      </c>
      <c r="B137" s="222" t="s">
        <v>928</v>
      </c>
      <c r="C137" s="222" t="s">
        <v>894</v>
      </c>
      <c r="D137" s="222" t="s">
        <v>808</v>
      </c>
      <c r="E137" s="223">
        <v>6</v>
      </c>
    </row>
    <row r="138" spans="1:5" x14ac:dyDescent="0.25">
      <c r="A138" s="224">
        <v>2000020055</v>
      </c>
      <c r="B138" s="224" t="s">
        <v>929</v>
      </c>
      <c r="C138" s="224" t="s">
        <v>894</v>
      </c>
      <c r="D138" s="224" t="s">
        <v>808</v>
      </c>
      <c r="E138" s="225">
        <v>6</v>
      </c>
    </row>
    <row r="139" spans="1:5" x14ac:dyDescent="0.25">
      <c r="A139" s="222">
        <v>2000020056</v>
      </c>
      <c r="B139" s="222" t="s">
        <v>930</v>
      </c>
      <c r="C139" s="222" t="s">
        <v>894</v>
      </c>
      <c r="D139" s="222" t="s">
        <v>808</v>
      </c>
      <c r="E139" s="223">
        <v>6</v>
      </c>
    </row>
    <row r="140" spans="1:5" x14ac:dyDescent="0.25">
      <c r="A140" s="224">
        <v>2000020057</v>
      </c>
      <c r="B140" s="224" t="s">
        <v>931</v>
      </c>
      <c r="C140" s="224" t="s">
        <v>894</v>
      </c>
      <c r="D140" s="224" t="s">
        <v>808</v>
      </c>
      <c r="E140" s="225">
        <v>6</v>
      </c>
    </row>
    <row r="141" spans="1:5" x14ac:dyDescent="0.25">
      <c r="A141" s="222">
        <v>2000020058</v>
      </c>
      <c r="B141" s="222" t="s">
        <v>1357</v>
      </c>
      <c r="C141" s="222" t="s">
        <v>894</v>
      </c>
      <c r="D141" s="222" t="s">
        <v>801</v>
      </c>
      <c r="E141" s="223">
        <v>0</v>
      </c>
    </row>
    <row r="142" spans="1:5" x14ac:dyDescent="0.25">
      <c r="A142" s="224">
        <v>2000020059</v>
      </c>
      <c r="B142" s="224" t="s">
        <v>1358</v>
      </c>
      <c r="C142" s="224" t="s">
        <v>894</v>
      </c>
      <c r="D142" s="224" t="s">
        <v>801</v>
      </c>
      <c r="E142" s="225">
        <v>0</v>
      </c>
    </row>
    <row r="143" spans="1:5" x14ac:dyDescent="0.25">
      <c r="A143" s="222">
        <v>2000020060</v>
      </c>
      <c r="B143" s="222" t="s">
        <v>1359</v>
      </c>
      <c r="C143" s="222" t="s">
        <v>894</v>
      </c>
      <c r="D143" s="222" t="s">
        <v>801</v>
      </c>
      <c r="E143" s="223">
        <v>0</v>
      </c>
    </row>
    <row r="144" spans="1:5" x14ac:dyDescent="0.25">
      <c r="A144" s="224">
        <v>2000020061</v>
      </c>
      <c r="B144" s="224" t="s">
        <v>1360</v>
      </c>
      <c r="C144" s="224" t="s">
        <v>894</v>
      </c>
      <c r="D144" s="224" t="s">
        <v>801</v>
      </c>
      <c r="E144" s="225">
        <v>0</v>
      </c>
    </row>
    <row r="145" spans="1:5" x14ac:dyDescent="0.25">
      <c r="A145" s="222">
        <v>2000020062</v>
      </c>
      <c r="B145" s="222" t="s">
        <v>1361</v>
      </c>
      <c r="C145" s="222" t="s">
        <v>894</v>
      </c>
      <c r="D145" s="222" t="s">
        <v>801</v>
      </c>
      <c r="E145" s="223">
        <v>0</v>
      </c>
    </row>
    <row r="146" spans="1:5" x14ac:dyDescent="0.25">
      <c r="A146" s="224">
        <v>2000020063</v>
      </c>
      <c r="B146" s="224" t="s">
        <v>1362</v>
      </c>
      <c r="C146" s="224" t="s">
        <v>894</v>
      </c>
      <c r="D146" s="224" t="s">
        <v>801</v>
      </c>
      <c r="E146" s="225">
        <v>0</v>
      </c>
    </row>
    <row r="147" spans="1:5" x14ac:dyDescent="0.25">
      <c r="A147" s="222">
        <v>2000020064</v>
      </c>
      <c r="B147" s="222" t="s">
        <v>1363</v>
      </c>
      <c r="C147" s="222" t="s">
        <v>894</v>
      </c>
      <c r="D147" s="222" t="s">
        <v>808</v>
      </c>
      <c r="E147" s="223">
        <v>6</v>
      </c>
    </row>
    <row r="148" spans="1:5" x14ac:dyDescent="0.25">
      <c r="A148" s="224">
        <v>2000020065</v>
      </c>
      <c r="B148" s="224" t="s">
        <v>5509</v>
      </c>
      <c r="C148" s="224" t="s">
        <v>894</v>
      </c>
      <c r="D148" s="224" t="s">
        <v>801</v>
      </c>
      <c r="E148" s="225">
        <v>0</v>
      </c>
    </row>
    <row r="149" spans="1:5" x14ac:dyDescent="0.25">
      <c r="A149" s="222">
        <v>2000020066</v>
      </c>
      <c r="B149" s="222" t="s">
        <v>5055</v>
      </c>
      <c r="C149" s="222" t="s">
        <v>894</v>
      </c>
      <c r="D149" s="222" t="s">
        <v>808</v>
      </c>
      <c r="E149" s="223">
        <v>6</v>
      </c>
    </row>
    <row r="150" spans="1:5" x14ac:dyDescent="0.25">
      <c r="A150" s="224">
        <v>2000020067</v>
      </c>
      <c r="B150" s="224" t="s">
        <v>7425</v>
      </c>
      <c r="C150" s="224" t="s">
        <v>894</v>
      </c>
      <c r="D150" s="224" t="s">
        <v>801</v>
      </c>
      <c r="E150" s="225">
        <v>0</v>
      </c>
    </row>
    <row r="151" spans="1:5" x14ac:dyDescent="0.25">
      <c r="A151" s="222">
        <v>2000020068</v>
      </c>
      <c r="B151" s="222" t="s">
        <v>7426</v>
      </c>
      <c r="C151" s="222" t="s">
        <v>894</v>
      </c>
      <c r="D151" s="222" t="s">
        <v>801</v>
      </c>
      <c r="E151" s="223">
        <v>0</v>
      </c>
    </row>
    <row r="152" spans="1:5" x14ac:dyDescent="0.25">
      <c r="A152" s="224">
        <v>2000020069</v>
      </c>
      <c r="B152" s="224" t="s">
        <v>6222</v>
      </c>
      <c r="C152" s="224" t="s">
        <v>894</v>
      </c>
      <c r="D152" s="224" t="s">
        <v>808</v>
      </c>
      <c r="E152" s="225">
        <v>6</v>
      </c>
    </row>
    <row r="153" spans="1:5" x14ac:dyDescent="0.25">
      <c r="A153" s="222">
        <v>2000020070</v>
      </c>
      <c r="B153" s="222" t="s">
        <v>7427</v>
      </c>
      <c r="C153" s="222" t="s">
        <v>894</v>
      </c>
      <c r="D153" s="222" t="s">
        <v>808</v>
      </c>
      <c r="E153" s="223">
        <v>6</v>
      </c>
    </row>
    <row r="154" spans="1:5" x14ac:dyDescent="0.25">
      <c r="A154" s="224">
        <v>2000030001</v>
      </c>
      <c r="B154" s="224" t="s">
        <v>932</v>
      </c>
      <c r="C154" s="224" t="s">
        <v>894</v>
      </c>
      <c r="D154" s="224" t="s">
        <v>808</v>
      </c>
      <c r="E154" s="225">
        <v>6</v>
      </c>
    </row>
    <row r="155" spans="1:5" x14ac:dyDescent="0.25">
      <c r="A155" s="222">
        <v>2000030002</v>
      </c>
      <c r="B155" s="222" t="s">
        <v>933</v>
      </c>
      <c r="C155" s="222" t="s">
        <v>894</v>
      </c>
      <c r="D155" s="222" t="s">
        <v>808</v>
      </c>
      <c r="E155" s="223">
        <v>6</v>
      </c>
    </row>
    <row r="156" spans="1:5" x14ac:dyDescent="0.25">
      <c r="A156" s="224">
        <v>2000030003</v>
      </c>
      <c r="B156" s="224" t="s">
        <v>1364</v>
      </c>
      <c r="C156" s="224" t="s">
        <v>894</v>
      </c>
      <c r="D156" s="224" t="s">
        <v>808</v>
      </c>
      <c r="E156" s="225">
        <v>6</v>
      </c>
    </row>
    <row r="157" spans="1:5" x14ac:dyDescent="0.25">
      <c r="A157" s="222">
        <v>2000030004</v>
      </c>
      <c r="B157" s="222" t="s">
        <v>934</v>
      </c>
      <c r="C157" s="222" t="s">
        <v>894</v>
      </c>
      <c r="D157" s="222" t="s">
        <v>808</v>
      </c>
      <c r="E157" s="223">
        <v>6</v>
      </c>
    </row>
    <row r="158" spans="1:5" x14ac:dyDescent="0.25">
      <c r="A158" s="224">
        <v>2000030005</v>
      </c>
      <c r="B158" s="224" t="s">
        <v>1365</v>
      </c>
      <c r="C158" s="224" t="s">
        <v>894</v>
      </c>
      <c r="D158" s="224" t="s">
        <v>808</v>
      </c>
      <c r="E158" s="225">
        <v>6</v>
      </c>
    </row>
    <row r="159" spans="1:5" x14ac:dyDescent="0.25">
      <c r="A159" s="222">
        <v>2000030006</v>
      </c>
      <c r="B159" s="222" t="s">
        <v>1366</v>
      </c>
      <c r="C159" s="222" t="s">
        <v>894</v>
      </c>
      <c r="D159" s="222" t="s">
        <v>808</v>
      </c>
      <c r="E159" s="223">
        <v>6</v>
      </c>
    </row>
    <row r="160" spans="1:5" x14ac:dyDescent="0.25">
      <c r="A160" s="224">
        <v>2000030007</v>
      </c>
      <c r="B160" s="224" t="s">
        <v>935</v>
      </c>
      <c r="C160" s="224" t="s">
        <v>894</v>
      </c>
      <c r="D160" s="224" t="s">
        <v>808</v>
      </c>
      <c r="E160" s="225">
        <v>6</v>
      </c>
    </row>
    <row r="161" spans="1:5" x14ac:dyDescent="0.25">
      <c r="A161" s="222">
        <v>2000030008</v>
      </c>
      <c r="B161" s="222" t="s">
        <v>1367</v>
      </c>
      <c r="C161" s="222" t="s">
        <v>894</v>
      </c>
      <c r="D161" s="222" t="s">
        <v>808</v>
      </c>
      <c r="E161" s="223">
        <v>6</v>
      </c>
    </row>
    <row r="162" spans="1:5" x14ac:dyDescent="0.25">
      <c r="A162" s="224">
        <v>2000030009</v>
      </c>
      <c r="B162" s="224" t="s">
        <v>936</v>
      </c>
      <c r="C162" s="224" t="s">
        <v>894</v>
      </c>
      <c r="D162" s="224" t="s">
        <v>808</v>
      </c>
      <c r="E162" s="225">
        <v>12</v>
      </c>
    </row>
    <row r="163" spans="1:5" x14ac:dyDescent="0.25">
      <c r="A163" s="222">
        <v>2000030010</v>
      </c>
      <c r="B163" s="222" t="s">
        <v>937</v>
      </c>
      <c r="C163" s="222" t="s">
        <v>894</v>
      </c>
      <c r="D163" s="222" t="s">
        <v>808</v>
      </c>
      <c r="E163" s="223">
        <v>12</v>
      </c>
    </row>
    <row r="164" spans="1:5" x14ac:dyDescent="0.25">
      <c r="A164" s="224">
        <v>2000030011</v>
      </c>
      <c r="B164" s="224" t="s">
        <v>938</v>
      </c>
      <c r="C164" s="224" t="s">
        <v>894</v>
      </c>
      <c r="D164" s="224" t="s">
        <v>808</v>
      </c>
      <c r="E164" s="225">
        <v>12</v>
      </c>
    </row>
    <row r="165" spans="1:5" x14ac:dyDescent="0.25">
      <c r="A165" s="222">
        <v>2000030012</v>
      </c>
      <c r="B165" s="222" t="s">
        <v>1368</v>
      </c>
      <c r="C165" s="222" t="s">
        <v>894</v>
      </c>
      <c r="D165" s="222" t="s">
        <v>801</v>
      </c>
      <c r="E165" s="223">
        <v>6</v>
      </c>
    </row>
    <row r="166" spans="1:5" x14ac:dyDescent="0.25">
      <c r="A166" s="224">
        <v>2000030013</v>
      </c>
      <c r="B166" s="224" t="s">
        <v>1369</v>
      </c>
      <c r="C166" s="224" t="s">
        <v>894</v>
      </c>
      <c r="D166" s="224" t="s">
        <v>801</v>
      </c>
      <c r="E166" s="225">
        <v>0</v>
      </c>
    </row>
    <row r="167" spans="1:5" x14ac:dyDescent="0.25">
      <c r="A167" s="222">
        <v>2000030014</v>
      </c>
      <c r="B167" s="222" t="s">
        <v>1370</v>
      </c>
      <c r="C167" s="222" t="s">
        <v>894</v>
      </c>
      <c r="D167" s="222" t="s">
        <v>801</v>
      </c>
      <c r="E167" s="223">
        <v>0</v>
      </c>
    </row>
    <row r="168" spans="1:5" x14ac:dyDescent="0.25">
      <c r="A168" s="224">
        <v>2000030015</v>
      </c>
      <c r="B168" s="224" t="s">
        <v>1371</v>
      </c>
      <c r="C168" s="224" t="s">
        <v>894</v>
      </c>
      <c r="D168" s="224" t="s">
        <v>801</v>
      </c>
      <c r="E168" s="225">
        <v>0</v>
      </c>
    </row>
    <row r="169" spans="1:5" x14ac:dyDescent="0.25">
      <c r="A169" s="222">
        <v>2000030016</v>
      </c>
      <c r="B169" s="222" t="s">
        <v>1372</v>
      </c>
      <c r="C169" s="222" t="s">
        <v>894</v>
      </c>
      <c r="D169" s="222" t="s">
        <v>801</v>
      </c>
      <c r="E169" s="223">
        <v>0</v>
      </c>
    </row>
    <row r="170" spans="1:5" x14ac:dyDescent="0.25">
      <c r="A170" s="224">
        <v>2000030017</v>
      </c>
      <c r="B170" s="224" t="s">
        <v>1373</v>
      </c>
      <c r="C170" s="224" t="s">
        <v>894</v>
      </c>
      <c r="D170" s="224" t="s">
        <v>801</v>
      </c>
      <c r="E170" s="225">
        <v>0</v>
      </c>
    </row>
    <row r="171" spans="1:5" x14ac:dyDescent="0.25">
      <c r="A171" s="222">
        <v>2000030018</v>
      </c>
      <c r="B171" s="222" t="s">
        <v>1374</v>
      </c>
      <c r="C171" s="222" t="s">
        <v>894</v>
      </c>
      <c r="D171" s="222" t="s">
        <v>801</v>
      </c>
      <c r="E171" s="223">
        <v>0</v>
      </c>
    </row>
    <row r="172" spans="1:5" x14ac:dyDescent="0.25">
      <c r="A172" s="224">
        <v>2000030019</v>
      </c>
      <c r="B172" s="224" t="s">
        <v>1375</v>
      </c>
      <c r="C172" s="224" t="s">
        <v>894</v>
      </c>
      <c r="D172" s="224" t="s">
        <v>801</v>
      </c>
      <c r="E172" s="225">
        <v>0</v>
      </c>
    </row>
    <row r="173" spans="1:5" x14ac:dyDescent="0.25">
      <c r="A173" s="222">
        <v>2000030020</v>
      </c>
      <c r="B173" s="222" t="s">
        <v>1376</v>
      </c>
      <c r="C173" s="222" t="s">
        <v>894</v>
      </c>
      <c r="D173" s="222" t="s">
        <v>801</v>
      </c>
      <c r="E173" s="223">
        <v>0</v>
      </c>
    </row>
    <row r="174" spans="1:5" x14ac:dyDescent="0.25">
      <c r="A174" s="224">
        <v>2000030021</v>
      </c>
      <c r="B174" s="224" t="s">
        <v>1377</v>
      </c>
      <c r="C174" s="224" t="s">
        <v>894</v>
      </c>
      <c r="D174" s="224" t="s">
        <v>801</v>
      </c>
      <c r="E174" s="225">
        <v>0</v>
      </c>
    </row>
    <row r="175" spans="1:5" x14ac:dyDescent="0.25">
      <c r="A175" s="222">
        <v>2000030022</v>
      </c>
      <c r="B175" s="222" t="s">
        <v>1378</v>
      </c>
      <c r="C175" s="222" t="s">
        <v>894</v>
      </c>
      <c r="D175" s="222" t="s">
        <v>801</v>
      </c>
      <c r="E175" s="223">
        <v>0</v>
      </c>
    </row>
    <row r="176" spans="1:5" x14ac:dyDescent="0.25">
      <c r="A176" s="224">
        <v>2000030023</v>
      </c>
      <c r="B176" s="224" t="s">
        <v>1379</v>
      </c>
      <c r="C176" s="224" t="s">
        <v>894</v>
      </c>
      <c r="D176" s="224" t="s">
        <v>801</v>
      </c>
      <c r="E176" s="225">
        <v>0</v>
      </c>
    </row>
    <row r="177" spans="1:5" x14ac:dyDescent="0.25">
      <c r="A177" s="222">
        <v>2000030024</v>
      </c>
      <c r="B177" s="222" t="s">
        <v>5510</v>
      </c>
      <c r="C177" s="222" t="s">
        <v>894</v>
      </c>
      <c r="D177" s="222" t="s">
        <v>808</v>
      </c>
      <c r="E177" s="223">
        <v>12</v>
      </c>
    </row>
    <row r="178" spans="1:5" x14ac:dyDescent="0.25">
      <c r="A178" s="224">
        <v>2000030025</v>
      </c>
      <c r="B178" s="224" t="s">
        <v>9833</v>
      </c>
      <c r="C178" s="224" t="s">
        <v>894</v>
      </c>
      <c r="D178" s="224" t="s">
        <v>808</v>
      </c>
      <c r="E178" s="225">
        <v>6</v>
      </c>
    </row>
    <row r="179" spans="1:5" x14ac:dyDescent="0.25">
      <c r="A179" s="222">
        <v>2000030026</v>
      </c>
      <c r="B179" s="222" t="s">
        <v>4280</v>
      </c>
      <c r="C179" s="222" t="s">
        <v>894</v>
      </c>
      <c r="D179" s="222" t="s">
        <v>808</v>
      </c>
      <c r="E179" s="223">
        <v>12</v>
      </c>
    </row>
    <row r="180" spans="1:5" x14ac:dyDescent="0.25">
      <c r="A180" s="224">
        <v>2000030027</v>
      </c>
      <c r="B180" s="224" t="s">
        <v>9834</v>
      </c>
      <c r="C180" s="224" t="s">
        <v>894</v>
      </c>
      <c r="D180" s="224" t="s">
        <v>808</v>
      </c>
      <c r="E180" s="225">
        <v>6</v>
      </c>
    </row>
    <row r="181" spans="1:5" x14ac:dyDescent="0.25">
      <c r="A181" s="222">
        <v>2000030028</v>
      </c>
      <c r="B181" s="222" t="s">
        <v>4281</v>
      </c>
      <c r="C181" s="222" t="s">
        <v>894</v>
      </c>
      <c r="D181" s="222" t="s">
        <v>808</v>
      </c>
      <c r="E181" s="223">
        <v>12</v>
      </c>
    </row>
    <row r="182" spans="1:5" x14ac:dyDescent="0.25">
      <c r="A182" s="224">
        <v>2000030029</v>
      </c>
      <c r="B182" s="224" t="s">
        <v>5511</v>
      </c>
      <c r="C182" s="224" t="s">
        <v>894</v>
      </c>
      <c r="D182" s="224" t="s">
        <v>801</v>
      </c>
      <c r="E182" s="225">
        <v>0</v>
      </c>
    </row>
    <row r="183" spans="1:5" x14ac:dyDescent="0.25">
      <c r="A183" s="222">
        <v>2000030030</v>
      </c>
      <c r="B183" s="222" t="s">
        <v>5512</v>
      </c>
      <c r="C183" s="222" t="s">
        <v>894</v>
      </c>
      <c r="D183" s="222" t="s">
        <v>801</v>
      </c>
      <c r="E183" s="223">
        <v>0</v>
      </c>
    </row>
    <row r="184" spans="1:5" x14ac:dyDescent="0.25">
      <c r="A184" s="224">
        <v>2000030031</v>
      </c>
      <c r="B184" s="224" t="s">
        <v>5513</v>
      </c>
      <c r="C184" s="224" t="s">
        <v>894</v>
      </c>
      <c r="D184" s="224" t="s">
        <v>801</v>
      </c>
      <c r="E184" s="225">
        <v>0</v>
      </c>
    </row>
    <row r="185" spans="1:5" x14ac:dyDescent="0.25">
      <c r="A185" s="222">
        <v>2000030032</v>
      </c>
      <c r="B185" s="222" t="s">
        <v>9578</v>
      </c>
      <c r="C185" s="222" t="s">
        <v>894</v>
      </c>
      <c r="D185" s="222" t="s">
        <v>808</v>
      </c>
      <c r="E185" s="223">
        <v>6</v>
      </c>
    </row>
    <row r="186" spans="1:5" x14ac:dyDescent="0.25">
      <c r="A186" s="224">
        <v>2000040001</v>
      </c>
      <c r="B186" s="224" t="s">
        <v>939</v>
      </c>
      <c r="C186" s="224" t="s">
        <v>894</v>
      </c>
      <c r="D186" s="224" t="s">
        <v>808</v>
      </c>
      <c r="E186" s="225">
        <v>12</v>
      </c>
    </row>
    <row r="187" spans="1:5" x14ac:dyDescent="0.25">
      <c r="A187" s="222">
        <v>2000040002</v>
      </c>
      <c r="B187" s="222" t="s">
        <v>1380</v>
      </c>
      <c r="C187" s="222" t="s">
        <v>894</v>
      </c>
      <c r="D187" s="222" t="s">
        <v>811</v>
      </c>
      <c r="E187" s="223">
        <v>12</v>
      </c>
    </row>
    <row r="188" spans="1:5" x14ac:dyDescent="0.25">
      <c r="A188" s="224">
        <v>2000040003</v>
      </c>
      <c r="B188" s="224" t="s">
        <v>940</v>
      </c>
      <c r="C188" s="224" t="s">
        <v>894</v>
      </c>
      <c r="D188" s="224" t="s">
        <v>811</v>
      </c>
      <c r="E188" s="225">
        <v>12</v>
      </c>
    </row>
    <row r="189" spans="1:5" x14ac:dyDescent="0.25">
      <c r="A189" s="222">
        <v>2000040004</v>
      </c>
      <c r="B189" s="222" t="s">
        <v>941</v>
      </c>
      <c r="C189" s="222" t="s">
        <v>894</v>
      </c>
      <c r="D189" s="222" t="s">
        <v>808</v>
      </c>
      <c r="E189" s="223">
        <v>12</v>
      </c>
    </row>
    <row r="190" spans="1:5" x14ac:dyDescent="0.25">
      <c r="A190" s="224">
        <v>2000040005</v>
      </c>
      <c r="B190" s="224" t="s">
        <v>942</v>
      </c>
      <c r="C190" s="224" t="s">
        <v>894</v>
      </c>
      <c r="D190" s="224" t="s">
        <v>808</v>
      </c>
      <c r="E190" s="225">
        <v>12</v>
      </c>
    </row>
    <row r="191" spans="1:5" x14ac:dyDescent="0.25">
      <c r="A191" s="222">
        <v>2000040006</v>
      </c>
      <c r="B191" s="222" t="s">
        <v>1381</v>
      </c>
      <c r="C191" s="222" t="s">
        <v>894</v>
      </c>
      <c r="D191" s="222" t="s">
        <v>811</v>
      </c>
      <c r="E191" s="223">
        <v>23</v>
      </c>
    </row>
    <row r="192" spans="1:5" x14ac:dyDescent="0.25">
      <c r="A192" s="224">
        <v>2000040007</v>
      </c>
      <c r="B192" s="224" t="s">
        <v>1382</v>
      </c>
      <c r="C192" s="224" t="s">
        <v>894</v>
      </c>
      <c r="D192" s="224" t="s">
        <v>811</v>
      </c>
      <c r="E192" s="225">
        <v>24</v>
      </c>
    </row>
    <row r="193" spans="1:5" x14ac:dyDescent="0.25">
      <c r="A193" s="222">
        <v>2000040008</v>
      </c>
      <c r="B193" s="222" t="s">
        <v>943</v>
      </c>
      <c r="C193" s="222" t="s">
        <v>894</v>
      </c>
      <c r="D193" s="222" t="s">
        <v>811</v>
      </c>
      <c r="E193" s="223">
        <v>6</v>
      </c>
    </row>
    <row r="194" spans="1:5" x14ac:dyDescent="0.25">
      <c r="A194" s="224">
        <v>2000040009</v>
      </c>
      <c r="B194" s="224" t="s">
        <v>1383</v>
      </c>
      <c r="C194" s="224" t="s">
        <v>894</v>
      </c>
      <c r="D194" s="224" t="s">
        <v>808</v>
      </c>
      <c r="E194" s="225">
        <v>0</v>
      </c>
    </row>
    <row r="195" spans="1:5" x14ac:dyDescent="0.25">
      <c r="A195" s="222">
        <v>2000040010</v>
      </c>
      <c r="B195" s="222" t="s">
        <v>944</v>
      </c>
      <c r="C195" s="222" t="s">
        <v>894</v>
      </c>
      <c r="D195" s="222" t="s">
        <v>808</v>
      </c>
      <c r="E195" s="223">
        <v>12</v>
      </c>
    </row>
    <row r="196" spans="1:5" x14ac:dyDescent="0.25">
      <c r="A196" s="224">
        <v>2000040011</v>
      </c>
      <c r="B196" s="224" t="s">
        <v>1384</v>
      </c>
      <c r="C196" s="224" t="s">
        <v>894</v>
      </c>
      <c r="D196" s="224" t="s">
        <v>808</v>
      </c>
      <c r="E196" s="225">
        <v>12</v>
      </c>
    </row>
    <row r="197" spans="1:5" x14ac:dyDescent="0.25">
      <c r="A197" s="222">
        <v>2000040012</v>
      </c>
      <c r="B197" s="222" t="s">
        <v>1385</v>
      </c>
      <c r="C197" s="222" t="s">
        <v>894</v>
      </c>
      <c r="D197" s="222" t="s">
        <v>808</v>
      </c>
      <c r="E197" s="223">
        <v>12</v>
      </c>
    </row>
    <row r="198" spans="1:5" x14ac:dyDescent="0.25">
      <c r="A198" s="224">
        <v>2000040013</v>
      </c>
      <c r="B198" s="224" t="s">
        <v>1386</v>
      </c>
      <c r="C198" s="224" t="s">
        <v>894</v>
      </c>
      <c r="D198" s="224" t="s">
        <v>811</v>
      </c>
      <c r="E198" s="225">
        <v>12</v>
      </c>
    </row>
    <row r="199" spans="1:5" x14ac:dyDescent="0.25">
      <c r="A199" s="222">
        <v>2000040014</v>
      </c>
      <c r="B199" s="222" t="s">
        <v>945</v>
      </c>
      <c r="C199" s="222" t="s">
        <v>894</v>
      </c>
      <c r="D199" s="222" t="s">
        <v>808</v>
      </c>
      <c r="E199" s="223">
        <v>12</v>
      </c>
    </row>
    <row r="200" spans="1:5" x14ac:dyDescent="0.25">
      <c r="A200" s="224">
        <v>2000040015</v>
      </c>
      <c r="B200" s="224" t="s">
        <v>946</v>
      </c>
      <c r="C200" s="224" t="s">
        <v>894</v>
      </c>
      <c r="D200" s="224" t="s">
        <v>808</v>
      </c>
      <c r="E200" s="225">
        <v>12</v>
      </c>
    </row>
    <row r="201" spans="1:5" x14ac:dyDescent="0.25">
      <c r="A201" s="222">
        <v>2000040016</v>
      </c>
      <c r="B201" s="222" t="s">
        <v>947</v>
      </c>
      <c r="C201" s="222" t="s">
        <v>894</v>
      </c>
      <c r="D201" s="222" t="s">
        <v>811</v>
      </c>
      <c r="E201" s="223">
        <v>23</v>
      </c>
    </row>
    <row r="202" spans="1:5" x14ac:dyDescent="0.25">
      <c r="A202" s="224">
        <v>2000040017</v>
      </c>
      <c r="B202" s="224" t="s">
        <v>948</v>
      </c>
      <c r="C202" s="224" t="s">
        <v>894</v>
      </c>
      <c r="D202" s="224" t="s">
        <v>811</v>
      </c>
      <c r="E202" s="225">
        <v>24</v>
      </c>
    </row>
    <row r="203" spans="1:5" x14ac:dyDescent="0.25">
      <c r="A203" s="222">
        <v>2000040018</v>
      </c>
      <c r="B203" s="222" t="s">
        <v>949</v>
      </c>
      <c r="C203" s="222" t="s">
        <v>894</v>
      </c>
      <c r="D203" s="222" t="s">
        <v>811</v>
      </c>
      <c r="E203" s="223">
        <v>6</v>
      </c>
    </row>
    <row r="204" spans="1:5" x14ac:dyDescent="0.25">
      <c r="A204" s="224">
        <v>2000040019</v>
      </c>
      <c r="B204" s="224" t="s">
        <v>1387</v>
      </c>
      <c r="C204" s="224" t="s">
        <v>894</v>
      </c>
      <c r="D204" s="224" t="s">
        <v>801</v>
      </c>
      <c r="E204" s="225">
        <v>0</v>
      </c>
    </row>
    <row r="205" spans="1:5" x14ac:dyDescent="0.25">
      <c r="A205" s="222">
        <v>2000040020</v>
      </c>
      <c r="B205" s="222" t="s">
        <v>1388</v>
      </c>
      <c r="C205" s="222" t="s">
        <v>894</v>
      </c>
      <c r="D205" s="222" t="s">
        <v>801</v>
      </c>
      <c r="E205" s="223">
        <v>0</v>
      </c>
    </row>
    <row r="206" spans="1:5" x14ac:dyDescent="0.25">
      <c r="A206" s="224">
        <v>2000040021</v>
      </c>
      <c r="B206" s="224" t="s">
        <v>1389</v>
      </c>
      <c r="C206" s="224" t="s">
        <v>894</v>
      </c>
      <c r="D206" s="224" t="s">
        <v>801</v>
      </c>
      <c r="E206" s="225">
        <v>0</v>
      </c>
    </row>
    <row r="207" spans="1:5" x14ac:dyDescent="0.25">
      <c r="A207" s="222">
        <v>2000040022</v>
      </c>
      <c r="B207" s="222" t="s">
        <v>1390</v>
      </c>
      <c r="C207" s="222" t="s">
        <v>894</v>
      </c>
      <c r="D207" s="222" t="s">
        <v>801</v>
      </c>
      <c r="E207" s="223">
        <v>0</v>
      </c>
    </row>
    <row r="208" spans="1:5" x14ac:dyDescent="0.25">
      <c r="A208" s="224">
        <v>2000040023</v>
      </c>
      <c r="B208" s="224" t="s">
        <v>1391</v>
      </c>
      <c r="C208" s="224" t="s">
        <v>894</v>
      </c>
      <c r="D208" s="224" t="s">
        <v>801</v>
      </c>
      <c r="E208" s="225">
        <v>0</v>
      </c>
    </row>
    <row r="209" spans="1:5" x14ac:dyDescent="0.25">
      <c r="A209" s="222">
        <v>2000040024</v>
      </c>
      <c r="B209" s="222" t="s">
        <v>1392</v>
      </c>
      <c r="C209" s="222" t="s">
        <v>894</v>
      </c>
      <c r="D209" s="222" t="s">
        <v>801</v>
      </c>
      <c r="E209" s="223">
        <v>0</v>
      </c>
    </row>
    <row r="210" spans="1:5" x14ac:dyDescent="0.25">
      <c r="A210" s="224">
        <v>2000040025</v>
      </c>
      <c r="B210" s="224" t="s">
        <v>1393</v>
      </c>
      <c r="C210" s="224" t="s">
        <v>894</v>
      </c>
      <c r="D210" s="224" t="s">
        <v>801</v>
      </c>
      <c r="E210" s="225">
        <v>0</v>
      </c>
    </row>
    <row r="211" spans="1:5" x14ac:dyDescent="0.25">
      <c r="A211" s="222">
        <v>2000040026</v>
      </c>
      <c r="B211" s="222" t="s">
        <v>1394</v>
      </c>
      <c r="C211" s="222" t="s">
        <v>894</v>
      </c>
      <c r="D211" s="222" t="s">
        <v>801</v>
      </c>
      <c r="E211" s="223">
        <v>0</v>
      </c>
    </row>
    <row r="212" spans="1:5" x14ac:dyDescent="0.25">
      <c r="A212" s="224">
        <v>2000040027</v>
      </c>
      <c r="B212" s="224" t="s">
        <v>1395</v>
      </c>
      <c r="C212" s="224" t="s">
        <v>894</v>
      </c>
      <c r="D212" s="224" t="s">
        <v>801</v>
      </c>
      <c r="E212" s="225">
        <v>0</v>
      </c>
    </row>
    <row r="213" spans="1:5" x14ac:dyDescent="0.25">
      <c r="A213" s="222">
        <v>2000040028</v>
      </c>
      <c r="B213" s="222" t="s">
        <v>1396</v>
      </c>
      <c r="C213" s="222" t="s">
        <v>894</v>
      </c>
      <c r="D213" s="222" t="s">
        <v>801</v>
      </c>
      <c r="E213" s="223">
        <v>0</v>
      </c>
    </row>
    <row r="214" spans="1:5" x14ac:dyDescent="0.25">
      <c r="A214" s="224">
        <v>2000040029</v>
      </c>
      <c r="B214" s="224" t="s">
        <v>8361</v>
      </c>
      <c r="C214" s="224" t="s">
        <v>894</v>
      </c>
      <c r="D214" s="224" t="s">
        <v>801</v>
      </c>
      <c r="E214" s="225">
        <v>0</v>
      </c>
    </row>
    <row r="215" spans="1:5" x14ac:dyDescent="0.25">
      <c r="A215" s="222">
        <v>2000040030</v>
      </c>
      <c r="B215" s="222" t="s">
        <v>1398</v>
      </c>
      <c r="C215" s="222" t="s">
        <v>894</v>
      </c>
      <c r="D215" s="222" t="s">
        <v>801</v>
      </c>
      <c r="E215" s="223">
        <v>0</v>
      </c>
    </row>
    <row r="216" spans="1:5" x14ac:dyDescent="0.25">
      <c r="A216" s="224">
        <v>2000040031</v>
      </c>
      <c r="B216" s="224" t="s">
        <v>1399</v>
      </c>
      <c r="C216" s="224" t="s">
        <v>894</v>
      </c>
      <c r="D216" s="224" t="s">
        <v>801</v>
      </c>
      <c r="E216" s="225">
        <v>0</v>
      </c>
    </row>
    <row r="217" spans="1:5" x14ac:dyDescent="0.25">
      <c r="A217" s="222">
        <v>2000040032</v>
      </c>
      <c r="B217" s="222" t="s">
        <v>1400</v>
      </c>
      <c r="C217" s="222" t="s">
        <v>894</v>
      </c>
      <c r="D217" s="222" t="s">
        <v>801</v>
      </c>
      <c r="E217" s="223">
        <v>0</v>
      </c>
    </row>
    <row r="218" spans="1:5" x14ac:dyDescent="0.25">
      <c r="A218" s="224">
        <v>2000040033</v>
      </c>
      <c r="B218" s="224" t="s">
        <v>1401</v>
      </c>
      <c r="C218" s="224" t="s">
        <v>894</v>
      </c>
      <c r="D218" s="224" t="s">
        <v>801</v>
      </c>
      <c r="E218" s="225">
        <v>0</v>
      </c>
    </row>
    <row r="219" spans="1:5" x14ac:dyDescent="0.25">
      <c r="A219" s="222">
        <v>2000040034</v>
      </c>
      <c r="B219" s="222" t="s">
        <v>8362</v>
      </c>
      <c r="C219" s="222" t="s">
        <v>894</v>
      </c>
      <c r="D219" s="222" t="s">
        <v>801</v>
      </c>
      <c r="E219" s="223">
        <v>0</v>
      </c>
    </row>
    <row r="220" spans="1:5" x14ac:dyDescent="0.25">
      <c r="A220" s="224">
        <v>2000040035</v>
      </c>
      <c r="B220" s="224" t="s">
        <v>9944</v>
      </c>
      <c r="C220" s="224" t="s">
        <v>894</v>
      </c>
      <c r="D220" s="224" t="s">
        <v>808</v>
      </c>
      <c r="E220" s="225">
        <v>6</v>
      </c>
    </row>
    <row r="221" spans="1:5" x14ac:dyDescent="0.25">
      <c r="A221" s="222">
        <v>2000040036</v>
      </c>
      <c r="B221" s="222" t="s">
        <v>9945</v>
      </c>
      <c r="C221" s="222" t="s">
        <v>894</v>
      </c>
      <c r="D221" s="222" t="s">
        <v>801</v>
      </c>
      <c r="E221" s="223">
        <v>0</v>
      </c>
    </row>
    <row r="222" spans="1:5" x14ac:dyDescent="0.25">
      <c r="A222" s="224">
        <v>2000040037</v>
      </c>
      <c r="B222" s="224" t="s">
        <v>9835</v>
      </c>
      <c r="C222" s="224" t="s">
        <v>894</v>
      </c>
      <c r="D222" s="224" t="s">
        <v>808</v>
      </c>
      <c r="E222" s="225">
        <v>12</v>
      </c>
    </row>
    <row r="223" spans="1:5" x14ac:dyDescent="0.25">
      <c r="A223" s="222">
        <v>2000040038</v>
      </c>
      <c r="B223" s="222" t="s">
        <v>9946</v>
      </c>
      <c r="C223" s="222" t="s">
        <v>894</v>
      </c>
      <c r="D223" s="222" t="s">
        <v>808</v>
      </c>
      <c r="E223" s="223">
        <v>12</v>
      </c>
    </row>
    <row r="224" spans="1:5" x14ac:dyDescent="0.25">
      <c r="A224" s="224">
        <v>2000050001</v>
      </c>
      <c r="B224" s="224" t="s">
        <v>1387</v>
      </c>
      <c r="C224" s="224" t="s">
        <v>894</v>
      </c>
      <c r="D224" s="224" t="s">
        <v>801</v>
      </c>
      <c r="E224" s="225">
        <v>0</v>
      </c>
    </row>
    <row r="225" spans="1:5" x14ac:dyDescent="0.25">
      <c r="A225" s="222">
        <v>2000050002</v>
      </c>
      <c r="B225" s="222" t="s">
        <v>1388</v>
      </c>
      <c r="C225" s="222" t="s">
        <v>894</v>
      </c>
      <c r="D225" s="222" t="s">
        <v>801</v>
      </c>
      <c r="E225" s="223">
        <v>0</v>
      </c>
    </row>
    <row r="226" spans="1:5" x14ac:dyDescent="0.25">
      <c r="A226" s="224">
        <v>2000050003</v>
      </c>
      <c r="B226" s="224" t="s">
        <v>1389</v>
      </c>
      <c r="C226" s="224" t="s">
        <v>894</v>
      </c>
      <c r="D226" s="224" t="s">
        <v>801</v>
      </c>
      <c r="E226" s="225">
        <v>0</v>
      </c>
    </row>
    <row r="227" spans="1:5" x14ac:dyDescent="0.25">
      <c r="A227" s="222">
        <v>2000050004</v>
      </c>
      <c r="B227" s="222" t="s">
        <v>1390</v>
      </c>
      <c r="C227" s="222" t="s">
        <v>894</v>
      </c>
      <c r="D227" s="222" t="s">
        <v>801</v>
      </c>
      <c r="E227" s="223">
        <v>0</v>
      </c>
    </row>
    <row r="228" spans="1:5" x14ac:dyDescent="0.25">
      <c r="A228" s="224">
        <v>2000050005</v>
      </c>
      <c r="B228" s="224" t="s">
        <v>1391</v>
      </c>
      <c r="C228" s="224" t="s">
        <v>894</v>
      </c>
      <c r="D228" s="224" t="s">
        <v>801</v>
      </c>
      <c r="E228" s="225">
        <v>0</v>
      </c>
    </row>
    <row r="229" spans="1:5" x14ac:dyDescent="0.25">
      <c r="A229" s="222">
        <v>2000050006</v>
      </c>
      <c r="B229" s="222" t="s">
        <v>1392</v>
      </c>
      <c r="C229" s="222" t="s">
        <v>894</v>
      </c>
      <c r="D229" s="222" t="s">
        <v>801</v>
      </c>
      <c r="E229" s="223">
        <v>0</v>
      </c>
    </row>
    <row r="230" spans="1:5" x14ac:dyDescent="0.25">
      <c r="A230" s="224">
        <v>2000050007</v>
      </c>
      <c r="B230" s="224" t="s">
        <v>1393</v>
      </c>
      <c r="C230" s="224" t="s">
        <v>894</v>
      </c>
      <c r="D230" s="224" t="s">
        <v>801</v>
      </c>
      <c r="E230" s="225">
        <v>0</v>
      </c>
    </row>
    <row r="231" spans="1:5" x14ac:dyDescent="0.25">
      <c r="A231" s="222">
        <v>2000050008</v>
      </c>
      <c r="B231" s="222" t="s">
        <v>1394</v>
      </c>
      <c r="C231" s="222" t="s">
        <v>894</v>
      </c>
      <c r="D231" s="222" t="s">
        <v>801</v>
      </c>
      <c r="E231" s="223">
        <v>0</v>
      </c>
    </row>
    <row r="232" spans="1:5" x14ac:dyDescent="0.25">
      <c r="A232" s="224">
        <v>2000050009</v>
      </c>
      <c r="B232" s="224" t="s">
        <v>1395</v>
      </c>
      <c r="C232" s="224" t="s">
        <v>894</v>
      </c>
      <c r="D232" s="224" t="s">
        <v>801</v>
      </c>
      <c r="E232" s="225">
        <v>0</v>
      </c>
    </row>
    <row r="233" spans="1:5" x14ac:dyDescent="0.25">
      <c r="A233" s="222">
        <v>2000050010</v>
      </c>
      <c r="B233" s="222" t="s">
        <v>1396</v>
      </c>
      <c r="C233" s="222" t="s">
        <v>894</v>
      </c>
      <c r="D233" s="222" t="s">
        <v>801</v>
      </c>
      <c r="E233" s="223">
        <v>0</v>
      </c>
    </row>
    <row r="234" spans="1:5" x14ac:dyDescent="0.25">
      <c r="A234" s="224">
        <v>2000050011</v>
      </c>
      <c r="B234" s="224" t="s">
        <v>1397</v>
      </c>
      <c r="C234" s="224" t="s">
        <v>894</v>
      </c>
      <c r="D234" s="224" t="s">
        <v>801</v>
      </c>
      <c r="E234" s="225">
        <v>0</v>
      </c>
    </row>
    <row r="235" spans="1:5" x14ac:dyDescent="0.25">
      <c r="A235" s="222">
        <v>2000050012</v>
      </c>
      <c r="B235" s="222" t="s">
        <v>1398</v>
      </c>
      <c r="C235" s="222" t="s">
        <v>894</v>
      </c>
      <c r="D235" s="222" t="s">
        <v>801</v>
      </c>
      <c r="E235" s="223">
        <v>0</v>
      </c>
    </row>
    <row r="236" spans="1:5" x14ac:dyDescent="0.25">
      <c r="A236" s="224">
        <v>2000050013</v>
      </c>
      <c r="B236" s="224" t="s">
        <v>1399</v>
      </c>
      <c r="C236" s="224" t="s">
        <v>894</v>
      </c>
      <c r="D236" s="224" t="s">
        <v>801</v>
      </c>
      <c r="E236" s="225">
        <v>0</v>
      </c>
    </row>
    <row r="237" spans="1:5" x14ac:dyDescent="0.25">
      <c r="A237" s="222">
        <v>2000050014</v>
      </c>
      <c r="B237" s="222" t="s">
        <v>1400</v>
      </c>
      <c r="C237" s="222" t="s">
        <v>894</v>
      </c>
      <c r="D237" s="222" t="s">
        <v>801</v>
      </c>
      <c r="E237" s="223">
        <v>0</v>
      </c>
    </row>
    <row r="238" spans="1:5" x14ac:dyDescent="0.25">
      <c r="A238" s="224">
        <v>2000050015</v>
      </c>
      <c r="B238" s="224" t="s">
        <v>1401</v>
      </c>
      <c r="C238" s="224" t="s">
        <v>894</v>
      </c>
      <c r="D238" s="224" t="s">
        <v>801</v>
      </c>
      <c r="E238" s="225">
        <v>0</v>
      </c>
    </row>
    <row r="239" spans="1:5" x14ac:dyDescent="0.25">
      <c r="A239" s="222">
        <v>2000050016</v>
      </c>
      <c r="B239" s="222" t="s">
        <v>1402</v>
      </c>
      <c r="C239" s="222" t="s">
        <v>894</v>
      </c>
      <c r="D239" s="222" t="s">
        <v>801</v>
      </c>
      <c r="E239" s="223">
        <v>0</v>
      </c>
    </row>
    <row r="240" spans="1:5" x14ac:dyDescent="0.25">
      <c r="A240" s="224">
        <v>2000050017</v>
      </c>
      <c r="B240" s="224" t="s">
        <v>1403</v>
      </c>
      <c r="C240" s="224" t="s">
        <v>894</v>
      </c>
      <c r="D240" s="224" t="s">
        <v>801</v>
      </c>
      <c r="E240" s="225">
        <v>0</v>
      </c>
    </row>
    <row r="241" spans="1:5" x14ac:dyDescent="0.25">
      <c r="A241" s="222">
        <v>2000050018</v>
      </c>
      <c r="B241" s="222" t="s">
        <v>1404</v>
      </c>
      <c r="C241" s="222" t="s">
        <v>894</v>
      </c>
      <c r="D241" s="222" t="s">
        <v>808</v>
      </c>
      <c r="E241" s="223">
        <v>12</v>
      </c>
    </row>
    <row r="242" spans="1:5" x14ac:dyDescent="0.25">
      <c r="A242" s="224">
        <v>2000050019</v>
      </c>
      <c r="B242" s="224" t="s">
        <v>1405</v>
      </c>
      <c r="C242" s="224" t="s">
        <v>894</v>
      </c>
      <c r="D242" s="224" t="s">
        <v>808</v>
      </c>
      <c r="E242" s="225">
        <v>12</v>
      </c>
    </row>
    <row r="243" spans="1:5" x14ac:dyDescent="0.25">
      <c r="A243" s="222">
        <v>2000060001</v>
      </c>
      <c r="B243" s="222" t="s">
        <v>1406</v>
      </c>
      <c r="C243" s="222" t="s">
        <v>894</v>
      </c>
      <c r="D243" s="222" t="s">
        <v>808</v>
      </c>
      <c r="E243" s="223">
        <v>12</v>
      </c>
    </row>
    <row r="244" spans="1:5" x14ac:dyDescent="0.25">
      <c r="A244" s="224">
        <v>2000060002</v>
      </c>
      <c r="B244" s="224" t="s">
        <v>1407</v>
      </c>
      <c r="C244" s="224" t="s">
        <v>894</v>
      </c>
      <c r="D244" s="224" t="s">
        <v>801</v>
      </c>
      <c r="E244" s="225">
        <v>0</v>
      </c>
    </row>
    <row r="245" spans="1:5" x14ac:dyDescent="0.25">
      <c r="A245" s="222">
        <v>2000110001</v>
      </c>
      <c r="B245" s="222" t="s">
        <v>1408</v>
      </c>
      <c r="C245" s="222" t="s">
        <v>894</v>
      </c>
      <c r="D245" s="222" t="s">
        <v>808</v>
      </c>
      <c r="E245" s="223">
        <v>6</v>
      </c>
    </row>
    <row r="246" spans="1:5" x14ac:dyDescent="0.25">
      <c r="A246" s="224">
        <v>2000110002</v>
      </c>
      <c r="B246" s="224" t="s">
        <v>1409</v>
      </c>
      <c r="C246" s="224" t="s">
        <v>894</v>
      </c>
      <c r="D246" s="224" t="s">
        <v>808</v>
      </c>
      <c r="E246" s="225">
        <v>12</v>
      </c>
    </row>
    <row r="247" spans="1:5" x14ac:dyDescent="0.25">
      <c r="A247" s="222">
        <v>2000110003</v>
      </c>
      <c r="B247" s="222" t="s">
        <v>1410</v>
      </c>
      <c r="C247" s="222" t="s">
        <v>894</v>
      </c>
      <c r="D247" s="222" t="s">
        <v>811</v>
      </c>
      <c r="E247" s="223">
        <v>24</v>
      </c>
    </row>
    <row r="248" spans="1:5" x14ac:dyDescent="0.25">
      <c r="A248" s="224">
        <v>2000110004</v>
      </c>
      <c r="B248" s="224" t="s">
        <v>1411</v>
      </c>
      <c r="C248" s="224" t="s">
        <v>894</v>
      </c>
      <c r="D248" s="224" t="s">
        <v>801</v>
      </c>
      <c r="E248" s="225">
        <v>0</v>
      </c>
    </row>
    <row r="249" spans="1:5" x14ac:dyDescent="0.25">
      <c r="A249" s="222">
        <v>2000110005</v>
      </c>
      <c r="B249" s="222" t="s">
        <v>1412</v>
      </c>
      <c r="C249" s="222" t="s">
        <v>894</v>
      </c>
      <c r="D249" s="222" t="s">
        <v>801</v>
      </c>
      <c r="E249" s="223">
        <v>0</v>
      </c>
    </row>
    <row r="250" spans="1:5" x14ac:dyDescent="0.25">
      <c r="A250" s="224">
        <v>2000110006</v>
      </c>
      <c r="B250" s="224" t="s">
        <v>1413</v>
      </c>
      <c r="C250" s="224" t="s">
        <v>894</v>
      </c>
      <c r="D250" s="224" t="s">
        <v>801</v>
      </c>
      <c r="E250" s="225">
        <v>0</v>
      </c>
    </row>
    <row r="251" spans="1:5" x14ac:dyDescent="0.25">
      <c r="A251" s="222">
        <v>2000120001</v>
      </c>
      <c r="B251" s="222" t="s">
        <v>950</v>
      </c>
      <c r="C251" s="222" t="s">
        <v>894</v>
      </c>
      <c r="D251" s="222" t="s">
        <v>808</v>
      </c>
      <c r="E251" s="223">
        <v>6</v>
      </c>
    </row>
    <row r="252" spans="1:5" x14ac:dyDescent="0.25">
      <c r="A252" s="224">
        <v>2000120002</v>
      </c>
      <c r="B252" s="224" t="s">
        <v>1414</v>
      </c>
      <c r="C252" s="224" t="s">
        <v>894</v>
      </c>
      <c r="D252" s="224" t="s">
        <v>808</v>
      </c>
      <c r="E252" s="225">
        <v>6</v>
      </c>
    </row>
    <row r="253" spans="1:5" x14ac:dyDescent="0.25">
      <c r="A253" s="222">
        <v>2000120003</v>
      </c>
      <c r="B253" s="222" t="s">
        <v>951</v>
      </c>
      <c r="C253" s="222" t="s">
        <v>894</v>
      </c>
      <c r="D253" s="222" t="s">
        <v>811</v>
      </c>
      <c r="E253" s="223">
        <v>6</v>
      </c>
    </row>
    <row r="254" spans="1:5" x14ac:dyDescent="0.25">
      <c r="A254" s="224">
        <v>2000120004</v>
      </c>
      <c r="B254" s="224" t="s">
        <v>1415</v>
      </c>
      <c r="C254" s="224" t="s">
        <v>894</v>
      </c>
      <c r="D254" s="224" t="s">
        <v>801</v>
      </c>
      <c r="E254" s="225">
        <v>0</v>
      </c>
    </row>
    <row r="255" spans="1:5" x14ac:dyDescent="0.25">
      <c r="A255" s="222">
        <v>2000120005</v>
      </c>
      <c r="B255" s="222" t="s">
        <v>1416</v>
      </c>
      <c r="C255" s="222" t="s">
        <v>894</v>
      </c>
      <c r="D255" s="222" t="s">
        <v>801</v>
      </c>
      <c r="E255" s="223">
        <v>0</v>
      </c>
    </row>
    <row r="256" spans="1:5" x14ac:dyDescent="0.25">
      <c r="A256" s="224">
        <v>2000120006</v>
      </c>
      <c r="B256" s="224" t="s">
        <v>1417</v>
      </c>
      <c r="C256" s="224" t="s">
        <v>894</v>
      </c>
      <c r="D256" s="224" t="s">
        <v>801</v>
      </c>
      <c r="E256" s="225">
        <v>0</v>
      </c>
    </row>
    <row r="257" spans="1:5" x14ac:dyDescent="0.25">
      <c r="A257" s="222">
        <v>2000120007</v>
      </c>
      <c r="B257" s="222" t="s">
        <v>9836</v>
      </c>
      <c r="C257" s="222" t="s">
        <v>894</v>
      </c>
      <c r="D257" s="222" t="s">
        <v>811</v>
      </c>
      <c r="E257" s="223">
        <v>6</v>
      </c>
    </row>
    <row r="258" spans="1:5" x14ac:dyDescent="0.25">
      <c r="A258" s="224">
        <v>2000130001</v>
      </c>
      <c r="B258" s="224" t="s">
        <v>952</v>
      </c>
      <c r="C258" s="224" t="s">
        <v>894</v>
      </c>
      <c r="D258" s="224" t="s">
        <v>811</v>
      </c>
      <c r="E258" s="225">
        <v>6</v>
      </c>
    </row>
    <row r="259" spans="1:5" x14ac:dyDescent="0.25">
      <c r="A259" s="222">
        <v>2000130002</v>
      </c>
      <c r="B259" s="222" t="s">
        <v>1418</v>
      </c>
      <c r="C259" s="222" t="s">
        <v>894</v>
      </c>
      <c r="D259" s="222" t="s">
        <v>801</v>
      </c>
      <c r="E259" s="223">
        <v>0</v>
      </c>
    </row>
    <row r="260" spans="1:5" x14ac:dyDescent="0.25">
      <c r="A260" s="224">
        <v>2000130003</v>
      </c>
      <c r="B260" s="224" t="s">
        <v>9837</v>
      </c>
      <c r="C260" s="224" t="s">
        <v>894</v>
      </c>
      <c r="D260" s="224" t="s">
        <v>811</v>
      </c>
      <c r="E260" s="225">
        <v>6</v>
      </c>
    </row>
    <row r="261" spans="1:5" x14ac:dyDescent="0.25">
      <c r="A261" s="222">
        <v>2000170001</v>
      </c>
      <c r="B261" s="222" t="s">
        <v>1419</v>
      </c>
      <c r="C261" s="222" t="s">
        <v>894</v>
      </c>
      <c r="D261" s="222" t="s">
        <v>954</v>
      </c>
      <c r="E261" s="223">
        <v>0</v>
      </c>
    </row>
    <row r="262" spans="1:5" x14ac:dyDescent="0.25">
      <c r="A262" s="224">
        <v>2000170002</v>
      </c>
      <c r="B262" s="224" t="s">
        <v>1420</v>
      </c>
      <c r="C262" s="224" t="s">
        <v>894</v>
      </c>
      <c r="D262" s="224" t="s">
        <v>954</v>
      </c>
      <c r="E262" s="225">
        <v>0</v>
      </c>
    </row>
    <row r="263" spans="1:5" x14ac:dyDescent="0.25">
      <c r="A263" s="222">
        <v>2000170003</v>
      </c>
      <c r="B263" s="222" t="s">
        <v>1421</v>
      </c>
      <c r="C263" s="222" t="s">
        <v>894</v>
      </c>
      <c r="D263" s="222" t="s">
        <v>954</v>
      </c>
      <c r="E263" s="223">
        <v>0</v>
      </c>
    </row>
    <row r="264" spans="1:5" x14ac:dyDescent="0.25">
      <c r="A264" s="224">
        <v>2000170004</v>
      </c>
      <c r="B264" s="224" t="s">
        <v>953</v>
      </c>
      <c r="C264" s="224" t="s">
        <v>894</v>
      </c>
      <c r="D264" s="224" t="s">
        <v>954</v>
      </c>
      <c r="E264" s="225">
        <v>0</v>
      </c>
    </row>
    <row r="265" spans="1:5" x14ac:dyDescent="0.25">
      <c r="A265" s="222">
        <v>2000170005</v>
      </c>
      <c r="B265" s="222" t="s">
        <v>8149</v>
      </c>
      <c r="C265" s="222" t="s">
        <v>894</v>
      </c>
      <c r="D265" s="222" t="s">
        <v>954</v>
      </c>
      <c r="E265" s="223">
        <v>0</v>
      </c>
    </row>
    <row r="266" spans="1:5" x14ac:dyDescent="0.25">
      <c r="A266" s="224">
        <v>2000170006</v>
      </c>
      <c r="B266" s="224" t="s">
        <v>9838</v>
      </c>
      <c r="C266" s="224" t="s">
        <v>894</v>
      </c>
      <c r="D266" s="224" t="s">
        <v>954</v>
      </c>
      <c r="E266" s="225">
        <v>0</v>
      </c>
    </row>
    <row r="267" spans="1:5" x14ac:dyDescent="0.25">
      <c r="A267" s="222">
        <v>2000170007</v>
      </c>
      <c r="B267" s="222" t="s">
        <v>9839</v>
      </c>
      <c r="C267" s="222" t="s">
        <v>894</v>
      </c>
      <c r="D267" s="222" t="s">
        <v>954</v>
      </c>
      <c r="E267" s="223">
        <v>0</v>
      </c>
    </row>
    <row r="268" spans="1:5" x14ac:dyDescent="0.25">
      <c r="A268" s="224">
        <v>2000170008</v>
      </c>
      <c r="B268" s="224" t="s">
        <v>12564</v>
      </c>
      <c r="C268" s="224" t="s">
        <v>894</v>
      </c>
      <c r="D268" s="224" t="s">
        <v>954</v>
      </c>
      <c r="E268" s="225">
        <v>0</v>
      </c>
    </row>
    <row r="269" spans="1:5" x14ac:dyDescent="0.25">
      <c r="A269" s="222">
        <v>2000170009</v>
      </c>
      <c r="B269" s="222" t="s">
        <v>12565</v>
      </c>
      <c r="C269" s="222" t="s">
        <v>894</v>
      </c>
      <c r="D269" s="222" t="s">
        <v>954</v>
      </c>
      <c r="E269" s="223">
        <v>0</v>
      </c>
    </row>
    <row r="270" spans="1:5" x14ac:dyDescent="0.25">
      <c r="A270" s="224">
        <v>2100010001</v>
      </c>
      <c r="B270" s="224" t="s">
        <v>955</v>
      </c>
      <c r="C270" s="224" t="s">
        <v>894</v>
      </c>
      <c r="D270" s="224" t="s">
        <v>808</v>
      </c>
      <c r="E270" s="225">
        <v>12</v>
      </c>
    </row>
    <row r="271" spans="1:5" x14ac:dyDescent="0.25">
      <c r="A271" s="222">
        <v>2100010002</v>
      </c>
      <c r="B271" s="222" t="s">
        <v>1422</v>
      </c>
      <c r="C271" s="222" t="s">
        <v>894</v>
      </c>
      <c r="D271" s="222" t="s">
        <v>808</v>
      </c>
      <c r="E271" s="223">
        <v>6</v>
      </c>
    </row>
    <row r="272" spans="1:5" x14ac:dyDescent="0.25">
      <c r="A272" s="224">
        <v>2100010003</v>
      </c>
      <c r="B272" s="224" t="s">
        <v>1423</v>
      </c>
      <c r="C272" s="224" t="s">
        <v>894</v>
      </c>
      <c r="D272" s="224" t="s">
        <v>808</v>
      </c>
      <c r="E272" s="225">
        <v>6</v>
      </c>
    </row>
    <row r="273" spans="1:5" x14ac:dyDescent="0.25">
      <c r="A273" s="222">
        <v>2100010004</v>
      </c>
      <c r="B273" s="222" t="s">
        <v>6211</v>
      </c>
      <c r="C273" s="222" t="s">
        <v>894</v>
      </c>
      <c r="D273" s="222" t="s">
        <v>808</v>
      </c>
      <c r="E273" s="223">
        <v>12</v>
      </c>
    </row>
    <row r="274" spans="1:5" x14ac:dyDescent="0.25">
      <c r="A274" s="224">
        <v>2100010005</v>
      </c>
      <c r="B274" s="224" t="s">
        <v>6212</v>
      </c>
      <c r="C274" s="224" t="s">
        <v>894</v>
      </c>
      <c r="D274" s="224" t="s">
        <v>808</v>
      </c>
      <c r="E274" s="225">
        <v>12</v>
      </c>
    </row>
    <row r="275" spans="1:5" x14ac:dyDescent="0.25">
      <c r="A275" s="222">
        <v>2100010006</v>
      </c>
      <c r="B275" s="222" t="s">
        <v>6213</v>
      </c>
      <c r="C275" s="222" t="s">
        <v>894</v>
      </c>
      <c r="D275" s="222" t="s">
        <v>808</v>
      </c>
      <c r="E275" s="223">
        <v>12</v>
      </c>
    </row>
    <row r="276" spans="1:5" x14ac:dyDescent="0.25">
      <c r="A276" s="224">
        <v>2100010007</v>
      </c>
      <c r="B276" s="224" t="s">
        <v>6214</v>
      </c>
      <c r="C276" s="224" t="s">
        <v>894</v>
      </c>
      <c r="D276" s="224" t="s">
        <v>808</v>
      </c>
      <c r="E276" s="225">
        <v>12</v>
      </c>
    </row>
    <row r="277" spans="1:5" x14ac:dyDescent="0.25">
      <c r="A277" s="222">
        <v>2100010008</v>
      </c>
      <c r="B277" s="222" t="s">
        <v>6215</v>
      </c>
      <c r="C277" s="222" t="s">
        <v>894</v>
      </c>
      <c r="D277" s="222" t="s">
        <v>808</v>
      </c>
      <c r="E277" s="223">
        <v>12</v>
      </c>
    </row>
    <row r="278" spans="1:5" x14ac:dyDescent="0.25">
      <c r="A278" s="224">
        <v>2100010009</v>
      </c>
      <c r="B278" s="224" t="s">
        <v>6216</v>
      </c>
      <c r="C278" s="224" t="s">
        <v>894</v>
      </c>
      <c r="D278" s="224" t="s">
        <v>808</v>
      </c>
      <c r="E278" s="225">
        <v>12</v>
      </c>
    </row>
    <row r="279" spans="1:5" x14ac:dyDescent="0.25">
      <c r="A279" s="222">
        <v>2100010010</v>
      </c>
      <c r="B279" s="222" t="s">
        <v>6217</v>
      </c>
      <c r="C279" s="222" t="s">
        <v>894</v>
      </c>
      <c r="D279" s="222" t="s">
        <v>808</v>
      </c>
      <c r="E279" s="223">
        <v>12</v>
      </c>
    </row>
    <row r="280" spans="1:5" x14ac:dyDescent="0.25">
      <c r="A280" s="224">
        <v>2100020001</v>
      </c>
      <c r="B280" s="224" t="s">
        <v>956</v>
      </c>
      <c r="C280" s="224" t="s">
        <v>894</v>
      </c>
      <c r="D280" s="224" t="s">
        <v>808</v>
      </c>
      <c r="E280" s="225">
        <v>12</v>
      </c>
    </row>
    <row r="281" spans="1:5" x14ac:dyDescent="0.25">
      <c r="A281" s="222">
        <v>2100020002</v>
      </c>
      <c r="B281" s="222" t="s">
        <v>9947</v>
      </c>
      <c r="C281" s="222" t="s">
        <v>894</v>
      </c>
      <c r="D281" s="222" t="s">
        <v>808</v>
      </c>
      <c r="E281" s="223">
        <v>12</v>
      </c>
    </row>
    <row r="282" spans="1:5" x14ac:dyDescent="0.25">
      <c r="A282" s="224">
        <v>2100020003</v>
      </c>
      <c r="B282" s="224" t="s">
        <v>957</v>
      </c>
      <c r="C282" s="224" t="s">
        <v>894</v>
      </c>
      <c r="D282" s="224" t="s">
        <v>808</v>
      </c>
      <c r="E282" s="225">
        <v>12</v>
      </c>
    </row>
    <row r="283" spans="1:5" x14ac:dyDescent="0.25">
      <c r="A283" s="222">
        <v>2100020006</v>
      </c>
      <c r="B283" s="222" t="s">
        <v>958</v>
      </c>
      <c r="C283" s="222" t="s">
        <v>894</v>
      </c>
      <c r="D283" s="222" t="s">
        <v>808</v>
      </c>
      <c r="E283" s="223">
        <v>12</v>
      </c>
    </row>
    <row r="284" spans="1:5" x14ac:dyDescent="0.25">
      <c r="A284" s="224">
        <v>2100020007</v>
      </c>
      <c r="B284" s="224" t="s">
        <v>1424</v>
      </c>
      <c r="C284" s="224" t="s">
        <v>894</v>
      </c>
      <c r="D284" s="224" t="s">
        <v>808</v>
      </c>
      <c r="E284" s="225">
        <v>6</v>
      </c>
    </row>
    <row r="285" spans="1:5" x14ac:dyDescent="0.25">
      <c r="A285" s="222">
        <v>2100020008</v>
      </c>
      <c r="B285" s="222" t="s">
        <v>1425</v>
      </c>
      <c r="C285" s="222" t="s">
        <v>894</v>
      </c>
      <c r="D285" s="222" t="s">
        <v>808</v>
      </c>
      <c r="E285" s="223">
        <v>6</v>
      </c>
    </row>
    <row r="286" spans="1:5" x14ac:dyDescent="0.25">
      <c r="A286" s="224">
        <v>2100020009</v>
      </c>
      <c r="B286" s="224" t="s">
        <v>959</v>
      </c>
      <c r="C286" s="224" t="s">
        <v>894</v>
      </c>
      <c r="D286" s="224" t="s">
        <v>808</v>
      </c>
      <c r="E286" s="225">
        <v>12</v>
      </c>
    </row>
    <row r="287" spans="1:5" x14ac:dyDescent="0.25">
      <c r="A287" s="222">
        <v>2100020010</v>
      </c>
      <c r="B287" s="222" t="s">
        <v>960</v>
      </c>
      <c r="C287" s="222" t="s">
        <v>894</v>
      </c>
      <c r="D287" s="222" t="s">
        <v>808</v>
      </c>
      <c r="E287" s="223">
        <v>6</v>
      </c>
    </row>
    <row r="288" spans="1:5" x14ac:dyDescent="0.25">
      <c r="A288" s="224">
        <v>2100020011</v>
      </c>
      <c r="B288" s="224" t="s">
        <v>961</v>
      </c>
      <c r="C288" s="224" t="s">
        <v>894</v>
      </c>
      <c r="D288" s="224" t="s">
        <v>808</v>
      </c>
      <c r="E288" s="225">
        <v>12</v>
      </c>
    </row>
    <row r="289" spans="1:5" x14ac:dyDescent="0.25">
      <c r="A289" s="222">
        <v>2100020012</v>
      </c>
      <c r="B289" s="222" t="s">
        <v>1426</v>
      </c>
      <c r="C289" s="222" t="s">
        <v>894</v>
      </c>
      <c r="D289" s="222" t="s">
        <v>808</v>
      </c>
      <c r="E289" s="223">
        <v>6</v>
      </c>
    </row>
    <row r="290" spans="1:5" x14ac:dyDescent="0.25">
      <c r="A290" s="224">
        <v>2100020014</v>
      </c>
      <c r="B290" s="224" t="s">
        <v>1427</v>
      </c>
      <c r="C290" s="224" t="s">
        <v>894</v>
      </c>
      <c r="D290" s="224" t="s">
        <v>808</v>
      </c>
      <c r="E290" s="225">
        <v>6</v>
      </c>
    </row>
    <row r="291" spans="1:5" x14ac:dyDescent="0.25">
      <c r="A291" s="222">
        <v>2100020015</v>
      </c>
      <c r="B291" s="222" t="s">
        <v>962</v>
      </c>
      <c r="C291" s="222" t="s">
        <v>894</v>
      </c>
      <c r="D291" s="222" t="s">
        <v>808</v>
      </c>
      <c r="E291" s="223">
        <v>12</v>
      </c>
    </row>
    <row r="292" spans="1:5" x14ac:dyDescent="0.25">
      <c r="A292" s="224">
        <v>2100020016</v>
      </c>
      <c r="B292" s="224" t="s">
        <v>7428</v>
      </c>
      <c r="C292" s="224" t="s">
        <v>894</v>
      </c>
      <c r="D292" s="224" t="s">
        <v>808</v>
      </c>
      <c r="E292" s="225">
        <v>6</v>
      </c>
    </row>
    <row r="293" spans="1:5" x14ac:dyDescent="0.25">
      <c r="A293" s="222">
        <v>2100020017</v>
      </c>
      <c r="B293" s="222" t="s">
        <v>6224</v>
      </c>
      <c r="C293" s="222" t="s">
        <v>894</v>
      </c>
      <c r="D293" s="222" t="s">
        <v>808</v>
      </c>
      <c r="E293" s="223">
        <v>6</v>
      </c>
    </row>
    <row r="294" spans="1:5" x14ac:dyDescent="0.25">
      <c r="A294" s="224">
        <v>2100030001</v>
      </c>
      <c r="B294" s="224" t="s">
        <v>963</v>
      </c>
      <c r="C294" s="224" t="s">
        <v>894</v>
      </c>
      <c r="D294" s="224" t="s">
        <v>808</v>
      </c>
      <c r="E294" s="225">
        <v>12</v>
      </c>
    </row>
    <row r="295" spans="1:5" x14ac:dyDescent="0.25">
      <c r="A295" s="222">
        <v>2100030002</v>
      </c>
      <c r="B295" s="222" t="s">
        <v>964</v>
      </c>
      <c r="C295" s="222" t="s">
        <v>894</v>
      </c>
      <c r="D295" s="222" t="s">
        <v>808</v>
      </c>
      <c r="E295" s="223">
        <v>12</v>
      </c>
    </row>
    <row r="296" spans="1:5" x14ac:dyDescent="0.25">
      <c r="A296" s="224">
        <v>2100030003</v>
      </c>
      <c r="B296" s="224" t="s">
        <v>965</v>
      </c>
      <c r="C296" s="224" t="s">
        <v>894</v>
      </c>
      <c r="D296" s="224" t="s">
        <v>808</v>
      </c>
      <c r="E296" s="225">
        <v>12</v>
      </c>
    </row>
    <row r="297" spans="1:5" x14ac:dyDescent="0.25">
      <c r="A297" s="222">
        <v>2100030004</v>
      </c>
      <c r="B297" s="222" t="s">
        <v>5056</v>
      </c>
      <c r="C297" s="222" t="s">
        <v>894</v>
      </c>
      <c r="D297" s="222" t="s">
        <v>808</v>
      </c>
      <c r="E297" s="223">
        <v>12</v>
      </c>
    </row>
    <row r="298" spans="1:5" x14ac:dyDescent="0.25">
      <c r="A298" s="224">
        <v>2100030005</v>
      </c>
      <c r="B298" s="224" t="s">
        <v>5057</v>
      </c>
      <c r="C298" s="224" t="s">
        <v>894</v>
      </c>
      <c r="D298" s="224" t="s">
        <v>808</v>
      </c>
      <c r="E298" s="225">
        <v>12</v>
      </c>
    </row>
    <row r="299" spans="1:5" x14ac:dyDescent="0.25">
      <c r="A299" s="222">
        <v>2100030006</v>
      </c>
      <c r="B299" s="222" t="s">
        <v>5514</v>
      </c>
      <c r="C299" s="222" t="s">
        <v>894</v>
      </c>
      <c r="D299" s="222" t="s">
        <v>808</v>
      </c>
      <c r="E299" s="223">
        <v>12</v>
      </c>
    </row>
    <row r="300" spans="1:5" x14ac:dyDescent="0.25">
      <c r="A300" s="224">
        <v>2100040001</v>
      </c>
      <c r="B300" s="224" t="s">
        <v>3579</v>
      </c>
      <c r="C300" s="224" t="s">
        <v>1439</v>
      </c>
      <c r="D300" s="224" t="s">
        <v>808</v>
      </c>
      <c r="E300" s="225">
        <v>12</v>
      </c>
    </row>
    <row r="301" spans="1:5" x14ac:dyDescent="0.25">
      <c r="A301" s="222">
        <v>2100040002</v>
      </c>
      <c r="B301" s="222" t="s">
        <v>3580</v>
      </c>
      <c r="C301" s="222" t="s">
        <v>1439</v>
      </c>
      <c r="D301" s="222" t="s">
        <v>811</v>
      </c>
      <c r="E301" s="223">
        <v>12</v>
      </c>
    </row>
    <row r="302" spans="1:5" x14ac:dyDescent="0.25">
      <c r="A302" s="224">
        <v>2100040003</v>
      </c>
      <c r="B302" s="224" t="s">
        <v>3581</v>
      </c>
      <c r="C302" s="224" t="s">
        <v>1439</v>
      </c>
      <c r="D302" s="224" t="s">
        <v>811</v>
      </c>
      <c r="E302" s="225">
        <v>12</v>
      </c>
    </row>
    <row r="303" spans="1:5" x14ac:dyDescent="0.25">
      <c r="A303" s="222">
        <v>2100040004</v>
      </c>
      <c r="B303" s="222" t="s">
        <v>3582</v>
      </c>
      <c r="C303" s="222" t="s">
        <v>1439</v>
      </c>
      <c r="D303" s="222" t="s">
        <v>808</v>
      </c>
      <c r="E303" s="223">
        <v>12</v>
      </c>
    </row>
    <row r="304" spans="1:5" x14ac:dyDescent="0.25">
      <c r="A304" s="224">
        <v>2100040005</v>
      </c>
      <c r="B304" s="224" t="s">
        <v>3583</v>
      </c>
      <c r="C304" s="224" t="s">
        <v>1439</v>
      </c>
      <c r="D304" s="224" t="s">
        <v>808</v>
      </c>
      <c r="E304" s="225">
        <v>12</v>
      </c>
    </row>
    <row r="305" spans="1:5" x14ac:dyDescent="0.25">
      <c r="A305" s="222">
        <v>2100040006</v>
      </c>
      <c r="B305" s="222" t="s">
        <v>3584</v>
      </c>
      <c r="C305" s="222" t="s">
        <v>1439</v>
      </c>
      <c r="D305" s="222" t="s">
        <v>811</v>
      </c>
      <c r="E305" s="223">
        <v>23</v>
      </c>
    </row>
    <row r="306" spans="1:5" x14ac:dyDescent="0.25">
      <c r="A306" s="224">
        <v>2100040007</v>
      </c>
      <c r="B306" s="224" t="s">
        <v>3585</v>
      </c>
      <c r="C306" s="224" t="s">
        <v>1439</v>
      </c>
      <c r="D306" s="224" t="s">
        <v>811</v>
      </c>
      <c r="E306" s="225">
        <v>24</v>
      </c>
    </row>
    <row r="307" spans="1:5" x14ac:dyDescent="0.25">
      <c r="A307" s="222">
        <v>2100040008</v>
      </c>
      <c r="B307" s="222" t="s">
        <v>3586</v>
      </c>
      <c r="C307" s="222" t="s">
        <v>1439</v>
      </c>
      <c r="D307" s="222" t="s">
        <v>811</v>
      </c>
      <c r="E307" s="223">
        <v>6</v>
      </c>
    </row>
    <row r="308" spans="1:5" x14ac:dyDescent="0.25">
      <c r="A308" s="224">
        <v>2100040010</v>
      </c>
      <c r="B308" s="224" t="s">
        <v>3587</v>
      </c>
      <c r="C308" s="224" t="s">
        <v>1439</v>
      </c>
      <c r="D308" s="224" t="s">
        <v>808</v>
      </c>
      <c r="E308" s="225">
        <v>12</v>
      </c>
    </row>
    <row r="309" spans="1:5" x14ac:dyDescent="0.25">
      <c r="A309" s="222">
        <v>2100040011</v>
      </c>
      <c r="B309" s="222" t="s">
        <v>3588</v>
      </c>
      <c r="C309" s="222" t="s">
        <v>1439</v>
      </c>
      <c r="D309" s="222" t="s">
        <v>808</v>
      </c>
      <c r="E309" s="223">
        <v>12</v>
      </c>
    </row>
    <row r="310" spans="1:5" x14ac:dyDescent="0.25">
      <c r="A310" s="224">
        <v>2100040012</v>
      </c>
      <c r="B310" s="224" t="s">
        <v>3589</v>
      </c>
      <c r="C310" s="224" t="s">
        <v>1439</v>
      </c>
      <c r="D310" s="224" t="s">
        <v>811</v>
      </c>
      <c r="E310" s="225">
        <v>12</v>
      </c>
    </row>
    <row r="311" spans="1:5" x14ac:dyDescent="0.25">
      <c r="A311" s="222">
        <v>2100040013</v>
      </c>
      <c r="B311" s="222" t="s">
        <v>3590</v>
      </c>
      <c r="C311" s="222" t="s">
        <v>1439</v>
      </c>
      <c r="D311" s="222" t="s">
        <v>808</v>
      </c>
      <c r="E311" s="223">
        <v>12</v>
      </c>
    </row>
    <row r="312" spans="1:5" x14ac:dyDescent="0.25">
      <c r="A312" s="224">
        <v>2100040014</v>
      </c>
      <c r="B312" s="224" t="s">
        <v>3591</v>
      </c>
      <c r="C312" s="224" t="s">
        <v>1439</v>
      </c>
      <c r="D312" s="224" t="s">
        <v>808</v>
      </c>
      <c r="E312" s="225">
        <v>12</v>
      </c>
    </row>
    <row r="313" spans="1:5" x14ac:dyDescent="0.25">
      <c r="A313" s="222">
        <v>2100040015</v>
      </c>
      <c r="B313" s="222" t="s">
        <v>3592</v>
      </c>
      <c r="C313" s="222" t="s">
        <v>1439</v>
      </c>
      <c r="D313" s="222" t="s">
        <v>808</v>
      </c>
      <c r="E313" s="223">
        <v>23</v>
      </c>
    </row>
    <row r="314" spans="1:5" x14ac:dyDescent="0.25">
      <c r="A314" s="224">
        <v>2100040016</v>
      </c>
      <c r="B314" s="224" t="s">
        <v>3593</v>
      </c>
      <c r="C314" s="224" t="s">
        <v>1439</v>
      </c>
      <c r="D314" s="224" t="s">
        <v>811</v>
      </c>
      <c r="E314" s="225">
        <v>24</v>
      </c>
    </row>
    <row r="315" spans="1:5" x14ac:dyDescent="0.25">
      <c r="A315" s="222">
        <v>2100040017</v>
      </c>
      <c r="B315" s="222" t="s">
        <v>3594</v>
      </c>
      <c r="C315" s="222" t="s">
        <v>1439</v>
      </c>
      <c r="D315" s="222" t="s">
        <v>811</v>
      </c>
      <c r="E315" s="223">
        <v>6</v>
      </c>
    </row>
    <row r="316" spans="1:5" x14ac:dyDescent="0.25">
      <c r="A316" s="224">
        <v>2100040018</v>
      </c>
      <c r="B316" s="224" t="s">
        <v>9948</v>
      </c>
      <c r="C316" s="224" t="s">
        <v>1439</v>
      </c>
      <c r="D316" s="224" t="s">
        <v>808</v>
      </c>
      <c r="E316" s="225">
        <v>6</v>
      </c>
    </row>
    <row r="317" spans="1:5" x14ac:dyDescent="0.25">
      <c r="A317" s="222">
        <v>2100050001</v>
      </c>
      <c r="B317" s="222" t="s">
        <v>1428</v>
      </c>
      <c r="C317" s="222" t="s">
        <v>894</v>
      </c>
      <c r="D317" s="222" t="s">
        <v>808</v>
      </c>
      <c r="E317" s="223">
        <v>12</v>
      </c>
    </row>
    <row r="318" spans="1:5" x14ac:dyDescent="0.25">
      <c r="A318" s="224">
        <v>2100050002</v>
      </c>
      <c r="B318" s="224" t="s">
        <v>1429</v>
      </c>
      <c r="C318" s="224" t="s">
        <v>894</v>
      </c>
      <c r="D318" s="224" t="s">
        <v>808</v>
      </c>
      <c r="E318" s="225">
        <v>12</v>
      </c>
    </row>
    <row r="319" spans="1:5" x14ac:dyDescent="0.25">
      <c r="A319" s="222">
        <v>2100050003</v>
      </c>
      <c r="B319" s="222" t="s">
        <v>1430</v>
      </c>
      <c r="C319" s="222" t="s">
        <v>894</v>
      </c>
      <c r="D319" s="222" t="s">
        <v>808</v>
      </c>
      <c r="E319" s="223">
        <v>2</v>
      </c>
    </row>
    <row r="320" spans="1:5" x14ac:dyDescent="0.25">
      <c r="A320" s="224">
        <v>2100050004</v>
      </c>
      <c r="B320" s="224" t="s">
        <v>1431</v>
      </c>
      <c r="C320" s="224" t="s">
        <v>894</v>
      </c>
      <c r="D320" s="224" t="s">
        <v>808</v>
      </c>
      <c r="E320" s="225">
        <v>6</v>
      </c>
    </row>
    <row r="321" spans="1:5" x14ac:dyDescent="0.25">
      <c r="A321" s="222">
        <v>2100050005</v>
      </c>
      <c r="B321" s="222" t="s">
        <v>1432</v>
      </c>
      <c r="C321" s="222" t="s">
        <v>894</v>
      </c>
      <c r="D321" s="222" t="s">
        <v>808</v>
      </c>
      <c r="E321" s="223">
        <v>12</v>
      </c>
    </row>
    <row r="322" spans="1:5" x14ac:dyDescent="0.25">
      <c r="A322" s="224">
        <v>2100050006</v>
      </c>
      <c r="B322" s="224" t="s">
        <v>1433</v>
      </c>
      <c r="C322" s="224" t="s">
        <v>894</v>
      </c>
      <c r="D322" s="224" t="s">
        <v>808</v>
      </c>
      <c r="E322" s="225">
        <v>12</v>
      </c>
    </row>
    <row r="323" spans="1:5" x14ac:dyDescent="0.25">
      <c r="A323" s="222">
        <v>2100050007</v>
      </c>
      <c r="B323" s="222" t="s">
        <v>1434</v>
      </c>
      <c r="C323" s="222" t="s">
        <v>894</v>
      </c>
      <c r="D323" s="222" t="s">
        <v>808</v>
      </c>
      <c r="E323" s="223">
        <v>6</v>
      </c>
    </row>
    <row r="324" spans="1:5" x14ac:dyDescent="0.25">
      <c r="A324" s="224">
        <v>2100050008</v>
      </c>
      <c r="B324" s="224" t="s">
        <v>1435</v>
      </c>
      <c r="C324" s="224" t="s">
        <v>894</v>
      </c>
      <c r="D324" s="224" t="s">
        <v>808</v>
      </c>
      <c r="E324" s="225">
        <v>12</v>
      </c>
    </row>
    <row r="325" spans="1:5" x14ac:dyDescent="0.25">
      <c r="A325" s="222">
        <v>2100050009</v>
      </c>
      <c r="B325" s="222" t="s">
        <v>1436</v>
      </c>
      <c r="C325" s="222" t="s">
        <v>894</v>
      </c>
      <c r="D325" s="222" t="s">
        <v>808</v>
      </c>
      <c r="E325" s="223">
        <v>12</v>
      </c>
    </row>
    <row r="326" spans="1:5" x14ac:dyDescent="0.25">
      <c r="A326" s="224">
        <v>2100050010</v>
      </c>
      <c r="B326" s="224" t="s">
        <v>3595</v>
      </c>
      <c r="C326" s="224" t="s">
        <v>894</v>
      </c>
      <c r="D326" s="224" t="s">
        <v>808</v>
      </c>
      <c r="E326" s="225">
        <v>12</v>
      </c>
    </row>
    <row r="327" spans="1:5" x14ac:dyDescent="0.25">
      <c r="A327" s="222">
        <v>2100050011</v>
      </c>
      <c r="B327" s="222" t="s">
        <v>1437</v>
      </c>
      <c r="C327" s="222" t="s">
        <v>894</v>
      </c>
      <c r="D327" s="222" t="s">
        <v>808</v>
      </c>
      <c r="E327" s="223">
        <v>12</v>
      </c>
    </row>
    <row r="328" spans="1:5" x14ac:dyDescent="0.25">
      <c r="A328" s="224">
        <v>2100050012</v>
      </c>
      <c r="B328" s="224" t="s">
        <v>7168</v>
      </c>
      <c r="C328" s="224" t="s">
        <v>894</v>
      </c>
      <c r="D328" s="224" t="s">
        <v>811</v>
      </c>
      <c r="E328" s="225">
        <v>48</v>
      </c>
    </row>
    <row r="329" spans="1:5" x14ac:dyDescent="0.25">
      <c r="A329" s="222">
        <v>2100050013</v>
      </c>
      <c r="B329" s="222" t="s">
        <v>7429</v>
      </c>
      <c r="C329" s="222" t="s">
        <v>894</v>
      </c>
      <c r="D329" s="222" t="s">
        <v>801</v>
      </c>
      <c r="E329" s="223">
        <v>0</v>
      </c>
    </row>
    <row r="330" spans="1:5" x14ac:dyDescent="0.25">
      <c r="A330" s="224">
        <v>2100050014</v>
      </c>
      <c r="B330" s="224" t="s">
        <v>9949</v>
      </c>
      <c r="C330" s="224" t="s">
        <v>894</v>
      </c>
      <c r="D330" s="224" t="s">
        <v>801</v>
      </c>
      <c r="E330" s="225">
        <v>0</v>
      </c>
    </row>
    <row r="331" spans="1:5" x14ac:dyDescent="0.25">
      <c r="A331" s="222">
        <v>2100050015</v>
      </c>
      <c r="B331" s="222" t="s">
        <v>9950</v>
      </c>
      <c r="C331" s="222" t="s">
        <v>894</v>
      </c>
      <c r="D331" s="222" t="s">
        <v>801</v>
      </c>
      <c r="E331" s="223">
        <v>0</v>
      </c>
    </row>
    <row r="332" spans="1:5" x14ac:dyDescent="0.25">
      <c r="A332" s="224">
        <v>2100050016</v>
      </c>
      <c r="B332" s="224" t="s">
        <v>9951</v>
      </c>
      <c r="C332" s="224" t="s">
        <v>894</v>
      </c>
      <c r="D332" s="224" t="s">
        <v>801</v>
      </c>
      <c r="E332" s="225">
        <v>0</v>
      </c>
    </row>
    <row r="333" spans="1:5" x14ac:dyDescent="0.25">
      <c r="A333" s="222">
        <v>2100050017</v>
      </c>
      <c r="B333" s="222" t="s">
        <v>9952</v>
      </c>
      <c r="C333" s="222" t="s">
        <v>894</v>
      </c>
      <c r="D333" s="222" t="s">
        <v>801</v>
      </c>
      <c r="E333" s="223">
        <v>0</v>
      </c>
    </row>
    <row r="334" spans="1:5" x14ac:dyDescent="0.25">
      <c r="A334" s="224">
        <v>2100050018</v>
      </c>
      <c r="B334" s="224" t="s">
        <v>9953</v>
      </c>
      <c r="C334" s="224" t="s">
        <v>894</v>
      </c>
      <c r="D334" s="224" t="s">
        <v>801</v>
      </c>
      <c r="E334" s="225">
        <v>0</v>
      </c>
    </row>
    <row r="335" spans="1:5" x14ac:dyDescent="0.25">
      <c r="A335" s="222">
        <v>2100050019</v>
      </c>
      <c r="B335" s="222" t="s">
        <v>9954</v>
      </c>
      <c r="C335" s="222" t="s">
        <v>894</v>
      </c>
      <c r="D335" s="222" t="s">
        <v>801</v>
      </c>
      <c r="E335" s="223">
        <v>0</v>
      </c>
    </row>
    <row r="336" spans="1:5" x14ac:dyDescent="0.25">
      <c r="A336" s="224">
        <v>2100050020</v>
      </c>
      <c r="B336" s="224" t="s">
        <v>9955</v>
      </c>
      <c r="C336" s="224" t="s">
        <v>894</v>
      </c>
      <c r="D336" s="224" t="s">
        <v>801</v>
      </c>
      <c r="E336" s="225">
        <v>0</v>
      </c>
    </row>
    <row r="337" spans="1:5" x14ac:dyDescent="0.25">
      <c r="A337" s="222">
        <v>2100050021</v>
      </c>
      <c r="B337" s="222" t="s">
        <v>9956</v>
      </c>
      <c r="C337" s="222" t="s">
        <v>894</v>
      </c>
      <c r="D337" s="222" t="s">
        <v>801</v>
      </c>
      <c r="E337" s="223">
        <v>0</v>
      </c>
    </row>
    <row r="338" spans="1:5" x14ac:dyDescent="0.25">
      <c r="A338" s="224">
        <v>2100050022</v>
      </c>
      <c r="B338" s="224" t="s">
        <v>9957</v>
      </c>
      <c r="C338" s="224" t="s">
        <v>894</v>
      </c>
      <c r="D338" s="224" t="s">
        <v>801</v>
      </c>
      <c r="E338" s="225">
        <v>0</v>
      </c>
    </row>
    <row r="339" spans="1:5" x14ac:dyDescent="0.25">
      <c r="A339" s="222">
        <v>2100110001</v>
      </c>
      <c r="B339" s="222" t="s">
        <v>966</v>
      </c>
      <c r="C339" s="222" t="s">
        <v>894</v>
      </c>
      <c r="D339" s="222" t="s">
        <v>808</v>
      </c>
      <c r="E339" s="223">
        <v>12</v>
      </c>
    </row>
    <row r="340" spans="1:5" x14ac:dyDescent="0.25">
      <c r="A340" s="224">
        <v>2200010001</v>
      </c>
      <c r="B340" s="224" t="s">
        <v>1438</v>
      </c>
      <c r="C340" s="224" t="s">
        <v>1439</v>
      </c>
      <c r="D340" s="224" t="s">
        <v>808</v>
      </c>
      <c r="E340" s="225">
        <v>12</v>
      </c>
    </row>
    <row r="341" spans="1:5" x14ac:dyDescent="0.25">
      <c r="A341" s="222">
        <v>2200010002</v>
      </c>
      <c r="B341" s="222" t="s">
        <v>1440</v>
      </c>
      <c r="C341" s="222" t="s">
        <v>1439</v>
      </c>
      <c r="D341" s="222" t="s">
        <v>808</v>
      </c>
      <c r="E341" s="223">
        <v>6</v>
      </c>
    </row>
    <row r="342" spans="1:5" x14ac:dyDescent="0.25">
      <c r="A342" s="224">
        <v>2200010003</v>
      </c>
      <c r="B342" s="224" t="s">
        <v>1441</v>
      </c>
      <c r="C342" s="224" t="s">
        <v>1439</v>
      </c>
      <c r="D342" s="224" t="s">
        <v>808</v>
      </c>
      <c r="E342" s="225">
        <v>6</v>
      </c>
    </row>
    <row r="343" spans="1:5" x14ac:dyDescent="0.25">
      <c r="A343" s="222">
        <v>2200010004</v>
      </c>
      <c r="B343" s="222" t="s">
        <v>7430</v>
      </c>
      <c r="C343" s="222" t="s">
        <v>1439</v>
      </c>
      <c r="D343" s="222" t="s">
        <v>808</v>
      </c>
      <c r="E343" s="223">
        <v>12</v>
      </c>
    </row>
    <row r="344" spans="1:5" x14ac:dyDescent="0.25">
      <c r="A344" s="224">
        <v>2200010005</v>
      </c>
      <c r="B344" s="224" t="s">
        <v>7431</v>
      </c>
      <c r="C344" s="224" t="s">
        <v>1439</v>
      </c>
      <c r="D344" s="224" t="s">
        <v>808</v>
      </c>
      <c r="E344" s="225">
        <v>12</v>
      </c>
    </row>
    <row r="345" spans="1:5" x14ac:dyDescent="0.25">
      <c r="A345" s="222">
        <v>2200010006</v>
      </c>
      <c r="B345" s="222" t="s">
        <v>7432</v>
      </c>
      <c r="C345" s="222" t="s">
        <v>1439</v>
      </c>
      <c r="D345" s="222" t="s">
        <v>808</v>
      </c>
      <c r="E345" s="223">
        <v>12</v>
      </c>
    </row>
    <row r="346" spans="1:5" x14ac:dyDescent="0.25">
      <c r="A346" s="224">
        <v>2200010007</v>
      </c>
      <c r="B346" s="224" t="s">
        <v>7433</v>
      </c>
      <c r="C346" s="224" t="s">
        <v>1439</v>
      </c>
      <c r="D346" s="224" t="s">
        <v>808</v>
      </c>
      <c r="E346" s="225">
        <v>12</v>
      </c>
    </row>
    <row r="347" spans="1:5" x14ac:dyDescent="0.25">
      <c r="A347" s="222">
        <v>2200010008</v>
      </c>
      <c r="B347" s="222" t="s">
        <v>7434</v>
      </c>
      <c r="C347" s="222" t="s">
        <v>1439</v>
      </c>
      <c r="D347" s="222" t="s">
        <v>808</v>
      </c>
      <c r="E347" s="223">
        <v>12</v>
      </c>
    </row>
    <row r="348" spans="1:5" x14ac:dyDescent="0.25">
      <c r="A348" s="224">
        <v>2200010009</v>
      </c>
      <c r="B348" s="224" t="s">
        <v>7435</v>
      </c>
      <c r="C348" s="224" t="s">
        <v>1439</v>
      </c>
      <c r="D348" s="224" t="s">
        <v>808</v>
      </c>
      <c r="E348" s="225">
        <v>12</v>
      </c>
    </row>
    <row r="349" spans="1:5" x14ac:dyDescent="0.25">
      <c r="A349" s="222">
        <v>2200010010</v>
      </c>
      <c r="B349" s="222" t="s">
        <v>7436</v>
      </c>
      <c r="C349" s="222" t="s">
        <v>1439</v>
      </c>
      <c r="D349" s="222" t="s">
        <v>808</v>
      </c>
      <c r="E349" s="223">
        <v>12</v>
      </c>
    </row>
    <row r="350" spans="1:5" x14ac:dyDescent="0.25">
      <c r="A350" s="224">
        <v>2200020001</v>
      </c>
      <c r="B350" s="224" t="s">
        <v>1442</v>
      </c>
      <c r="C350" s="224" t="s">
        <v>1439</v>
      </c>
      <c r="D350" s="224" t="s">
        <v>808</v>
      </c>
      <c r="E350" s="225">
        <v>12</v>
      </c>
    </row>
    <row r="351" spans="1:5" x14ac:dyDescent="0.25">
      <c r="A351" s="222">
        <v>2200020002</v>
      </c>
      <c r="B351" s="222" t="s">
        <v>9958</v>
      </c>
      <c r="C351" s="222" t="s">
        <v>1439</v>
      </c>
      <c r="D351" s="222" t="s">
        <v>808</v>
      </c>
      <c r="E351" s="223">
        <v>12</v>
      </c>
    </row>
    <row r="352" spans="1:5" x14ac:dyDescent="0.25">
      <c r="A352" s="224">
        <v>2200020003</v>
      </c>
      <c r="B352" s="224" t="s">
        <v>1443</v>
      </c>
      <c r="C352" s="224" t="s">
        <v>1439</v>
      </c>
      <c r="D352" s="224" t="s">
        <v>808</v>
      </c>
      <c r="E352" s="225">
        <v>12</v>
      </c>
    </row>
    <row r="353" spans="1:5" x14ac:dyDescent="0.25">
      <c r="A353" s="222">
        <v>2200020006</v>
      </c>
      <c r="B353" s="222" t="s">
        <v>1444</v>
      </c>
      <c r="C353" s="222" t="s">
        <v>1439</v>
      </c>
      <c r="D353" s="222" t="s">
        <v>808</v>
      </c>
      <c r="E353" s="223">
        <v>12</v>
      </c>
    </row>
    <row r="354" spans="1:5" x14ac:dyDescent="0.25">
      <c r="A354" s="224">
        <v>2200020007</v>
      </c>
      <c r="B354" s="224" t="s">
        <v>1445</v>
      </c>
      <c r="C354" s="224" t="s">
        <v>1439</v>
      </c>
      <c r="D354" s="224" t="s">
        <v>808</v>
      </c>
      <c r="E354" s="225">
        <v>6</v>
      </c>
    </row>
    <row r="355" spans="1:5" x14ac:dyDescent="0.25">
      <c r="A355" s="222">
        <v>2200020008</v>
      </c>
      <c r="B355" s="222" t="s">
        <v>1446</v>
      </c>
      <c r="C355" s="222" t="s">
        <v>1439</v>
      </c>
      <c r="D355" s="222" t="s">
        <v>808</v>
      </c>
      <c r="E355" s="223">
        <v>6</v>
      </c>
    </row>
    <row r="356" spans="1:5" x14ac:dyDescent="0.25">
      <c r="A356" s="224">
        <v>2200020009</v>
      </c>
      <c r="B356" s="224" t="s">
        <v>1447</v>
      </c>
      <c r="C356" s="224" t="s">
        <v>1439</v>
      </c>
      <c r="D356" s="224" t="s">
        <v>808</v>
      </c>
      <c r="E356" s="225">
        <v>12</v>
      </c>
    </row>
    <row r="357" spans="1:5" x14ac:dyDescent="0.25">
      <c r="A357" s="222">
        <v>2200020010</v>
      </c>
      <c r="B357" s="222" t="s">
        <v>1448</v>
      </c>
      <c r="C357" s="222" t="s">
        <v>1439</v>
      </c>
      <c r="D357" s="222" t="s">
        <v>808</v>
      </c>
      <c r="E357" s="223">
        <v>6</v>
      </c>
    </row>
    <row r="358" spans="1:5" x14ac:dyDescent="0.25">
      <c r="A358" s="224">
        <v>2200020011</v>
      </c>
      <c r="B358" s="224" t="s">
        <v>1449</v>
      </c>
      <c r="C358" s="224" t="s">
        <v>1439</v>
      </c>
      <c r="D358" s="224" t="s">
        <v>808</v>
      </c>
      <c r="E358" s="225">
        <v>12</v>
      </c>
    </row>
    <row r="359" spans="1:5" x14ac:dyDescent="0.25">
      <c r="A359" s="222">
        <v>2200020012</v>
      </c>
      <c r="B359" s="222" t="s">
        <v>1450</v>
      </c>
      <c r="C359" s="222" t="s">
        <v>1439</v>
      </c>
      <c r="D359" s="222" t="s">
        <v>808</v>
      </c>
      <c r="E359" s="223">
        <v>6</v>
      </c>
    </row>
    <row r="360" spans="1:5" x14ac:dyDescent="0.25">
      <c r="A360" s="224">
        <v>2200020014</v>
      </c>
      <c r="B360" s="224" t="s">
        <v>1451</v>
      </c>
      <c r="C360" s="224" t="s">
        <v>1439</v>
      </c>
      <c r="D360" s="224" t="s">
        <v>808</v>
      </c>
      <c r="E360" s="225">
        <v>6</v>
      </c>
    </row>
    <row r="361" spans="1:5" x14ac:dyDescent="0.25">
      <c r="A361" s="222">
        <v>2200020015</v>
      </c>
      <c r="B361" s="222" t="s">
        <v>1452</v>
      </c>
      <c r="C361" s="222" t="s">
        <v>1439</v>
      </c>
      <c r="D361" s="222" t="s">
        <v>808</v>
      </c>
      <c r="E361" s="223">
        <v>12</v>
      </c>
    </row>
    <row r="362" spans="1:5" x14ac:dyDescent="0.25">
      <c r="A362" s="224">
        <v>2200020016</v>
      </c>
      <c r="B362" s="224" t="s">
        <v>7437</v>
      </c>
      <c r="C362" s="224" t="s">
        <v>1439</v>
      </c>
      <c r="D362" s="224" t="s">
        <v>808</v>
      </c>
      <c r="E362" s="225">
        <v>6</v>
      </c>
    </row>
    <row r="363" spans="1:5" x14ac:dyDescent="0.25">
      <c r="A363" s="222">
        <v>2200020017</v>
      </c>
      <c r="B363" s="222" t="s">
        <v>7438</v>
      </c>
      <c r="C363" s="222" t="s">
        <v>1439</v>
      </c>
      <c r="D363" s="222" t="s">
        <v>808</v>
      </c>
      <c r="E363" s="223">
        <v>6</v>
      </c>
    </row>
    <row r="364" spans="1:5" x14ac:dyDescent="0.25">
      <c r="A364" s="224">
        <v>2200030001</v>
      </c>
      <c r="B364" s="224" t="s">
        <v>1453</v>
      </c>
      <c r="C364" s="224" t="s">
        <v>1439</v>
      </c>
      <c r="D364" s="224" t="s">
        <v>808</v>
      </c>
      <c r="E364" s="225">
        <v>12</v>
      </c>
    </row>
    <row r="365" spans="1:5" x14ac:dyDescent="0.25">
      <c r="A365" s="222">
        <v>2200030002</v>
      </c>
      <c r="B365" s="222" t="s">
        <v>1454</v>
      </c>
      <c r="C365" s="222" t="s">
        <v>1439</v>
      </c>
      <c r="D365" s="222" t="s">
        <v>808</v>
      </c>
      <c r="E365" s="223">
        <v>12</v>
      </c>
    </row>
    <row r="366" spans="1:5" x14ac:dyDescent="0.25">
      <c r="A366" s="224">
        <v>2200030003</v>
      </c>
      <c r="B366" s="224" t="s">
        <v>1455</v>
      </c>
      <c r="C366" s="224" t="s">
        <v>1439</v>
      </c>
      <c r="D366" s="224" t="s">
        <v>808</v>
      </c>
      <c r="E366" s="225">
        <v>12</v>
      </c>
    </row>
    <row r="367" spans="1:5" x14ac:dyDescent="0.25">
      <c r="A367" s="222">
        <v>2200030004</v>
      </c>
      <c r="B367" s="222" t="s">
        <v>5515</v>
      </c>
      <c r="C367" s="222" t="s">
        <v>1439</v>
      </c>
      <c r="D367" s="222" t="s">
        <v>808</v>
      </c>
      <c r="E367" s="223">
        <v>12</v>
      </c>
    </row>
    <row r="368" spans="1:5" x14ac:dyDescent="0.25">
      <c r="A368" s="224">
        <v>2200030005</v>
      </c>
      <c r="B368" s="224" t="s">
        <v>5516</v>
      </c>
      <c r="C368" s="224" t="s">
        <v>1439</v>
      </c>
      <c r="D368" s="224" t="s">
        <v>808</v>
      </c>
      <c r="E368" s="225">
        <v>12</v>
      </c>
    </row>
    <row r="369" spans="1:5" x14ac:dyDescent="0.25">
      <c r="A369" s="222">
        <v>2200030006</v>
      </c>
      <c r="B369" s="222" t="s">
        <v>5517</v>
      </c>
      <c r="C369" s="222" t="s">
        <v>1439</v>
      </c>
      <c r="D369" s="222" t="s">
        <v>808</v>
      </c>
      <c r="E369" s="223">
        <v>12</v>
      </c>
    </row>
    <row r="370" spans="1:5" x14ac:dyDescent="0.25">
      <c r="A370" s="224">
        <v>2200040001</v>
      </c>
      <c r="B370" s="224" t="s">
        <v>3596</v>
      </c>
      <c r="C370" s="224" t="s">
        <v>894</v>
      </c>
      <c r="D370" s="224" t="s">
        <v>808</v>
      </c>
      <c r="E370" s="225">
        <v>12</v>
      </c>
    </row>
    <row r="371" spans="1:5" x14ac:dyDescent="0.25">
      <c r="A371" s="222">
        <v>2200040002</v>
      </c>
      <c r="B371" s="222" t="s">
        <v>3597</v>
      </c>
      <c r="C371" s="222" t="s">
        <v>894</v>
      </c>
      <c r="D371" s="222" t="s">
        <v>811</v>
      </c>
      <c r="E371" s="223">
        <v>12</v>
      </c>
    </row>
    <row r="372" spans="1:5" x14ac:dyDescent="0.25">
      <c r="A372" s="224">
        <v>2200040003</v>
      </c>
      <c r="B372" s="224" t="s">
        <v>3598</v>
      </c>
      <c r="C372" s="224" t="s">
        <v>894</v>
      </c>
      <c r="D372" s="224" t="s">
        <v>811</v>
      </c>
      <c r="E372" s="225">
        <v>12</v>
      </c>
    </row>
    <row r="373" spans="1:5" x14ac:dyDescent="0.25">
      <c r="A373" s="222">
        <v>2200040004</v>
      </c>
      <c r="B373" s="222" t="s">
        <v>3599</v>
      </c>
      <c r="C373" s="222" t="s">
        <v>894</v>
      </c>
      <c r="D373" s="222" t="s">
        <v>808</v>
      </c>
      <c r="E373" s="223">
        <v>12</v>
      </c>
    </row>
    <row r="374" spans="1:5" x14ac:dyDescent="0.25">
      <c r="A374" s="224">
        <v>2200040005</v>
      </c>
      <c r="B374" s="224" t="s">
        <v>3600</v>
      </c>
      <c r="C374" s="224" t="s">
        <v>894</v>
      </c>
      <c r="D374" s="224" t="s">
        <v>808</v>
      </c>
      <c r="E374" s="225">
        <v>12</v>
      </c>
    </row>
    <row r="375" spans="1:5" x14ac:dyDescent="0.25">
      <c r="A375" s="222">
        <v>2200040006</v>
      </c>
      <c r="B375" s="222" t="s">
        <v>3601</v>
      </c>
      <c r="C375" s="222" t="s">
        <v>894</v>
      </c>
      <c r="D375" s="222" t="s">
        <v>811</v>
      </c>
      <c r="E375" s="223">
        <v>23</v>
      </c>
    </row>
    <row r="376" spans="1:5" x14ac:dyDescent="0.25">
      <c r="A376" s="224">
        <v>2200040007</v>
      </c>
      <c r="B376" s="224" t="s">
        <v>3602</v>
      </c>
      <c r="C376" s="224" t="s">
        <v>894</v>
      </c>
      <c r="D376" s="224" t="s">
        <v>811</v>
      </c>
      <c r="E376" s="225">
        <v>24</v>
      </c>
    </row>
    <row r="377" spans="1:5" x14ac:dyDescent="0.25">
      <c r="A377" s="222">
        <v>2200040008</v>
      </c>
      <c r="B377" s="222" t="s">
        <v>3603</v>
      </c>
      <c r="C377" s="222" t="s">
        <v>894</v>
      </c>
      <c r="D377" s="222" t="s">
        <v>811</v>
      </c>
      <c r="E377" s="223">
        <v>6</v>
      </c>
    </row>
    <row r="378" spans="1:5" x14ac:dyDescent="0.25">
      <c r="A378" s="224">
        <v>2200040010</v>
      </c>
      <c r="B378" s="224" t="s">
        <v>3604</v>
      </c>
      <c r="C378" s="224" t="s">
        <v>894</v>
      </c>
      <c r="D378" s="224" t="s">
        <v>808</v>
      </c>
      <c r="E378" s="225">
        <v>12</v>
      </c>
    </row>
    <row r="379" spans="1:5" x14ac:dyDescent="0.25">
      <c r="A379" s="222">
        <v>2200040011</v>
      </c>
      <c r="B379" s="222" t="s">
        <v>3605</v>
      </c>
      <c r="C379" s="222" t="s">
        <v>894</v>
      </c>
      <c r="D379" s="222" t="s">
        <v>808</v>
      </c>
      <c r="E379" s="223">
        <v>12</v>
      </c>
    </row>
    <row r="380" spans="1:5" x14ac:dyDescent="0.25">
      <c r="A380" s="224">
        <v>2200040012</v>
      </c>
      <c r="B380" s="224" t="s">
        <v>3606</v>
      </c>
      <c r="C380" s="224" t="s">
        <v>894</v>
      </c>
      <c r="D380" s="224" t="s">
        <v>811</v>
      </c>
      <c r="E380" s="225">
        <v>12</v>
      </c>
    </row>
    <row r="381" spans="1:5" x14ac:dyDescent="0.25">
      <c r="A381" s="222">
        <v>2200040013</v>
      </c>
      <c r="B381" s="222" t="s">
        <v>3607</v>
      </c>
      <c r="C381" s="222" t="s">
        <v>894</v>
      </c>
      <c r="D381" s="222" t="s">
        <v>808</v>
      </c>
      <c r="E381" s="223">
        <v>12</v>
      </c>
    </row>
    <row r="382" spans="1:5" x14ac:dyDescent="0.25">
      <c r="A382" s="224">
        <v>2200040014</v>
      </c>
      <c r="B382" s="224" t="s">
        <v>3608</v>
      </c>
      <c r="C382" s="224" t="s">
        <v>894</v>
      </c>
      <c r="D382" s="224" t="s">
        <v>808</v>
      </c>
      <c r="E382" s="225">
        <v>12</v>
      </c>
    </row>
    <row r="383" spans="1:5" x14ac:dyDescent="0.25">
      <c r="A383" s="222">
        <v>2200040015</v>
      </c>
      <c r="B383" s="222" t="s">
        <v>3609</v>
      </c>
      <c r="C383" s="222" t="s">
        <v>894</v>
      </c>
      <c r="D383" s="222" t="s">
        <v>808</v>
      </c>
      <c r="E383" s="223">
        <v>23</v>
      </c>
    </row>
    <row r="384" spans="1:5" x14ac:dyDescent="0.25">
      <c r="A384" s="224">
        <v>2200040016</v>
      </c>
      <c r="B384" s="224" t="s">
        <v>3610</v>
      </c>
      <c r="C384" s="224" t="s">
        <v>894</v>
      </c>
      <c r="D384" s="224" t="s">
        <v>811</v>
      </c>
      <c r="E384" s="225">
        <v>24</v>
      </c>
    </row>
    <row r="385" spans="1:5" x14ac:dyDescent="0.25">
      <c r="A385" s="222">
        <v>2200040017</v>
      </c>
      <c r="B385" s="222" t="s">
        <v>3611</v>
      </c>
      <c r="C385" s="222" t="s">
        <v>894</v>
      </c>
      <c r="D385" s="222" t="s">
        <v>811</v>
      </c>
      <c r="E385" s="223">
        <v>6</v>
      </c>
    </row>
    <row r="386" spans="1:5" x14ac:dyDescent="0.25">
      <c r="A386" s="224">
        <v>2200040018</v>
      </c>
      <c r="B386" s="224" t="s">
        <v>7439</v>
      </c>
      <c r="C386" s="224" t="s">
        <v>894</v>
      </c>
      <c r="D386" s="224" t="s">
        <v>801</v>
      </c>
      <c r="E386" s="225">
        <v>0</v>
      </c>
    </row>
    <row r="387" spans="1:5" x14ac:dyDescent="0.25">
      <c r="A387" s="222">
        <v>2200040019</v>
      </c>
      <c r="B387" s="222" t="s">
        <v>8363</v>
      </c>
      <c r="C387" s="222" t="s">
        <v>894</v>
      </c>
      <c r="D387" s="222" t="s">
        <v>801</v>
      </c>
      <c r="E387" s="223">
        <v>0</v>
      </c>
    </row>
    <row r="388" spans="1:5" x14ac:dyDescent="0.25">
      <c r="A388" s="224">
        <v>2200040020</v>
      </c>
      <c r="B388" s="224" t="s">
        <v>8364</v>
      </c>
      <c r="C388" s="224" t="s">
        <v>894</v>
      </c>
      <c r="D388" s="224" t="s">
        <v>801</v>
      </c>
      <c r="E388" s="225">
        <v>0</v>
      </c>
    </row>
    <row r="389" spans="1:5" x14ac:dyDescent="0.25">
      <c r="A389" s="222">
        <v>2200040021</v>
      </c>
      <c r="B389" s="222" t="s">
        <v>8365</v>
      </c>
      <c r="C389" s="222" t="s">
        <v>894</v>
      </c>
      <c r="D389" s="222" t="s">
        <v>801</v>
      </c>
      <c r="E389" s="223">
        <v>0</v>
      </c>
    </row>
    <row r="390" spans="1:5" x14ac:dyDescent="0.25">
      <c r="A390" s="224">
        <v>2200040022</v>
      </c>
      <c r="B390" s="224" t="s">
        <v>8366</v>
      </c>
      <c r="C390" s="224" t="s">
        <v>894</v>
      </c>
      <c r="D390" s="224" t="s">
        <v>801</v>
      </c>
      <c r="E390" s="225">
        <v>0</v>
      </c>
    </row>
    <row r="391" spans="1:5" x14ac:dyDescent="0.25">
      <c r="A391" s="222">
        <v>2200040023</v>
      </c>
      <c r="B391" s="222" t="s">
        <v>8367</v>
      </c>
      <c r="C391" s="222" t="s">
        <v>894</v>
      </c>
      <c r="D391" s="222" t="s">
        <v>801</v>
      </c>
      <c r="E391" s="223">
        <v>0</v>
      </c>
    </row>
    <row r="392" spans="1:5" x14ac:dyDescent="0.25">
      <c r="A392" s="224">
        <v>2200040024</v>
      </c>
      <c r="B392" s="224" t="s">
        <v>8368</v>
      </c>
      <c r="C392" s="224" t="s">
        <v>894</v>
      </c>
      <c r="D392" s="224" t="s">
        <v>801</v>
      </c>
      <c r="E392" s="225">
        <v>0</v>
      </c>
    </row>
    <row r="393" spans="1:5" x14ac:dyDescent="0.25">
      <c r="A393" s="222">
        <v>2200040025</v>
      </c>
      <c r="B393" s="222" t="s">
        <v>7979</v>
      </c>
      <c r="C393" s="222" t="s">
        <v>894</v>
      </c>
      <c r="D393" s="222" t="s">
        <v>801</v>
      </c>
      <c r="E393" s="223">
        <v>0</v>
      </c>
    </row>
    <row r="394" spans="1:5" x14ac:dyDescent="0.25">
      <c r="A394" s="224">
        <v>2200040026</v>
      </c>
      <c r="B394" s="224" t="s">
        <v>8369</v>
      </c>
      <c r="C394" s="224" t="s">
        <v>894</v>
      </c>
      <c r="D394" s="224" t="s">
        <v>801</v>
      </c>
      <c r="E394" s="225">
        <v>0</v>
      </c>
    </row>
    <row r="395" spans="1:5" x14ac:dyDescent="0.25">
      <c r="A395" s="222">
        <v>2200040027</v>
      </c>
      <c r="B395" s="222" t="s">
        <v>8370</v>
      </c>
      <c r="C395" s="222" t="s">
        <v>894</v>
      </c>
      <c r="D395" s="222" t="s">
        <v>801</v>
      </c>
      <c r="E395" s="223">
        <v>0</v>
      </c>
    </row>
    <row r="396" spans="1:5" x14ac:dyDescent="0.25">
      <c r="A396" s="224">
        <v>2200040028</v>
      </c>
      <c r="B396" s="224" t="s">
        <v>8371</v>
      </c>
      <c r="C396" s="224" t="s">
        <v>894</v>
      </c>
      <c r="D396" s="224" t="s">
        <v>801</v>
      </c>
      <c r="E396" s="225">
        <v>0</v>
      </c>
    </row>
    <row r="397" spans="1:5" x14ac:dyDescent="0.25">
      <c r="A397" s="222">
        <v>2200040029</v>
      </c>
      <c r="B397" s="222" t="s">
        <v>8372</v>
      </c>
      <c r="C397" s="222" t="s">
        <v>894</v>
      </c>
      <c r="D397" s="222" t="s">
        <v>801</v>
      </c>
      <c r="E397" s="223">
        <v>0</v>
      </c>
    </row>
    <row r="398" spans="1:5" x14ac:dyDescent="0.25">
      <c r="A398" s="224">
        <v>2200040030</v>
      </c>
      <c r="B398" s="224" t="s">
        <v>8373</v>
      </c>
      <c r="C398" s="224" t="s">
        <v>894</v>
      </c>
      <c r="D398" s="224" t="s">
        <v>801</v>
      </c>
      <c r="E398" s="225">
        <v>0</v>
      </c>
    </row>
    <row r="399" spans="1:5" x14ac:dyDescent="0.25">
      <c r="A399" s="222">
        <v>2200040031</v>
      </c>
      <c r="B399" s="222" t="s">
        <v>8374</v>
      </c>
      <c r="C399" s="222" t="s">
        <v>894</v>
      </c>
      <c r="D399" s="222" t="s">
        <v>801</v>
      </c>
      <c r="E399" s="223">
        <v>0</v>
      </c>
    </row>
    <row r="400" spans="1:5" x14ac:dyDescent="0.25">
      <c r="A400" s="224">
        <v>2200040032</v>
      </c>
      <c r="B400" s="224" t="s">
        <v>9959</v>
      </c>
      <c r="C400" s="224" t="s">
        <v>894</v>
      </c>
      <c r="D400" s="224" t="s">
        <v>808</v>
      </c>
      <c r="E400" s="225">
        <v>6</v>
      </c>
    </row>
    <row r="401" spans="1:5" x14ac:dyDescent="0.25">
      <c r="A401" s="222">
        <v>2200040033</v>
      </c>
      <c r="B401" s="222" t="s">
        <v>9960</v>
      </c>
      <c r="C401" s="222" t="s">
        <v>894</v>
      </c>
      <c r="D401" s="222" t="s">
        <v>801</v>
      </c>
      <c r="E401" s="223">
        <v>0</v>
      </c>
    </row>
    <row r="402" spans="1:5" x14ac:dyDescent="0.25">
      <c r="A402" s="224">
        <v>2200110001</v>
      </c>
      <c r="B402" s="224" t="s">
        <v>1456</v>
      </c>
      <c r="C402" s="224" t="s">
        <v>1439</v>
      </c>
      <c r="D402" s="224" t="s">
        <v>808</v>
      </c>
      <c r="E402" s="225">
        <v>12</v>
      </c>
    </row>
    <row r="403" spans="1:5" x14ac:dyDescent="0.25">
      <c r="A403" s="222">
        <v>2300050001</v>
      </c>
      <c r="B403" s="222" t="s">
        <v>1457</v>
      </c>
      <c r="C403" s="222" t="s">
        <v>1439</v>
      </c>
      <c r="D403" s="222" t="s">
        <v>808</v>
      </c>
      <c r="E403" s="223">
        <v>12</v>
      </c>
    </row>
    <row r="404" spans="1:5" x14ac:dyDescent="0.25">
      <c r="A404" s="224">
        <v>2300050002</v>
      </c>
      <c r="B404" s="224" t="s">
        <v>1458</v>
      </c>
      <c r="C404" s="224" t="s">
        <v>1439</v>
      </c>
      <c r="D404" s="224" t="s">
        <v>808</v>
      </c>
      <c r="E404" s="225">
        <v>12</v>
      </c>
    </row>
    <row r="405" spans="1:5" x14ac:dyDescent="0.25">
      <c r="A405" s="222">
        <v>2300050003</v>
      </c>
      <c r="B405" s="222" t="s">
        <v>1459</v>
      </c>
      <c r="C405" s="222" t="s">
        <v>1439</v>
      </c>
      <c r="D405" s="222" t="s">
        <v>808</v>
      </c>
      <c r="E405" s="223">
        <v>2</v>
      </c>
    </row>
    <row r="406" spans="1:5" x14ac:dyDescent="0.25">
      <c r="A406" s="224">
        <v>2300050004</v>
      </c>
      <c r="B406" s="224" t="s">
        <v>1460</v>
      </c>
      <c r="C406" s="224" t="s">
        <v>1439</v>
      </c>
      <c r="D406" s="224" t="s">
        <v>808</v>
      </c>
      <c r="E406" s="225">
        <v>6</v>
      </c>
    </row>
    <row r="407" spans="1:5" x14ac:dyDescent="0.25">
      <c r="A407" s="222">
        <v>2300050005</v>
      </c>
      <c r="B407" s="222" t="s">
        <v>1461</v>
      </c>
      <c r="C407" s="222" t="s">
        <v>1439</v>
      </c>
      <c r="D407" s="222" t="s">
        <v>808</v>
      </c>
      <c r="E407" s="223">
        <v>12</v>
      </c>
    </row>
    <row r="408" spans="1:5" x14ac:dyDescent="0.25">
      <c r="A408" s="224">
        <v>2300050006</v>
      </c>
      <c r="B408" s="224" t="s">
        <v>1462</v>
      </c>
      <c r="C408" s="224" t="s">
        <v>1439</v>
      </c>
      <c r="D408" s="224" t="s">
        <v>808</v>
      </c>
      <c r="E408" s="225">
        <v>12</v>
      </c>
    </row>
    <row r="409" spans="1:5" x14ac:dyDescent="0.25">
      <c r="A409" s="222">
        <v>2300050007</v>
      </c>
      <c r="B409" s="222" t="s">
        <v>1463</v>
      </c>
      <c r="C409" s="222" t="s">
        <v>1439</v>
      </c>
      <c r="D409" s="222" t="s">
        <v>808</v>
      </c>
      <c r="E409" s="223">
        <v>6</v>
      </c>
    </row>
    <row r="410" spans="1:5" x14ac:dyDescent="0.25">
      <c r="A410" s="224">
        <v>2300050008</v>
      </c>
      <c r="B410" s="224" t="s">
        <v>1464</v>
      </c>
      <c r="C410" s="224" t="s">
        <v>1439</v>
      </c>
      <c r="D410" s="224" t="s">
        <v>808</v>
      </c>
      <c r="E410" s="225">
        <v>12</v>
      </c>
    </row>
    <row r="411" spans="1:5" x14ac:dyDescent="0.25">
      <c r="A411" s="222">
        <v>2300050009</v>
      </c>
      <c r="B411" s="222" t="s">
        <v>1465</v>
      </c>
      <c r="C411" s="222" t="s">
        <v>1439</v>
      </c>
      <c r="D411" s="222" t="s">
        <v>808</v>
      </c>
      <c r="E411" s="223">
        <v>12</v>
      </c>
    </row>
    <row r="412" spans="1:5" x14ac:dyDescent="0.25">
      <c r="A412" s="224">
        <v>2300050010</v>
      </c>
      <c r="B412" s="224" t="s">
        <v>3612</v>
      </c>
      <c r="C412" s="224" t="s">
        <v>1439</v>
      </c>
      <c r="D412" s="224" t="s">
        <v>808</v>
      </c>
      <c r="E412" s="225">
        <v>12</v>
      </c>
    </row>
    <row r="413" spans="1:5" x14ac:dyDescent="0.25">
      <c r="A413" s="222">
        <v>2300050011</v>
      </c>
      <c r="B413" s="222" t="s">
        <v>1466</v>
      </c>
      <c r="C413" s="222" t="s">
        <v>1439</v>
      </c>
      <c r="D413" s="222" t="s">
        <v>808</v>
      </c>
      <c r="E413" s="223">
        <v>12</v>
      </c>
    </row>
    <row r="414" spans="1:5" x14ac:dyDescent="0.25">
      <c r="A414" s="224">
        <v>2300050012</v>
      </c>
      <c r="B414" s="224" t="s">
        <v>7402</v>
      </c>
      <c r="C414" s="224" t="s">
        <v>1439</v>
      </c>
      <c r="D414" s="224" t="s">
        <v>811</v>
      </c>
      <c r="E414" s="225">
        <v>48</v>
      </c>
    </row>
    <row r="415" spans="1:5" x14ac:dyDescent="0.25">
      <c r="A415" s="222">
        <v>2300050013</v>
      </c>
      <c r="B415" s="222" t="s">
        <v>7440</v>
      </c>
      <c r="C415" s="222" t="s">
        <v>1439</v>
      </c>
      <c r="D415" s="222" t="s">
        <v>808</v>
      </c>
      <c r="E415" s="223">
        <v>0</v>
      </c>
    </row>
    <row r="416" spans="1:5" x14ac:dyDescent="0.25">
      <c r="A416" s="224">
        <v>2300050014</v>
      </c>
      <c r="B416" s="224" t="s">
        <v>7441</v>
      </c>
      <c r="C416" s="224" t="s">
        <v>1439</v>
      </c>
      <c r="D416" s="224" t="s">
        <v>808</v>
      </c>
      <c r="E416" s="225">
        <v>0</v>
      </c>
    </row>
    <row r="417" spans="1:5" x14ac:dyDescent="0.25">
      <c r="A417" s="222">
        <v>2300050015</v>
      </c>
      <c r="B417" s="222" t="s">
        <v>7442</v>
      </c>
      <c r="C417" s="222" t="s">
        <v>1439</v>
      </c>
      <c r="D417" s="222" t="s">
        <v>801</v>
      </c>
      <c r="E417" s="223">
        <v>0</v>
      </c>
    </row>
    <row r="418" spans="1:5" x14ac:dyDescent="0.25">
      <c r="A418" s="224">
        <v>2400010001</v>
      </c>
      <c r="B418" s="224" t="s">
        <v>1467</v>
      </c>
      <c r="C418" s="224" t="s">
        <v>1439</v>
      </c>
      <c r="D418" s="224" t="s">
        <v>808</v>
      </c>
      <c r="E418" s="225">
        <v>6</v>
      </c>
    </row>
    <row r="419" spans="1:5" x14ac:dyDescent="0.25">
      <c r="A419" s="222">
        <v>2400010002</v>
      </c>
      <c r="B419" s="222" t="s">
        <v>1468</v>
      </c>
      <c r="C419" s="222" t="s">
        <v>1439</v>
      </c>
      <c r="D419" s="222" t="s">
        <v>808</v>
      </c>
      <c r="E419" s="223">
        <v>6</v>
      </c>
    </row>
    <row r="420" spans="1:5" x14ac:dyDescent="0.25">
      <c r="A420" s="224">
        <v>2400010003</v>
      </c>
      <c r="B420" s="224" t="s">
        <v>1469</v>
      </c>
      <c r="C420" s="224" t="s">
        <v>1439</v>
      </c>
      <c r="D420" s="224" t="s">
        <v>808</v>
      </c>
      <c r="E420" s="225">
        <v>6</v>
      </c>
    </row>
    <row r="421" spans="1:5" x14ac:dyDescent="0.25">
      <c r="A421" s="222">
        <v>2400010004</v>
      </c>
      <c r="B421" s="222" t="s">
        <v>1470</v>
      </c>
      <c r="C421" s="222" t="s">
        <v>1439</v>
      </c>
      <c r="D421" s="222" t="s">
        <v>808</v>
      </c>
      <c r="E421" s="223">
        <v>6</v>
      </c>
    </row>
    <row r="422" spans="1:5" x14ac:dyDescent="0.25">
      <c r="A422" s="224">
        <v>2400010005</v>
      </c>
      <c r="B422" s="224" t="s">
        <v>1471</v>
      </c>
      <c r="C422" s="224" t="s">
        <v>1439</v>
      </c>
      <c r="D422" s="224" t="s">
        <v>808</v>
      </c>
      <c r="E422" s="225">
        <v>6</v>
      </c>
    </row>
    <row r="423" spans="1:5" x14ac:dyDescent="0.25">
      <c r="A423" s="222">
        <v>2400010006</v>
      </c>
      <c r="B423" s="222" t="s">
        <v>1472</v>
      </c>
      <c r="C423" s="222" t="s">
        <v>1439</v>
      </c>
      <c r="D423" s="222" t="s">
        <v>808</v>
      </c>
      <c r="E423" s="223">
        <v>6</v>
      </c>
    </row>
    <row r="424" spans="1:5" x14ac:dyDescent="0.25">
      <c r="A424" s="224">
        <v>2400010007</v>
      </c>
      <c r="B424" s="224" t="s">
        <v>1473</v>
      </c>
      <c r="C424" s="224" t="s">
        <v>1439</v>
      </c>
      <c r="D424" s="224" t="s">
        <v>808</v>
      </c>
      <c r="E424" s="225">
        <v>6</v>
      </c>
    </row>
    <row r="425" spans="1:5" x14ac:dyDescent="0.25">
      <c r="A425" s="222">
        <v>2400010008</v>
      </c>
      <c r="B425" s="222" t="s">
        <v>1474</v>
      </c>
      <c r="C425" s="222" t="s">
        <v>1439</v>
      </c>
      <c r="D425" s="222" t="s">
        <v>808</v>
      </c>
      <c r="E425" s="223">
        <v>6</v>
      </c>
    </row>
    <row r="426" spans="1:5" x14ac:dyDescent="0.25">
      <c r="A426" s="224">
        <v>2400010009</v>
      </c>
      <c r="B426" s="224" t="s">
        <v>967</v>
      </c>
      <c r="C426" s="224" t="s">
        <v>894</v>
      </c>
      <c r="D426" s="224" t="s">
        <v>811</v>
      </c>
      <c r="E426" s="225">
        <v>24</v>
      </c>
    </row>
    <row r="427" spans="1:5" x14ac:dyDescent="0.25">
      <c r="A427" s="222">
        <v>2400030001</v>
      </c>
      <c r="B427" s="222" t="s">
        <v>1475</v>
      </c>
      <c r="C427" s="222" t="s">
        <v>894</v>
      </c>
      <c r="D427" s="222" t="s">
        <v>808</v>
      </c>
      <c r="E427" s="223">
        <v>12</v>
      </c>
    </row>
    <row r="428" spans="1:5" x14ac:dyDescent="0.25">
      <c r="A428" s="224">
        <v>2400030002</v>
      </c>
      <c r="B428" s="224" t="s">
        <v>1476</v>
      </c>
      <c r="C428" s="224" t="s">
        <v>894</v>
      </c>
      <c r="D428" s="224" t="s">
        <v>808</v>
      </c>
      <c r="E428" s="225">
        <v>12</v>
      </c>
    </row>
    <row r="429" spans="1:5" x14ac:dyDescent="0.25">
      <c r="A429" s="222">
        <v>2400030003</v>
      </c>
      <c r="B429" s="222" t="s">
        <v>1477</v>
      </c>
      <c r="C429" s="222" t="s">
        <v>894</v>
      </c>
      <c r="D429" s="222" t="s">
        <v>808</v>
      </c>
      <c r="E429" s="223">
        <v>12</v>
      </c>
    </row>
    <row r="430" spans="1:5" x14ac:dyDescent="0.25">
      <c r="A430" s="224">
        <v>2400030004</v>
      </c>
      <c r="B430" s="224" t="s">
        <v>1478</v>
      </c>
      <c r="C430" s="224" t="s">
        <v>894</v>
      </c>
      <c r="D430" s="224" t="s">
        <v>808</v>
      </c>
      <c r="E430" s="225">
        <v>12</v>
      </c>
    </row>
    <row r="431" spans="1:5" x14ac:dyDescent="0.25">
      <c r="A431" s="222">
        <v>2400030005</v>
      </c>
      <c r="B431" s="222" t="s">
        <v>1479</v>
      </c>
      <c r="C431" s="222" t="s">
        <v>894</v>
      </c>
      <c r="D431" s="222" t="s">
        <v>808</v>
      </c>
      <c r="E431" s="223">
        <v>12</v>
      </c>
    </row>
    <row r="432" spans="1:5" x14ac:dyDescent="0.25">
      <c r="A432" s="224">
        <v>2400030006</v>
      </c>
      <c r="B432" s="224" t="s">
        <v>7169</v>
      </c>
      <c r="C432" s="224" t="s">
        <v>1439</v>
      </c>
      <c r="D432" s="224" t="s">
        <v>808</v>
      </c>
      <c r="E432" s="225">
        <v>6</v>
      </c>
    </row>
    <row r="433" spans="1:5" x14ac:dyDescent="0.25">
      <c r="A433" s="222">
        <v>2400040001</v>
      </c>
      <c r="B433" s="222" t="s">
        <v>1480</v>
      </c>
      <c r="C433" s="222" t="s">
        <v>894</v>
      </c>
      <c r="D433" s="222" t="s">
        <v>808</v>
      </c>
      <c r="E433" s="223">
        <v>12</v>
      </c>
    </row>
    <row r="434" spans="1:5" x14ac:dyDescent="0.25">
      <c r="A434" s="224">
        <v>2400040002</v>
      </c>
      <c r="B434" s="224" t="s">
        <v>1481</v>
      </c>
      <c r="C434" s="224" t="s">
        <v>894</v>
      </c>
      <c r="D434" s="224" t="s">
        <v>811</v>
      </c>
      <c r="E434" s="225">
        <v>24</v>
      </c>
    </row>
    <row r="435" spans="1:5" x14ac:dyDescent="0.25">
      <c r="A435" s="222">
        <v>2400040003</v>
      </c>
      <c r="B435" s="222" t="s">
        <v>968</v>
      </c>
      <c r="C435" s="222" t="s">
        <v>894</v>
      </c>
      <c r="D435" s="222" t="s">
        <v>808</v>
      </c>
      <c r="E435" s="223">
        <v>12</v>
      </c>
    </row>
    <row r="436" spans="1:5" x14ac:dyDescent="0.25">
      <c r="A436" s="224">
        <v>2400040004</v>
      </c>
      <c r="B436" s="224" t="s">
        <v>9961</v>
      </c>
      <c r="C436" s="224" t="s">
        <v>894</v>
      </c>
      <c r="D436" s="224" t="s">
        <v>808</v>
      </c>
      <c r="E436" s="225">
        <v>12</v>
      </c>
    </row>
    <row r="437" spans="1:5" x14ac:dyDescent="0.25">
      <c r="A437" s="222">
        <v>2400040005</v>
      </c>
      <c r="B437" s="222" t="s">
        <v>9962</v>
      </c>
      <c r="C437" s="222" t="s">
        <v>894</v>
      </c>
      <c r="D437" s="222" t="s">
        <v>808</v>
      </c>
      <c r="E437" s="223">
        <v>12</v>
      </c>
    </row>
    <row r="438" spans="1:5" x14ac:dyDescent="0.25">
      <c r="A438" s="224">
        <v>2400170001</v>
      </c>
      <c r="B438" s="224" t="s">
        <v>1482</v>
      </c>
      <c r="C438" s="224" t="s">
        <v>894</v>
      </c>
      <c r="D438" s="224" t="s">
        <v>954</v>
      </c>
      <c r="E438" s="225">
        <v>0</v>
      </c>
    </row>
    <row r="439" spans="1:5" x14ac:dyDescent="0.25">
      <c r="A439" s="222">
        <v>2400170002</v>
      </c>
      <c r="B439" s="222" t="s">
        <v>1483</v>
      </c>
      <c r="C439" s="222" t="s">
        <v>894</v>
      </c>
      <c r="D439" s="222" t="s">
        <v>954</v>
      </c>
      <c r="E439" s="223">
        <v>0</v>
      </c>
    </row>
    <row r="440" spans="1:5" x14ac:dyDescent="0.25">
      <c r="A440" s="224">
        <v>2400170003</v>
      </c>
      <c r="B440" s="224" t="s">
        <v>3613</v>
      </c>
      <c r="C440" s="224" t="s">
        <v>894</v>
      </c>
      <c r="D440" s="224" t="s">
        <v>954</v>
      </c>
      <c r="E440" s="225">
        <v>0</v>
      </c>
    </row>
    <row r="441" spans="1:5" x14ac:dyDescent="0.25">
      <c r="A441" s="222">
        <v>2400170004</v>
      </c>
      <c r="B441" s="222" t="s">
        <v>3614</v>
      </c>
      <c r="C441" s="222" t="s">
        <v>894</v>
      </c>
      <c r="D441" s="222" t="s">
        <v>954</v>
      </c>
      <c r="E441" s="223">
        <v>0</v>
      </c>
    </row>
    <row r="442" spans="1:5" x14ac:dyDescent="0.25">
      <c r="A442" s="224">
        <v>2400170005</v>
      </c>
      <c r="B442" s="224" t="s">
        <v>12999</v>
      </c>
      <c r="C442" s="224" t="s">
        <v>894</v>
      </c>
      <c r="D442" s="224" t="s">
        <v>954</v>
      </c>
      <c r="E442" s="225">
        <v>0</v>
      </c>
    </row>
    <row r="443" spans="1:5" x14ac:dyDescent="0.25">
      <c r="A443" s="222">
        <v>2400170006</v>
      </c>
      <c r="B443" s="222" t="s">
        <v>13000</v>
      </c>
      <c r="C443" s="222" t="s">
        <v>894</v>
      </c>
      <c r="D443" s="222" t="s">
        <v>954</v>
      </c>
      <c r="E443" s="223">
        <v>0</v>
      </c>
    </row>
    <row r="444" spans="1:5" x14ac:dyDescent="0.25">
      <c r="A444" s="224">
        <v>2500010001</v>
      </c>
      <c r="B444" s="224" t="s">
        <v>1484</v>
      </c>
      <c r="C444" s="224" t="s">
        <v>894</v>
      </c>
      <c r="D444" s="224" t="s">
        <v>808</v>
      </c>
      <c r="E444" s="225">
        <v>6</v>
      </c>
    </row>
    <row r="445" spans="1:5" x14ac:dyDescent="0.25">
      <c r="A445" s="222">
        <v>2500010002</v>
      </c>
      <c r="B445" s="222" t="s">
        <v>1485</v>
      </c>
      <c r="C445" s="222" t="s">
        <v>894</v>
      </c>
      <c r="D445" s="222" t="s">
        <v>808</v>
      </c>
      <c r="E445" s="223">
        <v>6</v>
      </c>
    </row>
    <row r="446" spans="1:5" x14ac:dyDescent="0.25">
      <c r="A446" s="224">
        <v>2500010003</v>
      </c>
      <c r="B446" s="224" t="s">
        <v>1486</v>
      </c>
      <c r="C446" s="224" t="s">
        <v>894</v>
      </c>
      <c r="D446" s="224" t="s">
        <v>808</v>
      </c>
      <c r="E446" s="225">
        <v>6</v>
      </c>
    </row>
    <row r="447" spans="1:5" x14ac:dyDescent="0.25">
      <c r="A447" s="222">
        <v>2500010004</v>
      </c>
      <c r="B447" s="222" t="s">
        <v>1487</v>
      </c>
      <c r="C447" s="222" t="s">
        <v>894</v>
      </c>
      <c r="D447" s="222" t="s">
        <v>808</v>
      </c>
      <c r="E447" s="223">
        <v>6</v>
      </c>
    </row>
    <row r="448" spans="1:5" x14ac:dyDescent="0.25">
      <c r="A448" s="224">
        <v>2500010005</v>
      </c>
      <c r="B448" s="224" t="s">
        <v>1488</v>
      </c>
      <c r="C448" s="224" t="s">
        <v>894</v>
      </c>
      <c r="D448" s="224" t="s">
        <v>808</v>
      </c>
      <c r="E448" s="225">
        <v>6</v>
      </c>
    </row>
    <row r="449" spans="1:5" x14ac:dyDescent="0.25">
      <c r="A449" s="222">
        <v>2500010006</v>
      </c>
      <c r="B449" s="222" t="s">
        <v>1489</v>
      </c>
      <c r="C449" s="222" t="s">
        <v>894</v>
      </c>
      <c r="D449" s="222" t="s">
        <v>808</v>
      </c>
      <c r="E449" s="223">
        <v>12</v>
      </c>
    </row>
    <row r="450" spans="1:5" x14ac:dyDescent="0.25">
      <c r="A450" s="224">
        <v>2500010007</v>
      </c>
      <c r="B450" s="224" t="s">
        <v>1490</v>
      </c>
      <c r="C450" s="224" t="s">
        <v>894</v>
      </c>
      <c r="D450" s="224" t="s">
        <v>808</v>
      </c>
      <c r="E450" s="225">
        <v>6</v>
      </c>
    </row>
    <row r="451" spans="1:5" x14ac:dyDescent="0.25">
      <c r="A451" s="222">
        <v>2500010008</v>
      </c>
      <c r="B451" s="222" t="s">
        <v>969</v>
      </c>
      <c r="C451" s="222" t="s">
        <v>894</v>
      </c>
      <c r="D451" s="222" t="s">
        <v>808</v>
      </c>
      <c r="E451" s="223">
        <v>6</v>
      </c>
    </row>
    <row r="452" spans="1:5" x14ac:dyDescent="0.25">
      <c r="A452" s="224">
        <v>2500010009</v>
      </c>
      <c r="B452" s="224" t="s">
        <v>1491</v>
      </c>
      <c r="C452" s="224" t="s">
        <v>894</v>
      </c>
      <c r="D452" s="224" t="s">
        <v>808</v>
      </c>
      <c r="E452" s="225">
        <v>12</v>
      </c>
    </row>
    <row r="453" spans="1:5" x14ac:dyDescent="0.25">
      <c r="A453" s="222">
        <v>2500010010</v>
      </c>
      <c r="B453" s="222" t="s">
        <v>970</v>
      </c>
      <c r="C453" s="222" t="s">
        <v>894</v>
      </c>
      <c r="D453" s="222" t="s">
        <v>808</v>
      </c>
      <c r="E453" s="223">
        <v>6</v>
      </c>
    </row>
    <row r="454" spans="1:5" x14ac:dyDescent="0.25">
      <c r="A454" s="224">
        <v>2500010011</v>
      </c>
      <c r="B454" s="224" t="s">
        <v>1492</v>
      </c>
      <c r="C454" s="224" t="s">
        <v>894</v>
      </c>
      <c r="D454" s="224" t="s">
        <v>808</v>
      </c>
      <c r="E454" s="225">
        <v>6</v>
      </c>
    </row>
    <row r="455" spans="1:5" x14ac:dyDescent="0.25">
      <c r="A455" s="222">
        <v>2500010012</v>
      </c>
      <c r="B455" s="222" t="s">
        <v>971</v>
      </c>
      <c r="C455" s="222" t="s">
        <v>894</v>
      </c>
      <c r="D455" s="222" t="s">
        <v>808</v>
      </c>
      <c r="E455" s="223">
        <v>6</v>
      </c>
    </row>
    <row r="456" spans="1:5" x14ac:dyDescent="0.25">
      <c r="A456" s="224">
        <v>2500010013</v>
      </c>
      <c r="B456" s="224" t="s">
        <v>1493</v>
      </c>
      <c r="C456" s="224" t="s">
        <v>894</v>
      </c>
      <c r="D456" s="224" t="s">
        <v>808</v>
      </c>
      <c r="E456" s="225">
        <v>6</v>
      </c>
    </row>
    <row r="457" spans="1:5" x14ac:dyDescent="0.25">
      <c r="A457" s="222">
        <v>2500020001</v>
      </c>
      <c r="B457" s="222" t="s">
        <v>1494</v>
      </c>
      <c r="C457" s="222" t="s">
        <v>894</v>
      </c>
      <c r="D457" s="222" t="s">
        <v>808</v>
      </c>
      <c r="E457" s="223">
        <v>12</v>
      </c>
    </row>
    <row r="458" spans="1:5" x14ac:dyDescent="0.25">
      <c r="A458" s="224">
        <v>2500020002</v>
      </c>
      <c r="B458" s="224" t="s">
        <v>972</v>
      </c>
      <c r="C458" s="224" t="s">
        <v>894</v>
      </c>
      <c r="D458" s="224" t="s">
        <v>808</v>
      </c>
      <c r="E458" s="225">
        <v>6</v>
      </c>
    </row>
    <row r="459" spans="1:5" x14ac:dyDescent="0.25">
      <c r="A459" s="222">
        <v>2500020003</v>
      </c>
      <c r="B459" s="222" t="s">
        <v>1495</v>
      </c>
      <c r="C459" s="222" t="s">
        <v>894</v>
      </c>
      <c r="D459" s="222" t="s">
        <v>808</v>
      </c>
      <c r="E459" s="223">
        <v>6</v>
      </c>
    </row>
    <row r="460" spans="1:5" x14ac:dyDescent="0.25">
      <c r="A460" s="224">
        <v>2500020004</v>
      </c>
      <c r="B460" s="224" t="s">
        <v>1496</v>
      </c>
      <c r="C460" s="224" t="s">
        <v>894</v>
      </c>
      <c r="D460" s="224" t="s">
        <v>808</v>
      </c>
      <c r="E460" s="225">
        <v>6</v>
      </c>
    </row>
    <row r="461" spans="1:5" x14ac:dyDescent="0.25">
      <c r="A461" s="222">
        <v>2500020005</v>
      </c>
      <c r="B461" s="222" t="s">
        <v>1497</v>
      </c>
      <c r="C461" s="222" t="s">
        <v>894</v>
      </c>
      <c r="D461" s="222" t="s">
        <v>808</v>
      </c>
      <c r="E461" s="223">
        <v>6</v>
      </c>
    </row>
    <row r="462" spans="1:5" x14ac:dyDescent="0.25">
      <c r="A462" s="224">
        <v>2500020006</v>
      </c>
      <c r="B462" s="224" t="s">
        <v>9963</v>
      </c>
      <c r="C462" s="224" t="s">
        <v>894</v>
      </c>
      <c r="D462" s="224" t="s">
        <v>808</v>
      </c>
      <c r="E462" s="225">
        <v>12</v>
      </c>
    </row>
    <row r="463" spans="1:5" x14ac:dyDescent="0.25">
      <c r="A463" s="222">
        <v>2500020007</v>
      </c>
      <c r="B463" s="222" t="s">
        <v>1498</v>
      </c>
      <c r="C463" s="222" t="s">
        <v>894</v>
      </c>
      <c r="D463" s="222" t="s">
        <v>808</v>
      </c>
      <c r="E463" s="223">
        <v>6</v>
      </c>
    </row>
    <row r="464" spans="1:5" x14ac:dyDescent="0.25">
      <c r="A464" s="224">
        <v>2500020008</v>
      </c>
      <c r="B464" s="224" t="s">
        <v>1499</v>
      </c>
      <c r="C464" s="224" t="s">
        <v>894</v>
      </c>
      <c r="D464" s="224" t="s">
        <v>808</v>
      </c>
      <c r="E464" s="225">
        <v>6</v>
      </c>
    </row>
    <row r="465" spans="1:5" x14ac:dyDescent="0.25">
      <c r="A465" s="222">
        <v>2500020009</v>
      </c>
      <c r="B465" s="222" t="s">
        <v>1500</v>
      </c>
      <c r="C465" s="222" t="s">
        <v>894</v>
      </c>
      <c r="D465" s="222" t="s">
        <v>808</v>
      </c>
      <c r="E465" s="223">
        <v>6</v>
      </c>
    </row>
    <row r="466" spans="1:5" x14ac:dyDescent="0.25">
      <c r="A466" s="224">
        <v>2500020010</v>
      </c>
      <c r="B466" s="224" t="s">
        <v>1501</v>
      </c>
      <c r="C466" s="224" t="s">
        <v>894</v>
      </c>
      <c r="D466" s="224" t="s">
        <v>808</v>
      </c>
      <c r="E466" s="225">
        <v>6</v>
      </c>
    </row>
    <row r="467" spans="1:5" x14ac:dyDescent="0.25">
      <c r="A467" s="222">
        <v>2500020014</v>
      </c>
      <c r="B467" s="222" t="s">
        <v>973</v>
      </c>
      <c r="C467" s="222" t="s">
        <v>894</v>
      </c>
      <c r="D467" s="222" t="s">
        <v>808</v>
      </c>
      <c r="E467" s="223">
        <v>6</v>
      </c>
    </row>
    <row r="468" spans="1:5" x14ac:dyDescent="0.25">
      <c r="A468" s="224">
        <v>2500020015</v>
      </c>
      <c r="B468" s="224" t="s">
        <v>974</v>
      </c>
      <c r="C468" s="224" t="s">
        <v>894</v>
      </c>
      <c r="D468" s="224" t="s">
        <v>808</v>
      </c>
      <c r="E468" s="225">
        <v>6</v>
      </c>
    </row>
    <row r="469" spans="1:5" x14ac:dyDescent="0.25">
      <c r="A469" s="222">
        <v>2500020016</v>
      </c>
      <c r="B469" s="222" t="s">
        <v>975</v>
      </c>
      <c r="C469" s="222" t="s">
        <v>894</v>
      </c>
      <c r="D469" s="222" t="s">
        <v>808</v>
      </c>
      <c r="E469" s="223">
        <v>6</v>
      </c>
    </row>
    <row r="470" spans="1:5" x14ac:dyDescent="0.25">
      <c r="A470" s="224">
        <v>2500030001</v>
      </c>
      <c r="B470" s="224" t="s">
        <v>1502</v>
      </c>
      <c r="C470" s="224" t="s">
        <v>894</v>
      </c>
      <c r="D470" s="224" t="s">
        <v>808</v>
      </c>
      <c r="E470" s="225">
        <v>6</v>
      </c>
    </row>
    <row r="471" spans="1:5" x14ac:dyDescent="0.25">
      <c r="A471" s="222">
        <v>2500030002</v>
      </c>
      <c r="B471" s="222" t="s">
        <v>1503</v>
      </c>
      <c r="C471" s="222" t="s">
        <v>894</v>
      </c>
      <c r="D471" s="222" t="s">
        <v>808</v>
      </c>
      <c r="E471" s="223">
        <v>6</v>
      </c>
    </row>
    <row r="472" spans="1:5" x14ac:dyDescent="0.25">
      <c r="A472" s="224">
        <v>2500040001</v>
      </c>
      <c r="B472" s="224" t="s">
        <v>1504</v>
      </c>
      <c r="C472" s="224" t="s">
        <v>894</v>
      </c>
      <c r="D472" s="224" t="s">
        <v>808</v>
      </c>
      <c r="E472" s="225">
        <v>12</v>
      </c>
    </row>
    <row r="473" spans="1:5" x14ac:dyDescent="0.25">
      <c r="A473" s="222">
        <v>2500040002</v>
      </c>
      <c r="B473" s="222" t="s">
        <v>976</v>
      </c>
      <c r="C473" s="222" t="s">
        <v>894</v>
      </c>
      <c r="D473" s="222" t="s">
        <v>808</v>
      </c>
      <c r="E473" s="223">
        <v>12</v>
      </c>
    </row>
    <row r="474" spans="1:5" x14ac:dyDescent="0.25">
      <c r="A474" s="224">
        <v>2500040003</v>
      </c>
      <c r="B474" s="224" t="s">
        <v>1505</v>
      </c>
      <c r="C474" s="224" t="s">
        <v>894</v>
      </c>
      <c r="D474" s="224" t="s">
        <v>808</v>
      </c>
      <c r="E474" s="225">
        <v>12</v>
      </c>
    </row>
    <row r="475" spans="1:5" x14ac:dyDescent="0.25">
      <c r="A475" s="222">
        <v>2500040004</v>
      </c>
      <c r="B475" s="222" t="s">
        <v>977</v>
      </c>
      <c r="C475" s="222" t="s">
        <v>894</v>
      </c>
      <c r="D475" s="222" t="s">
        <v>811</v>
      </c>
      <c r="E475" s="223">
        <v>6</v>
      </c>
    </row>
    <row r="476" spans="1:5" x14ac:dyDescent="0.25">
      <c r="A476" s="224">
        <v>2500040005</v>
      </c>
      <c r="B476" s="224" t="s">
        <v>1506</v>
      </c>
      <c r="C476" s="224" t="s">
        <v>894</v>
      </c>
      <c r="D476" s="224" t="s">
        <v>808</v>
      </c>
      <c r="E476" s="225">
        <v>12</v>
      </c>
    </row>
    <row r="477" spans="1:5" x14ac:dyDescent="0.25">
      <c r="A477" s="222">
        <v>2500040006</v>
      </c>
      <c r="B477" s="222" t="s">
        <v>1507</v>
      </c>
      <c r="C477" s="222" t="s">
        <v>894</v>
      </c>
      <c r="D477" s="222" t="s">
        <v>811</v>
      </c>
      <c r="E477" s="223">
        <v>24</v>
      </c>
    </row>
    <row r="478" spans="1:5" x14ac:dyDescent="0.25">
      <c r="A478" s="224">
        <v>2500040007</v>
      </c>
      <c r="B478" s="224" t="s">
        <v>1508</v>
      </c>
      <c r="C478" s="224" t="s">
        <v>894</v>
      </c>
      <c r="D478" s="224" t="s">
        <v>808</v>
      </c>
      <c r="E478" s="225">
        <v>12</v>
      </c>
    </row>
    <row r="479" spans="1:5" x14ac:dyDescent="0.25">
      <c r="A479" s="222">
        <v>2500040008</v>
      </c>
      <c r="B479" s="222" t="s">
        <v>1509</v>
      </c>
      <c r="C479" s="222" t="s">
        <v>894</v>
      </c>
      <c r="D479" s="222" t="s">
        <v>808</v>
      </c>
      <c r="E479" s="223">
        <v>12</v>
      </c>
    </row>
    <row r="480" spans="1:5" x14ac:dyDescent="0.25">
      <c r="A480" s="224">
        <v>2500040009</v>
      </c>
      <c r="B480" s="224" t="s">
        <v>1510</v>
      </c>
      <c r="C480" s="224" t="s">
        <v>894</v>
      </c>
      <c r="D480" s="224" t="s">
        <v>811</v>
      </c>
      <c r="E480" s="225">
        <v>12</v>
      </c>
    </row>
    <row r="481" spans="1:5" x14ac:dyDescent="0.25">
      <c r="A481" s="222">
        <v>2500040010</v>
      </c>
      <c r="B481" s="222" t="s">
        <v>5058</v>
      </c>
      <c r="C481" s="222" t="s">
        <v>894</v>
      </c>
      <c r="D481" s="222" t="s">
        <v>808</v>
      </c>
      <c r="E481" s="223">
        <v>12</v>
      </c>
    </row>
    <row r="482" spans="1:5" x14ac:dyDescent="0.25">
      <c r="A482" s="224">
        <v>2500040011</v>
      </c>
      <c r="B482" s="224" t="s">
        <v>5518</v>
      </c>
      <c r="C482" s="224" t="s">
        <v>894</v>
      </c>
      <c r="D482" s="224" t="s">
        <v>801</v>
      </c>
      <c r="E482" s="225">
        <v>0</v>
      </c>
    </row>
    <row r="483" spans="1:5" x14ac:dyDescent="0.25">
      <c r="A483" s="222">
        <v>2500040012</v>
      </c>
      <c r="B483" s="222" t="s">
        <v>9827</v>
      </c>
      <c r="C483" s="222" t="s">
        <v>894</v>
      </c>
      <c r="D483" s="222" t="s">
        <v>808</v>
      </c>
      <c r="E483" s="223">
        <v>12</v>
      </c>
    </row>
    <row r="484" spans="1:5" x14ac:dyDescent="0.25">
      <c r="A484" s="224">
        <v>2500040013</v>
      </c>
      <c r="B484" s="224" t="s">
        <v>13001</v>
      </c>
      <c r="C484" s="224" t="s">
        <v>894</v>
      </c>
      <c r="D484" s="224" t="s">
        <v>808</v>
      </c>
      <c r="E484" s="225">
        <v>12</v>
      </c>
    </row>
    <row r="485" spans="1:5" x14ac:dyDescent="0.25">
      <c r="A485" s="222">
        <v>2500040014</v>
      </c>
      <c r="B485" s="222" t="s">
        <v>13002</v>
      </c>
      <c r="C485" s="222" t="s">
        <v>894</v>
      </c>
      <c r="D485" s="222" t="s">
        <v>808</v>
      </c>
      <c r="E485" s="223">
        <v>12</v>
      </c>
    </row>
    <row r="486" spans="1:5" x14ac:dyDescent="0.25">
      <c r="A486" s="224">
        <v>2500040015</v>
      </c>
      <c r="B486" s="224" t="s">
        <v>12567</v>
      </c>
      <c r="C486" s="224" t="s">
        <v>894</v>
      </c>
      <c r="D486" s="224" t="s">
        <v>808</v>
      </c>
      <c r="E486" s="225">
        <v>12</v>
      </c>
    </row>
    <row r="487" spans="1:5" x14ac:dyDescent="0.25">
      <c r="A487" s="222">
        <v>2500110001</v>
      </c>
      <c r="B487" s="222" t="s">
        <v>1511</v>
      </c>
      <c r="C487" s="222" t="s">
        <v>894</v>
      </c>
      <c r="D487" s="222" t="s">
        <v>808</v>
      </c>
      <c r="E487" s="223">
        <v>12</v>
      </c>
    </row>
    <row r="488" spans="1:5" x14ac:dyDescent="0.25">
      <c r="A488" s="224">
        <v>2500120001</v>
      </c>
      <c r="B488" s="224" t="s">
        <v>978</v>
      </c>
      <c r="C488" s="224" t="s">
        <v>894</v>
      </c>
      <c r="D488" s="224" t="s">
        <v>808</v>
      </c>
      <c r="E488" s="225">
        <v>6</v>
      </c>
    </row>
    <row r="489" spans="1:5" x14ac:dyDescent="0.25">
      <c r="A489" s="222">
        <v>2500120002</v>
      </c>
      <c r="B489" s="222" t="s">
        <v>979</v>
      </c>
      <c r="C489" s="222" t="s">
        <v>894</v>
      </c>
      <c r="D489" s="222" t="s">
        <v>811</v>
      </c>
      <c r="E489" s="223">
        <v>6</v>
      </c>
    </row>
    <row r="490" spans="1:5" x14ac:dyDescent="0.25">
      <c r="A490" s="224">
        <v>2500130001</v>
      </c>
      <c r="B490" s="224" t="s">
        <v>6218</v>
      </c>
      <c r="C490" s="224" t="s">
        <v>894</v>
      </c>
      <c r="D490" s="224" t="s">
        <v>811</v>
      </c>
      <c r="E490" s="225">
        <v>6</v>
      </c>
    </row>
    <row r="491" spans="1:5" x14ac:dyDescent="0.25">
      <c r="A491" s="222">
        <v>2600010001</v>
      </c>
      <c r="B491" s="222" t="s">
        <v>13003</v>
      </c>
      <c r="C491" s="222" t="s">
        <v>980</v>
      </c>
      <c r="D491" s="222" t="s">
        <v>801</v>
      </c>
      <c r="E491" s="223">
        <v>0</v>
      </c>
    </row>
    <row r="492" spans="1:5" x14ac:dyDescent="0.25">
      <c r="A492" s="224">
        <v>2600010002</v>
      </c>
      <c r="B492" s="224" t="s">
        <v>13004</v>
      </c>
      <c r="C492" s="224" t="s">
        <v>980</v>
      </c>
      <c r="D492" s="224" t="s">
        <v>808</v>
      </c>
      <c r="E492" s="225">
        <v>12</v>
      </c>
    </row>
    <row r="493" spans="1:5" x14ac:dyDescent="0.25">
      <c r="A493" s="222">
        <v>2600010003</v>
      </c>
      <c r="B493" s="222" t="s">
        <v>1512</v>
      </c>
      <c r="C493" s="222" t="s">
        <v>980</v>
      </c>
      <c r="D493" s="222" t="s">
        <v>808</v>
      </c>
      <c r="E493" s="223">
        <v>12</v>
      </c>
    </row>
    <row r="494" spans="1:5" x14ac:dyDescent="0.25">
      <c r="A494" s="224">
        <v>2600010004</v>
      </c>
      <c r="B494" s="224" t="s">
        <v>981</v>
      </c>
      <c r="C494" s="224" t="s">
        <v>980</v>
      </c>
      <c r="D494" s="224" t="s">
        <v>808</v>
      </c>
      <c r="E494" s="225">
        <v>12</v>
      </c>
    </row>
    <row r="495" spans="1:5" x14ac:dyDescent="0.25">
      <c r="A495" s="222">
        <v>2600010005</v>
      </c>
      <c r="B495" s="222" t="s">
        <v>1513</v>
      </c>
      <c r="C495" s="222" t="s">
        <v>980</v>
      </c>
      <c r="D495" s="222" t="s">
        <v>808</v>
      </c>
      <c r="E495" s="223">
        <v>12</v>
      </c>
    </row>
    <row r="496" spans="1:5" x14ac:dyDescent="0.25">
      <c r="A496" s="224">
        <v>2600010006</v>
      </c>
      <c r="B496" s="224" t="s">
        <v>1514</v>
      </c>
      <c r="C496" s="224" t="s">
        <v>980</v>
      </c>
      <c r="D496" s="224" t="s">
        <v>808</v>
      </c>
      <c r="E496" s="225">
        <v>4</v>
      </c>
    </row>
    <row r="497" spans="1:5" x14ac:dyDescent="0.25">
      <c r="A497" s="222">
        <v>2600010007</v>
      </c>
      <c r="B497" s="222" t="s">
        <v>1515</v>
      </c>
      <c r="C497" s="222" t="s">
        <v>980</v>
      </c>
      <c r="D497" s="222" t="s">
        <v>808</v>
      </c>
      <c r="E497" s="223">
        <v>6</v>
      </c>
    </row>
    <row r="498" spans="1:5" x14ac:dyDescent="0.25">
      <c r="A498" s="224">
        <v>2600010008</v>
      </c>
      <c r="B498" s="224" t="s">
        <v>1516</v>
      </c>
      <c r="C498" s="224" t="s">
        <v>980</v>
      </c>
      <c r="D498" s="224" t="s">
        <v>808</v>
      </c>
      <c r="E498" s="225">
        <v>6</v>
      </c>
    </row>
    <row r="499" spans="1:5" x14ac:dyDescent="0.25">
      <c r="A499" s="222">
        <v>2600010009</v>
      </c>
      <c r="B499" s="222" t="s">
        <v>1517</v>
      </c>
      <c r="C499" s="222" t="s">
        <v>980</v>
      </c>
      <c r="D499" s="222" t="s">
        <v>808</v>
      </c>
      <c r="E499" s="223">
        <v>6</v>
      </c>
    </row>
    <row r="500" spans="1:5" x14ac:dyDescent="0.25">
      <c r="A500" s="224">
        <v>2600010010</v>
      </c>
      <c r="B500" s="224" t="s">
        <v>982</v>
      </c>
      <c r="C500" s="224" t="s">
        <v>980</v>
      </c>
      <c r="D500" s="224" t="s">
        <v>808</v>
      </c>
      <c r="E500" s="225">
        <v>12</v>
      </c>
    </row>
    <row r="501" spans="1:5" x14ac:dyDescent="0.25">
      <c r="A501" s="222">
        <v>2600010011</v>
      </c>
      <c r="B501" s="222" t="s">
        <v>1518</v>
      </c>
      <c r="C501" s="222" t="s">
        <v>980</v>
      </c>
      <c r="D501" s="222" t="s">
        <v>808</v>
      </c>
      <c r="E501" s="223">
        <v>12</v>
      </c>
    </row>
    <row r="502" spans="1:5" x14ac:dyDescent="0.25">
      <c r="A502" s="224">
        <v>2600010012</v>
      </c>
      <c r="B502" s="224" t="s">
        <v>1519</v>
      </c>
      <c r="C502" s="224" t="s">
        <v>980</v>
      </c>
      <c r="D502" s="224" t="s">
        <v>811</v>
      </c>
      <c r="E502" s="225">
        <v>24</v>
      </c>
    </row>
    <row r="503" spans="1:5" x14ac:dyDescent="0.25">
      <c r="A503" s="222">
        <v>2600010013</v>
      </c>
      <c r="B503" s="222" t="s">
        <v>1520</v>
      </c>
      <c r="C503" s="222" t="s">
        <v>980</v>
      </c>
      <c r="D503" s="222" t="s">
        <v>808</v>
      </c>
      <c r="E503" s="223">
        <v>4</v>
      </c>
    </row>
    <row r="504" spans="1:5" x14ac:dyDescent="0.25">
      <c r="A504" s="224">
        <v>2600010014</v>
      </c>
      <c r="B504" s="224" t="s">
        <v>1521</v>
      </c>
      <c r="C504" s="224" t="s">
        <v>980</v>
      </c>
      <c r="D504" s="224" t="s">
        <v>808</v>
      </c>
      <c r="E504" s="225">
        <v>6</v>
      </c>
    </row>
    <row r="505" spans="1:5" x14ac:dyDescent="0.25">
      <c r="A505" s="222">
        <v>2600010015</v>
      </c>
      <c r="B505" s="222" t="s">
        <v>1522</v>
      </c>
      <c r="C505" s="222" t="s">
        <v>980</v>
      </c>
      <c r="D505" s="222" t="s">
        <v>808</v>
      </c>
      <c r="E505" s="223">
        <v>6</v>
      </c>
    </row>
    <row r="506" spans="1:5" x14ac:dyDescent="0.25">
      <c r="A506" s="224">
        <v>2600010016</v>
      </c>
      <c r="B506" s="224" t="s">
        <v>983</v>
      </c>
      <c r="C506" s="224" t="s">
        <v>980</v>
      </c>
      <c r="D506" s="224" t="s">
        <v>808</v>
      </c>
      <c r="E506" s="225">
        <v>12</v>
      </c>
    </row>
    <row r="507" spans="1:5" x14ac:dyDescent="0.25">
      <c r="A507" s="222">
        <v>2600010017</v>
      </c>
      <c r="B507" s="222" t="s">
        <v>1523</v>
      </c>
      <c r="C507" s="222" t="s">
        <v>980</v>
      </c>
      <c r="D507" s="222" t="s">
        <v>808</v>
      </c>
      <c r="E507" s="223">
        <v>12</v>
      </c>
    </row>
    <row r="508" spans="1:5" x14ac:dyDescent="0.25">
      <c r="A508" s="224">
        <v>2600010018</v>
      </c>
      <c r="B508" s="224" t="s">
        <v>1524</v>
      </c>
      <c r="C508" s="224" t="s">
        <v>980</v>
      </c>
      <c r="D508" s="224" t="s">
        <v>811</v>
      </c>
      <c r="E508" s="225">
        <v>24</v>
      </c>
    </row>
    <row r="509" spans="1:5" x14ac:dyDescent="0.25">
      <c r="A509" s="222">
        <v>2600010019</v>
      </c>
      <c r="B509" s="222" t="s">
        <v>1525</v>
      </c>
      <c r="C509" s="222" t="s">
        <v>980</v>
      </c>
      <c r="D509" s="222" t="s">
        <v>808</v>
      </c>
      <c r="E509" s="223">
        <v>6</v>
      </c>
    </row>
    <row r="510" spans="1:5" x14ac:dyDescent="0.25">
      <c r="A510" s="224">
        <v>2600010020</v>
      </c>
      <c r="B510" s="224" t="s">
        <v>1526</v>
      </c>
      <c r="C510" s="224" t="s">
        <v>980</v>
      </c>
      <c r="D510" s="224" t="s">
        <v>808</v>
      </c>
      <c r="E510" s="225">
        <v>6</v>
      </c>
    </row>
    <row r="511" spans="1:5" x14ac:dyDescent="0.25">
      <c r="A511" s="222">
        <v>2600010021</v>
      </c>
      <c r="B511" s="222" t="s">
        <v>984</v>
      </c>
      <c r="C511" s="222" t="s">
        <v>980</v>
      </c>
      <c r="D511" s="222" t="s">
        <v>808</v>
      </c>
      <c r="E511" s="223">
        <v>12</v>
      </c>
    </row>
    <row r="512" spans="1:5" x14ac:dyDescent="0.25">
      <c r="A512" s="224">
        <v>2600010022</v>
      </c>
      <c r="B512" s="224" t="s">
        <v>1527</v>
      </c>
      <c r="C512" s="224" t="s">
        <v>980</v>
      </c>
      <c r="D512" s="224" t="s">
        <v>811</v>
      </c>
      <c r="E512" s="225">
        <v>24</v>
      </c>
    </row>
    <row r="513" spans="1:5" x14ac:dyDescent="0.25">
      <c r="A513" s="222">
        <v>2600010023</v>
      </c>
      <c r="B513" s="222" t="s">
        <v>1528</v>
      </c>
      <c r="C513" s="222" t="s">
        <v>980</v>
      </c>
      <c r="D513" s="222" t="s">
        <v>808</v>
      </c>
      <c r="E513" s="223">
        <v>6</v>
      </c>
    </row>
    <row r="514" spans="1:5" x14ac:dyDescent="0.25">
      <c r="A514" s="224">
        <v>2600010024</v>
      </c>
      <c r="B514" s="224" t="s">
        <v>1529</v>
      </c>
      <c r="C514" s="224" t="s">
        <v>980</v>
      </c>
      <c r="D514" s="224" t="s">
        <v>808</v>
      </c>
      <c r="E514" s="225">
        <v>6</v>
      </c>
    </row>
    <row r="515" spans="1:5" x14ac:dyDescent="0.25">
      <c r="A515" s="222">
        <v>2600010025</v>
      </c>
      <c r="B515" s="222" t="s">
        <v>1530</v>
      </c>
      <c r="C515" s="222" t="s">
        <v>980</v>
      </c>
      <c r="D515" s="222" t="s">
        <v>808</v>
      </c>
      <c r="E515" s="223">
        <v>6</v>
      </c>
    </row>
    <row r="516" spans="1:5" x14ac:dyDescent="0.25">
      <c r="A516" s="224">
        <v>2600010026</v>
      </c>
      <c r="B516" s="224" t="s">
        <v>985</v>
      </c>
      <c r="C516" s="224" t="s">
        <v>980</v>
      </c>
      <c r="D516" s="224" t="s">
        <v>808</v>
      </c>
      <c r="E516" s="225">
        <v>12</v>
      </c>
    </row>
    <row r="517" spans="1:5" x14ac:dyDescent="0.25">
      <c r="A517" s="222">
        <v>2600010027</v>
      </c>
      <c r="B517" s="222" t="s">
        <v>1531</v>
      </c>
      <c r="C517" s="222" t="s">
        <v>980</v>
      </c>
      <c r="D517" s="222" t="s">
        <v>811</v>
      </c>
      <c r="E517" s="223">
        <v>12</v>
      </c>
    </row>
    <row r="518" spans="1:5" x14ac:dyDescent="0.25">
      <c r="A518" s="224">
        <v>2600010028</v>
      </c>
      <c r="B518" s="224" t="s">
        <v>1532</v>
      </c>
      <c r="C518" s="224" t="s">
        <v>980</v>
      </c>
      <c r="D518" s="224" t="s">
        <v>808</v>
      </c>
      <c r="E518" s="225">
        <v>12</v>
      </c>
    </row>
    <row r="519" spans="1:5" x14ac:dyDescent="0.25">
      <c r="A519" s="222">
        <v>2600010029</v>
      </c>
      <c r="B519" s="222" t="s">
        <v>1533</v>
      </c>
      <c r="C519" s="222" t="s">
        <v>980</v>
      </c>
      <c r="D519" s="222" t="s">
        <v>811</v>
      </c>
      <c r="E519" s="223">
        <v>24</v>
      </c>
    </row>
    <row r="520" spans="1:5" x14ac:dyDescent="0.25">
      <c r="A520" s="224">
        <v>2600010030</v>
      </c>
      <c r="B520" s="224" t="s">
        <v>1534</v>
      </c>
      <c r="C520" s="224" t="s">
        <v>980</v>
      </c>
      <c r="D520" s="224" t="s">
        <v>808</v>
      </c>
      <c r="E520" s="225">
        <v>4</v>
      </c>
    </row>
    <row r="521" spans="1:5" x14ac:dyDescent="0.25">
      <c r="A521" s="222">
        <v>2600010031</v>
      </c>
      <c r="B521" s="222" t="s">
        <v>1535</v>
      </c>
      <c r="C521" s="222" t="s">
        <v>980</v>
      </c>
      <c r="D521" s="222" t="s">
        <v>808</v>
      </c>
      <c r="E521" s="223">
        <v>6</v>
      </c>
    </row>
    <row r="522" spans="1:5" x14ac:dyDescent="0.25">
      <c r="A522" s="224">
        <v>2600010032</v>
      </c>
      <c r="B522" s="224" t="s">
        <v>1536</v>
      </c>
      <c r="C522" s="224" t="s">
        <v>980</v>
      </c>
      <c r="D522" s="224" t="s">
        <v>808</v>
      </c>
      <c r="E522" s="225">
        <v>6</v>
      </c>
    </row>
    <row r="523" spans="1:5" x14ac:dyDescent="0.25">
      <c r="A523" s="222">
        <v>2600010033</v>
      </c>
      <c r="B523" s="222" t="s">
        <v>1537</v>
      </c>
      <c r="C523" s="222" t="s">
        <v>980</v>
      </c>
      <c r="D523" s="222" t="s">
        <v>808</v>
      </c>
      <c r="E523" s="223">
        <v>12</v>
      </c>
    </row>
    <row r="524" spans="1:5" x14ac:dyDescent="0.25">
      <c r="A524" s="224">
        <v>2600010034</v>
      </c>
      <c r="B524" s="224" t="s">
        <v>1538</v>
      </c>
      <c r="C524" s="224" t="s">
        <v>980</v>
      </c>
      <c r="D524" s="224" t="s">
        <v>808</v>
      </c>
      <c r="E524" s="225">
        <v>6</v>
      </c>
    </row>
    <row r="525" spans="1:5" x14ac:dyDescent="0.25">
      <c r="A525" s="222">
        <v>2600010035</v>
      </c>
      <c r="B525" s="222" t="s">
        <v>1539</v>
      </c>
      <c r="C525" s="222" t="s">
        <v>980</v>
      </c>
      <c r="D525" s="222" t="s">
        <v>808</v>
      </c>
      <c r="E525" s="223">
        <v>6</v>
      </c>
    </row>
    <row r="526" spans="1:5" x14ac:dyDescent="0.25">
      <c r="A526" s="224">
        <v>2600010036</v>
      </c>
      <c r="B526" s="224" t="s">
        <v>1540</v>
      </c>
      <c r="C526" s="224" t="s">
        <v>980</v>
      </c>
      <c r="D526" s="224" t="s">
        <v>808</v>
      </c>
      <c r="E526" s="225">
        <v>6</v>
      </c>
    </row>
    <row r="527" spans="1:5" x14ac:dyDescent="0.25">
      <c r="A527" s="222">
        <v>2600010037</v>
      </c>
      <c r="B527" s="222" t="s">
        <v>1541</v>
      </c>
      <c r="C527" s="222" t="s">
        <v>980</v>
      </c>
      <c r="D527" s="222" t="s">
        <v>808</v>
      </c>
      <c r="E527" s="223">
        <v>6</v>
      </c>
    </row>
    <row r="528" spans="1:5" x14ac:dyDescent="0.25">
      <c r="A528" s="224">
        <v>2600010038</v>
      </c>
      <c r="B528" s="224" t="s">
        <v>1542</v>
      </c>
      <c r="C528" s="224" t="s">
        <v>980</v>
      </c>
      <c r="D528" s="224" t="s">
        <v>808</v>
      </c>
      <c r="E528" s="225">
        <v>6</v>
      </c>
    </row>
    <row r="529" spans="1:5" x14ac:dyDescent="0.25">
      <c r="A529" s="222">
        <v>2600010040</v>
      </c>
      <c r="B529" s="222" t="s">
        <v>1543</v>
      </c>
      <c r="C529" s="222" t="s">
        <v>980</v>
      </c>
      <c r="D529" s="222" t="s">
        <v>801</v>
      </c>
      <c r="E529" s="223">
        <v>0</v>
      </c>
    </row>
    <row r="530" spans="1:5" x14ac:dyDescent="0.25">
      <c r="A530" s="224">
        <v>2600010041</v>
      </c>
      <c r="B530" s="224" t="s">
        <v>1544</v>
      </c>
      <c r="C530" s="224" t="s">
        <v>980</v>
      </c>
      <c r="D530" s="224" t="s">
        <v>801</v>
      </c>
      <c r="E530" s="225">
        <v>0</v>
      </c>
    </row>
    <row r="531" spans="1:5" x14ac:dyDescent="0.25">
      <c r="A531" s="222">
        <v>2600010042</v>
      </c>
      <c r="B531" s="222" t="s">
        <v>1545</v>
      </c>
      <c r="C531" s="222" t="s">
        <v>980</v>
      </c>
      <c r="D531" s="222" t="s">
        <v>801</v>
      </c>
      <c r="E531" s="223">
        <v>0</v>
      </c>
    </row>
    <row r="532" spans="1:5" x14ac:dyDescent="0.25">
      <c r="A532" s="224">
        <v>2600010043</v>
      </c>
      <c r="B532" s="224" t="s">
        <v>1546</v>
      </c>
      <c r="C532" s="224" t="s">
        <v>980</v>
      </c>
      <c r="D532" s="224" t="s">
        <v>801</v>
      </c>
      <c r="E532" s="225">
        <v>0</v>
      </c>
    </row>
    <row r="533" spans="1:5" x14ac:dyDescent="0.25">
      <c r="A533" s="222">
        <v>2600010044</v>
      </c>
      <c r="B533" s="222" t="s">
        <v>1547</v>
      </c>
      <c r="C533" s="222" t="s">
        <v>980</v>
      </c>
      <c r="D533" s="222" t="s">
        <v>801</v>
      </c>
      <c r="E533" s="223">
        <v>0</v>
      </c>
    </row>
    <row r="534" spans="1:5" x14ac:dyDescent="0.25">
      <c r="A534" s="224">
        <v>2600010045</v>
      </c>
      <c r="B534" s="224" t="s">
        <v>1548</v>
      </c>
      <c r="C534" s="224" t="s">
        <v>980</v>
      </c>
      <c r="D534" s="224" t="s">
        <v>801</v>
      </c>
      <c r="E534" s="225">
        <v>0</v>
      </c>
    </row>
    <row r="535" spans="1:5" x14ac:dyDescent="0.25">
      <c r="A535" s="222">
        <v>2600010046</v>
      </c>
      <c r="B535" s="222" t="s">
        <v>1549</v>
      </c>
      <c r="C535" s="222" t="s">
        <v>980</v>
      </c>
      <c r="D535" s="222" t="s">
        <v>801</v>
      </c>
      <c r="E535" s="223">
        <v>0</v>
      </c>
    </row>
    <row r="536" spans="1:5" x14ac:dyDescent="0.25">
      <c r="A536" s="224">
        <v>2600010047</v>
      </c>
      <c r="B536" s="224" t="s">
        <v>1550</v>
      </c>
      <c r="C536" s="224" t="s">
        <v>980</v>
      </c>
      <c r="D536" s="224" t="s">
        <v>801</v>
      </c>
      <c r="E536" s="225">
        <v>0</v>
      </c>
    </row>
    <row r="537" spans="1:5" x14ac:dyDescent="0.25">
      <c r="A537" s="222">
        <v>2600010048</v>
      </c>
      <c r="B537" s="222" t="s">
        <v>1551</v>
      </c>
      <c r="C537" s="222" t="s">
        <v>980</v>
      </c>
      <c r="D537" s="222" t="s">
        <v>801</v>
      </c>
      <c r="E537" s="223">
        <v>0</v>
      </c>
    </row>
    <row r="538" spans="1:5" x14ac:dyDescent="0.25">
      <c r="A538" s="224">
        <v>2600010049</v>
      </c>
      <c r="B538" s="224" t="s">
        <v>1552</v>
      </c>
      <c r="C538" s="224" t="s">
        <v>980</v>
      </c>
      <c r="D538" s="224" t="s">
        <v>801</v>
      </c>
      <c r="E538" s="225">
        <v>0</v>
      </c>
    </row>
    <row r="539" spans="1:5" x14ac:dyDescent="0.25">
      <c r="A539" s="222">
        <v>2600010050</v>
      </c>
      <c r="B539" s="222" t="s">
        <v>1553</v>
      </c>
      <c r="C539" s="222" t="s">
        <v>980</v>
      </c>
      <c r="D539" s="222" t="s">
        <v>801</v>
      </c>
      <c r="E539" s="223">
        <v>0</v>
      </c>
    </row>
    <row r="540" spans="1:5" x14ac:dyDescent="0.25">
      <c r="A540" s="224">
        <v>2600010051</v>
      </c>
      <c r="B540" s="224" t="s">
        <v>1554</v>
      </c>
      <c r="C540" s="224" t="s">
        <v>980</v>
      </c>
      <c r="D540" s="224" t="s">
        <v>801</v>
      </c>
      <c r="E540" s="225">
        <v>0</v>
      </c>
    </row>
    <row r="541" spans="1:5" x14ac:dyDescent="0.25">
      <c r="A541" s="222">
        <v>2600010052</v>
      </c>
      <c r="B541" s="222" t="s">
        <v>1555</v>
      </c>
      <c r="C541" s="222" t="s">
        <v>980</v>
      </c>
      <c r="D541" s="222" t="s">
        <v>801</v>
      </c>
      <c r="E541" s="223">
        <v>0</v>
      </c>
    </row>
    <row r="542" spans="1:5" x14ac:dyDescent="0.25">
      <c r="A542" s="224">
        <v>2600010053</v>
      </c>
      <c r="B542" s="224" t="s">
        <v>1556</v>
      </c>
      <c r="C542" s="224" t="s">
        <v>980</v>
      </c>
      <c r="D542" s="224" t="s">
        <v>801</v>
      </c>
      <c r="E542" s="225">
        <v>0</v>
      </c>
    </row>
    <row r="543" spans="1:5" x14ac:dyDescent="0.25">
      <c r="A543" s="222">
        <v>2600010054</v>
      </c>
      <c r="B543" s="222" t="s">
        <v>1557</v>
      </c>
      <c r="C543" s="222" t="s">
        <v>980</v>
      </c>
      <c r="D543" s="222" t="s">
        <v>801</v>
      </c>
      <c r="E543" s="223">
        <v>0</v>
      </c>
    </row>
    <row r="544" spans="1:5" x14ac:dyDescent="0.25">
      <c r="A544" s="224">
        <v>2600010055</v>
      </c>
      <c r="B544" s="224" t="s">
        <v>1558</v>
      </c>
      <c r="C544" s="224" t="s">
        <v>980</v>
      </c>
      <c r="D544" s="224" t="s">
        <v>801</v>
      </c>
      <c r="E544" s="225">
        <v>0</v>
      </c>
    </row>
    <row r="545" spans="1:5" x14ac:dyDescent="0.25">
      <c r="A545" s="222">
        <v>2600010056</v>
      </c>
      <c r="B545" s="222" t="s">
        <v>1559</v>
      </c>
      <c r="C545" s="222" t="s">
        <v>980</v>
      </c>
      <c r="D545" s="222" t="s">
        <v>801</v>
      </c>
      <c r="E545" s="223">
        <v>0</v>
      </c>
    </row>
    <row r="546" spans="1:5" x14ac:dyDescent="0.25">
      <c r="A546" s="224">
        <v>2600010057</v>
      </c>
      <c r="B546" s="224" t="s">
        <v>1560</v>
      </c>
      <c r="C546" s="224" t="s">
        <v>980</v>
      </c>
      <c r="D546" s="224" t="s">
        <v>801</v>
      </c>
      <c r="E546" s="225">
        <v>0</v>
      </c>
    </row>
    <row r="547" spans="1:5" x14ac:dyDescent="0.25">
      <c r="A547" s="222">
        <v>2600010058</v>
      </c>
      <c r="B547" s="222" t="s">
        <v>1561</v>
      </c>
      <c r="C547" s="222" t="s">
        <v>980</v>
      </c>
      <c r="D547" s="222" t="s">
        <v>801</v>
      </c>
      <c r="E547" s="223">
        <v>0</v>
      </c>
    </row>
    <row r="548" spans="1:5" x14ac:dyDescent="0.25">
      <c r="A548" s="224">
        <v>2600010059</v>
      </c>
      <c r="B548" s="224" t="s">
        <v>1562</v>
      </c>
      <c r="C548" s="224" t="s">
        <v>980</v>
      </c>
      <c r="D548" s="224" t="s">
        <v>801</v>
      </c>
      <c r="E548" s="225">
        <v>0</v>
      </c>
    </row>
    <row r="549" spans="1:5" x14ac:dyDescent="0.25">
      <c r="A549" s="222">
        <v>2600010060</v>
      </c>
      <c r="B549" s="222" t="s">
        <v>1563</v>
      </c>
      <c r="C549" s="222" t="s">
        <v>980</v>
      </c>
      <c r="D549" s="222" t="s">
        <v>801</v>
      </c>
      <c r="E549" s="223">
        <v>0</v>
      </c>
    </row>
    <row r="550" spans="1:5" x14ac:dyDescent="0.25">
      <c r="A550" s="224">
        <v>2600010061</v>
      </c>
      <c r="B550" s="224" t="s">
        <v>1564</v>
      </c>
      <c r="C550" s="224" t="s">
        <v>980</v>
      </c>
      <c r="D550" s="224" t="s">
        <v>801</v>
      </c>
      <c r="E550" s="225">
        <v>0</v>
      </c>
    </row>
    <row r="551" spans="1:5" x14ac:dyDescent="0.25">
      <c r="A551" s="222">
        <v>2600010062</v>
      </c>
      <c r="B551" s="222" t="s">
        <v>1565</v>
      </c>
      <c r="C551" s="222" t="s">
        <v>980</v>
      </c>
      <c r="D551" s="222" t="s">
        <v>801</v>
      </c>
      <c r="E551" s="223">
        <v>0</v>
      </c>
    </row>
    <row r="552" spans="1:5" x14ac:dyDescent="0.25">
      <c r="A552" s="224">
        <v>2600010063</v>
      </c>
      <c r="B552" s="224" t="s">
        <v>1566</v>
      </c>
      <c r="C552" s="224" t="s">
        <v>980</v>
      </c>
      <c r="D552" s="224" t="s">
        <v>801</v>
      </c>
      <c r="E552" s="225">
        <v>0</v>
      </c>
    </row>
    <row r="553" spans="1:5" x14ac:dyDescent="0.25">
      <c r="A553" s="222">
        <v>2600010064</v>
      </c>
      <c r="B553" s="222" t="s">
        <v>1567</v>
      </c>
      <c r="C553" s="222" t="s">
        <v>980</v>
      </c>
      <c r="D553" s="222" t="s">
        <v>801</v>
      </c>
      <c r="E553" s="223">
        <v>0</v>
      </c>
    </row>
    <row r="554" spans="1:5" x14ac:dyDescent="0.25">
      <c r="A554" s="224">
        <v>2600010065</v>
      </c>
      <c r="B554" s="224" t="s">
        <v>1568</v>
      </c>
      <c r="C554" s="224" t="s">
        <v>980</v>
      </c>
      <c r="D554" s="224" t="s">
        <v>801</v>
      </c>
      <c r="E554" s="225">
        <v>0</v>
      </c>
    </row>
    <row r="555" spans="1:5" x14ac:dyDescent="0.25">
      <c r="A555" s="222">
        <v>2600010066</v>
      </c>
      <c r="B555" s="222" t="s">
        <v>1569</v>
      </c>
      <c r="C555" s="222" t="s">
        <v>980</v>
      </c>
      <c r="D555" s="222" t="s">
        <v>801</v>
      </c>
      <c r="E555" s="223">
        <v>0</v>
      </c>
    </row>
    <row r="556" spans="1:5" x14ac:dyDescent="0.25">
      <c r="A556" s="224">
        <v>2600010067</v>
      </c>
      <c r="B556" s="224" t="s">
        <v>1570</v>
      </c>
      <c r="C556" s="224" t="s">
        <v>980</v>
      </c>
      <c r="D556" s="224" t="s">
        <v>801</v>
      </c>
      <c r="E556" s="225">
        <v>0</v>
      </c>
    </row>
    <row r="557" spans="1:5" x14ac:dyDescent="0.25">
      <c r="A557" s="222">
        <v>2600010068</v>
      </c>
      <c r="B557" s="222" t="s">
        <v>1571</v>
      </c>
      <c r="C557" s="222" t="s">
        <v>980</v>
      </c>
      <c r="D557" s="222" t="s">
        <v>801</v>
      </c>
      <c r="E557" s="223">
        <v>0</v>
      </c>
    </row>
    <row r="558" spans="1:5" x14ac:dyDescent="0.25">
      <c r="A558" s="224">
        <v>2600010069</v>
      </c>
      <c r="B558" s="224" t="s">
        <v>9964</v>
      </c>
      <c r="C558" s="224" t="s">
        <v>980</v>
      </c>
      <c r="D558" s="224" t="s">
        <v>801</v>
      </c>
      <c r="E558" s="225">
        <v>0</v>
      </c>
    </row>
    <row r="559" spans="1:5" x14ac:dyDescent="0.25">
      <c r="A559" s="222">
        <v>2600010070</v>
      </c>
      <c r="B559" s="222" t="s">
        <v>1572</v>
      </c>
      <c r="C559" s="222" t="s">
        <v>980</v>
      </c>
      <c r="D559" s="222" t="s">
        <v>801</v>
      </c>
      <c r="E559" s="223">
        <v>0</v>
      </c>
    </row>
    <row r="560" spans="1:5" x14ac:dyDescent="0.25">
      <c r="A560" s="224">
        <v>2600010071</v>
      </c>
      <c r="B560" s="224" t="s">
        <v>1573</v>
      </c>
      <c r="C560" s="224" t="s">
        <v>980</v>
      </c>
      <c r="D560" s="224" t="s">
        <v>801</v>
      </c>
      <c r="E560" s="225">
        <v>0</v>
      </c>
    </row>
    <row r="561" spans="1:5" x14ac:dyDescent="0.25">
      <c r="A561" s="222">
        <v>2600010072</v>
      </c>
      <c r="B561" s="222" t="s">
        <v>1574</v>
      </c>
      <c r="C561" s="222" t="s">
        <v>980</v>
      </c>
      <c r="D561" s="222" t="s">
        <v>801</v>
      </c>
      <c r="E561" s="223">
        <v>0</v>
      </c>
    </row>
    <row r="562" spans="1:5" x14ac:dyDescent="0.25">
      <c r="A562" s="224">
        <v>2600010073</v>
      </c>
      <c r="B562" s="224" t="s">
        <v>1575</v>
      </c>
      <c r="C562" s="224" t="s">
        <v>980</v>
      </c>
      <c r="D562" s="224" t="s">
        <v>801</v>
      </c>
      <c r="E562" s="225">
        <v>0</v>
      </c>
    </row>
    <row r="563" spans="1:5" x14ac:dyDescent="0.25">
      <c r="A563" s="222">
        <v>2600010074</v>
      </c>
      <c r="B563" s="222" t="s">
        <v>1576</v>
      </c>
      <c r="C563" s="222" t="s">
        <v>980</v>
      </c>
      <c r="D563" s="222" t="s">
        <v>801</v>
      </c>
      <c r="E563" s="223">
        <v>0</v>
      </c>
    </row>
    <row r="564" spans="1:5" x14ac:dyDescent="0.25">
      <c r="A564" s="224">
        <v>2600010075</v>
      </c>
      <c r="B564" s="224" t="s">
        <v>1577</v>
      </c>
      <c r="C564" s="224" t="s">
        <v>980</v>
      </c>
      <c r="D564" s="224" t="s">
        <v>801</v>
      </c>
      <c r="E564" s="225">
        <v>0</v>
      </c>
    </row>
    <row r="565" spans="1:5" x14ac:dyDescent="0.25">
      <c r="A565" s="222">
        <v>2600010076</v>
      </c>
      <c r="B565" s="222" t="s">
        <v>1578</v>
      </c>
      <c r="C565" s="222" t="s">
        <v>980</v>
      </c>
      <c r="D565" s="222" t="s">
        <v>801</v>
      </c>
      <c r="E565" s="223">
        <v>0</v>
      </c>
    </row>
    <row r="566" spans="1:5" x14ac:dyDescent="0.25">
      <c r="A566" s="224">
        <v>2600010077</v>
      </c>
      <c r="B566" s="224" t="s">
        <v>1579</v>
      </c>
      <c r="C566" s="224" t="s">
        <v>980</v>
      </c>
      <c r="D566" s="224" t="s">
        <v>808</v>
      </c>
      <c r="E566" s="225">
        <v>6</v>
      </c>
    </row>
    <row r="567" spans="1:5" x14ac:dyDescent="0.25">
      <c r="A567" s="222">
        <v>2600010078</v>
      </c>
      <c r="B567" s="222" t="s">
        <v>1580</v>
      </c>
      <c r="C567" s="222" t="s">
        <v>980</v>
      </c>
      <c r="D567" s="222" t="s">
        <v>801</v>
      </c>
      <c r="E567" s="223">
        <v>0</v>
      </c>
    </row>
    <row r="568" spans="1:5" x14ac:dyDescent="0.25">
      <c r="A568" s="224">
        <v>2600010079</v>
      </c>
      <c r="B568" s="224" t="s">
        <v>1581</v>
      </c>
      <c r="C568" s="224" t="s">
        <v>980</v>
      </c>
      <c r="D568" s="224" t="s">
        <v>808</v>
      </c>
      <c r="E568" s="225">
        <v>6</v>
      </c>
    </row>
    <row r="569" spans="1:5" x14ac:dyDescent="0.25">
      <c r="A569" s="222">
        <v>2600010080</v>
      </c>
      <c r="B569" s="222" t="s">
        <v>1582</v>
      </c>
      <c r="C569" s="222" t="s">
        <v>980</v>
      </c>
      <c r="D569" s="222" t="s">
        <v>808</v>
      </c>
      <c r="E569" s="223">
        <v>12</v>
      </c>
    </row>
    <row r="570" spans="1:5" x14ac:dyDescent="0.25">
      <c r="A570" s="224">
        <v>2600010081</v>
      </c>
      <c r="B570" s="224" t="s">
        <v>3615</v>
      </c>
      <c r="C570" s="224" t="s">
        <v>980</v>
      </c>
      <c r="D570" s="224" t="s">
        <v>801</v>
      </c>
      <c r="E570" s="225">
        <v>0</v>
      </c>
    </row>
    <row r="571" spans="1:5" x14ac:dyDescent="0.25">
      <c r="A571" s="222">
        <v>2600010082</v>
      </c>
      <c r="B571" s="222" t="s">
        <v>3616</v>
      </c>
      <c r="C571" s="222" t="s">
        <v>980</v>
      </c>
      <c r="D571" s="222" t="s">
        <v>801</v>
      </c>
      <c r="E571" s="223">
        <v>0</v>
      </c>
    </row>
    <row r="572" spans="1:5" x14ac:dyDescent="0.25">
      <c r="A572" s="224">
        <v>2600010083</v>
      </c>
      <c r="B572" s="224" t="s">
        <v>3617</v>
      </c>
      <c r="C572" s="224" t="s">
        <v>980</v>
      </c>
      <c r="D572" s="224" t="s">
        <v>808</v>
      </c>
      <c r="E572" s="225">
        <v>6</v>
      </c>
    </row>
    <row r="573" spans="1:5" x14ac:dyDescent="0.25">
      <c r="A573" s="222">
        <v>2600010084</v>
      </c>
      <c r="B573" s="222" t="s">
        <v>3618</v>
      </c>
      <c r="C573" s="222" t="s">
        <v>980</v>
      </c>
      <c r="D573" s="222" t="s">
        <v>808</v>
      </c>
      <c r="E573" s="223">
        <v>12</v>
      </c>
    </row>
    <row r="574" spans="1:5" x14ac:dyDescent="0.25">
      <c r="A574" s="224">
        <v>2600010085</v>
      </c>
      <c r="B574" s="224" t="s">
        <v>5519</v>
      </c>
      <c r="C574" s="224" t="s">
        <v>980</v>
      </c>
      <c r="D574" s="224" t="s">
        <v>801</v>
      </c>
      <c r="E574" s="225">
        <v>0</v>
      </c>
    </row>
    <row r="575" spans="1:5" x14ac:dyDescent="0.25">
      <c r="A575" s="222">
        <v>2600010086</v>
      </c>
      <c r="B575" s="222" t="s">
        <v>5520</v>
      </c>
      <c r="C575" s="222" t="s">
        <v>980</v>
      </c>
      <c r="D575" s="222" t="s">
        <v>811</v>
      </c>
      <c r="E575" s="223">
        <v>12</v>
      </c>
    </row>
    <row r="576" spans="1:5" x14ac:dyDescent="0.25">
      <c r="A576" s="224">
        <v>2600010087</v>
      </c>
      <c r="B576" s="224" t="s">
        <v>7443</v>
      </c>
      <c r="C576" s="224" t="s">
        <v>980</v>
      </c>
      <c r="D576" s="224" t="s">
        <v>808</v>
      </c>
      <c r="E576" s="225">
        <v>6</v>
      </c>
    </row>
    <row r="577" spans="1:5" x14ac:dyDescent="0.25">
      <c r="A577" s="222">
        <v>2600010088</v>
      </c>
      <c r="B577" s="222" t="s">
        <v>7444</v>
      </c>
      <c r="C577" s="222" t="s">
        <v>980</v>
      </c>
      <c r="D577" s="222" t="s">
        <v>801</v>
      </c>
      <c r="E577" s="223">
        <v>0</v>
      </c>
    </row>
    <row r="578" spans="1:5" x14ac:dyDescent="0.25">
      <c r="A578" s="224">
        <v>2600010089</v>
      </c>
      <c r="B578" s="224" t="s">
        <v>7445</v>
      </c>
      <c r="C578" s="224" t="s">
        <v>980</v>
      </c>
      <c r="D578" s="224" t="s">
        <v>801</v>
      </c>
      <c r="E578" s="225">
        <v>0</v>
      </c>
    </row>
    <row r="579" spans="1:5" x14ac:dyDescent="0.25">
      <c r="A579" s="222">
        <v>2600010090</v>
      </c>
      <c r="B579" s="222" t="s">
        <v>8375</v>
      </c>
      <c r="C579" s="222" t="s">
        <v>980</v>
      </c>
      <c r="D579" s="222" t="s">
        <v>808</v>
      </c>
      <c r="E579" s="223">
        <v>6</v>
      </c>
    </row>
    <row r="580" spans="1:5" x14ac:dyDescent="0.25">
      <c r="A580" s="224">
        <v>2600010091</v>
      </c>
      <c r="B580" s="224" t="s">
        <v>8376</v>
      </c>
      <c r="C580" s="224" t="s">
        <v>980</v>
      </c>
      <c r="D580" s="224" t="s">
        <v>808</v>
      </c>
      <c r="E580" s="225">
        <v>6</v>
      </c>
    </row>
    <row r="581" spans="1:5" x14ac:dyDescent="0.25">
      <c r="A581" s="222">
        <v>2600010092</v>
      </c>
      <c r="B581" s="222" t="s">
        <v>8377</v>
      </c>
      <c r="C581" s="222" t="s">
        <v>980</v>
      </c>
      <c r="D581" s="222" t="s">
        <v>808</v>
      </c>
      <c r="E581" s="223">
        <v>6</v>
      </c>
    </row>
    <row r="582" spans="1:5" x14ac:dyDescent="0.25">
      <c r="A582" s="224">
        <v>2600010093</v>
      </c>
      <c r="B582" s="224" t="s">
        <v>8378</v>
      </c>
      <c r="C582" s="224" t="s">
        <v>980</v>
      </c>
      <c r="D582" s="224" t="s">
        <v>801</v>
      </c>
      <c r="E582" s="225">
        <v>0</v>
      </c>
    </row>
    <row r="583" spans="1:5" x14ac:dyDescent="0.25">
      <c r="A583" s="222">
        <v>2600010094</v>
      </c>
      <c r="B583" s="222" t="s">
        <v>8379</v>
      </c>
      <c r="C583" s="222" t="s">
        <v>980</v>
      </c>
      <c r="D583" s="222" t="s">
        <v>801</v>
      </c>
      <c r="E583" s="223">
        <v>0</v>
      </c>
    </row>
    <row r="584" spans="1:5" x14ac:dyDescent="0.25">
      <c r="A584" s="224">
        <v>2600010095</v>
      </c>
      <c r="B584" s="224" t="s">
        <v>8380</v>
      </c>
      <c r="C584" s="224" t="s">
        <v>980</v>
      </c>
      <c r="D584" s="224" t="s">
        <v>801</v>
      </c>
      <c r="E584" s="225">
        <v>0</v>
      </c>
    </row>
    <row r="585" spans="1:5" x14ac:dyDescent="0.25">
      <c r="A585" s="222">
        <v>2600020001</v>
      </c>
      <c r="B585" s="222" t="s">
        <v>1583</v>
      </c>
      <c r="C585" s="222" t="s">
        <v>980</v>
      </c>
      <c r="D585" s="222" t="s">
        <v>808</v>
      </c>
      <c r="E585" s="223">
        <v>12</v>
      </c>
    </row>
    <row r="586" spans="1:5" x14ac:dyDescent="0.25">
      <c r="A586" s="224">
        <v>2600020002</v>
      </c>
      <c r="B586" s="224" t="s">
        <v>9965</v>
      </c>
      <c r="C586" s="224" t="s">
        <v>980</v>
      </c>
      <c r="D586" s="224" t="s">
        <v>808</v>
      </c>
      <c r="E586" s="225">
        <v>12</v>
      </c>
    </row>
    <row r="587" spans="1:5" x14ac:dyDescent="0.25">
      <c r="A587" s="222">
        <v>2600020003</v>
      </c>
      <c r="B587" s="222" t="s">
        <v>9966</v>
      </c>
      <c r="C587" s="222" t="s">
        <v>980</v>
      </c>
      <c r="D587" s="222" t="s">
        <v>801</v>
      </c>
      <c r="E587" s="223">
        <v>0</v>
      </c>
    </row>
    <row r="588" spans="1:5" x14ac:dyDescent="0.25">
      <c r="A588" s="224">
        <v>2600020005</v>
      </c>
      <c r="B588" s="224" t="s">
        <v>1584</v>
      </c>
      <c r="C588" s="224" t="s">
        <v>980</v>
      </c>
      <c r="D588" s="224" t="s">
        <v>808</v>
      </c>
      <c r="E588" s="225">
        <v>12</v>
      </c>
    </row>
    <row r="589" spans="1:5" x14ac:dyDescent="0.25">
      <c r="A589" s="222">
        <v>2600020009</v>
      </c>
      <c r="B589" s="222" t="s">
        <v>1585</v>
      </c>
      <c r="C589" s="222" t="s">
        <v>980</v>
      </c>
      <c r="D589" s="222" t="s">
        <v>808</v>
      </c>
      <c r="E589" s="223">
        <v>12</v>
      </c>
    </row>
    <row r="590" spans="1:5" x14ac:dyDescent="0.25">
      <c r="A590" s="224">
        <v>2600020010</v>
      </c>
      <c r="B590" s="224" t="s">
        <v>1586</v>
      </c>
      <c r="C590" s="224" t="s">
        <v>980</v>
      </c>
      <c r="D590" s="224" t="s">
        <v>808</v>
      </c>
      <c r="E590" s="225">
        <v>6</v>
      </c>
    </row>
    <row r="591" spans="1:5" x14ac:dyDescent="0.25">
      <c r="A591" s="222">
        <v>2600020011</v>
      </c>
      <c r="B591" s="222" t="s">
        <v>1587</v>
      </c>
      <c r="C591" s="222" t="s">
        <v>980</v>
      </c>
      <c r="D591" s="222" t="s">
        <v>808</v>
      </c>
      <c r="E591" s="223">
        <v>6</v>
      </c>
    </row>
    <row r="592" spans="1:5" x14ac:dyDescent="0.25">
      <c r="A592" s="224">
        <v>2600020012</v>
      </c>
      <c r="B592" s="224" t="s">
        <v>1588</v>
      </c>
      <c r="C592" s="224" t="s">
        <v>980</v>
      </c>
      <c r="D592" s="224" t="s">
        <v>808</v>
      </c>
      <c r="E592" s="225">
        <v>6</v>
      </c>
    </row>
    <row r="593" spans="1:5" x14ac:dyDescent="0.25">
      <c r="A593" s="222">
        <v>2600020013</v>
      </c>
      <c r="B593" s="222" t="s">
        <v>1589</v>
      </c>
      <c r="C593" s="222" t="s">
        <v>980</v>
      </c>
      <c r="D593" s="222" t="s">
        <v>808</v>
      </c>
      <c r="E593" s="223">
        <v>6</v>
      </c>
    </row>
    <row r="594" spans="1:5" x14ac:dyDescent="0.25">
      <c r="A594" s="224">
        <v>2600020015</v>
      </c>
      <c r="B594" s="224" t="s">
        <v>1590</v>
      </c>
      <c r="C594" s="224" t="s">
        <v>980</v>
      </c>
      <c r="D594" s="224" t="s">
        <v>808</v>
      </c>
      <c r="E594" s="225">
        <v>12</v>
      </c>
    </row>
    <row r="595" spans="1:5" x14ac:dyDescent="0.25">
      <c r="A595" s="222">
        <v>2600020016</v>
      </c>
      <c r="B595" s="222" t="s">
        <v>1591</v>
      </c>
      <c r="C595" s="222" t="s">
        <v>980</v>
      </c>
      <c r="D595" s="222" t="s">
        <v>808</v>
      </c>
      <c r="E595" s="223">
        <v>6</v>
      </c>
    </row>
    <row r="596" spans="1:5" x14ac:dyDescent="0.25">
      <c r="A596" s="224">
        <v>2600020017</v>
      </c>
      <c r="B596" s="224" t="s">
        <v>1592</v>
      </c>
      <c r="C596" s="224" t="s">
        <v>980</v>
      </c>
      <c r="D596" s="224" t="s">
        <v>808</v>
      </c>
      <c r="E596" s="225">
        <v>6</v>
      </c>
    </row>
    <row r="597" spans="1:5" x14ac:dyDescent="0.25">
      <c r="A597" s="222">
        <v>2600020018</v>
      </c>
      <c r="B597" s="222" t="s">
        <v>1593</v>
      </c>
      <c r="C597" s="222" t="s">
        <v>980</v>
      </c>
      <c r="D597" s="222" t="s">
        <v>808</v>
      </c>
      <c r="E597" s="223">
        <v>12</v>
      </c>
    </row>
    <row r="598" spans="1:5" x14ac:dyDescent="0.25">
      <c r="A598" s="224">
        <v>2600020019</v>
      </c>
      <c r="B598" s="224" t="s">
        <v>1594</v>
      </c>
      <c r="C598" s="224" t="s">
        <v>980</v>
      </c>
      <c r="D598" s="224" t="s">
        <v>808</v>
      </c>
      <c r="E598" s="225">
        <v>6</v>
      </c>
    </row>
    <row r="599" spans="1:5" x14ac:dyDescent="0.25">
      <c r="A599" s="222">
        <v>2600020020</v>
      </c>
      <c r="B599" s="222" t="s">
        <v>1595</v>
      </c>
      <c r="C599" s="222" t="s">
        <v>980</v>
      </c>
      <c r="D599" s="222" t="s">
        <v>808</v>
      </c>
      <c r="E599" s="223">
        <v>6</v>
      </c>
    </row>
    <row r="600" spans="1:5" x14ac:dyDescent="0.25">
      <c r="A600" s="224">
        <v>2600020021</v>
      </c>
      <c r="B600" s="224" t="s">
        <v>1596</v>
      </c>
      <c r="C600" s="224" t="s">
        <v>980</v>
      </c>
      <c r="D600" s="224" t="s">
        <v>808</v>
      </c>
      <c r="E600" s="225">
        <v>4</v>
      </c>
    </row>
    <row r="601" spans="1:5" x14ac:dyDescent="0.25">
      <c r="A601" s="222">
        <v>2600020023</v>
      </c>
      <c r="B601" s="222" t="s">
        <v>1597</v>
      </c>
      <c r="C601" s="222" t="s">
        <v>980</v>
      </c>
      <c r="D601" s="222" t="s">
        <v>808</v>
      </c>
      <c r="E601" s="223">
        <v>6</v>
      </c>
    </row>
    <row r="602" spans="1:5" x14ac:dyDescent="0.25">
      <c r="A602" s="224">
        <v>2600020024</v>
      </c>
      <c r="B602" s="224" t="s">
        <v>1598</v>
      </c>
      <c r="C602" s="224" t="s">
        <v>980</v>
      </c>
      <c r="D602" s="224" t="s">
        <v>801</v>
      </c>
      <c r="E602" s="225">
        <v>0</v>
      </c>
    </row>
    <row r="603" spans="1:5" x14ac:dyDescent="0.25">
      <c r="A603" s="222">
        <v>2600020028</v>
      </c>
      <c r="B603" s="222" t="s">
        <v>1599</v>
      </c>
      <c r="C603" s="222" t="s">
        <v>980</v>
      </c>
      <c r="D603" s="222" t="s">
        <v>801</v>
      </c>
      <c r="E603" s="223">
        <v>0</v>
      </c>
    </row>
    <row r="604" spans="1:5" x14ac:dyDescent="0.25">
      <c r="A604" s="224">
        <v>2600020032</v>
      </c>
      <c r="B604" s="224" t="s">
        <v>1600</v>
      </c>
      <c r="C604" s="224" t="s">
        <v>980</v>
      </c>
      <c r="D604" s="224" t="s">
        <v>801</v>
      </c>
      <c r="E604" s="225">
        <v>0</v>
      </c>
    </row>
    <row r="605" spans="1:5" x14ac:dyDescent="0.25">
      <c r="A605" s="222">
        <v>2600020033</v>
      </c>
      <c r="B605" s="222" t="s">
        <v>1601</v>
      </c>
      <c r="C605" s="222" t="s">
        <v>980</v>
      </c>
      <c r="D605" s="222" t="s">
        <v>801</v>
      </c>
      <c r="E605" s="223">
        <v>0</v>
      </c>
    </row>
    <row r="606" spans="1:5" x14ac:dyDescent="0.25">
      <c r="A606" s="224">
        <v>2600020034</v>
      </c>
      <c r="B606" s="224" t="s">
        <v>1602</v>
      </c>
      <c r="C606" s="224" t="s">
        <v>980</v>
      </c>
      <c r="D606" s="224" t="s">
        <v>801</v>
      </c>
      <c r="E606" s="225">
        <v>0</v>
      </c>
    </row>
    <row r="607" spans="1:5" x14ac:dyDescent="0.25">
      <c r="A607" s="222">
        <v>2600020035</v>
      </c>
      <c r="B607" s="222" t="s">
        <v>1603</v>
      </c>
      <c r="C607" s="222" t="s">
        <v>980</v>
      </c>
      <c r="D607" s="222" t="s">
        <v>801</v>
      </c>
      <c r="E607" s="223">
        <v>0</v>
      </c>
    </row>
    <row r="608" spans="1:5" x14ac:dyDescent="0.25">
      <c r="A608" s="224">
        <v>2600020036</v>
      </c>
      <c r="B608" s="224" t="s">
        <v>1604</v>
      </c>
      <c r="C608" s="224" t="s">
        <v>980</v>
      </c>
      <c r="D608" s="224" t="s">
        <v>801</v>
      </c>
      <c r="E608" s="225">
        <v>0</v>
      </c>
    </row>
    <row r="609" spans="1:5" x14ac:dyDescent="0.25">
      <c r="A609" s="222">
        <v>2600020037</v>
      </c>
      <c r="B609" s="222" t="s">
        <v>1605</v>
      </c>
      <c r="C609" s="222" t="s">
        <v>980</v>
      </c>
      <c r="D609" s="222" t="s">
        <v>801</v>
      </c>
      <c r="E609" s="223">
        <v>0</v>
      </c>
    </row>
    <row r="610" spans="1:5" x14ac:dyDescent="0.25">
      <c r="A610" s="224">
        <v>2600020038</v>
      </c>
      <c r="B610" s="224" t="s">
        <v>1606</v>
      </c>
      <c r="C610" s="224" t="s">
        <v>980</v>
      </c>
      <c r="D610" s="224" t="s">
        <v>801</v>
      </c>
      <c r="E610" s="225">
        <v>0</v>
      </c>
    </row>
    <row r="611" spans="1:5" x14ac:dyDescent="0.25">
      <c r="A611" s="222">
        <v>2600020039</v>
      </c>
      <c r="B611" s="222" t="s">
        <v>1607</v>
      </c>
      <c r="C611" s="222" t="s">
        <v>980</v>
      </c>
      <c r="D611" s="222" t="s">
        <v>801</v>
      </c>
      <c r="E611" s="223">
        <v>0</v>
      </c>
    </row>
    <row r="612" spans="1:5" x14ac:dyDescent="0.25">
      <c r="A612" s="224">
        <v>2600020040</v>
      </c>
      <c r="B612" s="224" t="s">
        <v>1608</v>
      </c>
      <c r="C612" s="224" t="s">
        <v>980</v>
      </c>
      <c r="D612" s="224" t="s">
        <v>801</v>
      </c>
      <c r="E612" s="225">
        <v>0</v>
      </c>
    </row>
    <row r="613" spans="1:5" x14ac:dyDescent="0.25">
      <c r="A613" s="222">
        <v>2600020041</v>
      </c>
      <c r="B613" s="222" t="s">
        <v>1609</v>
      </c>
      <c r="C613" s="222" t="s">
        <v>980</v>
      </c>
      <c r="D613" s="222" t="s">
        <v>801</v>
      </c>
      <c r="E613" s="223">
        <v>0</v>
      </c>
    </row>
    <row r="614" spans="1:5" x14ac:dyDescent="0.25">
      <c r="A614" s="224">
        <v>2600020042</v>
      </c>
      <c r="B614" s="224" t="s">
        <v>1610</v>
      </c>
      <c r="C614" s="224" t="s">
        <v>980</v>
      </c>
      <c r="D614" s="224" t="s">
        <v>801</v>
      </c>
      <c r="E614" s="225">
        <v>0</v>
      </c>
    </row>
    <row r="615" spans="1:5" x14ac:dyDescent="0.25">
      <c r="A615" s="222">
        <v>2600020043</v>
      </c>
      <c r="B615" s="222" t="s">
        <v>1611</v>
      </c>
      <c r="C615" s="222" t="s">
        <v>980</v>
      </c>
      <c r="D615" s="222" t="s">
        <v>801</v>
      </c>
      <c r="E615" s="223">
        <v>0</v>
      </c>
    </row>
    <row r="616" spans="1:5" x14ac:dyDescent="0.25">
      <c r="A616" s="224">
        <v>2600020045</v>
      </c>
      <c r="B616" s="224" t="s">
        <v>1612</v>
      </c>
      <c r="C616" s="224" t="s">
        <v>980</v>
      </c>
      <c r="D616" s="224" t="s">
        <v>801</v>
      </c>
      <c r="E616" s="225">
        <v>0</v>
      </c>
    </row>
    <row r="617" spans="1:5" x14ac:dyDescent="0.25">
      <c r="A617" s="222">
        <v>2600020046</v>
      </c>
      <c r="B617" s="222" t="s">
        <v>1613</v>
      </c>
      <c r="C617" s="222" t="s">
        <v>980</v>
      </c>
      <c r="D617" s="222" t="s">
        <v>801</v>
      </c>
      <c r="E617" s="223">
        <v>0</v>
      </c>
    </row>
    <row r="618" spans="1:5" x14ac:dyDescent="0.25">
      <c r="A618" s="224">
        <v>2600020047</v>
      </c>
      <c r="B618" s="224" t="s">
        <v>1614</v>
      </c>
      <c r="C618" s="224" t="s">
        <v>980</v>
      </c>
      <c r="D618" s="224" t="s">
        <v>808</v>
      </c>
      <c r="E618" s="225">
        <v>12</v>
      </c>
    </row>
    <row r="619" spans="1:5" x14ac:dyDescent="0.25">
      <c r="A619" s="222">
        <v>2600020048</v>
      </c>
      <c r="B619" s="222" t="s">
        <v>1615</v>
      </c>
      <c r="C619" s="222" t="s">
        <v>980</v>
      </c>
      <c r="D619" s="222" t="s">
        <v>801</v>
      </c>
      <c r="E619" s="223">
        <v>0</v>
      </c>
    </row>
    <row r="620" spans="1:5" x14ac:dyDescent="0.25">
      <c r="A620" s="224">
        <v>2600020049</v>
      </c>
      <c r="B620" s="224" t="s">
        <v>1616</v>
      </c>
      <c r="C620" s="224" t="s">
        <v>980</v>
      </c>
      <c r="D620" s="224" t="s">
        <v>801</v>
      </c>
      <c r="E620" s="225">
        <v>0</v>
      </c>
    </row>
    <row r="621" spans="1:5" x14ac:dyDescent="0.25">
      <c r="A621" s="222">
        <v>2600020050</v>
      </c>
      <c r="B621" s="222" t="s">
        <v>1617</v>
      </c>
      <c r="C621" s="222" t="s">
        <v>980</v>
      </c>
      <c r="D621" s="222" t="s">
        <v>808</v>
      </c>
      <c r="E621" s="223">
        <v>6</v>
      </c>
    </row>
    <row r="622" spans="1:5" x14ac:dyDescent="0.25">
      <c r="A622" s="224">
        <v>2600020051</v>
      </c>
      <c r="B622" s="224" t="s">
        <v>1618</v>
      </c>
      <c r="C622" s="224" t="s">
        <v>980</v>
      </c>
      <c r="D622" s="224" t="s">
        <v>808</v>
      </c>
      <c r="E622" s="225">
        <v>6</v>
      </c>
    </row>
    <row r="623" spans="1:5" x14ac:dyDescent="0.25">
      <c r="A623" s="222">
        <v>2600020052</v>
      </c>
      <c r="B623" s="222" t="s">
        <v>1619</v>
      </c>
      <c r="C623" s="222" t="s">
        <v>980</v>
      </c>
      <c r="D623" s="222" t="s">
        <v>808</v>
      </c>
      <c r="E623" s="223">
        <v>6</v>
      </c>
    </row>
    <row r="624" spans="1:5" x14ac:dyDescent="0.25">
      <c r="A624" s="224">
        <v>2600020053</v>
      </c>
      <c r="B624" s="224" t="s">
        <v>1620</v>
      </c>
      <c r="C624" s="224" t="s">
        <v>980</v>
      </c>
      <c r="D624" s="224" t="s">
        <v>808</v>
      </c>
      <c r="E624" s="225">
        <v>6</v>
      </c>
    </row>
    <row r="625" spans="1:5" x14ac:dyDescent="0.25">
      <c r="A625" s="222">
        <v>2600020054</v>
      </c>
      <c r="B625" s="222" t="s">
        <v>1621</v>
      </c>
      <c r="C625" s="222" t="s">
        <v>980</v>
      </c>
      <c r="D625" s="222" t="s">
        <v>808</v>
      </c>
      <c r="E625" s="223">
        <v>6</v>
      </c>
    </row>
    <row r="626" spans="1:5" x14ac:dyDescent="0.25">
      <c r="A626" s="224">
        <v>2600020055</v>
      </c>
      <c r="B626" s="224" t="s">
        <v>1622</v>
      </c>
      <c r="C626" s="224" t="s">
        <v>980</v>
      </c>
      <c r="D626" s="224" t="s">
        <v>808</v>
      </c>
      <c r="E626" s="225">
        <v>6</v>
      </c>
    </row>
    <row r="627" spans="1:5" x14ac:dyDescent="0.25">
      <c r="A627" s="222">
        <v>2600020056</v>
      </c>
      <c r="B627" s="222" t="s">
        <v>1623</v>
      </c>
      <c r="C627" s="222" t="s">
        <v>980</v>
      </c>
      <c r="D627" s="222" t="s">
        <v>808</v>
      </c>
      <c r="E627" s="223">
        <v>6</v>
      </c>
    </row>
    <row r="628" spans="1:5" x14ac:dyDescent="0.25">
      <c r="A628" s="224">
        <v>2600020057</v>
      </c>
      <c r="B628" s="224" t="s">
        <v>1624</v>
      </c>
      <c r="C628" s="224" t="s">
        <v>980</v>
      </c>
      <c r="D628" s="224" t="s">
        <v>808</v>
      </c>
      <c r="E628" s="225">
        <v>6</v>
      </c>
    </row>
    <row r="629" spans="1:5" x14ac:dyDescent="0.25">
      <c r="A629" s="222">
        <v>2600020058</v>
      </c>
      <c r="B629" s="222" t="s">
        <v>1625</v>
      </c>
      <c r="C629" s="222" t="s">
        <v>980</v>
      </c>
      <c r="D629" s="222" t="s">
        <v>801</v>
      </c>
      <c r="E629" s="223">
        <v>0</v>
      </c>
    </row>
    <row r="630" spans="1:5" x14ac:dyDescent="0.25">
      <c r="A630" s="224">
        <v>2600020059</v>
      </c>
      <c r="B630" s="224" t="s">
        <v>1626</v>
      </c>
      <c r="C630" s="224" t="s">
        <v>980</v>
      </c>
      <c r="D630" s="224" t="s">
        <v>801</v>
      </c>
      <c r="E630" s="225">
        <v>0</v>
      </c>
    </row>
    <row r="631" spans="1:5" x14ac:dyDescent="0.25">
      <c r="A631" s="222">
        <v>2600020060</v>
      </c>
      <c r="B631" s="222" t="s">
        <v>1627</v>
      </c>
      <c r="C631" s="222" t="s">
        <v>980</v>
      </c>
      <c r="D631" s="222" t="s">
        <v>801</v>
      </c>
      <c r="E631" s="223">
        <v>0</v>
      </c>
    </row>
    <row r="632" spans="1:5" x14ac:dyDescent="0.25">
      <c r="A632" s="224">
        <v>2600020061</v>
      </c>
      <c r="B632" s="224" t="s">
        <v>1628</v>
      </c>
      <c r="C632" s="224" t="s">
        <v>980</v>
      </c>
      <c r="D632" s="224" t="s">
        <v>801</v>
      </c>
      <c r="E632" s="225">
        <v>0</v>
      </c>
    </row>
    <row r="633" spans="1:5" x14ac:dyDescent="0.25">
      <c r="A633" s="222">
        <v>2600020062</v>
      </c>
      <c r="B633" s="222" t="s">
        <v>1629</v>
      </c>
      <c r="C633" s="222" t="s">
        <v>980</v>
      </c>
      <c r="D633" s="222" t="s">
        <v>801</v>
      </c>
      <c r="E633" s="223">
        <v>0</v>
      </c>
    </row>
    <row r="634" spans="1:5" x14ac:dyDescent="0.25">
      <c r="A634" s="224">
        <v>2600020063</v>
      </c>
      <c r="B634" s="224" t="s">
        <v>1630</v>
      </c>
      <c r="C634" s="224" t="s">
        <v>980</v>
      </c>
      <c r="D634" s="224" t="s">
        <v>808</v>
      </c>
      <c r="E634" s="225">
        <v>6</v>
      </c>
    </row>
    <row r="635" spans="1:5" x14ac:dyDescent="0.25">
      <c r="A635" s="222">
        <v>2600020064</v>
      </c>
      <c r="B635" s="222" t="s">
        <v>5521</v>
      </c>
      <c r="C635" s="222" t="s">
        <v>980</v>
      </c>
      <c r="D635" s="222" t="s">
        <v>801</v>
      </c>
      <c r="E635" s="223">
        <v>0</v>
      </c>
    </row>
    <row r="636" spans="1:5" x14ac:dyDescent="0.25">
      <c r="A636" s="224">
        <v>2600020065</v>
      </c>
      <c r="B636" s="224" t="s">
        <v>5522</v>
      </c>
      <c r="C636" s="224" t="s">
        <v>980</v>
      </c>
      <c r="D636" s="224" t="s">
        <v>808</v>
      </c>
      <c r="E636" s="225">
        <v>6</v>
      </c>
    </row>
    <row r="637" spans="1:5" x14ac:dyDescent="0.25">
      <c r="A637" s="222">
        <v>2600020066</v>
      </c>
      <c r="B637" s="222" t="s">
        <v>7446</v>
      </c>
      <c r="C637" s="222" t="s">
        <v>980</v>
      </c>
      <c r="D637" s="222" t="s">
        <v>801</v>
      </c>
      <c r="E637" s="223">
        <v>0</v>
      </c>
    </row>
    <row r="638" spans="1:5" x14ac:dyDescent="0.25">
      <c r="A638" s="224">
        <v>2600020067</v>
      </c>
      <c r="B638" s="224" t="s">
        <v>7447</v>
      </c>
      <c r="C638" s="224" t="s">
        <v>980</v>
      </c>
      <c r="D638" s="224" t="s">
        <v>801</v>
      </c>
      <c r="E638" s="225">
        <v>0</v>
      </c>
    </row>
    <row r="639" spans="1:5" x14ac:dyDescent="0.25">
      <c r="A639" s="222">
        <v>2600020068</v>
      </c>
      <c r="B639" s="222" t="s">
        <v>7448</v>
      </c>
      <c r="C639" s="222" t="s">
        <v>980</v>
      </c>
      <c r="D639" s="222" t="s">
        <v>808</v>
      </c>
      <c r="E639" s="223">
        <v>6</v>
      </c>
    </row>
    <row r="640" spans="1:5" x14ac:dyDescent="0.25">
      <c r="A640" s="224">
        <v>2600020069</v>
      </c>
      <c r="B640" s="224" t="s">
        <v>7449</v>
      </c>
      <c r="C640" s="224" t="s">
        <v>980</v>
      </c>
      <c r="D640" s="224" t="s">
        <v>808</v>
      </c>
      <c r="E640" s="225">
        <v>6</v>
      </c>
    </row>
    <row r="641" spans="1:5" x14ac:dyDescent="0.25">
      <c r="A641" s="222">
        <v>2600020070</v>
      </c>
      <c r="B641" s="222" t="s">
        <v>7450</v>
      </c>
      <c r="C641" s="222" t="s">
        <v>980</v>
      </c>
      <c r="D641" s="222" t="s">
        <v>801</v>
      </c>
      <c r="E641" s="223">
        <v>0</v>
      </c>
    </row>
    <row r="642" spans="1:5" x14ac:dyDescent="0.25">
      <c r="A642" s="224">
        <v>2600030001</v>
      </c>
      <c r="B642" s="224" t="s">
        <v>1631</v>
      </c>
      <c r="C642" s="224" t="s">
        <v>980</v>
      </c>
      <c r="D642" s="224" t="s">
        <v>801</v>
      </c>
      <c r="E642" s="225">
        <v>6</v>
      </c>
    </row>
    <row r="643" spans="1:5" x14ac:dyDescent="0.25">
      <c r="A643" s="222">
        <v>2600030002</v>
      </c>
      <c r="B643" s="222" t="s">
        <v>1632</v>
      </c>
      <c r="C643" s="222" t="s">
        <v>980</v>
      </c>
      <c r="D643" s="222" t="s">
        <v>801</v>
      </c>
      <c r="E643" s="223">
        <v>12</v>
      </c>
    </row>
    <row r="644" spans="1:5" x14ac:dyDescent="0.25">
      <c r="A644" s="224">
        <v>2600030003</v>
      </c>
      <c r="B644" s="224" t="s">
        <v>3619</v>
      </c>
      <c r="C644" s="224" t="s">
        <v>980</v>
      </c>
      <c r="D644" s="224" t="s">
        <v>801</v>
      </c>
      <c r="E644" s="225">
        <v>12</v>
      </c>
    </row>
    <row r="645" spans="1:5" x14ac:dyDescent="0.25">
      <c r="A645" s="222">
        <v>2600030004</v>
      </c>
      <c r="B645" s="222" t="s">
        <v>1633</v>
      </c>
      <c r="C645" s="222" t="s">
        <v>980</v>
      </c>
      <c r="D645" s="222" t="s">
        <v>801</v>
      </c>
      <c r="E645" s="223">
        <v>6</v>
      </c>
    </row>
    <row r="646" spans="1:5" x14ac:dyDescent="0.25">
      <c r="A646" s="224">
        <v>2600030005</v>
      </c>
      <c r="B646" s="224" t="s">
        <v>1634</v>
      </c>
      <c r="C646" s="224" t="s">
        <v>980</v>
      </c>
      <c r="D646" s="224" t="s">
        <v>801</v>
      </c>
      <c r="E646" s="225">
        <v>12</v>
      </c>
    </row>
    <row r="647" spans="1:5" x14ac:dyDescent="0.25">
      <c r="A647" s="222">
        <v>2600030006</v>
      </c>
      <c r="B647" s="222" t="s">
        <v>1635</v>
      </c>
      <c r="C647" s="222" t="s">
        <v>980</v>
      </c>
      <c r="D647" s="222" t="s">
        <v>801</v>
      </c>
      <c r="E647" s="223">
        <v>12</v>
      </c>
    </row>
    <row r="648" spans="1:5" x14ac:dyDescent="0.25">
      <c r="A648" s="224">
        <v>2600030007</v>
      </c>
      <c r="B648" s="224" t="s">
        <v>1636</v>
      </c>
      <c r="C648" s="224" t="s">
        <v>980</v>
      </c>
      <c r="D648" s="224" t="s">
        <v>801</v>
      </c>
      <c r="E648" s="225">
        <v>6</v>
      </c>
    </row>
    <row r="649" spans="1:5" x14ac:dyDescent="0.25">
      <c r="A649" s="222">
        <v>2600030008</v>
      </c>
      <c r="B649" s="222" t="s">
        <v>1637</v>
      </c>
      <c r="C649" s="222" t="s">
        <v>980</v>
      </c>
      <c r="D649" s="222" t="s">
        <v>801</v>
      </c>
      <c r="E649" s="223">
        <v>6</v>
      </c>
    </row>
    <row r="650" spans="1:5" x14ac:dyDescent="0.25">
      <c r="A650" s="224">
        <v>2600030009</v>
      </c>
      <c r="B650" s="224" t="s">
        <v>1638</v>
      </c>
      <c r="C650" s="224" t="s">
        <v>980</v>
      </c>
      <c r="D650" s="224" t="s">
        <v>801</v>
      </c>
      <c r="E650" s="225">
        <v>12</v>
      </c>
    </row>
    <row r="651" spans="1:5" x14ac:dyDescent="0.25">
      <c r="A651" s="222">
        <v>2600030010</v>
      </c>
      <c r="B651" s="222" t="s">
        <v>1639</v>
      </c>
      <c r="C651" s="222" t="s">
        <v>980</v>
      </c>
      <c r="D651" s="222" t="s">
        <v>801</v>
      </c>
      <c r="E651" s="223">
        <v>12</v>
      </c>
    </row>
    <row r="652" spans="1:5" x14ac:dyDescent="0.25">
      <c r="A652" s="224">
        <v>2600030011</v>
      </c>
      <c r="B652" s="224" t="s">
        <v>1640</v>
      </c>
      <c r="C652" s="224" t="s">
        <v>980</v>
      </c>
      <c r="D652" s="224" t="s">
        <v>801</v>
      </c>
      <c r="E652" s="225">
        <v>12</v>
      </c>
    </row>
    <row r="653" spans="1:5" x14ac:dyDescent="0.25">
      <c r="A653" s="222">
        <v>2600030012</v>
      </c>
      <c r="B653" s="222" t="s">
        <v>1641</v>
      </c>
      <c r="C653" s="222" t="s">
        <v>980</v>
      </c>
      <c r="D653" s="222" t="s">
        <v>801</v>
      </c>
      <c r="E653" s="223">
        <v>12</v>
      </c>
    </row>
    <row r="654" spans="1:5" x14ac:dyDescent="0.25">
      <c r="A654" s="224">
        <v>2600030013</v>
      </c>
      <c r="B654" s="224" t="s">
        <v>1642</v>
      </c>
      <c r="C654" s="224" t="s">
        <v>980</v>
      </c>
      <c r="D654" s="224" t="s">
        <v>801</v>
      </c>
      <c r="E654" s="225">
        <v>6</v>
      </c>
    </row>
    <row r="655" spans="1:5" x14ac:dyDescent="0.25">
      <c r="A655" s="222">
        <v>2600030014</v>
      </c>
      <c r="B655" s="222" t="s">
        <v>1643</v>
      </c>
      <c r="C655" s="222" t="s">
        <v>980</v>
      </c>
      <c r="D655" s="222" t="s">
        <v>801</v>
      </c>
      <c r="E655" s="223">
        <v>12</v>
      </c>
    </row>
    <row r="656" spans="1:5" x14ac:dyDescent="0.25">
      <c r="A656" s="224">
        <v>2600030015</v>
      </c>
      <c r="B656" s="224" t="s">
        <v>1644</v>
      </c>
      <c r="C656" s="224" t="s">
        <v>980</v>
      </c>
      <c r="D656" s="224" t="s">
        <v>801</v>
      </c>
      <c r="E656" s="225">
        <v>6</v>
      </c>
    </row>
    <row r="657" spans="1:5" x14ac:dyDescent="0.25">
      <c r="A657" s="222">
        <v>2600030016</v>
      </c>
      <c r="B657" s="222" t="s">
        <v>1645</v>
      </c>
      <c r="C657" s="222" t="s">
        <v>980</v>
      </c>
      <c r="D657" s="222" t="s">
        <v>801</v>
      </c>
      <c r="E657" s="223">
        <v>12</v>
      </c>
    </row>
    <row r="658" spans="1:5" x14ac:dyDescent="0.25">
      <c r="A658" s="224">
        <v>2600030017</v>
      </c>
      <c r="B658" s="224" t="s">
        <v>1646</v>
      </c>
      <c r="C658" s="224" t="s">
        <v>980</v>
      </c>
      <c r="D658" s="224" t="s">
        <v>801</v>
      </c>
      <c r="E658" s="225">
        <v>12</v>
      </c>
    </row>
    <row r="659" spans="1:5" x14ac:dyDescent="0.25">
      <c r="A659" s="222">
        <v>2600030018</v>
      </c>
      <c r="B659" s="222" t="s">
        <v>1647</v>
      </c>
      <c r="C659" s="222" t="s">
        <v>980</v>
      </c>
      <c r="D659" s="222" t="s">
        <v>801</v>
      </c>
      <c r="E659" s="223">
        <v>12</v>
      </c>
    </row>
    <row r="660" spans="1:5" x14ac:dyDescent="0.25">
      <c r="A660" s="224">
        <v>2600030019</v>
      </c>
      <c r="B660" s="224" t="s">
        <v>1648</v>
      </c>
      <c r="C660" s="224" t="s">
        <v>980</v>
      </c>
      <c r="D660" s="224" t="s">
        <v>801</v>
      </c>
      <c r="E660" s="225">
        <v>12</v>
      </c>
    </row>
    <row r="661" spans="1:5" x14ac:dyDescent="0.25">
      <c r="A661" s="222">
        <v>2600030020</v>
      </c>
      <c r="B661" s="222" t="s">
        <v>1649</v>
      </c>
      <c r="C661" s="222" t="s">
        <v>980</v>
      </c>
      <c r="D661" s="222" t="s">
        <v>801</v>
      </c>
      <c r="E661" s="223">
        <v>6</v>
      </c>
    </row>
    <row r="662" spans="1:5" x14ac:dyDescent="0.25">
      <c r="A662" s="224">
        <v>2600030021</v>
      </c>
      <c r="B662" s="224" t="s">
        <v>1650</v>
      </c>
      <c r="C662" s="224" t="s">
        <v>980</v>
      </c>
      <c r="D662" s="224" t="s">
        <v>801</v>
      </c>
      <c r="E662" s="225">
        <v>12</v>
      </c>
    </row>
    <row r="663" spans="1:5" x14ac:dyDescent="0.25">
      <c r="A663" s="222">
        <v>2600030022</v>
      </c>
      <c r="B663" s="222" t="s">
        <v>1651</v>
      </c>
      <c r="C663" s="222" t="s">
        <v>980</v>
      </c>
      <c r="D663" s="222" t="s">
        <v>801</v>
      </c>
      <c r="E663" s="223">
        <v>12</v>
      </c>
    </row>
    <row r="664" spans="1:5" x14ac:dyDescent="0.25">
      <c r="A664" s="224">
        <v>2600030023</v>
      </c>
      <c r="B664" s="224" t="s">
        <v>1652</v>
      </c>
      <c r="C664" s="224" t="s">
        <v>980</v>
      </c>
      <c r="D664" s="224" t="s">
        <v>801</v>
      </c>
      <c r="E664" s="225">
        <v>12</v>
      </c>
    </row>
    <row r="665" spans="1:5" x14ac:dyDescent="0.25">
      <c r="A665" s="222">
        <v>2600030024</v>
      </c>
      <c r="B665" s="222" t="s">
        <v>1653</v>
      </c>
      <c r="C665" s="222" t="s">
        <v>980</v>
      </c>
      <c r="D665" s="222" t="s">
        <v>801</v>
      </c>
      <c r="E665" s="223">
        <v>12</v>
      </c>
    </row>
    <row r="666" spans="1:5" x14ac:dyDescent="0.25">
      <c r="A666" s="224">
        <v>2600030025</v>
      </c>
      <c r="B666" s="224" t="s">
        <v>1654</v>
      </c>
      <c r="C666" s="224" t="s">
        <v>980</v>
      </c>
      <c r="D666" s="224" t="s">
        <v>801</v>
      </c>
      <c r="E666" s="225">
        <v>12</v>
      </c>
    </row>
    <row r="667" spans="1:5" x14ac:dyDescent="0.25">
      <c r="A667" s="222">
        <v>2600030026</v>
      </c>
      <c r="B667" s="222" t="s">
        <v>1655</v>
      </c>
      <c r="C667" s="222" t="s">
        <v>980</v>
      </c>
      <c r="D667" s="222" t="s">
        <v>801</v>
      </c>
      <c r="E667" s="223">
        <v>12</v>
      </c>
    </row>
    <row r="668" spans="1:5" x14ac:dyDescent="0.25">
      <c r="A668" s="224">
        <v>2600030027</v>
      </c>
      <c r="B668" s="224" t="s">
        <v>1656</v>
      </c>
      <c r="C668" s="224" t="s">
        <v>980</v>
      </c>
      <c r="D668" s="224" t="s">
        <v>801</v>
      </c>
      <c r="E668" s="225">
        <v>12</v>
      </c>
    </row>
    <row r="669" spans="1:5" x14ac:dyDescent="0.25">
      <c r="A669" s="222">
        <v>2600030028</v>
      </c>
      <c r="B669" s="222" t="s">
        <v>1657</v>
      </c>
      <c r="C669" s="222" t="s">
        <v>980</v>
      </c>
      <c r="D669" s="222" t="s">
        <v>801</v>
      </c>
      <c r="E669" s="223">
        <v>12</v>
      </c>
    </row>
    <row r="670" spans="1:5" x14ac:dyDescent="0.25">
      <c r="A670" s="224">
        <v>2600030029</v>
      </c>
      <c r="B670" s="224" t="s">
        <v>1658</v>
      </c>
      <c r="C670" s="224" t="s">
        <v>980</v>
      </c>
      <c r="D670" s="224" t="s">
        <v>801</v>
      </c>
      <c r="E670" s="225">
        <v>12</v>
      </c>
    </row>
    <row r="671" spans="1:5" x14ac:dyDescent="0.25">
      <c r="A671" s="222">
        <v>2600030030</v>
      </c>
      <c r="B671" s="222" t="s">
        <v>1659</v>
      </c>
      <c r="C671" s="222" t="s">
        <v>980</v>
      </c>
      <c r="D671" s="222" t="s">
        <v>801</v>
      </c>
      <c r="E671" s="223">
        <v>12</v>
      </c>
    </row>
    <row r="672" spans="1:5" x14ac:dyDescent="0.25">
      <c r="A672" s="224">
        <v>2600030031</v>
      </c>
      <c r="B672" s="224" t="s">
        <v>1660</v>
      </c>
      <c r="C672" s="224" t="s">
        <v>980</v>
      </c>
      <c r="D672" s="224" t="s">
        <v>801</v>
      </c>
      <c r="E672" s="225">
        <v>12</v>
      </c>
    </row>
    <row r="673" spans="1:5" x14ac:dyDescent="0.25">
      <c r="A673" s="222">
        <v>2600030032</v>
      </c>
      <c r="B673" s="222" t="s">
        <v>1661</v>
      </c>
      <c r="C673" s="222" t="s">
        <v>980</v>
      </c>
      <c r="D673" s="222" t="s">
        <v>801</v>
      </c>
      <c r="E673" s="223">
        <v>12</v>
      </c>
    </row>
    <row r="674" spans="1:5" x14ac:dyDescent="0.25">
      <c r="A674" s="224">
        <v>2600030033</v>
      </c>
      <c r="B674" s="224" t="s">
        <v>1662</v>
      </c>
      <c r="C674" s="224" t="s">
        <v>980</v>
      </c>
      <c r="D674" s="224" t="s">
        <v>808</v>
      </c>
      <c r="E674" s="225">
        <v>6</v>
      </c>
    </row>
    <row r="675" spans="1:5" x14ac:dyDescent="0.25">
      <c r="A675" s="222">
        <v>2600030034</v>
      </c>
      <c r="B675" s="222" t="s">
        <v>1663</v>
      </c>
      <c r="C675" s="222" t="s">
        <v>980</v>
      </c>
      <c r="D675" s="222" t="s">
        <v>808</v>
      </c>
      <c r="E675" s="223">
        <v>6</v>
      </c>
    </row>
    <row r="676" spans="1:5" x14ac:dyDescent="0.25">
      <c r="A676" s="224">
        <v>2600030035</v>
      </c>
      <c r="B676" s="224" t="s">
        <v>1664</v>
      </c>
      <c r="C676" s="224" t="s">
        <v>980</v>
      </c>
      <c r="D676" s="224" t="s">
        <v>808</v>
      </c>
      <c r="E676" s="225">
        <v>6</v>
      </c>
    </row>
    <row r="677" spans="1:5" x14ac:dyDescent="0.25">
      <c r="A677" s="222">
        <v>2600030036</v>
      </c>
      <c r="B677" s="222" t="s">
        <v>1665</v>
      </c>
      <c r="C677" s="222" t="s">
        <v>980</v>
      </c>
      <c r="D677" s="222" t="s">
        <v>808</v>
      </c>
      <c r="E677" s="223">
        <v>6</v>
      </c>
    </row>
    <row r="678" spans="1:5" x14ac:dyDescent="0.25">
      <c r="A678" s="224">
        <v>2600030037</v>
      </c>
      <c r="B678" s="224" t="s">
        <v>1666</v>
      </c>
      <c r="C678" s="224" t="s">
        <v>980</v>
      </c>
      <c r="D678" s="224" t="s">
        <v>808</v>
      </c>
      <c r="E678" s="225">
        <v>6</v>
      </c>
    </row>
    <row r="679" spans="1:5" x14ac:dyDescent="0.25">
      <c r="A679" s="222">
        <v>2600030038</v>
      </c>
      <c r="B679" s="222" t="s">
        <v>1667</v>
      </c>
      <c r="C679" s="222" t="s">
        <v>980</v>
      </c>
      <c r="D679" s="222" t="s">
        <v>808</v>
      </c>
      <c r="E679" s="223">
        <v>6</v>
      </c>
    </row>
    <row r="680" spans="1:5" x14ac:dyDescent="0.25">
      <c r="A680" s="224">
        <v>2600030039</v>
      </c>
      <c r="B680" s="224" t="s">
        <v>1668</v>
      </c>
      <c r="C680" s="224" t="s">
        <v>980</v>
      </c>
      <c r="D680" s="224" t="s">
        <v>801</v>
      </c>
      <c r="E680" s="225">
        <v>12</v>
      </c>
    </row>
    <row r="681" spans="1:5" x14ac:dyDescent="0.25">
      <c r="A681" s="222">
        <v>2600030040</v>
      </c>
      <c r="B681" s="222" t="s">
        <v>1669</v>
      </c>
      <c r="C681" s="222" t="s">
        <v>980</v>
      </c>
      <c r="D681" s="222" t="s">
        <v>801</v>
      </c>
      <c r="E681" s="223">
        <v>12</v>
      </c>
    </row>
    <row r="682" spans="1:5" x14ac:dyDescent="0.25">
      <c r="A682" s="224">
        <v>2600030041</v>
      </c>
      <c r="B682" s="224" t="s">
        <v>1670</v>
      </c>
      <c r="C682" s="224" t="s">
        <v>980</v>
      </c>
      <c r="D682" s="224" t="s">
        <v>801</v>
      </c>
      <c r="E682" s="225">
        <v>12</v>
      </c>
    </row>
    <row r="683" spans="1:5" x14ac:dyDescent="0.25">
      <c r="A683" s="222">
        <v>2600030042</v>
      </c>
      <c r="B683" s="222" t="s">
        <v>1671</v>
      </c>
      <c r="C683" s="222" t="s">
        <v>980</v>
      </c>
      <c r="D683" s="222" t="s">
        <v>801</v>
      </c>
      <c r="E683" s="223">
        <v>12</v>
      </c>
    </row>
    <row r="684" spans="1:5" x14ac:dyDescent="0.25">
      <c r="A684" s="224">
        <v>2600030043</v>
      </c>
      <c r="B684" s="224" t="s">
        <v>1672</v>
      </c>
      <c r="C684" s="224" t="s">
        <v>980</v>
      </c>
      <c r="D684" s="224" t="s">
        <v>801</v>
      </c>
      <c r="E684" s="225">
        <v>12</v>
      </c>
    </row>
    <row r="685" spans="1:5" x14ac:dyDescent="0.25">
      <c r="A685" s="222">
        <v>2600030044</v>
      </c>
      <c r="B685" s="222" t="s">
        <v>1673</v>
      </c>
      <c r="C685" s="222" t="s">
        <v>980</v>
      </c>
      <c r="D685" s="222" t="s">
        <v>801</v>
      </c>
      <c r="E685" s="223">
        <v>6</v>
      </c>
    </row>
    <row r="686" spans="1:5" x14ac:dyDescent="0.25">
      <c r="A686" s="224">
        <v>2600030045</v>
      </c>
      <c r="B686" s="224" t="s">
        <v>7408</v>
      </c>
      <c r="C686" s="224" t="s">
        <v>980</v>
      </c>
      <c r="D686" s="224" t="s">
        <v>808</v>
      </c>
      <c r="E686" s="225">
        <v>6</v>
      </c>
    </row>
    <row r="687" spans="1:5" x14ac:dyDescent="0.25">
      <c r="A687" s="222">
        <v>2600030046</v>
      </c>
      <c r="B687" s="222" t="s">
        <v>9967</v>
      </c>
      <c r="C687" s="222" t="s">
        <v>980</v>
      </c>
      <c r="D687" s="222" t="s">
        <v>808</v>
      </c>
      <c r="E687" s="223">
        <v>6</v>
      </c>
    </row>
    <row r="688" spans="1:5" x14ac:dyDescent="0.25">
      <c r="A688" s="224">
        <v>2600030047</v>
      </c>
      <c r="B688" s="224" t="s">
        <v>7409</v>
      </c>
      <c r="C688" s="224" t="s">
        <v>980</v>
      </c>
      <c r="D688" s="224" t="s">
        <v>808</v>
      </c>
      <c r="E688" s="225">
        <v>6</v>
      </c>
    </row>
    <row r="689" spans="1:5" x14ac:dyDescent="0.25">
      <c r="A689" s="222">
        <v>2600030048</v>
      </c>
      <c r="B689" s="222" t="s">
        <v>7410</v>
      </c>
      <c r="C689" s="222" t="s">
        <v>980</v>
      </c>
      <c r="D689" s="222" t="s">
        <v>808</v>
      </c>
      <c r="E689" s="223">
        <v>6</v>
      </c>
    </row>
    <row r="690" spans="1:5" x14ac:dyDescent="0.25">
      <c r="A690" s="224">
        <v>2600030049</v>
      </c>
      <c r="B690" s="224" t="s">
        <v>7411</v>
      </c>
      <c r="C690" s="224" t="s">
        <v>980</v>
      </c>
      <c r="D690" s="224" t="s">
        <v>808</v>
      </c>
      <c r="E690" s="225">
        <v>6</v>
      </c>
    </row>
    <row r="691" spans="1:5" x14ac:dyDescent="0.25">
      <c r="A691" s="222">
        <v>2600030050</v>
      </c>
      <c r="B691" s="222" t="s">
        <v>7412</v>
      </c>
      <c r="C691" s="222" t="s">
        <v>980</v>
      </c>
      <c r="D691" s="222" t="s">
        <v>808</v>
      </c>
      <c r="E691" s="223">
        <v>6</v>
      </c>
    </row>
    <row r="692" spans="1:5" x14ac:dyDescent="0.25">
      <c r="A692" s="224">
        <v>2600030051</v>
      </c>
      <c r="B692" s="224" t="s">
        <v>8381</v>
      </c>
      <c r="C692" s="224" t="s">
        <v>980</v>
      </c>
      <c r="D692" s="224" t="s">
        <v>808</v>
      </c>
      <c r="E692" s="225">
        <v>6</v>
      </c>
    </row>
    <row r="693" spans="1:5" x14ac:dyDescent="0.25">
      <c r="A693" s="222">
        <v>2600030052</v>
      </c>
      <c r="B693" s="222" t="s">
        <v>7413</v>
      </c>
      <c r="C693" s="222" t="s">
        <v>980</v>
      </c>
      <c r="D693" s="222" t="s">
        <v>808</v>
      </c>
      <c r="E693" s="223">
        <v>6</v>
      </c>
    </row>
    <row r="694" spans="1:5" x14ac:dyDescent="0.25">
      <c r="A694" s="224">
        <v>2600030053</v>
      </c>
      <c r="B694" s="224" t="s">
        <v>7414</v>
      </c>
      <c r="C694" s="224" t="s">
        <v>980</v>
      </c>
      <c r="D694" s="224" t="s">
        <v>808</v>
      </c>
      <c r="E694" s="225">
        <v>6</v>
      </c>
    </row>
    <row r="695" spans="1:5" x14ac:dyDescent="0.25">
      <c r="A695" s="222">
        <v>2600030054</v>
      </c>
      <c r="B695" s="222" t="s">
        <v>1674</v>
      </c>
      <c r="C695" s="222" t="s">
        <v>980</v>
      </c>
      <c r="D695" s="222" t="s">
        <v>808</v>
      </c>
      <c r="E695" s="223">
        <v>6</v>
      </c>
    </row>
    <row r="696" spans="1:5" x14ac:dyDescent="0.25">
      <c r="A696" s="224">
        <v>2600030055</v>
      </c>
      <c r="B696" s="224" t="s">
        <v>1675</v>
      </c>
      <c r="C696" s="224" t="s">
        <v>980</v>
      </c>
      <c r="D696" s="224" t="s">
        <v>808</v>
      </c>
      <c r="E696" s="225">
        <v>6</v>
      </c>
    </row>
    <row r="697" spans="1:5" x14ac:dyDescent="0.25">
      <c r="A697" s="222">
        <v>2600030056</v>
      </c>
      <c r="B697" s="222" t="s">
        <v>1676</v>
      </c>
      <c r="C697" s="222" t="s">
        <v>980</v>
      </c>
      <c r="D697" s="222" t="s">
        <v>808</v>
      </c>
      <c r="E697" s="223">
        <v>6</v>
      </c>
    </row>
    <row r="698" spans="1:5" x14ac:dyDescent="0.25">
      <c r="A698" s="224">
        <v>2600030057</v>
      </c>
      <c r="B698" s="224" t="s">
        <v>1677</v>
      </c>
      <c r="C698" s="224" t="s">
        <v>980</v>
      </c>
      <c r="D698" s="224" t="s">
        <v>808</v>
      </c>
      <c r="E698" s="225">
        <v>6</v>
      </c>
    </row>
    <row r="699" spans="1:5" x14ac:dyDescent="0.25">
      <c r="A699" s="222">
        <v>2600030058</v>
      </c>
      <c r="B699" s="222" t="s">
        <v>1678</v>
      </c>
      <c r="C699" s="222" t="s">
        <v>980</v>
      </c>
      <c r="D699" s="222" t="s">
        <v>808</v>
      </c>
      <c r="E699" s="223">
        <v>6</v>
      </c>
    </row>
    <row r="700" spans="1:5" x14ac:dyDescent="0.25">
      <c r="A700" s="224">
        <v>2600030059</v>
      </c>
      <c r="B700" s="224" t="s">
        <v>1679</v>
      </c>
      <c r="C700" s="224" t="s">
        <v>980</v>
      </c>
      <c r="D700" s="224" t="s">
        <v>808</v>
      </c>
      <c r="E700" s="225">
        <v>6</v>
      </c>
    </row>
    <row r="701" spans="1:5" x14ac:dyDescent="0.25">
      <c r="A701" s="222">
        <v>2600030060</v>
      </c>
      <c r="B701" s="222" t="s">
        <v>1680</v>
      </c>
      <c r="C701" s="222" t="s">
        <v>980</v>
      </c>
      <c r="D701" s="222" t="s">
        <v>808</v>
      </c>
      <c r="E701" s="223">
        <v>6</v>
      </c>
    </row>
    <row r="702" spans="1:5" x14ac:dyDescent="0.25">
      <c r="A702" s="224">
        <v>2600030061</v>
      </c>
      <c r="B702" s="224" t="s">
        <v>1681</v>
      </c>
      <c r="C702" s="224" t="s">
        <v>980</v>
      </c>
      <c r="D702" s="224" t="s">
        <v>808</v>
      </c>
      <c r="E702" s="225">
        <v>6</v>
      </c>
    </row>
    <row r="703" spans="1:5" x14ac:dyDescent="0.25">
      <c r="A703" s="222">
        <v>2600030062</v>
      </c>
      <c r="B703" s="222" t="s">
        <v>1682</v>
      </c>
      <c r="C703" s="222" t="s">
        <v>980</v>
      </c>
      <c r="D703" s="222" t="s">
        <v>808</v>
      </c>
      <c r="E703" s="223">
        <v>12</v>
      </c>
    </row>
    <row r="704" spans="1:5" x14ac:dyDescent="0.25">
      <c r="A704" s="224">
        <v>2600030063</v>
      </c>
      <c r="B704" s="224" t="s">
        <v>1683</v>
      </c>
      <c r="C704" s="224" t="s">
        <v>980</v>
      </c>
      <c r="D704" s="224" t="s">
        <v>808</v>
      </c>
      <c r="E704" s="225">
        <v>12</v>
      </c>
    </row>
    <row r="705" spans="1:5" x14ac:dyDescent="0.25">
      <c r="A705" s="222">
        <v>2600030064</v>
      </c>
      <c r="B705" s="222" t="s">
        <v>1684</v>
      </c>
      <c r="C705" s="222" t="s">
        <v>980</v>
      </c>
      <c r="D705" s="222" t="s">
        <v>808</v>
      </c>
      <c r="E705" s="223">
        <v>12</v>
      </c>
    </row>
    <row r="706" spans="1:5" x14ac:dyDescent="0.25">
      <c r="A706" s="224">
        <v>2600030065</v>
      </c>
      <c r="B706" s="224" t="s">
        <v>1685</v>
      </c>
      <c r="C706" s="224" t="s">
        <v>980</v>
      </c>
      <c r="D706" s="224" t="s">
        <v>801</v>
      </c>
      <c r="E706" s="225">
        <v>0</v>
      </c>
    </row>
    <row r="707" spans="1:5" x14ac:dyDescent="0.25">
      <c r="A707" s="222">
        <v>2600030066</v>
      </c>
      <c r="B707" s="222" t="s">
        <v>1686</v>
      </c>
      <c r="C707" s="222" t="s">
        <v>980</v>
      </c>
      <c r="D707" s="222" t="s">
        <v>801</v>
      </c>
      <c r="E707" s="223">
        <v>0</v>
      </c>
    </row>
    <row r="708" spans="1:5" x14ac:dyDescent="0.25">
      <c r="A708" s="224">
        <v>2600030067</v>
      </c>
      <c r="B708" s="224" t="s">
        <v>1687</v>
      </c>
      <c r="C708" s="224" t="s">
        <v>980</v>
      </c>
      <c r="D708" s="224" t="s">
        <v>801</v>
      </c>
      <c r="E708" s="225">
        <v>0</v>
      </c>
    </row>
    <row r="709" spans="1:5" x14ac:dyDescent="0.25">
      <c r="A709" s="222">
        <v>2600030068</v>
      </c>
      <c r="B709" s="222" t="s">
        <v>1688</v>
      </c>
      <c r="C709" s="222" t="s">
        <v>980</v>
      </c>
      <c r="D709" s="222" t="s">
        <v>801</v>
      </c>
      <c r="E709" s="223">
        <v>0</v>
      </c>
    </row>
    <row r="710" spans="1:5" x14ac:dyDescent="0.25">
      <c r="A710" s="224">
        <v>2600030069</v>
      </c>
      <c r="B710" s="224" t="s">
        <v>1689</v>
      </c>
      <c r="C710" s="224" t="s">
        <v>980</v>
      </c>
      <c r="D710" s="224" t="s">
        <v>801</v>
      </c>
      <c r="E710" s="225">
        <v>0</v>
      </c>
    </row>
    <row r="711" spans="1:5" x14ac:dyDescent="0.25">
      <c r="A711" s="222">
        <v>2600030070</v>
      </c>
      <c r="B711" s="222" t="s">
        <v>1690</v>
      </c>
      <c r="C711" s="222" t="s">
        <v>980</v>
      </c>
      <c r="D711" s="222" t="s">
        <v>801</v>
      </c>
      <c r="E711" s="223">
        <v>0</v>
      </c>
    </row>
    <row r="712" spans="1:5" x14ac:dyDescent="0.25">
      <c r="A712" s="224">
        <v>2600030071</v>
      </c>
      <c r="B712" s="224" t="s">
        <v>1691</v>
      </c>
      <c r="C712" s="224" t="s">
        <v>980</v>
      </c>
      <c r="D712" s="224" t="s">
        <v>801</v>
      </c>
      <c r="E712" s="225">
        <v>0</v>
      </c>
    </row>
    <row r="713" spans="1:5" x14ac:dyDescent="0.25">
      <c r="A713" s="222">
        <v>2600030072</v>
      </c>
      <c r="B713" s="222" t="s">
        <v>1692</v>
      </c>
      <c r="C713" s="222" t="s">
        <v>980</v>
      </c>
      <c r="D713" s="222" t="s">
        <v>801</v>
      </c>
      <c r="E713" s="223">
        <v>0</v>
      </c>
    </row>
    <row r="714" spans="1:5" x14ac:dyDescent="0.25">
      <c r="A714" s="224">
        <v>2600030073</v>
      </c>
      <c r="B714" s="224" t="s">
        <v>1693</v>
      </c>
      <c r="C714" s="224" t="s">
        <v>980</v>
      </c>
      <c r="D714" s="224" t="s">
        <v>801</v>
      </c>
      <c r="E714" s="225">
        <v>0</v>
      </c>
    </row>
    <row r="715" spans="1:5" x14ac:dyDescent="0.25">
      <c r="A715" s="222">
        <v>2600030074</v>
      </c>
      <c r="B715" s="222" t="s">
        <v>1694</v>
      </c>
      <c r="C715" s="222" t="s">
        <v>980</v>
      </c>
      <c r="D715" s="222" t="s">
        <v>801</v>
      </c>
      <c r="E715" s="223">
        <v>0</v>
      </c>
    </row>
    <row r="716" spans="1:5" x14ac:dyDescent="0.25">
      <c r="A716" s="224">
        <v>2600030075</v>
      </c>
      <c r="B716" s="224" t="s">
        <v>1695</v>
      </c>
      <c r="C716" s="224" t="s">
        <v>980</v>
      </c>
      <c r="D716" s="224" t="s">
        <v>801</v>
      </c>
      <c r="E716" s="225">
        <v>0</v>
      </c>
    </row>
    <row r="717" spans="1:5" x14ac:dyDescent="0.25">
      <c r="A717" s="222">
        <v>2600030076</v>
      </c>
      <c r="B717" s="222" t="s">
        <v>9968</v>
      </c>
      <c r="C717" s="222" t="s">
        <v>980</v>
      </c>
      <c r="D717" s="222" t="s">
        <v>801</v>
      </c>
      <c r="E717" s="223">
        <v>6</v>
      </c>
    </row>
    <row r="718" spans="1:5" x14ac:dyDescent="0.25">
      <c r="A718" s="224">
        <v>2600030077</v>
      </c>
      <c r="B718" s="224" t="s">
        <v>1696</v>
      </c>
      <c r="C718" s="224" t="s">
        <v>980</v>
      </c>
      <c r="D718" s="224" t="s">
        <v>801</v>
      </c>
      <c r="E718" s="225">
        <v>12</v>
      </c>
    </row>
    <row r="719" spans="1:5" x14ac:dyDescent="0.25">
      <c r="A719" s="222">
        <v>2600030078</v>
      </c>
      <c r="B719" s="222" t="s">
        <v>1697</v>
      </c>
      <c r="C719" s="222" t="s">
        <v>980</v>
      </c>
      <c r="D719" s="222" t="s">
        <v>808</v>
      </c>
      <c r="E719" s="223">
        <v>12</v>
      </c>
    </row>
    <row r="720" spans="1:5" x14ac:dyDescent="0.25">
      <c r="A720" s="224">
        <v>2600030079</v>
      </c>
      <c r="B720" s="224" t="s">
        <v>1698</v>
      </c>
      <c r="C720" s="224" t="s">
        <v>980</v>
      </c>
      <c r="D720" s="224" t="s">
        <v>808</v>
      </c>
      <c r="E720" s="225">
        <v>12</v>
      </c>
    </row>
    <row r="721" spans="1:5" x14ac:dyDescent="0.25">
      <c r="A721" s="222">
        <v>2600030080</v>
      </c>
      <c r="B721" s="222" t="s">
        <v>1699</v>
      </c>
      <c r="C721" s="222" t="s">
        <v>980</v>
      </c>
      <c r="D721" s="222" t="s">
        <v>808</v>
      </c>
      <c r="E721" s="223">
        <v>12</v>
      </c>
    </row>
    <row r="722" spans="1:5" x14ac:dyDescent="0.25">
      <c r="A722" s="224">
        <v>2600030081</v>
      </c>
      <c r="B722" s="224" t="s">
        <v>1700</v>
      </c>
      <c r="C722" s="224" t="s">
        <v>980</v>
      </c>
      <c r="D722" s="224" t="s">
        <v>808</v>
      </c>
      <c r="E722" s="225">
        <v>6</v>
      </c>
    </row>
    <row r="723" spans="1:5" x14ac:dyDescent="0.25">
      <c r="A723" s="222">
        <v>2600030082</v>
      </c>
      <c r="B723" s="222" t="s">
        <v>1701</v>
      </c>
      <c r="C723" s="222" t="s">
        <v>980</v>
      </c>
      <c r="D723" s="222" t="s">
        <v>808</v>
      </c>
      <c r="E723" s="223">
        <v>12</v>
      </c>
    </row>
    <row r="724" spans="1:5" x14ac:dyDescent="0.25">
      <c r="A724" s="224">
        <v>2600030083</v>
      </c>
      <c r="B724" s="224" t="s">
        <v>1702</v>
      </c>
      <c r="C724" s="224" t="s">
        <v>980</v>
      </c>
      <c r="D724" s="224" t="s">
        <v>801</v>
      </c>
      <c r="E724" s="225">
        <v>6</v>
      </c>
    </row>
    <row r="725" spans="1:5" x14ac:dyDescent="0.25">
      <c r="A725" s="222">
        <v>2600030084</v>
      </c>
      <c r="B725" s="222" t="s">
        <v>1703</v>
      </c>
      <c r="C725" s="222" t="s">
        <v>980</v>
      </c>
      <c r="D725" s="222" t="s">
        <v>801</v>
      </c>
      <c r="E725" s="223">
        <v>12</v>
      </c>
    </row>
    <row r="726" spans="1:5" x14ac:dyDescent="0.25">
      <c r="A726" s="224">
        <v>2600030085</v>
      </c>
      <c r="B726" s="224" t="s">
        <v>1704</v>
      </c>
      <c r="C726" s="224" t="s">
        <v>980</v>
      </c>
      <c r="D726" s="224" t="s">
        <v>801</v>
      </c>
      <c r="E726" s="225">
        <v>12</v>
      </c>
    </row>
    <row r="727" spans="1:5" x14ac:dyDescent="0.25">
      <c r="A727" s="222">
        <v>2600030086</v>
      </c>
      <c r="B727" s="222" t="s">
        <v>1705</v>
      </c>
      <c r="C727" s="222" t="s">
        <v>980</v>
      </c>
      <c r="D727" s="222" t="s">
        <v>801</v>
      </c>
      <c r="E727" s="223">
        <v>6</v>
      </c>
    </row>
    <row r="728" spans="1:5" x14ac:dyDescent="0.25">
      <c r="A728" s="224">
        <v>2600030087</v>
      </c>
      <c r="B728" s="224" t="s">
        <v>1706</v>
      </c>
      <c r="C728" s="224" t="s">
        <v>980</v>
      </c>
      <c r="D728" s="224" t="s">
        <v>801</v>
      </c>
      <c r="E728" s="225">
        <v>6</v>
      </c>
    </row>
    <row r="729" spans="1:5" x14ac:dyDescent="0.25">
      <c r="A729" s="222">
        <v>2600030088</v>
      </c>
      <c r="B729" s="222" t="s">
        <v>1707</v>
      </c>
      <c r="C729" s="222" t="s">
        <v>980</v>
      </c>
      <c r="D729" s="222" t="s">
        <v>801</v>
      </c>
      <c r="E729" s="223">
        <v>6</v>
      </c>
    </row>
    <row r="730" spans="1:5" x14ac:dyDescent="0.25">
      <c r="A730" s="224">
        <v>2600030089</v>
      </c>
      <c r="B730" s="224" t="s">
        <v>1708</v>
      </c>
      <c r="C730" s="224" t="s">
        <v>980</v>
      </c>
      <c r="D730" s="224" t="s">
        <v>801</v>
      </c>
      <c r="E730" s="225">
        <v>6</v>
      </c>
    </row>
    <row r="731" spans="1:5" x14ac:dyDescent="0.25">
      <c r="A731" s="222">
        <v>2600030090</v>
      </c>
      <c r="B731" s="222" t="s">
        <v>1709</v>
      </c>
      <c r="C731" s="222" t="s">
        <v>980</v>
      </c>
      <c r="D731" s="222" t="s">
        <v>801</v>
      </c>
      <c r="E731" s="223">
        <v>6</v>
      </c>
    </row>
    <row r="732" spans="1:5" x14ac:dyDescent="0.25">
      <c r="A732" s="224">
        <v>2600030091</v>
      </c>
      <c r="B732" s="224" t="s">
        <v>1710</v>
      </c>
      <c r="C732" s="224" t="s">
        <v>980</v>
      </c>
      <c r="D732" s="224" t="s">
        <v>801</v>
      </c>
      <c r="E732" s="225">
        <v>6</v>
      </c>
    </row>
    <row r="733" spans="1:5" x14ac:dyDescent="0.25">
      <c r="A733" s="222">
        <v>2600030092</v>
      </c>
      <c r="B733" s="222" t="s">
        <v>1711</v>
      </c>
      <c r="C733" s="222" t="s">
        <v>980</v>
      </c>
      <c r="D733" s="222" t="s">
        <v>801</v>
      </c>
      <c r="E733" s="223">
        <v>6</v>
      </c>
    </row>
    <row r="734" spans="1:5" x14ac:dyDescent="0.25">
      <c r="A734" s="224">
        <v>2600030093</v>
      </c>
      <c r="B734" s="224" t="s">
        <v>1712</v>
      </c>
      <c r="C734" s="224" t="s">
        <v>980</v>
      </c>
      <c r="D734" s="224" t="s">
        <v>801</v>
      </c>
      <c r="E734" s="225">
        <v>6</v>
      </c>
    </row>
    <row r="735" spans="1:5" x14ac:dyDescent="0.25">
      <c r="A735" s="222">
        <v>2600030094</v>
      </c>
      <c r="B735" s="222" t="s">
        <v>5523</v>
      </c>
      <c r="C735" s="222" t="s">
        <v>980</v>
      </c>
      <c r="D735" s="222" t="s">
        <v>808</v>
      </c>
      <c r="E735" s="223">
        <v>12</v>
      </c>
    </row>
    <row r="736" spans="1:5" x14ac:dyDescent="0.25">
      <c r="A736" s="224">
        <v>2600030095</v>
      </c>
      <c r="B736" s="224" t="s">
        <v>5524</v>
      </c>
      <c r="C736" s="224" t="s">
        <v>980</v>
      </c>
      <c r="D736" s="224" t="s">
        <v>808</v>
      </c>
      <c r="E736" s="225">
        <v>12</v>
      </c>
    </row>
    <row r="737" spans="1:5" x14ac:dyDescent="0.25">
      <c r="A737" s="222">
        <v>2600030096</v>
      </c>
      <c r="B737" s="222" t="s">
        <v>5525</v>
      </c>
      <c r="C737" s="222" t="s">
        <v>980</v>
      </c>
      <c r="D737" s="222" t="s">
        <v>808</v>
      </c>
      <c r="E737" s="223">
        <v>12</v>
      </c>
    </row>
    <row r="738" spans="1:5" x14ac:dyDescent="0.25">
      <c r="A738" s="224">
        <v>2600030097</v>
      </c>
      <c r="B738" s="224" t="s">
        <v>5526</v>
      </c>
      <c r="C738" s="224" t="s">
        <v>980</v>
      </c>
      <c r="D738" s="224" t="s">
        <v>801</v>
      </c>
      <c r="E738" s="225">
        <v>0</v>
      </c>
    </row>
    <row r="739" spans="1:5" x14ac:dyDescent="0.25">
      <c r="A739" s="222">
        <v>2600030098</v>
      </c>
      <c r="B739" s="222" t="s">
        <v>5527</v>
      </c>
      <c r="C739" s="222" t="s">
        <v>980</v>
      </c>
      <c r="D739" s="222" t="s">
        <v>801</v>
      </c>
      <c r="E739" s="223">
        <v>0</v>
      </c>
    </row>
    <row r="740" spans="1:5" x14ac:dyDescent="0.25">
      <c r="A740" s="224">
        <v>2600030099</v>
      </c>
      <c r="B740" s="224" t="s">
        <v>5528</v>
      </c>
      <c r="C740" s="224" t="s">
        <v>980</v>
      </c>
      <c r="D740" s="224" t="s">
        <v>801</v>
      </c>
      <c r="E740" s="225">
        <v>0</v>
      </c>
    </row>
    <row r="741" spans="1:5" x14ac:dyDescent="0.25">
      <c r="A741" s="222">
        <v>2600030100</v>
      </c>
      <c r="B741" s="222" t="s">
        <v>5529</v>
      </c>
      <c r="C741" s="222" t="s">
        <v>980</v>
      </c>
      <c r="D741" s="222" t="s">
        <v>801</v>
      </c>
      <c r="E741" s="223">
        <v>12</v>
      </c>
    </row>
    <row r="742" spans="1:5" x14ac:dyDescent="0.25">
      <c r="A742" s="224">
        <v>2600030101</v>
      </c>
      <c r="B742" s="224" t="s">
        <v>7451</v>
      </c>
      <c r="C742" s="224" t="s">
        <v>980</v>
      </c>
      <c r="D742" s="224" t="s">
        <v>801</v>
      </c>
      <c r="E742" s="225">
        <v>6</v>
      </c>
    </row>
    <row r="743" spans="1:5" x14ac:dyDescent="0.25">
      <c r="A743" s="222">
        <v>2600030102</v>
      </c>
      <c r="B743" s="222" t="s">
        <v>7452</v>
      </c>
      <c r="C743" s="222" t="s">
        <v>980</v>
      </c>
      <c r="D743" s="222" t="s">
        <v>801</v>
      </c>
      <c r="E743" s="223">
        <v>6</v>
      </c>
    </row>
    <row r="744" spans="1:5" x14ac:dyDescent="0.25">
      <c r="A744" s="224">
        <v>2600030103</v>
      </c>
      <c r="B744" s="224" t="s">
        <v>7453</v>
      </c>
      <c r="C744" s="224" t="s">
        <v>980</v>
      </c>
      <c r="D744" s="224" t="s">
        <v>801</v>
      </c>
      <c r="E744" s="225">
        <v>6</v>
      </c>
    </row>
    <row r="745" spans="1:5" x14ac:dyDescent="0.25">
      <c r="A745" s="222">
        <v>2600030104</v>
      </c>
      <c r="B745" s="222" t="s">
        <v>7454</v>
      </c>
      <c r="C745" s="222" t="s">
        <v>980</v>
      </c>
      <c r="D745" s="222" t="s">
        <v>801</v>
      </c>
      <c r="E745" s="223">
        <v>6</v>
      </c>
    </row>
    <row r="746" spans="1:5" x14ac:dyDescent="0.25">
      <c r="A746" s="224">
        <v>2600030105</v>
      </c>
      <c r="B746" s="224" t="s">
        <v>7455</v>
      </c>
      <c r="C746" s="224" t="s">
        <v>980</v>
      </c>
      <c r="D746" s="224" t="s">
        <v>808</v>
      </c>
      <c r="E746" s="225">
        <v>6</v>
      </c>
    </row>
    <row r="747" spans="1:5" x14ac:dyDescent="0.25">
      <c r="A747" s="222">
        <v>2600030106</v>
      </c>
      <c r="B747" s="222" t="s">
        <v>7456</v>
      </c>
      <c r="C747" s="222" t="s">
        <v>980</v>
      </c>
      <c r="D747" s="222" t="s">
        <v>808</v>
      </c>
      <c r="E747" s="223">
        <v>6</v>
      </c>
    </row>
    <row r="748" spans="1:5" x14ac:dyDescent="0.25">
      <c r="A748" s="224">
        <v>2600030107</v>
      </c>
      <c r="B748" s="224" t="s">
        <v>7415</v>
      </c>
      <c r="C748" s="224" t="s">
        <v>980</v>
      </c>
      <c r="D748" s="224" t="s">
        <v>808</v>
      </c>
      <c r="E748" s="225">
        <v>6</v>
      </c>
    </row>
    <row r="749" spans="1:5" x14ac:dyDescent="0.25">
      <c r="A749" s="222">
        <v>2600030108</v>
      </c>
      <c r="B749" s="222" t="s">
        <v>7457</v>
      </c>
      <c r="C749" s="222" t="s">
        <v>980</v>
      </c>
      <c r="D749" s="222" t="s">
        <v>808</v>
      </c>
      <c r="E749" s="223">
        <v>12</v>
      </c>
    </row>
    <row r="750" spans="1:5" x14ac:dyDescent="0.25">
      <c r="A750" s="224">
        <v>2600030109</v>
      </c>
      <c r="B750" s="224" t="s">
        <v>7458</v>
      </c>
      <c r="C750" s="224" t="s">
        <v>980</v>
      </c>
      <c r="D750" s="224" t="s">
        <v>808</v>
      </c>
      <c r="E750" s="225">
        <v>12</v>
      </c>
    </row>
    <row r="751" spans="1:5" x14ac:dyDescent="0.25">
      <c r="A751" s="222">
        <v>2600030110</v>
      </c>
      <c r="B751" s="222" t="s">
        <v>7459</v>
      </c>
      <c r="C751" s="222" t="s">
        <v>980</v>
      </c>
      <c r="D751" s="222" t="s">
        <v>801</v>
      </c>
      <c r="E751" s="223">
        <v>1</v>
      </c>
    </row>
    <row r="752" spans="1:5" x14ac:dyDescent="0.25">
      <c r="A752" s="224">
        <v>2600030111</v>
      </c>
      <c r="B752" s="224" t="s">
        <v>7460</v>
      </c>
      <c r="C752" s="224" t="s">
        <v>980</v>
      </c>
      <c r="D752" s="224" t="s">
        <v>801</v>
      </c>
      <c r="E752" s="225">
        <v>1</v>
      </c>
    </row>
    <row r="753" spans="1:5" x14ac:dyDescent="0.25">
      <c r="A753" s="222">
        <v>2600030112</v>
      </c>
      <c r="B753" s="222" t="s">
        <v>7461</v>
      </c>
      <c r="C753" s="222" t="s">
        <v>980</v>
      </c>
      <c r="D753" s="222" t="s">
        <v>801</v>
      </c>
      <c r="E753" s="223">
        <v>1</v>
      </c>
    </row>
    <row r="754" spans="1:5" x14ac:dyDescent="0.25">
      <c r="A754" s="224">
        <v>2600030113</v>
      </c>
      <c r="B754" s="224" t="s">
        <v>7462</v>
      </c>
      <c r="C754" s="224" t="s">
        <v>980</v>
      </c>
      <c r="D754" s="224" t="s">
        <v>801</v>
      </c>
      <c r="E754" s="225">
        <v>1</v>
      </c>
    </row>
    <row r="755" spans="1:5" x14ac:dyDescent="0.25">
      <c r="A755" s="222">
        <v>2600030114</v>
      </c>
      <c r="B755" s="222" t="s">
        <v>7463</v>
      </c>
      <c r="C755" s="222" t="s">
        <v>980</v>
      </c>
      <c r="D755" s="222" t="s">
        <v>801</v>
      </c>
      <c r="E755" s="223">
        <v>1</v>
      </c>
    </row>
    <row r="756" spans="1:5" x14ac:dyDescent="0.25">
      <c r="A756" s="224">
        <v>2600030115</v>
      </c>
      <c r="B756" s="224" t="s">
        <v>7464</v>
      </c>
      <c r="C756" s="224" t="s">
        <v>980</v>
      </c>
      <c r="D756" s="224" t="s">
        <v>801</v>
      </c>
      <c r="E756" s="225">
        <v>1</v>
      </c>
    </row>
    <row r="757" spans="1:5" x14ac:dyDescent="0.25">
      <c r="A757" s="222">
        <v>2600030116</v>
      </c>
      <c r="B757" s="222" t="s">
        <v>7465</v>
      </c>
      <c r="C757" s="222" t="s">
        <v>980</v>
      </c>
      <c r="D757" s="222" t="s">
        <v>801</v>
      </c>
      <c r="E757" s="223">
        <v>1</v>
      </c>
    </row>
    <row r="758" spans="1:5" x14ac:dyDescent="0.25">
      <c r="A758" s="224">
        <v>2600030117</v>
      </c>
      <c r="B758" s="224" t="s">
        <v>7466</v>
      </c>
      <c r="C758" s="224" t="s">
        <v>980</v>
      </c>
      <c r="D758" s="224" t="s">
        <v>801</v>
      </c>
      <c r="E758" s="225">
        <v>1</v>
      </c>
    </row>
    <row r="759" spans="1:5" x14ac:dyDescent="0.25">
      <c r="A759" s="222">
        <v>2600030118</v>
      </c>
      <c r="B759" s="222" t="s">
        <v>7467</v>
      </c>
      <c r="C759" s="222" t="s">
        <v>980</v>
      </c>
      <c r="D759" s="222" t="s">
        <v>801</v>
      </c>
      <c r="E759" s="223">
        <v>1</v>
      </c>
    </row>
    <row r="760" spans="1:5" x14ac:dyDescent="0.25">
      <c r="A760" s="224">
        <v>2600030119</v>
      </c>
      <c r="B760" s="224" t="s">
        <v>7468</v>
      </c>
      <c r="C760" s="224" t="s">
        <v>980</v>
      </c>
      <c r="D760" s="224" t="s">
        <v>801</v>
      </c>
      <c r="E760" s="225">
        <v>1</v>
      </c>
    </row>
    <row r="761" spans="1:5" x14ac:dyDescent="0.25">
      <c r="A761" s="222">
        <v>2600030120</v>
      </c>
      <c r="B761" s="222" t="s">
        <v>7469</v>
      </c>
      <c r="C761" s="222" t="s">
        <v>980</v>
      </c>
      <c r="D761" s="222" t="s">
        <v>801</v>
      </c>
      <c r="E761" s="223">
        <v>1</v>
      </c>
    </row>
    <row r="762" spans="1:5" x14ac:dyDescent="0.25">
      <c r="A762" s="224">
        <v>2600030121</v>
      </c>
      <c r="B762" s="224" t="s">
        <v>7470</v>
      </c>
      <c r="C762" s="224" t="s">
        <v>980</v>
      </c>
      <c r="D762" s="224" t="s">
        <v>801</v>
      </c>
      <c r="E762" s="225">
        <v>1</v>
      </c>
    </row>
    <row r="763" spans="1:5" x14ac:dyDescent="0.25">
      <c r="A763" s="222">
        <v>2600030122</v>
      </c>
      <c r="B763" s="222" t="s">
        <v>7471</v>
      </c>
      <c r="C763" s="222" t="s">
        <v>980</v>
      </c>
      <c r="D763" s="222" t="s">
        <v>801</v>
      </c>
      <c r="E763" s="223">
        <v>1</v>
      </c>
    </row>
    <row r="764" spans="1:5" x14ac:dyDescent="0.25">
      <c r="A764" s="224">
        <v>2600030123</v>
      </c>
      <c r="B764" s="224" t="s">
        <v>7472</v>
      </c>
      <c r="C764" s="224" t="s">
        <v>980</v>
      </c>
      <c r="D764" s="224" t="s">
        <v>801</v>
      </c>
      <c r="E764" s="225">
        <v>1</v>
      </c>
    </row>
    <row r="765" spans="1:5" x14ac:dyDescent="0.25">
      <c r="A765" s="222">
        <v>2600030124</v>
      </c>
      <c r="B765" s="222" t="s">
        <v>7473</v>
      </c>
      <c r="C765" s="222" t="s">
        <v>980</v>
      </c>
      <c r="D765" s="222" t="s">
        <v>801</v>
      </c>
      <c r="E765" s="223">
        <v>1</v>
      </c>
    </row>
    <row r="766" spans="1:5" x14ac:dyDescent="0.25">
      <c r="A766" s="224">
        <v>2600030125</v>
      </c>
      <c r="B766" s="224" t="s">
        <v>7474</v>
      </c>
      <c r="C766" s="224" t="s">
        <v>980</v>
      </c>
      <c r="D766" s="224" t="s">
        <v>801</v>
      </c>
      <c r="E766" s="225">
        <v>1</v>
      </c>
    </row>
    <row r="767" spans="1:5" x14ac:dyDescent="0.25">
      <c r="A767" s="222">
        <v>2600030126</v>
      </c>
      <c r="B767" s="222" t="s">
        <v>7475</v>
      </c>
      <c r="C767" s="222" t="s">
        <v>980</v>
      </c>
      <c r="D767" s="222" t="s">
        <v>801</v>
      </c>
      <c r="E767" s="223">
        <v>1</v>
      </c>
    </row>
    <row r="768" spans="1:5" x14ac:dyDescent="0.25">
      <c r="A768" s="224">
        <v>2600030127</v>
      </c>
      <c r="B768" s="224" t="s">
        <v>7476</v>
      </c>
      <c r="C768" s="224" t="s">
        <v>980</v>
      </c>
      <c r="D768" s="224" t="s">
        <v>801</v>
      </c>
      <c r="E768" s="225">
        <v>1</v>
      </c>
    </row>
    <row r="769" spans="1:5" x14ac:dyDescent="0.25">
      <c r="A769" s="222">
        <v>2600030128</v>
      </c>
      <c r="B769" s="222" t="s">
        <v>7477</v>
      </c>
      <c r="C769" s="222" t="s">
        <v>980</v>
      </c>
      <c r="D769" s="222" t="s">
        <v>801</v>
      </c>
      <c r="E769" s="223">
        <v>1</v>
      </c>
    </row>
    <row r="770" spans="1:5" x14ac:dyDescent="0.25">
      <c r="A770" s="224">
        <v>2600030129</v>
      </c>
      <c r="B770" s="224" t="s">
        <v>7478</v>
      </c>
      <c r="C770" s="224" t="s">
        <v>980</v>
      </c>
      <c r="D770" s="224" t="s">
        <v>801</v>
      </c>
      <c r="E770" s="225">
        <v>6</v>
      </c>
    </row>
    <row r="771" spans="1:5" x14ac:dyDescent="0.25">
      <c r="A771" s="222">
        <v>2600030130</v>
      </c>
      <c r="B771" s="222" t="s">
        <v>1654</v>
      </c>
      <c r="C771" s="222" t="s">
        <v>980</v>
      </c>
      <c r="D771" s="222" t="s">
        <v>801</v>
      </c>
      <c r="E771" s="223">
        <v>12</v>
      </c>
    </row>
    <row r="772" spans="1:5" x14ac:dyDescent="0.25">
      <c r="A772" s="224">
        <v>2600030131</v>
      </c>
      <c r="B772" s="224" t="s">
        <v>7310</v>
      </c>
      <c r="C772" s="224" t="s">
        <v>980</v>
      </c>
      <c r="D772" s="224" t="s">
        <v>801</v>
      </c>
      <c r="E772" s="225">
        <v>12</v>
      </c>
    </row>
    <row r="773" spans="1:5" x14ac:dyDescent="0.25">
      <c r="A773" s="222">
        <v>2600030132</v>
      </c>
      <c r="B773" s="222" t="s">
        <v>7311</v>
      </c>
      <c r="C773" s="222" t="s">
        <v>980</v>
      </c>
      <c r="D773" s="222" t="s">
        <v>801</v>
      </c>
      <c r="E773" s="223">
        <v>12</v>
      </c>
    </row>
    <row r="774" spans="1:5" x14ac:dyDescent="0.25">
      <c r="A774" s="224">
        <v>2600030133</v>
      </c>
      <c r="B774" s="224" t="s">
        <v>7312</v>
      </c>
      <c r="C774" s="224" t="s">
        <v>980</v>
      </c>
      <c r="D774" s="224" t="s">
        <v>801</v>
      </c>
      <c r="E774" s="225">
        <v>6</v>
      </c>
    </row>
    <row r="775" spans="1:5" x14ac:dyDescent="0.25">
      <c r="A775" s="222">
        <v>2600030134</v>
      </c>
      <c r="B775" s="222" t="s">
        <v>8137</v>
      </c>
      <c r="C775" s="222" t="s">
        <v>980</v>
      </c>
      <c r="D775" s="222" t="s">
        <v>808</v>
      </c>
      <c r="E775" s="223">
        <v>6</v>
      </c>
    </row>
    <row r="776" spans="1:5" x14ac:dyDescent="0.25">
      <c r="A776" s="224">
        <v>2600030135</v>
      </c>
      <c r="B776" s="224" t="s">
        <v>8382</v>
      </c>
      <c r="C776" s="224" t="s">
        <v>980</v>
      </c>
      <c r="D776" s="224" t="s">
        <v>801</v>
      </c>
      <c r="E776" s="225">
        <v>0</v>
      </c>
    </row>
    <row r="777" spans="1:5" x14ac:dyDescent="0.25">
      <c r="A777" s="222">
        <v>2600030136</v>
      </c>
      <c r="B777" s="222" t="s">
        <v>8383</v>
      </c>
      <c r="C777" s="222" t="s">
        <v>980</v>
      </c>
      <c r="D777" s="222" t="s">
        <v>801</v>
      </c>
      <c r="E777" s="223">
        <v>0</v>
      </c>
    </row>
    <row r="778" spans="1:5" x14ac:dyDescent="0.25">
      <c r="A778" s="224">
        <v>2600030137</v>
      </c>
      <c r="B778" s="224" t="s">
        <v>8384</v>
      </c>
      <c r="C778" s="224" t="s">
        <v>980</v>
      </c>
      <c r="D778" s="224" t="s">
        <v>801</v>
      </c>
      <c r="E778" s="225">
        <v>0</v>
      </c>
    </row>
    <row r="779" spans="1:5" x14ac:dyDescent="0.25">
      <c r="A779" s="222">
        <v>2600030138</v>
      </c>
      <c r="B779" s="222" t="s">
        <v>8345</v>
      </c>
      <c r="C779" s="222" t="s">
        <v>980</v>
      </c>
      <c r="D779" s="222" t="s">
        <v>801</v>
      </c>
      <c r="E779" s="223">
        <v>6</v>
      </c>
    </row>
    <row r="780" spans="1:5" x14ac:dyDescent="0.25">
      <c r="A780" s="224">
        <v>2600030139</v>
      </c>
      <c r="B780" s="224" t="s">
        <v>8385</v>
      </c>
      <c r="C780" s="224" t="s">
        <v>980</v>
      </c>
      <c r="D780" s="224" t="s">
        <v>801</v>
      </c>
      <c r="E780" s="225">
        <v>6</v>
      </c>
    </row>
    <row r="781" spans="1:5" x14ac:dyDescent="0.25">
      <c r="A781" s="222">
        <v>2600030140</v>
      </c>
      <c r="B781" s="222" t="s">
        <v>8386</v>
      </c>
      <c r="C781" s="222" t="s">
        <v>980</v>
      </c>
      <c r="D781" s="222" t="s">
        <v>801</v>
      </c>
      <c r="E781" s="223">
        <v>6</v>
      </c>
    </row>
    <row r="782" spans="1:5" x14ac:dyDescent="0.25">
      <c r="A782" s="224">
        <v>2600030141</v>
      </c>
      <c r="B782" s="224" t="s">
        <v>9772</v>
      </c>
      <c r="C782" s="224" t="s">
        <v>980</v>
      </c>
      <c r="D782" s="224" t="s">
        <v>801</v>
      </c>
      <c r="E782" s="225">
        <v>12</v>
      </c>
    </row>
    <row r="783" spans="1:5" x14ac:dyDescent="0.25">
      <c r="A783" s="222">
        <v>2600030142</v>
      </c>
      <c r="B783" s="222" t="s">
        <v>9773</v>
      </c>
      <c r="C783" s="222" t="s">
        <v>980</v>
      </c>
      <c r="D783" s="222" t="s">
        <v>801</v>
      </c>
      <c r="E783" s="223">
        <v>12</v>
      </c>
    </row>
    <row r="784" spans="1:5" x14ac:dyDescent="0.25">
      <c r="A784" s="224">
        <v>2600030143</v>
      </c>
      <c r="B784" s="224" t="s">
        <v>9579</v>
      </c>
      <c r="C784" s="224" t="s">
        <v>980</v>
      </c>
      <c r="D784" s="224" t="s">
        <v>808</v>
      </c>
      <c r="E784" s="225">
        <v>6</v>
      </c>
    </row>
    <row r="785" spans="1:5" x14ac:dyDescent="0.25">
      <c r="A785" s="222">
        <v>2600030144</v>
      </c>
      <c r="B785" s="222" t="s">
        <v>9969</v>
      </c>
      <c r="C785" s="222" t="s">
        <v>980</v>
      </c>
      <c r="D785" s="222" t="s">
        <v>801</v>
      </c>
      <c r="E785" s="223">
        <v>12</v>
      </c>
    </row>
    <row r="786" spans="1:5" x14ac:dyDescent="0.25">
      <c r="A786" s="224">
        <v>2600040001</v>
      </c>
      <c r="B786" s="224" t="s">
        <v>1713</v>
      </c>
      <c r="C786" s="224" t="s">
        <v>980</v>
      </c>
      <c r="D786" s="224" t="s">
        <v>808</v>
      </c>
      <c r="E786" s="225">
        <v>12</v>
      </c>
    </row>
    <row r="787" spans="1:5" x14ac:dyDescent="0.25">
      <c r="A787" s="222">
        <v>2600040002</v>
      </c>
      <c r="B787" s="222" t="s">
        <v>1714</v>
      </c>
      <c r="C787" s="222" t="s">
        <v>980</v>
      </c>
      <c r="D787" s="222" t="s">
        <v>811</v>
      </c>
      <c r="E787" s="223">
        <v>12</v>
      </c>
    </row>
    <row r="788" spans="1:5" x14ac:dyDescent="0.25">
      <c r="A788" s="224">
        <v>2600040003</v>
      </c>
      <c r="B788" s="224" t="s">
        <v>1715</v>
      </c>
      <c r="C788" s="224" t="s">
        <v>980</v>
      </c>
      <c r="D788" s="224" t="s">
        <v>811</v>
      </c>
      <c r="E788" s="225">
        <v>12</v>
      </c>
    </row>
    <row r="789" spans="1:5" x14ac:dyDescent="0.25">
      <c r="A789" s="222">
        <v>2600040004</v>
      </c>
      <c r="B789" s="222" t="s">
        <v>1716</v>
      </c>
      <c r="C789" s="222" t="s">
        <v>980</v>
      </c>
      <c r="D789" s="222" t="s">
        <v>808</v>
      </c>
      <c r="E789" s="223">
        <v>12</v>
      </c>
    </row>
    <row r="790" spans="1:5" x14ac:dyDescent="0.25">
      <c r="A790" s="224">
        <v>2600040005</v>
      </c>
      <c r="B790" s="224" t="s">
        <v>1717</v>
      </c>
      <c r="C790" s="224" t="s">
        <v>980</v>
      </c>
      <c r="D790" s="224" t="s">
        <v>808</v>
      </c>
      <c r="E790" s="225">
        <v>12</v>
      </c>
    </row>
    <row r="791" spans="1:5" x14ac:dyDescent="0.25">
      <c r="A791" s="222">
        <v>2600040006</v>
      </c>
      <c r="B791" s="222" t="s">
        <v>1718</v>
      </c>
      <c r="C791" s="222" t="s">
        <v>980</v>
      </c>
      <c r="D791" s="222" t="s">
        <v>811</v>
      </c>
      <c r="E791" s="223">
        <v>23</v>
      </c>
    </row>
    <row r="792" spans="1:5" x14ac:dyDescent="0.25">
      <c r="A792" s="224">
        <v>2600040007</v>
      </c>
      <c r="B792" s="224" t="s">
        <v>1719</v>
      </c>
      <c r="C792" s="224" t="s">
        <v>980</v>
      </c>
      <c r="D792" s="224" t="s">
        <v>811</v>
      </c>
      <c r="E792" s="225">
        <v>24</v>
      </c>
    </row>
    <row r="793" spans="1:5" x14ac:dyDescent="0.25">
      <c r="A793" s="222">
        <v>2600040008</v>
      </c>
      <c r="B793" s="222" t="s">
        <v>1720</v>
      </c>
      <c r="C793" s="222" t="s">
        <v>980</v>
      </c>
      <c r="D793" s="222" t="s">
        <v>811</v>
      </c>
      <c r="E793" s="223">
        <v>6</v>
      </c>
    </row>
    <row r="794" spans="1:5" x14ac:dyDescent="0.25">
      <c r="A794" s="224">
        <v>2600040009</v>
      </c>
      <c r="B794" s="224" t="s">
        <v>13005</v>
      </c>
      <c r="C794" s="224" t="s">
        <v>980</v>
      </c>
      <c r="D794" s="224" t="s">
        <v>808</v>
      </c>
      <c r="E794" s="225">
        <v>12</v>
      </c>
    </row>
    <row r="795" spans="1:5" x14ac:dyDescent="0.25">
      <c r="A795" s="222">
        <v>2600040010</v>
      </c>
      <c r="B795" s="222" t="s">
        <v>1721</v>
      </c>
      <c r="C795" s="222" t="s">
        <v>980</v>
      </c>
      <c r="D795" s="222" t="s">
        <v>808</v>
      </c>
      <c r="E795" s="223">
        <v>12</v>
      </c>
    </row>
    <row r="796" spans="1:5" x14ac:dyDescent="0.25">
      <c r="A796" s="224">
        <v>2600040011</v>
      </c>
      <c r="B796" s="224" t="s">
        <v>1722</v>
      </c>
      <c r="C796" s="224" t="s">
        <v>980</v>
      </c>
      <c r="D796" s="224" t="s">
        <v>808</v>
      </c>
      <c r="E796" s="225">
        <v>12</v>
      </c>
    </row>
    <row r="797" spans="1:5" x14ac:dyDescent="0.25">
      <c r="A797" s="222">
        <v>2600040012</v>
      </c>
      <c r="B797" s="222" t="s">
        <v>1723</v>
      </c>
      <c r="C797" s="222" t="s">
        <v>980</v>
      </c>
      <c r="D797" s="222" t="s">
        <v>808</v>
      </c>
      <c r="E797" s="223">
        <v>12</v>
      </c>
    </row>
    <row r="798" spans="1:5" x14ac:dyDescent="0.25">
      <c r="A798" s="224">
        <v>2600040013</v>
      </c>
      <c r="B798" s="224" t="s">
        <v>1724</v>
      </c>
      <c r="C798" s="224" t="s">
        <v>980</v>
      </c>
      <c r="D798" s="224" t="s">
        <v>811</v>
      </c>
      <c r="E798" s="225">
        <v>12</v>
      </c>
    </row>
    <row r="799" spans="1:5" x14ac:dyDescent="0.25">
      <c r="A799" s="222">
        <v>2600040014</v>
      </c>
      <c r="B799" s="222" t="s">
        <v>1725</v>
      </c>
      <c r="C799" s="222" t="s">
        <v>980</v>
      </c>
      <c r="D799" s="222" t="s">
        <v>808</v>
      </c>
      <c r="E799" s="223">
        <v>12</v>
      </c>
    </row>
    <row r="800" spans="1:5" x14ac:dyDescent="0.25">
      <c r="A800" s="224">
        <v>2600040015</v>
      </c>
      <c r="B800" s="224" t="s">
        <v>1726</v>
      </c>
      <c r="C800" s="224" t="s">
        <v>980</v>
      </c>
      <c r="D800" s="224" t="s">
        <v>808</v>
      </c>
      <c r="E800" s="225">
        <v>12</v>
      </c>
    </row>
    <row r="801" spans="1:5" x14ac:dyDescent="0.25">
      <c r="A801" s="222">
        <v>2600040016</v>
      </c>
      <c r="B801" s="222" t="s">
        <v>1727</v>
      </c>
      <c r="C801" s="222" t="s">
        <v>980</v>
      </c>
      <c r="D801" s="222" t="s">
        <v>808</v>
      </c>
      <c r="E801" s="223">
        <v>23</v>
      </c>
    </row>
    <row r="802" spans="1:5" x14ac:dyDescent="0.25">
      <c r="A802" s="224">
        <v>2600040017</v>
      </c>
      <c r="B802" s="224" t="s">
        <v>1728</v>
      </c>
      <c r="C802" s="224" t="s">
        <v>980</v>
      </c>
      <c r="D802" s="224" t="s">
        <v>811</v>
      </c>
      <c r="E802" s="225">
        <v>24</v>
      </c>
    </row>
    <row r="803" spans="1:5" x14ac:dyDescent="0.25">
      <c r="A803" s="222">
        <v>2600040018</v>
      </c>
      <c r="B803" s="222" t="s">
        <v>1729</v>
      </c>
      <c r="C803" s="222" t="s">
        <v>980</v>
      </c>
      <c r="D803" s="222" t="s">
        <v>811</v>
      </c>
      <c r="E803" s="223">
        <v>6</v>
      </c>
    </row>
    <row r="804" spans="1:5" x14ac:dyDescent="0.25">
      <c r="A804" s="224">
        <v>2600040019</v>
      </c>
      <c r="B804" s="224" t="s">
        <v>1739</v>
      </c>
      <c r="C804" s="224" t="s">
        <v>980</v>
      </c>
      <c r="D804" s="224" t="s">
        <v>801</v>
      </c>
      <c r="E804" s="225">
        <v>0</v>
      </c>
    </row>
    <row r="805" spans="1:5" x14ac:dyDescent="0.25">
      <c r="A805" s="222">
        <v>2600040020</v>
      </c>
      <c r="B805" s="222" t="s">
        <v>1741</v>
      </c>
      <c r="C805" s="222" t="s">
        <v>980</v>
      </c>
      <c r="D805" s="222" t="s">
        <v>801</v>
      </c>
      <c r="E805" s="223">
        <v>0</v>
      </c>
    </row>
    <row r="806" spans="1:5" x14ac:dyDescent="0.25">
      <c r="A806" s="224">
        <v>2600040021</v>
      </c>
      <c r="B806" s="224" t="s">
        <v>1742</v>
      </c>
      <c r="C806" s="224" t="s">
        <v>980</v>
      </c>
      <c r="D806" s="224" t="s">
        <v>801</v>
      </c>
      <c r="E806" s="225">
        <v>0</v>
      </c>
    </row>
    <row r="807" spans="1:5" x14ac:dyDescent="0.25">
      <c r="A807" s="222">
        <v>2600040022</v>
      </c>
      <c r="B807" s="222" t="s">
        <v>1743</v>
      </c>
      <c r="C807" s="222" t="s">
        <v>980</v>
      </c>
      <c r="D807" s="222" t="s">
        <v>801</v>
      </c>
      <c r="E807" s="223">
        <v>0</v>
      </c>
    </row>
    <row r="808" spans="1:5" x14ac:dyDescent="0.25">
      <c r="A808" s="224">
        <v>2600040023</v>
      </c>
      <c r="B808" s="224" t="s">
        <v>1744</v>
      </c>
      <c r="C808" s="224" t="s">
        <v>980</v>
      </c>
      <c r="D808" s="224" t="s">
        <v>801</v>
      </c>
      <c r="E808" s="225">
        <v>0</v>
      </c>
    </row>
    <row r="809" spans="1:5" x14ac:dyDescent="0.25">
      <c r="A809" s="222">
        <v>2600040024</v>
      </c>
      <c r="B809" s="222" t="s">
        <v>1745</v>
      </c>
      <c r="C809" s="222" t="s">
        <v>980</v>
      </c>
      <c r="D809" s="222" t="s">
        <v>801</v>
      </c>
      <c r="E809" s="223">
        <v>0</v>
      </c>
    </row>
    <row r="810" spans="1:5" x14ac:dyDescent="0.25">
      <c r="A810" s="224">
        <v>2600040025</v>
      </c>
      <c r="B810" s="224" t="s">
        <v>1746</v>
      </c>
      <c r="C810" s="224" t="s">
        <v>980</v>
      </c>
      <c r="D810" s="224" t="s">
        <v>801</v>
      </c>
      <c r="E810" s="225">
        <v>0</v>
      </c>
    </row>
    <row r="811" spans="1:5" x14ac:dyDescent="0.25">
      <c r="A811" s="222">
        <v>2600040026</v>
      </c>
      <c r="B811" s="222" t="s">
        <v>1747</v>
      </c>
      <c r="C811" s="222" t="s">
        <v>980</v>
      </c>
      <c r="D811" s="222" t="s">
        <v>801</v>
      </c>
      <c r="E811" s="223">
        <v>0</v>
      </c>
    </row>
    <row r="812" spans="1:5" x14ac:dyDescent="0.25">
      <c r="A812" s="224">
        <v>2600040027</v>
      </c>
      <c r="B812" s="224" t="s">
        <v>8387</v>
      </c>
      <c r="C812" s="224" t="s">
        <v>980</v>
      </c>
      <c r="D812" s="224" t="s">
        <v>801</v>
      </c>
      <c r="E812" s="225">
        <v>0</v>
      </c>
    </row>
    <row r="813" spans="1:5" x14ac:dyDescent="0.25">
      <c r="A813" s="222">
        <v>2600040028</v>
      </c>
      <c r="B813" s="222" t="s">
        <v>1749</v>
      </c>
      <c r="C813" s="222" t="s">
        <v>980</v>
      </c>
      <c r="D813" s="222" t="s">
        <v>801</v>
      </c>
      <c r="E813" s="223">
        <v>0</v>
      </c>
    </row>
    <row r="814" spans="1:5" x14ac:dyDescent="0.25">
      <c r="A814" s="224">
        <v>2600040029</v>
      </c>
      <c r="B814" s="224" t="s">
        <v>1750</v>
      </c>
      <c r="C814" s="224" t="s">
        <v>980</v>
      </c>
      <c r="D814" s="224" t="s">
        <v>801</v>
      </c>
      <c r="E814" s="225">
        <v>0</v>
      </c>
    </row>
    <row r="815" spans="1:5" x14ac:dyDescent="0.25">
      <c r="A815" s="222">
        <v>2600040030</v>
      </c>
      <c r="B815" s="222" t="s">
        <v>1751</v>
      </c>
      <c r="C815" s="222" t="s">
        <v>980</v>
      </c>
      <c r="D815" s="222" t="s">
        <v>801</v>
      </c>
      <c r="E815" s="223">
        <v>0</v>
      </c>
    </row>
    <row r="816" spans="1:5" x14ac:dyDescent="0.25">
      <c r="A816" s="224">
        <v>2600040031</v>
      </c>
      <c r="B816" s="224" t="s">
        <v>1752</v>
      </c>
      <c r="C816" s="224" t="s">
        <v>980</v>
      </c>
      <c r="D816" s="224" t="s">
        <v>801</v>
      </c>
      <c r="E816" s="225">
        <v>0</v>
      </c>
    </row>
    <row r="817" spans="1:5" x14ac:dyDescent="0.25">
      <c r="A817" s="222">
        <v>2600040032</v>
      </c>
      <c r="B817" s="222" t="s">
        <v>1740</v>
      </c>
      <c r="C817" s="222" t="s">
        <v>980</v>
      </c>
      <c r="D817" s="222" t="s">
        <v>801</v>
      </c>
      <c r="E817" s="223">
        <v>0</v>
      </c>
    </row>
    <row r="818" spans="1:5" x14ac:dyDescent="0.25">
      <c r="A818" s="224">
        <v>2600040033</v>
      </c>
      <c r="B818" s="224" t="s">
        <v>8388</v>
      </c>
      <c r="C818" s="224" t="s">
        <v>980</v>
      </c>
      <c r="D818" s="224" t="s">
        <v>801</v>
      </c>
      <c r="E818" s="225">
        <v>0</v>
      </c>
    </row>
    <row r="819" spans="1:5" x14ac:dyDescent="0.25">
      <c r="A819" s="222">
        <v>2600040034</v>
      </c>
      <c r="B819" s="222" t="s">
        <v>9970</v>
      </c>
      <c r="C819" s="222" t="s">
        <v>980</v>
      </c>
      <c r="D819" s="222" t="s">
        <v>808</v>
      </c>
      <c r="E819" s="223">
        <v>6</v>
      </c>
    </row>
    <row r="820" spans="1:5" x14ac:dyDescent="0.25">
      <c r="A820" s="224">
        <v>2600040035</v>
      </c>
      <c r="B820" s="224" t="s">
        <v>9971</v>
      </c>
      <c r="C820" s="224" t="s">
        <v>980</v>
      </c>
      <c r="D820" s="224" t="s">
        <v>801</v>
      </c>
      <c r="E820" s="225">
        <v>0</v>
      </c>
    </row>
    <row r="821" spans="1:5" x14ac:dyDescent="0.25">
      <c r="A821" s="222">
        <v>2600040036</v>
      </c>
      <c r="B821" s="222" t="s">
        <v>9972</v>
      </c>
      <c r="C821" s="222" t="s">
        <v>980</v>
      </c>
      <c r="D821" s="222" t="s">
        <v>808</v>
      </c>
      <c r="E821" s="223">
        <v>12</v>
      </c>
    </row>
    <row r="822" spans="1:5" x14ac:dyDescent="0.25">
      <c r="A822" s="224">
        <v>2600050001</v>
      </c>
      <c r="B822" s="224" t="s">
        <v>1730</v>
      </c>
      <c r="C822" s="224" t="s">
        <v>980</v>
      </c>
      <c r="D822" s="224" t="s">
        <v>808</v>
      </c>
      <c r="E822" s="225">
        <v>12</v>
      </c>
    </row>
    <row r="823" spans="1:5" x14ac:dyDescent="0.25">
      <c r="A823" s="222">
        <v>2600050002</v>
      </c>
      <c r="B823" s="222" t="s">
        <v>1731</v>
      </c>
      <c r="C823" s="222" t="s">
        <v>980</v>
      </c>
      <c r="D823" s="222" t="s">
        <v>808</v>
      </c>
      <c r="E823" s="223">
        <v>12</v>
      </c>
    </row>
    <row r="824" spans="1:5" x14ac:dyDescent="0.25">
      <c r="A824" s="224">
        <v>2600050003</v>
      </c>
      <c r="B824" s="224" t="s">
        <v>1732</v>
      </c>
      <c r="C824" s="224" t="s">
        <v>980</v>
      </c>
      <c r="D824" s="224" t="s">
        <v>808</v>
      </c>
      <c r="E824" s="225">
        <v>2</v>
      </c>
    </row>
    <row r="825" spans="1:5" x14ac:dyDescent="0.25">
      <c r="A825" s="222">
        <v>2600050004</v>
      </c>
      <c r="B825" s="222" t="s">
        <v>1733</v>
      </c>
      <c r="C825" s="222" t="s">
        <v>980</v>
      </c>
      <c r="D825" s="222" t="s">
        <v>808</v>
      </c>
      <c r="E825" s="223">
        <v>6</v>
      </c>
    </row>
    <row r="826" spans="1:5" x14ac:dyDescent="0.25">
      <c r="A826" s="224">
        <v>2600050005</v>
      </c>
      <c r="B826" s="224" t="s">
        <v>1734</v>
      </c>
      <c r="C826" s="224" t="s">
        <v>980</v>
      </c>
      <c r="D826" s="224" t="s">
        <v>808</v>
      </c>
      <c r="E826" s="225">
        <v>12</v>
      </c>
    </row>
    <row r="827" spans="1:5" x14ac:dyDescent="0.25">
      <c r="A827" s="222">
        <v>2600050006</v>
      </c>
      <c r="B827" s="222" t="s">
        <v>1735</v>
      </c>
      <c r="C827" s="222" t="s">
        <v>980</v>
      </c>
      <c r="D827" s="222" t="s">
        <v>808</v>
      </c>
      <c r="E827" s="223">
        <v>12</v>
      </c>
    </row>
    <row r="828" spans="1:5" x14ac:dyDescent="0.25">
      <c r="A828" s="224">
        <v>2600050007</v>
      </c>
      <c r="B828" s="224" t="s">
        <v>1736</v>
      </c>
      <c r="C828" s="224" t="s">
        <v>980</v>
      </c>
      <c r="D828" s="224" t="s">
        <v>801</v>
      </c>
      <c r="E828" s="225">
        <v>0</v>
      </c>
    </row>
    <row r="829" spans="1:5" x14ac:dyDescent="0.25">
      <c r="A829" s="222">
        <v>2600050008</v>
      </c>
      <c r="B829" s="222" t="s">
        <v>1737</v>
      </c>
      <c r="C829" s="222" t="s">
        <v>980</v>
      </c>
      <c r="D829" s="222" t="s">
        <v>801</v>
      </c>
      <c r="E829" s="223">
        <v>0</v>
      </c>
    </row>
    <row r="830" spans="1:5" x14ac:dyDescent="0.25">
      <c r="A830" s="224">
        <v>2600050009</v>
      </c>
      <c r="B830" s="224" t="s">
        <v>1738</v>
      </c>
      <c r="C830" s="224" t="s">
        <v>980</v>
      </c>
      <c r="D830" s="224" t="s">
        <v>801</v>
      </c>
      <c r="E830" s="225">
        <v>0</v>
      </c>
    </row>
    <row r="831" spans="1:5" x14ac:dyDescent="0.25">
      <c r="A831" s="222">
        <v>2600050010</v>
      </c>
      <c r="B831" s="222" t="s">
        <v>1739</v>
      </c>
      <c r="C831" s="222" t="s">
        <v>980</v>
      </c>
      <c r="D831" s="222" t="s">
        <v>801</v>
      </c>
      <c r="E831" s="223">
        <v>0</v>
      </c>
    </row>
    <row r="832" spans="1:5" x14ac:dyDescent="0.25">
      <c r="A832" s="224">
        <v>2600050011</v>
      </c>
      <c r="B832" s="224" t="s">
        <v>1740</v>
      </c>
      <c r="C832" s="224" t="s">
        <v>980</v>
      </c>
      <c r="D832" s="224" t="s">
        <v>801</v>
      </c>
      <c r="E832" s="225">
        <v>0</v>
      </c>
    </row>
    <row r="833" spans="1:5" x14ac:dyDescent="0.25">
      <c r="A833" s="222">
        <v>2600050012</v>
      </c>
      <c r="B833" s="222" t="s">
        <v>1741</v>
      </c>
      <c r="C833" s="222" t="s">
        <v>980</v>
      </c>
      <c r="D833" s="222" t="s">
        <v>801</v>
      </c>
      <c r="E833" s="223">
        <v>0</v>
      </c>
    </row>
    <row r="834" spans="1:5" x14ac:dyDescent="0.25">
      <c r="A834" s="224">
        <v>2600050013</v>
      </c>
      <c r="B834" s="224" t="s">
        <v>1742</v>
      </c>
      <c r="C834" s="224" t="s">
        <v>980</v>
      </c>
      <c r="D834" s="224" t="s">
        <v>801</v>
      </c>
      <c r="E834" s="225">
        <v>0</v>
      </c>
    </row>
    <row r="835" spans="1:5" x14ac:dyDescent="0.25">
      <c r="A835" s="222">
        <v>2600050014</v>
      </c>
      <c r="B835" s="222" t="s">
        <v>1743</v>
      </c>
      <c r="C835" s="222" t="s">
        <v>980</v>
      </c>
      <c r="D835" s="222" t="s">
        <v>801</v>
      </c>
      <c r="E835" s="223">
        <v>0</v>
      </c>
    </row>
    <row r="836" spans="1:5" x14ac:dyDescent="0.25">
      <c r="A836" s="224">
        <v>2600050015</v>
      </c>
      <c r="B836" s="224" t="s">
        <v>1744</v>
      </c>
      <c r="C836" s="224" t="s">
        <v>980</v>
      </c>
      <c r="D836" s="224" t="s">
        <v>801</v>
      </c>
      <c r="E836" s="225">
        <v>0</v>
      </c>
    </row>
    <row r="837" spans="1:5" x14ac:dyDescent="0.25">
      <c r="A837" s="222">
        <v>2600050017</v>
      </c>
      <c r="B837" s="222" t="s">
        <v>1745</v>
      </c>
      <c r="C837" s="222" t="s">
        <v>980</v>
      </c>
      <c r="D837" s="222" t="s">
        <v>801</v>
      </c>
      <c r="E837" s="223">
        <v>0</v>
      </c>
    </row>
    <row r="838" spans="1:5" x14ac:dyDescent="0.25">
      <c r="A838" s="224">
        <v>2600050018</v>
      </c>
      <c r="B838" s="224" t="s">
        <v>1746</v>
      </c>
      <c r="C838" s="224" t="s">
        <v>980</v>
      </c>
      <c r="D838" s="224" t="s">
        <v>801</v>
      </c>
      <c r="E838" s="225">
        <v>0</v>
      </c>
    </row>
    <row r="839" spans="1:5" x14ac:dyDescent="0.25">
      <c r="A839" s="222">
        <v>2600050019</v>
      </c>
      <c r="B839" s="222" t="s">
        <v>1747</v>
      </c>
      <c r="C839" s="222" t="s">
        <v>980</v>
      </c>
      <c r="D839" s="222" t="s">
        <v>801</v>
      </c>
      <c r="E839" s="223">
        <v>0</v>
      </c>
    </row>
    <row r="840" spans="1:5" x14ac:dyDescent="0.25">
      <c r="A840" s="224">
        <v>2600050020</v>
      </c>
      <c r="B840" s="224" t="s">
        <v>1748</v>
      </c>
      <c r="C840" s="224" t="s">
        <v>980</v>
      </c>
      <c r="D840" s="224" t="s">
        <v>801</v>
      </c>
      <c r="E840" s="225">
        <v>0</v>
      </c>
    </row>
    <row r="841" spans="1:5" x14ac:dyDescent="0.25">
      <c r="A841" s="222">
        <v>2600050021</v>
      </c>
      <c r="B841" s="222" t="s">
        <v>1749</v>
      </c>
      <c r="C841" s="222" t="s">
        <v>980</v>
      </c>
      <c r="D841" s="222" t="s">
        <v>801</v>
      </c>
      <c r="E841" s="223">
        <v>0</v>
      </c>
    </row>
    <row r="842" spans="1:5" x14ac:dyDescent="0.25">
      <c r="A842" s="224">
        <v>2600050022</v>
      </c>
      <c r="B842" s="224" t="s">
        <v>1750</v>
      </c>
      <c r="C842" s="224" t="s">
        <v>980</v>
      </c>
      <c r="D842" s="224" t="s">
        <v>801</v>
      </c>
      <c r="E842" s="225">
        <v>0</v>
      </c>
    </row>
    <row r="843" spans="1:5" x14ac:dyDescent="0.25">
      <c r="A843" s="222">
        <v>2600050023</v>
      </c>
      <c r="B843" s="222" t="s">
        <v>1751</v>
      </c>
      <c r="C843" s="222" t="s">
        <v>980</v>
      </c>
      <c r="D843" s="222" t="s">
        <v>801</v>
      </c>
      <c r="E843" s="223">
        <v>0</v>
      </c>
    </row>
    <row r="844" spans="1:5" x14ac:dyDescent="0.25">
      <c r="A844" s="224">
        <v>2600050024</v>
      </c>
      <c r="B844" s="224" t="s">
        <v>1752</v>
      </c>
      <c r="C844" s="224" t="s">
        <v>980</v>
      </c>
      <c r="D844" s="224" t="s">
        <v>801</v>
      </c>
      <c r="E844" s="225">
        <v>0</v>
      </c>
    </row>
    <row r="845" spans="1:5" x14ac:dyDescent="0.25">
      <c r="A845" s="222">
        <v>2600050025</v>
      </c>
      <c r="B845" s="222" t="s">
        <v>1753</v>
      </c>
      <c r="C845" s="222" t="s">
        <v>980</v>
      </c>
      <c r="D845" s="222" t="s">
        <v>801</v>
      </c>
      <c r="E845" s="223">
        <v>0</v>
      </c>
    </row>
    <row r="846" spans="1:5" x14ac:dyDescent="0.25">
      <c r="A846" s="224">
        <v>2600050026</v>
      </c>
      <c r="B846" s="224" t="s">
        <v>1754</v>
      </c>
      <c r="C846" s="224" t="s">
        <v>980</v>
      </c>
      <c r="D846" s="224" t="s">
        <v>801</v>
      </c>
      <c r="E846" s="225">
        <v>0</v>
      </c>
    </row>
    <row r="847" spans="1:5" x14ac:dyDescent="0.25">
      <c r="A847" s="222">
        <v>2600050027</v>
      </c>
      <c r="B847" s="222" t="s">
        <v>1755</v>
      </c>
      <c r="C847" s="222" t="s">
        <v>980</v>
      </c>
      <c r="D847" s="222" t="s">
        <v>801</v>
      </c>
      <c r="E847" s="223">
        <v>0</v>
      </c>
    </row>
    <row r="848" spans="1:5" x14ac:dyDescent="0.25">
      <c r="A848" s="224">
        <v>2600050028</v>
      </c>
      <c r="B848" s="224" t="s">
        <v>1756</v>
      </c>
      <c r="C848" s="224" t="s">
        <v>980</v>
      </c>
      <c r="D848" s="224" t="s">
        <v>808</v>
      </c>
      <c r="E848" s="225">
        <v>6</v>
      </c>
    </row>
    <row r="849" spans="1:5" x14ac:dyDescent="0.25">
      <c r="A849" s="222">
        <v>2600050029</v>
      </c>
      <c r="B849" s="222" t="s">
        <v>1757</v>
      </c>
      <c r="C849" s="222" t="s">
        <v>980</v>
      </c>
      <c r="D849" s="222" t="s">
        <v>801</v>
      </c>
      <c r="E849" s="223">
        <v>0</v>
      </c>
    </row>
    <row r="850" spans="1:5" x14ac:dyDescent="0.25">
      <c r="A850" s="224">
        <v>2600050030</v>
      </c>
      <c r="B850" s="224" t="s">
        <v>1758</v>
      </c>
      <c r="C850" s="224" t="s">
        <v>980</v>
      </c>
      <c r="D850" s="224" t="s">
        <v>801</v>
      </c>
      <c r="E850" s="225">
        <v>0</v>
      </c>
    </row>
    <row r="851" spans="1:5" x14ac:dyDescent="0.25">
      <c r="A851" s="222">
        <v>2600050031</v>
      </c>
      <c r="B851" s="222" t="s">
        <v>3620</v>
      </c>
      <c r="C851" s="222" t="s">
        <v>980</v>
      </c>
      <c r="D851" s="222" t="s">
        <v>801</v>
      </c>
      <c r="E851" s="223">
        <v>0</v>
      </c>
    </row>
    <row r="852" spans="1:5" x14ac:dyDescent="0.25">
      <c r="A852" s="224">
        <v>2600050032</v>
      </c>
      <c r="B852" s="224" t="s">
        <v>1759</v>
      </c>
      <c r="C852" s="224" t="s">
        <v>980</v>
      </c>
      <c r="D852" s="224" t="s">
        <v>801</v>
      </c>
      <c r="E852" s="225">
        <v>0</v>
      </c>
    </row>
    <row r="853" spans="1:5" x14ac:dyDescent="0.25">
      <c r="A853" s="222">
        <v>2600050033</v>
      </c>
      <c r="B853" s="222" t="s">
        <v>1760</v>
      </c>
      <c r="C853" s="222" t="s">
        <v>980</v>
      </c>
      <c r="D853" s="222" t="s">
        <v>801</v>
      </c>
      <c r="E853" s="223">
        <v>0</v>
      </c>
    </row>
    <row r="854" spans="1:5" x14ac:dyDescent="0.25">
      <c r="A854" s="224">
        <v>2600050034</v>
      </c>
      <c r="B854" s="224" t="s">
        <v>1761</v>
      </c>
      <c r="C854" s="224" t="s">
        <v>980</v>
      </c>
      <c r="D854" s="224" t="s">
        <v>808</v>
      </c>
      <c r="E854" s="225">
        <v>12</v>
      </c>
    </row>
    <row r="855" spans="1:5" x14ac:dyDescent="0.25">
      <c r="A855" s="222">
        <v>2600050035</v>
      </c>
      <c r="B855" s="222" t="s">
        <v>1762</v>
      </c>
      <c r="C855" s="222" t="s">
        <v>980</v>
      </c>
      <c r="D855" s="222" t="s">
        <v>808</v>
      </c>
      <c r="E855" s="223">
        <v>12</v>
      </c>
    </row>
    <row r="856" spans="1:5" x14ac:dyDescent="0.25">
      <c r="A856" s="224">
        <v>2600050036</v>
      </c>
      <c r="B856" s="224" t="s">
        <v>1763</v>
      </c>
      <c r="C856" s="224" t="s">
        <v>980</v>
      </c>
      <c r="D856" s="224" t="s">
        <v>801</v>
      </c>
      <c r="E856" s="225">
        <v>0</v>
      </c>
    </row>
    <row r="857" spans="1:5" x14ac:dyDescent="0.25">
      <c r="A857" s="222">
        <v>2600050037</v>
      </c>
      <c r="B857" s="222" t="s">
        <v>1764</v>
      </c>
      <c r="C857" s="222" t="s">
        <v>980</v>
      </c>
      <c r="D857" s="222" t="s">
        <v>801</v>
      </c>
      <c r="E857" s="223">
        <v>0</v>
      </c>
    </row>
    <row r="858" spans="1:5" x14ac:dyDescent="0.25">
      <c r="A858" s="224">
        <v>2600050038</v>
      </c>
      <c r="B858" s="224" t="s">
        <v>1765</v>
      </c>
      <c r="C858" s="224" t="s">
        <v>980</v>
      </c>
      <c r="D858" s="224" t="s">
        <v>808</v>
      </c>
      <c r="E858" s="225">
        <v>12</v>
      </c>
    </row>
    <row r="859" spans="1:5" x14ac:dyDescent="0.25">
      <c r="A859" s="222">
        <v>2600050039</v>
      </c>
      <c r="B859" s="222" t="s">
        <v>1766</v>
      </c>
      <c r="C859" s="222" t="s">
        <v>980</v>
      </c>
      <c r="D859" s="222" t="s">
        <v>808</v>
      </c>
      <c r="E859" s="223">
        <v>12</v>
      </c>
    </row>
    <row r="860" spans="1:5" x14ac:dyDescent="0.25">
      <c r="A860" s="224">
        <v>2600050040</v>
      </c>
      <c r="B860" s="224" t="s">
        <v>7479</v>
      </c>
      <c r="C860" s="224" t="s">
        <v>980</v>
      </c>
      <c r="D860" s="224" t="s">
        <v>801</v>
      </c>
      <c r="E860" s="225">
        <v>0</v>
      </c>
    </row>
    <row r="861" spans="1:5" x14ac:dyDescent="0.25">
      <c r="A861" s="222">
        <v>2600050041</v>
      </c>
      <c r="B861" s="222" t="s">
        <v>5530</v>
      </c>
      <c r="C861" s="222" t="s">
        <v>980</v>
      </c>
      <c r="D861" s="222" t="s">
        <v>811</v>
      </c>
      <c r="E861" s="223">
        <v>48</v>
      </c>
    </row>
    <row r="862" spans="1:5" x14ac:dyDescent="0.25">
      <c r="A862" s="224">
        <v>2600050042</v>
      </c>
      <c r="B862" s="224" t="s">
        <v>7480</v>
      </c>
      <c r="C862" s="224" t="s">
        <v>980</v>
      </c>
      <c r="D862" s="224" t="s">
        <v>801</v>
      </c>
      <c r="E862" s="225">
        <v>0</v>
      </c>
    </row>
    <row r="863" spans="1:5" x14ac:dyDescent="0.25">
      <c r="A863" s="222">
        <v>2600060001</v>
      </c>
      <c r="B863" s="222" t="s">
        <v>1767</v>
      </c>
      <c r="C863" s="222" t="s">
        <v>980</v>
      </c>
      <c r="D863" s="222" t="s">
        <v>808</v>
      </c>
      <c r="E863" s="223">
        <v>12</v>
      </c>
    </row>
    <row r="864" spans="1:5" x14ac:dyDescent="0.25">
      <c r="A864" s="224">
        <v>2600060002</v>
      </c>
      <c r="B864" s="224" t="s">
        <v>1768</v>
      </c>
      <c r="C864" s="224" t="s">
        <v>980</v>
      </c>
      <c r="D864" s="224" t="s">
        <v>801</v>
      </c>
      <c r="E864" s="225">
        <v>0</v>
      </c>
    </row>
    <row r="865" spans="1:5" x14ac:dyDescent="0.25">
      <c r="A865" s="222">
        <v>2600070001</v>
      </c>
      <c r="B865" s="222" t="s">
        <v>3621</v>
      </c>
      <c r="C865" s="222" t="s">
        <v>980</v>
      </c>
      <c r="D865" s="222" t="s">
        <v>801</v>
      </c>
      <c r="E865" s="223">
        <v>6</v>
      </c>
    </row>
    <row r="866" spans="1:5" x14ac:dyDescent="0.25">
      <c r="A866" s="224">
        <v>2600070002</v>
      </c>
      <c r="B866" s="224" t="s">
        <v>1769</v>
      </c>
      <c r="C866" s="224" t="s">
        <v>980</v>
      </c>
      <c r="D866" s="224" t="s">
        <v>801</v>
      </c>
      <c r="E866" s="225">
        <v>6</v>
      </c>
    </row>
    <row r="867" spans="1:5" x14ac:dyDescent="0.25">
      <c r="A867" s="222">
        <v>2600070003</v>
      </c>
      <c r="B867" s="222" t="s">
        <v>1770</v>
      </c>
      <c r="C867" s="222" t="s">
        <v>980</v>
      </c>
      <c r="D867" s="222" t="s">
        <v>801</v>
      </c>
      <c r="E867" s="223">
        <v>6</v>
      </c>
    </row>
    <row r="868" spans="1:5" x14ac:dyDescent="0.25">
      <c r="A868" s="224">
        <v>2600070004</v>
      </c>
      <c r="B868" s="224" t="s">
        <v>3622</v>
      </c>
      <c r="C868" s="224" t="s">
        <v>980</v>
      </c>
      <c r="D868" s="224" t="s">
        <v>801</v>
      </c>
      <c r="E868" s="225">
        <v>6</v>
      </c>
    </row>
    <row r="869" spans="1:5" x14ac:dyDescent="0.25">
      <c r="A869" s="222">
        <v>2600070005</v>
      </c>
      <c r="B869" s="222" t="s">
        <v>6225</v>
      </c>
      <c r="C869" s="222" t="s">
        <v>980</v>
      </c>
      <c r="D869" s="222" t="s">
        <v>801</v>
      </c>
      <c r="E869" s="223">
        <v>6</v>
      </c>
    </row>
    <row r="870" spans="1:5" x14ac:dyDescent="0.25">
      <c r="A870" s="224">
        <v>2600070006</v>
      </c>
      <c r="B870" s="224" t="s">
        <v>7305</v>
      </c>
      <c r="C870" s="224" t="s">
        <v>980</v>
      </c>
      <c r="D870" s="224" t="s">
        <v>801</v>
      </c>
      <c r="E870" s="225">
        <v>6</v>
      </c>
    </row>
    <row r="871" spans="1:5" x14ac:dyDescent="0.25">
      <c r="A871" s="222">
        <v>2600070007</v>
      </c>
      <c r="B871" s="222" t="s">
        <v>1771</v>
      </c>
      <c r="C871" s="222" t="s">
        <v>980</v>
      </c>
      <c r="D871" s="222" t="s">
        <v>801</v>
      </c>
      <c r="E871" s="223">
        <v>12</v>
      </c>
    </row>
    <row r="872" spans="1:5" x14ac:dyDescent="0.25">
      <c r="A872" s="224">
        <v>2600070008</v>
      </c>
      <c r="B872" s="224" t="s">
        <v>4146</v>
      </c>
      <c r="C872" s="224" t="s">
        <v>980</v>
      </c>
      <c r="D872" s="224" t="s">
        <v>808</v>
      </c>
      <c r="E872" s="225">
        <v>6</v>
      </c>
    </row>
    <row r="873" spans="1:5" x14ac:dyDescent="0.25">
      <c r="A873" s="222">
        <v>2600070009</v>
      </c>
      <c r="B873" s="222" t="s">
        <v>6226</v>
      </c>
      <c r="C873" s="222" t="s">
        <v>980</v>
      </c>
      <c r="D873" s="222" t="s">
        <v>801</v>
      </c>
      <c r="E873" s="223">
        <v>6</v>
      </c>
    </row>
    <row r="874" spans="1:5" x14ac:dyDescent="0.25">
      <c r="A874" s="224">
        <v>2600070010</v>
      </c>
      <c r="B874" s="224" t="s">
        <v>6227</v>
      </c>
      <c r="C874" s="224" t="s">
        <v>980</v>
      </c>
      <c r="D874" s="224" t="s">
        <v>801</v>
      </c>
      <c r="E874" s="225">
        <v>6</v>
      </c>
    </row>
    <row r="875" spans="1:5" x14ac:dyDescent="0.25">
      <c r="A875" s="222">
        <v>2600070011</v>
      </c>
      <c r="B875" s="222" t="s">
        <v>6228</v>
      </c>
      <c r="C875" s="222" t="s">
        <v>980</v>
      </c>
      <c r="D875" s="222" t="s">
        <v>801</v>
      </c>
      <c r="E875" s="223">
        <v>6</v>
      </c>
    </row>
    <row r="876" spans="1:5" x14ac:dyDescent="0.25">
      <c r="A876" s="224">
        <v>2600070012</v>
      </c>
      <c r="B876" s="224" t="s">
        <v>7481</v>
      </c>
      <c r="C876" s="224" t="s">
        <v>980</v>
      </c>
      <c r="D876" s="224" t="s">
        <v>801</v>
      </c>
      <c r="E876" s="225">
        <v>6</v>
      </c>
    </row>
    <row r="877" spans="1:5" x14ac:dyDescent="0.25">
      <c r="A877" s="222">
        <v>2600070013</v>
      </c>
      <c r="B877" s="222" t="s">
        <v>7170</v>
      </c>
      <c r="C877" s="222" t="s">
        <v>980</v>
      </c>
      <c r="D877" s="222" t="s">
        <v>801</v>
      </c>
      <c r="E877" s="223">
        <v>6</v>
      </c>
    </row>
    <row r="878" spans="1:5" x14ac:dyDescent="0.25">
      <c r="A878" s="224">
        <v>2600070014</v>
      </c>
      <c r="B878" s="224" t="s">
        <v>7482</v>
      </c>
      <c r="C878" s="224" t="s">
        <v>980</v>
      </c>
      <c r="D878" s="224" t="s">
        <v>801</v>
      </c>
      <c r="E878" s="225">
        <v>6</v>
      </c>
    </row>
    <row r="879" spans="1:5" x14ac:dyDescent="0.25">
      <c r="A879" s="222">
        <v>2600070015</v>
      </c>
      <c r="B879" s="222" t="s">
        <v>7483</v>
      </c>
      <c r="C879" s="222" t="s">
        <v>980</v>
      </c>
      <c r="D879" s="222" t="s">
        <v>808</v>
      </c>
      <c r="E879" s="223">
        <v>12</v>
      </c>
    </row>
    <row r="880" spans="1:5" x14ac:dyDescent="0.25">
      <c r="A880" s="224">
        <v>2600070016</v>
      </c>
      <c r="B880" s="224" t="s">
        <v>6229</v>
      </c>
      <c r="C880" s="224" t="s">
        <v>980</v>
      </c>
      <c r="D880" s="224" t="s">
        <v>801</v>
      </c>
      <c r="E880" s="225">
        <v>6</v>
      </c>
    </row>
    <row r="881" spans="1:5" x14ac:dyDescent="0.25">
      <c r="A881" s="222">
        <v>2600070017</v>
      </c>
      <c r="B881" s="222" t="s">
        <v>7171</v>
      </c>
      <c r="C881" s="222" t="s">
        <v>980</v>
      </c>
      <c r="D881" s="222" t="s">
        <v>801</v>
      </c>
      <c r="E881" s="223">
        <v>6</v>
      </c>
    </row>
    <row r="882" spans="1:5" x14ac:dyDescent="0.25">
      <c r="A882" s="224">
        <v>2600070018</v>
      </c>
      <c r="B882" s="224" t="s">
        <v>7484</v>
      </c>
      <c r="C882" s="224" t="s">
        <v>980</v>
      </c>
      <c r="D882" s="224" t="s">
        <v>801</v>
      </c>
      <c r="E882" s="225">
        <v>6</v>
      </c>
    </row>
    <row r="883" spans="1:5" x14ac:dyDescent="0.25">
      <c r="A883" s="222">
        <v>2600070019</v>
      </c>
      <c r="B883" s="222" t="s">
        <v>7485</v>
      </c>
      <c r="C883" s="222" t="s">
        <v>980</v>
      </c>
      <c r="D883" s="222" t="s">
        <v>801</v>
      </c>
      <c r="E883" s="223">
        <v>6</v>
      </c>
    </row>
    <row r="884" spans="1:5" x14ac:dyDescent="0.25">
      <c r="A884" s="224">
        <v>2600070020</v>
      </c>
      <c r="B884" s="224" t="s">
        <v>7486</v>
      </c>
      <c r="C884" s="224" t="s">
        <v>980</v>
      </c>
      <c r="D884" s="224" t="s">
        <v>801</v>
      </c>
      <c r="E884" s="225">
        <v>6</v>
      </c>
    </row>
    <row r="885" spans="1:5" x14ac:dyDescent="0.25">
      <c r="A885" s="222">
        <v>2600070021</v>
      </c>
      <c r="B885" s="222" t="s">
        <v>7487</v>
      </c>
      <c r="C885" s="222" t="s">
        <v>980</v>
      </c>
      <c r="D885" s="222" t="s">
        <v>801</v>
      </c>
      <c r="E885" s="223">
        <v>6</v>
      </c>
    </row>
    <row r="886" spans="1:5" x14ac:dyDescent="0.25">
      <c r="A886" s="224">
        <v>2600070022</v>
      </c>
      <c r="B886" s="224" t="s">
        <v>13006</v>
      </c>
      <c r="C886" s="224" t="s">
        <v>980</v>
      </c>
      <c r="D886" s="224" t="s">
        <v>801</v>
      </c>
      <c r="E886" s="225">
        <v>12</v>
      </c>
    </row>
    <row r="887" spans="1:5" x14ac:dyDescent="0.25">
      <c r="A887" s="222">
        <v>2600080001</v>
      </c>
      <c r="B887" s="222" t="s">
        <v>1772</v>
      </c>
      <c r="C887" s="222" t="s">
        <v>980</v>
      </c>
      <c r="D887" s="222" t="s">
        <v>801</v>
      </c>
      <c r="E887" s="223">
        <v>6</v>
      </c>
    </row>
    <row r="888" spans="1:5" x14ac:dyDescent="0.25">
      <c r="A888" s="224">
        <v>2600080002</v>
      </c>
      <c r="B888" s="224" t="s">
        <v>1773</v>
      </c>
      <c r="C888" s="224" t="s">
        <v>980</v>
      </c>
      <c r="D888" s="224" t="s">
        <v>801</v>
      </c>
      <c r="E888" s="225">
        <v>6</v>
      </c>
    </row>
    <row r="889" spans="1:5" x14ac:dyDescent="0.25">
      <c r="A889" s="222">
        <v>2600080003</v>
      </c>
      <c r="B889" s="222" t="s">
        <v>1774</v>
      </c>
      <c r="C889" s="222" t="s">
        <v>980</v>
      </c>
      <c r="D889" s="222" t="s">
        <v>801</v>
      </c>
      <c r="E889" s="223">
        <v>6</v>
      </c>
    </row>
    <row r="890" spans="1:5" x14ac:dyDescent="0.25">
      <c r="A890" s="224">
        <v>2600080004</v>
      </c>
      <c r="B890" s="224" t="s">
        <v>1775</v>
      </c>
      <c r="C890" s="224" t="s">
        <v>980</v>
      </c>
      <c r="D890" s="224" t="s">
        <v>801</v>
      </c>
      <c r="E890" s="225">
        <v>12</v>
      </c>
    </row>
    <row r="891" spans="1:5" x14ac:dyDescent="0.25">
      <c r="A891" s="222">
        <v>2600080005</v>
      </c>
      <c r="B891" s="222" t="s">
        <v>1776</v>
      </c>
      <c r="C891" s="222" t="s">
        <v>980</v>
      </c>
      <c r="D891" s="222" t="s">
        <v>801</v>
      </c>
      <c r="E891" s="223">
        <v>12</v>
      </c>
    </row>
    <row r="892" spans="1:5" x14ac:dyDescent="0.25">
      <c r="A892" s="224">
        <v>2600080006</v>
      </c>
      <c r="B892" s="224" t="s">
        <v>3623</v>
      </c>
      <c r="C892" s="224" t="s">
        <v>980</v>
      </c>
      <c r="D892" s="224" t="s">
        <v>801</v>
      </c>
      <c r="E892" s="225">
        <v>12</v>
      </c>
    </row>
    <row r="893" spans="1:5" x14ac:dyDescent="0.25">
      <c r="A893" s="222">
        <v>2600080007</v>
      </c>
      <c r="B893" s="222" t="s">
        <v>1777</v>
      </c>
      <c r="C893" s="222" t="s">
        <v>980</v>
      </c>
      <c r="D893" s="222" t="s">
        <v>801</v>
      </c>
      <c r="E893" s="223">
        <v>6</v>
      </c>
    </row>
    <row r="894" spans="1:5" x14ac:dyDescent="0.25">
      <c r="A894" s="224">
        <v>2600080008</v>
      </c>
      <c r="B894" s="224" t="s">
        <v>1778</v>
      </c>
      <c r="C894" s="224" t="s">
        <v>980</v>
      </c>
      <c r="D894" s="224" t="s">
        <v>801</v>
      </c>
      <c r="E894" s="225">
        <v>6</v>
      </c>
    </row>
    <row r="895" spans="1:5" x14ac:dyDescent="0.25">
      <c r="A895" s="222">
        <v>2600080009</v>
      </c>
      <c r="B895" s="222" t="s">
        <v>1779</v>
      </c>
      <c r="C895" s="222" t="s">
        <v>980</v>
      </c>
      <c r="D895" s="222" t="s">
        <v>801</v>
      </c>
      <c r="E895" s="223">
        <v>6</v>
      </c>
    </row>
    <row r="896" spans="1:5" x14ac:dyDescent="0.25">
      <c r="A896" s="224">
        <v>2600080010</v>
      </c>
      <c r="B896" s="224" t="s">
        <v>1780</v>
      </c>
      <c r="C896" s="224" t="s">
        <v>980</v>
      </c>
      <c r="D896" s="224" t="s">
        <v>801</v>
      </c>
      <c r="E896" s="225">
        <v>6</v>
      </c>
    </row>
    <row r="897" spans="1:5" x14ac:dyDescent="0.25">
      <c r="A897" s="222">
        <v>2600080011</v>
      </c>
      <c r="B897" s="222" t="s">
        <v>1781</v>
      </c>
      <c r="C897" s="222" t="s">
        <v>980</v>
      </c>
      <c r="D897" s="222" t="s">
        <v>801</v>
      </c>
      <c r="E897" s="223">
        <v>12</v>
      </c>
    </row>
    <row r="898" spans="1:5" x14ac:dyDescent="0.25">
      <c r="A898" s="224">
        <v>2600080012</v>
      </c>
      <c r="B898" s="224" t="s">
        <v>1782</v>
      </c>
      <c r="C898" s="224" t="s">
        <v>980</v>
      </c>
      <c r="D898" s="224" t="s">
        <v>801</v>
      </c>
      <c r="E898" s="225">
        <v>6</v>
      </c>
    </row>
    <row r="899" spans="1:5" x14ac:dyDescent="0.25">
      <c r="A899" s="222">
        <v>2600080013</v>
      </c>
      <c r="B899" s="222" t="s">
        <v>3624</v>
      </c>
      <c r="C899" s="222" t="s">
        <v>980</v>
      </c>
      <c r="D899" s="222" t="s">
        <v>801</v>
      </c>
      <c r="E899" s="223">
        <v>12</v>
      </c>
    </row>
    <row r="900" spans="1:5" x14ac:dyDescent="0.25">
      <c r="A900" s="224">
        <v>2600080014</v>
      </c>
      <c r="B900" s="224" t="s">
        <v>1783</v>
      </c>
      <c r="C900" s="224" t="s">
        <v>980</v>
      </c>
      <c r="D900" s="224" t="s">
        <v>801</v>
      </c>
      <c r="E900" s="225">
        <v>1</v>
      </c>
    </row>
    <row r="901" spans="1:5" x14ac:dyDescent="0.25">
      <c r="A901" s="222">
        <v>2600080015</v>
      </c>
      <c r="B901" s="222" t="s">
        <v>1784</v>
      </c>
      <c r="C901" s="222" t="s">
        <v>980</v>
      </c>
      <c r="D901" s="222" t="s">
        <v>801</v>
      </c>
      <c r="E901" s="223">
        <v>6</v>
      </c>
    </row>
    <row r="902" spans="1:5" x14ac:dyDescent="0.25">
      <c r="A902" s="224">
        <v>2600080016</v>
      </c>
      <c r="B902" s="224" t="s">
        <v>1785</v>
      </c>
      <c r="C902" s="224" t="s">
        <v>980</v>
      </c>
      <c r="D902" s="224" t="s">
        <v>801</v>
      </c>
      <c r="E902" s="225">
        <v>6</v>
      </c>
    </row>
    <row r="903" spans="1:5" x14ac:dyDescent="0.25">
      <c r="A903" s="222">
        <v>2600080017</v>
      </c>
      <c r="B903" s="222" t="s">
        <v>1786</v>
      </c>
      <c r="C903" s="222" t="s">
        <v>980</v>
      </c>
      <c r="D903" s="222" t="s">
        <v>801</v>
      </c>
      <c r="E903" s="223">
        <v>6</v>
      </c>
    </row>
    <row r="904" spans="1:5" x14ac:dyDescent="0.25">
      <c r="A904" s="224">
        <v>2600080018</v>
      </c>
      <c r="B904" s="224" t="s">
        <v>1787</v>
      </c>
      <c r="C904" s="224" t="s">
        <v>980</v>
      </c>
      <c r="D904" s="224" t="s">
        <v>801</v>
      </c>
      <c r="E904" s="225">
        <v>1</v>
      </c>
    </row>
    <row r="905" spans="1:5" x14ac:dyDescent="0.25">
      <c r="A905" s="222">
        <v>2600080019</v>
      </c>
      <c r="B905" s="222" t="s">
        <v>3625</v>
      </c>
      <c r="C905" s="222" t="s">
        <v>980</v>
      </c>
      <c r="D905" s="222" t="s">
        <v>801</v>
      </c>
      <c r="E905" s="223">
        <v>12</v>
      </c>
    </row>
    <row r="906" spans="1:5" x14ac:dyDescent="0.25">
      <c r="A906" s="224">
        <v>2600080020</v>
      </c>
      <c r="B906" s="224" t="s">
        <v>1788</v>
      </c>
      <c r="C906" s="224" t="s">
        <v>980</v>
      </c>
      <c r="D906" s="224" t="s">
        <v>801</v>
      </c>
      <c r="E906" s="225">
        <v>6</v>
      </c>
    </row>
    <row r="907" spans="1:5" x14ac:dyDescent="0.25">
      <c r="A907" s="222">
        <v>2600080021</v>
      </c>
      <c r="B907" s="222" t="s">
        <v>1789</v>
      </c>
      <c r="C907" s="222" t="s">
        <v>980</v>
      </c>
      <c r="D907" s="222" t="s">
        <v>801</v>
      </c>
      <c r="E907" s="223">
        <v>6</v>
      </c>
    </row>
    <row r="908" spans="1:5" x14ac:dyDescent="0.25">
      <c r="A908" s="224">
        <v>2600080022</v>
      </c>
      <c r="B908" s="224" t="s">
        <v>1790</v>
      </c>
      <c r="C908" s="224" t="s">
        <v>980</v>
      </c>
      <c r="D908" s="224" t="s">
        <v>801</v>
      </c>
      <c r="E908" s="225">
        <v>6</v>
      </c>
    </row>
    <row r="909" spans="1:5" x14ac:dyDescent="0.25">
      <c r="A909" s="222">
        <v>2600080023</v>
      </c>
      <c r="B909" s="222" t="s">
        <v>1791</v>
      </c>
      <c r="C909" s="222" t="s">
        <v>980</v>
      </c>
      <c r="D909" s="222" t="s">
        <v>801</v>
      </c>
      <c r="E909" s="223">
        <v>6</v>
      </c>
    </row>
    <row r="910" spans="1:5" x14ac:dyDescent="0.25">
      <c r="A910" s="224">
        <v>2600080024</v>
      </c>
      <c r="B910" s="224" t="s">
        <v>1792</v>
      </c>
      <c r="C910" s="224" t="s">
        <v>980</v>
      </c>
      <c r="D910" s="224" t="s">
        <v>801</v>
      </c>
      <c r="E910" s="225">
        <v>6</v>
      </c>
    </row>
    <row r="911" spans="1:5" x14ac:dyDescent="0.25">
      <c r="A911" s="222">
        <v>2600080025</v>
      </c>
      <c r="B911" s="222" t="s">
        <v>1793</v>
      </c>
      <c r="C911" s="222" t="s">
        <v>980</v>
      </c>
      <c r="D911" s="222" t="s">
        <v>801</v>
      </c>
      <c r="E911" s="223">
        <v>12</v>
      </c>
    </row>
    <row r="912" spans="1:5" x14ac:dyDescent="0.25">
      <c r="A912" s="224">
        <v>2600080026</v>
      </c>
      <c r="B912" s="224" t="s">
        <v>1794</v>
      </c>
      <c r="C912" s="224" t="s">
        <v>980</v>
      </c>
      <c r="D912" s="224" t="s">
        <v>801</v>
      </c>
      <c r="E912" s="225">
        <v>12</v>
      </c>
    </row>
    <row r="913" spans="1:5" x14ac:dyDescent="0.25">
      <c r="A913" s="222">
        <v>2600080027</v>
      </c>
      <c r="B913" s="222" t="s">
        <v>1795</v>
      </c>
      <c r="C913" s="222" t="s">
        <v>980</v>
      </c>
      <c r="D913" s="222" t="s">
        <v>801</v>
      </c>
      <c r="E913" s="223">
        <v>6</v>
      </c>
    </row>
    <row r="914" spans="1:5" x14ac:dyDescent="0.25">
      <c r="A914" s="224">
        <v>2600080028</v>
      </c>
      <c r="B914" s="224" t="s">
        <v>1796</v>
      </c>
      <c r="C914" s="224" t="s">
        <v>980</v>
      </c>
      <c r="D914" s="224" t="s">
        <v>801</v>
      </c>
      <c r="E914" s="225">
        <v>6</v>
      </c>
    </row>
    <row r="915" spans="1:5" x14ac:dyDescent="0.25">
      <c r="A915" s="222">
        <v>2600080029</v>
      </c>
      <c r="B915" s="222" t="s">
        <v>1797</v>
      </c>
      <c r="C915" s="222" t="s">
        <v>980</v>
      </c>
      <c r="D915" s="222" t="s">
        <v>801</v>
      </c>
      <c r="E915" s="223">
        <v>6</v>
      </c>
    </row>
    <row r="916" spans="1:5" x14ac:dyDescent="0.25">
      <c r="A916" s="224">
        <v>2600080030</v>
      </c>
      <c r="B916" s="224" t="s">
        <v>1798</v>
      </c>
      <c r="C916" s="224" t="s">
        <v>980</v>
      </c>
      <c r="D916" s="224" t="s">
        <v>801</v>
      </c>
      <c r="E916" s="225">
        <v>6</v>
      </c>
    </row>
    <row r="917" spans="1:5" x14ac:dyDescent="0.25">
      <c r="A917" s="222">
        <v>2600080031</v>
      </c>
      <c r="B917" s="222" t="s">
        <v>1799</v>
      </c>
      <c r="C917" s="222" t="s">
        <v>980</v>
      </c>
      <c r="D917" s="222" t="s">
        <v>801</v>
      </c>
      <c r="E917" s="223">
        <v>6</v>
      </c>
    </row>
    <row r="918" spans="1:5" x14ac:dyDescent="0.25">
      <c r="A918" s="224">
        <v>2600080032</v>
      </c>
      <c r="B918" s="224" t="s">
        <v>1800</v>
      </c>
      <c r="C918" s="224" t="s">
        <v>980</v>
      </c>
      <c r="D918" s="224" t="s">
        <v>801</v>
      </c>
      <c r="E918" s="225">
        <v>12</v>
      </c>
    </row>
    <row r="919" spans="1:5" x14ac:dyDescent="0.25">
      <c r="A919" s="222">
        <v>2600080033</v>
      </c>
      <c r="B919" s="222" t="s">
        <v>1801</v>
      </c>
      <c r="C919" s="222" t="s">
        <v>980</v>
      </c>
      <c r="D919" s="222" t="s">
        <v>801</v>
      </c>
      <c r="E919" s="223">
        <v>12</v>
      </c>
    </row>
    <row r="920" spans="1:5" x14ac:dyDescent="0.25">
      <c r="A920" s="224">
        <v>2600080034</v>
      </c>
      <c r="B920" s="224" t="s">
        <v>7488</v>
      </c>
      <c r="C920" s="224" t="s">
        <v>980</v>
      </c>
      <c r="D920" s="224" t="s">
        <v>801</v>
      </c>
      <c r="E920" s="225">
        <v>24</v>
      </c>
    </row>
    <row r="921" spans="1:5" x14ac:dyDescent="0.25">
      <c r="A921" s="222">
        <v>2600080035</v>
      </c>
      <c r="B921" s="222" t="s">
        <v>3626</v>
      </c>
      <c r="C921" s="222" t="s">
        <v>980</v>
      </c>
      <c r="D921" s="222" t="s">
        <v>801</v>
      </c>
      <c r="E921" s="223">
        <v>12</v>
      </c>
    </row>
    <row r="922" spans="1:5" x14ac:dyDescent="0.25">
      <c r="A922" s="224">
        <v>2600080036</v>
      </c>
      <c r="B922" s="224" t="s">
        <v>1802</v>
      </c>
      <c r="C922" s="224" t="s">
        <v>980</v>
      </c>
      <c r="D922" s="224" t="s">
        <v>801</v>
      </c>
      <c r="E922" s="225">
        <v>12</v>
      </c>
    </row>
    <row r="923" spans="1:5" x14ac:dyDescent="0.25">
      <c r="A923" s="222">
        <v>2600080037</v>
      </c>
      <c r="B923" s="222" t="s">
        <v>1803</v>
      </c>
      <c r="C923" s="222" t="s">
        <v>980</v>
      </c>
      <c r="D923" s="222" t="s">
        <v>801</v>
      </c>
      <c r="E923" s="223">
        <v>12</v>
      </c>
    </row>
    <row r="924" spans="1:5" x14ac:dyDescent="0.25">
      <c r="A924" s="224">
        <v>2600080038</v>
      </c>
      <c r="B924" s="224" t="s">
        <v>3627</v>
      </c>
      <c r="C924" s="224" t="s">
        <v>980</v>
      </c>
      <c r="D924" s="224" t="s">
        <v>801</v>
      </c>
      <c r="E924" s="225">
        <v>12</v>
      </c>
    </row>
    <row r="925" spans="1:5" x14ac:dyDescent="0.25">
      <c r="A925" s="222">
        <v>2600080039</v>
      </c>
      <c r="B925" s="222" t="s">
        <v>1804</v>
      </c>
      <c r="C925" s="222" t="s">
        <v>980</v>
      </c>
      <c r="D925" s="222" t="s">
        <v>801</v>
      </c>
      <c r="E925" s="223">
        <v>12</v>
      </c>
    </row>
    <row r="926" spans="1:5" x14ac:dyDescent="0.25">
      <c r="A926" s="224">
        <v>2600080040</v>
      </c>
      <c r="B926" s="224" t="s">
        <v>1805</v>
      </c>
      <c r="C926" s="224" t="s">
        <v>980</v>
      </c>
      <c r="D926" s="224" t="s">
        <v>801</v>
      </c>
      <c r="E926" s="225">
        <v>12</v>
      </c>
    </row>
    <row r="927" spans="1:5" x14ac:dyDescent="0.25">
      <c r="A927" s="222">
        <v>2600080041</v>
      </c>
      <c r="B927" s="222" t="s">
        <v>3628</v>
      </c>
      <c r="C927" s="222" t="s">
        <v>980</v>
      </c>
      <c r="D927" s="222" t="s">
        <v>801</v>
      </c>
      <c r="E927" s="223">
        <v>12</v>
      </c>
    </row>
    <row r="928" spans="1:5" x14ac:dyDescent="0.25">
      <c r="A928" s="224">
        <v>2600080042</v>
      </c>
      <c r="B928" s="224" t="s">
        <v>1806</v>
      </c>
      <c r="C928" s="224" t="s">
        <v>980</v>
      </c>
      <c r="D928" s="224" t="s">
        <v>801</v>
      </c>
      <c r="E928" s="225">
        <v>12</v>
      </c>
    </row>
    <row r="929" spans="1:5" x14ac:dyDescent="0.25">
      <c r="A929" s="222">
        <v>2600080043</v>
      </c>
      <c r="B929" s="222" t="s">
        <v>1807</v>
      </c>
      <c r="C929" s="222" t="s">
        <v>980</v>
      </c>
      <c r="D929" s="222" t="s">
        <v>801</v>
      </c>
      <c r="E929" s="223">
        <v>12</v>
      </c>
    </row>
    <row r="930" spans="1:5" x14ac:dyDescent="0.25">
      <c r="A930" s="224">
        <v>2600080044</v>
      </c>
      <c r="B930" s="224" t="s">
        <v>3629</v>
      </c>
      <c r="C930" s="224" t="s">
        <v>980</v>
      </c>
      <c r="D930" s="224" t="s">
        <v>801</v>
      </c>
      <c r="E930" s="225">
        <v>12</v>
      </c>
    </row>
    <row r="931" spans="1:5" x14ac:dyDescent="0.25">
      <c r="A931" s="222">
        <v>2600080045</v>
      </c>
      <c r="B931" s="222" t="s">
        <v>1808</v>
      </c>
      <c r="C931" s="222" t="s">
        <v>980</v>
      </c>
      <c r="D931" s="222" t="s">
        <v>801</v>
      </c>
      <c r="E931" s="223">
        <v>12</v>
      </c>
    </row>
    <row r="932" spans="1:5" x14ac:dyDescent="0.25">
      <c r="A932" s="224">
        <v>2600080046</v>
      </c>
      <c r="B932" s="224" t="s">
        <v>1809</v>
      </c>
      <c r="C932" s="224" t="s">
        <v>980</v>
      </c>
      <c r="D932" s="224" t="s">
        <v>801</v>
      </c>
      <c r="E932" s="225">
        <v>12</v>
      </c>
    </row>
    <row r="933" spans="1:5" x14ac:dyDescent="0.25">
      <c r="A933" s="222">
        <v>2600080047</v>
      </c>
      <c r="B933" s="222" t="s">
        <v>3630</v>
      </c>
      <c r="C933" s="222" t="s">
        <v>980</v>
      </c>
      <c r="D933" s="222" t="s">
        <v>801</v>
      </c>
      <c r="E933" s="223">
        <v>12</v>
      </c>
    </row>
    <row r="934" spans="1:5" x14ac:dyDescent="0.25">
      <c r="A934" s="224">
        <v>2600080048</v>
      </c>
      <c r="B934" s="224" t="s">
        <v>1810</v>
      </c>
      <c r="C934" s="224" t="s">
        <v>980</v>
      </c>
      <c r="D934" s="224" t="s">
        <v>801</v>
      </c>
      <c r="E934" s="225">
        <v>12</v>
      </c>
    </row>
    <row r="935" spans="1:5" x14ac:dyDescent="0.25">
      <c r="A935" s="222">
        <v>2600080049</v>
      </c>
      <c r="B935" s="222" t="s">
        <v>3631</v>
      </c>
      <c r="C935" s="222" t="s">
        <v>980</v>
      </c>
      <c r="D935" s="222" t="s">
        <v>801</v>
      </c>
      <c r="E935" s="223">
        <v>12</v>
      </c>
    </row>
    <row r="936" spans="1:5" x14ac:dyDescent="0.25">
      <c r="A936" s="224">
        <v>2600080050</v>
      </c>
      <c r="B936" s="224" t="s">
        <v>3632</v>
      </c>
      <c r="C936" s="224" t="s">
        <v>980</v>
      </c>
      <c r="D936" s="224" t="s">
        <v>801</v>
      </c>
      <c r="E936" s="225">
        <v>12</v>
      </c>
    </row>
    <row r="937" spans="1:5" x14ac:dyDescent="0.25">
      <c r="A937" s="222">
        <v>2600080051</v>
      </c>
      <c r="B937" s="222" t="s">
        <v>3633</v>
      </c>
      <c r="C937" s="222" t="s">
        <v>980</v>
      </c>
      <c r="D937" s="222" t="s">
        <v>801</v>
      </c>
      <c r="E937" s="223">
        <v>12</v>
      </c>
    </row>
    <row r="938" spans="1:5" x14ac:dyDescent="0.25">
      <c r="A938" s="224">
        <v>2600080052</v>
      </c>
      <c r="B938" s="224" t="s">
        <v>1811</v>
      </c>
      <c r="C938" s="224" t="s">
        <v>980</v>
      </c>
      <c r="D938" s="224" t="s">
        <v>801</v>
      </c>
      <c r="E938" s="225">
        <v>6</v>
      </c>
    </row>
    <row r="939" spans="1:5" x14ac:dyDescent="0.25">
      <c r="A939" s="222">
        <v>2600080053</v>
      </c>
      <c r="B939" s="222" t="s">
        <v>1812</v>
      </c>
      <c r="C939" s="222" t="s">
        <v>980</v>
      </c>
      <c r="D939" s="222" t="s">
        <v>801</v>
      </c>
      <c r="E939" s="223">
        <v>6</v>
      </c>
    </row>
    <row r="940" spans="1:5" x14ac:dyDescent="0.25">
      <c r="A940" s="224">
        <v>2600080054</v>
      </c>
      <c r="B940" s="224" t="s">
        <v>3634</v>
      </c>
      <c r="C940" s="224" t="s">
        <v>980</v>
      </c>
      <c r="D940" s="224" t="s">
        <v>801</v>
      </c>
      <c r="E940" s="225">
        <v>12</v>
      </c>
    </row>
    <row r="941" spans="1:5" x14ac:dyDescent="0.25">
      <c r="A941" s="222">
        <v>2600080055</v>
      </c>
      <c r="B941" s="222" t="s">
        <v>3635</v>
      </c>
      <c r="C941" s="222" t="s">
        <v>980</v>
      </c>
      <c r="D941" s="222" t="s">
        <v>801</v>
      </c>
      <c r="E941" s="223">
        <v>6</v>
      </c>
    </row>
    <row r="942" spans="1:5" x14ac:dyDescent="0.25">
      <c r="A942" s="224">
        <v>2600080056</v>
      </c>
      <c r="B942" s="224" t="s">
        <v>3636</v>
      </c>
      <c r="C942" s="224" t="s">
        <v>980</v>
      </c>
      <c r="D942" s="224" t="s">
        <v>801</v>
      </c>
      <c r="E942" s="225">
        <v>6</v>
      </c>
    </row>
    <row r="943" spans="1:5" x14ac:dyDescent="0.25">
      <c r="A943" s="222">
        <v>2600080057</v>
      </c>
      <c r="B943" s="222" t="s">
        <v>3637</v>
      </c>
      <c r="C943" s="222" t="s">
        <v>980</v>
      </c>
      <c r="D943" s="222" t="s">
        <v>801</v>
      </c>
      <c r="E943" s="223">
        <v>6</v>
      </c>
    </row>
    <row r="944" spans="1:5" x14ac:dyDescent="0.25">
      <c r="A944" s="224">
        <v>2600080058</v>
      </c>
      <c r="B944" s="224" t="s">
        <v>3638</v>
      </c>
      <c r="C944" s="224" t="s">
        <v>980</v>
      </c>
      <c r="D944" s="224" t="s">
        <v>801</v>
      </c>
      <c r="E944" s="225">
        <v>6</v>
      </c>
    </row>
    <row r="945" spans="1:5" x14ac:dyDescent="0.25">
      <c r="A945" s="222">
        <v>2600080059</v>
      </c>
      <c r="B945" s="222" t="s">
        <v>3639</v>
      </c>
      <c r="C945" s="222" t="s">
        <v>980</v>
      </c>
      <c r="D945" s="222" t="s">
        <v>801</v>
      </c>
      <c r="E945" s="223">
        <v>6</v>
      </c>
    </row>
    <row r="946" spans="1:5" x14ac:dyDescent="0.25">
      <c r="A946" s="224">
        <v>2600080060</v>
      </c>
      <c r="B946" s="224" t="s">
        <v>1813</v>
      </c>
      <c r="C946" s="224" t="s">
        <v>980</v>
      </c>
      <c r="D946" s="224" t="s">
        <v>801</v>
      </c>
      <c r="E946" s="225">
        <v>12</v>
      </c>
    </row>
    <row r="947" spans="1:5" x14ac:dyDescent="0.25">
      <c r="A947" s="222">
        <v>2600080061</v>
      </c>
      <c r="B947" s="222" t="s">
        <v>3640</v>
      </c>
      <c r="C947" s="222" t="s">
        <v>980</v>
      </c>
      <c r="D947" s="222" t="s">
        <v>801</v>
      </c>
      <c r="E947" s="223">
        <v>12</v>
      </c>
    </row>
    <row r="948" spans="1:5" x14ac:dyDescent="0.25">
      <c r="A948" s="224">
        <v>2600080062</v>
      </c>
      <c r="B948" s="224" t="s">
        <v>3641</v>
      </c>
      <c r="C948" s="224" t="s">
        <v>980</v>
      </c>
      <c r="D948" s="224" t="s">
        <v>801</v>
      </c>
      <c r="E948" s="225">
        <v>12</v>
      </c>
    </row>
    <row r="949" spans="1:5" x14ac:dyDescent="0.25">
      <c r="A949" s="222">
        <v>2600080063</v>
      </c>
      <c r="B949" s="222" t="s">
        <v>3642</v>
      </c>
      <c r="C949" s="222" t="s">
        <v>980</v>
      </c>
      <c r="D949" s="222" t="s">
        <v>801</v>
      </c>
      <c r="E949" s="223">
        <v>12</v>
      </c>
    </row>
    <row r="950" spans="1:5" x14ac:dyDescent="0.25">
      <c r="A950" s="224">
        <v>2600080064</v>
      </c>
      <c r="B950" s="224" t="s">
        <v>3643</v>
      </c>
      <c r="C950" s="224" t="s">
        <v>980</v>
      </c>
      <c r="D950" s="224" t="s">
        <v>801</v>
      </c>
      <c r="E950" s="225">
        <v>12</v>
      </c>
    </row>
    <row r="951" spans="1:5" x14ac:dyDescent="0.25">
      <c r="A951" s="222">
        <v>2600080065</v>
      </c>
      <c r="B951" s="222" t="s">
        <v>3644</v>
      </c>
      <c r="C951" s="222" t="s">
        <v>980</v>
      </c>
      <c r="D951" s="222" t="s">
        <v>801</v>
      </c>
      <c r="E951" s="223">
        <v>12</v>
      </c>
    </row>
    <row r="952" spans="1:5" x14ac:dyDescent="0.25">
      <c r="A952" s="224">
        <v>2600080066</v>
      </c>
      <c r="B952" s="224" t="s">
        <v>3645</v>
      </c>
      <c r="C952" s="224" t="s">
        <v>980</v>
      </c>
      <c r="D952" s="224" t="s">
        <v>801</v>
      </c>
      <c r="E952" s="225">
        <v>12</v>
      </c>
    </row>
    <row r="953" spans="1:5" x14ac:dyDescent="0.25">
      <c r="A953" s="222">
        <v>2600080067</v>
      </c>
      <c r="B953" s="222" t="s">
        <v>1814</v>
      </c>
      <c r="C953" s="222" t="s">
        <v>980</v>
      </c>
      <c r="D953" s="222" t="s">
        <v>801</v>
      </c>
      <c r="E953" s="223">
        <v>6</v>
      </c>
    </row>
    <row r="954" spans="1:5" x14ac:dyDescent="0.25">
      <c r="A954" s="224">
        <v>2600080068</v>
      </c>
      <c r="B954" s="224" t="s">
        <v>1815</v>
      </c>
      <c r="C954" s="224" t="s">
        <v>980</v>
      </c>
      <c r="D954" s="224" t="s">
        <v>801</v>
      </c>
      <c r="E954" s="225">
        <v>6</v>
      </c>
    </row>
    <row r="955" spans="1:5" x14ac:dyDescent="0.25">
      <c r="A955" s="222">
        <v>2600080069</v>
      </c>
      <c r="B955" s="222" t="s">
        <v>6230</v>
      </c>
      <c r="C955" s="222" t="s">
        <v>980</v>
      </c>
      <c r="D955" s="222" t="s">
        <v>801</v>
      </c>
      <c r="E955" s="223">
        <v>6</v>
      </c>
    </row>
    <row r="956" spans="1:5" x14ac:dyDescent="0.25">
      <c r="A956" s="224">
        <v>2600080070</v>
      </c>
      <c r="B956" s="224" t="s">
        <v>1816</v>
      </c>
      <c r="C956" s="224" t="s">
        <v>980</v>
      </c>
      <c r="D956" s="224" t="s">
        <v>801</v>
      </c>
      <c r="E956" s="225">
        <v>12</v>
      </c>
    </row>
    <row r="957" spans="1:5" x14ac:dyDescent="0.25">
      <c r="A957" s="222">
        <v>2600080071</v>
      </c>
      <c r="B957" s="222" t="s">
        <v>1817</v>
      </c>
      <c r="C957" s="222" t="s">
        <v>980</v>
      </c>
      <c r="D957" s="222" t="s">
        <v>801</v>
      </c>
      <c r="E957" s="223">
        <v>6</v>
      </c>
    </row>
    <row r="958" spans="1:5" x14ac:dyDescent="0.25">
      <c r="A958" s="224">
        <v>2600080072</v>
      </c>
      <c r="B958" s="224" t="s">
        <v>1818</v>
      </c>
      <c r="C958" s="224" t="s">
        <v>980</v>
      </c>
      <c r="D958" s="224" t="s">
        <v>801</v>
      </c>
      <c r="E958" s="225">
        <v>12</v>
      </c>
    </row>
    <row r="959" spans="1:5" x14ac:dyDescent="0.25">
      <c r="A959" s="222">
        <v>2600080073</v>
      </c>
      <c r="B959" s="222" t="s">
        <v>1819</v>
      </c>
      <c r="C959" s="222" t="s">
        <v>980</v>
      </c>
      <c r="D959" s="222" t="s">
        <v>801</v>
      </c>
      <c r="E959" s="223">
        <v>6</v>
      </c>
    </row>
    <row r="960" spans="1:5" x14ac:dyDescent="0.25">
      <c r="A960" s="224">
        <v>2600080074</v>
      </c>
      <c r="B960" s="224" t="s">
        <v>1820</v>
      </c>
      <c r="C960" s="224" t="s">
        <v>980</v>
      </c>
      <c r="D960" s="224" t="s">
        <v>801</v>
      </c>
      <c r="E960" s="225">
        <v>6</v>
      </c>
    </row>
    <row r="961" spans="1:5" x14ac:dyDescent="0.25">
      <c r="A961" s="222">
        <v>2600080075</v>
      </c>
      <c r="B961" s="222" t="s">
        <v>1821</v>
      </c>
      <c r="C961" s="222" t="s">
        <v>980</v>
      </c>
      <c r="D961" s="222" t="s">
        <v>801</v>
      </c>
      <c r="E961" s="223">
        <v>6</v>
      </c>
    </row>
    <row r="962" spans="1:5" x14ac:dyDescent="0.25">
      <c r="A962" s="224">
        <v>2600080076</v>
      </c>
      <c r="B962" s="224" t="s">
        <v>1822</v>
      </c>
      <c r="C962" s="224" t="s">
        <v>980</v>
      </c>
      <c r="D962" s="224" t="s">
        <v>801</v>
      </c>
      <c r="E962" s="225">
        <v>6</v>
      </c>
    </row>
    <row r="963" spans="1:5" x14ac:dyDescent="0.25">
      <c r="A963" s="222">
        <v>2600080077</v>
      </c>
      <c r="B963" s="222" t="s">
        <v>1823</v>
      </c>
      <c r="C963" s="222" t="s">
        <v>980</v>
      </c>
      <c r="D963" s="222" t="s">
        <v>801</v>
      </c>
      <c r="E963" s="223">
        <v>6</v>
      </c>
    </row>
    <row r="964" spans="1:5" x14ac:dyDescent="0.25">
      <c r="A964" s="224">
        <v>2600080078</v>
      </c>
      <c r="B964" s="224" t="s">
        <v>1824</v>
      </c>
      <c r="C964" s="224" t="s">
        <v>980</v>
      </c>
      <c r="D964" s="224" t="s">
        <v>801</v>
      </c>
      <c r="E964" s="225">
        <v>6</v>
      </c>
    </row>
    <row r="965" spans="1:5" x14ac:dyDescent="0.25">
      <c r="A965" s="222">
        <v>2600080079</v>
      </c>
      <c r="B965" s="222" t="s">
        <v>1825</v>
      </c>
      <c r="C965" s="222" t="s">
        <v>980</v>
      </c>
      <c r="D965" s="222" t="s">
        <v>801</v>
      </c>
      <c r="E965" s="223">
        <v>6</v>
      </c>
    </row>
    <row r="966" spans="1:5" x14ac:dyDescent="0.25">
      <c r="A966" s="224">
        <v>2600080080</v>
      </c>
      <c r="B966" s="224" t="s">
        <v>1826</v>
      </c>
      <c r="C966" s="224" t="s">
        <v>980</v>
      </c>
      <c r="D966" s="224" t="s">
        <v>801</v>
      </c>
      <c r="E966" s="225">
        <v>6</v>
      </c>
    </row>
    <row r="967" spans="1:5" x14ac:dyDescent="0.25">
      <c r="A967" s="222">
        <v>2600080081</v>
      </c>
      <c r="B967" s="222" t="s">
        <v>3646</v>
      </c>
      <c r="C967" s="222" t="s">
        <v>980</v>
      </c>
      <c r="D967" s="222" t="s">
        <v>801</v>
      </c>
      <c r="E967" s="223">
        <v>6</v>
      </c>
    </row>
    <row r="968" spans="1:5" x14ac:dyDescent="0.25">
      <c r="A968" s="224">
        <v>2600080082</v>
      </c>
      <c r="B968" s="224" t="s">
        <v>1827</v>
      </c>
      <c r="C968" s="224" t="s">
        <v>980</v>
      </c>
      <c r="D968" s="224" t="s">
        <v>801</v>
      </c>
      <c r="E968" s="225">
        <v>6</v>
      </c>
    </row>
    <row r="969" spans="1:5" x14ac:dyDescent="0.25">
      <c r="A969" s="222">
        <v>2600080083</v>
      </c>
      <c r="B969" s="222" t="s">
        <v>3647</v>
      </c>
      <c r="C969" s="222" t="s">
        <v>980</v>
      </c>
      <c r="D969" s="222" t="s">
        <v>801</v>
      </c>
      <c r="E969" s="223">
        <v>6</v>
      </c>
    </row>
    <row r="970" spans="1:5" x14ac:dyDescent="0.25">
      <c r="A970" s="224">
        <v>2600080084</v>
      </c>
      <c r="B970" s="224" t="s">
        <v>3648</v>
      </c>
      <c r="C970" s="224" t="s">
        <v>980</v>
      </c>
      <c r="D970" s="224" t="s">
        <v>801</v>
      </c>
      <c r="E970" s="225">
        <v>6</v>
      </c>
    </row>
    <row r="971" spans="1:5" x14ac:dyDescent="0.25">
      <c r="A971" s="222">
        <v>2600080085</v>
      </c>
      <c r="B971" s="222" t="s">
        <v>1828</v>
      </c>
      <c r="C971" s="222" t="s">
        <v>980</v>
      </c>
      <c r="D971" s="222" t="s">
        <v>801</v>
      </c>
      <c r="E971" s="223">
        <v>6</v>
      </c>
    </row>
    <row r="972" spans="1:5" x14ac:dyDescent="0.25">
      <c r="A972" s="224">
        <v>2600080086</v>
      </c>
      <c r="B972" s="224" t="s">
        <v>1829</v>
      </c>
      <c r="C972" s="224" t="s">
        <v>980</v>
      </c>
      <c r="D972" s="224" t="s">
        <v>801</v>
      </c>
      <c r="E972" s="225">
        <v>12</v>
      </c>
    </row>
    <row r="973" spans="1:5" x14ac:dyDescent="0.25">
      <c r="A973" s="222">
        <v>2600080087</v>
      </c>
      <c r="B973" s="222" t="s">
        <v>1830</v>
      </c>
      <c r="C973" s="222" t="s">
        <v>980</v>
      </c>
      <c r="D973" s="222" t="s">
        <v>801</v>
      </c>
      <c r="E973" s="223">
        <v>12</v>
      </c>
    </row>
    <row r="974" spans="1:5" x14ac:dyDescent="0.25">
      <c r="A974" s="224">
        <v>2600080088</v>
      </c>
      <c r="B974" s="224" t="s">
        <v>1831</v>
      </c>
      <c r="C974" s="224" t="s">
        <v>980</v>
      </c>
      <c r="D974" s="224" t="s">
        <v>801</v>
      </c>
      <c r="E974" s="225">
        <v>12</v>
      </c>
    </row>
    <row r="975" spans="1:5" x14ac:dyDescent="0.25">
      <c r="A975" s="222">
        <v>2600080089</v>
      </c>
      <c r="B975" s="222" t="s">
        <v>1832</v>
      </c>
      <c r="C975" s="222" t="s">
        <v>980</v>
      </c>
      <c r="D975" s="222" t="s">
        <v>801</v>
      </c>
      <c r="E975" s="223">
        <v>12</v>
      </c>
    </row>
    <row r="976" spans="1:5" x14ac:dyDescent="0.25">
      <c r="A976" s="224">
        <v>2600080090</v>
      </c>
      <c r="B976" s="224" t="s">
        <v>3649</v>
      </c>
      <c r="C976" s="224" t="s">
        <v>980</v>
      </c>
      <c r="D976" s="224" t="s">
        <v>801</v>
      </c>
      <c r="E976" s="225">
        <v>12</v>
      </c>
    </row>
    <row r="977" spans="1:5" x14ac:dyDescent="0.25">
      <c r="A977" s="222">
        <v>2600080091</v>
      </c>
      <c r="B977" s="222" t="s">
        <v>1833</v>
      </c>
      <c r="C977" s="222" t="s">
        <v>980</v>
      </c>
      <c r="D977" s="222" t="s">
        <v>801</v>
      </c>
      <c r="E977" s="223">
        <v>6</v>
      </c>
    </row>
    <row r="978" spans="1:5" x14ac:dyDescent="0.25">
      <c r="A978" s="224">
        <v>2600080092</v>
      </c>
      <c r="B978" s="224" t="s">
        <v>1834</v>
      </c>
      <c r="C978" s="224" t="s">
        <v>980</v>
      </c>
      <c r="D978" s="224" t="s">
        <v>801</v>
      </c>
      <c r="E978" s="225">
        <v>6</v>
      </c>
    </row>
    <row r="979" spans="1:5" x14ac:dyDescent="0.25">
      <c r="A979" s="222">
        <v>2600080093</v>
      </c>
      <c r="B979" s="222" t="s">
        <v>1835</v>
      </c>
      <c r="C979" s="222" t="s">
        <v>980</v>
      </c>
      <c r="D979" s="222" t="s">
        <v>801</v>
      </c>
      <c r="E979" s="223">
        <v>6</v>
      </c>
    </row>
    <row r="980" spans="1:5" x14ac:dyDescent="0.25">
      <c r="A980" s="224">
        <v>2600080094</v>
      </c>
      <c r="B980" s="224" t="s">
        <v>1836</v>
      </c>
      <c r="C980" s="224" t="s">
        <v>980</v>
      </c>
      <c r="D980" s="224" t="s">
        <v>801</v>
      </c>
      <c r="E980" s="225">
        <v>6</v>
      </c>
    </row>
    <row r="981" spans="1:5" x14ac:dyDescent="0.25">
      <c r="A981" s="222">
        <v>2600080095</v>
      </c>
      <c r="B981" s="222" t="s">
        <v>1837</v>
      </c>
      <c r="C981" s="222" t="s">
        <v>980</v>
      </c>
      <c r="D981" s="222" t="s">
        <v>801</v>
      </c>
      <c r="E981" s="223">
        <v>6</v>
      </c>
    </row>
    <row r="982" spans="1:5" x14ac:dyDescent="0.25">
      <c r="A982" s="224">
        <v>2600080096</v>
      </c>
      <c r="B982" s="224" t="s">
        <v>1838</v>
      </c>
      <c r="C982" s="224" t="s">
        <v>980</v>
      </c>
      <c r="D982" s="224" t="s">
        <v>801</v>
      </c>
      <c r="E982" s="225">
        <v>6</v>
      </c>
    </row>
    <row r="983" spans="1:5" x14ac:dyDescent="0.25">
      <c r="A983" s="222">
        <v>2600080097</v>
      </c>
      <c r="B983" s="222" t="s">
        <v>1839</v>
      </c>
      <c r="C983" s="222" t="s">
        <v>980</v>
      </c>
      <c r="D983" s="222" t="s">
        <v>801</v>
      </c>
      <c r="E983" s="223">
        <v>6</v>
      </c>
    </row>
    <row r="984" spans="1:5" x14ac:dyDescent="0.25">
      <c r="A984" s="224">
        <v>2600080098</v>
      </c>
      <c r="B984" s="224" t="s">
        <v>1840</v>
      </c>
      <c r="C984" s="224" t="s">
        <v>980</v>
      </c>
      <c r="D984" s="224" t="s">
        <v>801</v>
      </c>
      <c r="E984" s="225">
        <v>6</v>
      </c>
    </row>
    <row r="985" spans="1:5" x14ac:dyDescent="0.25">
      <c r="A985" s="222">
        <v>2600080099</v>
      </c>
      <c r="B985" s="222" t="s">
        <v>1841</v>
      </c>
      <c r="C985" s="222" t="s">
        <v>980</v>
      </c>
      <c r="D985" s="222" t="s">
        <v>801</v>
      </c>
      <c r="E985" s="223">
        <v>6</v>
      </c>
    </row>
    <row r="986" spans="1:5" x14ac:dyDescent="0.25">
      <c r="A986" s="224">
        <v>2600080100</v>
      </c>
      <c r="B986" s="224" t="s">
        <v>1842</v>
      </c>
      <c r="C986" s="224" t="s">
        <v>980</v>
      </c>
      <c r="D986" s="224" t="s">
        <v>801</v>
      </c>
      <c r="E986" s="225">
        <v>6</v>
      </c>
    </row>
    <row r="987" spans="1:5" x14ac:dyDescent="0.25">
      <c r="A987" s="222">
        <v>2600080101</v>
      </c>
      <c r="B987" s="222" t="s">
        <v>3650</v>
      </c>
      <c r="C987" s="222" t="s">
        <v>980</v>
      </c>
      <c r="D987" s="222" t="s">
        <v>801</v>
      </c>
      <c r="E987" s="223">
        <v>6</v>
      </c>
    </row>
    <row r="988" spans="1:5" x14ac:dyDescent="0.25">
      <c r="A988" s="224">
        <v>2600080102</v>
      </c>
      <c r="B988" s="224" t="s">
        <v>3651</v>
      </c>
      <c r="C988" s="224" t="s">
        <v>980</v>
      </c>
      <c r="D988" s="224" t="s">
        <v>801</v>
      </c>
      <c r="E988" s="225">
        <v>12</v>
      </c>
    </row>
    <row r="989" spans="1:5" x14ac:dyDescent="0.25">
      <c r="A989" s="222">
        <v>2600080103</v>
      </c>
      <c r="B989" s="222" t="s">
        <v>3652</v>
      </c>
      <c r="C989" s="222" t="s">
        <v>980</v>
      </c>
      <c r="D989" s="222" t="s">
        <v>801</v>
      </c>
      <c r="E989" s="223">
        <v>12</v>
      </c>
    </row>
    <row r="990" spans="1:5" x14ac:dyDescent="0.25">
      <c r="A990" s="224">
        <v>2600080104</v>
      </c>
      <c r="B990" s="224" t="s">
        <v>1843</v>
      </c>
      <c r="C990" s="224" t="s">
        <v>980</v>
      </c>
      <c r="D990" s="224" t="s">
        <v>801</v>
      </c>
      <c r="E990" s="225">
        <v>12</v>
      </c>
    </row>
    <row r="991" spans="1:5" x14ac:dyDescent="0.25">
      <c r="A991" s="222">
        <v>2600080105</v>
      </c>
      <c r="B991" s="222" t="s">
        <v>3653</v>
      </c>
      <c r="C991" s="222" t="s">
        <v>980</v>
      </c>
      <c r="D991" s="222" t="s">
        <v>801</v>
      </c>
      <c r="E991" s="223">
        <v>12</v>
      </c>
    </row>
    <row r="992" spans="1:5" x14ac:dyDescent="0.25">
      <c r="A992" s="224">
        <v>2600080106</v>
      </c>
      <c r="B992" s="224" t="s">
        <v>3654</v>
      </c>
      <c r="C992" s="224" t="s">
        <v>980</v>
      </c>
      <c r="D992" s="224" t="s">
        <v>801</v>
      </c>
      <c r="E992" s="225">
        <v>12</v>
      </c>
    </row>
    <row r="993" spans="1:5" x14ac:dyDescent="0.25">
      <c r="A993" s="222">
        <v>2600080107</v>
      </c>
      <c r="B993" s="222" t="s">
        <v>3655</v>
      </c>
      <c r="C993" s="222" t="s">
        <v>980</v>
      </c>
      <c r="D993" s="222" t="s">
        <v>801</v>
      </c>
      <c r="E993" s="223">
        <v>24</v>
      </c>
    </row>
    <row r="994" spans="1:5" x14ac:dyDescent="0.25">
      <c r="A994" s="224">
        <v>2600080108</v>
      </c>
      <c r="B994" s="224" t="s">
        <v>1844</v>
      </c>
      <c r="C994" s="224" t="s">
        <v>980</v>
      </c>
      <c r="D994" s="224" t="s">
        <v>801</v>
      </c>
      <c r="E994" s="225">
        <v>12</v>
      </c>
    </row>
    <row r="995" spans="1:5" x14ac:dyDescent="0.25">
      <c r="A995" s="222">
        <v>2600080109</v>
      </c>
      <c r="B995" s="222" t="s">
        <v>1845</v>
      </c>
      <c r="C995" s="222" t="s">
        <v>980</v>
      </c>
      <c r="D995" s="222" t="s">
        <v>801</v>
      </c>
      <c r="E995" s="223">
        <v>12</v>
      </c>
    </row>
    <row r="996" spans="1:5" x14ac:dyDescent="0.25">
      <c r="A996" s="224">
        <v>2600080110</v>
      </c>
      <c r="B996" s="224" t="s">
        <v>1846</v>
      </c>
      <c r="C996" s="224" t="s">
        <v>980</v>
      </c>
      <c r="D996" s="224" t="s">
        <v>801</v>
      </c>
      <c r="E996" s="225">
        <v>6</v>
      </c>
    </row>
    <row r="997" spans="1:5" x14ac:dyDescent="0.25">
      <c r="A997" s="222">
        <v>2600080111</v>
      </c>
      <c r="B997" s="222" t="s">
        <v>1847</v>
      </c>
      <c r="C997" s="222" t="s">
        <v>980</v>
      </c>
      <c r="D997" s="222" t="s">
        <v>808</v>
      </c>
      <c r="E997" s="223">
        <v>6</v>
      </c>
    </row>
    <row r="998" spans="1:5" x14ac:dyDescent="0.25">
      <c r="A998" s="224">
        <v>2600080112</v>
      </c>
      <c r="B998" s="224" t="s">
        <v>1848</v>
      </c>
      <c r="C998" s="224" t="s">
        <v>980</v>
      </c>
      <c r="D998" s="224" t="s">
        <v>801</v>
      </c>
      <c r="E998" s="225">
        <v>6</v>
      </c>
    </row>
    <row r="999" spans="1:5" x14ac:dyDescent="0.25">
      <c r="A999" s="222">
        <v>2600080117</v>
      </c>
      <c r="B999" s="222" t="s">
        <v>3656</v>
      </c>
      <c r="C999" s="222" t="s">
        <v>980</v>
      </c>
      <c r="D999" s="222" t="s">
        <v>801</v>
      </c>
      <c r="E999" s="223">
        <v>6</v>
      </c>
    </row>
    <row r="1000" spans="1:5" x14ac:dyDescent="0.25">
      <c r="A1000" s="224">
        <v>2600080118</v>
      </c>
      <c r="B1000" s="224" t="s">
        <v>3657</v>
      </c>
      <c r="C1000" s="224" t="s">
        <v>980</v>
      </c>
      <c r="D1000" s="224" t="s">
        <v>801</v>
      </c>
      <c r="E1000" s="225">
        <v>6</v>
      </c>
    </row>
    <row r="1001" spans="1:5" x14ac:dyDescent="0.25">
      <c r="A1001" s="222">
        <v>2600080119</v>
      </c>
      <c r="B1001" s="222" t="s">
        <v>3658</v>
      </c>
      <c r="C1001" s="222" t="s">
        <v>980</v>
      </c>
      <c r="D1001" s="222" t="s">
        <v>801</v>
      </c>
      <c r="E1001" s="223">
        <v>6</v>
      </c>
    </row>
    <row r="1002" spans="1:5" x14ac:dyDescent="0.25">
      <c r="A1002" s="224">
        <v>2600080120</v>
      </c>
      <c r="B1002" s="224" t="s">
        <v>3659</v>
      </c>
      <c r="C1002" s="224" t="s">
        <v>980</v>
      </c>
      <c r="D1002" s="224" t="s">
        <v>801</v>
      </c>
      <c r="E1002" s="225">
        <v>6</v>
      </c>
    </row>
    <row r="1003" spans="1:5" x14ac:dyDescent="0.25">
      <c r="A1003" s="222">
        <v>2600080121</v>
      </c>
      <c r="B1003" s="222" t="s">
        <v>3660</v>
      </c>
      <c r="C1003" s="222" t="s">
        <v>980</v>
      </c>
      <c r="D1003" s="222" t="s">
        <v>801</v>
      </c>
      <c r="E1003" s="223">
        <v>12</v>
      </c>
    </row>
    <row r="1004" spans="1:5" x14ac:dyDescent="0.25">
      <c r="A1004" s="224">
        <v>2600080122</v>
      </c>
      <c r="B1004" s="224" t="s">
        <v>5059</v>
      </c>
      <c r="C1004" s="224" t="s">
        <v>980</v>
      </c>
      <c r="D1004" s="224" t="s">
        <v>801</v>
      </c>
      <c r="E1004" s="225">
        <v>12</v>
      </c>
    </row>
    <row r="1005" spans="1:5" x14ac:dyDescent="0.25">
      <c r="A1005" s="222">
        <v>2600080123</v>
      </c>
      <c r="B1005" s="222" t="s">
        <v>6231</v>
      </c>
      <c r="C1005" s="222" t="s">
        <v>980</v>
      </c>
      <c r="D1005" s="222" t="s">
        <v>801</v>
      </c>
      <c r="E1005" s="223">
        <v>6</v>
      </c>
    </row>
    <row r="1006" spans="1:5" x14ac:dyDescent="0.25">
      <c r="A1006" s="224">
        <v>2600080124</v>
      </c>
      <c r="B1006" s="224" t="s">
        <v>7489</v>
      </c>
      <c r="C1006" s="224" t="s">
        <v>980</v>
      </c>
      <c r="D1006" s="224" t="s">
        <v>801</v>
      </c>
      <c r="E1006" s="225">
        <v>6</v>
      </c>
    </row>
    <row r="1007" spans="1:5" x14ac:dyDescent="0.25">
      <c r="A1007" s="222">
        <v>2600080125</v>
      </c>
      <c r="B1007" s="222" t="s">
        <v>6232</v>
      </c>
      <c r="C1007" s="222" t="s">
        <v>980</v>
      </c>
      <c r="D1007" s="222" t="s">
        <v>801</v>
      </c>
      <c r="E1007" s="223">
        <v>6</v>
      </c>
    </row>
    <row r="1008" spans="1:5" x14ac:dyDescent="0.25">
      <c r="A1008" s="224">
        <v>2600080126</v>
      </c>
      <c r="B1008" s="224" t="s">
        <v>6233</v>
      </c>
      <c r="C1008" s="224" t="s">
        <v>980</v>
      </c>
      <c r="D1008" s="224" t="s">
        <v>801</v>
      </c>
      <c r="E1008" s="225">
        <v>6</v>
      </c>
    </row>
    <row r="1009" spans="1:5" x14ac:dyDescent="0.25">
      <c r="A1009" s="222">
        <v>2600080127</v>
      </c>
      <c r="B1009" s="222" t="s">
        <v>6234</v>
      </c>
      <c r="C1009" s="222" t="s">
        <v>980</v>
      </c>
      <c r="D1009" s="222" t="s">
        <v>801</v>
      </c>
      <c r="E1009" s="223">
        <v>6</v>
      </c>
    </row>
    <row r="1010" spans="1:5" x14ac:dyDescent="0.25">
      <c r="A1010" s="224">
        <v>2600080128</v>
      </c>
      <c r="B1010" s="224" t="s">
        <v>6235</v>
      </c>
      <c r="C1010" s="224" t="s">
        <v>980</v>
      </c>
      <c r="D1010" s="224" t="s">
        <v>801</v>
      </c>
      <c r="E1010" s="225">
        <v>6</v>
      </c>
    </row>
    <row r="1011" spans="1:5" x14ac:dyDescent="0.25">
      <c r="A1011" s="222">
        <v>2600080129</v>
      </c>
      <c r="B1011" s="222" t="s">
        <v>6236</v>
      </c>
      <c r="C1011" s="222" t="s">
        <v>980</v>
      </c>
      <c r="D1011" s="222" t="s">
        <v>801</v>
      </c>
      <c r="E1011" s="223">
        <v>6</v>
      </c>
    </row>
    <row r="1012" spans="1:5" x14ac:dyDescent="0.25">
      <c r="A1012" s="224">
        <v>2600080130</v>
      </c>
      <c r="B1012" s="224" t="s">
        <v>6237</v>
      </c>
      <c r="C1012" s="224" t="s">
        <v>980</v>
      </c>
      <c r="D1012" s="224" t="s">
        <v>801</v>
      </c>
      <c r="E1012" s="225">
        <v>6</v>
      </c>
    </row>
    <row r="1013" spans="1:5" x14ac:dyDescent="0.25">
      <c r="A1013" s="222">
        <v>2600080131</v>
      </c>
      <c r="B1013" s="222" t="s">
        <v>6238</v>
      </c>
      <c r="C1013" s="222" t="s">
        <v>980</v>
      </c>
      <c r="D1013" s="222" t="s">
        <v>801</v>
      </c>
      <c r="E1013" s="223">
        <v>12</v>
      </c>
    </row>
    <row r="1014" spans="1:5" x14ac:dyDescent="0.25">
      <c r="A1014" s="224">
        <v>2600080132</v>
      </c>
      <c r="B1014" s="224" t="s">
        <v>6239</v>
      </c>
      <c r="C1014" s="224" t="s">
        <v>980</v>
      </c>
      <c r="D1014" s="224" t="s">
        <v>801</v>
      </c>
      <c r="E1014" s="225">
        <v>6</v>
      </c>
    </row>
    <row r="1015" spans="1:5" x14ac:dyDescent="0.25">
      <c r="A1015" s="222">
        <v>2600080133</v>
      </c>
      <c r="B1015" s="222" t="s">
        <v>6240</v>
      </c>
      <c r="C1015" s="222" t="s">
        <v>980</v>
      </c>
      <c r="D1015" s="222" t="s">
        <v>801</v>
      </c>
      <c r="E1015" s="223">
        <v>12</v>
      </c>
    </row>
    <row r="1016" spans="1:5" x14ac:dyDescent="0.25">
      <c r="A1016" s="224">
        <v>2600080134</v>
      </c>
      <c r="B1016" s="224" t="s">
        <v>7490</v>
      </c>
      <c r="C1016" s="224" t="s">
        <v>980</v>
      </c>
      <c r="D1016" s="224" t="s">
        <v>801</v>
      </c>
      <c r="E1016" s="225">
        <v>6</v>
      </c>
    </row>
    <row r="1017" spans="1:5" x14ac:dyDescent="0.25">
      <c r="A1017" s="222">
        <v>2600080135</v>
      </c>
      <c r="B1017" s="222" t="s">
        <v>7491</v>
      </c>
      <c r="C1017" s="222" t="s">
        <v>980</v>
      </c>
      <c r="D1017" s="222" t="s">
        <v>801</v>
      </c>
      <c r="E1017" s="223">
        <v>6</v>
      </c>
    </row>
    <row r="1018" spans="1:5" x14ac:dyDescent="0.25">
      <c r="A1018" s="224">
        <v>2600080136</v>
      </c>
      <c r="B1018" s="224" t="s">
        <v>7172</v>
      </c>
      <c r="C1018" s="224" t="s">
        <v>980</v>
      </c>
      <c r="D1018" s="224" t="s">
        <v>801</v>
      </c>
      <c r="E1018" s="225">
        <v>12</v>
      </c>
    </row>
    <row r="1019" spans="1:5" x14ac:dyDescent="0.25">
      <c r="A1019" s="222">
        <v>2600080137</v>
      </c>
      <c r="B1019" s="222" t="s">
        <v>7173</v>
      </c>
      <c r="C1019" s="222" t="s">
        <v>980</v>
      </c>
      <c r="D1019" s="222" t="s">
        <v>801</v>
      </c>
      <c r="E1019" s="223">
        <v>12</v>
      </c>
    </row>
    <row r="1020" spans="1:5" x14ac:dyDescent="0.25">
      <c r="A1020" s="224">
        <v>2600080138</v>
      </c>
      <c r="B1020" s="224" t="s">
        <v>7492</v>
      </c>
      <c r="C1020" s="224" t="s">
        <v>980</v>
      </c>
      <c r="D1020" s="224" t="s">
        <v>801</v>
      </c>
      <c r="E1020" s="225">
        <v>12</v>
      </c>
    </row>
    <row r="1021" spans="1:5" x14ac:dyDescent="0.25">
      <c r="A1021" s="222">
        <v>2600080139</v>
      </c>
      <c r="B1021" s="222" t="s">
        <v>7493</v>
      </c>
      <c r="C1021" s="222" t="s">
        <v>980</v>
      </c>
      <c r="D1021" s="222" t="s">
        <v>801</v>
      </c>
      <c r="E1021" s="223">
        <v>12</v>
      </c>
    </row>
    <row r="1022" spans="1:5" x14ac:dyDescent="0.25">
      <c r="A1022" s="224">
        <v>2600080140</v>
      </c>
      <c r="B1022" s="224" t="s">
        <v>7174</v>
      </c>
      <c r="C1022" s="224" t="s">
        <v>980</v>
      </c>
      <c r="D1022" s="224" t="s">
        <v>801</v>
      </c>
      <c r="E1022" s="225">
        <v>12</v>
      </c>
    </row>
    <row r="1023" spans="1:5" x14ac:dyDescent="0.25">
      <c r="A1023" s="222">
        <v>2600080141</v>
      </c>
      <c r="B1023" s="222" t="s">
        <v>7175</v>
      </c>
      <c r="C1023" s="222" t="s">
        <v>980</v>
      </c>
      <c r="D1023" s="222" t="s">
        <v>801</v>
      </c>
      <c r="E1023" s="223">
        <v>12</v>
      </c>
    </row>
    <row r="1024" spans="1:5" x14ac:dyDescent="0.25">
      <c r="A1024" s="224">
        <v>2600080142</v>
      </c>
      <c r="B1024" s="224" t="s">
        <v>7176</v>
      </c>
      <c r="C1024" s="224" t="s">
        <v>980</v>
      </c>
      <c r="D1024" s="224" t="s">
        <v>801</v>
      </c>
      <c r="E1024" s="225">
        <v>12</v>
      </c>
    </row>
    <row r="1025" spans="1:5" x14ac:dyDescent="0.25">
      <c r="A1025" s="222">
        <v>2600080143</v>
      </c>
      <c r="B1025" s="222" t="s">
        <v>7177</v>
      </c>
      <c r="C1025" s="222" t="s">
        <v>980</v>
      </c>
      <c r="D1025" s="222" t="s">
        <v>801</v>
      </c>
      <c r="E1025" s="223">
        <v>12</v>
      </c>
    </row>
    <row r="1026" spans="1:5" x14ac:dyDescent="0.25">
      <c r="A1026" s="224">
        <v>2600080144</v>
      </c>
      <c r="B1026" s="224" t="s">
        <v>7313</v>
      </c>
      <c r="C1026" s="224" t="s">
        <v>980</v>
      </c>
      <c r="D1026" s="224" t="s">
        <v>801</v>
      </c>
      <c r="E1026" s="225">
        <v>12</v>
      </c>
    </row>
    <row r="1027" spans="1:5" x14ac:dyDescent="0.25">
      <c r="A1027" s="222">
        <v>2600080145</v>
      </c>
      <c r="B1027" s="222" t="s">
        <v>7314</v>
      </c>
      <c r="C1027" s="222" t="s">
        <v>980</v>
      </c>
      <c r="D1027" s="222" t="s">
        <v>801</v>
      </c>
      <c r="E1027" s="223">
        <v>12</v>
      </c>
    </row>
    <row r="1028" spans="1:5" x14ac:dyDescent="0.25">
      <c r="A1028" s="224">
        <v>2600080146</v>
      </c>
      <c r="B1028" s="224" t="s">
        <v>7315</v>
      </c>
      <c r="C1028" s="224" t="s">
        <v>980</v>
      </c>
      <c r="D1028" s="224" t="s">
        <v>801</v>
      </c>
      <c r="E1028" s="225">
        <v>12</v>
      </c>
    </row>
    <row r="1029" spans="1:5" x14ac:dyDescent="0.25">
      <c r="A1029" s="222">
        <v>2600080147</v>
      </c>
      <c r="B1029" s="222" t="s">
        <v>7316</v>
      </c>
      <c r="C1029" s="222" t="s">
        <v>980</v>
      </c>
      <c r="D1029" s="222" t="s">
        <v>801</v>
      </c>
      <c r="E1029" s="223">
        <v>12</v>
      </c>
    </row>
    <row r="1030" spans="1:5" x14ac:dyDescent="0.25">
      <c r="A1030" s="224">
        <v>2600080148</v>
      </c>
      <c r="B1030" s="224" t="s">
        <v>7317</v>
      </c>
      <c r="C1030" s="224" t="s">
        <v>980</v>
      </c>
      <c r="D1030" s="224" t="s">
        <v>801</v>
      </c>
      <c r="E1030" s="225">
        <v>12</v>
      </c>
    </row>
    <row r="1031" spans="1:5" x14ac:dyDescent="0.25">
      <c r="A1031" s="222">
        <v>2600080149</v>
      </c>
      <c r="B1031" s="222" t="s">
        <v>7318</v>
      </c>
      <c r="C1031" s="222" t="s">
        <v>980</v>
      </c>
      <c r="D1031" s="222" t="s">
        <v>801</v>
      </c>
      <c r="E1031" s="223">
        <v>12</v>
      </c>
    </row>
    <row r="1032" spans="1:5" x14ac:dyDescent="0.25">
      <c r="A1032" s="224">
        <v>2600080150</v>
      </c>
      <c r="B1032" s="224" t="s">
        <v>7319</v>
      </c>
      <c r="C1032" s="224" t="s">
        <v>980</v>
      </c>
      <c r="D1032" s="224" t="s">
        <v>801</v>
      </c>
      <c r="E1032" s="225">
        <v>12</v>
      </c>
    </row>
    <row r="1033" spans="1:5" x14ac:dyDescent="0.25">
      <c r="A1033" s="222">
        <v>2600080151</v>
      </c>
      <c r="B1033" s="222" t="s">
        <v>7320</v>
      </c>
      <c r="C1033" s="222" t="s">
        <v>980</v>
      </c>
      <c r="D1033" s="222" t="s">
        <v>801</v>
      </c>
      <c r="E1033" s="223">
        <v>12</v>
      </c>
    </row>
    <row r="1034" spans="1:5" x14ac:dyDescent="0.25">
      <c r="A1034" s="224">
        <v>2600080152</v>
      </c>
      <c r="B1034" s="224" t="s">
        <v>7321</v>
      </c>
      <c r="C1034" s="224" t="s">
        <v>980</v>
      </c>
      <c r="D1034" s="224" t="s">
        <v>801</v>
      </c>
      <c r="E1034" s="225">
        <v>12</v>
      </c>
    </row>
    <row r="1035" spans="1:5" x14ac:dyDescent="0.25">
      <c r="A1035" s="222">
        <v>2600080153</v>
      </c>
      <c r="B1035" s="222" t="s">
        <v>7322</v>
      </c>
      <c r="C1035" s="222" t="s">
        <v>980</v>
      </c>
      <c r="D1035" s="222" t="s">
        <v>801</v>
      </c>
      <c r="E1035" s="223">
        <v>12</v>
      </c>
    </row>
    <row r="1036" spans="1:5" x14ac:dyDescent="0.25">
      <c r="A1036" s="224">
        <v>2600080154</v>
      </c>
      <c r="B1036" s="224" t="s">
        <v>7323</v>
      </c>
      <c r="C1036" s="224" t="s">
        <v>980</v>
      </c>
      <c r="D1036" s="224" t="s">
        <v>801</v>
      </c>
      <c r="E1036" s="225">
        <v>12</v>
      </c>
    </row>
    <row r="1037" spans="1:5" x14ac:dyDescent="0.25">
      <c r="A1037" s="222">
        <v>2600080155</v>
      </c>
      <c r="B1037" s="222" t="s">
        <v>7324</v>
      </c>
      <c r="C1037" s="222" t="s">
        <v>980</v>
      </c>
      <c r="D1037" s="222" t="s">
        <v>801</v>
      </c>
      <c r="E1037" s="223">
        <v>12</v>
      </c>
    </row>
    <row r="1038" spans="1:5" x14ac:dyDescent="0.25">
      <c r="A1038" s="224">
        <v>2600080156</v>
      </c>
      <c r="B1038" s="224" t="s">
        <v>7325</v>
      </c>
      <c r="C1038" s="224" t="s">
        <v>980</v>
      </c>
      <c r="D1038" s="224" t="s">
        <v>801</v>
      </c>
      <c r="E1038" s="225">
        <v>12</v>
      </c>
    </row>
    <row r="1039" spans="1:5" x14ac:dyDescent="0.25">
      <c r="A1039" s="222">
        <v>2600080157</v>
      </c>
      <c r="B1039" s="222" t="s">
        <v>7326</v>
      </c>
      <c r="C1039" s="222" t="s">
        <v>980</v>
      </c>
      <c r="D1039" s="222" t="s">
        <v>801</v>
      </c>
      <c r="E1039" s="223">
        <v>12</v>
      </c>
    </row>
    <row r="1040" spans="1:5" x14ac:dyDescent="0.25">
      <c r="A1040" s="224">
        <v>2600080158</v>
      </c>
      <c r="B1040" s="224" t="s">
        <v>7327</v>
      </c>
      <c r="C1040" s="224" t="s">
        <v>980</v>
      </c>
      <c r="D1040" s="224" t="s">
        <v>801</v>
      </c>
      <c r="E1040" s="225">
        <v>12</v>
      </c>
    </row>
    <row r="1041" spans="1:5" x14ac:dyDescent="0.25">
      <c r="A1041" s="222">
        <v>2600080159</v>
      </c>
      <c r="B1041" s="222" t="s">
        <v>7328</v>
      </c>
      <c r="C1041" s="222" t="s">
        <v>980</v>
      </c>
      <c r="D1041" s="222" t="s">
        <v>801</v>
      </c>
      <c r="E1041" s="223">
        <v>12</v>
      </c>
    </row>
    <row r="1042" spans="1:5" x14ac:dyDescent="0.25">
      <c r="A1042" s="224">
        <v>2600080160</v>
      </c>
      <c r="B1042" s="224" t="s">
        <v>7329</v>
      </c>
      <c r="C1042" s="224" t="s">
        <v>980</v>
      </c>
      <c r="D1042" s="224" t="s">
        <v>801</v>
      </c>
      <c r="E1042" s="225">
        <v>12</v>
      </c>
    </row>
    <row r="1043" spans="1:5" x14ac:dyDescent="0.25">
      <c r="A1043" s="222">
        <v>2600080161</v>
      </c>
      <c r="B1043" s="222" t="s">
        <v>7330</v>
      </c>
      <c r="C1043" s="222" t="s">
        <v>980</v>
      </c>
      <c r="D1043" s="222" t="s">
        <v>801</v>
      </c>
      <c r="E1043" s="223">
        <v>12</v>
      </c>
    </row>
    <row r="1044" spans="1:5" x14ac:dyDescent="0.25">
      <c r="A1044" s="224">
        <v>2600080162</v>
      </c>
      <c r="B1044" s="224" t="s">
        <v>7331</v>
      </c>
      <c r="C1044" s="224" t="s">
        <v>980</v>
      </c>
      <c r="D1044" s="224" t="s">
        <v>801</v>
      </c>
      <c r="E1044" s="225">
        <v>6</v>
      </c>
    </row>
    <row r="1045" spans="1:5" x14ac:dyDescent="0.25">
      <c r="A1045" s="222">
        <v>2600080163</v>
      </c>
      <c r="B1045" s="222" t="s">
        <v>7332</v>
      </c>
      <c r="C1045" s="222" t="s">
        <v>980</v>
      </c>
      <c r="D1045" s="222" t="s">
        <v>801</v>
      </c>
      <c r="E1045" s="223">
        <v>6</v>
      </c>
    </row>
    <row r="1046" spans="1:5" x14ac:dyDescent="0.25">
      <c r="A1046" s="224">
        <v>2600080164</v>
      </c>
      <c r="B1046" s="224" t="s">
        <v>7333</v>
      </c>
      <c r="C1046" s="224" t="s">
        <v>980</v>
      </c>
      <c r="D1046" s="224" t="s">
        <v>801</v>
      </c>
      <c r="E1046" s="225">
        <v>6</v>
      </c>
    </row>
    <row r="1047" spans="1:5" x14ac:dyDescent="0.25">
      <c r="A1047" s="222">
        <v>2600080165</v>
      </c>
      <c r="B1047" s="222" t="s">
        <v>7334</v>
      </c>
      <c r="C1047" s="222" t="s">
        <v>980</v>
      </c>
      <c r="D1047" s="222" t="s">
        <v>801</v>
      </c>
      <c r="E1047" s="223">
        <v>6</v>
      </c>
    </row>
    <row r="1048" spans="1:5" x14ac:dyDescent="0.25">
      <c r="A1048" s="224">
        <v>2600080166</v>
      </c>
      <c r="B1048" s="224" t="s">
        <v>8389</v>
      </c>
      <c r="C1048" s="224" t="s">
        <v>980</v>
      </c>
      <c r="D1048" s="224" t="s">
        <v>801</v>
      </c>
      <c r="E1048" s="225">
        <v>12</v>
      </c>
    </row>
    <row r="1049" spans="1:5" x14ac:dyDescent="0.25">
      <c r="A1049" s="222">
        <v>2600080167</v>
      </c>
      <c r="B1049" s="222" t="s">
        <v>8390</v>
      </c>
      <c r="C1049" s="222" t="s">
        <v>980</v>
      </c>
      <c r="D1049" s="222" t="s">
        <v>801</v>
      </c>
      <c r="E1049" s="223">
        <v>12</v>
      </c>
    </row>
    <row r="1050" spans="1:5" x14ac:dyDescent="0.25">
      <c r="A1050" s="224">
        <v>2600080168</v>
      </c>
      <c r="B1050" s="224" t="s">
        <v>8391</v>
      </c>
      <c r="C1050" s="224" t="s">
        <v>980</v>
      </c>
      <c r="D1050" s="224" t="s">
        <v>801</v>
      </c>
      <c r="E1050" s="225">
        <v>6</v>
      </c>
    </row>
    <row r="1051" spans="1:5" x14ac:dyDescent="0.25">
      <c r="A1051" s="222">
        <v>2600080169</v>
      </c>
      <c r="B1051" s="222" t="s">
        <v>8392</v>
      </c>
      <c r="C1051" s="222" t="s">
        <v>980</v>
      </c>
      <c r="D1051" s="222" t="s">
        <v>801</v>
      </c>
      <c r="E1051" s="223">
        <v>12</v>
      </c>
    </row>
    <row r="1052" spans="1:5" x14ac:dyDescent="0.25">
      <c r="A1052" s="224">
        <v>2600080170</v>
      </c>
      <c r="B1052" s="224" t="s">
        <v>8393</v>
      </c>
      <c r="C1052" s="224" t="s">
        <v>980</v>
      </c>
      <c r="D1052" s="224" t="s">
        <v>801</v>
      </c>
      <c r="E1052" s="225">
        <v>6</v>
      </c>
    </row>
    <row r="1053" spans="1:5" x14ac:dyDescent="0.25">
      <c r="A1053" s="222">
        <v>2600080171</v>
      </c>
      <c r="B1053" s="222" t="s">
        <v>8394</v>
      </c>
      <c r="C1053" s="222" t="s">
        <v>980</v>
      </c>
      <c r="D1053" s="222" t="s">
        <v>801</v>
      </c>
      <c r="E1053" s="223">
        <v>6</v>
      </c>
    </row>
    <row r="1054" spans="1:5" x14ac:dyDescent="0.25">
      <c r="A1054" s="224">
        <v>2600080172</v>
      </c>
      <c r="B1054" s="224" t="s">
        <v>8395</v>
      </c>
      <c r="C1054" s="224" t="s">
        <v>980</v>
      </c>
      <c r="D1054" s="224" t="s">
        <v>801</v>
      </c>
      <c r="E1054" s="225">
        <v>6</v>
      </c>
    </row>
    <row r="1055" spans="1:5" x14ac:dyDescent="0.25">
      <c r="A1055" s="222">
        <v>2600080173</v>
      </c>
      <c r="B1055" s="222" t="s">
        <v>8396</v>
      </c>
      <c r="C1055" s="222" t="s">
        <v>980</v>
      </c>
      <c r="D1055" s="222" t="s">
        <v>801</v>
      </c>
      <c r="E1055" s="223">
        <v>12</v>
      </c>
    </row>
    <row r="1056" spans="1:5" x14ac:dyDescent="0.25">
      <c r="A1056" s="224">
        <v>2600080174</v>
      </c>
      <c r="B1056" s="224" t="s">
        <v>8397</v>
      </c>
      <c r="C1056" s="224" t="s">
        <v>980</v>
      </c>
      <c r="D1056" s="224" t="s">
        <v>801</v>
      </c>
      <c r="E1056" s="225">
        <v>12</v>
      </c>
    </row>
    <row r="1057" spans="1:5" x14ac:dyDescent="0.25">
      <c r="A1057" s="222">
        <v>2600080175</v>
      </c>
      <c r="B1057" s="222" t="s">
        <v>8398</v>
      </c>
      <c r="C1057" s="222" t="s">
        <v>980</v>
      </c>
      <c r="D1057" s="222" t="s">
        <v>801</v>
      </c>
      <c r="E1057" s="223">
        <v>6</v>
      </c>
    </row>
    <row r="1058" spans="1:5" x14ac:dyDescent="0.25">
      <c r="A1058" s="224">
        <v>2600080176</v>
      </c>
      <c r="B1058" s="224" t="s">
        <v>8399</v>
      </c>
      <c r="C1058" s="224" t="s">
        <v>980</v>
      </c>
      <c r="D1058" s="224" t="s">
        <v>801</v>
      </c>
      <c r="E1058" s="225">
        <v>6</v>
      </c>
    </row>
    <row r="1059" spans="1:5" x14ac:dyDescent="0.25">
      <c r="A1059" s="222">
        <v>2600080177</v>
      </c>
      <c r="B1059" s="222" t="s">
        <v>8400</v>
      </c>
      <c r="C1059" s="222" t="s">
        <v>980</v>
      </c>
      <c r="D1059" s="222" t="s">
        <v>801</v>
      </c>
      <c r="E1059" s="223">
        <v>6</v>
      </c>
    </row>
    <row r="1060" spans="1:5" x14ac:dyDescent="0.25">
      <c r="A1060" s="224">
        <v>2600080178</v>
      </c>
      <c r="B1060" s="224" t="s">
        <v>8401</v>
      </c>
      <c r="C1060" s="224" t="s">
        <v>980</v>
      </c>
      <c r="D1060" s="224" t="s">
        <v>801</v>
      </c>
      <c r="E1060" s="225">
        <v>6</v>
      </c>
    </row>
    <row r="1061" spans="1:5" x14ac:dyDescent="0.25">
      <c r="A1061" s="222">
        <v>2600080179</v>
      </c>
      <c r="B1061" s="222" t="s">
        <v>8402</v>
      </c>
      <c r="C1061" s="222" t="s">
        <v>980</v>
      </c>
      <c r="D1061" s="222" t="s">
        <v>801</v>
      </c>
      <c r="E1061" s="223">
        <v>6</v>
      </c>
    </row>
    <row r="1062" spans="1:5" x14ac:dyDescent="0.25">
      <c r="A1062" s="224">
        <v>2600080180</v>
      </c>
      <c r="B1062" s="224" t="s">
        <v>8403</v>
      </c>
      <c r="C1062" s="224" t="s">
        <v>980</v>
      </c>
      <c r="D1062" s="224" t="s">
        <v>801</v>
      </c>
      <c r="E1062" s="225">
        <v>12</v>
      </c>
    </row>
    <row r="1063" spans="1:5" x14ac:dyDescent="0.25">
      <c r="A1063" s="222">
        <v>2600080181</v>
      </c>
      <c r="B1063" s="222" t="s">
        <v>8404</v>
      </c>
      <c r="C1063" s="222" t="s">
        <v>980</v>
      </c>
      <c r="D1063" s="222" t="s">
        <v>801</v>
      </c>
      <c r="E1063" s="223">
        <v>12</v>
      </c>
    </row>
    <row r="1064" spans="1:5" x14ac:dyDescent="0.25">
      <c r="A1064" s="224">
        <v>2600080182</v>
      </c>
      <c r="B1064" s="224" t="s">
        <v>8405</v>
      </c>
      <c r="C1064" s="224" t="s">
        <v>980</v>
      </c>
      <c r="D1064" s="224" t="s">
        <v>801</v>
      </c>
      <c r="E1064" s="225">
        <v>12</v>
      </c>
    </row>
    <row r="1065" spans="1:5" x14ac:dyDescent="0.25">
      <c r="A1065" s="222">
        <v>2600080183</v>
      </c>
      <c r="B1065" s="222" t="s">
        <v>8406</v>
      </c>
      <c r="C1065" s="222" t="s">
        <v>980</v>
      </c>
      <c r="D1065" s="222" t="s">
        <v>801</v>
      </c>
      <c r="E1065" s="223">
        <v>6</v>
      </c>
    </row>
    <row r="1066" spans="1:5" x14ac:dyDescent="0.25">
      <c r="A1066" s="224">
        <v>2600080184</v>
      </c>
      <c r="B1066" s="224" t="s">
        <v>7980</v>
      </c>
      <c r="C1066" s="224" t="s">
        <v>980</v>
      </c>
      <c r="D1066" s="224" t="s">
        <v>801</v>
      </c>
      <c r="E1066" s="225">
        <v>24</v>
      </c>
    </row>
    <row r="1067" spans="1:5" x14ac:dyDescent="0.25">
      <c r="A1067" s="222">
        <v>2600080185</v>
      </c>
      <c r="B1067" s="222" t="s">
        <v>8407</v>
      </c>
      <c r="C1067" s="222" t="s">
        <v>980</v>
      </c>
      <c r="D1067" s="222" t="s">
        <v>801</v>
      </c>
      <c r="E1067" s="223">
        <v>12</v>
      </c>
    </row>
    <row r="1068" spans="1:5" x14ac:dyDescent="0.25">
      <c r="A1068" s="224">
        <v>2600080186</v>
      </c>
      <c r="B1068" s="224" t="s">
        <v>8408</v>
      </c>
      <c r="C1068" s="224" t="s">
        <v>980</v>
      </c>
      <c r="D1068" s="224" t="s">
        <v>801</v>
      </c>
      <c r="E1068" s="225">
        <v>6</v>
      </c>
    </row>
    <row r="1069" spans="1:5" x14ac:dyDescent="0.25">
      <c r="A1069" s="222">
        <v>2600080187</v>
      </c>
      <c r="B1069" s="222" t="s">
        <v>8409</v>
      </c>
      <c r="C1069" s="222" t="s">
        <v>980</v>
      </c>
      <c r="D1069" s="222" t="s">
        <v>801</v>
      </c>
      <c r="E1069" s="223">
        <v>6</v>
      </c>
    </row>
    <row r="1070" spans="1:5" x14ac:dyDescent="0.25">
      <c r="A1070" s="224">
        <v>2600080188</v>
      </c>
      <c r="B1070" s="224" t="s">
        <v>9973</v>
      </c>
      <c r="C1070" s="224" t="s">
        <v>980</v>
      </c>
      <c r="D1070" s="224" t="s">
        <v>801</v>
      </c>
      <c r="E1070" s="225">
        <v>24</v>
      </c>
    </row>
    <row r="1071" spans="1:5" x14ac:dyDescent="0.25">
      <c r="A1071" s="222">
        <v>2600080189</v>
      </c>
      <c r="B1071" s="222" t="s">
        <v>9974</v>
      </c>
      <c r="C1071" s="222" t="s">
        <v>980</v>
      </c>
      <c r="D1071" s="222" t="s">
        <v>801</v>
      </c>
      <c r="E1071" s="223">
        <v>12</v>
      </c>
    </row>
    <row r="1072" spans="1:5" x14ac:dyDescent="0.25">
      <c r="A1072" s="224">
        <v>2600080190</v>
      </c>
      <c r="B1072" s="224" t="s">
        <v>9975</v>
      </c>
      <c r="C1072" s="224" t="s">
        <v>980</v>
      </c>
      <c r="D1072" s="224" t="s">
        <v>801</v>
      </c>
      <c r="E1072" s="225">
        <v>12</v>
      </c>
    </row>
    <row r="1073" spans="1:5" x14ac:dyDescent="0.25">
      <c r="A1073" s="222">
        <v>2600080191</v>
      </c>
      <c r="B1073" s="222" t="s">
        <v>9976</v>
      </c>
      <c r="C1073" s="222" t="s">
        <v>980</v>
      </c>
      <c r="D1073" s="222" t="s">
        <v>801</v>
      </c>
      <c r="E1073" s="223">
        <v>12</v>
      </c>
    </row>
    <row r="1074" spans="1:5" x14ac:dyDescent="0.25">
      <c r="A1074" s="224">
        <v>2600080192</v>
      </c>
      <c r="B1074" s="224" t="s">
        <v>9977</v>
      </c>
      <c r="C1074" s="224" t="s">
        <v>980</v>
      </c>
      <c r="D1074" s="224" t="s">
        <v>801</v>
      </c>
      <c r="E1074" s="225">
        <v>12</v>
      </c>
    </row>
    <row r="1075" spans="1:5" x14ac:dyDescent="0.25">
      <c r="A1075" s="222">
        <v>2600080193</v>
      </c>
      <c r="B1075" s="222" t="s">
        <v>8353</v>
      </c>
      <c r="C1075" s="222" t="s">
        <v>980</v>
      </c>
      <c r="D1075" s="222" t="s">
        <v>801</v>
      </c>
      <c r="E1075" s="223">
        <v>6</v>
      </c>
    </row>
    <row r="1076" spans="1:5" x14ac:dyDescent="0.25">
      <c r="A1076" s="224">
        <v>2600080194</v>
      </c>
      <c r="B1076" s="224" t="s">
        <v>8354</v>
      </c>
      <c r="C1076" s="224" t="s">
        <v>980</v>
      </c>
      <c r="D1076" s="224" t="s">
        <v>801</v>
      </c>
      <c r="E1076" s="225">
        <v>6</v>
      </c>
    </row>
    <row r="1077" spans="1:5" x14ac:dyDescent="0.25">
      <c r="A1077" s="222">
        <v>2600080195</v>
      </c>
      <c r="B1077" s="222" t="s">
        <v>8355</v>
      </c>
      <c r="C1077" s="222" t="s">
        <v>980</v>
      </c>
      <c r="D1077" s="222" t="s">
        <v>801</v>
      </c>
      <c r="E1077" s="223">
        <v>6</v>
      </c>
    </row>
    <row r="1078" spans="1:5" x14ac:dyDescent="0.25">
      <c r="A1078" s="224">
        <v>2600080196</v>
      </c>
      <c r="B1078" s="224" t="s">
        <v>8356</v>
      </c>
      <c r="C1078" s="224" t="s">
        <v>980</v>
      </c>
      <c r="D1078" s="224" t="s">
        <v>801</v>
      </c>
      <c r="E1078" s="225">
        <v>6</v>
      </c>
    </row>
    <row r="1079" spans="1:5" x14ac:dyDescent="0.25">
      <c r="A1079" s="222">
        <v>2600090001</v>
      </c>
      <c r="B1079" s="222" t="s">
        <v>1849</v>
      </c>
      <c r="C1079" s="222" t="s">
        <v>980</v>
      </c>
      <c r="D1079" s="222" t="s">
        <v>801</v>
      </c>
      <c r="E1079" s="223">
        <v>6</v>
      </c>
    </row>
    <row r="1080" spans="1:5" x14ac:dyDescent="0.25">
      <c r="A1080" s="224">
        <v>2600090002</v>
      </c>
      <c r="B1080" s="224" t="s">
        <v>1850</v>
      </c>
      <c r="C1080" s="224" t="s">
        <v>980</v>
      </c>
      <c r="D1080" s="224" t="s">
        <v>801</v>
      </c>
      <c r="E1080" s="225">
        <v>6</v>
      </c>
    </row>
    <row r="1081" spans="1:5" x14ac:dyDescent="0.25">
      <c r="A1081" s="222">
        <v>2600090003</v>
      </c>
      <c r="B1081" s="222" t="s">
        <v>1851</v>
      </c>
      <c r="C1081" s="222" t="s">
        <v>980</v>
      </c>
      <c r="D1081" s="222" t="s">
        <v>801</v>
      </c>
      <c r="E1081" s="223">
        <v>6</v>
      </c>
    </row>
    <row r="1082" spans="1:5" x14ac:dyDescent="0.25">
      <c r="A1082" s="224">
        <v>2600090004</v>
      </c>
      <c r="B1082" s="224" t="s">
        <v>1852</v>
      </c>
      <c r="C1082" s="224" t="s">
        <v>980</v>
      </c>
      <c r="D1082" s="224" t="s">
        <v>801</v>
      </c>
      <c r="E1082" s="225">
        <v>6</v>
      </c>
    </row>
    <row r="1083" spans="1:5" x14ac:dyDescent="0.25">
      <c r="A1083" s="222">
        <v>2600090005</v>
      </c>
      <c r="B1083" s="222" t="s">
        <v>1853</v>
      </c>
      <c r="C1083" s="222" t="s">
        <v>980</v>
      </c>
      <c r="D1083" s="222" t="s">
        <v>801</v>
      </c>
      <c r="E1083" s="223">
        <v>6</v>
      </c>
    </row>
    <row r="1084" spans="1:5" x14ac:dyDescent="0.25">
      <c r="A1084" s="224">
        <v>2600090006</v>
      </c>
      <c r="B1084" s="224" t="s">
        <v>1854</v>
      </c>
      <c r="C1084" s="224" t="s">
        <v>980</v>
      </c>
      <c r="D1084" s="224" t="s">
        <v>801</v>
      </c>
      <c r="E1084" s="225">
        <v>6</v>
      </c>
    </row>
    <row r="1085" spans="1:5" x14ac:dyDescent="0.25">
      <c r="A1085" s="222">
        <v>2600090007</v>
      </c>
      <c r="B1085" s="222" t="s">
        <v>1855</v>
      </c>
      <c r="C1085" s="222" t="s">
        <v>980</v>
      </c>
      <c r="D1085" s="222" t="s">
        <v>801</v>
      </c>
      <c r="E1085" s="223">
        <v>6</v>
      </c>
    </row>
    <row r="1086" spans="1:5" x14ac:dyDescent="0.25">
      <c r="A1086" s="224">
        <v>2600090008</v>
      </c>
      <c r="B1086" s="224" t="s">
        <v>1856</v>
      </c>
      <c r="C1086" s="224" t="s">
        <v>980</v>
      </c>
      <c r="D1086" s="224" t="s">
        <v>801</v>
      </c>
      <c r="E1086" s="225">
        <v>6</v>
      </c>
    </row>
    <row r="1087" spans="1:5" x14ac:dyDescent="0.25">
      <c r="A1087" s="222">
        <v>2600090009</v>
      </c>
      <c r="B1087" s="222" t="s">
        <v>1857</v>
      </c>
      <c r="C1087" s="222" t="s">
        <v>980</v>
      </c>
      <c r="D1087" s="222" t="s">
        <v>801</v>
      </c>
      <c r="E1087" s="223">
        <v>6</v>
      </c>
    </row>
    <row r="1088" spans="1:5" x14ac:dyDescent="0.25">
      <c r="A1088" s="224">
        <v>2600090010</v>
      </c>
      <c r="B1088" s="224" t="s">
        <v>1858</v>
      </c>
      <c r="C1088" s="224" t="s">
        <v>980</v>
      </c>
      <c r="D1088" s="224" t="s">
        <v>801</v>
      </c>
      <c r="E1088" s="225">
        <v>6</v>
      </c>
    </row>
    <row r="1089" spans="1:5" x14ac:dyDescent="0.25">
      <c r="A1089" s="222">
        <v>2600090011</v>
      </c>
      <c r="B1089" s="222" t="s">
        <v>1859</v>
      </c>
      <c r="C1089" s="222" t="s">
        <v>980</v>
      </c>
      <c r="D1089" s="222" t="s">
        <v>801</v>
      </c>
      <c r="E1089" s="223">
        <v>6</v>
      </c>
    </row>
    <row r="1090" spans="1:5" x14ac:dyDescent="0.25">
      <c r="A1090" s="224">
        <v>2600090012</v>
      </c>
      <c r="B1090" s="224" t="s">
        <v>1860</v>
      </c>
      <c r="C1090" s="224" t="s">
        <v>980</v>
      </c>
      <c r="D1090" s="224" t="s">
        <v>801</v>
      </c>
      <c r="E1090" s="225">
        <v>6</v>
      </c>
    </row>
    <row r="1091" spans="1:5" x14ac:dyDescent="0.25">
      <c r="A1091" s="222">
        <v>2600090013</v>
      </c>
      <c r="B1091" s="222" t="s">
        <v>1861</v>
      </c>
      <c r="C1091" s="222" t="s">
        <v>980</v>
      </c>
      <c r="D1091" s="222" t="s">
        <v>801</v>
      </c>
      <c r="E1091" s="223">
        <v>6</v>
      </c>
    </row>
    <row r="1092" spans="1:5" x14ac:dyDescent="0.25">
      <c r="A1092" s="224">
        <v>2600090014</v>
      </c>
      <c r="B1092" s="224" t="s">
        <v>9392</v>
      </c>
      <c r="C1092" s="224" t="s">
        <v>980</v>
      </c>
      <c r="D1092" s="224" t="s">
        <v>801</v>
      </c>
      <c r="E1092" s="225">
        <v>6</v>
      </c>
    </row>
    <row r="1093" spans="1:5" x14ac:dyDescent="0.25">
      <c r="A1093" s="222">
        <v>2600090015</v>
      </c>
      <c r="B1093" s="222" t="s">
        <v>9978</v>
      </c>
      <c r="C1093" s="222" t="s">
        <v>980</v>
      </c>
      <c r="D1093" s="222" t="s">
        <v>801</v>
      </c>
      <c r="E1093" s="223">
        <v>6</v>
      </c>
    </row>
    <row r="1094" spans="1:5" x14ac:dyDescent="0.25">
      <c r="A1094" s="224">
        <v>2600090016</v>
      </c>
      <c r="B1094" s="224" t="s">
        <v>1862</v>
      </c>
      <c r="C1094" s="224" t="s">
        <v>980</v>
      </c>
      <c r="D1094" s="224" t="s">
        <v>801</v>
      </c>
      <c r="E1094" s="225">
        <v>6</v>
      </c>
    </row>
    <row r="1095" spans="1:5" x14ac:dyDescent="0.25">
      <c r="A1095" s="222">
        <v>2600090017</v>
      </c>
      <c r="B1095" s="222" t="s">
        <v>1863</v>
      </c>
      <c r="C1095" s="222" t="s">
        <v>980</v>
      </c>
      <c r="D1095" s="222" t="s">
        <v>801</v>
      </c>
      <c r="E1095" s="223">
        <v>6</v>
      </c>
    </row>
    <row r="1096" spans="1:5" x14ac:dyDescent="0.25">
      <c r="A1096" s="224">
        <v>2600090018</v>
      </c>
      <c r="B1096" s="224" t="s">
        <v>1864</v>
      </c>
      <c r="C1096" s="224" t="s">
        <v>980</v>
      </c>
      <c r="D1096" s="224" t="s">
        <v>801</v>
      </c>
      <c r="E1096" s="225">
        <v>6</v>
      </c>
    </row>
    <row r="1097" spans="1:5" x14ac:dyDescent="0.25">
      <c r="A1097" s="222">
        <v>2600090019</v>
      </c>
      <c r="B1097" s="222" t="s">
        <v>1865</v>
      </c>
      <c r="C1097" s="222" t="s">
        <v>980</v>
      </c>
      <c r="D1097" s="222" t="s">
        <v>801</v>
      </c>
      <c r="E1097" s="223">
        <v>6</v>
      </c>
    </row>
    <row r="1098" spans="1:5" x14ac:dyDescent="0.25">
      <c r="A1098" s="224">
        <v>2600090020</v>
      </c>
      <c r="B1098" s="224" t="s">
        <v>1866</v>
      </c>
      <c r="C1098" s="224" t="s">
        <v>980</v>
      </c>
      <c r="D1098" s="224" t="s">
        <v>801</v>
      </c>
      <c r="E1098" s="225">
        <v>6</v>
      </c>
    </row>
    <row r="1099" spans="1:5" x14ac:dyDescent="0.25">
      <c r="A1099" s="222">
        <v>2600090021</v>
      </c>
      <c r="B1099" s="222" t="s">
        <v>1867</v>
      </c>
      <c r="C1099" s="222" t="s">
        <v>980</v>
      </c>
      <c r="D1099" s="222" t="s">
        <v>801</v>
      </c>
      <c r="E1099" s="223">
        <v>6</v>
      </c>
    </row>
    <row r="1100" spans="1:5" x14ac:dyDescent="0.25">
      <c r="A1100" s="224">
        <v>2600090022</v>
      </c>
      <c r="B1100" s="224" t="s">
        <v>1868</v>
      </c>
      <c r="C1100" s="224" t="s">
        <v>980</v>
      </c>
      <c r="D1100" s="224" t="s">
        <v>801</v>
      </c>
      <c r="E1100" s="225">
        <v>6</v>
      </c>
    </row>
    <row r="1101" spans="1:5" x14ac:dyDescent="0.25">
      <c r="A1101" s="222">
        <v>2600090023</v>
      </c>
      <c r="B1101" s="222" t="s">
        <v>4228</v>
      </c>
      <c r="C1101" s="222" t="s">
        <v>980</v>
      </c>
      <c r="D1101" s="222" t="s">
        <v>801</v>
      </c>
      <c r="E1101" s="223">
        <v>6</v>
      </c>
    </row>
    <row r="1102" spans="1:5" x14ac:dyDescent="0.25">
      <c r="A1102" s="224">
        <v>2600090024</v>
      </c>
      <c r="B1102" s="224" t="s">
        <v>5060</v>
      </c>
      <c r="C1102" s="224" t="s">
        <v>980</v>
      </c>
      <c r="D1102" s="224" t="s">
        <v>801</v>
      </c>
      <c r="E1102" s="225">
        <v>6</v>
      </c>
    </row>
    <row r="1103" spans="1:5" x14ac:dyDescent="0.25">
      <c r="A1103" s="222">
        <v>2600090025</v>
      </c>
      <c r="B1103" s="222" t="s">
        <v>5531</v>
      </c>
      <c r="C1103" s="222" t="s">
        <v>980</v>
      </c>
      <c r="D1103" s="222" t="s">
        <v>801</v>
      </c>
      <c r="E1103" s="223">
        <v>6</v>
      </c>
    </row>
    <row r="1104" spans="1:5" x14ac:dyDescent="0.25">
      <c r="A1104" s="224">
        <v>2600090026</v>
      </c>
      <c r="B1104" s="224" t="s">
        <v>6241</v>
      </c>
      <c r="C1104" s="224" t="s">
        <v>980</v>
      </c>
      <c r="D1104" s="224" t="s">
        <v>801</v>
      </c>
      <c r="E1104" s="225">
        <v>6</v>
      </c>
    </row>
    <row r="1105" spans="1:5" x14ac:dyDescent="0.25">
      <c r="A1105" s="222">
        <v>2600090027</v>
      </c>
      <c r="B1105" s="222" t="s">
        <v>6242</v>
      </c>
      <c r="C1105" s="222" t="s">
        <v>980</v>
      </c>
      <c r="D1105" s="222" t="s">
        <v>801</v>
      </c>
      <c r="E1105" s="223">
        <v>6</v>
      </c>
    </row>
    <row r="1106" spans="1:5" x14ac:dyDescent="0.25">
      <c r="A1106" s="224">
        <v>2600090028</v>
      </c>
      <c r="B1106" s="224" t="s">
        <v>6243</v>
      </c>
      <c r="C1106" s="224" t="s">
        <v>980</v>
      </c>
      <c r="D1106" s="224" t="s">
        <v>801</v>
      </c>
      <c r="E1106" s="225">
        <v>6</v>
      </c>
    </row>
    <row r="1107" spans="1:5" x14ac:dyDescent="0.25">
      <c r="A1107" s="222">
        <v>2600090029</v>
      </c>
      <c r="B1107" s="222" t="s">
        <v>6244</v>
      </c>
      <c r="C1107" s="222" t="s">
        <v>980</v>
      </c>
      <c r="D1107" s="222" t="s">
        <v>801</v>
      </c>
      <c r="E1107" s="223">
        <v>6</v>
      </c>
    </row>
    <row r="1108" spans="1:5" x14ac:dyDescent="0.25">
      <c r="A1108" s="224">
        <v>2600090030</v>
      </c>
      <c r="B1108" s="224" t="s">
        <v>6245</v>
      </c>
      <c r="C1108" s="224" t="s">
        <v>980</v>
      </c>
      <c r="D1108" s="224" t="s">
        <v>801</v>
      </c>
      <c r="E1108" s="225">
        <v>6</v>
      </c>
    </row>
    <row r="1109" spans="1:5" x14ac:dyDescent="0.25">
      <c r="A1109" s="222">
        <v>2600090031</v>
      </c>
      <c r="B1109" s="222" t="s">
        <v>6246</v>
      </c>
      <c r="C1109" s="222" t="s">
        <v>980</v>
      </c>
      <c r="D1109" s="222" t="s">
        <v>801</v>
      </c>
      <c r="E1109" s="223">
        <v>12</v>
      </c>
    </row>
    <row r="1110" spans="1:5" x14ac:dyDescent="0.25">
      <c r="A1110" s="224">
        <v>2600090032</v>
      </c>
      <c r="B1110" s="224" t="s">
        <v>8410</v>
      </c>
      <c r="C1110" s="224" t="s">
        <v>980</v>
      </c>
      <c r="D1110" s="224" t="s">
        <v>801</v>
      </c>
      <c r="E1110" s="225">
        <v>6</v>
      </c>
    </row>
    <row r="1111" spans="1:5" x14ac:dyDescent="0.25">
      <c r="A1111" s="222">
        <v>2600090033</v>
      </c>
      <c r="B1111" s="222" t="s">
        <v>9979</v>
      </c>
      <c r="C1111" s="222" t="s">
        <v>980</v>
      </c>
      <c r="D1111" s="222" t="s">
        <v>801</v>
      </c>
      <c r="E1111" s="223">
        <v>6</v>
      </c>
    </row>
    <row r="1112" spans="1:5" x14ac:dyDescent="0.25">
      <c r="A1112" s="224">
        <v>2600090034</v>
      </c>
      <c r="B1112" s="224" t="s">
        <v>9980</v>
      </c>
      <c r="C1112" s="224" t="s">
        <v>980</v>
      </c>
      <c r="D1112" s="224" t="s">
        <v>801</v>
      </c>
      <c r="E1112" s="225">
        <v>6</v>
      </c>
    </row>
    <row r="1113" spans="1:5" x14ac:dyDescent="0.25">
      <c r="A1113" s="222">
        <v>2600100001</v>
      </c>
      <c r="B1113" s="222" t="s">
        <v>1869</v>
      </c>
      <c r="C1113" s="222" t="s">
        <v>980</v>
      </c>
      <c r="D1113" s="222" t="s">
        <v>801</v>
      </c>
      <c r="E1113" s="223">
        <v>6</v>
      </c>
    </row>
    <row r="1114" spans="1:5" x14ac:dyDescent="0.25">
      <c r="A1114" s="224">
        <v>2600100002</v>
      </c>
      <c r="B1114" s="224" t="s">
        <v>1870</v>
      </c>
      <c r="C1114" s="224" t="s">
        <v>980</v>
      </c>
      <c r="D1114" s="224" t="s">
        <v>801</v>
      </c>
      <c r="E1114" s="225">
        <v>12</v>
      </c>
    </row>
    <row r="1115" spans="1:5" x14ac:dyDescent="0.25">
      <c r="A1115" s="222">
        <v>2600100003</v>
      </c>
      <c r="B1115" s="222" t="s">
        <v>986</v>
      </c>
      <c r="C1115" s="222" t="s">
        <v>980</v>
      </c>
      <c r="D1115" s="222" t="s">
        <v>801</v>
      </c>
      <c r="E1115" s="223">
        <v>12</v>
      </c>
    </row>
    <row r="1116" spans="1:5" x14ac:dyDescent="0.25">
      <c r="A1116" s="224">
        <v>2600100004</v>
      </c>
      <c r="B1116" s="224" t="s">
        <v>987</v>
      </c>
      <c r="C1116" s="224" t="s">
        <v>980</v>
      </c>
      <c r="D1116" s="224" t="s">
        <v>801</v>
      </c>
      <c r="E1116" s="225">
        <v>12</v>
      </c>
    </row>
    <row r="1117" spans="1:5" x14ac:dyDescent="0.25">
      <c r="A1117" s="222">
        <v>2600100005</v>
      </c>
      <c r="B1117" s="222" t="s">
        <v>988</v>
      </c>
      <c r="C1117" s="222" t="s">
        <v>980</v>
      </c>
      <c r="D1117" s="222" t="s">
        <v>801</v>
      </c>
      <c r="E1117" s="223">
        <v>12</v>
      </c>
    </row>
    <row r="1118" spans="1:5" x14ac:dyDescent="0.25">
      <c r="A1118" s="224">
        <v>2600100006</v>
      </c>
      <c r="B1118" s="224" t="s">
        <v>1871</v>
      </c>
      <c r="C1118" s="224" t="s">
        <v>980</v>
      </c>
      <c r="D1118" s="224" t="s">
        <v>801</v>
      </c>
      <c r="E1118" s="225">
        <v>12</v>
      </c>
    </row>
    <row r="1119" spans="1:5" x14ac:dyDescent="0.25">
      <c r="A1119" s="222">
        <v>2600100007</v>
      </c>
      <c r="B1119" s="222" t="s">
        <v>1872</v>
      </c>
      <c r="C1119" s="222" t="s">
        <v>980</v>
      </c>
      <c r="D1119" s="222" t="s">
        <v>801</v>
      </c>
      <c r="E1119" s="223">
        <v>12</v>
      </c>
    </row>
    <row r="1120" spans="1:5" x14ac:dyDescent="0.25">
      <c r="A1120" s="224">
        <v>2600100008</v>
      </c>
      <c r="B1120" s="224" t="s">
        <v>989</v>
      </c>
      <c r="C1120" s="224" t="s">
        <v>980</v>
      </c>
      <c r="D1120" s="224" t="s">
        <v>801</v>
      </c>
      <c r="E1120" s="225">
        <v>12</v>
      </c>
    </row>
    <row r="1121" spans="1:5" x14ac:dyDescent="0.25">
      <c r="A1121" s="222">
        <v>2600100009</v>
      </c>
      <c r="B1121" s="222" t="s">
        <v>1873</v>
      </c>
      <c r="C1121" s="222" t="s">
        <v>980</v>
      </c>
      <c r="D1121" s="222" t="s">
        <v>801</v>
      </c>
      <c r="E1121" s="223">
        <v>12</v>
      </c>
    </row>
    <row r="1122" spans="1:5" x14ac:dyDescent="0.25">
      <c r="A1122" s="224">
        <v>2600100010</v>
      </c>
      <c r="B1122" s="224" t="s">
        <v>1874</v>
      </c>
      <c r="C1122" s="224" t="s">
        <v>980</v>
      </c>
      <c r="D1122" s="224" t="s">
        <v>801</v>
      </c>
      <c r="E1122" s="225">
        <v>6</v>
      </c>
    </row>
    <row r="1123" spans="1:5" x14ac:dyDescent="0.25">
      <c r="A1123" s="222">
        <v>2600100011</v>
      </c>
      <c r="B1123" s="222" t="s">
        <v>1875</v>
      </c>
      <c r="C1123" s="222" t="s">
        <v>980</v>
      </c>
      <c r="D1123" s="222" t="s">
        <v>801</v>
      </c>
      <c r="E1123" s="223">
        <v>12</v>
      </c>
    </row>
    <row r="1124" spans="1:5" x14ac:dyDescent="0.25">
      <c r="A1124" s="224">
        <v>2600100012</v>
      </c>
      <c r="B1124" s="224" t="s">
        <v>1876</v>
      </c>
      <c r="C1124" s="224" t="s">
        <v>980</v>
      </c>
      <c r="D1124" s="224" t="s">
        <v>801</v>
      </c>
      <c r="E1124" s="225">
        <v>12</v>
      </c>
    </row>
    <row r="1125" spans="1:5" x14ac:dyDescent="0.25">
      <c r="A1125" s="222">
        <v>2600100013</v>
      </c>
      <c r="B1125" s="222" t="s">
        <v>1877</v>
      </c>
      <c r="C1125" s="222" t="s">
        <v>980</v>
      </c>
      <c r="D1125" s="222" t="s">
        <v>801</v>
      </c>
      <c r="E1125" s="223">
        <v>6</v>
      </c>
    </row>
    <row r="1126" spans="1:5" x14ac:dyDescent="0.25">
      <c r="A1126" s="224">
        <v>2600100014</v>
      </c>
      <c r="B1126" s="224" t="s">
        <v>1878</v>
      </c>
      <c r="C1126" s="224" t="s">
        <v>980</v>
      </c>
      <c r="D1126" s="224" t="s">
        <v>801</v>
      </c>
      <c r="E1126" s="225">
        <v>12</v>
      </c>
    </row>
    <row r="1127" spans="1:5" x14ac:dyDescent="0.25">
      <c r="A1127" s="222">
        <v>2600100015</v>
      </c>
      <c r="B1127" s="222" t="s">
        <v>1879</v>
      </c>
      <c r="C1127" s="222" t="s">
        <v>980</v>
      </c>
      <c r="D1127" s="222" t="s">
        <v>801</v>
      </c>
      <c r="E1127" s="223">
        <v>12</v>
      </c>
    </row>
    <row r="1128" spans="1:5" x14ac:dyDescent="0.25">
      <c r="A1128" s="224">
        <v>2600100016</v>
      </c>
      <c r="B1128" s="224" t="s">
        <v>990</v>
      </c>
      <c r="C1128" s="224" t="s">
        <v>980</v>
      </c>
      <c r="D1128" s="224" t="s">
        <v>801</v>
      </c>
      <c r="E1128" s="225">
        <v>12</v>
      </c>
    </row>
    <row r="1129" spans="1:5" x14ac:dyDescent="0.25">
      <c r="A1129" s="222">
        <v>2600100017</v>
      </c>
      <c r="B1129" s="222" t="s">
        <v>3661</v>
      </c>
      <c r="C1129" s="222" t="s">
        <v>980</v>
      </c>
      <c r="D1129" s="222" t="s">
        <v>801</v>
      </c>
      <c r="E1129" s="223">
        <v>12</v>
      </c>
    </row>
    <row r="1130" spans="1:5" x14ac:dyDescent="0.25">
      <c r="A1130" s="224">
        <v>2600100018</v>
      </c>
      <c r="B1130" s="224" t="s">
        <v>1880</v>
      </c>
      <c r="C1130" s="224" t="s">
        <v>980</v>
      </c>
      <c r="D1130" s="224" t="s">
        <v>801</v>
      </c>
      <c r="E1130" s="225">
        <v>12</v>
      </c>
    </row>
    <row r="1131" spans="1:5" x14ac:dyDescent="0.25">
      <c r="A1131" s="222">
        <v>2600100019</v>
      </c>
      <c r="B1131" s="222" t="s">
        <v>1881</v>
      </c>
      <c r="C1131" s="222" t="s">
        <v>980</v>
      </c>
      <c r="D1131" s="222" t="s">
        <v>801</v>
      </c>
      <c r="E1131" s="223">
        <v>12</v>
      </c>
    </row>
    <row r="1132" spans="1:5" x14ac:dyDescent="0.25">
      <c r="A1132" s="224">
        <v>2600100020</v>
      </c>
      <c r="B1132" s="224" t="s">
        <v>1882</v>
      </c>
      <c r="C1132" s="224" t="s">
        <v>980</v>
      </c>
      <c r="D1132" s="224" t="s">
        <v>801</v>
      </c>
      <c r="E1132" s="225">
        <v>192</v>
      </c>
    </row>
    <row r="1133" spans="1:5" x14ac:dyDescent="0.25">
      <c r="A1133" s="222">
        <v>2600100021</v>
      </c>
      <c r="B1133" s="222" t="s">
        <v>1883</v>
      </c>
      <c r="C1133" s="222" t="s">
        <v>980</v>
      </c>
      <c r="D1133" s="222" t="s">
        <v>801</v>
      </c>
      <c r="E1133" s="223">
        <v>12</v>
      </c>
    </row>
    <row r="1134" spans="1:5" x14ac:dyDescent="0.25">
      <c r="A1134" s="224">
        <v>2600100022</v>
      </c>
      <c r="B1134" s="224" t="s">
        <v>1884</v>
      </c>
      <c r="C1134" s="224" t="s">
        <v>980</v>
      </c>
      <c r="D1134" s="224" t="s">
        <v>801</v>
      </c>
      <c r="E1134" s="225">
        <v>6</v>
      </c>
    </row>
    <row r="1135" spans="1:5" x14ac:dyDescent="0.25">
      <c r="A1135" s="222">
        <v>2600100023</v>
      </c>
      <c r="B1135" s="222" t="s">
        <v>1885</v>
      </c>
      <c r="C1135" s="222" t="s">
        <v>980</v>
      </c>
      <c r="D1135" s="222" t="s">
        <v>801</v>
      </c>
      <c r="E1135" s="223">
        <v>12</v>
      </c>
    </row>
    <row r="1136" spans="1:5" x14ac:dyDescent="0.25">
      <c r="A1136" s="224">
        <v>2600100024</v>
      </c>
      <c r="B1136" s="224" t="s">
        <v>1886</v>
      </c>
      <c r="C1136" s="224" t="s">
        <v>980</v>
      </c>
      <c r="D1136" s="224" t="s">
        <v>801</v>
      </c>
      <c r="E1136" s="225">
        <v>6</v>
      </c>
    </row>
    <row r="1137" spans="1:5" x14ac:dyDescent="0.25">
      <c r="A1137" s="222">
        <v>2600100025</v>
      </c>
      <c r="B1137" s="222" t="s">
        <v>1887</v>
      </c>
      <c r="C1137" s="222" t="s">
        <v>980</v>
      </c>
      <c r="D1137" s="222" t="s">
        <v>801</v>
      </c>
      <c r="E1137" s="223">
        <v>6</v>
      </c>
    </row>
    <row r="1138" spans="1:5" x14ac:dyDescent="0.25">
      <c r="A1138" s="224">
        <v>2600100026</v>
      </c>
      <c r="B1138" s="224" t="s">
        <v>1888</v>
      </c>
      <c r="C1138" s="224" t="s">
        <v>980</v>
      </c>
      <c r="D1138" s="224" t="s">
        <v>801</v>
      </c>
      <c r="E1138" s="225">
        <v>6</v>
      </c>
    </row>
    <row r="1139" spans="1:5" x14ac:dyDescent="0.25">
      <c r="A1139" s="222">
        <v>2600100027</v>
      </c>
      <c r="B1139" s="222" t="s">
        <v>1889</v>
      </c>
      <c r="C1139" s="222" t="s">
        <v>980</v>
      </c>
      <c r="D1139" s="222" t="s">
        <v>801</v>
      </c>
      <c r="E1139" s="223">
        <v>12</v>
      </c>
    </row>
    <row r="1140" spans="1:5" x14ac:dyDescent="0.25">
      <c r="A1140" s="224">
        <v>2600100028</v>
      </c>
      <c r="B1140" s="224" t="s">
        <v>1890</v>
      </c>
      <c r="C1140" s="224" t="s">
        <v>980</v>
      </c>
      <c r="D1140" s="224" t="s">
        <v>801</v>
      </c>
      <c r="E1140" s="225">
        <v>12</v>
      </c>
    </row>
    <row r="1141" spans="1:5" x14ac:dyDescent="0.25">
      <c r="A1141" s="222">
        <v>2600100029</v>
      </c>
      <c r="B1141" s="222" t="s">
        <v>1891</v>
      </c>
      <c r="C1141" s="222" t="s">
        <v>980</v>
      </c>
      <c r="D1141" s="222" t="s">
        <v>801</v>
      </c>
      <c r="E1141" s="223">
        <v>192</v>
      </c>
    </row>
    <row r="1142" spans="1:5" x14ac:dyDescent="0.25">
      <c r="A1142" s="224">
        <v>2600100030</v>
      </c>
      <c r="B1142" s="224" t="s">
        <v>1892</v>
      </c>
      <c r="C1142" s="224" t="s">
        <v>980</v>
      </c>
      <c r="D1142" s="224" t="s">
        <v>801</v>
      </c>
      <c r="E1142" s="225">
        <v>12</v>
      </c>
    </row>
    <row r="1143" spans="1:5" x14ac:dyDescent="0.25">
      <c r="A1143" s="222">
        <v>2600100031</v>
      </c>
      <c r="B1143" s="222" t="s">
        <v>1893</v>
      </c>
      <c r="C1143" s="222" t="s">
        <v>980</v>
      </c>
      <c r="D1143" s="222" t="s">
        <v>801</v>
      </c>
      <c r="E1143" s="223">
        <v>12</v>
      </c>
    </row>
    <row r="1144" spans="1:5" x14ac:dyDescent="0.25">
      <c r="A1144" s="224">
        <v>2600100032</v>
      </c>
      <c r="B1144" s="224" t="s">
        <v>1894</v>
      </c>
      <c r="C1144" s="224" t="s">
        <v>980</v>
      </c>
      <c r="D1144" s="224" t="s">
        <v>801</v>
      </c>
      <c r="E1144" s="225">
        <v>12</v>
      </c>
    </row>
    <row r="1145" spans="1:5" x14ac:dyDescent="0.25">
      <c r="A1145" s="222">
        <v>2600100033</v>
      </c>
      <c r="B1145" s="222" t="s">
        <v>1895</v>
      </c>
      <c r="C1145" s="222" t="s">
        <v>980</v>
      </c>
      <c r="D1145" s="222" t="s">
        <v>801</v>
      </c>
      <c r="E1145" s="223">
        <v>12</v>
      </c>
    </row>
    <row r="1146" spans="1:5" x14ac:dyDescent="0.25">
      <c r="A1146" s="224">
        <v>2600100034</v>
      </c>
      <c r="B1146" s="224" t="s">
        <v>1896</v>
      </c>
      <c r="C1146" s="224" t="s">
        <v>980</v>
      </c>
      <c r="D1146" s="224" t="s">
        <v>801</v>
      </c>
      <c r="E1146" s="225">
        <v>12</v>
      </c>
    </row>
    <row r="1147" spans="1:5" x14ac:dyDescent="0.25">
      <c r="A1147" s="222">
        <v>2600100035</v>
      </c>
      <c r="B1147" s="222" t="s">
        <v>1897</v>
      </c>
      <c r="C1147" s="222" t="s">
        <v>980</v>
      </c>
      <c r="D1147" s="222" t="s">
        <v>801</v>
      </c>
      <c r="E1147" s="223">
        <v>12</v>
      </c>
    </row>
    <row r="1148" spans="1:5" x14ac:dyDescent="0.25">
      <c r="A1148" s="224">
        <v>2600100036</v>
      </c>
      <c r="B1148" s="224" t="s">
        <v>1898</v>
      </c>
      <c r="C1148" s="224" t="s">
        <v>980</v>
      </c>
      <c r="D1148" s="224" t="s">
        <v>801</v>
      </c>
      <c r="E1148" s="225">
        <v>6</v>
      </c>
    </row>
    <row r="1149" spans="1:5" x14ac:dyDescent="0.25">
      <c r="A1149" s="222">
        <v>2600100037</v>
      </c>
      <c r="B1149" s="222" t="s">
        <v>1899</v>
      </c>
      <c r="C1149" s="222" t="s">
        <v>980</v>
      </c>
      <c r="D1149" s="222" t="s">
        <v>801</v>
      </c>
      <c r="E1149" s="223">
        <v>6</v>
      </c>
    </row>
    <row r="1150" spans="1:5" x14ac:dyDescent="0.25">
      <c r="A1150" s="224">
        <v>2600100038</v>
      </c>
      <c r="B1150" s="224" t="s">
        <v>1900</v>
      </c>
      <c r="C1150" s="224" t="s">
        <v>980</v>
      </c>
      <c r="D1150" s="224" t="s">
        <v>801</v>
      </c>
      <c r="E1150" s="225">
        <v>12</v>
      </c>
    </row>
    <row r="1151" spans="1:5" x14ac:dyDescent="0.25">
      <c r="A1151" s="222">
        <v>2600100039</v>
      </c>
      <c r="B1151" s="222" t="s">
        <v>1901</v>
      </c>
      <c r="C1151" s="222" t="s">
        <v>980</v>
      </c>
      <c r="D1151" s="222" t="s">
        <v>801</v>
      </c>
      <c r="E1151" s="223">
        <v>12</v>
      </c>
    </row>
    <row r="1152" spans="1:5" x14ac:dyDescent="0.25">
      <c r="A1152" s="224">
        <v>2600100040</v>
      </c>
      <c r="B1152" s="224" t="s">
        <v>3662</v>
      </c>
      <c r="C1152" s="224" t="s">
        <v>980</v>
      </c>
      <c r="D1152" s="224" t="s">
        <v>801</v>
      </c>
      <c r="E1152" s="225">
        <v>6</v>
      </c>
    </row>
    <row r="1153" spans="1:5" x14ac:dyDescent="0.25">
      <c r="A1153" s="222">
        <v>2600100041</v>
      </c>
      <c r="B1153" s="222" t="s">
        <v>3663</v>
      </c>
      <c r="C1153" s="222" t="s">
        <v>980</v>
      </c>
      <c r="D1153" s="222" t="s">
        <v>801</v>
      </c>
      <c r="E1153" s="223">
        <v>12</v>
      </c>
    </row>
    <row r="1154" spans="1:5" x14ac:dyDescent="0.25">
      <c r="A1154" s="224">
        <v>2600100042</v>
      </c>
      <c r="B1154" s="224" t="s">
        <v>3664</v>
      </c>
      <c r="C1154" s="224" t="s">
        <v>980</v>
      </c>
      <c r="D1154" s="224" t="s">
        <v>801</v>
      </c>
      <c r="E1154" s="225">
        <v>12</v>
      </c>
    </row>
    <row r="1155" spans="1:5" x14ac:dyDescent="0.25">
      <c r="A1155" s="222">
        <v>2600100043</v>
      </c>
      <c r="B1155" s="222" t="s">
        <v>3665</v>
      </c>
      <c r="C1155" s="222" t="s">
        <v>980</v>
      </c>
      <c r="D1155" s="222" t="s">
        <v>801</v>
      </c>
      <c r="E1155" s="223">
        <v>12</v>
      </c>
    </row>
    <row r="1156" spans="1:5" x14ac:dyDescent="0.25">
      <c r="A1156" s="224">
        <v>2600100044</v>
      </c>
      <c r="B1156" s="224" t="s">
        <v>4282</v>
      </c>
      <c r="C1156" s="224" t="s">
        <v>980</v>
      </c>
      <c r="D1156" s="224" t="s">
        <v>801</v>
      </c>
      <c r="E1156" s="225">
        <v>6</v>
      </c>
    </row>
    <row r="1157" spans="1:5" x14ac:dyDescent="0.25">
      <c r="A1157" s="222">
        <v>2600100045</v>
      </c>
      <c r="B1157" s="222" t="s">
        <v>7335</v>
      </c>
      <c r="C1157" s="222" t="s">
        <v>980</v>
      </c>
      <c r="D1157" s="222" t="s">
        <v>801</v>
      </c>
      <c r="E1157" s="223">
        <v>6</v>
      </c>
    </row>
    <row r="1158" spans="1:5" x14ac:dyDescent="0.25">
      <c r="A1158" s="224">
        <v>2600110001</v>
      </c>
      <c r="B1158" s="224" t="s">
        <v>1902</v>
      </c>
      <c r="C1158" s="224" t="s">
        <v>980</v>
      </c>
      <c r="D1158" s="224" t="s">
        <v>801</v>
      </c>
      <c r="E1158" s="225">
        <v>10</v>
      </c>
    </row>
    <row r="1159" spans="1:5" x14ac:dyDescent="0.25">
      <c r="A1159" s="222">
        <v>2600110002</v>
      </c>
      <c r="B1159" s="222" t="s">
        <v>1903</v>
      </c>
      <c r="C1159" s="222" t="s">
        <v>980</v>
      </c>
      <c r="D1159" s="222" t="s">
        <v>801</v>
      </c>
      <c r="E1159" s="223">
        <v>12</v>
      </c>
    </row>
    <row r="1160" spans="1:5" x14ac:dyDescent="0.25">
      <c r="A1160" s="224">
        <v>2600110003</v>
      </c>
      <c r="B1160" s="224" t="s">
        <v>1904</v>
      </c>
      <c r="C1160" s="224" t="s">
        <v>980</v>
      </c>
      <c r="D1160" s="224" t="s">
        <v>801</v>
      </c>
      <c r="E1160" s="225">
        <v>6</v>
      </c>
    </row>
    <row r="1161" spans="1:5" x14ac:dyDescent="0.25">
      <c r="A1161" s="222">
        <v>2600110004</v>
      </c>
      <c r="B1161" s="222" t="s">
        <v>1905</v>
      </c>
      <c r="C1161" s="222" t="s">
        <v>980</v>
      </c>
      <c r="D1161" s="222" t="s">
        <v>801</v>
      </c>
      <c r="E1161" s="223">
        <v>6</v>
      </c>
    </row>
    <row r="1162" spans="1:5" x14ac:dyDescent="0.25">
      <c r="A1162" s="224">
        <v>2600110005</v>
      </c>
      <c r="B1162" s="224" t="s">
        <v>7949</v>
      </c>
      <c r="C1162" s="224" t="s">
        <v>980</v>
      </c>
      <c r="D1162" s="224" t="s">
        <v>811</v>
      </c>
      <c r="E1162" s="225">
        <v>12</v>
      </c>
    </row>
    <row r="1163" spans="1:5" x14ac:dyDescent="0.25">
      <c r="A1163" s="222">
        <v>2600110006</v>
      </c>
      <c r="B1163" s="222" t="s">
        <v>1906</v>
      </c>
      <c r="C1163" s="222" t="s">
        <v>980</v>
      </c>
      <c r="D1163" s="222" t="s">
        <v>811</v>
      </c>
      <c r="E1163" s="223">
        <v>12</v>
      </c>
    </row>
    <row r="1164" spans="1:5" x14ac:dyDescent="0.25">
      <c r="A1164" s="224">
        <v>2600110007</v>
      </c>
      <c r="B1164" s="224" t="s">
        <v>1907</v>
      </c>
      <c r="C1164" s="224" t="s">
        <v>980</v>
      </c>
      <c r="D1164" s="224" t="s">
        <v>801</v>
      </c>
      <c r="E1164" s="225">
        <v>12</v>
      </c>
    </row>
    <row r="1165" spans="1:5" x14ac:dyDescent="0.25">
      <c r="A1165" s="222">
        <v>2600110008</v>
      </c>
      <c r="B1165" s="222" t="s">
        <v>1908</v>
      </c>
      <c r="C1165" s="222" t="s">
        <v>980</v>
      </c>
      <c r="D1165" s="222" t="s">
        <v>801</v>
      </c>
      <c r="E1165" s="223">
        <v>12</v>
      </c>
    </row>
    <row r="1166" spans="1:5" x14ac:dyDescent="0.25">
      <c r="A1166" s="224">
        <v>2600110009</v>
      </c>
      <c r="B1166" s="224" t="s">
        <v>7950</v>
      </c>
      <c r="C1166" s="224" t="s">
        <v>980</v>
      </c>
      <c r="D1166" s="224" t="s">
        <v>811</v>
      </c>
      <c r="E1166" s="225">
        <v>12</v>
      </c>
    </row>
    <row r="1167" spans="1:5" x14ac:dyDescent="0.25">
      <c r="A1167" s="222">
        <v>2600110010</v>
      </c>
      <c r="B1167" s="222" t="s">
        <v>1909</v>
      </c>
      <c r="C1167" s="222" t="s">
        <v>980</v>
      </c>
      <c r="D1167" s="222" t="s">
        <v>811</v>
      </c>
      <c r="E1167" s="223">
        <v>12</v>
      </c>
    </row>
    <row r="1168" spans="1:5" x14ac:dyDescent="0.25">
      <c r="A1168" s="224">
        <v>2600110011</v>
      </c>
      <c r="B1168" s="224" t="s">
        <v>7951</v>
      </c>
      <c r="C1168" s="224" t="s">
        <v>980</v>
      </c>
      <c r="D1168" s="224" t="s">
        <v>801</v>
      </c>
      <c r="E1168" s="225">
        <v>12</v>
      </c>
    </row>
    <row r="1169" spans="1:5" x14ac:dyDescent="0.25">
      <c r="A1169" s="222">
        <v>2600110012</v>
      </c>
      <c r="B1169" s="222" t="s">
        <v>1910</v>
      </c>
      <c r="C1169" s="222" t="s">
        <v>980</v>
      </c>
      <c r="D1169" s="222" t="s">
        <v>801</v>
      </c>
      <c r="E1169" s="223">
        <v>12</v>
      </c>
    </row>
    <row r="1170" spans="1:5" x14ac:dyDescent="0.25">
      <c r="A1170" s="224">
        <v>2600110013</v>
      </c>
      <c r="B1170" s="224" t="s">
        <v>1911</v>
      </c>
      <c r="C1170" s="224" t="s">
        <v>980</v>
      </c>
      <c r="D1170" s="224" t="s">
        <v>801</v>
      </c>
      <c r="E1170" s="225">
        <v>12</v>
      </c>
    </row>
    <row r="1171" spans="1:5" x14ac:dyDescent="0.25">
      <c r="A1171" s="222">
        <v>2600110014</v>
      </c>
      <c r="B1171" s="222" t="s">
        <v>7178</v>
      </c>
      <c r="C1171" s="222" t="s">
        <v>980</v>
      </c>
      <c r="D1171" s="222" t="s">
        <v>811</v>
      </c>
      <c r="E1171" s="223">
        <v>12</v>
      </c>
    </row>
    <row r="1172" spans="1:5" x14ac:dyDescent="0.25">
      <c r="A1172" s="224">
        <v>2600110015</v>
      </c>
      <c r="B1172" s="224" t="s">
        <v>1912</v>
      </c>
      <c r="C1172" s="224" t="s">
        <v>980</v>
      </c>
      <c r="D1172" s="224" t="s">
        <v>801</v>
      </c>
      <c r="E1172" s="225">
        <v>126</v>
      </c>
    </row>
    <row r="1173" spans="1:5" x14ac:dyDescent="0.25">
      <c r="A1173" s="222">
        <v>2600110016</v>
      </c>
      <c r="B1173" s="222" t="s">
        <v>1913</v>
      </c>
      <c r="C1173" s="222" t="s">
        <v>980</v>
      </c>
      <c r="D1173" s="222" t="s">
        <v>801</v>
      </c>
      <c r="E1173" s="223">
        <v>12</v>
      </c>
    </row>
    <row r="1174" spans="1:5" x14ac:dyDescent="0.25">
      <c r="A1174" s="224">
        <v>2600110017</v>
      </c>
      <c r="B1174" s="224" t="s">
        <v>1914</v>
      </c>
      <c r="C1174" s="224" t="s">
        <v>980</v>
      </c>
      <c r="D1174" s="224" t="s">
        <v>801</v>
      </c>
      <c r="E1174" s="225">
        <v>126</v>
      </c>
    </row>
    <row r="1175" spans="1:5" x14ac:dyDescent="0.25">
      <c r="A1175" s="222">
        <v>2600110018</v>
      </c>
      <c r="B1175" s="222" t="s">
        <v>1915</v>
      </c>
      <c r="C1175" s="222" t="s">
        <v>980</v>
      </c>
      <c r="D1175" s="222" t="s">
        <v>801</v>
      </c>
      <c r="E1175" s="223">
        <v>12</v>
      </c>
    </row>
    <row r="1176" spans="1:5" x14ac:dyDescent="0.25">
      <c r="A1176" s="224">
        <v>2600110019</v>
      </c>
      <c r="B1176" s="224" t="s">
        <v>1916</v>
      </c>
      <c r="C1176" s="224" t="s">
        <v>980</v>
      </c>
      <c r="D1176" s="224" t="s">
        <v>801</v>
      </c>
      <c r="E1176" s="225">
        <v>126</v>
      </c>
    </row>
    <row r="1177" spans="1:5" x14ac:dyDescent="0.25">
      <c r="A1177" s="222">
        <v>2600110020</v>
      </c>
      <c r="B1177" s="222" t="s">
        <v>1917</v>
      </c>
      <c r="C1177" s="222" t="s">
        <v>980</v>
      </c>
      <c r="D1177" s="222" t="s">
        <v>801</v>
      </c>
      <c r="E1177" s="223">
        <v>12</v>
      </c>
    </row>
    <row r="1178" spans="1:5" x14ac:dyDescent="0.25">
      <c r="A1178" s="224">
        <v>2600110021</v>
      </c>
      <c r="B1178" s="224" t="s">
        <v>1918</v>
      </c>
      <c r="C1178" s="224" t="s">
        <v>980</v>
      </c>
      <c r="D1178" s="224" t="s">
        <v>801</v>
      </c>
      <c r="E1178" s="225">
        <v>12</v>
      </c>
    </row>
    <row r="1179" spans="1:5" x14ac:dyDescent="0.25">
      <c r="A1179" s="222">
        <v>2600110022</v>
      </c>
      <c r="B1179" s="222" t="s">
        <v>1919</v>
      </c>
      <c r="C1179" s="222" t="s">
        <v>980</v>
      </c>
      <c r="D1179" s="222" t="s">
        <v>801</v>
      </c>
      <c r="E1179" s="223">
        <v>12</v>
      </c>
    </row>
    <row r="1180" spans="1:5" x14ac:dyDescent="0.25">
      <c r="A1180" s="224">
        <v>2600110023</v>
      </c>
      <c r="B1180" s="224" t="s">
        <v>1920</v>
      </c>
      <c r="C1180" s="224" t="s">
        <v>980</v>
      </c>
      <c r="D1180" s="224" t="s">
        <v>801</v>
      </c>
      <c r="E1180" s="225">
        <v>12</v>
      </c>
    </row>
    <row r="1181" spans="1:5" x14ac:dyDescent="0.25">
      <c r="A1181" s="222">
        <v>2600110024</v>
      </c>
      <c r="B1181" s="222" t="s">
        <v>1921</v>
      </c>
      <c r="C1181" s="222" t="s">
        <v>980</v>
      </c>
      <c r="D1181" s="222" t="s">
        <v>801</v>
      </c>
      <c r="E1181" s="223">
        <v>12</v>
      </c>
    </row>
    <row r="1182" spans="1:5" x14ac:dyDescent="0.25">
      <c r="A1182" s="224">
        <v>2600110025</v>
      </c>
      <c r="B1182" s="224" t="s">
        <v>1922</v>
      </c>
      <c r="C1182" s="224" t="s">
        <v>980</v>
      </c>
      <c r="D1182" s="224" t="s">
        <v>801</v>
      </c>
      <c r="E1182" s="225">
        <v>12</v>
      </c>
    </row>
    <row r="1183" spans="1:5" x14ac:dyDescent="0.25">
      <c r="A1183" s="222">
        <v>2600110026</v>
      </c>
      <c r="B1183" s="222" t="s">
        <v>1923</v>
      </c>
      <c r="C1183" s="222" t="s">
        <v>980</v>
      </c>
      <c r="D1183" s="222" t="s">
        <v>801</v>
      </c>
      <c r="E1183" s="223">
        <v>6</v>
      </c>
    </row>
    <row r="1184" spans="1:5" x14ac:dyDescent="0.25">
      <c r="A1184" s="224">
        <v>2600110027</v>
      </c>
      <c r="B1184" s="224" t="s">
        <v>1924</v>
      </c>
      <c r="C1184" s="224" t="s">
        <v>980</v>
      </c>
      <c r="D1184" s="224" t="s">
        <v>801</v>
      </c>
      <c r="E1184" s="225">
        <v>6</v>
      </c>
    </row>
    <row r="1185" spans="1:5" x14ac:dyDescent="0.25">
      <c r="A1185" s="222">
        <v>2600110028</v>
      </c>
      <c r="B1185" s="222" t="s">
        <v>1925</v>
      </c>
      <c r="C1185" s="222" t="s">
        <v>980</v>
      </c>
      <c r="D1185" s="222" t="s">
        <v>801</v>
      </c>
      <c r="E1185" s="223">
        <v>12</v>
      </c>
    </row>
    <row r="1186" spans="1:5" x14ac:dyDescent="0.25">
      <c r="A1186" s="224">
        <v>2600110029</v>
      </c>
      <c r="B1186" s="224" t="s">
        <v>1926</v>
      </c>
      <c r="C1186" s="224" t="s">
        <v>980</v>
      </c>
      <c r="D1186" s="224" t="s">
        <v>801</v>
      </c>
      <c r="E1186" s="225">
        <v>12</v>
      </c>
    </row>
    <row r="1187" spans="1:5" x14ac:dyDescent="0.25">
      <c r="A1187" s="222">
        <v>2600110030</v>
      </c>
      <c r="B1187" s="222" t="s">
        <v>1927</v>
      </c>
      <c r="C1187" s="222" t="s">
        <v>980</v>
      </c>
      <c r="D1187" s="222" t="s">
        <v>801</v>
      </c>
      <c r="E1187" s="223">
        <v>6</v>
      </c>
    </row>
    <row r="1188" spans="1:5" x14ac:dyDescent="0.25">
      <c r="A1188" s="224">
        <v>2600110031</v>
      </c>
      <c r="B1188" s="224" t="s">
        <v>1928</v>
      </c>
      <c r="C1188" s="224" t="s">
        <v>980</v>
      </c>
      <c r="D1188" s="224" t="s">
        <v>801</v>
      </c>
      <c r="E1188" s="225">
        <v>6</v>
      </c>
    </row>
    <row r="1189" spans="1:5" x14ac:dyDescent="0.25">
      <c r="A1189" s="222">
        <v>2600110032</v>
      </c>
      <c r="B1189" s="222" t="s">
        <v>1929</v>
      </c>
      <c r="C1189" s="222" t="s">
        <v>980</v>
      </c>
      <c r="D1189" s="222" t="s">
        <v>801</v>
      </c>
      <c r="E1189" s="223">
        <v>6</v>
      </c>
    </row>
    <row r="1190" spans="1:5" x14ac:dyDescent="0.25">
      <c r="A1190" s="224">
        <v>2600110033</v>
      </c>
      <c r="B1190" s="224" t="s">
        <v>1930</v>
      </c>
      <c r="C1190" s="224" t="s">
        <v>980</v>
      </c>
      <c r="D1190" s="224" t="s">
        <v>801</v>
      </c>
      <c r="E1190" s="225">
        <v>6</v>
      </c>
    </row>
    <row r="1191" spans="1:5" x14ac:dyDescent="0.25">
      <c r="A1191" s="222">
        <v>2600110034</v>
      </c>
      <c r="B1191" s="222" t="s">
        <v>1931</v>
      </c>
      <c r="C1191" s="222" t="s">
        <v>980</v>
      </c>
      <c r="D1191" s="222" t="s">
        <v>801</v>
      </c>
      <c r="E1191" s="223">
        <v>6</v>
      </c>
    </row>
    <row r="1192" spans="1:5" x14ac:dyDescent="0.25">
      <c r="A1192" s="224">
        <v>2600110035</v>
      </c>
      <c r="B1192" s="224" t="s">
        <v>1932</v>
      </c>
      <c r="C1192" s="224" t="s">
        <v>980</v>
      </c>
      <c r="D1192" s="224" t="s">
        <v>801</v>
      </c>
      <c r="E1192" s="225">
        <v>6</v>
      </c>
    </row>
    <row r="1193" spans="1:5" x14ac:dyDescent="0.25">
      <c r="A1193" s="222">
        <v>2600110036</v>
      </c>
      <c r="B1193" s="222" t="s">
        <v>1933</v>
      </c>
      <c r="C1193" s="222" t="s">
        <v>980</v>
      </c>
      <c r="D1193" s="222" t="s">
        <v>801</v>
      </c>
      <c r="E1193" s="223">
        <v>6</v>
      </c>
    </row>
    <row r="1194" spans="1:5" x14ac:dyDescent="0.25">
      <c r="A1194" s="224">
        <v>2600110037</v>
      </c>
      <c r="B1194" s="224" t="s">
        <v>1934</v>
      </c>
      <c r="C1194" s="224" t="s">
        <v>980</v>
      </c>
      <c r="D1194" s="224" t="s">
        <v>801</v>
      </c>
      <c r="E1194" s="225">
        <v>6</v>
      </c>
    </row>
    <row r="1195" spans="1:5" x14ac:dyDescent="0.25">
      <c r="A1195" s="222">
        <v>2600110038</v>
      </c>
      <c r="B1195" s="222" t="s">
        <v>1935</v>
      </c>
      <c r="C1195" s="222" t="s">
        <v>980</v>
      </c>
      <c r="D1195" s="222" t="s">
        <v>801</v>
      </c>
      <c r="E1195" s="223">
        <v>12</v>
      </c>
    </row>
    <row r="1196" spans="1:5" x14ac:dyDescent="0.25">
      <c r="A1196" s="224">
        <v>2600110039</v>
      </c>
      <c r="B1196" s="224" t="s">
        <v>1936</v>
      </c>
      <c r="C1196" s="224" t="s">
        <v>980</v>
      </c>
      <c r="D1196" s="224" t="s">
        <v>801</v>
      </c>
      <c r="E1196" s="225">
        <v>12</v>
      </c>
    </row>
    <row r="1197" spans="1:5" x14ac:dyDescent="0.25">
      <c r="A1197" s="222">
        <v>2600110040</v>
      </c>
      <c r="B1197" s="222" t="s">
        <v>1937</v>
      </c>
      <c r="C1197" s="222" t="s">
        <v>980</v>
      </c>
      <c r="D1197" s="222" t="s">
        <v>801</v>
      </c>
      <c r="E1197" s="223">
        <v>12</v>
      </c>
    </row>
    <row r="1198" spans="1:5" x14ac:dyDescent="0.25">
      <c r="A1198" s="224">
        <v>2600110041</v>
      </c>
      <c r="B1198" s="224" t="s">
        <v>1938</v>
      </c>
      <c r="C1198" s="224" t="s">
        <v>980</v>
      </c>
      <c r="D1198" s="224" t="s">
        <v>801</v>
      </c>
      <c r="E1198" s="225">
        <v>12</v>
      </c>
    </row>
    <row r="1199" spans="1:5" x14ac:dyDescent="0.25">
      <c r="A1199" s="222">
        <v>2600110042</v>
      </c>
      <c r="B1199" s="222" t="s">
        <v>1939</v>
      </c>
      <c r="C1199" s="222" t="s">
        <v>980</v>
      </c>
      <c r="D1199" s="222" t="s">
        <v>801</v>
      </c>
      <c r="E1199" s="223">
        <v>12</v>
      </c>
    </row>
    <row r="1200" spans="1:5" x14ac:dyDescent="0.25">
      <c r="A1200" s="224">
        <v>2600110043</v>
      </c>
      <c r="B1200" s="224" t="s">
        <v>1940</v>
      </c>
      <c r="C1200" s="224" t="s">
        <v>980</v>
      </c>
      <c r="D1200" s="224" t="s">
        <v>801</v>
      </c>
      <c r="E1200" s="225">
        <v>12</v>
      </c>
    </row>
    <row r="1201" spans="1:5" x14ac:dyDescent="0.25">
      <c r="A1201" s="222">
        <v>2600110044</v>
      </c>
      <c r="B1201" s="222" t="s">
        <v>1941</v>
      </c>
      <c r="C1201" s="222" t="s">
        <v>980</v>
      </c>
      <c r="D1201" s="222" t="s">
        <v>801</v>
      </c>
      <c r="E1201" s="223">
        <v>12</v>
      </c>
    </row>
    <row r="1202" spans="1:5" x14ac:dyDescent="0.25">
      <c r="A1202" s="224">
        <v>2600110045</v>
      </c>
      <c r="B1202" s="224" t="s">
        <v>1942</v>
      </c>
      <c r="C1202" s="224" t="s">
        <v>980</v>
      </c>
      <c r="D1202" s="224" t="s">
        <v>801</v>
      </c>
      <c r="E1202" s="225">
        <v>12</v>
      </c>
    </row>
    <row r="1203" spans="1:5" x14ac:dyDescent="0.25">
      <c r="A1203" s="222">
        <v>2600110046</v>
      </c>
      <c r="B1203" s="222" t="s">
        <v>1943</v>
      </c>
      <c r="C1203" s="222" t="s">
        <v>980</v>
      </c>
      <c r="D1203" s="222" t="s">
        <v>801</v>
      </c>
      <c r="E1203" s="223">
        <v>6</v>
      </c>
    </row>
    <row r="1204" spans="1:5" x14ac:dyDescent="0.25">
      <c r="A1204" s="224">
        <v>2600110047</v>
      </c>
      <c r="B1204" s="224" t="s">
        <v>1944</v>
      </c>
      <c r="C1204" s="224" t="s">
        <v>980</v>
      </c>
      <c r="D1204" s="224" t="s">
        <v>808</v>
      </c>
      <c r="E1204" s="225">
        <v>6</v>
      </c>
    </row>
    <row r="1205" spans="1:5" x14ac:dyDescent="0.25">
      <c r="A1205" s="222">
        <v>2600110048</v>
      </c>
      <c r="B1205" s="222" t="s">
        <v>1945</v>
      </c>
      <c r="C1205" s="222" t="s">
        <v>980</v>
      </c>
      <c r="D1205" s="222" t="s">
        <v>808</v>
      </c>
      <c r="E1205" s="223">
        <v>12</v>
      </c>
    </row>
    <row r="1206" spans="1:5" x14ac:dyDescent="0.25">
      <c r="A1206" s="224">
        <v>2600110049</v>
      </c>
      <c r="B1206" s="224" t="s">
        <v>1946</v>
      </c>
      <c r="C1206" s="224" t="s">
        <v>980</v>
      </c>
      <c r="D1206" s="224" t="s">
        <v>811</v>
      </c>
      <c r="E1206" s="225">
        <v>24</v>
      </c>
    </row>
    <row r="1207" spans="1:5" x14ac:dyDescent="0.25">
      <c r="A1207" s="222">
        <v>2600110050</v>
      </c>
      <c r="B1207" s="222" t="s">
        <v>1947</v>
      </c>
      <c r="C1207" s="222" t="s">
        <v>980</v>
      </c>
      <c r="D1207" s="222" t="s">
        <v>801</v>
      </c>
      <c r="E1207" s="223">
        <v>0</v>
      </c>
    </row>
    <row r="1208" spans="1:5" x14ac:dyDescent="0.25">
      <c r="A1208" s="224">
        <v>2600110051</v>
      </c>
      <c r="B1208" s="224" t="s">
        <v>1948</v>
      </c>
      <c r="C1208" s="224" t="s">
        <v>980</v>
      </c>
      <c r="D1208" s="224" t="s">
        <v>801</v>
      </c>
      <c r="E1208" s="225">
        <v>0</v>
      </c>
    </row>
    <row r="1209" spans="1:5" x14ac:dyDescent="0.25">
      <c r="A1209" s="222">
        <v>2600110052</v>
      </c>
      <c r="B1209" s="222" t="s">
        <v>1949</v>
      </c>
      <c r="C1209" s="222" t="s">
        <v>980</v>
      </c>
      <c r="D1209" s="222" t="s">
        <v>801</v>
      </c>
      <c r="E1209" s="223">
        <v>0</v>
      </c>
    </row>
    <row r="1210" spans="1:5" x14ac:dyDescent="0.25">
      <c r="A1210" s="224">
        <v>2600110053</v>
      </c>
      <c r="B1210" s="224" t="s">
        <v>1950</v>
      </c>
      <c r="C1210" s="224" t="s">
        <v>980</v>
      </c>
      <c r="D1210" s="224" t="s">
        <v>808</v>
      </c>
      <c r="E1210" s="225">
        <v>12</v>
      </c>
    </row>
    <row r="1211" spans="1:5" x14ac:dyDescent="0.25">
      <c r="A1211" s="222">
        <v>2600110054</v>
      </c>
      <c r="B1211" s="222" t="s">
        <v>1951</v>
      </c>
      <c r="C1211" s="222" t="s">
        <v>980</v>
      </c>
      <c r="D1211" s="222" t="s">
        <v>801</v>
      </c>
      <c r="E1211" s="223">
        <v>6</v>
      </c>
    </row>
    <row r="1212" spans="1:5" x14ac:dyDescent="0.25">
      <c r="A1212" s="224">
        <v>2600110055</v>
      </c>
      <c r="B1212" s="224" t="s">
        <v>1952</v>
      </c>
      <c r="C1212" s="224" t="s">
        <v>980</v>
      </c>
      <c r="D1212" s="224" t="s">
        <v>801</v>
      </c>
      <c r="E1212" s="225">
        <v>6</v>
      </c>
    </row>
    <row r="1213" spans="1:5" x14ac:dyDescent="0.25">
      <c r="A1213" s="222">
        <v>2600110056</v>
      </c>
      <c r="B1213" s="222" t="s">
        <v>1953</v>
      </c>
      <c r="C1213" s="222" t="s">
        <v>980</v>
      </c>
      <c r="D1213" s="222" t="s">
        <v>801</v>
      </c>
      <c r="E1213" s="223">
        <v>6</v>
      </c>
    </row>
    <row r="1214" spans="1:5" x14ac:dyDescent="0.25">
      <c r="A1214" s="224">
        <v>2600110057</v>
      </c>
      <c r="B1214" s="224" t="s">
        <v>1954</v>
      </c>
      <c r="C1214" s="224" t="s">
        <v>980</v>
      </c>
      <c r="D1214" s="224" t="s">
        <v>801</v>
      </c>
      <c r="E1214" s="225">
        <v>6</v>
      </c>
    </row>
    <row r="1215" spans="1:5" x14ac:dyDescent="0.25">
      <c r="A1215" s="222">
        <v>2600110058</v>
      </c>
      <c r="B1215" s="222" t="s">
        <v>1955</v>
      </c>
      <c r="C1215" s="222" t="s">
        <v>980</v>
      </c>
      <c r="D1215" s="222" t="s">
        <v>801</v>
      </c>
      <c r="E1215" s="223">
        <v>6</v>
      </c>
    </row>
    <row r="1216" spans="1:5" x14ac:dyDescent="0.25">
      <c r="A1216" s="224">
        <v>2600110059</v>
      </c>
      <c r="B1216" s="224" t="s">
        <v>1956</v>
      </c>
      <c r="C1216" s="224" t="s">
        <v>980</v>
      </c>
      <c r="D1216" s="224" t="s">
        <v>801</v>
      </c>
      <c r="E1216" s="225">
        <v>12</v>
      </c>
    </row>
    <row r="1217" spans="1:5" x14ac:dyDescent="0.25">
      <c r="A1217" s="222">
        <v>2600110060</v>
      </c>
      <c r="B1217" s="222" t="s">
        <v>1957</v>
      </c>
      <c r="C1217" s="222" t="s">
        <v>980</v>
      </c>
      <c r="D1217" s="222" t="s">
        <v>801</v>
      </c>
      <c r="E1217" s="223">
        <v>12</v>
      </c>
    </row>
    <row r="1218" spans="1:5" x14ac:dyDescent="0.25">
      <c r="A1218" s="224">
        <v>2600110061</v>
      </c>
      <c r="B1218" s="224" t="s">
        <v>1958</v>
      </c>
      <c r="C1218" s="224" t="s">
        <v>980</v>
      </c>
      <c r="D1218" s="224" t="s">
        <v>801</v>
      </c>
      <c r="E1218" s="225">
        <v>12</v>
      </c>
    </row>
    <row r="1219" spans="1:5" x14ac:dyDescent="0.25">
      <c r="A1219" s="222">
        <v>2600110062</v>
      </c>
      <c r="B1219" s="222" t="s">
        <v>1959</v>
      </c>
      <c r="C1219" s="222" t="s">
        <v>980</v>
      </c>
      <c r="D1219" s="222" t="s">
        <v>801</v>
      </c>
      <c r="E1219" s="223">
        <v>12</v>
      </c>
    </row>
    <row r="1220" spans="1:5" x14ac:dyDescent="0.25">
      <c r="A1220" s="224">
        <v>2600110063</v>
      </c>
      <c r="B1220" s="224" t="s">
        <v>3513</v>
      </c>
      <c r="C1220" s="224" t="s">
        <v>980</v>
      </c>
      <c r="D1220" s="224" t="s">
        <v>801</v>
      </c>
      <c r="E1220" s="225">
        <v>6</v>
      </c>
    </row>
    <row r="1221" spans="1:5" x14ac:dyDescent="0.25">
      <c r="A1221" s="222">
        <v>2600110064</v>
      </c>
      <c r="B1221" s="222" t="s">
        <v>3666</v>
      </c>
      <c r="C1221" s="222" t="s">
        <v>980</v>
      </c>
      <c r="D1221" s="222" t="s">
        <v>801</v>
      </c>
      <c r="E1221" s="223">
        <v>12</v>
      </c>
    </row>
    <row r="1222" spans="1:5" x14ac:dyDescent="0.25">
      <c r="A1222" s="224">
        <v>2600110065</v>
      </c>
      <c r="B1222" s="224" t="s">
        <v>7952</v>
      </c>
      <c r="C1222" s="224" t="s">
        <v>980</v>
      </c>
      <c r="D1222" s="224" t="s">
        <v>801</v>
      </c>
      <c r="E1222" s="225">
        <v>12</v>
      </c>
    </row>
    <row r="1223" spans="1:5" x14ac:dyDescent="0.25">
      <c r="A1223" s="222">
        <v>2600110066</v>
      </c>
      <c r="B1223" s="222" t="s">
        <v>7494</v>
      </c>
      <c r="C1223" s="222" t="s">
        <v>980</v>
      </c>
      <c r="D1223" s="222" t="s">
        <v>808</v>
      </c>
      <c r="E1223" s="223">
        <v>12</v>
      </c>
    </row>
    <row r="1224" spans="1:5" x14ac:dyDescent="0.25">
      <c r="A1224" s="224">
        <v>2600110067</v>
      </c>
      <c r="B1224" s="224" t="s">
        <v>7495</v>
      </c>
      <c r="C1224" s="224" t="s">
        <v>980</v>
      </c>
      <c r="D1224" s="224" t="s">
        <v>801</v>
      </c>
      <c r="E1224" s="225">
        <v>1</v>
      </c>
    </row>
    <row r="1225" spans="1:5" x14ac:dyDescent="0.25">
      <c r="A1225" s="222">
        <v>2600110068</v>
      </c>
      <c r="B1225" s="222" t="s">
        <v>7496</v>
      </c>
      <c r="C1225" s="222" t="s">
        <v>980</v>
      </c>
      <c r="D1225" s="222" t="s">
        <v>801</v>
      </c>
      <c r="E1225" s="223">
        <v>1</v>
      </c>
    </row>
    <row r="1226" spans="1:5" x14ac:dyDescent="0.25">
      <c r="A1226" s="224">
        <v>2600110069</v>
      </c>
      <c r="B1226" s="224" t="s">
        <v>7497</v>
      </c>
      <c r="C1226" s="224" t="s">
        <v>980</v>
      </c>
      <c r="D1226" s="224" t="s">
        <v>801</v>
      </c>
      <c r="E1226" s="225">
        <v>1</v>
      </c>
    </row>
    <row r="1227" spans="1:5" x14ac:dyDescent="0.25">
      <c r="A1227" s="222">
        <v>2600110070</v>
      </c>
      <c r="B1227" s="222" t="s">
        <v>7498</v>
      </c>
      <c r="C1227" s="222" t="s">
        <v>980</v>
      </c>
      <c r="D1227" s="222" t="s">
        <v>801</v>
      </c>
      <c r="E1227" s="223">
        <v>1</v>
      </c>
    </row>
    <row r="1228" spans="1:5" x14ac:dyDescent="0.25">
      <c r="A1228" s="224">
        <v>2600110071</v>
      </c>
      <c r="B1228" s="224" t="s">
        <v>7499</v>
      </c>
      <c r="C1228" s="224" t="s">
        <v>980</v>
      </c>
      <c r="D1228" s="224" t="s">
        <v>801</v>
      </c>
      <c r="E1228" s="225">
        <v>1</v>
      </c>
    </row>
    <row r="1229" spans="1:5" x14ac:dyDescent="0.25">
      <c r="A1229" s="222">
        <v>2600110072</v>
      </c>
      <c r="B1229" s="222" t="s">
        <v>7500</v>
      </c>
      <c r="C1229" s="222" t="s">
        <v>980</v>
      </c>
      <c r="D1229" s="222" t="s">
        <v>801</v>
      </c>
      <c r="E1229" s="223">
        <v>1</v>
      </c>
    </row>
    <row r="1230" spans="1:5" x14ac:dyDescent="0.25">
      <c r="A1230" s="224">
        <v>2600110073</v>
      </c>
      <c r="B1230" s="224" t="s">
        <v>7501</v>
      </c>
      <c r="C1230" s="224" t="s">
        <v>980</v>
      </c>
      <c r="D1230" s="224" t="s">
        <v>801</v>
      </c>
      <c r="E1230" s="225">
        <v>1</v>
      </c>
    </row>
    <row r="1231" spans="1:5" x14ac:dyDescent="0.25">
      <c r="A1231" s="222">
        <v>2600110074</v>
      </c>
      <c r="B1231" s="222" t="s">
        <v>7502</v>
      </c>
      <c r="C1231" s="222" t="s">
        <v>980</v>
      </c>
      <c r="D1231" s="222" t="s">
        <v>801</v>
      </c>
      <c r="E1231" s="223">
        <v>1</v>
      </c>
    </row>
    <row r="1232" spans="1:5" x14ac:dyDescent="0.25">
      <c r="A1232" s="224">
        <v>2600110075</v>
      </c>
      <c r="B1232" s="224" t="s">
        <v>7503</v>
      </c>
      <c r="C1232" s="224" t="s">
        <v>980</v>
      </c>
      <c r="D1232" s="224" t="s">
        <v>801</v>
      </c>
      <c r="E1232" s="225">
        <v>1</v>
      </c>
    </row>
    <row r="1233" spans="1:5" x14ac:dyDescent="0.25">
      <c r="A1233" s="222">
        <v>2600110076</v>
      </c>
      <c r="B1233" s="222" t="s">
        <v>8411</v>
      </c>
      <c r="C1233" s="222" t="s">
        <v>980</v>
      </c>
      <c r="D1233" s="222" t="s">
        <v>801</v>
      </c>
      <c r="E1233" s="223">
        <v>12</v>
      </c>
    </row>
    <row r="1234" spans="1:5" x14ac:dyDescent="0.25">
      <c r="A1234" s="224">
        <v>2600110077</v>
      </c>
      <c r="B1234" s="224" t="s">
        <v>8412</v>
      </c>
      <c r="C1234" s="224" t="s">
        <v>980</v>
      </c>
      <c r="D1234" s="224" t="s">
        <v>801</v>
      </c>
      <c r="E1234" s="225">
        <v>12</v>
      </c>
    </row>
    <row r="1235" spans="1:5" x14ac:dyDescent="0.25">
      <c r="A1235" s="222">
        <v>2600110078</v>
      </c>
      <c r="B1235" s="222" t="s">
        <v>8413</v>
      </c>
      <c r="C1235" s="222" t="s">
        <v>980</v>
      </c>
      <c r="D1235" s="222" t="s">
        <v>801</v>
      </c>
      <c r="E1235" s="223">
        <v>0</v>
      </c>
    </row>
    <row r="1236" spans="1:5" x14ac:dyDescent="0.25">
      <c r="A1236" s="224">
        <v>2600110079</v>
      </c>
      <c r="B1236" s="224" t="s">
        <v>13007</v>
      </c>
      <c r="C1236" s="224" t="s">
        <v>980</v>
      </c>
      <c r="D1236" s="224" t="s">
        <v>801</v>
      </c>
      <c r="E1236" s="225">
        <v>12</v>
      </c>
    </row>
    <row r="1237" spans="1:5" x14ac:dyDescent="0.25">
      <c r="A1237" s="222">
        <v>2600120001</v>
      </c>
      <c r="B1237" s="222" t="s">
        <v>1960</v>
      </c>
      <c r="C1237" s="222" t="s">
        <v>980</v>
      </c>
      <c r="D1237" s="222" t="s">
        <v>801</v>
      </c>
      <c r="E1237" s="223">
        <v>12</v>
      </c>
    </row>
    <row r="1238" spans="1:5" x14ac:dyDescent="0.25">
      <c r="A1238" s="224">
        <v>2600120002</v>
      </c>
      <c r="B1238" s="224" t="s">
        <v>1961</v>
      </c>
      <c r="C1238" s="224" t="s">
        <v>980</v>
      </c>
      <c r="D1238" s="224" t="s">
        <v>801</v>
      </c>
      <c r="E1238" s="225">
        <v>6</v>
      </c>
    </row>
    <row r="1239" spans="1:5" x14ac:dyDescent="0.25">
      <c r="A1239" s="222">
        <v>2600120003</v>
      </c>
      <c r="B1239" s="222" t="s">
        <v>1962</v>
      </c>
      <c r="C1239" s="222" t="s">
        <v>980</v>
      </c>
      <c r="D1239" s="222" t="s">
        <v>801</v>
      </c>
      <c r="E1239" s="223">
        <v>12</v>
      </c>
    </row>
    <row r="1240" spans="1:5" x14ac:dyDescent="0.25">
      <c r="A1240" s="224">
        <v>2600120004</v>
      </c>
      <c r="B1240" s="224" t="s">
        <v>1963</v>
      </c>
      <c r="C1240" s="224" t="s">
        <v>980</v>
      </c>
      <c r="D1240" s="224" t="s">
        <v>801</v>
      </c>
      <c r="E1240" s="225">
        <v>12</v>
      </c>
    </row>
    <row r="1241" spans="1:5" x14ac:dyDescent="0.25">
      <c r="A1241" s="222">
        <v>2600120005</v>
      </c>
      <c r="B1241" s="222" t="s">
        <v>1964</v>
      </c>
      <c r="C1241" s="222" t="s">
        <v>980</v>
      </c>
      <c r="D1241" s="222" t="s">
        <v>801</v>
      </c>
      <c r="E1241" s="223">
        <v>12</v>
      </c>
    </row>
    <row r="1242" spans="1:5" x14ac:dyDescent="0.25">
      <c r="A1242" s="224">
        <v>2600120006</v>
      </c>
      <c r="B1242" s="224" t="s">
        <v>1965</v>
      </c>
      <c r="C1242" s="224" t="s">
        <v>980</v>
      </c>
      <c r="D1242" s="224" t="s">
        <v>801</v>
      </c>
      <c r="E1242" s="225">
        <v>6</v>
      </c>
    </row>
    <row r="1243" spans="1:5" x14ac:dyDescent="0.25">
      <c r="A1243" s="222">
        <v>2600120007</v>
      </c>
      <c r="B1243" s="222" t="s">
        <v>1966</v>
      </c>
      <c r="C1243" s="222" t="s">
        <v>980</v>
      </c>
      <c r="D1243" s="222" t="s">
        <v>801</v>
      </c>
      <c r="E1243" s="223">
        <v>12</v>
      </c>
    </row>
    <row r="1244" spans="1:5" x14ac:dyDescent="0.25">
      <c r="A1244" s="224">
        <v>2600120008</v>
      </c>
      <c r="B1244" s="224" t="s">
        <v>1967</v>
      </c>
      <c r="C1244" s="224" t="s">
        <v>980</v>
      </c>
      <c r="D1244" s="224" t="s">
        <v>801</v>
      </c>
      <c r="E1244" s="225">
        <v>6</v>
      </c>
    </row>
    <row r="1245" spans="1:5" x14ac:dyDescent="0.25">
      <c r="A1245" s="222">
        <v>2600120009</v>
      </c>
      <c r="B1245" s="222" t="s">
        <v>1968</v>
      </c>
      <c r="C1245" s="222" t="s">
        <v>980</v>
      </c>
      <c r="D1245" s="222" t="s">
        <v>801</v>
      </c>
      <c r="E1245" s="223">
        <v>6</v>
      </c>
    </row>
    <row r="1246" spans="1:5" x14ac:dyDescent="0.25">
      <c r="A1246" s="224">
        <v>2600120010</v>
      </c>
      <c r="B1246" s="224" t="s">
        <v>1969</v>
      </c>
      <c r="C1246" s="224" t="s">
        <v>980</v>
      </c>
      <c r="D1246" s="224" t="s">
        <v>801</v>
      </c>
      <c r="E1246" s="225">
        <v>6</v>
      </c>
    </row>
    <row r="1247" spans="1:5" x14ac:dyDescent="0.25">
      <c r="A1247" s="222">
        <v>2600120011</v>
      </c>
      <c r="B1247" s="222" t="s">
        <v>1970</v>
      </c>
      <c r="C1247" s="222" t="s">
        <v>980</v>
      </c>
      <c r="D1247" s="222" t="s">
        <v>801</v>
      </c>
      <c r="E1247" s="223">
        <v>6</v>
      </c>
    </row>
    <row r="1248" spans="1:5" x14ac:dyDescent="0.25">
      <c r="A1248" s="224">
        <v>2600120012</v>
      </c>
      <c r="B1248" s="224" t="s">
        <v>1971</v>
      </c>
      <c r="C1248" s="224" t="s">
        <v>980</v>
      </c>
      <c r="D1248" s="224" t="s">
        <v>801</v>
      </c>
      <c r="E1248" s="225">
        <v>6</v>
      </c>
    </row>
    <row r="1249" spans="1:5" x14ac:dyDescent="0.25">
      <c r="A1249" s="222">
        <v>2600120013</v>
      </c>
      <c r="B1249" s="222" t="s">
        <v>1972</v>
      </c>
      <c r="C1249" s="222" t="s">
        <v>980</v>
      </c>
      <c r="D1249" s="222" t="s">
        <v>801</v>
      </c>
      <c r="E1249" s="223">
        <v>6</v>
      </c>
    </row>
    <row r="1250" spans="1:5" x14ac:dyDescent="0.25">
      <c r="A1250" s="224">
        <v>2600120014</v>
      </c>
      <c r="B1250" s="224" t="s">
        <v>1973</v>
      </c>
      <c r="C1250" s="224" t="s">
        <v>980</v>
      </c>
      <c r="D1250" s="224" t="s">
        <v>801</v>
      </c>
      <c r="E1250" s="225">
        <v>6</v>
      </c>
    </row>
    <row r="1251" spans="1:5" x14ac:dyDescent="0.25">
      <c r="A1251" s="222">
        <v>2600120015</v>
      </c>
      <c r="B1251" s="222" t="s">
        <v>1974</v>
      </c>
      <c r="C1251" s="222" t="s">
        <v>980</v>
      </c>
      <c r="D1251" s="222" t="s">
        <v>801</v>
      </c>
      <c r="E1251" s="223">
        <v>6</v>
      </c>
    </row>
    <row r="1252" spans="1:5" x14ac:dyDescent="0.25">
      <c r="A1252" s="224">
        <v>2600120016</v>
      </c>
      <c r="B1252" s="224" t="s">
        <v>1975</v>
      </c>
      <c r="C1252" s="224" t="s">
        <v>980</v>
      </c>
      <c r="D1252" s="224" t="s">
        <v>801</v>
      </c>
      <c r="E1252" s="225">
        <v>6</v>
      </c>
    </row>
    <row r="1253" spans="1:5" x14ac:dyDescent="0.25">
      <c r="A1253" s="222">
        <v>2600120017</v>
      </c>
      <c r="B1253" s="222" t="s">
        <v>1976</v>
      </c>
      <c r="C1253" s="222" t="s">
        <v>980</v>
      </c>
      <c r="D1253" s="222" t="s">
        <v>801</v>
      </c>
      <c r="E1253" s="223">
        <v>6</v>
      </c>
    </row>
    <row r="1254" spans="1:5" x14ac:dyDescent="0.25">
      <c r="A1254" s="224">
        <v>2600120018</v>
      </c>
      <c r="B1254" s="224" t="s">
        <v>1977</v>
      </c>
      <c r="C1254" s="224" t="s">
        <v>980</v>
      </c>
      <c r="D1254" s="224" t="s">
        <v>801</v>
      </c>
      <c r="E1254" s="225">
        <v>6</v>
      </c>
    </row>
    <row r="1255" spans="1:5" x14ac:dyDescent="0.25">
      <c r="A1255" s="222">
        <v>2600120019</v>
      </c>
      <c r="B1255" s="222" t="s">
        <v>1978</v>
      </c>
      <c r="C1255" s="222" t="s">
        <v>980</v>
      </c>
      <c r="D1255" s="222" t="s">
        <v>801</v>
      </c>
      <c r="E1255" s="223">
        <v>6</v>
      </c>
    </row>
    <row r="1256" spans="1:5" x14ac:dyDescent="0.25">
      <c r="A1256" s="224">
        <v>2600120020</v>
      </c>
      <c r="B1256" s="224" t="s">
        <v>1979</v>
      </c>
      <c r="C1256" s="224" t="s">
        <v>980</v>
      </c>
      <c r="D1256" s="224" t="s">
        <v>801</v>
      </c>
      <c r="E1256" s="225">
        <v>6</v>
      </c>
    </row>
    <row r="1257" spans="1:5" x14ac:dyDescent="0.25">
      <c r="A1257" s="222">
        <v>2600120021</v>
      </c>
      <c r="B1257" s="222" t="s">
        <v>1980</v>
      </c>
      <c r="C1257" s="222" t="s">
        <v>980</v>
      </c>
      <c r="D1257" s="222" t="s">
        <v>801</v>
      </c>
      <c r="E1257" s="223">
        <v>6</v>
      </c>
    </row>
    <row r="1258" spans="1:5" x14ac:dyDescent="0.25">
      <c r="A1258" s="224">
        <v>2600120022</v>
      </c>
      <c r="B1258" s="224" t="s">
        <v>1981</v>
      </c>
      <c r="C1258" s="224" t="s">
        <v>980</v>
      </c>
      <c r="D1258" s="224" t="s">
        <v>801</v>
      </c>
      <c r="E1258" s="225">
        <v>6</v>
      </c>
    </row>
    <row r="1259" spans="1:5" x14ac:dyDescent="0.25">
      <c r="A1259" s="222">
        <v>2600120023</v>
      </c>
      <c r="B1259" s="222" t="s">
        <v>1982</v>
      </c>
      <c r="C1259" s="222" t="s">
        <v>980</v>
      </c>
      <c r="D1259" s="222" t="s">
        <v>801</v>
      </c>
      <c r="E1259" s="223">
        <v>6</v>
      </c>
    </row>
    <row r="1260" spans="1:5" x14ac:dyDescent="0.25">
      <c r="A1260" s="224">
        <v>2600120024</v>
      </c>
      <c r="B1260" s="224" t="s">
        <v>1983</v>
      </c>
      <c r="C1260" s="224" t="s">
        <v>980</v>
      </c>
      <c r="D1260" s="224" t="s">
        <v>801</v>
      </c>
      <c r="E1260" s="225">
        <v>6</v>
      </c>
    </row>
    <row r="1261" spans="1:5" x14ac:dyDescent="0.25">
      <c r="A1261" s="222">
        <v>2600120025</v>
      </c>
      <c r="B1261" s="222" t="s">
        <v>1984</v>
      </c>
      <c r="C1261" s="222" t="s">
        <v>980</v>
      </c>
      <c r="D1261" s="222" t="s">
        <v>801</v>
      </c>
      <c r="E1261" s="223">
        <v>12</v>
      </c>
    </row>
    <row r="1262" spans="1:5" x14ac:dyDescent="0.25">
      <c r="A1262" s="224">
        <v>2600120026</v>
      </c>
      <c r="B1262" s="224" t="s">
        <v>1985</v>
      </c>
      <c r="C1262" s="224" t="s">
        <v>980</v>
      </c>
      <c r="D1262" s="224" t="s">
        <v>801</v>
      </c>
      <c r="E1262" s="225">
        <v>12</v>
      </c>
    </row>
    <row r="1263" spans="1:5" x14ac:dyDescent="0.25">
      <c r="A1263" s="222">
        <v>2600120027</v>
      </c>
      <c r="B1263" s="222" t="s">
        <v>1986</v>
      </c>
      <c r="C1263" s="222" t="s">
        <v>980</v>
      </c>
      <c r="D1263" s="222" t="s">
        <v>801</v>
      </c>
      <c r="E1263" s="223">
        <v>12</v>
      </c>
    </row>
    <row r="1264" spans="1:5" x14ac:dyDescent="0.25">
      <c r="A1264" s="224">
        <v>2600120028</v>
      </c>
      <c r="B1264" s="224" t="s">
        <v>3528</v>
      </c>
      <c r="C1264" s="224" t="s">
        <v>980</v>
      </c>
      <c r="D1264" s="224" t="s">
        <v>801</v>
      </c>
      <c r="E1264" s="225">
        <v>6</v>
      </c>
    </row>
    <row r="1265" spans="1:5" x14ac:dyDescent="0.25">
      <c r="A1265" s="222">
        <v>2600120029</v>
      </c>
      <c r="B1265" s="222" t="s">
        <v>1987</v>
      </c>
      <c r="C1265" s="222" t="s">
        <v>980</v>
      </c>
      <c r="D1265" s="222" t="s">
        <v>801</v>
      </c>
      <c r="E1265" s="223">
        <v>12</v>
      </c>
    </row>
    <row r="1266" spans="1:5" x14ac:dyDescent="0.25">
      <c r="A1266" s="224">
        <v>2600120030</v>
      </c>
      <c r="B1266" s="224" t="s">
        <v>1988</v>
      </c>
      <c r="C1266" s="224" t="s">
        <v>980</v>
      </c>
      <c r="D1266" s="224" t="s">
        <v>801</v>
      </c>
      <c r="E1266" s="225">
        <v>12</v>
      </c>
    </row>
    <row r="1267" spans="1:5" x14ac:dyDescent="0.25">
      <c r="A1267" s="222">
        <v>2600120031</v>
      </c>
      <c r="B1267" s="222" t="s">
        <v>1989</v>
      </c>
      <c r="C1267" s="222" t="s">
        <v>980</v>
      </c>
      <c r="D1267" s="222" t="s">
        <v>801</v>
      </c>
      <c r="E1267" s="223">
        <v>6</v>
      </c>
    </row>
    <row r="1268" spans="1:5" x14ac:dyDescent="0.25">
      <c r="A1268" s="224">
        <v>2600120032</v>
      </c>
      <c r="B1268" s="224" t="s">
        <v>1990</v>
      </c>
      <c r="C1268" s="224" t="s">
        <v>980</v>
      </c>
      <c r="D1268" s="224" t="s">
        <v>808</v>
      </c>
      <c r="E1268" s="225">
        <v>6</v>
      </c>
    </row>
    <row r="1269" spans="1:5" x14ac:dyDescent="0.25">
      <c r="A1269" s="222">
        <v>2600120033</v>
      </c>
      <c r="B1269" s="222" t="s">
        <v>1991</v>
      </c>
      <c r="C1269" s="222" t="s">
        <v>980</v>
      </c>
      <c r="D1269" s="222" t="s">
        <v>808</v>
      </c>
      <c r="E1269" s="223">
        <v>6</v>
      </c>
    </row>
    <row r="1270" spans="1:5" x14ac:dyDescent="0.25">
      <c r="A1270" s="224">
        <v>2600120034</v>
      </c>
      <c r="B1270" s="224" t="s">
        <v>1992</v>
      </c>
      <c r="C1270" s="224" t="s">
        <v>980</v>
      </c>
      <c r="D1270" s="224" t="s">
        <v>811</v>
      </c>
      <c r="E1270" s="225">
        <v>6</v>
      </c>
    </row>
    <row r="1271" spans="1:5" x14ac:dyDescent="0.25">
      <c r="A1271" s="222">
        <v>2600120035</v>
      </c>
      <c r="B1271" s="222" t="s">
        <v>1993</v>
      </c>
      <c r="C1271" s="222" t="s">
        <v>980</v>
      </c>
      <c r="D1271" s="222" t="s">
        <v>801</v>
      </c>
      <c r="E1271" s="223">
        <v>0</v>
      </c>
    </row>
    <row r="1272" spans="1:5" x14ac:dyDescent="0.25">
      <c r="A1272" s="224">
        <v>2600120036</v>
      </c>
      <c r="B1272" s="224" t="s">
        <v>1994</v>
      </c>
      <c r="C1272" s="224" t="s">
        <v>980</v>
      </c>
      <c r="D1272" s="224" t="s">
        <v>801</v>
      </c>
      <c r="E1272" s="225">
        <v>0</v>
      </c>
    </row>
    <row r="1273" spans="1:5" x14ac:dyDescent="0.25">
      <c r="A1273" s="222">
        <v>2600120037</v>
      </c>
      <c r="B1273" s="222" t="s">
        <v>1995</v>
      </c>
      <c r="C1273" s="222" t="s">
        <v>980</v>
      </c>
      <c r="D1273" s="222" t="s">
        <v>801</v>
      </c>
      <c r="E1273" s="223">
        <v>0</v>
      </c>
    </row>
    <row r="1274" spans="1:5" x14ac:dyDescent="0.25">
      <c r="A1274" s="224">
        <v>2600120038</v>
      </c>
      <c r="B1274" s="224" t="s">
        <v>1996</v>
      </c>
      <c r="C1274" s="224" t="s">
        <v>980</v>
      </c>
      <c r="D1274" s="224" t="s">
        <v>801</v>
      </c>
      <c r="E1274" s="225">
        <v>6</v>
      </c>
    </row>
    <row r="1275" spans="1:5" x14ac:dyDescent="0.25">
      <c r="A1275" s="222">
        <v>2600120039</v>
      </c>
      <c r="B1275" s="222" t="s">
        <v>1997</v>
      </c>
      <c r="C1275" s="222" t="s">
        <v>980</v>
      </c>
      <c r="D1275" s="222" t="s">
        <v>801</v>
      </c>
      <c r="E1275" s="223">
        <v>6</v>
      </c>
    </row>
    <row r="1276" spans="1:5" x14ac:dyDescent="0.25">
      <c r="A1276" s="224">
        <v>2600120040</v>
      </c>
      <c r="B1276" s="224" t="s">
        <v>7504</v>
      </c>
      <c r="C1276" s="224" t="s">
        <v>980</v>
      </c>
      <c r="D1276" s="224" t="s">
        <v>801</v>
      </c>
      <c r="E1276" s="225">
        <v>6</v>
      </c>
    </row>
    <row r="1277" spans="1:5" x14ac:dyDescent="0.25">
      <c r="A1277" s="222">
        <v>2600120041</v>
      </c>
      <c r="B1277" s="222" t="s">
        <v>8414</v>
      </c>
      <c r="C1277" s="222" t="s">
        <v>980</v>
      </c>
      <c r="D1277" s="222" t="s">
        <v>801</v>
      </c>
      <c r="E1277" s="223">
        <v>12</v>
      </c>
    </row>
    <row r="1278" spans="1:5" x14ac:dyDescent="0.25">
      <c r="A1278" s="224">
        <v>2600120042</v>
      </c>
      <c r="B1278" s="224" t="s">
        <v>9393</v>
      </c>
      <c r="C1278" s="224" t="s">
        <v>980</v>
      </c>
      <c r="D1278" s="224" t="s">
        <v>801</v>
      </c>
      <c r="E1278" s="225">
        <v>6</v>
      </c>
    </row>
    <row r="1279" spans="1:5" x14ac:dyDescent="0.25">
      <c r="A1279" s="222">
        <v>2600120043</v>
      </c>
      <c r="B1279" s="222" t="s">
        <v>9981</v>
      </c>
      <c r="C1279" s="222" t="s">
        <v>980</v>
      </c>
      <c r="D1279" s="222" t="s">
        <v>811</v>
      </c>
      <c r="E1279" s="223">
        <v>6</v>
      </c>
    </row>
    <row r="1280" spans="1:5" x14ac:dyDescent="0.25">
      <c r="A1280" s="224">
        <v>2600120044</v>
      </c>
      <c r="B1280" s="224" t="s">
        <v>9774</v>
      </c>
      <c r="C1280" s="224" t="s">
        <v>980</v>
      </c>
      <c r="D1280" s="224" t="s">
        <v>801</v>
      </c>
      <c r="E1280" s="225">
        <v>6</v>
      </c>
    </row>
    <row r="1281" spans="1:5" x14ac:dyDescent="0.25">
      <c r="A1281" s="222">
        <v>2600130001</v>
      </c>
      <c r="B1281" s="222" t="s">
        <v>1998</v>
      </c>
      <c r="C1281" s="222" t="s">
        <v>980</v>
      </c>
      <c r="D1281" s="222" t="s">
        <v>801</v>
      </c>
      <c r="E1281" s="223">
        <v>6</v>
      </c>
    </row>
    <row r="1282" spans="1:5" x14ac:dyDescent="0.25">
      <c r="A1282" s="224">
        <v>2600130002</v>
      </c>
      <c r="B1282" s="224" t="s">
        <v>1999</v>
      </c>
      <c r="C1282" s="224" t="s">
        <v>980</v>
      </c>
      <c r="D1282" s="224" t="s">
        <v>801</v>
      </c>
      <c r="E1282" s="225">
        <v>24</v>
      </c>
    </row>
    <row r="1283" spans="1:5" x14ac:dyDescent="0.25">
      <c r="A1283" s="222">
        <v>2600130003</v>
      </c>
      <c r="B1283" s="222" t="s">
        <v>2000</v>
      </c>
      <c r="C1283" s="222" t="s">
        <v>980</v>
      </c>
      <c r="D1283" s="222" t="s">
        <v>801</v>
      </c>
      <c r="E1283" s="223">
        <v>24</v>
      </c>
    </row>
    <row r="1284" spans="1:5" x14ac:dyDescent="0.25">
      <c r="A1284" s="224">
        <v>2600130004</v>
      </c>
      <c r="B1284" s="224" t="s">
        <v>2001</v>
      </c>
      <c r="C1284" s="224" t="s">
        <v>980</v>
      </c>
      <c r="D1284" s="224" t="s">
        <v>801</v>
      </c>
      <c r="E1284" s="225">
        <v>12</v>
      </c>
    </row>
    <row r="1285" spans="1:5" x14ac:dyDescent="0.25">
      <c r="A1285" s="222">
        <v>2600130005</v>
      </c>
      <c r="B1285" s="222" t="s">
        <v>2002</v>
      </c>
      <c r="C1285" s="222" t="s">
        <v>980</v>
      </c>
      <c r="D1285" s="222" t="s">
        <v>801</v>
      </c>
      <c r="E1285" s="223">
        <v>6</v>
      </c>
    </row>
    <row r="1286" spans="1:5" x14ac:dyDescent="0.25">
      <c r="A1286" s="224">
        <v>2600130006</v>
      </c>
      <c r="B1286" s="224" t="s">
        <v>2003</v>
      </c>
      <c r="C1286" s="224" t="s">
        <v>980</v>
      </c>
      <c r="D1286" s="224" t="s">
        <v>801</v>
      </c>
      <c r="E1286" s="225">
        <v>12</v>
      </c>
    </row>
    <row r="1287" spans="1:5" x14ac:dyDescent="0.25">
      <c r="A1287" s="222">
        <v>2600130007</v>
      </c>
      <c r="B1287" s="222" t="s">
        <v>2004</v>
      </c>
      <c r="C1287" s="222" t="s">
        <v>980</v>
      </c>
      <c r="D1287" s="222" t="s">
        <v>801</v>
      </c>
      <c r="E1287" s="223">
        <v>6</v>
      </c>
    </row>
    <row r="1288" spans="1:5" x14ac:dyDescent="0.25">
      <c r="A1288" s="224">
        <v>2600130008</v>
      </c>
      <c r="B1288" s="224" t="s">
        <v>2005</v>
      </c>
      <c r="C1288" s="224" t="s">
        <v>980</v>
      </c>
      <c r="D1288" s="224" t="s">
        <v>801</v>
      </c>
      <c r="E1288" s="225">
        <v>6</v>
      </c>
    </row>
    <row r="1289" spans="1:5" x14ac:dyDescent="0.25">
      <c r="A1289" s="222">
        <v>2600130009</v>
      </c>
      <c r="B1289" s="222" t="s">
        <v>2006</v>
      </c>
      <c r="C1289" s="222" t="s">
        <v>980</v>
      </c>
      <c r="D1289" s="222" t="s">
        <v>801</v>
      </c>
      <c r="E1289" s="223">
        <v>6</v>
      </c>
    </row>
    <row r="1290" spans="1:5" x14ac:dyDescent="0.25">
      <c r="A1290" s="224">
        <v>2600130010</v>
      </c>
      <c r="B1290" s="224" t="s">
        <v>2007</v>
      </c>
      <c r="C1290" s="224" t="s">
        <v>980</v>
      </c>
      <c r="D1290" s="224" t="s">
        <v>801</v>
      </c>
      <c r="E1290" s="225">
        <v>6</v>
      </c>
    </row>
    <row r="1291" spans="1:5" x14ac:dyDescent="0.25">
      <c r="A1291" s="222">
        <v>2600130011</v>
      </c>
      <c r="B1291" s="222" t="s">
        <v>2008</v>
      </c>
      <c r="C1291" s="222" t="s">
        <v>980</v>
      </c>
      <c r="D1291" s="222" t="s">
        <v>801</v>
      </c>
      <c r="E1291" s="223">
        <v>6</v>
      </c>
    </row>
    <row r="1292" spans="1:5" x14ac:dyDescent="0.25">
      <c r="A1292" s="224">
        <v>2600130012</v>
      </c>
      <c r="B1292" s="224" t="s">
        <v>2009</v>
      </c>
      <c r="C1292" s="224" t="s">
        <v>980</v>
      </c>
      <c r="D1292" s="224" t="s">
        <v>801</v>
      </c>
      <c r="E1292" s="225">
        <v>6</v>
      </c>
    </row>
    <row r="1293" spans="1:5" x14ac:dyDescent="0.25">
      <c r="A1293" s="222">
        <v>2600130013</v>
      </c>
      <c r="B1293" s="222" t="s">
        <v>2010</v>
      </c>
      <c r="C1293" s="222" t="s">
        <v>980</v>
      </c>
      <c r="D1293" s="222" t="s">
        <v>801</v>
      </c>
      <c r="E1293" s="223">
        <v>6</v>
      </c>
    </row>
    <row r="1294" spans="1:5" x14ac:dyDescent="0.25">
      <c r="A1294" s="224">
        <v>2600130014</v>
      </c>
      <c r="B1294" s="224" t="s">
        <v>2011</v>
      </c>
      <c r="C1294" s="224" t="s">
        <v>980</v>
      </c>
      <c r="D1294" s="224" t="s">
        <v>801</v>
      </c>
      <c r="E1294" s="225">
        <v>12</v>
      </c>
    </row>
    <row r="1295" spans="1:5" x14ac:dyDescent="0.25">
      <c r="A1295" s="222">
        <v>2600130015</v>
      </c>
      <c r="B1295" s="222" t="s">
        <v>2012</v>
      </c>
      <c r="C1295" s="222" t="s">
        <v>980</v>
      </c>
      <c r="D1295" s="222" t="s">
        <v>801</v>
      </c>
      <c r="E1295" s="223">
        <v>6</v>
      </c>
    </row>
    <row r="1296" spans="1:5" x14ac:dyDescent="0.25">
      <c r="A1296" s="224">
        <v>2600130016</v>
      </c>
      <c r="B1296" s="224" t="s">
        <v>2013</v>
      </c>
      <c r="C1296" s="224" t="s">
        <v>980</v>
      </c>
      <c r="D1296" s="224" t="s">
        <v>801</v>
      </c>
      <c r="E1296" s="225">
        <v>6</v>
      </c>
    </row>
    <row r="1297" spans="1:5" x14ac:dyDescent="0.25">
      <c r="A1297" s="222">
        <v>2600130017</v>
      </c>
      <c r="B1297" s="222" t="s">
        <v>2014</v>
      </c>
      <c r="C1297" s="222" t="s">
        <v>980</v>
      </c>
      <c r="D1297" s="222" t="s">
        <v>801</v>
      </c>
      <c r="E1297" s="223">
        <v>12</v>
      </c>
    </row>
    <row r="1298" spans="1:5" x14ac:dyDescent="0.25">
      <c r="A1298" s="224">
        <v>2600130018</v>
      </c>
      <c r="B1298" s="224" t="s">
        <v>2015</v>
      </c>
      <c r="C1298" s="224" t="s">
        <v>980</v>
      </c>
      <c r="D1298" s="224" t="s">
        <v>801</v>
      </c>
      <c r="E1298" s="225">
        <v>12</v>
      </c>
    </row>
    <row r="1299" spans="1:5" x14ac:dyDescent="0.25">
      <c r="A1299" s="222">
        <v>2600130019</v>
      </c>
      <c r="B1299" s="222" t="s">
        <v>2016</v>
      </c>
      <c r="C1299" s="222" t="s">
        <v>980</v>
      </c>
      <c r="D1299" s="222" t="s">
        <v>801</v>
      </c>
      <c r="E1299" s="223">
        <v>12</v>
      </c>
    </row>
    <row r="1300" spans="1:5" x14ac:dyDescent="0.25">
      <c r="A1300" s="224">
        <v>2600130020</v>
      </c>
      <c r="B1300" s="224" t="s">
        <v>2017</v>
      </c>
      <c r="C1300" s="224" t="s">
        <v>980</v>
      </c>
      <c r="D1300" s="224" t="s">
        <v>801</v>
      </c>
      <c r="E1300" s="225">
        <v>6</v>
      </c>
    </row>
    <row r="1301" spans="1:5" x14ac:dyDescent="0.25">
      <c r="A1301" s="222">
        <v>2600130021</v>
      </c>
      <c r="B1301" s="222" t="s">
        <v>2018</v>
      </c>
      <c r="C1301" s="222" t="s">
        <v>980</v>
      </c>
      <c r="D1301" s="222" t="s">
        <v>811</v>
      </c>
      <c r="E1301" s="223">
        <v>6</v>
      </c>
    </row>
    <row r="1302" spans="1:5" x14ac:dyDescent="0.25">
      <c r="A1302" s="224">
        <v>2600130022</v>
      </c>
      <c r="B1302" s="224" t="s">
        <v>2019</v>
      </c>
      <c r="C1302" s="224" t="s">
        <v>980</v>
      </c>
      <c r="D1302" s="224" t="s">
        <v>801</v>
      </c>
      <c r="E1302" s="225">
        <v>0</v>
      </c>
    </row>
    <row r="1303" spans="1:5" x14ac:dyDescent="0.25">
      <c r="A1303" s="222">
        <v>2600130023</v>
      </c>
      <c r="B1303" s="222" t="s">
        <v>2020</v>
      </c>
      <c r="C1303" s="222" t="s">
        <v>980</v>
      </c>
      <c r="D1303" s="222" t="s">
        <v>801</v>
      </c>
      <c r="E1303" s="223">
        <v>6</v>
      </c>
    </row>
    <row r="1304" spans="1:5" x14ac:dyDescent="0.25">
      <c r="A1304" s="224">
        <v>2600130024</v>
      </c>
      <c r="B1304" s="224" t="s">
        <v>2021</v>
      </c>
      <c r="C1304" s="224" t="s">
        <v>980</v>
      </c>
      <c r="D1304" s="224" t="s">
        <v>801</v>
      </c>
      <c r="E1304" s="225">
        <v>6</v>
      </c>
    </row>
    <row r="1305" spans="1:5" x14ac:dyDescent="0.25">
      <c r="A1305" s="222">
        <v>2600130025</v>
      </c>
      <c r="B1305" s="222" t="s">
        <v>5061</v>
      </c>
      <c r="C1305" s="222" t="s">
        <v>980</v>
      </c>
      <c r="D1305" s="222" t="s">
        <v>801</v>
      </c>
      <c r="E1305" s="223">
        <v>6</v>
      </c>
    </row>
    <row r="1306" spans="1:5" x14ac:dyDescent="0.25">
      <c r="A1306" s="224">
        <v>2600130026</v>
      </c>
      <c r="B1306" s="224" t="s">
        <v>6247</v>
      </c>
      <c r="C1306" s="224" t="s">
        <v>980</v>
      </c>
      <c r="D1306" s="224" t="s">
        <v>801</v>
      </c>
      <c r="E1306" s="225">
        <v>6</v>
      </c>
    </row>
    <row r="1307" spans="1:5" x14ac:dyDescent="0.25">
      <c r="A1307" s="222">
        <v>2600130027</v>
      </c>
      <c r="B1307" s="222" t="s">
        <v>6248</v>
      </c>
      <c r="C1307" s="222" t="s">
        <v>980</v>
      </c>
      <c r="D1307" s="222" t="s">
        <v>801</v>
      </c>
      <c r="E1307" s="223">
        <v>12</v>
      </c>
    </row>
    <row r="1308" spans="1:5" x14ac:dyDescent="0.25">
      <c r="A1308" s="224">
        <v>2600130028</v>
      </c>
      <c r="B1308" s="224" t="s">
        <v>8415</v>
      </c>
      <c r="C1308" s="224" t="s">
        <v>980</v>
      </c>
      <c r="D1308" s="224" t="s">
        <v>801</v>
      </c>
      <c r="E1308" s="225">
        <v>6</v>
      </c>
    </row>
    <row r="1309" spans="1:5" x14ac:dyDescent="0.25">
      <c r="A1309" s="222">
        <v>2600130029</v>
      </c>
      <c r="B1309" s="222" t="s">
        <v>8416</v>
      </c>
      <c r="C1309" s="222" t="s">
        <v>980</v>
      </c>
      <c r="D1309" s="222" t="s">
        <v>801</v>
      </c>
      <c r="E1309" s="223">
        <v>6</v>
      </c>
    </row>
    <row r="1310" spans="1:5" x14ac:dyDescent="0.25">
      <c r="A1310" s="224">
        <v>2600130030</v>
      </c>
      <c r="B1310" s="224" t="s">
        <v>8417</v>
      </c>
      <c r="C1310" s="224" t="s">
        <v>980</v>
      </c>
      <c r="D1310" s="224" t="s">
        <v>801</v>
      </c>
      <c r="E1310" s="225">
        <v>6</v>
      </c>
    </row>
    <row r="1311" spans="1:5" x14ac:dyDescent="0.25">
      <c r="A1311" s="222">
        <v>2600130031</v>
      </c>
      <c r="B1311" s="222" t="s">
        <v>8418</v>
      </c>
      <c r="C1311" s="222" t="s">
        <v>980</v>
      </c>
      <c r="D1311" s="222" t="s">
        <v>801</v>
      </c>
      <c r="E1311" s="223">
        <v>6</v>
      </c>
    </row>
    <row r="1312" spans="1:5" x14ac:dyDescent="0.25">
      <c r="A1312" s="224">
        <v>2600130032</v>
      </c>
      <c r="B1312" s="224" t="s">
        <v>8419</v>
      </c>
      <c r="C1312" s="224" t="s">
        <v>980</v>
      </c>
      <c r="D1312" s="224" t="s">
        <v>801</v>
      </c>
      <c r="E1312" s="225">
        <v>6</v>
      </c>
    </row>
    <row r="1313" spans="1:5" x14ac:dyDescent="0.25">
      <c r="A1313" s="222">
        <v>2600130033</v>
      </c>
      <c r="B1313" s="222" t="s">
        <v>9982</v>
      </c>
      <c r="C1313" s="222" t="s">
        <v>980</v>
      </c>
      <c r="D1313" s="222" t="s">
        <v>811</v>
      </c>
      <c r="E1313" s="223">
        <v>6</v>
      </c>
    </row>
    <row r="1314" spans="1:5" x14ac:dyDescent="0.25">
      <c r="A1314" s="224">
        <v>2600130034</v>
      </c>
      <c r="B1314" s="224" t="s">
        <v>9775</v>
      </c>
      <c r="C1314" s="224" t="s">
        <v>980</v>
      </c>
      <c r="D1314" s="224" t="s">
        <v>801</v>
      </c>
      <c r="E1314" s="225">
        <v>12</v>
      </c>
    </row>
    <row r="1315" spans="1:5" x14ac:dyDescent="0.25">
      <c r="A1315" s="222">
        <v>2600140001</v>
      </c>
      <c r="B1315" s="222" t="s">
        <v>2022</v>
      </c>
      <c r="C1315" s="222" t="s">
        <v>980</v>
      </c>
      <c r="D1315" s="222" t="s">
        <v>801</v>
      </c>
      <c r="E1315" s="223">
        <v>6</v>
      </c>
    </row>
    <row r="1316" spans="1:5" x14ac:dyDescent="0.25">
      <c r="A1316" s="224">
        <v>2600140002</v>
      </c>
      <c r="B1316" s="224" t="s">
        <v>2023</v>
      </c>
      <c r="C1316" s="224" t="s">
        <v>980</v>
      </c>
      <c r="D1316" s="224" t="s">
        <v>801</v>
      </c>
      <c r="E1316" s="225">
        <v>6</v>
      </c>
    </row>
    <row r="1317" spans="1:5" x14ac:dyDescent="0.25">
      <c r="A1317" s="222">
        <v>2600140003</v>
      </c>
      <c r="B1317" s="222" t="s">
        <v>2024</v>
      </c>
      <c r="C1317" s="222" t="s">
        <v>980</v>
      </c>
      <c r="D1317" s="222" t="s">
        <v>801</v>
      </c>
      <c r="E1317" s="223">
        <v>6</v>
      </c>
    </row>
    <row r="1318" spans="1:5" x14ac:dyDescent="0.25">
      <c r="A1318" s="224">
        <v>2600140004</v>
      </c>
      <c r="B1318" s="224" t="s">
        <v>2025</v>
      </c>
      <c r="C1318" s="224" t="s">
        <v>980</v>
      </c>
      <c r="D1318" s="224" t="s">
        <v>801</v>
      </c>
      <c r="E1318" s="225">
        <v>12</v>
      </c>
    </row>
    <row r="1319" spans="1:5" x14ac:dyDescent="0.25">
      <c r="A1319" s="222">
        <v>2600150001</v>
      </c>
      <c r="B1319" s="222" t="s">
        <v>2026</v>
      </c>
      <c r="C1319" s="222" t="s">
        <v>980</v>
      </c>
      <c r="D1319" s="222" t="s">
        <v>801</v>
      </c>
      <c r="E1319" s="223">
        <v>6</v>
      </c>
    </row>
    <row r="1320" spans="1:5" x14ac:dyDescent="0.25">
      <c r="A1320" s="224">
        <v>2600150002</v>
      </c>
      <c r="B1320" s="224" t="s">
        <v>2027</v>
      </c>
      <c r="C1320" s="224" t="s">
        <v>980</v>
      </c>
      <c r="D1320" s="224" t="s">
        <v>801</v>
      </c>
      <c r="E1320" s="225">
        <v>6</v>
      </c>
    </row>
    <row r="1321" spans="1:5" x14ac:dyDescent="0.25">
      <c r="A1321" s="222">
        <v>2600150003</v>
      </c>
      <c r="B1321" s="222" t="s">
        <v>2028</v>
      </c>
      <c r="C1321" s="222" t="s">
        <v>980</v>
      </c>
      <c r="D1321" s="222" t="s">
        <v>801</v>
      </c>
      <c r="E1321" s="223">
        <v>12</v>
      </c>
    </row>
    <row r="1322" spans="1:5" x14ac:dyDescent="0.25">
      <c r="A1322" s="224">
        <v>2600150004</v>
      </c>
      <c r="B1322" s="224" t="s">
        <v>2029</v>
      </c>
      <c r="C1322" s="224" t="s">
        <v>980</v>
      </c>
      <c r="D1322" s="224" t="s">
        <v>801</v>
      </c>
      <c r="E1322" s="225">
        <v>12</v>
      </c>
    </row>
    <row r="1323" spans="1:5" x14ac:dyDescent="0.25">
      <c r="A1323" s="222">
        <v>2600150005</v>
      </c>
      <c r="B1323" s="222" t="s">
        <v>7336</v>
      </c>
      <c r="C1323" s="222" t="s">
        <v>980</v>
      </c>
      <c r="D1323" s="222" t="s">
        <v>801</v>
      </c>
      <c r="E1323" s="223">
        <v>12</v>
      </c>
    </row>
    <row r="1324" spans="1:5" x14ac:dyDescent="0.25">
      <c r="A1324" s="224">
        <v>2600150006</v>
      </c>
      <c r="B1324" s="224" t="s">
        <v>7337</v>
      </c>
      <c r="C1324" s="224" t="s">
        <v>980</v>
      </c>
      <c r="D1324" s="224" t="s">
        <v>801</v>
      </c>
      <c r="E1324" s="225">
        <v>12</v>
      </c>
    </row>
    <row r="1325" spans="1:5" x14ac:dyDescent="0.25">
      <c r="A1325" s="222">
        <v>2600160001</v>
      </c>
      <c r="B1325" s="222" t="s">
        <v>2030</v>
      </c>
      <c r="C1325" s="222" t="s">
        <v>980</v>
      </c>
      <c r="D1325" s="222" t="s">
        <v>801</v>
      </c>
      <c r="E1325" s="223">
        <v>6</v>
      </c>
    </row>
    <row r="1326" spans="1:5" x14ac:dyDescent="0.25">
      <c r="A1326" s="224">
        <v>2600160002</v>
      </c>
      <c r="B1326" s="224" t="s">
        <v>2031</v>
      </c>
      <c r="C1326" s="224" t="s">
        <v>980</v>
      </c>
      <c r="D1326" s="224" t="s">
        <v>801</v>
      </c>
      <c r="E1326" s="225">
        <v>6</v>
      </c>
    </row>
    <row r="1327" spans="1:5" x14ac:dyDescent="0.25">
      <c r="A1327" s="222">
        <v>2600160003</v>
      </c>
      <c r="B1327" s="222" t="s">
        <v>2032</v>
      </c>
      <c r="C1327" s="222" t="s">
        <v>980</v>
      </c>
      <c r="D1327" s="222" t="s">
        <v>801</v>
      </c>
      <c r="E1327" s="223">
        <v>6</v>
      </c>
    </row>
    <row r="1328" spans="1:5" x14ac:dyDescent="0.25">
      <c r="A1328" s="224">
        <v>2600160004</v>
      </c>
      <c r="B1328" s="224" t="s">
        <v>2033</v>
      </c>
      <c r="C1328" s="224" t="s">
        <v>980</v>
      </c>
      <c r="D1328" s="224" t="s">
        <v>801</v>
      </c>
      <c r="E1328" s="225">
        <v>6</v>
      </c>
    </row>
    <row r="1329" spans="1:5" x14ac:dyDescent="0.25">
      <c r="A1329" s="222">
        <v>2600160005</v>
      </c>
      <c r="B1329" s="222" t="s">
        <v>2034</v>
      </c>
      <c r="C1329" s="222" t="s">
        <v>980</v>
      </c>
      <c r="D1329" s="222" t="s">
        <v>801</v>
      </c>
      <c r="E1329" s="223">
        <v>6</v>
      </c>
    </row>
    <row r="1330" spans="1:5" x14ac:dyDescent="0.25">
      <c r="A1330" s="224">
        <v>2600170001</v>
      </c>
      <c r="B1330" s="224" t="s">
        <v>2035</v>
      </c>
      <c r="C1330" s="224" t="s">
        <v>980</v>
      </c>
      <c r="D1330" s="224" t="s">
        <v>954</v>
      </c>
      <c r="E1330" s="225">
        <v>0</v>
      </c>
    </row>
    <row r="1331" spans="1:5" x14ac:dyDescent="0.25">
      <c r="A1331" s="222">
        <v>2600170002</v>
      </c>
      <c r="B1331" s="222" t="s">
        <v>2036</v>
      </c>
      <c r="C1331" s="222" t="s">
        <v>980</v>
      </c>
      <c r="D1331" s="222" t="s">
        <v>954</v>
      </c>
      <c r="E1331" s="223">
        <v>0</v>
      </c>
    </row>
    <row r="1332" spans="1:5" x14ac:dyDescent="0.25">
      <c r="A1332" s="224">
        <v>2600170003</v>
      </c>
      <c r="B1332" s="224" t="s">
        <v>2037</v>
      </c>
      <c r="C1332" s="224" t="s">
        <v>980</v>
      </c>
      <c r="D1332" s="224" t="s">
        <v>954</v>
      </c>
      <c r="E1332" s="225">
        <v>0</v>
      </c>
    </row>
    <row r="1333" spans="1:5" x14ac:dyDescent="0.25">
      <c r="A1333" s="222">
        <v>2600170004</v>
      </c>
      <c r="B1333" s="222" t="s">
        <v>2038</v>
      </c>
      <c r="C1333" s="222" t="s">
        <v>980</v>
      </c>
      <c r="D1333" s="222" t="s">
        <v>954</v>
      </c>
      <c r="E1333" s="223">
        <v>0</v>
      </c>
    </row>
    <row r="1334" spans="1:5" x14ac:dyDescent="0.25">
      <c r="A1334" s="224">
        <v>2600170005</v>
      </c>
      <c r="B1334" s="224" t="s">
        <v>8420</v>
      </c>
      <c r="C1334" s="224" t="s">
        <v>980</v>
      </c>
      <c r="D1334" s="224" t="s">
        <v>954</v>
      </c>
      <c r="E1334" s="225">
        <v>0</v>
      </c>
    </row>
    <row r="1335" spans="1:5" x14ac:dyDescent="0.25">
      <c r="A1335" s="222">
        <v>2600170006</v>
      </c>
      <c r="B1335" s="222" t="s">
        <v>9983</v>
      </c>
      <c r="C1335" s="222" t="s">
        <v>980</v>
      </c>
      <c r="D1335" s="222" t="s">
        <v>954</v>
      </c>
      <c r="E1335" s="223">
        <v>0</v>
      </c>
    </row>
    <row r="1336" spans="1:5" x14ac:dyDescent="0.25">
      <c r="A1336" s="224">
        <v>2600170007</v>
      </c>
      <c r="B1336" s="224" t="s">
        <v>9984</v>
      </c>
      <c r="C1336" s="224" t="s">
        <v>980</v>
      </c>
      <c r="D1336" s="224" t="s">
        <v>954</v>
      </c>
      <c r="E1336" s="225">
        <v>0</v>
      </c>
    </row>
    <row r="1337" spans="1:5" x14ac:dyDescent="0.25">
      <c r="A1337" s="222">
        <v>2600170008</v>
      </c>
      <c r="B1337" s="222" t="s">
        <v>13008</v>
      </c>
      <c r="C1337" s="222" t="s">
        <v>980</v>
      </c>
      <c r="D1337" s="222" t="s">
        <v>954</v>
      </c>
      <c r="E1337" s="223">
        <v>0</v>
      </c>
    </row>
    <row r="1338" spans="1:5" x14ac:dyDescent="0.25">
      <c r="A1338" s="224">
        <v>2600170009</v>
      </c>
      <c r="B1338" s="224" t="s">
        <v>13009</v>
      </c>
      <c r="C1338" s="224" t="s">
        <v>980</v>
      </c>
      <c r="D1338" s="224" t="s">
        <v>954</v>
      </c>
      <c r="E1338" s="225">
        <v>0</v>
      </c>
    </row>
    <row r="1339" spans="1:5" x14ac:dyDescent="0.25">
      <c r="A1339" s="222">
        <v>2600180001</v>
      </c>
      <c r="B1339" s="222" t="s">
        <v>2039</v>
      </c>
      <c r="C1339" s="222" t="s">
        <v>980</v>
      </c>
      <c r="D1339" s="222" t="s">
        <v>801</v>
      </c>
      <c r="E1339" s="223">
        <v>6</v>
      </c>
    </row>
    <row r="1340" spans="1:5" x14ac:dyDescent="0.25">
      <c r="A1340" s="224">
        <v>2600180002</v>
      </c>
      <c r="B1340" s="224" t="s">
        <v>9776</v>
      </c>
      <c r="C1340" s="224" t="s">
        <v>980</v>
      </c>
      <c r="D1340" s="224" t="s">
        <v>801</v>
      </c>
      <c r="E1340" s="225">
        <v>12</v>
      </c>
    </row>
    <row r="1341" spans="1:5" x14ac:dyDescent="0.25">
      <c r="A1341" s="222">
        <v>2600180003</v>
      </c>
      <c r="B1341" s="222" t="s">
        <v>9777</v>
      </c>
      <c r="C1341" s="222" t="s">
        <v>980</v>
      </c>
      <c r="D1341" s="222" t="s">
        <v>801</v>
      </c>
      <c r="E1341" s="223">
        <v>12</v>
      </c>
    </row>
    <row r="1342" spans="1:5" x14ac:dyDescent="0.25">
      <c r="A1342" s="224">
        <v>2600180004</v>
      </c>
      <c r="B1342" s="224" t="s">
        <v>9985</v>
      </c>
      <c r="C1342" s="224" t="s">
        <v>980</v>
      </c>
      <c r="D1342" s="224" t="s">
        <v>801</v>
      </c>
      <c r="E1342" s="225">
        <v>12</v>
      </c>
    </row>
    <row r="1343" spans="1:5" x14ac:dyDescent="0.25">
      <c r="A1343" s="222">
        <v>2600180005</v>
      </c>
      <c r="B1343" s="222" t="s">
        <v>9778</v>
      </c>
      <c r="C1343" s="222" t="s">
        <v>980</v>
      </c>
      <c r="D1343" s="222" t="s">
        <v>801</v>
      </c>
      <c r="E1343" s="223">
        <v>12</v>
      </c>
    </row>
    <row r="1344" spans="1:5" x14ac:dyDescent="0.25">
      <c r="A1344" s="224">
        <v>2600180006</v>
      </c>
      <c r="B1344" s="224" t="s">
        <v>9986</v>
      </c>
      <c r="C1344" s="224" t="s">
        <v>980</v>
      </c>
      <c r="D1344" s="224" t="s">
        <v>801</v>
      </c>
      <c r="E1344" s="225">
        <v>12</v>
      </c>
    </row>
    <row r="1345" spans="1:5" x14ac:dyDescent="0.25">
      <c r="A1345" s="222">
        <v>2600190001</v>
      </c>
      <c r="B1345" s="222" t="s">
        <v>12923</v>
      </c>
      <c r="C1345" s="222" t="s">
        <v>980</v>
      </c>
      <c r="D1345" s="222" t="s">
        <v>801</v>
      </c>
      <c r="E1345" s="223">
        <v>12</v>
      </c>
    </row>
    <row r="1346" spans="1:5" x14ac:dyDescent="0.25">
      <c r="A1346" s="224">
        <v>2600190002</v>
      </c>
      <c r="B1346" s="224" t="s">
        <v>12924</v>
      </c>
      <c r="C1346" s="224" t="s">
        <v>980</v>
      </c>
      <c r="D1346" s="224" t="s">
        <v>801</v>
      </c>
      <c r="E1346" s="225">
        <v>12</v>
      </c>
    </row>
    <row r="1347" spans="1:5" x14ac:dyDescent="0.25">
      <c r="A1347" s="222">
        <v>2600190003</v>
      </c>
      <c r="B1347" s="222" t="s">
        <v>12925</v>
      </c>
      <c r="C1347" s="222" t="s">
        <v>980</v>
      </c>
      <c r="D1347" s="222" t="s">
        <v>801</v>
      </c>
      <c r="E1347" s="223">
        <v>24</v>
      </c>
    </row>
    <row r="1348" spans="1:5" x14ac:dyDescent="0.25">
      <c r="A1348" s="224">
        <v>2600190004</v>
      </c>
      <c r="B1348" s="224" t="s">
        <v>13010</v>
      </c>
      <c r="C1348" s="224" t="s">
        <v>980</v>
      </c>
      <c r="D1348" s="224" t="s">
        <v>801</v>
      </c>
      <c r="E1348" s="225">
        <v>1</v>
      </c>
    </row>
    <row r="1349" spans="1:5" x14ac:dyDescent="0.25">
      <c r="A1349" s="222">
        <v>2600190005</v>
      </c>
      <c r="B1349" s="222" t="s">
        <v>13011</v>
      </c>
      <c r="C1349" s="222" t="s">
        <v>980</v>
      </c>
      <c r="D1349" s="222" t="s">
        <v>801</v>
      </c>
      <c r="E1349" s="223">
        <v>12</v>
      </c>
    </row>
    <row r="1350" spans="1:5" x14ac:dyDescent="0.25">
      <c r="A1350" s="224">
        <v>2600190006</v>
      </c>
      <c r="B1350" s="224" t="s">
        <v>12926</v>
      </c>
      <c r="C1350" s="224" t="s">
        <v>980</v>
      </c>
      <c r="D1350" s="224" t="s">
        <v>801</v>
      </c>
      <c r="E1350" s="225">
        <v>12</v>
      </c>
    </row>
    <row r="1351" spans="1:5" x14ac:dyDescent="0.25">
      <c r="A1351" s="222">
        <v>2600190007</v>
      </c>
      <c r="B1351" s="222" t="s">
        <v>12927</v>
      </c>
      <c r="C1351" s="222" t="s">
        <v>980</v>
      </c>
      <c r="D1351" s="222" t="s">
        <v>801</v>
      </c>
      <c r="E1351" s="223">
        <v>12</v>
      </c>
    </row>
    <row r="1352" spans="1:5" x14ac:dyDescent="0.25">
      <c r="A1352" s="224">
        <v>2600190008</v>
      </c>
      <c r="B1352" s="224" t="s">
        <v>12928</v>
      </c>
      <c r="C1352" s="224" t="s">
        <v>980</v>
      </c>
      <c r="D1352" s="224" t="s">
        <v>801</v>
      </c>
      <c r="E1352" s="225">
        <v>24</v>
      </c>
    </row>
    <row r="1353" spans="1:5" x14ac:dyDescent="0.25">
      <c r="A1353" s="222">
        <v>2601040001</v>
      </c>
      <c r="B1353" s="222" t="s">
        <v>4283</v>
      </c>
      <c r="C1353" s="222" t="s">
        <v>980</v>
      </c>
      <c r="D1353" s="222" t="s">
        <v>800</v>
      </c>
      <c r="E1353" s="223">
        <v>0</v>
      </c>
    </row>
    <row r="1354" spans="1:5" x14ac:dyDescent="0.25">
      <c r="A1354" s="224">
        <v>2701010001</v>
      </c>
      <c r="B1354" s="224" t="s">
        <v>992</v>
      </c>
      <c r="C1354" s="224" t="s">
        <v>991</v>
      </c>
      <c r="D1354" s="224" t="s">
        <v>800</v>
      </c>
      <c r="E1354" s="225">
        <v>6.5600000000000001E-4</v>
      </c>
    </row>
    <row r="1355" spans="1:5" x14ac:dyDescent="0.25">
      <c r="A1355" s="222">
        <v>2701010002</v>
      </c>
      <c r="B1355" s="222" t="s">
        <v>993</v>
      </c>
      <c r="C1355" s="222" t="s">
        <v>991</v>
      </c>
      <c r="D1355" s="222" t="s">
        <v>800</v>
      </c>
      <c r="E1355" s="223">
        <v>1.3689999999999999E-4</v>
      </c>
    </row>
    <row r="1356" spans="1:5" x14ac:dyDescent="0.25">
      <c r="A1356" s="224">
        <v>2701010003</v>
      </c>
      <c r="B1356" s="224" t="s">
        <v>994</v>
      </c>
      <c r="C1356" s="224" t="s">
        <v>991</v>
      </c>
      <c r="D1356" s="224" t="s">
        <v>800</v>
      </c>
      <c r="E1356" s="225">
        <v>1.6138999999999999E-3</v>
      </c>
    </row>
    <row r="1357" spans="1:5" x14ac:dyDescent="0.25">
      <c r="A1357" s="222">
        <v>2701010004</v>
      </c>
      <c r="B1357" s="222" t="s">
        <v>995</v>
      </c>
      <c r="C1357" s="222" t="s">
        <v>991</v>
      </c>
      <c r="D1357" s="222" t="s">
        <v>800</v>
      </c>
      <c r="E1357" s="223">
        <v>1.0510000000000001E-3</v>
      </c>
    </row>
    <row r="1358" spans="1:5" x14ac:dyDescent="0.25">
      <c r="A1358" s="224">
        <v>2701010005</v>
      </c>
      <c r="B1358" s="224" t="s">
        <v>2040</v>
      </c>
      <c r="C1358" s="224" t="s">
        <v>991</v>
      </c>
      <c r="D1358" s="224" t="s">
        <v>800</v>
      </c>
      <c r="E1358" s="225">
        <v>1.2800000000000001E-3</v>
      </c>
    </row>
    <row r="1359" spans="1:5" x14ac:dyDescent="0.25">
      <c r="A1359" s="222">
        <v>2701010006</v>
      </c>
      <c r="B1359" s="222" t="s">
        <v>996</v>
      </c>
      <c r="C1359" s="222" t="s">
        <v>991</v>
      </c>
      <c r="D1359" s="222" t="s">
        <v>800</v>
      </c>
      <c r="E1359" s="223">
        <v>3.5244999999999999E-3</v>
      </c>
    </row>
    <row r="1360" spans="1:5" x14ac:dyDescent="0.25">
      <c r="A1360" s="224">
        <v>2701010007</v>
      </c>
      <c r="B1360" s="224" t="s">
        <v>2041</v>
      </c>
      <c r="C1360" s="224" t="s">
        <v>991</v>
      </c>
      <c r="D1360" s="224" t="s">
        <v>800</v>
      </c>
      <c r="E1360" s="225">
        <v>1.337E-4</v>
      </c>
    </row>
    <row r="1361" spans="1:5" x14ac:dyDescent="0.25">
      <c r="A1361" s="222">
        <v>2701010008</v>
      </c>
      <c r="B1361" s="222" t="s">
        <v>997</v>
      </c>
      <c r="C1361" s="222" t="s">
        <v>991</v>
      </c>
      <c r="D1361" s="222" t="s">
        <v>800</v>
      </c>
      <c r="E1361" s="223">
        <v>7.0669999999999999E-4</v>
      </c>
    </row>
    <row r="1362" spans="1:5" x14ac:dyDescent="0.25">
      <c r="A1362" s="224">
        <v>2701010009</v>
      </c>
      <c r="B1362" s="224" t="s">
        <v>998</v>
      </c>
      <c r="C1362" s="224" t="s">
        <v>991</v>
      </c>
      <c r="D1362" s="224" t="s">
        <v>800</v>
      </c>
      <c r="E1362" s="225">
        <v>8.2109999999999995E-4</v>
      </c>
    </row>
    <row r="1363" spans="1:5" x14ac:dyDescent="0.25">
      <c r="A1363" s="222">
        <v>2701010010</v>
      </c>
      <c r="B1363" s="222" t="s">
        <v>999</v>
      </c>
      <c r="C1363" s="222" t="s">
        <v>991</v>
      </c>
      <c r="D1363" s="222" t="s">
        <v>800</v>
      </c>
      <c r="E1363" s="223">
        <v>2.3120000000000001E-4</v>
      </c>
    </row>
    <row r="1364" spans="1:5" x14ac:dyDescent="0.25">
      <c r="A1364" s="224">
        <v>2701010011</v>
      </c>
      <c r="B1364" s="224" t="s">
        <v>2042</v>
      </c>
      <c r="C1364" s="224" t="s">
        <v>991</v>
      </c>
      <c r="D1364" s="224" t="s">
        <v>800</v>
      </c>
      <c r="E1364" s="225">
        <v>6.9059999999999998E-4</v>
      </c>
    </row>
    <row r="1365" spans="1:5" x14ac:dyDescent="0.25">
      <c r="A1365" s="222">
        <v>2701010012</v>
      </c>
      <c r="B1365" s="222" t="s">
        <v>1000</v>
      </c>
      <c r="C1365" s="222" t="s">
        <v>991</v>
      </c>
      <c r="D1365" s="222" t="s">
        <v>800</v>
      </c>
      <c r="E1365" s="223">
        <v>6.8570000000000002E-4</v>
      </c>
    </row>
    <row r="1366" spans="1:5" x14ac:dyDescent="0.25">
      <c r="A1366" s="224">
        <v>2701010013</v>
      </c>
      <c r="B1366" s="224" t="s">
        <v>1001</v>
      </c>
      <c r="C1366" s="224" t="s">
        <v>991</v>
      </c>
      <c r="D1366" s="224" t="s">
        <v>800</v>
      </c>
      <c r="E1366" s="225">
        <v>8.7149999999999999E-4</v>
      </c>
    </row>
    <row r="1367" spans="1:5" x14ac:dyDescent="0.25">
      <c r="A1367" s="222">
        <v>2701010014</v>
      </c>
      <c r="B1367" s="222" t="s">
        <v>1002</v>
      </c>
      <c r="C1367" s="222" t="s">
        <v>991</v>
      </c>
      <c r="D1367" s="222" t="s">
        <v>800</v>
      </c>
      <c r="E1367" s="223">
        <v>2.3279999999999999E-4</v>
      </c>
    </row>
    <row r="1368" spans="1:5" x14ac:dyDescent="0.25">
      <c r="A1368" s="224">
        <v>2701010015</v>
      </c>
      <c r="B1368" s="224" t="s">
        <v>2043</v>
      </c>
      <c r="C1368" s="224" t="s">
        <v>991</v>
      </c>
      <c r="D1368" s="224" t="s">
        <v>800</v>
      </c>
      <c r="E1368" s="225">
        <v>1.3439999999999999E-4</v>
      </c>
    </row>
    <row r="1369" spans="1:5" x14ac:dyDescent="0.25">
      <c r="A1369" s="222">
        <v>2701010016</v>
      </c>
      <c r="B1369" s="222" t="s">
        <v>1003</v>
      </c>
      <c r="C1369" s="222" t="s">
        <v>991</v>
      </c>
      <c r="D1369" s="222" t="s">
        <v>800</v>
      </c>
      <c r="E1369" s="223">
        <v>6.8599999999999998E-4</v>
      </c>
    </row>
    <row r="1370" spans="1:5" x14ac:dyDescent="0.25">
      <c r="A1370" s="224">
        <v>2701010017</v>
      </c>
      <c r="B1370" s="224" t="s">
        <v>1004</v>
      </c>
      <c r="C1370" s="224" t="s">
        <v>991</v>
      </c>
      <c r="D1370" s="224" t="s">
        <v>800</v>
      </c>
      <c r="E1370" s="225">
        <v>2.3059999999999999E-4</v>
      </c>
    </row>
    <row r="1371" spans="1:5" x14ac:dyDescent="0.25">
      <c r="A1371" s="222">
        <v>2701010018</v>
      </c>
      <c r="B1371" s="222" t="s">
        <v>2044</v>
      </c>
      <c r="C1371" s="222" t="s">
        <v>991</v>
      </c>
      <c r="D1371" s="222" t="s">
        <v>800</v>
      </c>
      <c r="E1371" s="223">
        <v>1.3449999999999999E-4</v>
      </c>
    </row>
    <row r="1372" spans="1:5" x14ac:dyDescent="0.25">
      <c r="A1372" s="224">
        <v>2701010019</v>
      </c>
      <c r="B1372" s="224" t="s">
        <v>1005</v>
      </c>
      <c r="C1372" s="224" t="s">
        <v>991</v>
      </c>
      <c r="D1372" s="224" t="s">
        <v>800</v>
      </c>
      <c r="E1372" s="225">
        <v>6.8090000000000002E-4</v>
      </c>
    </row>
    <row r="1373" spans="1:5" x14ac:dyDescent="0.25">
      <c r="A1373" s="222">
        <v>2701010020</v>
      </c>
      <c r="B1373" s="222" t="s">
        <v>9394</v>
      </c>
      <c r="C1373" s="222" t="s">
        <v>991</v>
      </c>
      <c r="D1373" s="222" t="s">
        <v>800</v>
      </c>
      <c r="E1373" s="223">
        <v>1.2922999999999999E-3</v>
      </c>
    </row>
    <row r="1374" spans="1:5" x14ac:dyDescent="0.25">
      <c r="A1374" s="224">
        <v>2701010021</v>
      </c>
      <c r="B1374" s="224" t="s">
        <v>1006</v>
      </c>
      <c r="C1374" s="224" t="s">
        <v>991</v>
      </c>
      <c r="D1374" s="224" t="s">
        <v>800</v>
      </c>
      <c r="E1374" s="225">
        <v>1.3449999999999999E-4</v>
      </c>
    </row>
    <row r="1375" spans="1:5" x14ac:dyDescent="0.25">
      <c r="A1375" s="222">
        <v>2701010022</v>
      </c>
      <c r="B1375" s="222" t="s">
        <v>1007</v>
      </c>
      <c r="C1375" s="222" t="s">
        <v>991</v>
      </c>
      <c r="D1375" s="222" t="s">
        <v>800</v>
      </c>
      <c r="E1375" s="223">
        <v>7.1659999999999996E-4</v>
      </c>
    </row>
    <row r="1376" spans="1:5" x14ac:dyDescent="0.25">
      <c r="A1376" s="224">
        <v>2701010023</v>
      </c>
      <c r="B1376" s="224" t="s">
        <v>1008</v>
      </c>
      <c r="C1376" s="224" t="s">
        <v>991</v>
      </c>
      <c r="D1376" s="224" t="s">
        <v>800</v>
      </c>
      <c r="E1376" s="225">
        <v>8.5700000000000001E-4</v>
      </c>
    </row>
    <row r="1377" spans="1:5" x14ac:dyDescent="0.25">
      <c r="A1377" s="222">
        <v>2701010024</v>
      </c>
      <c r="B1377" s="222" t="s">
        <v>1009</v>
      </c>
      <c r="C1377" s="222" t="s">
        <v>991</v>
      </c>
      <c r="D1377" s="222" t="s">
        <v>800</v>
      </c>
      <c r="E1377" s="223">
        <v>2.2379999999999999E-4</v>
      </c>
    </row>
    <row r="1378" spans="1:5" x14ac:dyDescent="0.25">
      <c r="A1378" s="224">
        <v>2701010025</v>
      </c>
      <c r="B1378" s="224" t="s">
        <v>2045</v>
      </c>
      <c r="C1378" s="224" t="s">
        <v>991</v>
      </c>
      <c r="D1378" s="224" t="s">
        <v>800</v>
      </c>
      <c r="E1378" s="225">
        <v>1.34E-4</v>
      </c>
    </row>
    <row r="1379" spans="1:5" x14ac:dyDescent="0.25">
      <c r="A1379" s="222">
        <v>2701010026</v>
      </c>
      <c r="B1379" s="222" t="s">
        <v>6250</v>
      </c>
      <c r="C1379" s="222" t="s">
        <v>991</v>
      </c>
      <c r="D1379" s="222" t="s">
        <v>800</v>
      </c>
      <c r="E1379" s="223">
        <v>5.4779999999999998E-4</v>
      </c>
    </row>
    <row r="1380" spans="1:5" x14ac:dyDescent="0.25">
      <c r="A1380" s="224">
        <v>2701010027</v>
      </c>
      <c r="B1380" s="224" t="s">
        <v>13012</v>
      </c>
      <c r="C1380" s="224" t="s">
        <v>991</v>
      </c>
      <c r="D1380" s="224" t="s">
        <v>800</v>
      </c>
      <c r="E1380" s="225">
        <v>1.0510000000000001E-3</v>
      </c>
    </row>
    <row r="1381" spans="1:5" x14ac:dyDescent="0.25">
      <c r="A1381" s="222">
        <v>2701010028</v>
      </c>
      <c r="B1381" s="222" t="s">
        <v>756</v>
      </c>
      <c r="C1381" s="222" t="s">
        <v>991</v>
      </c>
      <c r="D1381" s="222" t="s">
        <v>800</v>
      </c>
      <c r="E1381" s="223">
        <v>5.8779999999999998E-4</v>
      </c>
    </row>
    <row r="1382" spans="1:5" x14ac:dyDescent="0.25">
      <c r="A1382" s="224">
        <v>2701010029</v>
      </c>
      <c r="B1382" s="224" t="s">
        <v>757</v>
      </c>
      <c r="C1382" s="224" t="s">
        <v>991</v>
      </c>
      <c r="D1382" s="224" t="s">
        <v>800</v>
      </c>
      <c r="E1382" s="225">
        <v>5.597E-4</v>
      </c>
    </row>
    <row r="1383" spans="1:5" x14ac:dyDescent="0.25">
      <c r="A1383" s="222">
        <v>2701010030</v>
      </c>
      <c r="B1383" s="222" t="s">
        <v>758</v>
      </c>
      <c r="C1383" s="222" t="s">
        <v>991</v>
      </c>
      <c r="D1383" s="222" t="s">
        <v>800</v>
      </c>
      <c r="E1383" s="223">
        <v>5.8509999999999996E-4</v>
      </c>
    </row>
    <row r="1384" spans="1:5" x14ac:dyDescent="0.25">
      <c r="A1384" s="224">
        <v>2701010031</v>
      </c>
      <c r="B1384" s="224" t="s">
        <v>1010</v>
      </c>
      <c r="C1384" s="224" t="s">
        <v>991</v>
      </c>
      <c r="D1384" s="224" t="s">
        <v>800</v>
      </c>
      <c r="E1384" s="225">
        <v>6.6370000000000003E-4</v>
      </c>
    </row>
    <row r="1385" spans="1:5" x14ac:dyDescent="0.25">
      <c r="A1385" s="222">
        <v>2701010032</v>
      </c>
      <c r="B1385" s="222" t="s">
        <v>1011</v>
      </c>
      <c r="C1385" s="222" t="s">
        <v>991</v>
      </c>
      <c r="D1385" s="222" t="s">
        <v>800</v>
      </c>
      <c r="E1385" s="223">
        <v>6.5410000000000002E-4</v>
      </c>
    </row>
    <row r="1386" spans="1:5" x14ac:dyDescent="0.25">
      <c r="A1386" s="224">
        <v>2701010033</v>
      </c>
      <c r="B1386" s="224" t="s">
        <v>1012</v>
      </c>
      <c r="C1386" s="224" t="s">
        <v>991</v>
      </c>
      <c r="D1386" s="224" t="s">
        <v>800</v>
      </c>
      <c r="E1386" s="225">
        <v>6.5519999999999999E-4</v>
      </c>
    </row>
    <row r="1387" spans="1:5" x14ac:dyDescent="0.25">
      <c r="A1387" s="222">
        <v>2701010034</v>
      </c>
      <c r="B1387" s="222" t="s">
        <v>1013</v>
      </c>
      <c r="C1387" s="222" t="s">
        <v>991</v>
      </c>
      <c r="D1387" s="222" t="s">
        <v>800</v>
      </c>
      <c r="E1387" s="223">
        <v>6.5430000000000002E-4</v>
      </c>
    </row>
    <row r="1388" spans="1:5" x14ac:dyDescent="0.25">
      <c r="A1388" s="224">
        <v>2701010035</v>
      </c>
      <c r="B1388" s="224" t="s">
        <v>1014</v>
      </c>
      <c r="C1388" s="224" t="s">
        <v>991</v>
      </c>
      <c r="D1388" s="224" t="s">
        <v>800</v>
      </c>
      <c r="E1388" s="225">
        <v>1.3361E-3</v>
      </c>
    </row>
    <row r="1389" spans="1:5" x14ac:dyDescent="0.25">
      <c r="A1389" s="222">
        <v>2701010036</v>
      </c>
      <c r="B1389" s="222" t="s">
        <v>1015</v>
      </c>
      <c r="C1389" s="222" t="s">
        <v>991</v>
      </c>
      <c r="D1389" s="222" t="s">
        <v>800</v>
      </c>
      <c r="E1389" s="223">
        <v>6.4273999999999998E-3</v>
      </c>
    </row>
    <row r="1390" spans="1:5" x14ac:dyDescent="0.25">
      <c r="A1390" s="224">
        <v>2701010037</v>
      </c>
      <c r="B1390" s="224" t="s">
        <v>1016</v>
      </c>
      <c r="C1390" s="224" t="s">
        <v>991</v>
      </c>
      <c r="D1390" s="224" t="s">
        <v>800</v>
      </c>
      <c r="E1390" s="225">
        <v>6.4999999999999997E-3</v>
      </c>
    </row>
    <row r="1391" spans="1:5" x14ac:dyDescent="0.25">
      <c r="A1391" s="222">
        <v>2701010038</v>
      </c>
      <c r="B1391" s="222" t="s">
        <v>1017</v>
      </c>
      <c r="C1391" s="222" t="s">
        <v>991</v>
      </c>
      <c r="D1391" s="222" t="s">
        <v>800</v>
      </c>
      <c r="E1391" s="223">
        <v>3.8654000000000002E-3</v>
      </c>
    </row>
    <row r="1392" spans="1:5" x14ac:dyDescent="0.25">
      <c r="A1392" s="224">
        <v>2701010039</v>
      </c>
      <c r="B1392" s="224" t="s">
        <v>1018</v>
      </c>
      <c r="C1392" s="224" t="s">
        <v>991</v>
      </c>
      <c r="D1392" s="224" t="s">
        <v>800</v>
      </c>
      <c r="E1392" s="225">
        <v>1.2922999999999999E-3</v>
      </c>
    </row>
    <row r="1393" spans="1:5" x14ac:dyDescent="0.25">
      <c r="A1393" s="222">
        <v>2701010040</v>
      </c>
      <c r="B1393" s="222" t="s">
        <v>1019</v>
      </c>
      <c r="C1393" s="222" t="s">
        <v>991</v>
      </c>
      <c r="D1393" s="222" t="s">
        <v>800</v>
      </c>
      <c r="E1393" s="223">
        <v>6.2404000000000001E-3</v>
      </c>
    </row>
    <row r="1394" spans="1:5" x14ac:dyDescent="0.25">
      <c r="A1394" s="224">
        <v>2701010041</v>
      </c>
      <c r="B1394" s="224" t="s">
        <v>1020</v>
      </c>
      <c r="C1394" s="224" t="s">
        <v>991</v>
      </c>
      <c r="D1394" s="224" t="s">
        <v>800</v>
      </c>
      <c r="E1394" s="225">
        <v>1.3251999999999999E-3</v>
      </c>
    </row>
    <row r="1395" spans="1:5" x14ac:dyDescent="0.25">
      <c r="A1395" s="222">
        <v>2701010042</v>
      </c>
      <c r="B1395" s="222" t="s">
        <v>1021</v>
      </c>
      <c r="C1395" s="222" t="s">
        <v>991</v>
      </c>
      <c r="D1395" s="222" t="s">
        <v>800</v>
      </c>
      <c r="E1395" s="223">
        <v>6.6582999999999998E-3</v>
      </c>
    </row>
    <row r="1396" spans="1:5" x14ac:dyDescent="0.25">
      <c r="A1396" s="224">
        <v>2701010043</v>
      </c>
      <c r="B1396" s="224" t="s">
        <v>1022</v>
      </c>
      <c r="C1396" s="224" t="s">
        <v>991</v>
      </c>
      <c r="D1396" s="224" t="s">
        <v>800</v>
      </c>
      <c r="E1396" s="225">
        <v>2.656E-4</v>
      </c>
    </row>
    <row r="1397" spans="1:5" x14ac:dyDescent="0.25">
      <c r="A1397" s="222">
        <v>2701010046</v>
      </c>
      <c r="B1397" s="222" t="s">
        <v>1023</v>
      </c>
      <c r="C1397" s="222" t="s">
        <v>991</v>
      </c>
      <c r="D1397" s="222" t="s">
        <v>800</v>
      </c>
      <c r="E1397" s="223">
        <v>6.9749999999999999E-4</v>
      </c>
    </row>
    <row r="1398" spans="1:5" x14ac:dyDescent="0.25">
      <c r="A1398" s="224">
        <v>2701010047</v>
      </c>
      <c r="B1398" s="224" t="s">
        <v>2046</v>
      </c>
      <c r="C1398" s="224" t="s">
        <v>991</v>
      </c>
      <c r="D1398" s="224" t="s">
        <v>800</v>
      </c>
      <c r="E1398" s="225">
        <v>0</v>
      </c>
    </row>
    <row r="1399" spans="1:5" x14ac:dyDescent="0.25">
      <c r="A1399" s="222">
        <v>2701010048</v>
      </c>
      <c r="B1399" s="222" t="s">
        <v>1024</v>
      </c>
      <c r="C1399" s="222" t="s">
        <v>991</v>
      </c>
      <c r="D1399" s="222" t="s">
        <v>800</v>
      </c>
      <c r="E1399" s="223">
        <v>1.2925E-3</v>
      </c>
    </row>
    <row r="1400" spans="1:5" x14ac:dyDescent="0.25">
      <c r="A1400" s="224">
        <v>2701010050</v>
      </c>
      <c r="B1400" s="224" t="s">
        <v>1025</v>
      </c>
      <c r="C1400" s="224" t="s">
        <v>991</v>
      </c>
      <c r="D1400" s="224" t="s">
        <v>800</v>
      </c>
      <c r="E1400" s="225">
        <v>4.0999999999999999E-4</v>
      </c>
    </row>
    <row r="1401" spans="1:5" x14ac:dyDescent="0.25">
      <c r="A1401" s="222">
        <v>2701010051</v>
      </c>
      <c r="B1401" s="222" t="s">
        <v>1026</v>
      </c>
      <c r="C1401" s="222" t="s">
        <v>991</v>
      </c>
      <c r="D1401" s="222" t="s">
        <v>800</v>
      </c>
      <c r="E1401" s="223">
        <v>1.9000000000000001E-4</v>
      </c>
    </row>
    <row r="1402" spans="1:5" x14ac:dyDescent="0.25">
      <c r="A1402" s="224">
        <v>2701010053</v>
      </c>
      <c r="B1402" s="224" t="s">
        <v>1027</v>
      </c>
      <c r="C1402" s="224" t="s">
        <v>991</v>
      </c>
      <c r="D1402" s="224" t="s">
        <v>800</v>
      </c>
      <c r="E1402" s="225">
        <v>2.5399999999999999E-4</v>
      </c>
    </row>
    <row r="1403" spans="1:5" x14ac:dyDescent="0.25">
      <c r="A1403" s="222">
        <v>2701010054</v>
      </c>
      <c r="B1403" s="222" t="s">
        <v>1028</v>
      </c>
      <c r="C1403" s="222" t="s">
        <v>991</v>
      </c>
      <c r="D1403" s="222" t="s">
        <v>800</v>
      </c>
      <c r="E1403" s="223">
        <v>6.8039999999999995E-4</v>
      </c>
    </row>
    <row r="1404" spans="1:5" x14ac:dyDescent="0.25">
      <c r="A1404" s="224">
        <v>2701010055</v>
      </c>
      <c r="B1404" s="224" t="s">
        <v>1029</v>
      </c>
      <c r="C1404" s="224" t="s">
        <v>991</v>
      </c>
      <c r="D1404" s="224" t="s">
        <v>800</v>
      </c>
      <c r="E1404" s="225">
        <v>6.4539999999999997E-4</v>
      </c>
    </row>
    <row r="1405" spans="1:5" x14ac:dyDescent="0.25">
      <c r="A1405" s="222">
        <v>2701010056</v>
      </c>
      <c r="B1405" s="222" t="s">
        <v>2047</v>
      </c>
      <c r="C1405" s="222" t="s">
        <v>991</v>
      </c>
      <c r="D1405" s="222" t="s">
        <v>800</v>
      </c>
      <c r="E1405" s="223">
        <v>3.4840000000000001E-4</v>
      </c>
    </row>
    <row r="1406" spans="1:5" x14ac:dyDescent="0.25">
      <c r="A1406" s="224">
        <v>2701010057</v>
      </c>
      <c r="B1406" s="224" t="s">
        <v>1030</v>
      </c>
      <c r="C1406" s="224" t="s">
        <v>991</v>
      </c>
      <c r="D1406" s="224" t="s">
        <v>800</v>
      </c>
      <c r="E1406" s="225">
        <v>7.2820000000000003E-4</v>
      </c>
    </row>
    <row r="1407" spans="1:5" x14ac:dyDescent="0.25">
      <c r="A1407" s="222">
        <v>2701010058</v>
      </c>
      <c r="B1407" s="222" t="s">
        <v>1031</v>
      </c>
      <c r="C1407" s="222" t="s">
        <v>991</v>
      </c>
      <c r="D1407" s="222" t="s">
        <v>800</v>
      </c>
      <c r="E1407" s="223">
        <v>2.9589999999999998E-4</v>
      </c>
    </row>
    <row r="1408" spans="1:5" x14ac:dyDescent="0.25">
      <c r="A1408" s="224">
        <v>2701010059</v>
      </c>
      <c r="B1408" s="224" t="s">
        <v>1032</v>
      </c>
      <c r="C1408" s="224" t="s">
        <v>991</v>
      </c>
      <c r="D1408" s="224" t="s">
        <v>800</v>
      </c>
      <c r="E1408" s="225">
        <v>5.6240000000000001E-4</v>
      </c>
    </row>
    <row r="1409" spans="1:5" x14ac:dyDescent="0.25">
      <c r="A1409" s="222">
        <v>2701010060</v>
      </c>
      <c r="B1409" s="222" t="s">
        <v>1033</v>
      </c>
      <c r="C1409" s="222" t="s">
        <v>991</v>
      </c>
      <c r="D1409" s="222" t="s">
        <v>800</v>
      </c>
      <c r="E1409" s="223">
        <v>6.4749999999999996E-4</v>
      </c>
    </row>
    <row r="1410" spans="1:5" x14ac:dyDescent="0.25">
      <c r="A1410" s="224">
        <v>2701010061</v>
      </c>
      <c r="B1410" s="224" t="s">
        <v>1034</v>
      </c>
      <c r="C1410" s="224" t="s">
        <v>991</v>
      </c>
      <c r="D1410" s="224" t="s">
        <v>800</v>
      </c>
      <c r="E1410" s="225">
        <v>1.3548E-3</v>
      </c>
    </row>
    <row r="1411" spans="1:5" x14ac:dyDescent="0.25">
      <c r="A1411" s="222">
        <v>2701010062</v>
      </c>
      <c r="B1411" s="222" t="s">
        <v>1035</v>
      </c>
      <c r="C1411" s="222" t="s">
        <v>991</v>
      </c>
      <c r="D1411" s="222" t="s">
        <v>800</v>
      </c>
      <c r="E1411" s="223">
        <v>1.3630999999999999E-3</v>
      </c>
    </row>
    <row r="1412" spans="1:5" x14ac:dyDescent="0.25">
      <c r="A1412" s="224">
        <v>2701010063</v>
      </c>
      <c r="B1412" s="224" t="s">
        <v>1036</v>
      </c>
      <c r="C1412" s="224" t="s">
        <v>991</v>
      </c>
      <c r="D1412" s="224" t="s">
        <v>800</v>
      </c>
      <c r="E1412" s="225">
        <v>3.4957999999999999E-3</v>
      </c>
    </row>
    <row r="1413" spans="1:5" x14ac:dyDescent="0.25">
      <c r="A1413" s="222">
        <v>2701010064</v>
      </c>
      <c r="B1413" s="222" t="s">
        <v>8089</v>
      </c>
      <c r="C1413" s="222" t="s">
        <v>991</v>
      </c>
      <c r="D1413" s="222" t="s">
        <v>800</v>
      </c>
      <c r="E1413" s="223">
        <v>1.7859E-3</v>
      </c>
    </row>
    <row r="1414" spans="1:5" x14ac:dyDescent="0.25">
      <c r="A1414" s="224">
        <v>2701010065</v>
      </c>
      <c r="B1414" s="224" t="s">
        <v>7153</v>
      </c>
      <c r="C1414" s="224" t="s">
        <v>991</v>
      </c>
      <c r="D1414" s="224" t="s">
        <v>800</v>
      </c>
      <c r="E1414" s="225">
        <v>1.7776000000000001E-3</v>
      </c>
    </row>
    <row r="1415" spans="1:5" x14ac:dyDescent="0.25">
      <c r="A1415" s="222">
        <v>2701010066</v>
      </c>
      <c r="B1415" s="222" t="s">
        <v>7154</v>
      </c>
      <c r="C1415" s="222" t="s">
        <v>991</v>
      </c>
      <c r="D1415" s="222" t="s">
        <v>800</v>
      </c>
      <c r="E1415" s="223">
        <v>1.7914999999999999E-3</v>
      </c>
    </row>
    <row r="1416" spans="1:5" x14ac:dyDescent="0.25">
      <c r="A1416" s="224">
        <v>2701010067</v>
      </c>
      <c r="B1416" s="224" t="s">
        <v>2048</v>
      </c>
      <c r="C1416" s="224" t="s">
        <v>991</v>
      </c>
      <c r="D1416" s="224" t="s">
        <v>800</v>
      </c>
      <c r="E1416" s="225">
        <v>1.3770000000000001E-4</v>
      </c>
    </row>
    <row r="1417" spans="1:5" x14ac:dyDescent="0.25">
      <c r="A1417" s="222">
        <v>2701010069</v>
      </c>
      <c r="B1417" s="222" t="s">
        <v>1040</v>
      </c>
      <c r="C1417" s="222" t="s">
        <v>991</v>
      </c>
      <c r="D1417" s="222" t="s">
        <v>800</v>
      </c>
      <c r="E1417" s="223">
        <v>1.9000000000000001E-4</v>
      </c>
    </row>
    <row r="1418" spans="1:5" x14ac:dyDescent="0.25">
      <c r="A1418" s="224">
        <v>2701010070</v>
      </c>
      <c r="B1418" s="224" t="s">
        <v>1041</v>
      </c>
      <c r="C1418" s="224" t="s">
        <v>991</v>
      </c>
      <c r="D1418" s="224" t="s">
        <v>800</v>
      </c>
      <c r="E1418" s="225">
        <v>1.3506E-3</v>
      </c>
    </row>
    <row r="1419" spans="1:5" x14ac:dyDescent="0.25">
      <c r="A1419" s="222">
        <v>2701010071</v>
      </c>
      <c r="B1419" s="222" t="s">
        <v>1042</v>
      </c>
      <c r="C1419" s="222" t="s">
        <v>991</v>
      </c>
      <c r="D1419" s="222" t="s">
        <v>800</v>
      </c>
      <c r="E1419" s="223">
        <v>4.0999999999999999E-4</v>
      </c>
    </row>
    <row r="1420" spans="1:5" x14ac:dyDescent="0.25">
      <c r="A1420" s="224">
        <v>2701010072</v>
      </c>
      <c r="B1420" s="224" t="s">
        <v>602</v>
      </c>
      <c r="C1420" s="224" t="s">
        <v>991</v>
      </c>
      <c r="D1420" s="224" t="s">
        <v>800</v>
      </c>
      <c r="E1420" s="225">
        <v>6.9999999999999999E-4</v>
      </c>
    </row>
    <row r="1421" spans="1:5" x14ac:dyDescent="0.25">
      <c r="A1421" s="222">
        <v>2701010073</v>
      </c>
      <c r="B1421" s="222" t="s">
        <v>1043</v>
      </c>
      <c r="C1421" s="222" t="s">
        <v>991</v>
      </c>
      <c r="D1421" s="222" t="s">
        <v>800</v>
      </c>
      <c r="E1421" s="223">
        <v>6.3949999999999999E-4</v>
      </c>
    </row>
    <row r="1422" spans="1:5" x14ac:dyDescent="0.25">
      <c r="A1422" s="224">
        <v>2701010074</v>
      </c>
      <c r="B1422" s="224" t="s">
        <v>2047</v>
      </c>
      <c r="C1422" s="224" t="s">
        <v>991</v>
      </c>
      <c r="D1422" s="224" t="s">
        <v>800</v>
      </c>
      <c r="E1422" s="225">
        <v>3.5E-4</v>
      </c>
    </row>
    <row r="1423" spans="1:5" x14ac:dyDescent="0.25">
      <c r="A1423" s="222">
        <v>2701010075</v>
      </c>
      <c r="B1423" s="222" t="s">
        <v>2049</v>
      </c>
      <c r="C1423" s="222" t="s">
        <v>991</v>
      </c>
      <c r="D1423" s="222" t="s">
        <v>800</v>
      </c>
      <c r="E1423" s="223">
        <v>1.9900000000000001E-4</v>
      </c>
    </row>
    <row r="1424" spans="1:5" x14ac:dyDescent="0.25">
      <c r="A1424" s="224">
        <v>2701010076</v>
      </c>
      <c r="B1424" s="224" t="s">
        <v>2050</v>
      </c>
      <c r="C1424" s="224" t="s">
        <v>991</v>
      </c>
      <c r="D1424" s="224" t="s">
        <v>800</v>
      </c>
      <c r="E1424" s="225">
        <v>2.0000000000000001E-4</v>
      </c>
    </row>
    <row r="1425" spans="1:5" x14ac:dyDescent="0.25">
      <c r="A1425" s="222">
        <v>2701010077</v>
      </c>
      <c r="B1425" s="222" t="s">
        <v>2051</v>
      </c>
      <c r="C1425" s="222" t="s">
        <v>991</v>
      </c>
      <c r="D1425" s="222" t="s">
        <v>800</v>
      </c>
      <c r="E1425" s="223">
        <v>1.94E-4</v>
      </c>
    </row>
    <row r="1426" spans="1:5" x14ac:dyDescent="0.25">
      <c r="A1426" s="224">
        <v>2701010078</v>
      </c>
      <c r="B1426" s="224" t="s">
        <v>2052</v>
      </c>
      <c r="C1426" s="224" t="s">
        <v>991</v>
      </c>
      <c r="D1426" s="224" t="s">
        <v>800</v>
      </c>
      <c r="E1426" s="225">
        <v>1.94E-4</v>
      </c>
    </row>
    <row r="1427" spans="1:5" x14ac:dyDescent="0.25">
      <c r="A1427" s="222">
        <v>2701010079</v>
      </c>
      <c r="B1427" s="222" t="s">
        <v>1003</v>
      </c>
      <c r="C1427" s="222" t="s">
        <v>991</v>
      </c>
      <c r="D1427" s="222" t="s">
        <v>800</v>
      </c>
      <c r="E1427" s="223">
        <v>6.8000000000000005E-4</v>
      </c>
    </row>
    <row r="1428" spans="1:5" x14ac:dyDescent="0.25">
      <c r="A1428" s="224">
        <v>2701010080</v>
      </c>
      <c r="B1428" s="224" t="s">
        <v>1011</v>
      </c>
      <c r="C1428" s="224" t="s">
        <v>991</v>
      </c>
      <c r="D1428" s="224" t="s">
        <v>800</v>
      </c>
      <c r="E1428" s="225">
        <v>6.5410000000000002E-4</v>
      </c>
    </row>
    <row r="1429" spans="1:5" x14ac:dyDescent="0.25">
      <c r="A1429" s="222">
        <v>2701010081</v>
      </c>
      <c r="B1429" s="222" t="s">
        <v>1004</v>
      </c>
      <c r="C1429" s="222" t="s">
        <v>991</v>
      </c>
      <c r="D1429" s="222" t="s">
        <v>800</v>
      </c>
      <c r="E1429" s="223">
        <v>2.3059999999999999E-4</v>
      </c>
    </row>
    <row r="1430" spans="1:5" x14ac:dyDescent="0.25">
      <c r="A1430" s="224">
        <v>2701010084</v>
      </c>
      <c r="B1430" s="224" t="s">
        <v>1028</v>
      </c>
      <c r="C1430" s="224" t="s">
        <v>991</v>
      </c>
      <c r="D1430" s="224" t="s">
        <v>800</v>
      </c>
      <c r="E1430" s="225">
        <v>6.8039999999999995E-4</v>
      </c>
    </row>
    <row r="1431" spans="1:5" x14ac:dyDescent="0.25">
      <c r="A1431" s="222">
        <v>2701010085</v>
      </c>
      <c r="B1431" s="222" t="s">
        <v>1005</v>
      </c>
      <c r="C1431" s="222" t="s">
        <v>991</v>
      </c>
      <c r="D1431" s="222" t="s">
        <v>800</v>
      </c>
      <c r="E1431" s="223">
        <v>6.8090000000000002E-4</v>
      </c>
    </row>
    <row r="1432" spans="1:5" x14ac:dyDescent="0.25">
      <c r="A1432" s="224">
        <v>2701010086</v>
      </c>
      <c r="B1432" s="224" t="s">
        <v>1012</v>
      </c>
      <c r="C1432" s="224" t="s">
        <v>991</v>
      </c>
      <c r="D1432" s="224" t="s">
        <v>800</v>
      </c>
      <c r="E1432" s="225">
        <v>6.5519999999999999E-4</v>
      </c>
    </row>
    <row r="1433" spans="1:5" x14ac:dyDescent="0.25">
      <c r="A1433" s="222">
        <v>2701010088</v>
      </c>
      <c r="B1433" s="222" t="s">
        <v>1043</v>
      </c>
      <c r="C1433" s="222" t="s">
        <v>991</v>
      </c>
      <c r="D1433" s="222" t="s">
        <v>800</v>
      </c>
      <c r="E1433" s="223">
        <v>6.3949999999999999E-4</v>
      </c>
    </row>
    <row r="1434" spans="1:5" x14ac:dyDescent="0.25">
      <c r="A1434" s="224">
        <v>2701010090</v>
      </c>
      <c r="B1434" s="224" t="s">
        <v>2053</v>
      </c>
      <c r="C1434" s="224" t="s">
        <v>991</v>
      </c>
      <c r="D1434" s="224" t="s">
        <v>800</v>
      </c>
      <c r="E1434" s="225">
        <v>6.6E-4</v>
      </c>
    </row>
    <row r="1435" spans="1:5" x14ac:dyDescent="0.25">
      <c r="A1435" s="222">
        <v>2701010091</v>
      </c>
      <c r="B1435" s="222" t="s">
        <v>1044</v>
      </c>
      <c r="C1435" s="222" t="s">
        <v>991</v>
      </c>
      <c r="D1435" s="222" t="s">
        <v>800</v>
      </c>
      <c r="E1435" s="223">
        <v>1.953E-4</v>
      </c>
    </row>
    <row r="1436" spans="1:5" x14ac:dyDescent="0.25">
      <c r="A1436" s="224">
        <v>2701010092</v>
      </c>
      <c r="B1436" s="224" t="s">
        <v>3667</v>
      </c>
      <c r="C1436" s="224" t="s">
        <v>991</v>
      </c>
      <c r="D1436" s="224" t="s">
        <v>800</v>
      </c>
      <c r="E1436" s="225">
        <v>2.656E-4</v>
      </c>
    </row>
    <row r="1437" spans="1:5" x14ac:dyDescent="0.25">
      <c r="A1437" s="222">
        <v>2701010093</v>
      </c>
      <c r="B1437" s="222" t="s">
        <v>1045</v>
      </c>
      <c r="C1437" s="222" t="s">
        <v>991</v>
      </c>
      <c r="D1437" s="222" t="s">
        <v>800</v>
      </c>
      <c r="E1437" s="223">
        <v>5.5500000000000005E-4</v>
      </c>
    </row>
    <row r="1438" spans="1:5" x14ac:dyDescent="0.25">
      <c r="A1438" s="224">
        <v>2701010094</v>
      </c>
      <c r="B1438" s="224" t="s">
        <v>1046</v>
      </c>
      <c r="C1438" s="224" t="s">
        <v>991</v>
      </c>
      <c r="D1438" s="224" t="s">
        <v>800</v>
      </c>
      <c r="E1438" s="225">
        <v>1.405E-4</v>
      </c>
    </row>
    <row r="1439" spans="1:5" x14ac:dyDescent="0.25">
      <c r="A1439" s="222">
        <v>2701010095</v>
      </c>
      <c r="B1439" s="222" t="s">
        <v>1047</v>
      </c>
      <c r="C1439" s="222" t="s">
        <v>991</v>
      </c>
      <c r="D1439" s="222" t="s">
        <v>800</v>
      </c>
      <c r="E1439" s="223">
        <v>2.329E-4</v>
      </c>
    </row>
    <row r="1440" spans="1:5" x14ac:dyDescent="0.25">
      <c r="A1440" s="224">
        <v>2701010096</v>
      </c>
      <c r="B1440" s="224" t="s">
        <v>1048</v>
      </c>
      <c r="C1440" s="224" t="s">
        <v>991</v>
      </c>
      <c r="D1440" s="224" t="s">
        <v>800</v>
      </c>
      <c r="E1440" s="225">
        <v>6.4200000000000004E-3</v>
      </c>
    </row>
    <row r="1441" spans="1:5" x14ac:dyDescent="0.25">
      <c r="A1441" s="222">
        <v>2701010097</v>
      </c>
      <c r="B1441" s="222" t="s">
        <v>1049</v>
      </c>
      <c r="C1441" s="222" t="s">
        <v>991</v>
      </c>
      <c r="D1441" s="222" t="s">
        <v>800</v>
      </c>
      <c r="E1441" s="223">
        <v>1.31E-3</v>
      </c>
    </row>
    <row r="1442" spans="1:5" x14ac:dyDescent="0.25">
      <c r="A1442" s="224">
        <v>2701010098</v>
      </c>
      <c r="B1442" s="224" t="s">
        <v>1050</v>
      </c>
      <c r="C1442" s="224" t="s">
        <v>991</v>
      </c>
      <c r="D1442" s="224" t="s">
        <v>800</v>
      </c>
      <c r="E1442" s="225">
        <v>6.3499999999999997E-3</v>
      </c>
    </row>
    <row r="1443" spans="1:5" x14ac:dyDescent="0.25">
      <c r="A1443" s="222">
        <v>2701010100</v>
      </c>
      <c r="B1443" s="222" t="s">
        <v>2054</v>
      </c>
      <c r="C1443" s="222" t="s">
        <v>991</v>
      </c>
      <c r="D1443" s="222" t="s">
        <v>800</v>
      </c>
      <c r="E1443" s="223">
        <v>1.8000000000000001E-4</v>
      </c>
    </row>
    <row r="1444" spans="1:5" x14ac:dyDescent="0.25">
      <c r="A1444" s="224">
        <v>2701010101</v>
      </c>
      <c r="B1444" s="224" t="s">
        <v>2055</v>
      </c>
      <c r="C1444" s="224" t="s">
        <v>991</v>
      </c>
      <c r="D1444" s="224" t="s">
        <v>800</v>
      </c>
      <c r="E1444" s="225">
        <v>1.8000000000000001E-4</v>
      </c>
    </row>
    <row r="1445" spans="1:5" x14ac:dyDescent="0.25">
      <c r="A1445" s="222">
        <v>2701010102</v>
      </c>
      <c r="B1445" s="222" t="s">
        <v>2056</v>
      </c>
      <c r="C1445" s="222" t="s">
        <v>991</v>
      </c>
      <c r="D1445" s="222" t="s">
        <v>800</v>
      </c>
      <c r="E1445" s="223">
        <v>1.2777000000000001E-3</v>
      </c>
    </row>
    <row r="1446" spans="1:5" x14ac:dyDescent="0.25">
      <c r="A1446" s="224">
        <v>2701010103</v>
      </c>
      <c r="B1446" s="224" t="s">
        <v>4284</v>
      </c>
      <c r="C1446" s="224" t="s">
        <v>991</v>
      </c>
      <c r="D1446" s="224" t="s">
        <v>800</v>
      </c>
      <c r="E1446" s="225">
        <v>1.2882E-3</v>
      </c>
    </row>
    <row r="1447" spans="1:5" x14ac:dyDescent="0.25">
      <c r="A1447" s="222">
        <v>2701010104</v>
      </c>
      <c r="B1447" s="222" t="s">
        <v>4285</v>
      </c>
      <c r="C1447" s="222" t="s">
        <v>991</v>
      </c>
      <c r="D1447" s="222" t="s">
        <v>800</v>
      </c>
      <c r="E1447" s="223">
        <v>1.3500000000000001E-3</v>
      </c>
    </row>
    <row r="1448" spans="1:5" x14ac:dyDescent="0.25">
      <c r="A1448" s="224">
        <v>2701010105</v>
      </c>
      <c r="B1448" s="224" t="s">
        <v>5532</v>
      </c>
      <c r="C1448" s="224" t="s">
        <v>991</v>
      </c>
      <c r="D1448" s="224" t="s">
        <v>800</v>
      </c>
      <c r="E1448" s="225">
        <v>6.8570000000000002E-4</v>
      </c>
    </row>
    <row r="1449" spans="1:5" x14ac:dyDescent="0.25">
      <c r="A1449" s="222">
        <v>2701010106</v>
      </c>
      <c r="B1449" s="222" t="s">
        <v>6251</v>
      </c>
      <c r="C1449" s="222" t="s">
        <v>991</v>
      </c>
      <c r="D1449" s="222" t="s">
        <v>800</v>
      </c>
      <c r="E1449" s="223">
        <v>1.3009999999999999E-4</v>
      </c>
    </row>
    <row r="1450" spans="1:5" x14ac:dyDescent="0.25">
      <c r="A1450" s="224">
        <v>2701010107</v>
      </c>
      <c r="B1450" s="224" t="s">
        <v>6220</v>
      </c>
      <c r="C1450" s="224" t="s">
        <v>991</v>
      </c>
      <c r="D1450" s="224" t="s">
        <v>800</v>
      </c>
      <c r="E1450" s="225">
        <v>2.0920999999999999E-3</v>
      </c>
    </row>
    <row r="1451" spans="1:5" x14ac:dyDescent="0.25">
      <c r="A1451" s="222">
        <v>2701010108</v>
      </c>
      <c r="B1451" s="222" t="s">
        <v>6252</v>
      </c>
      <c r="C1451" s="222" t="s">
        <v>991</v>
      </c>
      <c r="D1451" s="222" t="s">
        <v>800</v>
      </c>
      <c r="E1451" s="223">
        <v>6.4622000000000004E-3</v>
      </c>
    </row>
    <row r="1452" spans="1:5" x14ac:dyDescent="0.25">
      <c r="A1452" s="224">
        <v>2701010109</v>
      </c>
      <c r="B1452" s="224" t="s">
        <v>6253</v>
      </c>
      <c r="C1452" s="224" t="s">
        <v>991</v>
      </c>
      <c r="D1452" s="224" t="s">
        <v>800</v>
      </c>
      <c r="E1452" s="225">
        <v>1.5399999999999999E-3</v>
      </c>
    </row>
    <row r="1453" spans="1:5" x14ac:dyDescent="0.25">
      <c r="A1453" s="222">
        <v>2701010110</v>
      </c>
      <c r="B1453" s="222" t="s">
        <v>7961</v>
      </c>
      <c r="C1453" s="222" t="s">
        <v>991</v>
      </c>
      <c r="D1453" s="222" t="s">
        <v>800</v>
      </c>
      <c r="E1453" s="223">
        <v>7.0669999999999999E-4</v>
      </c>
    </row>
    <row r="1454" spans="1:5" x14ac:dyDescent="0.25">
      <c r="A1454" s="224">
        <v>2701010111</v>
      </c>
      <c r="B1454" s="224" t="s">
        <v>7962</v>
      </c>
      <c r="C1454" s="224" t="s">
        <v>991</v>
      </c>
      <c r="D1454" s="224" t="s">
        <v>800</v>
      </c>
      <c r="E1454" s="225">
        <v>7.0669999999999999E-4</v>
      </c>
    </row>
    <row r="1455" spans="1:5" x14ac:dyDescent="0.25">
      <c r="A1455" s="222">
        <v>2701010112</v>
      </c>
      <c r="B1455" s="222" t="s">
        <v>7963</v>
      </c>
      <c r="C1455" s="222" t="s">
        <v>991</v>
      </c>
      <c r="D1455" s="222" t="s">
        <v>800</v>
      </c>
      <c r="E1455" s="223">
        <v>7.0669999999999999E-4</v>
      </c>
    </row>
    <row r="1456" spans="1:5" x14ac:dyDescent="0.25">
      <c r="A1456" s="224">
        <v>2701010113</v>
      </c>
      <c r="B1456" s="224" t="s">
        <v>7981</v>
      </c>
      <c r="C1456" s="224" t="s">
        <v>991</v>
      </c>
      <c r="D1456" s="224" t="s">
        <v>800</v>
      </c>
      <c r="E1456" s="225">
        <v>6.1320000000000005E-4</v>
      </c>
    </row>
    <row r="1457" spans="1:5" x14ac:dyDescent="0.25">
      <c r="A1457" s="222">
        <v>2701020001</v>
      </c>
      <c r="B1457" s="222" t="s">
        <v>2057</v>
      </c>
      <c r="C1457" s="222" t="s">
        <v>991</v>
      </c>
      <c r="D1457" s="222" t="s">
        <v>800</v>
      </c>
      <c r="E1457" s="223">
        <v>1.2E-2</v>
      </c>
    </row>
    <row r="1458" spans="1:5" x14ac:dyDescent="0.25">
      <c r="A1458" s="224">
        <v>2701020002</v>
      </c>
      <c r="B1458" s="224" t="s">
        <v>2058</v>
      </c>
      <c r="C1458" s="224" t="s">
        <v>991</v>
      </c>
      <c r="D1458" s="224" t="s">
        <v>800</v>
      </c>
      <c r="E1458" s="225">
        <v>1.2E-2</v>
      </c>
    </row>
    <row r="1459" spans="1:5" x14ac:dyDescent="0.25">
      <c r="A1459" s="222">
        <v>2701020003</v>
      </c>
      <c r="B1459" s="222" t="s">
        <v>2059</v>
      </c>
      <c r="C1459" s="222" t="s">
        <v>991</v>
      </c>
      <c r="D1459" s="222" t="s">
        <v>800</v>
      </c>
      <c r="E1459" s="223">
        <v>1.34E-2</v>
      </c>
    </row>
    <row r="1460" spans="1:5" x14ac:dyDescent="0.25">
      <c r="A1460" s="224">
        <v>2701020004</v>
      </c>
      <c r="B1460" s="224" t="s">
        <v>2060</v>
      </c>
      <c r="C1460" s="224" t="s">
        <v>991</v>
      </c>
      <c r="D1460" s="224" t="s">
        <v>800</v>
      </c>
      <c r="E1460" s="225">
        <v>1.34E-2</v>
      </c>
    </row>
    <row r="1461" spans="1:5" x14ac:dyDescent="0.25">
      <c r="A1461" s="222">
        <v>2701020005</v>
      </c>
      <c r="B1461" s="222" t="s">
        <v>2061</v>
      </c>
      <c r="C1461" s="222" t="s">
        <v>991</v>
      </c>
      <c r="D1461" s="222" t="s">
        <v>800</v>
      </c>
      <c r="E1461" s="223">
        <v>1.4999999999999999E-2</v>
      </c>
    </row>
    <row r="1462" spans="1:5" x14ac:dyDescent="0.25">
      <c r="A1462" s="224">
        <v>2701020006</v>
      </c>
      <c r="B1462" s="224" t="s">
        <v>2062</v>
      </c>
      <c r="C1462" s="224" t="s">
        <v>991</v>
      </c>
      <c r="D1462" s="224" t="s">
        <v>800</v>
      </c>
      <c r="E1462" s="225">
        <v>1.5650000000000001E-2</v>
      </c>
    </row>
    <row r="1463" spans="1:5" x14ac:dyDescent="0.25">
      <c r="A1463" s="222">
        <v>2701020007</v>
      </c>
      <c r="B1463" s="222" t="s">
        <v>2063</v>
      </c>
      <c r="C1463" s="222" t="s">
        <v>991</v>
      </c>
      <c r="D1463" s="222" t="s">
        <v>800</v>
      </c>
      <c r="E1463" s="223">
        <v>1.6E-2</v>
      </c>
    </row>
    <row r="1464" spans="1:5" x14ac:dyDescent="0.25">
      <c r="A1464" s="224">
        <v>2701020008</v>
      </c>
      <c r="B1464" s="224" t="s">
        <v>1051</v>
      </c>
      <c r="C1464" s="224" t="s">
        <v>991</v>
      </c>
      <c r="D1464" s="224" t="s">
        <v>800</v>
      </c>
      <c r="E1464" s="225">
        <v>1.52E-2</v>
      </c>
    </row>
    <row r="1465" spans="1:5" x14ac:dyDescent="0.25">
      <c r="A1465" s="222">
        <v>2701020009</v>
      </c>
      <c r="B1465" s="222" t="s">
        <v>2064</v>
      </c>
      <c r="C1465" s="222" t="s">
        <v>991</v>
      </c>
      <c r="D1465" s="222" t="s">
        <v>800</v>
      </c>
      <c r="E1465" s="223">
        <v>1.7999999999999999E-2</v>
      </c>
    </row>
    <row r="1466" spans="1:5" x14ac:dyDescent="0.25">
      <c r="A1466" s="224">
        <v>2701020010</v>
      </c>
      <c r="B1466" s="224" t="s">
        <v>2065</v>
      </c>
      <c r="C1466" s="224" t="s">
        <v>991</v>
      </c>
      <c r="D1466" s="224" t="s">
        <v>800</v>
      </c>
      <c r="E1466" s="225">
        <v>1.95E-2</v>
      </c>
    </row>
    <row r="1467" spans="1:5" x14ac:dyDescent="0.25">
      <c r="A1467" s="222">
        <v>2701020011</v>
      </c>
      <c r="B1467" s="222" t="s">
        <v>1052</v>
      </c>
      <c r="C1467" s="222" t="s">
        <v>991</v>
      </c>
      <c r="D1467" s="222" t="s">
        <v>800</v>
      </c>
      <c r="E1467" s="223">
        <v>2.0199999999999999E-2</v>
      </c>
    </row>
    <row r="1468" spans="1:5" x14ac:dyDescent="0.25">
      <c r="A1468" s="224">
        <v>2701020012</v>
      </c>
      <c r="B1468" s="224" t="s">
        <v>1053</v>
      </c>
      <c r="C1468" s="224" t="s">
        <v>991</v>
      </c>
      <c r="D1468" s="224" t="s">
        <v>800</v>
      </c>
      <c r="E1468" s="225">
        <v>2.0199999999999999E-2</v>
      </c>
    </row>
    <row r="1469" spans="1:5" x14ac:dyDescent="0.25">
      <c r="A1469" s="222">
        <v>2701020013</v>
      </c>
      <c r="B1469" s="222" t="s">
        <v>2066</v>
      </c>
      <c r="C1469" s="222" t="s">
        <v>991</v>
      </c>
      <c r="D1469" s="222" t="s">
        <v>800</v>
      </c>
      <c r="E1469" s="223">
        <v>2.06E-2</v>
      </c>
    </row>
    <row r="1470" spans="1:5" x14ac:dyDescent="0.25">
      <c r="A1470" s="224">
        <v>2701020014</v>
      </c>
      <c r="B1470" s="224" t="s">
        <v>1054</v>
      </c>
      <c r="C1470" s="224" t="s">
        <v>991</v>
      </c>
      <c r="D1470" s="224" t="s">
        <v>800</v>
      </c>
      <c r="E1470" s="225">
        <v>2.06E-2</v>
      </c>
    </row>
    <row r="1471" spans="1:5" x14ac:dyDescent="0.25">
      <c r="A1471" s="222">
        <v>2701020015</v>
      </c>
      <c r="B1471" s="222" t="s">
        <v>2067</v>
      </c>
      <c r="C1471" s="222" t="s">
        <v>991</v>
      </c>
      <c r="D1471" s="222" t="s">
        <v>800</v>
      </c>
      <c r="E1471" s="223">
        <v>2.2700000000000001E-2</v>
      </c>
    </row>
    <row r="1472" spans="1:5" x14ac:dyDescent="0.25">
      <c r="A1472" s="224">
        <v>2701020016</v>
      </c>
      <c r="B1472" s="224" t="s">
        <v>2068</v>
      </c>
      <c r="C1472" s="224" t="s">
        <v>991</v>
      </c>
      <c r="D1472" s="224" t="s">
        <v>800</v>
      </c>
      <c r="E1472" s="225">
        <v>2.4E-2</v>
      </c>
    </row>
    <row r="1473" spans="1:5" x14ac:dyDescent="0.25">
      <c r="A1473" s="222">
        <v>2701020017</v>
      </c>
      <c r="B1473" s="222" t="s">
        <v>2069</v>
      </c>
      <c r="C1473" s="222" t="s">
        <v>991</v>
      </c>
      <c r="D1473" s="222" t="s">
        <v>800</v>
      </c>
      <c r="E1473" s="223">
        <v>2.46E-2</v>
      </c>
    </row>
    <row r="1474" spans="1:5" x14ac:dyDescent="0.25">
      <c r="A1474" s="224">
        <v>2701020018</v>
      </c>
      <c r="B1474" s="224" t="s">
        <v>2070</v>
      </c>
      <c r="C1474" s="224" t="s">
        <v>991</v>
      </c>
      <c r="D1474" s="224" t="s">
        <v>800</v>
      </c>
      <c r="E1474" s="225">
        <v>2.4E-2</v>
      </c>
    </row>
    <row r="1475" spans="1:5" x14ac:dyDescent="0.25">
      <c r="A1475" s="222">
        <v>2701020019</v>
      </c>
      <c r="B1475" s="222" t="s">
        <v>1055</v>
      </c>
      <c r="C1475" s="222" t="s">
        <v>991</v>
      </c>
      <c r="D1475" s="222" t="s">
        <v>800</v>
      </c>
      <c r="E1475" s="223">
        <v>3.1699999999999999E-2</v>
      </c>
    </row>
    <row r="1476" spans="1:5" x14ac:dyDescent="0.25">
      <c r="A1476" s="224">
        <v>2701020020</v>
      </c>
      <c r="B1476" s="224" t="s">
        <v>2071</v>
      </c>
      <c r="C1476" s="224" t="s">
        <v>991</v>
      </c>
      <c r="D1476" s="224" t="s">
        <v>800</v>
      </c>
      <c r="E1476" s="225">
        <v>0.03</v>
      </c>
    </row>
    <row r="1477" spans="1:5" x14ac:dyDescent="0.25">
      <c r="A1477" s="222">
        <v>2701020021</v>
      </c>
      <c r="B1477" s="222" t="s">
        <v>2072</v>
      </c>
      <c r="C1477" s="222" t="s">
        <v>991</v>
      </c>
      <c r="D1477" s="222" t="s">
        <v>800</v>
      </c>
      <c r="E1477" s="223">
        <v>2.9499999999999998E-2</v>
      </c>
    </row>
    <row r="1478" spans="1:5" x14ac:dyDescent="0.25">
      <c r="A1478" s="224">
        <v>2701020022</v>
      </c>
      <c r="B1478" s="224" t="s">
        <v>2073</v>
      </c>
      <c r="C1478" s="224" t="s">
        <v>991</v>
      </c>
      <c r="D1478" s="224" t="s">
        <v>800</v>
      </c>
      <c r="E1478" s="225">
        <v>3.9699999999999999E-2</v>
      </c>
    </row>
    <row r="1479" spans="1:5" x14ac:dyDescent="0.25">
      <c r="A1479" s="222">
        <v>2701020023</v>
      </c>
      <c r="B1479" s="222" t="s">
        <v>2074</v>
      </c>
      <c r="C1479" s="222" t="s">
        <v>991</v>
      </c>
      <c r="D1479" s="222" t="s">
        <v>800</v>
      </c>
      <c r="E1479" s="223">
        <v>3.9699999999999999E-2</v>
      </c>
    </row>
    <row r="1480" spans="1:5" x14ac:dyDescent="0.25">
      <c r="A1480" s="224">
        <v>2701020024</v>
      </c>
      <c r="B1480" s="224" t="s">
        <v>1056</v>
      </c>
      <c r="C1480" s="224" t="s">
        <v>991</v>
      </c>
      <c r="D1480" s="224" t="s">
        <v>800</v>
      </c>
      <c r="E1480" s="225">
        <v>4.1000000000000002E-2</v>
      </c>
    </row>
    <row r="1481" spans="1:5" x14ac:dyDescent="0.25">
      <c r="A1481" s="222">
        <v>2701020025</v>
      </c>
      <c r="B1481" s="222" t="s">
        <v>1057</v>
      </c>
      <c r="C1481" s="222" t="s">
        <v>991</v>
      </c>
      <c r="D1481" s="222" t="s">
        <v>800</v>
      </c>
      <c r="E1481" s="223">
        <v>4.1000000000000002E-2</v>
      </c>
    </row>
    <row r="1482" spans="1:5" x14ac:dyDescent="0.25">
      <c r="A1482" s="224">
        <v>2701020026</v>
      </c>
      <c r="B1482" s="224" t="s">
        <v>2075</v>
      </c>
      <c r="C1482" s="224" t="s">
        <v>991</v>
      </c>
      <c r="D1482" s="224" t="s">
        <v>800</v>
      </c>
      <c r="E1482" s="225">
        <v>4.0599999999999997E-2</v>
      </c>
    </row>
    <row r="1483" spans="1:5" x14ac:dyDescent="0.25">
      <c r="A1483" s="222">
        <v>2701020027</v>
      </c>
      <c r="B1483" s="222" t="s">
        <v>2076</v>
      </c>
      <c r="C1483" s="222" t="s">
        <v>991</v>
      </c>
      <c r="D1483" s="222" t="s">
        <v>800</v>
      </c>
      <c r="E1483" s="223">
        <v>4.2700000000000002E-2</v>
      </c>
    </row>
    <row r="1484" spans="1:5" x14ac:dyDescent="0.25">
      <c r="A1484" s="224">
        <v>2701020028</v>
      </c>
      <c r="B1484" s="224" t="s">
        <v>1058</v>
      </c>
      <c r="C1484" s="224" t="s">
        <v>991</v>
      </c>
      <c r="D1484" s="224" t="s">
        <v>800</v>
      </c>
      <c r="E1484" s="225">
        <v>4.2700000000000002E-2</v>
      </c>
    </row>
    <row r="1485" spans="1:5" x14ac:dyDescent="0.25">
      <c r="A1485" s="222">
        <v>2701020029</v>
      </c>
      <c r="B1485" s="222" t="s">
        <v>1059</v>
      </c>
      <c r="C1485" s="222" t="s">
        <v>991</v>
      </c>
      <c r="D1485" s="222" t="s">
        <v>800</v>
      </c>
      <c r="E1485" s="223">
        <v>4.6649999999999997E-2</v>
      </c>
    </row>
    <row r="1486" spans="1:5" x14ac:dyDescent="0.25">
      <c r="A1486" s="224">
        <v>2701020030</v>
      </c>
      <c r="B1486" s="224" t="s">
        <v>2077</v>
      </c>
      <c r="C1486" s="224" t="s">
        <v>991</v>
      </c>
      <c r="D1486" s="224" t="s">
        <v>800</v>
      </c>
      <c r="E1486" s="225">
        <v>4.6649999999999997E-2</v>
      </c>
    </row>
    <row r="1487" spans="1:5" x14ac:dyDescent="0.25">
      <c r="A1487" s="222">
        <v>2701020031</v>
      </c>
      <c r="B1487" s="222" t="s">
        <v>2078</v>
      </c>
      <c r="C1487" s="222" t="s">
        <v>991</v>
      </c>
      <c r="D1487" s="222" t="s">
        <v>800</v>
      </c>
      <c r="E1487" s="223">
        <v>4.5699999999999998E-2</v>
      </c>
    </row>
    <row r="1488" spans="1:5" x14ac:dyDescent="0.25">
      <c r="A1488" s="224">
        <v>2701020032</v>
      </c>
      <c r="B1488" s="224" t="s">
        <v>2079</v>
      </c>
      <c r="C1488" s="224" t="s">
        <v>991</v>
      </c>
      <c r="D1488" s="224" t="s">
        <v>800</v>
      </c>
      <c r="E1488" s="225">
        <v>4.5699999999999998E-2</v>
      </c>
    </row>
    <row r="1489" spans="1:5" x14ac:dyDescent="0.25">
      <c r="A1489" s="222">
        <v>2701020033</v>
      </c>
      <c r="B1489" s="222" t="s">
        <v>2080</v>
      </c>
      <c r="C1489" s="222" t="s">
        <v>991</v>
      </c>
      <c r="D1489" s="222" t="s">
        <v>800</v>
      </c>
      <c r="E1489" s="223">
        <v>4.6699999999999998E-2</v>
      </c>
    </row>
    <row r="1490" spans="1:5" x14ac:dyDescent="0.25">
      <c r="A1490" s="224">
        <v>2701020034</v>
      </c>
      <c r="B1490" s="224" t="s">
        <v>2081</v>
      </c>
      <c r="C1490" s="224" t="s">
        <v>991</v>
      </c>
      <c r="D1490" s="224" t="s">
        <v>800</v>
      </c>
      <c r="E1490" s="225">
        <v>4.7E-2</v>
      </c>
    </row>
    <row r="1491" spans="1:5" x14ac:dyDescent="0.25">
      <c r="A1491" s="222">
        <v>2701020035</v>
      </c>
      <c r="B1491" s="222" t="s">
        <v>1060</v>
      </c>
      <c r="C1491" s="222" t="s">
        <v>991</v>
      </c>
      <c r="D1491" s="222" t="s">
        <v>800</v>
      </c>
      <c r="E1491" s="223">
        <v>5.4699999999999999E-2</v>
      </c>
    </row>
    <row r="1492" spans="1:5" x14ac:dyDescent="0.25">
      <c r="A1492" s="224">
        <v>2701020036</v>
      </c>
      <c r="B1492" s="224" t="s">
        <v>1061</v>
      </c>
      <c r="C1492" s="224" t="s">
        <v>991</v>
      </c>
      <c r="D1492" s="224" t="s">
        <v>800</v>
      </c>
      <c r="E1492" s="225">
        <v>5.4699999999999999E-2</v>
      </c>
    </row>
    <row r="1493" spans="1:5" x14ac:dyDescent="0.25">
      <c r="A1493" s="222">
        <v>2701020037</v>
      </c>
      <c r="B1493" s="222" t="s">
        <v>2082</v>
      </c>
      <c r="C1493" s="222" t="s">
        <v>991</v>
      </c>
      <c r="D1493" s="222" t="s">
        <v>800</v>
      </c>
      <c r="E1493" s="223">
        <v>5.0700000000000002E-2</v>
      </c>
    </row>
    <row r="1494" spans="1:5" x14ac:dyDescent="0.25">
      <c r="A1494" s="224">
        <v>2701020038</v>
      </c>
      <c r="B1494" s="224" t="s">
        <v>2083</v>
      </c>
      <c r="C1494" s="224" t="s">
        <v>991</v>
      </c>
      <c r="D1494" s="224" t="s">
        <v>800</v>
      </c>
      <c r="E1494" s="225">
        <v>5.4600000000000003E-2</v>
      </c>
    </row>
    <row r="1495" spans="1:5" x14ac:dyDescent="0.25">
      <c r="A1495" s="222">
        <v>2701020039</v>
      </c>
      <c r="B1495" s="222" t="s">
        <v>2084</v>
      </c>
      <c r="C1495" s="222" t="s">
        <v>991</v>
      </c>
      <c r="D1495" s="222" t="s">
        <v>800</v>
      </c>
      <c r="E1495" s="223">
        <v>5.6599999999999998E-2</v>
      </c>
    </row>
    <row r="1496" spans="1:5" x14ac:dyDescent="0.25">
      <c r="A1496" s="224">
        <v>2701020040</v>
      </c>
      <c r="B1496" s="224" t="s">
        <v>9580</v>
      </c>
      <c r="C1496" s="224" t="s">
        <v>991</v>
      </c>
      <c r="D1496" s="224" t="s">
        <v>800</v>
      </c>
      <c r="E1496" s="225">
        <v>4.2599999999999999E-2</v>
      </c>
    </row>
    <row r="1497" spans="1:5" x14ac:dyDescent="0.25">
      <c r="A1497" s="222">
        <v>2701020041</v>
      </c>
      <c r="B1497" s="222" t="s">
        <v>9581</v>
      </c>
      <c r="C1497" s="222" t="s">
        <v>991</v>
      </c>
      <c r="D1497" s="222" t="s">
        <v>800</v>
      </c>
      <c r="E1497" s="223">
        <v>4.2599999999999999E-2</v>
      </c>
    </row>
    <row r="1498" spans="1:5" x14ac:dyDescent="0.25">
      <c r="A1498" s="224">
        <v>2701020042</v>
      </c>
      <c r="B1498" s="224" t="s">
        <v>9828</v>
      </c>
      <c r="C1498" s="224" t="s">
        <v>991</v>
      </c>
      <c r="D1498" s="224" t="s">
        <v>800</v>
      </c>
      <c r="E1498" s="225">
        <v>4.265E-2</v>
      </c>
    </row>
    <row r="1499" spans="1:5" x14ac:dyDescent="0.25">
      <c r="A1499" s="222">
        <v>2701020043</v>
      </c>
      <c r="B1499" s="222" t="s">
        <v>12568</v>
      </c>
      <c r="C1499" s="222" t="s">
        <v>991</v>
      </c>
      <c r="D1499" s="222" t="s">
        <v>800</v>
      </c>
      <c r="E1499" s="223">
        <v>1.35E-2</v>
      </c>
    </row>
    <row r="1500" spans="1:5" x14ac:dyDescent="0.25">
      <c r="A1500" s="224">
        <v>2701020044</v>
      </c>
      <c r="B1500" s="224" t="s">
        <v>12569</v>
      </c>
      <c r="C1500" s="224" t="s">
        <v>991</v>
      </c>
      <c r="D1500" s="224" t="s">
        <v>800</v>
      </c>
      <c r="E1500" s="225">
        <v>1.35E-2</v>
      </c>
    </row>
    <row r="1501" spans="1:5" x14ac:dyDescent="0.25">
      <c r="A1501" s="222">
        <v>2701020045</v>
      </c>
      <c r="B1501" s="222" t="s">
        <v>12558</v>
      </c>
      <c r="C1501" s="222" t="s">
        <v>991</v>
      </c>
      <c r="D1501" s="222" t="s">
        <v>800</v>
      </c>
      <c r="E1501" s="223">
        <v>5.0700000000000002E-2</v>
      </c>
    </row>
    <row r="1502" spans="1:5" x14ac:dyDescent="0.25">
      <c r="A1502" s="224">
        <v>2701020060</v>
      </c>
      <c r="B1502" s="224" t="s">
        <v>2085</v>
      </c>
      <c r="C1502" s="224" t="s">
        <v>991</v>
      </c>
      <c r="D1502" s="224" t="s">
        <v>800</v>
      </c>
      <c r="E1502" s="225">
        <v>5.4399999999999997E-2</v>
      </c>
    </row>
    <row r="1503" spans="1:5" x14ac:dyDescent="0.25">
      <c r="A1503" s="222">
        <v>2701020061</v>
      </c>
      <c r="B1503" s="222" t="s">
        <v>2086</v>
      </c>
      <c r="C1503" s="222" t="s">
        <v>991</v>
      </c>
      <c r="D1503" s="222" t="s">
        <v>800</v>
      </c>
      <c r="E1503" s="223">
        <v>5.4399999999999997E-2</v>
      </c>
    </row>
    <row r="1504" spans="1:5" x14ac:dyDescent="0.25">
      <c r="A1504" s="224">
        <v>2701020062</v>
      </c>
      <c r="B1504" s="224" t="s">
        <v>1062</v>
      </c>
      <c r="C1504" s="224" t="s">
        <v>991</v>
      </c>
      <c r="D1504" s="224" t="s">
        <v>800</v>
      </c>
      <c r="E1504" s="225">
        <v>5.6649999999999999E-2</v>
      </c>
    </row>
    <row r="1505" spans="1:5" x14ac:dyDescent="0.25">
      <c r="A1505" s="222">
        <v>2701020063</v>
      </c>
      <c r="B1505" s="222" t="s">
        <v>1063</v>
      </c>
      <c r="C1505" s="222" t="s">
        <v>991</v>
      </c>
      <c r="D1505" s="222" t="s">
        <v>800</v>
      </c>
      <c r="E1505" s="223">
        <v>5.6649999999999999E-2</v>
      </c>
    </row>
    <row r="1506" spans="1:5" x14ac:dyDescent="0.25">
      <c r="A1506" s="224">
        <v>2701020064</v>
      </c>
      <c r="B1506" s="224" t="s">
        <v>1064</v>
      </c>
      <c r="C1506" s="224" t="s">
        <v>991</v>
      </c>
      <c r="D1506" s="224" t="s">
        <v>800</v>
      </c>
      <c r="E1506" s="225">
        <v>1.8020000000000001E-2</v>
      </c>
    </row>
    <row r="1507" spans="1:5" x14ac:dyDescent="0.25">
      <c r="A1507" s="222">
        <v>2701020065</v>
      </c>
      <c r="B1507" s="222" t="s">
        <v>2087</v>
      </c>
      <c r="C1507" s="222" t="s">
        <v>991</v>
      </c>
      <c r="D1507" s="222" t="s">
        <v>800</v>
      </c>
      <c r="E1507" s="223">
        <v>1.3599999999999999E-2</v>
      </c>
    </row>
    <row r="1508" spans="1:5" x14ac:dyDescent="0.25">
      <c r="A1508" s="224">
        <v>2701020066</v>
      </c>
      <c r="B1508" s="224" t="s">
        <v>2088</v>
      </c>
      <c r="C1508" s="224" t="s">
        <v>991</v>
      </c>
      <c r="D1508" s="224" t="s">
        <v>800</v>
      </c>
      <c r="E1508" s="225">
        <v>1.3599999999999999E-2</v>
      </c>
    </row>
    <row r="1509" spans="1:5" x14ac:dyDescent="0.25">
      <c r="A1509" s="222">
        <v>2701020067</v>
      </c>
      <c r="B1509" s="222" t="s">
        <v>2089</v>
      </c>
      <c r="C1509" s="222" t="s">
        <v>991</v>
      </c>
      <c r="D1509" s="222" t="s">
        <v>800</v>
      </c>
      <c r="E1509" s="223">
        <v>1.78E-2</v>
      </c>
    </row>
    <row r="1510" spans="1:5" x14ac:dyDescent="0.25">
      <c r="A1510" s="224">
        <v>2701020068</v>
      </c>
      <c r="B1510" s="224" t="s">
        <v>4286</v>
      </c>
      <c r="C1510" s="224" t="s">
        <v>991</v>
      </c>
      <c r="D1510" s="224" t="s">
        <v>800</v>
      </c>
      <c r="E1510" s="225">
        <v>1.95E-2</v>
      </c>
    </row>
    <row r="1511" spans="1:5" x14ac:dyDescent="0.25">
      <c r="A1511" s="222">
        <v>2701020069</v>
      </c>
      <c r="B1511" s="222" t="s">
        <v>6254</v>
      </c>
      <c r="C1511" s="222" t="s">
        <v>991</v>
      </c>
      <c r="D1511" s="222" t="s">
        <v>800</v>
      </c>
      <c r="E1511" s="223">
        <v>1.5800000000000002E-2</v>
      </c>
    </row>
    <row r="1512" spans="1:5" x14ac:dyDescent="0.25">
      <c r="A1512" s="224">
        <v>2701020070</v>
      </c>
      <c r="B1512" s="224" t="s">
        <v>6255</v>
      </c>
      <c r="C1512" s="224" t="s">
        <v>991</v>
      </c>
      <c r="D1512" s="224" t="s">
        <v>800</v>
      </c>
      <c r="E1512" s="225">
        <v>1.7999999999999999E-2</v>
      </c>
    </row>
    <row r="1513" spans="1:5" x14ac:dyDescent="0.25">
      <c r="A1513" s="222">
        <v>2701020071</v>
      </c>
      <c r="B1513" s="222" t="s">
        <v>7179</v>
      </c>
      <c r="C1513" s="222" t="s">
        <v>991</v>
      </c>
      <c r="D1513" s="222" t="s">
        <v>800</v>
      </c>
      <c r="E1513" s="223">
        <v>3.0700000000000002E-2</v>
      </c>
    </row>
    <row r="1514" spans="1:5" x14ac:dyDescent="0.25">
      <c r="A1514" s="224">
        <v>2701020072</v>
      </c>
      <c r="B1514" s="224" t="s">
        <v>8150</v>
      </c>
      <c r="C1514" s="224" t="s">
        <v>991</v>
      </c>
      <c r="D1514" s="224" t="s">
        <v>800</v>
      </c>
      <c r="E1514" s="225">
        <v>4.8000000000000001E-2</v>
      </c>
    </row>
    <row r="1515" spans="1:5" x14ac:dyDescent="0.25">
      <c r="A1515" s="222">
        <v>2701020073</v>
      </c>
      <c r="B1515" s="222" t="s">
        <v>8151</v>
      </c>
      <c r="C1515" s="222" t="s">
        <v>991</v>
      </c>
      <c r="D1515" s="222" t="s">
        <v>800</v>
      </c>
      <c r="E1515" s="223">
        <v>4.8000000000000001E-2</v>
      </c>
    </row>
    <row r="1516" spans="1:5" x14ac:dyDescent="0.25">
      <c r="A1516" s="224">
        <v>2701020074</v>
      </c>
      <c r="B1516" s="224" t="s">
        <v>8152</v>
      </c>
      <c r="C1516" s="224" t="s">
        <v>991</v>
      </c>
      <c r="D1516" s="224" t="s">
        <v>800</v>
      </c>
      <c r="E1516" s="225">
        <v>1.78E-2</v>
      </c>
    </row>
    <row r="1517" spans="1:5" x14ac:dyDescent="0.25">
      <c r="A1517" s="222">
        <v>2701030001</v>
      </c>
      <c r="B1517" s="222" t="s">
        <v>1065</v>
      </c>
      <c r="C1517" s="222" t="s">
        <v>991</v>
      </c>
      <c r="D1517" s="222" t="s">
        <v>800</v>
      </c>
      <c r="E1517" s="223">
        <v>2.0523999999999998E-3</v>
      </c>
    </row>
    <row r="1518" spans="1:5" x14ac:dyDescent="0.25">
      <c r="A1518" s="224">
        <v>2701030002</v>
      </c>
      <c r="B1518" s="224" t="s">
        <v>2090</v>
      </c>
      <c r="C1518" s="224" t="s">
        <v>991</v>
      </c>
      <c r="D1518" s="224" t="s">
        <v>800</v>
      </c>
      <c r="E1518" s="225">
        <v>2.4545000000000001E-3</v>
      </c>
    </row>
    <row r="1519" spans="1:5" x14ac:dyDescent="0.25">
      <c r="A1519" s="222">
        <v>2701030003</v>
      </c>
      <c r="B1519" s="222" t="s">
        <v>1066</v>
      </c>
      <c r="C1519" s="222" t="s">
        <v>991</v>
      </c>
      <c r="D1519" s="222" t="s">
        <v>800</v>
      </c>
      <c r="E1519" s="223">
        <v>2.0349999999999999E-3</v>
      </c>
    </row>
    <row r="1520" spans="1:5" x14ac:dyDescent="0.25">
      <c r="A1520" s="224">
        <v>2701030004</v>
      </c>
      <c r="B1520" s="224" t="s">
        <v>1067</v>
      </c>
      <c r="C1520" s="224" t="s">
        <v>991</v>
      </c>
      <c r="D1520" s="224" t="s">
        <v>800</v>
      </c>
      <c r="E1520" s="225">
        <v>2.042E-3</v>
      </c>
    </row>
    <row r="1521" spans="1:5" x14ac:dyDescent="0.25">
      <c r="A1521" s="222">
        <v>2701030005</v>
      </c>
      <c r="B1521" s="222" t="s">
        <v>1068</v>
      </c>
      <c r="C1521" s="222" t="s">
        <v>991</v>
      </c>
      <c r="D1521" s="222" t="s">
        <v>800</v>
      </c>
      <c r="E1521" s="223">
        <v>2.0295999999999999E-3</v>
      </c>
    </row>
    <row r="1522" spans="1:5" x14ac:dyDescent="0.25">
      <c r="A1522" s="224">
        <v>2701030006</v>
      </c>
      <c r="B1522" s="224" t="s">
        <v>1069</v>
      </c>
      <c r="C1522" s="224" t="s">
        <v>991</v>
      </c>
      <c r="D1522" s="224" t="s">
        <v>800</v>
      </c>
      <c r="E1522" s="225">
        <v>2.0460000000000001E-3</v>
      </c>
    </row>
    <row r="1523" spans="1:5" x14ac:dyDescent="0.25">
      <c r="A1523" s="222">
        <v>2701030007</v>
      </c>
      <c r="B1523" s="222" t="s">
        <v>1070</v>
      </c>
      <c r="C1523" s="222" t="s">
        <v>991</v>
      </c>
      <c r="D1523" s="222" t="s">
        <v>800</v>
      </c>
      <c r="E1523" s="223">
        <v>1.1645900000000001E-2</v>
      </c>
    </row>
    <row r="1524" spans="1:5" x14ac:dyDescent="0.25">
      <c r="A1524" s="224">
        <v>2701030008</v>
      </c>
      <c r="B1524" s="224" t="s">
        <v>1071</v>
      </c>
      <c r="C1524" s="224" t="s">
        <v>991</v>
      </c>
      <c r="D1524" s="224" t="s">
        <v>800</v>
      </c>
      <c r="E1524" s="225">
        <v>2.1397999999999999E-3</v>
      </c>
    </row>
    <row r="1525" spans="1:5" x14ac:dyDescent="0.25">
      <c r="A1525" s="222">
        <v>2701030009</v>
      </c>
      <c r="B1525" s="222" t="s">
        <v>1072</v>
      </c>
      <c r="C1525" s="222" t="s">
        <v>991</v>
      </c>
      <c r="D1525" s="222" t="s">
        <v>800</v>
      </c>
      <c r="E1525" s="223">
        <v>2.1254999999999998E-3</v>
      </c>
    </row>
    <row r="1526" spans="1:5" x14ac:dyDescent="0.25">
      <c r="A1526" s="224">
        <v>2701030010</v>
      </c>
      <c r="B1526" s="224" t="s">
        <v>679</v>
      </c>
      <c r="C1526" s="224" t="s">
        <v>991</v>
      </c>
      <c r="D1526" s="224" t="s">
        <v>800</v>
      </c>
      <c r="E1526" s="225">
        <v>2.0045000000000002E-3</v>
      </c>
    </row>
    <row r="1527" spans="1:5" x14ac:dyDescent="0.25">
      <c r="A1527" s="222">
        <v>2701030011</v>
      </c>
      <c r="B1527" s="222" t="s">
        <v>681</v>
      </c>
      <c r="C1527" s="222" t="s">
        <v>991</v>
      </c>
      <c r="D1527" s="222" t="s">
        <v>800</v>
      </c>
      <c r="E1527" s="223">
        <v>2.1435999999999998E-3</v>
      </c>
    </row>
    <row r="1528" spans="1:5" x14ac:dyDescent="0.25">
      <c r="A1528" s="224">
        <v>2701030012</v>
      </c>
      <c r="B1528" s="224" t="s">
        <v>667</v>
      </c>
      <c r="C1528" s="224" t="s">
        <v>991</v>
      </c>
      <c r="D1528" s="224" t="s">
        <v>800</v>
      </c>
      <c r="E1528" s="225">
        <v>1.2742999999999999E-3</v>
      </c>
    </row>
    <row r="1529" spans="1:5" x14ac:dyDescent="0.25">
      <c r="A1529" s="222">
        <v>2701030013</v>
      </c>
      <c r="B1529" s="222" t="s">
        <v>1073</v>
      </c>
      <c r="C1529" s="222" t="s">
        <v>991</v>
      </c>
      <c r="D1529" s="222" t="s">
        <v>800</v>
      </c>
      <c r="E1529" s="223">
        <v>1.2796999999999999E-3</v>
      </c>
    </row>
    <row r="1530" spans="1:5" x14ac:dyDescent="0.25">
      <c r="A1530" s="224">
        <v>2701030014</v>
      </c>
      <c r="B1530" s="224" t="s">
        <v>1169</v>
      </c>
      <c r="C1530" s="224" t="s">
        <v>991</v>
      </c>
      <c r="D1530" s="224" t="s">
        <v>800</v>
      </c>
      <c r="E1530" s="225">
        <v>2.6391000000000001E-3</v>
      </c>
    </row>
    <row r="1531" spans="1:5" x14ac:dyDescent="0.25">
      <c r="A1531" s="222">
        <v>2701030015</v>
      </c>
      <c r="B1531" s="222" t="s">
        <v>1074</v>
      </c>
      <c r="C1531" s="222" t="s">
        <v>991</v>
      </c>
      <c r="D1531" s="222" t="s">
        <v>800</v>
      </c>
      <c r="E1531" s="223">
        <v>1.052E-2</v>
      </c>
    </row>
    <row r="1532" spans="1:5" x14ac:dyDescent="0.25">
      <c r="A1532" s="224">
        <v>2701030016</v>
      </c>
      <c r="B1532" s="224" t="s">
        <v>1075</v>
      </c>
      <c r="C1532" s="224" t="s">
        <v>991</v>
      </c>
      <c r="D1532" s="224" t="s">
        <v>800</v>
      </c>
      <c r="E1532" s="225">
        <v>1.37988E-2</v>
      </c>
    </row>
    <row r="1533" spans="1:5" x14ac:dyDescent="0.25">
      <c r="A1533" s="222">
        <v>2701030017</v>
      </c>
      <c r="B1533" s="222" t="s">
        <v>1076</v>
      </c>
      <c r="C1533" s="222" t="s">
        <v>991</v>
      </c>
      <c r="D1533" s="222" t="s">
        <v>800</v>
      </c>
      <c r="E1533" s="223">
        <v>1.1622800000000001E-2</v>
      </c>
    </row>
    <row r="1534" spans="1:5" x14ac:dyDescent="0.25">
      <c r="A1534" s="224">
        <v>2701030018</v>
      </c>
      <c r="B1534" s="224" t="s">
        <v>1077</v>
      </c>
      <c r="C1534" s="224" t="s">
        <v>991</v>
      </c>
      <c r="D1534" s="224" t="s">
        <v>800</v>
      </c>
      <c r="E1534" s="225">
        <v>2.1299999999999999E-3</v>
      </c>
    </row>
    <row r="1535" spans="1:5" x14ac:dyDescent="0.25">
      <c r="A1535" s="222">
        <v>2701030019</v>
      </c>
      <c r="B1535" s="222" t="s">
        <v>1078</v>
      </c>
      <c r="C1535" s="222" t="s">
        <v>991</v>
      </c>
      <c r="D1535" s="222" t="s">
        <v>800</v>
      </c>
      <c r="E1535" s="223">
        <v>2.0500000000000002E-3</v>
      </c>
    </row>
    <row r="1536" spans="1:5" x14ac:dyDescent="0.25">
      <c r="A1536" s="224">
        <v>2701030020</v>
      </c>
      <c r="B1536" s="224" t="s">
        <v>1079</v>
      </c>
      <c r="C1536" s="224" t="s">
        <v>991</v>
      </c>
      <c r="D1536" s="224" t="s">
        <v>800</v>
      </c>
      <c r="E1536" s="225">
        <v>2.14E-3</v>
      </c>
    </row>
    <row r="1537" spans="1:5" x14ac:dyDescent="0.25">
      <c r="A1537" s="222">
        <v>2701030021</v>
      </c>
      <c r="B1537" s="222" t="s">
        <v>2091</v>
      </c>
      <c r="C1537" s="222" t="s">
        <v>991</v>
      </c>
      <c r="D1537" s="222" t="s">
        <v>800</v>
      </c>
      <c r="E1537" s="223">
        <v>2.1299999999999999E-3</v>
      </c>
    </row>
    <row r="1538" spans="1:5" x14ac:dyDescent="0.25">
      <c r="A1538" s="224">
        <v>2701030022</v>
      </c>
      <c r="B1538" s="224" t="s">
        <v>1080</v>
      </c>
      <c r="C1538" s="224" t="s">
        <v>991</v>
      </c>
      <c r="D1538" s="224" t="s">
        <v>800</v>
      </c>
      <c r="E1538" s="225">
        <v>2.15E-3</v>
      </c>
    </row>
    <row r="1539" spans="1:5" x14ac:dyDescent="0.25">
      <c r="A1539" s="222">
        <v>2701030023</v>
      </c>
      <c r="B1539" s="222" t="s">
        <v>2091</v>
      </c>
      <c r="C1539" s="222" t="s">
        <v>991</v>
      </c>
      <c r="D1539" s="222" t="s">
        <v>800</v>
      </c>
      <c r="E1539" s="223">
        <v>2.14E-3</v>
      </c>
    </row>
    <row r="1540" spans="1:5" x14ac:dyDescent="0.25">
      <c r="A1540" s="224">
        <v>2701030024</v>
      </c>
      <c r="B1540" s="224" t="s">
        <v>4243</v>
      </c>
      <c r="C1540" s="224" t="s">
        <v>991</v>
      </c>
      <c r="D1540" s="224" t="s">
        <v>800</v>
      </c>
      <c r="E1540" s="225">
        <v>2.1397999999999999E-3</v>
      </c>
    </row>
    <row r="1541" spans="1:5" x14ac:dyDescent="0.25">
      <c r="A1541" s="222">
        <v>2701030025</v>
      </c>
      <c r="B1541" s="222" t="s">
        <v>4287</v>
      </c>
      <c r="C1541" s="222" t="s">
        <v>991</v>
      </c>
      <c r="D1541" s="222" t="s">
        <v>801</v>
      </c>
      <c r="E1541" s="223">
        <v>0</v>
      </c>
    </row>
    <row r="1542" spans="1:5" x14ac:dyDescent="0.25">
      <c r="A1542" s="224">
        <v>2701030026</v>
      </c>
      <c r="B1542" s="224" t="s">
        <v>7180</v>
      </c>
      <c r="C1542" s="224" t="s">
        <v>991</v>
      </c>
      <c r="D1542" s="224" t="s">
        <v>800</v>
      </c>
      <c r="E1542" s="225">
        <v>2.4520000000000002E-3</v>
      </c>
    </row>
    <row r="1543" spans="1:5" x14ac:dyDescent="0.25">
      <c r="A1543" s="222">
        <v>2701040001</v>
      </c>
      <c r="B1543" s="222" t="s">
        <v>1081</v>
      </c>
      <c r="C1543" s="222" t="s">
        <v>991</v>
      </c>
      <c r="D1543" s="222" t="s">
        <v>800</v>
      </c>
      <c r="E1543" s="223">
        <v>0</v>
      </c>
    </row>
    <row r="1544" spans="1:5" x14ac:dyDescent="0.25">
      <c r="A1544" s="224">
        <v>2701040002</v>
      </c>
      <c r="B1544" s="224" t="s">
        <v>1082</v>
      </c>
      <c r="C1544" s="224" t="s">
        <v>991</v>
      </c>
      <c r="D1544" s="224" t="s">
        <v>800</v>
      </c>
      <c r="E1544" s="225">
        <v>0</v>
      </c>
    </row>
    <row r="1545" spans="1:5" x14ac:dyDescent="0.25">
      <c r="A1545" s="222">
        <v>2701040003</v>
      </c>
      <c r="B1545" s="222" t="s">
        <v>1083</v>
      </c>
      <c r="C1545" s="222" t="s">
        <v>991</v>
      </c>
      <c r="D1545" s="222" t="s">
        <v>800</v>
      </c>
      <c r="E1545" s="223">
        <v>0</v>
      </c>
    </row>
    <row r="1546" spans="1:5" x14ac:dyDescent="0.25">
      <c r="A1546" s="224">
        <v>2701040004</v>
      </c>
      <c r="B1546" s="224" t="s">
        <v>2092</v>
      </c>
      <c r="C1546" s="224" t="s">
        <v>991</v>
      </c>
      <c r="D1546" s="224" t="s">
        <v>800</v>
      </c>
      <c r="E1546" s="225">
        <v>0</v>
      </c>
    </row>
    <row r="1547" spans="1:5" x14ac:dyDescent="0.25">
      <c r="A1547" s="222">
        <v>2701040005</v>
      </c>
      <c r="B1547" s="222" t="s">
        <v>2093</v>
      </c>
      <c r="C1547" s="222" t="s">
        <v>991</v>
      </c>
      <c r="D1547" s="222" t="s">
        <v>800</v>
      </c>
      <c r="E1547" s="223">
        <v>0</v>
      </c>
    </row>
    <row r="1548" spans="1:5" x14ac:dyDescent="0.25">
      <c r="A1548" s="224">
        <v>2701040006</v>
      </c>
      <c r="B1548" s="224" t="s">
        <v>2094</v>
      </c>
      <c r="C1548" s="224" t="s">
        <v>991</v>
      </c>
      <c r="D1548" s="224" t="s">
        <v>800</v>
      </c>
      <c r="E1548" s="225">
        <v>0</v>
      </c>
    </row>
    <row r="1549" spans="1:5" x14ac:dyDescent="0.25">
      <c r="A1549" s="222">
        <v>2701040007</v>
      </c>
      <c r="B1549" s="222" t="s">
        <v>2095</v>
      </c>
      <c r="C1549" s="222" t="s">
        <v>991</v>
      </c>
      <c r="D1549" s="222" t="s">
        <v>800</v>
      </c>
      <c r="E1549" s="223">
        <v>0</v>
      </c>
    </row>
    <row r="1550" spans="1:5" x14ac:dyDescent="0.25">
      <c r="A1550" s="224">
        <v>2701040008</v>
      </c>
      <c r="B1550" s="224" t="s">
        <v>9823</v>
      </c>
      <c r="C1550" s="224" t="s">
        <v>991</v>
      </c>
      <c r="D1550" s="224" t="s">
        <v>800</v>
      </c>
      <c r="E1550" s="225">
        <v>0</v>
      </c>
    </row>
    <row r="1551" spans="1:5" x14ac:dyDescent="0.25">
      <c r="A1551" s="222">
        <v>2701040009</v>
      </c>
      <c r="B1551" s="222" t="s">
        <v>1084</v>
      </c>
      <c r="C1551" s="222" t="s">
        <v>991</v>
      </c>
      <c r="D1551" s="222" t="s">
        <v>800</v>
      </c>
      <c r="E1551" s="223">
        <v>0</v>
      </c>
    </row>
    <row r="1552" spans="1:5" x14ac:dyDescent="0.25">
      <c r="A1552" s="224">
        <v>2701040010</v>
      </c>
      <c r="B1552" s="224" t="s">
        <v>1085</v>
      </c>
      <c r="C1552" s="224" t="s">
        <v>991</v>
      </c>
      <c r="D1552" s="224" t="s">
        <v>800</v>
      </c>
      <c r="E1552" s="225">
        <v>0</v>
      </c>
    </row>
    <row r="1553" spans="1:5" x14ac:dyDescent="0.25">
      <c r="A1553" s="222">
        <v>2701040011</v>
      </c>
      <c r="B1553" s="222" t="s">
        <v>1086</v>
      </c>
      <c r="C1553" s="222" t="s">
        <v>991</v>
      </c>
      <c r="D1553" s="222" t="s">
        <v>800</v>
      </c>
      <c r="E1553" s="223">
        <v>0</v>
      </c>
    </row>
    <row r="1554" spans="1:5" x14ac:dyDescent="0.25">
      <c r="A1554" s="224">
        <v>2701040012</v>
      </c>
      <c r="B1554" s="224" t="s">
        <v>1087</v>
      </c>
      <c r="C1554" s="224" t="s">
        <v>991</v>
      </c>
      <c r="D1554" s="224" t="s">
        <v>800</v>
      </c>
      <c r="E1554" s="225">
        <v>0</v>
      </c>
    </row>
    <row r="1555" spans="1:5" x14ac:dyDescent="0.25">
      <c r="A1555" s="222">
        <v>2701040013</v>
      </c>
      <c r="B1555" s="222" t="s">
        <v>9824</v>
      </c>
      <c r="C1555" s="222" t="s">
        <v>991</v>
      </c>
      <c r="D1555" s="222" t="s">
        <v>800</v>
      </c>
      <c r="E1555" s="223">
        <v>0</v>
      </c>
    </row>
    <row r="1556" spans="1:5" x14ac:dyDescent="0.25">
      <c r="A1556" s="224">
        <v>2701040014</v>
      </c>
      <c r="B1556" s="224" t="s">
        <v>2096</v>
      </c>
      <c r="C1556" s="224" t="s">
        <v>991</v>
      </c>
      <c r="D1556" s="224" t="s">
        <v>800</v>
      </c>
      <c r="E1556" s="225">
        <v>0</v>
      </c>
    </row>
    <row r="1557" spans="1:5" x14ac:dyDescent="0.25">
      <c r="A1557" s="222">
        <v>2701040015</v>
      </c>
      <c r="B1557" s="222" t="s">
        <v>1088</v>
      </c>
      <c r="C1557" s="222" t="s">
        <v>991</v>
      </c>
      <c r="D1557" s="222" t="s">
        <v>800</v>
      </c>
      <c r="E1557" s="223">
        <v>0</v>
      </c>
    </row>
    <row r="1558" spans="1:5" x14ac:dyDescent="0.25">
      <c r="A1558" s="224">
        <v>2701040016</v>
      </c>
      <c r="B1558" s="224" t="s">
        <v>1089</v>
      </c>
      <c r="C1558" s="224" t="s">
        <v>991</v>
      </c>
      <c r="D1558" s="224" t="s">
        <v>800</v>
      </c>
      <c r="E1558" s="225">
        <v>0</v>
      </c>
    </row>
    <row r="1559" spans="1:5" x14ac:dyDescent="0.25">
      <c r="A1559" s="222">
        <v>2701040017</v>
      </c>
      <c r="B1559" s="222" t="s">
        <v>1090</v>
      </c>
      <c r="C1559" s="222" t="s">
        <v>991</v>
      </c>
      <c r="D1559" s="222" t="s">
        <v>800</v>
      </c>
      <c r="E1559" s="223">
        <v>0</v>
      </c>
    </row>
    <row r="1560" spans="1:5" x14ac:dyDescent="0.25">
      <c r="A1560" s="224">
        <v>2701040018</v>
      </c>
      <c r="B1560" s="224" t="s">
        <v>1091</v>
      </c>
      <c r="C1560" s="224" t="s">
        <v>991</v>
      </c>
      <c r="D1560" s="224" t="s">
        <v>800</v>
      </c>
      <c r="E1560" s="225">
        <v>0</v>
      </c>
    </row>
    <row r="1561" spans="1:5" x14ac:dyDescent="0.25">
      <c r="A1561" s="222">
        <v>2701040019</v>
      </c>
      <c r="B1561" s="222" t="s">
        <v>3668</v>
      </c>
      <c r="C1561" s="222" t="s">
        <v>991</v>
      </c>
      <c r="D1561" s="222" t="s">
        <v>800</v>
      </c>
      <c r="E1561" s="223">
        <v>0</v>
      </c>
    </row>
    <row r="1562" spans="1:5" x14ac:dyDescent="0.25">
      <c r="A1562" s="224">
        <v>2701040020</v>
      </c>
      <c r="B1562" s="224" t="s">
        <v>1092</v>
      </c>
      <c r="C1562" s="224" t="s">
        <v>991</v>
      </c>
      <c r="D1562" s="224" t="s">
        <v>800</v>
      </c>
      <c r="E1562" s="225">
        <v>0</v>
      </c>
    </row>
    <row r="1563" spans="1:5" x14ac:dyDescent="0.25">
      <c r="A1563" s="222">
        <v>2701040023</v>
      </c>
      <c r="B1563" s="222" t="s">
        <v>1093</v>
      </c>
      <c r="C1563" s="222" t="s">
        <v>991</v>
      </c>
      <c r="D1563" s="222" t="s">
        <v>800</v>
      </c>
      <c r="E1563" s="223">
        <v>0</v>
      </c>
    </row>
    <row r="1564" spans="1:5" x14ac:dyDescent="0.25">
      <c r="A1564" s="224">
        <v>2701040024</v>
      </c>
      <c r="B1564" s="224" t="s">
        <v>1094</v>
      </c>
      <c r="C1564" s="224" t="s">
        <v>991</v>
      </c>
      <c r="D1564" s="224" t="s">
        <v>800</v>
      </c>
      <c r="E1564" s="225">
        <v>0</v>
      </c>
    </row>
    <row r="1565" spans="1:5" x14ac:dyDescent="0.25">
      <c r="A1565" s="222">
        <v>2701040025</v>
      </c>
      <c r="B1565" s="222" t="s">
        <v>1095</v>
      </c>
      <c r="C1565" s="222" t="s">
        <v>991</v>
      </c>
      <c r="D1565" s="222" t="s">
        <v>800</v>
      </c>
      <c r="E1565" s="223">
        <v>0</v>
      </c>
    </row>
    <row r="1566" spans="1:5" x14ac:dyDescent="0.25">
      <c r="A1566" s="224">
        <v>2701040026</v>
      </c>
      <c r="B1566" s="224" t="s">
        <v>1096</v>
      </c>
      <c r="C1566" s="224" t="s">
        <v>991</v>
      </c>
      <c r="D1566" s="224" t="s">
        <v>800</v>
      </c>
      <c r="E1566" s="225">
        <v>0</v>
      </c>
    </row>
    <row r="1567" spans="1:5" x14ac:dyDescent="0.25">
      <c r="A1567" s="222">
        <v>2701040027</v>
      </c>
      <c r="B1567" s="222" t="s">
        <v>1097</v>
      </c>
      <c r="C1567" s="222" t="s">
        <v>991</v>
      </c>
      <c r="D1567" s="222" t="s">
        <v>800</v>
      </c>
      <c r="E1567" s="223">
        <v>0</v>
      </c>
    </row>
    <row r="1568" spans="1:5" x14ac:dyDescent="0.25">
      <c r="A1568" s="224">
        <v>2701040028</v>
      </c>
      <c r="B1568" s="224" t="s">
        <v>7964</v>
      </c>
      <c r="C1568" s="224" t="s">
        <v>991</v>
      </c>
      <c r="D1568" s="224" t="s">
        <v>800</v>
      </c>
      <c r="E1568" s="225">
        <v>0</v>
      </c>
    </row>
    <row r="1569" spans="1:5" x14ac:dyDescent="0.25">
      <c r="A1569" s="222">
        <v>2701040029</v>
      </c>
      <c r="B1569" s="222" t="s">
        <v>7982</v>
      </c>
      <c r="C1569" s="222" t="s">
        <v>991</v>
      </c>
      <c r="D1569" s="222" t="s">
        <v>800</v>
      </c>
      <c r="E1569" s="223">
        <v>0</v>
      </c>
    </row>
    <row r="1570" spans="1:5" x14ac:dyDescent="0.25">
      <c r="A1570" s="224">
        <v>2701050001</v>
      </c>
      <c r="B1570" s="224" t="s">
        <v>1099</v>
      </c>
      <c r="C1570" s="224" t="s">
        <v>1098</v>
      </c>
      <c r="D1570" s="224" t="s">
        <v>800</v>
      </c>
      <c r="E1570" s="225">
        <v>0</v>
      </c>
    </row>
    <row r="1571" spans="1:5" x14ac:dyDescent="0.25">
      <c r="A1571" s="222">
        <v>2701050002</v>
      </c>
      <c r="B1571" s="222" t="s">
        <v>1101</v>
      </c>
      <c r="C1571" s="222" t="s">
        <v>1100</v>
      </c>
      <c r="D1571" s="222" t="s">
        <v>1102</v>
      </c>
      <c r="E1571" s="223">
        <v>0</v>
      </c>
    </row>
    <row r="1572" spans="1:5" x14ac:dyDescent="0.25">
      <c r="A1572" s="224">
        <v>2701050003</v>
      </c>
      <c r="B1572" s="224" t="s">
        <v>2097</v>
      </c>
      <c r="C1572" s="224" t="s">
        <v>1098</v>
      </c>
      <c r="D1572" s="224" t="s">
        <v>800</v>
      </c>
      <c r="E1572" s="225">
        <v>0</v>
      </c>
    </row>
    <row r="1573" spans="1:5" x14ac:dyDescent="0.25">
      <c r="A1573" s="222">
        <v>2701050004</v>
      </c>
      <c r="B1573" s="222" t="s">
        <v>1103</v>
      </c>
      <c r="C1573" s="222" t="s">
        <v>1098</v>
      </c>
      <c r="D1573" s="222" t="s">
        <v>800</v>
      </c>
      <c r="E1573" s="223">
        <v>0</v>
      </c>
    </row>
    <row r="1574" spans="1:5" x14ac:dyDescent="0.25">
      <c r="A1574" s="224">
        <v>2701050005</v>
      </c>
      <c r="B1574" s="224" t="s">
        <v>1104</v>
      </c>
      <c r="C1574" s="224" t="s">
        <v>1098</v>
      </c>
      <c r="D1574" s="224" t="s">
        <v>800</v>
      </c>
      <c r="E1574" s="225">
        <v>0</v>
      </c>
    </row>
    <row r="1575" spans="1:5" x14ac:dyDescent="0.25">
      <c r="A1575" s="222">
        <v>2701050006</v>
      </c>
      <c r="B1575" s="222" t="s">
        <v>1105</v>
      </c>
      <c r="C1575" s="222" t="s">
        <v>1098</v>
      </c>
      <c r="D1575" s="222" t="s">
        <v>800</v>
      </c>
      <c r="E1575" s="223">
        <v>0</v>
      </c>
    </row>
    <row r="1576" spans="1:5" x14ac:dyDescent="0.25">
      <c r="A1576" s="224">
        <v>2701050007</v>
      </c>
      <c r="B1576" s="224" t="s">
        <v>1106</v>
      </c>
      <c r="C1576" s="224" t="s">
        <v>1098</v>
      </c>
      <c r="D1576" s="224" t="s">
        <v>800</v>
      </c>
      <c r="E1576" s="225">
        <v>0</v>
      </c>
    </row>
    <row r="1577" spans="1:5" x14ac:dyDescent="0.25">
      <c r="A1577" s="222">
        <v>2701050008</v>
      </c>
      <c r="B1577" s="222" t="s">
        <v>1107</v>
      </c>
      <c r="C1577" s="222" t="s">
        <v>1098</v>
      </c>
      <c r="D1577" s="222" t="s">
        <v>800</v>
      </c>
      <c r="E1577" s="223">
        <v>20</v>
      </c>
    </row>
    <row r="1578" spans="1:5" x14ac:dyDescent="0.25">
      <c r="A1578" s="224">
        <v>2701050009</v>
      </c>
      <c r="B1578" s="224" t="s">
        <v>1108</v>
      </c>
      <c r="C1578" s="224" t="s">
        <v>1098</v>
      </c>
      <c r="D1578" s="224" t="s">
        <v>800</v>
      </c>
      <c r="E1578" s="225">
        <v>0</v>
      </c>
    </row>
    <row r="1579" spans="1:5" x14ac:dyDescent="0.25">
      <c r="A1579" s="222">
        <v>2701050010</v>
      </c>
      <c r="B1579" s="222" t="s">
        <v>1109</v>
      </c>
      <c r="C1579" s="222" t="s">
        <v>1098</v>
      </c>
      <c r="D1579" s="222" t="s">
        <v>800</v>
      </c>
      <c r="E1579" s="223">
        <v>0</v>
      </c>
    </row>
    <row r="1580" spans="1:5" x14ac:dyDescent="0.25">
      <c r="A1580" s="224">
        <v>2701050011</v>
      </c>
      <c r="B1580" s="224" t="s">
        <v>1110</v>
      </c>
      <c r="C1580" s="224" t="s">
        <v>1098</v>
      </c>
      <c r="D1580" s="224" t="s">
        <v>800</v>
      </c>
      <c r="E1580" s="225">
        <v>0</v>
      </c>
    </row>
    <row r="1581" spans="1:5" x14ac:dyDescent="0.25">
      <c r="A1581" s="222">
        <v>2701050012</v>
      </c>
      <c r="B1581" s="222" t="s">
        <v>1111</v>
      </c>
      <c r="C1581" s="222" t="s">
        <v>1098</v>
      </c>
      <c r="D1581" s="222" t="s">
        <v>800</v>
      </c>
      <c r="E1581" s="223">
        <v>0</v>
      </c>
    </row>
    <row r="1582" spans="1:5" x14ac:dyDescent="0.25">
      <c r="A1582" s="224">
        <v>2701050013</v>
      </c>
      <c r="B1582" s="224" t="s">
        <v>1112</v>
      </c>
      <c r="C1582" s="224" t="s">
        <v>1098</v>
      </c>
      <c r="D1582" s="224" t="s">
        <v>800</v>
      </c>
      <c r="E1582" s="225">
        <v>0</v>
      </c>
    </row>
    <row r="1583" spans="1:5" x14ac:dyDescent="0.25">
      <c r="A1583" s="222">
        <v>2701050014</v>
      </c>
      <c r="B1583" s="222" t="s">
        <v>2098</v>
      </c>
      <c r="C1583" s="222" t="s">
        <v>1098</v>
      </c>
      <c r="D1583" s="222" t="s">
        <v>800</v>
      </c>
      <c r="E1583" s="223">
        <v>0</v>
      </c>
    </row>
    <row r="1584" spans="1:5" x14ac:dyDescent="0.25">
      <c r="A1584" s="224">
        <v>2701050015</v>
      </c>
      <c r="B1584" s="224" t="s">
        <v>1113</v>
      </c>
      <c r="C1584" s="224" t="s">
        <v>1098</v>
      </c>
      <c r="D1584" s="224" t="s">
        <v>800</v>
      </c>
      <c r="E1584" s="225">
        <v>0</v>
      </c>
    </row>
    <row r="1585" spans="1:5" x14ac:dyDescent="0.25">
      <c r="A1585" s="222">
        <v>2701050016</v>
      </c>
      <c r="B1585" s="222" t="s">
        <v>1114</v>
      </c>
      <c r="C1585" s="222" t="s">
        <v>1098</v>
      </c>
      <c r="D1585" s="222" t="s">
        <v>800</v>
      </c>
      <c r="E1585" s="223">
        <v>0</v>
      </c>
    </row>
    <row r="1586" spans="1:5" x14ac:dyDescent="0.25">
      <c r="A1586" s="224">
        <v>2701050017</v>
      </c>
      <c r="B1586" s="224" t="s">
        <v>1115</v>
      </c>
      <c r="C1586" s="224" t="s">
        <v>1098</v>
      </c>
      <c r="D1586" s="224" t="s">
        <v>800</v>
      </c>
      <c r="E1586" s="225">
        <v>0</v>
      </c>
    </row>
    <row r="1587" spans="1:5" x14ac:dyDescent="0.25">
      <c r="A1587" s="222">
        <v>2701050018</v>
      </c>
      <c r="B1587" s="222" t="s">
        <v>1116</v>
      </c>
      <c r="C1587" s="222" t="s">
        <v>1098</v>
      </c>
      <c r="D1587" s="222" t="s">
        <v>800</v>
      </c>
      <c r="E1587" s="223">
        <v>0</v>
      </c>
    </row>
    <row r="1588" spans="1:5" x14ac:dyDescent="0.25">
      <c r="A1588" s="224">
        <v>2701050019</v>
      </c>
      <c r="B1588" s="224" t="s">
        <v>1117</v>
      </c>
      <c r="C1588" s="224" t="s">
        <v>1098</v>
      </c>
      <c r="D1588" s="224" t="s">
        <v>800</v>
      </c>
      <c r="E1588" s="225">
        <v>0</v>
      </c>
    </row>
    <row r="1589" spans="1:5" x14ac:dyDescent="0.25">
      <c r="A1589" s="222">
        <v>2701050020</v>
      </c>
      <c r="B1589" s="222" t="s">
        <v>3669</v>
      </c>
      <c r="C1589" s="222" t="s">
        <v>1098</v>
      </c>
      <c r="D1589" s="222" t="s">
        <v>800</v>
      </c>
      <c r="E1589" s="223">
        <v>0</v>
      </c>
    </row>
    <row r="1590" spans="1:5" x14ac:dyDescent="0.25">
      <c r="A1590" s="224">
        <v>2701050021</v>
      </c>
      <c r="B1590" s="224" t="s">
        <v>1118</v>
      </c>
      <c r="C1590" s="224" t="s">
        <v>1098</v>
      </c>
      <c r="D1590" s="224" t="s">
        <v>800</v>
      </c>
      <c r="E1590" s="225">
        <v>0</v>
      </c>
    </row>
    <row r="1591" spans="1:5" x14ac:dyDescent="0.25">
      <c r="A1591" s="222">
        <v>2701050022</v>
      </c>
      <c r="B1591" s="222" t="s">
        <v>1119</v>
      </c>
      <c r="C1591" s="222" t="s">
        <v>1098</v>
      </c>
      <c r="D1591" s="222" t="s">
        <v>800</v>
      </c>
      <c r="E1591" s="223">
        <v>23</v>
      </c>
    </row>
    <row r="1592" spans="1:5" x14ac:dyDescent="0.25">
      <c r="A1592" s="224">
        <v>2701050023</v>
      </c>
      <c r="B1592" s="224" t="s">
        <v>1120</v>
      </c>
      <c r="C1592" s="224" t="s">
        <v>1098</v>
      </c>
      <c r="D1592" s="224" t="s">
        <v>800</v>
      </c>
      <c r="E1592" s="225">
        <v>0</v>
      </c>
    </row>
    <row r="1593" spans="1:5" x14ac:dyDescent="0.25">
      <c r="A1593" s="222">
        <v>2701050024</v>
      </c>
      <c r="B1593" s="222" t="s">
        <v>2099</v>
      </c>
      <c r="C1593" s="222" t="s">
        <v>1098</v>
      </c>
      <c r="D1593" s="222" t="s">
        <v>800</v>
      </c>
      <c r="E1593" s="223">
        <v>58.54</v>
      </c>
    </row>
    <row r="1594" spans="1:5" x14ac:dyDescent="0.25">
      <c r="A1594" s="224">
        <v>2701050025</v>
      </c>
      <c r="B1594" s="224" t="s">
        <v>1121</v>
      </c>
      <c r="C1594" s="224" t="s">
        <v>1098</v>
      </c>
      <c r="D1594" s="224" t="s">
        <v>800</v>
      </c>
      <c r="E1594" s="225">
        <v>57.44</v>
      </c>
    </row>
    <row r="1595" spans="1:5" x14ac:dyDescent="0.25">
      <c r="A1595" s="222">
        <v>2701050026</v>
      </c>
      <c r="B1595" s="222" t="s">
        <v>1122</v>
      </c>
      <c r="C1595" s="222" t="s">
        <v>1098</v>
      </c>
      <c r="D1595" s="222" t="s">
        <v>800</v>
      </c>
      <c r="E1595" s="223">
        <v>0</v>
      </c>
    </row>
    <row r="1596" spans="1:5" x14ac:dyDescent="0.25">
      <c r="A1596" s="224">
        <v>2701050027</v>
      </c>
      <c r="B1596" s="224" t="s">
        <v>1123</v>
      </c>
      <c r="C1596" s="224" t="s">
        <v>1098</v>
      </c>
      <c r="D1596" s="224" t="s">
        <v>800</v>
      </c>
      <c r="E1596" s="225">
        <v>0</v>
      </c>
    </row>
    <row r="1597" spans="1:5" x14ac:dyDescent="0.25">
      <c r="A1597" s="222">
        <v>2701050028</v>
      </c>
      <c r="B1597" s="222" t="s">
        <v>1124</v>
      </c>
      <c r="C1597" s="222" t="s">
        <v>1098</v>
      </c>
      <c r="D1597" s="222" t="s">
        <v>800</v>
      </c>
      <c r="E1597" s="223">
        <v>0</v>
      </c>
    </row>
    <row r="1598" spans="1:5" x14ac:dyDescent="0.25">
      <c r="A1598" s="224">
        <v>2701050029</v>
      </c>
      <c r="B1598" s="224" t="s">
        <v>1125</v>
      </c>
      <c r="C1598" s="224" t="s">
        <v>1098</v>
      </c>
      <c r="D1598" s="224" t="s">
        <v>800</v>
      </c>
      <c r="E1598" s="225">
        <v>0</v>
      </c>
    </row>
    <row r="1599" spans="1:5" x14ac:dyDescent="0.25">
      <c r="A1599" s="222">
        <v>2701050030</v>
      </c>
      <c r="B1599" s="222" t="s">
        <v>1126</v>
      </c>
      <c r="C1599" s="222" t="s">
        <v>1098</v>
      </c>
      <c r="D1599" s="222" t="s">
        <v>800</v>
      </c>
      <c r="E1599" s="223">
        <v>0</v>
      </c>
    </row>
    <row r="1600" spans="1:5" x14ac:dyDescent="0.25">
      <c r="A1600" s="224">
        <v>2701050031</v>
      </c>
      <c r="B1600" s="224" t="s">
        <v>1127</v>
      </c>
      <c r="C1600" s="224" t="s">
        <v>1098</v>
      </c>
      <c r="D1600" s="224" t="s">
        <v>800</v>
      </c>
      <c r="E1600" s="225">
        <v>0</v>
      </c>
    </row>
    <row r="1601" spans="1:5" x14ac:dyDescent="0.25">
      <c r="A1601" s="222">
        <v>2701050032</v>
      </c>
      <c r="B1601" s="222" t="s">
        <v>2100</v>
      </c>
      <c r="C1601" s="222" t="s">
        <v>1098</v>
      </c>
      <c r="D1601" s="222" t="s">
        <v>800</v>
      </c>
      <c r="E1601" s="223">
        <v>0</v>
      </c>
    </row>
    <row r="1602" spans="1:5" x14ac:dyDescent="0.25">
      <c r="A1602" s="224">
        <v>2701050033</v>
      </c>
      <c r="B1602" s="224" t="s">
        <v>4288</v>
      </c>
      <c r="C1602" s="224" t="s">
        <v>1098</v>
      </c>
      <c r="D1602" s="224" t="s">
        <v>800</v>
      </c>
      <c r="E1602" s="225">
        <v>0</v>
      </c>
    </row>
    <row r="1603" spans="1:5" x14ac:dyDescent="0.25">
      <c r="A1603" s="222">
        <v>2701050034</v>
      </c>
      <c r="B1603" s="222" t="s">
        <v>7338</v>
      </c>
      <c r="C1603" s="222" t="s">
        <v>1098</v>
      </c>
      <c r="D1603" s="222" t="s">
        <v>800</v>
      </c>
      <c r="E1603" s="223">
        <v>0</v>
      </c>
    </row>
    <row r="1604" spans="1:5" x14ac:dyDescent="0.25">
      <c r="A1604" s="224">
        <v>2701050035</v>
      </c>
      <c r="B1604" s="224" t="s">
        <v>7339</v>
      </c>
      <c r="C1604" s="224" t="s">
        <v>1098</v>
      </c>
      <c r="D1604" s="224" t="s">
        <v>800</v>
      </c>
      <c r="E1604" s="225">
        <v>0</v>
      </c>
    </row>
    <row r="1605" spans="1:5" x14ac:dyDescent="0.25">
      <c r="A1605" s="222">
        <v>2701060001</v>
      </c>
      <c r="B1605" s="222" t="s">
        <v>1128</v>
      </c>
      <c r="C1605" s="222" t="s">
        <v>1098</v>
      </c>
      <c r="D1605" s="222" t="s">
        <v>800</v>
      </c>
      <c r="E1605" s="223">
        <v>0</v>
      </c>
    </row>
    <row r="1606" spans="1:5" x14ac:dyDescent="0.25">
      <c r="A1606" s="224">
        <v>2701060002</v>
      </c>
      <c r="B1606" s="224" t="s">
        <v>1129</v>
      </c>
      <c r="C1606" s="224" t="s">
        <v>1098</v>
      </c>
      <c r="D1606" s="224" t="s">
        <v>800</v>
      </c>
      <c r="E1606" s="225">
        <v>0</v>
      </c>
    </row>
    <row r="1607" spans="1:5" x14ac:dyDescent="0.25">
      <c r="A1607" s="222">
        <v>2701060003</v>
      </c>
      <c r="B1607" s="222" t="s">
        <v>1130</v>
      </c>
      <c r="C1607" s="222" t="s">
        <v>1098</v>
      </c>
      <c r="D1607" s="222" t="s">
        <v>800</v>
      </c>
      <c r="E1607" s="223">
        <v>0</v>
      </c>
    </row>
    <row r="1608" spans="1:5" x14ac:dyDescent="0.25">
      <c r="A1608" s="224">
        <v>2701060004</v>
      </c>
      <c r="B1608" s="224" t="s">
        <v>2101</v>
      </c>
      <c r="C1608" s="224" t="s">
        <v>1098</v>
      </c>
      <c r="D1608" s="224" t="s">
        <v>800</v>
      </c>
      <c r="E1608" s="225">
        <v>0</v>
      </c>
    </row>
    <row r="1609" spans="1:5" x14ac:dyDescent="0.25">
      <c r="A1609" s="222">
        <v>2701060005</v>
      </c>
      <c r="B1609" s="222" t="s">
        <v>2102</v>
      </c>
      <c r="C1609" s="222" t="s">
        <v>1098</v>
      </c>
      <c r="D1609" s="222" t="s">
        <v>800</v>
      </c>
      <c r="E1609" s="223">
        <v>0</v>
      </c>
    </row>
    <row r="1610" spans="1:5" x14ac:dyDescent="0.25">
      <c r="A1610" s="224">
        <v>2701060006</v>
      </c>
      <c r="B1610" s="224" t="s">
        <v>478</v>
      </c>
      <c r="C1610" s="224" t="s">
        <v>1098</v>
      </c>
      <c r="D1610" s="224" t="s">
        <v>800</v>
      </c>
      <c r="E1610" s="225">
        <v>0</v>
      </c>
    </row>
    <row r="1611" spans="1:5" x14ac:dyDescent="0.25">
      <c r="A1611" s="222">
        <v>2701060007</v>
      </c>
      <c r="B1611" s="222" t="s">
        <v>1131</v>
      </c>
      <c r="C1611" s="222" t="s">
        <v>1098</v>
      </c>
      <c r="D1611" s="222" t="s">
        <v>800</v>
      </c>
      <c r="E1611" s="223">
        <v>0</v>
      </c>
    </row>
    <row r="1612" spans="1:5" x14ac:dyDescent="0.25">
      <c r="A1612" s="224">
        <v>2701060008</v>
      </c>
      <c r="B1612" s="224" t="s">
        <v>476</v>
      </c>
      <c r="C1612" s="224" t="s">
        <v>1098</v>
      </c>
      <c r="D1612" s="224" t="s">
        <v>800</v>
      </c>
      <c r="E1612" s="225">
        <v>0</v>
      </c>
    </row>
    <row r="1613" spans="1:5" x14ac:dyDescent="0.25">
      <c r="A1613" s="222">
        <v>2701060009</v>
      </c>
      <c r="B1613" s="222" t="s">
        <v>475</v>
      </c>
      <c r="C1613" s="222" t="s">
        <v>1098</v>
      </c>
      <c r="D1613" s="222" t="s">
        <v>800</v>
      </c>
      <c r="E1613" s="223">
        <v>0</v>
      </c>
    </row>
    <row r="1614" spans="1:5" x14ac:dyDescent="0.25">
      <c r="A1614" s="224">
        <v>2701060010</v>
      </c>
      <c r="B1614" s="224" t="s">
        <v>2103</v>
      </c>
      <c r="C1614" s="224" t="s">
        <v>1098</v>
      </c>
      <c r="D1614" s="224" t="s">
        <v>800</v>
      </c>
      <c r="E1614" s="225">
        <v>0</v>
      </c>
    </row>
    <row r="1615" spans="1:5" x14ac:dyDescent="0.25">
      <c r="A1615" s="222">
        <v>2701070001</v>
      </c>
      <c r="B1615" s="222" t="s">
        <v>663</v>
      </c>
      <c r="C1615" s="222" t="s">
        <v>1098</v>
      </c>
      <c r="D1615" s="222" t="s">
        <v>800</v>
      </c>
      <c r="E1615" s="223">
        <v>0</v>
      </c>
    </row>
    <row r="1616" spans="1:5" x14ac:dyDescent="0.25">
      <c r="A1616" s="224">
        <v>2701070002</v>
      </c>
      <c r="B1616" s="224" t="s">
        <v>1132</v>
      </c>
      <c r="C1616" s="224" t="s">
        <v>1098</v>
      </c>
      <c r="D1616" s="224" t="s">
        <v>800</v>
      </c>
      <c r="E1616" s="225">
        <v>0</v>
      </c>
    </row>
    <row r="1617" spans="1:5" x14ac:dyDescent="0.25">
      <c r="A1617" s="222">
        <v>2701070003</v>
      </c>
      <c r="B1617" s="222" t="s">
        <v>566</v>
      </c>
      <c r="C1617" s="222" t="s">
        <v>1098</v>
      </c>
      <c r="D1617" s="222" t="s">
        <v>800</v>
      </c>
      <c r="E1617" s="223">
        <v>0</v>
      </c>
    </row>
    <row r="1618" spans="1:5" x14ac:dyDescent="0.25">
      <c r="A1618" s="224">
        <v>2701070004</v>
      </c>
      <c r="B1618" s="224" t="s">
        <v>1133</v>
      </c>
      <c r="C1618" s="224" t="s">
        <v>1098</v>
      </c>
      <c r="D1618" s="224" t="s">
        <v>800</v>
      </c>
      <c r="E1618" s="225">
        <v>0</v>
      </c>
    </row>
    <row r="1619" spans="1:5" x14ac:dyDescent="0.25">
      <c r="A1619" s="222">
        <v>2701070005</v>
      </c>
      <c r="B1619" s="222" t="s">
        <v>431</v>
      </c>
      <c r="C1619" s="222" t="s">
        <v>1098</v>
      </c>
      <c r="D1619" s="222" t="s">
        <v>800</v>
      </c>
      <c r="E1619" s="223">
        <v>0</v>
      </c>
    </row>
    <row r="1620" spans="1:5" x14ac:dyDescent="0.25">
      <c r="A1620" s="224">
        <v>2701070006</v>
      </c>
      <c r="B1620" s="224" t="s">
        <v>1134</v>
      </c>
      <c r="C1620" s="224" t="s">
        <v>1098</v>
      </c>
      <c r="D1620" s="224" t="s">
        <v>800</v>
      </c>
      <c r="E1620" s="225">
        <v>0</v>
      </c>
    </row>
    <row r="1621" spans="1:5" x14ac:dyDescent="0.25">
      <c r="A1621" s="222">
        <v>2701080001</v>
      </c>
      <c r="B1621" s="222" t="s">
        <v>399</v>
      </c>
      <c r="C1621" s="222" t="s">
        <v>1098</v>
      </c>
      <c r="D1621" s="222" t="s">
        <v>800</v>
      </c>
      <c r="E1621" s="223">
        <v>0</v>
      </c>
    </row>
    <row r="1622" spans="1:5" x14ac:dyDescent="0.25">
      <c r="A1622" s="224">
        <v>2701090001</v>
      </c>
      <c r="B1622" s="224" t="s">
        <v>395</v>
      </c>
      <c r="C1622" s="224" t="s">
        <v>1098</v>
      </c>
      <c r="D1622" s="224" t="s">
        <v>800</v>
      </c>
      <c r="E1622" s="225">
        <v>0</v>
      </c>
    </row>
    <row r="1623" spans="1:5" x14ac:dyDescent="0.25">
      <c r="A1623" s="222">
        <v>2701090002</v>
      </c>
      <c r="B1623" s="222" t="s">
        <v>396</v>
      </c>
      <c r="C1623" s="222" t="s">
        <v>1098</v>
      </c>
      <c r="D1623" s="222" t="s">
        <v>800</v>
      </c>
      <c r="E1623" s="223">
        <v>0</v>
      </c>
    </row>
    <row r="1624" spans="1:5" x14ac:dyDescent="0.25">
      <c r="A1624" s="224">
        <v>2701090003</v>
      </c>
      <c r="B1624" s="224" t="s">
        <v>397</v>
      </c>
      <c r="C1624" s="224" t="s">
        <v>1098</v>
      </c>
      <c r="D1624" s="224" t="s">
        <v>800</v>
      </c>
      <c r="E1624" s="225">
        <v>0</v>
      </c>
    </row>
    <row r="1625" spans="1:5" x14ac:dyDescent="0.25">
      <c r="A1625" s="222">
        <v>2701090004</v>
      </c>
      <c r="B1625" s="222" t="s">
        <v>398</v>
      </c>
      <c r="C1625" s="222" t="s">
        <v>1098</v>
      </c>
      <c r="D1625" s="222" t="s">
        <v>800</v>
      </c>
      <c r="E1625" s="223">
        <v>0</v>
      </c>
    </row>
    <row r="1626" spans="1:5" x14ac:dyDescent="0.25">
      <c r="A1626" s="224">
        <v>2701090005</v>
      </c>
      <c r="B1626" s="224" t="s">
        <v>1135</v>
      </c>
      <c r="C1626" s="224" t="s">
        <v>1098</v>
      </c>
      <c r="D1626" s="224" t="s">
        <v>800</v>
      </c>
      <c r="E1626" s="225">
        <v>0</v>
      </c>
    </row>
    <row r="1627" spans="1:5" x14ac:dyDescent="0.25">
      <c r="A1627" s="222">
        <v>2701090006</v>
      </c>
      <c r="B1627" s="222" t="s">
        <v>1136</v>
      </c>
      <c r="C1627" s="222" t="s">
        <v>1098</v>
      </c>
      <c r="D1627" s="222" t="s">
        <v>800</v>
      </c>
      <c r="E1627" s="223">
        <v>0</v>
      </c>
    </row>
    <row r="1628" spans="1:5" x14ac:dyDescent="0.25">
      <c r="A1628" s="224">
        <v>2701090007</v>
      </c>
      <c r="B1628" s="224" t="s">
        <v>1137</v>
      </c>
      <c r="C1628" s="224" t="s">
        <v>1098</v>
      </c>
      <c r="D1628" s="224" t="s">
        <v>800</v>
      </c>
      <c r="E1628" s="225">
        <v>0</v>
      </c>
    </row>
    <row r="1629" spans="1:5" x14ac:dyDescent="0.25">
      <c r="A1629" s="222">
        <v>2701100001</v>
      </c>
      <c r="B1629" s="222" t="s">
        <v>1138</v>
      </c>
      <c r="C1629" s="222" t="s">
        <v>1098</v>
      </c>
      <c r="D1629" s="222" t="s">
        <v>800</v>
      </c>
      <c r="E1629" s="223">
        <v>0</v>
      </c>
    </row>
    <row r="1630" spans="1:5" x14ac:dyDescent="0.25">
      <c r="A1630" s="224">
        <v>2701100002</v>
      </c>
      <c r="B1630" s="224" t="s">
        <v>1139</v>
      </c>
      <c r="C1630" s="224" t="s">
        <v>1098</v>
      </c>
      <c r="D1630" s="224" t="s">
        <v>800</v>
      </c>
      <c r="E1630" s="225">
        <v>0</v>
      </c>
    </row>
    <row r="1631" spans="1:5" x14ac:dyDescent="0.25">
      <c r="A1631" s="222">
        <v>2701110001</v>
      </c>
      <c r="B1631" s="222" t="s">
        <v>1140</v>
      </c>
      <c r="C1631" s="222" t="s">
        <v>1098</v>
      </c>
      <c r="D1631" s="222" t="s">
        <v>800</v>
      </c>
      <c r="E1631" s="223">
        <v>0</v>
      </c>
    </row>
    <row r="1632" spans="1:5" x14ac:dyDescent="0.25">
      <c r="A1632" s="224">
        <v>2701110002</v>
      </c>
      <c r="B1632" s="224" t="s">
        <v>2104</v>
      </c>
      <c r="C1632" s="224" t="s">
        <v>1255</v>
      </c>
      <c r="D1632" s="224" t="s">
        <v>1102</v>
      </c>
      <c r="E1632" s="225">
        <v>0</v>
      </c>
    </row>
    <row r="1633" spans="1:5" x14ac:dyDescent="0.25">
      <c r="A1633" s="222">
        <v>2701120001</v>
      </c>
      <c r="B1633" s="222" t="s">
        <v>1141</v>
      </c>
      <c r="C1633" s="222" t="s">
        <v>1098</v>
      </c>
      <c r="D1633" s="222" t="s">
        <v>800</v>
      </c>
      <c r="E1633" s="223">
        <v>0</v>
      </c>
    </row>
    <row r="1634" spans="1:5" x14ac:dyDescent="0.25">
      <c r="A1634" s="224">
        <v>2701120002</v>
      </c>
      <c r="B1634" s="224" t="s">
        <v>1142</v>
      </c>
      <c r="C1634" s="224" t="s">
        <v>1098</v>
      </c>
      <c r="D1634" s="224" t="s">
        <v>800</v>
      </c>
      <c r="E1634" s="225">
        <v>0</v>
      </c>
    </row>
    <row r="1635" spans="1:5" x14ac:dyDescent="0.25">
      <c r="A1635" s="222">
        <v>2701130001</v>
      </c>
      <c r="B1635" s="222" t="s">
        <v>1143</v>
      </c>
      <c r="C1635" s="222" t="s">
        <v>1098</v>
      </c>
      <c r="D1635" s="222" t="s">
        <v>800</v>
      </c>
      <c r="E1635" s="223">
        <v>0</v>
      </c>
    </row>
    <row r="1636" spans="1:5" x14ac:dyDescent="0.25">
      <c r="A1636" s="224">
        <v>2701130002</v>
      </c>
      <c r="B1636" s="224" t="s">
        <v>884</v>
      </c>
      <c r="C1636" s="224" t="s">
        <v>1098</v>
      </c>
      <c r="D1636" s="224" t="s">
        <v>800</v>
      </c>
      <c r="E1636" s="225">
        <v>0</v>
      </c>
    </row>
    <row r="1637" spans="1:5" x14ac:dyDescent="0.25">
      <c r="A1637" s="222">
        <v>2701130003</v>
      </c>
      <c r="B1637" s="222" t="s">
        <v>885</v>
      </c>
      <c r="C1637" s="222" t="s">
        <v>1098</v>
      </c>
      <c r="D1637" s="222" t="s">
        <v>800</v>
      </c>
      <c r="E1637" s="223">
        <v>0</v>
      </c>
    </row>
    <row r="1638" spans="1:5" x14ac:dyDescent="0.25">
      <c r="A1638" s="224">
        <v>2701130004</v>
      </c>
      <c r="B1638" s="224" t="s">
        <v>1144</v>
      </c>
      <c r="C1638" s="224" t="s">
        <v>1098</v>
      </c>
      <c r="D1638" s="224" t="s">
        <v>800</v>
      </c>
      <c r="E1638" s="225">
        <v>0</v>
      </c>
    </row>
    <row r="1639" spans="1:5" x14ac:dyDescent="0.25">
      <c r="A1639" s="222">
        <v>2701130005</v>
      </c>
      <c r="B1639" s="222" t="s">
        <v>9533</v>
      </c>
      <c r="C1639" s="222" t="s">
        <v>1098</v>
      </c>
      <c r="D1639" s="222" t="s">
        <v>800</v>
      </c>
      <c r="E1639" s="223">
        <v>1</v>
      </c>
    </row>
    <row r="1640" spans="1:5" x14ac:dyDescent="0.25">
      <c r="A1640" s="224">
        <v>2701130006</v>
      </c>
      <c r="B1640" s="224" t="s">
        <v>1145</v>
      </c>
      <c r="C1640" s="224" t="s">
        <v>1098</v>
      </c>
      <c r="D1640" s="224" t="s">
        <v>800</v>
      </c>
      <c r="E1640" s="225">
        <v>0</v>
      </c>
    </row>
    <row r="1641" spans="1:5" x14ac:dyDescent="0.25">
      <c r="A1641" s="222">
        <v>2701130007</v>
      </c>
      <c r="B1641" s="222" t="s">
        <v>1146</v>
      </c>
      <c r="C1641" s="222" t="s">
        <v>1098</v>
      </c>
      <c r="D1641" s="222" t="s">
        <v>800</v>
      </c>
      <c r="E1641" s="223">
        <v>0</v>
      </c>
    </row>
    <row r="1642" spans="1:5" x14ac:dyDescent="0.25">
      <c r="A1642" s="224">
        <v>2701130008</v>
      </c>
      <c r="B1642" s="224" t="s">
        <v>1147</v>
      </c>
      <c r="C1642" s="224" t="s">
        <v>1098</v>
      </c>
      <c r="D1642" s="224" t="s">
        <v>800</v>
      </c>
      <c r="E1642" s="225">
        <v>0</v>
      </c>
    </row>
    <row r="1643" spans="1:5" x14ac:dyDescent="0.25">
      <c r="A1643" s="222">
        <v>2701130009</v>
      </c>
      <c r="B1643" s="222" t="s">
        <v>657</v>
      </c>
      <c r="C1643" s="222" t="s">
        <v>1098</v>
      </c>
      <c r="D1643" s="222" t="s">
        <v>800</v>
      </c>
      <c r="E1643" s="223">
        <v>0</v>
      </c>
    </row>
    <row r="1644" spans="1:5" x14ac:dyDescent="0.25">
      <c r="A1644" s="224">
        <v>2701130010</v>
      </c>
      <c r="B1644" s="224" t="s">
        <v>1148</v>
      </c>
      <c r="C1644" s="224" t="s">
        <v>1098</v>
      </c>
      <c r="D1644" s="224" t="s">
        <v>800</v>
      </c>
      <c r="E1644" s="225">
        <v>0</v>
      </c>
    </row>
    <row r="1645" spans="1:5" x14ac:dyDescent="0.25">
      <c r="A1645" s="222">
        <v>2701130011</v>
      </c>
      <c r="B1645" s="222" t="s">
        <v>7281</v>
      </c>
      <c r="C1645" s="222" t="s">
        <v>1098</v>
      </c>
      <c r="D1645" s="222" t="s">
        <v>800</v>
      </c>
      <c r="E1645" s="223">
        <v>0</v>
      </c>
    </row>
    <row r="1646" spans="1:5" x14ac:dyDescent="0.25">
      <c r="A1646" s="224">
        <v>2701140001</v>
      </c>
      <c r="B1646" s="224" t="s">
        <v>7159</v>
      </c>
      <c r="C1646" s="224" t="s">
        <v>991</v>
      </c>
      <c r="D1646" s="224" t="s">
        <v>801</v>
      </c>
      <c r="E1646" s="225">
        <v>0</v>
      </c>
    </row>
    <row r="1647" spans="1:5" x14ac:dyDescent="0.25">
      <c r="A1647" s="222">
        <v>2701140002</v>
      </c>
      <c r="B1647" s="222" t="s">
        <v>3670</v>
      </c>
      <c r="C1647" s="222" t="s">
        <v>991</v>
      </c>
      <c r="D1647" s="222" t="s">
        <v>801</v>
      </c>
      <c r="E1647" s="223">
        <v>0</v>
      </c>
    </row>
    <row r="1648" spans="1:5" x14ac:dyDescent="0.25">
      <c r="A1648" s="224">
        <v>2701140003</v>
      </c>
      <c r="B1648" s="224" t="s">
        <v>5062</v>
      </c>
      <c r="C1648" s="224" t="s">
        <v>991</v>
      </c>
      <c r="D1648" s="224" t="s">
        <v>801</v>
      </c>
      <c r="E1648" s="225">
        <v>0</v>
      </c>
    </row>
    <row r="1649" spans="1:5" x14ac:dyDescent="0.25">
      <c r="A1649" s="222">
        <v>2701140004</v>
      </c>
      <c r="B1649" s="222" t="s">
        <v>7160</v>
      </c>
      <c r="C1649" s="222" t="s">
        <v>991</v>
      </c>
      <c r="D1649" s="222" t="s">
        <v>801</v>
      </c>
      <c r="E1649" s="223">
        <v>0</v>
      </c>
    </row>
    <row r="1650" spans="1:5" x14ac:dyDescent="0.25">
      <c r="A1650" s="224">
        <v>2701140005</v>
      </c>
      <c r="B1650" s="224" t="s">
        <v>2105</v>
      </c>
      <c r="C1650" s="224" t="s">
        <v>991</v>
      </c>
      <c r="D1650" s="224" t="s">
        <v>801</v>
      </c>
      <c r="E1650" s="225">
        <v>0</v>
      </c>
    </row>
    <row r="1651" spans="1:5" x14ac:dyDescent="0.25">
      <c r="A1651" s="222">
        <v>2701140006</v>
      </c>
      <c r="B1651" s="222" t="s">
        <v>1151</v>
      </c>
      <c r="C1651" s="222" t="s">
        <v>991</v>
      </c>
      <c r="D1651" s="222" t="s">
        <v>801</v>
      </c>
      <c r="E1651" s="223">
        <v>0</v>
      </c>
    </row>
    <row r="1652" spans="1:5" x14ac:dyDescent="0.25">
      <c r="A1652" s="224">
        <v>2701140007</v>
      </c>
      <c r="B1652" s="224" t="s">
        <v>2106</v>
      </c>
      <c r="C1652" s="224" t="s">
        <v>991</v>
      </c>
      <c r="D1652" s="224" t="s">
        <v>801</v>
      </c>
      <c r="E1652" s="225">
        <v>0</v>
      </c>
    </row>
    <row r="1653" spans="1:5" x14ac:dyDescent="0.25">
      <c r="A1653" s="222">
        <v>2701140008</v>
      </c>
      <c r="B1653" s="222" t="s">
        <v>9840</v>
      </c>
      <c r="C1653" s="222" t="s">
        <v>991</v>
      </c>
      <c r="D1653" s="222" t="s">
        <v>801</v>
      </c>
      <c r="E1653" s="223">
        <v>0</v>
      </c>
    </row>
    <row r="1654" spans="1:5" x14ac:dyDescent="0.25">
      <c r="A1654" s="224">
        <v>2701140009</v>
      </c>
      <c r="B1654" s="224" t="s">
        <v>1152</v>
      </c>
      <c r="C1654" s="224" t="s">
        <v>991</v>
      </c>
      <c r="D1654" s="224" t="s">
        <v>801</v>
      </c>
      <c r="E1654" s="225">
        <v>0</v>
      </c>
    </row>
    <row r="1655" spans="1:5" x14ac:dyDescent="0.25">
      <c r="A1655" s="222">
        <v>2701140010</v>
      </c>
      <c r="B1655" s="222" t="s">
        <v>1153</v>
      </c>
      <c r="C1655" s="222" t="s">
        <v>991</v>
      </c>
      <c r="D1655" s="222" t="s">
        <v>801</v>
      </c>
      <c r="E1655" s="223">
        <v>0</v>
      </c>
    </row>
    <row r="1656" spans="1:5" x14ac:dyDescent="0.25">
      <c r="A1656" s="224">
        <v>2701140011</v>
      </c>
      <c r="B1656" s="224" t="s">
        <v>1154</v>
      </c>
      <c r="C1656" s="224" t="s">
        <v>991</v>
      </c>
      <c r="D1656" s="224" t="s">
        <v>801</v>
      </c>
      <c r="E1656" s="225">
        <v>0</v>
      </c>
    </row>
    <row r="1657" spans="1:5" x14ac:dyDescent="0.25">
      <c r="A1657" s="222">
        <v>2701140012</v>
      </c>
      <c r="B1657" s="222" t="s">
        <v>1155</v>
      </c>
      <c r="C1657" s="222" t="s">
        <v>991</v>
      </c>
      <c r="D1657" s="222" t="s">
        <v>801</v>
      </c>
      <c r="E1657" s="223">
        <v>0</v>
      </c>
    </row>
    <row r="1658" spans="1:5" x14ac:dyDescent="0.25">
      <c r="A1658" s="224">
        <v>2701140013</v>
      </c>
      <c r="B1658" s="224" t="s">
        <v>1156</v>
      </c>
      <c r="C1658" s="224" t="s">
        <v>991</v>
      </c>
      <c r="D1658" s="224" t="s">
        <v>801</v>
      </c>
      <c r="E1658" s="225">
        <v>0</v>
      </c>
    </row>
    <row r="1659" spans="1:5" x14ac:dyDescent="0.25">
      <c r="A1659" s="222">
        <v>2701140014</v>
      </c>
      <c r="B1659" s="222" t="s">
        <v>9841</v>
      </c>
      <c r="C1659" s="222" t="s">
        <v>991</v>
      </c>
      <c r="D1659" s="222" t="s">
        <v>801</v>
      </c>
      <c r="E1659" s="223">
        <v>0</v>
      </c>
    </row>
    <row r="1660" spans="1:5" x14ac:dyDescent="0.25">
      <c r="A1660" s="224">
        <v>2701140015</v>
      </c>
      <c r="B1660" s="224" t="s">
        <v>1157</v>
      </c>
      <c r="C1660" s="224" t="s">
        <v>991</v>
      </c>
      <c r="D1660" s="224" t="s">
        <v>801</v>
      </c>
      <c r="E1660" s="225">
        <v>0</v>
      </c>
    </row>
    <row r="1661" spans="1:5" x14ac:dyDescent="0.25">
      <c r="A1661" s="222">
        <v>2701140016</v>
      </c>
      <c r="B1661" s="222" t="s">
        <v>1158</v>
      </c>
      <c r="C1661" s="222" t="s">
        <v>991</v>
      </c>
      <c r="D1661" s="222" t="s">
        <v>801</v>
      </c>
      <c r="E1661" s="223">
        <v>0</v>
      </c>
    </row>
    <row r="1662" spans="1:5" x14ac:dyDescent="0.25">
      <c r="A1662" s="224">
        <v>2701140017</v>
      </c>
      <c r="B1662" s="224" t="s">
        <v>1159</v>
      </c>
      <c r="C1662" s="224" t="s">
        <v>991</v>
      </c>
      <c r="D1662" s="224" t="s">
        <v>801</v>
      </c>
      <c r="E1662" s="225">
        <v>0</v>
      </c>
    </row>
    <row r="1663" spans="1:5" x14ac:dyDescent="0.25">
      <c r="A1663" s="222">
        <v>2701140018</v>
      </c>
      <c r="B1663" s="222" t="s">
        <v>1160</v>
      </c>
      <c r="C1663" s="222" t="s">
        <v>991</v>
      </c>
      <c r="D1663" s="222" t="s">
        <v>801</v>
      </c>
      <c r="E1663" s="223">
        <v>0</v>
      </c>
    </row>
    <row r="1664" spans="1:5" x14ac:dyDescent="0.25">
      <c r="A1664" s="224">
        <v>2701140019</v>
      </c>
      <c r="B1664" s="224" t="s">
        <v>1161</v>
      </c>
      <c r="C1664" s="224" t="s">
        <v>991</v>
      </c>
      <c r="D1664" s="224" t="s">
        <v>801</v>
      </c>
      <c r="E1664" s="225">
        <v>0</v>
      </c>
    </row>
    <row r="1665" spans="1:5" x14ac:dyDescent="0.25">
      <c r="A1665" s="222">
        <v>2701140020</v>
      </c>
      <c r="B1665" s="222" t="s">
        <v>1162</v>
      </c>
      <c r="C1665" s="222" t="s">
        <v>991</v>
      </c>
      <c r="D1665" s="222" t="s">
        <v>801</v>
      </c>
      <c r="E1665" s="223">
        <v>0</v>
      </c>
    </row>
    <row r="1666" spans="1:5" x14ac:dyDescent="0.25">
      <c r="A1666" s="224">
        <v>2701140021</v>
      </c>
      <c r="B1666" s="224" t="s">
        <v>1163</v>
      </c>
      <c r="C1666" s="224" t="s">
        <v>991</v>
      </c>
      <c r="D1666" s="224" t="s">
        <v>801</v>
      </c>
      <c r="E1666" s="225">
        <v>0</v>
      </c>
    </row>
    <row r="1667" spans="1:5" x14ac:dyDescent="0.25">
      <c r="A1667" s="222">
        <v>2701140022</v>
      </c>
      <c r="B1667" s="222" t="s">
        <v>2107</v>
      </c>
      <c r="C1667" s="222" t="s">
        <v>991</v>
      </c>
      <c r="D1667" s="222" t="s">
        <v>801</v>
      </c>
      <c r="E1667" s="223">
        <v>0</v>
      </c>
    </row>
    <row r="1668" spans="1:5" x14ac:dyDescent="0.25">
      <c r="A1668" s="224">
        <v>2701140023</v>
      </c>
      <c r="B1668" s="224" t="s">
        <v>1164</v>
      </c>
      <c r="C1668" s="224" t="s">
        <v>991</v>
      </c>
      <c r="D1668" s="224" t="s">
        <v>801</v>
      </c>
      <c r="E1668" s="225">
        <v>0</v>
      </c>
    </row>
    <row r="1669" spans="1:5" x14ac:dyDescent="0.25">
      <c r="A1669" s="222">
        <v>2701140024</v>
      </c>
      <c r="B1669" s="222" t="s">
        <v>12571</v>
      </c>
      <c r="C1669" s="222" t="s">
        <v>991</v>
      </c>
      <c r="D1669" s="222" t="s">
        <v>801</v>
      </c>
      <c r="E1669" s="223">
        <v>0</v>
      </c>
    </row>
    <row r="1670" spans="1:5" x14ac:dyDescent="0.25">
      <c r="A1670" s="224">
        <v>2701140025</v>
      </c>
      <c r="B1670" s="224" t="s">
        <v>1165</v>
      </c>
      <c r="C1670" s="224" t="s">
        <v>991</v>
      </c>
      <c r="D1670" s="224" t="s">
        <v>801</v>
      </c>
      <c r="E1670" s="225">
        <v>0</v>
      </c>
    </row>
    <row r="1671" spans="1:5" x14ac:dyDescent="0.25">
      <c r="A1671" s="222">
        <v>2701140026</v>
      </c>
      <c r="B1671" s="222" t="s">
        <v>1166</v>
      </c>
      <c r="C1671" s="222" t="s">
        <v>991</v>
      </c>
      <c r="D1671" s="222" t="s">
        <v>801</v>
      </c>
      <c r="E1671" s="223">
        <v>0</v>
      </c>
    </row>
    <row r="1672" spans="1:5" x14ac:dyDescent="0.25">
      <c r="A1672" s="224">
        <v>2701140027</v>
      </c>
      <c r="B1672" s="224" t="s">
        <v>1167</v>
      </c>
      <c r="C1672" s="224" t="s">
        <v>991</v>
      </c>
      <c r="D1672" s="224" t="s">
        <v>801</v>
      </c>
      <c r="E1672" s="225">
        <v>0</v>
      </c>
    </row>
    <row r="1673" spans="1:5" x14ac:dyDescent="0.25">
      <c r="A1673" s="222">
        <v>2701140028</v>
      </c>
      <c r="B1673" s="222" t="s">
        <v>1168</v>
      </c>
      <c r="C1673" s="222" t="s">
        <v>991</v>
      </c>
      <c r="D1673" s="222" t="s">
        <v>801</v>
      </c>
      <c r="E1673" s="223">
        <v>0</v>
      </c>
    </row>
    <row r="1674" spans="1:5" x14ac:dyDescent="0.25">
      <c r="A1674" s="224">
        <v>2701140029</v>
      </c>
      <c r="B1674" s="224" t="s">
        <v>1169</v>
      </c>
      <c r="C1674" s="224" t="s">
        <v>991</v>
      </c>
      <c r="D1674" s="224" t="s">
        <v>801</v>
      </c>
      <c r="E1674" s="225">
        <v>0</v>
      </c>
    </row>
    <row r="1675" spans="1:5" x14ac:dyDescent="0.25">
      <c r="A1675" s="222">
        <v>2701140030</v>
      </c>
      <c r="B1675" s="222" t="s">
        <v>2108</v>
      </c>
      <c r="C1675" s="222" t="s">
        <v>991</v>
      </c>
      <c r="D1675" s="222" t="s">
        <v>801</v>
      </c>
      <c r="E1675" s="223">
        <v>0</v>
      </c>
    </row>
    <row r="1676" spans="1:5" x14ac:dyDescent="0.25">
      <c r="A1676" s="224">
        <v>2701140032</v>
      </c>
      <c r="B1676" s="224" t="s">
        <v>1170</v>
      </c>
      <c r="C1676" s="224" t="s">
        <v>991</v>
      </c>
      <c r="D1676" s="224" t="s">
        <v>801</v>
      </c>
      <c r="E1676" s="225">
        <v>0</v>
      </c>
    </row>
    <row r="1677" spans="1:5" x14ac:dyDescent="0.25">
      <c r="A1677" s="222">
        <v>2701140033</v>
      </c>
      <c r="B1677" s="222" t="s">
        <v>1171</v>
      </c>
      <c r="C1677" s="222" t="s">
        <v>991</v>
      </c>
      <c r="D1677" s="222" t="s">
        <v>801</v>
      </c>
      <c r="E1677" s="223">
        <v>0</v>
      </c>
    </row>
    <row r="1678" spans="1:5" x14ac:dyDescent="0.25">
      <c r="A1678" s="224">
        <v>2701140034</v>
      </c>
      <c r="B1678" s="224" t="s">
        <v>1172</v>
      </c>
      <c r="C1678" s="224" t="s">
        <v>991</v>
      </c>
      <c r="D1678" s="224" t="s">
        <v>801</v>
      </c>
      <c r="E1678" s="225">
        <v>0</v>
      </c>
    </row>
    <row r="1679" spans="1:5" x14ac:dyDescent="0.25">
      <c r="A1679" s="222">
        <v>2701140035</v>
      </c>
      <c r="B1679" s="222" t="s">
        <v>1173</v>
      </c>
      <c r="C1679" s="222" t="s">
        <v>991</v>
      </c>
      <c r="D1679" s="222" t="s">
        <v>801</v>
      </c>
      <c r="E1679" s="223">
        <v>0</v>
      </c>
    </row>
    <row r="1680" spans="1:5" x14ac:dyDescent="0.25">
      <c r="A1680" s="224">
        <v>2701140036</v>
      </c>
      <c r="B1680" s="224" t="s">
        <v>1174</v>
      </c>
      <c r="C1680" s="224" t="s">
        <v>991</v>
      </c>
      <c r="D1680" s="224" t="s">
        <v>801</v>
      </c>
      <c r="E1680" s="225">
        <v>0</v>
      </c>
    </row>
    <row r="1681" spans="1:5" x14ac:dyDescent="0.25">
      <c r="A1681" s="222">
        <v>2701140037</v>
      </c>
      <c r="B1681" s="222" t="s">
        <v>1175</v>
      </c>
      <c r="C1681" s="222" t="s">
        <v>991</v>
      </c>
      <c r="D1681" s="222" t="s">
        <v>801</v>
      </c>
      <c r="E1681" s="223">
        <v>0</v>
      </c>
    </row>
    <row r="1682" spans="1:5" x14ac:dyDescent="0.25">
      <c r="A1682" s="224">
        <v>2701140038</v>
      </c>
      <c r="B1682" s="224" t="s">
        <v>1176</v>
      </c>
      <c r="C1682" s="224" t="s">
        <v>991</v>
      </c>
      <c r="D1682" s="224" t="s">
        <v>801</v>
      </c>
      <c r="E1682" s="225">
        <v>0</v>
      </c>
    </row>
    <row r="1683" spans="1:5" x14ac:dyDescent="0.25">
      <c r="A1683" s="222">
        <v>2701140039</v>
      </c>
      <c r="B1683" s="222" t="s">
        <v>1238</v>
      </c>
      <c r="C1683" s="222" t="s">
        <v>991</v>
      </c>
      <c r="D1683" s="222" t="s">
        <v>801</v>
      </c>
      <c r="E1683" s="223">
        <v>0</v>
      </c>
    </row>
    <row r="1684" spans="1:5" x14ac:dyDescent="0.25">
      <c r="A1684" s="224">
        <v>2701140040</v>
      </c>
      <c r="B1684" s="224" t="s">
        <v>12559</v>
      </c>
      <c r="C1684" s="224" t="s">
        <v>991</v>
      </c>
      <c r="D1684" s="224" t="s">
        <v>801</v>
      </c>
      <c r="E1684" s="225">
        <v>0</v>
      </c>
    </row>
    <row r="1685" spans="1:5" x14ac:dyDescent="0.25">
      <c r="A1685" s="222">
        <v>2701140041</v>
      </c>
      <c r="B1685" s="222" t="s">
        <v>5064</v>
      </c>
      <c r="C1685" s="222" t="s">
        <v>991</v>
      </c>
      <c r="D1685" s="222" t="s">
        <v>801</v>
      </c>
      <c r="E1685" s="223">
        <v>0</v>
      </c>
    </row>
    <row r="1686" spans="1:5" x14ac:dyDescent="0.25">
      <c r="A1686" s="224">
        <v>2701140042</v>
      </c>
      <c r="B1686" s="224" t="s">
        <v>6219</v>
      </c>
      <c r="C1686" s="224" t="s">
        <v>991</v>
      </c>
      <c r="D1686" s="224" t="s">
        <v>801</v>
      </c>
      <c r="E1686" s="225">
        <v>0</v>
      </c>
    </row>
    <row r="1687" spans="1:5" x14ac:dyDescent="0.25">
      <c r="A1687" s="222">
        <v>2701140043</v>
      </c>
      <c r="B1687" s="222" t="s">
        <v>7505</v>
      </c>
      <c r="C1687" s="222" t="s">
        <v>991</v>
      </c>
      <c r="D1687" s="222" t="s">
        <v>801</v>
      </c>
      <c r="E1687" s="223">
        <v>0</v>
      </c>
    </row>
    <row r="1688" spans="1:5" x14ac:dyDescent="0.25">
      <c r="A1688" s="224">
        <v>2701140044</v>
      </c>
      <c r="B1688" s="224" t="s">
        <v>7340</v>
      </c>
      <c r="C1688" s="224" t="s">
        <v>991</v>
      </c>
      <c r="D1688" s="224" t="s">
        <v>801</v>
      </c>
      <c r="E1688" s="225">
        <v>0</v>
      </c>
    </row>
    <row r="1689" spans="1:5" x14ac:dyDescent="0.25">
      <c r="A1689" s="222">
        <v>2701150001</v>
      </c>
      <c r="B1689" s="222" t="s">
        <v>1177</v>
      </c>
      <c r="C1689" s="222" t="s">
        <v>991</v>
      </c>
      <c r="D1689" s="222" t="s">
        <v>801</v>
      </c>
      <c r="E1689" s="223">
        <v>0</v>
      </c>
    </row>
    <row r="1690" spans="1:5" x14ac:dyDescent="0.25">
      <c r="A1690" s="224">
        <v>2701150002</v>
      </c>
      <c r="B1690" s="224" t="s">
        <v>1178</v>
      </c>
      <c r="C1690" s="224" t="s">
        <v>991</v>
      </c>
      <c r="D1690" s="224" t="s">
        <v>801</v>
      </c>
      <c r="E1690" s="225">
        <v>0</v>
      </c>
    </row>
    <row r="1691" spans="1:5" x14ac:dyDescent="0.25">
      <c r="A1691" s="222">
        <v>2701150003</v>
      </c>
      <c r="B1691" s="222" t="s">
        <v>1179</v>
      </c>
      <c r="C1691" s="222" t="s">
        <v>991</v>
      </c>
      <c r="D1691" s="222" t="s">
        <v>801</v>
      </c>
      <c r="E1691" s="223">
        <v>0</v>
      </c>
    </row>
    <row r="1692" spans="1:5" x14ac:dyDescent="0.25">
      <c r="A1692" s="224">
        <v>2701150004</v>
      </c>
      <c r="B1692" s="224" t="s">
        <v>1180</v>
      </c>
      <c r="C1692" s="224" t="s">
        <v>991</v>
      </c>
      <c r="D1692" s="224" t="s">
        <v>801</v>
      </c>
      <c r="E1692" s="225">
        <v>0</v>
      </c>
    </row>
    <row r="1693" spans="1:5" x14ac:dyDescent="0.25">
      <c r="A1693" s="222">
        <v>2701150005</v>
      </c>
      <c r="B1693" s="222" t="s">
        <v>1181</v>
      </c>
      <c r="C1693" s="222" t="s">
        <v>991</v>
      </c>
      <c r="D1693" s="222" t="s">
        <v>801</v>
      </c>
      <c r="E1693" s="223">
        <v>0</v>
      </c>
    </row>
    <row r="1694" spans="1:5" x14ac:dyDescent="0.25">
      <c r="A1694" s="224">
        <v>2701150006</v>
      </c>
      <c r="B1694" s="224" t="s">
        <v>1182</v>
      </c>
      <c r="C1694" s="224" t="s">
        <v>991</v>
      </c>
      <c r="D1694" s="224" t="s">
        <v>801</v>
      </c>
      <c r="E1694" s="225">
        <v>0</v>
      </c>
    </row>
    <row r="1695" spans="1:5" x14ac:dyDescent="0.25">
      <c r="A1695" s="222">
        <v>2701150007</v>
      </c>
      <c r="B1695" s="222" t="s">
        <v>1183</v>
      </c>
      <c r="C1695" s="222" t="s">
        <v>991</v>
      </c>
      <c r="D1695" s="222" t="s">
        <v>801</v>
      </c>
      <c r="E1695" s="223">
        <v>0</v>
      </c>
    </row>
    <row r="1696" spans="1:5" x14ac:dyDescent="0.25">
      <c r="A1696" s="224">
        <v>2701150008</v>
      </c>
      <c r="B1696" s="224" t="s">
        <v>1184</v>
      </c>
      <c r="C1696" s="224" t="s">
        <v>991</v>
      </c>
      <c r="D1696" s="224" t="s">
        <v>801</v>
      </c>
      <c r="E1696" s="225">
        <v>0</v>
      </c>
    </row>
    <row r="1697" spans="1:5" x14ac:dyDescent="0.25">
      <c r="A1697" s="222">
        <v>2701150009</v>
      </c>
      <c r="B1697" s="222" t="s">
        <v>4289</v>
      </c>
      <c r="C1697" s="222" t="s">
        <v>991</v>
      </c>
      <c r="D1697" s="222" t="s">
        <v>801</v>
      </c>
      <c r="E1697" s="223">
        <v>0</v>
      </c>
    </row>
    <row r="1698" spans="1:5" x14ac:dyDescent="0.25">
      <c r="A1698" s="224">
        <v>2701160001</v>
      </c>
      <c r="B1698" s="224" t="s">
        <v>1185</v>
      </c>
      <c r="C1698" s="224" t="s">
        <v>991</v>
      </c>
      <c r="D1698" s="224" t="s">
        <v>801</v>
      </c>
      <c r="E1698" s="225">
        <v>0</v>
      </c>
    </row>
    <row r="1699" spans="1:5" x14ac:dyDescent="0.25">
      <c r="A1699" s="222">
        <v>2701160002</v>
      </c>
      <c r="B1699" s="222" t="s">
        <v>1186</v>
      </c>
      <c r="C1699" s="222" t="s">
        <v>991</v>
      </c>
      <c r="D1699" s="222" t="s">
        <v>801</v>
      </c>
      <c r="E1699" s="223">
        <v>0</v>
      </c>
    </row>
    <row r="1700" spans="1:5" x14ac:dyDescent="0.25">
      <c r="A1700" s="224">
        <v>2701160003</v>
      </c>
      <c r="B1700" s="224" t="s">
        <v>2109</v>
      </c>
      <c r="C1700" s="224" t="s">
        <v>991</v>
      </c>
      <c r="D1700" s="224" t="s">
        <v>801</v>
      </c>
      <c r="E1700" s="225">
        <v>0</v>
      </c>
    </row>
    <row r="1701" spans="1:5" x14ac:dyDescent="0.25">
      <c r="A1701" s="222">
        <v>2701160004</v>
      </c>
      <c r="B1701" s="222" t="s">
        <v>2110</v>
      </c>
      <c r="C1701" s="222" t="s">
        <v>991</v>
      </c>
      <c r="D1701" s="222" t="s">
        <v>801</v>
      </c>
      <c r="E1701" s="223">
        <v>0</v>
      </c>
    </row>
    <row r="1702" spans="1:5" x14ac:dyDescent="0.25">
      <c r="A1702" s="224">
        <v>2701160005</v>
      </c>
      <c r="B1702" s="224" t="s">
        <v>1187</v>
      </c>
      <c r="C1702" s="224" t="s">
        <v>991</v>
      </c>
      <c r="D1702" s="224" t="s">
        <v>801</v>
      </c>
      <c r="E1702" s="225">
        <v>0</v>
      </c>
    </row>
    <row r="1703" spans="1:5" x14ac:dyDescent="0.25">
      <c r="A1703" s="222">
        <v>2701160006</v>
      </c>
      <c r="B1703" s="222" t="s">
        <v>1188</v>
      </c>
      <c r="C1703" s="222" t="s">
        <v>991</v>
      </c>
      <c r="D1703" s="222" t="s">
        <v>801</v>
      </c>
      <c r="E1703" s="223">
        <v>0</v>
      </c>
    </row>
    <row r="1704" spans="1:5" x14ac:dyDescent="0.25">
      <c r="A1704" s="224">
        <v>2701160007</v>
      </c>
      <c r="B1704" s="224" t="s">
        <v>1189</v>
      </c>
      <c r="C1704" s="224" t="s">
        <v>991</v>
      </c>
      <c r="D1704" s="224" t="s">
        <v>801</v>
      </c>
      <c r="E1704" s="225">
        <v>0</v>
      </c>
    </row>
    <row r="1705" spans="1:5" x14ac:dyDescent="0.25">
      <c r="A1705" s="222">
        <v>2701160008</v>
      </c>
      <c r="B1705" s="222" t="s">
        <v>1190</v>
      </c>
      <c r="C1705" s="222" t="s">
        <v>991</v>
      </c>
      <c r="D1705" s="222" t="s">
        <v>801</v>
      </c>
      <c r="E1705" s="223">
        <v>0</v>
      </c>
    </row>
    <row r="1706" spans="1:5" x14ac:dyDescent="0.25">
      <c r="A1706" s="224">
        <v>2701160011</v>
      </c>
      <c r="B1706" s="224" t="s">
        <v>1191</v>
      </c>
      <c r="C1706" s="224" t="s">
        <v>991</v>
      </c>
      <c r="D1706" s="224" t="s">
        <v>801</v>
      </c>
      <c r="E1706" s="225">
        <v>0</v>
      </c>
    </row>
    <row r="1707" spans="1:5" x14ac:dyDescent="0.25">
      <c r="A1707" s="222">
        <v>2701160012</v>
      </c>
      <c r="B1707" s="222" t="s">
        <v>1192</v>
      </c>
      <c r="C1707" s="222" t="s">
        <v>991</v>
      </c>
      <c r="D1707" s="222" t="s">
        <v>801</v>
      </c>
      <c r="E1707" s="223">
        <v>0</v>
      </c>
    </row>
    <row r="1708" spans="1:5" x14ac:dyDescent="0.25">
      <c r="A1708" s="224">
        <v>2701160013</v>
      </c>
      <c r="B1708" s="224" t="s">
        <v>4290</v>
      </c>
      <c r="C1708" s="224" t="s">
        <v>991</v>
      </c>
      <c r="D1708" s="224" t="s">
        <v>801</v>
      </c>
      <c r="E1708" s="225">
        <v>0</v>
      </c>
    </row>
    <row r="1709" spans="1:5" x14ac:dyDescent="0.25">
      <c r="A1709" s="222">
        <v>2701160014</v>
      </c>
      <c r="B1709" s="222" t="s">
        <v>4530</v>
      </c>
      <c r="C1709" s="222" t="s">
        <v>991</v>
      </c>
      <c r="D1709" s="222" t="s">
        <v>801</v>
      </c>
      <c r="E1709" s="223">
        <v>0</v>
      </c>
    </row>
    <row r="1710" spans="1:5" x14ac:dyDescent="0.25">
      <c r="A1710" s="224">
        <v>2701160015</v>
      </c>
      <c r="B1710" s="224" t="s">
        <v>5065</v>
      </c>
      <c r="C1710" s="224" t="s">
        <v>991</v>
      </c>
      <c r="D1710" s="224" t="s">
        <v>801</v>
      </c>
      <c r="E1710" s="225">
        <v>0</v>
      </c>
    </row>
    <row r="1711" spans="1:5" x14ac:dyDescent="0.25">
      <c r="A1711" s="222">
        <v>2701170001</v>
      </c>
      <c r="B1711" s="222" t="s">
        <v>2111</v>
      </c>
      <c r="C1711" s="222" t="s">
        <v>1098</v>
      </c>
      <c r="D1711" s="222" t="s">
        <v>1102</v>
      </c>
      <c r="E1711" s="223">
        <v>0</v>
      </c>
    </row>
    <row r="1712" spans="1:5" x14ac:dyDescent="0.25">
      <c r="A1712" s="224">
        <v>2701170002</v>
      </c>
      <c r="B1712" s="224" t="s">
        <v>1193</v>
      </c>
      <c r="C1712" s="224" t="s">
        <v>1098</v>
      </c>
      <c r="D1712" s="224" t="s">
        <v>1102</v>
      </c>
      <c r="E1712" s="225">
        <v>0</v>
      </c>
    </row>
    <row r="1713" spans="1:5" x14ac:dyDescent="0.25">
      <c r="A1713" s="222">
        <v>2701170003</v>
      </c>
      <c r="B1713" s="222" t="s">
        <v>698</v>
      </c>
      <c r="C1713" s="222" t="s">
        <v>1098</v>
      </c>
      <c r="D1713" s="222" t="s">
        <v>1102</v>
      </c>
      <c r="E1713" s="223">
        <v>0</v>
      </c>
    </row>
    <row r="1714" spans="1:5" x14ac:dyDescent="0.25">
      <c r="A1714" s="224">
        <v>2701180001</v>
      </c>
      <c r="B1714" s="224" t="s">
        <v>4531</v>
      </c>
      <c r="C1714" s="224" t="s">
        <v>991</v>
      </c>
      <c r="D1714" s="224" t="s">
        <v>800</v>
      </c>
      <c r="E1714" s="225">
        <v>4.7698000000000003E-3</v>
      </c>
    </row>
    <row r="1715" spans="1:5" x14ac:dyDescent="0.25">
      <c r="A1715" s="222">
        <v>2701190001</v>
      </c>
      <c r="B1715" s="222" t="s">
        <v>1194</v>
      </c>
      <c r="C1715" s="222" t="s">
        <v>1098</v>
      </c>
      <c r="D1715" s="222" t="s">
        <v>800</v>
      </c>
      <c r="E1715" s="223">
        <v>0</v>
      </c>
    </row>
    <row r="1716" spans="1:5" x14ac:dyDescent="0.25">
      <c r="A1716" s="224">
        <v>2701190002</v>
      </c>
      <c r="B1716" s="224" t="s">
        <v>2112</v>
      </c>
      <c r="C1716" s="224" t="s">
        <v>1098</v>
      </c>
      <c r="D1716" s="224" t="s">
        <v>800</v>
      </c>
      <c r="E1716" s="225">
        <v>0</v>
      </c>
    </row>
    <row r="1717" spans="1:5" x14ac:dyDescent="0.25">
      <c r="A1717" s="222">
        <v>2701190003</v>
      </c>
      <c r="B1717" s="222" t="s">
        <v>2113</v>
      </c>
      <c r="C1717" s="222" t="s">
        <v>1098</v>
      </c>
      <c r="D1717" s="222" t="s">
        <v>800</v>
      </c>
      <c r="E1717" s="223">
        <v>0</v>
      </c>
    </row>
    <row r="1718" spans="1:5" x14ac:dyDescent="0.25">
      <c r="A1718" s="224">
        <v>2701190004</v>
      </c>
      <c r="B1718" s="224" t="s">
        <v>706</v>
      </c>
      <c r="C1718" s="224" t="s">
        <v>1098</v>
      </c>
      <c r="D1718" s="224" t="s">
        <v>800</v>
      </c>
      <c r="E1718" s="225">
        <v>0</v>
      </c>
    </row>
    <row r="1719" spans="1:5" x14ac:dyDescent="0.25">
      <c r="A1719" s="222">
        <v>2701200001</v>
      </c>
      <c r="B1719" s="222" t="s">
        <v>1195</v>
      </c>
      <c r="C1719" s="222" t="s">
        <v>1098</v>
      </c>
      <c r="D1719" s="222" t="s">
        <v>800</v>
      </c>
      <c r="E1719" s="223">
        <v>0</v>
      </c>
    </row>
    <row r="1720" spans="1:5" x14ac:dyDescent="0.25">
      <c r="A1720" s="224">
        <v>2701200002</v>
      </c>
      <c r="B1720" s="224" t="s">
        <v>1196</v>
      </c>
      <c r="C1720" s="224" t="s">
        <v>1098</v>
      </c>
      <c r="D1720" s="224" t="s">
        <v>800</v>
      </c>
      <c r="E1720" s="225">
        <v>0</v>
      </c>
    </row>
    <row r="1721" spans="1:5" x14ac:dyDescent="0.25">
      <c r="A1721" s="222">
        <v>2701200003</v>
      </c>
      <c r="B1721" s="222" t="s">
        <v>1197</v>
      </c>
      <c r="C1721" s="222" t="s">
        <v>1098</v>
      </c>
      <c r="D1721" s="222" t="s">
        <v>800</v>
      </c>
      <c r="E1721" s="223">
        <v>0</v>
      </c>
    </row>
    <row r="1722" spans="1:5" x14ac:dyDescent="0.25">
      <c r="A1722" s="224">
        <v>2701200004</v>
      </c>
      <c r="B1722" s="224" t="s">
        <v>1198</v>
      </c>
      <c r="C1722" s="224" t="s">
        <v>1098</v>
      </c>
      <c r="D1722" s="224" t="s">
        <v>800</v>
      </c>
      <c r="E1722" s="225">
        <v>0</v>
      </c>
    </row>
    <row r="1723" spans="1:5" x14ac:dyDescent="0.25">
      <c r="A1723" s="222">
        <v>2701200005</v>
      </c>
      <c r="B1723" s="222" t="s">
        <v>558</v>
      </c>
      <c r="C1723" s="222" t="s">
        <v>1098</v>
      </c>
      <c r="D1723" s="222" t="s">
        <v>800</v>
      </c>
      <c r="E1723" s="223">
        <v>0</v>
      </c>
    </row>
    <row r="1724" spans="1:5" x14ac:dyDescent="0.25">
      <c r="A1724" s="224">
        <v>2701200006</v>
      </c>
      <c r="B1724" s="224" t="s">
        <v>7283</v>
      </c>
      <c r="C1724" s="224" t="s">
        <v>1098</v>
      </c>
      <c r="D1724" s="224" t="s">
        <v>800</v>
      </c>
      <c r="E1724" s="225">
        <v>0</v>
      </c>
    </row>
    <row r="1725" spans="1:5" x14ac:dyDescent="0.25">
      <c r="A1725" s="222">
        <v>2701210001</v>
      </c>
      <c r="B1725" s="222" t="s">
        <v>2114</v>
      </c>
      <c r="C1725" s="222" t="s">
        <v>1098</v>
      </c>
      <c r="D1725" s="222" t="s">
        <v>800</v>
      </c>
      <c r="E1725" s="223">
        <v>0</v>
      </c>
    </row>
    <row r="1726" spans="1:5" x14ac:dyDescent="0.25">
      <c r="A1726" s="224">
        <v>2701210002</v>
      </c>
      <c r="B1726" s="224" t="s">
        <v>1199</v>
      </c>
      <c r="C1726" s="224" t="s">
        <v>1098</v>
      </c>
      <c r="D1726" s="224" t="s">
        <v>800</v>
      </c>
      <c r="E1726" s="225">
        <v>0</v>
      </c>
    </row>
    <row r="1727" spans="1:5" x14ac:dyDescent="0.25">
      <c r="A1727" s="222">
        <v>2701210003</v>
      </c>
      <c r="B1727" s="222" t="s">
        <v>1200</v>
      </c>
      <c r="C1727" s="222" t="s">
        <v>1098</v>
      </c>
      <c r="D1727" s="222" t="s">
        <v>800</v>
      </c>
      <c r="E1727" s="223">
        <v>0</v>
      </c>
    </row>
    <row r="1728" spans="1:5" x14ac:dyDescent="0.25">
      <c r="A1728" s="224">
        <v>2701210004</v>
      </c>
      <c r="B1728" s="224" t="s">
        <v>1201</v>
      </c>
      <c r="C1728" s="224" t="s">
        <v>1098</v>
      </c>
      <c r="D1728" s="224" t="s">
        <v>800</v>
      </c>
      <c r="E1728" s="225">
        <v>0</v>
      </c>
    </row>
    <row r="1729" spans="1:5" x14ac:dyDescent="0.25">
      <c r="A1729" s="222">
        <v>2701210005</v>
      </c>
      <c r="B1729" s="222" t="s">
        <v>1202</v>
      </c>
      <c r="C1729" s="222" t="s">
        <v>1098</v>
      </c>
      <c r="D1729" s="222" t="s">
        <v>800</v>
      </c>
      <c r="E1729" s="223">
        <v>0</v>
      </c>
    </row>
    <row r="1730" spans="1:5" x14ac:dyDescent="0.25">
      <c r="A1730" s="224">
        <v>2701210006</v>
      </c>
      <c r="B1730" s="224" t="s">
        <v>9542</v>
      </c>
      <c r="C1730" s="224" t="s">
        <v>1098</v>
      </c>
      <c r="D1730" s="224" t="s">
        <v>800</v>
      </c>
      <c r="E1730" s="225">
        <v>1</v>
      </c>
    </row>
    <row r="1731" spans="1:5" x14ac:dyDescent="0.25">
      <c r="A1731" s="222">
        <v>2701210007</v>
      </c>
      <c r="B1731" s="222" t="s">
        <v>12580</v>
      </c>
      <c r="C1731" s="222" t="s">
        <v>1098</v>
      </c>
      <c r="D1731" s="222" t="s">
        <v>800</v>
      </c>
      <c r="E1731" s="223">
        <v>0</v>
      </c>
    </row>
    <row r="1732" spans="1:5" x14ac:dyDescent="0.25">
      <c r="A1732" s="224">
        <v>2701220001</v>
      </c>
      <c r="B1732" s="224" t="s">
        <v>888</v>
      </c>
      <c r="C1732" s="224" t="s">
        <v>1098</v>
      </c>
      <c r="D1732" s="224" t="s">
        <v>800</v>
      </c>
      <c r="E1732" s="225">
        <v>0</v>
      </c>
    </row>
    <row r="1733" spans="1:5" x14ac:dyDescent="0.25">
      <c r="A1733" s="222">
        <v>2701220002</v>
      </c>
      <c r="B1733" s="222" t="s">
        <v>8153</v>
      </c>
      <c r="C1733" s="222" t="s">
        <v>1098</v>
      </c>
      <c r="D1733" s="222" t="s">
        <v>801</v>
      </c>
      <c r="E1733" s="223">
        <v>0</v>
      </c>
    </row>
    <row r="1734" spans="1:5" x14ac:dyDescent="0.25">
      <c r="A1734" s="224">
        <v>2701230001</v>
      </c>
      <c r="B1734" s="224" t="s">
        <v>2115</v>
      </c>
      <c r="C1734" s="224" t="s">
        <v>1100</v>
      </c>
      <c r="D1734" s="224" t="s">
        <v>1102</v>
      </c>
      <c r="E1734" s="225">
        <v>0</v>
      </c>
    </row>
    <row r="1735" spans="1:5" x14ac:dyDescent="0.25">
      <c r="A1735" s="222">
        <v>2701230002</v>
      </c>
      <c r="B1735" s="222" t="s">
        <v>12581</v>
      </c>
      <c r="C1735" s="222" t="s">
        <v>1100</v>
      </c>
      <c r="D1735" s="222" t="s">
        <v>1102</v>
      </c>
      <c r="E1735" s="223">
        <v>0</v>
      </c>
    </row>
    <row r="1736" spans="1:5" x14ac:dyDescent="0.25">
      <c r="A1736" s="224">
        <v>2701230003</v>
      </c>
      <c r="B1736" s="224" t="s">
        <v>2117</v>
      </c>
      <c r="C1736" s="224" t="s">
        <v>1100</v>
      </c>
      <c r="D1736" s="224" t="s">
        <v>1102</v>
      </c>
      <c r="E1736" s="225">
        <v>0</v>
      </c>
    </row>
    <row r="1737" spans="1:5" x14ac:dyDescent="0.25">
      <c r="A1737" s="222">
        <v>2701230004</v>
      </c>
      <c r="B1737" s="222" t="s">
        <v>2118</v>
      </c>
      <c r="C1737" s="222" t="s">
        <v>1100</v>
      </c>
      <c r="D1737" s="222" t="s">
        <v>1102</v>
      </c>
      <c r="E1737" s="223">
        <v>0</v>
      </c>
    </row>
    <row r="1738" spans="1:5" x14ac:dyDescent="0.25">
      <c r="A1738" s="224">
        <v>2701230005</v>
      </c>
      <c r="B1738" s="224" t="s">
        <v>2119</v>
      </c>
      <c r="C1738" s="224" t="s">
        <v>1100</v>
      </c>
      <c r="D1738" s="224" t="s">
        <v>1102</v>
      </c>
      <c r="E1738" s="225">
        <v>0</v>
      </c>
    </row>
    <row r="1739" spans="1:5" x14ac:dyDescent="0.25">
      <c r="A1739" s="222">
        <v>2701230006</v>
      </c>
      <c r="B1739" s="222" t="s">
        <v>2120</v>
      </c>
      <c r="C1739" s="222" t="s">
        <v>1100</v>
      </c>
      <c r="D1739" s="222" t="s">
        <v>1102</v>
      </c>
      <c r="E1739" s="223">
        <v>0</v>
      </c>
    </row>
    <row r="1740" spans="1:5" x14ac:dyDescent="0.25">
      <c r="A1740" s="224">
        <v>2701230007</v>
      </c>
      <c r="B1740" s="224" t="s">
        <v>2121</v>
      </c>
      <c r="C1740" s="224" t="s">
        <v>1100</v>
      </c>
      <c r="D1740" s="224" t="s">
        <v>1102</v>
      </c>
      <c r="E1740" s="225">
        <v>0</v>
      </c>
    </row>
    <row r="1741" spans="1:5" x14ac:dyDescent="0.25">
      <c r="A1741" s="222">
        <v>2701230008</v>
      </c>
      <c r="B1741" s="222" t="s">
        <v>2122</v>
      </c>
      <c r="C1741" s="222" t="s">
        <v>1100</v>
      </c>
      <c r="D1741" s="222" t="s">
        <v>1102</v>
      </c>
      <c r="E1741" s="223">
        <v>0</v>
      </c>
    </row>
    <row r="1742" spans="1:5" x14ac:dyDescent="0.25">
      <c r="A1742" s="224">
        <v>2701230009</v>
      </c>
      <c r="B1742" s="224" t="s">
        <v>2123</v>
      </c>
      <c r="C1742" s="224" t="s">
        <v>1100</v>
      </c>
      <c r="D1742" s="224" t="s">
        <v>1102</v>
      </c>
      <c r="E1742" s="225">
        <v>0</v>
      </c>
    </row>
    <row r="1743" spans="1:5" x14ac:dyDescent="0.25">
      <c r="A1743" s="222">
        <v>2701230010</v>
      </c>
      <c r="B1743" s="222" t="s">
        <v>2124</v>
      </c>
      <c r="C1743" s="222" t="s">
        <v>1100</v>
      </c>
      <c r="D1743" s="222" t="s">
        <v>1102</v>
      </c>
      <c r="E1743" s="223">
        <v>0</v>
      </c>
    </row>
    <row r="1744" spans="1:5" x14ac:dyDescent="0.25">
      <c r="A1744" s="224">
        <v>2701230011</v>
      </c>
      <c r="B1744" s="224" t="s">
        <v>2125</v>
      </c>
      <c r="C1744" s="224" t="s">
        <v>1100</v>
      </c>
      <c r="D1744" s="224" t="s">
        <v>1102</v>
      </c>
      <c r="E1744" s="225">
        <v>0</v>
      </c>
    </row>
    <row r="1745" spans="1:5" x14ac:dyDescent="0.25">
      <c r="A1745" s="222">
        <v>2701230012</v>
      </c>
      <c r="B1745" s="222" t="s">
        <v>2126</v>
      </c>
      <c r="C1745" s="222" t="s">
        <v>1100</v>
      </c>
      <c r="D1745" s="222" t="s">
        <v>1102</v>
      </c>
      <c r="E1745" s="223">
        <v>0</v>
      </c>
    </row>
    <row r="1746" spans="1:5" x14ac:dyDescent="0.25">
      <c r="A1746" s="224">
        <v>2701230013</v>
      </c>
      <c r="B1746" s="224" t="s">
        <v>2127</v>
      </c>
      <c r="C1746" s="224" t="s">
        <v>1100</v>
      </c>
      <c r="D1746" s="224" t="s">
        <v>1102</v>
      </c>
      <c r="E1746" s="225">
        <v>0</v>
      </c>
    </row>
    <row r="1747" spans="1:5" x14ac:dyDescent="0.25">
      <c r="A1747" s="222">
        <v>2701230014</v>
      </c>
      <c r="B1747" s="222" t="s">
        <v>2128</v>
      </c>
      <c r="C1747" s="222" t="s">
        <v>1100</v>
      </c>
      <c r="D1747" s="222" t="s">
        <v>1102</v>
      </c>
      <c r="E1747" s="223">
        <v>0</v>
      </c>
    </row>
    <row r="1748" spans="1:5" x14ac:dyDescent="0.25">
      <c r="A1748" s="224">
        <v>2701230015</v>
      </c>
      <c r="B1748" s="224" t="s">
        <v>13013</v>
      </c>
      <c r="C1748" s="224" t="s">
        <v>1100</v>
      </c>
      <c r="D1748" s="224" t="s">
        <v>1102</v>
      </c>
      <c r="E1748" s="225">
        <v>0</v>
      </c>
    </row>
    <row r="1749" spans="1:5" x14ac:dyDescent="0.25">
      <c r="A1749" s="222">
        <v>2701230016</v>
      </c>
      <c r="B1749" s="222" t="s">
        <v>2129</v>
      </c>
      <c r="C1749" s="222" t="s">
        <v>1100</v>
      </c>
      <c r="D1749" s="222" t="s">
        <v>1102</v>
      </c>
      <c r="E1749" s="223">
        <v>0</v>
      </c>
    </row>
    <row r="1750" spans="1:5" x14ac:dyDescent="0.25">
      <c r="A1750" s="224">
        <v>2701230017</v>
      </c>
      <c r="B1750" s="224" t="s">
        <v>1203</v>
      </c>
      <c r="C1750" s="224" t="s">
        <v>1100</v>
      </c>
      <c r="D1750" s="224" t="s">
        <v>1102</v>
      </c>
      <c r="E1750" s="225">
        <v>0</v>
      </c>
    </row>
    <row r="1751" spans="1:5" x14ac:dyDescent="0.25">
      <c r="A1751" s="222">
        <v>2701230019</v>
      </c>
      <c r="B1751" s="222" t="s">
        <v>2130</v>
      </c>
      <c r="C1751" s="222" t="s">
        <v>1100</v>
      </c>
      <c r="D1751" s="222" t="s">
        <v>1102</v>
      </c>
      <c r="E1751" s="223">
        <v>0</v>
      </c>
    </row>
    <row r="1752" spans="1:5" x14ac:dyDescent="0.25">
      <c r="A1752" s="224">
        <v>2701230020</v>
      </c>
      <c r="B1752" s="224" t="s">
        <v>1204</v>
      </c>
      <c r="C1752" s="224" t="s">
        <v>1100</v>
      </c>
      <c r="D1752" s="224" t="s">
        <v>1102</v>
      </c>
      <c r="E1752" s="225">
        <v>0</v>
      </c>
    </row>
    <row r="1753" spans="1:5" x14ac:dyDescent="0.25">
      <c r="A1753" s="222">
        <v>2701230021</v>
      </c>
      <c r="B1753" s="222" t="s">
        <v>1205</v>
      </c>
      <c r="C1753" s="222" t="s">
        <v>1100</v>
      </c>
      <c r="D1753" s="222" t="s">
        <v>1102</v>
      </c>
      <c r="E1753" s="223">
        <v>0</v>
      </c>
    </row>
    <row r="1754" spans="1:5" x14ac:dyDescent="0.25">
      <c r="A1754" s="224">
        <v>2701230022</v>
      </c>
      <c r="B1754" s="224" t="s">
        <v>2131</v>
      </c>
      <c r="C1754" s="224" t="s">
        <v>1100</v>
      </c>
      <c r="D1754" s="224" t="s">
        <v>1102</v>
      </c>
      <c r="E1754" s="225">
        <v>0</v>
      </c>
    </row>
    <row r="1755" spans="1:5" x14ac:dyDescent="0.25">
      <c r="A1755" s="222">
        <v>2701230023</v>
      </c>
      <c r="B1755" s="222" t="s">
        <v>2132</v>
      </c>
      <c r="C1755" s="222" t="s">
        <v>1100</v>
      </c>
      <c r="D1755" s="222" t="s">
        <v>1102</v>
      </c>
      <c r="E1755" s="223">
        <v>0</v>
      </c>
    </row>
    <row r="1756" spans="1:5" x14ac:dyDescent="0.25">
      <c r="A1756" s="224">
        <v>2701230024</v>
      </c>
      <c r="B1756" s="224" t="s">
        <v>2133</v>
      </c>
      <c r="C1756" s="224" t="s">
        <v>1100</v>
      </c>
      <c r="D1756" s="224" t="s">
        <v>1102</v>
      </c>
      <c r="E1756" s="225">
        <v>0</v>
      </c>
    </row>
    <row r="1757" spans="1:5" x14ac:dyDescent="0.25">
      <c r="A1757" s="222">
        <v>2701230025</v>
      </c>
      <c r="B1757" s="222" t="s">
        <v>7158</v>
      </c>
      <c r="C1757" s="222" t="s">
        <v>1100</v>
      </c>
      <c r="D1757" s="222" t="s">
        <v>1102</v>
      </c>
      <c r="E1757" s="223">
        <v>0</v>
      </c>
    </row>
    <row r="1758" spans="1:5" x14ac:dyDescent="0.25">
      <c r="A1758" s="224">
        <v>2701230026</v>
      </c>
      <c r="B1758" s="224" t="s">
        <v>2134</v>
      </c>
      <c r="C1758" s="224" t="s">
        <v>1100</v>
      </c>
      <c r="D1758" s="224" t="s">
        <v>1102</v>
      </c>
      <c r="E1758" s="225">
        <v>0</v>
      </c>
    </row>
    <row r="1759" spans="1:5" x14ac:dyDescent="0.25">
      <c r="A1759" s="222">
        <v>2701230027</v>
      </c>
      <c r="B1759" s="222" t="s">
        <v>2135</v>
      </c>
      <c r="C1759" s="222" t="s">
        <v>1100</v>
      </c>
      <c r="D1759" s="222" t="s">
        <v>1102</v>
      </c>
      <c r="E1759" s="223">
        <v>0</v>
      </c>
    </row>
    <row r="1760" spans="1:5" x14ac:dyDescent="0.25">
      <c r="A1760" s="224">
        <v>2701230028</v>
      </c>
      <c r="B1760" s="224" t="s">
        <v>2136</v>
      </c>
      <c r="C1760" s="224" t="s">
        <v>1100</v>
      </c>
      <c r="D1760" s="224" t="s">
        <v>1102</v>
      </c>
      <c r="E1760" s="225">
        <v>0</v>
      </c>
    </row>
    <row r="1761" spans="1:5" x14ac:dyDescent="0.25">
      <c r="A1761" s="222">
        <v>2701230029</v>
      </c>
      <c r="B1761" s="222" t="s">
        <v>2137</v>
      </c>
      <c r="C1761" s="222" t="s">
        <v>1100</v>
      </c>
      <c r="D1761" s="222" t="s">
        <v>1102</v>
      </c>
      <c r="E1761" s="223">
        <v>0</v>
      </c>
    </row>
    <row r="1762" spans="1:5" x14ac:dyDescent="0.25">
      <c r="A1762" s="224">
        <v>2701230031</v>
      </c>
      <c r="B1762" s="224" t="s">
        <v>2138</v>
      </c>
      <c r="C1762" s="224" t="s">
        <v>1100</v>
      </c>
      <c r="D1762" s="224" t="s">
        <v>1102</v>
      </c>
      <c r="E1762" s="225">
        <v>0</v>
      </c>
    </row>
    <row r="1763" spans="1:5" x14ac:dyDescent="0.25">
      <c r="A1763" s="222">
        <v>2701230032</v>
      </c>
      <c r="B1763" s="222" t="s">
        <v>2139</v>
      </c>
      <c r="C1763" s="222" t="s">
        <v>1100</v>
      </c>
      <c r="D1763" s="222" t="s">
        <v>1102</v>
      </c>
      <c r="E1763" s="223">
        <v>0</v>
      </c>
    </row>
    <row r="1764" spans="1:5" x14ac:dyDescent="0.25">
      <c r="A1764" s="224">
        <v>2701230033</v>
      </c>
      <c r="B1764" s="224" t="s">
        <v>2140</v>
      </c>
      <c r="C1764" s="224" t="s">
        <v>1100</v>
      </c>
      <c r="D1764" s="224" t="s">
        <v>1102</v>
      </c>
      <c r="E1764" s="225">
        <v>0</v>
      </c>
    </row>
    <row r="1765" spans="1:5" x14ac:dyDescent="0.25">
      <c r="A1765" s="222">
        <v>2701230034</v>
      </c>
      <c r="B1765" s="222" t="s">
        <v>2141</v>
      </c>
      <c r="C1765" s="222" t="s">
        <v>1100</v>
      </c>
      <c r="D1765" s="222" t="s">
        <v>1102</v>
      </c>
      <c r="E1765" s="223">
        <v>0</v>
      </c>
    </row>
    <row r="1766" spans="1:5" x14ac:dyDescent="0.25">
      <c r="A1766" s="224">
        <v>2701230035</v>
      </c>
      <c r="B1766" s="224" t="s">
        <v>1206</v>
      </c>
      <c r="C1766" s="224" t="s">
        <v>1100</v>
      </c>
      <c r="D1766" s="224" t="s">
        <v>1102</v>
      </c>
      <c r="E1766" s="225">
        <v>0</v>
      </c>
    </row>
    <row r="1767" spans="1:5" x14ac:dyDescent="0.25">
      <c r="A1767" s="222">
        <v>2701230036</v>
      </c>
      <c r="B1767" s="222" t="s">
        <v>1207</v>
      </c>
      <c r="C1767" s="222" t="s">
        <v>1100</v>
      </c>
      <c r="D1767" s="222" t="s">
        <v>1102</v>
      </c>
      <c r="E1767" s="223">
        <v>0</v>
      </c>
    </row>
    <row r="1768" spans="1:5" x14ac:dyDescent="0.25">
      <c r="A1768" s="224">
        <v>2701230037</v>
      </c>
      <c r="B1768" s="224" t="s">
        <v>1208</v>
      </c>
      <c r="C1768" s="224" t="s">
        <v>1100</v>
      </c>
      <c r="D1768" s="224" t="s">
        <v>1102</v>
      </c>
      <c r="E1768" s="225">
        <v>0</v>
      </c>
    </row>
    <row r="1769" spans="1:5" x14ac:dyDescent="0.25">
      <c r="A1769" s="222">
        <v>2701230038</v>
      </c>
      <c r="B1769" s="222" t="s">
        <v>1209</v>
      </c>
      <c r="C1769" s="222" t="s">
        <v>1100</v>
      </c>
      <c r="D1769" s="222" t="s">
        <v>1102</v>
      </c>
      <c r="E1769" s="223">
        <v>0</v>
      </c>
    </row>
    <row r="1770" spans="1:5" x14ac:dyDescent="0.25">
      <c r="A1770" s="224">
        <v>2701230039</v>
      </c>
      <c r="B1770" s="224" t="s">
        <v>2142</v>
      </c>
      <c r="C1770" s="224" t="s">
        <v>1100</v>
      </c>
      <c r="D1770" s="224" t="s">
        <v>1102</v>
      </c>
      <c r="E1770" s="225">
        <v>0</v>
      </c>
    </row>
    <row r="1771" spans="1:5" x14ac:dyDescent="0.25">
      <c r="A1771" s="222">
        <v>2701230040</v>
      </c>
      <c r="B1771" s="222" t="s">
        <v>1210</v>
      </c>
      <c r="C1771" s="222" t="s">
        <v>1100</v>
      </c>
      <c r="D1771" s="222" t="s">
        <v>1102</v>
      </c>
      <c r="E1771" s="223">
        <v>0</v>
      </c>
    </row>
    <row r="1772" spans="1:5" x14ac:dyDescent="0.25">
      <c r="A1772" s="224">
        <v>2701230041</v>
      </c>
      <c r="B1772" s="224" t="s">
        <v>2143</v>
      </c>
      <c r="C1772" s="224" t="s">
        <v>1100</v>
      </c>
      <c r="D1772" s="224" t="s">
        <v>1102</v>
      </c>
      <c r="E1772" s="225">
        <v>0</v>
      </c>
    </row>
    <row r="1773" spans="1:5" x14ac:dyDescent="0.25">
      <c r="A1773" s="222">
        <v>2701230042</v>
      </c>
      <c r="B1773" s="222" t="s">
        <v>2144</v>
      </c>
      <c r="C1773" s="222" t="s">
        <v>1100</v>
      </c>
      <c r="D1773" s="222" t="s">
        <v>1102</v>
      </c>
      <c r="E1773" s="223">
        <v>0</v>
      </c>
    </row>
    <row r="1774" spans="1:5" x14ac:dyDescent="0.25">
      <c r="A1774" s="224">
        <v>2701230043</v>
      </c>
      <c r="B1774" s="224" t="s">
        <v>2145</v>
      </c>
      <c r="C1774" s="224" t="s">
        <v>1100</v>
      </c>
      <c r="D1774" s="224" t="s">
        <v>1102</v>
      </c>
      <c r="E1774" s="225">
        <v>0</v>
      </c>
    </row>
    <row r="1775" spans="1:5" x14ac:dyDescent="0.25">
      <c r="A1775" s="222">
        <v>2701230045</v>
      </c>
      <c r="B1775" s="222" t="s">
        <v>12597</v>
      </c>
      <c r="C1775" s="222" t="s">
        <v>1100</v>
      </c>
      <c r="D1775" s="222" t="s">
        <v>1102</v>
      </c>
      <c r="E1775" s="223">
        <v>0</v>
      </c>
    </row>
    <row r="1776" spans="1:5" x14ac:dyDescent="0.25">
      <c r="A1776" s="224">
        <v>2701230046</v>
      </c>
      <c r="B1776" s="224" t="s">
        <v>5066</v>
      </c>
      <c r="C1776" s="224" t="s">
        <v>1100</v>
      </c>
      <c r="D1776" s="224" t="s">
        <v>1102</v>
      </c>
      <c r="E1776" s="225">
        <v>0</v>
      </c>
    </row>
    <row r="1777" spans="1:5" x14ac:dyDescent="0.25">
      <c r="A1777" s="222">
        <v>2701230047</v>
      </c>
      <c r="B1777" s="222" t="s">
        <v>5067</v>
      </c>
      <c r="C1777" s="222" t="s">
        <v>1100</v>
      </c>
      <c r="D1777" s="222" t="s">
        <v>1102</v>
      </c>
      <c r="E1777" s="223">
        <v>0</v>
      </c>
    </row>
    <row r="1778" spans="1:5" x14ac:dyDescent="0.25">
      <c r="A1778" s="224">
        <v>2701230048</v>
      </c>
      <c r="B1778" s="224" t="s">
        <v>5533</v>
      </c>
      <c r="C1778" s="224" t="s">
        <v>1100</v>
      </c>
      <c r="D1778" s="224" t="s">
        <v>1102</v>
      </c>
      <c r="E1778" s="225">
        <v>0</v>
      </c>
    </row>
    <row r="1779" spans="1:5" x14ac:dyDescent="0.25">
      <c r="A1779" s="222">
        <v>2701240001</v>
      </c>
      <c r="B1779" s="222" t="s">
        <v>6257</v>
      </c>
      <c r="C1779" s="222" t="s">
        <v>1098</v>
      </c>
      <c r="D1779" s="222" t="s">
        <v>801</v>
      </c>
      <c r="E1779" s="223">
        <v>0</v>
      </c>
    </row>
    <row r="1780" spans="1:5" x14ac:dyDescent="0.25">
      <c r="A1780" s="224">
        <v>2701240002</v>
      </c>
      <c r="B1780" s="224" t="s">
        <v>1212</v>
      </c>
      <c r="C1780" s="224" t="s">
        <v>991</v>
      </c>
      <c r="D1780" s="224" t="s">
        <v>801</v>
      </c>
      <c r="E1780" s="225">
        <v>0</v>
      </c>
    </row>
    <row r="1781" spans="1:5" x14ac:dyDescent="0.25">
      <c r="A1781" s="222">
        <v>2701240003</v>
      </c>
      <c r="B1781" s="222" t="s">
        <v>2147</v>
      </c>
      <c r="C1781" s="222" t="s">
        <v>991</v>
      </c>
      <c r="D1781" s="222" t="s">
        <v>801</v>
      </c>
      <c r="E1781" s="223">
        <v>0</v>
      </c>
    </row>
    <row r="1782" spans="1:5" x14ac:dyDescent="0.25">
      <c r="A1782" s="224">
        <v>2701240004</v>
      </c>
      <c r="B1782" s="224" t="s">
        <v>1211</v>
      </c>
      <c r="C1782" s="224" t="s">
        <v>1098</v>
      </c>
      <c r="D1782" s="224" t="s">
        <v>801</v>
      </c>
      <c r="E1782" s="225">
        <v>0</v>
      </c>
    </row>
    <row r="1783" spans="1:5" x14ac:dyDescent="0.25">
      <c r="A1783" s="222">
        <v>2701240005</v>
      </c>
      <c r="B1783" s="222" t="s">
        <v>9534</v>
      </c>
      <c r="C1783" s="222" t="s">
        <v>1098</v>
      </c>
      <c r="D1783" s="222" t="s">
        <v>801</v>
      </c>
      <c r="E1783" s="223">
        <v>0</v>
      </c>
    </row>
    <row r="1784" spans="1:5" x14ac:dyDescent="0.25">
      <c r="A1784" s="224">
        <v>2701250001</v>
      </c>
      <c r="B1784" s="224" t="s">
        <v>1213</v>
      </c>
      <c r="C1784" s="224" t="s">
        <v>1098</v>
      </c>
      <c r="D1784" s="224" t="s">
        <v>800</v>
      </c>
      <c r="E1784" s="225">
        <v>0</v>
      </c>
    </row>
    <row r="1785" spans="1:5" x14ac:dyDescent="0.25">
      <c r="A1785" s="222">
        <v>2701260001</v>
      </c>
      <c r="B1785" s="222" t="s">
        <v>1214</v>
      </c>
      <c r="C1785" s="222" t="s">
        <v>991</v>
      </c>
      <c r="D1785" s="222" t="s">
        <v>801</v>
      </c>
      <c r="E1785" s="223">
        <v>0</v>
      </c>
    </row>
    <row r="1786" spans="1:5" x14ac:dyDescent="0.25">
      <c r="A1786" s="224">
        <v>2701260002</v>
      </c>
      <c r="B1786" s="224" t="s">
        <v>12598</v>
      </c>
      <c r="C1786" s="224" t="s">
        <v>991</v>
      </c>
      <c r="D1786" s="224" t="s">
        <v>801</v>
      </c>
      <c r="E1786" s="225">
        <v>0</v>
      </c>
    </row>
    <row r="1787" spans="1:5" x14ac:dyDescent="0.25">
      <c r="A1787" s="222">
        <v>2701260003</v>
      </c>
      <c r="B1787" s="222" t="s">
        <v>1215</v>
      </c>
      <c r="C1787" s="222" t="s">
        <v>991</v>
      </c>
      <c r="D1787" s="222" t="s">
        <v>801</v>
      </c>
      <c r="E1787" s="223">
        <v>0</v>
      </c>
    </row>
    <row r="1788" spans="1:5" x14ac:dyDescent="0.25">
      <c r="A1788" s="224">
        <v>2701260004</v>
      </c>
      <c r="B1788" s="224" t="s">
        <v>1216</v>
      </c>
      <c r="C1788" s="224" t="s">
        <v>991</v>
      </c>
      <c r="D1788" s="224" t="s">
        <v>801</v>
      </c>
      <c r="E1788" s="225">
        <v>0</v>
      </c>
    </row>
    <row r="1789" spans="1:5" x14ac:dyDescent="0.25">
      <c r="A1789" s="222">
        <v>2701260005</v>
      </c>
      <c r="B1789" s="222" t="s">
        <v>4532</v>
      </c>
      <c r="C1789" s="222" t="s">
        <v>991</v>
      </c>
      <c r="D1789" s="222" t="s">
        <v>800</v>
      </c>
      <c r="E1789" s="223">
        <v>5.2119999999999998E-4</v>
      </c>
    </row>
    <row r="1790" spans="1:5" x14ac:dyDescent="0.25">
      <c r="A1790" s="224">
        <v>2701260006</v>
      </c>
      <c r="B1790" s="224" t="s">
        <v>4532</v>
      </c>
      <c r="C1790" s="224" t="s">
        <v>991</v>
      </c>
      <c r="D1790" s="224" t="s">
        <v>800</v>
      </c>
      <c r="E1790" s="225">
        <v>5.2119999999999998E-4</v>
      </c>
    </row>
    <row r="1791" spans="1:5" x14ac:dyDescent="0.25">
      <c r="A1791" s="222">
        <v>2701260007</v>
      </c>
      <c r="B1791" s="222" t="s">
        <v>12599</v>
      </c>
      <c r="C1791" s="222" t="s">
        <v>991</v>
      </c>
      <c r="D1791" s="222" t="s">
        <v>801</v>
      </c>
      <c r="E1791" s="223">
        <v>0</v>
      </c>
    </row>
    <row r="1792" spans="1:5" x14ac:dyDescent="0.25">
      <c r="A1792" s="224">
        <v>2701280001</v>
      </c>
      <c r="B1792" s="224" t="s">
        <v>7181</v>
      </c>
      <c r="C1792" s="224" t="s">
        <v>1098</v>
      </c>
      <c r="D1792" s="224" t="s">
        <v>1102</v>
      </c>
      <c r="E1792" s="225">
        <v>0</v>
      </c>
    </row>
    <row r="1793" spans="1:5" x14ac:dyDescent="0.25">
      <c r="A1793" s="222">
        <v>2801010001</v>
      </c>
      <c r="B1793" s="222" t="s">
        <v>2148</v>
      </c>
      <c r="C1793" s="222" t="s">
        <v>1217</v>
      </c>
      <c r="D1793" s="222" t="s">
        <v>800</v>
      </c>
      <c r="E1793" s="223">
        <v>1.3630999999999999E-3</v>
      </c>
    </row>
    <row r="1794" spans="1:5" x14ac:dyDescent="0.25">
      <c r="A1794" s="224">
        <v>2801010002</v>
      </c>
      <c r="B1794" s="224" t="s">
        <v>2149</v>
      </c>
      <c r="C1794" s="224" t="s">
        <v>1217</v>
      </c>
      <c r="D1794" s="224" t="s">
        <v>800</v>
      </c>
      <c r="E1794" s="225">
        <v>2.5399999999999999E-4</v>
      </c>
    </row>
    <row r="1795" spans="1:5" x14ac:dyDescent="0.25">
      <c r="A1795" s="222">
        <v>2801010003</v>
      </c>
      <c r="B1795" s="222" t="s">
        <v>2150</v>
      </c>
      <c r="C1795" s="222" t="s">
        <v>1217</v>
      </c>
      <c r="D1795" s="222" t="s">
        <v>800</v>
      </c>
      <c r="E1795" s="223">
        <v>1.3102000000000001E-3</v>
      </c>
    </row>
    <row r="1796" spans="1:5" x14ac:dyDescent="0.25">
      <c r="A1796" s="224">
        <v>2801010004</v>
      </c>
      <c r="B1796" s="224" t="s">
        <v>2151</v>
      </c>
      <c r="C1796" s="224" t="s">
        <v>1217</v>
      </c>
      <c r="D1796" s="224" t="s">
        <v>800</v>
      </c>
      <c r="E1796" s="225">
        <v>6.3571000000000001E-3</v>
      </c>
    </row>
    <row r="1797" spans="1:5" x14ac:dyDescent="0.25">
      <c r="A1797" s="222">
        <v>2801010005</v>
      </c>
      <c r="B1797" s="222" t="s">
        <v>2152</v>
      </c>
      <c r="C1797" s="222" t="s">
        <v>1217</v>
      </c>
      <c r="D1797" s="222" t="s">
        <v>800</v>
      </c>
      <c r="E1797" s="223">
        <v>1.2922999999999999E-3</v>
      </c>
    </row>
    <row r="1798" spans="1:5" x14ac:dyDescent="0.25">
      <c r="A1798" s="224">
        <v>2801010006</v>
      </c>
      <c r="B1798" s="224" t="s">
        <v>2153</v>
      </c>
      <c r="C1798" s="224" t="s">
        <v>1217</v>
      </c>
      <c r="D1798" s="224" t="s">
        <v>800</v>
      </c>
      <c r="E1798" s="225">
        <v>6.2404000000000001E-3</v>
      </c>
    </row>
    <row r="1799" spans="1:5" x14ac:dyDescent="0.25">
      <c r="A1799" s="222">
        <v>2801010007</v>
      </c>
      <c r="B1799" s="222" t="s">
        <v>2154</v>
      </c>
      <c r="C1799" s="222" t="s">
        <v>1217</v>
      </c>
      <c r="D1799" s="222" t="s">
        <v>800</v>
      </c>
      <c r="E1799" s="223">
        <v>1.3548E-3</v>
      </c>
    </row>
    <row r="1800" spans="1:5" x14ac:dyDescent="0.25">
      <c r="A1800" s="224">
        <v>2801010008</v>
      </c>
      <c r="B1800" s="224" t="s">
        <v>1218</v>
      </c>
      <c r="C1800" s="224" t="s">
        <v>1217</v>
      </c>
      <c r="D1800" s="224" t="s">
        <v>800</v>
      </c>
      <c r="E1800" s="225">
        <v>6.6547000000000004E-3</v>
      </c>
    </row>
    <row r="1801" spans="1:5" x14ac:dyDescent="0.25">
      <c r="A1801" s="222">
        <v>2801010009</v>
      </c>
      <c r="B1801" s="222" t="s">
        <v>2155</v>
      </c>
      <c r="C1801" s="222" t="s">
        <v>1217</v>
      </c>
      <c r="D1801" s="222" t="s">
        <v>800</v>
      </c>
      <c r="E1801" s="223">
        <v>1.3251999999999999E-3</v>
      </c>
    </row>
    <row r="1802" spans="1:5" x14ac:dyDescent="0.25">
      <c r="A1802" s="224">
        <v>2801010010</v>
      </c>
      <c r="B1802" s="224" t="s">
        <v>2156</v>
      </c>
      <c r="C1802" s="224" t="s">
        <v>1217</v>
      </c>
      <c r="D1802" s="224" t="s">
        <v>800</v>
      </c>
      <c r="E1802" s="225">
        <v>6.4301999999999996E-3</v>
      </c>
    </row>
    <row r="1803" spans="1:5" x14ac:dyDescent="0.25">
      <c r="A1803" s="222">
        <v>2801010011</v>
      </c>
      <c r="B1803" s="222" t="s">
        <v>2157</v>
      </c>
      <c r="C1803" s="222" t="s">
        <v>1217</v>
      </c>
      <c r="D1803" s="222" t="s">
        <v>800</v>
      </c>
      <c r="E1803" s="223">
        <v>1.3361E-3</v>
      </c>
    </row>
    <row r="1804" spans="1:5" x14ac:dyDescent="0.25">
      <c r="A1804" s="224">
        <v>2801010012</v>
      </c>
      <c r="B1804" s="224" t="s">
        <v>2158</v>
      </c>
      <c r="C1804" s="224" t="s">
        <v>1217</v>
      </c>
      <c r="D1804" s="224" t="s">
        <v>800</v>
      </c>
      <c r="E1804" s="225">
        <v>6.4999999999999997E-3</v>
      </c>
    </row>
    <row r="1805" spans="1:5" x14ac:dyDescent="0.25">
      <c r="A1805" s="222">
        <v>2801010013</v>
      </c>
      <c r="B1805" s="222" t="s">
        <v>2159</v>
      </c>
      <c r="C1805" s="222" t="s">
        <v>1217</v>
      </c>
      <c r="D1805" s="222" t="s">
        <v>800</v>
      </c>
      <c r="E1805" s="223">
        <v>1.6689999999999999E-4</v>
      </c>
    </row>
    <row r="1806" spans="1:5" x14ac:dyDescent="0.25">
      <c r="A1806" s="224">
        <v>2801010014</v>
      </c>
      <c r="B1806" s="224" t="s">
        <v>2160</v>
      </c>
      <c r="C1806" s="224" t="s">
        <v>1217</v>
      </c>
      <c r="D1806" s="224" t="s">
        <v>800</v>
      </c>
      <c r="E1806" s="225">
        <v>1.6880000000000001E-4</v>
      </c>
    </row>
    <row r="1807" spans="1:5" x14ac:dyDescent="0.25">
      <c r="A1807" s="222">
        <v>2801010015</v>
      </c>
      <c r="B1807" s="222" t="s">
        <v>2161</v>
      </c>
      <c r="C1807" s="222" t="s">
        <v>1217</v>
      </c>
      <c r="D1807" s="222" t="s">
        <v>800</v>
      </c>
      <c r="E1807" s="223">
        <v>0</v>
      </c>
    </row>
    <row r="1808" spans="1:5" x14ac:dyDescent="0.25">
      <c r="A1808" s="224">
        <v>2801010016</v>
      </c>
      <c r="B1808" s="224" t="s">
        <v>2162</v>
      </c>
      <c r="C1808" s="224" t="s">
        <v>1217</v>
      </c>
      <c r="D1808" s="224" t="s">
        <v>800</v>
      </c>
      <c r="E1808" s="225">
        <v>6.4539999999999997E-4</v>
      </c>
    </row>
    <row r="1809" spans="1:5" x14ac:dyDescent="0.25">
      <c r="A1809" s="222">
        <v>2801010017</v>
      </c>
      <c r="B1809" s="222" t="s">
        <v>2163</v>
      </c>
      <c r="C1809" s="222" t="s">
        <v>1217</v>
      </c>
      <c r="D1809" s="222" t="s">
        <v>800</v>
      </c>
      <c r="E1809" s="223">
        <v>1.3506E-3</v>
      </c>
    </row>
    <row r="1810" spans="1:5" x14ac:dyDescent="0.25">
      <c r="A1810" s="224">
        <v>2801010018</v>
      </c>
      <c r="B1810" s="224" t="s">
        <v>2164</v>
      </c>
      <c r="C1810" s="224" t="s">
        <v>1217</v>
      </c>
      <c r="D1810" s="224" t="s">
        <v>800</v>
      </c>
      <c r="E1810" s="225">
        <v>4.0999999999999999E-4</v>
      </c>
    </row>
    <row r="1811" spans="1:5" x14ac:dyDescent="0.25">
      <c r="A1811" s="222">
        <v>2801010019</v>
      </c>
      <c r="B1811" s="222" t="s">
        <v>2165</v>
      </c>
      <c r="C1811" s="222" t="s">
        <v>1217</v>
      </c>
      <c r="D1811" s="222" t="s">
        <v>800</v>
      </c>
      <c r="E1811" s="223">
        <v>4.9160000000000002E-4</v>
      </c>
    </row>
    <row r="1812" spans="1:5" x14ac:dyDescent="0.25">
      <c r="A1812" s="224">
        <v>2801010020</v>
      </c>
      <c r="B1812" s="224" t="s">
        <v>2166</v>
      </c>
      <c r="C1812" s="224" t="s">
        <v>1217</v>
      </c>
      <c r="D1812" s="224" t="s">
        <v>800</v>
      </c>
      <c r="E1812" s="225">
        <v>1.8320000000000001E-4</v>
      </c>
    </row>
    <row r="1813" spans="1:5" x14ac:dyDescent="0.25">
      <c r="A1813" s="222">
        <v>2801010021</v>
      </c>
      <c r="B1813" s="222" t="s">
        <v>2167</v>
      </c>
      <c r="C1813" s="222" t="s">
        <v>1217</v>
      </c>
      <c r="D1813" s="222" t="s">
        <v>800</v>
      </c>
      <c r="E1813" s="223">
        <v>6.3949999999999999E-4</v>
      </c>
    </row>
    <row r="1814" spans="1:5" x14ac:dyDescent="0.25">
      <c r="A1814" s="224">
        <v>2801010022</v>
      </c>
      <c r="B1814" s="224" t="s">
        <v>2168</v>
      </c>
      <c r="C1814" s="224" t="s">
        <v>1217</v>
      </c>
      <c r="D1814" s="224" t="s">
        <v>800</v>
      </c>
      <c r="E1814" s="225">
        <v>1.818E-4</v>
      </c>
    </row>
    <row r="1815" spans="1:5" x14ac:dyDescent="0.25">
      <c r="A1815" s="222">
        <v>2801010023</v>
      </c>
      <c r="B1815" s="222" t="s">
        <v>2169</v>
      </c>
      <c r="C1815" s="222" t="s">
        <v>1217</v>
      </c>
      <c r="D1815" s="222" t="s">
        <v>800</v>
      </c>
      <c r="E1815" s="223">
        <v>1.9900000000000001E-4</v>
      </c>
    </row>
    <row r="1816" spans="1:5" x14ac:dyDescent="0.25">
      <c r="A1816" s="224">
        <v>2801010024</v>
      </c>
      <c r="B1816" s="224" t="s">
        <v>2170</v>
      </c>
      <c r="C1816" s="224" t="s">
        <v>1217</v>
      </c>
      <c r="D1816" s="224" t="s">
        <v>800</v>
      </c>
      <c r="E1816" s="225">
        <v>2.0000000000000001E-4</v>
      </c>
    </row>
    <row r="1817" spans="1:5" x14ac:dyDescent="0.25">
      <c r="A1817" s="222">
        <v>2801010025</v>
      </c>
      <c r="B1817" s="222" t="s">
        <v>2171</v>
      </c>
      <c r="C1817" s="222" t="s">
        <v>1217</v>
      </c>
      <c r="D1817" s="222" t="s">
        <v>800</v>
      </c>
      <c r="E1817" s="223">
        <v>1.94E-4</v>
      </c>
    </row>
    <row r="1818" spans="1:5" x14ac:dyDescent="0.25">
      <c r="A1818" s="224">
        <v>2801010026</v>
      </c>
      <c r="B1818" s="224" t="s">
        <v>2172</v>
      </c>
      <c r="C1818" s="224" t="s">
        <v>1217</v>
      </c>
      <c r="D1818" s="224" t="s">
        <v>800</v>
      </c>
      <c r="E1818" s="225">
        <v>1.94E-4</v>
      </c>
    </row>
    <row r="1819" spans="1:5" x14ac:dyDescent="0.25">
      <c r="A1819" s="222">
        <v>2801010027</v>
      </c>
      <c r="B1819" s="222" t="s">
        <v>3671</v>
      </c>
      <c r="C1819" s="222" t="s">
        <v>1217</v>
      </c>
      <c r="D1819" s="222" t="s">
        <v>800</v>
      </c>
      <c r="E1819" s="223">
        <v>6.9749999999999999E-4</v>
      </c>
    </row>
    <row r="1820" spans="1:5" x14ac:dyDescent="0.25">
      <c r="A1820" s="224">
        <v>2801010028</v>
      </c>
      <c r="B1820" s="224" t="s">
        <v>3672</v>
      </c>
      <c r="C1820" s="224" t="s">
        <v>1217</v>
      </c>
      <c r="D1820" s="224" t="s">
        <v>800</v>
      </c>
      <c r="E1820" s="225">
        <v>6.5600000000000001E-4</v>
      </c>
    </row>
    <row r="1821" spans="1:5" x14ac:dyDescent="0.25">
      <c r="A1821" s="222">
        <v>2801010029</v>
      </c>
      <c r="B1821" s="222" t="s">
        <v>3673</v>
      </c>
      <c r="C1821" s="222" t="s">
        <v>1217</v>
      </c>
      <c r="D1821" s="222" t="s">
        <v>800</v>
      </c>
      <c r="E1821" s="223">
        <v>6.4749999999999996E-4</v>
      </c>
    </row>
    <row r="1822" spans="1:5" x14ac:dyDescent="0.25">
      <c r="A1822" s="224">
        <v>2801010030</v>
      </c>
      <c r="B1822" s="224" t="s">
        <v>3674</v>
      </c>
      <c r="C1822" s="224" t="s">
        <v>1217</v>
      </c>
      <c r="D1822" s="224" t="s">
        <v>800</v>
      </c>
      <c r="E1822" s="225">
        <v>2.656E-4</v>
      </c>
    </row>
    <row r="1823" spans="1:5" x14ac:dyDescent="0.25">
      <c r="A1823" s="222">
        <v>2801010031</v>
      </c>
      <c r="B1823" s="222" t="s">
        <v>9987</v>
      </c>
      <c r="C1823" s="222" t="s">
        <v>1217</v>
      </c>
      <c r="D1823" s="222" t="s">
        <v>800</v>
      </c>
      <c r="E1823" s="223">
        <v>1.2922999999999999E-3</v>
      </c>
    </row>
    <row r="1824" spans="1:5" x14ac:dyDescent="0.25">
      <c r="A1824" s="224">
        <v>2801010032</v>
      </c>
      <c r="B1824" s="224" t="s">
        <v>3675</v>
      </c>
      <c r="C1824" s="224" t="s">
        <v>1217</v>
      </c>
      <c r="D1824" s="224" t="s">
        <v>800</v>
      </c>
      <c r="E1824" s="225">
        <v>2.656E-4</v>
      </c>
    </row>
    <row r="1825" spans="1:5" x14ac:dyDescent="0.25">
      <c r="A1825" s="222">
        <v>2801010033</v>
      </c>
      <c r="B1825" s="222" t="s">
        <v>3676</v>
      </c>
      <c r="C1825" s="222" t="s">
        <v>1217</v>
      </c>
      <c r="D1825" s="222" t="s">
        <v>800</v>
      </c>
      <c r="E1825" s="223">
        <v>1.953E-4</v>
      </c>
    </row>
    <row r="1826" spans="1:5" x14ac:dyDescent="0.25">
      <c r="A1826" s="224">
        <v>2801010034</v>
      </c>
      <c r="B1826" s="224" t="s">
        <v>3677</v>
      </c>
      <c r="C1826" s="224" t="s">
        <v>1217</v>
      </c>
      <c r="D1826" s="224" t="s">
        <v>800</v>
      </c>
      <c r="E1826" s="225">
        <v>2.9589999999999998E-4</v>
      </c>
    </row>
    <row r="1827" spans="1:5" x14ac:dyDescent="0.25">
      <c r="A1827" s="222">
        <v>2801010035</v>
      </c>
      <c r="B1827" s="222" t="s">
        <v>3678</v>
      </c>
      <c r="C1827" s="222" t="s">
        <v>1217</v>
      </c>
      <c r="D1827" s="222" t="s">
        <v>800</v>
      </c>
      <c r="E1827" s="223">
        <v>5.6240000000000001E-4</v>
      </c>
    </row>
    <row r="1828" spans="1:5" x14ac:dyDescent="0.25">
      <c r="A1828" s="224">
        <v>2801010036</v>
      </c>
      <c r="B1828" s="224" t="s">
        <v>3679</v>
      </c>
      <c r="C1828" s="224" t="s">
        <v>1217</v>
      </c>
      <c r="D1828" s="224" t="s">
        <v>800</v>
      </c>
      <c r="E1828" s="225">
        <v>1.3689999999999999E-4</v>
      </c>
    </row>
    <row r="1829" spans="1:5" x14ac:dyDescent="0.25">
      <c r="A1829" s="222">
        <v>2801010037</v>
      </c>
      <c r="B1829" s="222" t="s">
        <v>3680</v>
      </c>
      <c r="C1829" s="222" t="s">
        <v>1217</v>
      </c>
      <c r="D1829" s="222" t="s">
        <v>800</v>
      </c>
      <c r="E1829" s="223">
        <v>7.2820000000000003E-4</v>
      </c>
    </row>
    <row r="1830" spans="1:5" x14ac:dyDescent="0.25">
      <c r="A1830" s="224">
        <v>2801010038</v>
      </c>
      <c r="B1830" s="224" t="s">
        <v>3681</v>
      </c>
      <c r="C1830" s="224" t="s">
        <v>1217</v>
      </c>
      <c r="D1830" s="224" t="s">
        <v>800</v>
      </c>
      <c r="E1830" s="225">
        <v>3.4840000000000001E-4</v>
      </c>
    </row>
    <row r="1831" spans="1:5" x14ac:dyDescent="0.25">
      <c r="A1831" s="222">
        <v>2801010039</v>
      </c>
      <c r="B1831" s="222" t="s">
        <v>7506</v>
      </c>
      <c r="C1831" s="222" t="s">
        <v>1217</v>
      </c>
      <c r="D1831" s="222" t="s">
        <v>800</v>
      </c>
      <c r="E1831" s="223">
        <v>1.3770000000000001E-4</v>
      </c>
    </row>
    <row r="1832" spans="1:5" x14ac:dyDescent="0.25">
      <c r="A1832" s="224">
        <v>2801010040</v>
      </c>
      <c r="B1832" s="224" t="s">
        <v>7507</v>
      </c>
      <c r="C1832" s="224" t="s">
        <v>1217</v>
      </c>
      <c r="D1832" s="224" t="s">
        <v>800</v>
      </c>
      <c r="E1832" s="225">
        <v>1.337E-4</v>
      </c>
    </row>
    <row r="1833" spans="1:5" x14ac:dyDescent="0.25">
      <c r="A1833" s="222">
        <v>2801010041</v>
      </c>
      <c r="B1833" s="222" t="s">
        <v>7508</v>
      </c>
      <c r="C1833" s="222" t="s">
        <v>1217</v>
      </c>
      <c r="D1833" s="222" t="s">
        <v>800</v>
      </c>
      <c r="E1833" s="223">
        <v>1.3439999999999999E-4</v>
      </c>
    </row>
    <row r="1834" spans="1:5" x14ac:dyDescent="0.25">
      <c r="A1834" s="224">
        <v>2801010042</v>
      </c>
      <c r="B1834" s="224" t="s">
        <v>7509</v>
      </c>
      <c r="C1834" s="224" t="s">
        <v>1217</v>
      </c>
      <c r="D1834" s="224" t="s">
        <v>800</v>
      </c>
      <c r="E1834" s="225">
        <v>1.3449999999999999E-4</v>
      </c>
    </row>
    <row r="1835" spans="1:5" x14ac:dyDescent="0.25">
      <c r="A1835" s="222">
        <v>2801010043</v>
      </c>
      <c r="B1835" s="222" t="s">
        <v>7510</v>
      </c>
      <c r="C1835" s="222" t="s">
        <v>1217</v>
      </c>
      <c r="D1835" s="222" t="s">
        <v>800</v>
      </c>
      <c r="E1835" s="223">
        <v>1.3449999999999999E-4</v>
      </c>
    </row>
    <row r="1836" spans="1:5" x14ac:dyDescent="0.25">
      <c r="A1836" s="224">
        <v>2801010044</v>
      </c>
      <c r="B1836" s="224" t="s">
        <v>7511</v>
      </c>
      <c r="C1836" s="224" t="s">
        <v>1217</v>
      </c>
      <c r="D1836" s="224" t="s">
        <v>800</v>
      </c>
      <c r="E1836" s="225">
        <v>1.34E-4</v>
      </c>
    </row>
    <row r="1837" spans="1:5" x14ac:dyDescent="0.25">
      <c r="A1837" s="222">
        <v>2801010045</v>
      </c>
      <c r="B1837" s="222" t="s">
        <v>7512</v>
      </c>
      <c r="C1837" s="222" t="s">
        <v>1217</v>
      </c>
      <c r="D1837" s="222" t="s">
        <v>800</v>
      </c>
      <c r="E1837" s="223">
        <v>1.3009999999999999E-4</v>
      </c>
    </row>
    <row r="1838" spans="1:5" x14ac:dyDescent="0.25">
      <c r="A1838" s="224">
        <v>2801010046</v>
      </c>
      <c r="B1838" s="224" t="s">
        <v>7513</v>
      </c>
      <c r="C1838" s="224" t="s">
        <v>1217</v>
      </c>
      <c r="D1838" s="224" t="s">
        <v>800</v>
      </c>
      <c r="E1838" s="225">
        <v>6.4622000000000004E-3</v>
      </c>
    </row>
    <row r="1839" spans="1:5" x14ac:dyDescent="0.25">
      <c r="A1839" s="222">
        <v>2801010047</v>
      </c>
      <c r="B1839" s="222" t="s">
        <v>8090</v>
      </c>
      <c r="C1839" s="222" t="s">
        <v>1217</v>
      </c>
      <c r="D1839" s="222" t="s">
        <v>800</v>
      </c>
      <c r="E1839" s="223">
        <v>1.7859E-3</v>
      </c>
    </row>
    <row r="1840" spans="1:5" x14ac:dyDescent="0.25">
      <c r="A1840" s="224">
        <v>2801010048</v>
      </c>
      <c r="B1840" s="224" t="s">
        <v>7514</v>
      </c>
      <c r="C1840" s="224" t="s">
        <v>1217</v>
      </c>
      <c r="D1840" s="224" t="s">
        <v>800</v>
      </c>
      <c r="E1840" s="225">
        <v>1.7914999999999999E-3</v>
      </c>
    </row>
    <row r="1841" spans="1:5" x14ac:dyDescent="0.25">
      <c r="A1841" s="222">
        <v>2801010049</v>
      </c>
      <c r="B1841" s="222" t="s">
        <v>7515</v>
      </c>
      <c r="C1841" s="222" t="s">
        <v>1217</v>
      </c>
      <c r="D1841" s="222" t="s">
        <v>800</v>
      </c>
      <c r="E1841" s="223">
        <v>1.7776000000000001E-3</v>
      </c>
    </row>
    <row r="1842" spans="1:5" x14ac:dyDescent="0.25">
      <c r="A1842" s="224">
        <v>2801020001</v>
      </c>
      <c r="B1842" s="224" t="s">
        <v>2173</v>
      </c>
      <c r="C1842" s="224" t="s">
        <v>1217</v>
      </c>
      <c r="D1842" s="224" t="s">
        <v>800</v>
      </c>
      <c r="E1842" s="225">
        <v>1.4999999999999999E-2</v>
      </c>
    </row>
    <row r="1843" spans="1:5" x14ac:dyDescent="0.25">
      <c r="A1843" s="222">
        <v>2801020002</v>
      </c>
      <c r="B1843" s="222" t="s">
        <v>2174</v>
      </c>
      <c r="C1843" s="222" t="s">
        <v>1217</v>
      </c>
      <c r="D1843" s="222" t="s">
        <v>800</v>
      </c>
      <c r="E1843" s="223">
        <v>2.0199999999999999E-2</v>
      </c>
    </row>
    <row r="1844" spans="1:5" x14ac:dyDescent="0.25">
      <c r="A1844" s="224">
        <v>2801020003</v>
      </c>
      <c r="B1844" s="224" t="s">
        <v>2175</v>
      </c>
      <c r="C1844" s="224" t="s">
        <v>1217</v>
      </c>
      <c r="D1844" s="224" t="s">
        <v>800</v>
      </c>
      <c r="E1844" s="225">
        <v>3.1699999999999999E-2</v>
      </c>
    </row>
    <row r="1845" spans="1:5" x14ac:dyDescent="0.25">
      <c r="A1845" s="222">
        <v>2801020004</v>
      </c>
      <c r="B1845" s="222" t="s">
        <v>2176</v>
      </c>
      <c r="C1845" s="222" t="s">
        <v>1217</v>
      </c>
      <c r="D1845" s="222" t="s">
        <v>800</v>
      </c>
      <c r="E1845" s="223">
        <v>8.5999999999999993E-2</v>
      </c>
    </row>
    <row r="1846" spans="1:5" x14ac:dyDescent="0.25">
      <c r="A1846" s="224">
        <v>2801020005</v>
      </c>
      <c r="B1846" s="224" t="s">
        <v>2177</v>
      </c>
      <c r="C1846" s="224" t="s">
        <v>1217</v>
      </c>
      <c r="D1846" s="224" t="s">
        <v>800</v>
      </c>
      <c r="E1846" s="225">
        <v>1.7999999999999999E-2</v>
      </c>
    </row>
    <row r="1847" spans="1:5" x14ac:dyDescent="0.25">
      <c r="A1847" s="222">
        <v>2801020006</v>
      </c>
      <c r="B1847" s="222" t="s">
        <v>2178</v>
      </c>
      <c r="C1847" s="222" t="s">
        <v>1217</v>
      </c>
      <c r="D1847" s="222" t="s">
        <v>800</v>
      </c>
      <c r="E1847" s="223">
        <v>1.52E-2</v>
      </c>
    </row>
    <row r="1848" spans="1:5" x14ac:dyDescent="0.25">
      <c r="A1848" s="224">
        <v>2801020007</v>
      </c>
      <c r="B1848" s="224" t="s">
        <v>2179</v>
      </c>
      <c r="C1848" s="224" t="s">
        <v>1217</v>
      </c>
      <c r="D1848" s="224" t="s">
        <v>800</v>
      </c>
      <c r="E1848" s="225">
        <v>1.5599999999999999E-2</v>
      </c>
    </row>
    <row r="1849" spans="1:5" x14ac:dyDescent="0.25">
      <c r="A1849" s="222">
        <v>2801020008</v>
      </c>
      <c r="B1849" s="222" t="s">
        <v>2180</v>
      </c>
      <c r="C1849" s="222" t="s">
        <v>1217</v>
      </c>
      <c r="D1849" s="222" t="s">
        <v>800</v>
      </c>
      <c r="E1849" s="223">
        <v>1.3599999999999999E-2</v>
      </c>
    </row>
    <row r="1850" spans="1:5" x14ac:dyDescent="0.25">
      <c r="A1850" s="224">
        <v>2801020009</v>
      </c>
      <c r="B1850" s="224" t="s">
        <v>2181</v>
      </c>
      <c r="C1850" s="224" t="s">
        <v>1217</v>
      </c>
      <c r="D1850" s="224" t="s">
        <v>800</v>
      </c>
      <c r="E1850" s="225">
        <v>1.3599999999999999E-2</v>
      </c>
    </row>
    <row r="1851" spans="1:5" x14ac:dyDescent="0.25">
      <c r="A1851" s="222">
        <v>2801020010</v>
      </c>
      <c r="B1851" s="222" t="s">
        <v>2182</v>
      </c>
      <c r="C1851" s="222" t="s">
        <v>1217</v>
      </c>
      <c r="D1851" s="222" t="s">
        <v>800</v>
      </c>
      <c r="E1851" s="223">
        <v>1.8020000000000001E-2</v>
      </c>
    </row>
    <row r="1852" spans="1:5" x14ac:dyDescent="0.25">
      <c r="A1852" s="224">
        <v>2801020011</v>
      </c>
      <c r="B1852" s="224" t="s">
        <v>2183</v>
      </c>
      <c r="C1852" s="224" t="s">
        <v>1217</v>
      </c>
      <c r="D1852" s="224" t="s">
        <v>800</v>
      </c>
      <c r="E1852" s="225">
        <v>1.78E-2</v>
      </c>
    </row>
    <row r="1853" spans="1:5" x14ac:dyDescent="0.25">
      <c r="A1853" s="222">
        <v>2801020012</v>
      </c>
      <c r="B1853" s="222" t="s">
        <v>2184</v>
      </c>
      <c r="C1853" s="222" t="s">
        <v>1217</v>
      </c>
      <c r="D1853" s="222" t="s">
        <v>800</v>
      </c>
      <c r="E1853" s="223">
        <v>2.06E-2</v>
      </c>
    </row>
    <row r="1854" spans="1:5" x14ac:dyDescent="0.25">
      <c r="A1854" s="224">
        <v>2801020013</v>
      </c>
      <c r="B1854" s="224" t="s">
        <v>2185</v>
      </c>
      <c r="C1854" s="224" t="s">
        <v>1217</v>
      </c>
      <c r="D1854" s="224" t="s">
        <v>800</v>
      </c>
      <c r="E1854" s="225">
        <v>1.95E-2</v>
      </c>
    </row>
    <row r="1855" spans="1:5" x14ac:dyDescent="0.25">
      <c r="A1855" s="222">
        <v>2801020014</v>
      </c>
      <c r="B1855" s="222" t="s">
        <v>4291</v>
      </c>
      <c r="C1855" s="222" t="s">
        <v>1217</v>
      </c>
      <c r="D1855" s="222" t="s">
        <v>800</v>
      </c>
      <c r="E1855" s="223">
        <v>0.03</v>
      </c>
    </row>
    <row r="1856" spans="1:5" x14ac:dyDescent="0.25">
      <c r="A1856" s="224">
        <v>2801020015</v>
      </c>
      <c r="B1856" s="224" t="s">
        <v>7516</v>
      </c>
      <c r="C1856" s="224" t="s">
        <v>1217</v>
      </c>
      <c r="D1856" s="224" t="s">
        <v>800</v>
      </c>
      <c r="E1856" s="225">
        <v>1.5800000000000002E-2</v>
      </c>
    </row>
    <row r="1857" spans="1:5" x14ac:dyDescent="0.25">
      <c r="A1857" s="222">
        <v>2801020016</v>
      </c>
      <c r="B1857" s="222" t="s">
        <v>7517</v>
      </c>
      <c r="C1857" s="222" t="s">
        <v>1217</v>
      </c>
      <c r="D1857" s="222" t="s">
        <v>800</v>
      </c>
      <c r="E1857" s="223">
        <v>1.2E-2</v>
      </c>
    </row>
    <row r="1858" spans="1:5" x14ac:dyDescent="0.25">
      <c r="A1858" s="224">
        <v>2801020017</v>
      </c>
      <c r="B1858" s="224" t="s">
        <v>7518</v>
      </c>
      <c r="C1858" s="224" t="s">
        <v>1217</v>
      </c>
      <c r="D1858" s="224" t="s">
        <v>800</v>
      </c>
      <c r="E1858" s="225">
        <v>1.2E-2</v>
      </c>
    </row>
    <row r="1859" spans="1:5" x14ac:dyDescent="0.25">
      <c r="A1859" s="222">
        <v>2801020018</v>
      </c>
      <c r="B1859" s="222" t="s">
        <v>7519</v>
      </c>
      <c r="C1859" s="222" t="s">
        <v>1217</v>
      </c>
      <c r="D1859" s="222" t="s">
        <v>800</v>
      </c>
      <c r="E1859" s="223">
        <v>3.0700000000000002E-2</v>
      </c>
    </row>
    <row r="1860" spans="1:5" x14ac:dyDescent="0.25">
      <c r="A1860" s="224">
        <v>2801020019</v>
      </c>
      <c r="B1860" s="224" t="s">
        <v>8421</v>
      </c>
      <c r="C1860" s="224" t="s">
        <v>1217</v>
      </c>
      <c r="D1860" s="224" t="s">
        <v>800</v>
      </c>
      <c r="E1860" s="225">
        <v>1.34E-2</v>
      </c>
    </row>
    <row r="1861" spans="1:5" x14ac:dyDescent="0.25">
      <c r="A1861" s="222">
        <v>2801020020</v>
      </c>
      <c r="B1861" s="222" t="s">
        <v>8422</v>
      </c>
      <c r="C1861" s="222" t="s">
        <v>1217</v>
      </c>
      <c r="D1861" s="222" t="s">
        <v>800</v>
      </c>
      <c r="E1861" s="223">
        <v>1.34E-2</v>
      </c>
    </row>
    <row r="1862" spans="1:5" x14ac:dyDescent="0.25">
      <c r="A1862" s="224">
        <v>2801020021</v>
      </c>
      <c r="B1862" s="224" t="s">
        <v>13014</v>
      </c>
      <c r="C1862" s="224" t="s">
        <v>1217</v>
      </c>
      <c r="D1862" s="224" t="s">
        <v>800</v>
      </c>
      <c r="E1862" s="225">
        <v>1.35E-2</v>
      </c>
    </row>
    <row r="1863" spans="1:5" x14ac:dyDescent="0.25">
      <c r="A1863" s="222">
        <v>2801020022</v>
      </c>
      <c r="B1863" s="222" t="s">
        <v>13015</v>
      </c>
      <c r="C1863" s="222" t="s">
        <v>1217</v>
      </c>
      <c r="D1863" s="222" t="s">
        <v>800</v>
      </c>
      <c r="E1863" s="223">
        <v>1.35E-2</v>
      </c>
    </row>
    <row r="1864" spans="1:5" x14ac:dyDescent="0.25">
      <c r="A1864" s="224">
        <v>2801030001</v>
      </c>
      <c r="B1864" s="224" t="s">
        <v>2186</v>
      </c>
      <c r="C1864" s="224" t="s">
        <v>1217</v>
      </c>
      <c r="D1864" s="224" t="s">
        <v>800</v>
      </c>
      <c r="E1864" s="225">
        <v>2.15E-3</v>
      </c>
    </row>
    <row r="1865" spans="1:5" x14ac:dyDescent="0.25">
      <c r="A1865" s="222">
        <v>2801030003</v>
      </c>
      <c r="B1865" s="222" t="s">
        <v>2187</v>
      </c>
      <c r="C1865" s="222" t="s">
        <v>1217</v>
      </c>
      <c r="D1865" s="222" t="s">
        <v>800</v>
      </c>
      <c r="E1865" s="223">
        <v>2.0569999999999998E-3</v>
      </c>
    </row>
    <row r="1866" spans="1:5" x14ac:dyDescent="0.25">
      <c r="A1866" s="224">
        <v>2801030004</v>
      </c>
      <c r="B1866" s="224" t="s">
        <v>2188</v>
      </c>
      <c r="C1866" s="224" t="s">
        <v>1217</v>
      </c>
      <c r="D1866" s="224" t="s">
        <v>800</v>
      </c>
      <c r="E1866" s="225">
        <v>2.14E-3</v>
      </c>
    </row>
    <row r="1867" spans="1:5" x14ac:dyDescent="0.25">
      <c r="A1867" s="222">
        <v>2801030005</v>
      </c>
      <c r="B1867" s="222" t="s">
        <v>2189</v>
      </c>
      <c r="C1867" s="222" t="s">
        <v>1217</v>
      </c>
      <c r="D1867" s="222" t="s">
        <v>800</v>
      </c>
      <c r="E1867" s="223">
        <v>2.14E-3</v>
      </c>
    </row>
    <row r="1868" spans="1:5" x14ac:dyDescent="0.25">
      <c r="A1868" s="224">
        <v>2801030007</v>
      </c>
      <c r="B1868" s="224" t="s">
        <v>2190</v>
      </c>
      <c r="C1868" s="224" t="s">
        <v>1217</v>
      </c>
      <c r="D1868" s="224" t="s">
        <v>800</v>
      </c>
      <c r="E1868" s="225">
        <v>2.1320000000000002E-3</v>
      </c>
    </row>
    <row r="1869" spans="1:5" x14ac:dyDescent="0.25">
      <c r="A1869" s="222">
        <v>2801030008</v>
      </c>
      <c r="B1869" s="222" t="s">
        <v>3682</v>
      </c>
      <c r="C1869" s="222" t="s">
        <v>1217</v>
      </c>
      <c r="D1869" s="222" t="s">
        <v>800</v>
      </c>
      <c r="E1869" s="223">
        <v>1.2796999999999999E-3</v>
      </c>
    </row>
    <row r="1870" spans="1:5" x14ac:dyDescent="0.25">
      <c r="A1870" s="224">
        <v>2801030009</v>
      </c>
      <c r="B1870" s="224" t="s">
        <v>3683</v>
      </c>
      <c r="C1870" s="224" t="s">
        <v>1217</v>
      </c>
      <c r="D1870" s="224" t="s">
        <v>800</v>
      </c>
      <c r="E1870" s="225">
        <v>2.1435999999999998E-3</v>
      </c>
    </row>
    <row r="1871" spans="1:5" x14ac:dyDescent="0.25">
      <c r="A1871" s="222">
        <v>2801030010</v>
      </c>
      <c r="B1871" s="222" t="s">
        <v>3684</v>
      </c>
      <c r="C1871" s="222" t="s">
        <v>1217</v>
      </c>
      <c r="D1871" s="222" t="s">
        <v>800</v>
      </c>
      <c r="E1871" s="223">
        <v>2.0045000000000002E-3</v>
      </c>
    </row>
    <row r="1872" spans="1:5" x14ac:dyDescent="0.25">
      <c r="A1872" s="224">
        <v>2801030011</v>
      </c>
      <c r="B1872" s="224" t="s">
        <v>7520</v>
      </c>
      <c r="C1872" s="224" t="s">
        <v>1217</v>
      </c>
      <c r="D1872" s="224" t="s">
        <v>800</v>
      </c>
      <c r="E1872" s="225">
        <v>2.4520000000000002E-3</v>
      </c>
    </row>
    <row r="1873" spans="1:5" x14ac:dyDescent="0.25">
      <c r="A1873" s="222">
        <v>2801040001</v>
      </c>
      <c r="B1873" s="222" t="s">
        <v>9988</v>
      </c>
      <c r="C1873" s="222" t="s">
        <v>1217</v>
      </c>
      <c r="D1873" s="222" t="s">
        <v>800</v>
      </c>
      <c r="E1873" s="223">
        <v>0</v>
      </c>
    </row>
    <row r="1874" spans="1:5" x14ac:dyDescent="0.25">
      <c r="A1874" s="224">
        <v>2801040014</v>
      </c>
      <c r="B1874" s="224" t="s">
        <v>2191</v>
      </c>
      <c r="C1874" s="224" t="s">
        <v>1217</v>
      </c>
      <c r="D1874" s="224" t="s">
        <v>800</v>
      </c>
      <c r="E1874" s="225">
        <v>0</v>
      </c>
    </row>
    <row r="1875" spans="1:5" x14ac:dyDescent="0.25">
      <c r="A1875" s="222">
        <v>2801040016</v>
      </c>
      <c r="B1875" s="222" t="s">
        <v>2192</v>
      </c>
      <c r="C1875" s="222" t="s">
        <v>1217</v>
      </c>
      <c r="D1875" s="222" t="s">
        <v>800</v>
      </c>
      <c r="E1875" s="223">
        <v>0</v>
      </c>
    </row>
    <row r="1876" spans="1:5" x14ac:dyDescent="0.25">
      <c r="A1876" s="224">
        <v>2801040017</v>
      </c>
      <c r="B1876" s="224" t="s">
        <v>2193</v>
      </c>
      <c r="C1876" s="224" t="s">
        <v>1217</v>
      </c>
      <c r="D1876" s="224" t="s">
        <v>800</v>
      </c>
      <c r="E1876" s="225">
        <v>0</v>
      </c>
    </row>
    <row r="1877" spans="1:5" x14ac:dyDescent="0.25">
      <c r="A1877" s="222">
        <v>2801040018</v>
      </c>
      <c r="B1877" s="222" t="s">
        <v>2194</v>
      </c>
      <c r="C1877" s="222" t="s">
        <v>1217</v>
      </c>
      <c r="D1877" s="222" t="s">
        <v>800</v>
      </c>
      <c r="E1877" s="223">
        <v>0</v>
      </c>
    </row>
    <row r="1878" spans="1:5" x14ac:dyDescent="0.25">
      <c r="A1878" s="224">
        <v>2801040019</v>
      </c>
      <c r="B1878" s="224" t="s">
        <v>7521</v>
      </c>
      <c r="C1878" s="224" t="s">
        <v>1217</v>
      </c>
      <c r="D1878" s="224" t="s">
        <v>800</v>
      </c>
      <c r="E1878" s="225">
        <v>0</v>
      </c>
    </row>
    <row r="1879" spans="1:5" x14ac:dyDescent="0.25">
      <c r="A1879" s="222">
        <v>2801040020</v>
      </c>
      <c r="B1879" s="222" t="s">
        <v>8423</v>
      </c>
      <c r="C1879" s="222" t="s">
        <v>1217</v>
      </c>
      <c r="D1879" s="222" t="s">
        <v>800</v>
      </c>
      <c r="E1879" s="223">
        <v>0</v>
      </c>
    </row>
    <row r="1880" spans="1:5" x14ac:dyDescent="0.25">
      <c r="A1880" s="224">
        <v>2801050004</v>
      </c>
      <c r="B1880" s="224" t="s">
        <v>2195</v>
      </c>
      <c r="C1880" s="224" t="s">
        <v>1226</v>
      </c>
      <c r="D1880" s="224" t="s">
        <v>800</v>
      </c>
      <c r="E1880" s="225">
        <v>0</v>
      </c>
    </row>
    <row r="1881" spans="1:5" x14ac:dyDescent="0.25">
      <c r="A1881" s="222">
        <v>2801050005</v>
      </c>
      <c r="B1881" s="222" t="s">
        <v>2196</v>
      </c>
      <c r="C1881" s="222" t="s">
        <v>1226</v>
      </c>
      <c r="D1881" s="222" t="s">
        <v>800</v>
      </c>
      <c r="E1881" s="223">
        <v>0</v>
      </c>
    </row>
    <row r="1882" spans="1:5" x14ac:dyDescent="0.25">
      <c r="A1882" s="224">
        <v>2801050006</v>
      </c>
      <c r="B1882" s="224" t="s">
        <v>2197</v>
      </c>
      <c r="C1882" s="224" t="s">
        <v>1226</v>
      </c>
      <c r="D1882" s="224" t="s">
        <v>800</v>
      </c>
      <c r="E1882" s="225">
        <v>0</v>
      </c>
    </row>
    <row r="1883" spans="1:5" x14ac:dyDescent="0.25">
      <c r="A1883" s="222">
        <v>2801050010</v>
      </c>
      <c r="B1883" s="222" t="s">
        <v>2198</v>
      </c>
      <c r="C1883" s="222" t="s">
        <v>1226</v>
      </c>
      <c r="D1883" s="222" t="s">
        <v>800</v>
      </c>
      <c r="E1883" s="223">
        <v>0</v>
      </c>
    </row>
    <row r="1884" spans="1:5" x14ac:dyDescent="0.25">
      <c r="A1884" s="224">
        <v>2801050013</v>
      </c>
      <c r="B1884" s="224" t="s">
        <v>2199</v>
      </c>
      <c r="C1884" s="224" t="s">
        <v>1226</v>
      </c>
      <c r="D1884" s="224" t="s">
        <v>800</v>
      </c>
      <c r="E1884" s="225">
        <v>0</v>
      </c>
    </row>
    <row r="1885" spans="1:5" x14ac:dyDescent="0.25">
      <c r="A1885" s="222">
        <v>2801050014</v>
      </c>
      <c r="B1885" s="222" t="s">
        <v>2200</v>
      </c>
      <c r="C1885" s="222" t="s">
        <v>1226</v>
      </c>
      <c r="D1885" s="222" t="s">
        <v>800</v>
      </c>
      <c r="E1885" s="223">
        <v>0</v>
      </c>
    </row>
    <row r="1886" spans="1:5" x14ac:dyDescent="0.25">
      <c r="A1886" s="224">
        <v>2801050015</v>
      </c>
      <c r="B1886" s="224" t="s">
        <v>2201</v>
      </c>
      <c r="C1886" s="224" t="s">
        <v>1226</v>
      </c>
      <c r="D1886" s="224" t="s">
        <v>800</v>
      </c>
      <c r="E1886" s="225">
        <v>0</v>
      </c>
    </row>
    <row r="1887" spans="1:5" x14ac:dyDescent="0.25">
      <c r="A1887" s="222">
        <v>2801050017</v>
      </c>
      <c r="B1887" s="222" t="s">
        <v>2202</v>
      </c>
      <c r="C1887" s="222" t="s">
        <v>1226</v>
      </c>
      <c r="D1887" s="222" t="s">
        <v>800</v>
      </c>
      <c r="E1887" s="223">
        <v>0</v>
      </c>
    </row>
    <row r="1888" spans="1:5" x14ac:dyDescent="0.25">
      <c r="A1888" s="224">
        <v>2801050019</v>
      </c>
      <c r="B1888" s="224" t="s">
        <v>2203</v>
      </c>
      <c r="C1888" s="224" t="s">
        <v>1226</v>
      </c>
      <c r="D1888" s="224" t="s">
        <v>800</v>
      </c>
      <c r="E1888" s="225">
        <v>0</v>
      </c>
    </row>
    <row r="1889" spans="1:5" x14ac:dyDescent="0.25">
      <c r="A1889" s="222">
        <v>2801050021</v>
      </c>
      <c r="B1889" s="222" t="s">
        <v>2204</v>
      </c>
      <c r="C1889" s="222" t="s">
        <v>1226</v>
      </c>
      <c r="D1889" s="222" t="s">
        <v>800</v>
      </c>
      <c r="E1889" s="223">
        <v>0</v>
      </c>
    </row>
    <row r="1890" spans="1:5" x14ac:dyDescent="0.25">
      <c r="A1890" s="224">
        <v>2801050023</v>
      </c>
      <c r="B1890" s="224" t="s">
        <v>2205</v>
      </c>
      <c r="C1890" s="224" t="s">
        <v>1226</v>
      </c>
      <c r="D1890" s="224" t="s">
        <v>800</v>
      </c>
      <c r="E1890" s="225">
        <v>0</v>
      </c>
    </row>
    <row r="1891" spans="1:5" x14ac:dyDescent="0.25">
      <c r="A1891" s="222">
        <v>2801050025</v>
      </c>
      <c r="B1891" s="222" t="s">
        <v>2206</v>
      </c>
      <c r="C1891" s="222" t="s">
        <v>1226</v>
      </c>
      <c r="D1891" s="222" t="s">
        <v>800</v>
      </c>
      <c r="E1891" s="223">
        <v>0</v>
      </c>
    </row>
    <row r="1892" spans="1:5" x14ac:dyDescent="0.25">
      <c r="A1892" s="224">
        <v>2801050027</v>
      </c>
      <c r="B1892" s="224" t="s">
        <v>2207</v>
      </c>
      <c r="C1892" s="224" t="s">
        <v>1226</v>
      </c>
      <c r="D1892" s="224" t="s">
        <v>800</v>
      </c>
      <c r="E1892" s="225">
        <v>0</v>
      </c>
    </row>
    <row r="1893" spans="1:5" x14ac:dyDescent="0.25">
      <c r="A1893" s="222">
        <v>2801050034</v>
      </c>
      <c r="B1893" s="222" t="s">
        <v>2208</v>
      </c>
      <c r="C1893" s="222" t="s">
        <v>1226</v>
      </c>
      <c r="D1893" s="222" t="s">
        <v>800</v>
      </c>
      <c r="E1893" s="223">
        <v>57.44</v>
      </c>
    </row>
    <row r="1894" spans="1:5" x14ac:dyDescent="0.25">
      <c r="A1894" s="224">
        <v>2801050035</v>
      </c>
      <c r="B1894" s="224" t="s">
        <v>2209</v>
      </c>
      <c r="C1894" s="224" t="s">
        <v>1226</v>
      </c>
      <c r="D1894" s="224" t="s">
        <v>800</v>
      </c>
      <c r="E1894" s="225">
        <v>58.54</v>
      </c>
    </row>
    <row r="1895" spans="1:5" x14ac:dyDescent="0.25">
      <c r="A1895" s="222">
        <v>2801050038</v>
      </c>
      <c r="B1895" s="222" t="s">
        <v>2210</v>
      </c>
      <c r="C1895" s="222" t="s">
        <v>1226</v>
      </c>
      <c r="D1895" s="222" t="s">
        <v>800</v>
      </c>
      <c r="E1895" s="223">
        <v>0</v>
      </c>
    </row>
    <row r="1896" spans="1:5" x14ac:dyDescent="0.25">
      <c r="A1896" s="224">
        <v>2801050039</v>
      </c>
      <c r="B1896" s="224" t="s">
        <v>7522</v>
      </c>
      <c r="C1896" s="224" t="s">
        <v>1226</v>
      </c>
      <c r="D1896" s="224" t="s">
        <v>800</v>
      </c>
      <c r="E1896" s="225">
        <v>0</v>
      </c>
    </row>
    <row r="1897" spans="1:5" x14ac:dyDescent="0.25">
      <c r="A1897" s="222">
        <v>2801050040</v>
      </c>
      <c r="B1897" s="222" t="s">
        <v>7523</v>
      </c>
      <c r="C1897" s="222" t="s">
        <v>1226</v>
      </c>
      <c r="D1897" s="222" t="s">
        <v>800</v>
      </c>
      <c r="E1897" s="223">
        <v>0</v>
      </c>
    </row>
    <row r="1898" spans="1:5" x14ac:dyDescent="0.25">
      <c r="A1898" s="224">
        <v>2801060003</v>
      </c>
      <c r="B1898" s="224" t="s">
        <v>2211</v>
      </c>
      <c r="C1898" s="224" t="s">
        <v>1226</v>
      </c>
      <c r="D1898" s="224" t="s">
        <v>800</v>
      </c>
      <c r="E1898" s="225">
        <v>0</v>
      </c>
    </row>
    <row r="1899" spans="1:5" x14ac:dyDescent="0.25">
      <c r="A1899" s="222">
        <v>2801060005</v>
      </c>
      <c r="B1899" s="222" t="s">
        <v>2212</v>
      </c>
      <c r="C1899" s="222" t="s">
        <v>1226</v>
      </c>
      <c r="D1899" s="222" t="s">
        <v>800</v>
      </c>
      <c r="E1899" s="223">
        <v>0</v>
      </c>
    </row>
    <row r="1900" spans="1:5" x14ac:dyDescent="0.25">
      <c r="A1900" s="224">
        <v>2801060009</v>
      </c>
      <c r="B1900" s="224" t="s">
        <v>2213</v>
      </c>
      <c r="C1900" s="224" t="s">
        <v>1226</v>
      </c>
      <c r="D1900" s="224" t="s">
        <v>800</v>
      </c>
      <c r="E1900" s="225">
        <v>0</v>
      </c>
    </row>
    <row r="1901" spans="1:5" x14ac:dyDescent="0.25">
      <c r="A1901" s="222">
        <v>2801060011</v>
      </c>
      <c r="B1901" s="222" t="s">
        <v>2214</v>
      </c>
      <c r="C1901" s="222" t="s">
        <v>1226</v>
      </c>
      <c r="D1901" s="222" t="s">
        <v>800</v>
      </c>
      <c r="E1901" s="223">
        <v>0</v>
      </c>
    </row>
    <row r="1902" spans="1:5" x14ac:dyDescent="0.25">
      <c r="A1902" s="224">
        <v>2801060013</v>
      </c>
      <c r="B1902" s="224" t="s">
        <v>2215</v>
      </c>
      <c r="C1902" s="224" t="s">
        <v>1226</v>
      </c>
      <c r="D1902" s="224" t="s">
        <v>800</v>
      </c>
      <c r="E1902" s="225">
        <v>0</v>
      </c>
    </row>
    <row r="1903" spans="1:5" x14ac:dyDescent="0.25">
      <c r="A1903" s="222">
        <v>2801060015</v>
      </c>
      <c r="B1903" s="222" t="s">
        <v>2216</v>
      </c>
      <c r="C1903" s="222" t="s">
        <v>1226</v>
      </c>
      <c r="D1903" s="222" t="s">
        <v>800</v>
      </c>
      <c r="E1903" s="223">
        <v>0</v>
      </c>
    </row>
    <row r="1904" spans="1:5" x14ac:dyDescent="0.25">
      <c r="A1904" s="224">
        <v>2801070001</v>
      </c>
      <c r="B1904" s="224" t="s">
        <v>2217</v>
      </c>
      <c r="C1904" s="224" t="s">
        <v>1226</v>
      </c>
      <c r="D1904" s="224" t="s">
        <v>800</v>
      </c>
      <c r="E1904" s="225">
        <v>0</v>
      </c>
    </row>
    <row r="1905" spans="1:5" x14ac:dyDescent="0.25">
      <c r="A1905" s="222">
        <v>2801070005</v>
      </c>
      <c r="B1905" s="222" t="s">
        <v>2218</v>
      </c>
      <c r="C1905" s="222" t="s">
        <v>1226</v>
      </c>
      <c r="D1905" s="222" t="s">
        <v>800</v>
      </c>
      <c r="E1905" s="223">
        <v>0</v>
      </c>
    </row>
    <row r="1906" spans="1:5" x14ac:dyDescent="0.25">
      <c r="A1906" s="224">
        <v>2801080002</v>
      </c>
      <c r="B1906" s="224" t="s">
        <v>2219</v>
      </c>
      <c r="C1906" s="224" t="s">
        <v>1226</v>
      </c>
      <c r="D1906" s="224" t="s">
        <v>800</v>
      </c>
      <c r="E1906" s="225">
        <v>0</v>
      </c>
    </row>
    <row r="1907" spans="1:5" x14ac:dyDescent="0.25">
      <c r="A1907" s="222">
        <v>2801090001</v>
      </c>
      <c r="B1907" s="222" t="s">
        <v>2220</v>
      </c>
      <c r="C1907" s="222" t="s">
        <v>1226</v>
      </c>
      <c r="D1907" s="222" t="s">
        <v>800</v>
      </c>
      <c r="E1907" s="223">
        <v>0</v>
      </c>
    </row>
    <row r="1908" spans="1:5" x14ac:dyDescent="0.25">
      <c r="A1908" s="224">
        <v>2801090003</v>
      </c>
      <c r="B1908" s="224" t="s">
        <v>2221</v>
      </c>
      <c r="C1908" s="224" t="s">
        <v>1226</v>
      </c>
      <c r="D1908" s="224" t="s">
        <v>800</v>
      </c>
      <c r="E1908" s="225">
        <v>0</v>
      </c>
    </row>
    <row r="1909" spans="1:5" x14ac:dyDescent="0.25">
      <c r="A1909" s="222">
        <v>2801090005</v>
      </c>
      <c r="B1909" s="222" t="s">
        <v>2222</v>
      </c>
      <c r="C1909" s="222" t="s">
        <v>1226</v>
      </c>
      <c r="D1909" s="222" t="s">
        <v>800</v>
      </c>
      <c r="E1909" s="223">
        <v>0</v>
      </c>
    </row>
    <row r="1910" spans="1:5" x14ac:dyDescent="0.25">
      <c r="A1910" s="224">
        <v>2801120002</v>
      </c>
      <c r="B1910" s="224" t="s">
        <v>2223</v>
      </c>
      <c r="C1910" s="224" t="s">
        <v>1226</v>
      </c>
      <c r="D1910" s="224" t="s">
        <v>800</v>
      </c>
      <c r="E1910" s="225">
        <v>0</v>
      </c>
    </row>
    <row r="1911" spans="1:5" x14ac:dyDescent="0.25">
      <c r="A1911" s="222">
        <v>2801120003</v>
      </c>
      <c r="B1911" s="222" t="s">
        <v>2224</v>
      </c>
      <c r="C1911" s="222" t="s">
        <v>1226</v>
      </c>
      <c r="D1911" s="222" t="s">
        <v>800</v>
      </c>
      <c r="E1911" s="223">
        <v>0</v>
      </c>
    </row>
    <row r="1912" spans="1:5" x14ac:dyDescent="0.25">
      <c r="A1912" s="224">
        <v>2801130002</v>
      </c>
      <c r="B1912" s="224" t="s">
        <v>2225</v>
      </c>
      <c r="C1912" s="224" t="s">
        <v>1226</v>
      </c>
      <c r="D1912" s="224" t="s">
        <v>800</v>
      </c>
      <c r="E1912" s="225">
        <v>0</v>
      </c>
    </row>
    <row r="1913" spans="1:5" x14ac:dyDescent="0.25">
      <c r="A1913" s="222">
        <v>2801130003</v>
      </c>
      <c r="B1913" s="222" t="s">
        <v>2226</v>
      </c>
      <c r="C1913" s="222" t="s">
        <v>1226</v>
      </c>
      <c r="D1913" s="222" t="s">
        <v>800</v>
      </c>
      <c r="E1913" s="223">
        <v>0</v>
      </c>
    </row>
    <row r="1914" spans="1:5" x14ac:dyDescent="0.25">
      <c r="A1914" s="224">
        <v>2801130008</v>
      </c>
      <c r="B1914" s="224" t="s">
        <v>2227</v>
      </c>
      <c r="C1914" s="224" t="s">
        <v>1226</v>
      </c>
      <c r="D1914" s="224" t="s">
        <v>800</v>
      </c>
      <c r="E1914" s="225">
        <v>0</v>
      </c>
    </row>
    <row r="1915" spans="1:5" x14ac:dyDescent="0.25">
      <c r="A1915" s="222">
        <v>2801140001</v>
      </c>
      <c r="B1915" s="222" t="s">
        <v>3685</v>
      </c>
      <c r="C1915" s="222" t="s">
        <v>1217</v>
      </c>
      <c r="D1915" s="222" t="s">
        <v>801</v>
      </c>
      <c r="E1915" s="223">
        <v>0</v>
      </c>
    </row>
    <row r="1916" spans="1:5" x14ac:dyDescent="0.25">
      <c r="A1916" s="224">
        <v>2801140002</v>
      </c>
      <c r="B1916" s="224" t="s">
        <v>7161</v>
      </c>
      <c r="C1916" s="224" t="s">
        <v>1217</v>
      </c>
      <c r="D1916" s="224" t="s">
        <v>801</v>
      </c>
      <c r="E1916" s="225">
        <v>0</v>
      </c>
    </row>
    <row r="1917" spans="1:5" x14ac:dyDescent="0.25">
      <c r="A1917" s="222">
        <v>2801140003</v>
      </c>
      <c r="B1917" s="222" t="s">
        <v>5068</v>
      </c>
      <c r="C1917" s="222" t="s">
        <v>1217</v>
      </c>
      <c r="D1917" s="222" t="s">
        <v>801</v>
      </c>
      <c r="E1917" s="223">
        <v>0</v>
      </c>
    </row>
    <row r="1918" spans="1:5" x14ac:dyDescent="0.25">
      <c r="A1918" s="224">
        <v>2801140004</v>
      </c>
      <c r="B1918" s="224" t="s">
        <v>3686</v>
      </c>
      <c r="C1918" s="224" t="s">
        <v>1217</v>
      </c>
      <c r="D1918" s="224" t="s">
        <v>801</v>
      </c>
      <c r="E1918" s="225">
        <v>0</v>
      </c>
    </row>
    <row r="1919" spans="1:5" x14ac:dyDescent="0.25">
      <c r="A1919" s="222">
        <v>2801140005</v>
      </c>
      <c r="B1919" s="222" t="s">
        <v>7162</v>
      </c>
      <c r="C1919" s="222" t="s">
        <v>1217</v>
      </c>
      <c r="D1919" s="222" t="s">
        <v>801</v>
      </c>
      <c r="E1919" s="223">
        <v>0</v>
      </c>
    </row>
    <row r="1920" spans="1:5" x14ac:dyDescent="0.25">
      <c r="A1920" s="224">
        <v>2801140006</v>
      </c>
      <c r="B1920" s="224" t="s">
        <v>3688</v>
      </c>
      <c r="C1920" s="224" t="s">
        <v>1217</v>
      </c>
      <c r="D1920" s="224" t="s">
        <v>801</v>
      </c>
      <c r="E1920" s="225">
        <v>0</v>
      </c>
    </row>
    <row r="1921" spans="1:5" x14ac:dyDescent="0.25">
      <c r="A1921" s="222">
        <v>2801140007</v>
      </c>
      <c r="B1921" s="222" t="s">
        <v>3689</v>
      </c>
      <c r="C1921" s="222" t="s">
        <v>1217</v>
      </c>
      <c r="D1921" s="222" t="s">
        <v>801</v>
      </c>
      <c r="E1921" s="223">
        <v>0</v>
      </c>
    </row>
    <row r="1922" spans="1:5" x14ac:dyDescent="0.25">
      <c r="A1922" s="224">
        <v>2801140008</v>
      </c>
      <c r="B1922" s="224" t="s">
        <v>3690</v>
      </c>
      <c r="C1922" s="224" t="s">
        <v>1217</v>
      </c>
      <c r="D1922" s="224" t="s">
        <v>801</v>
      </c>
      <c r="E1922" s="225">
        <v>0</v>
      </c>
    </row>
    <row r="1923" spans="1:5" x14ac:dyDescent="0.25">
      <c r="A1923" s="222">
        <v>2801140009</v>
      </c>
      <c r="B1923" s="222" t="s">
        <v>12600</v>
      </c>
      <c r="C1923" s="222" t="s">
        <v>1217</v>
      </c>
      <c r="D1923" s="222" t="s">
        <v>801</v>
      </c>
      <c r="E1923" s="223">
        <v>0</v>
      </c>
    </row>
    <row r="1924" spans="1:5" x14ac:dyDescent="0.25">
      <c r="A1924" s="224">
        <v>2801150001</v>
      </c>
      <c r="B1924" s="224" t="s">
        <v>3691</v>
      </c>
      <c r="C1924" s="224" t="s">
        <v>1217</v>
      </c>
      <c r="D1924" s="224" t="s">
        <v>801</v>
      </c>
      <c r="E1924" s="225">
        <v>0</v>
      </c>
    </row>
    <row r="1925" spans="1:5" x14ac:dyDescent="0.25">
      <c r="A1925" s="222">
        <v>2801150002</v>
      </c>
      <c r="B1925" s="222" t="s">
        <v>3692</v>
      </c>
      <c r="C1925" s="222" t="s">
        <v>1217</v>
      </c>
      <c r="D1925" s="222" t="s">
        <v>801</v>
      </c>
      <c r="E1925" s="223">
        <v>0</v>
      </c>
    </row>
    <row r="1926" spans="1:5" x14ac:dyDescent="0.25">
      <c r="A1926" s="224">
        <v>2801150003</v>
      </c>
      <c r="B1926" s="224" t="s">
        <v>3693</v>
      </c>
      <c r="C1926" s="224" t="s">
        <v>1217</v>
      </c>
      <c r="D1926" s="224" t="s">
        <v>801</v>
      </c>
      <c r="E1926" s="225">
        <v>0</v>
      </c>
    </row>
    <row r="1927" spans="1:5" x14ac:dyDescent="0.25">
      <c r="A1927" s="222">
        <v>2801160001</v>
      </c>
      <c r="B1927" s="222" t="s">
        <v>5534</v>
      </c>
      <c r="C1927" s="222" t="s">
        <v>1217</v>
      </c>
      <c r="D1927" s="222" t="s">
        <v>801</v>
      </c>
      <c r="E1927" s="223">
        <v>0</v>
      </c>
    </row>
    <row r="1928" spans="1:5" x14ac:dyDescent="0.25">
      <c r="A1928" s="224">
        <v>2801160002</v>
      </c>
      <c r="B1928" s="224" t="s">
        <v>5535</v>
      </c>
      <c r="C1928" s="224" t="s">
        <v>1217</v>
      </c>
      <c r="D1928" s="224" t="s">
        <v>801</v>
      </c>
      <c r="E1928" s="225">
        <v>0</v>
      </c>
    </row>
    <row r="1929" spans="1:5" x14ac:dyDescent="0.25">
      <c r="A1929" s="222">
        <v>2801170001</v>
      </c>
      <c r="B1929" s="222" t="s">
        <v>2228</v>
      </c>
      <c r="C1929" s="222" t="s">
        <v>1226</v>
      </c>
      <c r="D1929" s="222" t="s">
        <v>1102</v>
      </c>
      <c r="E1929" s="223">
        <v>0</v>
      </c>
    </row>
    <row r="1930" spans="1:5" x14ac:dyDescent="0.25">
      <c r="A1930" s="224">
        <v>2801170002</v>
      </c>
      <c r="B1930" s="224" t="s">
        <v>2229</v>
      </c>
      <c r="C1930" s="224" t="s">
        <v>1226</v>
      </c>
      <c r="D1930" s="224" t="s">
        <v>1102</v>
      </c>
      <c r="E1930" s="225">
        <v>0</v>
      </c>
    </row>
    <row r="1931" spans="1:5" x14ac:dyDescent="0.25">
      <c r="A1931" s="222">
        <v>2801180001</v>
      </c>
      <c r="B1931" s="222" t="s">
        <v>5536</v>
      </c>
      <c r="C1931" s="222" t="s">
        <v>1217</v>
      </c>
      <c r="D1931" s="222" t="s">
        <v>800</v>
      </c>
      <c r="E1931" s="223">
        <v>4.7698000000000003E-3</v>
      </c>
    </row>
    <row r="1932" spans="1:5" x14ac:dyDescent="0.25">
      <c r="A1932" s="224">
        <v>2801230009</v>
      </c>
      <c r="B1932" s="224" t="s">
        <v>2230</v>
      </c>
      <c r="C1932" s="224" t="s">
        <v>1100</v>
      </c>
      <c r="D1932" s="224" t="s">
        <v>1102</v>
      </c>
      <c r="E1932" s="225">
        <v>0</v>
      </c>
    </row>
    <row r="1933" spans="1:5" x14ac:dyDescent="0.25">
      <c r="A1933" s="222">
        <v>2801230010</v>
      </c>
      <c r="B1933" s="222" t="s">
        <v>2231</v>
      </c>
      <c r="C1933" s="222" t="s">
        <v>1100</v>
      </c>
      <c r="D1933" s="222" t="s">
        <v>1102</v>
      </c>
      <c r="E1933" s="223">
        <v>0</v>
      </c>
    </row>
    <row r="1934" spans="1:5" x14ac:dyDescent="0.25">
      <c r="A1934" s="224">
        <v>2801230011</v>
      </c>
      <c r="B1934" s="224" t="s">
        <v>2232</v>
      </c>
      <c r="C1934" s="224" t="s">
        <v>1100</v>
      </c>
      <c r="D1934" s="224" t="s">
        <v>1102</v>
      </c>
      <c r="E1934" s="225">
        <v>0</v>
      </c>
    </row>
    <row r="1935" spans="1:5" x14ac:dyDescent="0.25">
      <c r="A1935" s="222">
        <v>2801230013</v>
      </c>
      <c r="B1935" s="222" t="s">
        <v>2233</v>
      </c>
      <c r="C1935" s="222" t="s">
        <v>1100</v>
      </c>
      <c r="D1935" s="222" t="s">
        <v>1102</v>
      </c>
      <c r="E1935" s="223">
        <v>0</v>
      </c>
    </row>
    <row r="1936" spans="1:5" x14ac:dyDescent="0.25">
      <c r="A1936" s="224">
        <v>2801230022</v>
      </c>
      <c r="B1936" s="224" t="s">
        <v>2234</v>
      </c>
      <c r="C1936" s="224" t="s">
        <v>1100</v>
      </c>
      <c r="D1936" s="224" t="s">
        <v>1102</v>
      </c>
      <c r="E1936" s="225">
        <v>0</v>
      </c>
    </row>
    <row r="1937" spans="1:5" x14ac:dyDescent="0.25">
      <c r="A1937" s="222">
        <v>2801230023</v>
      </c>
      <c r="B1937" s="222" t="s">
        <v>2235</v>
      </c>
      <c r="C1937" s="222" t="s">
        <v>1100</v>
      </c>
      <c r="D1937" s="222" t="s">
        <v>1102</v>
      </c>
      <c r="E1937" s="223">
        <v>0</v>
      </c>
    </row>
    <row r="1938" spans="1:5" x14ac:dyDescent="0.25">
      <c r="A1938" s="224">
        <v>2801230024</v>
      </c>
      <c r="B1938" s="224" t="s">
        <v>2236</v>
      </c>
      <c r="C1938" s="224" t="s">
        <v>1100</v>
      </c>
      <c r="D1938" s="224" t="s">
        <v>1102</v>
      </c>
      <c r="E1938" s="225">
        <v>0</v>
      </c>
    </row>
    <row r="1939" spans="1:5" x14ac:dyDescent="0.25">
      <c r="A1939" s="222">
        <v>2801230025</v>
      </c>
      <c r="B1939" s="222" t="s">
        <v>7524</v>
      </c>
      <c r="C1939" s="222" t="s">
        <v>1100</v>
      </c>
      <c r="D1939" s="222" t="s">
        <v>1102</v>
      </c>
      <c r="E1939" s="223">
        <v>0</v>
      </c>
    </row>
    <row r="1940" spans="1:5" x14ac:dyDescent="0.25">
      <c r="A1940" s="224">
        <v>2801230030</v>
      </c>
      <c r="B1940" s="224" t="s">
        <v>2237</v>
      </c>
      <c r="C1940" s="224" t="s">
        <v>1100</v>
      </c>
      <c r="D1940" s="224" t="s">
        <v>1102</v>
      </c>
      <c r="E1940" s="225">
        <v>0</v>
      </c>
    </row>
    <row r="1941" spans="1:5" x14ac:dyDescent="0.25">
      <c r="A1941" s="222">
        <v>2801230031</v>
      </c>
      <c r="B1941" s="222" t="s">
        <v>2238</v>
      </c>
      <c r="C1941" s="222" t="s">
        <v>1100</v>
      </c>
      <c r="D1941" s="222" t="s">
        <v>1102</v>
      </c>
      <c r="E1941" s="223">
        <v>0</v>
      </c>
    </row>
    <row r="1942" spans="1:5" x14ac:dyDescent="0.25">
      <c r="A1942" s="224">
        <v>2801230033</v>
      </c>
      <c r="B1942" s="224" t="s">
        <v>2239</v>
      </c>
      <c r="C1942" s="224" t="s">
        <v>1100</v>
      </c>
      <c r="D1942" s="224" t="s">
        <v>1102</v>
      </c>
      <c r="E1942" s="225">
        <v>0</v>
      </c>
    </row>
    <row r="1943" spans="1:5" x14ac:dyDescent="0.25">
      <c r="A1943" s="222">
        <v>2801230038</v>
      </c>
      <c r="B1943" s="222" t="s">
        <v>2240</v>
      </c>
      <c r="C1943" s="222" t="s">
        <v>1100</v>
      </c>
      <c r="D1943" s="222" t="s">
        <v>1102</v>
      </c>
      <c r="E1943" s="223">
        <v>0</v>
      </c>
    </row>
    <row r="1944" spans="1:5" x14ac:dyDescent="0.25">
      <c r="A1944" s="224">
        <v>2801230050</v>
      </c>
      <c r="B1944" s="224" t="s">
        <v>2241</v>
      </c>
      <c r="C1944" s="224" t="s">
        <v>1100</v>
      </c>
      <c r="D1944" s="224" t="s">
        <v>1102</v>
      </c>
      <c r="E1944" s="225">
        <v>0</v>
      </c>
    </row>
    <row r="1945" spans="1:5" x14ac:dyDescent="0.25">
      <c r="A1945" s="222">
        <v>2801230051</v>
      </c>
      <c r="B1945" s="222" t="s">
        <v>7525</v>
      </c>
      <c r="C1945" s="222" t="s">
        <v>1100</v>
      </c>
      <c r="D1945" s="222" t="s">
        <v>1102</v>
      </c>
      <c r="E1945" s="223">
        <v>0</v>
      </c>
    </row>
    <row r="1946" spans="1:5" x14ac:dyDescent="0.25">
      <c r="A1946" s="224">
        <v>2801230052</v>
      </c>
      <c r="B1946" s="224" t="s">
        <v>7526</v>
      </c>
      <c r="C1946" s="224" t="s">
        <v>1100</v>
      </c>
      <c r="D1946" s="224" t="s">
        <v>1102</v>
      </c>
      <c r="E1946" s="225">
        <v>0</v>
      </c>
    </row>
    <row r="1947" spans="1:5" x14ac:dyDescent="0.25">
      <c r="A1947" s="222">
        <v>2801230053</v>
      </c>
      <c r="B1947" s="222" t="s">
        <v>7527</v>
      </c>
      <c r="C1947" s="222" t="s">
        <v>1100</v>
      </c>
      <c r="D1947" s="222" t="s">
        <v>1102</v>
      </c>
      <c r="E1947" s="223">
        <v>0</v>
      </c>
    </row>
    <row r="1948" spans="1:5" x14ac:dyDescent="0.25">
      <c r="A1948" s="224">
        <v>2801230054</v>
      </c>
      <c r="B1948" s="224" t="s">
        <v>7528</v>
      </c>
      <c r="C1948" s="224" t="s">
        <v>1100</v>
      </c>
      <c r="D1948" s="224" t="s">
        <v>1102</v>
      </c>
      <c r="E1948" s="225">
        <v>0</v>
      </c>
    </row>
    <row r="1949" spans="1:5" x14ac:dyDescent="0.25">
      <c r="A1949" s="222">
        <v>2801230055</v>
      </c>
      <c r="B1949" s="222" t="s">
        <v>7529</v>
      </c>
      <c r="C1949" s="222" t="s">
        <v>1100</v>
      </c>
      <c r="D1949" s="222" t="s">
        <v>1102</v>
      </c>
      <c r="E1949" s="223">
        <v>0</v>
      </c>
    </row>
    <row r="1950" spans="1:5" x14ac:dyDescent="0.25">
      <c r="A1950" s="224">
        <v>2801240001</v>
      </c>
      <c r="B1950" s="224" t="s">
        <v>7530</v>
      </c>
      <c r="C1950" s="224" t="s">
        <v>1217</v>
      </c>
      <c r="D1950" s="224" t="s">
        <v>801</v>
      </c>
      <c r="E1950" s="225">
        <v>0</v>
      </c>
    </row>
    <row r="1951" spans="1:5" x14ac:dyDescent="0.25">
      <c r="A1951" s="222">
        <v>2801260001</v>
      </c>
      <c r="B1951" s="222" t="s">
        <v>5537</v>
      </c>
      <c r="C1951" s="222" t="s">
        <v>1217</v>
      </c>
      <c r="D1951" s="222" t="s">
        <v>800</v>
      </c>
      <c r="E1951" s="223">
        <v>5.2119999999999998E-4</v>
      </c>
    </row>
    <row r="1952" spans="1:5" x14ac:dyDescent="0.25">
      <c r="A1952" s="224">
        <v>2801260002</v>
      </c>
      <c r="B1952" s="224" t="s">
        <v>5537</v>
      </c>
      <c r="C1952" s="224" t="s">
        <v>1217</v>
      </c>
      <c r="D1952" s="224" t="s">
        <v>800</v>
      </c>
      <c r="E1952" s="225">
        <v>5.2119999999999998E-4</v>
      </c>
    </row>
    <row r="1953" spans="1:5" x14ac:dyDescent="0.25">
      <c r="A1953" s="222">
        <v>2901010001</v>
      </c>
      <c r="B1953" s="222" t="s">
        <v>1219</v>
      </c>
      <c r="C1953" s="222" t="s">
        <v>991</v>
      </c>
      <c r="D1953" s="222" t="s">
        <v>800</v>
      </c>
      <c r="E1953" s="223">
        <v>6.5589999999999995E-4</v>
      </c>
    </row>
    <row r="1954" spans="1:5" x14ac:dyDescent="0.25">
      <c r="A1954" s="224">
        <v>2901010002</v>
      </c>
      <c r="B1954" s="224" t="s">
        <v>1220</v>
      </c>
      <c r="C1954" s="224" t="s">
        <v>991</v>
      </c>
      <c r="D1954" s="224" t="s">
        <v>800</v>
      </c>
      <c r="E1954" s="225">
        <v>5.5800000000000001E-4</v>
      </c>
    </row>
    <row r="1955" spans="1:5" x14ac:dyDescent="0.25">
      <c r="A1955" s="222">
        <v>2901010003</v>
      </c>
      <c r="B1955" s="222" t="s">
        <v>1221</v>
      </c>
      <c r="C1955" s="222" t="s">
        <v>991</v>
      </c>
      <c r="D1955" s="222" t="s">
        <v>800</v>
      </c>
      <c r="E1955" s="223">
        <v>1.4469999999999999E-4</v>
      </c>
    </row>
    <row r="1956" spans="1:5" x14ac:dyDescent="0.25">
      <c r="A1956" s="224">
        <v>2901010004</v>
      </c>
      <c r="B1956" s="224" t="s">
        <v>7182</v>
      </c>
      <c r="C1956" s="224" t="s">
        <v>1217</v>
      </c>
      <c r="D1956" s="224" t="s">
        <v>800</v>
      </c>
      <c r="E1956" s="225">
        <v>1.6138999999999999E-3</v>
      </c>
    </row>
    <row r="1957" spans="1:5" x14ac:dyDescent="0.25">
      <c r="A1957" s="222">
        <v>2901010005</v>
      </c>
      <c r="B1957" s="222" t="s">
        <v>7183</v>
      </c>
      <c r="C1957" s="222" t="s">
        <v>1217</v>
      </c>
      <c r="D1957" s="222" t="s">
        <v>800</v>
      </c>
      <c r="E1957" s="223">
        <v>1.953E-4</v>
      </c>
    </row>
    <row r="1958" spans="1:5" x14ac:dyDescent="0.25">
      <c r="A1958" s="224">
        <v>2901030001</v>
      </c>
      <c r="B1958" s="224" t="s">
        <v>2242</v>
      </c>
      <c r="C1958" s="224" t="s">
        <v>991</v>
      </c>
      <c r="D1958" s="224" t="s">
        <v>800</v>
      </c>
      <c r="E1958" s="225">
        <v>2.1110999999999999E-3</v>
      </c>
    </row>
    <row r="1959" spans="1:5" x14ac:dyDescent="0.25">
      <c r="A1959" s="222">
        <v>2901030002</v>
      </c>
      <c r="B1959" s="222" t="s">
        <v>2243</v>
      </c>
      <c r="C1959" s="222" t="s">
        <v>1217</v>
      </c>
      <c r="D1959" s="222" t="s">
        <v>800</v>
      </c>
      <c r="E1959" s="223">
        <v>2.6391000000000001E-3</v>
      </c>
    </row>
    <row r="1960" spans="1:5" x14ac:dyDescent="0.25">
      <c r="A1960" s="224">
        <v>2901030003</v>
      </c>
      <c r="B1960" s="224" t="s">
        <v>1222</v>
      </c>
      <c r="C1960" s="224" t="s">
        <v>991</v>
      </c>
      <c r="D1960" s="224" t="s">
        <v>800</v>
      </c>
      <c r="E1960" s="225">
        <v>2.1107999999999999E-3</v>
      </c>
    </row>
    <row r="1961" spans="1:5" x14ac:dyDescent="0.25">
      <c r="A1961" s="222">
        <v>2901030004</v>
      </c>
      <c r="B1961" s="222" t="s">
        <v>7184</v>
      </c>
      <c r="C1961" s="222" t="s">
        <v>1217</v>
      </c>
      <c r="D1961" s="222" t="s">
        <v>800</v>
      </c>
      <c r="E1961" s="223">
        <v>2.1254999999999998E-3</v>
      </c>
    </row>
    <row r="1962" spans="1:5" x14ac:dyDescent="0.25">
      <c r="A1962" s="224">
        <v>2901040001</v>
      </c>
      <c r="B1962" s="224" t="s">
        <v>2244</v>
      </c>
      <c r="C1962" s="224" t="s">
        <v>991</v>
      </c>
      <c r="D1962" s="224" t="s">
        <v>800</v>
      </c>
      <c r="E1962" s="225">
        <v>0</v>
      </c>
    </row>
    <row r="1963" spans="1:5" x14ac:dyDescent="0.25">
      <c r="A1963" s="222">
        <v>2901040002</v>
      </c>
      <c r="B1963" s="222" t="s">
        <v>1223</v>
      </c>
      <c r="C1963" s="222" t="s">
        <v>1217</v>
      </c>
      <c r="D1963" s="222" t="s">
        <v>800</v>
      </c>
      <c r="E1963" s="223">
        <v>0</v>
      </c>
    </row>
    <row r="1964" spans="1:5" x14ac:dyDescent="0.25">
      <c r="A1964" s="224">
        <v>2901040003</v>
      </c>
      <c r="B1964" s="224" t="s">
        <v>1224</v>
      </c>
      <c r="C1964" s="224" t="s">
        <v>1217</v>
      </c>
      <c r="D1964" s="224" t="s">
        <v>800</v>
      </c>
      <c r="E1964" s="225">
        <v>0</v>
      </c>
    </row>
    <row r="1965" spans="1:5" x14ac:dyDescent="0.25">
      <c r="A1965" s="222">
        <v>2901040004</v>
      </c>
      <c r="B1965" s="222" t="s">
        <v>1225</v>
      </c>
      <c r="C1965" s="222" t="s">
        <v>991</v>
      </c>
      <c r="D1965" s="222" t="s">
        <v>800</v>
      </c>
      <c r="E1965" s="223">
        <v>0</v>
      </c>
    </row>
    <row r="1966" spans="1:5" x14ac:dyDescent="0.25">
      <c r="A1966" s="224">
        <v>2901040005</v>
      </c>
      <c r="B1966" s="224" t="s">
        <v>9823</v>
      </c>
      <c r="C1966" s="224" t="s">
        <v>1217</v>
      </c>
      <c r="D1966" s="224" t="s">
        <v>800</v>
      </c>
      <c r="E1966" s="225">
        <v>0</v>
      </c>
    </row>
    <row r="1967" spans="1:5" x14ac:dyDescent="0.25">
      <c r="A1967" s="222">
        <v>2901040006</v>
      </c>
      <c r="B1967" s="222" t="s">
        <v>9824</v>
      </c>
      <c r="C1967" s="222" t="s">
        <v>1217</v>
      </c>
      <c r="D1967" s="222" t="s">
        <v>800</v>
      </c>
      <c r="E1967" s="223">
        <v>0</v>
      </c>
    </row>
    <row r="1968" spans="1:5" x14ac:dyDescent="0.25">
      <c r="A1968" s="224">
        <v>2901050001</v>
      </c>
      <c r="B1968" s="224" t="s">
        <v>2245</v>
      </c>
      <c r="C1968" s="224" t="s">
        <v>1226</v>
      </c>
      <c r="D1968" s="224" t="s">
        <v>800</v>
      </c>
      <c r="E1968" s="225">
        <v>0</v>
      </c>
    </row>
    <row r="1969" spans="1:5" x14ac:dyDescent="0.25">
      <c r="A1969" s="222">
        <v>2901050002</v>
      </c>
      <c r="B1969" s="222" t="s">
        <v>2246</v>
      </c>
      <c r="C1969" s="222" t="s">
        <v>1226</v>
      </c>
      <c r="D1969" s="222" t="s">
        <v>800</v>
      </c>
      <c r="E1969" s="223">
        <v>0</v>
      </c>
    </row>
    <row r="1970" spans="1:5" x14ac:dyDescent="0.25">
      <c r="A1970" s="224">
        <v>2901050003</v>
      </c>
      <c r="B1970" s="224" t="s">
        <v>2247</v>
      </c>
      <c r="C1970" s="224" t="s">
        <v>1098</v>
      </c>
      <c r="D1970" s="224" t="s">
        <v>800</v>
      </c>
      <c r="E1970" s="225">
        <v>0</v>
      </c>
    </row>
    <row r="1971" spans="1:5" x14ac:dyDescent="0.25">
      <c r="A1971" s="222">
        <v>2901050004</v>
      </c>
      <c r="B1971" s="222" t="s">
        <v>1227</v>
      </c>
      <c r="C1971" s="222" t="s">
        <v>1226</v>
      </c>
      <c r="D1971" s="222" t="s">
        <v>800</v>
      </c>
      <c r="E1971" s="223">
        <v>0</v>
      </c>
    </row>
    <row r="1972" spans="1:5" x14ac:dyDescent="0.25">
      <c r="A1972" s="224">
        <v>2901050005</v>
      </c>
      <c r="B1972" s="224" t="s">
        <v>2248</v>
      </c>
      <c r="C1972" s="224" t="s">
        <v>1226</v>
      </c>
      <c r="D1972" s="224" t="s">
        <v>800</v>
      </c>
      <c r="E1972" s="225">
        <v>0</v>
      </c>
    </row>
    <row r="1973" spans="1:5" x14ac:dyDescent="0.25">
      <c r="A1973" s="222">
        <v>2901050006</v>
      </c>
      <c r="B1973" s="222" t="s">
        <v>2249</v>
      </c>
      <c r="C1973" s="222" t="s">
        <v>1226</v>
      </c>
      <c r="D1973" s="222" t="s">
        <v>800</v>
      </c>
      <c r="E1973" s="223">
        <v>0</v>
      </c>
    </row>
    <row r="1974" spans="1:5" x14ac:dyDescent="0.25">
      <c r="A1974" s="224">
        <v>2901050007</v>
      </c>
      <c r="B1974" s="224" t="s">
        <v>2250</v>
      </c>
      <c r="C1974" s="224" t="s">
        <v>1098</v>
      </c>
      <c r="D1974" s="224" t="s">
        <v>800</v>
      </c>
      <c r="E1974" s="225">
        <v>0</v>
      </c>
    </row>
    <row r="1975" spans="1:5" x14ac:dyDescent="0.25">
      <c r="A1975" s="222">
        <v>2901050008</v>
      </c>
      <c r="B1975" s="222" t="s">
        <v>2251</v>
      </c>
      <c r="C1975" s="222" t="s">
        <v>1098</v>
      </c>
      <c r="D1975" s="222" t="s">
        <v>800</v>
      </c>
      <c r="E1975" s="223">
        <v>0</v>
      </c>
    </row>
    <row r="1976" spans="1:5" x14ac:dyDescent="0.25">
      <c r="A1976" s="224">
        <v>2901050009</v>
      </c>
      <c r="B1976" s="224" t="s">
        <v>2252</v>
      </c>
      <c r="C1976" s="224" t="s">
        <v>1226</v>
      </c>
      <c r="D1976" s="224" t="s">
        <v>800</v>
      </c>
      <c r="E1976" s="225">
        <v>0</v>
      </c>
    </row>
    <row r="1977" spans="1:5" x14ac:dyDescent="0.25">
      <c r="A1977" s="222">
        <v>2901050010</v>
      </c>
      <c r="B1977" s="222" t="s">
        <v>2253</v>
      </c>
      <c r="C1977" s="222" t="s">
        <v>1098</v>
      </c>
      <c r="D1977" s="222" t="s">
        <v>800</v>
      </c>
      <c r="E1977" s="223">
        <v>0</v>
      </c>
    </row>
    <row r="1978" spans="1:5" x14ac:dyDescent="0.25">
      <c r="A1978" s="224">
        <v>2901050011</v>
      </c>
      <c r="B1978" s="224" t="s">
        <v>2254</v>
      </c>
      <c r="C1978" s="224" t="s">
        <v>1226</v>
      </c>
      <c r="D1978" s="224" t="s">
        <v>800</v>
      </c>
      <c r="E1978" s="225">
        <v>0</v>
      </c>
    </row>
    <row r="1979" spans="1:5" x14ac:dyDescent="0.25">
      <c r="A1979" s="222">
        <v>2901050012</v>
      </c>
      <c r="B1979" s="222" t="s">
        <v>2255</v>
      </c>
      <c r="C1979" s="222" t="s">
        <v>1098</v>
      </c>
      <c r="D1979" s="222" t="s">
        <v>800</v>
      </c>
      <c r="E1979" s="223">
        <v>0</v>
      </c>
    </row>
    <row r="1980" spans="1:5" x14ac:dyDescent="0.25">
      <c r="A1980" s="224">
        <v>2901050013</v>
      </c>
      <c r="B1980" s="224" t="s">
        <v>1228</v>
      </c>
      <c r="C1980" s="224" t="s">
        <v>1098</v>
      </c>
      <c r="D1980" s="224" t="s">
        <v>800</v>
      </c>
      <c r="E1980" s="225">
        <v>0</v>
      </c>
    </row>
    <row r="1981" spans="1:5" x14ac:dyDescent="0.25">
      <c r="A1981" s="222">
        <v>2901050014</v>
      </c>
      <c r="B1981" s="222" t="s">
        <v>2256</v>
      </c>
      <c r="C1981" s="222" t="s">
        <v>1226</v>
      </c>
      <c r="D1981" s="222" t="s">
        <v>800</v>
      </c>
      <c r="E1981" s="223">
        <v>0</v>
      </c>
    </row>
    <row r="1982" spans="1:5" x14ac:dyDescent="0.25">
      <c r="A1982" s="224">
        <v>2901050015</v>
      </c>
      <c r="B1982" s="224" t="s">
        <v>1229</v>
      </c>
      <c r="C1982" s="224" t="s">
        <v>1098</v>
      </c>
      <c r="D1982" s="224" t="s">
        <v>800</v>
      </c>
      <c r="E1982" s="225">
        <v>0</v>
      </c>
    </row>
    <row r="1983" spans="1:5" x14ac:dyDescent="0.25">
      <c r="A1983" s="222">
        <v>2901050016</v>
      </c>
      <c r="B1983" s="222" t="s">
        <v>1230</v>
      </c>
      <c r="C1983" s="222" t="s">
        <v>1098</v>
      </c>
      <c r="D1983" s="222" t="s">
        <v>800</v>
      </c>
      <c r="E1983" s="223">
        <v>15.38</v>
      </c>
    </row>
    <row r="1984" spans="1:5" x14ac:dyDescent="0.25">
      <c r="A1984" s="224">
        <v>2901060001</v>
      </c>
      <c r="B1984" s="224" t="s">
        <v>2257</v>
      </c>
      <c r="C1984" s="224" t="s">
        <v>1226</v>
      </c>
      <c r="D1984" s="224" t="s">
        <v>800</v>
      </c>
      <c r="E1984" s="225">
        <v>0</v>
      </c>
    </row>
    <row r="1985" spans="1:5" x14ac:dyDescent="0.25">
      <c r="A1985" s="222">
        <v>2901060002</v>
      </c>
      <c r="B1985" s="222" t="s">
        <v>2258</v>
      </c>
      <c r="C1985" s="222" t="s">
        <v>1226</v>
      </c>
      <c r="D1985" s="222" t="s">
        <v>800</v>
      </c>
      <c r="E1985" s="223">
        <v>0</v>
      </c>
    </row>
    <row r="1986" spans="1:5" x14ac:dyDescent="0.25">
      <c r="A1986" s="224">
        <v>2901060003</v>
      </c>
      <c r="B1986" s="224" t="s">
        <v>2259</v>
      </c>
      <c r="C1986" s="224" t="s">
        <v>1226</v>
      </c>
      <c r="D1986" s="224" t="s">
        <v>800</v>
      </c>
      <c r="E1986" s="225">
        <v>0</v>
      </c>
    </row>
    <row r="1987" spans="1:5" x14ac:dyDescent="0.25">
      <c r="A1987" s="222">
        <v>2901070001</v>
      </c>
      <c r="B1987" s="222" t="s">
        <v>1231</v>
      </c>
      <c r="C1987" s="222" t="s">
        <v>1226</v>
      </c>
      <c r="D1987" s="222" t="s">
        <v>800</v>
      </c>
      <c r="E1987" s="223">
        <v>0</v>
      </c>
    </row>
    <row r="1988" spans="1:5" x14ac:dyDescent="0.25">
      <c r="A1988" s="224">
        <v>2901070002</v>
      </c>
      <c r="B1988" s="224" t="s">
        <v>2260</v>
      </c>
      <c r="C1988" s="224" t="s">
        <v>1226</v>
      </c>
      <c r="D1988" s="224" t="s">
        <v>800</v>
      </c>
      <c r="E1988" s="225">
        <v>0</v>
      </c>
    </row>
    <row r="1989" spans="1:5" x14ac:dyDescent="0.25">
      <c r="A1989" s="222">
        <v>2901070003</v>
      </c>
      <c r="B1989" s="222" t="s">
        <v>2261</v>
      </c>
      <c r="C1989" s="222" t="s">
        <v>1226</v>
      </c>
      <c r="D1989" s="222" t="s">
        <v>800</v>
      </c>
      <c r="E1989" s="223">
        <v>0</v>
      </c>
    </row>
    <row r="1990" spans="1:5" x14ac:dyDescent="0.25">
      <c r="A1990" s="224">
        <v>2901070004</v>
      </c>
      <c r="B1990" s="224" t="s">
        <v>1232</v>
      </c>
      <c r="C1990" s="224" t="s">
        <v>1226</v>
      </c>
      <c r="D1990" s="224" t="s">
        <v>800</v>
      </c>
      <c r="E1990" s="225">
        <v>0</v>
      </c>
    </row>
    <row r="1991" spans="1:5" x14ac:dyDescent="0.25">
      <c r="A1991" s="222">
        <v>2901080001</v>
      </c>
      <c r="B1991" s="222" t="s">
        <v>2262</v>
      </c>
      <c r="C1991" s="222" t="s">
        <v>1226</v>
      </c>
      <c r="D1991" s="222" t="s">
        <v>800</v>
      </c>
      <c r="E1991" s="223">
        <v>0</v>
      </c>
    </row>
    <row r="1992" spans="1:5" x14ac:dyDescent="0.25">
      <c r="A1992" s="224">
        <v>2901090001</v>
      </c>
      <c r="B1992" s="224" t="s">
        <v>2263</v>
      </c>
      <c r="C1992" s="224" t="s">
        <v>1226</v>
      </c>
      <c r="D1992" s="224" t="s">
        <v>800</v>
      </c>
      <c r="E1992" s="225">
        <v>0</v>
      </c>
    </row>
    <row r="1993" spans="1:5" x14ac:dyDescent="0.25">
      <c r="A1993" s="222">
        <v>2901090002</v>
      </c>
      <c r="B1993" s="222" t="s">
        <v>1233</v>
      </c>
      <c r="C1993" s="222" t="s">
        <v>1226</v>
      </c>
      <c r="D1993" s="222" t="s">
        <v>800</v>
      </c>
      <c r="E1993" s="223">
        <v>0</v>
      </c>
    </row>
    <row r="1994" spans="1:5" x14ac:dyDescent="0.25">
      <c r="A1994" s="224">
        <v>2901090003</v>
      </c>
      <c r="B1994" s="224" t="s">
        <v>2264</v>
      </c>
      <c r="C1994" s="224" t="s">
        <v>1226</v>
      </c>
      <c r="D1994" s="224" t="s">
        <v>800</v>
      </c>
      <c r="E1994" s="225">
        <v>0</v>
      </c>
    </row>
    <row r="1995" spans="1:5" x14ac:dyDescent="0.25">
      <c r="A1995" s="222">
        <v>2901090004</v>
      </c>
      <c r="B1995" s="222" t="s">
        <v>1234</v>
      </c>
      <c r="C1995" s="222" t="s">
        <v>1226</v>
      </c>
      <c r="D1995" s="222" t="s">
        <v>800</v>
      </c>
      <c r="E1995" s="223">
        <v>0</v>
      </c>
    </row>
    <row r="1996" spans="1:5" x14ac:dyDescent="0.25">
      <c r="A1996" s="224">
        <v>2901090005</v>
      </c>
      <c r="B1996" s="224" t="s">
        <v>2265</v>
      </c>
      <c r="C1996" s="224" t="s">
        <v>1226</v>
      </c>
      <c r="D1996" s="224" t="s">
        <v>800</v>
      </c>
      <c r="E1996" s="225">
        <v>0</v>
      </c>
    </row>
    <row r="1997" spans="1:5" x14ac:dyDescent="0.25">
      <c r="A1997" s="222">
        <v>2901090006</v>
      </c>
      <c r="B1997" s="222" t="s">
        <v>2266</v>
      </c>
      <c r="C1997" s="222" t="s">
        <v>1226</v>
      </c>
      <c r="D1997" s="222" t="s">
        <v>800</v>
      </c>
      <c r="E1997" s="223">
        <v>0</v>
      </c>
    </row>
    <row r="1998" spans="1:5" x14ac:dyDescent="0.25">
      <c r="A1998" s="224">
        <v>2901100001</v>
      </c>
      <c r="B1998" s="224" t="s">
        <v>1235</v>
      </c>
      <c r="C1998" s="224" t="s">
        <v>1226</v>
      </c>
      <c r="D1998" s="224" t="s">
        <v>800</v>
      </c>
      <c r="E1998" s="225">
        <v>0</v>
      </c>
    </row>
    <row r="1999" spans="1:5" x14ac:dyDescent="0.25">
      <c r="A1999" s="222">
        <v>2901100002</v>
      </c>
      <c r="B1999" s="222" t="s">
        <v>2267</v>
      </c>
      <c r="C1999" s="222" t="s">
        <v>1226</v>
      </c>
      <c r="D1999" s="222" t="s">
        <v>800</v>
      </c>
      <c r="E1999" s="223">
        <v>0</v>
      </c>
    </row>
    <row r="2000" spans="1:5" x14ac:dyDescent="0.25">
      <c r="A2000" s="224">
        <v>2901120001</v>
      </c>
      <c r="B2000" s="224" t="s">
        <v>2268</v>
      </c>
      <c r="C2000" s="224" t="s">
        <v>1226</v>
      </c>
      <c r="D2000" s="224" t="s">
        <v>800</v>
      </c>
      <c r="E2000" s="225">
        <v>0</v>
      </c>
    </row>
    <row r="2001" spans="1:5" x14ac:dyDescent="0.25">
      <c r="A2001" s="222">
        <v>2901130001</v>
      </c>
      <c r="B2001" s="222" t="s">
        <v>2269</v>
      </c>
      <c r="C2001" s="222" t="s">
        <v>1226</v>
      </c>
      <c r="D2001" s="222" t="s">
        <v>800</v>
      </c>
      <c r="E2001" s="223">
        <v>0</v>
      </c>
    </row>
    <row r="2002" spans="1:5" x14ac:dyDescent="0.25">
      <c r="A2002" s="224">
        <v>2901130002</v>
      </c>
      <c r="B2002" s="224" t="s">
        <v>2270</v>
      </c>
      <c r="C2002" s="224" t="s">
        <v>1226</v>
      </c>
      <c r="D2002" s="224" t="s">
        <v>800</v>
      </c>
      <c r="E2002" s="225">
        <v>0</v>
      </c>
    </row>
    <row r="2003" spans="1:5" x14ac:dyDescent="0.25">
      <c r="A2003" s="222">
        <v>2901130003</v>
      </c>
      <c r="B2003" s="222" t="s">
        <v>2271</v>
      </c>
      <c r="C2003" s="222" t="s">
        <v>1226</v>
      </c>
      <c r="D2003" s="222" t="s">
        <v>800</v>
      </c>
      <c r="E2003" s="223">
        <v>0</v>
      </c>
    </row>
    <row r="2004" spans="1:5" x14ac:dyDescent="0.25">
      <c r="A2004" s="224">
        <v>2901130004</v>
      </c>
      <c r="B2004" s="224" t="s">
        <v>2272</v>
      </c>
      <c r="C2004" s="224" t="s">
        <v>1226</v>
      </c>
      <c r="D2004" s="224" t="s">
        <v>800</v>
      </c>
      <c r="E2004" s="225">
        <v>0</v>
      </c>
    </row>
    <row r="2005" spans="1:5" x14ac:dyDescent="0.25">
      <c r="A2005" s="222">
        <v>2901130005</v>
      </c>
      <c r="B2005" s="222" t="s">
        <v>2273</v>
      </c>
      <c r="C2005" s="222" t="s">
        <v>1226</v>
      </c>
      <c r="D2005" s="222" t="s">
        <v>800</v>
      </c>
      <c r="E2005" s="223">
        <v>0</v>
      </c>
    </row>
    <row r="2006" spans="1:5" x14ac:dyDescent="0.25">
      <c r="A2006" s="224">
        <v>2901130006</v>
      </c>
      <c r="B2006" s="224" t="s">
        <v>2274</v>
      </c>
      <c r="C2006" s="224" t="s">
        <v>1226</v>
      </c>
      <c r="D2006" s="224" t="s">
        <v>800</v>
      </c>
      <c r="E2006" s="225">
        <v>0</v>
      </c>
    </row>
    <row r="2007" spans="1:5" x14ac:dyDescent="0.25">
      <c r="A2007" s="222">
        <v>2901130007</v>
      </c>
      <c r="B2007" s="222" t="s">
        <v>2275</v>
      </c>
      <c r="C2007" s="222" t="s">
        <v>1226</v>
      </c>
      <c r="D2007" s="222" t="s">
        <v>800</v>
      </c>
      <c r="E2007" s="223">
        <v>0</v>
      </c>
    </row>
    <row r="2008" spans="1:5" x14ac:dyDescent="0.25">
      <c r="A2008" s="224">
        <v>2901130008</v>
      </c>
      <c r="B2008" s="224" t="s">
        <v>1236</v>
      </c>
      <c r="C2008" s="224" t="s">
        <v>1226</v>
      </c>
      <c r="D2008" s="224" t="s">
        <v>800</v>
      </c>
      <c r="E2008" s="225">
        <v>0</v>
      </c>
    </row>
    <row r="2009" spans="1:5" x14ac:dyDescent="0.25">
      <c r="A2009" s="222">
        <v>2901130009</v>
      </c>
      <c r="B2009" s="222" t="s">
        <v>2276</v>
      </c>
      <c r="C2009" s="222" t="s">
        <v>1098</v>
      </c>
      <c r="D2009" s="222" t="s">
        <v>800</v>
      </c>
      <c r="E2009" s="223">
        <v>0</v>
      </c>
    </row>
    <row r="2010" spans="1:5" x14ac:dyDescent="0.25">
      <c r="A2010" s="224">
        <v>2901130010</v>
      </c>
      <c r="B2010" s="224" t="s">
        <v>2277</v>
      </c>
      <c r="C2010" s="224" t="s">
        <v>1098</v>
      </c>
      <c r="D2010" s="224" t="s">
        <v>800</v>
      </c>
      <c r="E2010" s="225">
        <v>0</v>
      </c>
    </row>
    <row r="2011" spans="1:5" x14ac:dyDescent="0.25">
      <c r="A2011" s="222">
        <v>2901140001</v>
      </c>
      <c r="B2011" s="222" t="s">
        <v>2278</v>
      </c>
      <c r="C2011" s="222" t="s">
        <v>1217</v>
      </c>
      <c r="D2011" s="222" t="s">
        <v>801</v>
      </c>
      <c r="E2011" s="223">
        <v>0</v>
      </c>
    </row>
    <row r="2012" spans="1:5" x14ac:dyDescent="0.25">
      <c r="A2012" s="224">
        <v>2901140002</v>
      </c>
      <c r="B2012" s="224" t="s">
        <v>2279</v>
      </c>
      <c r="C2012" s="224" t="s">
        <v>1217</v>
      </c>
      <c r="D2012" s="224" t="s">
        <v>801</v>
      </c>
      <c r="E2012" s="225">
        <v>0</v>
      </c>
    </row>
    <row r="2013" spans="1:5" x14ac:dyDescent="0.25">
      <c r="A2013" s="222">
        <v>2901140003</v>
      </c>
      <c r="B2013" s="222" t="s">
        <v>2280</v>
      </c>
      <c r="C2013" s="222" t="s">
        <v>1217</v>
      </c>
      <c r="D2013" s="222" t="s">
        <v>801</v>
      </c>
      <c r="E2013" s="223">
        <v>0</v>
      </c>
    </row>
    <row r="2014" spans="1:5" x14ac:dyDescent="0.25">
      <c r="A2014" s="224">
        <v>2901140004</v>
      </c>
      <c r="B2014" s="224" t="s">
        <v>2281</v>
      </c>
      <c r="C2014" s="224" t="s">
        <v>1217</v>
      </c>
      <c r="D2014" s="224" t="s">
        <v>801</v>
      </c>
      <c r="E2014" s="225">
        <v>0</v>
      </c>
    </row>
    <row r="2015" spans="1:5" x14ac:dyDescent="0.25">
      <c r="A2015" s="222">
        <v>2901140005</v>
      </c>
      <c r="B2015" s="222" t="s">
        <v>2282</v>
      </c>
      <c r="C2015" s="222" t="s">
        <v>1217</v>
      </c>
      <c r="D2015" s="222" t="s">
        <v>801</v>
      </c>
      <c r="E2015" s="223">
        <v>0</v>
      </c>
    </row>
    <row r="2016" spans="1:5" x14ac:dyDescent="0.25">
      <c r="A2016" s="224">
        <v>2901140006</v>
      </c>
      <c r="B2016" s="224" t="s">
        <v>2283</v>
      </c>
      <c r="C2016" s="224" t="s">
        <v>1217</v>
      </c>
      <c r="D2016" s="224" t="s">
        <v>801</v>
      </c>
      <c r="E2016" s="225">
        <v>0</v>
      </c>
    </row>
    <row r="2017" spans="1:5" x14ac:dyDescent="0.25">
      <c r="A2017" s="222">
        <v>2901140007</v>
      </c>
      <c r="B2017" s="222" t="s">
        <v>2284</v>
      </c>
      <c r="C2017" s="222" t="s">
        <v>1217</v>
      </c>
      <c r="D2017" s="222" t="s">
        <v>801</v>
      </c>
      <c r="E2017" s="223">
        <v>0</v>
      </c>
    </row>
    <row r="2018" spans="1:5" x14ac:dyDescent="0.25">
      <c r="A2018" s="224">
        <v>2901140008</v>
      </c>
      <c r="B2018" s="224" t="s">
        <v>2285</v>
      </c>
      <c r="C2018" s="224" t="s">
        <v>991</v>
      </c>
      <c r="D2018" s="224" t="s">
        <v>801</v>
      </c>
      <c r="E2018" s="225">
        <v>0</v>
      </c>
    </row>
    <row r="2019" spans="1:5" x14ac:dyDescent="0.25">
      <c r="A2019" s="222">
        <v>2901140009</v>
      </c>
      <c r="B2019" s="222" t="s">
        <v>2286</v>
      </c>
      <c r="C2019" s="222" t="s">
        <v>991</v>
      </c>
      <c r="D2019" s="222" t="s">
        <v>801</v>
      </c>
      <c r="E2019" s="223">
        <v>0</v>
      </c>
    </row>
    <row r="2020" spans="1:5" x14ac:dyDescent="0.25">
      <c r="A2020" s="224">
        <v>2901140010</v>
      </c>
      <c r="B2020" s="224" t="s">
        <v>2287</v>
      </c>
      <c r="C2020" s="224" t="s">
        <v>991</v>
      </c>
      <c r="D2020" s="224" t="s">
        <v>801</v>
      </c>
      <c r="E2020" s="225">
        <v>0</v>
      </c>
    </row>
    <row r="2021" spans="1:5" x14ac:dyDescent="0.25">
      <c r="A2021" s="222">
        <v>2901140011</v>
      </c>
      <c r="B2021" s="222" t="s">
        <v>2288</v>
      </c>
      <c r="C2021" s="222" t="s">
        <v>991</v>
      </c>
      <c r="D2021" s="222" t="s">
        <v>801</v>
      </c>
      <c r="E2021" s="223">
        <v>0</v>
      </c>
    </row>
    <row r="2022" spans="1:5" x14ac:dyDescent="0.25">
      <c r="A2022" s="224">
        <v>2901140012</v>
      </c>
      <c r="B2022" s="224" t="s">
        <v>2289</v>
      </c>
      <c r="C2022" s="224" t="s">
        <v>991</v>
      </c>
      <c r="D2022" s="224" t="s">
        <v>801</v>
      </c>
      <c r="E2022" s="225">
        <v>0</v>
      </c>
    </row>
    <row r="2023" spans="1:5" x14ac:dyDescent="0.25">
      <c r="A2023" s="222">
        <v>2901140013</v>
      </c>
      <c r="B2023" s="222" t="s">
        <v>1237</v>
      </c>
      <c r="C2023" s="222" t="s">
        <v>991</v>
      </c>
      <c r="D2023" s="222" t="s">
        <v>801</v>
      </c>
      <c r="E2023" s="223">
        <v>0</v>
      </c>
    </row>
    <row r="2024" spans="1:5" x14ac:dyDescent="0.25">
      <c r="A2024" s="224">
        <v>2901140014</v>
      </c>
      <c r="B2024" s="224" t="s">
        <v>1238</v>
      </c>
      <c r="C2024" s="224" t="s">
        <v>991</v>
      </c>
      <c r="D2024" s="224" t="s">
        <v>801</v>
      </c>
      <c r="E2024" s="225">
        <v>0</v>
      </c>
    </row>
    <row r="2025" spans="1:5" x14ac:dyDescent="0.25">
      <c r="A2025" s="222">
        <v>2901140015</v>
      </c>
      <c r="B2025" s="222" t="s">
        <v>1239</v>
      </c>
      <c r="C2025" s="222" t="s">
        <v>1217</v>
      </c>
      <c r="D2025" s="222" t="s">
        <v>801</v>
      </c>
      <c r="E2025" s="223">
        <v>0</v>
      </c>
    </row>
    <row r="2026" spans="1:5" x14ac:dyDescent="0.25">
      <c r="A2026" s="224">
        <v>2901140016</v>
      </c>
      <c r="B2026" s="224" t="s">
        <v>2290</v>
      </c>
      <c r="C2026" s="224" t="s">
        <v>991</v>
      </c>
      <c r="D2026" s="224" t="s">
        <v>801</v>
      </c>
      <c r="E2026" s="225">
        <v>0</v>
      </c>
    </row>
    <row r="2027" spans="1:5" x14ac:dyDescent="0.25">
      <c r="A2027" s="222">
        <v>2901140017</v>
      </c>
      <c r="B2027" s="222" t="s">
        <v>2243</v>
      </c>
      <c r="C2027" s="222" t="s">
        <v>1217</v>
      </c>
      <c r="D2027" s="222" t="s">
        <v>801</v>
      </c>
      <c r="E2027" s="223">
        <v>0</v>
      </c>
    </row>
    <row r="2028" spans="1:5" x14ac:dyDescent="0.25">
      <c r="A2028" s="224">
        <v>2901140018</v>
      </c>
      <c r="B2028" s="224" t="s">
        <v>9840</v>
      </c>
      <c r="C2028" s="224" t="s">
        <v>1217</v>
      </c>
      <c r="D2028" s="224" t="s">
        <v>801</v>
      </c>
      <c r="E2028" s="225">
        <v>0</v>
      </c>
    </row>
    <row r="2029" spans="1:5" x14ac:dyDescent="0.25">
      <c r="A2029" s="222">
        <v>2901140019</v>
      </c>
      <c r="B2029" s="222" t="s">
        <v>9841</v>
      </c>
      <c r="C2029" s="222" t="s">
        <v>1217</v>
      </c>
      <c r="D2029" s="222" t="s">
        <v>801</v>
      </c>
      <c r="E2029" s="223">
        <v>0</v>
      </c>
    </row>
    <row r="2030" spans="1:5" x14ac:dyDescent="0.25">
      <c r="A2030" s="224">
        <v>2901170001</v>
      </c>
      <c r="B2030" s="224" t="s">
        <v>1240</v>
      </c>
      <c r="C2030" s="224" t="s">
        <v>1098</v>
      </c>
      <c r="D2030" s="224" t="s">
        <v>1102</v>
      </c>
      <c r="E2030" s="225">
        <v>0</v>
      </c>
    </row>
    <row r="2031" spans="1:5" x14ac:dyDescent="0.25">
      <c r="A2031" s="222">
        <v>2901170002</v>
      </c>
      <c r="B2031" s="222" t="s">
        <v>1241</v>
      </c>
      <c r="C2031" s="222" t="s">
        <v>1098</v>
      </c>
      <c r="D2031" s="222" t="s">
        <v>1102</v>
      </c>
      <c r="E2031" s="223">
        <v>0</v>
      </c>
    </row>
    <row r="2032" spans="1:5" x14ac:dyDescent="0.25">
      <c r="A2032" s="224">
        <v>2901210001</v>
      </c>
      <c r="B2032" s="224" t="s">
        <v>1242</v>
      </c>
      <c r="C2032" s="224" t="s">
        <v>1226</v>
      </c>
      <c r="D2032" s="224" t="s">
        <v>800</v>
      </c>
      <c r="E2032" s="225">
        <v>0</v>
      </c>
    </row>
    <row r="2033" spans="1:5" x14ac:dyDescent="0.25">
      <c r="A2033" s="222">
        <v>2901230001</v>
      </c>
      <c r="B2033" s="222" t="s">
        <v>1243</v>
      </c>
      <c r="C2033" s="222" t="s">
        <v>1100</v>
      </c>
      <c r="D2033" s="222" t="s">
        <v>1102</v>
      </c>
      <c r="E2033" s="223">
        <v>0</v>
      </c>
    </row>
    <row r="2034" spans="1:5" x14ac:dyDescent="0.25">
      <c r="A2034" s="224">
        <v>2901230002</v>
      </c>
      <c r="B2034" s="224" t="s">
        <v>2291</v>
      </c>
      <c r="C2034" s="224" t="s">
        <v>1100</v>
      </c>
      <c r="D2034" s="224" t="s">
        <v>1102</v>
      </c>
      <c r="E2034" s="225">
        <v>0</v>
      </c>
    </row>
    <row r="2035" spans="1:5" x14ac:dyDescent="0.25">
      <c r="A2035" s="222">
        <v>2901230003</v>
      </c>
      <c r="B2035" s="222" t="s">
        <v>2292</v>
      </c>
      <c r="C2035" s="222" t="s">
        <v>1100</v>
      </c>
      <c r="D2035" s="222" t="s">
        <v>1102</v>
      </c>
      <c r="E2035" s="223">
        <v>0</v>
      </c>
    </row>
    <row r="2036" spans="1:5" x14ac:dyDescent="0.25">
      <c r="A2036" s="224">
        <v>2901230004</v>
      </c>
      <c r="B2036" s="224" t="s">
        <v>2293</v>
      </c>
      <c r="C2036" s="224" t="s">
        <v>1100</v>
      </c>
      <c r="D2036" s="224" t="s">
        <v>1102</v>
      </c>
      <c r="E2036" s="225">
        <v>0</v>
      </c>
    </row>
    <row r="2037" spans="1:5" x14ac:dyDescent="0.25">
      <c r="A2037" s="222">
        <v>2901230005</v>
      </c>
      <c r="B2037" s="222" t="s">
        <v>2294</v>
      </c>
      <c r="C2037" s="222" t="s">
        <v>1100</v>
      </c>
      <c r="D2037" s="222" t="s">
        <v>1102</v>
      </c>
      <c r="E2037" s="223">
        <v>0</v>
      </c>
    </row>
    <row r="2038" spans="1:5" x14ac:dyDescent="0.25">
      <c r="A2038" s="224">
        <v>2901230006</v>
      </c>
      <c r="B2038" s="224" t="s">
        <v>2295</v>
      </c>
      <c r="C2038" s="224" t="s">
        <v>1100</v>
      </c>
      <c r="D2038" s="224" t="s">
        <v>1102</v>
      </c>
      <c r="E2038" s="225">
        <v>0</v>
      </c>
    </row>
    <row r="2039" spans="1:5" x14ac:dyDescent="0.25">
      <c r="A2039" s="222">
        <v>2901230007</v>
      </c>
      <c r="B2039" s="222" t="s">
        <v>2296</v>
      </c>
      <c r="C2039" s="222" t="s">
        <v>1100</v>
      </c>
      <c r="D2039" s="222" t="s">
        <v>1102</v>
      </c>
      <c r="E2039" s="223">
        <v>0</v>
      </c>
    </row>
    <row r="2040" spans="1:5" x14ac:dyDescent="0.25">
      <c r="A2040" s="224">
        <v>2901230008</v>
      </c>
      <c r="B2040" s="224" t="s">
        <v>2297</v>
      </c>
      <c r="C2040" s="224" t="s">
        <v>1100</v>
      </c>
      <c r="D2040" s="224" t="s">
        <v>1102</v>
      </c>
      <c r="E2040" s="225">
        <v>0</v>
      </c>
    </row>
    <row r="2041" spans="1:5" x14ac:dyDescent="0.25">
      <c r="A2041" s="222">
        <v>2901230009</v>
      </c>
      <c r="B2041" s="222" t="s">
        <v>2298</v>
      </c>
      <c r="C2041" s="222" t="s">
        <v>1100</v>
      </c>
      <c r="D2041" s="222" t="s">
        <v>1102</v>
      </c>
      <c r="E2041" s="223">
        <v>0</v>
      </c>
    </row>
    <row r="2042" spans="1:5" x14ac:dyDescent="0.25">
      <c r="A2042" s="224">
        <v>2901230010</v>
      </c>
      <c r="B2042" s="224" t="s">
        <v>2299</v>
      </c>
      <c r="C2042" s="224" t="s">
        <v>1100</v>
      </c>
      <c r="D2042" s="224" t="s">
        <v>1102</v>
      </c>
      <c r="E2042" s="225">
        <v>0</v>
      </c>
    </row>
    <row r="2043" spans="1:5" x14ac:dyDescent="0.25">
      <c r="A2043" s="222">
        <v>2901230011</v>
      </c>
      <c r="B2043" s="222" t="s">
        <v>2300</v>
      </c>
      <c r="C2043" s="222" t="s">
        <v>1100</v>
      </c>
      <c r="D2043" s="222" t="s">
        <v>1102</v>
      </c>
      <c r="E2043" s="223">
        <v>0</v>
      </c>
    </row>
    <row r="2044" spans="1:5" x14ac:dyDescent="0.25">
      <c r="A2044" s="224">
        <v>2901230012</v>
      </c>
      <c r="B2044" s="224" t="s">
        <v>2301</v>
      </c>
      <c r="C2044" s="224" t="s">
        <v>1100</v>
      </c>
      <c r="D2044" s="224" t="s">
        <v>1102</v>
      </c>
      <c r="E2044" s="225">
        <v>0</v>
      </c>
    </row>
    <row r="2045" spans="1:5" x14ac:dyDescent="0.25">
      <c r="A2045" s="222">
        <v>2901230013</v>
      </c>
      <c r="B2045" s="222" t="s">
        <v>2302</v>
      </c>
      <c r="C2045" s="222" t="s">
        <v>1100</v>
      </c>
      <c r="D2045" s="222" t="s">
        <v>1102</v>
      </c>
      <c r="E2045" s="223">
        <v>0</v>
      </c>
    </row>
    <row r="2046" spans="1:5" x14ac:dyDescent="0.25">
      <c r="A2046" s="224">
        <v>2901230014</v>
      </c>
      <c r="B2046" s="224" t="s">
        <v>2303</v>
      </c>
      <c r="C2046" s="224" t="s">
        <v>1100</v>
      </c>
      <c r="D2046" s="224" t="s">
        <v>1102</v>
      </c>
      <c r="E2046" s="225">
        <v>0</v>
      </c>
    </row>
    <row r="2047" spans="1:5" x14ac:dyDescent="0.25">
      <c r="A2047" s="222">
        <v>2901230015</v>
      </c>
      <c r="B2047" s="222" t="s">
        <v>2304</v>
      </c>
      <c r="C2047" s="222" t="s">
        <v>1100</v>
      </c>
      <c r="D2047" s="222" t="s">
        <v>1102</v>
      </c>
      <c r="E2047" s="223">
        <v>0</v>
      </c>
    </row>
    <row r="2048" spans="1:5" x14ac:dyDescent="0.25">
      <c r="A2048" s="224">
        <v>2901240001</v>
      </c>
      <c r="B2048" s="224" t="s">
        <v>1244</v>
      </c>
      <c r="C2048" s="224" t="s">
        <v>1217</v>
      </c>
      <c r="D2048" s="224" t="s">
        <v>801</v>
      </c>
      <c r="E2048" s="225">
        <v>0</v>
      </c>
    </row>
    <row r="2049" spans="1:5" x14ac:dyDescent="0.25">
      <c r="A2049" s="222">
        <v>2901240002</v>
      </c>
      <c r="B2049" s="222" t="s">
        <v>1245</v>
      </c>
      <c r="C2049" s="222" t="s">
        <v>1226</v>
      </c>
      <c r="D2049" s="222" t="s">
        <v>801</v>
      </c>
      <c r="E2049" s="223">
        <v>0</v>
      </c>
    </row>
    <row r="2050" spans="1:5" x14ac:dyDescent="0.25">
      <c r="A2050" s="224">
        <v>2901250001</v>
      </c>
      <c r="B2050" s="224" t="s">
        <v>1246</v>
      </c>
      <c r="C2050" s="224" t="s">
        <v>1226</v>
      </c>
      <c r="D2050" s="224" t="s">
        <v>800</v>
      </c>
      <c r="E2050" s="225">
        <v>0</v>
      </c>
    </row>
    <row r="2051" spans="1:5" x14ac:dyDescent="0.25">
      <c r="A2051" s="222">
        <v>2901260001</v>
      </c>
      <c r="B2051" s="222" t="s">
        <v>1247</v>
      </c>
      <c r="C2051" s="222" t="s">
        <v>991</v>
      </c>
      <c r="D2051" s="222" t="s">
        <v>801</v>
      </c>
      <c r="E2051" s="223">
        <v>0</v>
      </c>
    </row>
    <row r="2052" spans="1:5" x14ac:dyDescent="0.25">
      <c r="A2052" s="224">
        <v>2901270001</v>
      </c>
      <c r="B2052" s="224" t="s">
        <v>2305</v>
      </c>
      <c r="C2052" s="224" t="s">
        <v>1226</v>
      </c>
      <c r="D2052" s="224" t="s">
        <v>801</v>
      </c>
      <c r="E2052" s="225">
        <v>0</v>
      </c>
    </row>
    <row r="2053" spans="1:5" x14ac:dyDescent="0.25">
      <c r="A2053" s="222">
        <v>2901270002</v>
      </c>
      <c r="B2053" s="222" t="s">
        <v>1248</v>
      </c>
      <c r="C2053" s="222" t="s">
        <v>1226</v>
      </c>
      <c r="D2053" s="222" t="s">
        <v>801</v>
      </c>
      <c r="E2053" s="223">
        <v>0</v>
      </c>
    </row>
    <row r="2054" spans="1:5" x14ac:dyDescent="0.25">
      <c r="A2054" s="224">
        <v>2901270003</v>
      </c>
      <c r="B2054" s="224" t="s">
        <v>2306</v>
      </c>
      <c r="C2054" s="224" t="s">
        <v>1226</v>
      </c>
      <c r="D2054" s="224" t="s">
        <v>801</v>
      </c>
      <c r="E2054" s="225">
        <v>0</v>
      </c>
    </row>
    <row r="2055" spans="1:5" x14ac:dyDescent="0.25">
      <c r="A2055" s="222">
        <v>2901270004</v>
      </c>
      <c r="B2055" s="222" t="s">
        <v>1249</v>
      </c>
      <c r="C2055" s="222" t="s">
        <v>1226</v>
      </c>
      <c r="D2055" s="222" t="s">
        <v>801</v>
      </c>
      <c r="E2055" s="223">
        <v>0</v>
      </c>
    </row>
    <row r="2056" spans="1:5" x14ac:dyDescent="0.25">
      <c r="A2056" s="224">
        <v>2901270005</v>
      </c>
      <c r="B2056" s="224" t="s">
        <v>1250</v>
      </c>
      <c r="C2056" s="224" t="s">
        <v>1226</v>
      </c>
      <c r="D2056" s="224" t="s">
        <v>801</v>
      </c>
      <c r="E2056" s="225">
        <v>0</v>
      </c>
    </row>
    <row r="2057" spans="1:5" x14ac:dyDescent="0.25">
      <c r="A2057" s="222">
        <v>2901270006</v>
      </c>
      <c r="B2057" s="222" t="s">
        <v>1251</v>
      </c>
      <c r="C2057" s="222" t="s">
        <v>1226</v>
      </c>
      <c r="D2057" s="222" t="s">
        <v>801</v>
      </c>
      <c r="E2057" s="223">
        <v>0</v>
      </c>
    </row>
    <row r="2058" spans="1:5" x14ac:dyDescent="0.25">
      <c r="A2058" s="224">
        <v>2901270007</v>
      </c>
      <c r="B2058" s="224" t="s">
        <v>1252</v>
      </c>
      <c r="C2058" s="224" t="s">
        <v>1226</v>
      </c>
      <c r="D2058" s="224" t="s">
        <v>801</v>
      </c>
      <c r="E2058" s="225">
        <v>0</v>
      </c>
    </row>
    <row r="2059" spans="1:5" x14ac:dyDescent="0.25">
      <c r="A2059" s="222">
        <v>2901270008</v>
      </c>
      <c r="B2059" s="222" t="s">
        <v>1253</v>
      </c>
      <c r="C2059" s="222" t="s">
        <v>1226</v>
      </c>
      <c r="D2059" s="222" t="s">
        <v>801</v>
      </c>
      <c r="E2059" s="223">
        <v>0</v>
      </c>
    </row>
    <row r="2060" spans="1:5" x14ac:dyDescent="0.25">
      <c r="A2060" s="224">
        <v>2901270009</v>
      </c>
      <c r="B2060" s="224" t="s">
        <v>1254</v>
      </c>
      <c r="C2060" s="224" t="s">
        <v>1226</v>
      </c>
      <c r="D2060" s="224" t="s">
        <v>801</v>
      </c>
      <c r="E2060" s="225">
        <v>0</v>
      </c>
    </row>
    <row r="2061" spans="1:5" x14ac:dyDescent="0.25">
      <c r="A2061" s="222">
        <v>2901270010</v>
      </c>
      <c r="B2061" s="222" t="s">
        <v>7185</v>
      </c>
      <c r="C2061" s="222" t="s">
        <v>1226</v>
      </c>
      <c r="D2061" s="222" t="s">
        <v>801</v>
      </c>
      <c r="E2061" s="223">
        <v>0</v>
      </c>
    </row>
    <row r="2062" spans="1:5" x14ac:dyDescent="0.25">
      <c r="A2062" s="224">
        <v>3001220001</v>
      </c>
      <c r="B2062" s="224" t="s">
        <v>8153</v>
      </c>
      <c r="C2062" s="224" t="s">
        <v>2317</v>
      </c>
      <c r="D2062" s="224" t="s">
        <v>800</v>
      </c>
      <c r="E2062" s="225">
        <v>0</v>
      </c>
    </row>
    <row r="2063" spans="1:5" x14ac:dyDescent="0.25">
      <c r="A2063" s="222">
        <v>3002010001</v>
      </c>
      <c r="B2063" s="222" t="s">
        <v>2307</v>
      </c>
      <c r="C2063" s="222" t="s">
        <v>1255</v>
      </c>
      <c r="D2063" s="222" t="s">
        <v>801</v>
      </c>
      <c r="E2063" s="223">
        <v>0</v>
      </c>
    </row>
    <row r="2064" spans="1:5" x14ac:dyDescent="0.25">
      <c r="A2064" s="224">
        <v>3002010002</v>
      </c>
      <c r="B2064" s="224" t="s">
        <v>2308</v>
      </c>
      <c r="C2064" s="224" t="s">
        <v>1255</v>
      </c>
      <c r="D2064" s="224" t="s">
        <v>1102</v>
      </c>
      <c r="E2064" s="225">
        <v>0</v>
      </c>
    </row>
    <row r="2065" spans="1:5" x14ac:dyDescent="0.25">
      <c r="A2065" s="222">
        <v>3002010003</v>
      </c>
      <c r="B2065" s="222" t="s">
        <v>2309</v>
      </c>
      <c r="C2065" s="222" t="s">
        <v>1255</v>
      </c>
      <c r="D2065" s="222" t="s">
        <v>2336</v>
      </c>
      <c r="E2065" s="223">
        <v>0</v>
      </c>
    </row>
    <row r="2066" spans="1:5" x14ac:dyDescent="0.25">
      <c r="A2066" s="224">
        <v>3002010004</v>
      </c>
      <c r="B2066" s="224" t="s">
        <v>2310</v>
      </c>
      <c r="C2066" s="224" t="s">
        <v>1255</v>
      </c>
      <c r="D2066" s="224" t="s">
        <v>1102</v>
      </c>
      <c r="E2066" s="225">
        <v>0</v>
      </c>
    </row>
    <row r="2067" spans="1:5" x14ac:dyDescent="0.25">
      <c r="A2067" s="222">
        <v>3002010005</v>
      </c>
      <c r="B2067" s="222" t="s">
        <v>2311</v>
      </c>
      <c r="C2067" s="222" t="s">
        <v>1255</v>
      </c>
      <c r="D2067" s="222" t="s">
        <v>800</v>
      </c>
      <c r="E2067" s="223">
        <v>0</v>
      </c>
    </row>
    <row r="2068" spans="1:5" x14ac:dyDescent="0.25">
      <c r="A2068" s="224">
        <v>3002010006</v>
      </c>
      <c r="B2068" s="224" t="s">
        <v>2312</v>
      </c>
      <c r="C2068" s="224" t="s">
        <v>1255</v>
      </c>
      <c r="D2068" s="224" t="s">
        <v>1102</v>
      </c>
      <c r="E2068" s="225">
        <v>0</v>
      </c>
    </row>
    <row r="2069" spans="1:5" x14ac:dyDescent="0.25">
      <c r="A2069" s="222">
        <v>3002010007</v>
      </c>
      <c r="B2069" s="222" t="s">
        <v>2313</v>
      </c>
      <c r="C2069" s="222" t="s">
        <v>1255</v>
      </c>
      <c r="D2069" s="222" t="s">
        <v>1102</v>
      </c>
      <c r="E2069" s="223">
        <v>0</v>
      </c>
    </row>
    <row r="2070" spans="1:5" x14ac:dyDescent="0.25">
      <c r="A2070" s="224">
        <v>3002010008</v>
      </c>
      <c r="B2070" s="224" t="s">
        <v>8424</v>
      </c>
      <c r="C2070" s="224" t="s">
        <v>1255</v>
      </c>
      <c r="D2070" s="224" t="s">
        <v>2336</v>
      </c>
      <c r="E2070" s="225">
        <v>0</v>
      </c>
    </row>
    <row r="2071" spans="1:5" x14ac:dyDescent="0.25">
      <c r="A2071" s="222">
        <v>3002010009</v>
      </c>
      <c r="B2071" s="222" t="s">
        <v>8425</v>
      </c>
      <c r="C2071" s="222" t="s">
        <v>1255</v>
      </c>
      <c r="D2071" s="222" t="s">
        <v>2336</v>
      </c>
      <c r="E2071" s="223">
        <v>0</v>
      </c>
    </row>
    <row r="2072" spans="1:5" x14ac:dyDescent="0.25">
      <c r="A2072" s="224">
        <v>3002010010</v>
      </c>
      <c r="B2072" s="224" t="s">
        <v>4292</v>
      </c>
      <c r="C2072" s="224" t="s">
        <v>1255</v>
      </c>
      <c r="D2072" s="224" t="s">
        <v>2336</v>
      </c>
      <c r="E2072" s="225">
        <v>0</v>
      </c>
    </row>
    <row r="2073" spans="1:5" x14ac:dyDescent="0.25">
      <c r="A2073" s="222">
        <v>3002010011</v>
      </c>
      <c r="B2073" s="222" t="s">
        <v>5069</v>
      </c>
      <c r="C2073" s="222" t="s">
        <v>1255</v>
      </c>
      <c r="D2073" s="222" t="s">
        <v>800</v>
      </c>
      <c r="E2073" s="223">
        <v>0</v>
      </c>
    </row>
    <row r="2074" spans="1:5" x14ac:dyDescent="0.25">
      <c r="A2074" s="224">
        <v>3002010012</v>
      </c>
      <c r="B2074" s="224" t="s">
        <v>5070</v>
      </c>
      <c r="C2074" s="224" t="s">
        <v>1255</v>
      </c>
      <c r="D2074" s="224" t="s">
        <v>800</v>
      </c>
      <c r="E2074" s="225">
        <v>0</v>
      </c>
    </row>
    <row r="2075" spans="1:5" x14ac:dyDescent="0.25">
      <c r="A2075" s="222">
        <v>3002010013</v>
      </c>
      <c r="B2075" s="222" t="s">
        <v>7403</v>
      </c>
      <c r="C2075" s="222" t="s">
        <v>1255</v>
      </c>
      <c r="D2075" s="222" t="s">
        <v>800</v>
      </c>
      <c r="E2075" s="223">
        <v>0</v>
      </c>
    </row>
    <row r="2076" spans="1:5" x14ac:dyDescent="0.25">
      <c r="A2076" s="224">
        <v>3002010014</v>
      </c>
      <c r="B2076" s="224" t="s">
        <v>2310</v>
      </c>
      <c r="C2076" s="224" t="s">
        <v>1255</v>
      </c>
      <c r="D2076" s="224" t="s">
        <v>800</v>
      </c>
      <c r="E2076" s="225">
        <v>0</v>
      </c>
    </row>
    <row r="2077" spans="1:5" x14ac:dyDescent="0.25">
      <c r="A2077" s="222">
        <v>3002010015</v>
      </c>
      <c r="B2077" s="222" t="s">
        <v>6258</v>
      </c>
      <c r="C2077" s="222" t="s">
        <v>1255</v>
      </c>
      <c r="D2077" s="222" t="s">
        <v>2336</v>
      </c>
      <c r="E2077" s="223">
        <v>0</v>
      </c>
    </row>
    <row r="2078" spans="1:5" x14ac:dyDescent="0.25">
      <c r="A2078" s="224">
        <v>3002010016</v>
      </c>
      <c r="B2078" s="224" t="s">
        <v>9989</v>
      </c>
      <c r="C2078" s="224" t="s">
        <v>1255</v>
      </c>
      <c r="D2078" s="224" t="s">
        <v>1102</v>
      </c>
      <c r="E2078" s="225">
        <v>0</v>
      </c>
    </row>
    <row r="2079" spans="1:5" x14ac:dyDescent="0.25">
      <c r="A2079" s="222">
        <v>3002010017</v>
      </c>
      <c r="B2079" s="222" t="s">
        <v>9990</v>
      </c>
      <c r="C2079" s="222" t="s">
        <v>1255</v>
      </c>
      <c r="D2079" s="222" t="s">
        <v>801</v>
      </c>
      <c r="E2079" s="223">
        <v>0</v>
      </c>
    </row>
    <row r="2080" spans="1:5" x14ac:dyDescent="0.25">
      <c r="A2080" s="224">
        <v>3002020001</v>
      </c>
      <c r="B2080" s="224" t="s">
        <v>2314</v>
      </c>
      <c r="C2080" s="224" t="s">
        <v>1255</v>
      </c>
      <c r="D2080" s="224" t="s">
        <v>801</v>
      </c>
      <c r="E2080" s="225">
        <v>0</v>
      </c>
    </row>
    <row r="2081" spans="1:5" x14ac:dyDescent="0.25">
      <c r="A2081" s="222">
        <v>3002020002</v>
      </c>
      <c r="B2081" s="222" t="s">
        <v>457</v>
      </c>
      <c r="C2081" s="222" t="s">
        <v>1255</v>
      </c>
      <c r="D2081" s="222" t="s">
        <v>800</v>
      </c>
      <c r="E2081" s="223">
        <v>0</v>
      </c>
    </row>
    <row r="2082" spans="1:5" x14ac:dyDescent="0.25">
      <c r="A2082" s="224">
        <v>3002020003</v>
      </c>
      <c r="B2082" s="224" t="s">
        <v>1256</v>
      </c>
      <c r="C2082" s="224" t="s">
        <v>1255</v>
      </c>
      <c r="D2082" s="224" t="s">
        <v>800</v>
      </c>
      <c r="E2082" s="225">
        <v>0</v>
      </c>
    </row>
    <row r="2083" spans="1:5" x14ac:dyDescent="0.25">
      <c r="A2083" s="222">
        <v>3002020004</v>
      </c>
      <c r="B2083" s="222" t="s">
        <v>1257</v>
      </c>
      <c r="C2083" s="222" t="s">
        <v>1255</v>
      </c>
      <c r="D2083" s="222" t="s">
        <v>800</v>
      </c>
      <c r="E2083" s="223">
        <v>0</v>
      </c>
    </row>
    <row r="2084" spans="1:5" x14ac:dyDescent="0.25">
      <c r="A2084" s="224">
        <v>3002020005</v>
      </c>
      <c r="B2084" s="224" t="s">
        <v>1258</v>
      </c>
      <c r="C2084" s="224" t="s">
        <v>1255</v>
      </c>
      <c r="D2084" s="224" t="s">
        <v>800</v>
      </c>
      <c r="E2084" s="225">
        <v>0</v>
      </c>
    </row>
    <row r="2085" spans="1:5" x14ac:dyDescent="0.25">
      <c r="A2085" s="222">
        <v>3002020006</v>
      </c>
      <c r="B2085" s="222" t="s">
        <v>1259</v>
      </c>
      <c r="C2085" s="222" t="s">
        <v>1255</v>
      </c>
      <c r="D2085" s="222" t="s">
        <v>800</v>
      </c>
      <c r="E2085" s="223">
        <v>0</v>
      </c>
    </row>
    <row r="2086" spans="1:5" x14ac:dyDescent="0.25">
      <c r="A2086" s="224">
        <v>3002020007</v>
      </c>
      <c r="B2086" s="224" t="s">
        <v>457</v>
      </c>
      <c r="C2086" s="224" t="s">
        <v>2317</v>
      </c>
      <c r="D2086" s="224" t="s">
        <v>800</v>
      </c>
      <c r="E2086" s="225">
        <v>0</v>
      </c>
    </row>
    <row r="2087" spans="1:5" x14ac:dyDescent="0.25">
      <c r="A2087" s="222">
        <v>3002020008</v>
      </c>
      <c r="B2087" s="222" t="s">
        <v>1256</v>
      </c>
      <c r="C2087" s="222" t="s">
        <v>2317</v>
      </c>
      <c r="D2087" s="222" t="s">
        <v>800</v>
      </c>
      <c r="E2087" s="223">
        <v>0</v>
      </c>
    </row>
    <row r="2088" spans="1:5" x14ac:dyDescent="0.25">
      <c r="A2088" s="224">
        <v>3002020009</v>
      </c>
      <c r="B2088" s="224" t="s">
        <v>1257</v>
      </c>
      <c r="C2088" s="224" t="s">
        <v>2317</v>
      </c>
      <c r="D2088" s="224" t="s">
        <v>800</v>
      </c>
      <c r="E2088" s="225">
        <v>0</v>
      </c>
    </row>
    <row r="2089" spans="1:5" x14ac:dyDescent="0.25">
      <c r="A2089" s="222">
        <v>3002020010</v>
      </c>
      <c r="B2089" s="222" t="s">
        <v>1258</v>
      </c>
      <c r="C2089" s="222" t="s">
        <v>2317</v>
      </c>
      <c r="D2089" s="222" t="s">
        <v>800</v>
      </c>
      <c r="E2089" s="223">
        <v>0</v>
      </c>
    </row>
    <row r="2090" spans="1:5" x14ac:dyDescent="0.25">
      <c r="A2090" s="224">
        <v>3002020011</v>
      </c>
      <c r="B2090" s="224" t="s">
        <v>1259</v>
      </c>
      <c r="C2090" s="224" t="s">
        <v>2317</v>
      </c>
      <c r="D2090" s="224" t="s">
        <v>800</v>
      </c>
      <c r="E2090" s="225">
        <v>0</v>
      </c>
    </row>
    <row r="2091" spans="1:5" x14ac:dyDescent="0.25">
      <c r="A2091" s="222">
        <v>3002030001</v>
      </c>
      <c r="B2091" s="222" t="s">
        <v>2315</v>
      </c>
      <c r="C2091" s="222" t="s">
        <v>1255</v>
      </c>
      <c r="D2091" s="222" t="s">
        <v>800</v>
      </c>
      <c r="E2091" s="223">
        <v>0</v>
      </c>
    </row>
    <row r="2092" spans="1:5" x14ac:dyDescent="0.25">
      <c r="A2092" s="224">
        <v>3002030002</v>
      </c>
      <c r="B2092" s="224" t="s">
        <v>3694</v>
      </c>
      <c r="C2092" s="224" t="s">
        <v>1255</v>
      </c>
      <c r="D2092" s="224" t="s">
        <v>800</v>
      </c>
      <c r="E2092" s="225">
        <v>0</v>
      </c>
    </row>
    <row r="2093" spans="1:5" x14ac:dyDescent="0.25">
      <c r="A2093" s="222">
        <v>3002030003</v>
      </c>
      <c r="B2093" s="222" t="s">
        <v>3695</v>
      </c>
      <c r="C2093" s="222" t="s">
        <v>1255</v>
      </c>
      <c r="D2093" s="222" t="s">
        <v>800</v>
      </c>
      <c r="E2093" s="223">
        <v>0</v>
      </c>
    </row>
    <row r="2094" spans="1:5" x14ac:dyDescent="0.25">
      <c r="A2094" s="224">
        <v>3002030004</v>
      </c>
      <c r="B2094" s="224" t="s">
        <v>3696</v>
      </c>
      <c r="C2094" s="224" t="s">
        <v>1255</v>
      </c>
      <c r="D2094" s="224" t="s">
        <v>800</v>
      </c>
      <c r="E2094" s="225">
        <v>0</v>
      </c>
    </row>
    <row r="2095" spans="1:5" x14ac:dyDescent="0.25">
      <c r="A2095" s="222">
        <v>3002030005</v>
      </c>
      <c r="B2095" s="222" t="s">
        <v>7531</v>
      </c>
      <c r="C2095" s="222" t="s">
        <v>1255</v>
      </c>
      <c r="D2095" s="222" t="s">
        <v>2376</v>
      </c>
      <c r="E2095" s="223">
        <v>0</v>
      </c>
    </row>
    <row r="2096" spans="1:5" x14ac:dyDescent="0.25">
      <c r="A2096" s="224">
        <v>3002030006</v>
      </c>
      <c r="B2096" s="224" t="s">
        <v>9842</v>
      </c>
      <c r="C2096" s="224" t="s">
        <v>1255</v>
      </c>
      <c r="D2096" s="224" t="s">
        <v>800</v>
      </c>
      <c r="E2096" s="225">
        <v>0</v>
      </c>
    </row>
    <row r="2097" spans="1:5" x14ac:dyDescent="0.25">
      <c r="A2097" s="222">
        <v>3002040001</v>
      </c>
      <c r="B2097" s="222" t="s">
        <v>9991</v>
      </c>
      <c r="C2097" s="222" t="s">
        <v>1255</v>
      </c>
      <c r="D2097" s="222" t="s">
        <v>801</v>
      </c>
      <c r="E2097" s="223">
        <v>0</v>
      </c>
    </row>
    <row r="2098" spans="1:5" x14ac:dyDescent="0.25">
      <c r="A2098" s="224">
        <v>3002040002</v>
      </c>
      <c r="B2098" s="224" t="s">
        <v>9992</v>
      </c>
      <c r="C2098" s="224" t="s">
        <v>1255</v>
      </c>
      <c r="D2098" s="224" t="s">
        <v>801</v>
      </c>
      <c r="E2098" s="225">
        <v>0</v>
      </c>
    </row>
    <row r="2099" spans="1:5" x14ac:dyDescent="0.25">
      <c r="A2099" s="222">
        <v>3002040003</v>
      </c>
      <c r="B2099" s="222" t="s">
        <v>9993</v>
      </c>
      <c r="C2099" s="222" t="s">
        <v>1255</v>
      </c>
      <c r="D2099" s="222" t="s">
        <v>801</v>
      </c>
      <c r="E2099" s="223">
        <v>0</v>
      </c>
    </row>
    <row r="2100" spans="1:5" x14ac:dyDescent="0.25">
      <c r="A2100" s="224">
        <v>3002040004</v>
      </c>
      <c r="B2100" s="224" t="s">
        <v>9994</v>
      </c>
      <c r="C2100" s="224" t="s">
        <v>1255</v>
      </c>
      <c r="D2100" s="224" t="s">
        <v>801</v>
      </c>
      <c r="E2100" s="225">
        <v>0</v>
      </c>
    </row>
    <row r="2101" spans="1:5" x14ac:dyDescent="0.25">
      <c r="A2101" s="222">
        <v>3002040005</v>
      </c>
      <c r="B2101" s="222" t="s">
        <v>9995</v>
      </c>
      <c r="C2101" s="222" t="s">
        <v>1255</v>
      </c>
      <c r="D2101" s="222" t="s">
        <v>801</v>
      </c>
      <c r="E2101" s="223">
        <v>0</v>
      </c>
    </row>
    <row r="2102" spans="1:5" x14ac:dyDescent="0.25">
      <c r="A2102" s="224">
        <v>3002040006</v>
      </c>
      <c r="B2102" s="224" t="s">
        <v>9996</v>
      </c>
      <c r="C2102" s="224" t="s">
        <v>1255</v>
      </c>
      <c r="D2102" s="224" t="s">
        <v>801</v>
      </c>
      <c r="E2102" s="225">
        <v>0</v>
      </c>
    </row>
    <row r="2103" spans="1:5" x14ac:dyDescent="0.25">
      <c r="A2103" s="222">
        <v>3002040007</v>
      </c>
      <c r="B2103" s="222" t="s">
        <v>9997</v>
      </c>
      <c r="C2103" s="222" t="s">
        <v>1255</v>
      </c>
      <c r="D2103" s="222" t="s">
        <v>801</v>
      </c>
      <c r="E2103" s="223">
        <v>0</v>
      </c>
    </row>
    <row r="2104" spans="1:5" x14ac:dyDescent="0.25">
      <c r="A2104" s="224">
        <v>3002040008</v>
      </c>
      <c r="B2104" s="224" t="s">
        <v>9998</v>
      </c>
      <c r="C2104" s="224" t="s">
        <v>1255</v>
      </c>
      <c r="D2104" s="224" t="s">
        <v>801</v>
      </c>
      <c r="E2104" s="225">
        <v>0</v>
      </c>
    </row>
    <row r="2105" spans="1:5" x14ac:dyDescent="0.25">
      <c r="A2105" s="222">
        <v>3002040009</v>
      </c>
      <c r="B2105" s="222" t="s">
        <v>9999</v>
      </c>
      <c r="C2105" s="222" t="s">
        <v>1255</v>
      </c>
      <c r="D2105" s="222" t="s">
        <v>801</v>
      </c>
      <c r="E2105" s="223">
        <v>0</v>
      </c>
    </row>
    <row r="2106" spans="1:5" x14ac:dyDescent="0.25">
      <c r="A2106" s="224">
        <v>3002040010</v>
      </c>
      <c r="B2106" s="224" t="s">
        <v>10000</v>
      </c>
      <c r="C2106" s="224" t="s">
        <v>1255</v>
      </c>
      <c r="D2106" s="224" t="s">
        <v>801</v>
      </c>
      <c r="E2106" s="225">
        <v>0</v>
      </c>
    </row>
    <row r="2107" spans="1:5" x14ac:dyDescent="0.25">
      <c r="A2107" s="222">
        <v>3002050001</v>
      </c>
      <c r="B2107" s="222" t="s">
        <v>2316</v>
      </c>
      <c r="C2107" s="222" t="s">
        <v>2317</v>
      </c>
      <c r="D2107" s="222" t="s">
        <v>2318</v>
      </c>
      <c r="E2107" s="223">
        <v>0</v>
      </c>
    </row>
    <row r="2108" spans="1:5" x14ac:dyDescent="0.25">
      <c r="A2108" s="224">
        <v>3002050002</v>
      </c>
      <c r="B2108" s="224" t="s">
        <v>9582</v>
      </c>
      <c r="C2108" s="224" t="s">
        <v>1255</v>
      </c>
      <c r="D2108" s="224" t="s">
        <v>1226</v>
      </c>
      <c r="E2108" s="225">
        <v>0</v>
      </c>
    </row>
    <row r="2109" spans="1:5" x14ac:dyDescent="0.25">
      <c r="A2109" s="222">
        <v>3002050003</v>
      </c>
      <c r="B2109" s="222" t="s">
        <v>12601</v>
      </c>
      <c r="C2109" s="222" t="s">
        <v>2317</v>
      </c>
      <c r="D2109" s="222" t="s">
        <v>2318</v>
      </c>
      <c r="E2109" s="223">
        <v>0</v>
      </c>
    </row>
    <row r="2110" spans="1:5" x14ac:dyDescent="0.25">
      <c r="A2110" s="224">
        <v>3002050004</v>
      </c>
      <c r="B2110" s="224" t="s">
        <v>9582</v>
      </c>
      <c r="C2110" s="224" t="s">
        <v>2317</v>
      </c>
      <c r="D2110" s="224" t="s">
        <v>1226</v>
      </c>
      <c r="E2110" s="225">
        <v>0</v>
      </c>
    </row>
    <row r="2111" spans="1:5" x14ac:dyDescent="0.25">
      <c r="A2111" s="222">
        <v>3002060001</v>
      </c>
      <c r="B2111" s="222" t="s">
        <v>5071</v>
      </c>
      <c r="C2111" s="222" t="s">
        <v>1098</v>
      </c>
      <c r="D2111" s="222" t="s">
        <v>801</v>
      </c>
      <c r="E2111" s="223">
        <v>0</v>
      </c>
    </row>
    <row r="2112" spans="1:5" x14ac:dyDescent="0.25">
      <c r="A2112" s="224">
        <v>3002060002</v>
      </c>
      <c r="B2112" s="224" t="s">
        <v>2320</v>
      </c>
      <c r="C2112" s="224" t="s">
        <v>1098</v>
      </c>
      <c r="D2112" s="224" t="s">
        <v>801</v>
      </c>
      <c r="E2112" s="225">
        <v>0</v>
      </c>
    </row>
    <row r="2113" spans="1:5" x14ac:dyDescent="0.25">
      <c r="A2113" s="222">
        <v>3002060003</v>
      </c>
      <c r="B2113" s="222" t="s">
        <v>8426</v>
      </c>
      <c r="C2113" s="222" t="s">
        <v>1098</v>
      </c>
      <c r="D2113" s="222" t="s">
        <v>801</v>
      </c>
      <c r="E2113" s="223">
        <v>0</v>
      </c>
    </row>
    <row r="2114" spans="1:5" x14ac:dyDescent="0.25">
      <c r="A2114" s="224">
        <v>3003000001</v>
      </c>
      <c r="B2114" s="224" t="s">
        <v>7983</v>
      </c>
      <c r="C2114" s="224" t="s">
        <v>1255</v>
      </c>
      <c r="D2114" s="224" t="s">
        <v>2336</v>
      </c>
      <c r="E2114" s="225">
        <v>0</v>
      </c>
    </row>
    <row r="2115" spans="1:5" x14ac:dyDescent="0.25">
      <c r="A2115" s="222">
        <v>3003000002</v>
      </c>
      <c r="B2115" s="222" t="s">
        <v>6259</v>
      </c>
      <c r="C2115" s="222" t="s">
        <v>1255</v>
      </c>
      <c r="D2115" s="222" t="s">
        <v>2336</v>
      </c>
      <c r="E2115" s="223">
        <v>0</v>
      </c>
    </row>
    <row r="2116" spans="1:5" x14ac:dyDescent="0.25">
      <c r="A2116" s="224">
        <v>3003000003</v>
      </c>
      <c r="B2116" s="224" t="s">
        <v>8427</v>
      </c>
      <c r="C2116" s="224" t="s">
        <v>1255</v>
      </c>
      <c r="D2116" s="224" t="s">
        <v>800</v>
      </c>
      <c r="E2116" s="225">
        <v>0</v>
      </c>
    </row>
    <row r="2117" spans="1:5" x14ac:dyDescent="0.25">
      <c r="A2117" s="222">
        <v>3003020001</v>
      </c>
      <c r="B2117" s="222" t="s">
        <v>2321</v>
      </c>
      <c r="C2117" s="222" t="s">
        <v>1255</v>
      </c>
      <c r="D2117" s="222" t="s">
        <v>801</v>
      </c>
      <c r="E2117" s="223">
        <v>0</v>
      </c>
    </row>
    <row r="2118" spans="1:5" x14ac:dyDescent="0.25">
      <c r="A2118" s="224">
        <v>3101150001</v>
      </c>
      <c r="B2118" s="224" t="s">
        <v>2322</v>
      </c>
      <c r="C2118" s="224" t="s">
        <v>1255</v>
      </c>
      <c r="D2118" s="224" t="s">
        <v>801</v>
      </c>
      <c r="E2118" s="225">
        <v>0</v>
      </c>
    </row>
    <row r="2119" spans="1:5" x14ac:dyDescent="0.25">
      <c r="A2119" s="222">
        <v>3101150002</v>
      </c>
      <c r="B2119" s="222" t="s">
        <v>2323</v>
      </c>
      <c r="C2119" s="222" t="s">
        <v>1255</v>
      </c>
      <c r="D2119" s="222" t="s">
        <v>801</v>
      </c>
      <c r="E2119" s="223">
        <v>0</v>
      </c>
    </row>
    <row r="2120" spans="1:5" x14ac:dyDescent="0.25">
      <c r="A2120" s="224">
        <v>3101150003</v>
      </c>
      <c r="B2120" s="224" t="s">
        <v>2324</v>
      </c>
      <c r="C2120" s="224" t="s">
        <v>1255</v>
      </c>
      <c r="D2120" s="224" t="s">
        <v>801</v>
      </c>
      <c r="E2120" s="225">
        <v>0</v>
      </c>
    </row>
    <row r="2121" spans="1:5" x14ac:dyDescent="0.25">
      <c r="A2121" s="222">
        <v>3101150004</v>
      </c>
      <c r="B2121" s="222" t="s">
        <v>3248</v>
      </c>
      <c r="C2121" s="222" t="s">
        <v>1255</v>
      </c>
      <c r="D2121" s="222" t="s">
        <v>801</v>
      </c>
      <c r="E2121" s="223">
        <v>0</v>
      </c>
    </row>
    <row r="2122" spans="1:5" x14ac:dyDescent="0.25">
      <c r="A2122" s="224">
        <v>3101150005</v>
      </c>
      <c r="B2122" s="224" t="s">
        <v>2325</v>
      </c>
      <c r="C2122" s="224" t="s">
        <v>1255</v>
      </c>
      <c r="D2122" s="224" t="s">
        <v>801</v>
      </c>
      <c r="E2122" s="225">
        <v>0</v>
      </c>
    </row>
    <row r="2123" spans="1:5" x14ac:dyDescent="0.25">
      <c r="A2123" s="222">
        <v>3101150006</v>
      </c>
      <c r="B2123" s="222" t="s">
        <v>3472</v>
      </c>
      <c r="C2123" s="222" t="s">
        <v>1255</v>
      </c>
      <c r="D2123" s="222" t="s">
        <v>801</v>
      </c>
      <c r="E2123" s="223">
        <v>0</v>
      </c>
    </row>
    <row r="2124" spans="1:5" x14ac:dyDescent="0.25">
      <c r="A2124" s="224">
        <v>3101160001</v>
      </c>
      <c r="B2124" s="224" t="s">
        <v>3697</v>
      </c>
      <c r="C2124" s="224" t="s">
        <v>1255</v>
      </c>
      <c r="D2124" s="224" t="s">
        <v>801</v>
      </c>
      <c r="E2124" s="225">
        <v>12</v>
      </c>
    </row>
    <row r="2125" spans="1:5" x14ac:dyDescent="0.25">
      <c r="A2125" s="222">
        <v>3101160002</v>
      </c>
      <c r="B2125" s="222" t="s">
        <v>3698</v>
      </c>
      <c r="C2125" s="222" t="s">
        <v>1255</v>
      </c>
      <c r="D2125" s="222" t="s">
        <v>801</v>
      </c>
      <c r="E2125" s="223">
        <v>24</v>
      </c>
    </row>
    <row r="2126" spans="1:5" x14ac:dyDescent="0.25">
      <c r="A2126" s="224">
        <v>3101160003</v>
      </c>
      <c r="B2126" s="224" t="s">
        <v>7984</v>
      </c>
      <c r="C2126" s="224" t="s">
        <v>1255</v>
      </c>
      <c r="D2126" s="224" t="s">
        <v>801</v>
      </c>
      <c r="E2126" s="225">
        <v>12</v>
      </c>
    </row>
    <row r="2127" spans="1:5" x14ac:dyDescent="0.25">
      <c r="A2127" s="222">
        <v>3101160004</v>
      </c>
      <c r="B2127" s="222" t="s">
        <v>10001</v>
      </c>
      <c r="C2127" s="222" t="s">
        <v>1255</v>
      </c>
      <c r="D2127" s="222" t="s">
        <v>801</v>
      </c>
      <c r="E2127" s="223">
        <v>12</v>
      </c>
    </row>
    <row r="2128" spans="1:5" x14ac:dyDescent="0.25">
      <c r="A2128" s="224">
        <v>3101240001</v>
      </c>
      <c r="B2128" s="224" t="s">
        <v>2326</v>
      </c>
      <c r="C2128" s="224" t="s">
        <v>1255</v>
      </c>
      <c r="D2128" s="224" t="s">
        <v>2327</v>
      </c>
      <c r="E2128" s="225">
        <v>0</v>
      </c>
    </row>
    <row r="2129" spans="1:5" x14ac:dyDescent="0.25">
      <c r="A2129" s="222">
        <v>3101270001</v>
      </c>
      <c r="B2129" s="222" t="s">
        <v>12602</v>
      </c>
      <c r="C2129" s="222" t="s">
        <v>1255</v>
      </c>
      <c r="D2129" s="222" t="s">
        <v>801</v>
      </c>
      <c r="E2129" s="223">
        <v>0</v>
      </c>
    </row>
    <row r="2130" spans="1:5" x14ac:dyDescent="0.25">
      <c r="A2130" s="224">
        <v>3102000001</v>
      </c>
      <c r="B2130" s="224" t="s">
        <v>2328</v>
      </c>
      <c r="C2130" s="224" t="s">
        <v>1255</v>
      </c>
      <c r="D2130" s="224" t="s">
        <v>800</v>
      </c>
      <c r="E2130" s="225">
        <v>0</v>
      </c>
    </row>
    <row r="2131" spans="1:5" x14ac:dyDescent="0.25">
      <c r="A2131" s="222">
        <v>3102000002</v>
      </c>
      <c r="B2131" s="222" t="s">
        <v>2329</v>
      </c>
      <c r="C2131" s="222" t="s">
        <v>1255</v>
      </c>
      <c r="D2131" s="222" t="s">
        <v>800</v>
      </c>
      <c r="E2131" s="223">
        <v>0</v>
      </c>
    </row>
    <row r="2132" spans="1:5" x14ac:dyDescent="0.25">
      <c r="A2132" s="224">
        <v>3102000003</v>
      </c>
      <c r="B2132" s="224" t="s">
        <v>2330</v>
      </c>
      <c r="C2132" s="224" t="s">
        <v>1255</v>
      </c>
      <c r="D2132" s="224" t="s">
        <v>800</v>
      </c>
      <c r="E2132" s="225">
        <v>0</v>
      </c>
    </row>
    <row r="2133" spans="1:5" x14ac:dyDescent="0.25">
      <c r="A2133" s="222">
        <v>3102010001</v>
      </c>
      <c r="B2133" s="222" t="s">
        <v>2331</v>
      </c>
      <c r="C2133" s="222" t="s">
        <v>1255</v>
      </c>
      <c r="D2133" s="222" t="s">
        <v>801</v>
      </c>
      <c r="E2133" s="223">
        <v>0</v>
      </c>
    </row>
    <row r="2134" spans="1:5" x14ac:dyDescent="0.25">
      <c r="A2134" s="224">
        <v>3102010002</v>
      </c>
      <c r="B2134" s="224" t="s">
        <v>2332</v>
      </c>
      <c r="C2134" s="224" t="s">
        <v>1255</v>
      </c>
      <c r="D2134" s="224" t="s">
        <v>801</v>
      </c>
      <c r="E2134" s="225">
        <v>0</v>
      </c>
    </row>
    <row r="2135" spans="1:5" x14ac:dyDescent="0.25">
      <c r="A2135" s="222">
        <v>3102010003</v>
      </c>
      <c r="B2135" s="222" t="s">
        <v>5538</v>
      </c>
      <c r="C2135" s="222" t="s">
        <v>1255</v>
      </c>
      <c r="D2135" s="222" t="s">
        <v>2333</v>
      </c>
      <c r="E2135" s="223">
        <v>0</v>
      </c>
    </row>
    <row r="2136" spans="1:5" x14ac:dyDescent="0.25">
      <c r="A2136" s="224">
        <v>3102010004</v>
      </c>
      <c r="B2136" s="224" t="s">
        <v>6260</v>
      </c>
      <c r="C2136" s="224" t="s">
        <v>1255</v>
      </c>
      <c r="D2136" s="224" t="s">
        <v>801</v>
      </c>
      <c r="E2136" s="225">
        <v>0</v>
      </c>
    </row>
    <row r="2137" spans="1:5" x14ac:dyDescent="0.25">
      <c r="A2137" s="222">
        <v>3102010005</v>
      </c>
      <c r="B2137" s="222" t="s">
        <v>5072</v>
      </c>
      <c r="C2137" s="222" t="s">
        <v>1255</v>
      </c>
      <c r="D2137" s="222" t="s">
        <v>801</v>
      </c>
      <c r="E2137" s="223">
        <v>0</v>
      </c>
    </row>
    <row r="2138" spans="1:5" x14ac:dyDescent="0.25">
      <c r="A2138" s="224">
        <v>3102010006</v>
      </c>
      <c r="B2138" s="224" t="s">
        <v>8154</v>
      </c>
      <c r="C2138" s="224" t="s">
        <v>1255</v>
      </c>
      <c r="D2138" s="224" t="s">
        <v>808</v>
      </c>
      <c r="E2138" s="225">
        <v>0</v>
      </c>
    </row>
    <row r="2139" spans="1:5" x14ac:dyDescent="0.25">
      <c r="A2139" s="222">
        <v>3102010007</v>
      </c>
      <c r="B2139" s="222" t="s">
        <v>5171</v>
      </c>
      <c r="C2139" s="222" t="s">
        <v>1255</v>
      </c>
      <c r="D2139" s="222" t="s">
        <v>801</v>
      </c>
      <c r="E2139" s="223">
        <v>0</v>
      </c>
    </row>
    <row r="2140" spans="1:5" x14ac:dyDescent="0.25">
      <c r="A2140" s="224">
        <v>3102010008</v>
      </c>
      <c r="B2140" s="224" t="s">
        <v>6261</v>
      </c>
      <c r="C2140" s="224" t="s">
        <v>1255</v>
      </c>
      <c r="D2140" s="224" t="s">
        <v>808</v>
      </c>
      <c r="E2140" s="225">
        <v>0</v>
      </c>
    </row>
    <row r="2141" spans="1:5" x14ac:dyDescent="0.25">
      <c r="A2141" s="222">
        <v>3102010009</v>
      </c>
      <c r="B2141" s="222" t="s">
        <v>8428</v>
      </c>
      <c r="C2141" s="222" t="s">
        <v>1255</v>
      </c>
      <c r="D2141" s="222" t="s">
        <v>2327</v>
      </c>
      <c r="E2141" s="223">
        <v>0</v>
      </c>
    </row>
    <row r="2142" spans="1:5" x14ac:dyDescent="0.25">
      <c r="A2142" s="224">
        <v>3102010010</v>
      </c>
      <c r="B2142" s="224" t="s">
        <v>5540</v>
      </c>
      <c r="C2142" s="224" t="s">
        <v>1255</v>
      </c>
      <c r="D2142" s="224" t="s">
        <v>801</v>
      </c>
      <c r="E2142" s="225">
        <v>0</v>
      </c>
    </row>
    <row r="2143" spans="1:5" x14ac:dyDescent="0.25">
      <c r="A2143" s="222">
        <v>3102010011</v>
      </c>
      <c r="B2143" s="222" t="s">
        <v>10002</v>
      </c>
      <c r="C2143" s="222" t="s">
        <v>1255</v>
      </c>
      <c r="D2143" s="222" t="s">
        <v>801</v>
      </c>
      <c r="E2143" s="223">
        <v>0</v>
      </c>
    </row>
    <row r="2144" spans="1:5" x14ac:dyDescent="0.25">
      <c r="A2144" s="224">
        <v>3102010012</v>
      </c>
      <c r="B2144" s="224" t="s">
        <v>2334</v>
      </c>
      <c r="C2144" s="224" t="s">
        <v>1255</v>
      </c>
      <c r="D2144" s="224" t="s">
        <v>801</v>
      </c>
      <c r="E2144" s="225">
        <v>0</v>
      </c>
    </row>
    <row r="2145" spans="1:5" x14ac:dyDescent="0.25">
      <c r="A2145" s="222">
        <v>3102010013</v>
      </c>
      <c r="B2145" s="222" t="s">
        <v>8155</v>
      </c>
      <c r="C2145" s="222" t="s">
        <v>1255</v>
      </c>
      <c r="D2145" s="222" t="s">
        <v>801</v>
      </c>
      <c r="E2145" s="223">
        <v>0</v>
      </c>
    </row>
    <row r="2146" spans="1:5" x14ac:dyDescent="0.25">
      <c r="A2146" s="224">
        <v>3102010014</v>
      </c>
      <c r="B2146" s="224" t="s">
        <v>5541</v>
      </c>
      <c r="C2146" s="224" t="s">
        <v>1255</v>
      </c>
      <c r="D2146" s="224" t="s">
        <v>808</v>
      </c>
      <c r="E2146" s="225">
        <v>0</v>
      </c>
    </row>
    <row r="2147" spans="1:5" x14ac:dyDescent="0.25">
      <c r="A2147" s="222">
        <v>3102010015</v>
      </c>
      <c r="B2147" s="222" t="s">
        <v>3699</v>
      </c>
      <c r="C2147" s="222" t="s">
        <v>1255</v>
      </c>
      <c r="D2147" s="222" t="s">
        <v>801</v>
      </c>
      <c r="E2147" s="223">
        <v>0</v>
      </c>
    </row>
    <row r="2148" spans="1:5" x14ac:dyDescent="0.25">
      <c r="A2148" s="224">
        <v>3102010016</v>
      </c>
      <c r="B2148" s="224" t="s">
        <v>2335</v>
      </c>
      <c r="C2148" s="224" t="s">
        <v>1255</v>
      </c>
      <c r="D2148" s="224" t="s">
        <v>2336</v>
      </c>
      <c r="E2148" s="225">
        <v>0</v>
      </c>
    </row>
    <row r="2149" spans="1:5" x14ac:dyDescent="0.25">
      <c r="A2149" s="222">
        <v>3102010017</v>
      </c>
      <c r="B2149" s="222" t="s">
        <v>3700</v>
      </c>
      <c r="C2149" s="222" t="s">
        <v>1255</v>
      </c>
      <c r="D2149" s="222" t="s">
        <v>1102</v>
      </c>
      <c r="E2149" s="223">
        <v>0</v>
      </c>
    </row>
    <row r="2150" spans="1:5" x14ac:dyDescent="0.25">
      <c r="A2150" s="224">
        <v>3102010018</v>
      </c>
      <c r="B2150" s="224" t="s">
        <v>2337</v>
      </c>
      <c r="C2150" s="224" t="s">
        <v>1255</v>
      </c>
      <c r="D2150" s="224" t="s">
        <v>2336</v>
      </c>
      <c r="E2150" s="225">
        <v>0</v>
      </c>
    </row>
    <row r="2151" spans="1:5" x14ac:dyDescent="0.25">
      <c r="A2151" s="222">
        <v>3102010019</v>
      </c>
      <c r="B2151" s="222" t="s">
        <v>5542</v>
      </c>
      <c r="C2151" s="222" t="s">
        <v>1255</v>
      </c>
      <c r="D2151" s="222" t="s">
        <v>2336</v>
      </c>
      <c r="E2151" s="223">
        <v>0</v>
      </c>
    </row>
    <row r="2152" spans="1:5" x14ac:dyDescent="0.25">
      <c r="A2152" s="224">
        <v>3102010020</v>
      </c>
      <c r="B2152" s="224" t="s">
        <v>4484</v>
      </c>
      <c r="C2152" s="224" t="s">
        <v>1255</v>
      </c>
      <c r="D2152" s="224" t="s">
        <v>811</v>
      </c>
      <c r="E2152" s="225">
        <v>0</v>
      </c>
    </row>
    <row r="2153" spans="1:5" x14ac:dyDescent="0.25">
      <c r="A2153" s="222">
        <v>3102010021</v>
      </c>
      <c r="B2153" s="222" t="s">
        <v>5543</v>
      </c>
      <c r="C2153" s="222" t="s">
        <v>1255</v>
      </c>
      <c r="D2153" s="222" t="s">
        <v>801</v>
      </c>
      <c r="E2153" s="223">
        <v>0</v>
      </c>
    </row>
    <row r="2154" spans="1:5" x14ac:dyDescent="0.25">
      <c r="A2154" s="224">
        <v>3102010022</v>
      </c>
      <c r="B2154" s="224" t="s">
        <v>5544</v>
      </c>
      <c r="C2154" s="224" t="s">
        <v>1255</v>
      </c>
      <c r="D2154" s="224" t="s">
        <v>2327</v>
      </c>
      <c r="E2154" s="225">
        <v>0</v>
      </c>
    </row>
    <row r="2155" spans="1:5" x14ac:dyDescent="0.25">
      <c r="A2155" s="222">
        <v>3102010023</v>
      </c>
      <c r="B2155" s="222" t="s">
        <v>7985</v>
      </c>
      <c r="C2155" s="222" t="s">
        <v>1255</v>
      </c>
      <c r="D2155" s="222" t="s">
        <v>801</v>
      </c>
      <c r="E2155" s="223">
        <v>0</v>
      </c>
    </row>
    <row r="2156" spans="1:5" x14ac:dyDescent="0.25">
      <c r="A2156" s="224">
        <v>3102010024</v>
      </c>
      <c r="B2156" s="224" t="s">
        <v>8429</v>
      </c>
      <c r="C2156" s="224" t="s">
        <v>1255</v>
      </c>
      <c r="D2156" s="224" t="s">
        <v>801</v>
      </c>
      <c r="E2156" s="225">
        <v>0</v>
      </c>
    </row>
    <row r="2157" spans="1:5" x14ac:dyDescent="0.25">
      <c r="A2157" s="222">
        <v>3102010025</v>
      </c>
      <c r="B2157" s="222" t="s">
        <v>8430</v>
      </c>
      <c r="C2157" s="222" t="s">
        <v>1255</v>
      </c>
      <c r="D2157" s="222" t="s">
        <v>801</v>
      </c>
      <c r="E2157" s="223">
        <v>0</v>
      </c>
    </row>
    <row r="2158" spans="1:5" x14ac:dyDescent="0.25">
      <c r="A2158" s="224">
        <v>3102010026</v>
      </c>
      <c r="B2158" s="224" t="s">
        <v>8431</v>
      </c>
      <c r="C2158" s="224" t="s">
        <v>1255</v>
      </c>
      <c r="D2158" s="224" t="s">
        <v>801</v>
      </c>
      <c r="E2158" s="225">
        <v>0</v>
      </c>
    </row>
    <row r="2159" spans="1:5" x14ac:dyDescent="0.25">
      <c r="A2159" s="222">
        <v>3102010027</v>
      </c>
      <c r="B2159" s="222" t="s">
        <v>10003</v>
      </c>
      <c r="C2159" s="222" t="s">
        <v>1255</v>
      </c>
      <c r="D2159" s="222" t="s">
        <v>801</v>
      </c>
      <c r="E2159" s="223">
        <v>0</v>
      </c>
    </row>
    <row r="2160" spans="1:5" x14ac:dyDescent="0.25">
      <c r="A2160" s="224">
        <v>3102010028</v>
      </c>
      <c r="B2160" s="224" t="s">
        <v>8156</v>
      </c>
      <c r="C2160" s="224" t="s">
        <v>1255</v>
      </c>
      <c r="D2160" s="224" t="s">
        <v>801</v>
      </c>
      <c r="E2160" s="225">
        <v>0</v>
      </c>
    </row>
    <row r="2161" spans="1:5" x14ac:dyDescent="0.25">
      <c r="A2161" s="222">
        <v>3102010029</v>
      </c>
      <c r="B2161" s="222" t="s">
        <v>9395</v>
      </c>
      <c r="C2161" s="222" t="s">
        <v>1255</v>
      </c>
      <c r="D2161" s="222" t="s">
        <v>801</v>
      </c>
      <c r="E2161" s="223">
        <v>0</v>
      </c>
    </row>
    <row r="2162" spans="1:5" x14ac:dyDescent="0.25">
      <c r="A2162" s="224">
        <v>3102010030</v>
      </c>
      <c r="B2162" s="224" t="s">
        <v>9396</v>
      </c>
      <c r="C2162" s="224" t="s">
        <v>1255</v>
      </c>
      <c r="D2162" s="224" t="s">
        <v>801</v>
      </c>
      <c r="E2162" s="225">
        <v>0</v>
      </c>
    </row>
    <row r="2163" spans="1:5" x14ac:dyDescent="0.25">
      <c r="A2163" s="222">
        <v>3102010031</v>
      </c>
      <c r="B2163" s="222" t="s">
        <v>9397</v>
      </c>
      <c r="C2163" s="222" t="s">
        <v>1255</v>
      </c>
      <c r="D2163" s="222" t="s">
        <v>801</v>
      </c>
      <c r="E2163" s="223">
        <v>0</v>
      </c>
    </row>
    <row r="2164" spans="1:5" x14ac:dyDescent="0.25">
      <c r="A2164" s="224">
        <v>3102010032</v>
      </c>
      <c r="B2164" s="224" t="s">
        <v>9583</v>
      </c>
      <c r="C2164" s="224" t="s">
        <v>1255</v>
      </c>
      <c r="D2164" s="224" t="s">
        <v>801</v>
      </c>
      <c r="E2164" s="225">
        <v>0</v>
      </c>
    </row>
    <row r="2165" spans="1:5" x14ac:dyDescent="0.25">
      <c r="A2165" s="222">
        <v>3102010033</v>
      </c>
      <c r="B2165" s="222" t="s">
        <v>9584</v>
      </c>
      <c r="C2165" s="222" t="s">
        <v>1255</v>
      </c>
      <c r="D2165" s="222" t="s">
        <v>801</v>
      </c>
      <c r="E2165" s="223">
        <v>0</v>
      </c>
    </row>
    <row r="2166" spans="1:5" x14ac:dyDescent="0.25">
      <c r="A2166" s="224">
        <v>3102010034</v>
      </c>
      <c r="B2166" s="224" t="s">
        <v>10004</v>
      </c>
      <c r="C2166" s="224" t="s">
        <v>1255</v>
      </c>
      <c r="D2166" s="224" t="s">
        <v>801</v>
      </c>
      <c r="E2166" s="225">
        <v>0</v>
      </c>
    </row>
    <row r="2167" spans="1:5" x14ac:dyDescent="0.25">
      <c r="A2167" s="222">
        <v>3102010035</v>
      </c>
      <c r="B2167" s="222" t="s">
        <v>9843</v>
      </c>
      <c r="C2167" s="222" t="s">
        <v>1255</v>
      </c>
      <c r="D2167" s="222" t="s">
        <v>801</v>
      </c>
      <c r="E2167" s="223">
        <v>0</v>
      </c>
    </row>
    <row r="2168" spans="1:5" x14ac:dyDescent="0.25">
      <c r="A2168" s="224">
        <v>3102010036</v>
      </c>
      <c r="B2168" s="224" t="s">
        <v>13016</v>
      </c>
      <c r="C2168" s="224" t="s">
        <v>1255</v>
      </c>
      <c r="D2168" s="224" t="s">
        <v>2333</v>
      </c>
      <c r="E2168" s="225">
        <v>0</v>
      </c>
    </row>
    <row r="2169" spans="1:5" x14ac:dyDescent="0.25">
      <c r="A2169" s="222">
        <v>3102010037</v>
      </c>
      <c r="B2169" s="222" t="s">
        <v>13017</v>
      </c>
      <c r="C2169" s="222" t="s">
        <v>1255</v>
      </c>
      <c r="D2169" s="222" t="s">
        <v>801</v>
      </c>
      <c r="E2169" s="223">
        <v>0</v>
      </c>
    </row>
    <row r="2170" spans="1:5" x14ac:dyDescent="0.25">
      <c r="A2170" s="224">
        <v>3102010038</v>
      </c>
      <c r="B2170" s="224" t="s">
        <v>13018</v>
      </c>
      <c r="C2170" s="224" t="s">
        <v>1255</v>
      </c>
      <c r="D2170" s="224" t="s">
        <v>801</v>
      </c>
      <c r="E2170" s="225">
        <v>0</v>
      </c>
    </row>
    <row r="2171" spans="1:5" x14ac:dyDescent="0.25">
      <c r="A2171" s="222">
        <v>3102020001</v>
      </c>
      <c r="B2171" s="222" t="s">
        <v>6262</v>
      </c>
      <c r="C2171" s="222" t="s">
        <v>1255</v>
      </c>
      <c r="D2171" s="222" t="s">
        <v>801</v>
      </c>
      <c r="E2171" s="223">
        <v>0</v>
      </c>
    </row>
    <row r="2172" spans="1:5" x14ac:dyDescent="0.25">
      <c r="A2172" s="224">
        <v>3102020002</v>
      </c>
      <c r="B2172" s="224" t="s">
        <v>5073</v>
      </c>
      <c r="C2172" s="224" t="s">
        <v>1255</v>
      </c>
      <c r="D2172" s="224" t="s">
        <v>801</v>
      </c>
      <c r="E2172" s="225">
        <v>0</v>
      </c>
    </row>
    <row r="2173" spans="1:5" x14ac:dyDescent="0.25">
      <c r="A2173" s="222">
        <v>3102020003</v>
      </c>
      <c r="B2173" s="222" t="s">
        <v>5545</v>
      </c>
      <c r="C2173" s="222" t="s">
        <v>1255</v>
      </c>
      <c r="D2173" s="222" t="s">
        <v>801</v>
      </c>
      <c r="E2173" s="223">
        <v>0</v>
      </c>
    </row>
    <row r="2174" spans="1:5" x14ac:dyDescent="0.25">
      <c r="A2174" s="224">
        <v>3102040001</v>
      </c>
      <c r="B2174" s="224" t="s">
        <v>5074</v>
      </c>
      <c r="C2174" s="224" t="s">
        <v>1255</v>
      </c>
      <c r="D2174" s="224" t="s">
        <v>801</v>
      </c>
      <c r="E2174" s="225">
        <v>0</v>
      </c>
    </row>
    <row r="2175" spans="1:5" x14ac:dyDescent="0.25">
      <c r="A2175" s="222">
        <v>3102040002</v>
      </c>
      <c r="B2175" s="222" t="s">
        <v>5075</v>
      </c>
      <c r="C2175" s="222" t="s">
        <v>1255</v>
      </c>
      <c r="D2175" s="222" t="s">
        <v>801</v>
      </c>
      <c r="E2175" s="223">
        <v>0</v>
      </c>
    </row>
    <row r="2176" spans="1:5" x14ac:dyDescent="0.25">
      <c r="A2176" s="224">
        <v>3102040003</v>
      </c>
      <c r="B2176" s="224" t="s">
        <v>7986</v>
      </c>
      <c r="C2176" s="224" t="s">
        <v>1255</v>
      </c>
      <c r="D2176" s="224" t="s">
        <v>801</v>
      </c>
      <c r="E2176" s="225">
        <v>0</v>
      </c>
    </row>
    <row r="2177" spans="1:5" x14ac:dyDescent="0.25">
      <c r="A2177" s="222">
        <v>3102060001</v>
      </c>
      <c r="B2177" s="222" t="s">
        <v>5076</v>
      </c>
      <c r="C2177" s="222" t="s">
        <v>1255</v>
      </c>
      <c r="D2177" s="222" t="s">
        <v>1102</v>
      </c>
      <c r="E2177" s="223">
        <v>0</v>
      </c>
    </row>
    <row r="2178" spans="1:5" x14ac:dyDescent="0.25">
      <c r="A2178" s="224">
        <v>3102060002</v>
      </c>
      <c r="B2178" s="224" t="s">
        <v>2319</v>
      </c>
      <c r="C2178" s="224" t="s">
        <v>1255</v>
      </c>
      <c r="D2178" s="224" t="s">
        <v>801</v>
      </c>
      <c r="E2178" s="225">
        <v>0</v>
      </c>
    </row>
    <row r="2179" spans="1:5" x14ac:dyDescent="0.25">
      <c r="A2179" s="222">
        <v>3102060003</v>
      </c>
      <c r="B2179" s="222" t="s">
        <v>5077</v>
      </c>
      <c r="C2179" s="222" t="s">
        <v>1255</v>
      </c>
      <c r="D2179" s="222" t="s">
        <v>801</v>
      </c>
      <c r="E2179" s="223">
        <v>0</v>
      </c>
    </row>
    <row r="2180" spans="1:5" x14ac:dyDescent="0.25">
      <c r="A2180" s="224">
        <v>3102060004</v>
      </c>
      <c r="B2180" s="224" t="s">
        <v>2338</v>
      </c>
      <c r="C2180" s="224" t="s">
        <v>1255</v>
      </c>
      <c r="D2180" s="224" t="s">
        <v>801</v>
      </c>
      <c r="E2180" s="225">
        <v>0</v>
      </c>
    </row>
    <row r="2181" spans="1:5" x14ac:dyDescent="0.25">
      <c r="A2181" s="222">
        <v>3102060005</v>
      </c>
      <c r="B2181" s="222" t="s">
        <v>2320</v>
      </c>
      <c r="C2181" s="222" t="s">
        <v>1255</v>
      </c>
      <c r="D2181" s="222" t="s">
        <v>801</v>
      </c>
      <c r="E2181" s="223">
        <v>0</v>
      </c>
    </row>
    <row r="2182" spans="1:5" x14ac:dyDescent="0.25">
      <c r="A2182" s="224">
        <v>3102060006</v>
      </c>
      <c r="B2182" s="224" t="s">
        <v>6263</v>
      </c>
      <c r="C2182" s="224" t="s">
        <v>1255</v>
      </c>
      <c r="D2182" s="224" t="s">
        <v>801</v>
      </c>
      <c r="E2182" s="225">
        <v>0</v>
      </c>
    </row>
    <row r="2183" spans="1:5" x14ac:dyDescent="0.25">
      <c r="A2183" s="222">
        <v>3102060007</v>
      </c>
      <c r="B2183" s="222" t="s">
        <v>2339</v>
      </c>
      <c r="C2183" s="222" t="s">
        <v>1255</v>
      </c>
      <c r="D2183" s="222" t="s">
        <v>801</v>
      </c>
      <c r="E2183" s="223">
        <v>0</v>
      </c>
    </row>
    <row r="2184" spans="1:5" x14ac:dyDescent="0.25">
      <c r="A2184" s="224">
        <v>3102060008</v>
      </c>
      <c r="B2184" s="224" t="s">
        <v>2340</v>
      </c>
      <c r="C2184" s="224" t="s">
        <v>1255</v>
      </c>
      <c r="D2184" s="224" t="s">
        <v>1102</v>
      </c>
      <c r="E2184" s="225">
        <v>0</v>
      </c>
    </row>
    <row r="2185" spans="1:5" x14ac:dyDescent="0.25">
      <c r="A2185" s="222">
        <v>3102060009</v>
      </c>
      <c r="B2185" s="222" t="s">
        <v>7987</v>
      </c>
      <c r="C2185" s="222" t="s">
        <v>1255</v>
      </c>
      <c r="D2185" s="222" t="s">
        <v>801</v>
      </c>
      <c r="E2185" s="223">
        <v>0</v>
      </c>
    </row>
    <row r="2186" spans="1:5" x14ac:dyDescent="0.25">
      <c r="A2186" s="224">
        <v>3102060010</v>
      </c>
      <c r="B2186" s="224" t="s">
        <v>7416</v>
      </c>
      <c r="C2186" s="224" t="s">
        <v>1255</v>
      </c>
      <c r="D2186" s="224" t="s">
        <v>801</v>
      </c>
      <c r="E2186" s="225">
        <v>0</v>
      </c>
    </row>
    <row r="2187" spans="1:5" x14ac:dyDescent="0.25">
      <c r="A2187" s="222">
        <v>3102060011</v>
      </c>
      <c r="B2187" s="222" t="s">
        <v>7988</v>
      </c>
      <c r="C2187" s="222" t="s">
        <v>1255</v>
      </c>
      <c r="D2187" s="222" t="s">
        <v>801</v>
      </c>
      <c r="E2187" s="223">
        <v>0</v>
      </c>
    </row>
    <row r="2188" spans="1:5" x14ac:dyDescent="0.25">
      <c r="A2188" s="224">
        <v>3103000001</v>
      </c>
      <c r="B2188" s="224" t="s">
        <v>5078</v>
      </c>
      <c r="C2188" s="224" t="s">
        <v>1255</v>
      </c>
      <c r="D2188" s="224" t="s">
        <v>801</v>
      </c>
      <c r="E2188" s="225">
        <v>0</v>
      </c>
    </row>
    <row r="2189" spans="1:5" x14ac:dyDescent="0.25">
      <c r="A2189" s="222">
        <v>3103000002</v>
      </c>
      <c r="B2189" s="222" t="s">
        <v>2341</v>
      </c>
      <c r="C2189" s="222" t="s">
        <v>1255</v>
      </c>
      <c r="D2189" s="222" t="s">
        <v>2327</v>
      </c>
      <c r="E2189" s="223">
        <v>0</v>
      </c>
    </row>
    <row r="2190" spans="1:5" x14ac:dyDescent="0.25">
      <c r="A2190" s="224">
        <v>3103000003</v>
      </c>
      <c r="B2190" s="224" t="s">
        <v>2342</v>
      </c>
      <c r="C2190" s="224" t="s">
        <v>1255</v>
      </c>
      <c r="D2190" s="224" t="s">
        <v>1226</v>
      </c>
      <c r="E2190" s="225">
        <v>0</v>
      </c>
    </row>
    <row r="2191" spans="1:5" x14ac:dyDescent="0.25">
      <c r="A2191" s="222">
        <v>3103000004</v>
      </c>
      <c r="B2191" s="222" t="s">
        <v>2343</v>
      </c>
      <c r="C2191" s="222" t="s">
        <v>1255</v>
      </c>
      <c r="D2191" s="222" t="s">
        <v>2327</v>
      </c>
      <c r="E2191" s="223">
        <v>0</v>
      </c>
    </row>
    <row r="2192" spans="1:5" x14ac:dyDescent="0.25">
      <c r="A2192" s="224">
        <v>3103000005</v>
      </c>
      <c r="B2192" s="224" t="s">
        <v>10005</v>
      </c>
      <c r="C2192" s="224" t="s">
        <v>1255</v>
      </c>
      <c r="D2192" s="224" t="s">
        <v>801</v>
      </c>
      <c r="E2192" s="225">
        <v>0</v>
      </c>
    </row>
    <row r="2193" spans="1:5" x14ac:dyDescent="0.25">
      <c r="A2193" s="222">
        <v>3103000006</v>
      </c>
      <c r="B2193" s="222" t="s">
        <v>2344</v>
      </c>
      <c r="C2193" s="222" t="s">
        <v>1255</v>
      </c>
      <c r="D2193" s="222" t="s">
        <v>2327</v>
      </c>
      <c r="E2193" s="223">
        <v>0</v>
      </c>
    </row>
    <row r="2194" spans="1:5" x14ac:dyDescent="0.25">
      <c r="A2194" s="224">
        <v>3103000007</v>
      </c>
      <c r="B2194" s="224" t="s">
        <v>2345</v>
      </c>
      <c r="C2194" s="224" t="s">
        <v>1255</v>
      </c>
      <c r="D2194" s="224" t="s">
        <v>2327</v>
      </c>
      <c r="E2194" s="225">
        <v>0</v>
      </c>
    </row>
    <row r="2195" spans="1:5" x14ac:dyDescent="0.25">
      <c r="A2195" s="222">
        <v>3103000008</v>
      </c>
      <c r="B2195" s="222" t="s">
        <v>2346</v>
      </c>
      <c r="C2195" s="222" t="s">
        <v>1255</v>
      </c>
      <c r="D2195" s="222" t="s">
        <v>1226</v>
      </c>
      <c r="E2195" s="223">
        <v>0</v>
      </c>
    </row>
    <row r="2196" spans="1:5" x14ac:dyDescent="0.25">
      <c r="A2196" s="224">
        <v>3103000009</v>
      </c>
      <c r="B2196" s="224" t="s">
        <v>7989</v>
      </c>
      <c r="C2196" s="224" t="s">
        <v>1255</v>
      </c>
      <c r="D2196" s="224" t="s">
        <v>2333</v>
      </c>
      <c r="E2196" s="225">
        <v>0</v>
      </c>
    </row>
    <row r="2197" spans="1:5" x14ac:dyDescent="0.25">
      <c r="A2197" s="222">
        <v>3103000010</v>
      </c>
      <c r="B2197" s="222" t="s">
        <v>2347</v>
      </c>
      <c r="C2197" s="222" t="s">
        <v>1255</v>
      </c>
      <c r="D2197" s="222" t="s">
        <v>801</v>
      </c>
      <c r="E2197" s="223">
        <v>0</v>
      </c>
    </row>
    <row r="2198" spans="1:5" x14ac:dyDescent="0.25">
      <c r="A2198" s="224">
        <v>3103000011</v>
      </c>
      <c r="B2198" s="224" t="s">
        <v>2348</v>
      </c>
      <c r="C2198" s="224" t="s">
        <v>1255</v>
      </c>
      <c r="D2198" s="224" t="s">
        <v>801</v>
      </c>
      <c r="E2198" s="225">
        <v>0</v>
      </c>
    </row>
    <row r="2199" spans="1:5" x14ac:dyDescent="0.25">
      <c r="A2199" s="222">
        <v>3103000012</v>
      </c>
      <c r="B2199" s="222" t="s">
        <v>6264</v>
      </c>
      <c r="C2199" s="222" t="s">
        <v>1255</v>
      </c>
      <c r="D2199" s="222" t="s">
        <v>803</v>
      </c>
      <c r="E2199" s="223">
        <v>0</v>
      </c>
    </row>
    <row r="2200" spans="1:5" x14ac:dyDescent="0.25">
      <c r="A2200" s="224">
        <v>3103000013</v>
      </c>
      <c r="B2200" s="224" t="s">
        <v>5546</v>
      </c>
      <c r="C2200" s="224" t="s">
        <v>1255</v>
      </c>
      <c r="D2200" s="224" t="s">
        <v>801</v>
      </c>
      <c r="E2200" s="225">
        <v>0</v>
      </c>
    </row>
    <row r="2201" spans="1:5" x14ac:dyDescent="0.25">
      <c r="A2201" s="222">
        <v>3103000014</v>
      </c>
      <c r="B2201" s="222" t="s">
        <v>2349</v>
      </c>
      <c r="C2201" s="222" t="s">
        <v>1255</v>
      </c>
      <c r="D2201" s="222" t="s">
        <v>801</v>
      </c>
      <c r="E2201" s="223">
        <v>0</v>
      </c>
    </row>
    <row r="2202" spans="1:5" x14ac:dyDescent="0.25">
      <c r="A2202" s="224">
        <v>3103000015</v>
      </c>
      <c r="B2202" s="224" t="s">
        <v>2350</v>
      </c>
      <c r="C2202" s="224" t="s">
        <v>1255</v>
      </c>
      <c r="D2202" s="224" t="s">
        <v>801</v>
      </c>
      <c r="E2202" s="225">
        <v>0</v>
      </c>
    </row>
    <row r="2203" spans="1:5" x14ac:dyDescent="0.25">
      <c r="A2203" s="222">
        <v>3103000016</v>
      </c>
      <c r="B2203" s="222" t="s">
        <v>2351</v>
      </c>
      <c r="C2203" s="222" t="s">
        <v>1255</v>
      </c>
      <c r="D2203" s="222" t="s">
        <v>1226</v>
      </c>
      <c r="E2203" s="223">
        <v>0</v>
      </c>
    </row>
    <row r="2204" spans="1:5" x14ac:dyDescent="0.25">
      <c r="A2204" s="224">
        <v>3103000017</v>
      </c>
      <c r="B2204" s="224" t="s">
        <v>6265</v>
      </c>
      <c r="C2204" s="224" t="s">
        <v>1255</v>
      </c>
      <c r="D2204" s="224" t="s">
        <v>1226</v>
      </c>
      <c r="E2204" s="225">
        <v>0</v>
      </c>
    </row>
    <row r="2205" spans="1:5" x14ac:dyDescent="0.25">
      <c r="A2205" s="222">
        <v>3103000018</v>
      </c>
      <c r="B2205" s="222" t="s">
        <v>2352</v>
      </c>
      <c r="C2205" s="222" t="s">
        <v>1255</v>
      </c>
      <c r="D2205" s="222" t="s">
        <v>1226</v>
      </c>
      <c r="E2205" s="223">
        <v>0</v>
      </c>
    </row>
    <row r="2206" spans="1:5" x14ac:dyDescent="0.25">
      <c r="A2206" s="224">
        <v>3103000019</v>
      </c>
      <c r="B2206" s="224" t="s">
        <v>2353</v>
      </c>
      <c r="C2206" s="224" t="s">
        <v>1255</v>
      </c>
      <c r="D2206" s="224" t="s">
        <v>801</v>
      </c>
      <c r="E2206" s="225">
        <v>0</v>
      </c>
    </row>
    <row r="2207" spans="1:5" x14ac:dyDescent="0.25">
      <c r="A2207" s="222">
        <v>3103000020</v>
      </c>
      <c r="B2207" s="222" t="s">
        <v>7532</v>
      </c>
      <c r="C2207" s="222" t="s">
        <v>1255</v>
      </c>
      <c r="D2207" s="222" t="s">
        <v>2354</v>
      </c>
      <c r="E2207" s="223">
        <v>0</v>
      </c>
    </row>
    <row r="2208" spans="1:5" x14ac:dyDescent="0.25">
      <c r="A2208" s="224">
        <v>3103000021</v>
      </c>
      <c r="B2208" s="224" t="s">
        <v>5079</v>
      </c>
      <c r="C2208" s="224" t="s">
        <v>1255</v>
      </c>
      <c r="D2208" s="224" t="s">
        <v>801</v>
      </c>
      <c r="E2208" s="225">
        <v>0</v>
      </c>
    </row>
    <row r="2209" spans="1:5" x14ac:dyDescent="0.25">
      <c r="A2209" s="222">
        <v>3103000022</v>
      </c>
      <c r="B2209" s="222" t="s">
        <v>8130</v>
      </c>
      <c r="C2209" s="222" t="s">
        <v>1255</v>
      </c>
      <c r="D2209" s="222" t="s">
        <v>801</v>
      </c>
      <c r="E2209" s="223">
        <v>0</v>
      </c>
    </row>
    <row r="2210" spans="1:5" x14ac:dyDescent="0.25">
      <c r="A2210" s="224">
        <v>3103000023</v>
      </c>
      <c r="B2210" s="224" t="s">
        <v>6266</v>
      </c>
      <c r="C2210" s="224" t="s">
        <v>1255</v>
      </c>
      <c r="D2210" s="224" t="s">
        <v>801</v>
      </c>
      <c r="E2210" s="225">
        <v>0</v>
      </c>
    </row>
    <row r="2211" spans="1:5" x14ac:dyDescent="0.25">
      <c r="A2211" s="222">
        <v>3103000024</v>
      </c>
      <c r="B2211" s="222" t="s">
        <v>8142</v>
      </c>
      <c r="C2211" s="222" t="s">
        <v>1255</v>
      </c>
      <c r="D2211" s="222" t="s">
        <v>811</v>
      </c>
      <c r="E2211" s="223">
        <v>0</v>
      </c>
    </row>
    <row r="2212" spans="1:5" x14ac:dyDescent="0.25">
      <c r="A2212" s="224">
        <v>3103000025</v>
      </c>
      <c r="B2212" s="224" t="s">
        <v>2355</v>
      </c>
      <c r="C2212" s="224" t="s">
        <v>1255</v>
      </c>
      <c r="D2212" s="224" t="s">
        <v>801</v>
      </c>
      <c r="E2212" s="225">
        <v>0</v>
      </c>
    </row>
    <row r="2213" spans="1:5" x14ac:dyDescent="0.25">
      <c r="A2213" s="222">
        <v>3103000026</v>
      </c>
      <c r="B2213" s="222" t="s">
        <v>2356</v>
      </c>
      <c r="C2213" s="222" t="s">
        <v>1255</v>
      </c>
      <c r="D2213" s="222" t="s">
        <v>803</v>
      </c>
      <c r="E2213" s="223">
        <v>0</v>
      </c>
    </row>
    <row r="2214" spans="1:5" x14ac:dyDescent="0.25">
      <c r="A2214" s="224">
        <v>3103000027</v>
      </c>
      <c r="B2214" s="224" t="s">
        <v>5080</v>
      </c>
      <c r="C2214" s="224" t="s">
        <v>1255</v>
      </c>
      <c r="D2214" s="224" t="s">
        <v>801</v>
      </c>
      <c r="E2214" s="225">
        <v>0</v>
      </c>
    </row>
    <row r="2215" spans="1:5" x14ac:dyDescent="0.25">
      <c r="A2215" s="222">
        <v>3103000028</v>
      </c>
      <c r="B2215" s="222" t="s">
        <v>6268</v>
      </c>
      <c r="C2215" s="222" t="s">
        <v>1255</v>
      </c>
      <c r="D2215" s="222" t="s">
        <v>2444</v>
      </c>
      <c r="E2215" s="223">
        <v>0</v>
      </c>
    </row>
    <row r="2216" spans="1:5" x14ac:dyDescent="0.25">
      <c r="A2216" s="224">
        <v>3103000029</v>
      </c>
      <c r="B2216" s="224" t="s">
        <v>2357</v>
      </c>
      <c r="C2216" s="224" t="s">
        <v>1255</v>
      </c>
      <c r="D2216" s="224" t="s">
        <v>801</v>
      </c>
      <c r="E2216" s="225">
        <v>0</v>
      </c>
    </row>
    <row r="2217" spans="1:5" x14ac:dyDescent="0.25">
      <c r="A2217" s="222">
        <v>3103000030</v>
      </c>
      <c r="B2217" s="222" t="s">
        <v>6269</v>
      </c>
      <c r="C2217" s="222" t="s">
        <v>1255</v>
      </c>
      <c r="D2217" s="222" t="s">
        <v>801</v>
      </c>
      <c r="E2217" s="223">
        <v>0</v>
      </c>
    </row>
    <row r="2218" spans="1:5" x14ac:dyDescent="0.25">
      <c r="A2218" s="224">
        <v>3103000031</v>
      </c>
      <c r="B2218" s="224" t="s">
        <v>6270</v>
      </c>
      <c r="C2218" s="224" t="s">
        <v>1255</v>
      </c>
      <c r="D2218" s="224" t="s">
        <v>801</v>
      </c>
      <c r="E2218" s="225">
        <v>0</v>
      </c>
    </row>
    <row r="2219" spans="1:5" x14ac:dyDescent="0.25">
      <c r="A2219" s="222">
        <v>3103000032</v>
      </c>
      <c r="B2219" s="222" t="s">
        <v>2358</v>
      </c>
      <c r="C2219" s="222" t="s">
        <v>1255</v>
      </c>
      <c r="D2219" s="222" t="s">
        <v>801</v>
      </c>
      <c r="E2219" s="223">
        <v>0</v>
      </c>
    </row>
    <row r="2220" spans="1:5" x14ac:dyDescent="0.25">
      <c r="A2220" s="224">
        <v>3103000033</v>
      </c>
      <c r="B2220" s="224" t="s">
        <v>7533</v>
      </c>
      <c r="C2220" s="224" t="s">
        <v>1255</v>
      </c>
      <c r="D2220" s="224" t="s">
        <v>2443</v>
      </c>
      <c r="E2220" s="225">
        <v>0</v>
      </c>
    </row>
    <row r="2221" spans="1:5" x14ac:dyDescent="0.25">
      <c r="A2221" s="222">
        <v>3103000034</v>
      </c>
      <c r="B2221" s="222" t="s">
        <v>7534</v>
      </c>
      <c r="C2221" s="222" t="s">
        <v>1255</v>
      </c>
      <c r="D2221" s="222" t="s">
        <v>801</v>
      </c>
      <c r="E2221" s="223">
        <v>0</v>
      </c>
    </row>
    <row r="2222" spans="1:5" x14ac:dyDescent="0.25">
      <c r="A2222" s="224">
        <v>3103000035</v>
      </c>
      <c r="B2222" s="224" t="s">
        <v>5547</v>
      </c>
      <c r="C2222" s="224" t="s">
        <v>1255</v>
      </c>
      <c r="D2222" s="224" t="s">
        <v>801</v>
      </c>
      <c r="E2222" s="225">
        <v>0</v>
      </c>
    </row>
    <row r="2223" spans="1:5" x14ac:dyDescent="0.25">
      <c r="A2223" s="222">
        <v>3103000036</v>
      </c>
      <c r="B2223" s="222" t="s">
        <v>3477</v>
      </c>
      <c r="C2223" s="222" t="s">
        <v>1255</v>
      </c>
      <c r="D2223" s="222" t="s">
        <v>801</v>
      </c>
      <c r="E2223" s="223">
        <v>0</v>
      </c>
    </row>
    <row r="2224" spans="1:5" x14ac:dyDescent="0.25">
      <c r="A2224" s="224">
        <v>3103000037</v>
      </c>
      <c r="B2224" s="224" t="s">
        <v>5081</v>
      </c>
      <c r="C2224" s="224" t="s">
        <v>1255</v>
      </c>
      <c r="D2224" s="224" t="s">
        <v>801</v>
      </c>
      <c r="E2224" s="225">
        <v>0</v>
      </c>
    </row>
    <row r="2225" spans="1:5" x14ac:dyDescent="0.25">
      <c r="A2225" s="222">
        <v>3103000038</v>
      </c>
      <c r="B2225" s="222" t="s">
        <v>5082</v>
      </c>
      <c r="C2225" s="222" t="s">
        <v>1255</v>
      </c>
      <c r="D2225" s="222" t="s">
        <v>801</v>
      </c>
      <c r="E2225" s="223">
        <v>0</v>
      </c>
    </row>
    <row r="2226" spans="1:5" x14ac:dyDescent="0.25">
      <c r="A2226" s="224">
        <v>3103000039</v>
      </c>
      <c r="B2226" s="224" t="s">
        <v>5083</v>
      </c>
      <c r="C2226" s="224" t="s">
        <v>1255</v>
      </c>
      <c r="D2226" s="224" t="s">
        <v>801</v>
      </c>
      <c r="E2226" s="225">
        <v>0</v>
      </c>
    </row>
    <row r="2227" spans="1:5" x14ac:dyDescent="0.25">
      <c r="A2227" s="222">
        <v>3103000040</v>
      </c>
      <c r="B2227" s="222" t="s">
        <v>6271</v>
      </c>
      <c r="C2227" s="222" t="s">
        <v>1255</v>
      </c>
      <c r="D2227" s="222" t="s">
        <v>801</v>
      </c>
      <c r="E2227" s="223">
        <v>0</v>
      </c>
    </row>
    <row r="2228" spans="1:5" x14ac:dyDescent="0.25">
      <c r="A2228" s="224">
        <v>3103000041</v>
      </c>
      <c r="B2228" s="224" t="s">
        <v>6272</v>
      </c>
      <c r="C2228" s="224" t="s">
        <v>1255</v>
      </c>
      <c r="D2228" s="224" t="s">
        <v>801</v>
      </c>
      <c r="E2228" s="225">
        <v>0</v>
      </c>
    </row>
    <row r="2229" spans="1:5" x14ac:dyDescent="0.25">
      <c r="A2229" s="222">
        <v>3103000042</v>
      </c>
      <c r="B2229" s="222" t="s">
        <v>8091</v>
      </c>
      <c r="C2229" s="222" t="s">
        <v>1255</v>
      </c>
      <c r="D2229" s="222" t="s">
        <v>801</v>
      </c>
      <c r="E2229" s="223">
        <v>0</v>
      </c>
    </row>
    <row r="2230" spans="1:5" x14ac:dyDescent="0.25">
      <c r="A2230" s="224">
        <v>3103000043</v>
      </c>
      <c r="B2230" s="224" t="s">
        <v>3701</v>
      </c>
      <c r="C2230" s="224" t="s">
        <v>1255</v>
      </c>
      <c r="D2230" s="224" t="s">
        <v>801</v>
      </c>
      <c r="E2230" s="225">
        <v>0</v>
      </c>
    </row>
    <row r="2231" spans="1:5" x14ac:dyDescent="0.25">
      <c r="A2231" s="222">
        <v>3103000044</v>
      </c>
      <c r="B2231" s="222" t="s">
        <v>3702</v>
      </c>
      <c r="C2231" s="222" t="s">
        <v>1255</v>
      </c>
      <c r="D2231" s="222" t="s">
        <v>801</v>
      </c>
      <c r="E2231" s="223">
        <v>0</v>
      </c>
    </row>
    <row r="2232" spans="1:5" x14ac:dyDescent="0.25">
      <c r="A2232" s="224">
        <v>3103000045</v>
      </c>
      <c r="B2232" s="224" t="s">
        <v>3703</v>
      </c>
      <c r="C2232" s="224" t="s">
        <v>1255</v>
      </c>
      <c r="D2232" s="224" t="s">
        <v>801</v>
      </c>
      <c r="E2232" s="225">
        <v>0</v>
      </c>
    </row>
    <row r="2233" spans="1:5" x14ac:dyDescent="0.25">
      <c r="A2233" s="222">
        <v>3103000046</v>
      </c>
      <c r="B2233" s="222" t="s">
        <v>3704</v>
      </c>
      <c r="C2233" s="222" t="s">
        <v>1255</v>
      </c>
      <c r="D2233" s="222" t="s">
        <v>801</v>
      </c>
      <c r="E2233" s="223">
        <v>0</v>
      </c>
    </row>
    <row r="2234" spans="1:5" x14ac:dyDescent="0.25">
      <c r="A2234" s="224">
        <v>3103000047</v>
      </c>
      <c r="B2234" s="224" t="s">
        <v>3705</v>
      </c>
      <c r="C2234" s="224" t="s">
        <v>1255</v>
      </c>
      <c r="D2234" s="224" t="s">
        <v>801</v>
      </c>
      <c r="E2234" s="225">
        <v>0</v>
      </c>
    </row>
    <row r="2235" spans="1:5" x14ac:dyDescent="0.25">
      <c r="A2235" s="222">
        <v>3103000048</v>
      </c>
      <c r="B2235" s="222" t="s">
        <v>5084</v>
      </c>
      <c r="C2235" s="222" t="s">
        <v>1255</v>
      </c>
      <c r="D2235" s="222" t="s">
        <v>801</v>
      </c>
      <c r="E2235" s="223">
        <v>0</v>
      </c>
    </row>
    <row r="2236" spans="1:5" x14ac:dyDescent="0.25">
      <c r="A2236" s="224">
        <v>3103000049</v>
      </c>
      <c r="B2236" s="224" t="s">
        <v>3706</v>
      </c>
      <c r="C2236" s="224" t="s">
        <v>1255</v>
      </c>
      <c r="D2236" s="224" t="s">
        <v>801</v>
      </c>
      <c r="E2236" s="225">
        <v>0</v>
      </c>
    </row>
    <row r="2237" spans="1:5" x14ac:dyDescent="0.25">
      <c r="A2237" s="222">
        <v>3103000050</v>
      </c>
      <c r="B2237" s="222" t="s">
        <v>3707</v>
      </c>
      <c r="C2237" s="222" t="s">
        <v>1255</v>
      </c>
      <c r="D2237" s="222" t="s">
        <v>801</v>
      </c>
      <c r="E2237" s="223">
        <v>0</v>
      </c>
    </row>
    <row r="2238" spans="1:5" x14ac:dyDescent="0.25">
      <c r="A2238" s="224">
        <v>3103000051</v>
      </c>
      <c r="B2238" s="224" t="s">
        <v>3708</v>
      </c>
      <c r="C2238" s="224" t="s">
        <v>1255</v>
      </c>
      <c r="D2238" s="224" t="s">
        <v>801</v>
      </c>
      <c r="E2238" s="225">
        <v>0</v>
      </c>
    </row>
    <row r="2239" spans="1:5" x14ac:dyDescent="0.25">
      <c r="A2239" s="222">
        <v>3103000052</v>
      </c>
      <c r="B2239" s="222" t="s">
        <v>3709</v>
      </c>
      <c r="C2239" s="222" t="s">
        <v>1255</v>
      </c>
      <c r="D2239" s="222" t="s">
        <v>801</v>
      </c>
      <c r="E2239" s="223">
        <v>0</v>
      </c>
    </row>
    <row r="2240" spans="1:5" x14ac:dyDescent="0.25">
      <c r="A2240" s="224">
        <v>3103000053</v>
      </c>
      <c r="B2240" s="224" t="s">
        <v>6273</v>
      </c>
      <c r="C2240" s="224" t="s">
        <v>1255</v>
      </c>
      <c r="D2240" s="224" t="s">
        <v>801</v>
      </c>
      <c r="E2240" s="225">
        <v>0</v>
      </c>
    </row>
    <row r="2241" spans="1:5" x14ac:dyDescent="0.25">
      <c r="A2241" s="222">
        <v>3103000054</v>
      </c>
      <c r="B2241" s="222" t="s">
        <v>3710</v>
      </c>
      <c r="C2241" s="222" t="s">
        <v>1255</v>
      </c>
      <c r="D2241" s="222" t="s">
        <v>801</v>
      </c>
      <c r="E2241" s="223">
        <v>0</v>
      </c>
    </row>
    <row r="2242" spans="1:5" x14ac:dyDescent="0.25">
      <c r="A2242" s="224">
        <v>3103000055</v>
      </c>
      <c r="B2242" s="224" t="s">
        <v>5085</v>
      </c>
      <c r="C2242" s="224" t="s">
        <v>1255</v>
      </c>
      <c r="D2242" s="224" t="s">
        <v>801</v>
      </c>
      <c r="E2242" s="225">
        <v>0</v>
      </c>
    </row>
    <row r="2243" spans="1:5" x14ac:dyDescent="0.25">
      <c r="A2243" s="222">
        <v>3103000056</v>
      </c>
      <c r="B2243" s="222" t="s">
        <v>6274</v>
      </c>
      <c r="C2243" s="222" t="s">
        <v>1255</v>
      </c>
      <c r="D2243" s="222" t="s">
        <v>801</v>
      </c>
      <c r="E2243" s="223">
        <v>0</v>
      </c>
    </row>
    <row r="2244" spans="1:5" x14ac:dyDescent="0.25">
      <c r="A2244" s="224">
        <v>3103000057</v>
      </c>
      <c r="B2244" s="224" t="s">
        <v>6275</v>
      </c>
      <c r="C2244" s="224" t="s">
        <v>1255</v>
      </c>
      <c r="D2244" s="224" t="s">
        <v>801</v>
      </c>
      <c r="E2244" s="225">
        <v>0</v>
      </c>
    </row>
    <row r="2245" spans="1:5" x14ac:dyDescent="0.25">
      <c r="A2245" s="222">
        <v>3103000058</v>
      </c>
      <c r="B2245" s="222" t="s">
        <v>6276</v>
      </c>
      <c r="C2245" s="222" t="s">
        <v>1255</v>
      </c>
      <c r="D2245" s="222" t="s">
        <v>801</v>
      </c>
      <c r="E2245" s="223">
        <v>0</v>
      </c>
    </row>
    <row r="2246" spans="1:5" x14ac:dyDescent="0.25">
      <c r="A2246" s="224">
        <v>3103000059</v>
      </c>
      <c r="B2246" s="224" t="s">
        <v>6277</v>
      </c>
      <c r="C2246" s="224" t="s">
        <v>1255</v>
      </c>
      <c r="D2246" s="224" t="s">
        <v>801</v>
      </c>
      <c r="E2246" s="225">
        <v>0</v>
      </c>
    </row>
    <row r="2247" spans="1:5" x14ac:dyDescent="0.25">
      <c r="A2247" s="222">
        <v>3103000060</v>
      </c>
      <c r="B2247" s="222" t="s">
        <v>6278</v>
      </c>
      <c r="C2247" s="222" t="s">
        <v>1255</v>
      </c>
      <c r="D2247" s="222" t="s">
        <v>801</v>
      </c>
      <c r="E2247" s="223">
        <v>0</v>
      </c>
    </row>
    <row r="2248" spans="1:5" x14ac:dyDescent="0.25">
      <c r="A2248" s="224">
        <v>3103000061</v>
      </c>
      <c r="B2248" s="224" t="s">
        <v>6279</v>
      </c>
      <c r="C2248" s="224" t="s">
        <v>1255</v>
      </c>
      <c r="D2248" s="224" t="s">
        <v>800</v>
      </c>
      <c r="E2248" s="225">
        <v>0</v>
      </c>
    </row>
    <row r="2249" spans="1:5" x14ac:dyDescent="0.25">
      <c r="A2249" s="222">
        <v>3103000062</v>
      </c>
      <c r="B2249" s="222" t="s">
        <v>6280</v>
      </c>
      <c r="C2249" s="222" t="s">
        <v>1255</v>
      </c>
      <c r="D2249" s="222" t="s">
        <v>801</v>
      </c>
      <c r="E2249" s="223">
        <v>0</v>
      </c>
    </row>
    <row r="2250" spans="1:5" x14ac:dyDescent="0.25">
      <c r="A2250" s="224">
        <v>3103000063</v>
      </c>
      <c r="B2250" s="224" t="s">
        <v>6281</v>
      </c>
      <c r="C2250" s="224" t="s">
        <v>1255</v>
      </c>
      <c r="D2250" s="224" t="s">
        <v>801</v>
      </c>
      <c r="E2250" s="225">
        <v>0</v>
      </c>
    </row>
    <row r="2251" spans="1:5" x14ac:dyDescent="0.25">
      <c r="A2251" s="222">
        <v>3103000064</v>
      </c>
      <c r="B2251" s="222" t="s">
        <v>6282</v>
      </c>
      <c r="C2251" s="222" t="s">
        <v>1255</v>
      </c>
      <c r="D2251" s="222" t="s">
        <v>801</v>
      </c>
      <c r="E2251" s="223">
        <v>0</v>
      </c>
    </row>
    <row r="2252" spans="1:5" x14ac:dyDescent="0.25">
      <c r="A2252" s="224">
        <v>3103000065</v>
      </c>
      <c r="B2252" s="224" t="s">
        <v>7535</v>
      </c>
      <c r="C2252" s="224" t="s">
        <v>1255</v>
      </c>
      <c r="D2252" s="224" t="s">
        <v>801</v>
      </c>
      <c r="E2252" s="225">
        <v>0</v>
      </c>
    </row>
    <row r="2253" spans="1:5" x14ac:dyDescent="0.25">
      <c r="A2253" s="222">
        <v>3103000066</v>
      </c>
      <c r="B2253" s="222" t="s">
        <v>7341</v>
      </c>
      <c r="C2253" s="222" t="s">
        <v>1255</v>
      </c>
      <c r="D2253" s="222" t="s">
        <v>801</v>
      </c>
      <c r="E2253" s="223">
        <v>0</v>
      </c>
    </row>
    <row r="2254" spans="1:5" x14ac:dyDescent="0.25">
      <c r="A2254" s="224">
        <v>3103000067</v>
      </c>
      <c r="B2254" s="224" t="s">
        <v>7536</v>
      </c>
      <c r="C2254" s="224" t="s">
        <v>1255</v>
      </c>
      <c r="D2254" s="224" t="s">
        <v>801</v>
      </c>
      <c r="E2254" s="225">
        <v>0</v>
      </c>
    </row>
    <row r="2255" spans="1:5" x14ac:dyDescent="0.25">
      <c r="A2255" s="222">
        <v>3103000068</v>
      </c>
      <c r="B2255" s="222" t="s">
        <v>6283</v>
      </c>
      <c r="C2255" s="222" t="s">
        <v>1255</v>
      </c>
      <c r="D2255" s="222" t="s">
        <v>801</v>
      </c>
      <c r="E2255" s="223">
        <v>0</v>
      </c>
    </row>
    <row r="2256" spans="1:5" x14ac:dyDescent="0.25">
      <c r="A2256" s="224">
        <v>3103000069</v>
      </c>
      <c r="B2256" s="224" t="s">
        <v>10006</v>
      </c>
      <c r="C2256" s="224" t="s">
        <v>1255</v>
      </c>
      <c r="D2256" s="224" t="s">
        <v>2376</v>
      </c>
      <c r="E2256" s="225">
        <v>0</v>
      </c>
    </row>
    <row r="2257" spans="1:5" x14ac:dyDescent="0.25">
      <c r="A2257" s="222">
        <v>3103000070</v>
      </c>
      <c r="B2257" s="222" t="s">
        <v>8432</v>
      </c>
      <c r="C2257" s="222" t="s">
        <v>1255</v>
      </c>
      <c r="D2257" s="222" t="s">
        <v>803</v>
      </c>
      <c r="E2257" s="223">
        <v>0</v>
      </c>
    </row>
    <row r="2258" spans="1:5" x14ac:dyDescent="0.25">
      <c r="A2258" s="224">
        <v>3103000071</v>
      </c>
      <c r="B2258" s="224" t="s">
        <v>10007</v>
      </c>
      <c r="C2258" s="224" t="s">
        <v>1255</v>
      </c>
      <c r="D2258" s="224" t="s">
        <v>801</v>
      </c>
      <c r="E2258" s="225">
        <v>0</v>
      </c>
    </row>
    <row r="2259" spans="1:5" x14ac:dyDescent="0.25">
      <c r="A2259" s="222">
        <v>3103000072</v>
      </c>
      <c r="B2259" s="222" t="s">
        <v>10008</v>
      </c>
      <c r="C2259" s="222" t="s">
        <v>1255</v>
      </c>
      <c r="D2259" s="222" t="s">
        <v>801</v>
      </c>
      <c r="E2259" s="223">
        <v>0</v>
      </c>
    </row>
    <row r="2260" spans="1:5" x14ac:dyDescent="0.25">
      <c r="A2260" s="224">
        <v>3103000073</v>
      </c>
      <c r="B2260" s="224" t="s">
        <v>10009</v>
      </c>
      <c r="C2260" s="224" t="s">
        <v>1255</v>
      </c>
      <c r="D2260" s="224" t="s">
        <v>801</v>
      </c>
      <c r="E2260" s="225">
        <v>0</v>
      </c>
    </row>
    <row r="2261" spans="1:5" x14ac:dyDescent="0.25">
      <c r="A2261" s="222">
        <v>3103000074</v>
      </c>
      <c r="B2261" s="222" t="s">
        <v>12603</v>
      </c>
      <c r="C2261" s="222" t="s">
        <v>1255</v>
      </c>
      <c r="D2261" s="222" t="s">
        <v>801</v>
      </c>
      <c r="E2261" s="223">
        <v>0</v>
      </c>
    </row>
    <row r="2262" spans="1:5" x14ac:dyDescent="0.25">
      <c r="A2262" s="224">
        <v>3103010001</v>
      </c>
      <c r="B2262" s="224" t="s">
        <v>4181</v>
      </c>
      <c r="C2262" s="224" t="s">
        <v>1255</v>
      </c>
      <c r="D2262" s="224" t="s">
        <v>801</v>
      </c>
      <c r="E2262" s="225">
        <v>0</v>
      </c>
    </row>
    <row r="2263" spans="1:5" x14ac:dyDescent="0.25">
      <c r="A2263" s="222">
        <v>3103010002</v>
      </c>
      <c r="B2263" s="222" t="s">
        <v>7342</v>
      </c>
      <c r="C2263" s="222" t="s">
        <v>1255</v>
      </c>
      <c r="D2263" s="222" t="s">
        <v>801</v>
      </c>
      <c r="E2263" s="223">
        <v>0</v>
      </c>
    </row>
    <row r="2264" spans="1:5" x14ac:dyDescent="0.25">
      <c r="A2264" s="224">
        <v>3103010003</v>
      </c>
      <c r="B2264" s="224" t="s">
        <v>7343</v>
      </c>
      <c r="C2264" s="224" t="s">
        <v>1255</v>
      </c>
      <c r="D2264" s="224" t="s">
        <v>801</v>
      </c>
      <c r="E2264" s="225">
        <v>0</v>
      </c>
    </row>
    <row r="2265" spans="1:5" x14ac:dyDescent="0.25">
      <c r="A2265" s="222">
        <v>3103010004</v>
      </c>
      <c r="B2265" s="222" t="s">
        <v>7344</v>
      </c>
      <c r="C2265" s="222" t="s">
        <v>1255</v>
      </c>
      <c r="D2265" s="222" t="s">
        <v>801</v>
      </c>
      <c r="E2265" s="223">
        <v>0</v>
      </c>
    </row>
    <row r="2266" spans="1:5" x14ac:dyDescent="0.25">
      <c r="A2266" s="224">
        <v>3103010005</v>
      </c>
      <c r="B2266" s="224" t="s">
        <v>7345</v>
      </c>
      <c r="C2266" s="224" t="s">
        <v>1255</v>
      </c>
      <c r="D2266" s="224" t="s">
        <v>801</v>
      </c>
      <c r="E2266" s="225">
        <v>0</v>
      </c>
    </row>
    <row r="2267" spans="1:5" x14ac:dyDescent="0.25">
      <c r="A2267" s="222">
        <v>3103010006</v>
      </c>
      <c r="B2267" s="222" t="s">
        <v>7990</v>
      </c>
      <c r="C2267" s="222" t="s">
        <v>1255</v>
      </c>
      <c r="D2267" s="222" t="s">
        <v>2327</v>
      </c>
      <c r="E2267" s="223">
        <v>0</v>
      </c>
    </row>
    <row r="2268" spans="1:5" x14ac:dyDescent="0.25">
      <c r="A2268" s="224">
        <v>3103010007</v>
      </c>
      <c r="B2268" s="224" t="s">
        <v>8433</v>
      </c>
      <c r="C2268" s="224" t="s">
        <v>1255</v>
      </c>
      <c r="D2268" s="224" t="s">
        <v>801</v>
      </c>
      <c r="E2268" s="225">
        <v>0</v>
      </c>
    </row>
    <row r="2269" spans="1:5" x14ac:dyDescent="0.25">
      <c r="A2269" s="222">
        <v>3103010008</v>
      </c>
      <c r="B2269" s="222" t="s">
        <v>10010</v>
      </c>
      <c r="C2269" s="222" t="s">
        <v>1255</v>
      </c>
      <c r="D2269" s="222" t="s">
        <v>801</v>
      </c>
      <c r="E2269" s="223">
        <v>0</v>
      </c>
    </row>
    <row r="2270" spans="1:5" x14ac:dyDescent="0.25">
      <c r="A2270" s="224">
        <v>3103010009</v>
      </c>
      <c r="B2270" s="224" t="s">
        <v>13019</v>
      </c>
      <c r="C2270" s="224" t="s">
        <v>1255</v>
      </c>
      <c r="D2270" s="224" t="s">
        <v>801</v>
      </c>
      <c r="E2270" s="225">
        <v>0</v>
      </c>
    </row>
    <row r="2271" spans="1:5" x14ac:dyDescent="0.25">
      <c r="A2271" s="222">
        <v>3103010010</v>
      </c>
      <c r="B2271" s="222" t="s">
        <v>13020</v>
      </c>
      <c r="C2271" s="222" t="s">
        <v>1255</v>
      </c>
      <c r="D2271" s="222" t="s">
        <v>801</v>
      </c>
      <c r="E2271" s="223">
        <v>0</v>
      </c>
    </row>
    <row r="2272" spans="1:5" x14ac:dyDescent="0.25">
      <c r="A2272" s="224">
        <v>3103010011</v>
      </c>
      <c r="B2272" s="224" t="s">
        <v>13021</v>
      </c>
      <c r="C2272" s="224" t="s">
        <v>1255</v>
      </c>
      <c r="D2272" s="224" t="s">
        <v>801</v>
      </c>
      <c r="E2272" s="225">
        <v>0</v>
      </c>
    </row>
    <row r="2273" spans="1:5" x14ac:dyDescent="0.25">
      <c r="A2273" s="222">
        <v>3103010012</v>
      </c>
      <c r="B2273" s="222" t="s">
        <v>13022</v>
      </c>
      <c r="C2273" s="222" t="s">
        <v>1255</v>
      </c>
      <c r="D2273" s="222" t="s">
        <v>801</v>
      </c>
      <c r="E2273" s="223">
        <v>0</v>
      </c>
    </row>
    <row r="2274" spans="1:5" x14ac:dyDescent="0.25">
      <c r="A2274" s="224">
        <v>3103010013</v>
      </c>
      <c r="B2274" s="224" t="s">
        <v>13023</v>
      </c>
      <c r="C2274" s="224" t="s">
        <v>1255</v>
      </c>
      <c r="D2274" s="224" t="s">
        <v>801</v>
      </c>
      <c r="E2274" s="225">
        <v>0</v>
      </c>
    </row>
    <row r="2275" spans="1:5" x14ac:dyDescent="0.25">
      <c r="A2275" s="222">
        <v>3103020001</v>
      </c>
      <c r="B2275" s="222" t="s">
        <v>2359</v>
      </c>
      <c r="C2275" s="222" t="s">
        <v>1255</v>
      </c>
      <c r="D2275" s="222" t="s">
        <v>801</v>
      </c>
      <c r="E2275" s="223">
        <v>0</v>
      </c>
    </row>
    <row r="2276" spans="1:5" x14ac:dyDescent="0.25">
      <c r="A2276" s="224">
        <v>3103020002</v>
      </c>
      <c r="B2276" s="224" t="s">
        <v>2360</v>
      </c>
      <c r="C2276" s="224" t="s">
        <v>1255</v>
      </c>
      <c r="D2276" s="224" t="s">
        <v>801</v>
      </c>
      <c r="E2276" s="225">
        <v>0</v>
      </c>
    </row>
    <row r="2277" spans="1:5" x14ac:dyDescent="0.25">
      <c r="A2277" s="222">
        <v>3103020003</v>
      </c>
      <c r="B2277" s="222" t="s">
        <v>2361</v>
      </c>
      <c r="C2277" s="222" t="s">
        <v>1255</v>
      </c>
      <c r="D2277" s="222" t="s">
        <v>801</v>
      </c>
      <c r="E2277" s="223">
        <v>0</v>
      </c>
    </row>
    <row r="2278" spans="1:5" x14ac:dyDescent="0.25">
      <c r="A2278" s="224">
        <v>3103020004</v>
      </c>
      <c r="B2278" s="224" t="s">
        <v>6284</v>
      </c>
      <c r="C2278" s="224" t="s">
        <v>1255</v>
      </c>
      <c r="D2278" s="224" t="s">
        <v>2327</v>
      </c>
      <c r="E2278" s="225">
        <v>0</v>
      </c>
    </row>
    <row r="2279" spans="1:5" x14ac:dyDescent="0.25">
      <c r="A2279" s="222">
        <v>3103020005</v>
      </c>
      <c r="B2279" s="222" t="s">
        <v>2362</v>
      </c>
      <c r="C2279" s="222" t="s">
        <v>1255</v>
      </c>
      <c r="D2279" s="222" t="s">
        <v>801</v>
      </c>
      <c r="E2279" s="223">
        <v>0</v>
      </c>
    </row>
    <row r="2280" spans="1:5" x14ac:dyDescent="0.25">
      <c r="A2280" s="224">
        <v>3103020006</v>
      </c>
      <c r="B2280" s="224" t="s">
        <v>2363</v>
      </c>
      <c r="C2280" s="224" t="s">
        <v>1255</v>
      </c>
      <c r="D2280" s="224" t="s">
        <v>801</v>
      </c>
      <c r="E2280" s="225">
        <v>0</v>
      </c>
    </row>
    <row r="2281" spans="1:5" x14ac:dyDescent="0.25">
      <c r="A2281" s="222">
        <v>3103020007</v>
      </c>
      <c r="B2281" s="222" t="s">
        <v>2364</v>
      </c>
      <c r="C2281" s="222" t="s">
        <v>1255</v>
      </c>
      <c r="D2281" s="222" t="s">
        <v>801</v>
      </c>
      <c r="E2281" s="223">
        <v>0</v>
      </c>
    </row>
    <row r="2282" spans="1:5" x14ac:dyDescent="0.25">
      <c r="A2282" s="224">
        <v>3103020008</v>
      </c>
      <c r="B2282" s="224" t="s">
        <v>6285</v>
      </c>
      <c r="C2282" s="224" t="s">
        <v>1255</v>
      </c>
      <c r="D2282" s="224" t="s">
        <v>811</v>
      </c>
      <c r="E2282" s="225">
        <v>0</v>
      </c>
    </row>
    <row r="2283" spans="1:5" x14ac:dyDescent="0.25">
      <c r="A2283" s="222">
        <v>3103020009</v>
      </c>
      <c r="B2283" s="222" t="s">
        <v>2365</v>
      </c>
      <c r="C2283" s="222" t="s">
        <v>1255</v>
      </c>
      <c r="D2283" s="222" t="s">
        <v>811</v>
      </c>
      <c r="E2283" s="223">
        <v>0</v>
      </c>
    </row>
    <row r="2284" spans="1:5" x14ac:dyDescent="0.25">
      <c r="A2284" s="224">
        <v>3103020010</v>
      </c>
      <c r="B2284" s="224" t="s">
        <v>5500</v>
      </c>
      <c r="C2284" s="224" t="s">
        <v>1255</v>
      </c>
      <c r="D2284" s="224" t="s">
        <v>2327</v>
      </c>
      <c r="E2284" s="225">
        <v>0</v>
      </c>
    </row>
    <row r="2285" spans="1:5" x14ac:dyDescent="0.25">
      <c r="A2285" s="222">
        <v>3103020011</v>
      </c>
      <c r="B2285" s="222" t="s">
        <v>2366</v>
      </c>
      <c r="C2285" s="222" t="s">
        <v>1255</v>
      </c>
      <c r="D2285" s="222" t="s">
        <v>801</v>
      </c>
      <c r="E2285" s="223">
        <v>0</v>
      </c>
    </row>
    <row r="2286" spans="1:5" x14ac:dyDescent="0.25">
      <c r="A2286" s="224">
        <v>3103020012</v>
      </c>
      <c r="B2286" s="224" t="s">
        <v>2367</v>
      </c>
      <c r="C2286" s="224" t="s">
        <v>1255</v>
      </c>
      <c r="D2286" s="224" t="s">
        <v>801</v>
      </c>
      <c r="E2286" s="225">
        <v>0</v>
      </c>
    </row>
    <row r="2287" spans="1:5" x14ac:dyDescent="0.25">
      <c r="A2287" s="222">
        <v>3103020013</v>
      </c>
      <c r="B2287" s="222" t="s">
        <v>6286</v>
      </c>
      <c r="C2287" s="222" t="s">
        <v>1255</v>
      </c>
      <c r="D2287" s="222" t="s">
        <v>801</v>
      </c>
      <c r="E2287" s="223">
        <v>0</v>
      </c>
    </row>
    <row r="2288" spans="1:5" x14ac:dyDescent="0.25">
      <c r="A2288" s="224">
        <v>3103020014</v>
      </c>
      <c r="B2288" s="224" t="s">
        <v>9585</v>
      </c>
      <c r="C2288" s="224" t="s">
        <v>1255</v>
      </c>
      <c r="D2288" s="224" t="s">
        <v>801</v>
      </c>
      <c r="E2288" s="225">
        <v>0</v>
      </c>
    </row>
    <row r="2289" spans="1:5" x14ac:dyDescent="0.25">
      <c r="A2289" s="222">
        <v>3103020015</v>
      </c>
      <c r="B2289" s="222" t="s">
        <v>10011</v>
      </c>
      <c r="C2289" s="222" t="s">
        <v>1255</v>
      </c>
      <c r="D2289" s="222" t="s">
        <v>801</v>
      </c>
      <c r="E2289" s="223">
        <v>0</v>
      </c>
    </row>
    <row r="2290" spans="1:5" x14ac:dyDescent="0.25">
      <c r="A2290" s="224">
        <v>3103020016</v>
      </c>
      <c r="B2290" s="224" t="s">
        <v>5548</v>
      </c>
      <c r="C2290" s="224" t="s">
        <v>1255</v>
      </c>
      <c r="D2290" s="224" t="s">
        <v>801</v>
      </c>
      <c r="E2290" s="225">
        <v>0</v>
      </c>
    </row>
    <row r="2291" spans="1:5" x14ac:dyDescent="0.25">
      <c r="A2291" s="222">
        <v>3103020017</v>
      </c>
      <c r="B2291" s="222" t="s">
        <v>5549</v>
      </c>
      <c r="C2291" s="222" t="s">
        <v>1255</v>
      </c>
      <c r="D2291" s="222" t="s">
        <v>801</v>
      </c>
      <c r="E2291" s="223">
        <v>0</v>
      </c>
    </row>
    <row r="2292" spans="1:5" x14ac:dyDescent="0.25">
      <c r="A2292" s="224">
        <v>3103020018</v>
      </c>
      <c r="B2292" s="224" t="s">
        <v>5550</v>
      </c>
      <c r="C2292" s="224" t="s">
        <v>1255</v>
      </c>
      <c r="D2292" s="224" t="s">
        <v>801</v>
      </c>
      <c r="E2292" s="225">
        <v>0</v>
      </c>
    </row>
    <row r="2293" spans="1:5" x14ac:dyDescent="0.25">
      <c r="A2293" s="222">
        <v>3103020019</v>
      </c>
      <c r="B2293" s="222" t="s">
        <v>2368</v>
      </c>
      <c r="C2293" s="222" t="s">
        <v>1255</v>
      </c>
      <c r="D2293" s="222" t="s">
        <v>801</v>
      </c>
      <c r="E2293" s="223">
        <v>0</v>
      </c>
    </row>
    <row r="2294" spans="1:5" x14ac:dyDescent="0.25">
      <c r="A2294" s="224">
        <v>3103020020</v>
      </c>
      <c r="B2294" s="224" t="s">
        <v>2369</v>
      </c>
      <c r="C2294" s="224" t="s">
        <v>1255</v>
      </c>
      <c r="D2294" s="224" t="s">
        <v>801</v>
      </c>
      <c r="E2294" s="225">
        <v>0</v>
      </c>
    </row>
    <row r="2295" spans="1:5" x14ac:dyDescent="0.25">
      <c r="A2295" s="222">
        <v>3103020021</v>
      </c>
      <c r="B2295" s="222" t="s">
        <v>7537</v>
      </c>
      <c r="C2295" s="222" t="s">
        <v>1255</v>
      </c>
      <c r="D2295" s="222" t="s">
        <v>801</v>
      </c>
      <c r="E2295" s="223">
        <v>0</v>
      </c>
    </row>
    <row r="2296" spans="1:5" x14ac:dyDescent="0.25">
      <c r="A2296" s="224">
        <v>3103020022</v>
      </c>
      <c r="B2296" s="224" t="s">
        <v>5551</v>
      </c>
      <c r="C2296" s="224" t="s">
        <v>1255</v>
      </c>
      <c r="D2296" s="224" t="s">
        <v>801</v>
      </c>
      <c r="E2296" s="225">
        <v>0</v>
      </c>
    </row>
    <row r="2297" spans="1:5" x14ac:dyDescent="0.25">
      <c r="A2297" s="222">
        <v>3103020023</v>
      </c>
      <c r="B2297" s="222" t="s">
        <v>2370</v>
      </c>
      <c r="C2297" s="222" t="s">
        <v>1255</v>
      </c>
      <c r="D2297" s="222" t="s">
        <v>801</v>
      </c>
      <c r="E2297" s="223">
        <v>0</v>
      </c>
    </row>
    <row r="2298" spans="1:5" x14ac:dyDescent="0.25">
      <c r="A2298" s="224">
        <v>3103020024</v>
      </c>
      <c r="B2298" s="224" t="s">
        <v>2371</v>
      </c>
      <c r="C2298" s="224" t="s">
        <v>1255</v>
      </c>
      <c r="D2298" s="224" t="s">
        <v>801</v>
      </c>
      <c r="E2298" s="225">
        <v>0</v>
      </c>
    </row>
    <row r="2299" spans="1:5" x14ac:dyDescent="0.25">
      <c r="A2299" s="222">
        <v>3103020025</v>
      </c>
      <c r="B2299" s="222" t="s">
        <v>5552</v>
      </c>
      <c r="C2299" s="222" t="s">
        <v>1255</v>
      </c>
      <c r="D2299" s="222" t="s">
        <v>801</v>
      </c>
      <c r="E2299" s="223">
        <v>0</v>
      </c>
    </row>
    <row r="2300" spans="1:5" x14ac:dyDescent="0.25">
      <c r="A2300" s="224">
        <v>3103020026</v>
      </c>
      <c r="B2300" s="224" t="s">
        <v>10012</v>
      </c>
      <c r="C2300" s="224" t="s">
        <v>1255</v>
      </c>
      <c r="D2300" s="224" t="s">
        <v>801</v>
      </c>
      <c r="E2300" s="225">
        <v>0</v>
      </c>
    </row>
    <row r="2301" spans="1:5" x14ac:dyDescent="0.25">
      <c r="A2301" s="222">
        <v>3103020027</v>
      </c>
      <c r="B2301" s="222" t="s">
        <v>2372</v>
      </c>
      <c r="C2301" s="222" t="s">
        <v>1255</v>
      </c>
      <c r="D2301" s="222" t="s">
        <v>801</v>
      </c>
      <c r="E2301" s="223">
        <v>0</v>
      </c>
    </row>
    <row r="2302" spans="1:5" x14ac:dyDescent="0.25">
      <c r="A2302" s="224">
        <v>3103020028</v>
      </c>
      <c r="B2302" s="224" t="s">
        <v>2373</v>
      </c>
      <c r="C2302" s="224" t="s">
        <v>1255</v>
      </c>
      <c r="D2302" s="224" t="s">
        <v>801</v>
      </c>
      <c r="E2302" s="225">
        <v>0</v>
      </c>
    </row>
    <row r="2303" spans="1:5" x14ac:dyDescent="0.25">
      <c r="A2303" s="222">
        <v>3103020029</v>
      </c>
      <c r="B2303" s="222" t="s">
        <v>2374</v>
      </c>
      <c r="C2303" s="222" t="s">
        <v>1255</v>
      </c>
      <c r="D2303" s="222" t="s">
        <v>811</v>
      </c>
      <c r="E2303" s="223">
        <v>0</v>
      </c>
    </row>
    <row r="2304" spans="1:5" x14ac:dyDescent="0.25">
      <c r="A2304" s="224">
        <v>3103020030</v>
      </c>
      <c r="B2304" s="224" t="s">
        <v>2375</v>
      </c>
      <c r="C2304" s="224" t="s">
        <v>1255</v>
      </c>
      <c r="D2304" s="224" t="s">
        <v>2376</v>
      </c>
      <c r="E2304" s="225">
        <v>0</v>
      </c>
    </row>
    <row r="2305" spans="1:5" x14ac:dyDescent="0.25">
      <c r="A2305" s="222">
        <v>3103020031</v>
      </c>
      <c r="B2305" s="222" t="s">
        <v>5553</v>
      </c>
      <c r="C2305" s="222" t="s">
        <v>1255</v>
      </c>
      <c r="D2305" s="222" t="s">
        <v>2376</v>
      </c>
      <c r="E2305" s="223">
        <v>0</v>
      </c>
    </row>
    <row r="2306" spans="1:5" x14ac:dyDescent="0.25">
      <c r="A2306" s="224">
        <v>3103020032</v>
      </c>
      <c r="B2306" s="224" t="s">
        <v>5554</v>
      </c>
      <c r="C2306" s="224" t="s">
        <v>1255</v>
      </c>
      <c r="D2306" s="224" t="s">
        <v>801</v>
      </c>
      <c r="E2306" s="225">
        <v>0</v>
      </c>
    </row>
    <row r="2307" spans="1:5" x14ac:dyDescent="0.25">
      <c r="A2307" s="222">
        <v>3103020033</v>
      </c>
      <c r="B2307" s="222" t="s">
        <v>2377</v>
      </c>
      <c r="C2307" s="222" t="s">
        <v>1255</v>
      </c>
      <c r="D2307" s="222" t="s">
        <v>801</v>
      </c>
      <c r="E2307" s="223">
        <v>0</v>
      </c>
    </row>
    <row r="2308" spans="1:5" x14ac:dyDescent="0.25">
      <c r="A2308" s="224">
        <v>3103020034</v>
      </c>
      <c r="B2308" s="224" t="s">
        <v>2378</v>
      </c>
      <c r="C2308" s="224" t="s">
        <v>1255</v>
      </c>
      <c r="D2308" s="224" t="s">
        <v>2327</v>
      </c>
      <c r="E2308" s="225">
        <v>0</v>
      </c>
    </row>
    <row r="2309" spans="1:5" x14ac:dyDescent="0.25">
      <c r="A2309" s="222">
        <v>3103020035</v>
      </c>
      <c r="B2309" s="222" t="s">
        <v>4469</v>
      </c>
      <c r="C2309" s="222" t="s">
        <v>1255</v>
      </c>
      <c r="D2309" s="222" t="s">
        <v>801</v>
      </c>
      <c r="E2309" s="223">
        <v>0</v>
      </c>
    </row>
    <row r="2310" spans="1:5" x14ac:dyDescent="0.25">
      <c r="A2310" s="224">
        <v>3103020036</v>
      </c>
      <c r="B2310" s="224" t="s">
        <v>4470</v>
      </c>
      <c r="C2310" s="224" t="s">
        <v>1255</v>
      </c>
      <c r="D2310" s="224" t="s">
        <v>801</v>
      </c>
      <c r="E2310" s="225">
        <v>0</v>
      </c>
    </row>
    <row r="2311" spans="1:5" x14ac:dyDescent="0.25">
      <c r="A2311" s="222">
        <v>3103020037</v>
      </c>
      <c r="B2311" s="222" t="s">
        <v>5086</v>
      </c>
      <c r="C2311" s="222" t="s">
        <v>1255</v>
      </c>
      <c r="D2311" s="222" t="s">
        <v>801</v>
      </c>
      <c r="E2311" s="223">
        <v>0</v>
      </c>
    </row>
    <row r="2312" spans="1:5" x14ac:dyDescent="0.25">
      <c r="A2312" s="224">
        <v>3103020038</v>
      </c>
      <c r="B2312" s="224" t="s">
        <v>5501</v>
      </c>
      <c r="C2312" s="224" t="s">
        <v>1255</v>
      </c>
      <c r="D2312" s="224" t="s">
        <v>801</v>
      </c>
      <c r="E2312" s="225">
        <v>0</v>
      </c>
    </row>
    <row r="2313" spans="1:5" x14ac:dyDescent="0.25">
      <c r="A2313" s="222">
        <v>3103020039</v>
      </c>
      <c r="B2313" s="222" t="s">
        <v>2379</v>
      </c>
      <c r="C2313" s="222" t="s">
        <v>1255</v>
      </c>
      <c r="D2313" s="222" t="s">
        <v>801</v>
      </c>
      <c r="E2313" s="223">
        <v>0</v>
      </c>
    </row>
    <row r="2314" spans="1:5" x14ac:dyDescent="0.25">
      <c r="A2314" s="224">
        <v>3103020040</v>
      </c>
      <c r="B2314" s="224" t="s">
        <v>5502</v>
      </c>
      <c r="C2314" s="224" t="s">
        <v>1255</v>
      </c>
      <c r="D2314" s="224" t="s">
        <v>801</v>
      </c>
      <c r="E2314" s="225">
        <v>0</v>
      </c>
    </row>
    <row r="2315" spans="1:5" x14ac:dyDescent="0.25">
      <c r="A2315" s="222">
        <v>3103020041</v>
      </c>
      <c r="B2315" s="222" t="s">
        <v>5555</v>
      </c>
      <c r="C2315" s="222" t="s">
        <v>1255</v>
      </c>
      <c r="D2315" s="222" t="s">
        <v>801</v>
      </c>
      <c r="E2315" s="223">
        <v>0</v>
      </c>
    </row>
    <row r="2316" spans="1:5" x14ac:dyDescent="0.25">
      <c r="A2316" s="224">
        <v>3103020042</v>
      </c>
      <c r="B2316" s="224" t="s">
        <v>4293</v>
      </c>
      <c r="C2316" s="224" t="s">
        <v>1255</v>
      </c>
      <c r="D2316" s="224" t="s">
        <v>811</v>
      </c>
      <c r="E2316" s="225">
        <v>0</v>
      </c>
    </row>
    <row r="2317" spans="1:5" x14ac:dyDescent="0.25">
      <c r="A2317" s="222">
        <v>3103020043</v>
      </c>
      <c r="B2317" s="222" t="s">
        <v>5556</v>
      </c>
      <c r="C2317" s="222" t="s">
        <v>1255</v>
      </c>
      <c r="D2317" s="222" t="s">
        <v>801</v>
      </c>
      <c r="E2317" s="223">
        <v>0</v>
      </c>
    </row>
    <row r="2318" spans="1:5" x14ac:dyDescent="0.25">
      <c r="A2318" s="224">
        <v>3103020044</v>
      </c>
      <c r="B2318" s="224" t="s">
        <v>4471</v>
      </c>
      <c r="C2318" s="224" t="s">
        <v>1255</v>
      </c>
      <c r="D2318" s="224" t="s">
        <v>801</v>
      </c>
      <c r="E2318" s="225">
        <v>0</v>
      </c>
    </row>
    <row r="2319" spans="1:5" x14ac:dyDescent="0.25">
      <c r="A2319" s="222">
        <v>3103020045</v>
      </c>
      <c r="B2319" s="222" t="s">
        <v>4472</v>
      </c>
      <c r="C2319" s="222" t="s">
        <v>1255</v>
      </c>
      <c r="D2319" s="222" t="s">
        <v>801</v>
      </c>
      <c r="E2319" s="223">
        <v>0</v>
      </c>
    </row>
    <row r="2320" spans="1:5" x14ac:dyDescent="0.25">
      <c r="A2320" s="224">
        <v>3103020046</v>
      </c>
      <c r="B2320" s="224" t="s">
        <v>4473</v>
      </c>
      <c r="C2320" s="224" t="s">
        <v>1255</v>
      </c>
      <c r="D2320" s="224" t="s">
        <v>801</v>
      </c>
      <c r="E2320" s="225">
        <v>0</v>
      </c>
    </row>
    <row r="2321" spans="1:5" x14ac:dyDescent="0.25">
      <c r="A2321" s="222">
        <v>3103020047</v>
      </c>
      <c r="B2321" s="222" t="s">
        <v>5557</v>
      </c>
      <c r="C2321" s="222" t="s">
        <v>1255</v>
      </c>
      <c r="D2321" s="222" t="s">
        <v>801</v>
      </c>
      <c r="E2321" s="223">
        <v>0</v>
      </c>
    </row>
    <row r="2322" spans="1:5" x14ac:dyDescent="0.25">
      <c r="A2322" s="224">
        <v>3103020048</v>
      </c>
      <c r="B2322" s="224" t="s">
        <v>6287</v>
      </c>
      <c r="C2322" s="224" t="s">
        <v>1255</v>
      </c>
      <c r="D2322" s="224" t="s">
        <v>801</v>
      </c>
      <c r="E2322" s="225">
        <v>0</v>
      </c>
    </row>
    <row r="2323" spans="1:5" x14ac:dyDescent="0.25">
      <c r="A2323" s="222">
        <v>3103020049</v>
      </c>
      <c r="B2323" s="222" t="s">
        <v>5087</v>
      </c>
      <c r="C2323" s="222" t="s">
        <v>1255</v>
      </c>
      <c r="D2323" s="222" t="s">
        <v>801</v>
      </c>
      <c r="E2323" s="223">
        <v>0</v>
      </c>
    </row>
    <row r="2324" spans="1:5" x14ac:dyDescent="0.25">
      <c r="A2324" s="224">
        <v>3103020050</v>
      </c>
      <c r="B2324" s="224" t="s">
        <v>5088</v>
      </c>
      <c r="C2324" s="224" t="s">
        <v>1255</v>
      </c>
      <c r="D2324" s="224" t="s">
        <v>2618</v>
      </c>
      <c r="E2324" s="225">
        <v>0</v>
      </c>
    </row>
    <row r="2325" spans="1:5" x14ac:dyDescent="0.25">
      <c r="A2325" s="222">
        <v>3103020051</v>
      </c>
      <c r="B2325" s="222" t="s">
        <v>5089</v>
      </c>
      <c r="C2325" s="222" t="s">
        <v>1255</v>
      </c>
      <c r="D2325" s="222" t="s">
        <v>2618</v>
      </c>
      <c r="E2325" s="223">
        <v>0</v>
      </c>
    </row>
    <row r="2326" spans="1:5" x14ac:dyDescent="0.25">
      <c r="A2326" s="224">
        <v>3103020052</v>
      </c>
      <c r="B2326" s="224" t="s">
        <v>6288</v>
      </c>
      <c r="C2326" s="224" t="s">
        <v>1255</v>
      </c>
      <c r="D2326" s="224" t="s">
        <v>800</v>
      </c>
      <c r="E2326" s="225">
        <v>0</v>
      </c>
    </row>
    <row r="2327" spans="1:5" x14ac:dyDescent="0.25">
      <c r="A2327" s="222">
        <v>3103020053</v>
      </c>
      <c r="B2327" s="222" t="s">
        <v>6289</v>
      </c>
      <c r="C2327" s="222" t="s">
        <v>1255</v>
      </c>
      <c r="D2327" s="222" t="s">
        <v>800</v>
      </c>
      <c r="E2327" s="223">
        <v>0</v>
      </c>
    </row>
    <row r="2328" spans="1:5" x14ac:dyDescent="0.25">
      <c r="A2328" s="224">
        <v>3103020054</v>
      </c>
      <c r="B2328" s="224" t="s">
        <v>7186</v>
      </c>
      <c r="C2328" s="224" t="s">
        <v>1255</v>
      </c>
      <c r="D2328" s="224" t="s">
        <v>801</v>
      </c>
      <c r="E2328" s="225">
        <v>0</v>
      </c>
    </row>
    <row r="2329" spans="1:5" x14ac:dyDescent="0.25">
      <c r="A2329" s="222">
        <v>3103020055</v>
      </c>
      <c r="B2329" s="222" t="s">
        <v>6290</v>
      </c>
      <c r="C2329" s="222" t="s">
        <v>1255</v>
      </c>
      <c r="D2329" s="222" t="s">
        <v>801</v>
      </c>
      <c r="E2329" s="223">
        <v>0</v>
      </c>
    </row>
    <row r="2330" spans="1:5" x14ac:dyDescent="0.25">
      <c r="A2330" s="224">
        <v>3103020056</v>
      </c>
      <c r="B2330" s="224" t="s">
        <v>7538</v>
      </c>
      <c r="C2330" s="224" t="s">
        <v>1255</v>
      </c>
      <c r="D2330" s="224" t="s">
        <v>801</v>
      </c>
      <c r="E2330" s="225">
        <v>0</v>
      </c>
    </row>
    <row r="2331" spans="1:5" x14ac:dyDescent="0.25">
      <c r="A2331" s="222">
        <v>3103020057</v>
      </c>
      <c r="B2331" s="222" t="s">
        <v>6291</v>
      </c>
      <c r="C2331" s="222" t="s">
        <v>1255</v>
      </c>
      <c r="D2331" s="222" t="s">
        <v>2443</v>
      </c>
      <c r="E2331" s="223">
        <v>0</v>
      </c>
    </row>
    <row r="2332" spans="1:5" x14ac:dyDescent="0.25">
      <c r="A2332" s="224">
        <v>3103020058</v>
      </c>
      <c r="B2332" s="224" t="s">
        <v>6292</v>
      </c>
      <c r="C2332" s="224" t="s">
        <v>1255</v>
      </c>
      <c r="D2332" s="224" t="s">
        <v>800</v>
      </c>
      <c r="E2332" s="225">
        <v>0</v>
      </c>
    </row>
    <row r="2333" spans="1:5" x14ac:dyDescent="0.25">
      <c r="A2333" s="222">
        <v>3103020059</v>
      </c>
      <c r="B2333" s="222" t="s">
        <v>6293</v>
      </c>
      <c r="C2333" s="222" t="s">
        <v>1255</v>
      </c>
      <c r="D2333" s="222" t="s">
        <v>800</v>
      </c>
      <c r="E2333" s="223">
        <v>0</v>
      </c>
    </row>
    <row r="2334" spans="1:5" x14ac:dyDescent="0.25">
      <c r="A2334" s="224">
        <v>3103020060</v>
      </c>
      <c r="B2334" s="224" t="s">
        <v>6294</v>
      </c>
      <c r="C2334" s="224" t="s">
        <v>1255</v>
      </c>
      <c r="D2334" s="224" t="s">
        <v>800</v>
      </c>
      <c r="E2334" s="225">
        <v>0</v>
      </c>
    </row>
    <row r="2335" spans="1:5" x14ac:dyDescent="0.25">
      <c r="A2335" s="222">
        <v>3103020061</v>
      </c>
      <c r="B2335" s="222" t="s">
        <v>6295</v>
      </c>
      <c r="C2335" s="222" t="s">
        <v>1255</v>
      </c>
      <c r="D2335" s="222" t="s">
        <v>801</v>
      </c>
      <c r="E2335" s="223">
        <v>0</v>
      </c>
    </row>
    <row r="2336" spans="1:5" x14ac:dyDescent="0.25">
      <c r="A2336" s="224">
        <v>3103020062</v>
      </c>
      <c r="B2336" s="224" t="s">
        <v>7539</v>
      </c>
      <c r="C2336" s="224" t="s">
        <v>1255</v>
      </c>
      <c r="D2336" s="224" t="s">
        <v>801</v>
      </c>
      <c r="E2336" s="225">
        <v>0</v>
      </c>
    </row>
    <row r="2337" spans="1:5" x14ac:dyDescent="0.25">
      <c r="A2337" s="222">
        <v>3103020063</v>
      </c>
      <c r="B2337" s="222" t="s">
        <v>7540</v>
      </c>
      <c r="C2337" s="222" t="s">
        <v>1255</v>
      </c>
      <c r="D2337" s="222" t="s">
        <v>801</v>
      </c>
      <c r="E2337" s="223">
        <v>0</v>
      </c>
    </row>
    <row r="2338" spans="1:5" x14ac:dyDescent="0.25">
      <c r="A2338" s="224">
        <v>3103020064</v>
      </c>
      <c r="B2338" s="224" t="s">
        <v>6296</v>
      </c>
      <c r="C2338" s="224" t="s">
        <v>1255</v>
      </c>
      <c r="D2338" s="224" t="s">
        <v>801</v>
      </c>
      <c r="E2338" s="225">
        <v>0</v>
      </c>
    </row>
    <row r="2339" spans="1:5" x14ac:dyDescent="0.25">
      <c r="A2339" s="222">
        <v>3103020065</v>
      </c>
      <c r="B2339" s="222" t="s">
        <v>7155</v>
      </c>
      <c r="C2339" s="222" t="s">
        <v>1255</v>
      </c>
      <c r="D2339" s="222" t="s">
        <v>801</v>
      </c>
      <c r="E2339" s="223">
        <v>0</v>
      </c>
    </row>
    <row r="2340" spans="1:5" x14ac:dyDescent="0.25">
      <c r="A2340" s="224">
        <v>3103020066</v>
      </c>
      <c r="B2340" s="224" t="s">
        <v>7965</v>
      </c>
      <c r="C2340" s="224" t="s">
        <v>1255</v>
      </c>
      <c r="D2340" s="224" t="s">
        <v>801</v>
      </c>
      <c r="E2340" s="225">
        <v>0</v>
      </c>
    </row>
    <row r="2341" spans="1:5" x14ac:dyDescent="0.25">
      <c r="A2341" s="222">
        <v>3103020067</v>
      </c>
      <c r="B2341" s="222" t="s">
        <v>7541</v>
      </c>
      <c r="C2341" s="222" t="s">
        <v>1255</v>
      </c>
      <c r="D2341" s="222" t="s">
        <v>801</v>
      </c>
      <c r="E2341" s="223">
        <v>0</v>
      </c>
    </row>
    <row r="2342" spans="1:5" x14ac:dyDescent="0.25">
      <c r="A2342" s="224">
        <v>3103020068</v>
      </c>
      <c r="B2342" s="224" t="s">
        <v>7542</v>
      </c>
      <c r="C2342" s="224" t="s">
        <v>1255</v>
      </c>
      <c r="D2342" s="224" t="s">
        <v>801</v>
      </c>
      <c r="E2342" s="225">
        <v>0</v>
      </c>
    </row>
    <row r="2343" spans="1:5" x14ac:dyDescent="0.25">
      <c r="A2343" s="222">
        <v>3103020069</v>
      </c>
      <c r="B2343" s="222" t="s">
        <v>7187</v>
      </c>
      <c r="C2343" s="222" t="s">
        <v>1255</v>
      </c>
      <c r="D2343" s="222" t="s">
        <v>801</v>
      </c>
      <c r="E2343" s="223">
        <v>0</v>
      </c>
    </row>
    <row r="2344" spans="1:5" x14ac:dyDescent="0.25">
      <c r="A2344" s="224">
        <v>3103020070</v>
      </c>
      <c r="B2344" s="224" t="s">
        <v>7188</v>
      </c>
      <c r="C2344" s="224" t="s">
        <v>1255</v>
      </c>
      <c r="D2344" s="224" t="s">
        <v>801</v>
      </c>
      <c r="E2344" s="225">
        <v>0</v>
      </c>
    </row>
    <row r="2345" spans="1:5" x14ac:dyDescent="0.25">
      <c r="A2345" s="222">
        <v>3103020071</v>
      </c>
      <c r="B2345" s="222" t="s">
        <v>7189</v>
      </c>
      <c r="C2345" s="222" t="s">
        <v>1255</v>
      </c>
      <c r="D2345" s="222" t="s">
        <v>801</v>
      </c>
      <c r="E2345" s="223">
        <v>0</v>
      </c>
    </row>
    <row r="2346" spans="1:5" x14ac:dyDescent="0.25">
      <c r="A2346" s="224">
        <v>3103020072</v>
      </c>
      <c r="B2346" s="224" t="s">
        <v>7190</v>
      </c>
      <c r="C2346" s="224" t="s">
        <v>1255</v>
      </c>
      <c r="D2346" s="224" t="s">
        <v>2443</v>
      </c>
      <c r="E2346" s="225">
        <v>0</v>
      </c>
    </row>
    <row r="2347" spans="1:5" x14ac:dyDescent="0.25">
      <c r="A2347" s="222">
        <v>3103020073</v>
      </c>
      <c r="B2347" s="222" t="s">
        <v>7191</v>
      </c>
      <c r="C2347" s="222" t="s">
        <v>1255</v>
      </c>
      <c r="D2347" s="222" t="s">
        <v>801</v>
      </c>
      <c r="E2347" s="223">
        <v>0</v>
      </c>
    </row>
    <row r="2348" spans="1:5" x14ac:dyDescent="0.25">
      <c r="A2348" s="224">
        <v>3103020074</v>
      </c>
      <c r="B2348" s="224" t="s">
        <v>7299</v>
      </c>
      <c r="C2348" s="224" t="s">
        <v>1255</v>
      </c>
      <c r="D2348" s="224" t="s">
        <v>801</v>
      </c>
      <c r="E2348" s="225">
        <v>0</v>
      </c>
    </row>
    <row r="2349" spans="1:5" x14ac:dyDescent="0.25">
      <c r="A2349" s="222">
        <v>3103020075</v>
      </c>
      <c r="B2349" s="222" t="s">
        <v>7300</v>
      </c>
      <c r="C2349" s="222" t="s">
        <v>1255</v>
      </c>
      <c r="D2349" s="222" t="s">
        <v>801</v>
      </c>
      <c r="E2349" s="223">
        <v>0</v>
      </c>
    </row>
    <row r="2350" spans="1:5" x14ac:dyDescent="0.25">
      <c r="A2350" s="224">
        <v>3103020076</v>
      </c>
      <c r="B2350" s="224" t="s">
        <v>7301</v>
      </c>
      <c r="C2350" s="224" t="s">
        <v>1255</v>
      </c>
      <c r="D2350" s="224" t="s">
        <v>801</v>
      </c>
      <c r="E2350" s="225">
        <v>0</v>
      </c>
    </row>
    <row r="2351" spans="1:5" x14ac:dyDescent="0.25">
      <c r="A2351" s="222">
        <v>3103020077</v>
      </c>
      <c r="B2351" s="222" t="s">
        <v>7543</v>
      </c>
      <c r="C2351" s="222" t="s">
        <v>1255</v>
      </c>
      <c r="D2351" s="222" t="s">
        <v>801</v>
      </c>
      <c r="E2351" s="223">
        <v>0</v>
      </c>
    </row>
    <row r="2352" spans="1:5" x14ac:dyDescent="0.25">
      <c r="A2352" s="224">
        <v>3103020078</v>
      </c>
      <c r="B2352" s="224" t="s">
        <v>7544</v>
      </c>
      <c r="C2352" s="224" t="s">
        <v>1255</v>
      </c>
      <c r="D2352" s="224" t="s">
        <v>801</v>
      </c>
      <c r="E2352" s="225">
        <v>0</v>
      </c>
    </row>
    <row r="2353" spans="1:5" x14ac:dyDescent="0.25">
      <c r="A2353" s="222">
        <v>3103020079</v>
      </c>
      <c r="B2353" s="222" t="s">
        <v>7404</v>
      </c>
      <c r="C2353" s="222" t="s">
        <v>1255</v>
      </c>
      <c r="D2353" s="222" t="s">
        <v>801</v>
      </c>
      <c r="E2353" s="223">
        <v>0</v>
      </c>
    </row>
    <row r="2354" spans="1:5" x14ac:dyDescent="0.25">
      <c r="A2354" s="224">
        <v>3103020080</v>
      </c>
      <c r="B2354" s="224" t="s">
        <v>8434</v>
      </c>
      <c r="C2354" s="224" t="s">
        <v>1255</v>
      </c>
      <c r="D2354" s="224" t="s">
        <v>2443</v>
      </c>
      <c r="E2354" s="225">
        <v>0</v>
      </c>
    </row>
    <row r="2355" spans="1:5" x14ac:dyDescent="0.25">
      <c r="A2355" s="222">
        <v>3103020081</v>
      </c>
      <c r="B2355" s="222" t="s">
        <v>7346</v>
      </c>
      <c r="C2355" s="222" t="s">
        <v>1255</v>
      </c>
      <c r="D2355" s="222" t="s">
        <v>1102</v>
      </c>
      <c r="E2355" s="223">
        <v>0</v>
      </c>
    </row>
    <row r="2356" spans="1:5" x14ac:dyDescent="0.25">
      <c r="A2356" s="224">
        <v>3103020082</v>
      </c>
      <c r="B2356" s="224" t="s">
        <v>7398</v>
      </c>
      <c r="C2356" s="224" t="s">
        <v>1255</v>
      </c>
      <c r="D2356" s="224" t="s">
        <v>800</v>
      </c>
      <c r="E2356" s="225">
        <v>0</v>
      </c>
    </row>
    <row r="2357" spans="1:5" x14ac:dyDescent="0.25">
      <c r="A2357" s="222">
        <v>3103020083</v>
      </c>
      <c r="B2357" s="222" t="s">
        <v>7399</v>
      </c>
      <c r="C2357" s="222" t="s">
        <v>1255</v>
      </c>
      <c r="D2357" s="222" t="s">
        <v>801</v>
      </c>
      <c r="E2357" s="223">
        <v>0</v>
      </c>
    </row>
    <row r="2358" spans="1:5" x14ac:dyDescent="0.25">
      <c r="A2358" s="224">
        <v>3103020084</v>
      </c>
      <c r="B2358" s="224" t="s">
        <v>8435</v>
      </c>
      <c r="C2358" s="224" t="s">
        <v>1255</v>
      </c>
      <c r="D2358" s="224" t="s">
        <v>811</v>
      </c>
      <c r="E2358" s="225">
        <v>0</v>
      </c>
    </row>
    <row r="2359" spans="1:5" x14ac:dyDescent="0.25">
      <c r="A2359" s="222">
        <v>3103020085</v>
      </c>
      <c r="B2359" s="222" t="s">
        <v>9398</v>
      </c>
      <c r="C2359" s="222" t="s">
        <v>1255</v>
      </c>
      <c r="D2359" s="222" t="s">
        <v>801</v>
      </c>
      <c r="E2359" s="223">
        <v>0</v>
      </c>
    </row>
    <row r="2360" spans="1:5" x14ac:dyDescent="0.25">
      <c r="A2360" s="224">
        <v>3103020086</v>
      </c>
      <c r="B2360" s="224" t="s">
        <v>7966</v>
      </c>
      <c r="C2360" s="224" t="s">
        <v>1255</v>
      </c>
      <c r="D2360" s="224" t="s">
        <v>801</v>
      </c>
      <c r="E2360" s="225">
        <v>0</v>
      </c>
    </row>
    <row r="2361" spans="1:5" x14ac:dyDescent="0.25">
      <c r="A2361" s="222">
        <v>3103020087</v>
      </c>
      <c r="B2361" s="222" t="s">
        <v>7967</v>
      </c>
      <c r="C2361" s="222" t="s">
        <v>1255</v>
      </c>
      <c r="D2361" s="222" t="s">
        <v>1102</v>
      </c>
      <c r="E2361" s="223">
        <v>0</v>
      </c>
    </row>
    <row r="2362" spans="1:5" x14ac:dyDescent="0.25">
      <c r="A2362" s="224">
        <v>3103020088</v>
      </c>
      <c r="B2362" s="224" t="s">
        <v>7968</v>
      </c>
      <c r="C2362" s="224" t="s">
        <v>1255</v>
      </c>
      <c r="D2362" s="224" t="s">
        <v>800</v>
      </c>
      <c r="E2362" s="225">
        <v>0</v>
      </c>
    </row>
    <row r="2363" spans="1:5" x14ac:dyDescent="0.25">
      <c r="A2363" s="222">
        <v>3103020089</v>
      </c>
      <c r="B2363" s="222" t="s">
        <v>7969</v>
      </c>
      <c r="C2363" s="222" t="s">
        <v>1255</v>
      </c>
      <c r="D2363" s="222" t="s">
        <v>800</v>
      </c>
      <c r="E2363" s="223">
        <v>0</v>
      </c>
    </row>
    <row r="2364" spans="1:5" x14ac:dyDescent="0.25">
      <c r="A2364" s="224">
        <v>3103020090</v>
      </c>
      <c r="B2364" s="224" t="s">
        <v>7970</v>
      </c>
      <c r="C2364" s="224" t="s">
        <v>1255</v>
      </c>
      <c r="D2364" s="224" t="s">
        <v>1102</v>
      </c>
      <c r="E2364" s="225">
        <v>0</v>
      </c>
    </row>
    <row r="2365" spans="1:5" x14ac:dyDescent="0.25">
      <c r="A2365" s="222">
        <v>3103020091</v>
      </c>
      <c r="B2365" s="222" t="s">
        <v>7991</v>
      </c>
      <c r="C2365" s="222" t="s">
        <v>1255</v>
      </c>
      <c r="D2365" s="222" t="s">
        <v>801</v>
      </c>
      <c r="E2365" s="223">
        <v>0</v>
      </c>
    </row>
    <row r="2366" spans="1:5" x14ac:dyDescent="0.25">
      <c r="A2366" s="224">
        <v>3103020092</v>
      </c>
      <c r="B2366" s="224" t="s">
        <v>7992</v>
      </c>
      <c r="C2366" s="224" t="s">
        <v>1255</v>
      </c>
      <c r="D2366" s="224" t="s">
        <v>801</v>
      </c>
      <c r="E2366" s="225">
        <v>0</v>
      </c>
    </row>
    <row r="2367" spans="1:5" x14ac:dyDescent="0.25">
      <c r="A2367" s="222">
        <v>3103020093</v>
      </c>
      <c r="B2367" s="222" t="s">
        <v>8436</v>
      </c>
      <c r="C2367" s="222" t="s">
        <v>1255</v>
      </c>
      <c r="D2367" s="222" t="s">
        <v>2618</v>
      </c>
      <c r="E2367" s="223">
        <v>0</v>
      </c>
    </row>
    <row r="2368" spans="1:5" x14ac:dyDescent="0.25">
      <c r="A2368" s="224">
        <v>3103020094</v>
      </c>
      <c r="B2368" s="224" t="s">
        <v>8437</v>
      </c>
      <c r="C2368" s="224" t="s">
        <v>1255</v>
      </c>
      <c r="D2368" s="224" t="s">
        <v>2618</v>
      </c>
      <c r="E2368" s="225">
        <v>0</v>
      </c>
    </row>
    <row r="2369" spans="1:5" x14ac:dyDescent="0.25">
      <c r="A2369" s="222">
        <v>3103020095</v>
      </c>
      <c r="B2369" s="222" t="s">
        <v>8438</v>
      </c>
      <c r="C2369" s="222" t="s">
        <v>1255</v>
      </c>
      <c r="D2369" s="222" t="s">
        <v>801</v>
      </c>
      <c r="E2369" s="223">
        <v>0</v>
      </c>
    </row>
    <row r="2370" spans="1:5" x14ac:dyDescent="0.25">
      <c r="A2370" s="224">
        <v>3103020096</v>
      </c>
      <c r="B2370" s="224" t="s">
        <v>8439</v>
      </c>
      <c r="C2370" s="224" t="s">
        <v>1255</v>
      </c>
      <c r="D2370" s="224" t="s">
        <v>801</v>
      </c>
      <c r="E2370" s="225">
        <v>0</v>
      </c>
    </row>
    <row r="2371" spans="1:5" x14ac:dyDescent="0.25">
      <c r="A2371" s="222">
        <v>3103020097</v>
      </c>
      <c r="B2371" s="222" t="s">
        <v>8122</v>
      </c>
      <c r="C2371" s="222" t="s">
        <v>1255</v>
      </c>
      <c r="D2371" s="222" t="s">
        <v>801</v>
      </c>
      <c r="E2371" s="223">
        <v>0</v>
      </c>
    </row>
    <row r="2372" spans="1:5" x14ac:dyDescent="0.25">
      <c r="A2372" s="224">
        <v>3103020098</v>
      </c>
      <c r="B2372" s="224" t="s">
        <v>8157</v>
      </c>
      <c r="C2372" s="224" t="s">
        <v>1255</v>
      </c>
      <c r="D2372" s="224" t="s">
        <v>801</v>
      </c>
      <c r="E2372" s="225">
        <v>0</v>
      </c>
    </row>
    <row r="2373" spans="1:5" x14ac:dyDescent="0.25">
      <c r="A2373" s="222">
        <v>3103020099</v>
      </c>
      <c r="B2373" s="222" t="s">
        <v>8158</v>
      </c>
      <c r="C2373" s="222" t="s">
        <v>1255</v>
      </c>
      <c r="D2373" s="222" t="s">
        <v>801</v>
      </c>
      <c r="E2373" s="223">
        <v>0</v>
      </c>
    </row>
    <row r="2374" spans="1:5" x14ac:dyDescent="0.25">
      <c r="A2374" s="224">
        <v>3103020100</v>
      </c>
      <c r="B2374" s="224" t="s">
        <v>8159</v>
      </c>
      <c r="C2374" s="224" t="s">
        <v>1255</v>
      </c>
      <c r="D2374" s="224" t="s">
        <v>8160</v>
      </c>
      <c r="E2374" s="225">
        <v>0</v>
      </c>
    </row>
    <row r="2375" spans="1:5" x14ac:dyDescent="0.25">
      <c r="A2375" s="222">
        <v>3103020101</v>
      </c>
      <c r="B2375" s="222" t="s">
        <v>10013</v>
      </c>
      <c r="C2375" s="222" t="s">
        <v>1255</v>
      </c>
      <c r="D2375" s="222" t="s">
        <v>801</v>
      </c>
      <c r="E2375" s="223">
        <v>0</v>
      </c>
    </row>
    <row r="2376" spans="1:5" x14ac:dyDescent="0.25">
      <c r="A2376" s="224">
        <v>3103020102</v>
      </c>
      <c r="B2376" s="224" t="s">
        <v>10014</v>
      </c>
      <c r="C2376" s="224" t="s">
        <v>1255</v>
      </c>
      <c r="D2376" s="224" t="s">
        <v>801</v>
      </c>
      <c r="E2376" s="225">
        <v>0</v>
      </c>
    </row>
    <row r="2377" spans="1:5" x14ac:dyDescent="0.25">
      <c r="A2377" s="222">
        <v>3103020103</v>
      </c>
      <c r="B2377" s="222" t="s">
        <v>10015</v>
      </c>
      <c r="C2377" s="222" t="s">
        <v>1255</v>
      </c>
      <c r="D2377" s="222" t="s">
        <v>801</v>
      </c>
      <c r="E2377" s="223">
        <v>0</v>
      </c>
    </row>
    <row r="2378" spans="1:5" x14ac:dyDescent="0.25">
      <c r="A2378" s="224">
        <v>3103020104</v>
      </c>
      <c r="B2378" s="224" t="s">
        <v>9399</v>
      </c>
      <c r="C2378" s="224" t="s">
        <v>1255</v>
      </c>
      <c r="D2378" s="224" t="s">
        <v>2318</v>
      </c>
      <c r="E2378" s="225">
        <v>0</v>
      </c>
    </row>
    <row r="2379" spans="1:5" x14ac:dyDescent="0.25">
      <c r="A2379" s="222">
        <v>3103020105</v>
      </c>
      <c r="B2379" s="222" t="s">
        <v>8339</v>
      </c>
      <c r="C2379" s="222" t="s">
        <v>1255</v>
      </c>
      <c r="D2379" s="222" t="s">
        <v>801</v>
      </c>
      <c r="E2379" s="223">
        <v>0</v>
      </c>
    </row>
    <row r="2380" spans="1:5" x14ac:dyDescent="0.25">
      <c r="A2380" s="224">
        <v>3103020106</v>
      </c>
      <c r="B2380" s="224" t="s">
        <v>9509</v>
      </c>
      <c r="C2380" s="224" t="s">
        <v>1255</v>
      </c>
      <c r="D2380" s="224" t="s">
        <v>800</v>
      </c>
      <c r="E2380" s="225">
        <v>0</v>
      </c>
    </row>
    <row r="2381" spans="1:5" x14ac:dyDescent="0.25">
      <c r="A2381" s="222">
        <v>3103020107</v>
      </c>
      <c r="B2381" s="222" t="s">
        <v>10016</v>
      </c>
      <c r="C2381" s="222" t="s">
        <v>1255</v>
      </c>
      <c r="D2381" s="222" t="s">
        <v>801</v>
      </c>
      <c r="E2381" s="223">
        <v>0</v>
      </c>
    </row>
    <row r="2382" spans="1:5" x14ac:dyDescent="0.25">
      <c r="A2382" s="224">
        <v>3103020108</v>
      </c>
      <c r="B2382" s="224" t="s">
        <v>10017</v>
      </c>
      <c r="C2382" s="224" t="s">
        <v>1255</v>
      </c>
      <c r="D2382" s="224" t="s">
        <v>801</v>
      </c>
      <c r="E2382" s="225">
        <v>0</v>
      </c>
    </row>
    <row r="2383" spans="1:5" x14ac:dyDescent="0.25">
      <c r="A2383" s="222">
        <v>3103020109</v>
      </c>
      <c r="B2383" s="222" t="s">
        <v>9586</v>
      </c>
      <c r="C2383" s="222" t="s">
        <v>1255</v>
      </c>
      <c r="D2383" s="222" t="s">
        <v>801</v>
      </c>
      <c r="E2383" s="223">
        <v>0</v>
      </c>
    </row>
    <row r="2384" spans="1:5" x14ac:dyDescent="0.25">
      <c r="A2384" s="224">
        <v>3103020110</v>
      </c>
      <c r="B2384" s="224" t="s">
        <v>9587</v>
      </c>
      <c r="C2384" s="224" t="s">
        <v>1255</v>
      </c>
      <c r="D2384" s="224" t="s">
        <v>801</v>
      </c>
      <c r="E2384" s="225">
        <v>0</v>
      </c>
    </row>
    <row r="2385" spans="1:5" x14ac:dyDescent="0.25">
      <c r="A2385" s="222">
        <v>3103020111</v>
      </c>
      <c r="B2385" s="222" t="s">
        <v>9588</v>
      </c>
      <c r="C2385" s="222" t="s">
        <v>1255</v>
      </c>
      <c r="D2385" s="222" t="s">
        <v>801</v>
      </c>
      <c r="E2385" s="223">
        <v>0</v>
      </c>
    </row>
    <row r="2386" spans="1:5" x14ac:dyDescent="0.25">
      <c r="A2386" s="224">
        <v>3103020112</v>
      </c>
      <c r="B2386" s="224" t="s">
        <v>10018</v>
      </c>
      <c r="C2386" s="224" t="s">
        <v>1255</v>
      </c>
      <c r="D2386" s="224" t="s">
        <v>1261</v>
      </c>
      <c r="E2386" s="225">
        <v>0</v>
      </c>
    </row>
    <row r="2387" spans="1:5" x14ac:dyDescent="0.25">
      <c r="A2387" s="222">
        <v>3103020113</v>
      </c>
      <c r="B2387" s="222" t="s">
        <v>10019</v>
      </c>
      <c r="C2387" s="222" t="s">
        <v>1255</v>
      </c>
      <c r="D2387" s="222" t="s">
        <v>801</v>
      </c>
      <c r="E2387" s="223">
        <v>0</v>
      </c>
    </row>
    <row r="2388" spans="1:5" x14ac:dyDescent="0.25">
      <c r="A2388" s="224">
        <v>3103020114</v>
      </c>
      <c r="B2388" s="224" t="s">
        <v>10020</v>
      </c>
      <c r="C2388" s="224" t="s">
        <v>1255</v>
      </c>
      <c r="D2388" s="224" t="s">
        <v>801</v>
      </c>
      <c r="E2388" s="225">
        <v>0</v>
      </c>
    </row>
    <row r="2389" spans="1:5" x14ac:dyDescent="0.25">
      <c r="A2389" s="222">
        <v>3103020115</v>
      </c>
      <c r="B2389" s="222" t="s">
        <v>9825</v>
      </c>
      <c r="C2389" s="222" t="s">
        <v>1255</v>
      </c>
      <c r="D2389" s="222" t="s">
        <v>801</v>
      </c>
      <c r="E2389" s="223">
        <v>0</v>
      </c>
    </row>
    <row r="2390" spans="1:5" x14ac:dyDescent="0.25">
      <c r="A2390" s="224">
        <v>3103020116</v>
      </c>
      <c r="B2390" s="224" t="s">
        <v>9844</v>
      </c>
      <c r="C2390" s="224" t="s">
        <v>1255</v>
      </c>
      <c r="D2390" s="224" t="s">
        <v>8160</v>
      </c>
      <c r="E2390" s="225">
        <v>0</v>
      </c>
    </row>
    <row r="2391" spans="1:5" x14ac:dyDescent="0.25">
      <c r="A2391" s="222">
        <v>3103020117</v>
      </c>
      <c r="B2391" s="222" t="s">
        <v>9845</v>
      </c>
      <c r="C2391" s="222" t="s">
        <v>1255</v>
      </c>
      <c r="D2391" s="222" t="s">
        <v>801</v>
      </c>
      <c r="E2391" s="223">
        <v>0</v>
      </c>
    </row>
    <row r="2392" spans="1:5" x14ac:dyDescent="0.25">
      <c r="A2392" s="224">
        <v>3103020118</v>
      </c>
      <c r="B2392" s="224" t="s">
        <v>9846</v>
      </c>
      <c r="C2392" s="224" t="s">
        <v>1255</v>
      </c>
      <c r="D2392" s="224" t="s">
        <v>8160</v>
      </c>
      <c r="E2392" s="225">
        <v>0</v>
      </c>
    </row>
    <row r="2393" spans="1:5" x14ac:dyDescent="0.25">
      <c r="A2393" s="222">
        <v>3103020119</v>
      </c>
      <c r="B2393" s="222" t="s">
        <v>10021</v>
      </c>
      <c r="C2393" s="222" t="s">
        <v>1255</v>
      </c>
      <c r="D2393" s="222" t="s">
        <v>801</v>
      </c>
      <c r="E2393" s="223">
        <v>0</v>
      </c>
    </row>
    <row r="2394" spans="1:5" x14ac:dyDescent="0.25">
      <c r="A2394" s="224">
        <v>3103020120</v>
      </c>
      <c r="B2394" s="224" t="s">
        <v>10022</v>
      </c>
      <c r="C2394" s="224" t="s">
        <v>1255</v>
      </c>
      <c r="D2394" s="224" t="s">
        <v>801</v>
      </c>
      <c r="E2394" s="225">
        <v>0</v>
      </c>
    </row>
    <row r="2395" spans="1:5" x14ac:dyDescent="0.25">
      <c r="A2395" s="222">
        <v>3103020121</v>
      </c>
      <c r="B2395" s="222" t="s">
        <v>9847</v>
      </c>
      <c r="C2395" s="222" t="s">
        <v>1255</v>
      </c>
      <c r="D2395" s="222" t="s">
        <v>801</v>
      </c>
      <c r="E2395" s="223">
        <v>0</v>
      </c>
    </row>
    <row r="2396" spans="1:5" x14ac:dyDescent="0.25">
      <c r="A2396" s="224">
        <v>3103020122</v>
      </c>
      <c r="B2396" s="224" t="s">
        <v>9848</v>
      </c>
      <c r="C2396" s="224" t="s">
        <v>1255</v>
      </c>
      <c r="D2396" s="224" t="s">
        <v>801</v>
      </c>
      <c r="E2396" s="225">
        <v>0</v>
      </c>
    </row>
    <row r="2397" spans="1:5" x14ac:dyDescent="0.25">
      <c r="A2397" s="222">
        <v>3103020123</v>
      </c>
      <c r="B2397" s="222" t="s">
        <v>9849</v>
      </c>
      <c r="C2397" s="222" t="s">
        <v>1255</v>
      </c>
      <c r="D2397" s="222" t="s">
        <v>801</v>
      </c>
      <c r="E2397" s="223">
        <v>0</v>
      </c>
    </row>
    <row r="2398" spans="1:5" x14ac:dyDescent="0.25">
      <c r="A2398" s="224">
        <v>3103020124</v>
      </c>
      <c r="B2398" s="224" t="s">
        <v>9850</v>
      </c>
      <c r="C2398" s="224" t="s">
        <v>1255</v>
      </c>
      <c r="D2398" s="224" t="s">
        <v>801</v>
      </c>
      <c r="E2398" s="225">
        <v>0</v>
      </c>
    </row>
    <row r="2399" spans="1:5" x14ac:dyDescent="0.25">
      <c r="A2399" s="222">
        <v>3103020125</v>
      </c>
      <c r="B2399" s="222" t="s">
        <v>13024</v>
      </c>
      <c r="C2399" s="222" t="s">
        <v>1255</v>
      </c>
      <c r="D2399" s="222" t="s">
        <v>801</v>
      </c>
      <c r="E2399" s="223">
        <v>0</v>
      </c>
    </row>
    <row r="2400" spans="1:5" x14ac:dyDescent="0.25">
      <c r="A2400" s="224">
        <v>3103020126</v>
      </c>
      <c r="B2400" s="224" t="s">
        <v>13025</v>
      </c>
      <c r="C2400" s="224" t="s">
        <v>1255</v>
      </c>
      <c r="D2400" s="224" t="s">
        <v>801</v>
      </c>
      <c r="E2400" s="225">
        <v>0</v>
      </c>
    </row>
    <row r="2401" spans="1:5" x14ac:dyDescent="0.25">
      <c r="A2401" s="222">
        <v>3103020127</v>
      </c>
      <c r="B2401" s="222" t="s">
        <v>13026</v>
      </c>
      <c r="C2401" s="222" t="s">
        <v>1255</v>
      </c>
      <c r="D2401" s="222" t="s">
        <v>801</v>
      </c>
      <c r="E2401" s="223">
        <v>0</v>
      </c>
    </row>
    <row r="2402" spans="1:5" x14ac:dyDescent="0.25">
      <c r="A2402" s="224">
        <v>3103020128</v>
      </c>
      <c r="B2402" s="224" t="s">
        <v>12604</v>
      </c>
      <c r="C2402" s="224" t="s">
        <v>1255</v>
      </c>
      <c r="D2402" s="224" t="s">
        <v>801</v>
      </c>
      <c r="E2402" s="225">
        <v>0</v>
      </c>
    </row>
    <row r="2403" spans="1:5" x14ac:dyDescent="0.25">
      <c r="A2403" s="222">
        <v>3103020129</v>
      </c>
      <c r="B2403" s="222" t="s">
        <v>12605</v>
      </c>
      <c r="C2403" s="222" t="s">
        <v>1255</v>
      </c>
      <c r="D2403" s="222" t="s">
        <v>801</v>
      </c>
      <c r="E2403" s="223">
        <v>0</v>
      </c>
    </row>
    <row r="2404" spans="1:5" x14ac:dyDescent="0.25">
      <c r="A2404" s="224">
        <v>3103020130</v>
      </c>
      <c r="B2404" s="224" t="s">
        <v>12606</v>
      </c>
      <c r="C2404" s="224" t="s">
        <v>1255</v>
      </c>
      <c r="D2404" s="224" t="s">
        <v>801</v>
      </c>
      <c r="E2404" s="225">
        <v>0</v>
      </c>
    </row>
    <row r="2405" spans="1:5" x14ac:dyDescent="0.25">
      <c r="A2405" s="222">
        <v>3103020131</v>
      </c>
      <c r="B2405" s="222" t="s">
        <v>13027</v>
      </c>
      <c r="C2405" s="222" t="s">
        <v>1255</v>
      </c>
      <c r="D2405" s="222" t="s">
        <v>801</v>
      </c>
      <c r="E2405" s="223">
        <v>0</v>
      </c>
    </row>
    <row r="2406" spans="1:5" x14ac:dyDescent="0.25">
      <c r="A2406" s="224">
        <v>3103020132</v>
      </c>
      <c r="B2406" s="224" t="s">
        <v>13028</v>
      </c>
      <c r="C2406" s="224" t="s">
        <v>1255</v>
      </c>
      <c r="D2406" s="224" t="s">
        <v>801</v>
      </c>
      <c r="E2406" s="225">
        <v>0</v>
      </c>
    </row>
    <row r="2407" spans="1:5" x14ac:dyDescent="0.25">
      <c r="A2407" s="222">
        <v>3103020133</v>
      </c>
      <c r="B2407" s="222" t="s">
        <v>13029</v>
      </c>
      <c r="C2407" s="222" t="s">
        <v>1255</v>
      </c>
      <c r="D2407" s="222" t="s">
        <v>801</v>
      </c>
      <c r="E2407" s="223">
        <v>0</v>
      </c>
    </row>
    <row r="2408" spans="1:5" x14ac:dyDescent="0.25">
      <c r="A2408" s="224">
        <v>3103020134</v>
      </c>
      <c r="B2408" s="224" t="s">
        <v>12607</v>
      </c>
      <c r="C2408" s="224" t="s">
        <v>1255</v>
      </c>
      <c r="D2408" s="224" t="s">
        <v>801</v>
      </c>
      <c r="E2408" s="225">
        <v>0</v>
      </c>
    </row>
    <row r="2409" spans="1:5" x14ac:dyDescent="0.25">
      <c r="A2409" s="222">
        <v>3103020135</v>
      </c>
      <c r="B2409" s="222" t="s">
        <v>12608</v>
      </c>
      <c r="C2409" s="222" t="s">
        <v>1255</v>
      </c>
      <c r="D2409" s="222" t="s">
        <v>801</v>
      </c>
      <c r="E2409" s="223">
        <v>0</v>
      </c>
    </row>
    <row r="2410" spans="1:5" x14ac:dyDescent="0.25">
      <c r="A2410" s="224">
        <v>3103020136</v>
      </c>
      <c r="B2410" s="224" t="s">
        <v>12609</v>
      </c>
      <c r="C2410" s="224" t="s">
        <v>1255</v>
      </c>
      <c r="D2410" s="224" t="s">
        <v>2443</v>
      </c>
      <c r="E2410" s="225">
        <v>0</v>
      </c>
    </row>
    <row r="2411" spans="1:5" x14ac:dyDescent="0.25">
      <c r="A2411" s="222">
        <v>3103020137</v>
      </c>
      <c r="B2411" s="222" t="s">
        <v>13030</v>
      </c>
      <c r="C2411" s="222" t="s">
        <v>1255</v>
      </c>
      <c r="D2411" s="222" t="s">
        <v>801</v>
      </c>
      <c r="E2411" s="223">
        <v>0</v>
      </c>
    </row>
    <row r="2412" spans="1:5" x14ac:dyDescent="0.25">
      <c r="A2412" s="224">
        <v>3103030001</v>
      </c>
      <c r="B2412" s="224" t="s">
        <v>5558</v>
      </c>
      <c r="C2412" s="224" t="s">
        <v>1255</v>
      </c>
      <c r="D2412" s="224" t="s">
        <v>801</v>
      </c>
      <c r="E2412" s="225">
        <v>0</v>
      </c>
    </row>
    <row r="2413" spans="1:5" x14ac:dyDescent="0.25">
      <c r="A2413" s="222">
        <v>3103030002</v>
      </c>
      <c r="B2413" s="222" t="s">
        <v>5090</v>
      </c>
      <c r="C2413" s="222" t="s">
        <v>1255</v>
      </c>
      <c r="D2413" s="222" t="s">
        <v>801</v>
      </c>
      <c r="E2413" s="223">
        <v>0</v>
      </c>
    </row>
    <row r="2414" spans="1:5" x14ac:dyDescent="0.25">
      <c r="A2414" s="224">
        <v>3103030003</v>
      </c>
      <c r="B2414" s="224" t="s">
        <v>2380</v>
      </c>
      <c r="C2414" s="224" t="s">
        <v>1255</v>
      </c>
      <c r="D2414" s="224" t="s">
        <v>1226</v>
      </c>
      <c r="E2414" s="225">
        <v>0</v>
      </c>
    </row>
    <row r="2415" spans="1:5" x14ac:dyDescent="0.25">
      <c r="A2415" s="222">
        <v>3103030004</v>
      </c>
      <c r="B2415" s="222" t="s">
        <v>2381</v>
      </c>
      <c r="C2415" s="222" t="s">
        <v>1255</v>
      </c>
      <c r="D2415" s="222" t="s">
        <v>801</v>
      </c>
      <c r="E2415" s="223">
        <v>0</v>
      </c>
    </row>
    <row r="2416" spans="1:5" x14ac:dyDescent="0.25">
      <c r="A2416" s="224">
        <v>3103030005</v>
      </c>
      <c r="B2416" s="224" t="s">
        <v>2382</v>
      </c>
      <c r="C2416" s="224" t="s">
        <v>1255</v>
      </c>
      <c r="D2416" s="224" t="s">
        <v>801</v>
      </c>
      <c r="E2416" s="225">
        <v>0</v>
      </c>
    </row>
    <row r="2417" spans="1:5" x14ac:dyDescent="0.25">
      <c r="A2417" s="222">
        <v>3103030006</v>
      </c>
      <c r="B2417" s="222" t="s">
        <v>2383</v>
      </c>
      <c r="C2417" s="222" t="s">
        <v>1255</v>
      </c>
      <c r="D2417" s="222" t="s">
        <v>801</v>
      </c>
      <c r="E2417" s="223">
        <v>0</v>
      </c>
    </row>
    <row r="2418" spans="1:5" x14ac:dyDescent="0.25">
      <c r="A2418" s="224">
        <v>3103030007</v>
      </c>
      <c r="B2418" s="224" t="s">
        <v>6298</v>
      </c>
      <c r="C2418" s="224" t="s">
        <v>1255</v>
      </c>
      <c r="D2418" s="224" t="s">
        <v>801</v>
      </c>
      <c r="E2418" s="225">
        <v>0</v>
      </c>
    </row>
    <row r="2419" spans="1:5" x14ac:dyDescent="0.25">
      <c r="A2419" s="222">
        <v>3103030008</v>
      </c>
      <c r="B2419" s="222" t="s">
        <v>3711</v>
      </c>
      <c r="C2419" s="222" t="s">
        <v>1255</v>
      </c>
      <c r="D2419" s="222" t="s">
        <v>801</v>
      </c>
      <c r="E2419" s="223">
        <v>0</v>
      </c>
    </row>
    <row r="2420" spans="1:5" x14ac:dyDescent="0.25">
      <c r="A2420" s="224">
        <v>3103030009</v>
      </c>
      <c r="B2420" s="224" t="s">
        <v>5091</v>
      </c>
      <c r="C2420" s="224" t="s">
        <v>1255</v>
      </c>
      <c r="D2420" s="224" t="s">
        <v>801</v>
      </c>
      <c r="E2420" s="225">
        <v>0</v>
      </c>
    </row>
    <row r="2421" spans="1:5" x14ac:dyDescent="0.25">
      <c r="A2421" s="222">
        <v>3103030010</v>
      </c>
      <c r="B2421" s="222" t="s">
        <v>6299</v>
      </c>
      <c r="C2421" s="222" t="s">
        <v>1255</v>
      </c>
      <c r="D2421" s="222" t="s">
        <v>801</v>
      </c>
      <c r="E2421" s="223">
        <v>0</v>
      </c>
    </row>
    <row r="2422" spans="1:5" x14ac:dyDescent="0.25">
      <c r="A2422" s="224">
        <v>3103030011</v>
      </c>
      <c r="B2422" s="224" t="s">
        <v>8440</v>
      </c>
      <c r="C2422" s="224" t="s">
        <v>1255</v>
      </c>
      <c r="D2422" s="224" t="s">
        <v>801</v>
      </c>
      <c r="E2422" s="225">
        <v>0</v>
      </c>
    </row>
    <row r="2423" spans="1:5" x14ac:dyDescent="0.25">
      <c r="A2423" s="222">
        <v>3103030012</v>
      </c>
      <c r="B2423" s="222" t="s">
        <v>8441</v>
      </c>
      <c r="C2423" s="222" t="s">
        <v>1255</v>
      </c>
      <c r="D2423" s="222" t="s">
        <v>801</v>
      </c>
      <c r="E2423" s="223">
        <v>0</v>
      </c>
    </row>
    <row r="2424" spans="1:5" x14ac:dyDescent="0.25">
      <c r="A2424" s="224">
        <v>3103030013</v>
      </c>
      <c r="B2424" s="224" t="s">
        <v>8442</v>
      </c>
      <c r="C2424" s="224" t="s">
        <v>1255</v>
      </c>
      <c r="D2424" s="224" t="s">
        <v>801</v>
      </c>
      <c r="E2424" s="225">
        <v>0</v>
      </c>
    </row>
    <row r="2425" spans="1:5" x14ac:dyDescent="0.25">
      <c r="A2425" s="222">
        <v>3103030014</v>
      </c>
      <c r="B2425" s="222" t="s">
        <v>8443</v>
      </c>
      <c r="C2425" s="222" t="s">
        <v>1255</v>
      </c>
      <c r="D2425" s="222" t="s">
        <v>801</v>
      </c>
      <c r="E2425" s="223">
        <v>0</v>
      </c>
    </row>
    <row r="2426" spans="1:5" x14ac:dyDescent="0.25">
      <c r="A2426" s="224">
        <v>3103030015</v>
      </c>
      <c r="B2426" s="224" t="s">
        <v>8444</v>
      </c>
      <c r="C2426" s="224" t="s">
        <v>1255</v>
      </c>
      <c r="D2426" s="224" t="s">
        <v>801</v>
      </c>
      <c r="E2426" s="225">
        <v>0</v>
      </c>
    </row>
    <row r="2427" spans="1:5" x14ac:dyDescent="0.25">
      <c r="A2427" s="222">
        <v>3103030016</v>
      </c>
      <c r="B2427" s="222" t="s">
        <v>8445</v>
      </c>
      <c r="C2427" s="222" t="s">
        <v>1255</v>
      </c>
      <c r="D2427" s="222" t="s">
        <v>801</v>
      </c>
      <c r="E2427" s="223">
        <v>0</v>
      </c>
    </row>
    <row r="2428" spans="1:5" x14ac:dyDescent="0.25">
      <c r="A2428" s="224">
        <v>3103030017</v>
      </c>
      <c r="B2428" s="224" t="s">
        <v>8446</v>
      </c>
      <c r="C2428" s="224" t="s">
        <v>1255</v>
      </c>
      <c r="D2428" s="224" t="s">
        <v>801</v>
      </c>
      <c r="E2428" s="225">
        <v>0</v>
      </c>
    </row>
    <row r="2429" spans="1:5" x14ac:dyDescent="0.25">
      <c r="A2429" s="222">
        <v>3103030018</v>
      </c>
      <c r="B2429" s="222" t="s">
        <v>8447</v>
      </c>
      <c r="C2429" s="222" t="s">
        <v>1255</v>
      </c>
      <c r="D2429" s="222" t="s">
        <v>801</v>
      </c>
      <c r="E2429" s="223">
        <v>0</v>
      </c>
    </row>
    <row r="2430" spans="1:5" x14ac:dyDescent="0.25">
      <c r="A2430" s="224">
        <v>3103030019</v>
      </c>
      <c r="B2430" s="224" t="s">
        <v>8448</v>
      </c>
      <c r="C2430" s="224" t="s">
        <v>1255</v>
      </c>
      <c r="D2430" s="224" t="s">
        <v>801</v>
      </c>
      <c r="E2430" s="225">
        <v>0</v>
      </c>
    </row>
    <row r="2431" spans="1:5" x14ac:dyDescent="0.25">
      <c r="A2431" s="222">
        <v>3103030020</v>
      </c>
      <c r="B2431" s="222" t="s">
        <v>8449</v>
      </c>
      <c r="C2431" s="222" t="s">
        <v>1255</v>
      </c>
      <c r="D2431" s="222" t="s">
        <v>2327</v>
      </c>
      <c r="E2431" s="223">
        <v>0</v>
      </c>
    </row>
    <row r="2432" spans="1:5" x14ac:dyDescent="0.25">
      <c r="A2432" s="224">
        <v>3103030021</v>
      </c>
      <c r="B2432" s="224" t="s">
        <v>8450</v>
      </c>
      <c r="C2432" s="224" t="s">
        <v>1255</v>
      </c>
      <c r="D2432" s="224" t="s">
        <v>2327</v>
      </c>
      <c r="E2432" s="225">
        <v>0</v>
      </c>
    </row>
    <row r="2433" spans="1:5" x14ac:dyDescent="0.25">
      <c r="A2433" s="222">
        <v>3103030022</v>
      </c>
      <c r="B2433" s="222" t="s">
        <v>8451</v>
      </c>
      <c r="C2433" s="222" t="s">
        <v>1255</v>
      </c>
      <c r="D2433" s="222" t="s">
        <v>2327</v>
      </c>
      <c r="E2433" s="223">
        <v>0</v>
      </c>
    </row>
    <row r="2434" spans="1:5" x14ac:dyDescent="0.25">
      <c r="A2434" s="224">
        <v>3103030023</v>
      </c>
      <c r="B2434" s="224" t="s">
        <v>8452</v>
      </c>
      <c r="C2434" s="224" t="s">
        <v>1255</v>
      </c>
      <c r="D2434" s="224" t="s">
        <v>2327</v>
      </c>
      <c r="E2434" s="225">
        <v>0</v>
      </c>
    </row>
    <row r="2435" spans="1:5" x14ac:dyDescent="0.25">
      <c r="A2435" s="222">
        <v>3103030024</v>
      </c>
      <c r="B2435" s="222" t="s">
        <v>8453</v>
      </c>
      <c r="C2435" s="222" t="s">
        <v>1255</v>
      </c>
      <c r="D2435" s="222" t="s">
        <v>2327</v>
      </c>
      <c r="E2435" s="223">
        <v>0</v>
      </c>
    </row>
    <row r="2436" spans="1:5" x14ac:dyDescent="0.25">
      <c r="A2436" s="224">
        <v>3103030025</v>
      </c>
      <c r="B2436" s="224" t="s">
        <v>8454</v>
      </c>
      <c r="C2436" s="224" t="s">
        <v>1255</v>
      </c>
      <c r="D2436" s="224" t="s">
        <v>2327</v>
      </c>
      <c r="E2436" s="225">
        <v>0</v>
      </c>
    </row>
    <row r="2437" spans="1:5" x14ac:dyDescent="0.25">
      <c r="A2437" s="222">
        <v>3103030026</v>
      </c>
      <c r="B2437" s="222" t="s">
        <v>8455</v>
      </c>
      <c r="C2437" s="222" t="s">
        <v>1255</v>
      </c>
      <c r="D2437" s="222" t="s">
        <v>2327</v>
      </c>
      <c r="E2437" s="223">
        <v>0</v>
      </c>
    </row>
    <row r="2438" spans="1:5" x14ac:dyDescent="0.25">
      <c r="A2438" s="224">
        <v>3103030027</v>
      </c>
      <c r="B2438" s="224" t="s">
        <v>8456</v>
      </c>
      <c r="C2438" s="224" t="s">
        <v>1255</v>
      </c>
      <c r="D2438" s="224" t="s">
        <v>2327</v>
      </c>
      <c r="E2438" s="225">
        <v>0</v>
      </c>
    </row>
    <row r="2439" spans="1:5" x14ac:dyDescent="0.25">
      <c r="A2439" s="222">
        <v>3103030028</v>
      </c>
      <c r="B2439" s="222" t="s">
        <v>8457</v>
      </c>
      <c r="C2439" s="222" t="s">
        <v>1255</v>
      </c>
      <c r="D2439" s="222" t="s">
        <v>2327</v>
      </c>
      <c r="E2439" s="223">
        <v>0</v>
      </c>
    </row>
    <row r="2440" spans="1:5" x14ac:dyDescent="0.25">
      <c r="A2440" s="224">
        <v>3103030029</v>
      </c>
      <c r="B2440" s="224" t="s">
        <v>8458</v>
      </c>
      <c r="C2440" s="224" t="s">
        <v>1255</v>
      </c>
      <c r="D2440" s="224" t="s">
        <v>2327</v>
      </c>
      <c r="E2440" s="225">
        <v>0</v>
      </c>
    </row>
    <row r="2441" spans="1:5" x14ac:dyDescent="0.25">
      <c r="A2441" s="222">
        <v>3103030030</v>
      </c>
      <c r="B2441" s="222" t="s">
        <v>8459</v>
      </c>
      <c r="C2441" s="222" t="s">
        <v>1255</v>
      </c>
      <c r="D2441" s="222" t="s">
        <v>2327</v>
      </c>
      <c r="E2441" s="223">
        <v>0</v>
      </c>
    </row>
    <row r="2442" spans="1:5" x14ac:dyDescent="0.25">
      <c r="A2442" s="224">
        <v>3103030031</v>
      </c>
      <c r="B2442" s="224" t="s">
        <v>8460</v>
      </c>
      <c r="C2442" s="224" t="s">
        <v>1255</v>
      </c>
      <c r="D2442" s="224" t="s">
        <v>2327</v>
      </c>
      <c r="E2442" s="225">
        <v>0</v>
      </c>
    </row>
    <row r="2443" spans="1:5" x14ac:dyDescent="0.25">
      <c r="A2443" s="222">
        <v>3103030032</v>
      </c>
      <c r="B2443" s="222" t="s">
        <v>8461</v>
      </c>
      <c r="C2443" s="222" t="s">
        <v>1255</v>
      </c>
      <c r="D2443" s="222" t="s">
        <v>2327</v>
      </c>
      <c r="E2443" s="223">
        <v>0</v>
      </c>
    </row>
    <row r="2444" spans="1:5" x14ac:dyDescent="0.25">
      <c r="A2444" s="224">
        <v>3103030033</v>
      </c>
      <c r="B2444" s="224" t="s">
        <v>8462</v>
      </c>
      <c r="C2444" s="224" t="s">
        <v>1255</v>
      </c>
      <c r="D2444" s="224" t="s">
        <v>801</v>
      </c>
      <c r="E2444" s="225">
        <v>0</v>
      </c>
    </row>
    <row r="2445" spans="1:5" x14ac:dyDescent="0.25">
      <c r="A2445" s="222">
        <v>3103030034</v>
      </c>
      <c r="B2445" s="222" t="s">
        <v>8463</v>
      </c>
      <c r="C2445" s="222" t="s">
        <v>1255</v>
      </c>
      <c r="D2445" s="222" t="s">
        <v>801</v>
      </c>
      <c r="E2445" s="223">
        <v>0</v>
      </c>
    </row>
    <row r="2446" spans="1:5" x14ac:dyDescent="0.25">
      <c r="A2446" s="224">
        <v>3103030035</v>
      </c>
      <c r="B2446" s="224" t="s">
        <v>8464</v>
      </c>
      <c r="C2446" s="224" t="s">
        <v>1255</v>
      </c>
      <c r="D2446" s="224" t="s">
        <v>801</v>
      </c>
      <c r="E2446" s="225">
        <v>0</v>
      </c>
    </row>
    <row r="2447" spans="1:5" x14ac:dyDescent="0.25">
      <c r="A2447" s="222">
        <v>3103030036</v>
      </c>
      <c r="B2447" s="222" t="s">
        <v>10023</v>
      </c>
      <c r="C2447" s="222" t="s">
        <v>1255</v>
      </c>
      <c r="D2447" s="222" t="s">
        <v>801</v>
      </c>
      <c r="E2447" s="223">
        <v>0</v>
      </c>
    </row>
    <row r="2448" spans="1:5" x14ac:dyDescent="0.25">
      <c r="A2448" s="224">
        <v>3103030037</v>
      </c>
      <c r="B2448" s="224" t="s">
        <v>10024</v>
      </c>
      <c r="C2448" s="224" t="s">
        <v>1255</v>
      </c>
      <c r="D2448" s="224" t="s">
        <v>801</v>
      </c>
      <c r="E2448" s="225">
        <v>0</v>
      </c>
    </row>
    <row r="2449" spans="1:5" x14ac:dyDescent="0.25">
      <c r="A2449" s="222">
        <v>3103030038</v>
      </c>
      <c r="B2449" s="222" t="s">
        <v>10025</v>
      </c>
      <c r="C2449" s="222" t="s">
        <v>1255</v>
      </c>
      <c r="D2449" s="222" t="s">
        <v>801</v>
      </c>
      <c r="E2449" s="223">
        <v>0</v>
      </c>
    </row>
    <row r="2450" spans="1:5" x14ac:dyDescent="0.25">
      <c r="A2450" s="224">
        <v>3103030039</v>
      </c>
      <c r="B2450" s="224" t="s">
        <v>10026</v>
      </c>
      <c r="C2450" s="224" t="s">
        <v>1255</v>
      </c>
      <c r="D2450" s="224" t="s">
        <v>801</v>
      </c>
      <c r="E2450" s="225">
        <v>0</v>
      </c>
    </row>
    <row r="2451" spans="1:5" x14ac:dyDescent="0.25">
      <c r="A2451" s="222">
        <v>3103030040</v>
      </c>
      <c r="B2451" s="222" t="s">
        <v>10027</v>
      </c>
      <c r="C2451" s="222" t="s">
        <v>1255</v>
      </c>
      <c r="D2451" s="222" t="s">
        <v>801</v>
      </c>
      <c r="E2451" s="223">
        <v>0</v>
      </c>
    </row>
    <row r="2452" spans="1:5" x14ac:dyDescent="0.25">
      <c r="A2452" s="224">
        <v>3103030041</v>
      </c>
      <c r="B2452" s="224" t="s">
        <v>10028</v>
      </c>
      <c r="C2452" s="224" t="s">
        <v>1255</v>
      </c>
      <c r="D2452" s="224" t="s">
        <v>801</v>
      </c>
      <c r="E2452" s="225">
        <v>0</v>
      </c>
    </row>
    <row r="2453" spans="1:5" x14ac:dyDescent="0.25">
      <c r="A2453" s="222">
        <v>3103030042</v>
      </c>
      <c r="B2453" s="222" t="s">
        <v>10029</v>
      </c>
      <c r="C2453" s="222" t="s">
        <v>1255</v>
      </c>
      <c r="D2453" s="222" t="s">
        <v>801</v>
      </c>
      <c r="E2453" s="223">
        <v>0</v>
      </c>
    </row>
    <row r="2454" spans="1:5" x14ac:dyDescent="0.25">
      <c r="A2454" s="224">
        <v>3103030043</v>
      </c>
      <c r="B2454" s="224" t="s">
        <v>9400</v>
      </c>
      <c r="C2454" s="224" t="s">
        <v>1255</v>
      </c>
      <c r="D2454" s="224" t="s">
        <v>801</v>
      </c>
      <c r="E2454" s="225">
        <v>0</v>
      </c>
    </row>
    <row r="2455" spans="1:5" x14ac:dyDescent="0.25">
      <c r="A2455" s="222">
        <v>3103030044</v>
      </c>
      <c r="B2455" s="222" t="s">
        <v>10030</v>
      </c>
      <c r="C2455" s="222" t="s">
        <v>1255</v>
      </c>
      <c r="D2455" s="222" t="s">
        <v>801</v>
      </c>
      <c r="E2455" s="223">
        <v>0</v>
      </c>
    </row>
    <row r="2456" spans="1:5" x14ac:dyDescent="0.25">
      <c r="A2456" s="224">
        <v>3103030045</v>
      </c>
      <c r="B2456" s="224" t="s">
        <v>10031</v>
      </c>
      <c r="C2456" s="224" t="s">
        <v>1255</v>
      </c>
      <c r="D2456" s="224" t="s">
        <v>801</v>
      </c>
      <c r="E2456" s="225">
        <v>0</v>
      </c>
    </row>
    <row r="2457" spans="1:5" x14ac:dyDescent="0.25">
      <c r="A2457" s="222">
        <v>3103030046</v>
      </c>
      <c r="B2457" s="222" t="s">
        <v>10032</v>
      </c>
      <c r="C2457" s="222" t="s">
        <v>1255</v>
      </c>
      <c r="D2457" s="222" t="s">
        <v>801</v>
      </c>
      <c r="E2457" s="223">
        <v>0</v>
      </c>
    </row>
    <row r="2458" spans="1:5" x14ac:dyDescent="0.25">
      <c r="A2458" s="224">
        <v>3103030047</v>
      </c>
      <c r="B2458" s="224" t="s">
        <v>10033</v>
      </c>
      <c r="C2458" s="224" t="s">
        <v>1255</v>
      </c>
      <c r="D2458" s="224" t="s">
        <v>801</v>
      </c>
      <c r="E2458" s="225">
        <v>0</v>
      </c>
    </row>
    <row r="2459" spans="1:5" x14ac:dyDescent="0.25">
      <c r="A2459" s="222">
        <v>3103030048</v>
      </c>
      <c r="B2459" s="222" t="s">
        <v>10034</v>
      </c>
      <c r="C2459" s="222" t="s">
        <v>1255</v>
      </c>
      <c r="D2459" s="222" t="s">
        <v>801</v>
      </c>
      <c r="E2459" s="223">
        <v>0</v>
      </c>
    </row>
    <row r="2460" spans="1:5" x14ac:dyDescent="0.25">
      <c r="A2460" s="224">
        <v>3103030049</v>
      </c>
      <c r="B2460" s="224" t="s">
        <v>10035</v>
      </c>
      <c r="C2460" s="224" t="s">
        <v>1255</v>
      </c>
      <c r="D2460" s="224" t="s">
        <v>801</v>
      </c>
      <c r="E2460" s="225">
        <v>0</v>
      </c>
    </row>
    <row r="2461" spans="1:5" x14ac:dyDescent="0.25">
      <c r="A2461" s="222">
        <v>3103030050</v>
      </c>
      <c r="B2461" s="222" t="s">
        <v>10036</v>
      </c>
      <c r="C2461" s="222" t="s">
        <v>1255</v>
      </c>
      <c r="D2461" s="222" t="s">
        <v>801</v>
      </c>
      <c r="E2461" s="223">
        <v>0</v>
      </c>
    </row>
    <row r="2462" spans="1:5" x14ac:dyDescent="0.25">
      <c r="A2462" s="224">
        <v>3103030051</v>
      </c>
      <c r="B2462" s="224" t="s">
        <v>10037</v>
      </c>
      <c r="C2462" s="224" t="s">
        <v>1255</v>
      </c>
      <c r="D2462" s="224" t="s">
        <v>801</v>
      </c>
      <c r="E2462" s="225">
        <v>0</v>
      </c>
    </row>
    <row r="2463" spans="1:5" x14ac:dyDescent="0.25">
      <c r="A2463" s="222">
        <v>3103030052</v>
      </c>
      <c r="B2463" s="222" t="s">
        <v>10038</v>
      </c>
      <c r="C2463" s="222" t="s">
        <v>1255</v>
      </c>
      <c r="D2463" s="222" t="s">
        <v>801</v>
      </c>
      <c r="E2463" s="223">
        <v>0</v>
      </c>
    </row>
    <row r="2464" spans="1:5" x14ac:dyDescent="0.25">
      <c r="A2464" s="224">
        <v>3103030053</v>
      </c>
      <c r="B2464" s="224" t="s">
        <v>10039</v>
      </c>
      <c r="C2464" s="224" t="s">
        <v>1255</v>
      </c>
      <c r="D2464" s="224" t="s">
        <v>801</v>
      </c>
      <c r="E2464" s="225">
        <v>0</v>
      </c>
    </row>
    <row r="2465" spans="1:5" x14ac:dyDescent="0.25">
      <c r="A2465" s="222">
        <v>3103030054</v>
      </c>
      <c r="B2465" s="222" t="s">
        <v>10040</v>
      </c>
      <c r="C2465" s="222" t="s">
        <v>1255</v>
      </c>
      <c r="D2465" s="222" t="s">
        <v>801</v>
      </c>
      <c r="E2465" s="223">
        <v>0</v>
      </c>
    </row>
    <row r="2466" spans="1:5" x14ac:dyDescent="0.25">
      <c r="A2466" s="224">
        <v>3103030055</v>
      </c>
      <c r="B2466" s="224" t="s">
        <v>10041</v>
      </c>
      <c r="C2466" s="224" t="s">
        <v>1255</v>
      </c>
      <c r="D2466" s="224" t="s">
        <v>801</v>
      </c>
      <c r="E2466" s="225">
        <v>0</v>
      </c>
    </row>
    <row r="2467" spans="1:5" x14ac:dyDescent="0.25">
      <c r="A2467" s="222">
        <v>3103030056</v>
      </c>
      <c r="B2467" s="222" t="s">
        <v>10042</v>
      </c>
      <c r="C2467" s="222" t="s">
        <v>1255</v>
      </c>
      <c r="D2467" s="222" t="s">
        <v>801</v>
      </c>
      <c r="E2467" s="223">
        <v>0</v>
      </c>
    </row>
    <row r="2468" spans="1:5" x14ac:dyDescent="0.25">
      <c r="A2468" s="224">
        <v>3103030057</v>
      </c>
      <c r="B2468" s="224" t="s">
        <v>10043</v>
      </c>
      <c r="C2468" s="224" t="s">
        <v>1255</v>
      </c>
      <c r="D2468" s="224" t="s">
        <v>801</v>
      </c>
      <c r="E2468" s="225">
        <v>0</v>
      </c>
    </row>
    <row r="2469" spans="1:5" x14ac:dyDescent="0.25">
      <c r="A2469" s="222">
        <v>3103030058</v>
      </c>
      <c r="B2469" s="222" t="s">
        <v>10044</v>
      </c>
      <c r="C2469" s="222" t="s">
        <v>1255</v>
      </c>
      <c r="D2469" s="222" t="s">
        <v>801</v>
      </c>
      <c r="E2469" s="223">
        <v>0</v>
      </c>
    </row>
    <row r="2470" spans="1:5" x14ac:dyDescent="0.25">
      <c r="A2470" s="224">
        <v>3103030059</v>
      </c>
      <c r="B2470" s="224" t="s">
        <v>10045</v>
      </c>
      <c r="C2470" s="224" t="s">
        <v>1255</v>
      </c>
      <c r="D2470" s="224" t="s">
        <v>801</v>
      </c>
      <c r="E2470" s="225">
        <v>0</v>
      </c>
    </row>
    <row r="2471" spans="1:5" x14ac:dyDescent="0.25">
      <c r="A2471" s="222">
        <v>3103030060</v>
      </c>
      <c r="B2471" s="222" t="s">
        <v>10046</v>
      </c>
      <c r="C2471" s="222" t="s">
        <v>1255</v>
      </c>
      <c r="D2471" s="222" t="s">
        <v>801</v>
      </c>
      <c r="E2471" s="223">
        <v>0</v>
      </c>
    </row>
    <row r="2472" spans="1:5" x14ac:dyDescent="0.25">
      <c r="A2472" s="224">
        <v>3103030061</v>
      </c>
      <c r="B2472" s="224" t="s">
        <v>10047</v>
      </c>
      <c r="C2472" s="224" t="s">
        <v>1255</v>
      </c>
      <c r="D2472" s="224" t="s">
        <v>801</v>
      </c>
      <c r="E2472" s="225">
        <v>0</v>
      </c>
    </row>
    <row r="2473" spans="1:5" x14ac:dyDescent="0.25">
      <c r="A2473" s="222">
        <v>3103030062</v>
      </c>
      <c r="B2473" s="222" t="s">
        <v>10048</v>
      </c>
      <c r="C2473" s="222" t="s">
        <v>1255</v>
      </c>
      <c r="D2473" s="222" t="s">
        <v>801</v>
      </c>
      <c r="E2473" s="223">
        <v>0</v>
      </c>
    </row>
    <row r="2474" spans="1:5" x14ac:dyDescent="0.25">
      <c r="A2474" s="224">
        <v>3103030063</v>
      </c>
      <c r="B2474" s="224" t="s">
        <v>10049</v>
      </c>
      <c r="C2474" s="224" t="s">
        <v>1255</v>
      </c>
      <c r="D2474" s="224" t="s">
        <v>801</v>
      </c>
      <c r="E2474" s="225">
        <v>0</v>
      </c>
    </row>
    <row r="2475" spans="1:5" x14ac:dyDescent="0.25">
      <c r="A2475" s="222">
        <v>3103030064</v>
      </c>
      <c r="B2475" s="222" t="s">
        <v>10050</v>
      </c>
      <c r="C2475" s="222" t="s">
        <v>1255</v>
      </c>
      <c r="D2475" s="222" t="s">
        <v>801</v>
      </c>
      <c r="E2475" s="223">
        <v>0</v>
      </c>
    </row>
    <row r="2476" spans="1:5" x14ac:dyDescent="0.25">
      <c r="A2476" s="224">
        <v>3103030065</v>
      </c>
      <c r="B2476" s="224" t="s">
        <v>10051</v>
      </c>
      <c r="C2476" s="224" t="s">
        <v>1255</v>
      </c>
      <c r="D2476" s="224" t="s">
        <v>801</v>
      </c>
      <c r="E2476" s="225">
        <v>0</v>
      </c>
    </row>
    <row r="2477" spans="1:5" x14ac:dyDescent="0.25">
      <c r="A2477" s="222">
        <v>3103030066</v>
      </c>
      <c r="B2477" s="222" t="s">
        <v>10052</v>
      </c>
      <c r="C2477" s="222" t="s">
        <v>1255</v>
      </c>
      <c r="D2477" s="222" t="s">
        <v>801</v>
      </c>
      <c r="E2477" s="223">
        <v>0</v>
      </c>
    </row>
    <row r="2478" spans="1:5" x14ac:dyDescent="0.25">
      <c r="A2478" s="224">
        <v>3103030067</v>
      </c>
      <c r="B2478" s="224" t="s">
        <v>10053</v>
      </c>
      <c r="C2478" s="224" t="s">
        <v>1255</v>
      </c>
      <c r="D2478" s="224" t="s">
        <v>801</v>
      </c>
      <c r="E2478" s="225">
        <v>0</v>
      </c>
    </row>
    <row r="2479" spans="1:5" x14ac:dyDescent="0.25">
      <c r="A2479" s="222">
        <v>3103030068</v>
      </c>
      <c r="B2479" s="222" t="s">
        <v>10054</v>
      </c>
      <c r="C2479" s="222" t="s">
        <v>1255</v>
      </c>
      <c r="D2479" s="222" t="s">
        <v>801</v>
      </c>
      <c r="E2479" s="223">
        <v>0</v>
      </c>
    </row>
    <row r="2480" spans="1:5" x14ac:dyDescent="0.25">
      <c r="A2480" s="224">
        <v>3103030069</v>
      </c>
      <c r="B2480" s="224" t="s">
        <v>10055</v>
      </c>
      <c r="C2480" s="224" t="s">
        <v>1255</v>
      </c>
      <c r="D2480" s="224" t="s">
        <v>801</v>
      </c>
      <c r="E2480" s="225">
        <v>0</v>
      </c>
    </row>
    <row r="2481" spans="1:5" x14ac:dyDescent="0.25">
      <c r="A2481" s="222">
        <v>3103030070</v>
      </c>
      <c r="B2481" s="222" t="s">
        <v>10056</v>
      </c>
      <c r="C2481" s="222" t="s">
        <v>1255</v>
      </c>
      <c r="D2481" s="222" t="s">
        <v>801</v>
      </c>
      <c r="E2481" s="223">
        <v>0</v>
      </c>
    </row>
    <row r="2482" spans="1:5" x14ac:dyDescent="0.25">
      <c r="A2482" s="224">
        <v>3103030071</v>
      </c>
      <c r="B2482" s="224" t="s">
        <v>10057</v>
      </c>
      <c r="C2482" s="224" t="s">
        <v>1255</v>
      </c>
      <c r="D2482" s="224" t="s">
        <v>801</v>
      </c>
      <c r="E2482" s="225">
        <v>0</v>
      </c>
    </row>
    <row r="2483" spans="1:5" x14ac:dyDescent="0.25">
      <c r="A2483" s="222">
        <v>3103030072</v>
      </c>
      <c r="B2483" s="222" t="s">
        <v>10058</v>
      </c>
      <c r="C2483" s="222" t="s">
        <v>1255</v>
      </c>
      <c r="D2483" s="222" t="s">
        <v>801</v>
      </c>
      <c r="E2483" s="223">
        <v>0</v>
      </c>
    </row>
    <row r="2484" spans="1:5" x14ac:dyDescent="0.25">
      <c r="A2484" s="224">
        <v>3103030073</v>
      </c>
      <c r="B2484" s="224" t="s">
        <v>10059</v>
      </c>
      <c r="C2484" s="224" t="s">
        <v>1255</v>
      </c>
      <c r="D2484" s="224" t="s">
        <v>801</v>
      </c>
      <c r="E2484" s="225">
        <v>0</v>
      </c>
    </row>
    <row r="2485" spans="1:5" x14ac:dyDescent="0.25">
      <c r="A2485" s="222">
        <v>3103030074</v>
      </c>
      <c r="B2485" s="222" t="s">
        <v>10060</v>
      </c>
      <c r="C2485" s="222" t="s">
        <v>1255</v>
      </c>
      <c r="D2485" s="222" t="s">
        <v>801</v>
      </c>
      <c r="E2485" s="223">
        <v>0</v>
      </c>
    </row>
    <row r="2486" spans="1:5" x14ac:dyDescent="0.25">
      <c r="A2486" s="224">
        <v>3103030075</v>
      </c>
      <c r="B2486" s="224" t="s">
        <v>10061</v>
      </c>
      <c r="C2486" s="224" t="s">
        <v>1255</v>
      </c>
      <c r="D2486" s="224" t="s">
        <v>801</v>
      </c>
      <c r="E2486" s="225">
        <v>0</v>
      </c>
    </row>
    <row r="2487" spans="1:5" x14ac:dyDescent="0.25">
      <c r="A2487" s="222">
        <v>3103030076</v>
      </c>
      <c r="B2487" s="222" t="s">
        <v>10062</v>
      </c>
      <c r="C2487" s="222" t="s">
        <v>1255</v>
      </c>
      <c r="D2487" s="222" t="s">
        <v>801</v>
      </c>
      <c r="E2487" s="223">
        <v>0</v>
      </c>
    </row>
    <row r="2488" spans="1:5" x14ac:dyDescent="0.25">
      <c r="A2488" s="224">
        <v>3103030077</v>
      </c>
      <c r="B2488" s="224" t="s">
        <v>10063</v>
      </c>
      <c r="C2488" s="224" t="s">
        <v>1255</v>
      </c>
      <c r="D2488" s="224" t="s">
        <v>801</v>
      </c>
      <c r="E2488" s="225">
        <v>0</v>
      </c>
    </row>
    <row r="2489" spans="1:5" x14ac:dyDescent="0.25">
      <c r="A2489" s="222">
        <v>3103030078</v>
      </c>
      <c r="B2489" s="222" t="s">
        <v>13031</v>
      </c>
      <c r="C2489" s="222" t="s">
        <v>1255</v>
      </c>
      <c r="D2489" s="222" t="s">
        <v>801</v>
      </c>
      <c r="E2489" s="223">
        <v>0</v>
      </c>
    </row>
    <row r="2490" spans="1:5" x14ac:dyDescent="0.25">
      <c r="A2490" s="224">
        <v>3103030079</v>
      </c>
      <c r="B2490" s="224" t="s">
        <v>13032</v>
      </c>
      <c r="C2490" s="224" t="s">
        <v>1255</v>
      </c>
      <c r="D2490" s="224" t="s">
        <v>801</v>
      </c>
      <c r="E2490" s="225">
        <v>0</v>
      </c>
    </row>
    <row r="2491" spans="1:5" x14ac:dyDescent="0.25">
      <c r="A2491" s="222">
        <v>3103030080</v>
      </c>
      <c r="B2491" s="222" t="s">
        <v>13033</v>
      </c>
      <c r="C2491" s="222" t="s">
        <v>1255</v>
      </c>
      <c r="D2491" s="222" t="s">
        <v>801</v>
      </c>
      <c r="E2491" s="223">
        <v>0</v>
      </c>
    </row>
    <row r="2492" spans="1:5" x14ac:dyDescent="0.25">
      <c r="A2492" s="224">
        <v>3103030081</v>
      </c>
      <c r="B2492" s="224" t="s">
        <v>12610</v>
      </c>
      <c r="C2492" s="224" t="s">
        <v>1255</v>
      </c>
      <c r="D2492" s="224" t="s">
        <v>801</v>
      </c>
      <c r="E2492" s="225">
        <v>0</v>
      </c>
    </row>
    <row r="2493" spans="1:5" x14ac:dyDescent="0.25">
      <c r="A2493" s="222">
        <v>3103030082</v>
      </c>
      <c r="B2493" s="222" t="s">
        <v>12611</v>
      </c>
      <c r="C2493" s="222" t="s">
        <v>1255</v>
      </c>
      <c r="D2493" s="222" t="s">
        <v>801</v>
      </c>
      <c r="E2493" s="223">
        <v>0</v>
      </c>
    </row>
    <row r="2494" spans="1:5" x14ac:dyDescent="0.25">
      <c r="A2494" s="224">
        <v>3103030083</v>
      </c>
      <c r="B2494" s="224" t="s">
        <v>13034</v>
      </c>
      <c r="C2494" s="224" t="s">
        <v>1255</v>
      </c>
      <c r="D2494" s="224" t="s">
        <v>801</v>
      </c>
      <c r="E2494" s="225">
        <v>0</v>
      </c>
    </row>
    <row r="2495" spans="1:5" x14ac:dyDescent="0.25">
      <c r="A2495" s="222">
        <v>3103040001</v>
      </c>
      <c r="B2495" s="222" t="s">
        <v>8161</v>
      </c>
      <c r="C2495" s="222" t="s">
        <v>1255</v>
      </c>
      <c r="D2495" s="222" t="s">
        <v>801</v>
      </c>
      <c r="E2495" s="223">
        <v>0</v>
      </c>
    </row>
    <row r="2496" spans="1:5" x14ac:dyDescent="0.25">
      <c r="A2496" s="224">
        <v>3103040002</v>
      </c>
      <c r="B2496" s="224" t="s">
        <v>6300</v>
      </c>
      <c r="C2496" s="224" t="s">
        <v>1255</v>
      </c>
      <c r="D2496" s="224" t="s">
        <v>801</v>
      </c>
      <c r="E2496" s="225">
        <v>0</v>
      </c>
    </row>
    <row r="2497" spans="1:5" x14ac:dyDescent="0.25">
      <c r="A2497" s="222">
        <v>3103040003</v>
      </c>
      <c r="B2497" s="222" t="s">
        <v>9851</v>
      </c>
      <c r="C2497" s="222" t="s">
        <v>1255</v>
      </c>
      <c r="D2497" s="222" t="s">
        <v>2327</v>
      </c>
      <c r="E2497" s="223">
        <v>0</v>
      </c>
    </row>
    <row r="2498" spans="1:5" x14ac:dyDescent="0.25">
      <c r="A2498" s="224">
        <v>3103040004</v>
      </c>
      <c r="B2498" s="224" t="s">
        <v>6301</v>
      </c>
      <c r="C2498" s="224" t="s">
        <v>1255</v>
      </c>
      <c r="D2498" s="224" t="s">
        <v>801</v>
      </c>
      <c r="E2498" s="225">
        <v>0</v>
      </c>
    </row>
    <row r="2499" spans="1:5" x14ac:dyDescent="0.25">
      <c r="A2499" s="222">
        <v>3103040005</v>
      </c>
      <c r="B2499" s="222" t="s">
        <v>5541</v>
      </c>
      <c r="C2499" s="222" t="s">
        <v>1255</v>
      </c>
      <c r="D2499" s="222" t="s">
        <v>801</v>
      </c>
      <c r="E2499" s="223">
        <v>0</v>
      </c>
    </row>
    <row r="2500" spans="1:5" x14ac:dyDescent="0.25">
      <c r="A2500" s="224">
        <v>3103040006</v>
      </c>
      <c r="B2500" s="224" t="s">
        <v>8138</v>
      </c>
      <c r="C2500" s="224" t="s">
        <v>1255</v>
      </c>
      <c r="D2500" s="224" t="s">
        <v>801</v>
      </c>
      <c r="E2500" s="225">
        <v>0</v>
      </c>
    </row>
    <row r="2501" spans="1:5" x14ac:dyDescent="0.25">
      <c r="A2501" s="222">
        <v>3103040007</v>
      </c>
      <c r="B2501" s="222" t="s">
        <v>3712</v>
      </c>
      <c r="C2501" s="222" t="s">
        <v>1255</v>
      </c>
      <c r="D2501" s="222" t="s">
        <v>2333</v>
      </c>
      <c r="E2501" s="223">
        <v>0</v>
      </c>
    </row>
    <row r="2502" spans="1:5" x14ac:dyDescent="0.25">
      <c r="A2502" s="224">
        <v>3103040008</v>
      </c>
      <c r="B2502" s="224" t="s">
        <v>8143</v>
      </c>
      <c r="C2502" s="224" t="s">
        <v>1255</v>
      </c>
      <c r="D2502" s="224" t="s">
        <v>801</v>
      </c>
      <c r="E2502" s="225">
        <v>0</v>
      </c>
    </row>
    <row r="2503" spans="1:5" x14ac:dyDescent="0.25">
      <c r="A2503" s="222">
        <v>3103040009</v>
      </c>
      <c r="B2503" s="222" t="s">
        <v>2384</v>
      </c>
      <c r="C2503" s="222" t="s">
        <v>1255</v>
      </c>
      <c r="D2503" s="222" t="s">
        <v>801</v>
      </c>
      <c r="E2503" s="223">
        <v>0</v>
      </c>
    </row>
    <row r="2504" spans="1:5" x14ac:dyDescent="0.25">
      <c r="A2504" s="224">
        <v>3103040010</v>
      </c>
      <c r="B2504" s="224" t="s">
        <v>2385</v>
      </c>
      <c r="C2504" s="224" t="s">
        <v>1255</v>
      </c>
      <c r="D2504" s="224" t="s">
        <v>801</v>
      </c>
      <c r="E2504" s="225">
        <v>0</v>
      </c>
    </row>
    <row r="2505" spans="1:5" x14ac:dyDescent="0.25">
      <c r="A2505" s="222">
        <v>3103040011</v>
      </c>
      <c r="B2505" s="222" t="s">
        <v>10064</v>
      </c>
      <c r="C2505" s="222" t="s">
        <v>1255</v>
      </c>
      <c r="D2505" s="222" t="s">
        <v>801</v>
      </c>
      <c r="E2505" s="223">
        <v>0</v>
      </c>
    </row>
    <row r="2506" spans="1:5" x14ac:dyDescent="0.25">
      <c r="A2506" s="224">
        <v>3103040012</v>
      </c>
      <c r="B2506" s="224" t="s">
        <v>6302</v>
      </c>
      <c r="C2506" s="224" t="s">
        <v>1255</v>
      </c>
      <c r="D2506" s="224" t="s">
        <v>801</v>
      </c>
      <c r="E2506" s="225">
        <v>0</v>
      </c>
    </row>
    <row r="2507" spans="1:5" x14ac:dyDescent="0.25">
      <c r="A2507" s="222">
        <v>3103040013</v>
      </c>
      <c r="B2507" s="222" t="s">
        <v>2386</v>
      </c>
      <c r="C2507" s="222" t="s">
        <v>1255</v>
      </c>
      <c r="D2507" s="222" t="s">
        <v>801</v>
      </c>
      <c r="E2507" s="223">
        <v>0</v>
      </c>
    </row>
    <row r="2508" spans="1:5" x14ac:dyDescent="0.25">
      <c r="A2508" s="224">
        <v>3103040014</v>
      </c>
      <c r="B2508" s="224" t="s">
        <v>8139</v>
      </c>
      <c r="C2508" s="224" t="s">
        <v>1255</v>
      </c>
      <c r="D2508" s="224" t="s">
        <v>801</v>
      </c>
      <c r="E2508" s="225">
        <v>0</v>
      </c>
    </row>
    <row r="2509" spans="1:5" x14ac:dyDescent="0.25">
      <c r="A2509" s="222">
        <v>3103040015</v>
      </c>
      <c r="B2509" s="222" t="s">
        <v>5559</v>
      </c>
      <c r="C2509" s="222" t="s">
        <v>1255</v>
      </c>
      <c r="D2509" s="222" t="s">
        <v>801</v>
      </c>
      <c r="E2509" s="223">
        <v>0</v>
      </c>
    </row>
    <row r="2510" spans="1:5" x14ac:dyDescent="0.25">
      <c r="A2510" s="224">
        <v>3103040016</v>
      </c>
      <c r="B2510" s="224" t="s">
        <v>5503</v>
      </c>
      <c r="C2510" s="224" t="s">
        <v>1255</v>
      </c>
      <c r="D2510" s="224" t="s">
        <v>801</v>
      </c>
      <c r="E2510" s="225">
        <v>0</v>
      </c>
    </row>
    <row r="2511" spans="1:5" x14ac:dyDescent="0.25">
      <c r="A2511" s="222">
        <v>3103040017</v>
      </c>
      <c r="B2511" s="222" t="s">
        <v>6303</v>
      </c>
      <c r="C2511" s="222" t="s">
        <v>1255</v>
      </c>
      <c r="D2511" s="222" t="s">
        <v>801</v>
      </c>
      <c r="E2511" s="223">
        <v>0</v>
      </c>
    </row>
    <row r="2512" spans="1:5" x14ac:dyDescent="0.25">
      <c r="A2512" s="224">
        <v>3103040018</v>
      </c>
      <c r="B2512" s="224" t="s">
        <v>3713</v>
      </c>
      <c r="C2512" s="224" t="s">
        <v>1255</v>
      </c>
      <c r="D2512" s="224" t="s">
        <v>801</v>
      </c>
      <c r="E2512" s="225">
        <v>0</v>
      </c>
    </row>
    <row r="2513" spans="1:5" x14ac:dyDescent="0.25">
      <c r="A2513" s="222">
        <v>3103040019</v>
      </c>
      <c r="B2513" s="222" t="s">
        <v>2387</v>
      </c>
      <c r="C2513" s="222" t="s">
        <v>1255</v>
      </c>
      <c r="D2513" s="222" t="s">
        <v>801</v>
      </c>
      <c r="E2513" s="223">
        <v>0</v>
      </c>
    </row>
    <row r="2514" spans="1:5" x14ac:dyDescent="0.25">
      <c r="A2514" s="224">
        <v>3103040020</v>
      </c>
      <c r="B2514" s="224" t="s">
        <v>2388</v>
      </c>
      <c r="C2514" s="224" t="s">
        <v>1255</v>
      </c>
      <c r="D2514" s="224" t="s">
        <v>800</v>
      </c>
      <c r="E2514" s="225">
        <v>0</v>
      </c>
    </row>
    <row r="2515" spans="1:5" x14ac:dyDescent="0.25">
      <c r="A2515" s="222">
        <v>3103040021</v>
      </c>
      <c r="B2515" s="222" t="s">
        <v>2389</v>
      </c>
      <c r="C2515" s="222" t="s">
        <v>1255</v>
      </c>
      <c r="D2515" s="222" t="s">
        <v>1261</v>
      </c>
      <c r="E2515" s="223">
        <v>0</v>
      </c>
    </row>
    <row r="2516" spans="1:5" x14ac:dyDescent="0.25">
      <c r="A2516" s="224">
        <v>3103040022</v>
      </c>
      <c r="B2516" s="224" t="s">
        <v>2390</v>
      </c>
      <c r="C2516" s="224" t="s">
        <v>1255</v>
      </c>
      <c r="D2516" s="224" t="s">
        <v>801</v>
      </c>
      <c r="E2516" s="225">
        <v>0</v>
      </c>
    </row>
    <row r="2517" spans="1:5" x14ac:dyDescent="0.25">
      <c r="A2517" s="222">
        <v>3103040023</v>
      </c>
      <c r="B2517" s="222" t="s">
        <v>5560</v>
      </c>
      <c r="C2517" s="222" t="s">
        <v>1255</v>
      </c>
      <c r="D2517" s="222" t="s">
        <v>801</v>
      </c>
      <c r="E2517" s="223">
        <v>0</v>
      </c>
    </row>
    <row r="2518" spans="1:5" x14ac:dyDescent="0.25">
      <c r="A2518" s="224">
        <v>3103040024</v>
      </c>
      <c r="B2518" s="224" t="s">
        <v>5561</v>
      </c>
      <c r="C2518" s="224" t="s">
        <v>1255</v>
      </c>
      <c r="D2518" s="224" t="s">
        <v>801</v>
      </c>
      <c r="E2518" s="225">
        <v>0</v>
      </c>
    </row>
    <row r="2519" spans="1:5" x14ac:dyDescent="0.25">
      <c r="A2519" s="222">
        <v>3103040025</v>
      </c>
      <c r="B2519" s="222" t="s">
        <v>5562</v>
      </c>
      <c r="C2519" s="222" t="s">
        <v>1255</v>
      </c>
      <c r="D2519" s="222" t="s">
        <v>801</v>
      </c>
      <c r="E2519" s="223">
        <v>0</v>
      </c>
    </row>
    <row r="2520" spans="1:5" x14ac:dyDescent="0.25">
      <c r="A2520" s="224">
        <v>3103040026</v>
      </c>
      <c r="B2520" s="224" t="s">
        <v>8465</v>
      </c>
      <c r="C2520" s="224" t="s">
        <v>1255</v>
      </c>
      <c r="D2520" s="224" t="s">
        <v>2333</v>
      </c>
      <c r="E2520" s="225">
        <v>0</v>
      </c>
    </row>
    <row r="2521" spans="1:5" x14ac:dyDescent="0.25">
      <c r="A2521" s="222">
        <v>3103040027</v>
      </c>
      <c r="B2521" s="222" t="s">
        <v>10065</v>
      </c>
      <c r="C2521" s="222" t="s">
        <v>1255</v>
      </c>
      <c r="D2521" s="222" t="s">
        <v>801</v>
      </c>
      <c r="E2521" s="223">
        <v>0</v>
      </c>
    </row>
    <row r="2522" spans="1:5" x14ac:dyDescent="0.25">
      <c r="A2522" s="224">
        <v>3103040028</v>
      </c>
      <c r="B2522" s="224" t="s">
        <v>5563</v>
      </c>
      <c r="C2522" s="224" t="s">
        <v>1255</v>
      </c>
      <c r="D2522" s="224" t="s">
        <v>2333</v>
      </c>
      <c r="E2522" s="225">
        <v>0</v>
      </c>
    </row>
    <row r="2523" spans="1:5" x14ac:dyDescent="0.25">
      <c r="A2523" s="222">
        <v>3103040029</v>
      </c>
      <c r="B2523" s="222" t="s">
        <v>10066</v>
      </c>
      <c r="C2523" s="222" t="s">
        <v>1255</v>
      </c>
      <c r="D2523" s="222" t="s">
        <v>801</v>
      </c>
      <c r="E2523" s="223">
        <v>0</v>
      </c>
    </row>
    <row r="2524" spans="1:5" x14ac:dyDescent="0.25">
      <c r="A2524" s="224">
        <v>3103040030</v>
      </c>
      <c r="B2524" s="224" t="s">
        <v>10067</v>
      </c>
      <c r="C2524" s="224" t="s">
        <v>1255</v>
      </c>
      <c r="D2524" s="224" t="s">
        <v>2443</v>
      </c>
      <c r="E2524" s="225">
        <v>0</v>
      </c>
    </row>
    <row r="2525" spans="1:5" x14ac:dyDescent="0.25">
      <c r="A2525" s="222">
        <v>3103040031</v>
      </c>
      <c r="B2525" s="222" t="s">
        <v>5539</v>
      </c>
      <c r="C2525" s="222" t="s">
        <v>1255</v>
      </c>
      <c r="D2525" s="222" t="s">
        <v>808</v>
      </c>
      <c r="E2525" s="223">
        <v>0</v>
      </c>
    </row>
    <row r="2526" spans="1:5" x14ac:dyDescent="0.25">
      <c r="A2526" s="224">
        <v>3103040032</v>
      </c>
      <c r="B2526" s="224" t="s">
        <v>10068</v>
      </c>
      <c r="C2526" s="224" t="s">
        <v>1255</v>
      </c>
      <c r="D2526" s="224" t="s">
        <v>2443</v>
      </c>
      <c r="E2526" s="225">
        <v>0</v>
      </c>
    </row>
    <row r="2527" spans="1:5" x14ac:dyDescent="0.25">
      <c r="A2527" s="222">
        <v>3103040033</v>
      </c>
      <c r="B2527" s="222" t="s">
        <v>9381</v>
      </c>
      <c r="C2527" s="222" t="s">
        <v>1255</v>
      </c>
      <c r="D2527" s="222" t="s">
        <v>801</v>
      </c>
      <c r="E2527" s="223">
        <v>0</v>
      </c>
    </row>
    <row r="2528" spans="1:5" x14ac:dyDescent="0.25">
      <c r="A2528" s="224">
        <v>3103040034</v>
      </c>
      <c r="B2528" s="224" t="s">
        <v>5564</v>
      </c>
      <c r="C2528" s="224" t="s">
        <v>1255</v>
      </c>
      <c r="D2528" s="224" t="s">
        <v>808</v>
      </c>
      <c r="E2528" s="225">
        <v>0</v>
      </c>
    </row>
    <row r="2529" spans="1:5" x14ac:dyDescent="0.25">
      <c r="A2529" s="222">
        <v>3103040035</v>
      </c>
      <c r="B2529" s="222" t="s">
        <v>5565</v>
      </c>
      <c r="C2529" s="222" t="s">
        <v>1255</v>
      </c>
      <c r="D2529" s="222" t="s">
        <v>2443</v>
      </c>
      <c r="E2529" s="223">
        <v>0</v>
      </c>
    </row>
    <row r="2530" spans="1:5" x14ac:dyDescent="0.25">
      <c r="A2530" s="224">
        <v>3103040036</v>
      </c>
      <c r="B2530" s="224" t="s">
        <v>8154</v>
      </c>
      <c r="C2530" s="224" t="s">
        <v>1255</v>
      </c>
      <c r="D2530" s="224" t="s">
        <v>801</v>
      </c>
      <c r="E2530" s="225">
        <v>0</v>
      </c>
    </row>
    <row r="2531" spans="1:5" x14ac:dyDescent="0.25">
      <c r="A2531" s="222">
        <v>3103040037</v>
      </c>
      <c r="B2531" s="222" t="s">
        <v>7953</v>
      </c>
      <c r="C2531" s="222" t="s">
        <v>1255</v>
      </c>
      <c r="D2531" s="222" t="s">
        <v>801</v>
      </c>
      <c r="E2531" s="223">
        <v>0</v>
      </c>
    </row>
    <row r="2532" spans="1:5" x14ac:dyDescent="0.25">
      <c r="A2532" s="224">
        <v>3103040038</v>
      </c>
      <c r="B2532" s="224" t="s">
        <v>8346</v>
      </c>
      <c r="C2532" s="224" t="s">
        <v>1255</v>
      </c>
      <c r="D2532" s="224" t="s">
        <v>801</v>
      </c>
      <c r="E2532" s="225">
        <v>0</v>
      </c>
    </row>
    <row r="2533" spans="1:5" x14ac:dyDescent="0.25">
      <c r="A2533" s="222">
        <v>3103040039</v>
      </c>
      <c r="B2533" s="222" t="s">
        <v>6304</v>
      </c>
      <c r="C2533" s="222" t="s">
        <v>1255</v>
      </c>
      <c r="D2533" s="222" t="s">
        <v>2327</v>
      </c>
      <c r="E2533" s="223">
        <v>0</v>
      </c>
    </row>
    <row r="2534" spans="1:5" x14ac:dyDescent="0.25">
      <c r="A2534" s="224">
        <v>3103040040</v>
      </c>
      <c r="B2534" s="224" t="s">
        <v>8466</v>
      </c>
      <c r="C2534" s="224" t="s">
        <v>1255</v>
      </c>
      <c r="D2534" s="224" t="s">
        <v>801</v>
      </c>
      <c r="E2534" s="225">
        <v>0</v>
      </c>
    </row>
    <row r="2535" spans="1:5" x14ac:dyDescent="0.25">
      <c r="A2535" s="222">
        <v>3103040041</v>
      </c>
      <c r="B2535" s="222" t="s">
        <v>6305</v>
      </c>
      <c r="C2535" s="222" t="s">
        <v>1255</v>
      </c>
      <c r="D2535" s="222" t="s">
        <v>801</v>
      </c>
      <c r="E2535" s="223">
        <v>0</v>
      </c>
    </row>
    <row r="2536" spans="1:5" x14ac:dyDescent="0.25">
      <c r="A2536" s="224">
        <v>3103040042</v>
      </c>
      <c r="B2536" s="224" t="s">
        <v>3714</v>
      </c>
      <c r="C2536" s="224" t="s">
        <v>1255</v>
      </c>
      <c r="D2536" s="224" t="s">
        <v>801</v>
      </c>
      <c r="E2536" s="225">
        <v>0</v>
      </c>
    </row>
    <row r="2537" spans="1:5" x14ac:dyDescent="0.25">
      <c r="A2537" s="222">
        <v>3103040043</v>
      </c>
      <c r="B2537" s="222" t="s">
        <v>3715</v>
      </c>
      <c r="C2537" s="222" t="s">
        <v>1255</v>
      </c>
      <c r="D2537" s="222" t="s">
        <v>801</v>
      </c>
      <c r="E2537" s="223">
        <v>0</v>
      </c>
    </row>
    <row r="2538" spans="1:5" x14ac:dyDescent="0.25">
      <c r="A2538" s="224">
        <v>3103040044</v>
      </c>
      <c r="B2538" s="224" t="s">
        <v>3716</v>
      </c>
      <c r="C2538" s="224" t="s">
        <v>1255</v>
      </c>
      <c r="D2538" s="224" t="s">
        <v>801</v>
      </c>
      <c r="E2538" s="225">
        <v>0</v>
      </c>
    </row>
    <row r="2539" spans="1:5" x14ac:dyDescent="0.25">
      <c r="A2539" s="222">
        <v>3103040045</v>
      </c>
      <c r="B2539" s="222" t="s">
        <v>5566</v>
      </c>
      <c r="C2539" s="222" t="s">
        <v>1255</v>
      </c>
      <c r="D2539" s="222" t="s">
        <v>801</v>
      </c>
      <c r="E2539" s="223">
        <v>0</v>
      </c>
    </row>
    <row r="2540" spans="1:5" x14ac:dyDescent="0.25">
      <c r="A2540" s="224">
        <v>3103040046</v>
      </c>
      <c r="B2540" s="224" t="s">
        <v>3717</v>
      </c>
      <c r="C2540" s="224" t="s">
        <v>1255</v>
      </c>
      <c r="D2540" s="224" t="s">
        <v>801</v>
      </c>
      <c r="E2540" s="225">
        <v>0</v>
      </c>
    </row>
    <row r="2541" spans="1:5" x14ac:dyDescent="0.25">
      <c r="A2541" s="222">
        <v>3103040047</v>
      </c>
      <c r="B2541" s="222" t="s">
        <v>7545</v>
      </c>
      <c r="C2541" s="222" t="s">
        <v>1255</v>
      </c>
      <c r="D2541" s="222" t="s">
        <v>800</v>
      </c>
      <c r="E2541" s="223">
        <v>0</v>
      </c>
    </row>
    <row r="2542" spans="1:5" x14ac:dyDescent="0.25">
      <c r="A2542" s="224">
        <v>3103040048</v>
      </c>
      <c r="B2542" s="224" t="s">
        <v>7546</v>
      </c>
      <c r="C2542" s="224" t="s">
        <v>1255</v>
      </c>
      <c r="D2542" s="224" t="s">
        <v>800</v>
      </c>
      <c r="E2542" s="225">
        <v>0</v>
      </c>
    </row>
    <row r="2543" spans="1:5" x14ac:dyDescent="0.25">
      <c r="A2543" s="222">
        <v>3103040049</v>
      </c>
      <c r="B2543" s="222" t="s">
        <v>2391</v>
      </c>
      <c r="C2543" s="222" t="s">
        <v>1255</v>
      </c>
      <c r="D2543" s="222" t="s">
        <v>801</v>
      </c>
      <c r="E2543" s="223">
        <v>0</v>
      </c>
    </row>
    <row r="2544" spans="1:5" x14ac:dyDescent="0.25">
      <c r="A2544" s="224">
        <v>3103040050</v>
      </c>
      <c r="B2544" s="224" t="s">
        <v>2392</v>
      </c>
      <c r="C2544" s="224" t="s">
        <v>1255</v>
      </c>
      <c r="D2544" s="224" t="s">
        <v>801</v>
      </c>
      <c r="E2544" s="225">
        <v>0</v>
      </c>
    </row>
    <row r="2545" spans="1:5" x14ac:dyDescent="0.25">
      <c r="A2545" s="222">
        <v>3103040051</v>
      </c>
      <c r="B2545" s="222" t="s">
        <v>7547</v>
      </c>
      <c r="C2545" s="222" t="s">
        <v>1255</v>
      </c>
      <c r="D2545" s="222" t="s">
        <v>800</v>
      </c>
      <c r="E2545" s="223">
        <v>0</v>
      </c>
    </row>
    <row r="2546" spans="1:5" x14ac:dyDescent="0.25">
      <c r="A2546" s="224">
        <v>3103040052</v>
      </c>
      <c r="B2546" s="224" t="s">
        <v>12612</v>
      </c>
      <c r="C2546" s="224" t="s">
        <v>1255</v>
      </c>
      <c r="D2546" s="224" t="s">
        <v>801</v>
      </c>
      <c r="E2546" s="225">
        <v>0</v>
      </c>
    </row>
    <row r="2547" spans="1:5" x14ac:dyDescent="0.25">
      <c r="A2547" s="222">
        <v>3103040053</v>
      </c>
      <c r="B2547" s="222" t="s">
        <v>13035</v>
      </c>
      <c r="C2547" s="222" t="s">
        <v>1255</v>
      </c>
      <c r="D2547" s="222" t="s">
        <v>801</v>
      </c>
      <c r="E2547" s="223">
        <v>0</v>
      </c>
    </row>
    <row r="2548" spans="1:5" x14ac:dyDescent="0.25">
      <c r="A2548" s="224">
        <v>3103040054</v>
      </c>
      <c r="B2548" s="224" t="s">
        <v>2393</v>
      </c>
      <c r="C2548" s="224" t="s">
        <v>1255</v>
      </c>
      <c r="D2548" s="224" t="s">
        <v>801</v>
      </c>
      <c r="E2548" s="225">
        <v>0</v>
      </c>
    </row>
    <row r="2549" spans="1:5" x14ac:dyDescent="0.25">
      <c r="A2549" s="222">
        <v>3103040055</v>
      </c>
      <c r="B2549" s="222" t="s">
        <v>5567</v>
      </c>
      <c r="C2549" s="222" t="s">
        <v>1255</v>
      </c>
      <c r="D2549" s="222" t="s">
        <v>801</v>
      </c>
      <c r="E2549" s="223">
        <v>0</v>
      </c>
    </row>
    <row r="2550" spans="1:5" x14ac:dyDescent="0.25">
      <c r="A2550" s="224">
        <v>3103040056</v>
      </c>
      <c r="B2550" s="224" t="s">
        <v>13036</v>
      </c>
      <c r="C2550" s="224" t="s">
        <v>1255</v>
      </c>
      <c r="D2550" s="224" t="s">
        <v>801</v>
      </c>
      <c r="E2550" s="225">
        <v>0</v>
      </c>
    </row>
    <row r="2551" spans="1:5" x14ac:dyDescent="0.25">
      <c r="A2551" s="222">
        <v>3103040057</v>
      </c>
      <c r="B2551" s="222" t="s">
        <v>6306</v>
      </c>
      <c r="C2551" s="222" t="s">
        <v>1255</v>
      </c>
      <c r="D2551" s="222" t="s">
        <v>800</v>
      </c>
      <c r="E2551" s="223">
        <v>0</v>
      </c>
    </row>
    <row r="2552" spans="1:5" x14ac:dyDescent="0.25">
      <c r="A2552" s="224">
        <v>3103040058</v>
      </c>
      <c r="B2552" s="224" t="s">
        <v>13037</v>
      </c>
      <c r="C2552" s="224" t="s">
        <v>1255</v>
      </c>
      <c r="D2552" s="224" t="s">
        <v>801</v>
      </c>
      <c r="E2552" s="225">
        <v>0</v>
      </c>
    </row>
    <row r="2553" spans="1:5" x14ac:dyDescent="0.25">
      <c r="A2553" s="222">
        <v>3103040059</v>
      </c>
      <c r="B2553" s="222" t="s">
        <v>5092</v>
      </c>
      <c r="C2553" s="222" t="s">
        <v>1255</v>
      </c>
      <c r="D2553" s="222" t="s">
        <v>2327</v>
      </c>
      <c r="E2553" s="223">
        <v>0</v>
      </c>
    </row>
    <row r="2554" spans="1:5" x14ac:dyDescent="0.25">
      <c r="A2554" s="224">
        <v>3103040060</v>
      </c>
      <c r="B2554" s="224" t="s">
        <v>8467</v>
      </c>
      <c r="C2554" s="224" t="s">
        <v>1255</v>
      </c>
      <c r="D2554" s="224" t="s">
        <v>811</v>
      </c>
      <c r="E2554" s="225">
        <v>0</v>
      </c>
    </row>
    <row r="2555" spans="1:5" x14ac:dyDescent="0.25">
      <c r="A2555" s="222">
        <v>3103040061</v>
      </c>
      <c r="B2555" s="222" t="s">
        <v>5093</v>
      </c>
      <c r="C2555" s="222" t="s">
        <v>1255</v>
      </c>
      <c r="D2555" s="222" t="s">
        <v>801</v>
      </c>
      <c r="E2555" s="223">
        <v>0</v>
      </c>
    </row>
    <row r="2556" spans="1:5" x14ac:dyDescent="0.25">
      <c r="A2556" s="224">
        <v>3103040062</v>
      </c>
      <c r="B2556" s="224" t="s">
        <v>10069</v>
      </c>
      <c r="C2556" s="224" t="s">
        <v>1255</v>
      </c>
      <c r="D2556" s="224" t="s">
        <v>2333</v>
      </c>
      <c r="E2556" s="225">
        <v>0</v>
      </c>
    </row>
    <row r="2557" spans="1:5" x14ac:dyDescent="0.25">
      <c r="A2557" s="222">
        <v>3103040063</v>
      </c>
      <c r="B2557" s="222" t="s">
        <v>2394</v>
      </c>
      <c r="C2557" s="222" t="s">
        <v>1255</v>
      </c>
      <c r="D2557" s="222" t="s">
        <v>801</v>
      </c>
      <c r="E2557" s="223">
        <v>0</v>
      </c>
    </row>
    <row r="2558" spans="1:5" x14ac:dyDescent="0.25">
      <c r="A2558" s="224">
        <v>3103040064</v>
      </c>
      <c r="B2558" s="224" t="s">
        <v>2392</v>
      </c>
      <c r="C2558" s="224" t="s">
        <v>1255</v>
      </c>
      <c r="D2558" s="224" t="s">
        <v>801</v>
      </c>
      <c r="E2558" s="225">
        <v>0</v>
      </c>
    </row>
    <row r="2559" spans="1:5" x14ac:dyDescent="0.25">
      <c r="A2559" s="222">
        <v>3103040065</v>
      </c>
      <c r="B2559" s="222" t="s">
        <v>3718</v>
      </c>
      <c r="C2559" s="222" t="s">
        <v>1255</v>
      </c>
      <c r="D2559" s="222" t="s">
        <v>801</v>
      </c>
      <c r="E2559" s="223">
        <v>0</v>
      </c>
    </row>
    <row r="2560" spans="1:5" x14ac:dyDescent="0.25">
      <c r="A2560" s="224">
        <v>3103040066</v>
      </c>
      <c r="B2560" s="224" t="s">
        <v>2395</v>
      </c>
      <c r="C2560" s="224" t="s">
        <v>1255</v>
      </c>
      <c r="D2560" s="224" t="s">
        <v>801</v>
      </c>
      <c r="E2560" s="225">
        <v>0</v>
      </c>
    </row>
    <row r="2561" spans="1:5" x14ac:dyDescent="0.25">
      <c r="A2561" s="222">
        <v>3103040067</v>
      </c>
      <c r="B2561" s="222" t="s">
        <v>6307</v>
      </c>
      <c r="C2561" s="222" t="s">
        <v>1255</v>
      </c>
      <c r="D2561" s="222" t="s">
        <v>801</v>
      </c>
      <c r="E2561" s="223">
        <v>0</v>
      </c>
    </row>
    <row r="2562" spans="1:5" x14ac:dyDescent="0.25">
      <c r="A2562" s="224">
        <v>3103040068</v>
      </c>
      <c r="B2562" s="224" t="s">
        <v>3719</v>
      </c>
      <c r="C2562" s="224" t="s">
        <v>1255</v>
      </c>
      <c r="D2562" s="224" t="s">
        <v>801</v>
      </c>
      <c r="E2562" s="225">
        <v>0</v>
      </c>
    </row>
    <row r="2563" spans="1:5" x14ac:dyDescent="0.25">
      <c r="A2563" s="222">
        <v>3103040069</v>
      </c>
      <c r="B2563" s="222" t="s">
        <v>5094</v>
      </c>
      <c r="C2563" s="222" t="s">
        <v>1255</v>
      </c>
      <c r="D2563" s="222" t="s">
        <v>801</v>
      </c>
      <c r="E2563" s="223">
        <v>0</v>
      </c>
    </row>
    <row r="2564" spans="1:5" x14ac:dyDescent="0.25">
      <c r="A2564" s="224">
        <v>3103040070</v>
      </c>
      <c r="B2564" s="224" t="s">
        <v>2396</v>
      </c>
      <c r="C2564" s="224" t="s">
        <v>1255</v>
      </c>
      <c r="D2564" s="224" t="s">
        <v>801</v>
      </c>
      <c r="E2564" s="225">
        <v>0</v>
      </c>
    </row>
    <row r="2565" spans="1:5" x14ac:dyDescent="0.25">
      <c r="A2565" s="222">
        <v>3103040071</v>
      </c>
      <c r="B2565" s="222" t="s">
        <v>5568</v>
      </c>
      <c r="C2565" s="222" t="s">
        <v>1255</v>
      </c>
      <c r="D2565" s="222" t="s">
        <v>801</v>
      </c>
      <c r="E2565" s="223">
        <v>0</v>
      </c>
    </row>
    <row r="2566" spans="1:5" x14ac:dyDescent="0.25">
      <c r="A2566" s="224">
        <v>3103040072</v>
      </c>
      <c r="B2566" s="224" t="s">
        <v>5569</v>
      </c>
      <c r="C2566" s="224" t="s">
        <v>1255</v>
      </c>
      <c r="D2566" s="224" t="s">
        <v>801</v>
      </c>
      <c r="E2566" s="225">
        <v>0</v>
      </c>
    </row>
    <row r="2567" spans="1:5" x14ac:dyDescent="0.25">
      <c r="A2567" s="222">
        <v>3103040073</v>
      </c>
      <c r="B2567" s="222" t="s">
        <v>5570</v>
      </c>
      <c r="C2567" s="222" t="s">
        <v>1255</v>
      </c>
      <c r="D2567" s="222" t="s">
        <v>801</v>
      </c>
      <c r="E2567" s="223">
        <v>0</v>
      </c>
    </row>
    <row r="2568" spans="1:5" x14ac:dyDescent="0.25">
      <c r="A2568" s="224">
        <v>3103040074</v>
      </c>
      <c r="B2568" s="224" t="s">
        <v>2397</v>
      </c>
      <c r="C2568" s="224" t="s">
        <v>1255</v>
      </c>
      <c r="D2568" s="224" t="s">
        <v>801</v>
      </c>
      <c r="E2568" s="225">
        <v>0</v>
      </c>
    </row>
    <row r="2569" spans="1:5" x14ac:dyDescent="0.25">
      <c r="A2569" s="222">
        <v>3103040075</v>
      </c>
      <c r="B2569" s="222" t="s">
        <v>2398</v>
      </c>
      <c r="C2569" s="222" t="s">
        <v>1255</v>
      </c>
      <c r="D2569" s="222" t="s">
        <v>801</v>
      </c>
      <c r="E2569" s="223">
        <v>0</v>
      </c>
    </row>
    <row r="2570" spans="1:5" x14ac:dyDescent="0.25">
      <c r="A2570" s="224">
        <v>3103040076</v>
      </c>
      <c r="B2570" s="224" t="s">
        <v>2399</v>
      </c>
      <c r="C2570" s="224" t="s">
        <v>1255</v>
      </c>
      <c r="D2570" s="224" t="s">
        <v>801</v>
      </c>
      <c r="E2570" s="225">
        <v>0</v>
      </c>
    </row>
    <row r="2571" spans="1:5" x14ac:dyDescent="0.25">
      <c r="A2571" s="222">
        <v>3103040077</v>
      </c>
      <c r="B2571" s="222" t="s">
        <v>6308</v>
      </c>
      <c r="C2571" s="222" t="s">
        <v>1255</v>
      </c>
      <c r="D2571" s="222" t="s">
        <v>801</v>
      </c>
      <c r="E2571" s="223">
        <v>0</v>
      </c>
    </row>
    <row r="2572" spans="1:5" x14ac:dyDescent="0.25">
      <c r="A2572" s="224">
        <v>3103040078</v>
      </c>
      <c r="B2572" s="224" t="s">
        <v>2400</v>
      </c>
      <c r="C2572" s="224" t="s">
        <v>1255</v>
      </c>
      <c r="D2572" s="224" t="s">
        <v>2333</v>
      </c>
      <c r="E2572" s="225">
        <v>0</v>
      </c>
    </row>
    <row r="2573" spans="1:5" x14ac:dyDescent="0.25">
      <c r="A2573" s="222">
        <v>3103040079</v>
      </c>
      <c r="B2573" s="222" t="s">
        <v>2401</v>
      </c>
      <c r="C2573" s="222" t="s">
        <v>1255</v>
      </c>
      <c r="D2573" s="222" t="s">
        <v>801</v>
      </c>
      <c r="E2573" s="223">
        <v>0</v>
      </c>
    </row>
    <row r="2574" spans="1:5" x14ac:dyDescent="0.25">
      <c r="A2574" s="224">
        <v>3103040080</v>
      </c>
      <c r="B2574" s="224" t="s">
        <v>5571</v>
      </c>
      <c r="C2574" s="224" t="s">
        <v>1255</v>
      </c>
      <c r="D2574" s="224" t="s">
        <v>801</v>
      </c>
      <c r="E2574" s="225">
        <v>0</v>
      </c>
    </row>
    <row r="2575" spans="1:5" x14ac:dyDescent="0.25">
      <c r="A2575" s="222">
        <v>3103040081</v>
      </c>
      <c r="B2575" s="222" t="s">
        <v>5572</v>
      </c>
      <c r="C2575" s="222" t="s">
        <v>1255</v>
      </c>
      <c r="D2575" s="222" t="s">
        <v>800</v>
      </c>
      <c r="E2575" s="223">
        <v>0</v>
      </c>
    </row>
    <row r="2576" spans="1:5" x14ac:dyDescent="0.25">
      <c r="A2576" s="224">
        <v>3103040082</v>
      </c>
      <c r="B2576" s="224" t="s">
        <v>2402</v>
      </c>
      <c r="C2576" s="224" t="s">
        <v>1255</v>
      </c>
      <c r="D2576" s="224" t="s">
        <v>801</v>
      </c>
      <c r="E2576" s="225">
        <v>0</v>
      </c>
    </row>
    <row r="2577" spans="1:5" x14ac:dyDescent="0.25">
      <c r="A2577" s="222">
        <v>3103040083</v>
      </c>
      <c r="B2577" s="222" t="s">
        <v>8468</v>
      </c>
      <c r="C2577" s="222" t="s">
        <v>1255</v>
      </c>
      <c r="D2577" s="222" t="s">
        <v>801</v>
      </c>
      <c r="E2577" s="223">
        <v>0</v>
      </c>
    </row>
    <row r="2578" spans="1:5" x14ac:dyDescent="0.25">
      <c r="A2578" s="224">
        <v>3103040084</v>
      </c>
      <c r="B2578" s="224" t="s">
        <v>2403</v>
      </c>
      <c r="C2578" s="224" t="s">
        <v>1255</v>
      </c>
      <c r="D2578" s="224" t="s">
        <v>801</v>
      </c>
      <c r="E2578" s="225">
        <v>0</v>
      </c>
    </row>
    <row r="2579" spans="1:5" x14ac:dyDescent="0.25">
      <c r="A2579" s="222">
        <v>3103040085</v>
      </c>
      <c r="B2579" s="222" t="s">
        <v>2404</v>
      </c>
      <c r="C2579" s="222" t="s">
        <v>1255</v>
      </c>
      <c r="D2579" s="222" t="s">
        <v>801</v>
      </c>
      <c r="E2579" s="223">
        <v>0</v>
      </c>
    </row>
    <row r="2580" spans="1:5" x14ac:dyDescent="0.25">
      <c r="A2580" s="224">
        <v>3103040086</v>
      </c>
      <c r="B2580" s="224" t="s">
        <v>3720</v>
      </c>
      <c r="C2580" s="224" t="s">
        <v>1255</v>
      </c>
      <c r="D2580" s="224" t="s">
        <v>801</v>
      </c>
      <c r="E2580" s="225">
        <v>0</v>
      </c>
    </row>
    <row r="2581" spans="1:5" x14ac:dyDescent="0.25">
      <c r="A2581" s="222">
        <v>3103040087</v>
      </c>
      <c r="B2581" s="222" t="s">
        <v>2405</v>
      </c>
      <c r="C2581" s="222" t="s">
        <v>1255</v>
      </c>
      <c r="D2581" s="222" t="s">
        <v>808</v>
      </c>
      <c r="E2581" s="223">
        <v>0</v>
      </c>
    </row>
    <row r="2582" spans="1:5" x14ac:dyDescent="0.25">
      <c r="A2582" s="224">
        <v>3103040088</v>
      </c>
      <c r="B2582" s="224" t="s">
        <v>2406</v>
      </c>
      <c r="C2582" s="224" t="s">
        <v>1255</v>
      </c>
      <c r="D2582" s="224" t="s">
        <v>2327</v>
      </c>
      <c r="E2582" s="225">
        <v>0</v>
      </c>
    </row>
    <row r="2583" spans="1:5" x14ac:dyDescent="0.25">
      <c r="A2583" s="222">
        <v>3103040089</v>
      </c>
      <c r="B2583" s="222" t="s">
        <v>5095</v>
      </c>
      <c r="C2583" s="222" t="s">
        <v>1255</v>
      </c>
      <c r="D2583" s="222" t="s">
        <v>801</v>
      </c>
      <c r="E2583" s="223">
        <v>0</v>
      </c>
    </row>
    <row r="2584" spans="1:5" x14ac:dyDescent="0.25">
      <c r="A2584" s="224">
        <v>3103040090</v>
      </c>
      <c r="B2584" s="224" t="s">
        <v>5096</v>
      </c>
      <c r="C2584" s="224" t="s">
        <v>1255</v>
      </c>
      <c r="D2584" s="224" t="s">
        <v>801</v>
      </c>
      <c r="E2584" s="225">
        <v>0</v>
      </c>
    </row>
    <row r="2585" spans="1:5" x14ac:dyDescent="0.25">
      <c r="A2585" s="222">
        <v>3103040091</v>
      </c>
      <c r="B2585" s="222" t="s">
        <v>5097</v>
      </c>
      <c r="C2585" s="222" t="s">
        <v>1255</v>
      </c>
      <c r="D2585" s="222" t="s">
        <v>801</v>
      </c>
      <c r="E2585" s="223">
        <v>0</v>
      </c>
    </row>
    <row r="2586" spans="1:5" x14ac:dyDescent="0.25">
      <c r="A2586" s="224">
        <v>3103040092</v>
      </c>
      <c r="B2586" s="224" t="s">
        <v>7993</v>
      </c>
      <c r="C2586" s="224" t="s">
        <v>1255</v>
      </c>
      <c r="D2586" s="224" t="s">
        <v>801</v>
      </c>
      <c r="E2586" s="225">
        <v>0</v>
      </c>
    </row>
    <row r="2587" spans="1:5" x14ac:dyDescent="0.25">
      <c r="A2587" s="222">
        <v>3103040093</v>
      </c>
      <c r="B2587" s="222" t="s">
        <v>2407</v>
      </c>
      <c r="C2587" s="222" t="s">
        <v>1255</v>
      </c>
      <c r="D2587" s="222" t="s">
        <v>801</v>
      </c>
      <c r="E2587" s="223">
        <v>0</v>
      </c>
    </row>
    <row r="2588" spans="1:5" x14ac:dyDescent="0.25">
      <c r="A2588" s="224">
        <v>3103040094</v>
      </c>
      <c r="B2588" s="224" t="s">
        <v>8162</v>
      </c>
      <c r="C2588" s="224" t="s">
        <v>1255</v>
      </c>
      <c r="D2588" s="224" t="s">
        <v>801</v>
      </c>
      <c r="E2588" s="225">
        <v>0</v>
      </c>
    </row>
    <row r="2589" spans="1:5" x14ac:dyDescent="0.25">
      <c r="A2589" s="222">
        <v>3103040095</v>
      </c>
      <c r="B2589" s="222" t="s">
        <v>3721</v>
      </c>
      <c r="C2589" s="222" t="s">
        <v>1255</v>
      </c>
      <c r="D2589" s="222" t="s">
        <v>801</v>
      </c>
      <c r="E2589" s="223">
        <v>0</v>
      </c>
    </row>
    <row r="2590" spans="1:5" x14ac:dyDescent="0.25">
      <c r="A2590" s="224">
        <v>3103040096</v>
      </c>
      <c r="B2590" s="224" t="s">
        <v>7971</v>
      </c>
      <c r="C2590" s="224" t="s">
        <v>1255</v>
      </c>
      <c r="D2590" s="224" t="s">
        <v>801</v>
      </c>
      <c r="E2590" s="225">
        <v>0</v>
      </c>
    </row>
    <row r="2591" spans="1:5" x14ac:dyDescent="0.25">
      <c r="A2591" s="222">
        <v>3103040097</v>
      </c>
      <c r="B2591" s="222" t="s">
        <v>3722</v>
      </c>
      <c r="C2591" s="222" t="s">
        <v>1255</v>
      </c>
      <c r="D2591" s="222" t="s">
        <v>801</v>
      </c>
      <c r="E2591" s="223">
        <v>0</v>
      </c>
    </row>
    <row r="2592" spans="1:5" x14ac:dyDescent="0.25">
      <c r="A2592" s="224">
        <v>3103040098</v>
      </c>
      <c r="B2592" s="224" t="s">
        <v>4235</v>
      </c>
      <c r="C2592" s="224" t="s">
        <v>1255</v>
      </c>
      <c r="D2592" s="224" t="s">
        <v>801</v>
      </c>
      <c r="E2592" s="225">
        <v>0</v>
      </c>
    </row>
    <row r="2593" spans="1:5" x14ac:dyDescent="0.25">
      <c r="A2593" s="222">
        <v>3103040099</v>
      </c>
      <c r="B2593" s="222" t="s">
        <v>6309</v>
      </c>
      <c r="C2593" s="222" t="s">
        <v>1255</v>
      </c>
      <c r="D2593" s="222" t="s">
        <v>801</v>
      </c>
      <c r="E2593" s="223">
        <v>0</v>
      </c>
    </row>
    <row r="2594" spans="1:5" x14ac:dyDescent="0.25">
      <c r="A2594" s="224">
        <v>3103040100</v>
      </c>
      <c r="B2594" s="224" t="s">
        <v>8469</v>
      </c>
      <c r="C2594" s="224" t="s">
        <v>1255</v>
      </c>
      <c r="D2594" s="224" t="s">
        <v>801</v>
      </c>
      <c r="E2594" s="225">
        <v>0</v>
      </c>
    </row>
    <row r="2595" spans="1:5" x14ac:dyDescent="0.25">
      <c r="A2595" s="222">
        <v>3103040101</v>
      </c>
      <c r="B2595" s="222" t="s">
        <v>4294</v>
      </c>
      <c r="C2595" s="222" t="s">
        <v>1255</v>
      </c>
      <c r="D2595" s="222" t="s">
        <v>801</v>
      </c>
      <c r="E2595" s="223">
        <v>0</v>
      </c>
    </row>
    <row r="2596" spans="1:5" x14ac:dyDescent="0.25">
      <c r="A2596" s="224">
        <v>3103040102</v>
      </c>
      <c r="B2596" s="224" t="s">
        <v>4295</v>
      </c>
      <c r="C2596" s="224" t="s">
        <v>1255</v>
      </c>
      <c r="D2596" s="224" t="s">
        <v>801</v>
      </c>
      <c r="E2596" s="225">
        <v>0</v>
      </c>
    </row>
    <row r="2597" spans="1:5" x14ac:dyDescent="0.25">
      <c r="A2597" s="222">
        <v>3103040103</v>
      </c>
      <c r="B2597" s="222" t="s">
        <v>7400</v>
      </c>
      <c r="C2597" s="222" t="s">
        <v>1255</v>
      </c>
      <c r="D2597" s="222" t="s">
        <v>801</v>
      </c>
      <c r="E2597" s="223">
        <v>0</v>
      </c>
    </row>
    <row r="2598" spans="1:5" x14ac:dyDescent="0.25">
      <c r="A2598" s="224">
        <v>3103040104</v>
      </c>
      <c r="B2598" s="224" t="s">
        <v>5573</v>
      </c>
      <c r="C2598" s="224" t="s">
        <v>1255</v>
      </c>
      <c r="D2598" s="224" t="s">
        <v>801</v>
      </c>
      <c r="E2598" s="225">
        <v>0</v>
      </c>
    </row>
    <row r="2599" spans="1:5" x14ac:dyDescent="0.25">
      <c r="A2599" s="222">
        <v>3103040105</v>
      </c>
      <c r="B2599" s="222" t="s">
        <v>5574</v>
      </c>
      <c r="C2599" s="222" t="s">
        <v>1255</v>
      </c>
      <c r="D2599" s="222" t="s">
        <v>801</v>
      </c>
      <c r="E2599" s="223">
        <v>0</v>
      </c>
    </row>
    <row r="2600" spans="1:5" x14ac:dyDescent="0.25">
      <c r="A2600" s="224">
        <v>3103040106</v>
      </c>
      <c r="B2600" s="224" t="s">
        <v>10070</v>
      </c>
      <c r="C2600" s="224" t="s">
        <v>1255</v>
      </c>
      <c r="D2600" s="224" t="s">
        <v>801</v>
      </c>
      <c r="E2600" s="225">
        <v>0</v>
      </c>
    </row>
    <row r="2601" spans="1:5" x14ac:dyDescent="0.25">
      <c r="A2601" s="222">
        <v>3103040107</v>
      </c>
      <c r="B2601" s="222" t="s">
        <v>5575</v>
      </c>
      <c r="C2601" s="222" t="s">
        <v>1255</v>
      </c>
      <c r="D2601" s="222" t="s">
        <v>801</v>
      </c>
      <c r="E2601" s="223">
        <v>0</v>
      </c>
    </row>
    <row r="2602" spans="1:5" x14ac:dyDescent="0.25">
      <c r="A2602" s="224">
        <v>3103040108</v>
      </c>
      <c r="B2602" s="224" t="s">
        <v>5098</v>
      </c>
      <c r="C2602" s="224" t="s">
        <v>1255</v>
      </c>
      <c r="D2602" s="224" t="s">
        <v>801</v>
      </c>
      <c r="E2602" s="225">
        <v>0</v>
      </c>
    </row>
    <row r="2603" spans="1:5" x14ac:dyDescent="0.25">
      <c r="A2603" s="222">
        <v>3103040109</v>
      </c>
      <c r="B2603" s="222" t="s">
        <v>5099</v>
      </c>
      <c r="C2603" s="222" t="s">
        <v>1255</v>
      </c>
      <c r="D2603" s="222" t="s">
        <v>801</v>
      </c>
      <c r="E2603" s="223">
        <v>0</v>
      </c>
    </row>
    <row r="2604" spans="1:5" x14ac:dyDescent="0.25">
      <c r="A2604" s="224">
        <v>3103040110</v>
      </c>
      <c r="B2604" s="224" t="s">
        <v>5100</v>
      </c>
      <c r="C2604" s="224" t="s">
        <v>1255</v>
      </c>
      <c r="D2604" s="224" t="s">
        <v>801</v>
      </c>
      <c r="E2604" s="225">
        <v>0</v>
      </c>
    </row>
    <row r="2605" spans="1:5" x14ac:dyDescent="0.25">
      <c r="A2605" s="222">
        <v>3103040111</v>
      </c>
      <c r="B2605" s="222" t="s">
        <v>5101</v>
      </c>
      <c r="C2605" s="222" t="s">
        <v>1255</v>
      </c>
      <c r="D2605" s="222" t="s">
        <v>801</v>
      </c>
      <c r="E2605" s="223">
        <v>0</v>
      </c>
    </row>
    <row r="2606" spans="1:5" x14ac:dyDescent="0.25">
      <c r="A2606" s="224">
        <v>3103040112</v>
      </c>
      <c r="B2606" s="224" t="s">
        <v>2388</v>
      </c>
      <c r="C2606" s="224" t="s">
        <v>1255</v>
      </c>
      <c r="D2606" s="224" t="s">
        <v>801</v>
      </c>
      <c r="E2606" s="225">
        <v>0</v>
      </c>
    </row>
    <row r="2607" spans="1:5" x14ac:dyDescent="0.25">
      <c r="A2607" s="222">
        <v>3103040113</v>
      </c>
      <c r="B2607" s="222" t="s">
        <v>7347</v>
      </c>
      <c r="C2607" s="222" t="s">
        <v>1255</v>
      </c>
      <c r="D2607" s="222" t="s">
        <v>801</v>
      </c>
      <c r="E2607" s="223">
        <v>0</v>
      </c>
    </row>
    <row r="2608" spans="1:5" x14ac:dyDescent="0.25">
      <c r="A2608" s="224">
        <v>3103040114</v>
      </c>
      <c r="B2608" s="224" t="s">
        <v>6310</v>
      </c>
      <c r="C2608" s="224" t="s">
        <v>1255</v>
      </c>
      <c r="D2608" s="224" t="s">
        <v>801</v>
      </c>
      <c r="E2608" s="225">
        <v>0</v>
      </c>
    </row>
    <row r="2609" spans="1:5" x14ac:dyDescent="0.25">
      <c r="A2609" s="222">
        <v>3103040115</v>
      </c>
      <c r="B2609" s="222" t="s">
        <v>7192</v>
      </c>
      <c r="C2609" s="222" t="s">
        <v>1255</v>
      </c>
      <c r="D2609" s="222" t="s">
        <v>801</v>
      </c>
      <c r="E2609" s="223">
        <v>0</v>
      </c>
    </row>
    <row r="2610" spans="1:5" x14ac:dyDescent="0.25">
      <c r="A2610" s="224">
        <v>3103040116</v>
      </c>
      <c r="B2610" s="224" t="s">
        <v>7193</v>
      </c>
      <c r="C2610" s="224" t="s">
        <v>1255</v>
      </c>
      <c r="D2610" s="224" t="s">
        <v>801</v>
      </c>
      <c r="E2610" s="225">
        <v>0</v>
      </c>
    </row>
    <row r="2611" spans="1:5" x14ac:dyDescent="0.25">
      <c r="A2611" s="222">
        <v>3103040117</v>
      </c>
      <c r="B2611" s="222" t="s">
        <v>7194</v>
      </c>
      <c r="C2611" s="222" t="s">
        <v>1255</v>
      </c>
      <c r="D2611" s="222" t="s">
        <v>801</v>
      </c>
      <c r="E2611" s="223">
        <v>0</v>
      </c>
    </row>
    <row r="2612" spans="1:5" x14ac:dyDescent="0.25">
      <c r="A2612" s="224">
        <v>3103040118</v>
      </c>
      <c r="B2612" s="224" t="s">
        <v>7195</v>
      </c>
      <c r="C2612" s="224" t="s">
        <v>1255</v>
      </c>
      <c r="D2612" s="224" t="s">
        <v>801</v>
      </c>
      <c r="E2612" s="225">
        <v>0</v>
      </c>
    </row>
    <row r="2613" spans="1:5" x14ac:dyDescent="0.25">
      <c r="A2613" s="222">
        <v>3103040119</v>
      </c>
      <c r="B2613" s="222" t="s">
        <v>7196</v>
      </c>
      <c r="C2613" s="222" t="s">
        <v>1255</v>
      </c>
      <c r="D2613" s="222" t="s">
        <v>801</v>
      </c>
      <c r="E2613" s="223">
        <v>0</v>
      </c>
    </row>
    <row r="2614" spans="1:5" x14ac:dyDescent="0.25">
      <c r="A2614" s="224">
        <v>3103040120</v>
      </c>
      <c r="B2614" s="224" t="s">
        <v>7197</v>
      </c>
      <c r="C2614" s="224" t="s">
        <v>1255</v>
      </c>
      <c r="D2614" s="224" t="s">
        <v>801</v>
      </c>
      <c r="E2614" s="225">
        <v>0</v>
      </c>
    </row>
    <row r="2615" spans="1:5" x14ac:dyDescent="0.25">
      <c r="A2615" s="222">
        <v>3103040121</v>
      </c>
      <c r="B2615" s="222" t="s">
        <v>7198</v>
      </c>
      <c r="C2615" s="222" t="s">
        <v>1255</v>
      </c>
      <c r="D2615" s="222" t="s">
        <v>801</v>
      </c>
      <c r="E2615" s="223">
        <v>0</v>
      </c>
    </row>
    <row r="2616" spans="1:5" x14ac:dyDescent="0.25">
      <c r="A2616" s="224">
        <v>3103040122</v>
      </c>
      <c r="B2616" s="224" t="s">
        <v>7199</v>
      </c>
      <c r="C2616" s="224" t="s">
        <v>1255</v>
      </c>
      <c r="D2616" s="224" t="s">
        <v>801</v>
      </c>
      <c r="E2616" s="225">
        <v>0</v>
      </c>
    </row>
    <row r="2617" spans="1:5" x14ac:dyDescent="0.25">
      <c r="A2617" s="222">
        <v>3103040123</v>
      </c>
      <c r="B2617" s="222" t="s">
        <v>9389</v>
      </c>
      <c r="C2617" s="222" t="s">
        <v>1255</v>
      </c>
      <c r="D2617" s="222" t="s">
        <v>801</v>
      </c>
      <c r="E2617" s="223">
        <v>0</v>
      </c>
    </row>
    <row r="2618" spans="1:5" x14ac:dyDescent="0.25">
      <c r="A2618" s="224">
        <v>3103040124</v>
      </c>
      <c r="B2618" s="224" t="s">
        <v>6311</v>
      </c>
      <c r="C2618" s="224" t="s">
        <v>1255</v>
      </c>
      <c r="D2618" s="224" t="s">
        <v>801</v>
      </c>
      <c r="E2618" s="225">
        <v>0</v>
      </c>
    </row>
    <row r="2619" spans="1:5" x14ac:dyDescent="0.25">
      <c r="A2619" s="222">
        <v>3103040125</v>
      </c>
      <c r="B2619" s="222" t="s">
        <v>6312</v>
      </c>
      <c r="C2619" s="222" t="s">
        <v>1255</v>
      </c>
      <c r="D2619" s="222" t="s">
        <v>801</v>
      </c>
      <c r="E2619" s="223">
        <v>0</v>
      </c>
    </row>
    <row r="2620" spans="1:5" x14ac:dyDescent="0.25">
      <c r="A2620" s="224">
        <v>3103040126</v>
      </c>
      <c r="B2620" s="224" t="s">
        <v>7548</v>
      </c>
      <c r="C2620" s="224" t="s">
        <v>1255</v>
      </c>
      <c r="D2620" s="224" t="s">
        <v>2443</v>
      </c>
      <c r="E2620" s="225">
        <v>0</v>
      </c>
    </row>
    <row r="2621" spans="1:5" x14ac:dyDescent="0.25">
      <c r="A2621" s="222">
        <v>3103040127</v>
      </c>
      <c r="B2621" s="222" t="s">
        <v>7549</v>
      </c>
      <c r="C2621" s="222" t="s">
        <v>1255</v>
      </c>
      <c r="D2621" s="222" t="s">
        <v>801</v>
      </c>
      <c r="E2621" s="223">
        <v>0</v>
      </c>
    </row>
    <row r="2622" spans="1:5" x14ac:dyDescent="0.25">
      <c r="A2622" s="224">
        <v>3103040128</v>
      </c>
      <c r="B2622" s="224" t="s">
        <v>6313</v>
      </c>
      <c r="C2622" s="224" t="s">
        <v>1255</v>
      </c>
      <c r="D2622" s="224" t="s">
        <v>801</v>
      </c>
      <c r="E2622" s="225">
        <v>0</v>
      </c>
    </row>
    <row r="2623" spans="1:5" x14ac:dyDescent="0.25">
      <c r="A2623" s="222">
        <v>3103040129</v>
      </c>
      <c r="B2623" s="222" t="s">
        <v>7954</v>
      </c>
      <c r="C2623" s="222" t="s">
        <v>1255</v>
      </c>
      <c r="D2623" s="222" t="s">
        <v>801</v>
      </c>
      <c r="E2623" s="223">
        <v>0</v>
      </c>
    </row>
    <row r="2624" spans="1:5" x14ac:dyDescent="0.25">
      <c r="A2624" s="224">
        <v>3103040130</v>
      </c>
      <c r="B2624" s="224" t="s">
        <v>7550</v>
      </c>
      <c r="C2624" s="224" t="s">
        <v>1255</v>
      </c>
      <c r="D2624" s="224" t="s">
        <v>801</v>
      </c>
      <c r="E2624" s="225">
        <v>0</v>
      </c>
    </row>
    <row r="2625" spans="1:5" x14ac:dyDescent="0.25">
      <c r="A2625" s="222">
        <v>3103040131</v>
      </c>
      <c r="B2625" s="222" t="s">
        <v>6314</v>
      </c>
      <c r="C2625" s="222" t="s">
        <v>1255</v>
      </c>
      <c r="D2625" s="222" t="s">
        <v>801</v>
      </c>
      <c r="E2625" s="223">
        <v>0</v>
      </c>
    </row>
    <row r="2626" spans="1:5" x14ac:dyDescent="0.25">
      <c r="A2626" s="224">
        <v>3103040132</v>
      </c>
      <c r="B2626" s="224" t="s">
        <v>6315</v>
      </c>
      <c r="C2626" s="224" t="s">
        <v>1255</v>
      </c>
      <c r="D2626" s="224" t="s">
        <v>811</v>
      </c>
      <c r="E2626" s="225">
        <v>0</v>
      </c>
    </row>
    <row r="2627" spans="1:5" x14ac:dyDescent="0.25">
      <c r="A2627" s="222">
        <v>3103040133</v>
      </c>
      <c r="B2627" s="222" t="s">
        <v>6316</v>
      </c>
      <c r="C2627" s="222" t="s">
        <v>1255</v>
      </c>
      <c r="D2627" s="222" t="s">
        <v>811</v>
      </c>
      <c r="E2627" s="223">
        <v>0</v>
      </c>
    </row>
    <row r="2628" spans="1:5" x14ac:dyDescent="0.25">
      <c r="A2628" s="224">
        <v>3103040134</v>
      </c>
      <c r="B2628" s="224" t="s">
        <v>6317</v>
      </c>
      <c r="C2628" s="224" t="s">
        <v>1255</v>
      </c>
      <c r="D2628" s="224" t="s">
        <v>811</v>
      </c>
      <c r="E2628" s="225">
        <v>0</v>
      </c>
    </row>
    <row r="2629" spans="1:5" x14ac:dyDescent="0.25">
      <c r="A2629" s="222">
        <v>3103040135</v>
      </c>
      <c r="B2629" s="222" t="s">
        <v>7200</v>
      </c>
      <c r="C2629" s="222" t="s">
        <v>1255</v>
      </c>
      <c r="D2629" s="222" t="s">
        <v>2443</v>
      </c>
      <c r="E2629" s="223">
        <v>0</v>
      </c>
    </row>
    <row r="2630" spans="1:5" x14ac:dyDescent="0.25">
      <c r="A2630" s="224">
        <v>3103040136</v>
      </c>
      <c r="B2630" s="224" t="s">
        <v>7201</v>
      </c>
      <c r="C2630" s="224" t="s">
        <v>1255</v>
      </c>
      <c r="D2630" s="224" t="s">
        <v>801</v>
      </c>
      <c r="E2630" s="225">
        <v>0</v>
      </c>
    </row>
    <row r="2631" spans="1:5" x14ac:dyDescent="0.25">
      <c r="A2631" s="222">
        <v>3103040137</v>
      </c>
      <c r="B2631" s="222" t="s">
        <v>7202</v>
      </c>
      <c r="C2631" s="222" t="s">
        <v>1255</v>
      </c>
      <c r="D2631" s="222" t="s">
        <v>801</v>
      </c>
      <c r="E2631" s="223">
        <v>0</v>
      </c>
    </row>
    <row r="2632" spans="1:5" x14ac:dyDescent="0.25">
      <c r="A2632" s="224">
        <v>3103040138</v>
      </c>
      <c r="B2632" s="224" t="s">
        <v>7203</v>
      </c>
      <c r="C2632" s="224" t="s">
        <v>1255</v>
      </c>
      <c r="D2632" s="224" t="s">
        <v>801</v>
      </c>
      <c r="E2632" s="225">
        <v>0</v>
      </c>
    </row>
    <row r="2633" spans="1:5" x14ac:dyDescent="0.25">
      <c r="A2633" s="222">
        <v>3103040139</v>
      </c>
      <c r="B2633" s="222" t="s">
        <v>7204</v>
      </c>
      <c r="C2633" s="222" t="s">
        <v>1255</v>
      </c>
      <c r="D2633" s="222" t="s">
        <v>2443</v>
      </c>
      <c r="E2633" s="223">
        <v>0</v>
      </c>
    </row>
    <row r="2634" spans="1:5" x14ac:dyDescent="0.25">
      <c r="A2634" s="224">
        <v>3103040140</v>
      </c>
      <c r="B2634" s="224" t="s">
        <v>7205</v>
      </c>
      <c r="C2634" s="224" t="s">
        <v>1255</v>
      </c>
      <c r="D2634" s="224" t="s">
        <v>801</v>
      </c>
      <c r="E2634" s="225">
        <v>0</v>
      </c>
    </row>
    <row r="2635" spans="1:5" x14ac:dyDescent="0.25">
      <c r="A2635" s="222">
        <v>3103040141</v>
      </c>
      <c r="B2635" s="222" t="s">
        <v>7206</v>
      </c>
      <c r="C2635" s="222" t="s">
        <v>1255</v>
      </c>
      <c r="D2635" s="222" t="s">
        <v>801</v>
      </c>
      <c r="E2635" s="223">
        <v>0</v>
      </c>
    </row>
    <row r="2636" spans="1:5" x14ac:dyDescent="0.25">
      <c r="A2636" s="224">
        <v>3103040142</v>
      </c>
      <c r="B2636" s="224" t="s">
        <v>8470</v>
      </c>
      <c r="C2636" s="224" t="s">
        <v>1255</v>
      </c>
      <c r="D2636" s="224" t="s">
        <v>801</v>
      </c>
      <c r="E2636" s="225">
        <v>0</v>
      </c>
    </row>
    <row r="2637" spans="1:5" x14ac:dyDescent="0.25">
      <c r="A2637" s="222">
        <v>3103040143</v>
      </c>
      <c r="B2637" s="222" t="s">
        <v>13038</v>
      </c>
      <c r="C2637" s="222" t="s">
        <v>1255</v>
      </c>
      <c r="D2637" s="222" t="s">
        <v>801</v>
      </c>
      <c r="E2637" s="223">
        <v>0</v>
      </c>
    </row>
    <row r="2638" spans="1:5" x14ac:dyDescent="0.25">
      <c r="A2638" s="224">
        <v>3103040144</v>
      </c>
      <c r="B2638" s="224" t="s">
        <v>8471</v>
      </c>
      <c r="C2638" s="224" t="s">
        <v>1255</v>
      </c>
      <c r="D2638" s="224" t="s">
        <v>801</v>
      </c>
      <c r="E2638" s="225">
        <v>0</v>
      </c>
    </row>
    <row r="2639" spans="1:5" x14ac:dyDescent="0.25">
      <c r="A2639" s="222">
        <v>3103040145</v>
      </c>
      <c r="B2639" s="222" t="s">
        <v>8472</v>
      </c>
      <c r="C2639" s="222" t="s">
        <v>1255</v>
      </c>
      <c r="D2639" s="222" t="s">
        <v>801</v>
      </c>
      <c r="E2639" s="223">
        <v>0</v>
      </c>
    </row>
    <row r="2640" spans="1:5" x14ac:dyDescent="0.25">
      <c r="A2640" s="224">
        <v>3103040146</v>
      </c>
      <c r="B2640" s="224" t="s">
        <v>8473</v>
      </c>
      <c r="C2640" s="224" t="s">
        <v>1255</v>
      </c>
      <c r="D2640" s="224" t="s">
        <v>801</v>
      </c>
      <c r="E2640" s="225">
        <v>0</v>
      </c>
    </row>
    <row r="2641" spans="1:5" x14ac:dyDescent="0.25">
      <c r="A2641" s="222">
        <v>3103040147</v>
      </c>
      <c r="B2641" s="222" t="s">
        <v>8474</v>
      </c>
      <c r="C2641" s="222" t="s">
        <v>1255</v>
      </c>
      <c r="D2641" s="222" t="s">
        <v>801</v>
      </c>
      <c r="E2641" s="223">
        <v>0</v>
      </c>
    </row>
    <row r="2642" spans="1:5" x14ac:dyDescent="0.25">
      <c r="A2642" s="224">
        <v>3103040148</v>
      </c>
      <c r="B2642" s="224" t="s">
        <v>8475</v>
      </c>
      <c r="C2642" s="224" t="s">
        <v>1255</v>
      </c>
      <c r="D2642" s="224" t="s">
        <v>801</v>
      </c>
      <c r="E2642" s="225">
        <v>0</v>
      </c>
    </row>
    <row r="2643" spans="1:5" x14ac:dyDescent="0.25">
      <c r="A2643" s="222">
        <v>3103040149</v>
      </c>
      <c r="B2643" s="222" t="s">
        <v>8476</v>
      </c>
      <c r="C2643" s="222" t="s">
        <v>1255</v>
      </c>
      <c r="D2643" s="222" t="s">
        <v>801</v>
      </c>
      <c r="E2643" s="223">
        <v>0</v>
      </c>
    </row>
    <row r="2644" spans="1:5" x14ac:dyDescent="0.25">
      <c r="A2644" s="224">
        <v>3103040150</v>
      </c>
      <c r="B2644" s="224" t="s">
        <v>8477</v>
      </c>
      <c r="C2644" s="224" t="s">
        <v>1255</v>
      </c>
      <c r="D2644" s="224" t="s">
        <v>801</v>
      </c>
      <c r="E2644" s="225">
        <v>0</v>
      </c>
    </row>
    <row r="2645" spans="1:5" x14ac:dyDescent="0.25">
      <c r="A2645" s="222">
        <v>3103040151</v>
      </c>
      <c r="B2645" s="222" t="s">
        <v>7994</v>
      </c>
      <c r="C2645" s="222" t="s">
        <v>1255</v>
      </c>
      <c r="D2645" s="222" t="s">
        <v>801</v>
      </c>
      <c r="E2645" s="223">
        <v>0</v>
      </c>
    </row>
    <row r="2646" spans="1:5" x14ac:dyDescent="0.25">
      <c r="A2646" s="224">
        <v>3103040152</v>
      </c>
      <c r="B2646" s="224" t="s">
        <v>8478</v>
      </c>
      <c r="C2646" s="224" t="s">
        <v>1255</v>
      </c>
      <c r="D2646" s="224" t="s">
        <v>801</v>
      </c>
      <c r="E2646" s="225">
        <v>0</v>
      </c>
    </row>
    <row r="2647" spans="1:5" x14ac:dyDescent="0.25">
      <c r="A2647" s="222">
        <v>3103040153</v>
      </c>
      <c r="B2647" s="222" t="s">
        <v>8479</v>
      </c>
      <c r="C2647" s="222" t="s">
        <v>1255</v>
      </c>
      <c r="D2647" s="222" t="s">
        <v>1102</v>
      </c>
      <c r="E2647" s="223">
        <v>0</v>
      </c>
    </row>
    <row r="2648" spans="1:5" x14ac:dyDescent="0.25">
      <c r="A2648" s="224">
        <v>3103040154</v>
      </c>
      <c r="B2648" s="224" t="s">
        <v>8480</v>
      </c>
      <c r="C2648" s="224" t="s">
        <v>1255</v>
      </c>
      <c r="D2648" s="224" t="s">
        <v>801</v>
      </c>
      <c r="E2648" s="225">
        <v>0</v>
      </c>
    </row>
    <row r="2649" spans="1:5" x14ac:dyDescent="0.25">
      <c r="A2649" s="222">
        <v>3103040155</v>
      </c>
      <c r="B2649" s="222" t="s">
        <v>8481</v>
      </c>
      <c r="C2649" s="222" t="s">
        <v>1255</v>
      </c>
      <c r="D2649" s="222" t="s">
        <v>801</v>
      </c>
      <c r="E2649" s="223">
        <v>0</v>
      </c>
    </row>
    <row r="2650" spans="1:5" x14ac:dyDescent="0.25">
      <c r="A2650" s="224">
        <v>3103040156</v>
      </c>
      <c r="B2650" s="224" t="s">
        <v>8482</v>
      </c>
      <c r="C2650" s="224" t="s">
        <v>1255</v>
      </c>
      <c r="D2650" s="224" t="s">
        <v>1102</v>
      </c>
      <c r="E2650" s="225">
        <v>0</v>
      </c>
    </row>
    <row r="2651" spans="1:5" x14ac:dyDescent="0.25">
      <c r="A2651" s="222">
        <v>3103040157</v>
      </c>
      <c r="B2651" s="222" t="s">
        <v>8483</v>
      </c>
      <c r="C2651" s="222" t="s">
        <v>1255</v>
      </c>
      <c r="D2651" s="222" t="s">
        <v>801</v>
      </c>
      <c r="E2651" s="223">
        <v>0</v>
      </c>
    </row>
    <row r="2652" spans="1:5" x14ac:dyDescent="0.25">
      <c r="A2652" s="224">
        <v>3103040158</v>
      </c>
      <c r="B2652" s="224" t="s">
        <v>8484</v>
      </c>
      <c r="C2652" s="224" t="s">
        <v>1255</v>
      </c>
      <c r="D2652" s="224" t="s">
        <v>801</v>
      </c>
      <c r="E2652" s="225">
        <v>0</v>
      </c>
    </row>
    <row r="2653" spans="1:5" x14ac:dyDescent="0.25">
      <c r="A2653" s="222">
        <v>3103040159</v>
      </c>
      <c r="B2653" s="222" t="s">
        <v>13039</v>
      </c>
      <c r="C2653" s="222" t="s">
        <v>1255</v>
      </c>
      <c r="D2653" s="222" t="s">
        <v>801</v>
      </c>
      <c r="E2653" s="223">
        <v>0</v>
      </c>
    </row>
    <row r="2654" spans="1:5" x14ac:dyDescent="0.25">
      <c r="A2654" s="224">
        <v>3103040160</v>
      </c>
      <c r="B2654" s="224" t="s">
        <v>8485</v>
      </c>
      <c r="C2654" s="224" t="s">
        <v>1255</v>
      </c>
      <c r="D2654" s="224" t="s">
        <v>801</v>
      </c>
      <c r="E2654" s="225">
        <v>0</v>
      </c>
    </row>
    <row r="2655" spans="1:5" x14ac:dyDescent="0.25">
      <c r="A2655" s="222">
        <v>3103040161</v>
      </c>
      <c r="B2655" s="222" t="s">
        <v>8486</v>
      </c>
      <c r="C2655" s="222" t="s">
        <v>1255</v>
      </c>
      <c r="D2655" s="222" t="s">
        <v>801</v>
      </c>
      <c r="E2655" s="223">
        <v>0</v>
      </c>
    </row>
    <row r="2656" spans="1:5" x14ac:dyDescent="0.25">
      <c r="A2656" s="224">
        <v>3103040162</v>
      </c>
      <c r="B2656" s="224" t="s">
        <v>8487</v>
      </c>
      <c r="C2656" s="224" t="s">
        <v>1255</v>
      </c>
      <c r="D2656" s="224" t="s">
        <v>2443</v>
      </c>
      <c r="E2656" s="225">
        <v>0</v>
      </c>
    </row>
    <row r="2657" spans="1:5" x14ac:dyDescent="0.25">
      <c r="A2657" s="222">
        <v>3103040163</v>
      </c>
      <c r="B2657" s="222" t="s">
        <v>8488</v>
      </c>
      <c r="C2657" s="222" t="s">
        <v>1255</v>
      </c>
      <c r="D2657" s="222" t="s">
        <v>2443</v>
      </c>
      <c r="E2657" s="223">
        <v>0</v>
      </c>
    </row>
    <row r="2658" spans="1:5" x14ac:dyDescent="0.25">
      <c r="A2658" s="224">
        <v>3103040164</v>
      </c>
      <c r="B2658" s="224" t="s">
        <v>8489</v>
      </c>
      <c r="C2658" s="224" t="s">
        <v>1255</v>
      </c>
      <c r="D2658" s="224" t="s">
        <v>2443</v>
      </c>
      <c r="E2658" s="225">
        <v>0</v>
      </c>
    </row>
    <row r="2659" spans="1:5" x14ac:dyDescent="0.25">
      <c r="A2659" s="222">
        <v>3103040165</v>
      </c>
      <c r="B2659" s="222" t="s">
        <v>8490</v>
      </c>
      <c r="C2659" s="222" t="s">
        <v>1255</v>
      </c>
      <c r="D2659" s="222" t="s">
        <v>801</v>
      </c>
      <c r="E2659" s="223">
        <v>0</v>
      </c>
    </row>
    <row r="2660" spans="1:5" x14ac:dyDescent="0.25">
      <c r="A2660" s="224">
        <v>3103040166</v>
      </c>
      <c r="B2660" s="224" t="s">
        <v>8491</v>
      </c>
      <c r="C2660" s="224" t="s">
        <v>1255</v>
      </c>
      <c r="D2660" s="224" t="s">
        <v>801</v>
      </c>
      <c r="E2660" s="225">
        <v>0</v>
      </c>
    </row>
    <row r="2661" spans="1:5" x14ac:dyDescent="0.25">
      <c r="A2661" s="222">
        <v>3103040167</v>
      </c>
      <c r="B2661" s="222" t="s">
        <v>8492</v>
      </c>
      <c r="C2661" s="222" t="s">
        <v>1255</v>
      </c>
      <c r="D2661" s="222" t="s">
        <v>801</v>
      </c>
      <c r="E2661" s="223">
        <v>0</v>
      </c>
    </row>
    <row r="2662" spans="1:5" x14ac:dyDescent="0.25">
      <c r="A2662" s="224">
        <v>3103040168</v>
      </c>
      <c r="B2662" s="224" t="s">
        <v>8493</v>
      </c>
      <c r="C2662" s="224" t="s">
        <v>1255</v>
      </c>
      <c r="D2662" s="224" t="s">
        <v>801</v>
      </c>
      <c r="E2662" s="225">
        <v>0</v>
      </c>
    </row>
    <row r="2663" spans="1:5" x14ac:dyDescent="0.25">
      <c r="A2663" s="222">
        <v>3103040169</v>
      </c>
      <c r="B2663" s="222" t="s">
        <v>9589</v>
      </c>
      <c r="C2663" s="222" t="s">
        <v>1255</v>
      </c>
      <c r="D2663" s="222" t="s">
        <v>801</v>
      </c>
      <c r="E2663" s="223">
        <v>0</v>
      </c>
    </row>
    <row r="2664" spans="1:5" x14ac:dyDescent="0.25">
      <c r="A2664" s="224">
        <v>3103040170</v>
      </c>
      <c r="B2664" s="224" t="s">
        <v>8494</v>
      </c>
      <c r="C2664" s="224" t="s">
        <v>1255</v>
      </c>
      <c r="D2664" s="224" t="s">
        <v>801</v>
      </c>
      <c r="E2664" s="225">
        <v>0</v>
      </c>
    </row>
    <row r="2665" spans="1:5" x14ac:dyDescent="0.25">
      <c r="A2665" s="222">
        <v>3103040171</v>
      </c>
      <c r="B2665" s="222" t="s">
        <v>9590</v>
      </c>
      <c r="C2665" s="222" t="s">
        <v>1255</v>
      </c>
      <c r="D2665" s="222" t="s">
        <v>801</v>
      </c>
      <c r="E2665" s="223">
        <v>0</v>
      </c>
    </row>
    <row r="2666" spans="1:5" x14ac:dyDescent="0.25">
      <c r="A2666" s="224">
        <v>3103040172</v>
      </c>
      <c r="B2666" s="224" t="s">
        <v>8495</v>
      </c>
      <c r="C2666" s="224" t="s">
        <v>1255</v>
      </c>
      <c r="D2666" s="224" t="s">
        <v>801</v>
      </c>
      <c r="E2666" s="225">
        <v>0</v>
      </c>
    </row>
    <row r="2667" spans="1:5" x14ac:dyDescent="0.25">
      <c r="A2667" s="222">
        <v>3103040173</v>
      </c>
      <c r="B2667" s="222" t="s">
        <v>10071</v>
      </c>
      <c r="C2667" s="222" t="s">
        <v>1255</v>
      </c>
      <c r="D2667" s="222" t="s">
        <v>801</v>
      </c>
      <c r="E2667" s="223">
        <v>0</v>
      </c>
    </row>
    <row r="2668" spans="1:5" x14ac:dyDescent="0.25">
      <c r="A2668" s="224">
        <v>3103040174</v>
      </c>
      <c r="B2668" s="224" t="s">
        <v>10072</v>
      </c>
      <c r="C2668" s="224" t="s">
        <v>1255</v>
      </c>
      <c r="D2668" s="224" t="s">
        <v>801</v>
      </c>
      <c r="E2668" s="225">
        <v>0</v>
      </c>
    </row>
    <row r="2669" spans="1:5" x14ac:dyDescent="0.25">
      <c r="A2669" s="222">
        <v>3103040175</v>
      </c>
      <c r="B2669" s="222" t="s">
        <v>10073</v>
      </c>
      <c r="C2669" s="222" t="s">
        <v>1255</v>
      </c>
      <c r="D2669" s="222" t="s">
        <v>801</v>
      </c>
      <c r="E2669" s="223">
        <v>0</v>
      </c>
    </row>
    <row r="2670" spans="1:5" x14ac:dyDescent="0.25">
      <c r="A2670" s="224">
        <v>3103040176</v>
      </c>
      <c r="B2670" s="224" t="s">
        <v>9591</v>
      </c>
      <c r="C2670" s="224" t="s">
        <v>1255</v>
      </c>
      <c r="D2670" s="224" t="s">
        <v>801</v>
      </c>
      <c r="E2670" s="225">
        <v>0</v>
      </c>
    </row>
    <row r="2671" spans="1:5" x14ac:dyDescent="0.25">
      <c r="A2671" s="222">
        <v>3103040177</v>
      </c>
      <c r="B2671" s="222" t="s">
        <v>10074</v>
      </c>
      <c r="C2671" s="222" t="s">
        <v>1255</v>
      </c>
      <c r="D2671" s="222" t="s">
        <v>801</v>
      </c>
      <c r="E2671" s="223">
        <v>0</v>
      </c>
    </row>
    <row r="2672" spans="1:5" x14ac:dyDescent="0.25">
      <c r="A2672" s="224">
        <v>3103040178</v>
      </c>
      <c r="B2672" s="224" t="s">
        <v>10075</v>
      </c>
      <c r="C2672" s="224" t="s">
        <v>1255</v>
      </c>
      <c r="D2672" s="224" t="s">
        <v>801</v>
      </c>
      <c r="E2672" s="225">
        <v>0</v>
      </c>
    </row>
    <row r="2673" spans="1:5" x14ac:dyDescent="0.25">
      <c r="A2673" s="222">
        <v>3103040179</v>
      </c>
      <c r="B2673" s="222" t="s">
        <v>10076</v>
      </c>
      <c r="C2673" s="222" t="s">
        <v>1255</v>
      </c>
      <c r="D2673" s="222" t="s">
        <v>801</v>
      </c>
      <c r="E2673" s="223">
        <v>0</v>
      </c>
    </row>
    <row r="2674" spans="1:5" x14ac:dyDescent="0.25">
      <c r="A2674" s="224">
        <v>3103040180</v>
      </c>
      <c r="B2674" s="224" t="s">
        <v>10077</v>
      </c>
      <c r="C2674" s="224" t="s">
        <v>1255</v>
      </c>
      <c r="D2674" s="224" t="s">
        <v>801</v>
      </c>
      <c r="E2674" s="225">
        <v>0</v>
      </c>
    </row>
    <row r="2675" spans="1:5" x14ac:dyDescent="0.25">
      <c r="A2675" s="222">
        <v>3103040181</v>
      </c>
      <c r="B2675" s="222" t="s">
        <v>10078</v>
      </c>
      <c r="C2675" s="222" t="s">
        <v>1255</v>
      </c>
      <c r="D2675" s="222" t="s">
        <v>801</v>
      </c>
      <c r="E2675" s="223">
        <v>0</v>
      </c>
    </row>
    <row r="2676" spans="1:5" x14ac:dyDescent="0.25">
      <c r="A2676" s="224">
        <v>3103040182</v>
      </c>
      <c r="B2676" s="224" t="s">
        <v>10079</v>
      </c>
      <c r="C2676" s="224" t="s">
        <v>1255</v>
      </c>
      <c r="D2676" s="224" t="s">
        <v>801</v>
      </c>
      <c r="E2676" s="225">
        <v>0</v>
      </c>
    </row>
    <row r="2677" spans="1:5" x14ac:dyDescent="0.25">
      <c r="A2677" s="222">
        <v>3103040183</v>
      </c>
      <c r="B2677" s="222" t="s">
        <v>9375</v>
      </c>
      <c r="C2677" s="222" t="s">
        <v>1255</v>
      </c>
      <c r="D2677" s="222" t="s">
        <v>801</v>
      </c>
      <c r="E2677" s="223">
        <v>0</v>
      </c>
    </row>
    <row r="2678" spans="1:5" x14ac:dyDescent="0.25">
      <c r="A2678" s="224">
        <v>3103040184</v>
      </c>
      <c r="B2678" s="224" t="s">
        <v>10080</v>
      </c>
      <c r="C2678" s="224" t="s">
        <v>1255</v>
      </c>
      <c r="D2678" s="224" t="s">
        <v>801</v>
      </c>
      <c r="E2678" s="225">
        <v>0</v>
      </c>
    </row>
    <row r="2679" spans="1:5" x14ac:dyDescent="0.25">
      <c r="A2679" s="222">
        <v>3103040185</v>
      </c>
      <c r="B2679" s="222" t="s">
        <v>10081</v>
      </c>
      <c r="C2679" s="222" t="s">
        <v>1255</v>
      </c>
      <c r="D2679" s="222" t="s">
        <v>801</v>
      </c>
      <c r="E2679" s="223">
        <v>0</v>
      </c>
    </row>
    <row r="2680" spans="1:5" x14ac:dyDescent="0.25">
      <c r="A2680" s="224">
        <v>3103040186</v>
      </c>
      <c r="B2680" s="224" t="s">
        <v>10082</v>
      </c>
      <c r="C2680" s="224" t="s">
        <v>1255</v>
      </c>
      <c r="D2680" s="224" t="s">
        <v>800</v>
      </c>
      <c r="E2680" s="225">
        <v>0</v>
      </c>
    </row>
    <row r="2681" spans="1:5" x14ac:dyDescent="0.25">
      <c r="A2681" s="222">
        <v>3103040187</v>
      </c>
      <c r="B2681" s="222" t="s">
        <v>13040</v>
      </c>
      <c r="C2681" s="222" t="s">
        <v>1255</v>
      </c>
      <c r="D2681" s="222" t="s">
        <v>801</v>
      </c>
      <c r="E2681" s="223">
        <v>0</v>
      </c>
    </row>
    <row r="2682" spans="1:5" x14ac:dyDescent="0.25">
      <c r="A2682" s="224">
        <v>3103040188</v>
      </c>
      <c r="B2682" s="224" t="s">
        <v>10083</v>
      </c>
      <c r="C2682" s="224" t="s">
        <v>1255</v>
      </c>
      <c r="D2682" s="224" t="s">
        <v>800</v>
      </c>
      <c r="E2682" s="225">
        <v>0</v>
      </c>
    </row>
    <row r="2683" spans="1:5" x14ac:dyDescent="0.25">
      <c r="A2683" s="222">
        <v>3103040189</v>
      </c>
      <c r="B2683" s="222" t="s">
        <v>10084</v>
      </c>
      <c r="C2683" s="222" t="s">
        <v>1255</v>
      </c>
      <c r="D2683" s="222" t="s">
        <v>801</v>
      </c>
      <c r="E2683" s="223">
        <v>0</v>
      </c>
    </row>
    <row r="2684" spans="1:5" x14ac:dyDescent="0.25">
      <c r="A2684" s="224">
        <v>3103040190</v>
      </c>
      <c r="B2684" s="224" t="s">
        <v>10085</v>
      </c>
      <c r="C2684" s="224" t="s">
        <v>1255</v>
      </c>
      <c r="D2684" s="224" t="s">
        <v>800</v>
      </c>
      <c r="E2684" s="225">
        <v>0</v>
      </c>
    </row>
    <row r="2685" spans="1:5" x14ac:dyDescent="0.25">
      <c r="A2685" s="222">
        <v>3103040191</v>
      </c>
      <c r="B2685" s="222" t="s">
        <v>10086</v>
      </c>
      <c r="C2685" s="222" t="s">
        <v>1255</v>
      </c>
      <c r="D2685" s="222" t="s">
        <v>801</v>
      </c>
      <c r="E2685" s="223">
        <v>0</v>
      </c>
    </row>
    <row r="2686" spans="1:5" x14ac:dyDescent="0.25">
      <c r="A2686" s="224">
        <v>3103040192</v>
      </c>
      <c r="B2686" s="224" t="s">
        <v>10087</v>
      </c>
      <c r="C2686" s="224" t="s">
        <v>1255</v>
      </c>
      <c r="D2686" s="224" t="s">
        <v>801</v>
      </c>
      <c r="E2686" s="225">
        <v>0</v>
      </c>
    </row>
    <row r="2687" spans="1:5" x14ac:dyDescent="0.25">
      <c r="A2687" s="222">
        <v>3103040193</v>
      </c>
      <c r="B2687" s="222" t="s">
        <v>10088</v>
      </c>
      <c r="C2687" s="222" t="s">
        <v>1255</v>
      </c>
      <c r="D2687" s="222" t="s">
        <v>801</v>
      </c>
      <c r="E2687" s="223">
        <v>0</v>
      </c>
    </row>
    <row r="2688" spans="1:5" x14ac:dyDescent="0.25">
      <c r="A2688" s="224">
        <v>3103040194</v>
      </c>
      <c r="B2688" s="224" t="s">
        <v>10089</v>
      </c>
      <c r="C2688" s="224" t="s">
        <v>1255</v>
      </c>
      <c r="D2688" s="224" t="s">
        <v>801</v>
      </c>
      <c r="E2688" s="225">
        <v>0</v>
      </c>
    </row>
    <row r="2689" spans="1:5" x14ac:dyDescent="0.25">
      <c r="A2689" s="222">
        <v>3103040195</v>
      </c>
      <c r="B2689" s="222" t="s">
        <v>10090</v>
      </c>
      <c r="C2689" s="222" t="s">
        <v>1255</v>
      </c>
      <c r="D2689" s="222" t="s">
        <v>801</v>
      </c>
      <c r="E2689" s="223">
        <v>0</v>
      </c>
    </row>
    <row r="2690" spans="1:5" x14ac:dyDescent="0.25">
      <c r="A2690" s="224">
        <v>3103040196</v>
      </c>
      <c r="B2690" s="224" t="s">
        <v>10091</v>
      </c>
      <c r="C2690" s="224" t="s">
        <v>1255</v>
      </c>
      <c r="D2690" s="224" t="s">
        <v>801</v>
      </c>
      <c r="E2690" s="225">
        <v>0</v>
      </c>
    </row>
    <row r="2691" spans="1:5" x14ac:dyDescent="0.25">
      <c r="A2691" s="222">
        <v>3103040197</v>
      </c>
      <c r="B2691" s="222" t="s">
        <v>10092</v>
      </c>
      <c r="C2691" s="222" t="s">
        <v>1255</v>
      </c>
      <c r="D2691" s="222" t="s">
        <v>801</v>
      </c>
      <c r="E2691" s="223">
        <v>0</v>
      </c>
    </row>
    <row r="2692" spans="1:5" x14ac:dyDescent="0.25">
      <c r="A2692" s="224">
        <v>3103040198</v>
      </c>
      <c r="B2692" s="224" t="s">
        <v>10093</v>
      </c>
      <c r="C2692" s="224" t="s">
        <v>1255</v>
      </c>
      <c r="D2692" s="224" t="s">
        <v>801</v>
      </c>
      <c r="E2692" s="225">
        <v>0</v>
      </c>
    </row>
    <row r="2693" spans="1:5" x14ac:dyDescent="0.25">
      <c r="A2693" s="222">
        <v>3103040199</v>
      </c>
      <c r="B2693" s="222" t="s">
        <v>10094</v>
      </c>
      <c r="C2693" s="222" t="s">
        <v>1255</v>
      </c>
      <c r="D2693" s="222" t="s">
        <v>801</v>
      </c>
      <c r="E2693" s="223">
        <v>0</v>
      </c>
    </row>
    <row r="2694" spans="1:5" x14ac:dyDescent="0.25">
      <c r="A2694" s="224">
        <v>3103040200</v>
      </c>
      <c r="B2694" s="224" t="s">
        <v>10095</v>
      </c>
      <c r="C2694" s="224" t="s">
        <v>1255</v>
      </c>
      <c r="D2694" s="224" t="s">
        <v>800</v>
      </c>
      <c r="E2694" s="225">
        <v>0</v>
      </c>
    </row>
    <row r="2695" spans="1:5" x14ac:dyDescent="0.25">
      <c r="A2695" s="222">
        <v>3103040201</v>
      </c>
      <c r="B2695" s="222" t="s">
        <v>10096</v>
      </c>
      <c r="C2695" s="222" t="s">
        <v>1255</v>
      </c>
      <c r="D2695" s="222" t="s">
        <v>801</v>
      </c>
      <c r="E2695" s="223">
        <v>0</v>
      </c>
    </row>
    <row r="2696" spans="1:5" x14ac:dyDescent="0.25">
      <c r="A2696" s="224">
        <v>3103040202</v>
      </c>
      <c r="B2696" s="224" t="s">
        <v>9401</v>
      </c>
      <c r="C2696" s="224" t="s">
        <v>1255</v>
      </c>
      <c r="D2696" s="224" t="s">
        <v>801</v>
      </c>
      <c r="E2696" s="225">
        <v>0</v>
      </c>
    </row>
    <row r="2697" spans="1:5" x14ac:dyDescent="0.25">
      <c r="A2697" s="222">
        <v>3103040203</v>
      </c>
      <c r="B2697" s="222" t="s">
        <v>10097</v>
      </c>
      <c r="C2697" s="222" t="s">
        <v>1255</v>
      </c>
      <c r="D2697" s="222" t="s">
        <v>801</v>
      </c>
      <c r="E2697" s="223">
        <v>0</v>
      </c>
    </row>
    <row r="2698" spans="1:5" x14ac:dyDescent="0.25">
      <c r="A2698" s="224">
        <v>3103040204</v>
      </c>
      <c r="B2698" s="224" t="s">
        <v>10098</v>
      </c>
      <c r="C2698" s="224" t="s">
        <v>1255</v>
      </c>
      <c r="D2698" s="224" t="s">
        <v>801</v>
      </c>
      <c r="E2698" s="225">
        <v>0</v>
      </c>
    </row>
    <row r="2699" spans="1:5" x14ac:dyDescent="0.25">
      <c r="A2699" s="222">
        <v>3103040205</v>
      </c>
      <c r="B2699" s="222" t="s">
        <v>10099</v>
      </c>
      <c r="C2699" s="222" t="s">
        <v>1255</v>
      </c>
      <c r="D2699" s="222" t="s">
        <v>811</v>
      </c>
      <c r="E2699" s="223">
        <v>0</v>
      </c>
    </row>
    <row r="2700" spans="1:5" x14ac:dyDescent="0.25">
      <c r="A2700" s="224">
        <v>3103040206</v>
      </c>
      <c r="B2700" s="224" t="s">
        <v>10100</v>
      </c>
      <c r="C2700" s="224" t="s">
        <v>1255</v>
      </c>
      <c r="D2700" s="224" t="s">
        <v>801</v>
      </c>
      <c r="E2700" s="225">
        <v>0</v>
      </c>
    </row>
    <row r="2701" spans="1:5" x14ac:dyDescent="0.25">
      <c r="A2701" s="222">
        <v>3103040207</v>
      </c>
      <c r="B2701" s="222" t="s">
        <v>10101</v>
      </c>
      <c r="C2701" s="222" t="s">
        <v>1255</v>
      </c>
      <c r="D2701" s="222" t="s">
        <v>2443</v>
      </c>
      <c r="E2701" s="223">
        <v>0</v>
      </c>
    </row>
    <row r="2702" spans="1:5" x14ac:dyDescent="0.25">
      <c r="A2702" s="224">
        <v>3103040208</v>
      </c>
      <c r="B2702" s="224" t="s">
        <v>12613</v>
      </c>
      <c r="C2702" s="224" t="s">
        <v>1255</v>
      </c>
      <c r="D2702" s="224" t="s">
        <v>801</v>
      </c>
      <c r="E2702" s="225">
        <v>0</v>
      </c>
    </row>
    <row r="2703" spans="1:5" x14ac:dyDescent="0.25">
      <c r="A2703" s="222">
        <v>3103040209</v>
      </c>
      <c r="B2703" s="222" t="s">
        <v>10102</v>
      </c>
      <c r="C2703" s="222" t="s">
        <v>1255</v>
      </c>
      <c r="D2703" s="222" t="s">
        <v>803</v>
      </c>
      <c r="E2703" s="223">
        <v>0</v>
      </c>
    </row>
    <row r="2704" spans="1:5" x14ac:dyDescent="0.25">
      <c r="A2704" s="224">
        <v>3103040210</v>
      </c>
      <c r="B2704" s="224" t="s">
        <v>10103</v>
      </c>
      <c r="C2704" s="224" t="s">
        <v>1255</v>
      </c>
      <c r="D2704" s="224" t="s">
        <v>801</v>
      </c>
      <c r="E2704" s="225">
        <v>0</v>
      </c>
    </row>
    <row r="2705" spans="1:5" x14ac:dyDescent="0.25">
      <c r="A2705" s="222">
        <v>3103040211</v>
      </c>
      <c r="B2705" s="222" t="s">
        <v>10104</v>
      </c>
      <c r="C2705" s="222" t="s">
        <v>1255</v>
      </c>
      <c r="D2705" s="222" t="s">
        <v>2376</v>
      </c>
      <c r="E2705" s="223">
        <v>0</v>
      </c>
    </row>
    <row r="2706" spans="1:5" x14ac:dyDescent="0.25">
      <c r="A2706" s="224">
        <v>3103040212</v>
      </c>
      <c r="B2706" s="224" t="s">
        <v>10105</v>
      </c>
      <c r="C2706" s="224" t="s">
        <v>1255</v>
      </c>
      <c r="D2706" s="224" t="s">
        <v>801</v>
      </c>
      <c r="E2706" s="225">
        <v>0</v>
      </c>
    </row>
    <row r="2707" spans="1:5" x14ac:dyDescent="0.25">
      <c r="A2707" s="222">
        <v>3103040213</v>
      </c>
      <c r="B2707" s="222" t="s">
        <v>13041</v>
      </c>
      <c r="C2707" s="222" t="s">
        <v>1255</v>
      </c>
      <c r="D2707" s="222" t="s">
        <v>801</v>
      </c>
      <c r="E2707" s="223">
        <v>0</v>
      </c>
    </row>
    <row r="2708" spans="1:5" x14ac:dyDescent="0.25">
      <c r="A2708" s="224">
        <v>3103040214</v>
      </c>
      <c r="B2708" s="224" t="s">
        <v>10106</v>
      </c>
      <c r="C2708" s="224" t="s">
        <v>1255</v>
      </c>
      <c r="D2708" s="224" t="s">
        <v>801</v>
      </c>
      <c r="E2708" s="225">
        <v>0</v>
      </c>
    </row>
    <row r="2709" spans="1:5" x14ac:dyDescent="0.25">
      <c r="A2709" s="222">
        <v>3103040215</v>
      </c>
      <c r="B2709" s="222" t="s">
        <v>10107</v>
      </c>
      <c r="C2709" s="222" t="s">
        <v>1255</v>
      </c>
      <c r="D2709" s="222" t="s">
        <v>801</v>
      </c>
      <c r="E2709" s="223">
        <v>0</v>
      </c>
    </row>
    <row r="2710" spans="1:5" x14ac:dyDescent="0.25">
      <c r="A2710" s="224">
        <v>3103040216</v>
      </c>
      <c r="B2710" s="224" t="s">
        <v>10108</v>
      </c>
      <c r="C2710" s="224" t="s">
        <v>1255</v>
      </c>
      <c r="D2710" s="224" t="s">
        <v>801</v>
      </c>
      <c r="E2710" s="225">
        <v>0</v>
      </c>
    </row>
    <row r="2711" spans="1:5" x14ac:dyDescent="0.25">
      <c r="A2711" s="222">
        <v>3103040217</v>
      </c>
      <c r="B2711" s="222" t="s">
        <v>10109</v>
      </c>
      <c r="C2711" s="222" t="s">
        <v>1255</v>
      </c>
      <c r="D2711" s="222" t="s">
        <v>801</v>
      </c>
      <c r="E2711" s="223">
        <v>0</v>
      </c>
    </row>
    <row r="2712" spans="1:5" x14ac:dyDescent="0.25">
      <c r="A2712" s="224">
        <v>3103040218</v>
      </c>
      <c r="B2712" s="224" t="s">
        <v>10110</v>
      </c>
      <c r="C2712" s="224" t="s">
        <v>1255</v>
      </c>
      <c r="D2712" s="224" t="s">
        <v>801</v>
      </c>
      <c r="E2712" s="225">
        <v>0</v>
      </c>
    </row>
    <row r="2713" spans="1:5" x14ac:dyDescent="0.25">
      <c r="A2713" s="222">
        <v>3103040219</v>
      </c>
      <c r="B2713" s="222" t="s">
        <v>10111</v>
      </c>
      <c r="C2713" s="222" t="s">
        <v>1255</v>
      </c>
      <c r="D2713" s="222" t="s">
        <v>801</v>
      </c>
      <c r="E2713" s="223">
        <v>0</v>
      </c>
    </row>
    <row r="2714" spans="1:5" x14ac:dyDescent="0.25">
      <c r="A2714" s="224">
        <v>3103040220</v>
      </c>
      <c r="B2714" s="224" t="s">
        <v>10112</v>
      </c>
      <c r="C2714" s="224" t="s">
        <v>1255</v>
      </c>
      <c r="D2714" s="224" t="s">
        <v>801</v>
      </c>
      <c r="E2714" s="225">
        <v>0</v>
      </c>
    </row>
    <row r="2715" spans="1:5" x14ac:dyDescent="0.25">
      <c r="A2715" s="222">
        <v>3103040221</v>
      </c>
      <c r="B2715" s="222" t="s">
        <v>10113</v>
      </c>
      <c r="C2715" s="222" t="s">
        <v>1255</v>
      </c>
      <c r="D2715" s="222" t="s">
        <v>801</v>
      </c>
      <c r="E2715" s="223">
        <v>0</v>
      </c>
    </row>
    <row r="2716" spans="1:5" x14ac:dyDescent="0.25">
      <c r="A2716" s="224">
        <v>3103040222</v>
      </c>
      <c r="B2716" s="224" t="s">
        <v>10114</v>
      </c>
      <c r="C2716" s="224" t="s">
        <v>1255</v>
      </c>
      <c r="D2716" s="224" t="s">
        <v>800</v>
      </c>
      <c r="E2716" s="225">
        <v>0</v>
      </c>
    </row>
    <row r="2717" spans="1:5" x14ac:dyDescent="0.25">
      <c r="A2717" s="222">
        <v>3103040223</v>
      </c>
      <c r="B2717" s="222" t="s">
        <v>13042</v>
      </c>
      <c r="C2717" s="222" t="s">
        <v>1255</v>
      </c>
      <c r="D2717" s="222" t="s">
        <v>801</v>
      </c>
      <c r="E2717" s="223">
        <v>0</v>
      </c>
    </row>
    <row r="2718" spans="1:5" x14ac:dyDescent="0.25">
      <c r="A2718" s="224">
        <v>3103040224</v>
      </c>
      <c r="B2718" s="224" t="s">
        <v>10115</v>
      </c>
      <c r="C2718" s="224" t="s">
        <v>1255</v>
      </c>
      <c r="D2718" s="224" t="s">
        <v>801</v>
      </c>
      <c r="E2718" s="225">
        <v>0</v>
      </c>
    </row>
    <row r="2719" spans="1:5" x14ac:dyDescent="0.25">
      <c r="A2719" s="222">
        <v>3103040225</v>
      </c>
      <c r="B2719" s="222" t="s">
        <v>10116</v>
      </c>
      <c r="C2719" s="222" t="s">
        <v>1255</v>
      </c>
      <c r="D2719" s="222" t="s">
        <v>801</v>
      </c>
      <c r="E2719" s="223">
        <v>0</v>
      </c>
    </row>
    <row r="2720" spans="1:5" x14ac:dyDescent="0.25">
      <c r="A2720" s="224">
        <v>3103040226</v>
      </c>
      <c r="B2720" s="224" t="s">
        <v>10117</v>
      </c>
      <c r="C2720" s="224" t="s">
        <v>1255</v>
      </c>
      <c r="D2720" s="224" t="s">
        <v>801</v>
      </c>
      <c r="E2720" s="225">
        <v>0</v>
      </c>
    </row>
    <row r="2721" spans="1:5" x14ac:dyDescent="0.25">
      <c r="A2721" s="222">
        <v>3103040227</v>
      </c>
      <c r="B2721" s="222" t="s">
        <v>10118</v>
      </c>
      <c r="C2721" s="222" t="s">
        <v>1255</v>
      </c>
      <c r="D2721" s="222" t="s">
        <v>800</v>
      </c>
      <c r="E2721" s="223">
        <v>0</v>
      </c>
    </row>
    <row r="2722" spans="1:5" x14ac:dyDescent="0.25">
      <c r="A2722" s="224">
        <v>3103040228</v>
      </c>
      <c r="B2722" s="224" t="s">
        <v>10119</v>
      </c>
      <c r="C2722" s="224" t="s">
        <v>1255</v>
      </c>
      <c r="D2722" s="224" t="s">
        <v>800</v>
      </c>
      <c r="E2722" s="225">
        <v>0</v>
      </c>
    </row>
    <row r="2723" spans="1:5" x14ac:dyDescent="0.25">
      <c r="A2723" s="222">
        <v>3103040229</v>
      </c>
      <c r="B2723" s="222" t="s">
        <v>10120</v>
      </c>
      <c r="C2723" s="222" t="s">
        <v>1255</v>
      </c>
      <c r="D2723" s="222" t="s">
        <v>800</v>
      </c>
      <c r="E2723" s="223">
        <v>0</v>
      </c>
    </row>
    <row r="2724" spans="1:5" x14ac:dyDescent="0.25">
      <c r="A2724" s="224">
        <v>3103040230</v>
      </c>
      <c r="B2724" s="224" t="s">
        <v>10121</v>
      </c>
      <c r="C2724" s="224" t="s">
        <v>1255</v>
      </c>
      <c r="D2724" s="224" t="s">
        <v>801</v>
      </c>
      <c r="E2724" s="225">
        <v>0</v>
      </c>
    </row>
    <row r="2725" spans="1:5" x14ac:dyDescent="0.25">
      <c r="A2725" s="222">
        <v>3103040231</v>
      </c>
      <c r="B2725" s="222" t="s">
        <v>10122</v>
      </c>
      <c r="C2725" s="222" t="s">
        <v>1255</v>
      </c>
      <c r="D2725" s="222" t="s">
        <v>800</v>
      </c>
      <c r="E2725" s="223">
        <v>0</v>
      </c>
    </row>
    <row r="2726" spans="1:5" x14ac:dyDescent="0.25">
      <c r="A2726" s="224">
        <v>3103040232</v>
      </c>
      <c r="B2726" s="224" t="s">
        <v>10123</v>
      </c>
      <c r="C2726" s="224" t="s">
        <v>1255</v>
      </c>
      <c r="D2726" s="224" t="s">
        <v>800</v>
      </c>
      <c r="E2726" s="225">
        <v>0</v>
      </c>
    </row>
    <row r="2727" spans="1:5" x14ac:dyDescent="0.25">
      <c r="A2727" s="222">
        <v>3103040233</v>
      </c>
      <c r="B2727" s="222" t="s">
        <v>10124</v>
      </c>
      <c r="C2727" s="222" t="s">
        <v>1255</v>
      </c>
      <c r="D2727" s="222" t="s">
        <v>801</v>
      </c>
      <c r="E2727" s="223">
        <v>0</v>
      </c>
    </row>
    <row r="2728" spans="1:5" x14ac:dyDescent="0.25">
      <c r="A2728" s="224">
        <v>3103040234</v>
      </c>
      <c r="B2728" s="224" t="s">
        <v>10125</v>
      </c>
      <c r="C2728" s="224" t="s">
        <v>1255</v>
      </c>
      <c r="D2728" s="224" t="s">
        <v>801</v>
      </c>
      <c r="E2728" s="225">
        <v>0</v>
      </c>
    </row>
    <row r="2729" spans="1:5" x14ac:dyDescent="0.25">
      <c r="A2729" s="222">
        <v>3103040235</v>
      </c>
      <c r="B2729" s="222" t="s">
        <v>10126</v>
      </c>
      <c r="C2729" s="222" t="s">
        <v>1255</v>
      </c>
      <c r="D2729" s="222" t="s">
        <v>801</v>
      </c>
      <c r="E2729" s="223">
        <v>0</v>
      </c>
    </row>
    <row r="2730" spans="1:5" x14ac:dyDescent="0.25">
      <c r="A2730" s="224">
        <v>3103040236</v>
      </c>
      <c r="B2730" s="224" t="s">
        <v>10127</v>
      </c>
      <c r="C2730" s="224" t="s">
        <v>1255</v>
      </c>
      <c r="D2730" s="224" t="s">
        <v>801</v>
      </c>
      <c r="E2730" s="225">
        <v>0</v>
      </c>
    </row>
    <row r="2731" spans="1:5" x14ac:dyDescent="0.25">
      <c r="A2731" s="222">
        <v>3103040237</v>
      </c>
      <c r="B2731" s="222" t="s">
        <v>10128</v>
      </c>
      <c r="C2731" s="222" t="s">
        <v>1255</v>
      </c>
      <c r="D2731" s="222" t="s">
        <v>2443</v>
      </c>
      <c r="E2731" s="223">
        <v>0</v>
      </c>
    </row>
    <row r="2732" spans="1:5" x14ac:dyDescent="0.25">
      <c r="A2732" s="224">
        <v>3103040238</v>
      </c>
      <c r="B2732" s="224" t="s">
        <v>10129</v>
      </c>
      <c r="C2732" s="224" t="s">
        <v>1255</v>
      </c>
      <c r="D2732" s="224" t="s">
        <v>2333</v>
      </c>
      <c r="E2732" s="225">
        <v>0</v>
      </c>
    </row>
    <row r="2733" spans="1:5" x14ac:dyDescent="0.25">
      <c r="A2733" s="222">
        <v>3103040239</v>
      </c>
      <c r="B2733" s="222" t="s">
        <v>10130</v>
      </c>
      <c r="C2733" s="222" t="s">
        <v>1255</v>
      </c>
      <c r="D2733" s="222" t="s">
        <v>801</v>
      </c>
      <c r="E2733" s="223">
        <v>0</v>
      </c>
    </row>
    <row r="2734" spans="1:5" x14ac:dyDescent="0.25">
      <c r="A2734" s="224">
        <v>3103040240</v>
      </c>
      <c r="B2734" s="224" t="s">
        <v>10131</v>
      </c>
      <c r="C2734" s="224" t="s">
        <v>1255</v>
      </c>
      <c r="D2734" s="224" t="s">
        <v>801</v>
      </c>
      <c r="E2734" s="225">
        <v>0</v>
      </c>
    </row>
    <row r="2735" spans="1:5" x14ac:dyDescent="0.25">
      <c r="A2735" s="222">
        <v>3103040241</v>
      </c>
      <c r="B2735" s="222" t="s">
        <v>13043</v>
      </c>
      <c r="C2735" s="222" t="s">
        <v>1255</v>
      </c>
      <c r="D2735" s="222" t="s">
        <v>801</v>
      </c>
      <c r="E2735" s="223">
        <v>0</v>
      </c>
    </row>
    <row r="2736" spans="1:5" x14ac:dyDescent="0.25">
      <c r="A2736" s="224">
        <v>3103040242</v>
      </c>
      <c r="B2736" s="224" t="s">
        <v>13044</v>
      </c>
      <c r="C2736" s="224" t="s">
        <v>1255</v>
      </c>
      <c r="D2736" s="224" t="s">
        <v>801</v>
      </c>
      <c r="E2736" s="225">
        <v>0</v>
      </c>
    </row>
    <row r="2737" spans="1:5" x14ac:dyDescent="0.25">
      <c r="A2737" s="222">
        <v>3103040243</v>
      </c>
      <c r="B2737" s="222" t="s">
        <v>13045</v>
      </c>
      <c r="C2737" s="222" t="s">
        <v>1255</v>
      </c>
      <c r="D2737" s="222" t="s">
        <v>801</v>
      </c>
      <c r="E2737" s="223">
        <v>0</v>
      </c>
    </row>
    <row r="2738" spans="1:5" x14ac:dyDescent="0.25">
      <c r="A2738" s="224">
        <v>3103040244</v>
      </c>
      <c r="B2738" s="224" t="s">
        <v>13046</v>
      </c>
      <c r="C2738" s="224" t="s">
        <v>1255</v>
      </c>
      <c r="D2738" s="224" t="s">
        <v>801</v>
      </c>
      <c r="E2738" s="225">
        <v>0</v>
      </c>
    </row>
    <row r="2739" spans="1:5" x14ac:dyDescent="0.25">
      <c r="A2739" s="222">
        <v>3103040245</v>
      </c>
      <c r="B2739" s="222" t="s">
        <v>13047</v>
      </c>
      <c r="C2739" s="222" t="s">
        <v>1255</v>
      </c>
      <c r="D2739" s="222" t="s">
        <v>801</v>
      </c>
      <c r="E2739" s="223">
        <v>0</v>
      </c>
    </row>
    <row r="2740" spans="1:5" x14ac:dyDescent="0.25">
      <c r="A2740" s="224">
        <v>3103040246</v>
      </c>
      <c r="B2740" s="224" t="s">
        <v>13048</v>
      </c>
      <c r="C2740" s="224" t="s">
        <v>1255</v>
      </c>
      <c r="D2740" s="224" t="s">
        <v>801</v>
      </c>
      <c r="E2740" s="225">
        <v>0</v>
      </c>
    </row>
    <row r="2741" spans="1:5" x14ac:dyDescent="0.25">
      <c r="A2741" s="222">
        <v>3103040247</v>
      </c>
      <c r="B2741" s="222" t="s">
        <v>13049</v>
      </c>
      <c r="C2741" s="222" t="s">
        <v>1255</v>
      </c>
      <c r="D2741" s="222" t="s">
        <v>801</v>
      </c>
      <c r="E2741" s="223">
        <v>0</v>
      </c>
    </row>
    <row r="2742" spans="1:5" x14ac:dyDescent="0.25">
      <c r="A2742" s="224">
        <v>3103040248</v>
      </c>
      <c r="B2742" s="224" t="s">
        <v>13050</v>
      </c>
      <c r="C2742" s="224" t="s">
        <v>1255</v>
      </c>
      <c r="D2742" s="224" t="s">
        <v>801</v>
      </c>
      <c r="E2742" s="225">
        <v>0</v>
      </c>
    </row>
    <row r="2743" spans="1:5" x14ac:dyDescent="0.25">
      <c r="A2743" s="222">
        <v>3103040249</v>
      </c>
      <c r="B2743" s="222" t="s">
        <v>13051</v>
      </c>
      <c r="C2743" s="222" t="s">
        <v>1255</v>
      </c>
      <c r="D2743" s="222" t="s">
        <v>801</v>
      </c>
      <c r="E2743" s="223">
        <v>0</v>
      </c>
    </row>
    <row r="2744" spans="1:5" x14ac:dyDescent="0.25">
      <c r="A2744" s="224">
        <v>3103040250</v>
      </c>
      <c r="B2744" s="224" t="s">
        <v>13052</v>
      </c>
      <c r="C2744" s="224" t="s">
        <v>1255</v>
      </c>
      <c r="D2744" s="224" t="s">
        <v>801</v>
      </c>
      <c r="E2744" s="225">
        <v>0</v>
      </c>
    </row>
    <row r="2745" spans="1:5" x14ac:dyDescent="0.25">
      <c r="A2745" s="222">
        <v>3103040251</v>
      </c>
      <c r="B2745" s="222" t="s">
        <v>13053</v>
      </c>
      <c r="C2745" s="222" t="s">
        <v>1255</v>
      </c>
      <c r="D2745" s="222" t="s">
        <v>801</v>
      </c>
      <c r="E2745" s="223">
        <v>0</v>
      </c>
    </row>
    <row r="2746" spans="1:5" x14ac:dyDescent="0.25">
      <c r="A2746" s="224">
        <v>3103040252</v>
      </c>
      <c r="B2746" s="224" t="s">
        <v>13054</v>
      </c>
      <c r="C2746" s="224" t="s">
        <v>1255</v>
      </c>
      <c r="D2746" s="224" t="s">
        <v>801</v>
      </c>
      <c r="E2746" s="225">
        <v>0</v>
      </c>
    </row>
    <row r="2747" spans="1:5" x14ac:dyDescent="0.25">
      <c r="A2747" s="222">
        <v>3103040253</v>
      </c>
      <c r="B2747" s="222" t="s">
        <v>13055</v>
      </c>
      <c r="C2747" s="222" t="s">
        <v>1255</v>
      </c>
      <c r="D2747" s="222" t="s">
        <v>801</v>
      </c>
      <c r="E2747" s="223">
        <v>0</v>
      </c>
    </row>
    <row r="2748" spans="1:5" x14ac:dyDescent="0.25">
      <c r="A2748" s="224">
        <v>3103040254</v>
      </c>
      <c r="B2748" s="224" t="s">
        <v>13056</v>
      </c>
      <c r="C2748" s="224" t="s">
        <v>1255</v>
      </c>
      <c r="D2748" s="224" t="s">
        <v>801</v>
      </c>
      <c r="E2748" s="225">
        <v>0</v>
      </c>
    </row>
    <row r="2749" spans="1:5" x14ac:dyDescent="0.25">
      <c r="A2749" s="222">
        <v>3103040255</v>
      </c>
      <c r="B2749" s="222" t="s">
        <v>13057</v>
      </c>
      <c r="C2749" s="222" t="s">
        <v>1255</v>
      </c>
      <c r="D2749" s="222" t="s">
        <v>801</v>
      </c>
      <c r="E2749" s="223">
        <v>0</v>
      </c>
    </row>
    <row r="2750" spans="1:5" x14ac:dyDescent="0.25">
      <c r="A2750" s="224">
        <v>3103040256</v>
      </c>
      <c r="B2750" s="224" t="s">
        <v>13058</v>
      </c>
      <c r="C2750" s="224" t="s">
        <v>1255</v>
      </c>
      <c r="D2750" s="224" t="s">
        <v>801</v>
      </c>
      <c r="E2750" s="225">
        <v>0</v>
      </c>
    </row>
    <row r="2751" spans="1:5" x14ac:dyDescent="0.25">
      <c r="A2751" s="222">
        <v>3103040257</v>
      </c>
      <c r="B2751" s="222" t="s">
        <v>13059</v>
      </c>
      <c r="C2751" s="222" t="s">
        <v>1255</v>
      </c>
      <c r="D2751" s="222" t="s">
        <v>801</v>
      </c>
      <c r="E2751" s="223">
        <v>0</v>
      </c>
    </row>
    <row r="2752" spans="1:5" x14ac:dyDescent="0.25">
      <c r="A2752" s="224">
        <v>3103040258</v>
      </c>
      <c r="B2752" s="224" t="s">
        <v>13060</v>
      </c>
      <c r="C2752" s="224" t="s">
        <v>1255</v>
      </c>
      <c r="D2752" s="224" t="s">
        <v>801</v>
      </c>
      <c r="E2752" s="225">
        <v>0</v>
      </c>
    </row>
    <row r="2753" spans="1:5" x14ac:dyDescent="0.25">
      <c r="A2753" s="222">
        <v>3103040259</v>
      </c>
      <c r="B2753" s="222" t="s">
        <v>13061</v>
      </c>
      <c r="C2753" s="222" t="s">
        <v>1255</v>
      </c>
      <c r="D2753" s="222" t="s">
        <v>800</v>
      </c>
      <c r="E2753" s="223">
        <v>0</v>
      </c>
    </row>
    <row r="2754" spans="1:5" x14ac:dyDescent="0.25">
      <c r="A2754" s="224">
        <v>3103040260</v>
      </c>
      <c r="B2754" s="224" t="s">
        <v>13062</v>
      </c>
      <c r="C2754" s="224" t="s">
        <v>1255</v>
      </c>
      <c r="D2754" s="224" t="s">
        <v>800</v>
      </c>
      <c r="E2754" s="225">
        <v>0</v>
      </c>
    </row>
    <row r="2755" spans="1:5" x14ac:dyDescent="0.25">
      <c r="A2755" s="222">
        <v>3103040261</v>
      </c>
      <c r="B2755" s="222" t="s">
        <v>13063</v>
      </c>
      <c r="C2755" s="222" t="s">
        <v>1255</v>
      </c>
      <c r="D2755" s="222" t="s">
        <v>801</v>
      </c>
      <c r="E2755" s="223">
        <v>0</v>
      </c>
    </row>
    <row r="2756" spans="1:5" x14ac:dyDescent="0.25">
      <c r="A2756" s="224">
        <v>3103040262</v>
      </c>
      <c r="B2756" s="224" t="s">
        <v>13064</v>
      </c>
      <c r="C2756" s="224" t="s">
        <v>1255</v>
      </c>
      <c r="D2756" s="224" t="s">
        <v>811</v>
      </c>
      <c r="E2756" s="225">
        <v>0</v>
      </c>
    </row>
    <row r="2757" spans="1:5" x14ac:dyDescent="0.25">
      <c r="A2757" s="222">
        <v>3103040263</v>
      </c>
      <c r="B2757" s="222" t="s">
        <v>13065</v>
      </c>
      <c r="C2757" s="222" t="s">
        <v>1255</v>
      </c>
      <c r="D2757" s="222" t="s">
        <v>2443</v>
      </c>
      <c r="E2757" s="223">
        <v>0</v>
      </c>
    </row>
    <row r="2758" spans="1:5" x14ac:dyDescent="0.25">
      <c r="A2758" s="224">
        <v>3103040264</v>
      </c>
      <c r="B2758" s="224" t="s">
        <v>13066</v>
      </c>
      <c r="C2758" s="224" t="s">
        <v>1255</v>
      </c>
      <c r="D2758" s="224" t="s">
        <v>2443</v>
      </c>
      <c r="E2758" s="225">
        <v>0</v>
      </c>
    </row>
    <row r="2759" spans="1:5" x14ac:dyDescent="0.25">
      <c r="A2759" s="222">
        <v>3103040265</v>
      </c>
      <c r="B2759" s="222" t="s">
        <v>13067</v>
      </c>
      <c r="C2759" s="222" t="s">
        <v>1255</v>
      </c>
      <c r="D2759" s="222" t="s">
        <v>801</v>
      </c>
      <c r="E2759" s="223">
        <v>0</v>
      </c>
    </row>
    <row r="2760" spans="1:5" x14ac:dyDescent="0.25">
      <c r="A2760" s="224">
        <v>3103040266</v>
      </c>
      <c r="B2760" s="224" t="s">
        <v>13068</v>
      </c>
      <c r="C2760" s="224" t="s">
        <v>1255</v>
      </c>
      <c r="D2760" s="224" t="s">
        <v>801</v>
      </c>
      <c r="E2760" s="225">
        <v>0</v>
      </c>
    </row>
    <row r="2761" spans="1:5" x14ac:dyDescent="0.25">
      <c r="A2761" s="222">
        <v>3103040267</v>
      </c>
      <c r="B2761" s="222" t="s">
        <v>13069</v>
      </c>
      <c r="C2761" s="222" t="s">
        <v>1255</v>
      </c>
      <c r="D2761" s="222" t="s">
        <v>801</v>
      </c>
      <c r="E2761" s="223">
        <v>0</v>
      </c>
    </row>
    <row r="2762" spans="1:5" x14ac:dyDescent="0.25">
      <c r="A2762" s="224">
        <v>3103040268</v>
      </c>
      <c r="B2762" s="224" t="s">
        <v>13070</v>
      </c>
      <c r="C2762" s="224" t="s">
        <v>1255</v>
      </c>
      <c r="D2762" s="224" t="s">
        <v>801</v>
      </c>
      <c r="E2762" s="225">
        <v>0</v>
      </c>
    </row>
    <row r="2763" spans="1:5" x14ac:dyDescent="0.25">
      <c r="A2763" s="222">
        <v>3103040269</v>
      </c>
      <c r="B2763" s="222" t="s">
        <v>13071</v>
      </c>
      <c r="C2763" s="222" t="s">
        <v>1255</v>
      </c>
      <c r="D2763" s="222" t="s">
        <v>801</v>
      </c>
      <c r="E2763" s="223">
        <v>0</v>
      </c>
    </row>
    <row r="2764" spans="1:5" x14ac:dyDescent="0.25">
      <c r="A2764" s="224">
        <v>3103040270</v>
      </c>
      <c r="B2764" s="224" t="s">
        <v>13072</v>
      </c>
      <c r="C2764" s="224" t="s">
        <v>1255</v>
      </c>
      <c r="D2764" s="224" t="s">
        <v>2450</v>
      </c>
      <c r="E2764" s="225">
        <v>0</v>
      </c>
    </row>
    <row r="2765" spans="1:5" x14ac:dyDescent="0.25">
      <c r="A2765" s="222">
        <v>3103040271</v>
      </c>
      <c r="B2765" s="222" t="s">
        <v>13073</v>
      </c>
      <c r="C2765" s="222" t="s">
        <v>1255</v>
      </c>
      <c r="D2765" s="222" t="s">
        <v>801</v>
      </c>
      <c r="E2765" s="223">
        <v>0</v>
      </c>
    </row>
    <row r="2766" spans="1:5" x14ac:dyDescent="0.25">
      <c r="A2766" s="224">
        <v>3103040272</v>
      </c>
      <c r="B2766" s="224" t="s">
        <v>13074</v>
      </c>
      <c r="C2766" s="224" t="s">
        <v>1255</v>
      </c>
      <c r="D2766" s="224" t="s">
        <v>801</v>
      </c>
      <c r="E2766" s="225">
        <v>0</v>
      </c>
    </row>
    <row r="2767" spans="1:5" x14ac:dyDescent="0.25">
      <c r="A2767" s="222">
        <v>3103040273</v>
      </c>
      <c r="B2767" s="222" t="s">
        <v>13075</v>
      </c>
      <c r="C2767" s="222" t="s">
        <v>1255</v>
      </c>
      <c r="D2767" s="222" t="s">
        <v>801</v>
      </c>
      <c r="E2767" s="223">
        <v>0</v>
      </c>
    </row>
    <row r="2768" spans="1:5" x14ac:dyDescent="0.25">
      <c r="A2768" s="224">
        <v>3103040274</v>
      </c>
      <c r="B2768" s="224" t="s">
        <v>13076</v>
      </c>
      <c r="C2768" s="224" t="s">
        <v>1255</v>
      </c>
      <c r="D2768" s="224" t="s">
        <v>801</v>
      </c>
      <c r="E2768" s="225">
        <v>0</v>
      </c>
    </row>
    <row r="2769" spans="1:5" x14ac:dyDescent="0.25">
      <c r="A2769" s="222">
        <v>3103040275</v>
      </c>
      <c r="B2769" s="222" t="s">
        <v>13077</v>
      </c>
      <c r="C2769" s="222" t="s">
        <v>1255</v>
      </c>
      <c r="D2769" s="222" t="s">
        <v>801</v>
      </c>
      <c r="E2769" s="223">
        <v>0</v>
      </c>
    </row>
    <row r="2770" spans="1:5" x14ac:dyDescent="0.25">
      <c r="A2770" s="224">
        <v>3103040276</v>
      </c>
      <c r="B2770" s="224" t="s">
        <v>13078</v>
      </c>
      <c r="C2770" s="224" t="s">
        <v>1255</v>
      </c>
      <c r="D2770" s="224" t="s">
        <v>801</v>
      </c>
      <c r="E2770" s="225">
        <v>0</v>
      </c>
    </row>
    <row r="2771" spans="1:5" x14ac:dyDescent="0.25">
      <c r="A2771" s="222">
        <v>3103040277</v>
      </c>
      <c r="B2771" s="222" t="s">
        <v>13079</v>
      </c>
      <c r="C2771" s="222" t="s">
        <v>1255</v>
      </c>
      <c r="D2771" s="222" t="s">
        <v>801</v>
      </c>
      <c r="E2771" s="223">
        <v>0</v>
      </c>
    </row>
    <row r="2772" spans="1:5" x14ac:dyDescent="0.25">
      <c r="A2772" s="224">
        <v>3103040278</v>
      </c>
      <c r="B2772" s="224" t="s">
        <v>13080</v>
      </c>
      <c r="C2772" s="224" t="s">
        <v>1255</v>
      </c>
      <c r="D2772" s="224" t="s">
        <v>801</v>
      </c>
      <c r="E2772" s="225">
        <v>0</v>
      </c>
    </row>
    <row r="2773" spans="1:5" x14ac:dyDescent="0.25">
      <c r="A2773" s="222">
        <v>3103040279</v>
      </c>
      <c r="B2773" s="222" t="s">
        <v>13081</v>
      </c>
      <c r="C2773" s="222" t="s">
        <v>1255</v>
      </c>
      <c r="D2773" s="222" t="s">
        <v>801</v>
      </c>
      <c r="E2773" s="223">
        <v>0</v>
      </c>
    </row>
    <row r="2774" spans="1:5" x14ac:dyDescent="0.25">
      <c r="A2774" s="224">
        <v>3103040280</v>
      </c>
      <c r="B2774" s="224" t="s">
        <v>13082</v>
      </c>
      <c r="C2774" s="224" t="s">
        <v>1255</v>
      </c>
      <c r="D2774" s="224" t="s">
        <v>801</v>
      </c>
      <c r="E2774" s="225">
        <v>0</v>
      </c>
    </row>
    <row r="2775" spans="1:5" x14ac:dyDescent="0.25">
      <c r="A2775" s="222">
        <v>3103040281</v>
      </c>
      <c r="B2775" s="222" t="s">
        <v>13083</v>
      </c>
      <c r="C2775" s="222" t="s">
        <v>1255</v>
      </c>
      <c r="D2775" s="222" t="s">
        <v>801</v>
      </c>
      <c r="E2775" s="223">
        <v>0</v>
      </c>
    </row>
    <row r="2776" spans="1:5" x14ac:dyDescent="0.25">
      <c r="A2776" s="224">
        <v>3103040282</v>
      </c>
      <c r="B2776" s="224" t="s">
        <v>13084</v>
      </c>
      <c r="C2776" s="224" t="s">
        <v>1255</v>
      </c>
      <c r="D2776" s="224" t="s">
        <v>801</v>
      </c>
      <c r="E2776" s="225">
        <v>0</v>
      </c>
    </row>
    <row r="2777" spans="1:5" x14ac:dyDescent="0.25">
      <c r="A2777" s="222">
        <v>3103040283</v>
      </c>
      <c r="B2777" s="222" t="s">
        <v>13085</v>
      </c>
      <c r="C2777" s="222" t="s">
        <v>1255</v>
      </c>
      <c r="D2777" s="222" t="s">
        <v>801</v>
      </c>
      <c r="E2777" s="223">
        <v>0</v>
      </c>
    </row>
    <row r="2778" spans="1:5" x14ac:dyDescent="0.25">
      <c r="A2778" s="224">
        <v>3103040284</v>
      </c>
      <c r="B2778" s="224" t="s">
        <v>13086</v>
      </c>
      <c r="C2778" s="224" t="s">
        <v>1255</v>
      </c>
      <c r="D2778" s="224" t="s">
        <v>801</v>
      </c>
      <c r="E2778" s="225">
        <v>0</v>
      </c>
    </row>
    <row r="2779" spans="1:5" x14ac:dyDescent="0.25">
      <c r="A2779" s="222">
        <v>3103040285</v>
      </c>
      <c r="B2779" s="222" t="s">
        <v>13087</v>
      </c>
      <c r="C2779" s="222" t="s">
        <v>1255</v>
      </c>
      <c r="D2779" s="222" t="s">
        <v>801</v>
      </c>
      <c r="E2779" s="223">
        <v>0</v>
      </c>
    </row>
    <row r="2780" spans="1:5" x14ac:dyDescent="0.25">
      <c r="A2780" s="224">
        <v>3103040286</v>
      </c>
      <c r="B2780" s="224" t="s">
        <v>13088</v>
      </c>
      <c r="C2780" s="224" t="s">
        <v>1255</v>
      </c>
      <c r="D2780" s="224" t="s">
        <v>801</v>
      </c>
      <c r="E2780" s="225">
        <v>0</v>
      </c>
    </row>
    <row r="2781" spans="1:5" x14ac:dyDescent="0.25">
      <c r="A2781" s="222">
        <v>3103040287</v>
      </c>
      <c r="B2781" s="222" t="s">
        <v>13089</v>
      </c>
      <c r="C2781" s="222" t="s">
        <v>1255</v>
      </c>
      <c r="D2781" s="222" t="s">
        <v>801</v>
      </c>
      <c r="E2781" s="223">
        <v>0</v>
      </c>
    </row>
    <row r="2782" spans="1:5" x14ac:dyDescent="0.25">
      <c r="A2782" s="224">
        <v>3103040288</v>
      </c>
      <c r="B2782" s="224" t="s">
        <v>13090</v>
      </c>
      <c r="C2782" s="224" t="s">
        <v>1255</v>
      </c>
      <c r="D2782" s="224" t="s">
        <v>801</v>
      </c>
      <c r="E2782" s="225">
        <v>0</v>
      </c>
    </row>
    <row r="2783" spans="1:5" x14ac:dyDescent="0.25">
      <c r="A2783" s="222">
        <v>3103040289</v>
      </c>
      <c r="B2783" s="222" t="s">
        <v>13091</v>
      </c>
      <c r="C2783" s="222" t="s">
        <v>1255</v>
      </c>
      <c r="D2783" s="222" t="s">
        <v>801</v>
      </c>
      <c r="E2783" s="223">
        <v>0</v>
      </c>
    </row>
    <row r="2784" spans="1:5" x14ac:dyDescent="0.25">
      <c r="A2784" s="224">
        <v>3103040290</v>
      </c>
      <c r="B2784" s="224" t="s">
        <v>13092</v>
      </c>
      <c r="C2784" s="224" t="s">
        <v>1255</v>
      </c>
      <c r="D2784" s="224" t="s">
        <v>801</v>
      </c>
      <c r="E2784" s="225">
        <v>0</v>
      </c>
    </row>
    <row r="2785" spans="1:5" x14ac:dyDescent="0.25">
      <c r="A2785" s="222">
        <v>3103040291</v>
      </c>
      <c r="B2785" s="222" t="s">
        <v>13093</v>
      </c>
      <c r="C2785" s="222" t="s">
        <v>1255</v>
      </c>
      <c r="D2785" s="222" t="s">
        <v>801</v>
      </c>
      <c r="E2785" s="223">
        <v>0</v>
      </c>
    </row>
    <row r="2786" spans="1:5" x14ac:dyDescent="0.25">
      <c r="A2786" s="224">
        <v>3103040292</v>
      </c>
      <c r="B2786" s="224" t="s">
        <v>13094</v>
      </c>
      <c r="C2786" s="224" t="s">
        <v>1255</v>
      </c>
      <c r="D2786" s="224" t="s">
        <v>801</v>
      </c>
      <c r="E2786" s="225">
        <v>0</v>
      </c>
    </row>
    <row r="2787" spans="1:5" x14ac:dyDescent="0.25">
      <c r="A2787" s="222">
        <v>3103040293</v>
      </c>
      <c r="B2787" s="222" t="s">
        <v>13095</v>
      </c>
      <c r="C2787" s="222" t="s">
        <v>1255</v>
      </c>
      <c r="D2787" s="222" t="s">
        <v>801</v>
      </c>
      <c r="E2787" s="223">
        <v>0</v>
      </c>
    </row>
    <row r="2788" spans="1:5" x14ac:dyDescent="0.25">
      <c r="A2788" s="224">
        <v>3103040294</v>
      </c>
      <c r="B2788" s="224" t="s">
        <v>13096</v>
      </c>
      <c r="C2788" s="224" t="s">
        <v>1255</v>
      </c>
      <c r="D2788" s="224" t="s">
        <v>801</v>
      </c>
      <c r="E2788" s="225">
        <v>0</v>
      </c>
    </row>
    <row r="2789" spans="1:5" x14ac:dyDescent="0.25">
      <c r="A2789" s="222">
        <v>3103040295</v>
      </c>
      <c r="B2789" s="222" t="s">
        <v>13097</v>
      </c>
      <c r="C2789" s="222" t="s">
        <v>1255</v>
      </c>
      <c r="D2789" s="222" t="s">
        <v>801</v>
      </c>
      <c r="E2789" s="223">
        <v>0</v>
      </c>
    </row>
    <row r="2790" spans="1:5" x14ac:dyDescent="0.25">
      <c r="A2790" s="224">
        <v>3103040296</v>
      </c>
      <c r="B2790" s="224" t="s">
        <v>13098</v>
      </c>
      <c r="C2790" s="224" t="s">
        <v>1255</v>
      </c>
      <c r="D2790" s="224" t="s">
        <v>801</v>
      </c>
      <c r="E2790" s="225">
        <v>0</v>
      </c>
    </row>
    <row r="2791" spans="1:5" x14ac:dyDescent="0.25">
      <c r="A2791" s="222">
        <v>3103040297</v>
      </c>
      <c r="B2791" s="222" t="s">
        <v>13099</v>
      </c>
      <c r="C2791" s="222" t="s">
        <v>1255</v>
      </c>
      <c r="D2791" s="222" t="s">
        <v>801</v>
      </c>
      <c r="E2791" s="223">
        <v>0</v>
      </c>
    </row>
    <row r="2792" spans="1:5" x14ac:dyDescent="0.25">
      <c r="A2792" s="224">
        <v>3103040298</v>
      </c>
      <c r="B2792" s="224" t="s">
        <v>13100</v>
      </c>
      <c r="C2792" s="224" t="s">
        <v>1255</v>
      </c>
      <c r="D2792" s="224" t="s">
        <v>801</v>
      </c>
      <c r="E2792" s="225">
        <v>0</v>
      </c>
    </row>
    <row r="2793" spans="1:5" x14ac:dyDescent="0.25">
      <c r="A2793" s="222">
        <v>3103040299</v>
      </c>
      <c r="B2793" s="222" t="s">
        <v>13101</v>
      </c>
      <c r="C2793" s="222" t="s">
        <v>1255</v>
      </c>
      <c r="D2793" s="222" t="s">
        <v>801</v>
      </c>
      <c r="E2793" s="223">
        <v>0</v>
      </c>
    </row>
    <row r="2794" spans="1:5" x14ac:dyDescent="0.25">
      <c r="A2794" s="224">
        <v>3103040300</v>
      </c>
      <c r="B2794" s="224" t="s">
        <v>13102</v>
      </c>
      <c r="C2794" s="224" t="s">
        <v>1255</v>
      </c>
      <c r="D2794" s="224" t="s">
        <v>801</v>
      </c>
      <c r="E2794" s="225">
        <v>0</v>
      </c>
    </row>
    <row r="2795" spans="1:5" x14ac:dyDescent="0.25">
      <c r="A2795" s="222">
        <v>3103040301</v>
      </c>
      <c r="B2795" s="222" t="s">
        <v>13103</v>
      </c>
      <c r="C2795" s="222" t="s">
        <v>1255</v>
      </c>
      <c r="D2795" s="222" t="s">
        <v>801</v>
      </c>
      <c r="E2795" s="223">
        <v>0</v>
      </c>
    </row>
    <row r="2796" spans="1:5" x14ac:dyDescent="0.25">
      <c r="A2796" s="224">
        <v>3103040302</v>
      </c>
      <c r="B2796" s="224" t="s">
        <v>13104</v>
      </c>
      <c r="C2796" s="224" t="s">
        <v>1255</v>
      </c>
      <c r="D2796" s="224" t="s">
        <v>801</v>
      </c>
      <c r="E2796" s="225">
        <v>0</v>
      </c>
    </row>
    <row r="2797" spans="1:5" x14ac:dyDescent="0.25">
      <c r="A2797" s="222">
        <v>3103040303</v>
      </c>
      <c r="B2797" s="222" t="s">
        <v>13105</v>
      </c>
      <c r="C2797" s="222" t="s">
        <v>1255</v>
      </c>
      <c r="D2797" s="222" t="s">
        <v>801</v>
      </c>
      <c r="E2797" s="223">
        <v>0</v>
      </c>
    </row>
    <row r="2798" spans="1:5" x14ac:dyDescent="0.25">
      <c r="A2798" s="224">
        <v>3103040304</v>
      </c>
      <c r="B2798" s="224" t="s">
        <v>13106</v>
      </c>
      <c r="C2798" s="224" t="s">
        <v>1255</v>
      </c>
      <c r="D2798" s="224" t="s">
        <v>801</v>
      </c>
      <c r="E2798" s="225">
        <v>0</v>
      </c>
    </row>
    <row r="2799" spans="1:5" x14ac:dyDescent="0.25">
      <c r="A2799" s="222">
        <v>3103040305</v>
      </c>
      <c r="B2799" s="222" t="s">
        <v>13107</v>
      </c>
      <c r="C2799" s="222" t="s">
        <v>1255</v>
      </c>
      <c r="D2799" s="222" t="s">
        <v>801</v>
      </c>
      <c r="E2799" s="223">
        <v>0</v>
      </c>
    </row>
    <row r="2800" spans="1:5" x14ac:dyDescent="0.25">
      <c r="A2800" s="224">
        <v>3103040306</v>
      </c>
      <c r="B2800" s="224" t="s">
        <v>13108</v>
      </c>
      <c r="C2800" s="224" t="s">
        <v>1255</v>
      </c>
      <c r="D2800" s="224" t="s">
        <v>801</v>
      </c>
      <c r="E2800" s="225">
        <v>0</v>
      </c>
    </row>
    <row r="2801" spans="1:5" x14ac:dyDescent="0.25">
      <c r="A2801" s="222">
        <v>3103040307</v>
      </c>
      <c r="B2801" s="222" t="s">
        <v>13109</v>
      </c>
      <c r="C2801" s="222" t="s">
        <v>1255</v>
      </c>
      <c r="D2801" s="222" t="s">
        <v>801</v>
      </c>
      <c r="E2801" s="223">
        <v>0</v>
      </c>
    </row>
    <row r="2802" spans="1:5" x14ac:dyDescent="0.25">
      <c r="A2802" s="224">
        <v>3103040308</v>
      </c>
      <c r="B2802" s="224" t="s">
        <v>13110</v>
      </c>
      <c r="C2802" s="224" t="s">
        <v>1255</v>
      </c>
      <c r="D2802" s="224" t="s">
        <v>801</v>
      </c>
      <c r="E2802" s="225">
        <v>0</v>
      </c>
    </row>
    <row r="2803" spans="1:5" x14ac:dyDescent="0.25">
      <c r="A2803" s="222">
        <v>3103040309</v>
      </c>
      <c r="B2803" s="222" t="s">
        <v>12614</v>
      </c>
      <c r="C2803" s="222" t="s">
        <v>1255</v>
      </c>
      <c r="D2803" s="222" t="s">
        <v>801</v>
      </c>
      <c r="E2803" s="223">
        <v>0</v>
      </c>
    </row>
    <row r="2804" spans="1:5" x14ac:dyDescent="0.25">
      <c r="A2804" s="224">
        <v>3103050001</v>
      </c>
      <c r="B2804" s="224" t="s">
        <v>2408</v>
      </c>
      <c r="C2804" s="224" t="s">
        <v>1255</v>
      </c>
      <c r="D2804" s="224" t="s">
        <v>801</v>
      </c>
      <c r="E2804" s="225">
        <v>0</v>
      </c>
    </row>
    <row r="2805" spans="1:5" x14ac:dyDescent="0.25">
      <c r="A2805" s="222">
        <v>3103050002</v>
      </c>
      <c r="B2805" s="222" t="s">
        <v>2409</v>
      </c>
      <c r="C2805" s="222" t="s">
        <v>1255</v>
      </c>
      <c r="D2805" s="222" t="s">
        <v>1102</v>
      </c>
      <c r="E2805" s="223">
        <v>0</v>
      </c>
    </row>
    <row r="2806" spans="1:5" x14ac:dyDescent="0.25">
      <c r="A2806" s="224">
        <v>3103050003</v>
      </c>
      <c r="B2806" s="224" t="s">
        <v>2410</v>
      </c>
      <c r="C2806" s="224" t="s">
        <v>1255</v>
      </c>
      <c r="D2806" s="224" t="s">
        <v>801</v>
      </c>
      <c r="E2806" s="225">
        <v>0</v>
      </c>
    </row>
    <row r="2807" spans="1:5" x14ac:dyDescent="0.25">
      <c r="A2807" s="222">
        <v>3103050004</v>
      </c>
      <c r="B2807" s="222" t="s">
        <v>3529</v>
      </c>
      <c r="C2807" s="222" t="s">
        <v>1255</v>
      </c>
      <c r="D2807" s="222" t="s">
        <v>1102</v>
      </c>
      <c r="E2807" s="223">
        <v>0</v>
      </c>
    </row>
    <row r="2808" spans="1:5" x14ac:dyDescent="0.25">
      <c r="A2808" s="224">
        <v>3103050005</v>
      </c>
      <c r="B2808" s="224" t="s">
        <v>3723</v>
      </c>
      <c r="C2808" s="224" t="s">
        <v>1255</v>
      </c>
      <c r="D2808" s="224" t="s">
        <v>1102</v>
      </c>
      <c r="E2808" s="225">
        <v>0</v>
      </c>
    </row>
    <row r="2809" spans="1:5" x14ac:dyDescent="0.25">
      <c r="A2809" s="222">
        <v>3103050006</v>
      </c>
      <c r="B2809" s="222" t="s">
        <v>3724</v>
      </c>
      <c r="C2809" s="222" t="s">
        <v>1255</v>
      </c>
      <c r="D2809" s="222" t="s">
        <v>801</v>
      </c>
      <c r="E2809" s="223">
        <v>0</v>
      </c>
    </row>
    <row r="2810" spans="1:5" x14ac:dyDescent="0.25">
      <c r="A2810" s="224">
        <v>3103050007</v>
      </c>
      <c r="B2810" s="224" t="s">
        <v>3725</v>
      </c>
      <c r="C2810" s="224" t="s">
        <v>1255</v>
      </c>
      <c r="D2810" s="224" t="s">
        <v>801</v>
      </c>
      <c r="E2810" s="225">
        <v>0</v>
      </c>
    </row>
    <row r="2811" spans="1:5" x14ac:dyDescent="0.25">
      <c r="A2811" s="222">
        <v>3103060001</v>
      </c>
      <c r="B2811" s="222" t="s">
        <v>5102</v>
      </c>
      <c r="C2811" s="222" t="s">
        <v>1255</v>
      </c>
      <c r="D2811" s="222" t="s">
        <v>2376</v>
      </c>
      <c r="E2811" s="223">
        <v>0</v>
      </c>
    </row>
    <row r="2812" spans="1:5" x14ac:dyDescent="0.25">
      <c r="A2812" s="224">
        <v>3103060002</v>
      </c>
      <c r="B2812" s="224" t="s">
        <v>2411</v>
      </c>
      <c r="C2812" s="224" t="s">
        <v>1255</v>
      </c>
      <c r="D2812" s="224" t="s">
        <v>801</v>
      </c>
      <c r="E2812" s="225">
        <v>0</v>
      </c>
    </row>
    <row r="2813" spans="1:5" x14ac:dyDescent="0.25">
      <c r="A2813" s="222">
        <v>3103060003</v>
      </c>
      <c r="B2813" s="222" t="s">
        <v>2412</v>
      </c>
      <c r="C2813" s="222" t="s">
        <v>1255</v>
      </c>
      <c r="D2813" s="222" t="s">
        <v>801</v>
      </c>
      <c r="E2813" s="223">
        <v>0</v>
      </c>
    </row>
    <row r="2814" spans="1:5" x14ac:dyDescent="0.25">
      <c r="A2814" s="224">
        <v>3103060004</v>
      </c>
      <c r="B2814" s="224" t="s">
        <v>9852</v>
      </c>
      <c r="C2814" s="224" t="s">
        <v>1255</v>
      </c>
      <c r="D2814" s="224" t="s">
        <v>801</v>
      </c>
      <c r="E2814" s="225">
        <v>0</v>
      </c>
    </row>
    <row r="2815" spans="1:5" x14ac:dyDescent="0.25">
      <c r="A2815" s="222">
        <v>3103060005</v>
      </c>
      <c r="B2815" s="222" t="s">
        <v>2413</v>
      </c>
      <c r="C2815" s="222" t="s">
        <v>1255</v>
      </c>
      <c r="D2815" s="222" t="s">
        <v>801</v>
      </c>
      <c r="E2815" s="223">
        <v>0</v>
      </c>
    </row>
    <row r="2816" spans="1:5" x14ac:dyDescent="0.25">
      <c r="A2816" s="224">
        <v>3103060006</v>
      </c>
      <c r="B2816" s="224" t="s">
        <v>5576</v>
      </c>
      <c r="C2816" s="224" t="s">
        <v>1255</v>
      </c>
      <c r="D2816" s="224" t="s">
        <v>801</v>
      </c>
      <c r="E2816" s="225">
        <v>0</v>
      </c>
    </row>
    <row r="2817" spans="1:5" x14ac:dyDescent="0.25">
      <c r="A2817" s="222">
        <v>3103060007</v>
      </c>
      <c r="B2817" s="222" t="s">
        <v>5103</v>
      </c>
      <c r="C2817" s="222" t="s">
        <v>1255</v>
      </c>
      <c r="D2817" s="222" t="s">
        <v>801</v>
      </c>
      <c r="E2817" s="223">
        <v>0</v>
      </c>
    </row>
    <row r="2818" spans="1:5" x14ac:dyDescent="0.25">
      <c r="A2818" s="224">
        <v>3103060008</v>
      </c>
      <c r="B2818" s="224" t="s">
        <v>5577</v>
      </c>
      <c r="C2818" s="224" t="s">
        <v>1255</v>
      </c>
      <c r="D2818" s="224" t="s">
        <v>801</v>
      </c>
      <c r="E2818" s="225">
        <v>0</v>
      </c>
    </row>
    <row r="2819" spans="1:5" x14ac:dyDescent="0.25">
      <c r="A2819" s="222">
        <v>3103060009</v>
      </c>
      <c r="B2819" s="222" t="s">
        <v>5104</v>
      </c>
      <c r="C2819" s="222" t="s">
        <v>1255</v>
      </c>
      <c r="D2819" s="222" t="s">
        <v>2376</v>
      </c>
      <c r="E2819" s="223">
        <v>0</v>
      </c>
    </row>
    <row r="2820" spans="1:5" x14ac:dyDescent="0.25">
      <c r="A2820" s="224">
        <v>3103060010</v>
      </c>
      <c r="B2820" s="224" t="s">
        <v>5105</v>
      </c>
      <c r="C2820" s="224" t="s">
        <v>1255</v>
      </c>
      <c r="D2820" s="224" t="s">
        <v>801</v>
      </c>
      <c r="E2820" s="225">
        <v>0</v>
      </c>
    </row>
    <row r="2821" spans="1:5" x14ac:dyDescent="0.25">
      <c r="A2821" s="222">
        <v>3103060011</v>
      </c>
      <c r="B2821" s="222" t="s">
        <v>5106</v>
      </c>
      <c r="C2821" s="222" t="s">
        <v>1255</v>
      </c>
      <c r="D2821" s="222" t="s">
        <v>801</v>
      </c>
      <c r="E2821" s="223">
        <v>0</v>
      </c>
    </row>
    <row r="2822" spans="1:5" x14ac:dyDescent="0.25">
      <c r="A2822" s="224">
        <v>3103060012</v>
      </c>
      <c r="B2822" s="224" t="s">
        <v>5107</v>
      </c>
      <c r="C2822" s="224" t="s">
        <v>1255</v>
      </c>
      <c r="D2822" s="224" t="s">
        <v>801</v>
      </c>
      <c r="E2822" s="225">
        <v>0</v>
      </c>
    </row>
    <row r="2823" spans="1:5" x14ac:dyDescent="0.25">
      <c r="A2823" s="222">
        <v>3103060013</v>
      </c>
      <c r="B2823" s="222" t="s">
        <v>5108</v>
      </c>
      <c r="C2823" s="222" t="s">
        <v>1255</v>
      </c>
      <c r="D2823" s="222" t="s">
        <v>801</v>
      </c>
      <c r="E2823" s="223">
        <v>0</v>
      </c>
    </row>
    <row r="2824" spans="1:5" x14ac:dyDescent="0.25">
      <c r="A2824" s="224">
        <v>3103060014</v>
      </c>
      <c r="B2824" s="224" t="s">
        <v>5578</v>
      </c>
      <c r="C2824" s="224" t="s">
        <v>1255</v>
      </c>
      <c r="D2824" s="224" t="s">
        <v>801</v>
      </c>
      <c r="E2824" s="225">
        <v>0</v>
      </c>
    </row>
    <row r="2825" spans="1:5" x14ac:dyDescent="0.25">
      <c r="A2825" s="222">
        <v>3103060015</v>
      </c>
      <c r="B2825" s="222" t="s">
        <v>3478</v>
      </c>
      <c r="C2825" s="222" t="s">
        <v>1255</v>
      </c>
      <c r="D2825" s="222" t="s">
        <v>801</v>
      </c>
      <c r="E2825" s="223">
        <v>0</v>
      </c>
    </row>
    <row r="2826" spans="1:5" x14ac:dyDescent="0.25">
      <c r="A2826" s="224">
        <v>3103060016</v>
      </c>
      <c r="B2826" s="224" t="s">
        <v>9592</v>
      </c>
      <c r="C2826" s="224" t="s">
        <v>1255</v>
      </c>
      <c r="D2826" s="224" t="s">
        <v>811</v>
      </c>
      <c r="E2826" s="225">
        <v>0</v>
      </c>
    </row>
    <row r="2827" spans="1:5" x14ac:dyDescent="0.25">
      <c r="A2827" s="222">
        <v>3103060017</v>
      </c>
      <c r="B2827" s="222" t="s">
        <v>5109</v>
      </c>
      <c r="C2827" s="222" t="s">
        <v>1255</v>
      </c>
      <c r="D2827" s="222" t="s">
        <v>801</v>
      </c>
      <c r="E2827" s="223">
        <v>0</v>
      </c>
    </row>
    <row r="2828" spans="1:5" x14ac:dyDescent="0.25">
      <c r="A2828" s="224">
        <v>3103060018</v>
      </c>
      <c r="B2828" s="224" t="s">
        <v>5505</v>
      </c>
      <c r="C2828" s="224" t="s">
        <v>1255</v>
      </c>
      <c r="D2828" s="224" t="s">
        <v>801</v>
      </c>
      <c r="E2828" s="225">
        <v>0</v>
      </c>
    </row>
    <row r="2829" spans="1:5" x14ac:dyDescent="0.25">
      <c r="A2829" s="222">
        <v>3103060019</v>
      </c>
      <c r="B2829" s="222" t="s">
        <v>5110</v>
      </c>
      <c r="C2829" s="222" t="s">
        <v>1255</v>
      </c>
      <c r="D2829" s="222" t="s">
        <v>801</v>
      </c>
      <c r="E2829" s="223">
        <v>0</v>
      </c>
    </row>
    <row r="2830" spans="1:5" x14ac:dyDescent="0.25">
      <c r="A2830" s="224">
        <v>3103060020</v>
      </c>
      <c r="B2830" s="224" t="s">
        <v>5111</v>
      </c>
      <c r="C2830" s="224" t="s">
        <v>1255</v>
      </c>
      <c r="D2830" s="224" t="s">
        <v>801</v>
      </c>
      <c r="E2830" s="225">
        <v>0</v>
      </c>
    </row>
    <row r="2831" spans="1:5" x14ac:dyDescent="0.25">
      <c r="A2831" s="222">
        <v>3103060021</v>
      </c>
      <c r="B2831" s="222" t="s">
        <v>7348</v>
      </c>
      <c r="C2831" s="222" t="s">
        <v>1255</v>
      </c>
      <c r="D2831" s="222" t="s">
        <v>801</v>
      </c>
      <c r="E2831" s="223">
        <v>0</v>
      </c>
    </row>
    <row r="2832" spans="1:5" x14ac:dyDescent="0.25">
      <c r="A2832" s="224">
        <v>3103060022</v>
      </c>
      <c r="B2832" s="224" t="s">
        <v>6318</v>
      </c>
      <c r="C2832" s="224" t="s">
        <v>1255</v>
      </c>
      <c r="D2832" s="224" t="s">
        <v>801</v>
      </c>
      <c r="E2832" s="225">
        <v>0</v>
      </c>
    </row>
    <row r="2833" spans="1:5" x14ac:dyDescent="0.25">
      <c r="A2833" s="222">
        <v>3103060023</v>
      </c>
      <c r="B2833" s="222" t="s">
        <v>5112</v>
      </c>
      <c r="C2833" s="222" t="s">
        <v>1255</v>
      </c>
      <c r="D2833" s="222" t="s">
        <v>801</v>
      </c>
      <c r="E2833" s="223">
        <v>0</v>
      </c>
    </row>
    <row r="2834" spans="1:5" x14ac:dyDescent="0.25">
      <c r="A2834" s="224">
        <v>3103060024</v>
      </c>
      <c r="B2834" s="224" t="s">
        <v>8163</v>
      </c>
      <c r="C2834" s="224" t="s">
        <v>1255</v>
      </c>
      <c r="D2834" s="224" t="s">
        <v>801</v>
      </c>
      <c r="E2834" s="225">
        <v>0</v>
      </c>
    </row>
    <row r="2835" spans="1:5" x14ac:dyDescent="0.25">
      <c r="A2835" s="222">
        <v>3103060025</v>
      </c>
      <c r="B2835" s="222" t="s">
        <v>5113</v>
      </c>
      <c r="C2835" s="222" t="s">
        <v>1255</v>
      </c>
      <c r="D2835" s="222" t="s">
        <v>801</v>
      </c>
      <c r="E2835" s="223">
        <v>0</v>
      </c>
    </row>
    <row r="2836" spans="1:5" x14ac:dyDescent="0.25">
      <c r="A2836" s="224">
        <v>3103060026</v>
      </c>
      <c r="B2836" s="224" t="s">
        <v>3479</v>
      </c>
      <c r="C2836" s="224" t="s">
        <v>1255</v>
      </c>
      <c r="D2836" s="224" t="s">
        <v>801</v>
      </c>
      <c r="E2836" s="225">
        <v>0</v>
      </c>
    </row>
    <row r="2837" spans="1:5" x14ac:dyDescent="0.25">
      <c r="A2837" s="222">
        <v>3103060027</v>
      </c>
      <c r="B2837" s="222" t="s">
        <v>8164</v>
      </c>
      <c r="C2837" s="222" t="s">
        <v>1255</v>
      </c>
      <c r="D2837" s="222" t="s">
        <v>801</v>
      </c>
      <c r="E2837" s="223">
        <v>0</v>
      </c>
    </row>
    <row r="2838" spans="1:5" x14ac:dyDescent="0.25">
      <c r="A2838" s="224">
        <v>3103060028</v>
      </c>
      <c r="B2838" s="224" t="s">
        <v>8165</v>
      </c>
      <c r="C2838" s="224" t="s">
        <v>1255</v>
      </c>
      <c r="D2838" s="224" t="s">
        <v>801</v>
      </c>
      <c r="E2838" s="225">
        <v>0</v>
      </c>
    </row>
    <row r="2839" spans="1:5" x14ac:dyDescent="0.25">
      <c r="A2839" s="222">
        <v>3103060029</v>
      </c>
      <c r="B2839" s="222" t="s">
        <v>10132</v>
      </c>
      <c r="C2839" s="222" t="s">
        <v>1255</v>
      </c>
      <c r="D2839" s="222" t="s">
        <v>801</v>
      </c>
      <c r="E2839" s="223">
        <v>0</v>
      </c>
    </row>
    <row r="2840" spans="1:5" x14ac:dyDescent="0.25">
      <c r="A2840" s="224">
        <v>3103060030</v>
      </c>
      <c r="B2840" s="224" t="s">
        <v>8166</v>
      </c>
      <c r="C2840" s="224" t="s">
        <v>1255</v>
      </c>
      <c r="D2840" s="224" t="s">
        <v>801</v>
      </c>
      <c r="E2840" s="225">
        <v>0</v>
      </c>
    </row>
    <row r="2841" spans="1:5" x14ac:dyDescent="0.25">
      <c r="A2841" s="222">
        <v>3103060031</v>
      </c>
      <c r="B2841" s="222" t="s">
        <v>8167</v>
      </c>
      <c r="C2841" s="222" t="s">
        <v>1255</v>
      </c>
      <c r="D2841" s="222" t="s">
        <v>801</v>
      </c>
      <c r="E2841" s="223">
        <v>0</v>
      </c>
    </row>
    <row r="2842" spans="1:5" x14ac:dyDescent="0.25">
      <c r="A2842" s="224">
        <v>3103060032</v>
      </c>
      <c r="B2842" s="224" t="s">
        <v>5506</v>
      </c>
      <c r="C2842" s="224" t="s">
        <v>1255</v>
      </c>
      <c r="D2842" s="224" t="s">
        <v>801</v>
      </c>
      <c r="E2842" s="225">
        <v>0</v>
      </c>
    </row>
    <row r="2843" spans="1:5" x14ac:dyDescent="0.25">
      <c r="A2843" s="222">
        <v>3103060033</v>
      </c>
      <c r="B2843" s="222" t="s">
        <v>5114</v>
      </c>
      <c r="C2843" s="222" t="s">
        <v>1255</v>
      </c>
      <c r="D2843" s="222" t="s">
        <v>801</v>
      </c>
      <c r="E2843" s="223">
        <v>0</v>
      </c>
    </row>
    <row r="2844" spans="1:5" x14ac:dyDescent="0.25">
      <c r="A2844" s="224">
        <v>3103060034</v>
      </c>
      <c r="B2844" s="224" t="s">
        <v>5115</v>
      </c>
      <c r="C2844" s="224" t="s">
        <v>1255</v>
      </c>
      <c r="D2844" s="224" t="s">
        <v>801</v>
      </c>
      <c r="E2844" s="225">
        <v>0</v>
      </c>
    </row>
    <row r="2845" spans="1:5" x14ac:dyDescent="0.25">
      <c r="A2845" s="222">
        <v>3103060035</v>
      </c>
      <c r="B2845" s="222" t="s">
        <v>5116</v>
      </c>
      <c r="C2845" s="222" t="s">
        <v>1255</v>
      </c>
      <c r="D2845" s="222" t="s">
        <v>801</v>
      </c>
      <c r="E2845" s="223">
        <v>0</v>
      </c>
    </row>
    <row r="2846" spans="1:5" x14ac:dyDescent="0.25">
      <c r="A2846" s="224">
        <v>3103060036</v>
      </c>
      <c r="B2846" s="224" t="s">
        <v>4296</v>
      </c>
      <c r="C2846" s="224" t="s">
        <v>1255</v>
      </c>
      <c r="D2846" s="224" t="s">
        <v>801</v>
      </c>
      <c r="E2846" s="225">
        <v>0</v>
      </c>
    </row>
    <row r="2847" spans="1:5" x14ac:dyDescent="0.25">
      <c r="A2847" s="222">
        <v>3103060037</v>
      </c>
      <c r="B2847" s="222" t="s">
        <v>5117</v>
      </c>
      <c r="C2847" s="222" t="s">
        <v>1255</v>
      </c>
      <c r="D2847" s="222" t="s">
        <v>4297</v>
      </c>
      <c r="E2847" s="223">
        <v>0</v>
      </c>
    </row>
    <row r="2848" spans="1:5" x14ac:dyDescent="0.25">
      <c r="A2848" s="224">
        <v>3103060038</v>
      </c>
      <c r="B2848" s="224" t="s">
        <v>6319</v>
      </c>
      <c r="C2848" s="224" t="s">
        <v>1255</v>
      </c>
      <c r="D2848" s="224" t="s">
        <v>801</v>
      </c>
      <c r="E2848" s="225">
        <v>0</v>
      </c>
    </row>
    <row r="2849" spans="1:5" x14ac:dyDescent="0.25">
      <c r="A2849" s="222">
        <v>3103060039</v>
      </c>
      <c r="B2849" s="222" t="s">
        <v>10826</v>
      </c>
      <c r="C2849" s="222" t="s">
        <v>1255</v>
      </c>
      <c r="D2849" s="222" t="s">
        <v>811</v>
      </c>
      <c r="E2849" s="223">
        <v>0</v>
      </c>
    </row>
    <row r="2850" spans="1:5" x14ac:dyDescent="0.25">
      <c r="A2850" s="224">
        <v>3103060040</v>
      </c>
      <c r="B2850" s="224" t="s">
        <v>5118</v>
      </c>
      <c r="C2850" s="224" t="s">
        <v>1255</v>
      </c>
      <c r="D2850" s="224" t="s">
        <v>801</v>
      </c>
      <c r="E2850" s="225">
        <v>0</v>
      </c>
    </row>
    <row r="2851" spans="1:5" x14ac:dyDescent="0.25">
      <c r="A2851" s="222">
        <v>3103060041</v>
      </c>
      <c r="B2851" s="222" t="s">
        <v>5119</v>
      </c>
      <c r="C2851" s="222" t="s">
        <v>1255</v>
      </c>
      <c r="D2851" s="222" t="s">
        <v>801</v>
      </c>
      <c r="E2851" s="223">
        <v>0</v>
      </c>
    </row>
    <row r="2852" spans="1:5" x14ac:dyDescent="0.25">
      <c r="A2852" s="224">
        <v>3103060042</v>
      </c>
      <c r="B2852" s="224" t="s">
        <v>10133</v>
      </c>
      <c r="C2852" s="224" t="s">
        <v>1255</v>
      </c>
      <c r="D2852" s="224" t="s">
        <v>801</v>
      </c>
      <c r="E2852" s="225">
        <v>0</v>
      </c>
    </row>
    <row r="2853" spans="1:5" x14ac:dyDescent="0.25">
      <c r="A2853" s="222">
        <v>3103060043</v>
      </c>
      <c r="B2853" s="222" t="s">
        <v>5120</v>
      </c>
      <c r="C2853" s="222" t="s">
        <v>1255</v>
      </c>
      <c r="D2853" s="222" t="s">
        <v>801</v>
      </c>
      <c r="E2853" s="223">
        <v>0</v>
      </c>
    </row>
    <row r="2854" spans="1:5" x14ac:dyDescent="0.25">
      <c r="A2854" s="224">
        <v>3103060044</v>
      </c>
      <c r="B2854" s="224" t="s">
        <v>5121</v>
      </c>
      <c r="C2854" s="224" t="s">
        <v>1255</v>
      </c>
      <c r="D2854" s="224" t="s">
        <v>801</v>
      </c>
      <c r="E2854" s="225">
        <v>0</v>
      </c>
    </row>
    <row r="2855" spans="1:5" x14ac:dyDescent="0.25">
      <c r="A2855" s="222">
        <v>3103060045</v>
      </c>
      <c r="B2855" s="222" t="s">
        <v>5122</v>
      </c>
      <c r="C2855" s="222" t="s">
        <v>1255</v>
      </c>
      <c r="D2855" s="222" t="s">
        <v>801</v>
      </c>
      <c r="E2855" s="223">
        <v>0</v>
      </c>
    </row>
    <row r="2856" spans="1:5" x14ac:dyDescent="0.25">
      <c r="A2856" s="224">
        <v>3103060046</v>
      </c>
      <c r="B2856" s="224" t="s">
        <v>5123</v>
      </c>
      <c r="C2856" s="224" t="s">
        <v>1255</v>
      </c>
      <c r="D2856" s="224" t="s">
        <v>801</v>
      </c>
      <c r="E2856" s="225">
        <v>0</v>
      </c>
    </row>
    <row r="2857" spans="1:5" x14ac:dyDescent="0.25">
      <c r="A2857" s="222">
        <v>3103060047</v>
      </c>
      <c r="B2857" s="222" t="s">
        <v>5124</v>
      </c>
      <c r="C2857" s="222" t="s">
        <v>1255</v>
      </c>
      <c r="D2857" s="222" t="s">
        <v>801</v>
      </c>
      <c r="E2857" s="223">
        <v>0</v>
      </c>
    </row>
    <row r="2858" spans="1:5" x14ac:dyDescent="0.25">
      <c r="A2858" s="224">
        <v>3103060048</v>
      </c>
      <c r="B2858" s="224" t="s">
        <v>5125</v>
      </c>
      <c r="C2858" s="224" t="s">
        <v>1255</v>
      </c>
      <c r="D2858" s="224" t="s">
        <v>801</v>
      </c>
      <c r="E2858" s="225">
        <v>0</v>
      </c>
    </row>
    <row r="2859" spans="1:5" x14ac:dyDescent="0.25">
      <c r="A2859" s="222">
        <v>3103060049</v>
      </c>
      <c r="B2859" s="222" t="s">
        <v>5126</v>
      </c>
      <c r="C2859" s="222" t="s">
        <v>1255</v>
      </c>
      <c r="D2859" s="222" t="s">
        <v>801</v>
      </c>
      <c r="E2859" s="223">
        <v>0</v>
      </c>
    </row>
    <row r="2860" spans="1:5" x14ac:dyDescent="0.25">
      <c r="A2860" s="224">
        <v>3103060050</v>
      </c>
      <c r="B2860" s="224" t="s">
        <v>4202</v>
      </c>
      <c r="C2860" s="224" t="s">
        <v>1255</v>
      </c>
      <c r="D2860" s="224" t="s">
        <v>801</v>
      </c>
      <c r="E2860" s="225">
        <v>0</v>
      </c>
    </row>
    <row r="2861" spans="1:5" x14ac:dyDescent="0.25">
      <c r="A2861" s="222">
        <v>3103060051</v>
      </c>
      <c r="B2861" s="222" t="s">
        <v>12615</v>
      </c>
      <c r="C2861" s="222" t="s">
        <v>1255</v>
      </c>
      <c r="D2861" s="222" t="s">
        <v>801</v>
      </c>
      <c r="E2861" s="223">
        <v>0</v>
      </c>
    </row>
    <row r="2862" spans="1:5" x14ac:dyDescent="0.25">
      <c r="A2862" s="224">
        <v>3103060052</v>
      </c>
      <c r="B2862" s="224" t="s">
        <v>5127</v>
      </c>
      <c r="C2862" s="224" t="s">
        <v>1255</v>
      </c>
      <c r="D2862" s="224" t="s">
        <v>801</v>
      </c>
      <c r="E2862" s="225">
        <v>0</v>
      </c>
    </row>
    <row r="2863" spans="1:5" x14ac:dyDescent="0.25">
      <c r="A2863" s="222">
        <v>3103060053</v>
      </c>
      <c r="B2863" s="222" t="s">
        <v>5128</v>
      </c>
      <c r="C2863" s="222" t="s">
        <v>1255</v>
      </c>
      <c r="D2863" s="222" t="s">
        <v>801</v>
      </c>
      <c r="E2863" s="223">
        <v>0</v>
      </c>
    </row>
    <row r="2864" spans="1:5" x14ac:dyDescent="0.25">
      <c r="A2864" s="224">
        <v>3103060054</v>
      </c>
      <c r="B2864" s="224" t="s">
        <v>5129</v>
      </c>
      <c r="C2864" s="224" t="s">
        <v>1255</v>
      </c>
      <c r="D2864" s="224" t="s">
        <v>801</v>
      </c>
      <c r="E2864" s="225">
        <v>0</v>
      </c>
    </row>
    <row r="2865" spans="1:5" x14ac:dyDescent="0.25">
      <c r="A2865" s="222">
        <v>3103060055</v>
      </c>
      <c r="B2865" s="222" t="s">
        <v>5130</v>
      </c>
      <c r="C2865" s="222" t="s">
        <v>1255</v>
      </c>
      <c r="D2865" s="222" t="s">
        <v>801</v>
      </c>
      <c r="E2865" s="223">
        <v>0</v>
      </c>
    </row>
    <row r="2866" spans="1:5" x14ac:dyDescent="0.25">
      <c r="A2866" s="224">
        <v>3103060056</v>
      </c>
      <c r="B2866" s="224" t="s">
        <v>5131</v>
      </c>
      <c r="C2866" s="224" t="s">
        <v>1255</v>
      </c>
      <c r="D2866" s="224" t="s">
        <v>801</v>
      </c>
      <c r="E2866" s="225">
        <v>0</v>
      </c>
    </row>
    <row r="2867" spans="1:5" x14ac:dyDescent="0.25">
      <c r="A2867" s="222">
        <v>3103060057</v>
      </c>
      <c r="B2867" s="222" t="s">
        <v>5579</v>
      </c>
      <c r="C2867" s="222" t="s">
        <v>1255</v>
      </c>
      <c r="D2867" s="222" t="s">
        <v>801</v>
      </c>
      <c r="E2867" s="223">
        <v>0</v>
      </c>
    </row>
    <row r="2868" spans="1:5" x14ac:dyDescent="0.25">
      <c r="A2868" s="224">
        <v>3103060058</v>
      </c>
      <c r="B2868" s="224" t="s">
        <v>5132</v>
      </c>
      <c r="C2868" s="224" t="s">
        <v>1255</v>
      </c>
      <c r="D2868" s="224" t="s">
        <v>801</v>
      </c>
      <c r="E2868" s="225">
        <v>0</v>
      </c>
    </row>
    <row r="2869" spans="1:5" x14ac:dyDescent="0.25">
      <c r="A2869" s="222">
        <v>3103060059</v>
      </c>
      <c r="B2869" s="222" t="s">
        <v>6320</v>
      </c>
      <c r="C2869" s="222" t="s">
        <v>1255</v>
      </c>
      <c r="D2869" s="222" t="s">
        <v>801</v>
      </c>
      <c r="E2869" s="223">
        <v>0</v>
      </c>
    </row>
    <row r="2870" spans="1:5" x14ac:dyDescent="0.25">
      <c r="A2870" s="224">
        <v>3103060060</v>
      </c>
      <c r="B2870" s="224" t="s">
        <v>7551</v>
      </c>
      <c r="C2870" s="224" t="s">
        <v>1255</v>
      </c>
      <c r="D2870" s="224" t="s">
        <v>801</v>
      </c>
      <c r="E2870" s="225">
        <v>0</v>
      </c>
    </row>
    <row r="2871" spans="1:5" x14ac:dyDescent="0.25">
      <c r="A2871" s="222">
        <v>3103060061</v>
      </c>
      <c r="B2871" s="222" t="s">
        <v>7552</v>
      </c>
      <c r="C2871" s="222" t="s">
        <v>1255</v>
      </c>
      <c r="D2871" s="222" t="s">
        <v>801</v>
      </c>
      <c r="E2871" s="223">
        <v>0</v>
      </c>
    </row>
    <row r="2872" spans="1:5" x14ac:dyDescent="0.25">
      <c r="A2872" s="224">
        <v>3103060062</v>
      </c>
      <c r="B2872" s="224" t="s">
        <v>7553</v>
      </c>
      <c r="C2872" s="224" t="s">
        <v>1255</v>
      </c>
      <c r="D2872" s="224" t="s">
        <v>801</v>
      </c>
      <c r="E2872" s="225">
        <v>0</v>
      </c>
    </row>
    <row r="2873" spans="1:5" x14ac:dyDescent="0.25">
      <c r="A2873" s="222">
        <v>3103060063</v>
      </c>
      <c r="B2873" s="222" t="s">
        <v>9593</v>
      </c>
      <c r="C2873" s="222" t="s">
        <v>1255</v>
      </c>
      <c r="D2873" s="222" t="s">
        <v>801</v>
      </c>
      <c r="E2873" s="223">
        <v>0</v>
      </c>
    </row>
    <row r="2874" spans="1:5" x14ac:dyDescent="0.25">
      <c r="A2874" s="224">
        <v>3103060064</v>
      </c>
      <c r="B2874" s="224" t="s">
        <v>7972</v>
      </c>
      <c r="C2874" s="224" t="s">
        <v>1255</v>
      </c>
      <c r="D2874" s="224" t="s">
        <v>2443</v>
      </c>
      <c r="E2874" s="225">
        <v>0</v>
      </c>
    </row>
    <row r="2875" spans="1:5" x14ac:dyDescent="0.25">
      <c r="A2875" s="222">
        <v>3103060065</v>
      </c>
      <c r="B2875" s="222" t="s">
        <v>7554</v>
      </c>
      <c r="C2875" s="222" t="s">
        <v>1255</v>
      </c>
      <c r="D2875" s="222" t="s">
        <v>801</v>
      </c>
      <c r="E2875" s="223">
        <v>0</v>
      </c>
    </row>
    <row r="2876" spans="1:5" x14ac:dyDescent="0.25">
      <c r="A2876" s="224">
        <v>3103060066</v>
      </c>
      <c r="B2876" s="224" t="s">
        <v>7555</v>
      </c>
      <c r="C2876" s="224" t="s">
        <v>1255</v>
      </c>
      <c r="D2876" s="224" t="s">
        <v>801</v>
      </c>
      <c r="E2876" s="225">
        <v>0</v>
      </c>
    </row>
    <row r="2877" spans="1:5" x14ac:dyDescent="0.25">
      <c r="A2877" s="222">
        <v>3103060067</v>
      </c>
      <c r="B2877" s="222" t="s">
        <v>7955</v>
      </c>
      <c r="C2877" s="222" t="s">
        <v>1255</v>
      </c>
      <c r="D2877" s="222" t="s">
        <v>801</v>
      </c>
      <c r="E2877" s="223">
        <v>0</v>
      </c>
    </row>
    <row r="2878" spans="1:5" x14ac:dyDescent="0.25">
      <c r="A2878" s="224">
        <v>3103060068</v>
      </c>
      <c r="B2878" s="224" t="s">
        <v>7349</v>
      </c>
      <c r="C2878" s="224" t="s">
        <v>1255</v>
      </c>
      <c r="D2878" s="224" t="s">
        <v>801</v>
      </c>
      <c r="E2878" s="225">
        <v>0</v>
      </c>
    </row>
    <row r="2879" spans="1:5" x14ac:dyDescent="0.25">
      <c r="A2879" s="222">
        <v>3103060069</v>
      </c>
      <c r="B2879" s="222" t="s">
        <v>8496</v>
      </c>
      <c r="C2879" s="222" t="s">
        <v>1255</v>
      </c>
      <c r="D2879" s="222" t="s">
        <v>801</v>
      </c>
      <c r="E2879" s="223">
        <v>0</v>
      </c>
    </row>
    <row r="2880" spans="1:5" x14ac:dyDescent="0.25">
      <c r="A2880" s="224">
        <v>3103060070</v>
      </c>
      <c r="B2880" s="224" t="s">
        <v>8497</v>
      </c>
      <c r="C2880" s="224" t="s">
        <v>1255</v>
      </c>
      <c r="D2880" s="224" t="s">
        <v>801</v>
      </c>
      <c r="E2880" s="225">
        <v>0</v>
      </c>
    </row>
    <row r="2881" spans="1:5" x14ac:dyDescent="0.25">
      <c r="A2881" s="222">
        <v>3103060071</v>
      </c>
      <c r="B2881" s="222" t="s">
        <v>8498</v>
      </c>
      <c r="C2881" s="222" t="s">
        <v>1255</v>
      </c>
      <c r="D2881" s="222" t="s">
        <v>801</v>
      </c>
      <c r="E2881" s="223">
        <v>0</v>
      </c>
    </row>
    <row r="2882" spans="1:5" x14ac:dyDescent="0.25">
      <c r="A2882" s="224">
        <v>3103060072</v>
      </c>
      <c r="B2882" s="224" t="s">
        <v>8499</v>
      </c>
      <c r="C2882" s="224" t="s">
        <v>1255</v>
      </c>
      <c r="D2882" s="224" t="s">
        <v>801</v>
      </c>
      <c r="E2882" s="225">
        <v>0</v>
      </c>
    </row>
    <row r="2883" spans="1:5" x14ac:dyDescent="0.25">
      <c r="A2883" s="222">
        <v>3103060073</v>
      </c>
      <c r="B2883" s="222" t="s">
        <v>8500</v>
      </c>
      <c r="C2883" s="222" t="s">
        <v>1255</v>
      </c>
      <c r="D2883" s="222" t="s">
        <v>801</v>
      </c>
      <c r="E2883" s="223">
        <v>0</v>
      </c>
    </row>
    <row r="2884" spans="1:5" x14ac:dyDescent="0.25">
      <c r="A2884" s="224">
        <v>3103060074</v>
      </c>
      <c r="B2884" s="224" t="s">
        <v>8501</v>
      </c>
      <c r="C2884" s="224" t="s">
        <v>1255</v>
      </c>
      <c r="D2884" s="224" t="s">
        <v>801</v>
      </c>
      <c r="E2884" s="225">
        <v>0</v>
      </c>
    </row>
    <row r="2885" spans="1:5" x14ac:dyDescent="0.25">
      <c r="A2885" s="222">
        <v>3103060075</v>
      </c>
      <c r="B2885" s="222" t="s">
        <v>8502</v>
      </c>
      <c r="C2885" s="222" t="s">
        <v>1255</v>
      </c>
      <c r="D2885" s="222" t="s">
        <v>801</v>
      </c>
      <c r="E2885" s="223">
        <v>0</v>
      </c>
    </row>
    <row r="2886" spans="1:5" x14ac:dyDescent="0.25">
      <c r="A2886" s="224">
        <v>3103060076</v>
      </c>
      <c r="B2886" s="224" t="s">
        <v>7995</v>
      </c>
      <c r="C2886" s="224" t="s">
        <v>1255</v>
      </c>
      <c r="D2886" s="224" t="s">
        <v>801</v>
      </c>
      <c r="E2886" s="225">
        <v>0</v>
      </c>
    </row>
    <row r="2887" spans="1:5" x14ac:dyDescent="0.25">
      <c r="A2887" s="222">
        <v>3103060077</v>
      </c>
      <c r="B2887" s="222" t="s">
        <v>7996</v>
      </c>
      <c r="C2887" s="222" t="s">
        <v>1255</v>
      </c>
      <c r="D2887" s="222" t="s">
        <v>811</v>
      </c>
      <c r="E2887" s="223">
        <v>0</v>
      </c>
    </row>
    <row r="2888" spans="1:5" x14ac:dyDescent="0.25">
      <c r="A2888" s="224">
        <v>3103060078</v>
      </c>
      <c r="B2888" s="224" t="s">
        <v>7997</v>
      </c>
      <c r="C2888" s="224" t="s">
        <v>1255</v>
      </c>
      <c r="D2888" s="224" t="s">
        <v>801</v>
      </c>
      <c r="E2888" s="225">
        <v>0</v>
      </c>
    </row>
    <row r="2889" spans="1:5" x14ac:dyDescent="0.25">
      <c r="A2889" s="222">
        <v>3103060079</v>
      </c>
      <c r="B2889" s="222" t="s">
        <v>7998</v>
      </c>
      <c r="C2889" s="222" t="s">
        <v>1255</v>
      </c>
      <c r="D2889" s="222" t="s">
        <v>801</v>
      </c>
      <c r="E2889" s="223">
        <v>0</v>
      </c>
    </row>
    <row r="2890" spans="1:5" x14ac:dyDescent="0.25">
      <c r="A2890" s="224">
        <v>3103060080</v>
      </c>
      <c r="B2890" s="224" t="s">
        <v>7999</v>
      </c>
      <c r="C2890" s="224" t="s">
        <v>1255</v>
      </c>
      <c r="D2890" s="224" t="s">
        <v>801</v>
      </c>
      <c r="E2890" s="225">
        <v>0</v>
      </c>
    </row>
    <row r="2891" spans="1:5" x14ac:dyDescent="0.25">
      <c r="A2891" s="222">
        <v>3103060081</v>
      </c>
      <c r="B2891" s="222" t="s">
        <v>8000</v>
      </c>
      <c r="C2891" s="222" t="s">
        <v>1255</v>
      </c>
      <c r="D2891" s="222" t="s">
        <v>801</v>
      </c>
      <c r="E2891" s="223">
        <v>0</v>
      </c>
    </row>
    <row r="2892" spans="1:5" x14ac:dyDescent="0.25">
      <c r="A2892" s="224">
        <v>3103060082</v>
      </c>
      <c r="B2892" s="224" t="s">
        <v>8082</v>
      </c>
      <c r="C2892" s="224" t="s">
        <v>1255</v>
      </c>
      <c r="D2892" s="224" t="s">
        <v>801</v>
      </c>
      <c r="E2892" s="225">
        <v>0</v>
      </c>
    </row>
    <row r="2893" spans="1:5" x14ac:dyDescent="0.25">
      <c r="A2893" s="222">
        <v>3103060083</v>
      </c>
      <c r="B2893" s="222" t="s">
        <v>8083</v>
      </c>
      <c r="C2893" s="222" t="s">
        <v>1255</v>
      </c>
      <c r="D2893" s="222" t="s">
        <v>801</v>
      </c>
      <c r="E2893" s="223">
        <v>0</v>
      </c>
    </row>
    <row r="2894" spans="1:5" x14ac:dyDescent="0.25">
      <c r="A2894" s="224">
        <v>3103060084</v>
      </c>
      <c r="B2894" s="224" t="s">
        <v>8084</v>
      </c>
      <c r="C2894" s="224" t="s">
        <v>1255</v>
      </c>
      <c r="D2894" s="224" t="s">
        <v>801</v>
      </c>
      <c r="E2894" s="225">
        <v>0</v>
      </c>
    </row>
    <row r="2895" spans="1:5" x14ac:dyDescent="0.25">
      <c r="A2895" s="222">
        <v>3103060085</v>
      </c>
      <c r="B2895" s="222" t="s">
        <v>8503</v>
      </c>
      <c r="C2895" s="222" t="s">
        <v>1255</v>
      </c>
      <c r="D2895" s="222" t="s">
        <v>2443</v>
      </c>
      <c r="E2895" s="223">
        <v>0</v>
      </c>
    </row>
    <row r="2896" spans="1:5" x14ac:dyDescent="0.25">
      <c r="A2896" s="224">
        <v>3103060086</v>
      </c>
      <c r="B2896" s="224" t="s">
        <v>8504</v>
      </c>
      <c r="C2896" s="224" t="s">
        <v>1255</v>
      </c>
      <c r="D2896" s="224" t="s">
        <v>801</v>
      </c>
      <c r="E2896" s="225">
        <v>0</v>
      </c>
    </row>
    <row r="2897" spans="1:5" x14ac:dyDescent="0.25">
      <c r="A2897" s="222">
        <v>3103060087</v>
      </c>
      <c r="B2897" s="222" t="s">
        <v>8505</v>
      </c>
      <c r="C2897" s="222" t="s">
        <v>1255</v>
      </c>
      <c r="D2897" s="222" t="s">
        <v>801</v>
      </c>
      <c r="E2897" s="223">
        <v>0</v>
      </c>
    </row>
    <row r="2898" spans="1:5" x14ac:dyDescent="0.25">
      <c r="A2898" s="224">
        <v>3103060088</v>
      </c>
      <c r="B2898" s="224" t="s">
        <v>10134</v>
      </c>
      <c r="C2898" s="224" t="s">
        <v>1255</v>
      </c>
      <c r="D2898" s="224" t="s">
        <v>801</v>
      </c>
      <c r="E2898" s="225">
        <v>0</v>
      </c>
    </row>
    <row r="2899" spans="1:5" x14ac:dyDescent="0.25">
      <c r="A2899" s="222">
        <v>3103060089</v>
      </c>
      <c r="B2899" s="222" t="s">
        <v>9853</v>
      </c>
      <c r="C2899" s="222" t="s">
        <v>1255</v>
      </c>
      <c r="D2899" s="222" t="s">
        <v>801</v>
      </c>
      <c r="E2899" s="223">
        <v>0</v>
      </c>
    </row>
    <row r="2900" spans="1:5" x14ac:dyDescent="0.25">
      <c r="A2900" s="224">
        <v>3103060090</v>
      </c>
      <c r="B2900" s="224" t="s">
        <v>10135</v>
      </c>
      <c r="C2900" s="224" t="s">
        <v>1255</v>
      </c>
      <c r="D2900" s="224" t="s">
        <v>801</v>
      </c>
      <c r="E2900" s="225">
        <v>0</v>
      </c>
    </row>
    <row r="2901" spans="1:5" x14ac:dyDescent="0.25">
      <c r="A2901" s="222">
        <v>3103060091</v>
      </c>
      <c r="B2901" s="222" t="s">
        <v>10136</v>
      </c>
      <c r="C2901" s="222" t="s">
        <v>1255</v>
      </c>
      <c r="D2901" s="222" t="s">
        <v>801</v>
      </c>
      <c r="E2901" s="223">
        <v>0</v>
      </c>
    </row>
    <row r="2902" spans="1:5" x14ac:dyDescent="0.25">
      <c r="A2902" s="224">
        <v>3103060092</v>
      </c>
      <c r="B2902" s="224" t="s">
        <v>10137</v>
      </c>
      <c r="C2902" s="224" t="s">
        <v>1255</v>
      </c>
      <c r="D2902" s="224" t="s">
        <v>801</v>
      </c>
      <c r="E2902" s="225">
        <v>0</v>
      </c>
    </row>
    <row r="2903" spans="1:5" x14ac:dyDescent="0.25">
      <c r="A2903" s="222">
        <v>3103060093</v>
      </c>
      <c r="B2903" s="222" t="s">
        <v>10138</v>
      </c>
      <c r="C2903" s="222" t="s">
        <v>1255</v>
      </c>
      <c r="D2903" s="222" t="s">
        <v>801</v>
      </c>
      <c r="E2903" s="223">
        <v>0</v>
      </c>
    </row>
    <row r="2904" spans="1:5" x14ac:dyDescent="0.25">
      <c r="A2904" s="224">
        <v>3103060094</v>
      </c>
      <c r="B2904" s="224" t="s">
        <v>9594</v>
      </c>
      <c r="C2904" s="224" t="s">
        <v>1255</v>
      </c>
      <c r="D2904" s="224" t="s">
        <v>801</v>
      </c>
      <c r="E2904" s="225">
        <v>0</v>
      </c>
    </row>
    <row r="2905" spans="1:5" x14ac:dyDescent="0.25">
      <c r="A2905" s="222">
        <v>3103060095</v>
      </c>
      <c r="B2905" s="222" t="s">
        <v>10139</v>
      </c>
      <c r="C2905" s="222" t="s">
        <v>1255</v>
      </c>
      <c r="D2905" s="222" t="s">
        <v>2376</v>
      </c>
      <c r="E2905" s="223">
        <v>0</v>
      </c>
    </row>
    <row r="2906" spans="1:5" x14ac:dyDescent="0.25">
      <c r="A2906" s="224">
        <v>3103060096</v>
      </c>
      <c r="B2906" s="224" t="s">
        <v>10140</v>
      </c>
      <c r="C2906" s="224" t="s">
        <v>1255</v>
      </c>
      <c r="D2906" s="224" t="s">
        <v>811</v>
      </c>
      <c r="E2906" s="225">
        <v>0</v>
      </c>
    </row>
    <row r="2907" spans="1:5" x14ac:dyDescent="0.25">
      <c r="A2907" s="222">
        <v>3103060097</v>
      </c>
      <c r="B2907" s="222" t="s">
        <v>10141</v>
      </c>
      <c r="C2907" s="222" t="s">
        <v>1255</v>
      </c>
      <c r="D2907" s="222" t="s">
        <v>801</v>
      </c>
      <c r="E2907" s="223">
        <v>0</v>
      </c>
    </row>
    <row r="2908" spans="1:5" x14ac:dyDescent="0.25">
      <c r="A2908" s="224">
        <v>3103060098</v>
      </c>
      <c r="B2908" s="224" t="s">
        <v>9402</v>
      </c>
      <c r="C2908" s="224" t="s">
        <v>1255</v>
      </c>
      <c r="D2908" s="224" t="s">
        <v>801</v>
      </c>
      <c r="E2908" s="225">
        <v>0</v>
      </c>
    </row>
    <row r="2909" spans="1:5" x14ac:dyDescent="0.25">
      <c r="A2909" s="222">
        <v>3103060099</v>
      </c>
      <c r="B2909" s="222" t="s">
        <v>10142</v>
      </c>
      <c r="C2909" s="222" t="s">
        <v>1255</v>
      </c>
      <c r="D2909" s="222" t="s">
        <v>801</v>
      </c>
      <c r="E2909" s="223">
        <v>0</v>
      </c>
    </row>
    <row r="2910" spans="1:5" x14ac:dyDescent="0.25">
      <c r="A2910" s="224">
        <v>3103060100</v>
      </c>
      <c r="B2910" s="224" t="s">
        <v>10143</v>
      </c>
      <c r="C2910" s="224" t="s">
        <v>1255</v>
      </c>
      <c r="D2910" s="224" t="s">
        <v>811</v>
      </c>
      <c r="E2910" s="225">
        <v>0</v>
      </c>
    </row>
    <row r="2911" spans="1:5" x14ac:dyDescent="0.25">
      <c r="A2911" s="222">
        <v>3103060101</v>
      </c>
      <c r="B2911" s="222" t="s">
        <v>10144</v>
      </c>
      <c r="C2911" s="222" t="s">
        <v>1255</v>
      </c>
      <c r="D2911" s="222" t="s">
        <v>811</v>
      </c>
      <c r="E2911" s="223">
        <v>0</v>
      </c>
    </row>
    <row r="2912" spans="1:5" x14ac:dyDescent="0.25">
      <c r="A2912" s="224">
        <v>3103060102</v>
      </c>
      <c r="B2912" s="224" t="s">
        <v>10145</v>
      </c>
      <c r="C2912" s="224" t="s">
        <v>1255</v>
      </c>
      <c r="D2912" s="224" t="s">
        <v>811</v>
      </c>
      <c r="E2912" s="225">
        <v>0</v>
      </c>
    </row>
    <row r="2913" spans="1:5" x14ac:dyDescent="0.25">
      <c r="A2913" s="222">
        <v>3103060103</v>
      </c>
      <c r="B2913" s="222" t="s">
        <v>10146</v>
      </c>
      <c r="C2913" s="222" t="s">
        <v>1255</v>
      </c>
      <c r="D2913" s="222" t="s">
        <v>801</v>
      </c>
      <c r="E2913" s="223">
        <v>0</v>
      </c>
    </row>
    <row r="2914" spans="1:5" x14ac:dyDescent="0.25">
      <c r="A2914" s="224">
        <v>3103060104</v>
      </c>
      <c r="B2914" s="224" t="s">
        <v>10147</v>
      </c>
      <c r="C2914" s="224" t="s">
        <v>1255</v>
      </c>
      <c r="D2914" s="224" t="s">
        <v>801</v>
      </c>
      <c r="E2914" s="225">
        <v>0</v>
      </c>
    </row>
    <row r="2915" spans="1:5" x14ac:dyDescent="0.25">
      <c r="A2915" s="222">
        <v>3103060105</v>
      </c>
      <c r="B2915" s="222" t="s">
        <v>9595</v>
      </c>
      <c r="C2915" s="222" t="s">
        <v>1255</v>
      </c>
      <c r="D2915" s="222" t="s">
        <v>801</v>
      </c>
      <c r="E2915" s="223">
        <v>0</v>
      </c>
    </row>
    <row r="2916" spans="1:5" x14ac:dyDescent="0.25">
      <c r="A2916" s="224">
        <v>3103060106</v>
      </c>
      <c r="B2916" s="224" t="s">
        <v>9596</v>
      </c>
      <c r="C2916" s="224" t="s">
        <v>1255</v>
      </c>
      <c r="D2916" s="224" t="s">
        <v>801</v>
      </c>
      <c r="E2916" s="225">
        <v>0</v>
      </c>
    </row>
    <row r="2917" spans="1:5" x14ac:dyDescent="0.25">
      <c r="A2917" s="222">
        <v>3103060107</v>
      </c>
      <c r="B2917" s="222" t="s">
        <v>10148</v>
      </c>
      <c r="C2917" s="222" t="s">
        <v>1255</v>
      </c>
      <c r="D2917" s="222" t="s">
        <v>801</v>
      </c>
      <c r="E2917" s="223">
        <v>0</v>
      </c>
    </row>
    <row r="2918" spans="1:5" x14ac:dyDescent="0.25">
      <c r="A2918" s="224">
        <v>3103060108</v>
      </c>
      <c r="B2918" s="224" t="s">
        <v>10149</v>
      </c>
      <c r="C2918" s="224" t="s">
        <v>1255</v>
      </c>
      <c r="D2918" s="224" t="s">
        <v>801</v>
      </c>
      <c r="E2918" s="225">
        <v>0</v>
      </c>
    </row>
    <row r="2919" spans="1:5" x14ac:dyDescent="0.25">
      <c r="A2919" s="222">
        <v>3103060109</v>
      </c>
      <c r="B2919" s="222" t="s">
        <v>13111</v>
      </c>
      <c r="C2919" s="222" t="s">
        <v>1255</v>
      </c>
      <c r="D2919" s="222" t="s">
        <v>801</v>
      </c>
      <c r="E2919" s="223">
        <v>0</v>
      </c>
    </row>
    <row r="2920" spans="1:5" x14ac:dyDescent="0.25">
      <c r="A2920" s="224">
        <v>3103060110</v>
      </c>
      <c r="B2920" s="224" t="s">
        <v>12616</v>
      </c>
      <c r="C2920" s="224" t="s">
        <v>1255</v>
      </c>
      <c r="D2920" s="224" t="s">
        <v>801</v>
      </c>
      <c r="E2920" s="225">
        <v>0</v>
      </c>
    </row>
    <row r="2921" spans="1:5" x14ac:dyDescent="0.25">
      <c r="A2921" s="222">
        <v>3103060111</v>
      </c>
      <c r="B2921" s="222" t="s">
        <v>13112</v>
      </c>
      <c r="C2921" s="222" t="s">
        <v>1255</v>
      </c>
      <c r="D2921" s="222" t="s">
        <v>801</v>
      </c>
      <c r="E2921" s="223">
        <v>0</v>
      </c>
    </row>
    <row r="2922" spans="1:5" x14ac:dyDescent="0.25">
      <c r="A2922" s="224">
        <v>3103070001</v>
      </c>
      <c r="B2922" s="224" t="s">
        <v>5580</v>
      </c>
      <c r="C2922" s="224" t="s">
        <v>1255</v>
      </c>
      <c r="D2922" s="224" t="s">
        <v>801</v>
      </c>
      <c r="E2922" s="225">
        <v>0</v>
      </c>
    </row>
    <row r="2923" spans="1:5" x14ac:dyDescent="0.25">
      <c r="A2923" s="222">
        <v>3103070002</v>
      </c>
      <c r="B2923" s="222" t="s">
        <v>5581</v>
      </c>
      <c r="C2923" s="222" t="s">
        <v>1255</v>
      </c>
      <c r="D2923" s="222" t="s">
        <v>2414</v>
      </c>
      <c r="E2923" s="223">
        <v>0</v>
      </c>
    </row>
    <row r="2924" spans="1:5" x14ac:dyDescent="0.25">
      <c r="A2924" s="224">
        <v>3103070003</v>
      </c>
      <c r="B2924" s="224" t="s">
        <v>10150</v>
      </c>
      <c r="C2924" s="224" t="s">
        <v>1255</v>
      </c>
      <c r="D2924" s="224" t="s">
        <v>2327</v>
      </c>
      <c r="E2924" s="225">
        <v>0</v>
      </c>
    </row>
    <row r="2925" spans="1:5" x14ac:dyDescent="0.25">
      <c r="A2925" s="222">
        <v>3103070004</v>
      </c>
      <c r="B2925" s="222" t="s">
        <v>5581</v>
      </c>
      <c r="C2925" s="222" t="s">
        <v>1255</v>
      </c>
      <c r="D2925" s="222" t="s">
        <v>2414</v>
      </c>
      <c r="E2925" s="223">
        <v>0</v>
      </c>
    </row>
    <row r="2926" spans="1:5" x14ac:dyDescent="0.25">
      <c r="A2926" s="224">
        <v>3103070005</v>
      </c>
      <c r="B2926" s="224" t="s">
        <v>2415</v>
      </c>
      <c r="C2926" s="224" t="s">
        <v>1255</v>
      </c>
      <c r="D2926" s="224" t="s">
        <v>2327</v>
      </c>
      <c r="E2926" s="225">
        <v>0</v>
      </c>
    </row>
    <row r="2927" spans="1:5" x14ac:dyDescent="0.25">
      <c r="A2927" s="222">
        <v>3103070006</v>
      </c>
      <c r="B2927" s="222" t="s">
        <v>6321</v>
      </c>
      <c r="C2927" s="222" t="s">
        <v>1255</v>
      </c>
      <c r="D2927" s="222" t="s">
        <v>2327</v>
      </c>
      <c r="E2927" s="223">
        <v>0</v>
      </c>
    </row>
    <row r="2928" spans="1:5" x14ac:dyDescent="0.25">
      <c r="A2928" s="224">
        <v>3103070007</v>
      </c>
      <c r="B2928" s="224" t="s">
        <v>6322</v>
      </c>
      <c r="C2928" s="224" t="s">
        <v>1255</v>
      </c>
      <c r="D2928" s="224" t="s">
        <v>2327</v>
      </c>
      <c r="E2928" s="225">
        <v>0</v>
      </c>
    </row>
    <row r="2929" spans="1:5" x14ac:dyDescent="0.25">
      <c r="A2929" s="222">
        <v>3103070008</v>
      </c>
      <c r="B2929" s="222" t="s">
        <v>8168</v>
      </c>
      <c r="C2929" s="222" t="s">
        <v>1255</v>
      </c>
      <c r="D2929" s="222" t="s">
        <v>2327</v>
      </c>
      <c r="E2929" s="223">
        <v>0</v>
      </c>
    </row>
    <row r="2930" spans="1:5" x14ac:dyDescent="0.25">
      <c r="A2930" s="224">
        <v>3103070009</v>
      </c>
      <c r="B2930" s="224" t="s">
        <v>12617</v>
      </c>
      <c r="C2930" s="224" t="s">
        <v>1255</v>
      </c>
      <c r="D2930" s="224" t="s">
        <v>2327</v>
      </c>
      <c r="E2930" s="225">
        <v>0</v>
      </c>
    </row>
    <row r="2931" spans="1:5" x14ac:dyDescent="0.25">
      <c r="A2931" s="222">
        <v>3103070010</v>
      </c>
      <c r="B2931" s="222" t="s">
        <v>5583</v>
      </c>
      <c r="C2931" s="222" t="s">
        <v>1255</v>
      </c>
      <c r="D2931" s="222" t="s">
        <v>2327</v>
      </c>
      <c r="E2931" s="223">
        <v>0</v>
      </c>
    </row>
    <row r="2932" spans="1:5" x14ac:dyDescent="0.25">
      <c r="A2932" s="224">
        <v>3103070011</v>
      </c>
      <c r="B2932" s="224" t="s">
        <v>2416</v>
      </c>
      <c r="C2932" s="224" t="s">
        <v>1255</v>
      </c>
      <c r="D2932" s="224" t="s">
        <v>2327</v>
      </c>
      <c r="E2932" s="225">
        <v>0</v>
      </c>
    </row>
    <row r="2933" spans="1:5" x14ac:dyDescent="0.25">
      <c r="A2933" s="222">
        <v>3103070012</v>
      </c>
      <c r="B2933" s="222" t="s">
        <v>5584</v>
      </c>
      <c r="C2933" s="222" t="s">
        <v>1255</v>
      </c>
      <c r="D2933" s="222" t="s">
        <v>801</v>
      </c>
      <c r="E2933" s="223">
        <v>0</v>
      </c>
    </row>
    <row r="2934" spans="1:5" x14ac:dyDescent="0.25">
      <c r="A2934" s="224">
        <v>3103070013</v>
      </c>
      <c r="B2934" s="224" t="s">
        <v>10151</v>
      </c>
      <c r="C2934" s="224" t="s">
        <v>1255</v>
      </c>
      <c r="D2934" s="224" t="s">
        <v>2327</v>
      </c>
      <c r="E2934" s="225">
        <v>0</v>
      </c>
    </row>
    <row r="2935" spans="1:5" x14ac:dyDescent="0.25">
      <c r="A2935" s="222">
        <v>3103070014</v>
      </c>
      <c r="B2935" s="222" t="s">
        <v>5585</v>
      </c>
      <c r="C2935" s="222" t="s">
        <v>1255</v>
      </c>
      <c r="D2935" s="222" t="s">
        <v>2414</v>
      </c>
      <c r="E2935" s="223">
        <v>0</v>
      </c>
    </row>
    <row r="2936" spans="1:5" x14ac:dyDescent="0.25">
      <c r="A2936" s="224">
        <v>3103070015</v>
      </c>
      <c r="B2936" s="224" t="s">
        <v>5586</v>
      </c>
      <c r="C2936" s="224" t="s">
        <v>1255</v>
      </c>
      <c r="D2936" s="224" t="s">
        <v>1226</v>
      </c>
      <c r="E2936" s="225">
        <v>0</v>
      </c>
    </row>
    <row r="2937" spans="1:5" x14ac:dyDescent="0.25">
      <c r="A2937" s="222">
        <v>3103070016</v>
      </c>
      <c r="B2937" s="222" t="s">
        <v>5582</v>
      </c>
      <c r="C2937" s="222" t="s">
        <v>1255</v>
      </c>
      <c r="D2937" s="222" t="s">
        <v>2327</v>
      </c>
      <c r="E2937" s="223">
        <v>0</v>
      </c>
    </row>
    <row r="2938" spans="1:5" x14ac:dyDescent="0.25">
      <c r="A2938" s="224">
        <v>3103070017</v>
      </c>
      <c r="B2938" s="224" t="s">
        <v>2417</v>
      </c>
      <c r="C2938" s="224" t="s">
        <v>1255</v>
      </c>
      <c r="D2938" s="224" t="s">
        <v>2327</v>
      </c>
      <c r="E2938" s="225">
        <v>0</v>
      </c>
    </row>
    <row r="2939" spans="1:5" x14ac:dyDescent="0.25">
      <c r="A2939" s="222">
        <v>3103070018</v>
      </c>
      <c r="B2939" s="222" t="s">
        <v>2418</v>
      </c>
      <c r="C2939" s="222" t="s">
        <v>1255</v>
      </c>
      <c r="D2939" s="222" t="s">
        <v>2327</v>
      </c>
      <c r="E2939" s="223">
        <v>0</v>
      </c>
    </row>
    <row r="2940" spans="1:5" x14ac:dyDescent="0.25">
      <c r="A2940" s="224">
        <v>3103070019</v>
      </c>
      <c r="B2940" s="224" t="s">
        <v>2419</v>
      </c>
      <c r="C2940" s="224" t="s">
        <v>1255</v>
      </c>
      <c r="D2940" s="224" t="s">
        <v>801</v>
      </c>
      <c r="E2940" s="225">
        <v>0</v>
      </c>
    </row>
    <row r="2941" spans="1:5" x14ac:dyDescent="0.25">
      <c r="A2941" s="222">
        <v>3103070020</v>
      </c>
      <c r="B2941" s="222" t="s">
        <v>2420</v>
      </c>
      <c r="C2941" s="222" t="s">
        <v>1255</v>
      </c>
      <c r="D2941" s="222" t="s">
        <v>2327</v>
      </c>
      <c r="E2941" s="223">
        <v>0</v>
      </c>
    </row>
    <row r="2942" spans="1:5" x14ac:dyDescent="0.25">
      <c r="A2942" s="224">
        <v>3103070021</v>
      </c>
      <c r="B2942" s="224" t="s">
        <v>2421</v>
      </c>
      <c r="C2942" s="224" t="s">
        <v>1255</v>
      </c>
      <c r="D2942" s="224" t="s">
        <v>801</v>
      </c>
      <c r="E2942" s="225">
        <v>0</v>
      </c>
    </row>
    <row r="2943" spans="1:5" x14ac:dyDescent="0.25">
      <c r="A2943" s="222">
        <v>3103070022</v>
      </c>
      <c r="B2943" s="222" t="s">
        <v>2422</v>
      </c>
      <c r="C2943" s="222" t="s">
        <v>1255</v>
      </c>
      <c r="D2943" s="222" t="s">
        <v>2354</v>
      </c>
      <c r="E2943" s="223">
        <v>0</v>
      </c>
    </row>
    <row r="2944" spans="1:5" x14ac:dyDescent="0.25">
      <c r="A2944" s="224">
        <v>3103070023</v>
      </c>
      <c r="B2944" s="224" t="s">
        <v>2423</v>
      </c>
      <c r="C2944" s="224" t="s">
        <v>1255</v>
      </c>
      <c r="D2944" s="224" t="s">
        <v>801</v>
      </c>
      <c r="E2944" s="225">
        <v>0</v>
      </c>
    </row>
    <row r="2945" spans="1:5" x14ac:dyDescent="0.25">
      <c r="A2945" s="222">
        <v>3103070024</v>
      </c>
      <c r="B2945" s="222" t="s">
        <v>2424</v>
      </c>
      <c r="C2945" s="222" t="s">
        <v>1255</v>
      </c>
      <c r="D2945" s="222" t="s">
        <v>801</v>
      </c>
      <c r="E2945" s="223">
        <v>0</v>
      </c>
    </row>
    <row r="2946" spans="1:5" x14ac:dyDescent="0.25">
      <c r="A2946" s="224">
        <v>3103070025</v>
      </c>
      <c r="B2946" s="224" t="s">
        <v>5587</v>
      </c>
      <c r="C2946" s="224" t="s">
        <v>1255</v>
      </c>
      <c r="D2946" s="224" t="s">
        <v>801</v>
      </c>
      <c r="E2946" s="225">
        <v>0</v>
      </c>
    </row>
    <row r="2947" spans="1:5" x14ac:dyDescent="0.25">
      <c r="A2947" s="222">
        <v>3103070026</v>
      </c>
      <c r="B2947" s="222" t="s">
        <v>2425</v>
      </c>
      <c r="C2947" s="222" t="s">
        <v>1255</v>
      </c>
      <c r="D2947" s="222" t="s">
        <v>801</v>
      </c>
      <c r="E2947" s="223">
        <v>0</v>
      </c>
    </row>
    <row r="2948" spans="1:5" x14ac:dyDescent="0.25">
      <c r="A2948" s="224">
        <v>3103070027</v>
      </c>
      <c r="B2948" s="224" t="s">
        <v>5133</v>
      </c>
      <c r="C2948" s="224" t="s">
        <v>1255</v>
      </c>
      <c r="D2948" s="224" t="s">
        <v>1226</v>
      </c>
      <c r="E2948" s="225">
        <v>0</v>
      </c>
    </row>
    <row r="2949" spans="1:5" x14ac:dyDescent="0.25">
      <c r="A2949" s="222">
        <v>3103070028</v>
      </c>
      <c r="B2949" s="222" t="s">
        <v>10152</v>
      </c>
      <c r="C2949" s="222" t="s">
        <v>1255</v>
      </c>
      <c r="D2949" s="222" t="s">
        <v>801</v>
      </c>
      <c r="E2949" s="223">
        <v>0</v>
      </c>
    </row>
    <row r="2950" spans="1:5" x14ac:dyDescent="0.25">
      <c r="A2950" s="224">
        <v>3103070029</v>
      </c>
      <c r="B2950" s="224" t="s">
        <v>2426</v>
      </c>
      <c r="C2950" s="224" t="s">
        <v>1255</v>
      </c>
      <c r="D2950" s="224" t="s">
        <v>2327</v>
      </c>
      <c r="E2950" s="225">
        <v>0</v>
      </c>
    </row>
    <row r="2951" spans="1:5" x14ac:dyDescent="0.25">
      <c r="A2951" s="222">
        <v>3103070030</v>
      </c>
      <c r="B2951" s="222" t="s">
        <v>10153</v>
      </c>
      <c r="C2951" s="222" t="s">
        <v>1255</v>
      </c>
      <c r="D2951" s="222" t="s">
        <v>2327</v>
      </c>
      <c r="E2951" s="223">
        <v>0</v>
      </c>
    </row>
    <row r="2952" spans="1:5" x14ac:dyDescent="0.25">
      <c r="A2952" s="224">
        <v>3103070031</v>
      </c>
      <c r="B2952" s="224" t="s">
        <v>7207</v>
      </c>
      <c r="C2952" s="224" t="s">
        <v>1255</v>
      </c>
      <c r="D2952" s="224" t="s">
        <v>2327</v>
      </c>
      <c r="E2952" s="225">
        <v>0</v>
      </c>
    </row>
    <row r="2953" spans="1:5" x14ac:dyDescent="0.25">
      <c r="A2953" s="222">
        <v>3103070032</v>
      </c>
      <c r="B2953" s="222" t="s">
        <v>2427</v>
      </c>
      <c r="C2953" s="222" t="s">
        <v>1255</v>
      </c>
      <c r="D2953" s="222" t="s">
        <v>2327</v>
      </c>
      <c r="E2953" s="223">
        <v>0</v>
      </c>
    </row>
    <row r="2954" spans="1:5" x14ac:dyDescent="0.25">
      <c r="A2954" s="224">
        <v>3103070033</v>
      </c>
      <c r="B2954" s="224" t="s">
        <v>2428</v>
      </c>
      <c r="C2954" s="224" t="s">
        <v>1255</v>
      </c>
      <c r="D2954" s="224" t="s">
        <v>801</v>
      </c>
      <c r="E2954" s="225">
        <v>0</v>
      </c>
    </row>
    <row r="2955" spans="1:5" x14ac:dyDescent="0.25">
      <c r="A2955" s="222">
        <v>3103070034</v>
      </c>
      <c r="B2955" s="222" t="s">
        <v>5588</v>
      </c>
      <c r="C2955" s="222" t="s">
        <v>1255</v>
      </c>
      <c r="D2955" s="222" t="s">
        <v>801</v>
      </c>
      <c r="E2955" s="223">
        <v>0</v>
      </c>
    </row>
    <row r="2956" spans="1:5" x14ac:dyDescent="0.25">
      <c r="A2956" s="224">
        <v>3103070035</v>
      </c>
      <c r="B2956" s="224" t="s">
        <v>5589</v>
      </c>
      <c r="C2956" s="224" t="s">
        <v>1255</v>
      </c>
      <c r="D2956" s="224" t="s">
        <v>801</v>
      </c>
      <c r="E2956" s="225">
        <v>0</v>
      </c>
    </row>
    <row r="2957" spans="1:5" x14ac:dyDescent="0.25">
      <c r="A2957" s="222">
        <v>3103070036</v>
      </c>
      <c r="B2957" s="222" t="s">
        <v>5590</v>
      </c>
      <c r="C2957" s="222" t="s">
        <v>1255</v>
      </c>
      <c r="D2957" s="222" t="s">
        <v>801</v>
      </c>
      <c r="E2957" s="223">
        <v>0</v>
      </c>
    </row>
    <row r="2958" spans="1:5" x14ac:dyDescent="0.25">
      <c r="A2958" s="224">
        <v>3103070037</v>
      </c>
      <c r="B2958" s="224" t="s">
        <v>5591</v>
      </c>
      <c r="C2958" s="224" t="s">
        <v>1255</v>
      </c>
      <c r="D2958" s="224" t="s">
        <v>801</v>
      </c>
      <c r="E2958" s="225">
        <v>0</v>
      </c>
    </row>
    <row r="2959" spans="1:5" x14ac:dyDescent="0.25">
      <c r="A2959" s="222">
        <v>3103070038</v>
      </c>
      <c r="B2959" s="222" t="s">
        <v>6323</v>
      </c>
      <c r="C2959" s="222" t="s">
        <v>1255</v>
      </c>
      <c r="D2959" s="222" t="s">
        <v>801</v>
      </c>
      <c r="E2959" s="223">
        <v>0</v>
      </c>
    </row>
    <row r="2960" spans="1:5" x14ac:dyDescent="0.25">
      <c r="A2960" s="224">
        <v>3103070039</v>
      </c>
      <c r="B2960" s="224" t="s">
        <v>7556</v>
      </c>
      <c r="C2960" s="224" t="s">
        <v>1255</v>
      </c>
      <c r="D2960" s="224" t="s">
        <v>801</v>
      </c>
      <c r="E2960" s="225">
        <v>0</v>
      </c>
    </row>
    <row r="2961" spans="1:5" x14ac:dyDescent="0.25">
      <c r="A2961" s="222">
        <v>3103070040</v>
      </c>
      <c r="B2961" s="222" t="s">
        <v>5592</v>
      </c>
      <c r="C2961" s="222" t="s">
        <v>1255</v>
      </c>
      <c r="D2961" s="222" t="s">
        <v>801</v>
      </c>
      <c r="E2961" s="223">
        <v>0</v>
      </c>
    </row>
    <row r="2962" spans="1:5" x14ac:dyDescent="0.25">
      <c r="A2962" s="224">
        <v>3103070041</v>
      </c>
      <c r="B2962" s="224" t="s">
        <v>6324</v>
      </c>
      <c r="C2962" s="224" t="s">
        <v>1255</v>
      </c>
      <c r="D2962" s="224" t="s">
        <v>2327</v>
      </c>
      <c r="E2962" s="225">
        <v>0</v>
      </c>
    </row>
    <row r="2963" spans="1:5" x14ac:dyDescent="0.25">
      <c r="A2963" s="222">
        <v>3103070042</v>
      </c>
      <c r="B2963" s="222" t="s">
        <v>5134</v>
      </c>
      <c r="C2963" s="222" t="s">
        <v>1255</v>
      </c>
      <c r="D2963" s="222" t="s">
        <v>2376</v>
      </c>
      <c r="E2963" s="223">
        <v>0</v>
      </c>
    </row>
    <row r="2964" spans="1:5" x14ac:dyDescent="0.25">
      <c r="A2964" s="224">
        <v>3103070043</v>
      </c>
      <c r="B2964" s="224" t="s">
        <v>5593</v>
      </c>
      <c r="C2964" s="224" t="s">
        <v>1255</v>
      </c>
      <c r="D2964" s="224" t="s">
        <v>2327</v>
      </c>
      <c r="E2964" s="225">
        <v>0</v>
      </c>
    </row>
    <row r="2965" spans="1:5" x14ac:dyDescent="0.25">
      <c r="A2965" s="222">
        <v>3103070044</v>
      </c>
      <c r="B2965" s="222" t="s">
        <v>5594</v>
      </c>
      <c r="C2965" s="222" t="s">
        <v>1255</v>
      </c>
      <c r="D2965" s="222" t="s">
        <v>2327</v>
      </c>
      <c r="E2965" s="223">
        <v>0</v>
      </c>
    </row>
    <row r="2966" spans="1:5" x14ac:dyDescent="0.25">
      <c r="A2966" s="224">
        <v>3103070045</v>
      </c>
      <c r="B2966" s="224" t="s">
        <v>5595</v>
      </c>
      <c r="C2966" s="224" t="s">
        <v>1255</v>
      </c>
      <c r="D2966" s="224" t="s">
        <v>2327</v>
      </c>
      <c r="E2966" s="225">
        <v>0</v>
      </c>
    </row>
    <row r="2967" spans="1:5" x14ac:dyDescent="0.25">
      <c r="A2967" s="222">
        <v>3103070046</v>
      </c>
      <c r="B2967" s="222" t="s">
        <v>5596</v>
      </c>
      <c r="C2967" s="222" t="s">
        <v>1255</v>
      </c>
      <c r="D2967" s="222" t="s">
        <v>2327</v>
      </c>
      <c r="E2967" s="223">
        <v>0</v>
      </c>
    </row>
    <row r="2968" spans="1:5" x14ac:dyDescent="0.25">
      <c r="A2968" s="224">
        <v>3103070047</v>
      </c>
      <c r="B2968" s="224" t="s">
        <v>2429</v>
      </c>
      <c r="C2968" s="224" t="s">
        <v>1255</v>
      </c>
      <c r="D2968" s="224" t="s">
        <v>2327</v>
      </c>
      <c r="E2968" s="225">
        <v>0</v>
      </c>
    </row>
    <row r="2969" spans="1:5" x14ac:dyDescent="0.25">
      <c r="A2969" s="222">
        <v>3103070048</v>
      </c>
      <c r="B2969" s="222" t="s">
        <v>2430</v>
      </c>
      <c r="C2969" s="222" t="s">
        <v>1255</v>
      </c>
      <c r="D2969" s="222" t="s">
        <v>801</v>
      </c>
      <c r="E2969" s="223">
        <v>0</v>
      </c>
    </row>
    <row r="2970" spans="1:5" x14ac:dyDescent="0.25">
      <c r="A2970" s="224">
        <v>3103070049</v>
      </c>
      <c r="B2970" s="224" t="s">
        <v>7557</v>
      </c>
      <c r="C2970" s="224" t="s">
        <v>1255</v>
      </c>
      <c r="D2970" s="224" t="s">
        <v>801</v>
      </c>
      <c r="E2970" s="225">
        <v>0</v>
      </c>
    </row>
    <row r="2971" spans="1:5" x14ac:dyDescent="0.25">
      <c r="A2971" s="222">
        <v>3103070050</v>
      </c>
      <c r="B2971" s="222" t="s">
        <v>5597</v>
      </c>
      <c r="C2971" s="222" t="s">
        <v>1255</v>
      </c>
      <c r="D2971" s="222" t="s">
        <v>2333</v>
      </c>
      <c r="E2971" s="223">
        <v>0</v>
      </c>
    </row>
    <row r="2972" spans="1:5" x14ac:dyDescent="0.25">
      <c r="A2972" s="224">
        <v>3103070051</v>
      </c>
      <c r="B2972" s="224" t="s">
        <v>5598</v>
      </c>
      <c r="C2972" s="224" t="s">
        <v>1255</v>
      </c>
      <c r="D2972" s="224" t="s">
        <v>2333</v>
      </c>
      <c r="E2972" s="225">
        <v>0</v>
      </c>
    </row>
    <row r="2973" spans="1:5" x14ac:dyDescent="0.25">
      <c r="A2973" s="222">
        <v>3103070052</v>
      </c>
      <c r="B2973" s="222" t="s">
        <v>5599</v>
      </c>
      <c r="C2973" s="222" t="s">
        <v>1255</v>
      </c>
      <c r="D2973" s="222" t="s">
        <v>2333</v>
      </c>
      <c r="E2973" s="223">
        <v>0</v>
      </c>
    </row>
    <row r="2974" spans="1:5" x14ac:dyDescent="0.25">
      <c r="A2974" s="224">
        <v>3103070053</v>
      </c>
      <c r="B2974" s="224" t="s">
        <v>5583</v>
      </c>
      <c r="C2974" s="224" t="s">
        <v>1255</v>
      </c>
      <c r="D2974" s="224" t="s">
        <v>2327</v>
      </c>
      <c r="E2974" s="225">
        <v>0</v>
      </c>
    </row>
    <row r="2975" spans="1:5" x14ac:dyDescent="0.25">
      <c r="A2975" s="222">
        <v>3103070054</v>
      </c>
      <c r="B2975" s="222" t="s">
        <v>5600</v>
      </c>
      <c r="C2975" s="222" t="s">
        <v>1255</v>
      </c>
      <c r="D2975" s="222" t="s">
        <v>2327</v>
      </c>
      <c r="E2975" s="223">
        <v>0</v>
      </c>
    </row>
    <row r="2976" spans="1:5" x14ac:dyDescent="0.25">
      <c r="A2976" s="224">
        <v>3103070055</v>
      </c>
      <c r="B2976" s="224" t="s">
        <v>5600</v>
      </c>
      <c r="C2976" s="224" t="s">
        <v>1255</v>
      </c>
      <c r="D2976" s="224" t="s">
        <v>2327</v>
      </c>
      <c r="E2976" s="225">
        <v>0</v>
      </c>
    </row>
    <row r="2977" spans="1:5" x14ac:dyDescent="0.25">
      <c r="A2977" s="222">
        <v>3103070056</v>
      </c>
      <c r="B2977" s="222" t="s">
        <v>5601</v>
      </c>
      <c r="C2977" s="222" t="s">
        <v>1255</v>
      </c>
      <c r="D2977" s="222" t="s">
        <v>2327</v>
      </c>
      <c r="E2977" s="223">
        <v>0</v>
      </c>
    </row>
    <row r="2978" spans="1:5" x14ac:dyDescent="0.25">
      <c r="A2978" s="224">
        <v>3103070057</v>
      </c>
      <c r="B2978" s="224" t="s">
        <v>7558</v>
      </c>
      <c r="C2978" s="224" t="s">
        <v>1255</v>
      </c>
      <c r="D2978" s="224" t="s">
        <v>2327</v>
      </c>
      <c r="E2978" s="225">
        <v>0</v>
      </c>
    </row>
    <row r="2979" spans="1:5" x14ac:dyDescent="0.25">
      <c r="A2979" s="222">
        <v>3103070058</v>
      </c>
      <c r="B2979" s="222" t="s">
        <v>5602</v>
      </c>
      <c r="C2979" s="222" t="s">
        <v>1255</v>
      </c>
      <c r="D2979" s="222" t="s">
        <v>2327</v>
      </c>
      <c r="E2979" s="223">
        <v>0</v>
      </c>
    </row>
    <row r="2980" spans="1:5" x14ac:dyDescent="0.25">
      <c r="A2980" s="224">
        <v>3103070059</v>
      </c>
      <c r="B2980" s="224" t="s">
        <v>6325</v>
      </c>
      <c r="C2980" s="224" t="s">
        <v>1255</v>
      </c>
      <c r="D2980" s="224" t="s">
        <v>801</v>
      </c>
      <c r="E2980" s="225">
        <v>0</v>
      </c>
    </row>
    <row r="2981" spans="1:5" x14ac:dyDescent="0.25">
      <c r="A2981" s="222">
        <v>3103070060</v>
      </c>
      <c r="B2981" s="222" t="s">
        <v>5135</v>
      </c>
      <c r="C2981" s="222" t="s">
        <v>1255</v>
      </c>
      <c r="D2981" s="222" t="s">
        <v>2327</v>
      </c>
      <c r="E2981" s="223">
        <v>0</v>
      </c>
    </row>
    <row r="2982" spans="1:5" x14ac:dyDescent="0.25">
      <c r="A2982" s="224">
        <v>3103070061</v>
      </c>
      <c r="B2982" s="224" t="s">
        <v>7559</v>
      </c>
      <c r="C2982" s="224" t="s">
        <v>1255</v>
      </c>
      <c r="D2982" s="224" t="s">
        <v>2431</v>
      </c>
      <c r="E2982" s="225">
        <v>0</v>
      </c>
    </row>
    <row r="2983" spans="1:5" x14ac:dyDescent="0.25">
      <c r="A2983" s="222">
        <v>3103070062</v>
      </c>
      <c r="B2983" s="222" t="s">
        <v>7041</v>
      </c>
      <c r="C2983" s="222" t="s">
        <v>1255</v>
      </c>
      <c r="D2983" s="222" t="s">
        <v>801</v>
      </c>
      <c r="E2983" s="223">
        <v>0</v>
      </c>
    </row>
    <row r="2984" spans="1:5" x14ac:dyDescent="0.25">
      <c r="A2984" s="224">
        <v>3103070063</v>
      </c>
      <c r="B2984" s="224" t="s">
        <v>5603</v>
      </c>
      <c r="C2984" s="224" t="s">
        <v>1255</v>
      </c>
      <c r="D2984" s="224" t="s">
        <v>2327</v>
      </c>
      <c r="E2984" s="225">
        <v>0</v>
      </c>
    </row>
    <row r="2985" spans="1:5" x14ac:dyDescent="0.25">
      <c r="A2985" s="222">
        <v>3103070064</v>
      </c>
      <c r="B2985" s="222" t="s">
        <v>5604</v>
      </c>
      <c r="C2985" s="222" t="s">
        <v>1255</v>
      </c>
      <c r="D2985" s="222" t="s">
        <v>2327</v>
      </c>
      <c r="E2985" s="223">
        <v>0</v>
      </c>
    </row>
    <row r="2986" spans="1:5" x14ac:dyDescent="0.25">
      <c r="A2986" s="224">
        <v>3103070065</v>
      </c>
      <c r="B2986" s="224" t="s">
        <v>6326</v>
      </c>
      <c r="C2986" s="224" t="s">
        <v>1255</v>
      </c>
      <c r="D2986" s="224" t="s">
        <v>2327</v>
      </c>
      <c r="E2986" s="225">
        <v>0</v>
      </c>
    </row>
    <row r="2987" spans="1:5" x14ac:dyDescent="0.25">
      <c r="A2987" s="222">
        <v>3103070066</v>
      </c>
      <c r="B2987" s="222" t="s">
        <v>6327</v>
      </c>
      <c r="C2987" s="222" t="s">
        <v>1255</v>
      </c>
      <c r="D2987" s="222" t="s">
        <v>800</v>
      </c>
      <c r="E2987" s="223">
        <v>0</v>
      </c>
    </row>
    <row r="2988" spans="1:5" x14ac:dyDescent="0.25">
      <c r="A2988" s="224">
        <v>3103070067</v>
      </c>
      <c r="B2988" s="224" t="s">
        <v>2432</v>
      </c>
      <c r="C2988" s="224" t="s">
        <v>1255</v>
      </c>
      <c r="D2988" s="224" t="s">
        <v>2327</v>
      </c>
      <c r="E2988" s="225">
        <v>0</v>
      </c>
    </row>
    <row r="2989" spans="1:5" x14ac:dyDescent="0.25">
      <c r="A2989" s="222">
        <v>3103070068</v>
      </c>
      <c r="B2989" s="222" t="s">
        <v>2433</v>
      </c>
      <c r="C2989" s="222" t="s">
        <v>1255</v>
      </c>
      <c r="D2989" s="222" t="s">
        <v>2327</v>
      </c>
      <c r="E2989" s="223">
        <v>0</v>
      </c>
    </row>
    <row r="2990" spans="1:5" x14ac:dyDescent="0.25">
      <c r="A2990" s="224">
        <v>3103070069</v>
      </c>
      <c r="B2990" s="224" t="s">
        <v>5605</v>
      </c>
      <c r="C2990" s="224" t="s">
        <v>1255</v>
      </c>
      <c r="D2990" s="224" t="s">
        <v>2327</v>
      </c>
      <c r="E2990" s="225">
        <v>0</v>
      </c>
    </row>
    <row r="2991" spans="1:5" x14ac:dyDescent="0.25">
      <c r="A2991" s="222">
        <v>3103070070</v>
      </c>
      <c r="B2991" s="222" t="s">
        <v>2434</v>
      </c>
      <c r="C2991" s="222" t="s">
        <v>1255</v>
      </c>
      <c r="D2991" s="222" t="s">
        <v>801</v>
      </c>
      <c r="E2991" s="223">
        <v>0</v>
      </c>
    </row>
    <row r="2992" spans="1:5" x14ac:dyDescent="0.25">
      <c r="A2992" s="224">
        <v>3103070071</v>
      </c>
      <c r="B2992" s="224" t="s">
        <v>2435</v>
      </c>
      <c r="C2992" s="224" t="s">
        <v>1255</v>
      </c>
      <c r="D2992" s="224" t="s">
        <v>2354</v>
      </c>
      <c r="E2992" s="225">
        <v>0</v>
      </c>
    </row>
    <row r="2993" spans="1:5" x14ac:dyDescent="0.25">
      <c r="A2993" s="222">
        <v>3103070072</v>
      </c>
      <c r="B2993" s="222" t="s">
        <v>2436</v>
      </c>
      <c r="C2993" s="222" t="s">
        <v>1255</v>
      </c>
      <c r="D2993" s="222" t="s">
        <v>2327</v>
      </c>
      <c r="E2993" s="223">
        <v>0</v>
      </c>
    </row>
    <row r="2994" spans="1:5" x14ac:dyDescent="0.25">
      <c r="A2994" s="224">
        <v>3103070073</v>
      </c>
      <c r="B2994" s="224" t="s">
        <v>2437</v>
      </c>
      <c r="C2994" s="224" t="s">
        <v>1255</v>
      </c>
      <c r="D2994" s="224" t="s">
        <v>801</v>
      </c>
      <c r="E2994" s="225">
        <v>0</v>
      </c>
    </row>
    <row r="2995" spans="1:5" x14ac:dyDescent="0.25">
      <c r="A2995" s="222">
        <v>3103070074</v>
      </c>
      <c r="B2995" s="222" t="s">
        <v>2438</v>
      </c>
      <c r="C2995" s="222" t="s">
        <v>1255</v>
      </c>
      <c r="D2995" s="222" t="s">
        <v>2414</v>
      </c>
      <c r="E2995" s="223">
        <v>0</v>
      </c>
    </row>
    <row r="2996" spans="1:5" x14ac:dyDescent="0.25">
      <c r="A2996" s="224">
        <v>3103070075</v>
      </c>
      <c r="B2996" s="224" t="s">
        <v>8001</v>
      </c>
      <c r="C2996" s="224" t="s">
        <v>1255</v>
      </c>
      <c r="D2996" s="224" t="s">
        <v>2327</v>
      </c>
      <c r="E2996" s="225">
        <v>0</v>
      </c>
    </row>
    <row r="2997" spans="1:5" x14ac:dyDescent="0.25">
      <c r="A2997" s="222">
        <v>3103070076</v>
      </c>
      <c r="B2997" s="222" t="s">
        <v>5136</v>
      </c>
      <c r="C2997" s="222" t="s">
        <v>1255</v>
      </c>
      <c r="D2997" s="222" t="s">
        <v>2327</v>
      </c>
      <c r="E2997" s="223">
        <v>0</v>
      </c>
    </row>
    <row r="2998" spans="1:5" x14ac:dyDescent="0.25">
      <c r="A2998" s="224">
        <v>3103070077</v>
      </c>
      <c r="B2998" s="224" t="s">
        <v>2439</v>
      </c>
      <c r="C2998" s="224" t="s">
        <v>1255</v>
      </c>
      <c r="D2998" s="224" t="s">
        <v>2327</v>
      </c>
      <c r="E2998" s="225">
        <v>0</v>
      </c>
    </row>
    <row r="2999" spans="1:5" x14ac:dyDescent="0.25">
      <c r="A2999" s="222">
        <v>3103070078</v>
      </c>
      <c r="B2999" s="222" t="s">
        <v>5137</v>
      </c>
      <c r="C2999" s="222" t="s">
        <v>1255</v>
      </c>
      <c r="D2999" s="222" t="s">
        <v>800</v>
      </c>
      <c r="E2999" s="223">
        <v>0</v>
      </c>
    </row>
    <row r="3000" spans="1:5" x14ac:dyDescent="0.25">
      <c r="A3000" s="224">
        <v>3103070079</v>
      </c>
      <c r="B3000" s="224" t="s">
        <v>2440</v>
      </c>
      <c r="C3000" s="224" t="s">
        <v>1255</v>
      </c>
      <c r="D3000" s="224" t="s">
        <v>2327</v>
      </c>
      <c r="E3000" s="225">
        <v>0</v>
      </c>
    </row>
    <row r="3001" spans="1:5" x14ac:dyDescent="0.25">
      <c r="A3001" s="222">
        <v>3103070080</v>
      </c>
      <c r="B3001" s="222" t="s">
        <v>5138</v>
      </c>
      <c r="C3001" s="222" t="s">
        <v>1255</v>
      </c>
      <c r="D3001" s="222" t="s">
        <v>2327</v>
      </c>
      <c r="E3001" s="223">
        <v>0</v>
      </c>
    </row>
    <row r="3002" spans="1:5" x14ac:dyDescent="0.25">
      <c r="A3002" s="224">
        <v>3103070081</v>
      </c>
      <c r="B3002" s="224" t="s">
        <v>3726</v>
      </c>
      <c r="C3002" s="224" t="s">
        <v>1255</v>
      </c>
      <c r="D3002" s="224" t="s">
        <v>2327</v>
      </c>
      <c r="E3002" s="225">
        <v>0</v>
      </c>
    </row>
    <row r="3003" spans="1:5" x14ac:dyDescent="0.25">
      <c r="A3003" s="222">
        <v>3103070082</v>
      </c>
      <c r="B3003" s="222" t="s">
        <v>5606</v>
      </c>
      <c r="C3003" s="222" t="s">
        <v>1255</v>
      </c>
      <c r="D3003" s="222" t="s">
        <v>2318</v>
      </c>
      <c r="E3003" s="223">
        <v>0</v>
      </c>
    </row>
    <row r="3004" spans="1:5" x14ac:dyDescent="0.25">
      <c r="A3004" s="224">
        <v>3103070083</v>
      </c>
      <c r="B3004" s="224" t="s">
        <v>5607</v>
      </c>
      <c r="C3004" s="224" t="s">
        <v>1255</v>
      </c>
      <c r="D3004" s="224" t="s">
        <v>800</v>
      </c>
      <c r="E3004" s="225">
        <v>0</v>
      </c>
    </row>
    <row r="3005" spans="1:5" x14ac:dyDescent="0.25">
      <c r="A3005" s="222">
        <v>3103070084</v>
      </c>
      <c r="B3005" s="222" t="s">
        <v>5139</v>
      </c>
      <c r="C3005" s="222" t="s">
        <v>1255</v>
      </c>
      <c r="D3005" s="222" t="s">
        <v>800</v>
      </c>
      <c r="E3005" s="223">
        <v>0</v>
      </c>
    </row>
    <row r="3006" spans="1:5" x14ac:dyDescent="0.25">
      <c r="A3006" s="224">
        <v>3103070085</v>
      </c>
      <c r="B3006" s="224" t="s">
        <v>8092</v>
      </c>
      <c r="C3006" s="224" t="s">
        <v>1255</v>
      </c>
      <c r="D3006" s="224" t="s">
        <v>2327</v>
      </c>
      <c r="E3006" s="225">
        <v>0</v>
      </c>
    </row>
    <row r="3007" spans="1:5" x14ac:dyDescent="0.25">
      <c r="A3007" s="222">
        <v>3103070086</v>
      </c>
      <c r="B3007" s="222" t="s">
        <v>6329</v>
      </c>
      <c r="C3007" s="222" t="s">
        <v>1255</v>
      </c>
      <c r="D3007" s="222" t="s">
        <v>801</v>
      </c>
      <c r="E3007" s="223">
        <v>0</v>
      </c>
    </row>
    <row r="3008" spans="1:5" x14ac:dyDescent="0.25">
      <c r="A3008" s="224">
        <v>3103070087</v>
      </c>
      <c r="B3008" s="224" t="s">
        <v>6330</v>
      </c>
      <c r="C3008" s="224" t="s">
        <v>1255</v>
      </c>
      <c r="D3008" s="224" t="s">
        <v>801</v>
      </c>
      <c r="E3008" s="225">
        <v>0</v>
      </c>
    </row>
    <row r="3009" spans="1:5" x14ac:dyDescent="0.25">
      <c r="A3009" s="222">
        <v>3103070088</v>
      </c>
      <c r="B3009" s="222" t="s">
        <v>7560</v>
      </c>
      <c r="C3009" s="222" t="s">
        <v>1255</v>
      </c>
      <c r="D3009" s="222" t="s">
        <v>801</v>
      </c>
      <c r="E3009" s="223">
        <v>0</v>
      </c>
    </row>
    <row r="3010" spans="1:5" x14ac:dyDescent="0.25">
      <c r="A3010" s="224">
        <v>3103070089</v>
      </c>
      <c r="B3010" s="224" t="s">
        <v>6331</v>
      </c>
      <c r="C3010" s="224" t="s">
        <v>1255</v>
      </c>
      <c r="D3010" s="224" t="s">
        <v>801</v>
      </c>
      <c r="E3010" s="225">
        <v>0</v>
      </c>
    </row>
    <row r="3011" spans="1:5" x14ac:dyDescent="0.25">
      <c r="A3011" s="222">
        <v>3103070090</v>
      </c>
      <c r="B3011" s="222" t="s">
        <v>7120</v>
      </c>
      <c r="C3011" s="222" t="s">
        <v>1255</v>
      </c>
      <c r="D3011" s="222" t="s">
        <v>811</v>
      </c>
      <c r="E3011" s="223">
        <v>0</v>
      </c>
    </row>
    <row r="3012" spans="1:5" x14ac:dyDescent="0.25">
      <c r="A3012" s="224">
        <v>3103070091</v>
      </c>
      <c r="B3012" s="224" t="s">
        <v>7561</v>
      </c>
      <c r="C3012" s="224" t="s">
        <v>1255</v>
      </c>
      <c r="D3012" s="224" t="s">
        <v>801</v>
      </c>
      <c r="E3012" s="225">
        <v>0</v>
      </c>
    </row>
    <row r="3013" spans="1:5" x14ac:dyDescent="0.25">
      <c r="A3013" s="222">
        <v>3103070092</v>
      </c>
      <c r="B3013" s="222" t="s">
        <v>7562</v>
      </c>
      <c r="C3013" s="222" t="s">
        <v>1255</v>
      </c>
      <c r="D3013" s="222" t="s">
        <v>2327</v>
      </c>
      <c r="E3013" s="223">
        <v>0</v>
      </c>
    </row>
    <row r="3014" spans="1:5" x14ac:dyDescent="0.25">
      <c r="A3014" s="224">
        <v>3103070093</v>
      </c>
      <c r="B3014" s="224" t="s">
        <v>6332</v>
      </c>
      <c r="C3014" s="224" t="s">
        <v>1255</v>
      </c>
      <c r="D3014" s="224" t="s">
        <v>801</v>
      </c>
      <c r="E3014" s="225">
        <v>0</v>
      </c>
    </row>
    <row r="3015" spans="1:5" x14ac:dyDescent="0.25">
      <c r="A3015" s="222">
        <v>3103070094</v>
      </c>
      <c r="B3015" s="222" t="s">
        <v>6333</v>
      </c>
      <c r="C3015" s="222" t="s">
        <v>1255</v>
      </c>
      <c r="D3015" s="222" t="s">
        <v>801</v>
      </c>
      <c r="E3015" s="223">
        <v>0</v>
      </c>
    </row>
    <row r="3016" spans="1:5" x14ac:dyDescent="0.25">
      <c r="A3016" s="224">
        <v>3103070095</v>
      </c>
      <c r="B3016" s="224" t="s">
        <v>6334</v>
      </c>
      <c r="C3016" s="224" t="s">
        <v>1255</v>
      </c>
      <c r="D3016" s="224" t="s">
        <v>801</v>
      </c>
      <c r="E3016" s="225">
        <v>0</v>
      </c>
    </row>
    <row r="3017" spans="1:5" x14ac:dyDescent="0.25">
      <c r="A3017" s="222">
        <v>3103070096</v>
      </c>
      <c r="B3017" s="222" t="s">
        <v>6335</v>
      </c>
      <c r="C3017" s="222" t="s">
        <v>1255</v>
      </c>
      <c r="D3017" s="222" t="s">
        <v>801</v>
      </c>
      <c r="E3017" s="223">
        <v>0</v>
      </c>
    </row>
    <row r="3018" spans="1:5" x14ac:dyDescent="0.25">
      <c r="A3018" s="224">
        <v>3103070097</v>
      </c>
      <c r="B3018" s="224" t="s">
        <v>3356</v>
      </c>
      <c r="C3018" s="224" t="s">
        <v>1255</v>
      </c>
      <c r="D3018" s="224" t="s">
        <v>801</v>
      </c>
      <c r="E3018" s="225">
        <v>0</v>
      </c>
    </row>
    <row r="3019" spans="1:5" x14ac:dyDescent="0.25">
      <c r="A3019" s="222">
        <v>3103070098</v>
      </c>
      <c r="B3019" s="222" t="s">
        <v>6336</v>
      </c>
      <c r="C3019" s="222" t="s">
        <v>1255</v>
      </c>
      <c r="D3019" s="222" t="s">
        <v>801</v>
      </c>
      <c r="E3019" s="223">
        <v>0</v>
      </c>
    </row>
    <row r="3020" spans="1:5" x14ac:dyDescent="0.25">
      <c r="A3020" s="224">
        <v>3103070099</v>
      </c>
      <c r="B3020" s="224" t="s">
        <v>6337</v>
      </c>
      <c r="C3020" s="224" t="s">
        <v>1255</v>
      </c>
      <c r="D3020" s="224" t="s">
        <v>801</v>
      </c>
      <c r="E3020" s="225">
        <v>0</v>
      </c>
    </row>
    <row r="3021" spans="1:5" x14ac:dyDescent="0.25">
      <c r="A3021" s="222">
        <v>3103070100</v>
      </c>
      <c r="B3021" s="222" t="s">
        <v>6338</v>
      </c>
      <c r="C3021" s="222" t="s">
        <v>1255</v>
      </c>
      <c r="D3021" s="222" t="s">
        <v>801</v>
      </c>
      <c r="E3021" s="223">
        <v>0</v>
      </c>
    </row>
    <row r="3022" spans="1:5" x14ac:dyDescent="0.25">
      <c r="A3022" s="224">
        <v>3103070101</v>
      </c>
      <c r="B3022" s="224" t="s">
        <v>7208</v>
      </c>
      <c r="C3022" s="224" t="s">
        <v>1255</v>
      </c>
      <c r="D3022" s="224" t="s">
        <v>801</v>
      </c>
      <c r="E3022" s="225">
        <v>0</v>
      </c>
    </row>
    <row r="3023" spans="1:5" x14ac:dyDescent="0.25">
      <c r="A3023" s="222">
        <v>3103070102</v>
      </c>
      <c r="B3023" s="222" t="s">
        <v>7209</v>
      </c>
      <c r="C3023" s="222" t="s">
        <v>1255</v>
      </c>
      <c r="D3023" s="222" t="s">
        <v>801</v>
      </c>
      <c r="E3023" s="223">
        <v>0</v>
      </c>
    </row>
    <row r="3024" spans="1:5" x14ac:dyDescent="0.25">
      <c r="A3024" s="224">
        <v>3103070103</v>
      </c>
      <c r="B3024" s="224" t="s">
        <v>7210</v>
      </c>
      <c r="C3024" s="224" t="s">
        <v>1255</v>
      </c>
      <c r="D3024" s="224" t="s">
        <v>801</v>
      </c>
      <c r="E3024" s="225">
        <v>0</v>
      </c>
    </row>
    <row r="3025" spans="1:5" x14ac:dyDescent="0.25">
      <c r="A3025" s="222">
        <v>3103070104</v>
      </c>
      <c r="B3025" s="222" t="s">
        <v>7306</v>
      </c>
      <c r="C3025" s="222" t="s">
        <v>1255</v>
      </c>
      <c r="D3025" s="222" t="s">
        <v>801</v>
      </c>
      <c r="E3025" s="223">
        <v>0</v>
      </c>
    </row>
    <row r="3026" spans="1:5" x14ac:dyDescent="0.25">
      <c r="A3026" s="224">
        <v>3103070105</v>
      </c>
      <c r="B3026" s="224" t="s">
        <v>7005</v>
      </c>
      <c r="C3026" s="224" t="s">
        <v>1255</v>
      </c>
      <c r="D3026" s="224" t="s">
        <v>1102</v>
      </c>
      <c r="E3026" s="225">
        <v>0</v>
      </c>
    </row>
    <row r="3027" spans="1:5" x14ac:dyDescent="0.25">
      <c r="A3027" s="222">
        <v>3103070106</v>
      </c>
      <c r="B3027" s="222" t="s">
        <v>7006</v>
      </c>
      <c r="C3027" s="222" t="s">
        <v>1255</v>
      </c>
      <c r="D3027" s="222" t="s">
        <v>1102</v>
      </c>
      <c r="E3027" s="223">
        <v>0</v>
      </c>
    </row>
    <row r="3028" spans="1:5" x14ac:dyDescent="0.25">
      <c r="A3028" s="224">
        <v>3103070107</v>
      </c>
      <c r="B3028" s="224" t="s">
        <v>7003</v>
      </c>
      <c r="C3028" s="224" t="s">
        <v>1255</v>
      </c>
      <c r="D3028" s="224" t="s">
        <v>3788</v>
      </c>
      <c r="E3028" s="225">
        <v>0</v>
      </c>
    </row>
    <row r="3029" spans="1:5" x14ac:dyDescent="0.25">
      <c r="A3029" s="222">
        <v>3103070108</v>
      </c>
      <c r="B3029" s="222" t="s">
        <v>7004</v>
      </c>
      <c r="C3029" s="222" t="s">
        <v>1255</v>
      </c>
      <c r="D3029" s="222" t="s">
        <v>1261</v>
      </c>
      <c r="E3029" s="223">
        <v>0</v>
      </c>
    </row>
    <row r="3030" spans="1:5" x14ac:dyDescent="0.25">
      <c r="A3030" s="224">
        <v>3103070109</v>
      </c>
      <c r="B3030" s="224" t="s">
        <v>7350</v>
      </c>
      <c r="C3030" s="224" t="s">
        <v>1255</v>
      </c>
      <c r="D3030" s="224" t="s">
        <v>800</v>
      </c>
      <c r="E3030" s="225">
        <v>0</v>
      </c>
    </row>
    <row r="3031" spans="1:5" x14ac:dyDescent="0.25">
      <c r="A3031" s="222">
        <v>3103070110</v>
      </c>
      <c r="B3031" s="222" t="s">
        <v>7351</v>
      </c>
      <c r="C3031" s="222" t="s">
        <v>1255</v>
      </c>
      <c r="D3031" s="222" t="s">
        <v>801</v>
      </c>
      <c r="E3031" s="223">
        <v>0</v>
      </c>
    </row>
    <row r="3032" spans="1:5" x14ac:dyDescent="0.25">
      <c r="A3032" s="224">
        <v>3103070111</v>
      </c>
      <c r="B3032" s="224" t="s">
        <v>7352</v>
      </c>
      <c r="C3032" s="224" t="s">
        <v>1255</v>
      </c>
      <c r="D3032" s="224" t="s">
        <v>2327</v>
      </c>
      <c r="E3032" s="225">
        <v>0</v>
      </c>
    </row>
    <row r="3033" spans="1:5" x14ac:dyDescent="0.25">
      <c r="A3033" s="222">
        <v>3103070112</v>
      </c>
      <c r="B3033" s="222" t="s">
        <v>9403</v>
      </c>
      <c r="C3033" s="222" t="s">
        <v>1255</v>
      </c>
      <c r="D3033" s="222" t="s">
        <v>1102</v>
      </c>
      <c r="E3033" s="223">
        <v>0</v>
      </c>
    </row>
    <row r="3034" spans="1:5" x14ac:dyDescent="0.25">
      <c r="A3034" s="224">
        <v>3103070113</v>
      </c>
      <c r="B3034" s="224" t="s">
        <v>8506</v>
      </c>
      <c r="C3034" s="224" t="s">
        <v>1255</v>
      </c>
      <c r="D3034" s="224" t="s">
        <v>801</v>
      </c>
      <c r="E3034" s="225">
        <v>0</v>
      </c>
    </row>
    <row r="3035" spans="1:5" x14ac:dyDescent="0.25">
      <c r="A3035" s="222">
        <v>3103070114</v>
      </c>
      <c r="B3035" s="222" t="s">
        <v>9854</v>
      </c>
      <c r="C3035" s="222" t="s">
        <v>1255</v>
      </c>
      <c r="D3035" s="222" t="s">
        <v>801</v>
      </c>
      <c r="E3035" s="223">
        <v>0</v>
      </c>
    </row>
    <row r="3036" spans="1:5" x14ac:dyDescent="0.25">
      <c r="A3036" s="224">
        <v>3103070115</v>
      </c>
      <c r="B3036" s="224" t="s">
        <v>8507</v>
      </c>
      <c r="C3036" s="224" t="s">
        <v>1255</v>
      </c>
      <c r="D3036" s="224" t="s">
        <v>801</v>
      </c>
      <c r="E3036" s="225">
        <v>0</v>
      </c>
    </row>
    <row r="3037" spans="1:5" x14ac:dyDescent="0.25">
      <c r="A3037" s="222">
        <v>3103070116</v>
      </c>
      <c r="B3037" s="222" t="s">
        <v>8508</v>
      </c>
      <c r="C3037" s="222" t="s">
        <v>1255</v>
      </c>
      <c r="D3037" s="222" t="s">
        <v>801</v>
      </c>
      <c r="E3037" s="223">
        <v>0</v>
      </c>
    </row>
    <row r="3038" spans="1:5" x14ac:dyDescent="0.25">
      <c r="A3038" s="224">
        <v>3103070117</v>
      </c>
      <c r="B3038" s="224" t="s">
        <v>8509</v>
      </c>
      <c r="C3038" s="224" t="s">
        <v>1255</v>
      </c>
      <c r="D3038" s="224" t="s">
        <v>801</v>
      </c>
      <c r="E3038" s="225">
        <v>0</v>
      </c>
    </row>
    <row r="3039" spans="1:5" x14ac:dyDescent="0.25">
      <c r="A3039" s="222">
        <v>3103070118</v>
      </c>
      <c r="B3039" s="222" t="s">
        <v>8510</v>
      </c>
      <c r="C3039" s="222" t="s">
        <v>1255</v>
      </c>
      <c r="D3039" s="222" t="s">
        <v>801</v>
      </c>
      <c r="E3039" s="223">
        <v>0</v>
      </c>
    </row>
    <row r="3040" spans="1:5" x14ac:dyDescent="0.25">
      <c r="A3040" s="224">
        <v>3103070119</v>
      </c>
      <c r="B3040" s="224" t="s">
        <v>8511</v>
      </c>
      <c r="C3040" s="224" t="s">
        <v>1255</v>
      </c>
      <c r="D3040" s="224" t="s">
        <v>801</v>
      </c>
      <c r="E3040" s="225">
        <v>0</v>
      </c>
    </row>
    <row r="3041" spans="1:5" x14ac:dyDescent="0.25">
      <c r="A3041" s="222">
        <v>3103070120</v>
      </c>
      <c r="B3041" s="222" t="s">
        <v>8512</v>
      </c>
      <c r="C3041" s="222" t="s">
        <v>1255</v>
      </c>
      <c r="D3041" s="222" t="s">
        <v>801</v>
      </c>
      <c r="E3041" s="223">
        <v>0</v>
      </c>
    </row>
    <row r="3042" spans="1:5" x14ac:dyDescent="0.25">
      <c r="A3042" s="224">
        <v>3103070121</v>
      </c>
      <c r="B3042" s="224" t="s">
        <v>8002</v>
      </c>
      <c r="C3042" s="224" t="s">
        <v>1255</v>
      </c>
      <c r="D3042" s="224" t="s">
        <v>801</v>
      </c>
      <c r="E3042" s="225">
        <v>0</v>
      </c>
    </row>
    <row r="3043" spans="1:5" x14ac:dyDescent="0.25">
      <c r="A3043" s="222">
        <v>3103070122</v>
      </c>
      <c r="B3043" s="222" t="s">
        <v>8513</v>
      </c>
      <c r="C3043" s="222" t="s">
        <v>1255</v>
      </c>
      <c r="D3043" s="222" t="s">
        <v>1102</v>
      </c>
      <c r="E3043" s="223">
        <v>0</v>
      </c>
    </row>
    <row r="3044" spans="1:5" x14ac:dyDescent="0.25">
      <c r="A3044" s="224">
        <v>3103070123</v>
      </c>
      <c r="B3044" s="224" t="s">
        <v>8514</v>
      </c>
      <c r="C3044" s="224" t="s">
        <v>1255</v>
      </c>
      <c r="D3044" s="224" t="s">
        <v>1102</v>
      </c>
      <c r="E3044" s="225">
        <v>0</v>
      </c>
    </row>
    <row r="3045" spans="1:5" x14ac:dyDescent="0.25">
      <c r="A3045" s="222">
        <v>3103070124</v>
      </c>
      <c r="B3045" s="222" t="s">
        <v>8515</v>
      </c>
      <c r="C3045" s="222" t="s">
        <v>1255</v>
      </c>
      <c r="D3045" s="222" t="s">
        <v>801</v>
      </c>
      <c r="E3045" s="223">
        <v>0</v>
      </c>
    </row>
    <row r="3046" spans="1:5" x14ac:dyDescent="0.25">
      <c r="A3046" s="224">
        <v>3103070125</v>
      </c>
      <c r="B3046" s="224" t="s">
        <v>8516</v>
      </c>
      <c r="C3046" s="224" t="s">
        <v>1255</v>
      </c>
      <c r="D3046" s="224" t="s">
        <v>801</v>
      </c>
      <c r="E3046" s="225">
        <v>0</v>
      </c>
    </row>
    <row r="3047" spans="1:5" x14ac:dyDescent="0.25">
      <c r="A3047" s="222">
        <v>3103070126</v>
      </c>
      <c r="B3047" s="222" t="s">
        <v>8517</v>
      </c>
      <c r="C3047" s="222" t="s">
        <v>1255</v>
      </c>
      <c r="D3047" s="222" t="s">
        <v>9365</v>
      </c>
      <c r="E3047" s="223">
        <v>0</v>
      </c>
    </row>
    <row r="3048" spans="1:5" x14ac:dyDescent="0.25">
      <c r="A3048" s="224">
        <v>3103070127</v>
      </c>
      <c r="B3048" s="224" t="s">
        <v>8518</v>
      </c>
      <c r="C3048" s="224" t="s">
        <v>1255</v>
      </c>
      <c r="D3048" s="224" t="s">
        <v>9365</v>
      </c>
      <c r="E3048" s="225">
        <v>0</v>
      </c>
    </row>
    <row r="3049" spans="1:5" x14ac:dyDescent="0.25">
      <c r="A3049" s="222">
        <v>3103070128</v>
      </c>
      <c r="B3049" s="222" t="s">
        <v>8519</v>
      </c>
      <c r="C3049" s="222" t="s">
        <v>1255</v>
      </c>
      <c r="D3049" s="222" t="s">
        <v>2333</v>
      </c>
      <c r="E3049" s="223">
        <v>0</v>
      </c>
    </row>
    <row r="3050" spans="1:5" x14ac:dyDescent="0.25">
      <c r="A3050" s="224">
        <v>3103070129</v>
      </c>
      <c r="B3050" s="224" t="s">
        <v>10154</v>
      </c>
      <c r="C3050" s="224" t="s">
        <v>1255</v>
      </c>
      <c r="D3050" s="224" t="s">
        <v>2431</v>
      </c>
      <c r="E3050" s="225">
        <v>0</v>
      </c>
    </row>
    <row r="3051" spans="1:5" x14ac:dyDescent="0.25">
      <c r="A3051" s="222">
        <v>3103070130</v>
      </c>
      <c r="B3051" s="222" t="s">
        <v>6776</v>
      </c>
      <c r="C3051" s="222" t="s">
        <v>1255</v>
      </c>
      <c r="D3051" s="222" t="s">
        <v>801</v>
      </c>
      <c r="E3051" s="223">
        <v>0</v>
      </c>
    </row>
    <row r="3052" spans="1:5" x14ac:dyDescent="0.25">
      <c r="A3052" s="224">
        <v>3103070131</v>
      </c>
      <c r="B3052" s="224" t="s">
        <v>10155</v>
      </c>
      <c r="C3052" s="224" t="s">
        <v>1255</v>
      </c>
      <c r="D3052" s="224" t="s">
        <v>801</v>
      </c>
      <c r="E3052" s="225">
        <v>0</v>
      </c>
    </row>
    <row r="3053" spans="1:5" x14ac:dyDescent="0.25">
      <c r="A3053" s="222">
        <v>3103070132</v>
      </c>
      <c r="B3053" s="222" t="s">
        <v>9404</v>
      </c>
      <c r="C3053" s="222" t="s">
        <v>1255</v>
      </c>
      <c r="D3053" s="222" t="s">
        <v>801</v>
      </c>
      <c r="E3053" s="223">
        <v>0</v>
      </c>
    </row>
    <row r="3054" spans="1:5" x14ac:dyDescent="0.25">
      <c r="A3054" s="224">
        <v>3103070133</v>
      </c>
      <c r="B3054" s="224" t="s">
        <v>10156</v>
      </c>
      <c r="C3054" s="224" t="s">
        <v>1255</v>
      </c>
      <c r="D3054" s="224" t="s">
        <v>801</v>
      </c>
      <c r="E3054" s="225">
        <v>0</v>
      </c>
    </row>
    <row r="3055" spans="1:5" x14ac:dyDescent="0.25">
      <c r="A3055" s="222">
        <v>3103070134</v>
      </c>
      <c r="B3055" s="222" t="s">
        <v>9505</v>
      </c>
      <c r="C3055" s="222" t="s">
        <v>1255</v>
      </c>
      <c r="D3055" s="222" t="s">
        <v>1226</v>
      </c>
      <c r="E3055" s="223">
        <v>0</v>
      </c>
    </row>
    <row r="3056" spans="1:5" x14ac:dyDescent="0.25">
      <c r="A3056" s="224">
        <v>3103070135</v>
      </c>
      <c r="B3056" s="224" t="s">
        <v>10157</v>
      </c>
      <c r="C3056" s="224" t="s">
        <v>1255</v>
      </c>
      <c r="D3056" s="224" t="s">
        <v>1226</v>
      </c>
      <c r="E3056" s="225">
        <v>0</v>
      </c>
    </row>
    <row r="3057" spans="1:5" x14ac:dyDescent="0.25">
      <c r="A3057" s="222">
        <v>3103070136</v>
      </c>
      <c r="B3057" s="222" t="s">
        <v>10158</v>
      </c>
      <c r="C3057" s="222" t="s">
        <v>1255</v>
      </c>
      <c r="D3057" s="222" t="s">
        <v>1226</v>
      </c>
      <c r="E3057" s="223">
        <v>0</v>
      </c>
    </row>
    <row r="3058" spans="1:5" x14ac:dyDescent="0.25">
      <c r="A3058" s="224">
        <v>3103070137</v>
      </c>
      <c r="B3058" s="224" t="s">
        <v>10159</v>
      </c>
      <c r="C3058" s="224" t="s">
        <v>1255</v>
      </c>
      <c r="D3058" s="224" t="s">
        <v>1226</v>
      </c>
      <c r="E3058" s="225">
        <v>0</v>
      </c>
    </row>
    <row r="3059" spans="1:5" x14ac:dyDescent="0.25">
      <c r="A3059" s="222">
        <v>3103070138</v>
      </c>
      <c r="B3059" s="222" t="s">
        <v>10160</v>
      </c>
      <c r="C3059" s="222" t="s">
        <v>1255</v>
      </c>
      <c r="D3059" s="222" t="s">
        <v>801</v>
      </c>
      <c r="E3059" s="223">
        <v>0</v>
      </c>
    </row>
    <row r="3060" spans="1:5" x14ac:dyDescent="0.25">
      <c r="A3060" s="224">
        <v>3103070139</v>
      </c>
      <c r="B3060" s="224" t="s">
        <v>9597</v>
      </c>
      <c r="C3060" s="224" t="s">
        <v>1255</v>
      </c>
      <c r="D3060" s="224" t="s">
        <v>2327</v>
      </c>
      <c r="E3060" s="225">
        <v>0</v>
      </c>
    </row>
    <row r="3061" spans="1:5" x14ac:dyDescent="0.25">
      <c r="A3061" s="222">
        <v>3103070140</v>
      </c>
      <c r="B3061" s="222" t="s">
        <v>9535</v>
      </c>
      <c r="C3061" s="222" t="s">
        <v>1255</v>
      </c>
      <c r="D3061" s="222" t="s">
        <v>2327</v>
      </c>
      <c r="E3061" s="223">
        <v>0</v>
      </c>
    </row>
    <row r="3062" spans="1:5" x14ac:dyDescent="0.25">
      <c r="A3062" s="224">
        <v>3103070141</v>
      </c>
      <c r="B3062" s="224" t="s">
        <v>9405</v>
      </c>
      <c r="C3062" s="224" t="s">
        <v>1255</v>
      </c>
      <c r="D3062" s="224" t="s">
        <v>2327</v>
      </c>
      <c r="E3062" s="225">
        <v>0</v>
      </c>
    </row>
    <row r="3063" spans="1:5" x14ac:dyDescent="0.25">
      <c r="A3063" s="222">
        <v>3103070142</v>
      </c>
      <c r="B3063" s="222" t="s">
        <v>10161</v>
      </c>
      <c r="C3063" s="222" t="s">
        <v>1255</v>
      </c>
      <c r="D3063" s="222" t="s">
        <v>2327</v>
      </c>
      <c r="E3063" s="223">
        <v>0</v>
      </c>
    </row>
    <row r="3064" spans="1:5" x14ac:dyDescent="0.25">
      <c r="A3064" s="224">
        <v>3103070143</v>
      </c>
      <c r="B3064" s="224" t="s">
        <v>10162</v>
      </c>
      <c r="C3064" s="224" t="s">
        <v>1255</v>
      </c>
      <c r="D3064" s="224" t="s">
        <v>2327</v>
      </c>
      <c r="E3064" s="225">
        <v>0</v>
      </c>
    </row>
    <row r="3065" spans="1:5" x14ac:dyDescent="0.25">
      <c r="A3065" s="222">
        <v>3103070144</v>
      </c>
      <c r="B3065" s="222" t="s">
        <v>9406</v>
      </c>
      <c r="C3065" s="222" t="s">
        <v>1255</v>
      </c>
      <c r="D3065" s="222" t="s">
        <v>2327</v>
      </c>
      <c r="E3065" s="223">
        <v>0</v>
      </c>
    </row>
    <row r="3066" spans="1:5" x14ac:dyDescent="0.25">
      <c r="A3066" s="224">
        <v>3103070145</v>
      </c>
      <c r="B3066" s="224" t="s">
        <v>10163</v>
      </c>
      <c r="C3066" s="224" t="s">
        <v>1255</v>
      </c>
      <c r="D3066" s="224" t="s">
        <v>2327</v>
      </c>
      <c r="E3066" s="225">
        <v>0</v>
      </c>
    </row>
    <row r="3067" spans="1:5" x14ac:dyDescent="0.25">
      <c r="A3067" s="222">
        <v>3103070146</v>
      </c>
      <c r="B3067" s="222" t="s">
        <v>9385</v>
      </c>
      <c r="C3067" s="222" t="s">
        <v>1255</v>
      </c>
      <c r="D3067" s="222" t="s">
        <v>801</v>
      </c>
      <c r="E3067" s="223">
        <v>0</v>
      </c>
    </row>
    <row r="3068" spans="1:5" x14ac:dyDescent="0.25">
      <c r="A3068" s="224">
        <v>3103070147</v>
      </c>
      <c r="B3068" s="224" t="s">
        <v>13113</v>
      </c>
      <c r="C3068" s="224" t="s">
        <v>1255</v>
      </c>
      <c r="D3068" s="224" t="s">
        <v>801</v>
      </c>
      <c r="E3068" s="225">
        <v>0</v>
      </c>
    </row>
    <row r="3069" spans="1:5" x14ac:dyDescent="0.25">
      <c r="A3069" s="222">
        <v>3103070148</v>
      </c>
      <c r="B3069" s="222" t="s">
        <v>13114</v>
      </c>
      <c r="C3069" s="222" t="s">
        <v>1255</v>
      </c>
      <c r="D3069" s="222" t="s">
        <v>801</v>
      </c>
      <c r="E3069" s="223">
        <v>0</v>
      </c>
    </row>
    <row r="3070" spans="1:5" x14ac:dyDescent="0.25">
      <c r="A3070" s="224">
        <v>3103070149</v>
      </c>
      <c r="B3070" s="224" t="s">
        <v>10164</v>
      </c>
      <c r="C3070" s="224" t="s">
        <v>1255</v>
      </c>
      <c r="D3070" s="224" t="s">
        <v>801</v>
      </c>
      <c r="E3070" s="225">
        <v>0</v>
      </c>
    </row>
    <row r="3071" spans="1:5" x14ac:dyDescent="0.25">
      <c r="A3071" s="222">
        <v>3103070150</v>
      </c>
      <c r="B3071" s="222" t="s">
        <v>10165</v>
      </c>
      <c r="C3071" s="222" t="s">
        <v>1255</v>
      </c>
      <c r="D3071" s="222" t="s">
        <v>801</v>
      </c>
      <c r="E3071" s="223">
        <v>0</v>
      </c>
    </row>
    <row r="3072" spans="1:5" x14ac:dyDescent="0.25">
      <c r="A3072" s="224">
        <v>3103070151</v>
      </c>
      <c r="B3072" s="224" t="s">
        <v>10166</v>
      </c>
      <c r="C3072" s="224" t="s">
        <v>1255</v>
      </c>
      <c r="D3072" s="224" t="s">
        <v>2333</v>
      </c>
      <c r="E3072" s="225">
        <v>0</v>
      </c>
    </row>
    <row r="3073" spans="1:5" x14ac:dyDescent="0.25">
      <c r="A3073" s="222">
        <v>3103070152</v>
      </c>
      <c r="B3073" s="222" t="s">
        <v>8317</v>
      </c>
      <c r="C3073" s="222" t="s">
        <v>1255</v>
      </c>
      <c r="D3073" s="222" t="s">
        <v>811</v>
      </c>
      <c r="E3073" s="223">
        <v>0</v>
      </c>
    </row>
    <row r="3074" spans="1:5" x14ac:dyDescent="0.25">
      <c r="A3074" s="224">
        <v>3103070153</v>
      </c>
      <c r="B3074" s="224" t="s">
        <v>9407</v>
      </c>
      <c r="C3074" s="224" t="s">
        <v>1255</v>
      </c>
      <c r="D3074" s="224" t="s">
        <v>801</v>
      </c>
      <c r="E3074" s="225">
        <v>0</v>
      </c>
    </row>
    <row r="3075" spans="1:5" x14ac:dyDescent="0.25">
      <c r="A3075" s="222">
        <v>3103070154</v>
      </c>
      <c r="B3075" s="222" t="s">
        <v>10167</v>
      </c>
      <c r="C3075" s="222" t="s">
        <v>1255</v>
      </c>
      <c r="D3075" s="222" t="s">
        <v>801</v>
      </c>
      <c r="E3075" s="223">
        <v>0</v>
      </c>
    </row>
    <row r="3076" spans="1:5" x14ac:dyDescent="0.25">
      <c r="A3076" s="224">
        <v>3103070155</v>
      </c>
      <c r="B3076" s="224" t="s">
        <v>9598</v>
      </c>
      <c r="C3076" s="224" t="s">
        <v>1255</v>
      </c>
      <c r="D3076" s="224" t="s">
        <v>2443</v>
      </c>
      <c r="E3076" s="225">
        <v>0</v>
      </c>
    </row>
    <row r="3077" spans="1:5" x14ac:dyDescent="0.25">
      <c r="A3077" s="222">
        <v>3103070156</v>
      </c>
      <c r="B3077" s="222" t="s">
        <v>10168</v>
      </c>
      <c r="C3077" s="222" t="s">
        <v>1255</v>
      </c>
      <c r="D3077" s="222" t="s">
        <v>801</v>
      </c>
      <c r="E3077" s="223">
        <v>0</v>
      </c>
    </row>
    <row r="3078" spans="1:5" x14ac:dyDescent="0.25">
      <c r="A3078" s="224">
        <v>3103070157</v>
      </c>
      <c r="B3078" s="224" t="s">
        <v>10169</v>
      </c>
      <c r="C3078" s="224" t="s">
        <v>1255</v>
      </c>
      <c r="D3078" s="224" t="s">
        <v>801</v>
      </c>
      <c r="E3078" s="225">
        <v>0</v>
      </c>
    </row>
    <row r="3079" spans="1:5" x14ac:dyDescent="0.25">
      <c r="A3079" s="222">
        <v>3103070158</v>
      </c>
      <c r="B3079" s="222" t="s">
        <v>10170</v>
      </c>
      <c r="C3079" s="222" t="s">
        <v>1255</v>
      </c>
      <c r="D3079" s="222" t="s">
        <v>801</v>
      </c>
      <c r="E3079" s="223">
        <v>0</v>
      </c>
    </row>
    <row r="3080" spans="1:5" x14ac:dyDescent="0.25">
      <c r="A3080" s="224">
        <v>3103070159</v>
      </c>
      <c r="B3080" s="224" t="s">
        <v>9408</v>
      </c>
      <c r="C3080" s="224" t="s">
        <v>1255</v>
      </c>
      <c r="D3080" s="224" t="s">
        <v>801</v>
      </c>
      <c r="E3080" s="225">
        <v>0</v>
      </c>
    </row>
    <row r="3081" spans="1:5" x14ac:dyDescent="0.25">
      <c r="A3081" s="222">
        <v>3103070160</v>
      </c>
      <c r="B3081" s="222" t="s">
        <v>10171</v>
      </c>
      <c r="C3081" s="222" t="s">
        <v>1255</v>
      </c>
      <c r="D3081" s="222" t="s">
        <v>803</v>
      </c>
      <c r="E3081" s="223">
        <v>0</v>
      </c>
    </row>
    <row r="3082" spans="1:5" x14ac:dyDescent="0.25">
      <c r="A3082" s="224">
        <v>3103070161</v>
      </c>
      <c r="B3082" s="224" t="s">
        <v>10172</v>
      </c>
      <c r="C3082" s="224" t="s">
        <v>1255</v>
      </c>
      <c r="D3082" s="224" t="s">
        <v>801</v>
      </c>
      <c r="E3082" s="225">
        <v>0</v>
      </c>
    </row>
    <row r="3083" spans="1:5" x14ac:dyDescent="0.25">
      <c r="A3083" s="222">
        <v>3103070162</v>
      </c>
      <c r="B3083" s="222" t="s">
        <v>9599</v>
      </c>
      <c r="C3083" s="222" t="s">
        <v>1255</v>
      </c>
      <c r="D3083" s="222" t="s">
        <v>803</v>
      </c>
      <c r="E3083" s="223">
        <v>0</v>
      </c>
    </row>
    <row r="3084" spans="1:5" x14ac:dyDescent="0.25">
      <c r="A3084" s="224">
        <v>3103070163</v>
      </c>
      <c r="B3084" s="224" t="s">
        <v>10173</v>
      </c>
      <c r="C3084" s="224" t="s">
        <v>1255</v>
      </c>
      <c r="D3084" s="224" t="s">
        <v>801</v>
      </c>
      <c r="E3084" s="225">
        <v>0</v>
      </c>
    </row>
    <row r="3085" spans="1:5" x14ac:dyDescent="0.25">
      <c r="A3085" s="222">
        <v>3103070164</v>
      </c>
      <c r="B3085" s="222" t="s">
        <v>9409</v>
      </c>
      <c r="C3085" s="222" t="s">
        <v>1255</v>
      </c>
      <c r="D3085" s="222" t="s">
        <v>2333</v>
      </c>
      <c r="E3085" s="223">
        <v>0</v>
      </c>
    </row>
    <row r="3086" spans="1:5" x14ac:dyDescent="0.25">
      <c r="A3086" s="224">
        <v>3103070165</v>
      </c>
      <c r="B3086" s="224" t="s">
        <v>9410</v>
      </c>
      <c r="C3086" s="224" t="s">
        <v>1255</v>
      </c>
      <c r="D3086" s="224" t="s">
        <v>1102</v>
      </c>
      <c r="E3086" s="225">
        <v>0</v>
      </c>
    </row>
    <row r="3087" spans="1:5" x14ac:dyDescent="0.25">
      <c r="A3087" s="222">
        <v>3103070166</v>
      </c>
      <c r="B3087" s="222" t="s">
        <v>9600</v>
      </c>
      <c r="C3087" s="222" t="s">
        <v>1255</v>
      </c>
      <c r="D3087" s="222" t="s">
        <v>2327</v>
      </c>
      <c r="E3087" s="223">
        <v>0</v>
      </c>
    </row>
    <row r="3088" spans="1:5" x14ac:dyDescent="0.25">
      <c r="A3088" s="224">
        <v>3103070167</v>
      </c>
      <c r="B3088" s="224" t="s">
        <v>9150</v>
      </c>
      <c r="C3088" s="224" t="s">
        <v>1255</v>
      </c>
      <c r="D3088" s="224" t="s">
        <v>801</v>
      </c>
      <c r="E3088" s="225">
        <v>0</v>
      </c>
    </row>
    <row r="3089" spans="1:5" x14ac:dyDescent="0.25">
      <c r="A3089" s="222">
        <v>3103070168</v>
      </c>
      <c r="B3089" s="222" t="s">
        <v>9411</v>
      </c>
      <c r="C3089" s="222" t="s">
        <v>1255</v>
      </c>
      <c r="D3089" s="222" t="s">
        <v>801</v>
      </c>
      <c r="E3089" s="223">
        <v>0</v>
      </c>
    </row>
    <row r="3090" spans="1:5" x14ac:dyDescent="0.25">
      <c r="A3090" s="224">
        <v>3103070169</v>
      </c>
      <c r="B3090" s="224" t="s">
        <v>10174</v>
      </c>
      <c r="C3090" s="224" t="s">
        <v>1255</v>
      </c>
      <c r="D3090" s="224" t="s">
        <v>801</v>
      </c>
      <c r="E3090" s="225">
        <v>0</v>
      </c>
    </row>
    <row r="3091" spans="1:5" x14ac:dyDescent="0.25">
      <c r="A3091" s="222">
        <v>3103070170</v>
      </c>
      <c r="B3091" s="222" t="s">
        <v>10175</v>
      </c>
      <c r="C3091" s="222" t="s">
        <v>1255</v>
      </c>
      <c r="D3091" s="222" t="s">
        <v>2333</v>
      </c>
      <c r="E3091" s="223">
        <v>0</v>
      </c>
    </row>
    <row r="3092" spans="1:5" x14ac:dyDescent="0.25">
      <c r="A3092" s="224">
        <v>3103070171</v>
      </c>
      <c r="B3092" s="224" t="s">
        <v>10176</v>
      </c>
      <c r="C3092" s="224" t="s">
        <v>1255</v>
      </c>
      <c r="D3092" s="224" t="s">
        <v>1226</v>
      </c>
      <c r="E3092" s="225">
        <v>0</v>
      </c>
    </row>
    <row r="3093" spans="1:5" x14ac:dyDescent="0.25">
      <c r="A3093" s="222">
        <v>3103070172</v>
      </c>
      <c r="B3093" s="222" t="s">
        <v>9601</v>
      </c>
      <c r="C3093" s="222" t="s">
        <v>1255</v>
      </c>
      <c r="D3093" s="222" t="s">
        <v>1102</v>
      </c>
      <c r="E3093" s="223">
        <v>0</v>
      </c>
    </row>
    <row r="3094" spans="1:5" x14ac:dyDescent="0.25">
      <c r="A3094" s="224">
        <v>3103070173</v>
      </c>
      <c r="B3094" s="224" t="s">
        <v>9602</v>
      </c>
      <c r="C3094" s="224" t="s">
        <v>1255</v>
      </c>
      <c r="D3094" s="224" t="s">
        <v>801</v>
      </c>
      <c r="E3094" s="225">
        <v>0</v>
      </c>
    </row>
    <row r="3095" spans="1:5" x14ac:dyDescent="0.25">
      <c r="A3095" s="222">
        <v>3103070174</v>
      </c>
      <c r="B3095" s="222" t="s">
        <v>9603</v>
      </c>
      <c r="C3095" s="222" t="s">
        <v>1255</v>
      </c>
      <c r="D3095" s="222" t="s">
        <v>811</v>
      </c>
      <c r="E3095" s="223">
        <v>0</v>
      </c>
    </row>
    <row r="3096" spans="1:5" x14ac:dyDescent="0.25">
      <c r="A3096" s="224">
        <v>3103070175</v>
      </c>
      <c r="B3096" s="224" t="s">
        <v>9604</v>
      </c>
      <c r="C3096" s="224" t="s">
        <v>1255</v>
      </c>
      <c r="D3096" s="224" t="s">
        <v>811</v>
      </c>
      <c r="E3096" s="225">
        <v>0</v>
      </c>
    </row>
    <row r="3097" spans="1:5" x14ac:dyDescent="0.25">
      <c r="A3097" s="222">
        <v>3103070176</v>
      </c>
      <c r="B3097" s="222" t="s">
        <v>9605</v>
      </c>
      <c r="C3097" s="222" t="s">
        <v>1255</v>
      </c>
      <c r="D3097" s="222" t="s">
        <v>811</v>
      </c>
      <c r="E3097" s="223">
        <v>0</v>
      </c>
    </row>
    <row r="3098" spans="1:5" x14ac:dyDescent="0.25">
      <c r="A3098" s="224">
        <v>3103070177</v>
      </c>
      <c r="B3098" s="224" t="s">
        <v>9606</v>
      </c>
      <c r="C3098" s="224" t="s">
        <v>1255</v>
      </c>
      <c r="D3098" s="224" t="s">
        <v>801</v>
      </c>
      <c r="E3098" s="225">
        <v>0</v>
      </c>
    </row>
    <row r="3099" spans="1:5" x14ac:dyDescent="0.25">
      <c r="A3099" s="222">
        <v>3103070178</v>
      </c>
      <c r="B3099" s="222" t="s">
        <v>9607</v>
      </c>
      <c r="C3099" s="222" t="s">
        <v>1255</v>
      </c>
      <c r="D3099" s="222" t="s">
        <v>801</v>
      </c>
      <c r="E3099" s="223">
        <v>0</v>
      </c>
    </row>
    <row r="3100" spans="1:5" x14ac:dyDescent="0.25">
      <c r="A3100" s="224">
        <v>3103070179</v>
      </c>
      <c r="B3100" s="224" t="s">
        <v>8078</v>
      </c>
      <c r="C3100" s="224" t="s">
        <v>1255</v>
      </c>
      <c r="D3100" s="224" t="s">
        <v>801</v>
      </c>
      <c r="E3100" s="225">
        <v>0</v>
      </c>
    </row>
    <row r="3101" spans="1:5" x14ac:dyDescent="0.25">
      <c r="A3101" s="222">
        <v>3103070180</v>
      </c>
      <c r="B3101" s="222" t="s">
        <v>8079</v>
      </c>
      <c r="C3101" s="222" t="s">
        <v>1255</v>
      </c>
      <c r="D3101" s="222" t="s">
        <v>801</v>
      </c>
      <c r="E3101" s="223">
        <v>0</v>
      </c>
    </row>
    <row r="3102" spans="1:5" x14ac:dyDescent="0.25">
      <c r="A3102" s="224">
        <v>3103070181</v>
      </c>
      <c r="B3102" s="224" t="s">
        <v>8081</v>
      </c>
      <c r="C3102" s="224" t="s">
        <v>1255</v>
      </c>
      <c r="D3102" s="224" t="s">
        <v>801</v>
      </c>
      <c r="E3102" s="225">
        <v>0</v>
      </c>
    </row>
    <row r="3103" spans="1:5" x14ac:dyDescent="0.25">
      <c r="A3103" s="222">
        <v>3103070182</v>
      </c>
      <c r="B3103" s="222" t="s">
        <v>9023</v>
      </c>
      <c r="C3103" s="222" t="s">
        <v>1255</v>
      </c>
      <c r="D3103" s="222" t="s">
        <v>801</v>
      </c>
      <c r="E3103" s="223">
        <v>0</v>
      </c>
    </row>
    <row r="3104" spans="1:5" x14ac:dyDescent="0.25">
      <c r="A3104" s="224">
        <v>3103070183</v>
      </c>
      <c r="B3104" s="224" t="s">
        <v>3474</v>
      </c>
      <c r="C3104" s="224" t="s">
        <v>1255</v>
      </c>
      <c r="D3104" s="224" t="s">
        <v>1226</v>
      </c>
      <c r="E3104" s="225">
        <v>0</v>
      </c>
    </row>
    <row r="3105" spans="1:5" x14ac:dyDescent="0.25">
      <c r="A3105" s="222">
        <v>3103070184</v>
      </c>
      <c r="B3105" s="222" t="s">
        <v>10177</v>
      </c>
      <c r="C3105" s="222" t="s">
        <v>1255</v>
      </c>
      <c r="D3105" s="222" t="s">
        <v>2327</v>
      </c>
      <c r="E3105" s="223">
        <v>0</v>
      </c>
    </row>
    <row r="3106" spans="1:5" x14ac:dyDescent="0.25">
      <c r="A3106" s="224">
        <v>3103070185</v>
      </c>
      <c r="B3106" s="224" t="s">
        <v>10178</v>
      </c>
      <c r="C3106" s="224" t="s">
        <v>1255</v>
      </c>
      <c r="D3106" s="224" t="s">
        <v>2327</v>
      </c>
      <c r="E3106" s="225">
        <v>0</v>
      </c>
    </row>
    <row r="3107" spans="1:5" x14ac:dyDescent="0.25">
      <c r="A3107" s="222">
        <v>3103070186</v>
      </c>
      <c r="B3107" s="222" t="s">
        <v>13115</v>
      </c>
      <c r="C3107" s="222" t="s">
        <v>1255</v>
      </c>
      <c r="D3107" s="222" t="s">
        <v>801</v>
      </c>
      <c r="E3107" s="223">
        <v>0</v>
      </c>
    </row>
    <row r="3108" spans="1:5" x14ac:dyDescent="0.25">
      <c r="A3108" s="224">
        <v>3103070187</v>
      </c>
      <c r="B3108" s="224" t="s">
        <v>12618</v>
      </c>
      <c r="C3108" s="224" t="s">
        <v>1255</v>
      </c>
      <c r="D3108" s="224" t="s">
        <v>3788</v>
      </c>
      <c r="E3108" s="225">
        <v>0</v>
      </c>
    </row>
    <row r="3109" spans="1:5" x14ac:dyDescent="0.25">
      <c r="A3109" s="222">
        <v>3103070188</v>
      </c>
      <c r="B3109" s="222" t="s">
        <v>12619</v>
      </c>
      <c r="C3109" s="222" t="s">
        <v>1255</v>
      </c>
      <c r="D3109" s="222" t="s">
        <v>3788</v>
      </c>
      <c r="E3109" s="223">
        <v>0</v>
      </c>
    </row>
    <row r="3110" spans="1:5" x14ac:dyDescent="0.25">
      <c r="A3110" s="224">
        <v>3103070189</v>
      </c>
      <c r="B3110" s="224" t="s">
        <v>12620</v>
      </c>
      <c r="C3110" s="224" t="s">
        <v>1255</v>
      </c>
      <c r="D3110" s="224" t="s">
        <v>2333</v>
      </c>
      <c r="E3110" s="225">
        <v>0</v>
      </c>
    </row>
    <row r="3111" spans="1:5" x14ac:dyDescent="0.25">
      <c r="A3111" s="222">
        <v>3103070190</v>
      </c>
      <c r="B3111" s="222" t="s">
        <v>12621</v>
      </c>
      <c r="C3111" s="222" t="s">
        <v>1255</v>
      </c>
      <c r="D3111" s="222" t="s">
        <v>3788</v>
      </c>
      <c r="E3111" s="223">
        <v>0</v>
      </c>
    </row>
    <row r="3112" spans="1:5" x14ac:dyDescent="0.25">
      <c r="A3112" s="224">
        <v>3103070191</v>
      </c>
      <c r="B3112" s="224" t="s">
        <v>12622</v>
      </c>
      <c r="C3112" s="224" t="s">
        <v>1255</v>
      </c>
      <c r="D3112" s="224" t="s">
        <v>2333</v>
      </c>
      <c r="E3112" s="225">
        <v>0</v>
      </c>
    </row>
    <row r="3113" spans="1:5" x14ac:dyDescent="0.25">
      <c r="A3113" s="222">
        <v>3103070192</v>
      </c>
      <c r="B3113" s="222" t="s">
        <v>12623</v>
      </c>
      <c r="C3113" s="222" t="s">
        <v>1255</v>
      </c>
      <c r="D3113" s="222" t="s">
        <v>2333</v>
      </c>
      <c r="E3113" s="223">
        <v>0</v>
      </c>
    </row>
    <row r="3114" spans="1:5" x14ac:dyDescent="0.25">
      <c r="A3114" s="224">
        <v>3103070193</v>
      </c>
      <c r="B3114" s="224" t="s">
        <v>12624</v>
      </c>
      <c r="C3114" s="224" t="s">
        <v>1255</v>
      </c>
      <c r="D3114" s="224" t="s">
        <v>2333</v>
      </c>
      <c r="E3114" s="225">
        <v>0</v>
      </c>
    </row>
    <row r="3115" spans="1:5" x14ac:dyDescent="0.25">
      <c r="A3115" s="222">
        <v>3103070194</v>
      </c>
      <c r="B3115" s="222" t="s">
        <v>12625</v>
      </c>
      <c r="C3115" s="222" t="s">
        <v>1255</v>
      </c>
      <c r="D3115" s="222" t="s">
        <v>811</v>
      </c>
      <c r="E3115" s="223">
        <v>0</v>
      </c>
    </row>
    <row r="3116" spans="1:5" x14ac:dyDescent="0.25">
      <c r="A3116" s="224">
        <v>3103070195</v>
      </c>
      <c r="B3116" s="224" t="s">
        <v>12626</v>
      </c>
      <c r="C3116" s="224" t="s">
        <v>1255</v>
      </c>
      <c r="D3116" s="224" t="s">
        <v>801</v>
      </c>
      <c r="E3116" s="225">
        <v>0</v>
      </c>
    </row>
    <row r="3117" spans="1:5" x14ac:dyDescent="0.25">
      <c r="A3117" s="222">
        <v>3103070196</v>
      </c>
      <c r="B3117" s="222" t="s">
        <v>7127</v>
      </c>
      <c r="C3117" s="222" t="s">
        <v>1255</v>
      </c>
      <c r="D3117" s="222" t="s">
        <v>801</v>
      </c>
      <c r="E3117" s="223">
        <v>0</v>
      </c>
    </row>
    <row r="3118" spans="1:5" x14ac:dyDescent="0.25">
      <c r="A3118" s="224">
        <v>3103070197</v>
      </c>
      <c r="B3118" s="224" t="s">
        <v>12627</v>
      </c>
      <c r="C3118" s="224" t="s">
        <v>1255</v>
      </c>
      <c r="D3118" s="224" t="s">
        <v>801</v>
      </c>
      <c r="E3118" s="225">
        <v>0</v>
      </c>
    </row>
    <row r="3119" spans="1:5" x14ac:dyDescent="0.25">
      <c r="A3119" s="222">
        <v>3103070198</v>
      </c>
      <c r="B3119" s="222" t="s">
        <v>12628</v>
      </c>
      <c r="C3119" s="222" t="s">
        <v>1255</v>
      </c>
      <c r="D3119" s="222" t="s">
        <v>803</v>
      </c>
      <c r="E3119" s="223">
        <v>0</v>
      </c>
    </row>
    <row r="3120" spans="1:5" x14ac:dyDescent="0.25">
      <c r="A3120" s="224">
        <v>3103070199</v>
      </c>
      <c r="B3120" s="224" t="s">
        <v>12629</v>
      </c>
      <c r="C3120" s="224" t="s">
        <v>1255</v>
      </c>
      <c r="D3120" s="224" t="s">
        <v>801</v>
      </c>
      <c r="E3120" s="225">
        <v>0</v>
      </c>
    </row>
    <row r="3121" spans="1:5" x14ac:dyDescent="0.25">
      <c r="A3121" s="222">
        <v>3103070200</v>
      </c>
      <c r="B3121" s="222" t="s">
        <v>12630</v>
      </c>
      <c r="C3121" s="222" t="s">
        <v>1255</v>
      </c>
      <c r="D3121" s="222" t="s">
        <v>801</v>
      </c>
      <c r="E3121" s="223">
        <v>0</v>
      </c>
    </row>
    <row r="3122" spans="1:5" x14ac:dyDescent="0.25">
      <c r="A3122" s="224">
        <v>3103070201</v>
      </c>
      <c r="B3122" s="224" t="s">
        <v>13116</v>
      </c>
      <c r="C3122" s="224" t="s">
        <v>1255</v>
      </c>
      <c r="D3122" s="224" t="s">
        <v>801</v>
      </c>
      <c r="E3122" s="225">
        <v>0</v>
      </c>
    </row>
    <row r="3123" spans="1:5" x14ac:dyDescent="0.25">
      <c r="A3123" s="222">
        <v>3103070202</v>
      </c>
      <c r="B3123" s="222" t="s">
        <v>8999</v>
      </c>
      <c r="C3123" s="222" t="s">
        <v>1255</v>
      </c>
      <c r="D3123" s="222" t="s">
        <v>801</v>
      </c>
      <c r="E3123" s="223">
        <v>0</v>
      </c>
    </row>
    <row r="3124" spans="1:5" x14ac:dyDescent="0.25">
      <c r="A3124" s="224">
        <v>3103070203</v>
      </c>
      <c r="B3124" s="224" t="s">
        <v>13117</v>
      </c>
      <c r="C3124" s="224" t="s">
        <v>1255</v>
      </c>
      <c r="D3124" s="224" t="s">
        <v>801</v>
      </c>
      <c r="E3124" s="225">
        <v>0</v>
      </c>
    </row>
    <row r="3125" spans="1:5" x14ac:dyDescent="0.25">
      <c r="A3125" s="222">
        <v>3103070204</v>
      </c>
      <c r="B3125" s="222" t="s">
        <v>13118</v>
      </c>
      <c r="C3125" s="222" t="s">
        <v>1255</v>
      </c>
      <c r="D3125" s="222" t="s">
        <v>801</v>
      </c>
      <c r="E3125" s="223">
        <v>0</v>
      </c>
    </row>
    <row r="3126" spans="1:5" x14ac:dyDescent="0.25">
      <c r="A3126" s="224">
        <v>3103070205</v>
      </c>
      <c r="B3126" s="224" t="s">
        <v>9561</v>
      </c>
      <c r="C3126" s="224" t="s">
        <v>1255</v>
      </c>
      <c r="D3126" s="224" t="s">
        <v>801</v>
      </c>
      <c r="E3126" s="225">
        <v>0</v>
      </c>
    </row>
    <row r="3127" spans="1:5" x14ac:dyDescent="0.25">
      <c r="A3127" s="222">
        <v>3103070206</v>
      </c>
      <c r="B3127" s="222" t="s">
        <v>13119</v>
      </c>
      <c r="C3127" s="222" t="s">
        <v>1255</v>
      </c>
      <c r="D3127" s="222" t="s">
        <v>801</v>
      </c>
      <c r="E3127" s="223">
        <v>0</v>
      </c>
    </row>
    <row r="3128" spans="1:5" x14ac:dyDescent="0.25">
      <c r="A3128" s="224">
        <v>3103070207</v>
      </c>
      <c r="B3128" s="224" t="s">
        <v>13120</v>
      </c>
      <c r="C3128" s="224" t="s">
        <v>1255</v>
      </c>
      <c r="D3128" s="224" t="s">
        <v>1226</v>
      </c>
      <c r="E3128" s="225">
        <v>0</v>
      </c>
    </row>
    <row r="3129" spans="1:5" x14ac:dyDescent="0.25">
      <c r="A3129" s="222">
        <v>3103070208</v>
      </c>
      <c r="B3129" s="222" t="s">
        <v>13121</v>
      </c>
      <c r="C3129" s="222" t="s">
        <v>1255</v>
      </c>
      <c r="D3129" s="222" t="s">
        <v>1226</v>
      </c>
      <c r="E3129" s="223">
        <v>0</v>
      </c>
    </row>
    <row r="3130" spans="1:5" x14ac:dyDescent="0.25">
      <c r="A3130" s="224">
        <v>3103070209</v>
      </c>
      <c r="B3130" s="224" t="s">
        <v>12631</v>
      </c>
      <c r="C3130" s="224" t="s">
        <v>1255</v>
      </c>
      <c r="D3130" s="224" t="s">
        <v>801</v>
      </c>
      <c r="E3130" s="225">
        <v>0</v>
      </c>
    </row>
    <row r="3131" spans="1:5" x14ac:dyDescent="0.25">
      <c r="A3131" s="222">
        <v>3103070210</v>
      </c>
      <c r="B3131" s="222" t="s">
        <v>13122</v>
      </c>
      <c r="C3131" s="222" t="s">
        <v>1255</v>
      </c>
      <c r="D3131" s="222" t="s">
        <v>801</v>
      </c>
      <c r="E3131" s="223">
        <v>0</v>
      </c>
    </row>
    <row r="3132" spans="1:5" x14ac:dyDescent="0.25">
      <c r="A3132" s="224">
        <v>3103070211</v>
      </c>
      <c r="B3132" s="224" t="s">
        <v>13123</v>
      </c>
      <c r="C3132" s="224" t="s">
        <v>1255</v>
      </c>
      <c r="D3132" s="224" t="s">
        <v>801</v>
      </c>
      <c r="E3132" s="225">
        <v>0</v>
      </c>
    </row>
    <row r="3133" spans="1:5" x14ac:dyDescent="0.25">
      <c r="A3133" s="222">
        <v>3103070212</v>
      </c>
      <c r="B3133" s="222" t="s">
        <v>12982</v>
      </c>
      <c r="C3133" s="222" t="s">
        <v>1255</v>
      </c>
      <c r="D3133" s="222" t="s">
        <v>801</v>
      </c>
      <c r="E3133" s="223">
        <v>0</v>
      </c>
    </row>
    <row r="3134" spans="1:5" x14ac:dyDescent="0.25">
      <c r="A3134" s="224">
        <v>3103070213</v>
      </c>
      <c r="B3134" s="224" t="s">
        <v>12978</v>
      </c>
      <c r="C3134" s="224" t="s">
        <v>1255</v>
      </c>
      <c r="D3134" s="224" t="s">
        <v>800</v>
      </c>
      <c r="E3134" s="225">
        <v>0</v>
      </c>
    </row>
    <row r="3135" spans="1:5" x14ac:dyDescent="0.25">
      <c r="A3135" s="222">
        <v>3103070214</v>
      </c>
      <c r="B3135" s="222" t="s">
        <v>13124</v>
      </c>
      <c r="C3135" s="222" t="s">
        <v>1255</v>
      </c>
      <c r="D3135" s="222" t="s">
        <v>2333</v>
      </c>
      <c r="E3135" s="223">
        <v>0</v>
      </c>
    </row>
    <row r="3136" spans="1:5" x14ac:dyDescent="0.25">
      <c r="A3136" s="224">
        <v>3103070215</v>
      </c>
      <c r="B3136" s="224" t="s">
        <v>12632</v>
      </c>
      <c r="C3136" s="224" t="s">
        <v>1255</v>
      </c>
      <c r="D3136" s="224" t="s">
        <v>2327</v>
      </c>
      <c r="E3136" s="225">
        <v>0</v>
      </c>
    </row>
    <row r="3137" spans="1:5" x14ac:dyDescent="0.25">
      <c r="A3137" s="222">
        <v>3103070216</v>
      </c>
      <c r="B3137" s="222" t="s">
        <v>13125</v>
      </c>
      <c r="C3137" s="222" t="s">
        <v>1255</v>
      </c>
      <c r="D3137" s="222" t="s">
        <v>801</v>
      </c>
      <c r="E3137" s="223">
        <v>0</v>
      </c>
    </row>
    <row r="3138" spans="1:5" x14ac:dyDescent="0.25">
      <c r="A3138" s="224">
        <v>3103080001</v>
      </c>
      <c r="B3138" s="224" t="s">
        <v>2441</v>
      </c>
      <c r="C3138" s="224" t="s">
        <v>1255</v>
      </c>
      <c r="D3138" s="224" t="s">
        <v>2327</v>
      </c>
      <c r="E3138" s="225">
        <v>0</v>
      </c>
    </row>
    <row r="3139" spans="1:5" x14ac:dyDescent="0.25">
      <c r="A3139" s="222">
        <v>3103080002</v>
      </c>
      <c r="B3139" s="222" t="s">
        <v>5140</v>
      </c>
      <c r="C3139" s="222" t="s">
        <v>1255</v>
      </c>
      <c r="D3139" s="222" t="s">
        <v>811</v>
      </c>
      <c r="E3139" s="223">
        <v>0</v>
      </c>
    </row>
    <row r="3140" spans="1:5" x14ac:dyDescent="0.25">
      <c r="A3140" s="224">
        <v>3103080003</v>
      </c>
      <c r="B3140" s="224" t="s">
        <v>2442</v>
      </c>
      <c r="C3140" s="224" t="s">
        <v>1255</v>
      </c>
      <c r="D3140" s="224" t="s">
        <v>801</v>
      </c>
      <c r="E3140" s="225">
        <v>0</v>
      </c>
    </row>
    <row r="3141" spans="1:5" x14ac:dyDescent="0.25">
      <c r="A3141" s="222">
        <v>3103080004</v>
      </c>
      <c r="B3141" s="222" t="s">
        <v>7353</v>
      </c>
      <c r="C3141" s="222" t="s">
        <v>1255</v>
      </c>
      <c r="D3141" s="222" t="s">
        <v>801</v>
      </c>
      <c r="E3141" s="223">
        <v>0</v>
      </c>
    </row>
    <row r="3142" spans="1:5" x14ac:dyDescent="0.25">
      <c r="A3142" s="224">
        <v>3103080005</v>
      </c>
      <c r="B3142" s="224" t="s">
        <v>6339</v>
      </c>
      <c r="C3142" s="224" t="s">
        <v>1255</v>
      </c>
      <c r="D3142" s="224" t="s">
        <v>2444</v>
      </c>
      <c r="E3142" s="225">
        <v>0</v>
      </c>
    </row>
    <row r="3143" spans="1:5" x14ac:dyDescent="0.25">
      <c r="A3143" s="222">
        <v>3103080006</v>
      </c>
      <c r="B3143" s="222" t="s">
        <v>5608</v>
      </c>
      <c r="C3143" s="222" t="s">
        <v>1255</v>
      </c>
      <c r="D3143" s="222" t="s">
        <v>2444</v>
      </c>
      <c r="E3143" s="223">
        <v>0</v>
      </c>
    </row>
    <row r="3144" spans="1:5" x14ac:dyDescent="0.25">
      <c r="A3144" s="224">
        <v>3103080007</v>
      </c>
      <c r="B3144" s="224" t="s">
        <v>5609</v>
      </c>
      <c r="C3144" s="224" t="s">
        <v>1255</v>
      </c>
      <c r="D3144" s="224" t="s">
        <v>2444</v>
      </c>
      <c r="E3144" s="225">
        <v>0</v>
      </c>
    </row>
    <row r="3145" spans="1:5" x14ac:dyDescent="0.25">
      <c r="A3145" s="222">
        <v>3103080008</v>
      </c>
      <c r="B3145" s="222" t="s">
        <v>5141</v>
      </c>
      <c r="C3145" s="222" t="s">
        <v>1255</v>
      </c>
      <c r="D3145" s="222" t="s">
        <v>2444</v>
      </c>
      <c r="E3145" s="223">
        <v>0</v>
      </c>
    </row>
    <row r="3146" spans="1:5" x14ac:dyDescent="0.25">
      <c r="A3146" s="224">
        <v>3103080009</v>
      </c>
      <c r="B3146" s="224" t="s">
        <v>5142</v>
      </c>
      <c r="C3146" s="224" t="s">
        <v>1255</v>
      </c>
      <c r="D3146" s="224" t="s">
        <v>2444</v>
      </c>
      <c r="E3146" s="225">
        <v>0</v>
      </c>
    </row>
    <row r="3147" spans="1:5" x14ac:dyDescent="0.25">
      <c r="A3147" s="222">
        <v>3103080010</v>
      </c>
      <c r="B3147" s="222" t="s">
        <v>5143</v>
      </c>
      <c r="C3147" s="222" t="s">
        <v>1255</v>
      </c>
      <c r="D3147" s="222" t="s">
        <v>2444</v>
      </c>
      <c r="E3147" s="223">
        <v>0</v>
      </c>
    </row>
    <row r="3148" spans="1:5" x14ac:dyDescent="0.25">
      <c r="A3148" s="224">
        <v>3103080011</v>
      </c>
      <c r="B3148" s="224" t="s">
        <v>5144</v>
      </c>
      <c r="C3148" s="224" t="s">
        <v>1255</v>
      </c>
      <c r="D3148" s="224" t="s">
        <v>2444</v>
      </c>
      <c r="E3148" s="225">
        <v>0</v>
      </c>
    </row>
    <row r="3149" spans="1:5" x14ac:dyDescent="0.25">
      <c r="A3149" s="222">
        <v>3103080012</v>
      </c>
      <c r="B3149" s="222" t="s">
        <v>5145</v>
      </c>
      <c r="C3149" s="222" t="s">
        <v>1255</v>
      </c>
      <c r="D3149" s="222" t="s">
        <v>2444</v>
      </c>
      <c r="E3149" s="223">
        <v>0</v>
      </c>
    </row>
    <row r="3150" spans="1:5" x14ac:dyDescent="0.25">
      <c r="A3150" s="224">
        <v>3103080013</v>
      </c>
      <c r="B3150" s="224" t="s">
        <v>5146</v>
      </c>
      <c r="C3150" s="224" t="s">
        <v>1255</v>
      </c>
      <c r="D3150" s="224" t="s">
        <v>2444</v>
      </c>
      <c r="E3150" s="225">
        <v>0</v>
      </c>
    </row>
    <row r="3151" spans="1:5" x14ac:dyDescent="0.25">
      <c r="A3151" s="222">
        <v>3103080014</v>
      </c>
      <c r="B3151" s="222" t="s">
        <v>5610</v>
      </c>
      <c r="C3151" s="222" t="s">
        <v>1255</v>
      </c>
      <c r="D3151" s="222" t="s">
        <v>2444</v>
      </c>
      <c r="E3151" s="223">
        <v>0</v>
      </c>
    </row>
    <row r="3152" spans="1:5" x14ac:dyDescent="0.25">
      <c r="A3152" s="224">
        <v>3103080015</v>
      </c>
      <c r="B3152" s="224" t="s">
        <v>5611</v>
      </c>
      <c r="C3152" s="224" t="s">
        <v>1255</v>
      </c>
      <c r="D3152" s="224" t="s">
        <v>2444</v>
      </c>
      <c r="E3152" s="225">
        <v>0</v>
      </c>
    </row>
    <row r="3153" spans="1:5" x14ac:dyDescent="0.25">
      <c r="A3153" s="222">
        <v>3103080016</v>
      </c>
      <c r="B3153" s="222" t="s">
        <v>5147</v>
      </c>
      <c r="C3153" s="222" t="s">
        <v>1255</v>
      </c>
      <c r="D3153" s="222" t="s">
        <v>2444</v>
      </c>
      <c r="E3153" s="223">
        <v>0</v>
      </c>
    </row>
    <row r="3154" spans="1:5" x14ac:dyDescent="0.25">
      <c r="A3154" s="224">
        <v>3103080017</v>
      </c>
      <c r="B3154" s="224" t="s">
        <v>5612</v>
      </c>
      <c r="C3154" s="224" t="s">
        <v>1255</v>
      </c>
      <c r="D3154" s="224" t="s">
        <v>2444</v>
      </c>
      <c r="E3154" s="225">
        <v>0</v>
      </c>
    </row>
    <row r="3155" spans="1:5" x14ac:dyDescent="0.25">
      <c r="A3155" s="222">
        <v>3103080018</v>
      </c>
      <c r="B3155" s="222" t="s">
        <v>6340</v>
      </c>
      <c r="C3155" s="222" t="s">
        <v>1255</v>
      </c>
      <c r="D3155" s="222" t="s">
        <v>2444</v>
      </c>
      <c r="E3155" s="223">
        <v>0</v>
      </c>
    </row>
    <row r="3156" spans="1:5" x14ac:dyDescent="0.25">
      <c r="A3156" s="224">
        <v>3103080019</v>
      </c>
      <c r="B3156" s="224" t="s">
        <v>5148</v>
      </c>
      <c r="C3156" s="224" t="s">
        <v>1255</v>
      </c>
      <c r="D3156" s="224" t="s">
        <v>801</v>
      </c>
      <c r="E3156" s="225">
        <v>0</v>
      </c>
    </row>
    <row r="3157" spans="1:5" x14ac:dyDescent="0.25">
      <c r="A3157" s="222">
        <v>3103080020</v>
      </c>
      <c r="B3157" s="222" t="s">
        <v>5613</v>
      </c>
      <c r="C3157" s="222" t="s">
        <v>1255</v>
      </c>
      <c r="D3157" s="222" t="s">
        <v>2444</v>
      </c>
      <c r="E3157" s="223">
        <v>0</v>
      </c>
    </row>
    <row r="3158" spans="1:5" x14ac:dyDescent="0.25">
      <c r="A3158" s="224">
        <v>3103080021</v>
      </c>
      <c r="B3158" s="224" t="s">
        <v>5614</v>
      </c>
      <c r="C3158" s="224" t="s">
        <v>1255</v>
      </c>
      <c r="D3158" s="224" t="s">
        <v>2444</v>
      </c>
      <c r="E3158" s="225">
        <v>0</v>
      </c>
    </row>
    <row r="3159" spans="1:5" x14ac:dyDescent="0.25">
      <c r="A3159" s="222">
        <v>3103080022</v>
      </c>
      <c r="B3159" s="222" t="s">
        <v>5615</v>
      </c>
      <c r="C3159" s="222" t="s">
        <v>1255</v>
      </c>
      <c r="D3159" s="222" t="s">
        <v>2444</v>
      </c>
      <c r="E3159" s="223">
        <v>0</v>
      </c>
    </row>
    <row r="3160" spans="1:5" x14ac:dyDescent="0.25">
      <c r="A3160" s="224">
        <v>3103080023</v>
      </c>
      <c r="B3160" s="224" t="s">
        <v>5616</v>
      </c>
      <c r="C3160" s="224" t="s">
        <v>1255</v>
      </c>
      <c r="D3160" s="224" t="s">
        <v>2444</v>
      </c>
      <c r="E3160" s="225">
        <v>0</v>
      </c>
    </row>
    <row r="3161" spans="1:5" x14ac:dyDescent="0.25">
      <c r="A3161" s="222">
        <v>3103080024</v>
      </c>
      <c r="B3161" s="222" t="s">
        <v>5617</v>
      </c>
      <c r="C3161" s="222" t="s">
        <v>1255</v>
      </c>
      <c r="D3161" s="222" t="s">
        <v>2444</v>
      </c>
      <c r="E3161" s="223">
        <v>0</v>
      </c>
    </row>
    <row r="3162" spans="1:5" x14ac:dyDescent="0.25">
      <c r="A3162" s="224">
        <v>3103080025</v>
      </c>
      <c r="B3162" s="224" t="s">
        <v>5618</v>
      </c>
      <c r="C3162" s="224" t="s">
        <v>1255</v>
      </c>
      <c r="D3162" s="224" t="s">
        <v>2444</v>
      </c>
      <c r="E3162" s="225">
        <v>0</v>
      </c>
    </row>
    <row r="3163" spans="1:5" x14ac:dyDescent="0.25">
      <c r="A3163" s="222">
        <v>3103080026</v>
      </c>
      <c r="B3163" s="222" t="s">
        <v>5619</v>
      </c>
      <c r="C3163" s="222" t="s">
        <v>1255</v>
      </c>
      <c r="D3163" s="222" t="s">
        <v>2444</v>
      </c>
      <c r="E3163" s="223">
        <v>0</v>
      </c>
    </row>
    <row r="3164" spans="1:5" x14ac:dyDescent="0.25">
      <c r="A3164" s="224">
        <v>3103080027</v>
      </c>
      <c r="B3164" s="224" t="s">
        <v>5620</v>
      </c>
      <c r="C3164" s="224" t="s">
        <v>1255</v>
      </c>
      <c r="D3164" s="224" t="s">
        <v>2444</v>
      </c>
      <c r="E3164" s="225">
        <v>0</v>
      </c>
    </row>
    <row r="3165" spans="1:5" x14ac:dyDescent="0.25">
      <c r="A3165" s="222">
        <v>3103080028</v>
      </c>
      <c r="B3165" s="222" t="s">
        <v>5621</v>
      </c>
      <c r="C3165" s="222" t="s">
        <v>1255</v>
      </c>
      <c r="D3165" s="222" t="s">
        <v>2444</v>
      </c>
      <c r="E3165" s="223">
        <v>0</v>
      </c>
    </row>
    <row r="3166" spans="1:5" x14ac:dyDescent="0.25">
      <c r="A3166" s="224">
        <v>3103080029</v>
      </c>
      <c r="B3166" s="224" t="s">
        <v>5149</v>
      </c>
      <c r="C3166" s="224" t="s">
        <v>1255</v>
      </c>
      <c r="D3166" s="224" t="s">
        <v>2444</v>
      </c>
      <c r="E3166" s="225">
        <v>0</v>
      </c>
    </row>
    <row r="3167" spans="1:5" x14ac:dyDescent="0.25">
      <c r="A3167" s="222">
        <v>3103080030</v>
      </c>
      <c r="B3167" s="222" t="s">
        <v>5150</v>
      </c>
      <c r="C3167" s="222" t="s">
        <v>1255</v>
      </c>
      <c r="D3167" s="222" t="s">
        <v>2444</v>
      </c>
      <c r="E3167" s="223">
        <v>0</v>
      </c>
    </row>
    <row r="3168" spans="1:5" x14ac:dyDescent="0.25">
      <c r="A3168" s="224">
        <v>3103080031</v>
      </c>
      <c r="B3168" s="224" t="s">
        <v>5622</v>
      </c>
      <c r="C3168" s="224" t="s">
        <v>1255</v>
      </c>
      <c r="D3168" s="224" t="s">
        <v>2444</v>
      </c>
      <c r="E3168" s="225">
        <v>0</v>
      </c>
    </row>
    <row r="3169" spans="1:5" x14ac:dyDescent="0.25">
      <c r="A3169" s="222">
        <v>3103080032</v>
      </c>
      <c r="B3169" s="222" t="s">
        <v>5151</v>
      </c>
      <c r="C3169" s="222" t="s">
        <v>1255</v>
      </c>
      <c r="D3169" s="222" t="s">
        <v>2444</v>
      </c>
      <c r="E3169" s="223">
        <v>0</v>
      </c>
    </row>
    <row r="3170" spans="1:5" x14ac:dyDescent="0.25">
      <c r="A3170" s="224">
        <v>3103080033</v>
      </c>
      <c r="B3170" s="224" t="s">
        <v>5623</v>
      </c>
      <c r="C3170" s="224" t="s">
        <v>1255</v>
      </c>
      <c r="D3170" s="224" t="s">
        <v>2444</v>
      </c>
      <c r="E3170" s="225">
        <v>0</v>
      </c>
    </row>
    <row r="3171" spans="1:5" x14ac:dyDescent="0.25">
      <c r="A3171" s="222">
        <v>3103080034</v>
      </c>
      <c r="B3171" s="222" t="s">
        <v>5624</v>
      </c>
      <c r="C3171" s="222" t="s">
        <v>1255</v>
      </c>
      <c r="D3171" s="222" t="s">
        <v>2444</v>
      </c>
      <c r="E3171" s="223">
        <v>0</v>
      </c>
    </row>
    <row r="3172" spans="1:5" x14ac:dyDescent="0.25">
      <c r="A3172" s="224">
        <v>3103080035</v>
      </c>
      <c r="B3172" s="224" t="s">
        <v>5625</v>
      </c>
      <c r="C3172" s="224" t="s">
        <v>1255</v>
      </c>
      <c r="D3172" s="224" t="s">
        <v>2444</v>
      </c>
      <c r="E3172" s="225">
        <v>0</v>
      </c>
    </row>
    <row r="3173" spans="1:5" x14ac:dyDescent="0.25">
      <c r="A3173" s="222">
        <v>3103080036</v>
      </c>
      <c r="B3173" s="222" t="s">
        <v>5626</v>
      </c>
      <c r="C3173" s="222" t="s">
        <v>1255</v>
      </c>
      <c r="D3173" s="222" t="s">
        <v>2444</v>
      </c>
      <c r="E3173" s="223">
        <v>0</v>
      </c>
    </row>
    <row r="3174" spans="1:5" x14ac:dyDescent="0.25">
      <c r="A3174" s="224">
        <v>3103080037</v>
      </c>
      <c r="B3174" s="224" t="s">
        <v>5627</v>
      </c>
      <c r="C3174" s="224" t="s">
        <v>1255</v>
      </c>
      <c r="D3174" s="224" t="s">
        <v>801</v>
      </c>
      <c r="E3174" s="225">
        <v>0</v>
      </c>
    </row>
    <row r="3175" spans="1:5" x14ac:dyDescent="0.25">
      <c r="A3175" s="222">
        <v>3103080038</v>
      </c>
      <c r="B3175" s="222" t="s">
        <v>5628</v>
      </c>
      <c r="C3175" s="222" t="s">
        <v>1255</v>
      </c>
      <c r="D3175" s="222" t="s">
        <v>801</v>
      </c>
      <c r="E3175" s="223">
        <v>0</v>
      </c>
    </row>
    <row r="3176" spans="1:5" x14ac:dyDescent="0.25">
      <c r="A3176" s="224">
        <v>3103080039</v>
      </c>
      <c r="B3176" s="224" t="s">
        <v>5152</v>
      </c>
      <c r="C3176" s="224" t="s">
        <v>1255</v>
      </c>
      <c r="D3176" s="224" t="s">
        <v>801</v>
      </c>
      <c r="E3176" s="225">
        <v>0</v>
      </c>
    </row>
    <row r="3177" spans="1:5" x14ac:dyDescent="0.25">
      <c r="A3177" s="222">
        <v>3103080040</v>
      </c>
      <c r="B3177" s="222" t="s">
        <v>5153</v>
      </c>
      <c r="C3177" s="222" t="s">
        <v>1255</v>
      </c>
      <c r="D3177" s="222" t="s">
        <v>801</v>
      </c>
      <c r="E3177" s="223">
        <v>0</v>
      </c>
    </row>
    <row r="3178" spans="1:5" x14ac:dyDescent="0.25">
      <c r="A3178" s="224">
        <v>3103080041</v>
      </c>
      <c r="B3178" s="224" t="s">
        <v>5629</v>
      </c>
      <c r="C3178" s="224" t="s">
        <v>1255</v>
      </c>
      <c r="D3178" s="224" t="s">
        <v>801</v>
      </c>
      <c r="E3178" s="225">
        <v>0</v>
      </c>
    </row>
    <row r="3179" spans="1:5" x14ac:dyDescent="0.25">
      <c r="A3179" s="222">
        <v>3103080042</v>
      </c>
      <c r="B3179" s="222" t="s">
        <v>5630</v>
      </c>
      <c r="C3179" s="222" t="s">
        <v>1255</v>
      </c>
      <c r="D3179" s="222" t="s">
        <v>801</v>
      </c>
      <c r="E3179" s="223">
        <v>0</v>
      </c>
    </row>
    <row r="3180" spans="1:5" x14ac:dyDescent="0.25">
      <c r="A3180" s="224">
        <v>3103080043</v>
      </c>
      <c r="B3180" s="224" t="s">
        <v>5631</v>
      </c>
      <c r="C3180" s="224" t="s">
        <v>1255</v>
      </c>
      <c r="D3180" s="224" t="s">
        <v>2444</v>
      </c>
      <c r="E3180" s="225">
        <v>0</v>
      </c>
    </row>
    <row r="3181" spans="1:5" x14ac:dyDescent="0.25">
      <c r="A3181" s="222">
        <v>3103080044</v>
      </c>
      <c r="B3181" s="222" t="s">
        <v>5632</v>
      </c>
      <c r="C3181" s="222" t="s">
        <v>1255</v>
      </c>
      <c r="D3181" s="222" t="s">
        <v>2444</v>
      </c>
      <c r="E3181" s="223">
        <v>0</v>
      </c>
    </row>
    <row r="3182" spans="1:5" x14ac:dyDescent="0.25">
      <c r="A3182" s="224">
        <v>3103080045</v>
      </c>
      <c r="B3182" s="224" t="s">
        <v>7956</v>
      </c>
      <c r="C3182" s="224" t="s">
        <v>1255</v>
      </c>
      <c r="D3182" s="224" t="s">
        <v>2444</v>
      </c>
      <c r="E3182" s="225">
        <v>0</v>
      </c>
    </row>
    <row r="3183" spans="1:5" x14ac:dyDescent="0.25">
      <c r="A3183" s="222">
        <v>3103080046</v>
      </c>
      <c r="B3183" s="222" t="s">
        <v>5633</v>
      </c>
      <c r="C3183" s="222" t="s">
        <v>1255</v>
      </c>
      <c r="D3183" s="222" t="s">
        <v>2444</v>
      </c>
      <c r="E3183" s="223">
        <v>0</v>
      </c>
    </row>
    <row r="3184" spans="1:5" x14ac:dyDescent="0.25">
      <c r="A3184" s="224">
        <v>3103080047</v>
      </c>
      <c r="B3184" s="224" t="s">
        <v>7563</v>
      </c>
      <c r="C3184" s="224" t="s">
        <v>1255</v>
      </c>
      <c r="D3184" s="224" t="s">
        <v>801</v>
      </c>
      <c r="E3184" s="225">
        <v>0</v>
      </c>
    </row>
    <row r="3185" spans="1:5" x14ac:dyDescent="0.25">
      <c r="A3185" s="222">
        <v>3103080048</v>
      </c>
      <c r="B3185" s="222" t="s">
        <v>3727</v>
      </c>
      <c r="C3185" s="222" t="s">
        <v>1255</v>
      </c>
      <c r="D3185" s="222" t="s">
        <v>801</v>
      </c>
      <c r="E3185" s="223">
        <v>0</v>
      </c>
    </row>
    <row r="3186" spans="1:5" x14ac:dyDescent="0.25">
      <c r="A3186" s="224">
        <v>3103080049</v>
      </c>
      <c r="B3186" s="224" t="s">
        <v>3728</v>
      </c>
      <c r="C3186" s="224" t="s">
        <v>1255</v>
      </c>
      <c r="D3186" s="224" t="s">
        <v>801</v>
      </c>
      <c r="E3186" s="225">
        <v>0</v>
      </c>
    </row>
    <row r="3187" spans="1:5" x14ac:dyDescent="0.25">
      <c r="A3187" s="222">
        <v>3103080050</v>
      </c>
      <c r="B3187" s="222" t="s">
        <v>3729</v>
      </c>
      <c r="C3187" s="222" t="s">
        <v>1255</v>
      </c>
      <c r="D3187" s="222" t="s">
        <v>801</v>
      </c>
      <c r="E3187" s="223">
        <v>0</v>
      </c>
    </row>
    <row r="3188" spans="1:5" x14ac:dyDescent="0.25">
      <c r="A3188" s="224">
        <v>3103080051</v>
      </c>
      <c r="B3188" s="224" t="s">
        <v>3730</v>
      </c>
      <c r="C3188" s="224" t="s">
        <v>1255</v>
      </c>
      <c r="D3188" s="224" t="s">
        <v>801</v>
      </c>
      <c r="E3188" s="225">
        <v>0</v>
      </c>
    </row>
    <row r="3189" spans="1:5" x14ac:dyDescent="0.25">
      <c r="A3189" s="222">
        <v>3103080052</v>
      </c>
      <c r="B3189" s="222" t="s">
        <v>4298</v>
      </c>
      <c r="C3189" s="222" t="s">
        <v>1255</v>
      </c>
      <c r="D3189" s="222" t="s">
        <v>801</v>
      </c>
      <c r="E3189" s="223">
        <v>0</v>
      </c>
    </row>
    <row r="3190" spans="1:5" x14ac:dyDescent="0.25">
      <c r="A3190" s="224">
        <v>3103080053</v>
      </c>
      <c r="B3190" s="224" t="s">
        <v>5634</v>
      </c>
      <c r="C3190" s="224" t="s">
        <v>1255</v>
      </c>
      <c r="D3190" s="224" t="s">
        <v>801</v>
      </c>
      <c r="E3190" s="225">
        <v>0</v>
      </c>
    </row>
    <row r="3191" spans="1:5" x14ac:dyDescent="0.25">
      <c r="A3191" s="222">
        <v>3103080054</v>
      </c>
      <c r="B3191" s="222" t="s">
        <v>2445</v>
      </c>
      <c r="C3191" s="222" t="s">
        <v>1255</v>
      </c>
      <c r="D3191" s="222" t="s">
        <v>801</v>
      </c>
      <c r="E3191" s="223">
        <v>0</v>
      </c>
    </row>
    <row r="3192" spans="1:5" x14ac:dyDescent="0.25">
      <c r="A3192" s="224">
        <v>3103080055</v>
      </c>
      <c r="B3192" s="224" t="s">
        <v>5635</v>
      </c>
      <c r="C3192" s="224" t="s">
        <v>1255</v>
      </c>
      <c r="D3192" s="224" t="s">
        <v>2444</v>
      </c>
      <c r="E3192" s="225">
        <v>0</v>
      </c>
    </row>
    <row r="3193" spans="1:5" x14ac:dyDescent="0.25">
      <c r="A3193" s="222">
        <v>3103080056</v>
      </c>
      <c r="B3193" s="222" t="s">
        <v>5636</v>
      </c>
      <c r="C3193" s="222" t="s">
        <v>1255</v>
      </c>
      <c r="D3193" s="222" t="s">
        <v>2444</v>
      </c>
      <c r="E3193" s="223">
        <v>0</v>
      </c>
    </row>
    <row r="3194" spans="1:5" x14ac:dyDescent="0.25">
      <c r="A3194" s="224">
        <v>3103080057</v>
      </c>
      <c r="B3194" s="224" t="s">
        <v>5637</v>
      </c>
      <c r="C3194" s="224" t="s">
        <v>1255</v>
      </c>
      <c r="D3194" s="224" t="s">
        <v>2444</v>
      </c>
      <c r="E3194" s="225">
        <v>0</v>
      </c>
    </row>
    <row r="3195" spans="1:5" x14ac:dyDescent="0.25">
      <c r="A3195" s="222">
        <v>3103080058</v>
      </c>
      <c r="B3195" s="222" t="s">
        <v>5638</v>
      </c>
      <c r="C3195" s="222" t="s">
        <v>1255</v>
      </c>
      <c r="D3195" s="222" t="s">
        <v>2444</v>
      </c>
      <c r="E3195" s="223">
        <v>0</v>
      </c>
    </row>
    <row r="3196" spans="1:5" x14ac:dyDescent="0.25">
      <c r="A3196" s="224">
        <v>3103080059</v>
      </c>
      <c r="B3196" s="224" t="s">
        <v>5639</v>
      </c>
      <c r="C3196" s="224" t="s">
        <v>1255</v>
      </c>
      <c r="D3196" s="224" t="s">
        <v>2444</v>
      </c>
      <c r="E3196" s="225">
        <v>0</v>
      </c>
    </row>
    <row r="3197" spans="1:5" x14ac:dyDescent="0.25">
      <c r="A3197" s="222">
        <v>3103080060</v>
      </c>
      <c r="B3197" s="222" t="s">
        <v>5640</v>
      </c>
      <c r="C3197" s="222" t="s">
        <v>1255</v>
      </c>
      <c r="D3197" s="222" t="s">
        <v>2444</v>
      </c>
      <c r="E3197" s="223">
        <v>0</v>
      </c>
    </row>
    <row r="3198" spans="1:5" x14ac:dyDescent="0.25">
      <c r="A3198" s="224">
        <v>3103080061</v>
      </c>
      <c r="B3198" s="224" t="s">
        <v>10179</v>
      </c>
      <c r="C3198" s="224" t="s">
        <v>1255</v>
      </c>
      <c r="D3198" s="224" t="s">
        <v>801</v>
      </c>
      <c r="E3198" s="225">
        <v>0</v>
      </c>
    </row>
    <row r="3199" spans="1:5" x14ac:dyDescent="0.25">
      <c r="A3199" s="222">
        <v>3103080062</v>
      </c>
      <c r="B3199" s="222" t="s">
        <v>5641</v>
      </c>
      <c r="C3199" s="222" t="s">
        <v>1255</v>
      </c>
      <c r="D3199" s="222" t="s">
        <v>2444</v>
      </c>
      <c r="E3199" s="223">
        <v>0</v>
      </c>
    </row>
    <row r="3200" spans="1:5" x14ac:dyDescent="0.25">
      <c r="A3200" s="224">
        <v>3103080063</v>
      </c>
      <c r="B3200" s="224" t="s">
        <v>5642</v>
      </c>
      <c r="C3200" s="224" t="s">
        <v>1255</v>
      </c>
      <c r="D3200" s="224" t="s">
        <v>2444</v>
      </c>
      <c r="E3200" s="225">
        <v>0</v>
      </c>
    </row>
    <row r="3201" spans="1:5" x14ac:dyDescent="0.25">
      <c r="A3201" s="222">
        <v>3103080064</v>
      </c>
      <c r="B3201" s="222" t="s">
        <v>5643</v>
      </c>
      <c r="C3201" s="222" t="s">
        <v>1255</v>
      </c>
      <c r="D3201" s="222" t="s">
        <v>2444</v>
      </c>
      <c r="E3201" s="223">
        <v>0</v>
      </c>
    </row>
    <row r="3202" spans="1:5" x14ac:dyDescent="0.25">
      <c r="A3202" s="224">
        <v>3103080065</v>
      </c>
      <c r="B3202" s="224" t="s">
        <v>5644</v>
      </c>
      <c r="C3202" s="224" t="s">
        <v>1255</v>
      </c>
      <c r="D3202" s="224" t="s">
        <v>2444</v>
      </c>
      <c r="E3202" s="225">
        <v>0</v>
      </c>
    </row>
    <row r="3203" spans="1:5" x14ac:dyDescent="0.25">
      <c r="A3203" s="222">
        <v>3103080066</v>
      </c>
      <c r="B3203" s="222" t="s">
        <v>5645</v>
      </c>
      <c r="C3203" s="222" t="s">
        <v>1255</v>
      </c>
      <c r="D3203" s="222" t="s">
        <v>2444</v>
      </c>
      <c r="E3203" s="223">
        <v>0</v>
      </c>
    </row>
    <row r="3204" spans="1:5" x14ac:dyDescent="0.25">
      <c r="A3204" s="224">
        <v>3103080067</v>
      </c>
      <c r="B3204" s="224" t="s">
        <v>5646</v>
      </c>
      <c r="C3204" s="224" t="s">
        <v>1255</v>
      </c>
      <c r="D3204" s="224" t="s">
        <v>2444</v>
      </c>
      <c r="E3204" s="225">
        <v>0</v>
      </c>
    </row>
    <row r="3205" spans="1:5" x14ac:dyDescent="0.25">
      <c r="A3205" s="222">
        <v>3103080068</v>
      </c>
      <c r="B3205" s="222" t="s">
        <v>5647</v>
      </c>
      <c r="C3205" s="222" t="s">
        <v>1255</v>
      </c>
      <c r="D3205" s="222" t="s">
        <v>2444</v>
      </c>
      <c r="E3205" s="223">
        <v>0</v>
      </c>
    </row>
    <row r="3206" spans="1:5" x14ac:dyDescent="0.25">
      <c r="A3206" s="224">
        <v>3103080069</v>
      </c>
      <c r="B3206" s="224" t="s">
        <v>7353</v>
      </c>
      <c r="C3206" s="224" t="s">
        <v>1255</v>
      </c>
      <c r="D3206" s="224" t="s">
        <v>801</v>
      </c>
      <c r="E3206" s="225">
        <v>0</v>
      </c>
    </row>
    <row r="3207" spans="1:5" x14ac:dyDescent="0.25">
      <c r="A3207" s="222">
        <v>3103080070</v>
      </c>
      <c r="B3207" s="222" t="s">
        <v>3731</v>
      </c>
      <c r="C3207" s="222" t="s">
        <v>1255</v>
      </c>
      <c r="D3207" s="222" t="s">
        <v>801</v>
      </c>
      <c r="E3207" s="223">
        <v>0</v>
      </c>
    </row>
    <row r="3208" spans="1:5" x14ac:dyDescent="0.25">
      <c r="A3208" s="224">
        <v>3103080071</v>
      </c>
      <c r="B3208" s="224" t="s">
        <v>3732</v>
      </c>
      <c r="C3208" s="224" t="s">
        <v>1255</v>
      </c>
      <c r="D3208" s="224" t="s">
        <v>801</v>
      </c>
      <c r="E3208" s="225">
        <v>0</v>
      </c>
    </row>
    <row r="3209" spans="1:5" x14ac:dyDescent="0.25">
      <c r="A3209" s="222">
        <v>3103080072</v>
      </c>
      <c r="B3209" s="222" t="s">
        <v>3733</v>
      </c>
      <c r="C3209" s="222" t="s">
        <v>1255</v>
      </c>
      <c r="D3209" s="222" t="s">
        <v>801</v>
      </c>
      <c r="E3209" s="223">
        <v>0</v>
      </c>
    </row>
    <row r="3210" spans="1:5" x14ac:dyDescent="0.25">
      <c r="A3210" s="224">
        <v>3103080073</v>
      </c>
      <c r="B3210" s="224" t="s">
        <v>3734</v>
      </c>
      <c r="C3210" s="224" t="s">
        <v>1255</v>
      </c>
      <c r="D3210" s="224" t="s">
        <v>801</v>
      </c>
      <c r="E3210" s="225">
        <v>0</v>
      </c>
    </row>
    <row r="3211" spans="1:5" x14ac:dyDescent="0.25">
      <c r="A3211" s="222">
        <v>3103080074</v>
      </c>
      <c r="B3211" s="222" t="s">
        <v>3735</v>
      </c>
      <c r="C3211" s="222" t="s">
        <v>1255</v>
      </c>
      <c r="D3211" s="222" t="s">
        <v>801</v>
      </c>
      <c r="E3211" s="223">
        <v>0</v>
      </c>
    </row>
    <row r="3212" spans="1:5" x14ac:dyDescent="0.25">
      <c r="A3212" s="224">
        <v>3103080075</v>
      </c>
      <c r="B3212" s="224" t="s">
        <v>3736</v>
      </c>
      <c r="C3212" s="224" t="s">
        <v>1255</v>
      </c>
      <c r="D3212" s="224" t="s">
        <v>801</v>
      </c>
      <c r="E3212" s="225">
        <v>0</v>
      </c>
    </row>
    <row r="3213" spans="1:5" x14ac:dyDescent="0.25">
      <c r="A3213" s="222">
        <v>3103080076</v>
      </c>
      <c r="B3213" s="222" t="s">
        <v>3737</v>
      </c>
      <c r="C3213" s="222" t="s">
        <v>1255</v>
      </c>
      <c r="D3213" s="222" t="s">
        <v>801</v>
      </c>
      <c r="E3213" s="223">
        <v>0</v>
      </c>
    </row>
    <row r="3214" spans="1:5" x14ac:dyDescent="0.25">
      <c r="A3214" s="224">
        <v>3103080077</v>
      </c>
      <c r="B3214" s="224" t="s">
        <v>3738</v>
      </c>
      <c r="C3214" s="224" t="s">
        <v>1255</v>
      </c>
      <c r="D3214" s="224" t="s">
        <v>801</v>
      </c>
      <c r="E3214" s="225">
        <v>0</v>
      </c>
    </row>
    <row r="3215" spans="1:5" x14ac:dyDescent="0.25">
      <c r="A3215" s="222">
        <v>3103080078</v>
      </c>
      <c r="B3215" s="222" t="s">
        <v>3739</v>
      </c>
      <c r="C3215" s="222" t="s">
        <v>1255</v>
      </c>
      <c r="D3215" s="222" t="s">
        <v>801</v>
      </c>
      <c r="E3215" s="223">
        <v>0</v>
      </c>
    </row>
    <row r="3216" spans="1:5" x14ac:dyDescent="0.25">
      <c r="A3216" s="224">
        <v>3103080079</v>
      </c>
      <c r="B3216" s="224" t="s">
        <v>5648</v>
      </c>
      <c r="C3216" s="224" t="s">
        <v>1255</v>
      </c>
      <c r="D3216" s="224" t="s">
        <v>801</v>
      </c>
      <c r="E3216" s="225">
        <v>0</v>
      </c>
    </row>
    <row r="3217" spans="1:5" x14ac:dyDescent="0.25">
      <c r="A3217" s="222">
        <v>3103080080</v>
      </c>
      <c r="B3217" s="222" t="s">
        <v>8003</v>
      </c>
      <c r="C3217" s="222" t="s">
        <v>1255</v>
      </c>
      <c r="D3217" s="222" t="s">
        <v>801</v>
      </c>
      <c r="E3217" s="223">
        <v>0</v>
      </c>
    </row>
    <row r="3218" spans="1:5" x14ac:dyDescent="0.25">
      <c r="A3218" s="224">
        <v>3103080081</v>
      </c>
      <c r="B3218" s="224" t="s">
        <v>8004</v>
      </c>
      <c r="C3218" s="224" t="s">
        <v>1255</v>
      </c>
      <c r="D3218" s="224" t="s">
        <v>801</v>
      </c>
      <c r="E3218" s="225">
        <v>0</v>
      </c>
    </row>
    <row r="3219" spans="1:5" x14ac:dyDescent="0.25">
      <c r="A3219" s="222">
        <v>3103080082</v>
      </c>
      <c r="B3219" s="222" t="s">
        <v>8520</v>
      </c>
      <c r="C3219" s="222" t="s">
        <v>1255</v>
      </c>
      <c r="D3219" s="222" t="s">
        <v>801</v>
      </c>
      <c r="E3219" s="223">
        <v>0</v>
      </c>
    </row>
    <row r="3220" spans="1:5" x14ac:dyDescent="0.25">
      <c r="A3220" s="224">
        <v>3103080083</v>
      </c>
      <c r="B3220" s="224" t="s">
        <v>8521</v>
      </c>
      <c r="C3220" s="224" t="s">
        <v>1255</v>
      </c>
      <c r="D3220" s="224" t="s">
        <v>801</v>
      </c>
      <c r="E3220" s="225">
        <v>0</v>
      </c>
    </row>
    <row r="3221" spans="1:5" x14ac:dyDescent="0.25">
      <c r="A3221" s="222">
        <v>3103080084</v>
      </c>
      <c r="B3221" s="222" t="s">
        <v>8522</v>
      </c>
      <c r="C3221" s="222" t="s">
        <v>1255</v>
      </c>
      <c r="D3221" s="222" t="s">
        <v>801</v>
      </c>
      <c r="E3221" s="223">
        <v>0</v>
      </c>
    </row>
    <row r="3222" spans="1:5" x14ac:dyDescent="0.25">
      <c r="A3222" s="224">
        <v>3103080085</v>
      </c>
      <c r="B3222" s="224" t="s">
        <v>8523</v>
      </c>
      <c r="C3222" s="224" t="s">
        <v>1255</v>
      </c>
      <c r="D3222" s="224" t="s">
        <v>801</v>
      </c>
      <c r="E3222" s="225">
        <v>0</v>
      </c>
    </row>
    <row r="3223" spans="1:5" x14ac:dyDescent="0.25">
      <c r="A3223" s="222">
        <v>3103080086</v>
      </c>
      <c r="B3223" s="222" t="s">
        <v>8005</v>
      </c>
      <c r="C3223" s="222" t="s">
        <v>1255</v>
      </c>
      <c r="D3223" s="222" t="s">
        <v>801</v>
      </c>
      <c r="E3223" s="223">
        <v>0</v>
      </c>
    </row>
    <row r="3224" spans="1:5" x14ac:dyDescent="0.25">
      <c r="A3224" s="224">
        <v>3103080087</v>
      </c>
      <c r="B3224" s="224" t="s">
        <v>8524</v>
      </c>
      <c r="C3224" s="224" t="s">
        <v>1255</v>
      </c>
      <c r="D3224" s="224" t="s">
        <v>801</v>
      </c>
      <c r="E3224" s="225">
        <v>0</v>
      </c>
    </row>
    <row r="3225" spans="1:5" x14ac:dyDescent="0.25">
      <c r="A3225" s="222">
        <v>3103080088</v>
      </c>
      <c r="B3225" s="222" t="s">
        <v>8525</v>
      </c>
      <c r="C3225" s="222" t="s">
        <v>1255</v>
      </c>
      <c r="D3225" s="222" t="s">
        <v>801</v>
      </c>
      <c r="E3225" s="223">
        <v>0</v>
      </c>
    </row>
    <row r="3226" spans="1:5" x14ac:dyDescent="0.25">
      <c r="A3226" s="224">
        <v>3103080089</v>
      </c>
      <c r="B3226" s="224" t="s">
        <v>8526</v>
      </c>
      <c r="C3226" s="224" t="s">
        <v>1255</v>
      </c>
      <c r="D3226" s="224" t="s">
        <v>801</v>
      </c>
      <c r="E3226" s="225">
        <v>0</v>
      </c>
    </row>
    <row r="3227" spans="1:5" x14ac:dyDescent="0.25">
      <c r="A3227" s="222">
        <v>3103080090</v>
      </c>
      <c r="B3227" s="222" t="s">
        <v>8006</v>
      </c>
      <c r="C3227" s="222" t="s">
        <v>1255</v>
      </c>
      <c r="D3227" s="222" t="s">
        <v>801</v>
      </c>
      <c r="E3227" s="223">
        <v>0</v>
      </c>
    </row>
    <row r="3228" spans="1:5" x14ac:dyDescent="0.25">
      <c r="A3228" s="224">
        <v>3103080091</v>
      </c>
      <c r="B3228" s="224" t="s">
        <v>8007</v>
      </c>
      <c r="C3228" s="224" t="s">
        <v>1255</v>
      </c>
      <c r="D3228" s="224" t="s">
        <v>801</v>
      </c>
      <c r="E3228" s="225">
        <v>0</v>
      </c>
    </row>
    <row r="3229" spans="1:5" x14ac:dyDescent="0.25">
      <c r="A3229" s="222">
        <v>3103080092</v>
      </c>
      <c r="B3229" s="222" t="s">
        <v>8008</v>
      </c>
      <c r="C3229" s="222" t="s">
        <v>1255</v>
      </c>
      <c r="D3229" s="222" t="s">
        <v>801</v>
      </c>
      <c r="E3229" s="223">
        <v>0</v>
      </c>
    </row>
    <row r="3230" spans="1:5" x14ac:dyDescent="0.25">
      <c r="A3230" s="224">
        <v>3103080093</v>
      </c>
      <c r="B3230" s="224" t="s">
        <v>8527</v>
      </c>
      <c r="C3230" s="224" t="s">
        <v>1255</v>
      </c>
      <c r="D3230" s="224" t="s">
        <v>801</v>
      </c>
      <c r="E3230" s="225">
        <v>0</v>
      </c>
    </row>
    <row r="3231" spans="1:5" x14ac:dyDescent="0.25">
      <c r="A3231" s="222">
        <v>3103080094</v>
      </c>
      <c r="B3231" s="222" t="s">
        <v>8528</v>
      </c>
      <c r="C3231" s="222" t="s">
        <v>1255</v>
      </c>
      <c r="D3231" s="222" t="s">
        <v>801</v>
      </c>
      <c r="E3231" s="223">
        <v>0</v>
      </c>
    </row>
    <row r="3232" spans="1:5" x14ac:dyDescent="0.25">
      <c r="A3232" s="224">
        <v>3103080095</v>
      </c>
      <c r="B3232" s="224" t="s">
        <v>8169</v>
      </c>
      <c r="C3232" s="224" t="s">
        <v>1255</v>
      </c>
      <c r="D3232" s="224" t="s">
        <v>801</v>
      </c>
      <c r="E3232" s="225">
        <v>0</v>
      </c>
    </row>
    <row r="3233" spans="1:5" x14ac:dyDescent="0.25">
      <c r="A3233" s="222">
        <v>3103080096</v>
      </c>
      <c r="B3233" s="222" t="s">
        <v>10180</v>
      </c>
      <c r="C3233" s="222" t="s">
        <v>1255</v>
      </c>
      <c r="D3233" s="222" t="s">
        <v>801</v>
      </c>
      <c r="E3233" s="223">
        <v>0</v>
      </c>
    </row>
    <row r="3234" spans="1:5" x14ac:dyDescent="0.25">
      <c r="A3234" s="224">
        <v>3103080097</v>
      </c>
      <c r="B3234" s="224" t="s">
        <v>10181</v>
      </c>
      <c r="C3234" s="224" t="s">
        <v>1255</v>
      </c>
      <c r="D3234" s="224" t="s">
        <v>801</v>
      </c>
      <c r="E3234" s="225">
        <v>0</v>
      </c>
    </row>
    <row r="3235" spans="1:5" x14ac:dyDescent="0.25">
      <c r="A3235" s="222">
        <v>3103080098</v>
      </c>
      <c r="B3235" s="222" t="s">
        <v>10182</v>
      </c>
      <c r="C3235" s="222" t="s">
        <v>1255</v>
      </c>
      <c r="D3235" s="222" t="s">
        <v>801</v>
      </c>
      <c r="E3235" s="223">
        <v>0</v>
      </c>
    </row>
    <row r="3236" spans="1:5" x14ac:dyDescent="0.25">
      <c r="A3236" s="224">
        <v>3103080099</v>
      </c>
      <c r="B3236" s="224" t="s">
        <v>10183</v>
      </c>
      <c r="C3236" s="224" t="s">
        <v>1255</v>
      </c>
      <c r="D3236" s="224" t="s">
        <v>801</v>
      </c>
      <c r="E3236" s="225">
        <v>0</v>
      </c>
    </row>
    <row r="3237" spans="1:5" x14ac:dyDescent="0.25">
      <c r="A3237" s="222">
        <v>3103080100</v>
      </c>
      <c r="B3237" s="222" t="s">
        <v>10184</v>
      </c>
      <c r="C3237" s="222" t="s">
        <v>1255</v>
      </c>
      <c r="D3237" s="222" t="s">
        <v>801</v>
      </c>
      <c r="E3237" s="223">
        <v>0</v>
      </c>
    </row>
    <row r="3238" spans="1:5" x14ac:dyDescent="0.25">
      <c r="A3238" s="224">
        <v>3103080101</v>
      </c>
      <c r="B3238" s="224" t="s">
        <v>3740</v>
      </c>
      <c r="C3238" s="224" t="s">
        <v>1255</v>
      </c>
      <c r="D3238" s="224" t="s">
        <v>801</v>
      </c>
      <c r="E3238" s="225">
        <v>0</v>
      </c>
    </row>
    <row r="3239" spans="1:5" x14ac:dyDescent="0.25">
      <c r="A3239" s="222">
        <v>3103080102</v>
      </c>
      <c r="B3239" s="222" t="s">
        <v>3741</v>
      </c>
      <c r="C3239" s="222" t="s">
        <v>1255</v>
      </c>
      <c r="D3239" s="222" t="s">
        <v>801</v>
      </c>
      <c r="E3239" s="223">
        <v>0</v>
      </c>
    </row>
    <row r="3240" spans="1:5" x14ac:dyDescent="0.25">
      <c r="A3240" s="224">
        <v>3103080103</v>
      </c>
      <c r="B3240" s="224" t="s">
        <v>3742</v>
      </c>
      <c r="C3240" s="224" t="s">
        <v>1255</v>
      </c>
      <c r="D3240" s="224" t="s">
        <v>801</v>
      </c>
      <c r="E3240" s="225">
        <v>0</v>
      </c>
    </row>
    <row r="3241" spans="1:5" x14ac:dyDescent="0.25">
      <c r="A3241" s="222">
        <v>3103080104</v>
      </c>
      <c r="B3241" s="222" t="s">
        <v>3743</v>
      </c>
      <c r="C3241" s="222" t="s">
        <v>1255</v>
      </c>
      <c r="D3241" s="222" t="s">
        <v>801</v>
      </c>
      <c r="E3241" s="223">
        <v>0</v>
      </c>
    </row>
    <row r="3242" spans="1:5" x14ac:dyDescent="0.25">
      <c r="A3242" s="224">
        <v>3103080105</v>
      </c>
      <c r="B3242" s="224" t="s">
        <v>3744</v>
      </c>
      <c r="C3242" s="224" t="s">
        <v>1255</v>
      </c>
      <c r="D3242" s="224" t="s">
        <v>801</v>
      </c>
      <c r="E3242" s="225">
        <v>0</v>
      </c>
    </row>
    <row r="3243" spans="1:5" x14ac:dyDescent="0.25">
      <c r="A3243" s="222">
        <v>3103080106</v>
      </c>
      <c r="B3243" s="222" t="s">
        <v>3745</v>
      </c>
      <c r="C3243" s="222" t="s">
        <v>1255</v>
      </c>
      <c r="D3243" s="222" t="s">
        <v>801</v>
      </c>
      <c r="E3243" s="223">
        <v>0</v>
      </c>
    </row>
    <row r="3244" spans="1:5" x14ac:dyDescent="0.25">
      <c r="A3244" s="224">
        <v>3103080107</v>
      </c>
      <c r="B3244" s="224" t="s">
        <v>3746</v>
      </c>
      <c r="C3244" s="224" t="s">
        <v>1255</v>
      </c>
      <c r="D3244" s="224" t="s">
        <v>801</v>
      </c>
      <c r="E3244" s="225">
        <v>0</v>
      </c>
    </row>
    <row r="3245" spans="1:5" x14ac:dyDescent="0.25">
      <c r="A3245" s="222">
        <v>3103080108</v>
      </c>
      <c r="B3245" s="222" t="s">
        <v>3747</v>
      </c>
      <c r="C3245" s="222" t="s">
        <v>1255</v>
      </c>
      <c r="D3245" s="222" t="s">
        <v>801</v>
      </c>
      <c r="E3245" s="223">
        <v>0</v>
      </c>
    </row>
    <row r="3246" spans="1:5" x14ac:dyDescent="0.25">
      <c r="A3246" s="224">
        <v>3103080109</v>
      </c>
      <c r="B3246" s="224" t="s">
        <v>3748</v>
      </c>
      <c r="C3246" s="224" t="s">
        <v>1255</v>
      </c>
      <c r="D3246" s="224" t="s">
        <v>801</v>
      </c>
      <c r="E3246" s="225">
        <v>0</v>
      </c>
    </row>
    <row r="3247" spans="1:5" x14ac:dyDescent="0.25">
      <c r="A3247" s="222">
        <v>3103080110</v>
      </c>
      <c r="B3247" s="222" t="s">
        <v>10185</v>
      </c>
      <c r="C3247" s="222" t="s">
        <v>1255</v>
      </c>
      <c r="D3247" s="222" t="s">
        <v>801</v>
      </c>
      <c r="E3247" s="223">
        <v>0</v>
      </c>
    </row>
    <row r="3248" spans="1:5" x14ac:dyDescent="0.25">
      <c r="A3248" s="224">
        <v>3103080111</v>
      </c>
      <c r="B3248" s="224" t="s">
        <v>3749</v>
      </c>
      <c r="C3248" s="224" t="s">
        <v>1255</v>
      </c>
      <c r="D3248" s="224" t="s">
        <v>801</v>
      </c>
      <c r="E3248" s="225">
        <v>0</v>
      </c>
    </row>
    <row r="3249" spans="1:5" x14ac:dyDescent="0.25">
      <c r="A3249" s="222">
        <v>3103080112</v>
      </c>
      <c r="B3249" s="222" t="s">
        <v>3750</v>
      </c>
      <c r="C3249" s="222" t="s">
        <v>1255</v>
      </c>
      <c r="D3249" s="222" t="s">
        <v>801</v>
      </c>
      <c r="E3249" s="223">
        <v>0</v>
      </c>
    </row>
    <row r="3250" spans="1:5" x14ac:dyDescent="0.25">
      <c r="A3250" s="224">
        <v>3103080113</v>
      </c>
      <c r="B3250" s="224" t="s">
        <v>3751</v>
      </c>
      <c r="C3250" s="224" t="s">
        <v>1255</v>
      </c>
      <c r="D3250" s="224" t="s">
        <v>801</v>
      </c>
      <c r="E3250" s="225">
        <v>0</v>
      </c>
    </row>
    <row r="3251" spans="1:5" x14ac:dyDescent="0.25">
      <c r="A3251" s="222">
        <v>3103080114</v>
      </c>
      <c r="B3251" s="222" t="s">
        <v>3752</v>
      </c>
      <c r="C3251" s="222" t="s">
        <v>1255</v>
      </c>
      <c r="D3251" s="222" t="s">
        <v>801</v>
      </c>
      <c r="E3251" s="223">
        <v>0</v>
      </c>
    </row>
    <row r="3252" spans="1:5" x14ac:dyDescent="0.25">
      <c r="A3252" s="224">
        <v>3103080115</v>
      </c>
      <c r="B3252" s="224" t="s">
        <v>3753</v>
      </c>
      <c r="C3252" s="224" t="s">
        <v>1255</v>
      </c>
      <c r="D3252" s="224" t="s">
        <v>801</v>
      </c>
      <c r="E3252" s="225">
        <v>0</v>
      </c>
    </row>
    <row r="3253" spans="1:5" x14ac:dyDescent="0.25">
      <c r="A3253" s="222">
        <v>3103080116</v>
      </c>
      <c r="B3253" s="222" t="s">
        <v>3754</v>
      </c>
      <c r="C3253" s="222" t="s">
        <v>1255</v>
      </c>
      <c r="D3253" s="222" t="s">
        <v>801</v>
      </c>
      <c r="E3253" s="223">
        <v>0</v>
      </c>
    </row>
    <row r="3254" spans="1:5" x14ac:dyDescent="0.25">
      <c r="A3254" s="224">
        <v>3103080117</v>
      </c>
      <c r="B3254" s="224" t="s">
        <v>8170</v>
      </c>
      <c r="C3254" s="224" t="s">
        <v>1255</v>
      </c>
      <c r="D3254" s="224" t="s">
        <v>801</v>
      </c>
      <c r="E3254" s="225">
        <v>0</v>
      </c>
    </row>
    <row r="3255" spans="1:5" x14ac:dyDescent="0.25">
      <c r="A3255" s="222">
        <v>3103080118</v>
      </c>
      <c r="B3255" s="222" t="s">
        <v>10186</v>
      </c>
      <c r="C3255" s="222" t="s">
        <v>1255</v>
      </c>
      <c r="D3255" s="222" t="s">
        <v>801</v>
      </c>
      <c r="E3255" s="223">
        <v>0</v>
      </c>
    </row>
    <row r="3256" spans="1:5" x14ac:dyDescent="0.25">
      <c r="A3256" s="224">
        <v>3103080119</v>
      </c>
      <c r="B3256" s="224" t="s">
        <v>10187</v>
      </c>
      <c r="C3256" s="224" t="s">
        <v>1255</v>
      </c>
      <c r="D3256" s="224" t="s">
        <v>801</v>
      </c>
      <c r="E3256" s="225">
        <v>0</v>
      </c>
    </row>
    <row r="3257" spans="1:5" x14ac:dyDescent="0.25">
      <c r="A3257" s="222">
        <v>3103080120</v>
      </c>
      <c r="B3257" s="222" t="s">
        <v>10188</v>
      </c>
      <c r="C3257" s="222" t="s">
        <v>1255</v>
      </c>
      <c r="D3257" s="222" t="s">
        <v>801</v>
      </c>
      <c r="E3257" s="223">
        <v>0</v>
      </c>
    </row>
    <row r="3258" spans="1:5" x14ac:dyDescent="0.25">
      <c r="A3258" s="224">
        <v>3103080121</v>
      </c>
      <c r="B3258" s="224" t="s">
        <v>10189</v>
      </c>
      <c r="C3258" s="224" t="s">
        <v>1255</v>
      </c>
      <c r="D3258" s="224" t="s">
        <v>801</v>
      </c>
      <c r="E3258" s="225">
        <v>0</v>
      </c>
    </row>
    <row r="3259" spans="1:5" x14ac:dyDescent="0.25">
      <c r="A3259" s="222">
        <v>3103080122</v>
      </c>
      <c r="B3259" s="222" t="s">
        <v>8009</v>
      </c>
      <c r="C3259" s="222" t="s">
        <v>1255</v>
      </c>
      <c r="D3259" s="222" t="s">
        <v>801</v>
      </c>
      <c r="E3259" s="223">
        <v>0</v>
      </c>
    </row>
    <row r="3260" spans="1:5" x14ac:dyDescent="0.25">
      <c r="A3260" s="224">
        <v>3103080123</v>
      </c>
      <c r="B3260" s="224" t="s">
        <v>8010</v>
      </c>
      <c r="C3260" s="224" t="s">
        <v>1255</v>
      </c>
      <c r="D3260" s="224" t="s">
        <v>801</v>
      </c>
      <c r="E3260" s="225">
        <v>0</v>
      </c>
    </row>
    <row r="3261" spans="1:5" x14ac:dyDescent="0.25">
      <c r="A3261" s="222">
        <v>3103080124</v>
      </c>
      <c r="B3261" s="222" t="s">
        <v>8011</v>
      </c>
      <c r="C3261" s="222" t="s">
        <v>1255</v>
      </c>
      <c r="D3261" s="222" t="s">
        <v>801</v>
      </c>
      <c r="E3261" s="223">
        <v>0</v>
      </c>
    </row>
    <row r="3262" spans="1:5" x14ac:dyDescent="0.25">
      <c r="A3262" s="224">
        <v>3103080125</v>
      </c>
      <c r="B3262" s="224" t="s">
        <v>8012</v>
      </c>
      <c r="C3262" s="224" t="s">
        <v>1255</v>
      </c>
      <c r="D3262" s="224" t="s">
        <v>801</v>
      </c>
      <c r="E3262" s="225">
        <v>0</v>
      </c>
    </row>
    <row r="3263" spans="1:5" x14ac:dyDescent="0.25">
      <c r="A3263" s="222">
        <v>3103080126</v>
      </c>
      <c r="B3263" s="222" t="s">
        <v>5649</v>
      </c>
      <c r="C3263" s="222" t="s">
        <v>1255</v>
      </c>
      <c r="D3263" s="222" t="s">
        <v>2444</v>
      </c>
      <c r="E3263" s="223">
        <v>0</v>
      </c>
    </row>
    <row r="3264" spans="1:5" x14ac:dyDescent="0.25">
      <c r="A3264" s="224">
        <v>3103080127</v>
      </c>
      <c r="B3264" s="224" t="s">
        <v>5650</v>
      </c>
      <c r="C3264" s="224" t="s">
        <v>1255</v>
      </c>
      <c r="D3264" s="224" t="s">
        <v>2444</v>
      </c>
      <c r="E3264" s="225">
        <v>0</v>
      </c>
    </row>
    <row r="3265" spans="1:5" x14ac:dyDescent="0.25">
      <c r="A3265" s="222">
        <v>3103080128</v>
      </c>
      <c r="B3265" s="222" t="s">
        <v>5651</v>
      </c>
      <c r="C3265" s="222" t="s">
        <v>1255</v>
      </c>
      <c r="D3265" s="222" t="s">
        <v>2444</v>
      </c>
      <c r="E3265" s="223">
        <v>0</v>
      </c>
    </row>
    <row r="3266" spans="1:5" x14ac:dyDescent="0.25">
      <c r="A3266" s="224">
        <v>3103080129</v>
      </c>
      <c r="B3266" s="224" t="s">
        <v>5652</v>
      </c>
      <c r="C3266" s="224" t="s">
        <v>1255</v>
      </c>
      <c r="D3266" s="224" t="s">
        <v>2444</v>
      </c>
      <c r="E3266" s="225">
        <v>0</v>
      </c>
    </row>
    <row r="3267" spans="1:5" x14ac:dyDescent="0.25">
      <c r="A3267" s="222">
        <v>3103080130</v>
      </c>
      <c r="B3267" s="222" t="s">
        <v>5653</v>
      </c>
      <c r="C3267" s="222" t="s">
        <v>1255</v>
      </c>
      <c r="D3267" s="222" t="s">
        <v>2444</v>
      </c>
      <c r="E3267" s="223">
        <v>0</v>
      </c>
    </row>
    <row r="3268" spans="1:5" x14ac:dyDescent="0.25">
      <c r="A3268" s="224">
        <v>3103080131</v>
      </c>
      <c r="B3268" s="224" t="s">
        <v>5654</v>
      </c>
      <c r="C3268" s="224" t="s">
        <v>1255</v>
      </c>
      <c r="D3268" s="224" t="s">
        <v>2444</v>
      </c>
      <c r="E3268" s="225">
        <v>0</v>
      </c>
    </row>
    <row r="3269" spans="1:5" x14ac:dyDescent="0.25">
      <c r="A3269" s="222">
        <v>3103080132</v>
      </c>
      <c r="B3269" s="222" t="s">
        <v>5655</v>
      </c>
      <c r="C3269" s="222" t="s">
        <v>1255</v>
      </c>
      <c r="D3269" s="222" t="s">
        <v>2444</v>
      </c>
      <c r="E3269" s="223">
        <v>0</v>
      </c>
    </row>
    <row r="3270" spans="1:5" x14ac:dyDescent="0.25">
      <c r="A3270" s="224">
        <v>3103080133</v>
      </c>
      <c r="B3270" s="224" t="s">
        <v>5656</v>
      </c>
      <c r="C3270" s="224" t="s">
        <v>1255</v>
      </c>
      <c r="D3270" s="224" t="s">
        <v>2444</v>
      </c>
      <c r="E3270" s="225">
        <v>0</v>
      </c>
    </row>
    <row r="3271" spans="1:5" x14ac:dyDescent="0.25">
      <c r="A3271" s="222">
        <v>3103080134</v>
      </c>
      <c r="B3271" s="222" t="s">
        <v>6341</v>
      </c>
      <c r="C3271" s="222" t="s">
        <v>1255</v>
      </c>
      <c r="D3271" s="222" t="s">
        <v>801</v>
      </c>
      <c r="E3271" s="223">
        <v>0</v>
      </c>
    </row>
    <row r="3272" spans="1:5" x14ac:dyDescent="0.25">
      <c r="A3272" s="224">
        <v>3103080135</v>
      </c>
      <c r="B3272" s="224" t="s">
        <v>3755</v>
      </c>
      <c r="C3272" s="224" t="s">
        <v>1255</v>
      </c>
      <c r="D3272" s="224" t="s">
        <v>801</v>
      </c>
      <c r="E3272" s="225">
        <v>0</v>
      </c>
    </row>
    <row r="3273" spans="1:5" x14ac:dyDescent="0.25">
      <c r="A3273" s="222">
        <v>3103080136</v>
      </c>
      <c r="B3273" s="222" t="s">
        <v>3756</v>
      </c>
      <c r="C3273" s="222" t="s">
        <v>1255</v>
      </c>
      <c r="D3273" s="222" t="s">
        <v>801</v>
      </c>
      <c r="E3273" s="223">
        <v>0</v>
      </c>
    </row>
    <row r="3274" spans="1:5" x14ac:dyDescent="0.25">
      <c r="A3274" s="224">
        <v>3103080137</v>
      </c>
      <c r="B3274" s="224" t="s">
        <v>5657</v>
      </c>
      <c r="C3274" s="224" t="s">
        <v>1255</v>
      </c>
      <c r="D3274" s="224" t="s">
        <v>2444</v>
      </c>
      <c r="E3274" s="225">
        <v>0</v>
      </c>
    </row>
    <row r="3275" spans="1:5" x14ac:dyDescent="0.25">
      <c r="A3275" s="222">
        <v>3103080138</v>
      </c>
      <c r="B3275" s="222" t="s">
        <v>5658</v>
      </c>
      <c r="C3275" s="222" t="s">
        <v>1255</v>
      </c>
      <c r="D3275" s="222" t="s">
        <v>801</v>
      </c>
      <c r="E3275" s="223">
        <v>0</v>
      </c>
    </row>
    <row r="3276" spans="1:5" x14ac:dyDescent="0.25">
      <c r="A3276" s="224">
        <v>3103080139</v>
      </c>
      <c r="B3276" s="224" t="s">
        <v>3757</v>
      </c>
      <c r="C3276" s="224" t="s">
        <v>1255</v>
      </c>
      <c r="D3276" s="224" t="s">
        <v>801</v>
      </c>
      <c r="E3276" s="225">
        <v>0</v>
      </c>
    </row>
    <row r="3277" spans="1:5" x14ac:dyDescent="0.25">
      <c r="A3277" s="222">
        <v>3103080140</v>
      </c>
      <c r="B3277" s="222" t="s">
        <v>3758</v>
      </c>
      <c r="C3277" s="222" t="s">
        <v>1255</v>
      </c>
      <c r="D3277" s="222" t="s">
        <v>801</v>
      </c>
      <c r="E3277" s="223">
        <v>0</v>
      </c>
    </row>
    <row r="3278" spans="1:5" x14ac:dyDescent="0.25">
      <c r="A3278" s="224">
        <v>3103080141</v>
      </c>
      <c r="B3278" s="224" t="s">
        <v>5659</v>
      </c>
      <c r="C3278" s="224" t="s">
        <v>1255</v>
      </c>
      <c r="D3278" s="224" t="s">
        <v>801</v>
      </c>
      <c r="E3278" s="225">
        <v>0</v>
      </c>
    </row>
    <row r="3279" spans="1:5" x14ac:dyDescent="0.25">
      <c r="A3279" s="222">
        <v>3103080142</v>
      </c>
      <c r="B3279" s="222" t="s">
        <v>6342</v>
      </c>
      <c r="C3279" s="222" t="s">
        <v>1255</v>
      </c>
      <c r="D3279" s="222" t="s">
        <v>801</v>
      </c>
      <c r="E3279" s="223">
        <v>0</v>
      </c>
    </row>
    <row r="3280" spans="1:5" x14ac:dyDescent="0.25">
      <c r="A3280" s="224">
        <v>3103080143</v>
      </c>
      <c r="B3280" s="224" t="s">
        <v>5660</v>
      </c>
      <c r="C3280" s="224" t="s">
        <v>1255</v>
      </c>
      <c r="D3280" s="224" t="s">
        <v>801</v>
      </c>
      <c r="E3280" s="225">
        <v>0</v>
      </c>
    </row>
    <row r="3281" spans="1:5" x14ac:dyDescent="0.25">
      <c r="A3281" s="222">
        <v>3103080144</v>
      </c>
      <c r="B3281" s="222" t="s">
        <v>2627</v>
      </c>
      <c r="C3281" s="222" t="s">
        <v>1255</v>
      </c>
      <c r="D3281" s="222" t="s">
        <v>801</v>
      </c>
      <c r="E3281" s="223">
        <v>0</v>
      </c>
    </row>
    <row r="3282" spans="1:5" x14ac:dyDescent="0.25">
      <c r="A3282" s="224">
        <v>3103080145</v>
      </c>
      <c r="B3282" s="224" t="s">
        <v>4299</v>
      </c>
      <c r="C3282" s="224" t="s">
        <v>1255</v>
      </c>
      <c r="D3282" s="224" t="s">
        <v>801</v>
      </c>
      <c r="E3282" s="225">
        <v>0</v>
      </c>
    </row>
    <row r="3283" spans="1:5" x14ac:dyDescent="0.25">
      <c r="A3283" s="222">
        <v>3103080146</v>
      </c>
      <c r="B3283" s="222" t="s">
        <v>5154</v>
      </c>
      <c r="C3283" s="222" t="s">
        <v>1255</v>
      </c>
      <c r="D3283" s="222" t="s">
        <v>2444</v>
      </c>
      <c r="E3283" s="223">
        <v>0</v>
      </c>
    </row>
    <row r="3284" spans="1:5" x14ac:dyDescent="0.25">
      <c r="A3284" s="224">
        <v>3103080147</v>
      </c>
      <c r="B3284" s="224" t="s">
        <v>5155</v>
      </c>
      <c r="C3284" s="224" t="s">
        <v>1255</v>
      </c>
      <c r="D3284" s="224" t="s">
        <v>2444</v>
      </c>
      <c r="E3284" s="225">
        <v>0</v>
      </c>
    </row>
    <row r="3285" spans="1:5" x14ac:dyDescent="0.25">
      <c r="A3285" s="222">
        <v>3103080148</v>
      </c>
      <c r="B3285" s="222" t="s">
        <v>5156</v>
      </c>
      <c r="C3285" s="222" t="s">
        <v>1255</v>
      </c>
      <c r="D3285" s="222" t="s">
        <v>2444</v>
      </c>
      <c r="E3285" s="223">
        <v>0</v>
      </c>
    </row>
    <row r="3286" spans="1:5" x14ac:dyDescent="0.25">
      <c r="A3286" s="224">
        <v>3103080149</v>
      </c>
      <c r="B3286" s="224" t="s">
        <v>6343</v>
      </c>
      <c r="C3286" s="224" t="s">
        <v>1255</v>
      </c>
      <c r="D3286" s="224" t="s">
        <v>2444</v>
      </c>
      <c r="E3286" s="225">
        <v>0</v>
      </c>
    </row>
    <row r="3287" spans="1:5" x14ac:dyDescent="0.25">
      <c r="A3287" s="222">
        <v>3103080150</v>
      </c>
      <c r="B3287" s="222" t="s">
        <v>5157</v>
      </c>
      <c r="C3287" s="222" t="s">
        <v>1255</v>
      </c>
      <c r="D3287" s="222" t="s">
        <v>2444</v>
      </c>
      <c r="E3287" s="223">
        <v>0</v>
      </c>
    </row>
    <row r="3288" spans="1:5" x14ac:dyDescent="0.25">
      <c r="A3288" s="224">
        <v>3103080151</v>
      </c>
      <c r="B3288" s="224" t="s">
        <v>5158</v>
      </c>
      <c r="C3288" s="224" t="s">
        <v>1255</v>
      </c>
      <c r="D3288" s="224" t="s">
        <v>2444</v>
      </c>
      <c r="E3288" s="225">
        <v>0</v>
      </c>
    </row>
    <row r="3289" spans="1:5" x14ac:dyDescent="0.25">
      <c r="A3289" s="222">
        <v>3103080152</v>
      </c>
      <c r="B3289" s="222" t="s">
        <v>5159</v>
      </c>
      <c r="C3289" s="222" t="s">
        <v>1255</v>
      </c>
      <c r="D3289" s="222" t="s">
        <v>2444</v>
      </c>
      <c r="E3289" s="223">
        <v>0</v>
      </c>
    </row>
    <row r="3290" spans="1:5" x14ac:dyDescent="0.25">
      <c r="A3290" s="224">
        <v>3103080153</v>
      </c>
      <c r="B3290" s="224" t="s">
        <v>5160</v>
      </c>
      <c r="C3290" s="224" t="s">
        <v>1255</v>
      </c>
      <c r="D3290" s="224" t="s">
        <v>801</v>
      </c>
      <c r="E3290" s="225">
        <v>0</v>
      </c>
    </row>
    <row r="3291" spans="1:5" x14ac:dyDescent="0.25">
      <c r="A3291" s="222">
        <v>3103080154</v>
      </c>
      <c r="B3291" s="222" t="s">
        <v>6344</v>
      </c>
      <c r="C3291" s="222" t="s">
        <v>1255</v>
      </c>
      <c r="D3291" s="222" t="s">
        <v>801</v>
      </c>
      <c r="E3291" s="223">
        <v>0</v>
      </c>
    </row>
    <row r="3292" spans="1:5" x14ac:dyDescent="0.25">
      <c r="A3292" s="224">
        <v>3103080155</v>
      </c>
      <c r="B3292" s="224" t="s">
        <v>5161</v>
      </c>
      <c r="C3292" s="224" t="s">
        <v>1255</v>
      </c>
      <c r="D3292" s="224" t="s">
        <v>2444</v>
      </c>
      <c r="E3292" s="225">
        <v>0</v>
      </c>
    </row>
    <row r="3293" spans="1:5" x14ac:dyDescent="0.25">
      <c r="A3293" s="222">
        <v>3103080156</v>
      </c>
      <c r="B3293" s="222" t="s">
        <v>5162</v>
      </c>
      <c r="C3293" s="222" t="s">
        <v>1255</v>
      </c>
      <c r="D3293" s="222" t="s">
        <v>2444</v>
      </c>
      <c r="E3293" s="223">
        <v>0</v>
      </c>
    </row>
    <row r="3294" spans="1:5" x14ac:dyDescent="0.25">
      <c r="A3294" s="224">
        <v>3103080157</v>
      </c>
      <c r="B3294" s="224" t="s">
        <v>6345</v>
      </c>
      <c r="C3294" s="224" t="s">
        <v>1255</v>
      </c>
      <c r="D3294" s="224" t="s">
        <v>801</v>
      </c>
      <c r="E3294" s="225">
        <v>0</v>
      </c>
    </row>
    <row r="3295" spans="1:5" x14ac:dyDescent="0.25">
      <c r="A3295" s="222">
        <v>3103080158</v>
      </c>
      <c r="B3295" s="222" t="s">
        <v>6346</v>
      </c>
      <c r="C3295" s="222" t="s">
        <v>1255</v>
      </c>
      <c r="D3295" s="222" t="s">
        <v>801</v>
      </c>
      <c r="E3295" s="223">
        <v>0</v>
      </c>
    </row>
    <row r="3296" spans="1:5" x14ac:dyDescent="0.25">
      <c r="A3296" s="224">
        <v>3103080159</v>
      </c>
      <c r="B3296" s="224" t="s">
        <v>6347</v>
      </c>
      <c r="C3296" s="224" t="s">
        <v>1255</v>
      </c>
      <c r="D3296" s="224" t="s">
        <v>801</v>
      </c>
      <c r="E3296" s="225">
        <v>0</v>
      </c>
    </row>
    <row r="3297" spans="1:5" x14ac:dyDescent="0.25">
      <c r="A3297" s="222">
        <v>3103080160</v>
      </c>
      <c r="B3297" s="222" t="s">
        <v>6348</v>
      </c>
      <c r="C3297" s="222" t="s">
        <v>1255</v>
      </c>
      <c r="D3297" s="222" t="s">
        <v>801</v>
      </c>
      <c r="E3297" s="223">
        <v>0</v>
      </c>
    </row>
    <row r="3298" spans="1:5" x14ac:dyDescent="0.25">
      <c r="A3298" s="224">
        <v>3103080161</v>
      </c>
      <c r="B3298" s="224" t="s">
        <v>6349</v>
      </c>
      <c r="C3298" s="224" t="s">
        <v>1255</v>
      </c>
      <c r="D3298" s="224" t="s">
        <v>801</v>
      </c>
      <c r="E3298" s="225">
        <v>0</v>
      </c>
    </row>
    <row r="3299" spans="1:5" x14ac:dyDescent="0.25">
      <c r="A3299" s="222">
        <v>3103080162</v>
      </c>
      <c r="B3299" s="222" t="s">
        <v>6350</v>
      </c>
      <c r="C3299" s="222" t="s">
        <v>1255</v>
      </c>
      <c r="D3299" s="222" t="s">
        <v>801</v>
      </c>
      <c r="E3299" s="223">
        <v>0</v>
      </c>
    </row>
    <row r="3300" spans="1:5" x14ac:dyDescent="0.25">
      <c r="A3300" s="224">
        <v>3103080163</v>
      </c>
      <c r="B3300" s="224" t="s">
        <v>6351</v>
      </c>
      <c r="C3300" s="224" t="s">
        <v>1255</v>
      </c>
      <c r="D3300" s="224" t="s">
        <v>801</v>
      </c>
      <c r="E3300" s="225">
        <v>0</v>
      </c>
    </row>
    <row r="3301" spans="1:5" x14ac:dyDescent="0.25">
      <c r="A3301" s="222">
        <v>3103080164</v>
      </c>
      <c r="B3301" s="222" t="s">
        <v>7564</v>
      </c>
      <c r="C3301" s="222" t="s">
        <v>1255</v>
      </c>
      <c r="D3301" s="222" t="s">
        <v>801</v>
      </c>
      <c r="E3301" s="223">
        <v>0</v>
      </c>
    </row>
    <row r="3302" spans="1:5" x14ac:dyDescent="0.25">
      <c r="A3302" s="224">
        <v>3103080165</v>
      </c>
      <c r="B3302" s="224" t="s">
        <v>7565</v>
      </c>
      <c r="C3302" s="224" t="s">
        <v>1255</v>
      </c>
      <c r="D3302" s="224" t="s">
        <v>801</v>
      </c>
      <c r="E3302" s="225">
        <v>0</v>
      </c>
    </row>
    <row r="3303" spans="1:5" x14ac:dyDescent="0.25">
      <c r="A3303" s="222">
        <v>3103080166</v>
      </c>
      <c r="B3303" s="222" t="s">
        <v>7566</v>
      </c>
      <c r="C3303" s="222" t="s">
        <v>1255</v>
      </c>
      <c r="D3303" s="222" t="s">
        <v>801</v>
      </c>
      <c r="E3303" s="223">
        <v>0</v>
      </c>
    </row>
    <row r="3304" spans="1:5" x14ac:dyDescent="0.25">
      <c r="A3304" s="224">
        <v>3103080167</v>
      </c>
      <c r="B3304" s="224" t="s">
        <v>7567</v>
      </c>
      <c r="C3304" s="224" t="s">
        <v>1255</v>
      </c>
      <c r="D3304" s="224" t="s">
        <v>801</v>
      </c>
      <c r="E3304" s="225">
        <v>0</v>
      </c>
    </row>
    <row r="3305" spans="1:5" x14ac:dyDescent="0.25">
      <c r="A3305" s="222">
        <v>3103080168</v>
      </c>
      <c r="B3305" s="222" t="s">
        <v>6352</v>
      </c>
      <c r="C3305" s="222" t="s">
        <v>1255</v>
      </c>
      <c r="D3305" s="222" t="s">
        <v>2444</v>
      </c>
      <c r="E3305" s="223">
        <v>0</v>
      </c>
    </row>
    <row r="3306" spans="1:5" x14ac:dyDescent="0.25">
      <c r="A3306" s="224">
        <v>3103080169</v>
      </c>
      <c r="B3306" s="224" t="s">
        <v>6353</v>
      </c>
      <c r="C3306" s="224" t="s">
        <v>1255</v>
      </c>
      <c r="D3306" s="224" t="s">
        <v>801</v>
      </c>
      <c r="E3306" s="225">
        <v>0</v>
      </c>
    </row>
    <row r="3307" spans="1:5" x14ac:dyDescent="0.25">
      <c r="A3307" s="222">
        <v>3103080170</v>
      </c>
      <c r="B3307" s="222" t="s">
        <v>6354</v>
      </c>
      <c r="C3307" s="222" t="s">
        <v>1255</v>
      </c>
      <c r="D3307" s="222" t="s">
        <v>801</v>
      </c>
      <c r="E3307" s="223">
        <v>0</v>
      </c>
    </row>
    <row r="3308" spans="1:5" x14ac:dyDescent="0.25">
      <c r="A3308" s="224">
        <v>3103080171</v>
      </c>
      <c r="B3308" s="224" t="s">
        <v>6355</v>
      </c>
      <c r="C3308" s="224" t="s">
        <v>1255</v>
      </c>
      <c r="D3308" s="224" t="s">
        <v>801</v>
      </c>
      <c r="E3308" s="225">
        <v>0</v>
      </c>
    </row>
    <row r="3309" spans="1:5" x14ac:dyDescent="0.25">
      <c r="A3309" s="222">
        <v>3103080172</v>
      </c>
      <c r="B3309" s="222" t="s">
        <v>6356</v>
      </c>
      <c r="C3309" s="222" t="s">
        <v>1255</v>
      </c>
      <c r="D3309" s="222" t="s">
        <v>801</v>
      </c>
      <c r="E3309" s="223">
        <v>0</v>
      </c>
    </row>
    <row r="3310" spans="1:5" x14ac:dyDescent="0.25">
      <c r="A3310" s="224">
        <v>3103080173</v>
      </c>
      <c r="B3310" s="224" t="s">
        <v>6357</v>
      </c>
      <c r="C3310" s="224" t="s">
        <v>1255</v>
      </c>
      <c r="D3310" s="224" t="s">
        <v>801</v>
      </c>
      <c r="E3310" s="225">
        <v>0</v>
      </c>
    </row>
    <row r="3311" spans="1:5" x14ac:dyDescent="0.25">
      <c r="A3311" s="222">
        <v>3103080174</v>
      </c>
      <c r="B3311" s="222" t="s">
        <v>6358</v>
      </c>
      <c r="C3311" s="222" t="s">
        <v>1255</v>
      </c>
      <c r="D3311" s="222" t="s">
        <v>801</v>
      </c>
      <c r="E3311" s="223">
        <v>0</v>
      </c>
    </row>
    <row r="3312" spans="1:5" x14ac:dyDescent="0.25">
      <c r="A3312" s="224">
        <v>3103080175</v>
      </c>
      <c r="B3312" s="224" t="s">
        <v>7568</v>
      </c>
      <c r="C3312" s="224" t="s">
        <v>1255</v>
      </c>
      <c r="D3312" s="224" t="s">
        <v>801</v>
      </c>
      <c r="E3312" s="225">
        <v>0</v>
      </c>
    </row>
    <row r="3313" spans="1:5" x14ac:dyDescent="0.25">
      <c r="A3313" s="222">
        <v>3103080176</v>
      </c>
      <c r="B3313" s="222" t="s">
        <v>6359</v>
      </c>
      <c r="C3313" s="222" t="s">
        <v>1255</v>
      </c>
      <c r="D3313" s="222" t="s">
        <v>801</v>
      </c>
      <c r="E3313" s="223">
        <v>0</v>
      </c>
    </row>
    <row r="3314" spans="1:5" x14ac:dyDescent="0.25">
      <c r="A3314" s="224">
        <v>3103080177</v>
      </c>
      <c r="B3314" s="224" t="s">
        <v>6360</v>
      </c>
      <c r="C3314" s="224" t="s">
        <v>1255</v>
      </c>
      <c r="D3314" s="224" t="s">
        <v>801</v>
      </c>
      <c r="E3314" s="225">
        <v>0</v>
      </c>
    </row>
    <row r="3315" spans="1:5" x14ac:dyDescent="0.25">
      <c r="A3315" s="222">
        <v>3103080178</v>
      </c>
      <c r="B3315" s="222" t="s">
        <v>6361</v>
      </c>
      <c r="C3315" s="222" t="s">
        <v>1255</v>
      </c>
      <c r="D3315" s="222" t="s">
        <v>801</v>
      </c>
      <c r="E3315" s="223">
        <v>0</v>
      </c>
    </row>
    <row r="3316" spans="1:5" x14ac:dyDescent="0.25">
      <c r="A3316" s="224">
        <v>3103080179</v>
      </c>
      <c r="B3316" s="224" t="s">
        <v>6362</v>
      </c>
      <c r="C3316" s="224" t="s">
        <v>1255</v>
      </c>
      <c r="D3316" s="224" t="s">
        <v>801</v>
      </c>
      <c r="E3316" s="225">
        <v>0</v>
      </c>
    </row>
    <row r="3317" spans="1:5" x14ac:dyDescent="0.25">
      <c r="A3317" s="222">
        <v>3103080180</v>
      </c>
      <c r="B3317" s="222" t="s">
        <v>6363</v>
      </c>
      <c r="C3317" s="222" t="s">
        <v>1255</v>
      </c>
      <c r="D3317" s="222" t="s">
        <v>801</v>
      </c>
      <c r="E3317" s="223">
        <v>0</v>
      </c>
    </row>
    <row r="3318" spans="1:5" x14ac:dyDescent="0.25">
      <c r="A3318" s="224">
        <v>3103080181</v>
      </c>
      <c r="B3318" s="224" t="s">
        <v>6364</v>
      </c>
      <c r="C3318" s="224" t="s">
        <v>1255</v>
      </c>
      <c r="D3318" s="224" t="s">
        <v>801</v>
      </c>
      <c r="E3318" s="225">
        <v>0</v>
      </c>
    </row>
    <row r="3319" spans="1:5" x14ac:dyDescent="0.25">
      <c r="A3319" s="222">
        <v>3103080182</v>
      </c>
      <c r="B3319" s="222" t="s">
        <v>6365</v>
      </c>
      <c r="C3319" s="222" t="s">
        <v>1255</v>
      </c>
      <c r="D3319" s="222" t="s">
        <v>801</v>
      </c>
      <c r="E3319" s="223">
        <v>0</v>
      </c>
    </row>
    <row r="3320" spans="1:5" x14ac:dyDescent="0.25">
      <c r="A3320" s="224">
        <v>3103080183</v>
      </c>
      <c r="B3320" s="224" t="s">
        <v>6366</v>
      </c>
      <c r="C3320" s="224" t="s">
        <v>1255</v>
      </c>
      <c r="D3320" s="224" t="s">
        <v>801</v>
      </c>
      <c r="E3320" s="225">
        <v>0</v>
      </c>
    </row>
    <row r="3321" spans="1:5" x14ac:dyDescent="0.25">
      <c r="A3321" s="222">
        <v>3103080184</v>
      </c>
      <c r="B3321" s="222" t="s">
        <v>6367</v>
      </c>
      <c r="C3321" s="222" t="s">
        <v>1255</v>
      </c>
      <c r="D3321" s="222" t="s">
        <v>801</v>
      </c>
      <c r="E3321" s="223">
        <v>0</v>
      </c>
    </row>
    <row r="3322" spans="1:5" x14ac:dyDescent="0.25">
      <c r="A3322" s="224">
        <v>3103080185</v>
      </c>
      <c r="B3322" s="224" t="s">
        <v>6368</v>
      </c>
      <c r="C3322" s="224" t="s">
        <v>1255</v>
      </c>
      <c r="D3322" s="224" t="s">
        <v>801</v>
      </c>
      <c r="E3322" s="225">
        <v>0</v>
      </c>
    </row>
    <row r="3323" spans="1:5" x14ac:dyDescent="0.25">
      <c r="A3323" s="222">
        <v>3103080186</v>
      </c>
      <c r="B3323" s="222" t="s">
        <v>7354</v>
      </c>
      <c r="C3323" s="222" t="s">
        <v>1255</v>
      </c>
      <c r="D3323" s="222" t="s">
        <v>801</v>
      </c>
      <c r="E3323" s="223">
        <v>0</v>
      </c>
    </row>
    <row r="3324" spans="1:5" x14ac:dyDescent="0.25">
      <c r="A3324" s="224">
        <v>3103080187</v>
      </c>
      <c r="B3324" s="224" t="s">
        <v>7973</v>
      </c>
      <c r="C3324" s="224" t="s">
        <v>1255</v>
      </c>
      <c r="D3324" s="224" t="s">
        <v>801</v>
      </c>
      <c r="E3324" s="225">
        <v>0</v>
      </c>
    </row>
    <row r="3325" spans="1:5" x14ac:dyDescent="0.25">
      <c r="A3325" s="222">
        <v>3103080188</v>
      </c>
      <c r="B3325" s="222" t="s">
        <v>8013</v>
      </c>
      <c r="C3325" s="222" t="s">
        <v>1255</v>
      </c>
      <c r="D3325" s="222" t="s">
        <v>801</v>
      </c>
      <c r="E3325" s="223">
        <v>0</v>
      </c>
    </row>
    <row r="3326" spans="1:5" x14ac:dyDescent="0.25">
      <c r="A3326" s="224">
        <v>3103080189</v>
      </c>
      <c r="B3326" s="224" t="s">
        <v>8014</v>
      </c>
      <c r="C3326" s="224" t="s">
        <v>1255</v>
      </c>
      <c r="D3326" s="224" t="s">
        <v>801</v>
      </c>
      <c r="E3326" s="225">
        <v>0</v>
      </c>
    </row>
    <row r="3327" spans="1:5" x14ac:dyDescent="0.25">
      <c r="A3327" s="222">
        <v>3103080190</v>
      </c>
      <c r="B3327" s="222" t="s">
        <v>8529</v>
      </c>
      <c r="C3327" s="222" t="s">
        <v>1255</v>
      </c>
      <c r="D3327" s="222" t="s">
        <v>801</v>
      </c>
      <c r="E3327" s="223">
        <v>0</v>
      </c>
    </row>
    <row r="3328" spans="1:5" x14ac:dyDescent="0.25">
      <c r="A3328" s="224">
        <v>3103080191</v>
      </c>
      <c r="B3328" s="224" t="s">
        <v>8015</v>
      </c>
      <c r="C3328" s="224" t="s">
        <v>1255</v>
      </c>
      <c r="D3328" s="224" t="s">
        <v>801</v>
      </c>
      <c r="E3328" s="225">
        <v>0</v>
      </c>
    </row>
    <row r="3329" spans="1:5" x14ac:dyDescent="0.25">
      <c r="A3329" s="222">
        <v>3103080192</v>
      </c>
      <c r="B3329" s="222" t="s">
        <v>8016</v>
      </c>
      <c r="C3329" s="222" t="s">
        <v>1255</v>
      </c>
      <c r="D3329" s="222" t="s">
        <v>801</v>
      </c>
      <c r="E3329" s="223">
        <v>0</v>
      </c>
    </row>
    <row r="3330" spans="1:5" x14ac:dyDescent="0.25">
      <c r="A3330" s="224">
        <v>3103080193</v>
      </c>
      <c r="B3330" s="224" t="s">
        <v>8530</v>
      </c>
      <c r="C3330" s="224" t="s">
        <v>1255</v>
      </c>
      <c r="D3330" s="224" t="s">
        <v>801</v>
      </c>
      <c r="E3330" s="225">
        <v>0</v>
      </c>
    </row>
    <row r="3331" spans="1:5" x14ac:dyDescent="0.25">
      <c r="A3331" s="222">
        <v>3103080194</v>
      </c>
      <c r="B3331" s="222" t="s">
        <v>8531</v>
      </c>
      <c r="C3331" s="222" t="s">
        <v>1255</v>
      </c>
      <c r="D3331" s="222" t="s">
        <v>801</v>
      </c>
      <c r="E3331" s="223">
        <v>0</v>
      </c>
    </row>
    <row r="3332" spans="1:5" x14ac:dyDescent="0.25">
      <c r="A3332" s="224">
        <v>3103080195</v>
      </c>
      <c r="B3332" s="224" t="s">
        <v>8532</v>
      </c>
      <c r="C3332" s="224" t="s">
        <v>1255</v>
      </c>
      <c r="D3332" s="224" t="s">
        <v>801</v>
      </c>
      <c r="E3332" s="225">
        <v>0</v>
      </c>
    </row>
    <row r="3333" spans="1:5" x14ac:dyDescent="0.25">
      <c r="A3333" s="222">
        <v>3103080196</v>
      </c>
      <c r="B3333" s="222" t="s">
        <v>8533</v>
      </c>
      <c r="C3333" s="222" t="s">
        <v>1255</v>
      </c>
      <c r="D3333" s="222" t="s">
        <v>801</v>
      </c>
      <c r="E3333" s="223">
        <v>0</v>
      </c>
    </row>
    <row r="3334" spans="1:5" x14ac:dyDescent="0.25">
      <c r="A3334" s="224">
        <v>3103080197</v>
      </c>
      <c r="B3334" s="224" t="s">
        <v>8534</v>
      </c>
      <c r="C3334" s="224" t="s">
        <v>1255</v>
      </c>
      <c r="D3334" s="224" t="s">
        <v>801</v>
      </c>
      <c r="E3334" s="225">
        <v>0</v>
      </c>
    </row>
    <row r="3335" spans="1:5" x14ac:dyDescent="0.25">
      <c r="A3335" s="222">
        <v>3103080198</v>
      </c>
      <c r="B3335" s="222" t="s">
        <v>8535</v>
      </c>
      <c r="C3335" s="222" t="s">
        <v>1255</v>
      </c>
      <c r="D3335" s="222" t="s">
        <v>801</v>
      </c>
      <c r="E3335" s="223">
        <v>0</v>
      </c>
    </row>
    <row r="3336" spans="1:5" x14ac:dyDescent="0.25">
      <c r="A3336" s="224">
        <v>3103080199</v>
      </c>
      <c r="B3336" s="224" t="s">
        <v>12633</v>
      </c>
      <c r="C3336" s="224" t="s">
        <v>1255</v>
      </c>
      <c r="D3336" s="224" t="s">
        <v>801</v>
      </c>
      <c r="E3336" s="225">
        <v>0</v>
      </c>
    </row>
    <row r="3337" spans="1:5" x14ac:dyDescent="0.25">
      <c r="A3337" s="222">
        <v>3103080200</v>
      </c>
      <c r="B3337" s="222" t="s">
        <v>13126</v>
      </c>
      <c r="C3337" s="222" t="s">
        <v>1255</v>
      </c>
      <c r="D3337" s="222" t="s">
        <v>801</v>
      </c>
      <c r="E3337" s="223">
        <v>0</v>
      </c>
    </row>
    <row r="3338" spans="1:5" x14ac:dyDescent="0.25">
      <c r="A3338" s="224">
        <v>3103080201</v>
      </c>
      <c r="B3338" s="224" t="s">
        <v>10190</v>
      </c>
      <c r="C3338" s="224" t="s">
        <v>1255</v>
      </c>
      <c r="D3338" s="224" t="s">
        <v>801</v>
      </c>
      <c r="E3338" s="225">
        <v>0</v>
      </c>
    </row>
    <row r="3339" spans="1:5" x14ac:dyDescent="0.25">
      <c r="A3339" s="222">
        <v>3103080202</v>
      </c>
      <c r="B3339" s="222" t="s">
        <v>10191</v>
      </c>
      <c r="C3339" s="222" t="s">
        <v>1255</v>
      </c>
      <c r="D3339" s="222" t="s">
        <v>801</v>
      </c>
      <c r="E3339" s="223">
        <v>0</v>
      </c>
    </row>
    <row r="3340" spans="1:5" x14ac:dyDescent="0.25">
      <c r="A3340" s="224">
        <v>3103080203</v>
      </c>
      <c r="B3340" s="224" t="s">
        <v>10192</v>
      </c>
      <c r="C3340" s="224" t="s">
        <v>1255</v>
      </c>
      <c r="D3340" s="224" t="s">
        <v>801</v>
      </c>
      <c r="E3340" s="225">
        <v>0</v>
      </c>
    </row>
    <row r="3341" spans="1:5" x14ac:dyDescent="0.25">
      <c r="A3341" s="222">
        <v>3103080204</v>
      </c>
      <c r="B3341" s="222" t="s">
        <v>10193</v>
      </c>
      <c r="C3341" s="222" t="s">
        <v>1255</v>
      </c>
      <c r="D3341" s="222" t="s">
        <v>801</v>
      </c>
      <c r="E3341" s="223">
        <v>0</v>
      </c>
    </row>
    <row r="3342" spans="1:5" x14ac:dyDescent="0.25">
      <c r="A3342" s="224">
        <v>3103080205</v>
      </c>
      <c r="B3342" s="224" t="s">
        <v>10194</v>
      </c>
      <c r="C3342" s="224" t="s">
        <v>1255</v>
      </c>
      <c r="D3342" s="224" t="s">
        <v>801</v>
      </c>
      <c r="E3342" s="225">
        <v>0</v>
      </c>
    </row>
    <row r="3343" spans="1:5" x14ac:dyDescent="0.25">
      <c r="A3343" s="222">
        <v>3103080206</v>
      </c>
      <c r="B3343" s="222" t="s">
        <v>10195</v>
      </c>
      <c r="C3343" s="222" t="s">
        <v>1255</v>
      </c>
      <c r="D3343" s="222" t="s">
        <v>801</v>
      </c>
      <c r="E3343" s="223">
        <v>0</v>
      </c>
    </row>
    <row r="3344" spans="1:5" x14ac:dyDescent="0.25">
      <c r="A3344" s="224">
        <v>3103080207</v>
      </c>
      <c r="B3344" s="224" t="s">
        <v>10196</v>
      </c>
      <c r="C3344" s="224" t="s">
        <v>1255</v>
      </c>
      <c r="D3344" s="224" t="s">
        <v>801</v>
      </c>
      <c r="E3344" s="225">
        <v>0</v>
      </c>
    </row>
    <row r="3345" spans="1:5" x14ac:dyDescent="0.25">
      <c r="A3345" s="222">
        <v>3103080208</v>
      </c>
      <c r="B3345" s="222" t="s">
        <v>8536</v>
      </c>
      <c r="C3345" s="222" t="s">
        <v>1255</v>
      </c>
      <c r="D3345" s="222" t="s">
        <v>801</v>
      </c>
      <c r="E3345" s="223">
        <v>0</v>
      </c>
    </row>
    <row r="3346" spans="1:5" x14ac:dyDescent="0.25">
      <c r="A3346" s="224">
        <v>3103080209</v>
      </c>
      <c r="B3346" s="224" t="s">
        <v>8537</v>
      </c>
      <c r="C3346" s="224" t="s">
        <v>1255</v>
      </c>
      <c r="D3346" s="224" t="s">
        <v>801</v>
      </c>
      <c r="E3346" s="225">
        <v>0</v>
      </c>
    </row>
    <row r="3347" spans="1:5" x14ac:dyDescent="0.25">
      <c r="A3347" s="222">
        <v>3103080210</v>
      </c>
      <c r="B3347" s="222" t="s">
        <v>8538</v>
      </c>
      <c r="C3347" s="222" t="s">
        <v>1255</v>
      </c>
      <c r="D3347" s="222" t="s">
        <v>801</v>
      </c>
      <c r="E3347" s="223">
        <v>0</v>
      </c>
    </row>
    <row r="3348" spans="1:5" x14ac:dyDescent="0.25">
      <c r="A3348" s="224">
        <v>3103080211</v>
      </c>
      <c r="B3348" s="224" t="s">
        <v>8539</v>
      </c>
      <c r="C3348" s="224" t="s">
        <v>1255</v>
      </c>
      <c r="D3348" s="224" t="s">
        <v>801</v>
      </c>
      <c r="E3348" s="225">
        <v>0</v>
      </c>
    </row>
    <row r="3349" spans="1:5" x14ac:dyDescent="0.25">
      <c r="A3349" s="222">
        <v>3103080212</v>
      </c>
      <c r="B3349" s="222" t="s">
        <v>8540</v>
      </c>
      <c r="C3349" s="222" t="s">
        <v>1255</v>
      </c>
      <c r="D3349" s="222" t="s">
        <v>801</v>
      </c>
      <c r="E3349" s="223">
        <v>0</v>
      </c>
    </row>
    <row r="3350" spans="1:5" x14ac:dyDescent="0.25">
      <c r="A3350" s="224">
        <v>3103080213</v>
      </c>
      <c r="B3350" s="224" t="s">
        <v>8541</v>
      </c>
      <c r="C3350" s="224" t="s">
        <v>1255</v>
      </c>
      <c r="D3350" s="224" t="s">
        <v>801</v>
      </c>
      <c r="E3350" s="225">
        <v>0</v>
      </c>
    </row>
    <row r="3351" spans="1:5" x14ac:dyDescent="0.25">
      <c r="A3351" s="222">
        <v>3103080214</v>
      </c>
      <c r="B3351" s="222" t="s">
        <v>8542</v>
      </c>
      <c r="C3351" s="222" t="s">
        <v>1255</v>
      </c>
      <c r="D3351" s="222" t="s">
        <v>801</v>
      </c>
      <c r="E3351" s="223">
        <v>0</v>
      </c>
    </row>
    <row r="3352" spans="1:5" x14ac:dyDescent="0.25">
      <c r="A3352" s="224">
        <v>3103080215</v>
      </c>
      <c r="B3352" s="224" t="s">
        <v>8543</v>
      </c>
      <c r="C3352" s="224" t="s">
        <v>1255</v>
      </c>
      <c r="D3352" s="224" t="s">
        <v>801</v>
      </c>
      <c r="E3352" s="225">
        <v>0</v>
      </c>
    </row>
    <row r="3353" spans="1:5" x14ac:dyDescent="0.25">
      <c r="A3353" s="222">
        <v>3103080216</v>
      </c>
      <c r="B3353" s="222" t="s">
        <v>8544</v>
      </c>
      <c r="C3353" s="222" t="s">
        <v>1255</v>
      </c>
      <c r="D3353" s="222" t="s">
        <v>801</v>
      </c>
      <c r="E3353" s="223">
        <v>0</v>
      </c>
    </row>
    <row r="3354" spans="1:5" x14ac:dyDescent="0.25">
      <c r="A3354" s="224">
        <v>3103080217</v>
      </c>
      <c r="B3354" s="224" t="s">
        <v>8545</v>
      </c>
      <c r="C3354" s="224" t="s">
        <v>1255</v>
      </c>
      <c r="D3354" s="224" t="s">
        <v>801</v>
      </c>
      <c r="E3354" s="225">
        <v>0</v>
      </c>
    </row>
    <row r="3355" spans="1:5" x14ac:dyDescent="0.25">
      <c r="A3355" s="222">
        <v>3103080218</v>
      </c>
      <c r="B3355" s="222" t="s">
        <v>8546</v>
      </c>
      <c r="C3355" s="222" t="s">
        <v>1255</v>
      </c>
      <c r="D3355" s="222" t="s">
        <v>801</v>
      </c>
      <c r="E3355" s="223">
        <v>0</v>
      </c>
    </row>
    <row r="3356" spans="1:5" x14ac:dyDescent="0.25">
      <c r="A3356" s="224">
        <v>3103080219</v>
      </c>
      <c r="B3356" s="224" t="s">
        <v>8547</v>
      </c>
      <c r="C3356" s="224" t="s">
        <v>1255</v>
      </c>
      <c r="D3356" s="224" t="s">
        <v>801</v>
      </c>
      <c r="E3356" s="225">
        <v>0</v>
      </c>
    </row>
    <row r="3357" spans="1:5" x14ac:dyDescent="0.25">
      <c r="A3357" s="222">
        <v>3103080220</v>
      </c>
      <c r="B3357" s="222" t="s">
        <v>8548</v>
      </c>
      <c r="C3357" s="222" t="s">
        <v>1255</v>
      </c>
      <c r="D3357" s="222" t="s">
        <v>801</v>
      </c>
      <c r="E3357" s="223">
        <v>0</v>
      </c>
    </row>
    <row r="3358" spans="1:5" x14ac:dyDescent="0.25">
      <c r="A3358" s="224">
        <v>3103080221</v>
      </c>
      <c r="B3358" s="224" t="s">
        <v>8549</v>
      </c>
      <c r="C3358" s="224" t="s">
        <v>1255</v>
      </c>
      <c r="D3358" s="224" t="s">
        <v>801</v>
      </c>
      <c r="E3358" s="225">
        <v>0</v>
      </c>
    </row>
    <row r="3359" spans="1:5" x14ac:dyDescent="0.25">
      <c r="A3359" s="222">
        <v>3103080222</v>
      </c>
      <c r="B3359" s="222" t="s">
        <v>8550</v>
      </c>
      <c r="C3359" s="222" t="s">
        <v>1255</v>
      </c>
      <c r="D3359" s="222" t="s">
        <v>801</v>
      </c>
      <c r="E3359" s="223">
        <v>0</v>
      </c>
    </row>
    <row r="3360" spans="1:5" x14ac:dyDescent="0.25">
      <c r="A3360" s="224">
        <v>3103080223</v>
      </c>
      <c r="B3360" s="224" t="s">
        <v>8551</v>
      </c>
      <c r="C3360" s="224" t="s">
        <v>1255</v>
      </c>
      <c r="D3360" s="224" t="s">
        <v>801</v>
      </c>
      <c r="E3360" s="225">
        <v>0</v>
      </c>
    </row>
    <row r="3361" spans="1:5" x14ac:dyDescent="0.25">
      <c r="A3361" s="222">
        <v>3103080224</v>
      </c>
      <c r="B3361" s="222" t="s">
        <v>8552</v>
      </c>
      <c r="C3361" s="222" t="s">
        <v>1255</v>
      </c>
      <c r="D3361" s="222" t="s">
        <v>801</v>
      </c>
      <c r="E3361" s="223">
        <v>0</v>
      </c>
    </row>
    <row r="3362" spans="1:5" x14ac:dyDescent="0.25">
      <c r="A3362" s="224">
        <v>3103080225</v>
      </c>
      <c r="B3362" s="224" t="s">
        <v>8553</v>
      </c>
      <c r="C3362" s="224" t="s">
        <v>1255</v>
      </c>
      <c r="D3362" s="224" t="s">
        <v>801</v>
      </c>
      <c r="E3362" s="225">
        <v>0</v>
      </c>
    </row>
    <row r="3363" spans="1:5" x14ac:dyDescent="0.25">
      <c r="A3363" s="222">
        <v>3103080226</v>
      </c>
      <c r="B3363" s="222" t="s">
        <v>8554</v>
      </c>
      <c r="C3363" s="222" t="s">
        <v>1255</v>
      </c>
      <c r="D3363" s="222" t="s">
        <v>801</v>
      </c>
      <c r="E3363" s="223">
        <v>0</v>
      </c>
    </row>
    <row r="3364" spans="1:5" x14ac:dyDescent="0.25">
      <c r="A3364" s="224">
        <v>3103080227</v>
      </c>
      <c r="B3364" s="224" t="s">
        <v>8555</v>
      </c>
      <c r="C3364" s="224" t="s">
        <v>1255</v>
      </c>
      <c r="D3364" s="224" t="s">
        <v>801</v>
      </c>
      <c r="E3364" s="225">
        <v>0</v>
      </c>
    </row>
    <row r="3365" spans="1:5" x14ac:dyDescent="0.25">
      <c r="A3365" s="222">
        <v>3103080228</v>
      </c>
      <c r="B3365" s="222" t="s">
        <v>8556</v>
      </c>
      <c r="C3365" s="222" t="s">
        <v>1255</v>
      </c>
      <c r="D3365" s="222" t="s">
        <v>801</v>
      </c>
      <c r="E3365" s="223">
        <v>0</v>
      </c>
    </row>
    <row r="3366" spans="1:5" x14ac:dyDescent="0.25">
      <c r="A3366" s="224">
        <v>3103080229</v>
      </c>
      <c r="B3366" s="224" t="s">
        <v>8557</v>
      </c>
      <c r="C3366" s="224" t="s">
        <v>1255</v>
      </c>
      <c r="D3366" s="224" t="s">
        <v>801</v>
      </c>
      <c r="E3366" s="225">
        <v>0</v>
      </c>
    </row>
    <row r="3367" spans="1:5" x14ac:dyDescent="0.25">
      <c r="A3367" s="222">
        <v>3103080230</v>
      </c>
      <c r="B3367" s="222" t="s">
        <v>8558</v>
      </c>
      <c r="C3367" s="222" t="s">
        <v>1255</v>
      </c>
      <c r="D3367" s="222" t="s">
        <v>801</v>
      </c>
      <c r="E3367" s="223">
        <v>0</v>
      </c>
    </row>
    <row r="3368" spans="1:5" x14ac:dyDescent="0.25">
      <c r="A3368" s="224">
        <v>3103080231</v>
      </c>
      <c r="B3368" s="224" t="s">
        <v>8559</v>
      </c>
      <c r="C3368" s="224" t="s">
        <v>1255</v>
      </c>
      <c r="D3368" s="224" t="s">
        <v>801</v>
      </c>
      <c r="E3368" s="225">
        <v>0</v>
      </c>
    </row>
    <row r="3369" spans="1:5" x14ac:dyDescent="0.25">
      <c r="A3369" s="222">
        <v>3103080232</v>
      </c>
      <c r="B3369" s="222" t="s">
        <v>8560</v>
      </c>
      <c r="C3369" s="222" t="s">
        <v>1255</v>
      </c>
      <c r="D3369" s="222" t="s">
        <v>801</v>
      </c>
      <c r="E3369" s="223">
        <v>0</v>
      </c>
    </row>
    <row r="3370" spans="1:5" x14ac:dyDescent="0.25">
      <c r="A3370" s="224">
        <v>3103080233</v>
      </c>
      <c r="B3370" s="224" t="s">
        <v>8561</v>
      </c>
      <c r="C3370" s="224" t="s">
        <v>1255</v>
      </c>
      <c r="D3370" s="224" t="s">
        <v>801</v>
      </c>
      <c r="E3370" s="225">
        <v>0</v>
      </c>
    </row>
    <row r="3371" spans="1:5" x14ac:dyDescent="0.25">
      <c r="A3371" s="222">
        <v>3103080234</v>
      </c>
      <c r="B3371" s="222" t="s">
        <v>8562</v>
      </c>
      <c r="C3371" s="222" t="s">
        <v>1255</v>
      </c>
      <c r="D3371" s="222" t="s">
        <v>801</v>
      </c>
      <c r="E3371" s="223">
        <v>0</v>
      </c>
    </row>
    <row r="3372" spans="1:5" x14ac:dyDescent="0.25">
      <c r="A3372" s="224">
        <v>3103080235</v>
      </c>
      <c r="B3372" s="224" t="s">
        <v>8563</v>
      </c>
      <c r="C3372" s="224" t="s">
        <v>1255</v>
      </c>
      <c r="D3372" s="224" t="s">
        <v>801</v>
      </c>
      <c r="E3372" s="225">
        <v>0</v>
      </c>
    </row>
    <row r="3373" spans="1:5" x14ac:dyDescent="0.25">
      <c r="A3373" s="222">
        <v>3103080236</v>
      </c>
      <c r="B3373" s="222" t="s">
        <v>8564</v>
      </c>
      <c r="C3373" s="222" t="s">
        <v>1255</v>
      </c>
      <c r="D3373" s="222" t="s">
        <v>801</v>
      </c>
      <c r="E3373" s="223">
        <v>0</v>
      </c>
    </row>
    <row r="3374" spans="1:5" x14ac:dyDescent="0.25">
      <c r="A3374" s="224">
        <v>3103080237</v>
      </c>
      <c r="B3374" s="224" t="s">
        <v>8565</v>
      </c>
      <c r="C3374" s="224" t="s">
        <v>1255</v>
      </c>
      <c r="D3374" s="224" t="s">
        <v>801</v>
      </c>
      <c r="E3374" s="225">
        <v>0</v>
      </c>
    </row>
    <row r="3375" spans="1:5" x14ac:dyDescent="0.25">
      <c r="A3375" s="222">
        <v>3103080238</v>
      </c>
      <c r="B3375" s="222" t="s">
        <v>8566</v>
      </c>
      <c r="C3375" s="222" t="s">
        <v>1255</v>
      </c>
      <c r="D3375" s="222" t="s">
        <v>801</v>
      </c>
      <c r="E3375" s="223">
        <v>0</v>
      </c>
    </row>
    <row r="3376" spans="1:5" x14ac:dyDescent="0.25">
      <c r="A3376" s="224">
        <v>3103080239</v>
      </c>
      <c r="B3376" s="224" t="s">
        <v>8567</v>
      </c>
      <c r="C3376" s="224" t="s">
        <v>1255</v>
      </c>
      <c r="D3376" s="224" t="s">
        <v>801</v>
      </c>
      <c r="E3376" s="225">
        <v>0</v>
      </c>
    </row>
    <row r="3377" spans="1:5" x14ac:dyDescent="0.25">
      <c r="A3377" s="222">
        <v>3103080240</v>
      </c>
      <c r="B3377" s="222" t="s">
        <v>8568</v>
      </c>
      <c r="C3377" s="222" t="s">
        <v>1255</v>
      </c>
      <c r="D3377" s="222" t="s">
        <v>801</v>
      </c>
      <c r="E3377" s="223">
        <v>0</v>
      </c>
    </row>
    <row r="3378" spans="1:5" x14ac:dyDescent="0.25">
      <c r="A3378" s="224">
        <v>3103080241</v>
      </c>
      <c r="B3378" s="224" t="s">
        <v>8569</v>
      </c>
      <c r="C3378" s="224" t="s">
        <v>1255</v>
      </c>
      <c r="D3378" s="224" t="s">
        <v>801</v>
      </c>
      <c r="E3378" s="225">
        <v>0</v>
      </c>
    </row>
    <row r="3379" spans="1:5" x14ac:dyDescent="0.25">
      <c r="A3379" s="222">
        <v>3103080242</v>
      </c>
      <c r="B3379" s="222" t="s">
        <v>8570</v>
      </c>
      <c r="C3379" s="222" t="s">
        <v>1255</v>
      </c>
      <c r="D3379" s="222" t="s">
        <v>801</v>
      </c>
      <c r="E3379" s="223">
        <v>0</v>
      </c>
    </row>
    <row r="3380" spans="1:5" x14ac:dyDescent="0.25">
      <c r="A3380" s="224">
        <v>3103080243</v>
      </c>
      <c r="B3380" s="224" t="s">
        <v>8571</v>
      </c>
      <c r="C3380" s="224" t="s">
        <v>1255</v>
      </c>
      <c r="D3380" s="224" t="s">
        <v>801</v>
      </c>
      <c r="E3380" s="225">
        <v>0</v>
      </c>
    </row>
    <row r="3381" spans="1:5" x14ac:dyDescent="0.25">
      <c r="A3381" s="222">
        <v>3103080244</v>
      </c>
      <c r="B3381" s="222" t="s">
        <v>8017</v>
      </c>
      <c r="C3381" s="222" t="s">
        <v>1255</v>
      </c>
      <c r="D3381" s="222" t="s">
        <v>801</v>
      </c>
      <c r="E3381" s="223">
        <v>0</v>
      </c>
    </row>
    <row r="3382" spans="1:5" x14ac:dyDescent="0.25">
      <c r="A3382" s="224">
        <v>3103080245</v>
      </c>
      <c r="B3382" s="224" t="s">
        <v>8018</v>
      </c>
      <c r="C3382" s="224" t="s">
        <v>1255</v>
      </c>
      <c r="D3382" s="224" t="s">
        <v>801</v>
      </c>
      <c r="E3382" s="225">
        <v>0</v>
      </c>
    </row>
    <row r="3383" spans="1:5" x14ac:dyDescent="0.25">
      <c r="A3383" s="222">
        <v>3103080246</v>
      </c>
      <c r="B3383" s="222" t="s">
        <v>10197</v>
      </c>
      <c r="C3383" s="222" t="s">
        <v>1255</v>
      </c>
      <c r="D3383" s="222" t="s">
        <v>801</v>
      </c>
      <c r="E3383" s="223">
        <v>0</v>
      </c>
    </row>
    <row r="3384" spans="1:5" x14ac:dyDescent="0.25">
      <c r="A3384" s="224">
        <v>3103080247</v>
      </c>
      <c r="B3384" s="224" t="s">
        <v>8572</v>
      </c>
      <c r="C3384" s="224" t="s">
        <v>1255</v>
      </c>
      <c r="D3384" s="224" t="s">
        <v>801</v>
      </c>
      <c r="E3384" s="225">
        <v>0</v>
      </c>
    </row>
    <row r="3385" spans="1:5" x14ac:dyDescent="0.25">
      <c r="A3385" s="222">
        <v>3103080248</v>
      </c>
      <c r="B3385" s="222" t="s">
        <v>8573</v>
      </c>
      <c r="C3385" s="222" t="s">
        <v>1255</v>
      </c>
      <c r="D3385" s="222" t="s">
        <v>801</v>
      </c>
      <c r="E3385" s="223">
        <v>0</v>
      </c>
    </row>
    <row r="3386" spans="1:5" x14ac:dyDescent="0.25">
      <c r="A3386" s="224">
        <v>3103080249</v>
      </c>
      <c r="B3386" s="224" t="s">
        <v>8574</v>
      </c>
      <c r="C3386" s="224" t="s">
        <v>1255</v>
      </c>
      <c r="D3386" s="224" t="s">
        <v>801</v>
      </c>
      <c r="E3386" s="225">
        <v>0</v>
      </c>
    </row>
    <row r="3387" spans="1:5" x14ac:dyDescent="0.25">
      <c r="A3387" s="222">
        <v>3103080250</v>
      </c>
      <c r="B3387" s="222" t="s">
        <v>8575</v>
      </c>
      <c r="C3387" s="222" t="s">
        <v>1255</v>
      </c>
      <c r="D3387" s="222" t="s">
        <v>801</v>
      </c>
      <c r="E3387" s="223">
        <v>0</v>
      </c>
    </row>
    <row r="3388" spans="1:5" x14ac:dyDescent="0.25">
      <c r="A3388" s="224">
        <v>3103080251</v>
      </c>
      <c r="B3388" s="224" t="s">
        <v>10198</v>
      </c>
      <c r="C3388" s="224" t="s">
        <v>1255</v>
      </c>
      <c r="D3388" s="224" t="s">
        <v>801</v>
      </c>
      <c r="E3388" s="225">
        <v>0</v>
      </c>
    </row>
    <row r="3389" spans="1:5" x14ac:dyDescent="0.25">
      <c r="A3389" s="222">
        <v>3103080252</v>
      </c>
      <c r="B3389" s="222" t="s">
        <v>8576</v>
      </c>
      <c r="C3389" s="222" t="s">
        <v>1255</v>
      </c>
      <c r="D3389" s="222" t="s">
        <v>2444</v>
      </c>
      <c r="E3389" s="223">
        <v>0</v>
      </c>
    </row>
    <row r="3390" spans="1:5" x14ac:dyDescent="0.25">
      <c r="A3390" s="224">
        <v>3103080253</v>
      </c>
      <c r="B3390" s="224" t="s">
        <v>8577</v>
      </c>
      <c r="C3390" s="224" t="s">
        <v>1255</v>
      </c>
      <c r="D3390" s="224" t="s">
        <v>801</v>
      </c>
      <c r="E3390" s="225">
        <v>0</v>
      </c>
    </row>
    <row r="3391" spans="1:5" x14ac:dyDescent="0.25">
      <c r="A3391" s="222">
        <v>3103080254</v>
      </c>
      <c r="B3391" s="222" t="s">
        <v>10199</v>
      </c>
      <c r="C3391" s="222" t="s">
        <v>1255</v>
      </c>
      <c r="D3391" s="222" t="s">
        <v>801</v>
      </c>
      <c r="E3391" s="223">
        <v>0</v>
      </c>
    </row>
    <row r="3392" spans="1:5" x14ac:dyDescent="0.25">
      <c r="A3392" s="224">
        <v>3103080255</v>
      </c>
      <c r="B3392" s="224" t="s">
        <v>10200</v>
      </c>
      <c r="C3392" s="224" t="s">
        <v>1255</v>
      </c>
      <c r="D3392" s="224" t="s">
        <v>801</v>
      </c>
      <c r="E3392" s="225">
        <v>0</v>
      </c>
    </row>
    <row r="3393" spans="1:5" x14ac:dyDescent="0.25">
      <c r="A3393" s="222">
        <v>3103080256</v>
      </c>
      <c r="B3393" s="222" t="s">
        <v>10201</v>
      </c>
      <c r="C3393" s="222" t="s">
        <v>1255</v>
      </c>
      <c r="D3393" s="222" t="s">
        <v>801</v>
      </c>
      <c r="E3393" s="223">
        <v>0</v>
      </c>
    </row>
    <row r="3394" spans="1:5" x14ac:dyDescent="0.25">
      <c r="A3394" s="224">
        <v>3103080257</v>
      </c>
      <c r="B3394" s="224" t="s">
        <v>10202</v>
      </c>
      <c r="C3394" s="224" t="s">
        <v>1255</v>
      </c>
      <c r="D3394" s="224" t="s">
        <v>801</v>
      </c>
      <c r="E3394" s="225">
        <v>0</v>
      </c>
    </row>
    <row r="3395" spans="1:5" x14ac:dyDescent="0.25">
      <c r="A3395" s="222">
        <v>3103080258</v>
      </c>
      <c r="B3395" s="222" t="s">
        <v>10203</v>
      </c>
      <c r="C3395" s="222" t="s">
        <v>1255</v>
      </c>
      <c r="D3395" s="222" t="s">
        <v>801</v>
      </c>
      <c r="E3395" s="223">
        <v>0</v>
      </c>
    </row>
    <row r="3396" spans="1:5" x14ac:dyDescent="0.25">
      <c r="A3396" s="224">
        <v>3103080259</v>
      </c>
      <c r="B3396" s="224" t="s">
        <v>10204</v>
      </c>
      <c r="C3396" s="224" t="s">
        <v>1255</v>
      </c>
      <c r="D3396" s="224" t="s">
        <v>801</v>
      </c>
      <c r="E3396" s="225">
        <v>0</v>
      </c>
    </row>
    <row r="3397" spans="1:5" x14ac:dyDescent="0.25">
      <c r="A3397" s="222">
        <v>3103080260</v>
      </c>
      <c r="B3397" s="222" t="s">
        <v>10205</v>
      </c>
      <c r="C3397" s="222" t="s">
        <v>1255</v>
      </c>
      <c r="D3397" s="222" t="s">
        <v>801</v>
      </c>
      <c r="E3397" s="223">
        <v>0</v>
      </c>
    </row>
    <row r="3398" spans="1:5" x14ac:dyDescent="0.25">
      <c r="A3398" s="224">
        <v>3103080261</v>
      </c>
      <c r="B3398" s="224" t="s">
        <v>10206</v>
      </c>
      <c r="C3398" s="224" t="s">
        <v>1255</v>
      </c>
      <c r="D3398" s="224" t="s">
        <v>801</v>
      </c>
      <c r="E3398" s="225">
        <v>0</v>
      </c>
    </row>
    <row r="3399" spans="1:5" x14ac:dyDescent="0.25">
      <c r="A3399" s="222">
        <v>3103080262</v>
      </c>
      <c r="B3399" s="222" t="s">
        <v>9608</v>
      </c>
      <c r="C3399" s="222" t="s">
        <v>1255</v>
      </c>
      <c r="D3399" s="222" t="s">
        <v>801</v>
      </c>
      <c r="E3399" s="223">
        <v>0</v>
      </c>
    </row>
    <row r="3400" spans="1:5" x14ac:dyDescent="0.25">
      <c r="A3400" s="224">
        <v>3103080263</v>
      </c>
      <c r="B3400" s="224" t="s">
        <v>10207</v>
      </c>
      <c r="C3400" s="224" t="s">
        <v>1255</v>
      </c>
      <c r="D3400" s="224" t="s">
        <v>801</v>
      </c>
      <c r="E3400" s="225">
        <v>0</v>
      </c>
    </row>
    <row r="3401" spans="1:5" x14ac:dyDescent="0.25">
      <c r="A3401" s="222">
        <v>3103080264</v>
      </c>
      <c r="B3401" s="222" t="s">
        <v>10208</v>
      </c>
      <c r="C3401" s="222" t="s">
        <v>1255</v>
      </c>
      <c r="D3401" s="222" t="s">
        <v>801</v>
      </c>
      <c r="E3401" s="223">
        <v>0</v>
      </c>
    </row>
    <row r="3402" spans="1:5" x14ac:dyDescent="0.25">
      <c r="A3402" s="224">
        <v>3103080265</v>
      </c>
      <c r="B3402" s="224" t="s">
        <v>10209</v>
      </c>
      <c r="C3402" s="224" t="s">
        <v>1255</v>
      </c>
      <c r="D3402" s="224" t="s">
        <v>2444</v>
      </c>
      <c r="E3402" s="225">
        <v>0</v>
      </c>
    </row>
    <row r="3403" spans="1:5" x14ac:dyDescent="0.25">
      <c r="A3403" s="222">
        <v>3103080266</v>
      </c>
      <c r="B3403" s="222" t="s">
        <v>9412</v>
      </c>
      <c r="C3403" s="222" t="s">
        <v>1255</v>
      </c>
      <c r="D3403" s="222" t="s">
        <v>2327</v>
      </c>
      <c r="E3403" s="223">
        <v>0</v>
      </c>
    </row>
    <row r="3404" spans="1:5" x14ac:dyDescent="0.25">
      <c r="A3404" s="224">
        <v>3103080267</v>
      </c>
      <c r="B3404" s="224" t="s">
        <v>10210</v>
      </c>
      <c r="C3404" s="224" t="s">
        <v>1255</v>
      </c>
      <c r="D3404" s="224" t="s">
        <v>801</v>
      </c>
      <c r="E3404" s="225">
        <v>0</v>
      </c>
    </row>
    <row r="3405" spans="1:5" x14ac:dyDescent="0.25">
      <c r="A3405" s="222">
        <v>3103080268</v>
      </c>
      <c r="B3405" s="222" t="s">
        <v>10211</v>
      </c>
      <c r="C3405" s="222" t="s">
        <v>1255</v>
      </c>
      <c r="D3405" s="222" t="s">
        <v>801</v>
      </c>
      <c r="E3405" s="223">
        <v>0</v>
      </c>
    </row>
    <row r="3406" spans="1:5" x14ac:dyDescent="0.25">
      <c r="A3406" s="224">
        <v>3103080269</v>
      </c>
      <c r="B3406" s="224" t="s">
        <v>10212</v>
      </c>
      <c r="C3406" s="224" t="s">
        <v>1255</v>
      </c>
      <c r="D3406" s="224" t="s">
        <v>801</v>
      </c>
      <c r="E3406" s="225">
        <v>0</v>
      </c>
    </row>
    <row r="3407" spans="1:5" x14ac:dyDescent="0.25">
      <c r="A3407" s="222">
        <v>3103080270</v>
      </c>
      <c r="B3407" s="222" t="s">
        <v>10213</v>
      </c>
      <c r="C3407" s="222" t="s">
        <v>1255</v>
      </c>
      <c r="D3407" s="222" t="s">
        <v>801</v>
      </c>
      <c r="E3407" s="223">
        <v>0</v>
      </c>
    </row>
    <row r="3408" spans="1:5" x14ac:dyDescent="0.25">
      <c r="A3408" s="224">
        <v>3103080271</v>
      </c>
      <c r="B3408" s="224" t="s">
        <v>13127</v>
      </c>
      <c r="C3408" s="224" t="s">
        <v>1255</v>
      </c>
      <c r="D3408" s="224" t="s">
        <v>801</v>
      </c>
      <c r="E3408" s="225">
        <v>0</v>
      </c>
    </row>
    <row r="3409" spans="1:5" x14ac:dyDescent="0.25">
      <c r="A3409" s="222">
        <v>3103080272</v>
      </c>
      <c r="B3409" s="222" t="s">
        <v>10214</v>
      </c>
      <c r="C3409" s="222" t="s">
        <v>1255</v>
      </c>
      <c r="D3409" s="222" t="s">
        <v>801</v>
      </c>
      <c r="E3409" s="223">
        <v>0</v>
      </c>
    </row>
    <row r="3410" spans="1:5" x14ac:dyDescent="0.25">
      <c r="A3410" s="224">
        <v>3103080273</v>
      </c>
      <c r="B3410" s="224" t="s">
        <v>10215</v>
      </c>
      <c r="C3410" s="224" t="s">
        <v>1255</v>
      </c>
      <c r="D3410" s="224" t="s">
        <v>801</v>
      </c>
      <c r="E3410" s="225">
        <v>0</v>
      </c>
    </row>
    <row r="3411" spans="1:5" x14ac:dyDescent="0.25">
      <c r="A3411" s="222">
        <v>3103080274</v>
      </c>
      <c r="B3411" s="222" t="s">
        <v>10216</v>
      </c>
      <c r="C3411" s="222" t="s">
        <v>1255</v>
      </c>
      <c r="D3411" s="222" t="s">
        <v>801</v>
      </c>
      <c r="E3411" s="223">
        <v>0</v>
      </c>
    </row>
    <row r="3412" spans="1:5" x14ac:dyDescent="0.25">
      <c r="A3412" s="224">
        <v>3103080275</v>
      </c>
      <c r="B3412" s="224" t="s">
        <v>10217</v>
      </c>
      <c r="C3412" s="224" t="s">
        <v>1255</v>
      </c>
      <c r="D3412" s="224" t="s">
        <v>801</v>
      </c>
      <c r="E3412" s="225">
        <v>0</v>
      </c>
    </row>
    <row r="3413" spans="1:5" x14ac:dyDescent="0.25">
      <c r="A3413" s="222">
        <v>3103080276</v>
      </c>
      <c r="B3413" s="222" t="s">
        <v>10218</v>
      </c>
      <c r="C3413" s="222" t="s">
        <v>1255</v>
      </c>
      <c r="D3413" s="222" t="s">
        <v>801</v>
      </c>
      <c r="E3413" s="223">
        <v>0</v>
      </c>
    </row>
    <row r="3414" spans="1:5" x14ac:dyDescent="0.25">
      <c r="A3414" s="224">
        <v>3103080277</v>
      </c>
      <c r="B3414" s="224" t="s">
        <v>10219</v>
      </c>
      <c r="C3414" s="224" t="s">
        <v>1255</v>
      </c>
      <c r="D3414" s="224" t="s">
        <v>801</v>
      </c>
      <c r="E3414" s="225">
        <v>0</v>
      </c>
    </row>
    <row r="3415" spans="1:5" x14ac:dyDescent="0.25">
      <c r="A3415" s="222">
        <v>3103080278</v>
      </c>
      <c r="B3415" s="222" t="s">
        <v>10220</v>
      </c>
      <c r="C3415" s="222" t="s">
        <v>1255</v>
      </c>
      <c r="D3415" s="222" t="s">
        <v>801</v>
      </c>
      <c r="E3415" s="223">
        <v>0</v>
      </c>
    </row>
    <row r="3416" spans="1:5" x14ac:dyDescent="0.25">
      <c r="A3416" s="224">
        <v>3103080279</v>
      </c>
      <c r="B3416" s="224" t="s">
        <v>10221</v>
      </c>
      <c r="C3416" s="224" t="s">
        <v>1255</v>
      </c>
      <c r="D3416" s="224" t="s">
        <v>801</v>
      </c>
      <c r="E3416" s="225">
        <v>0</v>
      </c>
    </row>
    <row r="3417" spans="1:5" x14ac:dyDescent="0.25">
      <c r="A3417" s="222">
        <v>3103080280</v>
      </c>
      <c r="B3417" s="222" t="s">
        <v>10222</v>
      </c>
      <c r="C3417" s="222" t="s">
        <v>1255</v>
      </c>
      <c r="D3417" s="222" t="s">
        <v>801</v>
      </c>
      <c r="E3417" s="223">
        <v>0</v>
      </c>
    </row>
    <row r="3418" spans="1:5" x14ac:dyDescent="0.25">
      <c r="A3418" s="224">
        <v>3103080281</v>
      </c>
      <c r="B3418" s="224" t="s">
        <v>10223</v>
      </c>
      <c r="C3418" s="224" t="s">
        <v>1255</v>
      </c>
      <c r="D3418" s="224" t="s">
        <v>801</v>
      </c>
      <c r="E3418" s="225">
        <v>0</v>
      </c>
    </row>
    <row r="3419" spans="1:5" x14ac:dyDescent="0.25">
      <c r="A3419" s="222">
        <v>3103080282</v>
      </c>
      <c r="B3419" s="222" t="s">
        <v>10224</v>
      </c>
      <c r="C3419" s="222" t="s">
        <v>1255</v>
      </c>
      <c r="D3419" s="222" t="s">
        <v>801</v>
      </c>
      <c r="E3419" s="223">
        <v>0</v>
      </c>
    </row>
    <row r="3420" spans="1:5" x14ac:dyDescent="0.25">
      <c r="A3420" s="224">
        <v>3103080283</v>
      </c>
      <c r="B3420" s="224" t="s">
        <v>10225</v>
      </c>
      <c r="C3420" s="224" t="s">
        <v>1255</v>
      </c>
      <c r="D3420" s="224" t="s">
        <v>801</v>
      </c>
      <c r="E3420" s="225">
        <v>0</v>
      </c>
    </row>
    <row r="3421" spans="1:5" x14ac:dyDescent="0.25">
      <c r="A3421" s="222">
        <v>3103080284</v>
      </c>
      <c r="B3421" s="222" t="s">
        <v>10226</v>
      </c>
      <c r="C3421" s="222" t="s">
        <v>1255</v>
      </c>
      <c r="D3421" s="222" t="s">
        <v>801</v>
      </c>
      <c r="E3421" s="223">
        <v>0</v>
      </c>
    </row>
    <row r="3422" spans="1:5" x14ac:dyDescent="0.25">
      <c r="A3422" s="224">
        <v>3103080285</v>
      </c>
      <c r="B3422" s="224" t="s">
        <v>10227</v>
      </c>
      <c r="C3422" s="224" t="s">
        <v>1255</v>
      </c>
      <c r="D3422" s="224" t="s">
        <v>801</v>
      </c>
      <c r="E3422" s="225">
        <v>0</v>
      </c>
    </row>
    <row r="3423" spans="1:5" x14ac:dyDescent="0.25">
      <c r="A3423" s="222">
        <v>3103080286</v>
      </c>
      <c r="B3423" s="222" t="s">
        <v>10228</v>
      </c>
      <c r="C3423" s="222" t="s">
        <v>1255</v>
      </c>
      <c r="D3423" s="222" t="s">
        <v>801</v>
      </c>
      <c r="E3423" s="223">
        <v>0</v>
      </c>
    </row>
    <row r="3424" spans="1:5" x14ac:dyDescent="0.25">
      <c r="A3424" s="224">
        <v>3103080287</v>
      </c>
      <c r="B3424" s="224" t="s">
        <v>10229</v>
      </c>
      <c r="C3424" s="224" t="s">
        <v>1255</v>
      </c>
      <c r="D3424" s="224" t="s">
        <v>801</v>
      </c>
      <c r="E3424" s="225">
        <v>0</v>
      </c>
    </row>
    <row r="3425" spans="1:5" x14ac:dyDescent="0.25">
      <c r="A3425" s="222">
        <v>3103080288</v>
      </c>
      <c r="B3425" s="222" t="s">
        <v>10230</v>
      </c>
      <c r="C3425" s="222" t="s">
        <v>1255</v>
      </c>
      <c r="D3425" s="222" t="s">
        <v>801</v>
      </c>
      <c r="E3425" s="223">
        <v>0</v>
      </c>
    </row>
    <row r="3426" spans="1:5" x14ac:dyDescent="0.25">
      <c r="A3426" s="224">
        <v>3103080289</v>
      </c>
      <c r="B3426" s="224" t="s">
        <v>10231</v>
      </c>
      <c r="C3426" s="224" t="s">
        <v>1255</v>
      </c>
      <c r="D3426" s="224" t="s">
        <v>801</v>
      </c>
      <c r="E3426" s="225">
        <v>0</v>
      </c>
    </row>
    <row r="3427" spans="1:5" x14ac:dyDescent="0.25">
      <c r="A3427" s="222">
        <v>3103080290</v>
      </c>
      <c r="B3427" s="222" t="s">
        <v>13128</v>
      </c>
      <c r="C3427" s="222" t="s">
        <v>1255</v>
      </c>
      <c r="D3427" s="222" t="s">
        <v>801</v>
      </c>
      <c r="E3427" s="223">
        <v>0</v>
      </c>
    </row>
    <row r="3428" spans="1:5" x14ac:dyDescent="0.25">
      <c r="A3428" s="224">
        <v>3103080291</v>
      </c>
      <c r="B3428" s="224" t="s">
        <v>13129</v>
      </c>
      <c r="C3428" s="224" t="s">
        <v>1255</v>
      </c>
      <c r="D3428" s="224" t="s">
        <v>801</v>
      </c>
      <c r="E3428" s="225">
        <v>0</v>
      </c>
    </row>
    <row r="3429" spans="1:5" x14ac:dyDescent="0.25">
      <c r="A3429" s="222">
        <v>3103080292</v>
      </c>
      <c r="B3429" s="222" t="s">
        <v>13130</v>
      </c>
      <c r="C3429" s="222" t="s">
        <v>1255</v>
      </c>
      <c r="D3429" s="222" t="s">
        <v>801</v>
      </c>
      <c r="E3429" s="223">
        <v>0</v>
      </c>
    </row>
    <row r="3430" spans="1:5" x14ac:dyDescent="0.25">
      <c r="A3430" s="224">
        <v>3103080293</v>
      </c>
      <c r="B3430" s="224" t="s">
        <v>13131</v>
      </c>
      <c r="C3430" s="224" t="s">
        <v>1255</v>
      </c>
      <c r="D3430" s="224" t="s">
        <v>801</v>
      </c>
      <c r="E3430" s="225">
        <v>0</v>
      </c>
    </row>
    <row r="3431" spans="1:5" x14ac:dyDescent="0.25">
      <c r="A3431" s="222">
        <v>3103080294</v>
      </c>
      <c r="B3431" s="222" t="s">
        <v>13132</v>
      </c>
      <c r="C3431" s="222" t="s">
        <v>1255</v>
      </c>
      <c r="D3431" s="222" t="s">
        <v>801</v>
      </c>
      <c r="E3431" s="223">
        <v>0</v>
      </c>
    </row>
    <row r="3432" spans="1:5" x14ac:dyDescent="0.25">
      <c r="A3432" s="224">
        <v>3103080295</v>
      </c>
      <c r="B3432" s="224" t="s">
        <v>12634</v>
      </c>
      <c r="C3432" s="224" t="s">
        <v>1255</v>
      </c>
      <c r="D3432" s="224" t="s">
        <v>801</v>
      </c>
      <c r="E3432" s="225">
        <v>0</v>
      </c>
    </row>
    <row r="3433" spans="1:5" x14ac:dyDescent="0.25">
      <c r="A3433" s="222">
        <v>3103080296</v>
      </c>
      <c r="B3433" s="222" t="s">
        <v>13133</v>
      </c>
      <c r="C3433" s="222" t="s">
        <v>1255</v>
      </c>
      <c r="D3433" s="222" t="s">
        <v>801</v>
      </c>
      <c r="E3433" s="223">
        <v>0</v>
      </c>
    </row>
    <row r="3434" spans="1:5" x14ac:dyDescent="0.25">
      <c r="A3434" s="224">
        <v>3103090001</v>
      </c>
      <c r="B3434" s="224" t="s">
        <v>7569</v>
      </c>
      <c r="C3434" s="224" t="s">
        <v>1255</v>
      </c>
      <c r="D3434" s="224" t="s">
        <v>801</v>
      </c>
      <c r="E3434" s="225">
        <v>0</v>
      </c>
    </row>
    <row r="3435" spans="1:5" x14ac:dyDescent="0.25">
      <c r="A3435" s="222">
        <v>3103100001</v>
      </c>
      <c r="B3435" s="222" t="s">
        <v>2446</v>
      </c>
      <c r="C3435" s="222" t="s">
        <v>1255</v>
      </c>
      <c r="D3435" s="222" t="s">
        <v>801</v>
      </c>
      <c r="E3435" s="223">
        <v>0</v>
      </c>
    </row>
    <row r="3436" spans="1:5" x14ac:dyDescent="0.25">
      <c r="A3436" s="224">
        <v>3103100002</v>
      </c>
      <c r="B3436" s="224" t="s">
        <v>2447</v>
      </c>
      <c r="C3436" s="224" t="s">
        <v>1255</v>
      </c>
      <c r="D3436" s="224" t="s">
        <v>801</v>
      </c>
      <c r="E3436" s="225">
        <v>0</v>
      </c>
    </row>
    <row r="3437" spans="1:5" x14ac:dyDescent="0.25">
      <c r="A3437" s="222">
        <v>3103100003</v>
      </c>
      <c r="B3437" s="222" t="s">
        <v>2448</v>
      </c>
      <c r="C3437" s="222" t="s">
        <v>1255</v>
      </c>
      <c r="D3437" s="222" t="s">
        <v>801</v>
      </c>
      <c r="E3437" s="223">
        <v>0</v>
      </c>
    </row>
    <row r="3438" spans="1:5" x14ac:dyDescent="0.25">
      <c r="A3438" s="224">
        <v>3103100004</v>
      </c>
      <c r="B3438" s="224" t="s">
        <v>2449</v>
      </c>
      <c r="C3438" s="224" t="s">
        <v>1255</v>
      </c>
      <c r="D3438" s="224" t="s">
        <v>801</v>
      </c>
      <c r="E3438" s="225">
        <v>0</v>
      </c>
    </row>
    <row r="3439" spans="1:5" x14ac:dyDescent="0.25">
      <c r="A3439" s="222">
        <v>3103100005</v>
      </c>
      <c r="B3439" s="222" t="s">
        <v>6369</v>
      </c>
      <c r="C3439" s="222" t="s">
        <v>1255</v>
      </c>
      <c r="D3439" s="222" t="s">
        <v>2450</v>
      </c>
      <c r="E3439" s="223">
        <v>0</v>
      </c>
    </row>
    <row r="3440" spans="1:5" x14ac:dyDescent="0.25">
      <c r="A3440" s="224">
        <v>3103100006</v>
      </c>
      <c r="B3440" s="224" t="s">
        <v>2451</v>
      </c>
      <c r="C3440" s="224" t="s">
        <v>1255</v>
      </c>
      <c r="D3440" s="224" t="s">
        <v>801</v>
      </c>
      <c r="E3440" s="225">
        <v>0</v>
      </c>
    </row>
    <row r="3441" spans="1:5" x14ac:dyDescent="0.25">
      <c r="A3441" s="222">
        <v>3103100007</v>
      </c>
      <c r="B3441" s="222" t="s">
        <v>8171</v>
      </c>
      <c r="C3441" s="222" t="s">
        <v>1255</v>
      </c>
      <c r="D3441" s="222" t="s">
        <v>801</v>
      </c>
      <c r="E3441" s="223">
        <v>0</v>
      </c>
    </row>
    <row r="3442" spans="1:5" x14ac:dyDescent="0.25">
      <c r="A3442" s="224">
        <v>3103100008</v>
      </c>
      <c r="B3442" s="224" t="s">
        <v>3794</v>
      </c>
      <c r="C3442" s="224" t="s">
        <v>1255</v>
      </c>
      <c r="D3442" s="224" t="s">
        <v>2327</v>
      </c>
      <c r="E3442" s="225">
        <v>0</v>
      </c>
    </row>
    <row r="3443" spans="1:5" x14ac:dyDescent="0.25">
      <c r="A3443" s="222">
        <v>3103100009</v>
      </c>
      <c r="B3443" s="222" t="s">
        <v>2452</v>
      </c>
      <c r="C3443" s="222" t="s">
        <v>1255</v>
      </c>
      <c r="D3443" s="222" t="s">
        <v>2327</v>
      </c>
      <c r="E3443" s="223">
        <v>0</v>
      </c>
    </row>
    <row r="3444" spans="1:5" x14ac:dyDescent="0.25">
      <c r="A3444" s="224">
        <v>3103100010</v>
      </c>
      <c r="B3444" s="224" t="s">
        <v>5661</v>
      </c>
      <c r="C3444" s="224" t="s">
        <v>1255</v>
      </c>
      <c r="D3444" s="224" t="s">
        <v>801</v>
      </c>
      <c r="E3444" s="225">
        <v>0</v>
      </c>
    </row>
    <row r="3445" spans="1:5" x14ac:dyDescent="0.25">
      <c r="A3445" s="222">
        <v>3103100011</v>
      </c>
      <c r="B3445" s="222" t="s">
        <v>2453</v>
      </c>
      <c r="C3445" s="222" t="s">
        <v>1255</v>
      </c>
      <c r="D3445" s="222" t="s">
        <v>801</v>
      </c>
      <c r="E3445" s="223">
        <v>0</v>
      </c>
    </row>
    <row r="3446" spans="1:5" x14ac:dyDescent="0.25">
      <c r="A3446" s="224">
        <v>3103100012</v>
      </c>
      <c r="B3446" s="224" t="s">
        <v>5662</v>
      </c>
      <c r="C3446" s="224" t="s">
        <v>1255</v>
      </c>
      <c r="D3446" s="224" t="s">
        <v>801</v>
      </c>
      <c r="E3446" s="225">
        <v>0</v>
      </c>
    </row>
    <row r="3447" spans="1:5" x14ac:dyDescent="0.25">
      <c r="A3447" s="222">
        <v>3103100013</v>
      </c>
      <c r="B3447" s="222" t="s">
        <v>7570</v>
      </c>
      <c r="C3447" s="222" t="s">
        <v>1255</v>
      </c>
      <c r="D3447" s="222" t="s">
        <v>801</v>
      </c>
      <c r="E3447" s="223">
        <v>0</v>
      </c>
    </row>
    <row r="3448" spans="1:5" x14ac:dyDescent="0.25">
      <c r="A3448" s="224">
        <v>3103100014</v>
      </c>
      <c r="B3448" s="224" t="s">
        <v>12635</v>
      </c>
      <c r="C3448" s="224" t="s">
        <v>1255</v>
      </c>
      <c r="D3448" s="224" t="s">
        <v>801</v>
      </c>
      <c r="E3448" s="225">
        <v>0</v>
      </c>
    </row>
    <row r="3449" spans="1:5" x14ac:dyDescent="0.25">
      <c r="A3449" s="222">
        <v>3103100015</v>
      </c>
      <c r="B3449" s="222" t="s">
        <v>3759</v>
      </c>
      <c r="C3449" s="222" t="s">
        <v>1255</v>
      </c>
      <c r="D3449" s="222" t="s">
        <v>801</v>
      </c>
      <c r="E3449" s="223">
        <v>0</v>
      </c>
    </row>
    <row r="3450" spans="1:5" x14ac:dyDescent="0.25">
      <c r="A3450" s="224">
        <v>3103100016</v>
      </c>
      <c r="B3450" s="224" t="s">
        <v>5663</v>
      </c>
      <c r="C3450" s="224" t="s">
        <v>1255</v>
      </c>
      <c r="D3450" s="224" t="s">
        <v>2327</v>
      </c>
      <c r="E3450" s="225">
        <v>0</v>
      </c>
    </row>
    <row r="3451" spans="1:5" x14ac:dyDescent="0.25">
      <c r="A3451" s="222">
        <v>3103100017</v>
      </c>
      <c r="B3451" s="222" t="s">
        <v>7355</v>
      </c>
      <c r="C3451" s="222" t="s">
        <v>1255</v>
      </c>
      <c r="D3451" s="222" t="s">
        <v>2327</v>
      </c>
      <c r="E3451" s="223">
        <v>0</v>
      </c>
    </row>
    <row r="3452" spans="1:5" x14ac:dyDescent="0.25">
      <c r="A3452" s="224">
        <v>3103100018</v>
      </c>
      <c r="B3452" s="224" t="s">
        <v>2454</v>
      </c>
      <c r="C3452" s="224" t="s">
        <v>1255</v>
      </c>
      <c r="D3452" s="224" t="s">
        <v>801</v>
      </c>
      <c r="E3452" s="225">
        <v>0</v>
      </c>
    </row>
    <row r="3453" spans="1:5" x14ac:dyDescent="0.25">
      <c r="A3453" s="222">
        <v>3103100019</v>
      </c>
      <c r="B3453" s="222" t="s">
        <v>2455</v>
      </c>
      <c r="C3453" s="222" t="s">
        <v>1255</v>
      </c>
      <c r="D3453" s="222" t="s">
        <v>801</v>
      </c>
      <c r="E3453" s="223">
        <v>0</v>
      </c>
    </row>
    <row r="3454" spans="1:5" x14ac:dyDescent="0.25">
      <c r="A3454" s="224">
        <v>3103100020</v>
      </c>
      <c r="B3454" s="224" t="s">
        <v>6370</v>
      </c>
      <c r="C3454" s="224" t="s">
        <v>1255</v>
      </c>
      <c r="D3454" s="224" t="s">
        <v>801</v>
      </c>
      <c r="E3454" s="225">
        <v>0</v>
      </c>
    </row>
    <row r="3455" spans="1:5" x14ac:dyDescent="0.25">
      <c r="A3455" s="222">
        <v>3103100021</v>
      </c>
      <c r="B3455" s="222" t="s">
        <v>2456</v>
      </c>
      <c r="C3455" s="222" t="s">
        <v>1255</v>
      </c>
      <c r="D3455" s="222" t="s">
        <v>801</v>
      </c>
      <c r="E3455" s="223">
        <v>0</v>
      </c>
    </row>
    <row r="3456" spans="1:5" x14ac:dyDescent="0.25">
      <c r="A3456" s="224">
        <v>3103100022</v>
      </c>
      <c r="B3456" s="224" t="s">
        <v>2457</v>
      </c>
      <c r="C3456" s="224" t="s">
        <v>1255</v>
      </c>
      <c r="D3456" s="224" t="s">
        <v>801</v>
      </c>
      <c r="E3456" s="225">
        <v>0</v>
      </c>
    </row>
    <row r="3457" spans="1:5" x14ac:dyDescent="0.25">
      <c r="A3457" s="222">
        <v>3103100023</v>
      </c>
      <c r="B3457" s="222" t="s">
        <v>2458</v>
      </c>
      <c r="C3457" s="222" t="s">
        <v>1255</v>
      </c>
      <c r="D3457" s="222" t="s">
        <v>2327</v>
      </c>
      <c r="E3457" s="223">
        <v>0</v>
      </c>
    </row>
    <row r="3458" spans="1:5" x14ac:dyDescent="0.25">
      <c r="A3458" s="224">
        <v>3103100024</v>
      </c>
      <c r="B3458" s="224" t="s">
        <v>5664</v>
      </c>
      <c r="C3458" s="224" t="s">
        <v>1255</v>
      </c>
      <c r="D3458" s="224" t="s">
        <v>2327</v>
      </c>
      <c r="E3458" s="225">
        <v>0</v>
      </c>
    </row>
    <row r="3459" spans="1:5" x14ac:dyDescent="0.25">
      <c r="A3459" s="222">
        <v>3103100025</v>
      </c>
      <c r="B3459" s="222" t="s">
        <v>5665</v>
      </c>
      <c r="C3459" s="222" t="s">
        <v>1255</v>
      </c>
      <c r="D3459" s="222" t="s">
        <v>2327</v>
      </c>
      <c r="E3459" s="223">
        <v>0</v>
      </c>
    </row>
    <row r="3460" spans="1:5" x14ac:dyDescent="0.25">
      <c r="A3460" s="224">
        <v>3103100026</v>
      </c>
      <c r="B3460" s="224" t="s">
        <v>5666</v>
      </c>
      <c r="C3460" s="224" t="s">
        <v>1255</v>
      </c>
      <c r="D3460" s="224" t="s">
        <v>2327</v>
      </c>
      <c r="E3460" s="225">
        <v>0</v>
      </c>
    </row>
    <row r="3461" spans="1:5" x14ac:dyDescent="0.25">
      <c r="A3461" s="222">
        <v>3103100027</v>
      </c>
      <c r="B3461" s="222" t="s">
        <v>5667</v>
      </c>
      <c r="C3461" s="222" t="s">
        <v>1255</v>
      </c>
      <c r="D3461" s="222" t="s">
        <v>2327</v>
      </c>
      <c r="E3461" s="223">
        <v>0</v>
      </c>
    </row>
    <row r="3462" spans="1:5" x14ac:dyDescent="0.25">
      <c r="A3462" s="224">
        <v>3103100028</v>
      </c>
      <c r="B3462" s="224" t="s">
        <v>5668</v>
      </c>
      <c r="C3462" s="224" t="s">
        <v>1255</v>
      </c>
      <c r="D3462" s="224" t="s">
        <v>2327</v>
      </c>
      <c r="E3462" s="225">
        <v>0</v>
      </c>
    </row>
    <row r="3463" spans="1:5" x14ac:dyDescent="0.25">
      <c r="A3463" s="222">
        <v>3103100029</v>
      </c>
      <c r="B3463" s="222" t="s">
        <v>5669</v>
      </c>
      <c r="C3463" s="222" t="s">
        <v>1255</v>
      </c>
      <c r="D3463" s="222" t="s">
        <v>2327</v>
      </c>
      <c r="E3463" s="223">
        <v>0</v>
      </c>
    </row>
    <row r="3464" spans="1:5" x14ac:dyDescent="0.25">
      <c r="A3464" s="224">
        <v>3103100030</v>
      </c>
      <c r="B3464" s="224" t="s">
        <v>5670</v>
      </c>
      <c r="C3464" s="224" t="s">
        <v>1255</v>
      </c>
      <c r="D3464" s="224" t="s">
        <v>2327</v>
      </c>
      <c r="E3464" s="225">
        <v>0</v>
      </c>
    </row>
    <row r="3465" spans="1:5" x14ac:dyDescent="0.25">
      <c r="A3465" s="222">
        <v>3103100031</v>
      </c>
      <c r="B3465" s="222" t="s">
        <v>8172</v>
      </c>
      <c r="C3465" s="222" t="s">
        <v>1255</v>
      </c>
      <c r="D3465" s="222" t="s">
        <v>2327</v>
      </c>
      <c r="E3465" s="223">
        <v>0</v>
      </c>
    </row>
    <row r="3466" spans="1:5" x14ac:dyDescent="0.25">
      <c r="A3466" s="224">
        <v>3103100032</v>
      </c>
      <c r="B3466" s="224" t="s">
        <v>3760</v>
      </c>
      <c r="C3466" s="224" t="s">
        <v>1255</v>
      </c>
      <c r="D3466" s="224" t="s">
        <v>2327</v>
      </c>
      <c r="E3466" s="225">
        <v>0</v>
      </c>
    </row>
    <row r="3467" spans="1:5" x14ac:dyDescent="0.25">
      <c r="A3467" s="222">
        <v>3103100033</v>
      </c>
      <c r="B3467" s="222" t="s">
        <v>2459</v>
      </c>
      <c r="C3467" s="222" t="s">
        <v>1255</v>
      </c>
      <c r="D3467" s="222" t="s">
        <v>2327</v>
      </c>
      <c r="E3467" s="223">
        <v>0</v>
      </c>
    </row>
    <row r="3468" spans="1:5" x14ac:dyDescent="0.25">
      <c r="A3468" s="224">
        <v>3103100034</v>
      </c>
      <c r="B3468" s="224" t="s">
        <v>5671</v>
      </c>
      <c r="C3468" s="224" t="s">
        <v>1255</v>
      </c>
      <c r="D3468" s="224" t="s">
        <v>2327</v>
      </c>
      <c r="E3468" s="225">
        <v>0</v>
      </c>
    </row>
    <row r="3469" spans="1:5" x14ac:dyDescent="0.25">
      <c r="A3469" s="222">
        <v>3103100035</v>
      </c>
      <c r="B3469" s="222" t="s">
        <v>7571</v>
      </c>
      <c r="C3469" s="222" t="s">
        <v>1255</v>
      </c>
      <c r="D3469" s="222" t="s">
        <v>2327</v>
      </c>
      <c r="E3469" s="223">
        <v>0</v>
      </c>
    </row>
    <row r="3470" spans="1:5" x14ac:dyDescent="0.25">
      <c r="A3470" s="224">
        <v>3103100036</v>
      </c>
      <c r="B3470" s="224" t="s">
        <v>2460</v>
      </c>
      <c r="C3470" s="224" t="s">
        <v>1255</v>
      </c>
      <c r="D3470" s="224" t="s">
        <v>2327</v>
      </c>
      <c r="E3470" s="225">
        <v>0</v>
      </c>
    </row>
    <row r="3471" spans="1:5" x14ac:dyDescent="0.25">
      <c r="A3471" s="222">
        <v>3103100037</v>
      </c>
      <c r="B3471" s="222" t="s">
        <v>2461</v>
      </c>
      <c r="C3471" s="222" t="s">
        <v>1255</v>
      </c>
      <c r="D3471" s="222" t="s">
        <v>801</v>
      </c>
      <c r="E3471" s="223">
        <v>0</v>
      </c>
    </row>
    <row r="3472" spans="1:5" x14ac:dyDescent="0.25">
      <c r="A3472" s="224">
        <v>3103100038</v>
      </c>
      <c r="B3472" s="224" t="s">
        <v>2462</v>
      </c>
      <c r="C3472" s="224" t="s">
        <v>1255</v>
      </c>
      <c r="D3472" s="224" t="s">
        <v>801</v>
      </c>
      <c r="E3472" s="225">
        <v>0</v>
      </c>
    </row>
    <row r="3473" spans="1:5" x14ac:dyDescent="0.25">
      <c r="A3473" s="222">
        <v>3103100039</v>
      </c>
      <c r="B3473" s="222" t="s">
        <v>2463</v>
      </c>
      <c r="C3473" s="222" t="s">
        <v>1255</v>
      </c>
      <c r="D3473" s="222" t="s">
        <v>801</v>
      </c>
      <c r="E3473" s="223">
        <v>0</v>
      </c>
    </row>
    <row r="3474" spans="1:5" x14ac:dyDescent="0.25">
      <c r="A3474" s="224">
        <v>3103100040</v>
      </c>
      <c r="B3474" s="224" t="s">
        <v>2464</v>
      </c>
      <c r="C3474" s="224" t="s">
        <v>1255</v>
      </c>
      <c r="D3474" s="224" t="s">
        <v>801</v>
      </c>
      <c r="E3474" s="225">
        <v>0</v>
      </c>
    </row>
    <row r="3475" spans="1:5" x14ac:dyDescent="0.25">
      <c r="A3475" s="222">
        <v>3103100041</v>
      </c>
      <c r="B3475" s="222" t="s">
        <v>2465</v>
      </c>
      <c r="C3475" s="222" t="s">
        <v>1255</v>
      </c>
      <c r="D3475" s="222" t="s">
        <v>801</v>
      </c>
      <c r="E3475" s="223">
        <v>0</v>
      </c>
    </row>
    <row r="3476" spans="1:5" x14ac:dyDescent="0.25">
      <c r="A3476" s="224">
        <v>3103100042</v>
      </c>
      <c r="B3476" s="224" t="s">
        <v>2466</v>
      </c>
      <c r="C3476" s="224" t="s">
        <v>1255</v>
      </c>
      <c r="D3476" s="224" t="s">
        <v>1226</v>
      </c>
      <c r="E3476" s="225">
        <v>0</v>
      </c>
    </row>
    <row r="3477" spans="1:5" x14ac:dyDescent="0.25">
      <c r="A3477" s="222">
        <v>3103100043</v>
      </c>
      <c r="B3477" s="222" t="s">
        <v>6371</v>
      </c>
      <c r="C3477" s="222" t="s">
        <v>1255</v>
      </c>
      <c r="D3477" s="222" t="s">
        <v>801</v>
      </c>
      <c r="E3477" s="223">
        <v>0</v>
      </c>
    </row>
    <row r="3478" spans="1:5" x14ac:dyDescent="0.25">
      <c r="A3478" s="224">
        <v>3103100044</v>
      </c>
      <c r="B3478" s="224" t="s">
        <v>3761</v>
      </c>
      <c r="C3478" s="224" t="s">
        <v>1255</v>
      </c>
      <c r="D3478" s="224" t="s">
        <v>801</v>
      </c>
      <c r="E3478" s="225">
        <v>0</v>
      </c>
    </row>
    <row r="3479" spans="1:5" x14ac:dyDescent="0.25">
      <c r="A3479" s="222">
        <v>3103100045</v>
      </c>
      <c r="B3479" s="222" t="s">
        <v>2467</v>
      </c>
      <c r="C3479" s="222" t="s">
        <v>1255</v>
      </c>
      <c r="D3479" s="222" t="s">
        <v>801</v>
      </c>
      <c r="E3479" s="223">
        <v>0</v>
      </c>
    </row>
    <row r="3480" spans="1:5" x14ac:dyDescent="0.25">
      <c r="A3480" s="224">
        <v>3103100046</v>
      </c>
      <c r="B3480" s="224" t="s">
        <v>2468</v>
      </c>
      <c r="C3480" s="224" t="s">
        <v>1255</v>
      </c>
      <c r="D3480" s="224" t="s">
        <v>801</v>
      </c>
      <c r="E3480" s="225">
        <v>0</v>
      </c>
    </row>
    <row r="3481" spans="1:5" x14ac:dyDescent="0.25">
      <c r="A3481" s="222">
        <v>3103100047</v>
      </c>
      <c r="B3481" s="222" t="s">
        <v>2469</v>
      </c>
      <c r="C3481" s="222" t="s">
        <v>1255</v>
      </c>
      <c r="D3481" s="222" t="s">
        <v>1226</v>
      </c>
      <c r="E3481" s="223">
        <v>0</v>
      </c>
    </row>
    <row r="3482" spans="1:5" x14ac:dyDescent="0.25">
      <c r="A3482" s="224">
        <v>3103100048</v>
      </c>
      <c r="B3482" s="224" t="s">
        <v>3762</v>
      </c>
      <c r="C3482" s="224" t="s">
        <v>1255</v>
      </c>
      <c r="D3482" s="224" t="s">
        <v>2327</v>
      </c>
      <c r="E3482" s="225">
        <v>0</v>
      </c>
    </row>
    <row r="3483" spans="1:5" x14ac:dyDescent="0.25">
      <c r="A3483" s="222">
        <v>3103100049</v>
      </c>
      <c r="B3483" s="222" t="s">
        <v>6372</v>
      </c>
      <c r="C3483" s="222" t="s">
        <v>1255</v>
      </c>
      <c r="D3483" s="222" t="s">
        <v>801</v>
      </c>
      <c r="E3483" s="223">
        <v>0</v>
      </c>
    </row>
    <row r="3484" spans="1:5" x14ac:dyDescent="0.25">
      <c r="A3484" s="224">
        <v>3103100050</v>
      </c>
      <c r="B3484" s="224" t="s">
        <v>2470</v>
      </c>
      <c r="C3484" s="224" t="s">
        <v>1255</v>
      </c>
      <c r="D3484" s="224" t="s">
        <v>801</v>
      </c>
      <c r="E3484" s="225">
        <v>0</v>
      </c>
    </row>
    <row r="3485" spans="1:5" x14ac:dyDescent="0.25">
      <c r="A3485" s="222">
        <v>3103100051</v>
      </c>
      <c r="B3485" s="222" t="s">
        <v>13134</v>
      </c>
      <c r="C3485" s="222" t="s">
        <v>1255</v>
      </c>
      <c r="D3485" s="222" t="s">
        <v>2327</v>
      </c>
      <c r="E3485" s="223">
        <v>0</v>
      </c>
    </row>
    <row r="3486" spans="1:5" x14ac:dyDescent="0.25">
      <c r="A3486" s="224">
        <v>3103100052</v>
      </c>
      <c r="B3486" s="224" t="s">
        <v>10232</v>
      </c>
      <c r="C3486" s="224" t="s">
        <v>1255</v>
      </c>
      <c r="D3486" s="224" t="s">
        <v>801</v>
      </c>
      <c r="E3486" s="225">
        <v>0</v>
      </c>
    </row>
    <row r="3487" spans="1:5" x14ac:dyDescent="0.25">
      <c r="A3487" s="222">
        <v>3103100053</v>
      </c>
      <c r="B3487" s="222" t="s">
        <v>2471</v>
      </c>
      <c r="C3487" s="222" t="s">
        <v>1255</v>
      </c>
      <c r="D3487" s="222" t="s">
        <v>801</v>
      </c>
      <c r="E3487" s="223">
        <v>0</v>
      </c>
    </row>
    <row r="3488" spans="1:5" x14ac:dyDescent="0.25">
      <c r="A3488" s="224">
        <v>3103100054</v>
      </c>
      <c r="B3488" s="224" t="s">
        <v>2472</v>
      </c>
      <c r="C3488" s="224" t="s">
        <v>1255</v>
      </c>
      <c r="D3488" s="224" t="s">
        <v>801</v>
      </c>
      <c r="E3488" s="225">
        <v>0</v>
      </c>
    </row>
    <row r="3489" spans="1:5" x14ac:dyDescent="0.25">
      <c r="A3489" s="222">
        <v>3103100055</v>
      </c>
      <c r="B3489" s="222" t="s">
        <v>2473</v>
      </c>
      <c r="C3489" s="222" t="s">
        <v>1255</v>
      </c>
      <c r="D3489" s="222" t="s">
        <v>801</v>
      </c>
      <c r="E3489" s="223">
        <v>0</v>
      </c>
    </row>
    <row r="3490" spans="1:5" x14ac:dyDescent="0.25">
      <c r="A3490" s="224">
        <v>3103100056</v>
      </c>
      <c r="B3490" s="224" t="s">
        <v>2474</v>
      </c>
      <c r="C3490" s="224" t="s">
        <v>1255</v>
      </c>
      <c r="D3490" s="224" t="s">
        <v>801</v>
      </c>
      <c r="E3490" s="225">
        <v>0</v>
      </c>
    </row>
    <row r="3491" spans="1:5" x14ac:dyDescent="0.25">
      <c r="A3491" s="222">
        <v>3103100057</v>
      </c>
      <c r="B3491" s="222" t="s">
        <v>2475</v>
      </c>
      <c r="C3491" s="222" t="s">
        <v>1255</v>
      </c>
      <c r="D3491" s="222" t="s">
        <v>801</v>
      </c>
      <c r="E3491" s="223">
        <v>0</v>
      </c>
    </row>
    <row r="3492" spans="1:5" x14ac:dyDescent="0.25">
      <c r="A3492" s="224">
        <v>3103100058</v>
      </c>
      <c r="B3492" s="224" t="s">
        <v>6373</v>
      </c>
      <c r="C3492" s="224" t="s">
        <v>1255</v>
      </c>
      <c r="D3492" s="224" t="s">
        <v>801</v>
      </c>
      <c r="E3492" s="225">
        <v>0</v>
      </c>
    </row>
    <row r="3493" spans="1:5" x14ac:dyDescent="0.25">
      <c r="A3493" s="222">
        <v>3103100059</v>
      </c>
      <c r="B3493" s="222" t="s">
        <v>5672</v>
      </c>
      <c r="C3493" s="222" t="s">
        <v>1255</v>
      </c>
      <c r="D3493" s="222" t="s">
        <v>801</v>
      </c>
      <c r="E3493" s="223">
        <v>0</v>
      </c>
    </row>
    <row r="3494" spans="1:5" x14ac:dyDescent="0.25">
      <c r="A3494" s="224">
        <v>3103100060</v>
      </c>
      <c r="B3494" s="224" t="s">
        <v>2476</v>
      </c>
      <c r="C3494" s="224" t="s">
        <v>1255</v>
      </c>
      <c r="D3494" s="224" t="s">
        <v>801</v>
      </c>
      <c r="E3494" s="225">
        <v>0</v>
      </c>
    </row>
    <row r="3495" spans="1:5" x14ac:dyDescent="0.25">
      <c r="A3495" s="222">
        <v>3103100061</v>
      </c>
      <c r="B3495" s="222" t="s">
        <v>6374</v>
      </c>
      <c r="C3495" s="222" t="s">
        <v>1255</v>
      </c>
      <c r="D3495" s="222" t="s">
        <v>2327</v>
      </c>
      <c r="E3495" s="223">
        <v>0</v>
      </c>
    </row>
    <row r="3496" spans="1:5" x14ac:dyDescent="0.25">
      <c r="A3496" s="224">
        <v>3103100062</v>
      </c>
      <c r="B3496" s="224" t="s">
        <v>2477</v>
      </c>
      <c r="C3496" s="224" t="s">
        <v>1255</v>
      </c>
      <c r="D3496" s="224" t="s">
        <v>2327</v>
      </c>
      <c r="E3496" s="225">
        <v>0</v>
      </c>
    </row>
    <row r="3497" spans="1:5" x14ac:dyDescent="0.25">
      <c r="A3497" s="222">
        <v>3103100063</v>
      </c>
      <c r="B3497" s="222" t="s">
        <v>7572</v>
      </c>
      <c r="C3497" s="222" t="s">
        <v>1255</v>
      </c>
      <c r="D3497" s="222" t="s">
        <v>2327</v>
      </c>
      <c r="E3497" s="223">
        <v>0</v>
      </c>
    </row>
    <row r="3498" spans="1:5" x14ac:dyDescent="0.25">
      <c r="A3498" s="224">
        <v>3103100064</v>
      </c>
      <c r="B3498" s="224" t="s">
        <v>2478</v>
      </c>
      <c r="C3498" s="224" t="s">
        <v>1255</v>
      </c>
      <c r="D3498" s="224" t="s">
        <v>2327</v>
      </c>
      <c r="E3498" s="225">
        <v>0</v>
      </c>
    </row>
    <row r="3499" spans="1:5" x14ac:dyDescent="0.25">
      <c r="A3499" s="222">
        <v>3103100065</v>
      </c>
      <c r="B3499" s="222" t="s">
        <v>6375</v>
      </c>
      <c r="C3499" s="222" t="s">
        <v>1255</v>
      </c>
      <c r="D3499" s="222" t="s">
        <v>2327</v>
      </c>
      <c r="E3499" s="223">
        <v>0</v>
      </c>
    </row>
    <row r="3500" spans="1:5" x14ac:dyDescent="0.25">
      <c r="A3500" s="224">
        <v>3103100066</v>
      </c>
      <c r="B3500" s="224" t="s">
        <v>2479</v>
      </c>
      <c r="C3500" s="224" t="s">
        <v>1255</v>
      </c>
      <c r="D3500" s="224" t="s">
        <v>801</v>
      </c>
      <c r="E3500" s="225">
        <v>0</v>
      </c>
    </row>
    <row r="3501" spans="1:5" x14ac:dyDescent="0.25">
      <c r="A3501" s="222">
        <v>3103100067</v>
      </c>
      <c r="B3501" s="222" t="s">
        <v>2480</v>
      </c>
      <c r="C3501" s="222" t="s">
        <v>1255</v>
      </c>
      <c r="D3501" s="222" t="s">
        <v>801</v>
      </c>
      <c r="E3501" s="223">
        <v>0</v>
      </c>
    </row>
    <row r="3502" spans="1:5" x14ac:dyDescent="0.25">
      <c r="A3502" s="224">
        <v>3103100068</v>
      </c>
      <c r="B3502" s="224" t="s">
        <v>2481</v>
      </c>
      <c r="C3502" s="224" t="s">
        <v>1255</v>
      </c>
      <c r="D3502" s="224" t="s">
        <v>2327</v>
      </c>
      <c r="E3502" s="225">
        <v>0</v>
      </c>
    </row>
    <row r="3503" spans="1:5" x14ac:dyDescent="0.25">
      <c r="A3503" s="222">
        <v>3103100069</v>
      </c>
      <c r="B3503" s="222" t="s">
        <v>6376</v>
      </c>
      <c r="C3503" s="222" t="s">
        <v>1255</v>
      </c>
      <c r="D3503" s="222" t="s">
        <v>2327</v>
      </c>
      <c r="E3503" s="223">
        <v>0</v>
      </c>
    </row>
    <row r="3504" spans="1:5" x14ac:dyDescent="0.25">
      <c r="A3504" s="224">
        <v>3103100070</v>
      </c>
      <c r="B3504" s="224" t="s">
        <v>2482</v>
      </c>
      <c r="C3504" s="224" t="s">
        <v>1255</v>
      </c>
      <c r="D3504" s="224" t="s">
        <v>801</v>
      </c>
      <c r="E3504" s="225">
        <v>0</v>
      </c>
    </row>
    <row r="3505" spans="1:5" x14ac:dyDescent="0.25">
      <c r="A3505" s="222">
        <v>3103100071</v>
      </c>
      <c r="B3505" s="222" t="s">
        <v>2483</v>
      </c>
      <c r="C3505" s="222" t="s">
        <v>1255</v>
      </c>
      <c r="D3505" s="222" t="s">
        <v>801</v>
      </c>
      <c r="E3505" s="223">
        <v>0</v>
      </c>
    </row>
    <row r="3506" spans="1:5" x14ac:dyDescent="0.25">
      <c r="A3506" s="224">
        <v>3103100072</v>
      </c>
      <c r="B3506" s="224" t="s">
        <v>2484</v>
      </c>
      <c r="C3506" s="224" t="s">
        <v>1255</v>
      </c>
      <c r="D3506" s="224" t="s">
        <v>2327</v>
      </c>
      <c r="E3506" s="225">
        <v>0</v>
      </c>
    </row>
    <row r="3507" spans="1:5" x14ac:dyDescent="0.25">
      <c r="A3507" s="222">
        <v>3103100073</v>
      </c>
      <c r="B3507" s="222" t="s">
        <v>7573</v>
      </c>
      <c r="C3507" s="222" t="s">
        <v>1255</v>
      </c>
      <c r="D3507" s="222" t="s">
        <v>801</v>
      </c>
      <c r="E3507" s="223">
        <v>0</v>
      </c>
    </row>
    <row r="3508" spans="1:5" x14ac:dyDescent="0.25">
      <c r="A3508" s="224">
        <v>3103100074</v>
      </c>
      <c r="B3508" s="224" t="s">
        <v>2526</v>
      </c>
      <c r="C3508" s="224" t="s">
        <v>1255</v>
      </c>
      <c r="D3508" s="224" t="s">
        <v>801</v>
      </c>
      <c r="E3508" s="225">
        <v>0</v>
      </c>
    </row>
    <row r="3509" spans="1:5" x14ac:dyDescent="0.25">
      <c r="A3509" s="222">
        <v>3103100075</v>
      </c>
      <c r="B3509" s="222" t="s">
        <v>2485</v>
      </c>
      <c r="C3509" s="222" t="s">
        <v>1255</v>
      </c>
      <c r="D3509" s="222" t="s">
        <v>801</v>
      </c>
      <c r="E3509" s="223">
        <v>0</v>
      </c>
    </row>
    <row r="3510" spans="1:5" x14ac:dyDescent="0.25">
      <c r="A3510" s="224">
        <v>3103100076</v>
      </c>
      <c r="B3510" s="224" t="s">
        <v>2486</v>
      </c>
      <c r="C3510" s="224" t="s">
        <v>1255</v>
      </c>
      <c r="D3510" s="224" t="s">
        <v>2327</v>
      </c>
      <c r="E3510" s="225">
        <v>0</v>
      </c>
    </row>
    <row r="3511" spans="1:5" x14ac:dyDescent="0.25">
      <c r="A3511" s="222">
        <v>3103100077</v>
      </c>
      <c r="B3511" s="222" t="s">
        <v>2487</v>
      </c>
      <c r="C3511" s="222" t="s">
        <v>1255</v>
      </c>
      <c r="D3511" s="222" t="s">
        <v>2327</v>
      </c>
      <c r="E3511" s="223">
        <v>0</v>
      </c>
    </row>
    <row r="3512" spans="1:5" x14ac:dyDescent="0.25">
      <c r="A3512" s="224">
        <v>3103100078</v>
      </c>
      <c r="B3512" s="224" t="s">
        <v>7574</v>
      </c>
      <c r="C3512" s="224" t="s">
        <v>1255</v>
      </c>
      <c r="D3512" s="224" t="s">
        <v>2327</v>
      </c>
      <c r="E3512" s="225">
        <v>0</v>
      </c>
    </row>
    <row r="3513" spans="1:5" x14ac:dyDescent="0.25">
      <c r="A3513" s="222">
        <v>3103100079</v>
      </c>
      <c r="B3513" s="222" t="s">
        <v>7575</v>
      </c>
      <c r="C3513" s="222" t="s">
        <v>1255</v>
      </c>
      <c r="D3513" s="222" t="s">
        <v>2327</v>
      </c>
      <c r="E3513" s="223">
        <v>0</v>
      </c>
    </row>
    <row r="3514" spans="1:5" x14ac:dyDescent="0.25">
      <c r="A3514" s="224">
        <v>3103100080</v>
      </c>
      <c r="B3514" s="224" t="s">
        <v>5163</v>
      </c>
      <c r="C3514" s="224" t="s">
        <v>1255</v>
      </c>
      <c r="D3514" s="224" t="s">
        <v>2327</v>
      </c>
      <c r="E3514" s="225">
        <v>0</v>
      </c>
    </row>
    <row r="3515" spans="1:5" x14ac:dyDescent="0.25">
      <c r="A3515" s="222">
        <v>3103100081</v>
      </c>
      <c r="B3515" s="222" t="s">
        <v>7064</v>
      </c>
      <c r="C3515" s="222" t="s">
        <v>1255</v>
      </c>
      <c r="D3515" s="222" t="s">
        <v>2327</v>
      </c>
      <c r="E3515" s="223">
        <v>0</v>
      </c>
    </row>
    <row r="3516" spans="1:5" x14ac:dyDescent="0.25">
      <c r="A3516" s="224">
        <v>3103100082</v>
      </c>
      <c r="B3516" s="224" t="s">
        <v>7576</v>
      </c>
      <c r="C3516" s="224" t="s">
        <v>1255</v>
      </c>
      <c r="D3516" s="224" t="s">
        <v>2327</v>
      </c>
      <c r="E3516" s="225">
        <v>0</v>
      </c>
    </row>
    <row r="3517" spans="1:5" x14ac:dyDescent="0.25">
      <c r="A3517" s="222">
        <v>3103100083</v>
      </c>
      <c r="B3517" s="222" t="s">
        <v>2488</v>
      </c>
      <c r="C3517" s="222" t="s">
        <v>1255</v>
      </c>
      <c r="D3517" s="222" t="s">
        <v>2327</v>
      </c>
      <c r="E3517" s="223">
        <v>0</v>
      </c>
    </row>
    <row r="3518" spans="1:5" x14ac:dyDescent="0.25">
      <c r="A3518" s="224">
        <v>3103100084</v>
      </c>
      <c r="B3518" s="224" t="s">
        <v>2489</v>
      </c>
      <c r="C3518" s="224" t="s">
        <v>1255</v>
      </c>
      <c r="D3518" s="224" t="s">
        <v>2327</v>
      </c>
      <c r="E3518" s="225">
        <v>0</v>
      </c>
    </row>
    <row r="3519" spans="1:5" x14ac:dyDescent="0.25">
      <c r="A3519" s="222">
        <v>3103100085</v>
      </c>
      <c r="B3519" s="222" t="s">
        <v>2490</v>
      </c>
      <c r="C3519" s="222" t="s">
        <v>1255</v>
      </c>
      <c r="D3519" s="222" t="s">
        <v>2327</v>
      </c>
      <c r="E3519" s="223">
        <v>0</v>
      </c>
    </row>
    <row r="3520" spans="1:5" x14ac:dyDescent="0.25">
      <c r="A3520" s="224">
        <v>3103100086</v>
      </c>
      <c r="B3520" s="224" t="s">
        <v>2491</v>
      </c>
      <c r="C3520" s="224" t="s">
        <v>1255</v>
      </c>
      <c r="D3520" s="224" t="s">
        <v>2327</v>
      </c>
      <c r="E3520" s="225">
        <v>0</v>
      </c>
    </row>
    <row r="3521" spans="1:5" x14ac:dyDescent="0.25">
      <c r="A3521" s="222">
        <v>3103100087</v>
      </c>
      <c r="B3521" s="222" t="s">
        <v>7577</v>
      </c>
      <c r="C3521" s="222" t="s">
        <v>1255</v>
      </c>
      <c r="D3521" s="222" t="s">
        <v>2327</v>
      </c>
      <c r="E3521" s="223">
        <v>0</v>
      </c>
    </row>
    <row r="3522" spans="1:5" x14ac:dyDescent="0.25">
      <c r="A3522" s="224">
        <v>3103100088</v>
      </c>
      <c r="B3522" s="224" t="s">
        <v>7578</v>
      </c>
      <c r="C3522" s="224" t="s">
        <v>1255</v>
      </c>
      <c r="D3522" s="224" t="s">
        <v>2327</v>
      </c>
      <c r="E3522" s="225">
        <v>0</v>
      </c>
    </row>
    <row r="3523" spans="1:5" x14ac:dyDescent="0.25">
      <c r="A3523" s="222">
        <v>3103100089</v>
      </c>
      <c r="B3523" s="222" t="s">
        <v>6841</v>
      </c>
      <c r="C3523" s="222" t="s">
        <v>1255</v>
      </c>
      <c r="D3523" s="222" t="s">
        <v>2327</v>
      </c>
      <c r="E3523" s="223">
        <v>0</v>
      </c>
    </row>
    <row r="3524" spans="1:5" x14ac:dyDescent="0.25">
      <c r="A3524" s="224">
        <v>3103100090</v>
      </c>
      <c r="B3524" s="224" t="s">
        <v>2492</v>
      </c>
      <c r="C3524" s="224" t="s">
        <v>1255</v>
      </c>
      <c r="D3524" s="224" t="s">
        <v>2327</v>
      </c>
      <c r="E3524" s="225">
        <v>0</v>
      </c>
    </row>
    <row r="3525" spans="1:5" x14ac:dyDescent="0.25">
      <c r="A3525" s="222">
        <v>3103100091</v>
      </c>
      <c r="B3525" s="222" t="s">
        <v>7579</v>
      </c>
      <c r="C3525" s="222" t="s">
        <v>1255</v>
      </c>
      <c r="D3525" s="222" t="s">
        <v>2327</v>
      </c>
      <c r="E3525" s="223">
        <v>0</v>
      </c>
    </row>
    <row r="3526" spans="1:5" x14ac:dyDescent="0.25">
      <c r="A3526" s="224">
        <v>3103100092</v>
      </c>
      <c r="B3526" s="224" t="s">
        <v>8578</v>
      </c>
      <c r="C3526" s="224" t="s">
        <v>1255</v>
      </c>
      <c r="D3526" s="224" t="s">
        <v>2327</v>
      </c>
      <c r="E3526" s="225">
        <v>0</v>
      </c>
    </row>
    <row r="3527" spans="1:5" x14ac:dyDescent="0.25">
      <c r="A3527" s="222">
        <v>3103100093</v>
      </c>
      <c r="B3527" s="222" t="s">
        <v>7580</v>
      </c>
      <c r="C3527" s="222" t="s">
        <v>1255</v>
      </c>
      <c r="D3527" s="222" t="s">
        <v>2327</v>
      </c>
      <c r="E3527" s="223">
        <v>0</v>
      </c>
    </row>
    <row r="3528" spans="1:5" x14ac:dyDescent="0.25">
      <c r="A3528" s="224">
        <v>3103100094</v>
      </c>
      <c r="B3528" s="224" t="s">
        <v>2493</v>
      </c>
      <c r="C3528" s="224" t="s">
        <v>1255</v>
      </c>
      <c r="D3528" s="224" t="s">
        <v>2327</v>
      </c>
      <c r="E3528" s="225">
        <v>0</v>
      </c>
    </row>
    <row r="3529" spans="1:5" x14ac:dyDescent="0.25">
      <c r="A3529" s="222">
        <v>3103100095</v>
      </c>
      <c r="B3529" s="222" t="s">
        <v>3763</v>
      </c>
      <c r="C3529" s="222" t="s">
        <v>1255</v>
      </c>
      <c r="D3529" s="222" t="s">
        <v>801</v>
      </c>
      <c r="E3529" s="223">
        <v>0</v>
      </c>
    </row>
    <row r="3530" spans="1:5" x14ac:dyDescent="0.25">
      <c r="A3530" s="224">
        <v>3103100096</v>
      </c>
      <c r="B3530" s="224" t="s">
        <v>7383</v>
      </c>
      <c r="C3530" s="224" t="s">
        <v>1255</v>
      </c>
      <c r="D3530" s="224" t="s">
        <v>801</v>
      </c>
      <c r="E3530" s="225">
        <v>0</v>
      </c>
    </row>
    <row r="3531" spans="1:5" x14ac:dyDescent="0.25">
      <c r="A3531" s="222">
        <v>3103100097</v>
      </c>
      <c r="B3531" s="222" t="s">
        <v>5673</v>
      </c>
      <c r="C3531" s="222" t="s">
        <v>1255</v>
      </c>
      <c r="D3531" s="222" t="s">
        <v>801</v>
      </c>
      <c r="E3531" s="223">
        <v>0</v>
      </c>
    </row>
    <row r="3532" spans="1:5" x14ac:dyDescent="0.25">
      <c r="A3532" s="224">
        <v>3103100098</v>
      </c>
      <c r="B3532" s="224" t="s">
        <v>2494</v>
      </c>
      <c r="C3532" s="224" t="s">
        <v>1255</v>
      </c>
      <c r="D3532" s="224" t="s">
        <v>2327</v>
      </c>
      <c r="E3532" s="225">
        <v>0</v>
      </c>
    </row>
    <row r="3533" spans="1:5" x14ac:dyDescent="0.25">
      <c r="A3533" s="222">
        <v>3103100099</v>
      </c>
      <c r="B3533" s="222" t="s">
        <v>2495</v>
      </c>
      <c r="C3533" s="222" t="s">
        <v>1255</v>
      </c>
      <c r="D3533" s="222" t="s">
        <v>801</v>
      </c>
      <c r="E3533" s="223">
        <v>0</v>
      </c>
    </row>
    <row r="3534" spans="1:5" x14ac:dyDescent="0.25">
      <c r="A3534" s="224">
        <v>3103100100</v>
      </c>
      <c r="B3534" s="224" t="s">
        <v>2496</v>
      </c>
      <c r="C3534" s="224" t="s">
        <v>1255</v>
      </c>
      <c r="D3534" s="224" t="s">
        <v>801</v>
      </c>
      <c r="E3534" s="225">
        <v>0</v>
      </c>
    </row>
    <row r="3535" spans="1:5" x14ac:dyDescent="0.25">
      <c r="A3535" s="222">
        <v>3103100101</v>
      </c>
      <c r="B3535" s="222" t="s">
        <v>10233</v>
      </c>
      <c r="C3535" s="222" t="s">
        <v>1255</v>
      </c>
      <c r="D3535" s="222" t="s">
        <v>801</v>
      </c>
      <c r="E3535" s="223">
        <v>0</v>
      </c>
    </row>
    <row r="3536" spans="1:5" x14ac:dyDescent="0.25">
      <c r="A3536" s="224">
        <v>3103100102</v>
      </c>
      <c r="B3536" s="224" t="s">
        <v>2497</v>
      </c>
      <c r="C3536" s="224" t="s">
        <v>1255</v>
      </c>
      <c r="D3536" s="224" t="s">
        <v>2327</v>
      </c>
      <c r="E3536" s="225">
        <v>0</v>
      </c>
    </row>
    <row r="3537" spans="1:5" x14ac:dyDescent="0.25">
      <c r="A3537" s="222">
        <v>3103100103</v>
      </c>
      <c r="B3537" s="222" t="s">
        <v>2498</v>
      </c>
      <c r="C3537" s="222" t="s">
        <v>1255</v>
      </c>
      <c r="D3537" s="222" t="s">
        <v>2327</v>
      </c>
      <c r="E3537" s="223">
        <v>0</v>
      </c>
    </row>
    <row r="3538" spans="1:5" x14ac:dyDescent="0.25">
      <c r="A3538" s="224">
        <v>3103100104</v>
      </c>
      <c r="B3538" s="224" t="s">
        <v>2499</v>
      </c>
      <c r="C3538" s="224" t="s">
        <v>1255</v>
      </c>
      <c r="D3538" s="224" t="s">
        <v>2327</v>
      </c>
      <c r="E3538" s="225">
        <v>0</v>
      </c>
    </row>
    <row r="3539" spans="1:5" x14ac:dyDescent="0.25">
      <c r="A3539" s="222">
        <v>3103100105</v>
      </c>
      <c r="B3539" s="222" t="s">
        <v>2500</v>
      </c>
      <c r="C3539" s="222" t="s">
        <v>1255</v>
      </c>
      <c r="D3539" s="222" t="s">
        <v>2327</v>
      </c>
      <c r="E3539" s="223">
        <v>0</v>
      </c>
    </row>
    <row r="3540" spans="1:5" x14ac:dyDescent="0.25">
      <c r="A3540" s="224">
        <v>3103100106</v>
      </c>
      <c r="B3540" s="224" t="s">
        <v>5164</v>
      </c>
      <c r="C3540" s="224" t="s">
        <v>1255</v>
      </c>
      <c r="D3540" s="224" t="s">
        <v>801</v>
      </c>
      <c r="E3540" s="225">
        <v>0</v>
      </c>
    </row>
    <row r="3541" spans="1:5" x14ac:dyDescent="0.25">
      <c r="A3541" s="222">
        <v>3103100107</v>
      </c>
      <c r="B3541" s="222" t="s">
        <v>8173</v>
      </c>
      <c r="C3541" s="222" t="s">
        <v>1255</v>
      </c>
      <c r="D3541" s="222" t="s">
        <v>801</v>
      </c>
      <c r="E3541" s="223">
        <v>0</v>
      </c>
    </row>
    <row r="3542" spans="1:5" x14ac:dyDescent="0.25">
      <c r="A3542" s="224">
        <v>3103100108</v>
      </c>
      <c r="B3542" s="224" t="s">
        <v>3098</v>
      </c>
      <c r="C3542" s="224" t="s">
        <v>1255</v>
      </c>
      <c r="D3542" s="224" t="s">
        <v>801</v>
      </c>
      <c r="E3542" s="225">
        <v>0</v>
      </c>
    </row>
    <row r="3543" spans="1:5" x14ac:dyDescent="0.25">
      <c r="A3543" s="222">
        <v>3103100109</v>
      </c>
      <c r="B3543" s="222" t="s">
        <v>2501</v>
      </c>
      <c r="C3543" s="222" t="s">
        <v>1255</v>
      </c>
      <c r="D3543" s="222" t="s">
        <v>801</v>
      </c>
      <c r="E3543" s="223">
        <v>0</v>
      </c>
    </row>
    <row r="3544" spans="1:5" x14ac:dyDescent="0.25">
      <c r="A3544" s="224">
        <v>3103100110</v>
      </c>
      <c r="B3544" s="224" t="s">
        <v>5165</v>
      </c>
      <c r="C3544" s="224" t="s">
        <v>1255</v>
      </c>
      <c r="D3544" s="224" t="s">
        <v>801</v>
      </c>
      <c r="E3544" s="225">
        <v>0</v>
      </c>
    </row>
    <row r="3545" spans="1:5" x14ac:dyDescent="0.25">
      <c r="A3545" s="222">
        <v>3103100111</v>
      </c>
      <c r="B3545" s="222" t="s">
        <v>2502</v>
      </c>
      <c r="C3545" s="222" t="s">
        <v>1255</v>
      </c>
      <c r="D3545" s="222" t="s">
        <v>801</v>
      </c>
      <c r="E3545" s="223">
        <v>0</v>
      </c>
    </row>
    <row r="3546" spans="1:5" x14ac:dyDescent="0.25">
      <c r="A3546" s="224">
        <v>3103100112</v>
      </c>
      <c r="B3546" s="224" t="s">
        <v>2503</v>
      </c>
      <c r="C3546" s="224" t="s">
        <v>1255</v>
      </c>
      <c r="D3546" s="224" t="s">
        <v>801</v>
      </c>
      <c r="E3546" s="225">
        <v>0</v>
      </c>
    </row>
    <row r="3547" spans="1:5" x14ac:dyDescent="0.25">
      <c r="A3547" s="222">
        <v>3103100113</v>
      </c>
      <c r="B3547" s="222" t="s">
        <v>2504</v>
      </c>
      <c r="C3547" s="222" t="s">
        <v>1255</v>
      </c>
      <c r="D3547" s="222" t="s">
        <v>801</v>
      </c>
      <c r="E3547" s="223">
        <v>0</v>
      </c>
    </row>
    <row r="3548" spans="1:5" x14ac:dyDescent="0.25">
      <c r="A3548" s="224">
        <v>3103100114</v>
      </c>
      <c r="B3548" s="224" t="s">
        <v>2505</v>
      </c>
      <c r="C3548" s="224" t="s">
        <v>1255</v>
      </c>
      <c r="D3548" s="224" t="s">
        <v>801</v>
      </c>
      <c r="E3548" s="225">
        <v>0</v>
      </c>
    </row>
    <row r="3549" spans="1:5" x14ac:dyDescent="0.25">
      <c r="A3549" s="222">
        <v>3103100115</v>
      </c>
      <c r="B3549" s="222" t="s">
        <v>5166</v>
      </c>
      <c r="C3549" s="222" t="s">
        <v>1255</v>
      </c>
      <c r="D3549" s="222" t="s">
        <v>801</v>
      </c>
      <c r="E3549" s="223">
        <v>0</v>
      </c>
    </row>
    <row r="3550" spans="1:5" x14ac:dyDescent="0.25">
      <c r="A3550" s="224">
        <v>3103100116</v>
      </c>
      <c r="B3550" s="224" t="s">
        <v>2506</v>
      </c>
      <c r="C3550" s="224" t="s">
        <v>1255</v>
      </c>
      <c r="D3550" s="224" t="s">
        <v>801</v>
      </c>
      <c r="E3550" s="225">
        <v>0</v>
      </c>
    </row>
    <row r="3551" spans="1:5" x14ac:dyDescent="0.25">
      <c r="A3551" s="222">
        <v>3103100117</v>
      </c>
      <c r="B3551" s="222" t="s">
        <v>2507</v>
      </c>
      <c r="C3551" s="222" t="s">
        <v>1255</v>
      </c>
      <c r="D3551" s="222" t="s">
        <v>801</v>
      </c>
      <c r="E3551" s="223">
        <v>0</v>
      </c>
    </row>
    <row r="3552" spans="1:5" x14ac:dyDescent="0.25">
      <c r="A3552" s="224">
        <v>3103100118</v>
      </c>
      <c r="B3552" s="224" t="s">
        <v>2508</v>
      </c>
      <c r="C3552" s="224" t="s">
        <v>1255</v>
      </c>
      <c r="D3552" s="224" t="s">
        <v>801</v>
      </c>
      <c r="E3552" s="225">
        <v>0</v>
      </c>
    </row>
    <row r="3553" spans="1:5" x14ac:dyDescent="0.25">
      <c r="A3553" s="222">
        <v>3103100119</v>
      </c>
      <c r="B3553" s="222" t="s">
        <v>3764</v>
      </c>
      <c r="C3553" s="222" t="s">
        <v>1255</v>
      </c>
      <c r="D3553" s="222" t="s">
        <v>801</v>
      </c>
      <c r="E3553" s="223">
        <v>0</v>
      </c>
    </row>
    <row r="3554" spans="1:5" x14ac:dyDescent="0.25">
      <c r="A3554" s="224">
        <v>3103100120</v>
      </c>
      <c r="B3554" s="224" t="s">
        <v>2509</v>
      </c>
      <c r="C3554" s="224" t="s">
        <v>1255</v>
      </c>
      <c r="D3554" s="224" t="s">
        <v>801</v>
      </c>
      <c r="E3554" s="225">
        <v>0</v>
      </c>
    </row>
    <row r="3555" spans="1:5" x14ac:dyDescent="0.25">
      <c r="A3555" s="222">
        <v>3103100121</v>
      </c>
      <c r="B3555" s="222" t="s">
        <v>6377</v>
      </c>
      <c r="C3555" s="222" t="s">
        <v>1255</v>
      </c>
      <c r="D3555" s="222" t="s">
        <v>2327</v>
      </c>
      <c r="E3555" s="223">
        <v>0</v>
      </c>
    </row>
    <row r="3556" spans="1:5" x14ac:dyDescent="0.25">
      <c r="A3556" s="224">
        <v>3103100122</v>
      </c>
      <c r="B3556" s="224" t="s">
        <v>7356</v>
      </c>
      <c r="C3556" s="224" t="s">
        <v>1255</v>
      </c>
      <c r="D3556" s="224" t="s">
        <v>801</v>
      </c>
      <c r="E3556" s="225">
        <v>0</v>
      </c>
    </row>
    <row r="3557" spans="1:5" x14ac:dyDescent="0.25">
      <c r="A3557" s="222">
        <v>3103100123</v>
      </c>
      <c r="B3557" s="222" t="s">
        <v>2510</v>
      </c>
      <c r="C3557" s="222" t="s">
        <v>1255</v>
      </c>
      <c r="D3557" s="222" t="s">
        <v>801</v>
      </c>
      <c r="E3557" s="223">
        <v>0</v>
      </c>
    </row>
    <row r="3558" spans="1:5" x14ac:dyDescent="0.25">
      <c r="A3558" s="224">
        <v>3103100124</v>
      </c>
      <c r="B3558" s="224" t="s">
        <v>2511</v>
      </c>
      <c r="C3558" s="224" t="s">
        <v>1255</v>
      </c>
      <c r="D3558" s="224" t="s">
        <v>2327</v>
      </c>
      <c r="E3558" s="225">
        <v>0</v>
      </c>
    </row>
    <row r="3559" spans="1:5" x14ac:dyDescent="0.25">
      <c r="A3559" s="222">
        <v>3103100125</v>
      </c>
      <c r="B3559" s="222" t="s">
        <v>2512</v>
      </c>
      <c r="C3559" s="222" t="s">
        <v>1255</v>
      </c>
      <c r="D3559" s="222" t="s">
        <v>2327</v>
      </c>
      <c r="E3559" s="223">
        <v>0</v>
      </c>
    </row>
    <row r="3560" spans="1:5" x14ac:dyDescent="0.25">
      <c r="A3560" s="224">
        <v>3103100126</v>
      </c>
      <c r="B3560" s="224" t="s">
        <v>2513</v>
      </c>
      <c r="C3560" s="224" t="s">
        <v>1255</v>
      </c>
      <c r="D3560" s="224" t="s">
        <v>2327</v>
      </c>
      <c r="E3560" s="225">
        <v>0</v>
      </c>
    </row>
    <row r="3561" spans="1:5" x14ac:dyDescent="0.25">
      <c r="A3561" s="222">
        <v>3103100127</v>
      </c>
      <c r="B3561" s="222" t="s">
        <v>2514</v>
      </c>
      <c r="C3561" s="222" t="s">
        <v>1255</v>
      </c>
      <c r="D3561" s="222" t="s">
        <v>2327</v>
      </c>
      <c r="E3561" s="223">
        <v>0</v>
      </c>
    </row>
    <row r="3562" spans="1:5" x14ac:dyDescent="0.25">
      <c r="A3562" s="224">
        <v>3103100128</v>
      </c>
      <c r="B3562" s="224" t="s">
        <v>7581</v>
      </c>
      <c r="C3562" s="224" t="s">
        <v>1255</v>
      </c>
      <c r="D3562" s="224" t="s">
        <v>801</v>
      </c>
      <c r="E3562" s="225">
        <v>0</v>
      </c>
    </row>
    <row r="3563" spans="1:5" x14ac:dyDescent="0.25">
      <c r="A3563" s="222">
        <v>3103100129</v>
      </c>
      <c r="B3563" s="222" t="s">
        <v>13135</v>
      </c>
      <c r="C3563" s="222" t="s">
        <v>1255</v>
      </c>
      <c r="D3563" s="222" t="s">
        <v>2327</v>
      </c>
      <c r="E3563" s="223">
        <v>0</v>
      </c>
    </row>
    <row r="3564" spans="1:5" x14ac:dyDescent="0.25">
      <c r="A3564" s="224">
        <v>3103100130</v>
      </c>
      <c r="B3564" s="224" t="s">
        <v>13136</v>
      </c>
      <c r="C3564" s="224" t="s">
        <v>1255</v>
      </c>
      <c r="D3564" s="224" t="s">
        <v>2327</v>
      </c>
      <c r="E3564" s="225">
        <v>0</v>
      </c>
    </row>
    <row r="3565" spans="1:5" x14ac:dyDescent="0.25">
      <c r="A3565" s="222">
        <v>3103100131</v>
      </c>
      <c r="B3565" s="222" t="s">
        <v>2515</v>
      </c>
      <c r="C3565" s="222" t="s">
        <v>1255</v>
      </c>
      <c r="D3565" s="222" t="s">
        <v>801</v>
      </c>
      <c r="E3565" s="223">
        <v>0</v>
      </c>
    </row>
    <row r="3566" spans="1:5" x14ac:dyDescent="0.25">
      <c r="A3566" s="224">
        <v>3103100132</v>
      </c>
      <c r="B3566" s="224" t="s">
        <v>7582</v>
      </c>
      <c r="C3566" s="224" t="s">
        <v>1255</v>
      </c>
      <c r="D3566" s="224" t="s">
        <v>801</v>
      </c>
      <c r="E3566" s="225">
        <v>0</v>
      </c>
    </row>
    <row r="3567" spans="1:5" x14ac:dyDescent="0.25">
      <c r="A3567" s="222">
        <v>3103100133</v>
      </c>
      <c r="B3567" s="222" t="s">
        <v>2516</v>
      </c>
      <c r="C3567" s="222" t="s">
        <v>1255</v>
      </c>
      <c r="D3567" s="222" t="s">
        <v>801</v>
      </c>
      <c r="E3567" s="223">
        <v>0</v>
      </c>
    </row>
    <row r="3568" spans="1:5" x14ac:dyDescent="0.25">
      <c r="A3568" s="224">
        <v>3103100134</v>
      </c>
      <c r="B3568" s="224" t="s">
        <v>2517</v>
      </c>
      <c r="C3568" s="224" t="s">
        <v>1255</v>
      </c>
      <c r="D3568" s="224" t="s">
        <v>2327</v>
      </c>
      <c r="E3568" s="225">
        <v>0</v>
      </c>
    </row>
    <row r="3569" spans="1:5" x14ac:dyDescent="0.25">
      <c r="A3569" s="222">
        <v>3103100135</v>
      </c>
      <c r="B3569" s="222" t="s">
        <v>7583</v>
      </c>
      <c r="C3569" s="222" t="s">
        <v>1255</v>
      </c>
      <c r="D3569" s="222" t="s">
        <v>801</v>
      </c>
      <c r="E3569" s="223">
        <v>0</v>
      </c>
    </row>
    <row r="3570" spans="1:5" x14ac:dyDescent="0.25">
      <c r="A3570" s="224">
        <v>3103100136</v>
      </c>
      <c r="B3570" s="224" t="s">
        <v>2518</v>
      </c>
      <c r="C3570" s="224" t="s">
        <v>1255</v>
      </c>
      <c r="D3570" s="224" t="s">
        <v>801</v>
      </c>
      <c r="E3570" s="225">
        <v>0</v>
      </c>
    </row>
    <row r="3571" spans="1:5" x14ac:dyDescent="0.25">
      <c r="A3571" s="222">
        <v>3103100137</v>
      </c>
      <c r="B3571" s="222" t="s">
        <v>3765</v>
      </c>
      <c r="C3571" s="222" t="s">
        <v>1255</v>
      </c>
      <c r="D3571" s="222" t="s">
        <v>2327</v>
      </c>
      <c r="E3571" s="223">
        <v>0</v>
      </c>
    </row>
    <row r="3572" spans="1:5" x14ac:dyDescent="0.25">
      <c r="A3572" s="224">
        <v>3103100138</v>
      </c>
      <c r="B3572" s="224" t="s">
        <v>2519</v>
      </c>
      <c r="C3572" s="224" t="s">
        <v>1255</v>
      </c>
      <c r="D3572" s="224" t="s">
        <v>2327</v>
      </c>
      <c r="E3572" s="225">
        <v>0</v>
      </c>
    </row>
    <row r="3573" spans="1:5" x14ac:dyDescent="0.25">
      <c r="A3573" s="222">
        <v>3103100139</v>
      </c>
      <c r="B3573" s="222" t="s">
        <v>2520</v>
      </c>
      <c r="C3573" s="222" t="s">
        <v>1255</v>
      </c>
      <c r="D3573" s="222" t="s">
        <v>2327</v>
      </c>
      <c r="E3573" s="223">
        <v>0</v>
      </c>
    </row>
    <row r="3574" spans="1:5" x14ac:dyDescent="0.25">
      <c r="A3574" s="224">
        <v>3103100140</v>
      </c>
      <c r="B3574" s="224" t="s">
        <v>2521</v>
      </c>
      <c r="C3574" s="224" t="s">
        <v>1255</v>
      </c>
      <c r="D3574" s="224" t="s">
        <v>2327</v>
      </c>
      <c r="E3574" s="225">
        <v>0</v>
      </c>
    </row>
    <row r="3575" spans="1:5" x14ac:dyDescent="0.25">
      <c r="A3575" s="222">
        <v>3103100141</v>
      </c>
      <c r="B3575" s="222" t="s">
        <v>2522</v>
      </c>
      <c r="C3575" s="222" t="s">
        <v>1255</v>
      </c>
      <c r="D3575" s="222" t="s">
        <v>2327</v>
      </c>
      <c r="E3575" s="223">
        <v>0</v>
      </c>
    </row>
    <row r="3576" spans="1:5" x14ac:dyDescent="0.25">
      <c r="A3576" s="224">
        <v>3103100142</v>
      </c>
      <c r="B3576" s="224" t="s">
        <v>2523</v>
      </c>
      <c r="C3576" s="224" t="s">
        <v>1255</v>
      </c>
      <c r="D3576" s="224" t="s">
        <v>801</v>
      </c>
      <c r="E3576" s="225">
        <v>0</v>
      </c>
    </row>
    <row r="3577" spans="1:5" x14ac:dyDescent="0.25">
      <c r="A3577" s="222">
        <v>3103100143</v>
      </c>
      <c r="B3577" s="222" t="s">
        <v>2524</v>
      </c>
      <c r="C3577" s="222" t="s">
        <v>1255</v>
      </c>
      <c r="D3577" s="222" t="s">
        <v>2327</v>
      </c>
      <c r="E3577" s="223">
        <v>0</v>
      </c>
    </row>
    <row r="3578" spans="1:5" x14ac:dyDescent="0.25">
      <c r="A3578" s="224">
        <v>3103100144</v>
      </c>
      <c r="B3578" s="224" t="s">
        <v>5167</v>
      </c>
      <c r="C3578" s="224" t="s">
        <v>1255</v>
      </c>
      <c r="D3578" s="224" t="s">
        <v>2327</v>
      </c>
      <c r="E3578" s="225">
        <v>0</v>
      </c>
    </row>
    <row r="3579" spans="1:5" x14ac:dyDescent="0.25">
      <c r="A3579" s="222">
        <v>3103100145</v>
      </c>
      <c r="B3579" s="222" t="s">
        <v>4300</v>
      </c>
      <c r="C3579" s="222" t="s">
        <v>1255</v>
      </c>
      <c r="D3579" s="222" t="s">
        <v>2327</v>
      </c>
      <c r="E3579" s="223">
        <v>0</v>
      </c>
    </row>
    <row r="3580" spans="1:5" x14ac:dyDescent="0.25">
      <c r="A3580" s="224">
        <v>3103100146</v>
      </c>
      <c r="B3580" s="224" t="s">
        <v>2525</v>
      </c>
      <c r="C3580" s="224" t="s">
        <v>1255</v>
      </c>
      <c r="D3580" s="224" t="s">
        <v>2327</v>
      </c>
      <c r="E3580" s="225">
        <v>0</v>
      </c>
    </row>
    <row r="3581" spans="1:5" x14ac:dyDescent="0.25">
      <c r="A3581" s="222">
        <v>3103100147</v>
      </c>
      <c r="B3581" s="222" t="s">
        <v>5168</v>
      </c>
      <c r="C3581" s="222" t="s">
        <v>1255</v>
      </c>
      <c r="D3581" s="222" t="s">
        <v>1102</v>
      </c>
      <c r="E3581" s="223">
        <v>0</v>
      </c>
    </row>
    <row r="3582" spans="1:5" x14ac:dyDescent="0.25">
      <c r="A3582" s="224">
        <v>3103100148</v>
      </c>
      <c r="B3582" s="224" t="s">
        <v>6378</v>
      </c>
      <c r="C3582" s="224" t="s">
        <v>1255</v>
      </c>
      <c r="D3582" s="224" t="s">
        <v>1102</v>
      </c>
      <c r="E3582" s="225">
        <v>0</v>
      </c>
    </row>
    <row r="3583" spans="1:5" x14ac:dyDescent="0.25">
      <c r="A3583" s="222">
        <v>3103100149</v>
      </c>
      <c r="B3583" s="222" t="s">
        <v>2526</v>
      </c>
      <c r="C3583" s="222" t="s">
        <v>1255</v>
      </c>
      <c r="D3583" s="222" t="s">
        <v>2327</v>
      </c>
      <c r="E3583" s="223">
        <v>0</v>
      </c>
    </row>
    <row r="3584" spans="1:5" x14ac:dyDescent="0.25">
      <c r="A3584" s="224">
        <v>3103100150</v>
      </c>
      <c r="B3584" s="224" t="s">
        <v>7584</v>
      </c>
      <c r="C3584" s="224" t="s">
        <v>1255</v>
      </c>
      <c r="D3584" s="224" t="s">
        <v>2327</v>
      </c>
      <c r="E3584" s="225">
        <v>0</v>
      </c>
    </row>
    <row r="3585" spans="1:5" x14ac:dyDescent="0.25">
      <c r="A3585" s="222">
        <v>3103100151</v>
      </c>
      <c r="B3585" s="222" t="s">
        <v>2527</v>
      </c>
      <c r="C3585" s="222" t="s">
        <v>1255</v>
      </c>
      <c r="D3585" s="222" t="s">
        <v>2327</v>
      </c>
      <c r="E3585" s="223">
        <v>0</v>
      </c>
    </row>
    <row r="3586" spans="1:5" x14ac:dyDescent="0.25">
      <c r="A3586" s="224">
        <v>3103100152</v>
      </c>
      <c r="B3586" s="224" t="s">
        <v>2528</v>
      </c>
      <c r="C3586" s="224" t="s">
        <v>1255</v>
      </c>
      <c r="D3586" s="224" t="s">
        <v>1226</v>
      </c>
      <c r="E3586" s="225">
        <v>0</v>
      </c>
    </row>
    <row r="3587" spans="1:5" x14ac:dyDescent="0.25">
      <c r="A3587" s="222">
        <v>3103100153</v>
      </c>
      <c r="B3587" s="222" t="s">
        <v>8093</v>
      </c>
      <c r="C3587" s="222" t="s">
        <v>1255</v>
      </c>
      <c r="D3587" s="222" t="s">
        <v>801</v>
      </c>
      <c r="E3587" s="223">
        <v>0</v>
      </c>
    </row>
    <row r="3588" spans="1:5" x14ac:dyDescent="0.25">
      <c r="A3588" s="224">
        <v>3103100154</v>
      </c>
      <c r="B3588" s="224" t="s">
        <v>7585</v>
      </c>
      <c r="C3588" s="224" t="s">
        <v>1255</v>
      </c>
      <c r="D3588" s="224" t="s">
        <v>801</v>
      </c>
      <c r="E3588" s="225">
        <v>0</v>
      </c>
    </row>
    <row r="3589" spans="1:5" x14ac:dyDescent="0.25">
      <c r="A3589" s="222">
        <v>3103100155</v>
      </c>
      <c r="B3589" s="222" t="s">
        <v>2529</v>
      </c>
      <c r="C3589" s="222" t="s">
        <v>1255</v>
      </c>
      <c r="D3589" s="222" t="s">
        <v>801</v>
      </c>
      <c r="E3589" s="223">
        <v>0</v>
      </c>
    </row>
    <row r="3590" spans="1:5" x14ac:dyDescent="0.25">
      <c r="A3590" s="224">
        <v>3103100156</v>
      </c>
      <c r="B3590" s="224" t="s">
        <v>2530</v>
      </c>
      <c r="C3590" s="224" t="s">
        <v>1255</v>
      </c>
      <c r="D3590" s="224" t="s">
        <v>801</v>
      </c>
      <c r="E3590" s="225">
        <v>0</v>
      </c>
    </row>
    <row r="3591" spans="1:5" x14ac:dyDescent="0.25">
      <c r="A3591" s="222">
        <v>3103100157</v>
      </c>
      <c r="B3591" s="222" t="s">
        <v>6379</v>
      </c>
      <c r="C3591" s="222" t="s">
        <v>1255</v>
      </c>
      <c r="D3591" s="222" t="s">
        <v>801</v>
      </c>
      <c r="E3591" s="223">
        <v>0</v>
      </c>
    </row>
    <row r="3592" spans="1:5" x14ac:dyDescent="0.25">
      <c r="A3592" s="224">
        <v>3103100158</v>
      </c>
      <c r="B3592" s="224" t="s">
        <v>2531</v>
      </c>
      <c r="C3592" s="224" t="s">
        <v>1255</v>
      </c>
      <c r="D3592" s="224" t="s">
        <v>801</v>
      </c>
      <c r="E3592" s="225">
        <v>0</v>
      </c>
    </row>
    <row r="3593" spans="1:5" x14ac:dyDescent="0.25">
      <c r="A3593" s="222">
        <v>3103100159</v>
      </c>
      <c r="B3593" s="222" t="s">
        <v>5674</v>
      </c>
      <c r="C3593" s="222" t="s">
        <v>1255</v>
      </c>
      <c r="D3593" s="222" t="s">
        <v>801</v>
      </c>
      <c r="E3593" s="223">
        <v>0</v>
      </c>
    </row>
    <row r="3594" spans="1:5" x14ac:dyDescent="0.25">
      <c r="A3594" s="224">
        <v>3103100160</v>
      </c>
      <c r="B3594" s="224" t="s">
        <v>2532</v>
      </c>
      <c r="C3594" s="224" t="s">
        <v>1255</v>
      </c>
      <c r="D3594" s="224" t="s">
        <v>801</v>
      </c>
      <c r="E3594" s="225">
        <v>0</v>
      </c>
    </row>
    <row r="3595" spans="1:5" x14ac:dyDescent="0.25">
      <c r="A3595" s="222">
        <v>3103100161</v>
      </c>
      <c r="B3595" s="222" t="s">
        <v>2533</v>
      </c>
      <c r="C3595" s="222" t="s">
        <v>1255</v>
      </c>
      <c r="D3595" s="222" t="s">
        <v>801</v>
      </c>
      <c r="E3595" s="223">
        <v>0</v>
      </c>
    </row>
    <row r="3596" spans="1:5" x14ac:dyDescent="0.25">
      <c r="A3596" s="224">
        <v>3103100162</v>
      </c>
      <c r="B3596" s="224" t="s">
        <v>5675</v>
      </c>
      <c r="C3596" s="224" t="s">
        <v>1255</v>
      </c>
      <c r="D3596" s="224" t="s">
        <v>801</v>
      </c>
      <c r="E3596" s="225">
        <v>0</v>
      </c>
    </row>
    <row r="3597" spans="1:5" x14ac:dyDescent="0.25">
      <c r="A3597" s="222">
        <v>3103100163</v>
      </c>
      <c r="B3597" s="222" t="s">
        <v>7586</v>
      </c>
      <c r="C3597" s="222" t="s">
        <v>1255</v>
      </c>
      <c r="D3597" s="222" t="s">
        <v>801</v>
      </c>
      <c r="E3597" s="223">
        <v>0</v>
      </c>
    </row>
    <row r="3598" spans="1:5" x14ac:dyDescent="0.25">
      <c r="A3598" s="224">
        <v>3103100164</v>
      </c>
      <c r="B3598" s="224" t="s">
        <v>3766</v>
      </c>
      <c r="C3598" s="224" t="s">
        <v>1255</v>
      </c>
      <c r="D3598" s="224" t="s">
        <v>801</v>
      </c>
      <c r="E3598" s="225">
        <v>0</v>
      </c>
    </row>
    <row r="3599" spans="1:5" x14ac:dyDescent="0.25">
      <c r="A3599" s="222">
        <v>3103100165</v>
      </c>
      <c r="B3599" s="222" t="s">
        <v>5676</v>
      </c>
      <c r="C3599" s="222" t="s">
        <v>1255</v>
      </c>
      <c r="D3599" s="222" t="s">
        <v>801</v>
      </c>
      <c r="E3599" s="223">
        <v>0</v>
      </c>
    </row>
    <row r="3600" spans="1:5" x14ac:dyDescent="0.25">
      <c r="A3600" s="224">
        <v>3103100166</v>
      </c>
      <c r="B3600" s="224" t="s">
        <v>7587</v>
      </c>
      <c r="C3600" s="224" t="s">
        <v>1255</v>
      </c>
      <c r="D3600" s="224" t="s">
        <v>801</v>
      </c>
      <c r="E3600" s="225">
        <v>0</v>
      </c>
    </row>
    <row r="3601" spans="1:5" x14ac:dyDescent="0.25">
      <c r="A3601" s="222">
        <v>3103100167</v>
      </c>
      <c r="B3601" s="222" t="s">
        <v>2534</v>
      </c>
      <c r="C3601" s="222" t="s">
        <v>1255</v>
      </c>
      <c r="D3601" s="222" t="s">
        <v>801</v>
      </c>
      <c r="E3601" s="223">
        <v>0</v>
      </c>
    </row>
    <row r="3602" spans="1:5" x14ac:dyDescent="0.25">
      <c r="A3602" s="224">
        <v>3103100168</v>
      </c>
      <c r="B3602" s="224" t="s">
        <v>2535</v>
      </c>
      <c r="C3602" s="224" t="s">
        <v>1255</v>
      </c>
      <c r="D3602" s="224" t="s">
        <v>801</v>
      </c>
      <c r="E3602" s="225">
        <v>0</v>
      </c>
    </row>
    <row r="3603" spans="1:5" x14ac:dyDescent="0.25">
      <c r="A3603" s="222">
        <v>3103100169</v>
      </c>
      <c r="B3603" s="222" t="s">
        <v>2536</v>
      </c>
      <c r="C3603" s="222" t="s">
        <v>1255</v>
      </c>
      <c r="D3603" s="222" t="s">
        <v>801</v>
      </c>
      <c r="E3603" s="223">
        <v>0</v>
      </c>
    </row>
    <row r="3604" spans="1:5" x14ac:dyDescent="0.25">
      <c r="A3604" s="224">
        <v>3103100170</v>
      </c>
      <c r="B3604" s="224" t="s">
        <v>6380</v>
      </c>
      <c r="C3604" s="224" t="s">
        <v>1255</v>
      </c>
      <c r="D3604" s="224" t="s">
        <v>801</v>
      </c>
      <c r="E3604" s="225">
        <v>0</v>
      </c>
    </row>
    <row r="3605" spans="1:5" x14ac:dyDescent="0.25">
      <c r="A3605" s="222">
        <v>3103100171</v>
      </c>
      <c r="B3605" s="222" t="s">
        <v>2537</v>
      </c>
      <c r="C3605" s="222" t="s">
        <v>1255</v>
      </c>
      <c r="D3605" s="222" t="s">
        <v>801</v>
      </c>
      <c r="E3605" s="223">
        <v>0</v>
      </c>
    </row>
    <row r="3606" spans="1:5" x14ac:dyDescent="0.25">
      <c r="A3606" s="224">
        <v>3103100172</v>
      </c>
      <c r="B3606" s="224" t="s">
        <v>2538</v>
      </c>
      <c r="C3606" s="224" t="s">
        <v>1255</v>
      </c>
      <c r="D3606" s="224" t="s">
        <v>801</v>
      </c>
      <c r="E3606" s="225">
        <v>0</v>
      </c>
    </row>
    <row r="3607" spans="1:5" x14ac:dyDescent="0.25">
      <c r="A3607" s="222">
        <v>3103100173</v>
      </c>
      <c r="B3607" s="222" t="s">
        <v>2539</v>
      </c>
      <c r="C3607" s="222" t="s">
        <v>1255</v>
      </c>
      <c r="D3607" s="222" t="s">
        <v>801</v>
      </c>
      <c r="E3607" s="223">
        <v>0</v>
      </c>
    </row>
    <row r="3608" spans="1:5" x14ac:dyDescent="0.25">
      <c r="A3608" s="224">
        <v>3103100174</v>
      </c>
      <c r="B3608" s="224" t="s">
        <v>2540</v>
      </c>
      <c r="C3608" s="224" t="s">
        <v>1255</v>
      </c>
      <c r="D3608" s="224" t="s">
        <v>801</v>
      </c>
      <c r="E3608" s="225">
        <v>0</v>
      </c>
    </row>
    <row r="3609" spans="1:5" x14ac:dyDescent="0.25">
      <c r="A3609" s="222">
        <v>3103100175</v>
      </c>
      <c r="B3609" s="222" t="s">
        <v>5677</v>
      </c>
      <c r="C3609" s="222" t="s">
        <v>1255</v>
      </c>
      <c r="D3609" s="222" t="s">
        <v>801</v>
      </c>
      <c r="E3609" s="223">
        <v>0</v>
      </c>
    </row>
    <row r="3610" spans="1:5" x14ac:dyDescent="0.25">
      <c r="A3610" s="224">
        <v>3103100176</v>
      </c>
      <c r="B3610" s="224" t="s">
        <v>2541</v>
      </c>
      <c r="C3610" s="224" t="s">
        <v>1255</v>
      </c>
      <c r="D3610" s="224" t="s">
        <v>801</v>
      </c>
      <c r="E3610" s="225">
        <v>0</v>
      </c>
    </row>
    <row r="3611" spans="1:5" x14ac:dyDescent="0.25">
      <c r="A3611" s="222">
        <v>3103100177</v>
      </c>
      <c r="B3611" s="222" t="s">
        <v>5678</v>
      </c>
      <c r="C3611" s="222" t="s">
        <v>1255</v>
      </c>
      <c r="D3611" s="222" t="s">
        <v>801</v>
      </c>
      <c r="E3611" s="223">
        <v>0</v>
      </c>
    </row>
    <row r="3612" spans="1:5" x14ac:dyDescent="0.25">
      <c r="A3612" s="224">
        <v>3103100178</v>
      </c>
      <c r="B3612" s="224" t="s">
        <v>2542</v>
      </c>
      <c r="C3612" s="224" t="s">
        <v>1255</v>
      </c>
      <c r="D3612" s="224" t="s">
        <v>2327</v>
      </c>
      <c r="E3612" s="225">
        <v>0</v>
      </c>
    </row>
    <row r="3613" spans="1:5" x14ac:dyDescent="0.25">
      <c r="A3613" s="222">
        <v>3103100179</v>
      </c>
      <c r="B3613" s="222" t="s">
        <v>2543</v>
      </c>
      <c r="C3613" s="222" t="s">
        <v>1255</v>
      </c>
      <c r="D3613" s="222" t="s">
        <v>2327</v>
      </c>
      <c r="E3613" s="223">
        <v>0</v>
      </c>
    </row>
    <row r="3614" spans="1:5" x14ac:dyDescent="0.25">
      <c r="A3614" s="224">
        <v>3103100180</v>
      </c>
      <c r="B3614" s="224" t="s">
        <v>2544</v>
      </c>
      <c r="C3614" s="224" t="s">
        <v>1255</v>
      </c>
      <c r="D3614" s="224" t="s">
        <v>2327</v>
      </c>
      <c r="E3614" s="225">
        <v>0</v>
      </c>
    </row>
    <row r="3615" spans="1:5" x14ac:dyDescent="0.25">
      <c r="A3615" s="222">
        <v>3103100181</v>
      </c>
      <c r="B3615" s="222" t="s">
        <v>2545</v>
      </c>
      <c r="C3615" s="222" t="s">
        <v>1255</v>
      </c>
      <c r="D3615" s="222" t="s">
        <v>801</v>
      </c>
      <c r="E3615" s="223">
        <v>0</v>
      </c>
    </row>
    <row r="3616" spans="1:5" x14ac:dyDescent="0.25">
      <c r="A3616" s="224">
        <v>3103100182</v>
      </c>
      <c r="B3616" s="224" t="s">
        <v>2546</v>
      </c>
      <c r="C3616" s="224" t="s">
        <v>1255</v>
      </c>
      <c r="D3616" s="224" t="s">
        <v>801</v>
      </c>
      <c r="E3616" s="225">
        <v>0</v>
      </c>
    </row>
    <row r="3617" spans="1:5" x14ac:dyDescent="0.25">
      <c r="A3617" s="222">
        <v>3103100183</v>
      </c>
      <c r="B3617" s="222" t="s">
        <v>5679</v>
      </c>
      <c r="C3617" s="222" t="s">
        <v>1255</v>
      </c>
      <c r="D3617" s="222" t="s">
        <v>801</v>
      </c>
      <c r="E3617" s="223">
        <v>0</v>
      </c>
    </row>
    <row r="3618" spans="1:5" x14ac:dyDescent="0.25">
      <c r="A3618" s="224">
        <v>3103100184</v>
      </c>
      <c r="B3618" s="224" t="s">
        <v>5680</v>
      </c>
      <c r="C3618" s="224" t="s">
        <v>1255</v>
      </c>
      <c r="D3618" s="224" t="s">
        <v>801</v>
      </c>
      <c r="E3618" s="225">
        <v>0</v>
      </c>
    </row>
    <row r="3619" spans="1:5" x14ac:dyDescent="0.25">
      <c r="A3619" s="222">
        <v>3103100185</v>
      </c>
      <c r="B3619" s="222" t="s">
        <v>5681</v>
      </c>
      <c r="C3619" s="222" t="s">
        <v>1255</v>
      </c>
      <c r="D3619" s="222" t="s">
        <v>801</v>
      </c>
      <c r="E3619" s="223">
        <v>0</v>
      </c>
    </row>
    <row r="3620" spans="1:5" x14ac:dyDescent="0.25">
      <c r="A3620" s="224">
        <v>3103100186</v>
      </c>
      <c r="B3620" s="224" t="s">
        <v>6381</v>
      </c>
      <c r="C3620" s="224" t="s">
        <v>1255</v>
      </c>
      <c r="D3620" s="224" t="s">
        <v>801</v>
      </c>
      <c r="E3620" s="225">
        <v>0</v>
      </c>
    </row>
    <row r="3621" spans="1:5" x14ac:dyDescent="0.25">
      <c r="A3621" s="222">
        <v>3103100187</v>
      </c>
      <c r="B3621" s="222" t="s">
        <v>5169</v>
      </c>
      <c r="C3621" s="222" t="s">
        <v>1255</v>
      </c>
      <c r="D3621" s="222" t="s">
        <v>801</v>
      </c>
      <c r="E3621" s="223">
        <v>0</v>
      </c>
    </row>
    <row r="3622" spans="1:5" x14ac:dyDescent="0.25">
      <c r="A3622" s="224">
        <v>3103100188</v>
      </c>
      <c r="B3622" s="224" t="s">
        <v>2547</v>
      </c>
      <c r="C3622" s="224" t="s">
        <v>1255</v>
      </c>
      <c r="D3622" s="224" t="s">
        <v>2327</v>
      </c>
      <c r="E3622" s="225">
        <v>0</v>
      </c>
    </row>
    <row r="3623" spans="1:5" x14ac:dyDescent="0.25">
      <c r="A3623" s="222">
        <v>3103100189</v>
      </c>
      <c r="B3623" s="222" t="s">
        <v>6803</v>
      </c>
      <c r="C3623" s="222" t="s">
        <v>1255</v>
      </c>
      <c r="D3623" s="222" t="s">
        <v>2327</v>
      </c>
      <c r="E3623" s="223">
        <v>0</v>
      </c>
    </row>
    <row r="3624" spans="1:5" x14ac:dyDescent="0.25">
      <c r="A3624" s="224">
        <v>3103100190</v>
      </c>
      <c r="B3624" s="224" t="s">
        <v>2548</v>
      </c>
      <c r="C3624" s="224" t="s">
        <v>1255</v>
      </c>
      <c r="D3624" s="224" t="s">
        <v>2327</v>
      </c>
      <c r="E3624" s="225">
        <v>0</v>
      </c>
    </row>
    <row r="3625" spans="1:5" x14ac:dyDescent="0.25">
      <c r="A3625" s="222">
        <v>3103100191</v>
      </c>
      <c r="B3625" s="222" t="s">
        <v>2549</v>
      </c>
      <c r="C3625" s="222" t="s">
        <v>1255</v>
      </c>
      <c r="D3625" s="222" t="s">
        <v>801</v>
      </c>
      <c r="E3625" s="223">
        <v>0</v>
      </c>
    </row>
    <row r="3626" spans="1:5" x14ac:dyDescent="0.25">
      <c r="A3626" s="224">
        <v>3103100192</v>
      </c>
      <c r="B3626" s="224" t="s">
        <v>7588</v>
      </c>
      <c r="C3626" s="224" t="s">
        <v>1255</v>
      </c>
      <c r="D3626" s="224" t="s">
        <v>2327</v>
      </c>
      <c r="E3626" s="225">
        <v>0</v>
      </c>
    </row>
    <row r="3627" spans="1:5" x14ac:dyDescent="0.25">
      <c r="A3627" s="222">
        <v>3103100193</v>
      </c>
      <c r="B3627" s="222" t="s">
        <v>2550</v>
      </c>
      <c r="C3627" s="222" t="s">
        <v>1255</v>
      </c>
      <c r="D3627" s="222" t="s">
        <v>2327</v>
      </c>
      <c r="E3627" s="223">
        <v>0</v>
      </c>
    </row>
    <row r="3628" spans="1:5" x14ac:dyDescent="0.25">
      <c r="A3628" s="224">
        <v>3103100194</v>
      </c>
      <c r="B3628" s="224" t="s">
        <v>2551</v>
      </c>
      <c r="C3628" s="224" t="s">
        <v>1255</v>
      </c>
      <c r="D3628" s="224" t="s">
        <v>2327</v>
      </c>
      <c r="E3628" s="225">
        <v>0</v>
      </c>
    </row>
    <row r="3629" spans="1:5" x14ac:dyDescent="0.25">
      <c r="A3629" s="222">
        <v>3103100195</v>
      </c>
      <c r="B3629" s="222" t="s">
        <v>2552</v>
      </c>
      <c r="C3629" s="222" t="s">
        <v>1255</v>
      </c>
      <c r="D3629" s="222" t="s">
        <v>2327</v>
      </c>
      <c r="E3629" s="223">
        <v>0</v>
      </c>
    </row>
    <row r="3630" spans="1:5" x14ac:dyDescent="0.25">
      <c r="A3630" s="224">
        <v>3103100196</v>
      </c>
      <c r="B3630" s="224" t="s">
        <v>2553</v>
      </c>
      <c r="C3630" s="224" t="s">
        <v>1255</v>
      </c>
      <c r="D3630" s="224" t="s">
        <v>2327</v>
      </c>
      <c r="E3630" s="225">
        <v>0</v>
      </c>
    </row>
    <row r="3631" spans="1:5" x14ac:dyDescent="0.25">
      <c r="A3631" s="222">
        <v>3103100197</v>
      </c>
      <c r="B3631" s="222" t="s">
        <v>2554</v>
      </c>
      <c r="C3631" s="222" t="s">
        <v>1255</v>
      </c>
      <c r="D3631" s="222" t="s">
        <v>801</v>
      </c>
      <c r="E3631" s="223">
        <v>0</v>
      </c>
    </row>
    <row r="3632" spans="1:5" x14ac:dyDescent="0.25">
      <c r="A3632" s="224">
        <v>3103100198</v>
      </c>
      <c r="B3632" s="224" t="s">
        <v>2555</v>
      </c>
      <c r="C3632" s="224" t="s">
        <v>1255</v>
      </c>
      <c r="D3632" s="224" t="s">
        <v>2327</v>
      </c>
      <c r="E3632" s="225">
        <v>0</v>
      </c>
    </row>
    <row r="3633" spans="1:5" x14ac:dyDescent="0.25">
      <c r="A3633" s="222">
        <v>3103100199</v>
      </c>
      <c r="B3633" s="222" t="s">
        <v>2556</v>
      </c>
      <c r="C3633" s="222" t="s">
        <v>1255</v>
      </c>
      <c r="D3633" s="222" t="s">
        <v>801</v>
      </c>
      <c r="E3633" s="223">
        <v>0</v>
      </c>
    </row>
    <row r="3634" spans="1:5" x14ac:dyDescent="0.25">
      <c r="A3634" s="224">
        <v>3103100200</v>
      </c>
      <c r="B3634" s="224" t="s">
        <v>2557</v>
      </c>
      <c r="C3634" s="224" t="s">
        <v>1255</v>
      </c>
      <c r="D3634" s="224" t="s">
        <v>2327</v>
      </c>
      <c r="E3634" s="225">
        <v>0</v>
      </c>
    </row>
    <row r="3635" spans="1:5" x14ac:dyDescent="0.25">
      <c r="A3635" s="222">
        <v>3103100201</v>
      </c>
      <c r="B3635" s="222" t="s">
        <v>2558</v>
      </c>
      <c r="C3635" s="222" t="s">
        <v>1255</v>
      </c>
      <c r="D3635" s="222" t="s">
        <v>2559</v>
      </c>
      <c r="E3635" s="223">
        <v>0</v>
      </c>
    </row>
    <row r="3636" spans="1:5" x14ac:dyDescent="0.25">
      <c r="A3636" s="224">
        <v>3103100202</v>
      </c>
      <c r="B3636" s="224" t="s">
        <v>7589</v>
      </c>
      <c r="C3636" s="224" t="s">
        <v>1255</v>
      </c>
      <c r="D3636" s="224" t="s">
        <v>2327</v>
      </c>
      <c r="E3636" s="225">
        <v>0</v>
      </c>
    </row>
    <row r="3637" spans="1:5" x14ac:dyDescent="0.25">
      <c r="A3637" s="222">
        <v>3103100203</v>
      </c>
      <c r="B3637" s="222" t="s">
        <v>2560</v>
      </c>
      <c r="C3637" s="222" t="s">
        <v>1255</v>
      </c>
      <c r="D3637" s="222" t="s">
        <v>2327</v>
      </c>
      <c r="E3637" s="223">
        <v>0</v>
      </c>
    </row>
    <row r="3638" spans="1:5" x14ac:dyDescent="0.25">
      <c r="A3638" s="224">
        <v>3103100204</v>
      </c>
      <c r="B3638" s="224" t="s">
        <v>2561</v>
      </c>
      <c r="C3638" s="224" t="s">
        <v>1255</v>
      </c>
      <c r="D3638" s="224" t="s">
        <v>801</v>
      </c>
      <c r="E3638" s="225">
        <v>0</v>
      </c>
    </row>
    <row r="3639" spans="1:5" x14ac:dyDescent="0.25">
      <c r="A3639" s="222">
        <v>3103100205</v>
      </c>
      <c r="B3639" s="222" t="s">
        <v>5170</v>
      </c>
      <c r="C3639" s="222" t="s">
        <v>1255</v>
      </c>
      <c r="D3639" s="222" t="s">
        <v>801</v>
      </c>
      <c r="E3639" s="223">
        <v>0</v>
      </c>
    </row>
    <row r="3640" spans="1:5" x14ac:dyDescent="0.25">
      <c r="A3640" s="224">
        <v>3103100206</v>
      </c>
      <c r="B3640" s="224" t="s">
        <v>2562</v>
      </c>
      <c r="C3640" s="224" t="s">
        <v>1255</v>
      </c>
      <c r="D3640" s="224" t="s">
        <v>801</v>
      </c>
      <c r="E3640" s="225">
        <v>0</v>
      </c>
    </row>
    <row r="3641" spans="1:5" x14ac:dyDescent="0.25">
      <c r="A3641" s="222">
        <v>3103100207</v>
      </c>
      <c r="B3641" s="222" t="s">
        <v>4301</v>
      </c>
      <c r="C3641" s="222" t="s">
        <v>1255</v>
      </c>
      <c r="D3641" s="222" t="s">
        <v>801</v>
      </c>
      <c r="E3641" s="223">
        <v>0</v>
      </c>
    </row>
    <row r="3642" spans="1:5" x14ac:dyDescent="0.25">
      <c r="A3642" s="224">
        <v>3103100208</v>
      </c>
      <c r="B3642" s="224" t="s">
        <v>5171</v>
      </c>
      <c r="C3642" s="224" t="s">
        <v>1255</v>
      </c>
      <c r="D3642" s="224" t="s">
        <v>801</v>
      </c>
      <c r="E3642" s="225">
        <v>0</v>
      </c>
    </row>
    <row r="3643" spans="1:5" x14ac:dyDescent="0.25">
      <c r="A3643" s="222">
        <v>3103100209</v>
      </c>
      <c r="B3643" s="222" t="s">
        <v>2563</v>
      </c>
      <c r="C3643" s="222" t="s">
        <v>1255</v>
      </c>
      <c r="D3643" s="222" t="s">
        <v>801</v>
      </c>
      <c r="E3643" s="223">
        <v>0</v>
      </c>
    </row>
    <row r="3644" spans="1:5" x14ac:dyDescent="0.25">
      <c r="A3644" s="224">
        <v>3103100210</v>
      </c>
      <c r="B3644" s="224" t="s">
        <v>2564</v>
      </c>
      <c r="C3644" s="224" t="s">
        <v>1255</v>
      </c>
      <c r="D3644" s="224" t="s">
        <v>801</v>
      </c>
      <c r="E3644" s="225">
        <v>0</v>
      </c>
    </row>
    <row r="3645" spans="1:5" x14ac:dyDescent="0.25">
      <c r="A3645" s="222">
        <v>3103100211</v>
      </c>
      <c r="B3645" s="222" t="s">
        <v>2565</v>
      </c>
      <c r="C3645" s="222" t="s">
        <v>1255</v>
      </c>
      <c r="D3645" s="222" t="s">
        <v>2327</v>
      </c>
      <c r="E3645" s="223">
        <v>0</v>
      </c>
    </row>
    <row r="3646" spans="1:5" x14ac:dyDescent="0.25">
      <c r="A3646" s="224">
        <v>3103100212</v>
      </c>
      <c r="B3646" s="224" t="s">
        <v>8094</v>
      </c>
      <c r="C3646" s="224" t="s">
        <v>1255</v>
      </c>
      <c r="D3646" s="224" t="s">
        <v>2327</v>
      </c>
      <c r="E3646" s="225">
        <v>0</v>
      </c>
    </row>
    <row r="3647" spans="1:5" x14ac:dyDescent="0.25">
      <c r="A3647" s="222">
        <v>3103100213</v>
      </c>
      <c r="B3647" s="222" t="s">
        <v>9855</v>
      </c>
      <c r="C3647" s="222" t="s">
        <v>1255</v>
      </c>
      <c r="D3647" s="222" t="s">
        <v>803</v>
      </c>
      <c r="E3647" s="223">
        <v>0</v>
      </c>
    </row>
    <row r="3648" spans="1:5" x14ac:dyDescent="0.25">
      <c r="A3648" s="224">
        <v>3103100214</v>
      </c>
      <c r="B3648" s="224" t="s">
        <v>2567</v>
      </c>
      <c r="C3648" s="224" t="s">
        <v>1255</v>
      </c>
      <c r="D3648" s="224" t="s">
        <v>2327</v>
      </c>
      <c r="E3648" s="225">
        <v>0</v>
      </c>
    </row>
    <row r="3649" spans="1:5" x14ac:dyDescent="0.25">
      <c r="A3649" s="222">
        <v>3103100215</v>
      </c>
      <c r="B3649" s="222" t="s">
        <v>2568</v>
      </c>
      <c r="C3649" s="222" t="s">
        <v>1255</v>
      </c>
      <c r="D3649" s="222" t="s">
        <v>801</v>
      </c>
      <c r="E3649" s="223">
        <v>0</v>
      </c>
    </row>
    <row r="3650" spans="1:5" x14ac:dyDescent="0.25">
      <c r="A3650" s="224">
        <v>3103100216</v>
      </c>
      <c r="B3650" s="224" t="s">
        <v>2569</v>
      </c>
      <c r="C3650" s="224" t="s">
        <v>1255</v>
      </c>
      <c r="D3650" s="224" t="s">
        <v>801</v>
      </c>
      <c r="E3650" s="225">
        <v>0</v>
      </c>
    </row>
    <row r="3651" spans="1:5" x14ac:dyDescent="0.25">
      <c r="A3651" s="222">
        <v>3103100217</v>
      </c>
      <c r="B3651" s="222" t="s">
        <v>7590</v>
      </c>
      <c r="C3651" s="222" t="s">
        <v>1255</v>
      </c>
      <c r="D3651" s="222" t="s">
        <v>801</v>
      </c>
      <c r="E3651" s="223">
        <v>0</v>
      </c>
    </row>
    <row r="3652" spans="1:5" x14ac:dyDescent="0.25">
      <c r="A3652" s="224">
        <v>3103100218</v>
      </c>
      <c r="B3652" s="224" t="s">
        <v>2570</v>
      </c>
      <c r="C3652" s="224" t="s">
        <v>1255</v>
      </c>
      <c r="D3652" s="224" t="s">
        <v>801</v>
      </c>
      <c r="E3652" s="225">
        <v>0</v>
      </c>
    </row>
    <row r="3653" spans="1:5" x14ac:dyDescent="0.25">
      <c r="A3653" s="222">
        <v>3103100219</v>
      </c>
      <c r="B3653" s="222" t="s">
        <v>2571</v>
      </c>
      <c r="C3653" s="222" t="s">
        <v>1255</v>
      </c>
      <c r="D3653" s="222" t="s">
        <v>801</v>
      </c>
      <c r="E3653" s="223">
        <v>0</v>
      </c>
    </row>
    <row r="3654" spans="1:5" x14ac:dyDescent="0.25">
      <c r="A3654" s="224">
        <v>3103100220</v>
      </c>
      <c r="B3654" s="224" t="s">
        <v>2572</v>
      </c>
      <c r="C3654" s="224" t="s">
        <v>1255</v>
      </c>
      <c r="D3654" s="224" t="s">
        <v>801</v>
      </c>
      <c r="E3654" s="225">
        <v>0</v>
      </c>
    </row>
    <row r="3655" spans="1:5" x14ac:dyDescent="0.25">
      <c r="A3655" s="222">
        <v>3103100221</v>
      </c>
      <c r="B3655" s="222" t="s">
        <v>2573</v>
      </c>
      <c r="C3655" s="222" t="s">
        <v>1255</v>
      </c>
      <c r="D3655" s="222" t="s">
        <v>801</v>
      </c>
      <c r="E3655" s="223">
        <v>0</v>
      </c>
    </row>
    <row r="3656" spans="1:5" x14ac:dyDescent="0.25">
      <c r="A3656" s="224">
        <v>3103100222</v>
      </c>
      <c r="B3656" s="224" t="s">
        <v>7591</v>
      </c>
      <c r="C3656" s="224" t="s">
        <v>1255</v>
      </c>
      <c r="D3656" s="224" t="s">
        <v>801</v>
      </c>
      <c r="E3656" s="225">
        <v>0</v>
      </c>
    </row>
    <row r="3657" spans="1:5" x14ac:dyDescent="0.25">
      <c r="A3657" s="222">
        <v>3103100223</v>
      </c>
      <c r="B3657" s="222" t="s">
        <v>6382</v>
      </c>
      <c r="C3657" s="222" t="s">
        <v>1255</v>
      </c>
      <c r="D3657" s="222" t="s">
        <v>801</v>
      </c>
      <c r="E3657" s="223">
        <v>0</v>
      </c>
    </row>
    <row r="3658" spans="1:5" x14ac:dyDescent="0.25">
      <c r="A3658" s="224">
        <v>3103100224</v>
      </c>
      <c r="B3658" s="224" t="s">
        <v>7592</v>
      </c>
      <c r="C3658" s="224" t="s">
        <v>1255</v>
      </c>
      <c r="D3658" s="224" t="s">
        <v>801</v>
      </c>
      <c r="E3658" s="225">
        <v>0</v>
      </c>
    </row>
    <row r="3659" spans="1:5" x14ac:dyDescent="0.25">
      <c r="A3659" s="222">
        <v>3103100225</v>
      </c>
      <c r="B3659" s="222" t="s">
        <v>2574</v>
      </c>
      <c r="C3659" s="222" t="s">
        <v>1255</v>
      </c>
      <c r="D3659" s="222" t="s">
        <v>801</v>
      </c>
      <c r="E3659" s="223">
        <v>0</v>
      </c>
    </row>
    <row r="3660" spans="1:5" x14ac:dyDescent="0.25">
      <c r="A3660" s="224">
        <v>3103100226</v>
      </c>
      <c r="B3660" s="224" t="s">
        <v>7593</v>
      </c>
      <c r="C3660" s="224" t="s">
        <v>1255</v>
      </c>
      <c r="D3660" s="224" t="s">
        <v>801</v>
      </c>
      <c r="E3660" s="225">
        <v>0</v>
      </c>
    </row>
    <row r="3661" spans="1:5" x14ac:dyDescent="0.25">
      <c r="A3661" s="222">
        <v>3103100227</v>
      </c>
      <c r="B3661" s="222" t="s">
        <v>2575</v>
      </c>
      <c r="C3661" s="222" t="s">
        <v>1255</v>
      </c>
      <c r="D3661" s="222" t="s">
        <v>801</v>
      </c>
      <c r="E3661" s="223">
        <v>0</v>
      </c>
    </row>
    <row r="3662" spans="1:5" x14ac:dyDescent="0.25">
      <c r="A3662" s="224">
        <v>3103100228</v>
      </c>
      <c r="B3662" s="224" t="s">
        <v>2576</v>
      </c>
      <c r="C3662" s="224" t="s">
        <v>1255</v>
      </c>
      <c r="D3662" s="224" t="s">
        <v>801</v>
      </c>
      <c r="E3662" s="225">
        <v>0</v>
      </c>
    </row>
    <row r="3663" spans="1:5" x14ac:dyDescent="0.25">
      <c r="A3663" s="222">
        <v>3103100229</v>
      </c>
      <c r="B3663" s="222" t="s">
        <v>7594</v>
      </c>
      <c r="C3663" s="222" t="s">
        <v>1255</v>
      </c>
      <c r="D3663" s="222" t="s">
        <v>801</v>
      </c>
      <c r="E3663" s="223">
        <v>0</v>
      </c>
    </row>
    <row r="3664" spans="1:5" x14ac:dyDescent="0.25">
      <c r="A3664" s="224">
        <v>3103100230</v>
      </c>
      <c r="B3664" s="224" t="s">
        <v>2577</v>
      </c>
      <c r="C3664" s="224" t="s">
        <v>1255</v>
      </c>
      <c r="D3664" s="224" t="s">
        <v>801</v>
      </c>
      <c r="E3664" s="225">
        <v>0</v>
      </c>
    </row>
    <row r="3665" spans="1:5" x14ac:dyDescent="0.25">
      <c r="A3665" s="222">
        <v>3103100231</v>
      </c>
      <c r="B3665" s="222" t="s">
        <v>7595</v>
      </c>
      <c r="C3665" s="222" t="s">
        <v>1255</v>
      </c>
      <c r="D3665" s="222" t="s">
        <v>2327</v>
      </c>
      <c r="E3665" s="223">
        <v>0</v>
      </c>
    </row>
    <row r="3666" spans="1:5" x14ac:dyDescent="0.25">
      <c r="A3666" s="224">
        <v>3103100232</v>
      </c>
      <c r="B3666" s="224" t="s">
        <v>2578</v>
      </c>
      <c r="C3666" s="224" t="s">
        <v>1255</v>
      </c>
      <c r="D3666" s="224" t="s">
        <v>2327</v>
      </c>
      <c r="E3666" s="225">
        <v>0</v>
      </c>
    </row>
    <row r="3667" spans="1:5" x14ac:dyDescent="0.25">
      <c r="A3667" s="222">
        <v>3103100233</v>
      </c>
      <c r="B3667" s="222" t="s">
        <v>7357</v>
      </c>
      <c r="C3667" s="222" t="s">
        <v>1255</v>
      </c>
      <c r="D3667" s="222" t="s">
        <v>2327</v>
      </c>
      <c r="E3667" s="223">
        <v>0</v>
      </c>
    </row>
    <row r="3668" spans="1:5" x14ac:dyDescent="0.25">
      <c r="A3668" s="224">
        <v>3103100234</v>
      </c>
      <c r="B3668" s="224" t="s">
        <v>2579</v>
      </c>
      <c r="C3668" s="224" t="s">
        <v>1255</v>
      </c>
      <c r="D3668" s="224" t="s">
        <v>801</v>
      </c>
      <c r="E3668" s="225">
        <v>0</v>
      </c>
    </row>
    <row r="3669" spans="1:5" x14ac:dyDescent="0.25">
      <c r="A3669" s="222">
        <v>3103100235</v>
      </c>
      <c r="B3669" s="222" t="s">
        <v>6383</v>
      </c>
      <c r="C3669" s="222" t="s">
        <v>1255</v>
      </c>
      <c r="D3669" s="222" t="s">
        <v>2327</v>
      </c>
      <c r="E3669" s="223">
        <v>0</v>
      </c>
    </row>
    <row r="3670" spans="1:5" x14ac:dyDescent="0.25">
      <c r="A3670" s="224">
        <v>3103100236</v>
      </c>
      <c r="B3670" s="224" t="s">
        <v>5682</v>
      </c>
      <c r="C3670" s="224" t="s">
        <v>1255</v>
      </c>
      <c r="D3670" s="224" t="s">
        <v>801</v>
      </c>
      <c r="E3670" s="225">
        <v>0</v>
      </c>
    </row>
    <row r="3671" spans="1:5" x14ac:dyDescent="0.25">
      <c r="A3671" s="222">
        <v>3103100237</v>
      </c>
      <c r="B3671" s="222" t="s">
        <v>2580</v>
      </c>
      <c r="C3671" s="222" t="s">
        <v>1255</v>
      </c>
      <c r="D3671" s="222" t="s">
        <v>801</v>
      </c>
      <c r="E3671" s="223">
        <v>0</v>
      </c>
    </row>
    <row r="3672" spans="1:5" x14ac:dyDescent="0.25">
      <c r="A3672" s="224">
        <v>3103100238</v>
      </c>
      <c r="B3672" s="224" t="s">
        <v>2581</v>
      </c>
      <c r="C3672" s="224" t="s">
        <v>1255</v>
      </c>
      <c r="D3672" s="224" t="s">
        <v>801</v>
      </c>
      <c r="E3672" s="225">
        <v>0</v>
      </c>
    </row>
    <row r="3673" spans="1:5" x14ac:dyDescent="0.25">
      <c r="A3673" s="222">
        <v>3103100239</v>
      </c>
      <c r="B3673" s="222" t="s">
        <v>7596</v>
      </c>
      <c r="C3673" s="222" t="s">
        <v>1255</v>
      </c>
      <c r="D3673" s="222" t="s">
        <v>801</v>
      </c>
      <c r="E3673" s="223">
        <v>0</v>
      </c>
    </row>
    <row r="3674" spans="1:5" x14ac:dyDescent="0.25">
      <c r="A3674" s="224">
        <v>3103100240</v>
      </c>
      <c r="B3674" s="224" t="s">
        <v>2582</v>
      </c>
      <c r="C3674" s="224" t="s">
        <v>1255</v>
      </c>
      <c r="D3674" s="224" t="s">
        <v>801</v>
      </c>
      <c r="E3674" s="225">
        <v>0</v>
      </c>
    </row>
    <row r="3675" spans="1:5" x14ac:dyDescent="0.25">
      <c r="A3675" s="222">
        <v>3103100241</v>
      </c>
      <c r="B3675" s="222" t="s">
        <v>2583</v>
      </c>
      <c r="C3675" s="222" t="s">
        <v>1255</v>
      </c>
      <c r="D3675" s="222" t="s">
        <v>801</v>
      </c>
      <c r="E3675" s="223">
        <v>0</v>
      </c>
    </row>
    <row r="3676" spans="1:5" x14ac:dyDescent="0.25">
      <c r="A3676" s="224">
        <v>3103100242</v>
      </c>
      <c r="B3676" s="224" t="s">
        <v>7597</v>
      </c>
      <c r="C3676" s="224" t="s">
        <v>1255</v>
      </c>
      <c r="D3676" s="224" t="s">
        <v>2327</v>
      </c>
      <c r="E3676" s="225">
        <v>0</v>
      </c>
    </row>
    <row r="3677" spans="1:5" x14ac:dyDescent="0.25">
      <c r="A3677" s="222">
        <v>3103100243</v>
      </c>
      <c r="B3677" s="222" t="s">
        <v>2584</v>
      </c>
      <c r="C3677" s="222" t="s">
        <v>1255</v>
      </c>
      <c r="D3677" s="222" t="s">
        <v>2327</v>
      </c>
      <c r="E3677" s="223">
        <v>0</v>
      </c>
    </row>
    <row r="3678" spans="1:5" x14ac:dyDescent="0.25">
      <c r="A3678" s="224">
        <v>3103100244</v>
      </c>
      <c r="B3678" s="224" t="s">
        <v>2585</v>
      </c>
      <c r="C3678" s="224" t="s">
        <v>1255</v>
      </c>
      <c r="D3678" s="224" t="s">
        <v>2327</v>
      </c>
      <c r="E3678" s="225">
        <v>0</v>
      </c>
    </row>
    <row r="3679" spans="1:5" x14ac:dyDescent="0.25">
      <c r="A3679" s="222">
        <v>3103100245</v>
      </c>
      <c r="B3679" s="222" t="s">
        <v>2586</v>
      </c>
      <c r="C3679" s="222" t="s">
        <v>1255</v>
      </c>
      <c r="D3679" s="222" t="s">
        <v>2327</v>
      </c>
      <c r="E3679" s="223">
        <v>0</v>
      </c>
    </row>
    <row r="3680" spans="1:5" x14ac:dyDescent="0.25">
      <c r="A3680" s="224">
        <v>3103100246</v>
      </c>
      <c r="B3680" s="224" t="s">
        <v>2587</v>
      </c>
      <c r="C3680" s="224" t="s">
        <v>1255</v>
      </c>
      <c r="D3680" s="224" t="s">
        <v>2327</v>
      </c>
      <c r="E3680" s="225">
        <v>0</v>
      </c>
    </row>
    <row r="3681" spans="1:5" x14ac:dyDescent="0.25">
      <c r="A3681" s="222">
        <v>3103100247</v>
      </c>
      <c r="B3681" s="222" t="s">
        <v>2588</v>
      </c>
      <c r="C3681" s="222" t="s">
        <v>1255</v>
      </c>
      <c r="D3681" s="222" t="s">
        <v>801</v>
      </c>
      <c r="E3681" s="223">
        <v>0</v>
      </c>
    </row>
    <row r="3682" spans="1:5" x14ac:dyDescent="0.25">
      <c r="A3682" s="224">
        <v>3103100248</v>
      </c>
      <c r="B3682" s="224" t="s">
        <v>2589</v>
      </c>
      <c r="C3682" s="224" t="s">
        <v>1255</v>
      </c>
      <c r="D3682" s="224" t="s">
        <v>801</v>
      </c>
      <c r="E3682" s="225">
        <v>0</v>
      </c>
    </row>
    <row r="3683" spans="1:5" x14ac:dyDescent="0.25">
      <c r="A3683" s="222">
        <v>3103100249</v>
      </c>
      <c r="B3683" s="222" t="s">
        <v>2590</v>
      </c>
      <c r="C3683" s="222" t="s">
        <v>1255</v>
      </c>
      <c r="D3683" s="222" t="s">
        <v>801</v>
      </c>
      <c r="E3683" s="223">
        <v>0</v>
      </c>
    </row>
    <row r="3684" spans="1:5" x14ac:dyDescent="0.25">
      <c r="A3684" s="224">
        <v>3103100250</v>
      </c>
      <c r="B3684" s="224" t="s">
        <v>5683</v>
      </c>
      <c r="C3684" s="224" t="s">
        <v>1255</v>
      </c>
      <c r="D3684" s="224" t="s">
        <v>2327</v>
      </c>
      <c r="E3684" s="225">
        <v>0</v>
      </c>
    </row>
    <row r="3685" spans="1:5" x14ac:dyDescent="0.25">
      <c r="A3685" s="222">
        <v>3103100251</v>
      </c>
      <c r="B3685" s="222" t="s">
        <v>2591</v>
      </c>
      <c r="C3685" s="222" t="s">
        <v>1255</v>
      </c>
      <c r="D3685" s="222" t="s">
        <v>2327</v>
      </c>
      <c r="E3685" s="223">
        <v>0</v>
      </c>
    </row>
    <row r="3686" spans="1:5" x14ac:dyDescent="0.25">
      <c r="A3686" s="224">
        <v>3103100252</v>
      </c>
      <c r="B3686" s="224" t="s">
        <v>2592</v>
      </c>
      <c r="C3686" s="224" t="s">
        <v>1255</v>
      </c>
      <c r="D3686" s="224" t="s">
        <v>2327</v>
      </c>
      <c r="E3686" s="225">
        <v>0</v>
      </c>
    </row>
    <row r="3687" spans="1:5" x14ac:dyDescent="0.25">
      <c r="A3687" s="222">
        <v>3103100253</v>
      </c>
      <c r="B3687" s="222" t="s">
        <v>2593</v>
      </c>
      <c r="C3687" s="222" t="s">
        <v>1255</v>
      </c>
      <c r="D3687" s="222" t="s">
        <v>2327</v>
      </c>
      <c r="E3687" s="223">
        <v>0</v>
      </c>
    </row>
    <row r="3688" spans="1:5" x14ac:dyDescent="0.25">
      <c r="A3688" s="224">
        <v>3103100254</v>
      </c>
      <c r="B3688" s="224" t="s">
        <v>2594</v>
      </c>
      <c r="C3688" s="224" t="s">
        <v>1255</v>
      </c>
      <c r="D3688" s="224" t="s">
        <v>2327</v>
      </c>
      <c r="E3688" s="225">
        <v>0</v>
      </c>
    </row>
    <row r="3689" spans="1:5" x14ac:dyDescent="0.25">
      <c r="A3689" s="222">
        <v>3103100255</v>
      </c>
      <c r="B3689" s="222" t="s">
        <v>2595</v>
      </c>
      <c r="C3689" s="222" t="s">
        <v>1255</v>
      </c>
      <c r="D3689" s="222" t="s">
        <v>2327</v>
      </c>
      <c r="E3689" s="223">
        <v>0</v>
      </c>
    </row>
    <row r="3690" spans="1:5" x14ac:dyDescent="0.25">
      <c r="A3690" s="224">
        <v>3103100256</v>
      </c>
      <c r="B3690" s="224" t="s">
        <v>2596</v>
      </c>
      <c r="C3690" s="224" t="s">
        <v>1255</v>
      </c>
      <c r="D3690" s="224" t="s">
        <v>2327</v>
      </c>
      <c r="E3690" s="225">
        <v>0</v>
      </c>
    </row>
    <row r="3691" spans="1:5" x14ac:dyDescent="0.25">
      <c r="A3691" s="222">
        <v>3103100257</v>
      </c>
      <c r="B3691" s="222" t="s">
        <v>3998</v>
      </c>
      <c r="C3691" s="222" t="s">
        <v>1255</v>
      </c>
      <c r="D3691" s="222" t="s">
        <v>1102</v>
      </c>
      <c r="E3691" s="223">
        <v>0</v>
      </c>
    </row>
    <row r="3692" spans="1:5" x14ac:dyDescent="0.25">
      <c r="A3692" s="224">
        <v>3103100258</v>
      </c>
      <c r="B3692" s="224" t="s">
        <v>3767</v>
      </c>
      <c r="C3692" s="224" t="s">
        <v>1255</v>
      </c>
      <c r="D3692" s="224" t="s">
        <v>2327</v>
      </c>
      <c r="E3692" s="225">
        <v>0</v>
      </c>
    </row>
    <row r="3693" spans="1:5" x14ac:dyDescent="0.25">
      <c r="A3693" s="222">
        <v>3103100259</v>
      </c>
      <c r="B3693" s="222" t="s">
        <v>3768</v>
      </c>
      <c r="C3693" s="222" t="s">
        <v>1255</v>
      </c>
      <c r="D3693" s="222" t="s">
        <v>2327</v>
      </c>
      <c r="E3693" s="223">
        <v>0</v>
      </c>
    </row>
    <row r="3694" spans="1:5" x14ac:dyDescent="0.25">
      <c r="A3694" s="224">
        <v>3103100260</v>
      </c>
      <c r="B3694" s="224" t="s">
        <v>3769</v>
      </c>
      <c r="C3694" s="224" t="s">
        <v>1255</v>
      </c>
      <c r="D3694" s="224" t="s">
        <v>2327</v>
      </c>
      <c r="E3694" s="225">
        <v>0</v>
      </c>
    </row>
    <row r="3695" spans="1:5" x14ac:dyDescent="0.25">
      <c r="A3695" s="222">
        <v>3103100261</v>
      </c>
      <c r="B3695" s="222" t="s">
        <v>3770</v>
      </c>
      <c r="C3695" s="222" t="s">
        <v>1255</v>
      </c>
      <c r="D3695" s="222" t="s">
        <v>2327</v>
      </c>
      <c r="E3695" s="223">
        <v>0</v>
      </c>
    </row>
    <row r="3696" spans="1:5" x14ac:dyDescent="0.25">
      <c r="A3696" s="224">
        <v>3103100262</v>
      </c>
      <c r="B3696" s="224" t="s">
        <v>3771</v>
      </c>
      <c r="C3696" s="224" t="s">
        <v>1255</v>
      </c>
      <c r="D3696" s="224" t="s">
        <v>2599</v>
      </c>
      <c r="E3696" s="225">
        <v>0</v>
      </c>
    </row>
    <row r="3697" spans="1:5" x14ac:dyDescent="0.25">
      <c r="A3697" s="222">
        <v>3103100263</v>
      </c>
      <c r="B3697" s="222" t="s">
        <v>3772</v>
      </c>
      <c r="C3697" s="222" t="s">
        <v>1255</v>
      </c>
      <c r="D3697" s="222" t="s">
        <v>2327</v>
      </c>
      <c r="E3697" s="223">
        <v>0</v>
      </c>
    </row>
    <row r="3698" spans="1:5" x14ac:dyDescent="0.25">
      <c r="A3698" s="224">
        <v>3103100264</v>
      </c>
      <c r="B3698" s="224" t="s">
        <v>3773</v>
      </c>
      <c r="C3698" s="224" t="s">
        <v>1255</v>
      </c>
      <c r="D3698" s="224" t="s">
        <v>2327</v>
      </c>
      <c r="E3698" s="225">
        <v>0</v>
      </c>
    </row>
    <row r="3699" spans="1:5" x14ac:dyDescent="0.25">
      <c r="A3699" s="222">
        <v>3103100265</v>
      </c>
      <c r="B3699" s="222" t="s">
        <v>3774</v>
      </c>
      <c r="C3699" s="222" t="s">
        <v>1255</v>
      </c>
      <c r="D3699" s="222" t="s">
        <v>2327</v>
      </c>
      <c r="E3699" s="223">
        <v>0</v>
      </c>
    </row>
    <row r="3700" spans="1:5" x14ac:dyDescent="0.25">
      <c r="A3700" s="224">
        <v>3103100266</v>
      </c>
      <c r="B3700" s="224" t="s">
        <v>3775</v>
      </c>
      <c r="C3700" s="224" t="s">
        <v>1255</v>
      </c>
      <c r="D3700" s="224" t="s">
        <v>801</v>
      </c>
      <c r="E3700" s="225">
        <v>0</v>
      </c>
    </row>
    <row r="3701" spans="1:5" x14ac:dyDescent="0.25">
      <c r="A3701" s="222">
        <v>3103100267</v>
      </c>
      <c r="B3701" s="222" t="s">
        <v>3776</v>
      </c>
      <c r="C3701" s="222" t="s">
        <v>1255</v>
      </c>
      <c r="D3701" s="222" t="s">
        <v>801</v>
      </c>
      <c r="E3701" s="223">
        <v>0</v>
      </c>
    </row>
    <row r="3702" spans="1:5" x14ac:dyDescent="0.25">
      <c r="A3702" s="224">
        <v>3103100268</v>
      </c>
      <c r="B3702" s="224" t="s">
        <v>3777</v>
      </c>
      <c r="C3702" s="224" t="s">
        <v>1255</v>
      </c>
      <c r="D3702" s="224" t="s">
        <v>1226</v>
      </c>
      <c r="E3702" s="225">
        <v>0</v>
      </c>
    </row>
    <row r="3703" spans="1:5" x14ac:dyDescent="0.25">
      <c r="A3703" s="222">
        <v>3103100269</v>
      </c>
      <c r="B3703" s="222" t="s">
        <v>5172</v>
      </c>
      <c r="C3703" s="222" t="s">
        <v>1255</v>
      </c>
      <c r="D3703" s="222" t="s">
        <v>801</v>
      </c>
      <c r="E3703" s="223">
        <v>0</v>
      </c>
    </row>
    <row r="3704" spans="1:5" x14ac:dyDescent="0.25">
      <c r="A3704" s="224">
        <v>3103100270</v>
      </c>
      <c r="B3704" s="224" t="s">
        <v>6384</v>
      </c>
      <c r="C3704" s="224" t="s">
        <v>1255</v>
      </c>
      <c r="D3704" s="224" t="s">
        <v>2354</v>
      </c>
      <c r="E3704" s="225">
        <v>0</v>
      </c>
    </row>
    <row r="3705" spans="1:5" x14ac:dyDescent="0.25">
      <c r="A3705" s="222">
        <v>3103100271</v>
      </c>
      <c r="B3705" s="222" t="s">
        <v>12636</v>
      </c>
      <c r="C3705" s="222" t="s">
        <v>1255</v>
      </c>
      <c r="D3705" s="222" t="s">
        <v>2327</v>
      </c>
      <c r="E3705" s="223">
        <v>0</v>
      </c>
    </row>
    <row r="3706" spans="1:5" x14ac:dyDescent="0.25">
      <c r="A3706" s="224">
        <v>3103100272</v>
      </c>
      <c r="B3706" s="224" t="s">
        <v>6385</v>
      </c>
      <c r="C3706" s="224" t="s">
        <v>1255</v>
      </c>
      <c r="D3706" s="224" t="s">
        <v>801</v>
      </c>
      <c r="E3706" s="225">
        <v>0</v>
      </c>
    </row>
    <row r="3707" spans="1:5" x14ac:dyDescent="0.25">
      <c r="A3707" s="222">
        <v>3103100273</v>
      </c>
      <c r="B3707" s="222" t="s">
        <v>3778</v>
      </c>
      <c r="C3707" s="222" t="s">
        <v>1255</v>
      </c>
      <c r="D3707" s="222" t="s">
        <v>2327</v>
      </c>
      <c r="E3707" s="223">
        <v>0</v>
      </c>
    </row>
    <row r="3708" spans="1:5" x14ac:dyDescent="0.25">
      <c r="A3708" s="224">
        <v>3103100274</v>
      </c>
      <c r="B3708" s="224" t="s">
        <v>5684</v>
      </c>
      <c r="C3708" s="224" t="s">
        <v>1255</v>
      </c>
      <c r="D3708" s="224" t="s">
        <v>801</v>
      </c>
      <c r="E3708" s="225">
        <v>0</v>
      </c>
    </row>
    <row r="3709" spans="1:5" x14ac:dyDescent="0.25">
      <c r="A3709" s="222">
        <v>3103100275</v>
      </c>
      <c r="B3709" s="222" t="s">
        <v>3779</v>
      </c>
      <c r="C3709" s="222" t="s">
        <v>1255</v>
      </c>
      <c r="D3709" s="222" t="s">
        <v>801</v>
      </c>
      <c r="E3709" s="223">
        <v>0</v>
      </c>
    </row>
    <row r="3710" spans="1:5" x14ac:dyDescent="0.25">
      <c r="A3710" s="224">
        <v>3103100276</v>
      </c>
      <c r="B3710" s="224" t="s">
        <v>3780</v>
      </c>
      <c r="C3710" s="224" t="s">
        <v>1255</v>
      </c>
      <c r="D3710" s="224" t="s">
        <v>2327</v>
      </c>
      <c r="E3710" s="225">
        <v>0</v>
      </c>
    </row>
    <row r="3711" spans="1:5" x14ac:dyDescent="0.25">
      <c r="A3711" s="222">
        <v>3103100277</v>
      </c>
      <c r="B3711" s="222" t="s">
        <v>6386</v>
      </c>
      <c r="C3711" s="222" t="s">
        <v>1255</v>
      </c>
      <c r="D3711" s="222" t="s">
        <v>2327</v>
      </c>
      <c r="E3711" s="223">
        <v>0</v>
      </c>
    </row>
    <row r="3712" spans="1:5" x14ac:dyDescent="0.25">
      <c r="A3712" s="224">
        <v>3103100278</v>
      </c>
      <c r="B3712" s="224" t="s">
        <v>8174</v>
      </c>
      <c r="C3712" s="224" t="s">
        <v>1255</v>
      </c>
      <c r="D3712" s="224" t="s">
        <v>2327</v>
      </c>
      <c r="E3712" s="225">
        <v>0</v>
      </c>
    </row>
    <row r="3713" spans="1:5" x14ac:dyDescent="0.25">
      <c r="A3713" s="222">
        <v>3103100279</v>
      </c>
      <c r="B3713" s="222" t="s">
        <v>3781</v>
      </c>
      <c r="C3713" s="222" t="s">
        <v>1255</v>
      </c>
      <c r="D3713" s="222" t="s">
        <v>2327</v>
      </c>
      <c r="E3713" s="223">
        <v>0</v>
      </c>
    </row>
    <row r="3714" spans="1:5" x14ac:dyDescent="0.25">
      <c r="A3714" s="224">
        <v>3103100280</v>
      </c>
      <c r="B3714" s="224" t="s">
        <v>3782</v>
      </c>
      <c r="C3714" s="224" t="s">
        <v>1255</v>
      </c>
      <c r="D3714" s="224" t="s">
        <v>801</v>
      </c>
      <c r="E3714" s="225">
        <v>0</v>
      </c>
    </row>
    <row r="3715" spans="1:5" x14ac:dyDescent="0.25">
      <c r="A3715" s="222">
        <v>3103100281</v>
      </c>
      <c r="B3715" s="222" t="s">
        <v>7598</v>
      </c>
      <c r="C3715" s="222" t="s">
        <v>1255</v>
      </c>
      <c r="D3715" s="222" t="s">
        <v>801</v>
      </c>
      <c r="E3715" s="223">
        <v>0</v>
      </c>
    </row>
    <row r="3716" spans="1:5" x14ac:dyDescent="0.25">
      <c r="A3716" s="224">
        <v>3103100282</v>
      </c>
      <c r="B3716" s="224" t="s">
        <v>7599</v>
      </c>
      <c r="C3716" s="224" t="s">
        <v>1255</v>
      </c>
      <c r="D3716" s="224" t="s">
        <v>801</v>
      </c>
      <c r="E3716" s="225">
        <v>0</v>
      </c>
    </row>
    <row r="3717" spans="1:5" x14ac:dyDescent="0.25">
      <c r="A3717" s="222">
        <v>3103100283</v>
      </c>
      <c r="B3717" s="222" t="s">
        <v>3783</v>
      </c>
      <c r="C3717" s="222" t="s">
        <v>1255</v>
      </c>
      <c r="D3717" s="222" t="s">
        <v>801</v>
      </c>
      <c r="E3717" s="223">
        <v>0</v>
      </c>
    </row>
    <row r="3718" spans="1:5" x14ac:dyDescent="0.25">
      <c r="A3718" s="224">
        <v>3103100284</v>
      </c>
      <c r="B3718" s="224" t="s">
        <v>5685</v>
      </c>
      <c r="C3718" s="224" t="s">
        <v>1255</v>
      </c>
      <c r="D3718" s="224" t="s">
        <v>801</v>
      </c>
      <c r="E3718" s="225">
        <v>0</v>
      </c>
    </row>
    <row r="3719" spans="1:5" x14ac:dyDescent="0.25">
      <c r="A3719" s="222">
        <v>3103100285</v>
      </c>
      <c r="B3719" s="222" t="s">
        <v>3784</v>
      </c>
      <c r="C3719" s="222" t="s">
        <v>1255</v>
      </c>
      <c r="D3719" s="222" t="s">
        <v>2327</v>
      </c>
      <c r="E3719" s="223">
        <v>0</v>
      </c>
    </row>
    <row r="3720" spans="1:5" x14ac:dyDescent="0.25">
      <c r="A3720" s="224">
        <v>3103100286</v>
      </c>
      <c r="B3720" s="224" t="s">
        <v>3785</v>
      </c>
      <c r="C3720" s="224" t="s">
        <v>1255</v>
      </c>
      <c r="D3720" s="224" t="s">
        <v>801</v>
      </c>
      <c r="E3720" s="225">
        <v>0</v>
      </c>
    </row>
    <row r="3721" spans="1:5" x14ac:dyDescent="0.25">
      <c r="A3721" s="222">
        <v>3103100287</v>
      </c>
      <c r="B3721" s="222" t="s">
        <v>6387</v>
      </c>
      <c r="C3721" s="222" t="s">
        <v>1255</v>
      </c>
      <c r="D3721" s="222" t="s">
        <v>801</v>
      </c>
      <c r="E3721" s="223">
        <v>0</v>
      </c>
    </row>
    <row r="3722" spans="1:5" x14ac:dyDescent="0.25">
      <c r="A3722" s="224">
        <v>3103100288</v>
      </c>
      <c r="B3722" s="224" t="s">
        <v>3786</v>
      </c>
      <c r="C3722" s="224" t="s">
        <v>1255</v>
      </c>
      <c r="D3722" s="224" t="s">
        <v>801</v>
      </c>
      <c r="E3722" s="225">
        <v>0</v>
      </c>
    </row>
    <row r="3723" spans="1:5" x14ac:dyDescent="0.25">
      <c r="A3723" s="222">
        <v>3103100289</v>
      </c>
      <c r="B3723" s="222" t="s">
        <v>3787</v>
      </c>
      <c r="C3723" s="222" t="s">
        <v>1255</v>
      </c>
      <c r="D3723" s="222" t="s">
        <v>3788</v>
      </c>
      <c r="E3723" s="223">
        <v>0</v>
      </c>
    </row>
    <row r="3724" spans="1:5" x14ac:dyDescent="0.25">
      <c r="A3724" s="224">
        <v>3103100290</v>
      </c>
      <c r="B3724" s="224" t="s">
        <v>3789</v>
      </c>
      <c r="C3724" s="224" t="s">
        <v>1255</v>
      </c>
      <c r="D3724" s="224" t="s">
        <v>2327</v>
      </c>
      <c r="E3724" s="225">
        <v>0</v>
      </c>
    </row>
    <row r="3725" spans="1:5" x14ac:dyDescent="0.25">
      <c r="A3725" s="222">
        <v>3103100291</v>
      </c>
      <c r="B3725" s="222" t="s">
        <v>7600</v>
      </c>
      <c r="C3725" s="222" t="s">
        <v>1255</v>
      </c>
      <c r="D3725" s="222" t="s">
        <v>2327</v>
      </c>
      <c r="E3725" s="223">
        <v>0</v>
      </c>
    </row>
    <row r="3726" spans="1:5" x14ac:dyDescent="0.25">
      <c r="A3726" s="224">
        <v>3103100292</v>
      </c>
      <c r="B3726" s="224" t="s">
        <v>3790</v>
      </c>
      <c r="C3726" s="224" t="s">
        <v>1255</v>
      </c>
      <c r="D3726" s="224" t="s">
        <v>2327</v>
      </c>
      <c r="E3726" s="225">
        <v>0</v>
      </c>
    </row>
    <row r="3727" spans="1:5" x14ac:dyDescent="0.25">
      <c r="A3727" s="222">
        <v>3103100293</v>
      </c>
      <c r="B3727" s="222" t="s">
        <v>5686</v>
      </c>
      <c r="C3727" s="222" t="s">
        <v>1255</v>
      </c>
      <c r="D3727" s="222" t="s">
        <v>2327</v>
      </c>
      <c r="E3727" s="223">
        <v>0</v>
      </c>
    </row>
    <row r="3728" spans="1:5" x14ac:dyDescent="0.25">
      <c r="A3728" s="224">
        <v>3103100294</v>
      </c>
      <c r="B3728" s="224" t="s">
        <v>3791</v>
      </c>
      <c r="C3728" s="224" t="s">
        <v>1255</v>
      </c>
      <c r="D3728" s="224" t="s">
        <v>801</v>
      </c>
      <c r="E3728" s="225">
        <v>0</v>
      </c>
    </row>
    <row r="3729" spans="1:5" x14ac:dyDescent="0.25">
      <c r="A3729" s="222">
        <v>3103100295</v>
      </c>
      <c r="B3729" s="222" t="s">
        <v>3792</v>
      </c>
      <c r="C3729" s="222" t="s">
        <v>1255</v>
      </c>
      <c r="D3729" s="222" t="s">
        <v>801</v>
      </c>
      <c r="E3729" s="223">
        <v>0</v>
      </c>
    </row>
    <row r="3730" spans="1:5" x14ac:dyDescent="0.25">
      <c r="A3730" s="224">
        <v>3103100296</v>
      </c>
      <c r="B3730" s="224" t="s">
        <v>3793</v>
      </c>
      <c r="C3730" s="224" t="s">
        <v>1255</v>
      </c>
      <c r="D3730" s="224" t="s">
        <v>801</v>
      </c>
      <c r="E3730" s="225">
        <v>0</v>
      </c>
    </row>
    <row r="3731" spans="1:5" x14ac:dyDescent="0.25">
      <c r="A3731" s="222">
        <v>3103100297</v>
      </c>
      <c r="B3731" s="222" t="s">
        <v>6388</v>
      </c>
      <c r="C3731" s="222" t="s">
        <v>1255</v>
      </c>
      <c r="D3731" s="222" t="s">
        <v>801</v>
      </c>
      <c r="E3731" s="223">
        <v>0</v>
      </c>
    </row>
    <row r="3732" spans="1:5" x14ac:dyDescent="0.25">
      <c r="A3732" s="224">
        <v>3103100298</v>
      </c>
      <c r="B3732" s="224" t="s">
        <v>3795</v>
      </c>
      <c r="C3732" s="224" t="s">
        <v>1255</v>
      </c>
      <c r="D3732" s="224" t="s">
        <v>801</v>
      </c>
      <c r="E3732" s="225">
        <v>0</v>
      </c>
    </row>
    <row r="3733" spans="1:5" x14ac:dyDescent="0.25">
      <c r="A3733" s="222">
        <v>3103100299</v>
      </c>
      <c r="B3733" s="222" t="s">
        <v>5687</v>
      </c>
      <c r="C3733" s="222" t="s">
        <v>1255</v>
      </c>
      <c r="D3733" s="222" t="s">
        <v>2333</v>
      </c>
      <c r="E3733" s="223">
        <v>0</v>
      </c>
    </row>
    <row r="3734" spans="1:5" x14ac:dyDescent="0.25">
      <c r="A3734" s="224">
        <v>3103100300</v>
      </c>
      <c r="B3734" s="224" t="s">
        <v>8134</v>
      </c>
      <c r="C3734" s="224" t="s">
        <v>1255</v>
      </c>
      <c r="D3734" s="224" t="s">
        <v>801</v>
      </c>
      <c r="E3734" s="225">
        <v>0</v>
      </c>
    </row>
    <row r="3735" spans="1:5" x14ac:dyDescent="0.25">
      <c r="A3735" s="222">
        <v>3103100301</v>
      </c>
      <c r="B3735" s="222" t="s">
        <v>5688</v>
      </c>
      <c r="C3735" s="222" t="s">
        <v>1255</v>
      </c>
      <c r="D3735" s="222" t="s">
        <v>2327</v>
      </c>
      <c r="E3735" s="223">
        <v>0</v>
      </c>
    </row>
    <row r="3736" spans="1:5" x14ac:dyDescent="0.25">
      <c r="A3736" s="224">
        <v>3103100302</v>
      </c>
      <c r="B3736" s="224" t="s">
        <v>4182</v>
      </c>
      <c r="C3736" s="224" t="s">
        <v>1255</v>
      </c>
      <c r="D3736" s="224" t="s">
        <v>801</v>
      </c>
      <c r="E3736" s="225">
        <v>0</v>
      </c>
    </row>
    <row r="3737" spans="1:5" x14ac:dyDescent="0.25">
      <c r="A3737" s="222">
        <v>3103100303</v>
      </c>
      <c r="B3737" s="222" t="s">
        <v>8175</v>
      </c>
      <c r="C3737" s="222" t="s">
        <v>1255</v>
      </c>
      <c r="D3737" s="222" t="s">
        <v>801</v>
      </c>
      <c r="E3737" s="223">
        <v>0</v>
      </c>
    </row>
    <row r="3738" spans="1:5" x14ac:dyDescent="0.25">
      <c r="A3738" s="224">
        <v>3103100304</v>
      </c>
      <c r="B3738" s="224" t="s">
        <v>5689</v>
      </c>
      <c r="C3738" s="224" t="s">
        <v>1255</v>
      </c>
      <c r="D3738" s="224" t="s">
        <v>801</v>
      </c>
      <c r="E3738" s="225">
        <v>0</v>
      </c>
    </row>
    <row r="3739" spans="1:5" x14ac:dyDescent="0.25">
      <c r="A3739" s="222">
        <v>3103100305</v>
      </c>
      <c r="B3739" s="222" t="s">
        <v>5690</v>
      </c>
      <c r="C3739" s="222" t="s">
        <v>1255</v>
      </c>
      <c r="D3739" s="222" t="s">
        <v>2333</v>
      </c>
      <c r="E3739" s="223">
        <v>0</v>
      </c>
    </row>
    <row r="3740" spans="1:5" x14ac:dyDescent="0.25">
      <c r="A3740" s="224">
        <v>3103100306</v>
      </c>
      <c r="B3740" s="224" t="s">
        <v>5691</v>
      </c>
      <c r="C3740" s="224" t="s">
        <v>1255</v>
      </c>
      <c r="D3740" s="224" t="s">
        <v>801</v>
      </c>
      <c r="E3740" s="225">
        <v>0</v>
      </c>
    </row>
    <row r="3741" spans="1:5" x14ac:dyDescent="0.25">
      <c r="A3741" s="222">
        <v>3103100307</v>
      </c>
      <c r="B3741" s="222" t="s">
        <v>4302</v>
      </c>
      <c r="C3741" s="222" t="s">
        <v>1255</v>
      </c>
      <c r="D3741" s="222" t="s">
        <v>2333</v>
      </c>
      <c r="E3741" s="223">
        <v>0</v>
      </c>
    </row>
    <row r="3742" spans="1:5" x14ac:dyDescent="0.25">
      <c r="A3742" s="224">
        <v>3103100308</v>
      </c>
      <c r="B3742" s="224" t="s">
        <v>7601</v>
      </c>
      <c r="C3742" s="224" t="s">
        <v>1255</v>
      </c>
      <c r="D3742" s="224" t="s">
        <v>2327</v>
      </c>
      <c r="E3742" s="225">
        <v>0</v>
      </c>
    </row>
    <row r="3743" spans="1:5" x14ac:dyDescent="0.25">
      <c r="A3743" s="222">
        <v>3103100309</v>
      </c>
      <c r="B3743" s="222" t="s">
        <v>6390</v>
      </c>
      <c r="C3743" s="222" t="s">
        <v>1255</v>
      </c>
      <c r="D3743" s="222" t="s">
        <v>2327</v>
      </c>
      <c r="E3743" s="223">
        <v>0</v>
      </c>
    </row>
    <row r="3744" spans="1:5" x14ac:dyDescent="0.25">
      <c r="A3744" s="224">
        <v>3103100310</v>
      </c>
      <c r="B3744" s="224" t="s">
        <v>5692</v>
      </c>
      <c r="C3744" s="224" t="s">
        <v>1255</v>
      </c>
      <c r="D3744" s="224" t="s">
        <v>2327</v>
      </c>
      <c r="E3744" s="225">
        <v>0</v>
      </c>
    </row>
    <row r="3745" spans="1:5" x14ac:dyDescent="0.25">
      <c r="A3745" s="222">
        <v>3103100311</v>
      </c>
      <c r="B3745" s="222" t="s">
        <v>5693</v>
      </c>
      <c r="C3745" s="222" t="s">
        <v>1255</v>
      </c>
      <c r="D3745" s="222" t="s">
        <v>2327</v>
      </c>
      <c r="E3745" s="223">
        <v>0</v>
      </c>
    </row>
    <row r="3746" spans="1:5" x14ac:dyDescent="0.25">
      <c r="A3746" s="224">
        <v>3103100312</v>
      </c>
      <c r="B3746" s="224" t="s">
        <v>5694</v>
      </c>
      <c r="C3746" s="224" t="s">
        <v>1255</v>
      </c>
      <c r="D3746" s="224" t="s">
        <v>2327</v>
      </c>
      <c r="E3746" s="225">
        <v>0</v>
      </c>
    </row>
    <row r="3747" spans="1:5" x14ac:dyDescent="0.25">
      <c r="A3747" s="222">
        <v>3103100313</v>
      </c>
      <c r="B3747" s="222" t="s">
        <v>4265</v>
      </c>
      <c r="C3747" s="222" t="s">
        <v>1255</v>
      </c>
      <c r="D3747" s="222" t="s">
        <v>801</v>
      </c>
      <c r="E3747" s="223">
        <v>0</v>
      </c>
    </row>
    <row r="3748" spans="1:5" x14ac:dyDescent="0.25">
      <c r="A3748" s="224">
        <v>3103100314</v>
      </c>
      <c r="B3748" s="224" t="s">
        <v>5695</v>
      </c>
      <c r="C3748" s="224" t="s">
        <v>1255</v>
      </c>
      <c r="D3748" s="224" t="s">
        <v>2327</v>
      </c>
      <c r="E3748" s="225">
        <v>0</v>
      </c>
    </row>
    <row r="3749" spans="1:5" x14ac:dyDescent="0.25">
      <c r="A3749" s="222">
        <v>3103100315</v>
      </c>
      <c r="B3749" s="222" t="s">
        <v>7602</v>
      </c>
      <c r="C3749" s="222" t="s">
        <v>1255</v>
      </c>
      <c r="D3749" s="222" t="s">
        <v>801</v>
      </c>
      <c r="E3749" s="223">
        <v>0</v>
      </c>
    </row>
    <row r="3750" spans="1:5" x14ac:dyDescent="0.25">
      <c r="A3750" s="224">
        <v>3103100316</v>
      </c>
      <c r="B3750" s="224" t="s">
        <v>4220</v>
      </c>
      <c r="C3750" s="224" t="s">
        <v>1255</v>
      </c>
      <c r="D3750" s="224" t="s">
        <v>2327</v>
      </c>
      <c r="E3750" s="225">
        <v>0</v>
      </c>
    </row>
    <row r="3751" spans="1:5" x14ac:dyDescent="0.25">
      <c r="A3751" s="222">
        <v>3103100317</v>
      </c>
      <c r="B3751" s="222" t="s">
        <v>6391</v>
      </c>
      <c r="C3751" s="222" t="s">
        <v>1255</v>
      </c>
      <c r="D3751" s="222" t="s">
        <v>2327</v>
      </c>
      <c r="E3751" s="223">
        <v>0</v>
      </c>
    </row>
    <row r="3752" spans="1:5" x14ac:dyDescent="0.25">
      <c r="A3752" s="224">
        <v>3103100318</v>
      </c>
      <c r="B3752" s="224" t="s">
        <v>4230</v>
      </c>
      <c r="C3752" s="224" t="s">
        <v>1255</v>
      </c>
      <c r="D3752" s="224" t="s">
        <v>2327</v>
      </c>
      <c r="E3752" s="225">
        <v>0</v>
      </c>
    </row>
    <row r="3753" spans="1:5" x14ac:dyDescent="0.25">
      <c r="A3753" s="222">
        <v>3103100319</v>
      </c>
      <c r="B3753" s="222" t="s">
        <v>6392</v>
      </c>
      <c r="C3753" s="222" t="s">
        <v>1255</v>
      </c>
      <c r="D3753" s="222" t="s">
        <v>2327</v>
      </c>
      <c r="E3753" s="223">
        <v>0</v>
      </c>
    </row>
    <row r="3754" spans="1:5" x14ac:dyDescent="0.25">
      <c r="A3754" s="224">
        <v>3103100320</v>
      </c>
      <c r="B3754" s="224" t="s">
        <v>4231</v>
      </c>
      <c r="C3754" s="224" t="s">
        <v>1255</v>
      </c>
      <c r="D3754" s="224" t="s">
        <v>2327</v>
      </c>
      <c r="E3754" s="225">
        <v>0</v>
      </c>
    </row>
    <row r="3755" spans="1:5" x14ac:dyDescent="0.25">
      <c r="A3755" s="222">
        <v>3103100321</v>
      </c>
      <c r="B3755" s="222" t="s">
        <v>4232</v>
      </c>
      <c r="C3755" s="222" t="s">
        <v>1255</v>
      </c>
      <c r="D3755" s="222" t="s">
        <v>801</v>
      </c>
      <c r="E3755" s="223">
        <v>0</v>
      </c>
    </row>
    <row r="3756" spans="1:5" x14ac:dyDescent="0.25">
      <c r="A3756" s="224">
        <v>3103100322</v>
      </c>
      <c r="B3756" s="224" t="s">
        <v>9413</v>
      </c>
      <c r="C3756" s="224" t="s">
        <v>1255</v>
      </c>
      <c r="D3756" s="224" t="s">
        <v>801</v>
      </c>
      <c r="E3756" s="225">
        <v>0</v>
      </c>
    </row>
    <row r="3757" spans="1:5" x14ac:dyDescent="0.25">
      <c r="A3757" s="222">
        <v>3103100323</v>
      </c>
      <c r="B3757" s="222" t="s">
        <v>4233</v>
      </c>
      <c r="C3757" s="222" t="s">
        <v>1255</v>
      </c>
      <c r="D3757" s="222" t="s">
        <v>801</v>
      </c>
      <c r="E3757" s="223">
        <v>0</v>
      </c>
    </row>
    <row r="3758" spans="1:5" x14ac:dyDescent="0.25">
      <c r="A3758" s="224">
        <v>3103100324</v>
      </c>
      <c r="B3758" s="224" t="s">
        <v>5696</v>
      </c>
      <c r="C3758" s="224" t="s">
        <v>1255</v>
      </c>
      <c r="D3758" s="224" t="s">
        <v>801</v>
      </c>
      <c r="E3758" s="225">
        <v>0</v>
      </c>
    </row>
    <row r="3759" spans="1:5" x14ac:dyDescent="0.25">
      <c r="A3759" s="222">
        <v>3103100325</v>
      </c>
      <c r="B3759" s="222" t="s">
        <v>5697</v>
      </c>
      <c r="C3759" s="222" t="s">
        <v>1255</v>
      </c>
      <c r="D3759" s="222" t="s">
        <v>801</v>
      </c>
      <c r="E3759" s="223">
        <v>0</v>
      </c>
    </row>
    <row r="3760" spans="1:5" x14ac:dyDescent="0.25">
      <c r="A3760" s="224">
        <v>3103100326</v>
      </c>
      <c r="B3760" s="224" t="s">
        <v>5698</v>
      </c>
      <c r="C3760" s="224" t="s">
        <v>1255</v>
      </c>
      <c r="D3760" s="224" t="s">
        <v>2618</v>
      </c>
      <c r="E3760" s="225">
        <v>0</v>
      </c>
    </row>
    <row r="3761" spans="1:5" x14ac:dyDescent="0.25">
      <c r="A3761" s="222">
        <v>3103100327</v>
      </c>
      <c r="B3761" s="222" t="s">
        <v>5699</v>
      </c>
      <c r="C3761" s="222" t="s">
        <v>1255</v>
      </c>
      <c r="D3761" s="222" t="s">
        <v>1226</v>
      </c>
      <c r="E3761" s="223">
        <v>0</v>
      </c>
    </row>
    <row r="3762" spans="1:5" x14ac:dyDescent="0.25">
      <c r="A3762" s="224">
        <v>3103100328</v>
      </c>
      <c r="B3762" s="224" t="s">
        <v>6393</v>
      </c>
      <c r="C3762" s="224" t="s">
        <v>1255</v>
      </c>
      <c r="D3762" s="224" t="s">
        <v>801</v>
      </c>
      <c r="E3762" s="225">
        <v>0</v>
      </c>
    </row>
    <row r="3763" spans="1:5" x14ac:dyDescent="0.25">
      <c r="A3763" s="222">
        <v>3103100329</v>
      </c>
      <c r="B3763" s="222" t="s">
        <v>5700</v>
      </c>
      <c r="C3763" s="222" t="s">
        <v>1255</v>
      </c>
      <c r="D3763" s="222" t="s">
        <v>801</v>
      </c>
      <c r="E3763" s="223">
        <v>0</v>
      </c>
    </row>
    <row r="3764" spans="1:5" x14ac:dyDescent="0.25">
      <c r="A3764" s="224">
        <v>3103100330</v>
      </c>
      <c r="B3764" s="224" t="s">
        <v>5701</v>
      </c>
      <c r="C3764" s="224" t="s">
        <v>1255</v>
      </c>
      <c r="D3764" s="224" t="s">
        <v>801</v>
      </c>
      <c r="E3764" s="225">
        <v>0</v>
      </c>
    </row>
    <row r="3765" spans="1:5" x14ac:dyDescent="0.25">
      <c r="A3765" s="222">
        <v>3103100331</v>
      </c>
      <c r="B3765" s="222" t="s">
        <v>5702</v>
      </c>
      <c r="C3765" s="222" t="s">
        <v>1255</v>
      </c>
      <c r="D3765" s="222" t="s">
        <v>801</v>
      </c>
      <c r="E3765" s="223">
        <v>0</v>
      </c>
    </row>
    <row r="3766" spans="1:5" x14ac:dyDescent="0.25">
      <c r="A3766" s="224">
        <v>3103100332</v>
      </c>
      <c r="B3766" s="224" t="s">
        <v>5703</v>
      </c>
      <c r="C3766" s="224" t="s">
        <v>1255</v>
      </c>
      <c r="D3766" s="224" t="s">
        <v>2327</v>
      </c>
      <c r="E3766" s="225">
        <v>0</v>
      </c>
    </row>
    <row r="3767" spans="1:5" x14ac:dyDescent="0.25">
      <c r="A3767" s="222">
        <v>3103100333</v>
      </c>
      <c r="B3767" s="222" t="s">
        <v>7603</v>
      </c>
      <c r="C3767" s="222" t="s">
        <v>1255</v>
      </c>
      <c r="D3767" s="222" t="s">
        <v>2327</v>
      </c>
      <c r="E3767" s="223">
        <v>0</v>
      </c>
    </row>
    <row r="3768" spans="1:5" x14ac:dyDescent="0.25">
      <c r="A3768" s="224">
        <v>3103100334</v>
      </c>
      <c r="B3768" s="224" t="s">
        <v>5704</v>
      </c>
      <c r="C3768" s="224" t="s">
        <v>1255</v>
      </c>
      <c r="D3768" s="224" t="s">
        <v>2327</v>
      </c>
      <c r="E3768" s="225">
        <v>0</v>
      </c>
    </row>
    <row r="3769" spans="1:5" x14ac:dyDescent="0.25">
      <c r="A3769" s="222">
        <v>3103100335</v>
      </c>
      <c r="B3769" s="222" t="s">
        <v>5173</v>
      </c>
      <c r="C3769" s="222" t="s">
        <v>1255</v>
      </c>
      <c r="D3769" s="222" t="s">
        <v>801</v>
      </c>
      <c r="E3769" s="223">
        <v>0</v>
      </c>
    </row>
    <row r="3770" spans="1:5" x14ac:dyDescent="0.25">
      <c r="A3770" s="224">
        <v>3103100336</v>
      </c>
      <c r="B3770" s="224" t="s">
        <v>6394</v>
      </c>
      <c r="C3770" s="224" t="s">
        <v>1255</v>
      </c>
      <c r="D3770" s="224" t="s">
        <v>801</v>
      </c>
      <c r="E3770" s="225">
        <v>0</v>
      </c>
    </row>
    <row r="3771" spans="1:5" x14ac:dyDescent="0.25">
      <c r="A3771" s="222">
        <v>3103100337</v>
      </c>
      <c r="B3771" s="222" t="s">
        <v>5174</v>
      </c>
      <c r="C3771" s="222" t="s">
        <v>1255</v>
      </c>
      <c r="D3771" s="222" t="s">
        <v>2327</v>
      </c>
      <c r="E3771" s="223">
        <v>0</v>
      </c>
    </row>
    <row r="3772" spans="1:5" x14ac:dyDescent="0.25">
      <c r="A3772" s="224">
        <v>3103100338</v>
      </c>
      <c r="B3772" s="224" t="s">
        <v>4266</v>
      </c>
      <c r="C3772" s="224" t="s">
        <v>1255</v>
      </c>
      <c r="D3772" s="224" t="s">
        <v>2327</v>
      </c>
      <c r="E3772" s="225">
        <v>0</v>
      </c>
    </row>
    <row r="3773" spans="1:5" x14ac:dyDescent="0.25">
      <c r="A3773" s="222">
        <v>3103100339</v>
      </c>
      <c r="B3773" s="222" t="s">
        <v>5705</v>
      </c>
      <c r="C3773" s="222" t="s">
        <v>1255</v>
      </c>
      <c r="D3773" s="222" t="s">
        <v>801</v>
      </c>
      <c r="E3773" s="223">
        <v>0</v>
      </c>
    </row>
    <row r="3774" spans="1:5" x14ac:dyDescent="0.25">
      <c r="A3774" s="224">
        <v>3103100340</v>
      </c>
      <c r="B3774" s="224" t="s">
        <v>5706</v>
      </c>
      <c r="C3774" s="224" t="s">
        <v>1255</v>
      </c>
      <c r="D3774" s="224" t="s">
        <v>801</v>
      </c>
      <c r="E3774" s="225">
        <v>0</v>
      </c>
    </row>
    <row r="3775" spans="1:5" x14ac:dyDescent="0.25">
      <c r="A3775" s="222">
        <v>3103100341</v>
      </c>
      <c r="B3775" s="222" t="s">
        <v>5707</v>
      </c>
      <c r="C3775" s="222" t="s">
        <v>1255</v>
      </c>
      <c r="D3775" s="222" t="s">
        <v>801</v>
      </c>
      <c r="E3775" s="223">
        <v>0</v>
      </c>
    </row>
    <row r="3776" spans="1:5" x14ac:dyDescent="0.25">
      <c r="A3776" s="224">
        <v>3103100342</v>
      </c>
      <c r="B3776" s="224" t="s">
        <v>5708</v>
      </c>
      <c r="C3776" s="224" t="s">
        <v>1255</v>
      </c>
      <c r="D3776" s="224" t="s">
        <v>801</v>
      </c>
      <c r="E3776" s="225">
        <v>0</v>
      </c>
    </row>
    <row r="3777" spans="1:5" x14ac:dyDescent="0.25">
      <c r="A3777" s="222">
        <v>3103100343</v>
      </c>
      <c r="B3777" s="222" t="s">
        <v>5709</v>
      </c>
      <c r="C3777" s="222" t="s">
        <v>1255</v>
      </c>
      <c r="D3777" s="222" t="s">
        <v>801</v>
      </c>
      <c r="E3777" s="223">
        <v>0</v>
      </c>
    </row>
    <row r="3778" spans="1:5" x14ac:dyDescent="0.25">
      <c r="A3778" s="224">
        <v>3103100344</v>
      </c>
      <c r="B3778" s="224" t="s">
        <v>6395</v>
      </c>
      <c r="C3778" s="224" t="s">
        <v>1255</v>
      </c>
      <c r="D3778" s="224" t="s">
        <v>801</v>
      </c>
      <c r="E3778" s="225">
        <v>0</v>
      </c>
    </row>
    <row r="3779" spans="1:5" x14ac:dyDescent="0.25">
      <c r="A3779" s="222">
        <v>3103100345</v>
      </c>
      <c r="B3779" s="222" t="s">
        <v>5710</v>
      </c>
      <c r="C3779" s="222" t="s">
        <v>1255</v>
      </c>
      <c r="D3779" s="222" t="s">
        <v>2327</v>
      </c>
      <c r="E3779" s="223">
        <v>0</v>
      </c>
    </row>
    <row r="3780" spans="1:5" x14ac:dyDescent="0.25">
      <c r="A3780" s="224">
        <v>3103100346</v>
      </c>
      <c r="B3780" s="224" t="s">
        <v>5711</v>
      </c>
      <c r="C3780" s="224" t="s">
        <v>1255</v>
      </c>
      <c r="D3780" s="224" t="s">
        <v>801</v>
      </c>
      <c r="E3780" s="225">
        <v>0</v>
      </c>
    </row>
    <row r="3781" spans="1:5" x14ac:dyDescent="0.25">
      <c r="A3781" s="222">
        <v>3103100347</v>
      </c>
      <c r="B3781" s="222" t="s">
        <v>5712</v>
      </c>
      <c r="C3781" s="222" t="s">
        <v>1255</v>
      </c>
      <c r="D3781" s="222" t="s">
        <v>801</v>
      </c>
      <c r="E3781" s="223">
        <v>0</v>
      </c>
    </row>
    <row r="3782" spans="1:5" x14ac:dyDescent="0.25">
      <c r="A3782" s="224">
        <v>3103100348</v>
      </c>
      <c r="B3782" s="224" t="s">
        <v>7604</v>
      </c>
      <c r="C3782" s="224" t="s">
        <v>1255</v>
      </c>
      <c r="D3782" s="224" t="s">
        <v>801</v>
      </c>
      <c r="E3782" s="225">
        <v>0</v>
      </c>
    </row>
    <row r="3783" spans="1:5" x14ac:dyDescent="0.25">
      <c r="A3783" s="222">
        <v>3103100349</v>
      </c>
      <c r="B3783" s="222" t="s">
        <v>5713</v>
      </c>
      <c r="C3783" s="222" t="s">
        <v>1255</v>
      </c>
      <c r="D3783" s="222" t="s">
        <v>801</v>
      </c>
      <c r="E3783" s="223">
        <v>0</v>
      </c>
    </row>
    <row r="3784" spans="1:5" x14ac:dyDescent="0.25">
      <c r="A3784" s="224">
        <v>3103100350</v>
      </c>
      <c r="B3784" s="224" t="s">
        <v>5714</v>
      </c>
      <c r="C3784" s="224" t="s">
        <v>1255</v>
      </c>
      <c r="D3784" s="224" t="s">
        <v>801</v>
      </c>
      <c r="E3784" s="225">
        <v>0</v>
      </c>
    </row>
    <row r="3785" spans="1:5" x14ac:dyDescent="0.25">
      <c r="A3785" s="222">
        <v>3103100351</v>
      </c>
      <c r="B3785" s="222" t="s">
        <v>5715</v>
      </c>
      <c r="C3785" s="222" t="s">
        <v>1255</v>
      </c>
      <c r="D3785" s="222" t="s">
        <v>2333</v>
      </c>
      <c r="E3785" s="223">
        <v>0</v>
      </c>
    </row>
    <row r="3786" spans="1:5" x14ac:dyDescent="0.25">
      <c r="A3786" s="224">
        <v>3103100352</v>
      </c>
      <c r="B3786" s="224" t="s">
        <v>8579</v>
      </c>
      <c r="C3786" s="224" t="s">
        <v>1255</v>
      </c>
      <c r="D3786" s="224" t="s">
        <v>1102</v>
      </c>
      <c r="E3786" s="225">
        <v>0</v>
      </c>
    </row>
    <row r="3787" spans="1:5" x14ac:dyDescent="0.25">
      <c r="A3787" s="222">
        <v>3103100353</v>
      </c>
      <c r="B3787" s="222" t="s">
        <v>5716</v>
      </c>
      <c r="C3787" s="222" t="s">
        <v>1255</v>
      </c>
      <c r="D3787" s="222" t="s">
        <v>2327</v>
      </c>
      <c r="E3787" s="223">
        <v>0</v>
      </c>
    </row>
    <row r="3788" spans="1:5" x14ac:dyDescent="0.25">
      <c r="A3788" s="224">
        <v>3103100354</v>
      </c>
      <c r="B3788" s="224" t="s">
        <v>5717</v>
      </c>
      <c r="C3788" s="224" t="s">
        <v>1255</v>
      </c>
      <c r="D3788" s="224" t="s">
        <v>801</v>
      </c>
      <c r="E3788" s="225">
        <v>0</v>
      </c>
    </row>
    <row r="3789" spans="1:5" x14ac:dyDescent="0.25">
      <c r="A3789" s="222">
        <v>3103100355</v>
      </c>
      <c r="B3789" s="222" t="s">
        <v>5718</v>
      </c>
      <c r="C3789" s="222" t="s">
        <v>1255</v>
      </c>
      <c r="D3789" s="222" t="s">
        <v>801</v>
      </c>
      <c r="E3789" s="223">
        <v>0</v>
      </c>
    </row>
    <row r="3790" spans="1:5" x14ac:dyDescent="0.25">
      <c r="A3790" s="224">
        <v>3103100356</v>
      </c>
      <c r="B3790" s="224" t="s">
        <v>5719</v>
      </c>
      <c r="C3790" s="224" t="s">
        <v>1255</v>
      </c>
      <c r="D3790" s="224" t="s">
        <v>2327</v>
      </c>
      <c r="E3790" s="225">
        <v>0</v>
      </c>
    </row>
    <row r="3791" spans="1:5" x14ac:dyDescent="0.25">
      <c r="A3791" s="222">
        <v>3103100357</v>
      </c>
      <c r="B3791" s="222" t="s">
        <v>6396</v>
      </c>
      <c r="C3791" s="222" t="s">
        <v>1255</v>
      </c>
      <c r="D3791" s="222" t="s">
        <v>2327</v>
      </c>
      <c r="E3791" s="223">
        <v>0</v>
      </c>
    </row>
    <row r="3792" spans="1:5" x14ac:dyDescent="0.25">
      <c r="A3792" s="224">
        <v>3103100358</v>
      </c>
      <c r="B3792" s="224" t="s">
        <v>4206</v>
      </c>
      <c r="C3792" s="224" t="s">
        <v>1255</v>
      </c>
      <c r="D3792" s="224" t="s">
        <v>2327</v>
      </c>
      <c r="E3792" s="225">
        <v>0</v>
      </c>
    </row>
    <row r="3793" spans="1:5" x14ac:dyDescent="0.25">
      <c r="A3793" s="222">
        <v>3103100359</v>
      </c>
      <c r="B3793" s="222" t="s">
        <v>5720</v>
      </c>
      <c r="C3793" s="222" t="s">
        <v>1255</v>
      </c>
      <c r="D3793" s="222" t="s">
        <v>801</v>
      </c>
      <c r="E3793" s="223">
        <v>0</v>
      </c>
    </row>
    <row r="3794" spans="1:5" x14ac:dyDescent="0.25">
      <c r="A3794" s="224">
        <v>3103100360</v>
      </c>
      <c r="B3794" s="224" t="s">
        <v>5721</v>
      </c>
      <c r="C3794" s="224" t="s">
        <v>1255</v>
      </c>
      <c r="D3794" s="224" t="s">
        <v>801</v>
      </c>
      <c r="E3794" s="225">
        <v>0</v>
      </c>
    </row>
    <row r="3795" spans="1:5" x14ac:dyDescent="0.25">
      <c r="A3795" s="222">
        <v>3103100361</v>
      </c>
      <c r="B3795" s="222" t="s">
        <v>5722</v>
      </c>
      <c r="C3795" s="222" t="s">
        <v>1255</v>
      </c>
      <c r="D3795" s="222" t="s">
        <v>2327</v>
      </c>
      <c r="E3795" s="223">
        <v>0</v>
      </c>
    </row>
    <row r="3796" spans="1:5" x14ac:dyDescent="0.25">
      <c r="A3796" s="224">
        <v>3103100362</v>
      </c>
      <c r="B3796" s="224" t="s">
        <v>5723</v>
      </c>
      <c r="C3796" s="224" t="s">
        <v>1255</v>
      </c>
      <c r="D3796" s="224" t="s">
        <v>801</v>
      </c>
      <c r="E3796" s="225">
        <v>0</v>
      </c>
    </row>
    <row r="3797" spans="1:5" x14ac:dyDescent="0.25">
      <c r="A3797" s="222">
        <v>3103100363</v>
      </c>
      <c r="B3797" s="222" t="s">
        <v>5724</v>
      </c>
      <c r="C3797" s="222" t="s">
        <v>1255</v>
      </c>
      <c r="D3797" s="222" t="s">
        <v>801</v>
      </c>
      <c r="E3797" s="223">
        <v>0</v>
      </c>
    </row>
    <row r="3798" spans="1:5" x14ac:dyDescent="0.25">
      <c r="A3798" s="224">
        <v>3103100364</v>
      </c>
      <c r="B3798" s="224" t="s">
        <v>5725</v>
      </c>
      <c r="C3798" s="224" t="s">
        <v>1255</v>
      </c>
      <c r="D3798" s="224" t="s">
        <v>801</v>
      </c>
      <c r="E3798" s="225">
        <v>0</v>
      </c>
    </row>
    <row r="3799" spans="1:5" x14ac:dyDescent="0.25">
      <c r="A3799" s="222">
        <v>3103100365</v>
      </c>
      <c r="B3799" s="222" t="s">
        <v>5726</v>
      </c>
      <c r="C3799" s="222" t="s">
        <v>1255</v>
      </c>
      <c r="D3799" s="222" t="s">
        <v>801</v>
      </c>
      <c r="E3799" s="223">
        <v>0</v>
      </c>
    </row>
    <row r="3800" spans="1:5" x14ac:dyDescent="0.25">
      <c r="A3800" s="224">
        <v>3103100366</v>
      </c>
      <c r="B3800" s="224" t="s">
        <v>5727</v>
      </c>
      <c r="C3800" s="224" t="s">
        <v>1255</v>
      </c>
      <c r="D3800" s="224" t="s">
        <v>801</v>
      </c>
      <c r="E3800" s="225">
        <v>0</v>
      </c>
    </row>
    <row r="3801" spans="1:5" x14ac:dyDescent="0.25">
      <c r="A3801" s="222">
        <v>3103100367</v>
      </c>
      <c r="B3801" s="222" t="s">
        <v>5728</v>
      </c>
      <c r="C3801" s="222" t="s">
        <v>1255</v>
      </c>
      <c r="D3801" s="222" t="s">
        <v>801</v>
      </c>
      <c r="E3801" s="223">
        <v>0</v>
      </c>
    </row>
    <row r="3802" spans="1:5" x14ac:dyDescent="0.25">
      <c r="A3802" s="224">
        <v>3103100368</v>
      </c>
      <c r="B3802" s="224" t="s">
        <v>4303</v>
      </c>
      <c r="C3802" s="224" t="s">
        <v>1255</v>
      </c>
      <c r="D3802" s="224" t="s">
        <v>1226</v>
      </c>
      <c r="E3802" s="225">
        <v>0</v>
      </c>
    </row>
    <row r="3803" spans="1:5" x14ac:dyDescent="0.25">
      <c r="A3803" s="222">
        <v>3103100369</v>
      </c>
      <c r="B3803" s="222" t="s">
        <v>8019</v>
      </c>
      <c r="C3803" s="222" t="s">
        <v>1255</v>
      </c>
      <c r="D3803" s="222" t="s">
        <v>801</v>
      </c>
      <c r="E3803" s="223">
        <v>0</v>
      </c>
    </row>
    <row r="3804" spans="1:5" x14ac:dyDescent="0.25">
      <c r="A3804" s="224">
        <v>3103100370</v>
      </c>
      <c r="B3804" s="224" t="s">
        <v>5729</v>
      </c>
      <c r="C3804" s="224" t="s">
        <v>1255</v>
      </c>
      <c r="D3804" s="224" t="s">
        <v>2327</v>
      </c>
      <c r="E3804" s="225">
        <v>0</v>
      </c>
    </row>
    <row r="3805" spans="1:5" x14ac:dyDescent="0.25">
      <c r="A3805" s="222">
        <v>3103100371</v>
      </c>
      <c r="B3805" s="222" t="s">
        <v>5730</v>
      </c>
      <c r="C3805" s="222" t="s">
        <v>1255</v>
      </c>
      <c r="D3805" s="222" t="s">
        <v>2327</v>
      </c>
      <c r="E3805" s="223">
        <v>0</v>
      </c>
    </row>
    <row r="3806" spans="1:5" x14ac:dyDescent="0.25">
      <c r="A3806" s="224">
        <v>3103100372</v>
      </c>
      <c r="B3806" s="224" t="s">
        <v>4304</v>
      </c>
      <c r="C3806" s="224" t="s">
        <v>1255</v>
      </c>
      <c r="D3806" s="224" t="s">
        <v>2327</v>
      </c>
      <c r="E3806" s="225">
        <v>0</v>
      </c>
    </row>
    <row r="3807" spans="1:5" x14ac:dyDescent="0.25">
      <c r="A3807" s="222">
        <v>3103100373</v>
      </c>
      <c r="B3807" s="222" t="s">
        <v>4332</v>
      </c>
      <c r="C3807" s="222" t="s">
        <v>1255</v>
      </c>
      <c r="D3807" s="222" t="s">
        <v>2327</v>
      </c>
      <c r="E3807" s="223">
        <v>0</v>
      </c>
    </row>
    <row r="3808" spans="1:5" x14ac:dyDescent="0.25">
      <c r="A3808" s="224">
        <v>3103100374</v>
      </c>
      <c r="B3808" s="224" t="s">
        <v>5731</v>
      </c>
      <c r="C3808" s="224" t="s">
        <v>1255</v>
      </c>
      <c r="D3808" s="224" t="s">
        <v>801</v>
      </c>
      <c r="E3808" s="225">
        <v>0</v>
      </c>
    </row>
    <row r="3809" spans="1:5" x14ac:dyDescent="0.25">
      <c r="A3809" s="222">
        <v>3103100375</v>
      </c>
      <c r="B3809" s="222" t="s">
        <v>7605</v>
      </c>
      <c r="C3809" s="222" t="s">
        <v>1255</v>
      </c>
      <c r="D3809" s="222" t="s">
        <v>801</v>
      </c>
      <c r="E3809" s="223">
        <v>0</v>
      </c>
    </row>
    <row r="3810" spans="1:5" x14ac:dyDescent="0.25">
      <c r="A3810" s="224">
        <v>3103100376</v>
      </c>
      <c r="B3810" s="224" t="s">
        <v>5732</v>
      </c>
      <c r="C3810" s="224" t="s">
        <v>1255</v>
      </c>
      <c r="D3810" s="224" t="s">
        <v>801</v>
      </c>
      <c r="E3810" s="225">
        <v>0</v>
      </c>
    </row>
    <row r="3811" spans="1:5" x14ac:dyDescent="0.25">
      <c r="A3811" s="222">
        <v>3103100377</v>
      </c>
      <c r="B3811" s="222" t="s">
        <v>5733</v>
      </c>
      <c r="C3811" s="222" t="s">
        <v>1255</v>
      </c>
      <c r="D3811" s="222" t="s">
        <v>2327</v>
      </c>
      <c r="E3811" s="223">
        <v>0</v>
      </c>
    </row>
    <row r="3812" spans="1:5" x14ac:dyDescent="0.25">
      <c r="A3812" s="224">
        <v>3103100378</v>
      </c>
      <c r="B3812" s="224" t="s">
        <v>5734</v>
      </c>
      <c r="C3812" s="224" t="s">
        <v>1255</v>
      </c>
      <c r="D3812" s="224" t="s">
        <v>801</v>
      </c>
      <c r="E3812" s="225">
        <v>0</v>
      </c>
    </row>
    <row r="3813" spans="1:5" x14ac:dyDescent="0.25">
      <c r="A3813" s="222">
        <v>3103100379</v>
      </c>
      <c r="B3813" s="222" t="s">
        <v>5735</v>
      </c>
      <c r="C3813" s="222" t="s">
        <v>1255</v>
      </c>
      <c r="D3813" s="222" t="s">
        <v>801</v>
      </c>
      <c r="E3813" s="223">
        <v>0</v>
      </c>
    </row>
    <row r="3814" spans="1:5" x14ac:dyDescent="0.25">
      <c r="A3814" s="224">
        <v>3103100380</v>
      </c>
      <c r="B3814" s="224" t="s">
        <v>9609</v>
      </c>
      <c r="C3814" s="224" t="s">
        <v>1255</v>
      </c>
      <c r="D3814" s="224" t="s">
        <v>2327</v>
      </c>
      <c r="E3814" s="225">
        <v>0</v>
      </c>
    </row>
    <row r="3815" spans="1:5" x14ac:dyDescent="0.25">
      <c r="A3815" s="222">
        <v>3103100381</v>
      </c>
      <c r="B3815" s="222" t="s">
        <v>5736</v>
      </c>
      <c r="C3815" s="222" t="s">
        <v>1255</v>
      </c>
      <c r="D3815" s="222" t="s">
        <v>2327</v>
      </c>
      <c r="E3815" s="223">
        <v>0</v>
      </c>
    </row>
    <row r="3816" spans="1:5" x14ac:dyDescent="0.25">
      <c r="A3816" s="224">
        <v>3103100382</v>
      </c>
      <c r="B3816" s="224" t="s">
        <v>5737</v>
      </c>
      <c r="C3816" s="224" t="s">
        <v>1255</v>
      </c>
      <c r="D3816" s="224" t="s">
        <v>2327</v>
      </c>
      <c r="E3816" s="225">
        <v>0</v>
      </c>
    </row>
    <row r="3817" spans="1:5" x14ac:dyDescent="0.25">
      <c r="A3817" s="222">
        <v>3103100383</v>
      </c>
      <c r="B3817" s="222" t="s">
        <v>5738</v>
      </c>
      <c r="C3817" s="222" t="s">
        <v>1255</v>
      </c>
      <c r="D3817" s="222" t="s">
        <v>2327</v>
      </c>
      <c r="E3817" s="223">
        <v>0</v>
      </c>
    </row>
    <row r="3818" spans="1:5" x14ac:dyDescent="0.25">
      <c r="A3818" s="224">
        <v>3103100384</v>
      </c>
      <c r="B3818" s="224" t="s">
        <v>7606</v>
      </c>
      <c r="C3818" s="224" t="s">
        <v>1255</v>
      </c>
      <c r="D3818" s="224" t="s">
        <v>2327</v>
      </c>
      <c r="E3818" s="225">
        <v>0</v>
      </c>
    </row>
    <row r="3819" spans="1:5" x14ac:dyDescent="0.25">
      <c r="A3819" s="222">
        <v>3103100385</v>
      </c>
      <c r="B3819" s="222" t="s">
        <v>4305</v>
      </c>
      <c r="C3819" s="222" t="s">
        <v>1255</v>
      </c>
      <c r="D3819" s="222" t="s">
        <v>801</v>
      </c>
      <c r="E3819" s="223">
        <v>0</v>
      </c>
    </row>
    <row r="3820" spans="1:5" x14ac:dyDescent="0.25">
      <c r="A3820" s="224">
        <v>3103100386</v>
      </c>
      <c r="B3820" s="224" t="s">
        <v>5739</v>
      </c>
      <c r="C3820" s="224" t="s">
        <v>1255</v>
      </c>
      <c r="D3820" s="224" t="s">
        <v>2327</v>
      </c>
      <c r="E3820" s="225">
        <v>0</v>
      </c>
    </row>
    <row r="3821" spans="1:5" x14ac:dyDescent="0.25">
      <c r="A3821" s="222">
        <v>3103100387</v>
      </c>
      <c r="B3821" s="222" t="s">
        <v>7607</v>
      </c>
      <c r="C3821" s="222" t="s">
        <v>1255</v>
      </c>
      <c r="D3821" s="222" t="s">
        <v>801</v>
      </c>
      <c r="E3821" s="223">
        <v>0</v>
      </c>
    </row>
    <row r="3822" spans="1:5" x14ac:dyDescent="0.25">
      <c r="A3822" s="224">
        <v>3103100388</v>
      </c>
      <c r="B3822" s="224" t="s">
        <v>5740</v>
      </c>
      <c r="C3822" s="224" t="s">
        <v>1255</v>
      </c>
      <c r="D3822" s="224" t="s">
        <v>2327</v>
      </c>
      <c r="E3822" s="225">
        <v>0</v>
      </c>
    </row>
    <row r="3823" spans="1:5" x14ac:dyDescent="0.25">
      <c r="A3823" s="222">
        <v>3103100389</v>
      </c>
      <c r="B3823" s="222" t="s">
        <v>5741</v>
      </c>
      <c r="C3823" s="222" t="s">
        <v>1255</v>
      </c>
      <c r="D3823" s="222" t="s">
        <v>801</v>
      </c>
      <c r="E3823" s="223">
        <v>0</v>
      </c>
    </row>
    <row r="3824" spans="1:5" x14ac:dyDescent="0.25">
      <c r="A3824" s="224">
        <v>3103100390</v>
      </c>
      <c r="B3824" s="224" t="s">
        <v>5742</v>
      </c>
      <c r="C3824" s="224" t="s">
        <v>1255</v>
      </c>
      <c r="D3824" s="224" t="s">
        <v>801</v>
      </c>
      <c r="E3824" s="225">
        <v>0</v>
      </c>
    </row>
    <row r="3825" spans="1:5" x14ac:dyDescent="0.25">
      <c r="A3825" s="222">
        <v>3103100391</v>
      </c>
      <c r="B3825" s="222" t="s">
        <v>5175</v>
      </c>
      <c r="C3825" s="222" t="s">
        <v>1255</v>
      </c>
      <c r="D3825" s="222" t="s">
        <v>801</v>
      </c>
      <c r="E3825" s="223">
        <v>0</v>
      </c>
    </row>
    <row r="3826" spans="1:5" x14ac:dyDescent="0.25">
      <c r="A3826" s="224">
        <v>3103100392</v>
      </c>
      <c r="B3826" s="224" t="s">
        <v>5176</v>
      </c>
      <c r="C3826" s="224" t="s">
        <v>1255</v>
      </c>
      <c r="D3826" s="224" t="s">
        <v>801</v>
      </c>
      <c r="E3826" s="225">
        <v>0</v>
      </c>
    </row>
    <row r="3827" spans="1:5" x14ac:dyDescent="0.25">
      <c r="A3827" s="222">
        <v>3103100393</v>
      </c>
      <c r="B3827" s="222" t="s">
        <v>6397</v>
      </c>
      <c r="C3827" s="222" t="s">
        <v>1255</v>
      </c>
      <c r="D3827" s="222" t="s">
        <v>801</v>
      </c>
      <c r="E3827" s="223">
        <v>0</v>
      </c>
    </row>
    <row r="3828" spans="1:5" x14ac:dyDescent="0.25">
      <c r="A3828" s="224">
        <v>3103100394</v>
      </c>
      <c r="B3828" s="224" t="s">
        <v>4306</v>
      </c>
      <c r="C3828" s="224" t="s">
        <v>1255</v>
      </c>
      <c r="D3828" s="224" t="s">
        <v>801</v>
      </c>
      <c r="E3828" s="225">
        <v>0</v>
      </c>
    </row>
    <row r="3829" spans="1:5" x14ac:dyDescent="0.25">
      <c r="A3829" s="222">
        <v>3103100395</v>
      </c>
      <c r="B3829" s="222" t="s">
        <v>5743</v>
      </c>
      <c r="C3829" s="222" t="s">
        <v>1255</v>
      </c>
      <c r="D3829" s="222" t="s">
        <v>801</v>
      </c>
      <c r="E3829" s="223">
        <v>0</v>
      </c>
    </row>
    <row r="3830" spans="1:5" x14ac:dyDescent="0.25">
      <c r="A3830" s="224">
        <v>3103100396</v>
      </c>
      <c r="B3830" s="224" t="s">
        <v>5744</v>
      </c>
      <c r="C3830" s="224" t="s">
        <v>1255</v>
      </c>
      <c r="D3830" s="224" t="s">
        <v>801</v>
      </c>
      <c r="E3830" s="225">
        <v>0</v>
      </c>
    </row>
    <row r="3831" spans="1:5" x14ac:dyDescent="0.25">
      <c r="A3831" s="222">
        <v>3103100397</v>
      </c>
      <c r="B3831" s="222" t="s">
        <v>5745</v>
      </c>
      <c r="C3831" s="222" t="s">
        <v>1255</v>
      </c>
      <c r="D3831" s="222" t="s">
        <v>801</v>
      </c>
      <c r="E3831" s="223">
        <v>0</v>
      </c>
    </row>
    <row r="3832" spans="1:5" x14ac:dyDescent="0.25">
      <c r="A3832" s="224">
        <v>3103100398</v>
      </c>
      <c r="B3832" s="224" t="s">
        <v>5746</v>
      </c>
      <c r="C3832" s="224" t="s">
        <v>1255</v>
      </c>
      <c r="D3832" s="224" t="s">
        <v>2327</v>
      </c>
      <c r="E3832" s="225">
        <v>0</v>
      </c>
    </row>
    <row r="3833" spans="1:5" x14ac:dyDescent="0.25">
      <c r="A3833" s="222">
        <v>3103100399</v>
      </c>
      <c r="B3833" s="222" t="s">
        <v>5747</v>
      </c>
      <c r="C3833" s="222" t="s">
        <v>1255</v>
      </c>
      <c r="D3833" s="222" t="s">
        <v>801</v>
      </c>
      <c r="E3833" s="223">
        <v>0</v>
      </c>
    </row>
    <row r="3834" spans="1:5" x14ac:dyDescent="0.25">
      <c r="A3834" s="224">
        <v>3103100400</v>
      </c>
      <c r="B3834" s="224" t="s">
        <v>5748</v>
      </c>
      <c r="C3834" s="224" t="s">
        <v>1255</v>
      </c>
      <c r="D3834" s="224" t="s">
        <v>2327</v>
      </c>
      <c r="E3834" s="225">
        <v>0</v>
      </c>
    </row>
    <row r="3835" spans="1:5" x14ac:dyDescent="0.25">
      <c r="A3835" s="222">
        <v>3103100401</v>
      </c>
      <c r="B3835" s="222" t="s">
        <v>5749</v>
      </c>
      <c r="C3835" s="222" t="s">
        <v>1255</v>
      </c>
      <c r="D3835" s="222" t="s">
        <v>801</v>
      </c>
      <c r="E3835" s="223">
        <v>0</v>
      </c>
    </row>
    <row r="3836" spans="1:5" x14ac:dyDescent="0.25">
      <c r="A3836" s="224">
        <v>3103100402</v>
      </c>
      <c r="B3836" s="224" t="s">
        <v>5750</v>
      </c>
      <c r="C3836" s="224" t="s">
        <v>1255</v>
      </c>
      <c r="D3836" s="224" t="s">
        <v>2327</v>
      </c>
      <c r="E3836" s="225">
        <v>0</v>
      </c>
    </row>
    <row r="3837" spans="1:5" x14ac:dyDescent="0.25">
      <c r="A3837" s="222">
        <v>3103100403</v>
      </c>
      <c r="B3837" s="222" t="s">
        <v>5751</v>
      </c>
      <c r="C3837" s="222" t="s">
        <v>1255</v>
      </c>
      <c r="D3837" s="222" t="s">
        <v>2327</v>
      </c>
      <c r="E3837" s="223">
        <v>0</v>
      </c>
    </row>
    <row r="3838" spans="1:5" x14ac:dyDescent="0.25">
      <c r="A3838" s="224">
        <v>3103100404</v>
      </c>
      <c r="B3838" s="224" t="s">
        <v>7608</v>
      </c>
      <c r="C3838" s="224" t="s">
        <v>1255</v>
      </c>
      <c r="D3838" s="224" t="s">
        <v>801</v>
      </c>
      <c r="E3838" s="225">
        <v>0</v>
      </c>
    </row>
    <row r="3839" spans="1:5" x14ac:dyDescent="0.25">
      <c r="A3839" s="222">
        <v>3103100405</v>
      </c>
      <c r="B3839" s="222" t="s">
        <v>5752</v>
      </c>
      <c r="C3839" s="222" t="s">
        <v>1255</v>
      </c>
      <c r="D3839" s="222" t="s">
        <v>2599</v>
      </c>
      <c r="E3839" s="223">
        <v>0</v>
      </c>
    </row>
    <row r="3840" spans="1:5" x14ac:dyDescent="0.25">
      <c r="A3840" s="224">
        <v>3103100406</v>
      </c>
      <c r="B3840" s="224" t="s">
        <v>7358</v>
      </c>
      <c r="C3840" s="224" t="s">
        <v>1255</v>
      </c>
      <c r="D3840" s="224" t="s">
        <v>801</v>
      </c>
      <c r="E3840" s="225">
        <v>0</v>
      </c>
    </row>
    <row r="3841" spans="1:5" x14ac:dyDescent="0.25">
      <c r="A3841" s="222">
        <v>3103100407</v>
      </c>
      <c r="B3841" s="222" t="s">
        <v>5753</v>
      </c>
      <c r="C3841" s="222" t="s">
        <v>1255</v>
      </c>
      <c r="D3841" s="222" t="s">
        <v>2327</v>
      </c>
      <c r="E3841" s="223">
        <v>0</v>
      </c>
    </row>
    <row r="3842" spans="1:5" x14ac:dyDescent="0.25">
      <c r="A3842" s="224">
        <v>3103100408</v>
      </c>
      <c r="B3842" s="224" t="s">
        <v>5754</v>
      </c>
      <c r="C3842" s="224" t="s">
        <v>1255</v>
      </c>
      <c r="D3842" s="224" t="s">
        <v>2327</v>
      </c>
      <c r="E3842" s="225">
        <v>0</v>
      </c>
    </row>
    <row r="3843" spans="1:5" x14ac:dyDescent="0.25">
      <c r="A3843" s="222">
        <v>3103100409</v>
      </c>
      <c r="B3843" s="222" t="s">
        <v>5755</v>
      </c>
      <c r="C3843" s="222" t="s">
        <v>1255</v>
      </c>
      <c r="D3843" s="222" t="s">
        <v>801</v>
      </c>
      <c r="E3843" s="223">
        <v>0</v>
      </c>
    </row>
    <row r="3844" spans="1:5" x14ac:dyDescent="0.25">
      <c r="A3844" s="224">
        <v>3103100410</v>
      </c>
      <c r="B3844" s="224" t="s">
        <v>5756</v>
      </c>
      <c r="C3844" s="224" t="s">
        <v>1255</v>
      </c>
      <c r="D3844" s="224" t="s">
        <v>2327</v>
      </c>
      <c r="E3844" s="225">
        <v>0</v>
      </c>
    </row>
    <row r="3845" spans="1:5" x14ac:dyDescent="0.25">
      <c r="A3845" s="222">
        <v>3103100411</v>
      </c>
      <c r="B3845" s="222" t="s">
        <v>5757</v>
      </c>
      <c r="C3845" s="222" t="s">
        <v>1255</v>
      </c>
      <c r="D3845" s="222" t="s">
        <v>2327</v>
      </c>
      <c r="E3845" s="223">
        <v>0</v>
      </c>
    </row>
    <row r="3846" spans="1:5" x14ac:dyDescent="0.25">
      <c r="A3846" s="224">
        <v>3103100412</v>
      </c>
      <c r="B3846" s="224" t="s">
        <v>5758</v>
      </c>
      <c r="C3846" s="224" t="s">
        <v>1255</v>
      </c>
      <c r="D3846" s="224" t="s">
        <v>801</v>
      </c>
      <c r="E3846" s="225">
        <v>0</v>
      </c>
    </row>
    <row r="3847" spans="1:5" x14ac:dyDescent="0.25">
      <c r="A3847" s="222">
        <v>3103100413</v>
      </c>
      <c r="B3847" s="222" t="s">
        <v>6398</v>
      </c>
      <c r="C3847" s="222" t="s">
        <v>1255</v>
      </c>
      <c r="D3847" s="222" t="s">
        <v>801</v>
      </c>
      <c r="E3847" s="223">
        <v>0</v>
      </c>
    </row>
    <row r="3848" spans="1:5" x14ac:dyDescent="0.25">
      <c r="A3848" s="224">
        <v>3103100414</v>
      </c>
      <c r="B3848" s="224" t="s">
        <v>5759</v>
      </c>
      <c r="C3848" s="224" t="s">
        <v>1255</v>
      </c>
      <c r="D3848" s="224" t="s">
        <v>801</v>
      </c>
      <c r="E3848" s="225">
        <v>0</v>
      </c>
    </row>
    <row r="3849" spans="1:5" x14ac:dyDescent="0.25">
      <c r="A3849" s="222">
        <v>3103100415</v>
      </c>
      <c r="B3849" s="222" t="s">
        <v>5760</v>
      </c>
      <c r="C3849" s="222" t="s">
        <v>1255</v>
      </c>
      <c r="D3849" s="222" t="s">
        <v>2327</v>
      </c>
      <c r="E3849" s="223">
        <v>0</v>
      </c>
    </row>
    <row r="3850" spans="1:5" x14ac:dyDescent="0.25">
      <c r="A3850" s="224">
        <v>3103100416</v>
      </c>
      <c r="B3850" s="224" t="s">
        <v>5761</v>
      </c>
      <c r="C3850" s="224" t="s">
        <v>1255</v>
      </c>
      <c r="D3850" s="224" t="s">
        <v>2327</v>
      </c>
      <c r="E3850" s="225">
        <v>0</v>
      </c>
    </row>
    <row r="3851" spans="1:5" x14ac:dyDescent="0.25">
      <c r="A3851" s="222">
        <v>3103100417</v>
      </c>
      <c r="B3851" s="222" t="s">
        <v>7609</v>
      </c>
      <c r="C3851" s="222" t="s">
        <v>1255</v>
      </c>
      <c r="D3851" s="222" t="s">
        <v>2327</v>
      </c>
      <c r="E3851" s="223">
        <v>0</v>
      </c>
    </row>
    <row r="3852" spans="1:5" x14ac:dyDescent="0.25">
      <c r="A3852" s="224">
        <v>3103100418</v>
      </c>
      <c r="B3852" s="224" t="s">
        <v>5762</v>
      </c>
      <c r="C3852" s="224" t="s">
        <v>1255</v>
      </c>
      <c r="D3852" s="224" t="s">
        <v>2327</v>
      </c>
      <c r="E3852" s="225">
        <v>0</v>
      </c>
    </row>
    <row r="3853" spans="1:5" x14ac:dyDescent="0.25">
      <c r="A3853" s="222">
        <v>3103100419</v>
      </c>
      <c r="B3853" s="222" t="s">
        <v>5763</v>
      </c>
      <c r="C3853" s="222" t="s">
        <v>1255</v>
      </c>
      <c r="D3853" s="222" t="s">
        <v>2327</v>
      </c>
      <c r="E3853" s="223">
        <v>0</v>
      </c>
    </row>
    <row r="3854" spans="1:5" x14ac:dyDescent="0.25">
      <c r="A3854" s="224">
        <v>3103100420</v>
      </c>
      <c r="B3854" s="224" t="s">
        <v>5764</v>
      </c>
      <c r="C3854" s="224" t="s">
        <v>1255</v>
      </c>
      <c r="D3854" s="224" t="s">
        <v>801</v>
      </c>
      <c r="E3854" s="225">
        <v>0</v>
      </c>
    </row>
    <row r="3855" spans="1:5" x14ac:dyDescent="0.25">
      <c r="A3855" s="222">
        <v>3103100421</v>
      </c>
      <c r="B3855" s="222" t="s">
        <v>5765</v>
      </c>
      <c r="C3855" s="222" t="s">
        <v>1255</v>
      </c>
      <c r="D3855" s="222" t="s">
        <v>801</v>
      </c>
      <c r="E3855" s="223">
        <v>0</v>
      </c>
    </row>
    <row r="3856" spans="1:5" x14ac:dyDescent="0.25">
      <c r="A3856" s="224">
        <v>3103100422</v>
      </c>
      <c r="B3856" s="224" t="s">
        <v>5766</v>
      </c>
      <c r="C3856" s="224" t="s">
        <v>1255</v>
      </c>
      <c r="D3856" s="224" t="s">
        <v>801</v>
      </c>
      <c r="E3856" s="225">
        <v>0</v>
      </c>
    </row>
    <row r="3857" spans="1:5" x14ac:dyDescent="0.25">
      <c r="A3857" s="222">
        <v>3103100423</v>
      </c>
      <c r="B3857" s="222" t="s">
        <v>5767</v>
      </c>
      <c r="C3857" s="222" t="s">
        <v>1255</v>
      </c>
      <c r="D3857" s="222" t="s">
        <v>2327</v>
      </c>
      <c r="E3857" s="223">
        <v>0</v>
      </c>
    </row>
    <row r="3858" spans="1:5" x14ac:dyDescent="0.25">
      <c r="A3858" s="224">
        <v>3103100424</v>
      </c>
      <c r="B3858" s="224" t="s">
        <v>7610</v>
      </c>
      <c r="C3858" s="224" t="s">
        <v>1255</v>
      </c>
      <c r="D3858" s="224" t="s">
        <v>2327</v>
      </c>
      <c r="E3858" s="225">
        <v>0</v>
      </c>
    </row>
    <row r="3859" spans="1:5" x14ac:dyDescent="0.25">
      <c r="A3859" s="222">
        <v>3103100425</v>
      </c>
      <c r="B3859" s="222" t="s">
        <v>5768</v>
      </c>
      <c r="C3859" s="222" t="s">
        <v>1255</v>
      </c>
      <c r="D3859" s="222" t="s">
        <v>2327</v>
      </c>
      <c r="E3859" s="223">
        <v>0</v>
      </c>
    </row>
    <row r="3860" spans="1:5" x14ac:dyDescent="0.25">
      <c r="A3860" s="224">
        <v>3103100426</v>
      </c>
      <c r="B3860" s="224" t="s">
        <v>6399</v>
      </c>
      <c r="C3860" s="224" t="s">
        <v>1255</v>
      </c>
      <c r="D3860" s="224" t="s">
        <v>2327</v>
      </c>
      <c r="E3860" s="225">
        <v>0</v>
      </c>
    </row>
    <row r="3861" spans="1:5" x14ac:dyDescent="0.25">
      <c r="A3861" s="222">
        <v>3103100427</v>
      </c>
      <c r="B3861" s="222" t="s">
        <v>6400</v>
      </c>
      <c r="C3861" s="222" t="s">
        <v>1255</v>
      </c>
      <c r="D3861" s="222" t="s">
        <v>1102</v>
      </c>
      <c r="E3861" s="223">
        <v>0</v>
      </c>
    </row>
    <row r="3862" spans="1:5" x14ac:dyDescent="0.25">
      <c r="A3862" s="224">
        <v>3103100428</v>
      </c>
      <c r="B3862" s="224" t="s">
        <v>5769</v>
      </c>
      <c r="C3862" s="224" t="s">
        <v>1255</v>
      </c>
      <c r="D3862" s="224" t="s">
        <v>2327</v>
      </c>
      <c r="E3862" s="225">
        <v>0</v>
      </c>
    </row>
    <row r="3863" spans="1:5" x14ac:dyDescent="0.25">
      <c r="A3863" s="222">
        <v>3103100429</v>
      </c>
      <c r="B3863" s="222" t="s">
        <v>4514</v>
      </c>
      <c r="C3863" s="222" t="s">
        <v>1255</v>
      </c>
      <c r="D3863" s="222" t="s">
        <v>2327</v>
      </c>
      <c r="E3863" s="223">
        <v>0</v>
      </c>
    </row>
    <row r="3864" spans="1:5" x14ac:dyDescent="0.25">
      <c r="A3864" s="224">
        <v>3103100430</v>
      </c>
      <c r="B3864" s="224" t="s">
        <v>5770</v>
      </c>
      <c r="C3864" s="224" t="s">
        <v>1255</v>
      </c>
      <c r="D3864" s="224" t="s">
        <v>801</v>
      </c>
      <c r="E3864" s="225">
        <v>0</v>
      </c>
    </row>
    <row r="3865" spans="1:5" x14ac:dyDescent="0.25">
      <c r="A3865" s="222">
        <v>3103100431</v>
      </c>
      <c r="B3865" s="222" t="s">
        <v>5771</v>
      </c>
      <c r="C3865" s="222" t="s">
        <v>1255</v>
      </c>
      <c r="D3865" s="222" t="s">
        <v>2327</v>
      </c>
      <c r="E3865" s="223">
        <v>0</v>
      </c>
    </row>
    <row r="3866" spans="1:5" x14ac:dyDescent="0.25">
      <c r="A3866" s="224">
        <v>3103100432</v>
      </c>
      <c r="B3866" s="224" t="s">
        <v>5772</v>
      </c>
      <c r="C3866" s="224" t="s">
        <v>1255</v>
      </c>
      <c r="D3866" s="224" t="s">
        <v>801</v>
      </c>
      <c r="E3866" s="225">
        <v>0</v>
      </c>
    </row>
    <row r="3867" spans="1:5" x14ac:dyDescent="0.25">
      <c r="A3867" s="222">
        <v>3103100433</v>
      </c>
      <c r="B3867" s="222" t="s">
        <v>5773</v>
      </c>
      <c r="C3867" s="222" t="s">
        <v>1255</v>
      </c>
      <c r="D3867" s="222" t="s">
        <v>801</v>
      </c>
      <c r="E3867" s="223">
        <v>0</v>
      </c>
    </row>
    <row r="3868" spans="1:5" x14ac:dyDescent="0.25">
      <c r="A3868" s="224">
        <v>3103100434</v>
      </c>
      <c r="B3868" s="224" t="s">
        <v>5774</v>
      </c>
      <c r="C3868" s="224" t="s">
        <v>1255</v>
      </c>
      <c r="D3868" s="224" t="s">
        <v>801</v>
      </c>
      <c r="E3868" s="225">
        <v>0</v>
      </c>
    </row>
    <row r="3869" spans="1:5" x14ac:dyDescent="0.25">
      <c r="A3869" s="222">
        <v>3103100435</v>
      </c>
      <c r="B3869" s="222" t="s">
        <v>8095</v>
      </c>
      <c r="C3869" s="222" t="s">
        <v>1255</v>
      </c>
      <c r="D3869" s="222" t="s">
        <v>801</v>
      </c>
      <c r="E3869" s="223">
        <v>0</v>
      </c>
    </row>
    <row r="3870" spans="1:5" x14ac:dyDescent="0.25">
      <c r="A3870" s="224">
        <v>3103100436</v>
      </c>
      <c r="B3870" s="224" t="s">
        <v>5775</v>
      </c>
      <c r="C3870" s="224" t="s">
        <v>1255</v>
      </c>
      <c r="D3870" s="224" t="s">
        <v>2327</v>
      </c>
      <c r="E3870" s="225">
        <v>0</v>
      </c>
    </row>
    <row r="3871" spans="1:5" x14ac:dyDescent="0.25">
      <c r="A3871" s="222">
        <v>3103100437</v>
      </c>
      <c r="B3871" s="222" t="s">
        <v>5776</v>
      </c>
      <c r="C3871" s="222" t="s">
        <v>1255</v>
      </c>
      <c r="D3871" s="222" t="s">
        <v>801</v>
      </c>
      <c r="E3871" s="223">
        <v>0</v>
      </c>
    </row>
    <row r="3872" spans="1:5" x14ac:dyDescent="0.25">
      <c r="A3872" s="224">
        <v>3103100438</v>
      </c>
      <c r="B3872" s="224" t="s">
        <v>5777</v>
      </c>
      <c r="C3872" s="224" t="s">
        <v>1255</v>
      </c>
      <c r="D3872" s="224" t="s">
        <v>2327</v>
      </c>
      <c r="E3872" s="225">
        <v>0</v>
      </c>
    </row>
    <row r="3873" spans="1:5" x14ac:dyDescent="0.25">
      <c r="A3873" s="222">
        <v>3103100439</v>
      </c>
      <c r="B3873" s="222" t="s">
        <v>6887</v>
      </c>
      <c r="C3873" s="222" t="s">
        <v>1255</v>
      </c>
      <c r="D3873" s="222" t="s">
        <v>2327</v>
      </c>
      <c r="E3873" s="223">
        <v>0</v>
      </c>
    </row>
    <row r="3874" spans="1:5" x14ac:dyDescent="0.25">
      <c r="A3874" s="224">
        <v>3103100440</v>
      </c>
      <c r="B3874" s="224" t="s">
        <v>7611</v>
      </c>
      <c r="C3874" s="224" t="s">
        <v>1255</v>
      </c>
      <c r="D3874" s="224" t="s">
        <v>2327</v>
      </c>
      <c r="E3874" s="225">
        <v>0</v>
      </c>
    </row>
    <row r="3875" spans="1:5" x14ac:dyDescent="0.25">
      <c r="A3875" s="222">
        <v>3103100441</v>
      </c>
      <c r="B3875" s="222" t="s">
        <v>5778</v>
      </c>
      <c r="C3875" s="222" t="s">
        <v>1255</v>
      </c>
      <c r="D3875" s="222" t="s">
        <v>2327</v>
      </c>
      <c r="E3875" s="223">
        <v>0</v>
      </c>
    </row>
    <row r="3876" spans="1:5" x14ac:dyDescent="0.25">
      <c r="A3876" s="224">
        <v>3103100442</v>
      </c>
      <c r="B3876" s="224" t="s">
        <v>5779</v>
      </c>
      <c r="C3876" s="224" t="s">
        <v>1255</v>
      </c>
      <c r="D3876" s="224" t="s">
        <v>2327</v>
      </c>
      <c r="E3876" s="225">
        <v>0</v>
      </c>
    </row>
    <row r="3877" spans="1:5" x14ac:dyDescent="0.25">
      <c r="A3877" s="222">
        <v>3103100443</v>
      </c>
      <c r="B3877" s="222" t="s">
        <v>7612</v>
      </c>
      <c r="C3877" s="222" t="s">
        <v>1255</v>
      </c>
      <c r="D3877" s="222" t="s">
        <v>2327</v>
      </c>
      <c r="E3877" s="223">
        <v>0</v>
      </c>
    </row>
    <row r="3878" spans="1:5" x14ac:dyDescent="0.25">
      <c r="A3878" s="224">
        <v>3103100444</v>
      </c>
      <c r="B3878" s="224" t="s">
        <v>5780</v>
      </c>
      <c r="C3878" s="224" t="s">
        <v>1255</v>
      </c>
      <c r="D3878" s="224" t="s">
        <v>801</v>
      </c>
      <c r="E3878" s="225">
        <v>0</v>
      </c>
    </row>
    <row r="3879" spans="1:5" x14ac:dyDescent="0.25">
      <c r="A3879" s="222">
        <v>3103100445</v>
      </c>
      <c r="B3879" s="222" t="s">
        <v>5781</v>
      </c>
      <c r="C3879" s="222" t="s">
        <v>1255</v>
      </c>
      <c r="D3879" s="222" t="s">
        <v>2327</v>
      </c>
      <c r="E3879" s="223">
        <v>0</v>
      </c>
    </row>
    <row r="3880" spans="1:5" x14ac:dyDescent="0.25">
      <c r="A3880" s="224">
        <v>3103100446</v>
      </c>
      <c r="B3880" s="224" t="s">
        <v>5782</v>
      </c>
      <c r="C3880" s="224" t="s">
        <v>1255</v>
      </c>
      <c r="D3880" s="224" t="s">
        <v>2327</v>
      </c>
      <c r="E3880" s="225">
        <v>0</v>
      </c>
    </row>
    <row r="3881" spans="1:5" x14ac:dyDescent="0.25">
      <c r="A3881" s="222">
        <v>3103100447</v>
      </c>
      <c r="B3881" s="222" t="s">
        <v>5783</v>
      </c>
      <c r="C3881" s="222" t="s">
        <v>1255</v>
      </c>
      <c r="D3881" s="222" t="s">
        <v>2327</v>
      </c>
      <c r="E3881" s="223">
        <v>0</v>
      </c>
    </row>
    <row r="3882" spans="1:5" x14ac:dyDescent="0.25">
      <c r="A3882" s="224">
        <v>3103100448</v>
      </c>
      <c r="B3882" s="224" t="s">
        <v>5784</v>
      </c>
      <c r="C3882" s="224" t="s">
        <v>1255</v>
      </c>
      <c r="D3882" s="224" t="s">
        <v>2327</v>
      </c>
      <c r="E3882" s="225">
        <v>0</v>
      </c>
    </row>
    <row r="3883" spans="1:5" x14ac:dyDescent="0.25">
      <c r="A3883" s="222">
        <v>3103100449</v>
      </c>
      <c r="B3883" s="222" t="s">
        <v>5785</v>
      </c>
      <c r="C3883" s="222" t="s">
        <v>1255</v>
      </c>
      <c r="D3883" s="222" t="s">
        <v>2327</v>
      </c>
      <c r="E3883" s="223">
        <v>0</v>
      </c>
    </row>
    <row r="3884" spans="1:5" x14ac:dyDescent="0.25">
      <c r="A3884" s="224">
        <v>3103100450</v>
      </c>
      <c r="B3884" s="224" t="s">
        <v>5786</v>
      </c>
      <c r="C3884" s="224" t="s">
        <v>1255</v>
      </c>
      <c r="D3884" s="224" t="s">
        <v>2327</v>
      </c>
      <c r="E3884" s="225">
        <v>0</v>
      </c>
    </row>
    <row r="3885" spans="1:5" x14ac:dyDescent="0.25">
      <c r="A3885" s="222">
        <v>3103100451</v>
      </c>
      <c r="B3885" s="222" t="s">
        <v>5787</v>
      </c>
      <c r="C3885" s="222" t="s">
        <v>1255</v>
      </c>
      <c r="D3885" s="222" t="s">
        <v>2327</v>
      </c>
      <c r="E3885" s="223">
        <v>0</v>
      </c>
    </row>
    <row r="3886" spans="1:5" x14ac:dyDescent="0.25">
      <c r="A3886" s="224">
        <v>3103100452</v>
      </c>
      <c r="B3886" s="224" t="s">
        <v>5177</v>
      </c>
      <c r="C3886" s="224" t="s">
        <v>1255</v>
      </c>
      <c r="D3886" s="224" t="s">
        <v>801</v>
      </c>
      <c r="E3886" s="225">
        <v>0</v>
      </c>
    </row>
    <row r="3887" spans="1:5" x14ac:dyDescent="0.25">
      <c r="A3887" s="222">
        <v>3103100453</v>
      </c>
      <c r="B3887" s="222" t="s">
        <v>5178</v>
      </c>
      <c r="C3887" s="222" t="s">
        <v>1255</v>
      </c>
      <c r="D3887" s="222" t="s">
        <v>801</v>
      </c>
      <c r="E3887" s="223">
        <v>0</v>
      </c>
    </row>
    <row r="3888" spans="1:5" x14ac:dyDescent="0.25">
      <c r="A3888" s="224">
        <v>3103100454</v>
      </c>
      <c r="B3888" s="224" t="s">
        <v>5179</v>
      </c>
      <c r="C3888" s="224" t="s">
        <v>1255</v>
      </c>
      <c r="D3888" s="224" t="s">
        <v>801</v>
      </c>
      <c r="E3888" s="225">
        <v>0</v>
      </c>
    </row>
    <row r="3889" spans="1:5" x14ac:dyDescent="0.25">
      <c r="A3889" s="222">
        <v>3103100455</v>
      </c>
      <c r="B3889" s="222" t="s">
        <v>5788</v>
      </c>
      <c r="C3889" s="222" t="s">
        <v>1255</v>
      </c>
      <c r="D3889" s="222" t="s">
        <v>801</v>
      </c>
      <c r="E3889" s="223">
        <v>0</v>
      </c>
    </row>
    <row r="3890" spans="1:5" x14ac:dyDescent="0.25">
      <c r="A3890" s="224">
        <v>3103100456</v>
      </c>
      <c r="B3890" s="224" t="s">
        <v>5789</v>
      </c>
      <c r="C3890" s="224" t="s">
        <v>1255</v>
      </c>
      <c r="D3890" s="224" t="s">
        <v>2327</v>
      </c>
      <c r="E3890" s="225">
        <v>0</v>
      </c>
    </row>
    <row r="3891" spans="1:5" x14ac:dyDescent="0.25">
      <c r="A3891" s="222">
        <v>3103100457</v>
      </c>
      <c r="B3891" s="222" t="s">
        <v>5790</v>
      </c>
      <c r="C3891" s="222" t="s">
        <v>1255</v>
      </c>
      <c r="D3891" s="222" t="s">
        <v>2327</v>
      </c>
      <c r="E3891" s="223">
        <v>0</v>
      </c>
    </row>
    <row r="3892" spans="1:5" x14ac:dyDescent="0.25">
      <c r="A3892" s="224">
        <v>3103100458</v>
      </c>
      <c r="B3892" s="224" t="s">
        <v>5791</v>
      </c>
      <c r="C3892" s="224" t="s">
        <v>1255</v>
      </c>
      <c r="D3892" s="224" t="s">
        <v>1226</v>
      </c>
      <c r="E3892" s="225">
        <v>0</v>
      </c>
    </row>
    <row r="3893" spans="1:5" x14ac:dyDescent="0.25">
      <c r="A3893" s="222">
        <v>3103100459</v>
      </c>
      <c r="B3893" s="222" t="s">
        <v>5792</v>
      </c>
      <c r="C3893" s="222" t="s">
        <v>1255</v>
      </c>
      <c r="D3893" s="222" t="s">
        <v>1226</v>
      </c>
      <c r="E3893" s="223">
        <v>0</v>
      </c>
    </row>
    <row r="3894" spans="1:5" x14ac:dyDescent="0.25">
      <c r="A3894" s="224">
        <v>3103100460</v>
      </c>
      <c r="B3894" s="224" t="s">
        <v>5793</v>
      </c>
      <c r="C3894" s="224" t="s">
        <v>1255</v>
      </c>
      <c r="D3894" s="224" t="s">
        <v>1226</v>
      </c>
      <c r="E3894" s="225">
        <v>0</v>
      </c>
    </row>
    <row r="3895" spans="1:5" x14ac:dyDescent="0.25">
      <c r="A3895" s="222">
        <v>3103100461</v>
      </c>
      <c r="B3895" s="222" t="s">
        <v>5794</v>
      </c>
      <c r="C3895" s="222" t="s">
        <v>1255</v>
      </c>
      <c r="D3895" s="222" t="s">
        <v>2327</v>
      </c>
      <c r="E3895" s="223">
        <v>0</v>
      </c>
    </row>
    <row r="3896" spans="1:5" x14ac:dyDescent="0.25">
      <c r="A3896" s="224">
        <v>3103100462</v>
      </c>
      <c r="B3896" s="224" t="s">
        <v>5795</v>
      </c>
      <c r="C3896" s="224" t="s">
        <v>1255</v>
      </c>
      <c r="D3896" s="224" t="s">
        <v>2327</v>
      </c>
      <c r="E3896" s="225">
        <v>0</v>
      </c>
    </row>
    <row r="3897" spans="1:5" x14ac:dyDescent="0.25">
      <c r="A3897" s="222">
        <v>3103100463</v>
      </c>
      <c r="B3897" s="222" t="s">
        <v>5796</v>
      </c>
      <c r="C3897" s="222" t="s">
        <v>1255</v>
      </c>
      <c r="D3897" s="222" t="s">
        <v>801</v>
      </c>
      <c r="E3897" s="223">
        <v>0</v>
      </c>
    </row>
    <row r="3898" spans="1:5" x14ac:dyDescent="0.25">
      <c r="A3898" s="224">
        <v>3103100464</v>
      </c>
      <c r="B3898" s="224" t="s">
        <v>6401</v>
      </c>
      <c r="C3898" s="224" t="s">
        <v>1255</v>
      </c>
      <c r="D3898" s="224" t="s">
        <v>801</v>
      </c>
      <c r="E3898" s="225">
        <v>0</v>
      </c>
    </row>
    <row r="3899" spans="1:5" x14ac:dyDescent="0.25">
      <c r="A3899" s="222">
        <v>3103100465</v>
      </c>
      <c r="B3899" s="222" t="s">
        <v>5797</v>
      </c>
      <c r="C3899" s="222" t="s">
        <v>1255</v>
      </c>
      <c r="D3899" s="222" t="s">
        <v>2327</v>
      </c>
      <c r="E3899" s="223">
        <v>0</v>
      </c>
    </row>
    <row r="3900" spans="1:5" x14ac:dyDescent="0.25">
      <c r="A3900" s="224">
        <v>3103100466</v>
      </c>
      <c r="B3900" s="224" t="s">
        <v>5798</v>
      </c>
      <c r="C3900" s="224" t="s">
        <v>1255</v>
      </c>
      <c r="D3900" s="224" t="s">
        <v>2327</v>
      </c>
      <c r="E3900" s="225">
        <v>0</v>
      </c>
    </row>
    <row r="3901" spans="1:5" x14ac:dyDescent="0.25">
      <c r="A3901" s="222">
        <v>3103100467</v>
      </c>
      <c r="B3901" s="222" t="s">
        <v>5799</v>
      </c>
      <c r="C3901" s="222" t="s">
        <v>1255</v>
      </c>
      <c r="D3901" s="222" t="s">
        <v>2327</v>
      </c>
      <c r="E3901" s="223">
        <v>0</v>
      </c>
    </row>
    <row r="3902" spans="1:5" x14ac:dyDescent="0.25">
      <c r="A3902" s="224">
        <v>3103100468</v>
      </c>
      <c r="B3902" s="224" t="s">
        <v>7613</v>
      </c>
      <c r="C3902" s="224" t="s">
        <v>1255</v>
      </c>
      <c r="D3902" s="224" t="s">
        <v>2327</v>
      </c>
      <c r="E3902" s="225">
        <v>0</v>
      </c>
    </row>
    <row r="3903" spans="1:5" x14ac:dyDescent="0.25">
      <c r="A3903" s="222">
        <v>3103100469</v>
      </c>
      <c r="B3903" s="222" t="s">
        <v>7614</v>
      </c>
      <c r="C3903" s="222" t="s">
        <v>1255</v>
      </c>
      <c r="D3903" s="222" t="s">
        <v>2327</v>
      </c>
      <c r="E3903" s="223">
        <v>0</v>
      </c>
    </row>
    <row r="3904" spans="1:5" x14ac:dyDescent="0.25">
      <c r="A3904" s="224">
        <v>3103100470</v>
      </c>
      <c r="B3904" s="224" t="s">
        <v>7615</v>
      </c>
      <c r="C3904" s="224" t="s">
        <v>1255</v>
      </c>
      <c r="D3904" s="224" t="s">
        <v>2327</v>
      </c>
      <c r="E3904" s="225">
        <v>0</v>
      </c>
    </row>
    <row r="3905" spans="1:5" x14ac:dyDescent="0.25">
      <c r="A3905" s="222">
        <v>3103100471</v>
      </c>
      <c r="B3905" s="222" t="s">
        <v>7616</v>
      </c>
      <c r="C3905" s="222" t="s">
        <v>1255</v>
      </c>
      <c r="D3905" s="222" t="s">
        <v>801</v>
      </c>
      <c r="E3905" s="223">
        <v>0</v>
      </c>
    </row>
    <row r="3906" spans="1:5" x14ac:dyDescent="0.25">
      <c r="A3906" s="224">
        <v>3103100472</v>
      </c>
      <c r="B3906" s="224" t="s">
        <v>7617</v>
      </c>
      <c r="C3906" s="224" t="s">
        <v>1255</v>
      </c>
      <c r="D3906" s="224" t="s">
        <v>801</v>
      </c>
      <c r="E3906" s="225">
        <v>0</v>
      </c>
    </row>
    <row r="3907" spans="1:5" x14ac:dyDescent="0.25">
      <c r="A3907" s="222">
        <v>3103100473</v>
      </c>
      <c r="B3907" s="222" t="s">
        <v>6402</v>
      </c>
      <c r="C3907" s="222" t="s">
        <v>1255</v>
      </c>
      <c r="D3907" s="222" t="s">
        <v>2327</v>
      </c>
      <c r="E3907" s="223">
        <v>0</v>
      </c>
    </row>
    <row r="3908" spans="1:5" x14ac:dyDescent="0.25">
      <c r="A3908" s="224">
        <v>3103100474</v>
      </c>
      <c r="B3908" s="224" t="s">
        <v>7618</v>
      </c>
      <c r="C3908" s="224" t="s">
        <v>1255</v>
      </c>
      <c r="D3908" s="224" t="s">
        <v>2327</v>
      </c>
      <c r="E3908" s="225">
        <v>0</v>
      </c>
    </row>
    <row r="3909" spans="1:5" x14ac:dyDescent="0.25">
      <c r="A3909" s="222">
        <v>3103100475</v>
      </c>
      <c r="B3909" s="222" t="s">
        <v>7619</v>
      </c>
      <c r="C3909" s="222" t="s">
        <v>1255</v>
      </c>
      <c r="D3909" s="222" t="s">
        <v>801</v>
      </c>
      <c r="E3909" s="223">
        <v>0</v>
      </c>
    </row>
    <row r="3910" spans="1:5" x14ac:dyDescent="0.25">
      <c r="A3910" s="224">
        <v>3103100476</v>
      </c>
      <c r="B3910" s="224" t="s">
        <v>7620</v>
      </c>
      <c r="C3910" s="224" t="s">
        <v>1255</v>
      </c>
      <c r="D3910" s="224" t="s">
        <v>801</v>
      </c>
      <c r="E3910" s="225">
        <v>0</v>
      </c>
    </row>
    <row r="3911" spans="1:5" x14ac:dyDescent="0.25">
      <c r="A3911" s="222">
        <v>3103100477</v>
      </c>
      <c r="B3911" s="222" t="s">
        <v>7621</v>
      </c>
      <c r="C3911" s="222" t="s">
        <v>1255</v>
      </c>
      <c r="D3911" s="222" t="s">
        <v>801</v>
      </c>
      <c r="E3911" s="223">
        <v>0</v>
      </c>
    </row>
    <row r="3912" spans="1:5" x14ac:dyDescent="0.25">
      <c r="A3912" s="224">
        <v>3103100478</v>
      </c>
      <c r="B3912" s="224" t="s">
        <v>7622</v>
      </c>
      <c r="C3912" s="224" t="s">
        <v>1255</v>
      </c>
      <c r="D3912" s="224" t="s">
        <v>801</v>
      </c>
      <c r="E3912" s="225">
        <v>0</v>
      </c>
    </row>
    <row r="3913" spans="1:5" x14ac:dyDescent="0.25">
      <c r="A3913" s="222">
        <v>3103100479</v>
      </c>
      <c r="B3913" s="222" t="s">
        <v>7623</v>
      </c>
      <c r="C3913" s="222" t="s">
        <v>1255</v>
      </c>
      <c r="D3913" s="222" t="s">
        <v>801</v>
      </c>
      <c r="E3913" s="223">
        <v>0</v>
      </c>
    </row>
    <row r="3914" spans="1:5" x14ac:dyDescent="0.25">
      <c r="A3914" s="224">
        <v>3103100480</v>
      </c>
      <c r="B3914" s="224" t="s">
        <v>6403</v>
      </c>
      <c r="C3914" s="224" t="s">
        <v>1255</v>
      </c>
      <c r="D3914" s="224" t="s">
        <v>801</v>
      </c>
      <c r="E3914" s="225">
        <v>0</v>
      </c>
    </row>
    <row r="3915" spans="1:5" x14ac:dyDescent="0.25">
      <c r="A3915" s="222">
        <v>3103100481</v>
      </c>
      <c r="B3915" s="222" t="s">
        <v>6404</v>
      </c>
      <c r="C3915" s="222" t="s">
        <v>1255</v>
      </c>
      <c r="D3915" s="222" t="s">
        <v>801</v>
      </c>
      <c r="E3915" s="223">
        <v>0</v>
      </c>
    </row>
    <row r="3916" spans="1:5" x14ac:dyDescent="0.25">
      <c r="A3916" s="224">
        <v>3103100482</v>
      </c>
      <c r="B3916" s="224" t="s">
        <v>7624</v>
      </c>
      <c r="C3916" s="224" t="s">
        <v>1255</v>
      </c>
      <c r="D3916" s="224" t="s">
        <v>2327</v>
      </c>
      <c r="E3916" s="225">
        <v>0</v>
      </c>
    </row>
    <row r="3917" spans="1:5" x14ac:dyDescent="0.25">
      <c r="A3917" s="222">
        <v>3103100483</v>
      </c>
      <c r="B3917" s="222" t="s">
        <v>6405</v>
      </c>
      <c r="C3917" s="222" t="s">
        <v>1255</v>
      </c>
      <c r="D3917" s="222" t="s">
        <v>2327</v>
      </c>
      <c r="E3917" s="223">
        <v>0</v>
      </c>
    </row>
    <row r="3918" spans="1:5" x14ac:dyDescent="0.25">
      <c r="A3918" s="224">
        <v>3103100484</v>
      </c>
      <c r="B3918" s="224" t="s">
        <v>7625</v>
      </c>
      <c r="C3918" s="224" t="s">
        <v>1255</v>
      </c>
      <c r="D3918" s="224" t="s">
        <v>801</v>
      </c>
      <c r="E3918" s="225">
        <v>0</v>
      </c>
    </row>
    <row r="3919" spans="1:5" x14ac:dyDescent="0.25">
      <c r="A3919" s="222">
        <v>3103100485</v>
      </c>
      <c r="B3919" s="222" t="s">
        <v>7626</v>
      </c>
      <c r="C3919" s="222" t="s">
        <v>1255</v>
      </c>
      <c r="D3919" s="222" t="s">
        <v>801</v>
      </c>
      <c r="E3919" s="223">
        <v>0</v>
      </c>
    </row>
    <row r="3920" spans="1:5" x14ac:dyDescent="0.25">
      <c r="A3920" s="224">
        <v>3103100486</v>
      </c>
      <c r="B3920" s="224" t="s">
        <v>7627</v>
      </c>
      <c r="C3920" s="224" t="s">
        <v>1255</v>
      </c>
      <c r="D3920" s="224" t="s">
        <v>801</v>
      </c>
      <c r="E3920" s="225">
        <v>0</v>
      </c>
    </row>
    <row r="3921" spans="1:5" x14ac:dyDescent="0.25">
      <c r="A3921" s="222">
        <v>3103100487</v>
      </c>
      <c r="B3921" s="222" t="s">
        <v>7628</v>
      </c>
      <c r="C3921" s="222" t="s">
        <v>1255</v>
      </c>
      <c r="D3921" s="222" t="s">
        <v>2327</v>
      </c>
      <c r="E3921" s="223">
        <v>0</v>
      </c>
    </row>
    <row r="3922" spans="1:5" x14ac:dyDescent="0.25">
      <c r="A3922" s="224">
        <v>3103100488</v>
      </c>
      <c r="B3922" s="224" t="s">
        <v>7629</v>
      </c>
      <c r="C3922" s="224" t="s">
        <v>1255</v>
      </c>
      <c r="D3922" s="224" t="s">
        <v>801</v>
      </c>
      <c r="E3922" s="225">
        <v>0</v>
      </c>
    </row>
    <row r="3923" spans="1:5" x14ac:dyDescent="0.25">
      <c r="A3923" s="222">
        <v>3103100489</v>
      </c>
      <c r="B3923" s="222" t="s">
        <v>7630</v>
      </c>
      <c r="C3923" s="222" t="s">
        <v>1255</v>
      </c>
      <c r="D3923" s="222" t="s">
        <v>801</v>
      </c>
      <c r="E3923" s="223">
        <v>0</v>
      </c>
    </row>
    <row r="3924" spans="1:5" x14ac:dyDescent="0.25">
      <c r="A3924" s="224">
        <v>3103100490</v>
      </c>
      <c r="B3924" s="224" t="s">
        <v>7631</v>
      </c>
      <c r="C3924" s="224" t="s">
        <v>1255</v>
      </c>
      <c r="D3924" s="224" t="s">
        <v>801</v>
      </c>
      <c r="E3924" s="225">
        <v>0</v>
      </c>
    </row>
    <row r="3925" spans="1:5" x14ac:dyDescent="0.25">
      <c r="A3925" s="222">
        <v>3103100491</v>
      </c>
      <c r="B3925" s="222" t="s">
        <v>7632</v>
      </c>
      <c r="C3925" s="222" t="s">
        <v>1255</v>
      </c>
      <c r="D3925" s="222" t="s">
        <v>801</v>
      </c>
      <c r="E3925" s="223">
        <v>0</v>
      </c>
    </row>
    <row r="3926" spans="1:5" x14ac:dyDescent="0.25">
      <c r="A3926" s="224">
        <v>3103100492</v>
      </c>
      <c r="B3926" s="224" t="s">
        <v>6406</v>
      </c>
      <c r="C3926" s="224" t="s">
        <v>1255</v>
      </c>
      <c r="D3926" s="224" t="s">
        <v>2327</v>
      </c>
      <c r="E3926" s="225">
        <v>0</v>
      </c>
    </row>
    <row r="3927" spans="1:5" x14ac:dyDescent="0.25">
      <c r="A3927" s="222">
        <v>3103100493</v>
      </c>
      <c r="B3927" s="222" t="s">
        <v>7633</v>
      </c>
      <c r="C3927" s="222" t="s">
        <v>1255</v>
      </c>
      <c r="D3927" s="222" t="s">
        <v>801</v>
      </c>
      <c r="E3927" s="223">
        <v>0</v>
      </c>
    </row>
    <row r="3928" spans="1:5" x14ac:dyDescent="0.25">
      <c r="A3928" s="224">
        <v>3103100494</v>
      </c>
      <c r="B3928" s="224" t="s">
        <v>7634</v>
      </c>
      <c r="C3928" s="224" t="s">
        <v>1255</v>
      </c>
      <c r="D3928" s="224" t="s">
        <v>801</v>
      </c>
      <c r="E3928" s="225">
        <v>0</v>
      </c>
    </row>
    <row r="3929" spans="1:5" x14ac:dyDescent="0.25">
      <c r="A3929" s="222">
        <v>3103100495</v>
      </c>
      <c r="B3929" s="222" t="s">
        <v>7635</v>
      </c>
      <c r="C3929" s="222" t="s">
        <v>1255</v>
      </c>
      <c r="D3929" s="222" t="s">
        <v>801</v>
      </c>
      <c r="E3929" s="223">
        <v>0</v>
      </c>
    </row>
    <row r="3930" spans="1:5" x14ac:dyDescent="0.25">
      <c r="A3930" s="224">
        <v>3103100496</v>
      </c>
      <c r="B3930" s="224" t="s">
        <v>7636</v>
      </c>
      <c r="C3930" s="224" t="s">
        <v>1255</v>
      </c>
      <c r="D3930" s="224" t="s">
        <v>2327</v>
      </c>
      <c r="E3930" s="225">
        <v>0</v>
      </c>
    </row>
    <row r="3931" spans="1:5" x14ac:dyDescent="0.25">
      <c r="A3931" s="222">
        <v>3103100497</v>
      </c>
      <c r="B3931" s="222" t="s">
        <v>7637</v>
      </c>
      <c r="C3931" s="222" t="s">
        <v>1255</v>
      </c>
      <c r="D3931" s="222" t="s">
        <v>801</v>
      </c>
      <c r="E3931" s="223">
        <v>0</v>
      </c>
    </row>
    <row r="3932" spans="1:5" x14ac:dyDescent="0.25">
      <c r="A3932" s="224">
        <v>3103100498</v>
      </c>
      <c r="B3932" s="224" t="s">
        <v>7638</v>
      </c>
      <c r="C3932" s="224" t="s">
        <v>1255</v>
      </c>
      <c r="D3932" s="224" t="s">
        <v>801</v>
      </c>
      <c r="E3932" s="225">
        <v>0</v>
      </c>
    </row>
    <row r="3933" spans="1:5" x14ac:dyDescent="0.25">
      <c r="A3933" s="222">
        <v>3103100499</v>
      </c>
      <c r="B3933" s="222" t="s">
        <v>7639</v>
      </c>
      <c r="C3933" s="222" t="s">
        <v>1255</v>
      </c>
      <c r="D3933" s="222" t="s">
        <v>801</v>
      </c>
      <c r="E3933" s="223">
        <v>0</v>
      </c>
    </row>
    <row r="3934" spans="1:5" x14ac:dyDescent="0.25">
      <c r="A3934" s="224">
        <v>3103100500</v>
      </c>
      <c r="B3934" s="224" t="s">
        <v>6407</v>
      </c>
      <c r="C3934" s="224" t="s">
        <v>1255</v>
      </c>
      <c r="D3934" s="224" t="s">
        <v>801</v>
      </c>
      <c r="E3934" s="225">
        <v>0</v>
      </c>
    </row>
    <row r="3935" spans="1:5" x14ac:dyDescent="0.25">
      <c r="A3935" s="222">
        <v>3103100501</v>
      </c>
      <c r="B3935" s="222" t="s">
        <v>7640</v>
      </c>
      <c r="C3935" s="222" t="s">
        <v>1255</v>
      </c>
      <c r="D3935" s="222" t="s">
        <v>801</v>
      </c>
      <c r="E3935" s="223">
        <v>0</v>
      </c>
    </row>
    <row r="3936" spans="1:5" x14ac:dyDescent="0.25">
      <c r="A3936" s="224">
        <v>3103100502</v>
      </c>
      <c r="B3936" s="224" t="s">
        <v>7641</v>
      </c>
      <c r="C3936" s="224" t="s">
        <v>1255</v>
      </c>
      <c r="D3936" s="224" t="s">
        <v>2327</v>
      </c>
      <c r="E3936" s="225">
        <v>0</v>
      </c>
    </row>
    <row r="3937" spans="1:5" x14ac:dyDescent="0.25">
      <c r="A3937" s="222">
        <v>3103100503</v>
      </c>
      <c r="B3937" s="222" t="s">
        <v>6408</v>
      </c>
      <c r="C3937" s="222" t="s">
        <v>1255</v>
      </c>
      <c r="D3937" s="222" t="s">
        <v>2327</v>
      </c>
      <c r="E3937" s="223">
        <v>0</v>
      </c>
    </row>
    <row r="3938" spans="1:5" x14ac:dyDescent="0.25">
      <c r="A3938" s="224">
        <v>3103100504</v>
      </c>
      <c r="B3938" s="224" t="s">
        <v>6409</v>
      </c>
      <c r="C3938" s="224" t="s">
        <v>1255</v>
      </c>
      <c r="D3938" s="224" t="s">
        <v>2327</v>
      </c>
      <c r="E3938" s="225">
        <v>0</v>
      </c>
    </row>
    <row r="3939" spans="1:5" x14ac:dyDescent="0.25">
      <c r="A3939" s="222">
        <v>3103100505</v>
      </c>
      <c r="B3939" s="222" t="s">
        <v>7642</v>
      </c>
      <c r="C3939" s="222" t="s">
        <v>1255</v>
      </c>
      <c r="D3939" s="222" t="s">
        <v>801</v>
      </c>
      <c r="E3939" s="223">
        <v>0</v>
      </c>
    </row>
    <row r="3940" spans="1:5" x14ac:dyDescent="0.25">
      <c r="A3940" s="224">
        <v>3103100506</v>
      </c>
      <c r="B3940" s="224" t="s">
        <v>7643</v>
      </c>
      <c r="C3940" s="224" t="s">
        <v>1255</v>
      </c>
      <c r="D3940" s="224" t="s">
        <v>801</v>
      </c>
      <c r="E3940" s="225">
        <v>0</v>
      </c>
    </row>
    <row r="3941" spans="1:5" x14ac:dyDescent="0.25">
      <c r="A3941" s="222">
        <v>3103100507</v>
      </c>
      <c r="B3941" s="222" t="s">
        <v>7644</v>
      </c>
      <c r="C3941" s="222" t="s">
        <v>1255</v>
      </c>
      <c r="D3941" s="222" t="s">
        <v>801</v>
      </c>
      <c r="E3941" s="223">
        <v>0</v>
      </c>
    </row>
    <row r="3942" spans="1:5" x14ac:dyDescent="0.25">
      <c r="A3942" s="224">
        <v>3103100508</v>
      </c>
      <c r="B3942" s="224" t="s">
        <v>7645</v>
      </c>
      <c r="C3942" s="224" t="s">
        <v>1255</v>
      </c>
      <c r="D3942" s="224" t="s">
        <v>1226</v>
      </c>
      <c r="E3942" s="225">
        <v>0</v>
      </c>
    </row>
    <row r="3943" spans="1:5" x14ac:dyDescent="0.25">
      <c r="A3943" s="222">
        <v>3103100509</v>
      </c>
      <c r="B3943" s="222" t="s">
        <v>7646</v>
      </c>
      <c r="C3943" s="222" t="s">
        <v>1255</v>
      </c>
      <c r="D3943" s="222" t="s">
        <v>801</v>
      </c>
      <c r="E3943" s="223">
        <v>0</v>
      </c>
    </row>
    <row r="3944" spans="1:5" x14ac:dyDescent="0.25">
      <c r="A3944" s="224">
        <v>3103100510</v>
      </c>
      <c r="B3944" s="224" t="s">
        <v>7647</v>
      </c>
      <c r="C3944" s="224" t="s">
        <v>1255</v>
      </c>
      <c r="D3944" s="224" t="s">
        <v>801</v>
      </c>
      <c r="E3944" s="225">
        <v>0</v>
      </c>
    </row>
    <row r="3945" spans="1:5" x14ac:dyDescent="0.25">
      <c r="A3945" s="222">
        <v>3103100511</v>
      </c>
      <c r="B3945" s="222" t="s">
        <v>7648</v>
      </c>
      <c r="C3945" s="222" t="s">
        <v>1255</v>
      </c>
      <c r="D3945" s="222" t="s">
        <v>2599</v>
      </c>
      <c r="E3945" s="223">
        <v>0</v>
      </c>
    </row>
    <row r="3946" spans="1:5" x14ac:dyDescent="0.25">
      <c r="A3946" s="224">
        <v>3103100512</v>
      </c>
      <c r="B3946" s="224" t="s">
        <v>7649</v>
      </c>
      <c r="C3946" s="224" t="s">
        <v>1255</v>
      </c>
      <c r="D3946" s="224" t="s">
        <v>801</v>
      </c>
      <c r="E3946" s="225">
        <v>0</v>
      </c>
    </row>
    <row r="3947" spans="1:5" x14ac:dyDescent="0.25">
      <c r="A3947" s="222">
        <v>3103100513</v>
      </c>
      <c r="B3947" s="222" t="s">
        <v>7650</v>
      </c>
      <c r="C3947" s="222" t="s">
        <v>1255</v>
      </c>
      <c r="D3947" s="222" t="s">
        <v>2327</v>
      </c>
      <c r="E3947" s="223">
        <v>0</v>
      </c>
    </row>
    <row r="3948" spans="1:5" x14ac:dyDescent="0.25">
      <c r="A3948" s="224">
        <v>3103100514</v>
      </c>
      <c r="B3948" s="224" t="s">
        <v>7651</v>
      </c>
      <c r="C3948" s="224" t="s">
        <v>1255</v>
      </c>
      <c r="D3948" s="224" t="s">
        <v>2327</v>
      </c>
      <c r="E3948" s="225">
        <v>0</v>
      </c>
    </row>
    <row r="3949" spans="1:5" x14ac:dyDescent="0.25">
      <c r="A3949" s="222">
        <v>3103100515</v>
      </c>
      <c r="B3949" s="222" t="s">
        <v>7652</v>
      </c>
      <c r="C3949" s="222" t="s">
        <v>1255</v>
      </c>
      <c r="D3949" s="222" t="s">
        <v>2327</v>
      </c>
      <c r="E3949" s="223">
        <v>0</v>
      </c>
    </row>
    <row r="3950" spans="1:5" x14ac:dyDescent="0.25">
      <c r="A3950" s="224">
        <v>3103100516</v>
      </c>
      <c r="B3950" s="224" t="s">
        <v>7653</v>
      </c>
      <c r="C3950" s="224" t="s">
        <v>1255</v>
      </c>
      <c r="D3950" s="224" t="s">
        <v>2327</v>
      </c>
      <c r="E3950" s="225">
        <v>0</v>
      </c>
    </row>
    <row r="3951" spans="1:5" x14ac:dyDescent="0.25">
      <c r="A3951" s="222">
        <v>3103100517</v>
      </c>
      <c r="B3951" s="222" t="s">
        <v>7359</v>
      </c>
      <c r="C3951" s="222" t="s">
        <v>1255</v>
      </c>
      <c r="D3951" s="222" t="s">
        <v>801</v>
      </c>
      <c r="E3951" s="223">
        <v>0</v>
      </c>
    </row>
    <row r="3952" spans="1:5" x14ac:dyDescent="0.25">
      <c r="A3952" s="224">
        <v>3103100518</v>
      </c>
      <c r="B3952" s="224" t="s">
        <v>7654</v>
      </c>
      <c r="C3952" s="224" t="s">
        <v>1255</v>
      </c>
      <c r="D3952" s="224" t="s">
        <v>2599</v>
      </c>
      <c r="E3952" s="225">
        <v>0</v>
      </c>
    </row>
    <row r="3953" spans="1:5" x14ac:dyDescent="0.25">
      <c r="A3953" s="222">
        <v>3103100519</v>
      </c>
      <c r="B3953" s="222" t="s">
        <v>7655</v>
      </c>
      <c r="C3953" s="222" t="s">
        <v>1255</v>
      </c>
      <c r="D3953" s="222" t="s">
        <v>2327</v>
      </c>
      <c r="E3953" s="223">
        <v>0</v>
      </c>
    </row>
    <row r="3954" spans="1:5" x14ac:dyDescent="0.25">
      <c r="A3954" s="224">
        <v>3103100520</v>
      </c>
      <c r="B3954" s="224" t="s">
        <v>7656</v>
      </c>
      <c r="C3954" s="224" t="s">
        <v>1255</v>
      </c>
      <c r="D3954" s="224" t="s">
        <v>2327</v>
      </c>
      <c r="E3954" s="225">
        <v>0</v>
      </c>
    </row>
    <row r="3955" spans="1:5" x14ac:dyDescent="0.25">
      <c r="A3955" s="222">
        <v>3103100521</v>
      </c>
      <c r="B3955" s="222" t="s">
        <v>7657</v>
      </c>
      <c r="C3955" s="222" t="s">
        <v>1255</v>
      </c>
      <c r="D3955" s="222" t="s">
        <v>801</v>
      </c>
      <c r="E3955" s="223">
        <v>0</v>
      </c>
    </row>
    <row r="3956" spans="1:5" x14ac:dyDescent="0.25">
      <c r="A3956" s="224">
        <v>3103100522</v>
      </c>
      <c r="B3956" s="224" t="s">
        <v>7658</v>
      </c>
      <c r="C3956" s="224" t="s">
        <v>1255</v>
      </c>
      <c r="D3956" s="224" t="s">
        <v>801</v>
      </c>
      <c r="E3956" s="225">
        <v>0</v>
      </c>
    </row>
    <row r="3957" spans="1:5" x14ac:dyDescent="0.25">
      <c r="A3957" s="222">
        <v>3103100523</v>
      </c>
      <c r="B3957" s="222" t="s">
        <v>7659</v>
      </c>
      <c r="C3957" s="222" t="s">
        <v>1255</v>
      </c>
      <c r="D3957" s="222" t="s">
        <v>801</v>
      </c>
      <c r="E3957" s="223">
        <v>0</v>
      </c>
    </row>
    <row r="3958" spans="1:5" x14ac:dyDescent="0.25">
      <c r="A3958" s="224">
        <v>3103100524</v>
      </c>
      <c r="B3958" s="224" t="s">
        <v>7660</v>
      </c>
      <c r="C3958" s="224" t="s">
        <v>1255</v>
      </c>
      <c r="D3958" s="224" t="s">
        <v>801</v>
      </c>
      <c r="E3958" s="225">
        <v>0</v>
      </c>
    </row>
    <row r="3959" spans="1:5" x14ac:dyDescent="0.25">
      <c r="A3959" s="222">
        <v>3103100525</v>
      </c>
      <c r="B3959" s="222" t="s">
        <v>6410</v>
      </c>
      <c r="C3959" s="222" t="s">
        <v>1255</v>
      </c>
      <c r="D3959" s="222" t="s">
        <v>801</v>
      </c>
      <c r="E3959" s="223">
        <v>0</v>
      </c>
    </row>
    <row r="3960" spans="1:5" x14ac:dyDescent="0.25">
      <c r="A3960" s="224">
        <v>3103100526</v>
      </c>
      <c r="B3960" s="224" t="s">
        <v>7661</v>
      </c>
      <c r="C3960" s="224" t="s">
        <v>1255</v>
      </c>
      <c r="D3960" s="224" t="s">
        <v>2327</v>
      </c>
      <c r="E3960" s="225">
        <v>0</v>
      </c>
    </row>
    <row r="3961" spans="1:5" x14ac:dyDescent="0.25">
      <c r="A3961" s="222">
        <v>3103100527</v>
      </c>
      <c r="B3961" s="222" t="s">
        <v>6411</v>
      </c>
      <c r="C3961" s="222" t="s">
        <v>1255</v>
      </c>
      <c r="D3961" s="222" t="s">
        <v>801</v>
      </c>
      <c r="E3961" s="223">
        <v>0</v>
      </c>
    </row>
    <row r="3962" spans="1:5" x14ac:dyDescent="0.25">
      <c r="A3962" s="224">
        <v>3103100528</v>
      </c>
      <c r="B3962" s="224" t="s">
        <v>7662</v>
      </c>
      <c r="C3962" s="224" t="s">
        <v>1255</v>
      </c>
      <c r="D3962" s="224" t="s">
        <v>801</v>
      </c>
      <c r="E3962" s="225">
        <v>0</v>
      </c>
    </row>
    <row r="3963" spans="1:5" x14ac:dyDescent="0.25">
      <c r="A3963" s="222">
        <v>3103100529</v>
      </c>
      <c r="B3963" s="222" t="s">
        <v>6412</v>
      </c>
      <c r="C3963" s="222" t="s">
        <v>1255</v>
      </c>
      <c r="D3963" s="222" t="s">
        <v>2327</v>
      </c>
      <c r="E3963" s="223">
        <v>0</v>
      </c>
    </row>
    <row r="3964" spans="1:5" x14ac:dyDescent="0.25">
      <c r="A3964" s="224">
        <v>3103100530</v>
      </c>
      <c r="B3964" s="224" t="s">
        <v>6413</v>
      </c>
      <c r="C3964" s="224" t="s">
        <v>1255</v>
      </c>
      <c r="D3964" s="224" t="s">
        <v>801</v>
      </c>
      <c r="E3964" s="225">
        <v>0</v>
      </c>
    </row>
    <row r="3965" spans="1:5" x14ac:dyDescent="0.25">
      <c r="A3965" s="222">
        <v>3103100531</v>
      </c>
      <c r="B3965" s="222" t="s">
        <v>6414</v>
      </c>
      <c r="C3965" s="222" t="s">
        <v>1255</v>
      </c>
      <c r="D3965" s="222" t="s">
        <v>801</v>
      </c>
      <c r="E3965" s="223">
        <v>0</v>
      </c>
    </row>
    <row r="3966" spans="1:5" x14ac:dyDescent="0.25">
      <c r="A3966" s="224">
        <v>3103100532</v>
      </c>
      <c r="B3966" s="224" t="s">
        <v>6415</v>
      </c>
      <c r="C3966" s="224" t="s">
        <v>1255</v>
      </c>
      <c r="D3966" s="224" t="s">
        <v>801</v>
      </c>
      <c r="E3966" s="225">
        <v>0</v>
      </c>
    </row>
    <row r="3967" spans="1:5" x14ac:dyDescent="0.25">
      <c r="A3967" s="222">
        <v>3103100533</v>
      </c>
      <c r="B3967" s="222" t="s">
        <v>6416</v>
      </c>
      <c r="C3967" s="222" t="s">
        <v>1255</v>
      </c>
      <c r="D3967" s="222" t="s">
        <v>801</v>
      </c>
      <c r="E3967" s="223">
        <v>0</v>
      </c>
    </row>
    <row r="3968" spans="1:5" x14ac:dyDescent="0.25">
      <c r="A3968" s="224">
        <v>3103100534</v>
      </c>
      <c r="B3968" s="224" t="s">
        <v>7663</v>
      </c>
      <c r="C3968" s="224" t="s">
        <v>1255</v>
      </c>
      <c r="D3968" s="224" t="s">
        <v>2327</v>
      </c>
      <c r="E3968" s="225">
        <v>0</v>
      </c>
    </row>
    <row r="3969" spans="1:5" x14ac:dyDescent="0.25">
      <c r="A3969" s="222">
        <v>3103100535</v>
      </c>
      <c r="B3969" s="222" t="s">
        <v>7664</v>
      </c>
      <c r="C3969" s="222" t="s">
        <v>1255</v>
      </c>
      <c r="D3969" s="222" t="s">
        <v>801</v>
      </c>
      <c r="E3969" s="223">
        <v>0</v>
      </c>
    </row>
    <row r="3970" spans="1:5" x14ac:dyDescent="0.25">
      <c r="A3970" s="224">
        <v>3103100536</v>
      </c>
      <c r="B3970" s="224" t="s">
        <v>7665</v>
      </c>
      <c r="C3970" s="224" t="s">
        <v>1255</v>
      </c>
      <c r="D3970" s="224" t="s">
        <v>801</v>
      </c>
      <c r="E3970" s="225">
        <v>0</v>
      </c>
    </row>
    <row r="3971" spans="1:5" x14ac:dyDescent="0.25">
      <c r="A3971" s="222">
        <v>3103100537</v>
      </c>
      <c r="B3971" s="222" t="s">
        <v>7211</v>
      </c>
      <c r="C3971" s="222" t="s">
        <v>1255</v>
      </c>
      <c r="D3971" s="222" t="s">
        <v>2327</v>
      </c>
      <c r="E3971" s="223">
        <v>0</v>
      </c>
    </row>
    <row r="3972" spans="1:5" x14ac:dyDescent="0.25">
      <c r="A3972" s="224">
        <v>3103100538</v>
      </c>
      <c r="B3972" s="224" t="s">
        <v>7666</v>
      </c>
      <c r="C3972" s="224" t="s">
        <v>1255</v>
      </c>
      <c r="D3972" s="224" t="s">
        <v>2327</v>
      </c>
      <c r="E3972" s="225">
        <v>0</v>
      </c>
    </row>
    <row r="3973" spans="1:5" x14ac:dyDescent="0.25">
      <c r="A3973" s="222">
        <v>3103100539</v>
      </c>
      <c r="B3973" s="222" t="s">
        <v>7667</v>
      </c>
      <c r="C3973" s="222" t="s">
        <v>1255</v>
      </c>
      <c r="D3973" s="222" t="s">
        <v>801</v>
      </c>
      <c r="E3973" s="223">
        <v>0</v>
      </c>
    </row>
    <row r="3974" spans="1:5" x14ac:dyDescent="0.25">
      <c r="A3974" s="224">
        <v>3103100540</v>
      </c>
      <c r="B3974" s="224" t="s">
        <v>7668</v>
      </c>
      <c r="C3974" s="224" t="s">
        <v>1255</v>
      </c>
      <c r="D3974" s="224" t="s">
        <v>801</v>
      </c>
      <c r="E3974" s="225">
        <v>0</v>
      </c>
    </row>
    <row r="3975" spans="1:5" x14ac:dyDescent="0.25">
      <c r="A3975" s="222">
        <v>3103100541</v>
      </c>
      <c r="B3975" s="222" t="s">
        <v>7669</v>
      </c>
      <c r="C3975" s="222" t="s">
        <v>1255</v>
      </c>
      <c r="D3975" s="222" t="s">
        <v>801</v>
      </c>
      <c r="E3975" s="223">
        <v>0</v>
      </c>
    </row>
    <row r="3976" spans="1:5" x14ac:dyDescent="0.25">
      <c r="A3976" s="224">
        <v>3103100542</v>
      </c>
      <c r="B3976" s="224" t="s">
        <v>7670</v>
      </c>
      <c r="C3976" s="224" t="s">
        <v>1255</v>
      </c>
      <c r="D3976" s="224" t="s">
        <v>801</v>
      </c>
      <c r="E3976" s="225">
        <v>0</v>
      </c>
    </row>
    <row r="3977" spans="1:5" x14ac:dyDescent="0.25">
      <c r="A3977" s="222">
        <v>3103100543</v>
      </c>
      <c r="B3977" s="222" t="s">
        <v>7671</v>
      </c>
      <c r="C3977" s="222" t="s">
        <v>1255</v>
      </c>
      <c r="D3977" s="222" t="s">
        <v>801</v>
      </c>
      <c r="E3977" s="223">
        <v>0</v>
      </c>
    </row>
    <row r="3978" spans="1:5" x14ac:dyDescent="0.25">
      <c r="A3978" s="224">
        <v>3103100544</v>
      </c>
      <c r="B3978" s="224" t="s">
        <v>7672</v>
      </c>
      <c r="C3978" s="224" t="s">
        <v>1255</v>
      </c>
      <c r="D3978" s="224" t="s">
        <v>2327</v>
      </c>
      <c r="E3978" s="225">
        <v>0</v>
      </c>
    </row>
    <row r="3979" spans="1:5" x14ac:dyDescent="0.25">
      <c r="A3979" s="222">
        <v>3103100545</v>
      </c>
      <c r="B3979" s="222" t="s">
        <v>7673</v>
      </c>
      <c r="C3979" s="222" t="s">
        <v>1255</v>
      </c>
      <c r="D3979" s="222" t="s">
        <v>2327</v>
      </c>
      <c r="E3979" s="223">
        <v>0</v>
      </c>
    </row>
    <row r="3980" spans="1:5" x14ac:dyDescent="0.25">
      <c r="A3980" s="224">
        <v>3103100546</v>
      </c>
      <c r="B3980" s="224" t="s">
        <v>7674</v>
      </c>
      <c r="C3980" s="224" t="s">
        <v>1255</v>
      </c>
      <c r="D3980" s="224" t="s">
        <v>2327</v>
      </c>
      <c r="E3980" s="225">
        <v>0</v>
      </c>
    </row>
    <row r="3981" spans="1:5" x14ac:dyDescent="0.25">
      <c r="A3981" s="222">
        <v>3103100547</v>
      </c>
      <c r="B3981" s="222" t="s">
        <v>7675</v>
      </c>
      <c r="C3981" s="222" t="s">
        <v>1255</v>
      </c>
      <c r="D3981" s="222" t="s">
        <v>801</v>
      </c>
      <c r="E3981" s="223">
        <v>0</v>
      </c>
    </row>
    <row r="3982" spans="1:5" x14ac:dyDescent="0.25">
      <c r="A3982" s="224">
        <v>3103100548</v>
      </c>
      <c r="B3982" s="224" t="s">
        <v>7676</v>
      </c>
      <c r="C3982" s="224" t="s">
        <v>1255</v>
      </c>
      <c r="D3982" s="224" t="s">
        <v>801</v>
      </c>
      <c r="E3982" s="225">
        <v>0</v>
      </c>
    </row>
    <row r="3983" spans="1:5" x14ac:dyDescent="0.25">
      <c r="A3983" s="222">
        <v>3103100549</v>
      </c>
      <c r="B3983" s="222" t="s">
        <v>7677</v>
      </c>
      <c r="C3983" s="222" t="s">
        <v>1255</v>
      </c>
      <c r="D3983" s="222" t="s">
        <v>2327</v>
      </c>
      <c r="E3983" s="223">
        <v>0</v>
      </c>
    </row>
    <row r="3984" spans="1:5" x14ac:dyDescent="0.25">
      <c r="A3984" s="224">
        <v>3103100550</v>
      </c>
      <c r="B3984" s="224" t="s">
        <v>7678</v>
      </c>
      <c r="C3984" s="224" t="s">
        <v>1255</v>
      </c>
      <c r="D3984" s="224" t="s">
        <v>2327</v>
      </c>
      <c r="E3984" s="225">
        <v>0</v>
      </c>
    </row>
    <row r="3985" spans="1:5" x14ac:dyDescent="0.25">
      <c r="A3985" s="222">
        <v>3103100551</v>
      </c>
      <c r="B3985" s="222" t="s">
        <v>7679</v>
      </c>
      <c r="C3985" s="222" t="s">
        <v>1255</v>
      </c>
      <c r="D3985" s="222" t="s">
        <v>2327</v>
      </c>
      <c r="E3985" s="223">
        <v>0</v>
      </c>
    </row>
    <row r="3986" spans="1:5" x14ac:dyDescent="0.25">
      <c r="A3986" s="224">
        <v>3103100552</v>
      </c>
      <c r="B3986" s="224" t="s">
        <v>7680</v>
      </c>
      <c r="C3986" s="224" t="s">
        <v>1255</v>
      </c>
      <c r="D3986" s="224" t="s">
        <v>2327</v>
      </c>
      <c r="E3986" s="225">
        <v>0</v>
      </c>
    </row>
    <row r="3987" spans="1:5" x14ac:dyDescent="0.25">
      <c r="A3987" s="222">
        <v>3103100553</v>
      </c>
      <c r="B3987" s="222" t="s">
        <v>7681</v>
      </c>
      <c r="C3987" s="222" t="s">
        <v>1255</v>
      </c>
      <c r="D3987" s="222" t="s">
        <v>2327</v>
      </c>
      <c r="E3987" s="223">
        <v>0</v>
      </c>
    </row>
    <row r="3988" spans="1:5" x14ac:dyDescent="0.25">
      <c r="A3988" s="224">
        <v>3103100554</v>
      </c>
      <c r="B3988" s="224" t="s">
        <v>7682</v>
      </c>
      <c r="C3988" s="224" t="s">
        <v>1255</v>
      </c>
      <c r="D3988" s="224" t="s">
        <v>801</v>
      </c>
      <c r="E3988" s="225">
        <v>0</v>
      </c>
    </row>
    <row r="3989" spans="1:5" x14ac:dyDescent="0.25">
      <c r="A3989" s="222">
        <v>3103100555</v>
      </c>
      <c r="B3989" s="222" t="s">
        <v>10234</v>
      </c>
      <c r="C3989" s="222" t="s">
        <v>1255</v>
      </c>
      <c r="D3989" s="222" t="s">
        <v>2327</v>
      </c>
      <c r="E3989" s="223">
        <v>0</v>
      </c>
    </row>
    <row r="3990" spans="1:5" x14ac:dyDescent="0.25">
      <c r="A3990" s="224">
        <v>3103100556</v>
      </c>
      <c r="B3990" s="224" t="s">
        <v>7683</v>
      </c>
      <c r="C3990" s="224" t="s">
        <v>1255</v>
      </c>
      <c r="D3990" s="224" t="s">
        <v>2327</v>
      </c>
      <c r="E3990" s="225">
        <v>0</v>
      </c>
    </row>
    <row r="3991" spans="1:5" x14ac:dyDescent="0.25">
      <c r="A3991" s="222">
        <v>3103100557</v>
      </c>
      <c r="B3991" s="222" t="s">
        <v>7684</v>
      </c>
      <c r="C3991" s="222" t="s">
        <v>1255</v>
      </c>
      <c r="D3991" s="222" t="s">
        <v>2327</v>
      </c>
      <c r="E3991" s="223">
        <v>0</v>
      </c>
    </row>
    <row r="3992" spans="1:5" x14ac:dyDescent="0.25">
      <c r="A3992" s="224">
        <v>3103100558</v>
      </c>
      <c r="B3992" s="224" t="s">
        <v>7685</v>
      </c>
      <c r="C3992" s="224" t="s">
        <v>1255</v>
      </c>
      <c r="D3992" s="224" t="s">
        <v>2327</v>
      </c>
      <c r="E3992" s="225">
        <v>0</v>
      </c>
    </row>
    <row r="3993" spans="1:5" x14ac:dyDescent="0.25">
      <c r="A3993" s="222">
        <v>3103100559</v>
      </c>
      <c r="B3993" s="222" t="s">
        <v>7686</v>
      </c>
      <c r="C3993" s="222" t="s">
        <v>1255</v>
      </c>
      <c r="D3993" s="222" t="s">
        <v>2327</v>
      </c>
      <c r="E3993" s="223">
        <v>0</v>
      </c>
    </row>
    <row r="3994" spans="1:5" x14ac:dyDescent="0.25">
      <c r="A3994" s="224">
        <v>3103100560</v>
      </c>
      <c r="B3994" s="224" t="s">
        <v>7152</v>
      </c>
      <c r="C3994" s="224" t="s">
        <v>1255</v>
      </c>
      <c r="D3994" s="224" t="s">
        <v>801</v>
      </c>
      <c r="E3994" s="225">
        <v>0</v>
      </c>
    </row>
    <row r="3995" spans="1:5" x14ac:dyDescent="0.25">
      <c r="A3995" s="222">
        <v>3103100561</v>
      </c>
      <c r="B3995" s="222" t="s">
        <v>7360</v>
      </c>
      <c r="C3995" s="222" t="s">
        <v>1255</v>
      </c>
      <c r="D3995" s="222" t="s">
        <v>801</v>
      </c>
      <c r="E3995" s="223">
        <v>0</v>
      </c>
    </row>
    <row r="3996" spans="1:5" x14ac:dyDescent="0.25">
      <c r="A3996" s="224">
        <v>3103100562</v>
      </c>
      <c r="B3996" s="224" t="s">
        <v>7687</v>
      </c>
      <c r="C3996" s="224" t="s">
        <v>1255</v>
      </c>
      <c r="D3996" s="224" t="s">
        <v>801</v>
      </c>
      <c r="E3996" s="225">
        <v>0</v>
      </c>
    </row>
    <row r="3997" spans="1:5" x14ac:dyDescent="0.25">
      <c r="A3997" s="222">
        <v>3103100563</v>
      </c>
      <c r="B3997" s="222" t="s">
        <v>7688</v>
      </c>
      <c r="C3997" s="222" t="s">
        <v>1255</v>
      </c>
      <c r="D3997" s="222" t="s">
        <v>2327</v>
      </c>
      <c r="E3997" s="223">
        <v>0</v>
      </c>
    </row>
    <row r="3998" spans="1:5" x14ac:dyDescent="0.25">
      <c r="A3998" s="224">
        <v>3103100564</v>
      </c>
      <c r="B3998" s="224" t="s">
        <v>7212</v>
      </c>
      <c r="C3998" s="224" t="s">
        <v>1255</v>
      </c>
      <c r="D3998" s="224" t="s">
        <v>2333</v>
      </c>
      <c r="E3998" s="225">
        <v>0</v>
      </c>
    </row>
    <row r="3999" spans="1:5" x14ac:dyDescent="0.25">
      <c r="A3999" s="222">
        <v>3103100565</v>
      </c>
      <c r="B3999" s="222" t="s">
        <v>7689</v>
      </c>
      <c r="C3999" s="222" t="s">
        <v>1255</v>
      </c>
      <c r="D3999" s="222" t="s">
        <v>2327</v>
      </c>
      <c r="E3999" s="223">
        <v>0</v>
      </c>
    </row>
    <row r="4000" spans="1:5" x14ac:dyDescent="0.25">
      <c r="A4000" s="224">
        <v>3103100566</v>
      </c>
      <c r="B4000" s="224" t="s">
        <v>7690</v>
      </c>
      <c r="C4000" s="224" t="s">
        <v>1255</v>
      </c>
      <c r="D4000" s="224" t="s">
        <v>2327</v>
      </c>
      <c r="E4000" s="225">
        <v>0</v>
      </c>
    </row>
    <row r="4001" spans="1:5" x14ac:dyDescent="0.25">
      <c r="A4001" s="222">
        <v>3103100567</v>
      </c>
      <c r="B4001" s="222" t="s">
        <v>7691</v>
      </c>
      <c r="C4001" s="222" t="s">
        <v>1255</v>
      </c>
      <c r="D4001" s="222" t="s">
        <v>2327</v>
      </c>
      <c r="E4001" s="223">
        <v>0</v>
      </c>
    </row>
    <row r="4002" spans="1:5" x14ac:dyDescent="0.25">
      <c r="A4002" s="224">
        <v>3103100568</v>
      </c>
      <c r="B4002" s="224" t="s">
        <v>7692</v>
      </c>
      <c r="C4002" s="224" t="s">
        <v>1255</v>
      </c>
      <c r="D4002" s="224" t="s">
        <v>2327</v>
      </c>
      <c r="E4002" s="225">
        <v>0</v>
      </c>
    </row>
    <row r="4003" spans="1:5" x14ac:dyDescent="0.25">
      <c r="A4003" s="222">
        <v>3103100569</v>
      </c>
      <c r="B4003" s="222" t="s">
        <v>7693</v>
      </c>
      <c r="C4003" s="222" t="s">
        <v>1255</v>
      </c>
      <c r="D4003" s="222" t="s">
        <v>2327</v>
      </c>
      <c r="E4003" s="223">
        <v>0</v>
      </c>
    </row>
    <row r="4004" spans="1:5" x14ac:dyDescent="0.25">
      <c r="A4004" s="224">
        <v>3103100570</v>
      </c>
      <c r="B4004" s="224" t="s">
        <v>7694</v>
      </c>
      <c r="C4004" s="224" t="s">
        <v>1255</v>
      </c>
      <c r="D4004" s="224" t="s">
        <v>801</v>
      </c>
      <c r="E4004" s="225">
        <v>0</v>
      </c>
    </row>
    <row r="4005" spans="1:5" x14ac:dyDescent="0.25">
      <c r="A4005" s="222">
        <v>3103100571</v>
      </c>
      <c r="B4005" s="222" t="s">
        <v>7695</v>
      </c>
      <c r="C4005" s="222" t="s">
        <v>1255</v>
      </c>
      <c r="D4005" s="222" t="s">
        <v>801</v>
      </c>
      <c r="E4005" s="223">
        <v>0</v>
      </c>
    </row>
    <row r="4006" spans="1:5" x14ac:dyDescent="0.25">
      <c r="A4006" s="224">
        <v>3103100572</v>
      </c>
      <c r="B4006" s="224" t="s">
        <v>7696</v>
      </c>
      <c r="C4006" s="224" t="s">
        <v>1255</v>
      </c>
      <c r="D4006" s="224" t="s">
        <v>801</v>
      </c>
      <c r="E4006" s="225">
        <v>0</v>
      </c>
    </row>
    <row r="4007" spans="1:5" x14ac:dyDescent="0.25">
      <c r="A4007" s="222">
        <v>3103100573</v>
      </c>
      <c r="B4007" s="222" t="s">
        <v>7697</v>
      </c>
      <c r="C4007" s="222" t="s">
        <v>1255</v>
      </c>
      <c r="D4007" s="222" t="s">
        <v>801</v>
      </c>
      <c r="E4007" s="223">
        <v>0</v>
      </c>
    </row>
    <row r="4008" spans="1:5" x14ac:dyDescent="0.25">
      <c r="A4008" s="224">
        <v>3103100574</v>
      </c>
      <c r="B4008" s="224" t="s">
        <v>7698</v>
      </c>
      <c r="C4008" s="224" t="s">
        <v>1255</v>
      </c>
      <c r="D4008" s="224" t="s">
        <v>801</v>
      </c>
      <c r="E4008" s="225">
        <v>0</v>
      </c>
    </row>
    <row r="4009" spans="1:5" x14ac:dyDescent="0.25">
      <c r="A4009" s="222">
        <v>3103100575</v>
      </c>
      <c r="B4009" s="222" t="s">
        <v>7699</v>
      </c>
      <c r="C4009" s="222" t="s">
        <v>1255</v>
      </c>
      <c r="D4009" s="222" t="s">
        <v>801</v>
      </c>
      <c r="E4009" s="223">
        <v>0</v>
      </c>
    </row>
    <row r="4010" spans="1:5" x14ac:dyDescent="0.25">
      <c r="A4010" s="224">
        <v>3103100576</v>
      </c>
      <c r="B4010" s="224" t="s">
        <v>7700</v>
      </c>
      <c r="C4010" s="224" t="s">
        <v>1255</v>
      </c>
      <c r="D4010" s="224" t="s">
        <v>801</v>
      </c>
      <c r="E4010" s="225">
        <v>0</v>
      </c>
    </row>
    <row r="4011" spans="1:5" x14ac:dyDescent="0.25">
      <c r="A4011" s="222">
        <v>3103100577</v>
      </c>
      <c r="B4011" s="222" t="s">
        <v>7701</v>
      </c>
      <c r="C4011" s="222" t="s">
        <v>1255</v>
      </c>
      <c r="D4011" s="222" t="s">
        <v>801</v>
      </c>
      <c r="E4011" s="223">
        <v>0</v>
      </c>
    </row>
    <row r="4012" spans="1:5" x14ac:dyDescent="0.25">
      <c r="A4012" s="224">
        <v>3103100578</v>
      </c>
      <c r="B4012" s="224" t="s">
        <v>7702</v>
      </c>
      <c r="C4012" s="224" t="s">
        <v>1255</v>
      </c>
      <c r="D4012" s="224" t="s">
        <v>801</v>
      </c>
      <c r="E4012" s="225">
        <v>0</v>
      </c>
    </row>
    <row r="4013" spans="1:5" x14ac:dyDescent="0.25">
      <c r="A4013" s="222">
        <v>3103100579</v>
      </c>
      <c r="B4013" s="222" t="s">
        <v>7703</v>
      </c>
      <c r="C4013" s="222" t="s">
        <v>1255</v>
      </c>
      <c r="D4013" s="222" t="s">
        <v>801</v>
      </c>
      <c r="E4013" s="223">
        <v>0</v>
      </c>
    </row>
    <row r="4014" spans="1:5" x14ac:dyDescent="0.25">
      <c r="A4014" s="224">
        <v>3103100580</v>
      </c>
      <c r="B4014" s="224" t="s">
        <v>7213</v>
      </c>
      <c r="C4014" s="224" t="s">
        <v>1255</v>
      </c>
      <c r="D4014" s="224" t="s">
        <v>2327</v>
      </c>
      <c r="E4014" s="225">
        <v>0</v>
      </c>
    </row>
    <row r="4015" spans="1:5" x14ac:dyDescent="0.25">
      <c r="A4015" s="222">
        <v>3103100581</v>
      </c>
      <c r="B4015" s="222" t="s">
        <v>7214</v>
      </c>
      <c r="C4015" s="222" t="s">
        <v>1255</v>
      </c>
      <c r="D4015" s="222" t="s">
        <v>2327</v>
      </c>
      <c r="E4015" s="223">
        <v>0</v>
      </c>
    </row>
    <row r="4016" spans="1:5" x14ac:dyDescent="0.25">
      <c r="A4016" s="224">
        <v>3103100582</v>
      </c>
      <c r="B4016" s="224" t="s">
        <v>7704</v>
      </c>
      <c r="C4016" s="224" t="s">
        <v>1255</v>
      </c>
      <c r="D4016" s="224" t="s">
        <v>801</v>
      </c>
      <c r="E4016" s="225">
        <v>0</v>
      </c>
    </row>
    <row r="4017" spans="1:5" x14ac:dyDescent="0.25">
      <c r="A4017" s="222">
        <v>3103100583</v>
      </c>
      <c r="B4017" s="222" t="s">
        <v>8580</v>
      </c>
      <c r="C4017" s="222" t="s">
        <v>1255</v>
      </c>
      <c r="D4017" s="222" t="s">
        <v>2327</v>
      </c>
      <c r="E4017" s="223">
        <v>0</v>
      </c>
    </row>
    <row r="4018" spans="1:5" x14ac:dyDescent="0.25">
      <c r="A4018" s="224">
        <v>3103100584</v>
      </c>
      <c r="B4018" s="224" t="s">
        <v>8581</v>
      </c>
      <c r="C4018" s="224" t="s">
        <v>1255</v>
      </c>
      <c r="D4018" s="224" t="s">
        <v>801</v>
      </c>
      <c r="E4018" s="225">
        <v>0</v>
      </c>
    </row>
    <row r="4019" spans="1:5" x14ac:dyDescent="0.25">
      <c r="A4019" s="222">
        <v>3103100585</v>
      </c>
      <c r="B4019" s="222" t="s">
        <v>7361</v>
      </c>
      <c r="C4019" s="222" t="s">
        <v>1255</v>
      </c>
      <c r="D4019" s="222" t="s">
        <v>2327</v>
      </c>
      <c r="E4019" s="223">
        <v>0</v>
      </c>
    </row>
    <row r="4020" spans="1:5" x14ac:dyDescent="0.25">
      <c r="A4020" s="224">
        <v>3103100586</v>
      </c>
      <c r="B4020" s="224" t="s">
        <v>7361</v>
      </c>
      <c r="C4020" s="224" t="s">
        <v>1255</v>
      </c>
      <c r="D4020" s="224" t="s">
        <v>2327</v>
      </c>
      <c r="E4020" s="225">
        <v>0</v>
      </c>
    </row>
    <row r="4021" spans="1:5" x14ac:dyDescent="0.25">
      <c r="A4021" s="222">
        <v>3103100587</v>
      </c>
      <c r="B4021" s="222" t="s">
        <v>8582</v>
      </c>
      <c r="C4021" s="222" t="s">
        <v>1255</v>
      </c>
      <c r="D4021" s="222" t="s">
        <v>801</v>
      </c>
      <c r="E4021" s="223">
        <v>0</v>
      </c>
    </row>
    <row r="4022" spans="1:5" x14ac:dyDescent="0.25">
      <c r="A4022" s="224">
        <v>3103100588</v>
      </c>
      <c r="B4022" s="224" t="s">
        <v>8583</v>
      </c>
      <c r="C4022" s="224" t="s">
        <v>1255</v>
      </c>
      <c r="D4022" s="224" t="s">
        <v>801</v>
      </c>
      <c r="E4022" s="225">
        <v>0</v>
      </c>
    </row>
    <row r="4023" spans="1:5" x14ac:dyDescent="0.25">
      <c r="A4023" s="222">
        <v>3103100589</v>
      </c>
      <c r="B4023" s="222" t="s">
        <v>8584</v>
      </c>
      <c r="C4023" s="222" t="s">
        <v>1255</v>
      </c>
      <c r="D4023" s="222" t="s">
        <v>801</v>
      </c>
      <c r="E4023" s="223">
        <v>0</v>
      </c>
    </row>
    <row r="4024" spans="1:5" x14ac:dyDescent="0.25">
      <c r="A4024" s="224">
        <v>3103100590</v>
      </c>
      <c r="B4024" s="224" t="s">
        <v>7417</v>
      </c>
      <c r="C4024" s="224" t="s">
        <v>1255</v>
      </c>
      <c r="D4024" s="224" t="s">
        <v>2327</v>
      </c>
      <c r="E4024" s="225">
        <v>0</v>
      </c>
    </row>
    <row r="4025" spans="1:5" x14ac:dyDescent="0.25">
      <c r="A4025" s="222">
        <v>3103100591</v>
      </c>
      <c r="B4025" s="222" t="s">
        <v>7418</v>
      </c>
      <c r="C4025" s="222" t="s">
        <v>1255</v>
      </c>
      <c r="D4025" s="222" t="s">
        <v>2327</v>
      </c>
      <c r="E4025" s="223">
        <v>0</v>
      </c>
    </row>
    <row r="4026" spans="1:5" x14ac:dyDescent="0.25">
      <c r="A4026" s="224">
        <v>3103100592</v>
      </c>
      <c r="B4026" s="224" t="s">
        <v>7419</v>
      </c>
      <c r="C4026" s="224" t="s">
        <v>1255</v>
      </c>
      <c r="D4026" s="224" t="s">
        <v>2327</v>
      </c>
      <c r="E4026" s="225">
        <v>0</v>
      </c>
    </row>
    <row r="4027" spans="1:5" x14ac:dyDescent="0.25">
      <c r="A4027" s="222">
        <v>3103100593</v>
      </c>
      <c r="B4027" s="222" t="s">
        <v>7420</v>
      </c>
      <c r="C4027" s="222" t="s">
        <v>1255</v>
      </c>
      <c r="D4027" s="222" t="s">
        <v>2327</v>
      </c>
      <c r="E4027" s="223">
        <v>0</v>
      </c>
    </row>
    <row r="4028" spans="1:5" x14ac:dyDescent="0.25">
      <c r="A4028" s="224">
        <v>3103100594</v>
      </c>
      <c r="B4028" s="224" t="s">
        <v>8585</v>
      </c>
      <c r="C4028" s="224" t="s">
        <v>1255</v>
      </c>
      <c r="D4028" s="224" t="s">
        <v>801</v>
      </c>
      <c r="E4028" s="225">
        <v>0</v>
      </c>
    </row>
    <row r="4029" spans="1:5" x14ac:dyDescent="0.25">
      <c r="A4029" s="222">
        <v>3103100595</v>
      </c>
      <c r="B4029" s="222" t="s">
        <v>8586</v>
      </c>
      <c r="C4029" s="222" t="s">
        <v>1255</v>
      </c>
      <c r="D4029" s="222" t="s">
        <v>2327</v>
      </c>
      <c r="E4029" s="223">
        <v>0</v>
      </c>
    </row>
    <row r="4030" spans="1:5" x14ac:dyDescent="0.25">
      <c r="A4030" s="224">
        <v>3103100596</v>
      </c>
      <c r="B4030" s="224" t="s">
        <v>8587</v>
      </c>
      <c r="C4030" s="224" t="s">
        <v>1255</v>
      </c>
      <c r="D4030" s="224" t="s">
        <v>801</v>
      </c>
      <c r="E4030" s="225">
        <v>0</v>
      </c>
    </row>
    <row r="4031" spans="1:5" x14ac:dyDescent="0.25">
      <c r="A4031" s="222">
        <v>3103100597</v>
      </c>
      <c r="B4031" s="222" t="s">
        <v>7974</v>
      </c>
      <c r="C4031" s="222" t="s">
        <v>1255</v>
      </c>
      <c r="D4031" s="222" t="s">
        <v>801</v>
      </c>
      <c r="E4031" s="223">
        <v>0</v>
      </c>
    </row>
    <row r="4032" spans="1:5" x14ac:dyDescent="0.25">
      <c r="A4032" s="224">
        <v>3103100598</v>
      </c>
      <c r="B4032" s="224" t="s">
        <v>8588</v>
      </c>
      <c r="C4032" s="224" t="s">
        <v>1255</v>
      </c>
      <c r="D4032" s="224" t="s">
        <v>2327</v>
      </c>
      <c r="E4032" s="225">
        <v>0</v>
      </c>
    </row>
    <row r="4033" spans="1:5" x14ac:dyDescent="0.25">
      <c r="A4033" s="222">
        <v>3103100599</v>
      </c>
      <c r="B4033" s="222" t="s">
        <v>8144</v>
      </c>
      <c r="C4033" s="222" t="s">
        <v>1255</v>
      </c>
      <c r="D4033" s="222" t="s">
        <v>801</v>
      </c>
      <c r="E4033" s="223">
        <v>0</v>
      </c>
    </row>
    <row r="4034" spans="1:5" x14ac:dyDescent="0.25">
      <c r="A4034" s="224">
        <v>3103100600</v>
      </c>
      <c r="B4034" s="224" t="s">
        <v>8176</v>
      </c>
      <c r="C4034" s="224" t="s">
        <v>1255</v>
      </c>
      <c r="D4034" s="224" t="s">
        <v>801</v>
      </c>
      <c r="E4034" s="225">
        <v>0</v>
      </c>
    </row>
    <row r="4035" spans="1:5" x14ac:dyDescent="0.25">
      <c r="A4035" s="222">
        <v>3103100601</v>
      </c>
      <c r="B4035" s="222" t="s">
        <v>8589</v>
      </c>
      <c r="C4035" s="222" t="s">
        <v>1255</v>
      </c>
      <c r="D4035" s="222" t="s">
        <v>801</v>
      </c>
      <c r="E4035" s="223">
        <v>0</v>
      </c>
    </row>
    <row r="4036" spans="1:5" x14ac:dyDescent="0.25">
      <c r="A4036" s="224">
        <v>3103100602</v>
      </c>
      <c r="B4036" s="224" t="s">
        <v>8590</v>
      </c>
      <c r="C4036" s="224" t="s">
        <v>1255</v>
      </c>
      <c r="D4036" s="224" t="s">
        <v>801</v>
      </c>
      <c r="E4036" s="225">
        <v>0</v>
      </c>
    </row>
    <row r="4037" spans="1:5" x14ac:dyDescent="0.25">
      <c r="A4037" s="222">
        <v>3103100603</v>
      </c>
      <c r="B4037" s="222" t="s">
        <v>8591</v>
      </c>
      <c r="C4037" s="222" t="s">
        <v>1255</v>
      </c>
      <c r="D4037" s="222" t="s">
        <v>801</v>
      </c>
      <c r="E4037" s="223">
        <v>0</v>
      </c>
    </row>
    <row r="4038" spans="1:5" x14ac:dyDescent="0.25">
      <c r="A4038" s="224">
        <v>3103100604</v>
      </c>
      <c r="B4038" s="224" t="s">
        <v>8592</v>
      </c>
      <c r="C4038" s="224" t="s">
        <v>1255</v>
      </c>
      <c r="D4038" s="224" t="s">
        <v>2327</v>
      </c>
      <c r="E4038" s="225">
        <v>0</v>
      </c>
    </row>
    <row r="4039" spans="1:5" x14ac:dyDescent="0.25">
      <c r="A4039" s="222">
        <v>3103100605</v>
      </c>
      <c r="B4039" s="222" t="s">
        <v>8593</v>
      </c>
      <c r="C4039" s="222" t="s">
        <v>1255</v>
      </c>
      <c r="D4039" s="222" t="s">
        <v>2327</v>
      </c>
      <c r="E4039" s="223">
        <v>0</v>
      </c>
    </row>
    <row r="4040" spans="1:5" x14ac:dyDescent="0.25">
      <c r="A4040" s="224">
        <v>3103100606</v>
      </c>
      <c r="B4040" s="224" t="s">
        <v>8594</v>
      </c>
      <c r="C4040" s="224" t="s">
        <v>1255</v>
      </c>
      <c r="D4040" s="224" t="s">
        <v>2327</v>
      </c>
      <c r="E4040" s="225">
        <v>0</v>
      </c>
    </row>
    <row r="4041" spans="1:5" x14ac:dyDescent="0.25">
      <c r="A4041" s="222">
        <v>3103100607</v>
      </c>
      <c r="B4041" s="222" t="s">
        <v>8595</v>
      </c>
      <c r="C4041" s="222" t="s">
        <v>1255</v>
      </c>
      <c r="D4041" s="222" t="s">
        <v>801</v>
      </c>
      <c r="E4041" s="223">
        <v>0</v>
      </c>
    </row>
    <row r="4042" spans="1:5" x14ac:dyDescent="0.25">
      <c r="A4042" s="224">
        <v>3103100608</v>
      </c>
      <c r="B4042" s="224" t="s">
        <v>8596</v>
      </c>
      <c r="C4042" s="224" t="s">
        <v>1255</v>
      </c>
      <c r="D4042" s="224" t="s">
        <v>801</v>
      </c>
      <c r="E4042" s="225">
        <v>0</v>
      </c>
    </row>
    <row r="4043" spans="1:5" x14ac:dyDescent="0.25">
      <c r="A4043" s="222">
        <v>3103100609</v>
      </c>
      <c r="B4043" s="222" t="s">
        <v>8597</v>
      </c>
      <c r="C4043" s="222" t="s">
        <v>1255</v>
      </c>
      <c r="D4043" s="222" t="s">
        <v>801</v>
      </c>
      <c r="E4043" s="223">
        <v>0</v>
      </c>
    </row>
    <row r="4044" spans="1:5" x14ac:dyDescent="0.25">
      <c r="A4044" s="224">
        <v>3103100610</v>
      </c>
      <c r="B4044" s="224" t="s">
        <v>8177</v>
      </c>
      <c r="C4044" s="224" t="s">
        <v>1255</v>
      </c>
      <c r="D4044" s="224" t="s">
        <v>801</v>
      </c>
      <c r="E4044" s="225">
        <v>0</v>
      </c>
    </row>
    <row r="4045" spans="1:5" x14ac:dyDescent="0.25">
      <c r="A4045" s="222">
        <v>3103100611</v>
      </c>
      <c r="B4045" s="222" t="s">
        <v>8020</v>
      </c>
      <c r="C4045" s="222" t="s">
        <v>1255</v>
      </c>
      <c r="D4045" s="222" t="s">
        <v>2327</v>
      </c>
      <c r="E4045" s="223">
        <v>0</v>
      </c>
    </row>
    <row r="4046" spans="1:5" x14ac:dyDescent="0.25">
      <c r="A4046" s="224">
        <v>3103100612</v>
      </c>
      <c r="B4046" s="224" t="s">
        <v>8598</v>
      </c>
      <c r="C4046" s="224" t="s">
        <v>1255</v>
      </c>
      <c r="D4046" s="224" t="s">
        <v>801</v>
      </c>
      <c r="E4046" s="225">
        <v>0</v>
      </c>
    </row>
    <row r="4047" spans="1:5" x14ac:dyDescent="0.25">
      <c r="A4047" s="222">
        <v>3103100613</v>
      </c>
      <c r="B4047" s="222" t="s">
        <v>8021</v>
      </c>
      <c r="C4047" s="222" t="s">
        <v>1255</v>
      </c>
      <c r="D4047" s="222" t="s">
        <v>801</v>
      </c>
      <c r="E4047" s="223">
        <v>0</v>
      </c>
    </row>
    <row r="4048" spans="1:5" x14ac:dyDescent="0.25">
      <c r="A4048" s="224">
        <v>3103100614</v>
      </c>
      <c r="B4048" s="224" t="s">
        <v>8599</v>
      </c>
      <c r="C4048" s="224" t="s">
        <v>1255</v>
      </c>
      <c r="D4048" s="224" t="s">
        <v>801</v>
      </c>
      <c r="E4048" s="225">
        <v>0</v>
      </c>
    </row>
    <row r="4049" spans="1:5" x14ac:dyDescent="0.25">
      <c r="A4049" s="222">
        <v>3103100615</v>
      </c>
      <c r="B4049" s="222" t="s">
        <v>8600</v>
      </c>
      <c r="C4049" s="222" t="s">
        <v>1255</v>
      </c>
      <c r="D4049" s="222" t="s">
        <v>801</v>
      </c>
      <c r="E4049" s="223">
        <v>0</v>
      </c>
    </row>
    <row r="4050" spans="1:5" x14ac:dyDescent="0.25">
      <c r="A4050" s="224">
        <v>3103100616</v>
      </c>
      <c r="B4050" s="224" t="s">
        <v>8601</v>
      </c>
      <c r="C4050" s="224" t="s">
        <v>1255</v>
      </c>
      <c r="D4050" s="224" t="s">
        <v>801</v>
      </c>
      <c r="E4050" s="225">
        <v>0</v>
      </c>
    </row>
    <row r="4051" spans="1:5" x14ac:dyDescent="0.25">
      <c r="A4051" s="222">
        <v>3103100617</v>
      </c>
      <c r="B4051" s="222" t="s">
        <v>8135</v>
      </c>
      <c r="C4051" s="222" t="s">
        <v>1255</v>
      </c>
      <c r="D4051" s="222" t="s">
        <v>801</v>
      </c>
      <c r="E4051" s="223">
        <v>0</v>
      </c>
    </row>
    <row r="4052" spans="1:5" x14ac:dyDescent="0.25">
      <c r="A4052" s="224">
        <v>3103100618</v>
      </c>
      <c r="B4052" s="224" t="s">
        <v>10235</v>
      </c>
      <c r="C4052" s="224" t="s">
        <v>1255</v>
      </c>
      <c r="D4052" s="224" t="s">
        <v>801</v>
      </c>
      <c r="E4052" s="225">
        <v>0</v>
      </c>
    </row>
    <row r="4053" spans="1:5" x14ac:dyDescent="0.25">
      <c r="A4053" s="222">
        <v>3103100619</v>
      </c>
      <c r="B4053" s="222" t="s">
        <v>8602</v>
      </c>
      <c r="C4053" s="222" t="s">
        <v>1255</v>
      </c>
      <c r="D4053" s="222" t="s">
        <v>801</v>
      </c>
      <c r="E4053" s="223">
        <v>0</v>
      </c>
    </row>
    <row r="4054" spans="1:5" x14ac:dyDescent="0.25">
      <c r="A4054" s="224">
        <v>3103100620</v>
      </c>
      <c r="B4054" s="224" t="s">
        <v>8603</v>
      </c>
      <c r="C4054" s="224" t="s">
        <v>1255</v>
      </c>
      <c r="D4054" s="224" t="s">
        <v>801</v>
      </c>
      <c r="E4054" s="225">
        <v>0</v>
      </c>
    </row>
    <row r="4055" spans="1:5" x14ac:dyDescent="0.25">
      <c r="A4055" s="222">
        <v>3103100621</v>
      </c>
      <c r="B4055" s="222" t="s">
        <v>8604</v>
      </c>
      <c r="C4055" s="222" t="s">
        <v>1255</v>
      </c>
      <c r="D4055" s="222" t="s">
        <v>801</v>
      </c>
      <c r="E4055" s="223">
        <v>0</v>
      </c>
    </row>
    <row r="4056" spans="1:5" x14ac:dyDescent="0.25">
      <c r="A4056" s="224">
        <v>3103100622</v>
      </c>
      <c r="B4056" s="224" t="s">
        <v>8605</v>
      </c>
      <c r="C4056" s="224" t="s">
        <v>1255</v>
      </c>
      <c r="D4056" s="224" t="s">
        <v>801</v>
      </c>
      <c r="E4056" s="225">
        <v>0</v>
      </c>
    </row>
    <row r="4057" spans="1:5" x14ac:dyDescent="0.25">
      <c r="A4057" s="222">
        <v>3103100623</v>
      </c>
      <c r="B4057" s="222" t="s">
        <v>8606</v>
      </c>
      <c r="C4057" s="222" t="s">
        <v>1255</v>
      </c>
      <c r="D4057" s="222" t="s">
        <v>801</v>
      </c>
      <c r="E4057" s="223">
        <v>0</v>
      </c>
    </row>
    <row r="4058" spans="1:5" x14ac:dyDescent="0.25">
      <c r="A4058" s="224">
        <v>3103100624</v>
      </c>
      <c r="B4058" s="224" t="s">
        <v>8607</v>
      </c>
      <c r="C4058" s="224" t="s">
        <v>1255</v>
      </c>
      <c r="D4058" s="224" t="s">
        <v>801</v>
      </c>
      <c r="E4058" s="225">
        <v>0</v>
      </c>
    </row>
    <row r="4059" spans="1:5" x14ac:dyDescent="0.25">
      <c r="A4059" s="222">
        <v>3103100625</v>
      </c>
      <c r="B4059" s="222" t="s">
        <v>8608</v>
      </c>
      <c r="C4059" s="222" t="s">
        <v>1255</v>
      </c>
      <c r="D4059" s="222" t="s">
        <v>2618</v>
      </c>
      <c r="E4059" s="223">
        <v>0</v>
      </c>
    </row>
    <row r="4060" spans="1:5" x14ac:dyDescent="0.25">
      <c r="A4060" s="224">
        <v>3103100626</v>
      </c>
      <c r="B4060" s="224" t="s">
        <v>8609</v>
      </c>
      <c r="C4060" s="224" t="s">
        <v>1255</v>
      </c>
      <c r="D4060" s="224" t="s">
        <v>2327</v>
      </c>
      <c r="E4060" s="225">
        <v>0</v>
      </c>
    </row>
    <row r="4061" spans="1:5" x14ac:dyDescent="0.25">
      <c r="A4061" s="222">
        <v>3103100627</v>
      </c>
      <c r="B4061" s="222" t="s">
        <v>8610</v>
      </c>
      <c r="C4061" s="222" t="s">
        <v>1255</v>
      </c>
      <c r="D4061" s="222" t="s">
        <v>801</v>
      </c>
      <c r="E4061" s="223">
        <v>0</v>
      </c>
    </row>
    <row r="4062" spans="1:5" x14ac:dyDescent="0.25">
      <c r="A4062" s="224">
        <v>3103100628</v>
      </c>
      <c r="B4062" s="224" t="s">
        <v>8611</v>
      </c>
      <c r="C4062" s="224" t="s">
        <v>1255</v>
      </c>
      <c r="D4062" s="224" t="s">
        <v>801</v>
      </c>
      <c r="E4062" s="225">
        <v>0</v>
      </c>
    </row>
    <row r="4063" spans="1:5" x14ac:dyDescent="0.25">
      <c r="A4063" s="222">
        <v>3103100629</v>
      </c>
      <c r="B4063" s="222" t="s">
        <v>8612</v>
      </c>
      <c r="C4063" s="222" t="s">
        <v>1255</v>
      </c>
      <c r="D4063" s="222" t="s">
        <v>2327</v>
      </c>
      <c r="E4063" s="223">
        <v>0</v>
      </c>
    </row>
    <row r="4064" spans="1:5" x14ac:dyDescent="0.25">
      <c r="A4064" s="224">
        <v>3103100630</v>
      </c>
      <c r="B4064" s="224" t="s">
        <v>8613</v>
      </c>
      <c r="C4064" s="224" t="s">
        <v>1255</v>
      </c>
      <c r="D4064" s="224" t="s">
        <v>1226</v>
      </c>
      <c r="E4064" s="225">
        <v>0</v>
      </c>
    </row>
    <row r="4065" spans="1:5" x14ac:dyDescent="0.25">
      <c r="A4065" s="222">
        <v>3103100631</v>
      </c>
      <c r="B4065" s="222" t="s">
        <v>8614</v>
      </c>
      <c r="C4065" s="222" t="s">
        <v>1255</v>
      </c>
      <c r="D4065" s="222" t="s">
        <v>2327</v>
      </c>
      <c r="E4065" s="223">
        <v>0</v>
      </c>
    </row>
    <row r="4066" spans="1:5" x14ac:dyDescent="0.25">
      <c r="A4066" s="224">
        <v>3103100632</v>
      </c>
      <c r="B4066" s="224" t="s">
        <v>8615</v>
      </c>
      <c r="C4066" s="224" t="s">
        <v>1255</v>
      </c>
      <c r="D4066" s="224" t="s">
        <v>801</v>
      </c>
      <c r="E4066" s="225">
        <v>0</v>
      </c>
    </row>
    <row r="4067" spans="1:5" x14ac:dyDescent="0.25">
      <c r="A4067" s="222">
        <v>3103100633</v>
      </c>
      <c r="B4067" s="222" t="s">
        <v>8616</v>
      </c>
      <c r="C4067" s="222" t="s">
        <v>1255</v>
      </c>
      <c r="D4067" s="222" t="s">
        <v>2327</v>
      </c>
      <c r="E4067" s="223">
        <v>0</v>
      </c>
    </row>
    <row r="4068" spans="1:5" x14ac:dyDescent="0.25">
      <c r="A4068" s="224">
        <v>3103100634</v>
      </c>
      <c r="B4068" s="224" t="s">
        <v>8617</v>
      </c>
      <c r="C4068" s="224" t="s">
        <v>1255</v>
      </c>
      <c r="D4068" s="224" t="s">
        <v>2327</v>
      </c>
      <c r="E4068" s="225">
        <v>0</v>
      </c>
    </row>
    <row r="4069" spans="1:5" x14ac:dyDescent="0.25">
      <c r="A4069" s="222">
        <v>3103100635</v>
      </c>
      <c r="B4069" s="222" t="s">
        <v>8618</v>
      </c>
      <c r="C4069" s="222" t="s">
        <v>1255</v>
      </c>
      <c r="D4069" s="222" t="s">
        <v>2327</v>
      </c>
      <c r="E4069" s="223">
        <v>0</v>
      </c>
    </row>
    <row r="4070" spans="1:5" x14ac:dyDescent="0.25">
      <c r="A4070" s="224">
        <v>3103100636</v>
      </c>
      <c r="B4070" s="224" t="s">
        <v>8619</v>
      </c>
      <c r="C4070" s="224" t="s">
        <v>1255</v>
      </c>
      <c r="D4070" s="224" t="s">
        <v>801</v>
      </c>
      <c r="E4070" s="225">
        <v>0</v>
      </c>
    </row>
    <row r="4071" spans="1:5" x14ac:dyDescent="0.25">
      <c r="A4071" s="222">
        <v>3103100637</v>
      </c>
      <c r="B4071" s="222" t="s">
        <v>8620</v>
      </c>
      <c r="C4071" s="222" t="s">
        <v>1255</v>
      </c>
      <c r="D4071" s="222" t="s">
        <v>801</v>
      </c>
      <c r="E4071" s="223">
        <v>0</v>
      </c>
    </row>
    <row r="4072" spans="1:5" x14ac:dyDescent="0.25">
      <c r="A4072" s="224">
        <v>3103100638</v>
      </c>
      <c r="B4072" s="224" t="s">
        <v>8621</v>
      </c>
      <c r="C4072" s="224" t="s">
        <v>1255</v>
      </c>
      <c r="D4072" s="224" t="s">
        <v>801</v>
      </c>
      <c r="E4072" s="225">
        <v>0</v>
      </c>
    </row>
    <row r="4073" spans="1:5" x14ac:dyDescent="0.25">
      <c r="A4073" s="222">
        <v>3103100639</v>
      </c>
      <c r="B4073" s="222" t="s">
        <v>8622</v>
      </c>
      <c r="C4073" s="222" t="s">
        <v>1255</v>
      </c>
      <c r="D4073" s="222" t="s">
        <v>801</v>
      </c>
      <c r="E4073" s="223">
        <v>0</v>
      </c>
    </row>
    <row r="4074" spans="1:5" x14ac:dyDescent="0.25">
      <c r="A4074" s="224">
        <v>3103100640</v>
      </c>
      <c r="B4074" s="224" t="s">
        <v>8623</v>
      </c>
      <c r="C4074" s="224" t="s">
        <v>1255</v>
      </c>
      <c r="D4074" s="224" t="s">
        <v>2327</v>
      </c>
      <c r="E4074" s="225">
        <v>0</v>
      </c>
    </row>
    <row r="4075" spans="1:5" x14ac:dyDescent="0.25">
      <c r="A4075" s="222">
        <v>3103100641</v>
      </c>
      <c r="B4075" s="222" t="s">
        <v>10236</v>
      </c>
      <c r="C4075" s="222" t="s">
        <v>1255</v>
      </c>
      <c r="D4075" s="222" t="s">
        <v>2327</v>
      </c>
      <c r="E4075" s="223">
        <v>0</v>
      </c>
    </row>
    <row r="4076" spans="1:5" x14ac:dyDescent="0.25">
      <c r="A4076" s="224">
        <v>3103100642</v>
      </c>
      <c r="B4076" s="224" t="s">
        <v>10237</v>
      </c>
      <c r="C4076" s="224" t="s">
        <v>1255</v>
      </c>
      <c r="D4076" s="224" t="s">
        <v>801</v>
      </c>
      <c r="E4076" s="225">
        <v>0</v>
      </c>
    </row>
    <row r="4077" spans="1:5" x14ac:dyDescent="0.25">
      <c r="A4077" s="222">
        <v>3103100643</v>
      </c>
      <c r="B4077" s="222" t="s">
        <v>10238</v>
      </c>
      <c r="C4077" s="222" t="s">
        <v>1255</v>
      </c>
      <c r="D4077" s="222" t="s">
        <v>801</v>
      </c>
      <c r="E4077" s="223">
        <v>0</v>
      </c>
    </row>
    <row r="4078" spans="1:5" x14ac:dyDescent="0.25">
      <c r="A4078" s="224">
        <v>3103100644</v>
      </c>
      <c r="B4078" s="224" t="s">
        <v>6778</v>
      </c>
      <c r="C4078" s="224" t="s">
        <v>1255</v>
      </c>
      <c r="D4078" s="224" t="s">
        <v>801</v>
      </c>
      <c r="E4078" s="225">
        <v>0</v>
      </c>
    </row>
    <row r="4079" spans="1:5" x14ac:dyDescent="0.25">
      <c r="A4079" s="222">
        <v>3103100645</v>
      </c>
      <c r="B4079" s="222" t="s">
        <v>10239</v>
      </c>
      <c r="C4079" s="222" t="s">
        <v>1255</v>
      </c>
      <c r="D4079" s="222" t="s">
        <v>801</v>
      </c>
      <c r="E4079" s="223">
        <v>0</v>
      </c>
    </row>
    <row r="4080" spans="1:5" x14ac:dyDescent="0.25">
      <c r="A4080" s="224">
        <v>3103100646</v>
      </c>
      <c r="B4080" s="224" t="s">
        <v>10240</v>
      </c>
      <c r="C4080" s="224" t="s">
        <v>1255</v>
      </c>
      <c r="D4080" s="224" t="s">
        <v>801</v>
      </c>
      <c r="E4080" s="225">
        <v>0</v>
      </c>
    </row>
    <row r="4081" spans="1:5" x14ac:dyDescent="0.25">
      <c r="A4081" s="222">
        <v>3103100647</v>
      </c>
      <c r="B4081" s="222" t="s">
        <v>8178</v>
      </c>
      <c r="C4081" s="222" t="s">
        <v>1255</v>
      </c>
      <c r="D4081" s="222" t="s">
        <v>2327</v>
      </c>
      <c r="E4081" s="223">
        <v>0</v>
      </c>
    </row>
    <row r="4082" spans="1:5" x14ac:dyDescent="0.25">
      <c r="A4082" s="224">
        <v>3103100648</v>
      </c>
      <c r="B4082" s="224" t="s">
        <v>10241</v>
      </c>
      <c r="C4082" s="224" t="s">
        <v>1255</v>
      </c>
      <c r="D4082" s="224" t="s">
        <v>2706</v>
      </c>
      <c r="E4082" s="225">
        <v>0</v>
      </c>
    </row>
    <row r="4083" spans="1:5" x14ac:dyDescent="0.25">
      <c r="A4083" s="222">
        <v>3103100649</v>
      </c>
      <c r="B4083" s="222" t="s">
        <v>10242</v>
      </c>
      <c r="C4083" s="222" t="s">
        <v>1255</v>
      </c>
      <c r="D4083" s="222" t="s">
        <v>801</v>
      </c>
      <c r="E4083" s="223">
        <v>0</v>
      </c>
    </row>
    <row r="4084" spans="1:5" x14ac:dyDescent="0.25">
      <c r="A4084" s="224">
        <v>3103100650</v>
      </c>
      <c r="B4084" s="224" t="s">
        <v>10243</v>
      </c>
      <c r="C4084" s="224" t="s">
        <v>1255</v>
      </c>
      <c r="D4084" s="224" t="s">
        <v>801</v>
      </c>
      <c r="E4084" s="225">
        <v>0</v>
      </c>
    </row>
    <row r="4085" spans="1:5" x14ac:dyDescent="0.25">
      <c r="A4085" s="222">
        <v>3103100651</v>
      </c>
      <c r="B4085" s="222" t="s">
        <v>10244</v>
      </c>
      <c r="C4085" s="222" t="s">
        <v>1255</v>
      </c>
      <c r="D4085" s="222" t="s">
        <v>801</v>
      </c>
      <c r="E4085" s="223">
        <v>0</v>
      </c>
    </row>
    <row r="4086" spans="1:5" x14ac:dyDescent="0.25">
      <c r="A4086" s="224">
        <v>3103100652</v>
      </c>
      <c r="B4086" s="224" t="s">
        <v>10245</v>
      </c>
      <c r="C4086" s="224" t="s">
        <v>1255</v>
      </c>
      <c r="D4086" s="224" t="s">
        <v>801</v>
      </c>
      <c r="E4086" s="225">
        <v>0</v>
      </c>
    </row>
    <row r="4087" spans="1:5" x14ac:dyDescent="0.25">
      <c r="A4087" s="222">
        <v>3103100653</v>
      </c>
      <c r="B4087" s="222" t="s">
        <v>10246</v>
      </c>
      <c r="C4087" s="222" t="s">
        <v>1255</v>
      </c>
      <c r="D4087" s="222" t="s">
        <v>801</v>
      </c>
      <c r="E4087" s="223">
        <v>0</v>
      </c>
    </row>
    <row r="4088" spans="1:5" x14ac:dyDescent="0.25">
      <c r="A4088" s="224">
        <v>3103100654</v>
      </c>
      <c r="B4088" s="224" t="s">
        <v>10247</v>
      </c>
      <c r="C4088" s="224" t="s">
        <v>1255</v>
      </c>
      <c r="D4088" s="224" t="s">
        <v>801</v>
      </c>
      <c r="E4088" s="225">
        <v>0</v>
      </c>
    </row>
    <row r="4089" spans="1:5" x14ac:dyDescent="0.25">
      <c r="A4089" s="222">
        <v>3103100655</v>
      </c>
      <c r="B4089" s="222" t="s">
        <v>10248</v>
      </c>
      <c r="C4089" s="222" t="s">
        <v>1255</v>
      </c>
      <c r="D4089" s="222" t="s">
        <v>801</v>
      </c>
      <c r="E4089" s="223">
        <v>0</v>
      </c>
    </row>
    <row r="4090" spans="1:5" x14ac:dyDescent="0.25">
      <c r="A4090" s="224">
        <v>3103100656</v>
      </c>
      <c r="B4090" s="224" t="s">
        <v>9414</v>
      </c>
      <c r="C4090" s="224" t="s">
        <v>1255</v>
      </c>
      <c r="D4090" s="224" t="s">
        <v>801</v>
      </c>
      <c r="E4090" s="225">
        <v>0</v>
      </c>
    </row>
    <row r="4091" spans="1:5" x14ac:dyDescent="0.25">
      <c r="A4091" s="222">
        <v>3103100657</v>
      </c>
      <c r="B4091" s="222" t="s">
        <v>10249</v>
      </c>
      <c r="C4091" s="222" t="s">
        <v>1255</v>
      </c>
      <c r="D4091" s="222" t="s">
        <v>801</v>
      </c>
      <c r="E4091" s="223">
        <v>0</v>
      </c>
    </row>
    <row r="4092" spans="1:5" x14ac:dyDescent="0.25">
      <c r="A4092" s="224">
        <v>3103100658</v>
      </c>
      <c r="B4092" s="224" t="s">
        <v>10250</v>
      </c>
      <c r="C4092" s="224" t="s">
        <v>1255</v>
      </c>
      <c r="D4092" s="224" t="s">
        <v>801</v>
      </c>
      <c r="E4092" s="225">
        <v>0</v>
      </c>
    </row>
    <row r="4093" spans="1:5" x14ac:dyDescent="0.25">
      <c r="A4093" s="222">
        <v>3103100659</v>
      </c>
      <c r="B4093" s="222" t="s">
        <v>10251</v>
      </c>
      <c r="C4093" s="222" t="s">
        <v>1255</v>
      </c>
      <c r="D4093" s="222" t="s">
        <v>801</v>
      </c>
      <c r="E4093" s="223">
        <v>0</v>
      </c>
    </row>
    <row r="4094" spans="1:5" x14ac:dyDescent="0.25">
      <c r="A4094" s="224">
        <v>3103100660</v>
      </c>
      <c r="B4094" s="224" t="s">
        <v>10252</v>
      </c>
      <c r="C4094" s="224" t="s">
        <v>1255</v>
      </c>
      <c r="D4094" s="224" t="s">
        <v>2327</v>
      </c>
      <c r="E4094" s="225">
        <v>0</v>
      </c>
    </row>
    <row r="4095" spans="1:5" x14ac:dyDescent="0.25">
      <c r="A4095" s="222">
        <v>3103100661</v>
      </c>
      <c r="B4095" s="222" t="s">
        <v>10253</v>
      </c>
      <c r="C4095" s="222" t="s">
        <v>1255</v>
      </c>
      <c r="D4095" s="222" t="s">
        <v>801</v>
      </c>
      <c r="E4095" s="223">
        <v>0</v>
      </c>
    </row>
    <row r="4096" spans="1:5" x14ac:dyDescent="0.25">
      <c r="A4096" s="224">
        <v>3103100662</v>
      </c>
      <c r="B4096" s="224" t="s">
        <v>10254</v>
      </c>
      <c r="C4096" s="224" t="s">
        <v>1255</v>
      </c>
      <c r="D4096" s="224" t="s">
        <v>801</v>
      </c>
      <c r="E4096" s="225">
        <v>0</v>
      </c>
    </row>
    <row r="4097" spans="1:5" x14ac:dyDescent="0.25">
      <c r="A4097" s="222">
        <v>3103100663</v>
      </c>
      <c r="B4097" s="222" t="s">
        <v>10255</v>
      </c>
      <c r="C4097" s="222" t="s">
        <v>1255</v>
      </c>
      <c r="D4097" s="222" t="s">
        <v>801</v>
      </c>
      <c r="E4097" s="223">
        <v>0</v>
      </c>
    </row>
    <row r="4098" spans="1:5" x14ac:dyDescent="0.25">
      <c r="A4098" s="224">
        <v>3103100664</v>
      </c>
      <c r="B4098" s="224" t="s">
        <v>10256</v>
      </c>
      <c r="C4098" s="224" t="s">
        <v>1255</v>
      </c>
      <c r="D4098" s="224" t="s">
        <v>801</v>
      </c>
      <c r="E4098" s="225">
        <v>0</v>
      </c>
    </row>
    <row r="4099" spans="1:5" x14ac:dyDescent="0.25">
      <c r="A4099" s="222">
        <v>3103100665</v>
      </c>
      <c r="B4099" s="222" t="s">
        <v>9368</v>
      </c>
      <c r="C4099" s="222" t="s">
        <v>1255</v>
      </c>
      <c r="D4099" s="222" t="s">
        <v>2327</v>
      </c>
      <c r="E4099" s="223">
        <v>0</v>
      </c>
    </row>
    <row r="4100" spans="1:5" x14ac:dyDescent="0.25">
      <c r="A4100" s="224">
        <v>3103100666</v>
      </c>
      <c r="B4100" s="224" t="s">
        <v>10257</v>
      </c>
      <c r="C4100" s="224" t="s">
        <v>1255</v>
      </c>
      <c r="D4100" s="224" t="s">
        <v>2327</v>
      </c>
      <c r="E4100" s="225">
        <v>0</v>
      </c>
    </row>
    <row r="4101" spans="1:5" x14ac:dyDescent="0.25">
      <c r="A4101" s="222">
        <v>3103100667</v>
      </c>
      <c r="B4101" s="222" t="s">
        <v>10258</v>
      </c>
      <c r="C4101" s="222" t="s">
        <v>1255</v>
      </c>
      <c r="D4101" s="222" t="s">
        <v>2327</v>
      </c>
      <c r="E4101" s="223">
        <v>0</v>
      </c>
    </row>
    <row r="4102" spans="1:5" x14ac:dyDescent="0.25">
      <c r="A4102" s="224">
        <v>3103100668</v>
      </c>
      <c r="B4102" s="224" t="s">
        <v>9415</v>
      </c>
      <c r="C4102" s="224" t="s">
        <v>1255</v>
      </c>
      <c r="D4102" s="224" t="s">
        <v>801</v>
      </c>
      <c r="E4102" s="225">
        <v>0</v>
      </c>
    </row>
    <row r="4103" spans="1:5" x14ac:dyDescent="0.25">
      <c r="A4103" s="222">
        <v>3103100669</v>
      </c>
      <c r="B4103" s="222" t="s">
        <v>10259</v>
      </c>
      <c r="C4103" s="222" t="s">
        <v>1255</v>
      </c>
      <c r="D4103" s="222" t="s">
        <v>2327</v>
      </c>
      <c r="E4103" s="223">
        <v>0</v>
      </c>
    </row>
    <row r="4104" spans="1:5" x14ac:dyDescent="0.25">
      <c r="A4104" s="224">
        <v>3103100670</v>
      </c>
      <c r="B4104" s="224" t="s">
        <v>10260</v>
      </c>
      <c r="C4104" s="224" t="s">
        <v>1255</v>
      </c>
      <c r="D4104" s="224" t="s">
        <v>2327</v>
      </c>
      <c r="E4104" s="225">
        <v>0</v>
      </c>
    </row>
    <row r="4105" spans="1:5" x14ac:dyDescent="0.25">
      <c r="A4105" s="222">
        <v>3103100671</v>
      </c>
      <c r="B4105" s="222" t="s">
        <v>10261</v>
      </c>
      <c r="C4105" s="222" t="s">
        <v>1255</v>
      </c>
      <c r="D4105" s="222" t="s">
        <v>801</v>
      </c>
      <c r="E4105" s="223">
        <v>0</v>
      </c>
    </row>
    <row r="4106" spans="1:5" x14ac:dyDescent="0.25">
      <c r="A4106" s="224">
        <v>3103100672</v>
      </c>
      <c r="B4106" s="224" t="s">
        <v>10262</v>
      </c>
      <c r="C4106" s="224" t="s">
        <v>1255</v>
      </c>
      <c r="D4106" s="224" t="s">
        <v>801</v>
      </c>
      <c r="E4106" s="225">
        <v>0</v>
      </c>
    </row>
    <row r="4107" spans="1:5" x14ac:dyDescent="0.25">
      <c r="A4107" s="222">
        <v>3103100673</v>
      </c>
      <c r="B4107" s="222" t="s">
        <v>10263</v>
      </c>
      <c r="C4107" s="222" t="s">
        <v>1255</v>
      </c>
      <c r="D4107" s="222" t="s">
        <v>801</v>
      </c>
      <c r="E4107" s="223">
        <v>0</v>
      </c>
    </row>
    <row r="4108" spans="1:5" x14ac:dyDescent="0.25">
      <c r="A4108" s="224">
        <v>3103100674</v>
      </c>
      <c r="B4108" s="224" t="s">
        <v>10264</v>
      </c>
      <c r="C4108" s="224" t="s">
        <v>1255</v>
      </c>
      <c r="D4108" s="224" t="s">
        <v>801</v>
      </c>
      <c r="E4108" s="225">
        <v>0</v>
      </c>
    </row>
    <row r="4109" spans="1:5" x14ac:dyDescent="0.25">
      <c r="A4109" s="222">
        <v>3103100675</v>
      </c>
      <c r="B4109" s="222" t="s">
        <v>10265</v>
      </c>
      <c r="C4109" s="222" t="s">
        <v>1255</v>
      </c>
      <c r="D4109" s="222" t="s">
        <v>2327</v>
      </c>
      <c r="E4109" s="223">
        <v>0</v>
      </c>
    </row>
    <row r="4110" spans="1:5" x14ac:dyDescent="0.25">
      <c r="A4110" s="224">
        <v>3103100676</v>
      </c>
      <c r="B4110" s="224" t="s">
        <v>10266</v>
      </c>
      <c r="C4110" s="224" t="s">
        <v>1255</v>
      </c>
      <c r="D4110" s="224" t="s">
        <v>2327</v>
      </c>
      <c r="E4110" s="225">
        <v>0</v>
      </c>
    </row>
    <row r="4111" spans="1:5" x14ac:dyDescent="0.25">
      <c r="A4111" s="222">
        <v>3103100677</v>
      </c>
      <c r="B4111" s="222" t="s">
        <v>10267</v>
      </c>
      <c r="C4111" s="222" t="s">
        <v>1255</v>
      </c>
      <c r="D4111" s="222" t="s">
        <v>801</v>
      </c>
      <c r="E4111" s="223">
        <v>0</v>
      </c>
    </row>
    <row r="4112" spans="1:5" x14ac:dyDescent="0.25">
      <c r="A4112" s="224">
        <v>3103100678</v>
      </c>
      <c r="B4112" s="224" t="s">
        <v>10268</v>
      </c>
      <c r="C4112" s="224" t="s">
        <v>1255</v>
      </c>
      <c r="D4112" s="224" t="s">
        <v>801</v>
      </c>
      <c r="E4112" s="225">
        <v>0</v>
      </c>
    </row>
    <row r="4113" spans="1:5" x14ac:dyDescent="0.25">
      <c r="A4113" s="222">
        <v>3103100679</v>
      </c>
      <c r="B4113" s="222" t="s">
        <v>10269</v>
      </c>
      <c r="C4113" s="222" t="s">
        <v>1255</v>
      </c>
      <c r="D4113" s="222" t="s">
        <v>801</v>
      </c>
      <c r="E4113" s="223">
        <v>0</v>
      </c>
    </row>
    <row r="4114" spans="1:5" x14ac:dyDescent="0.25">
      <c r="A4114" s="224">
        <v>3103100680</v>
      </c>
      <c r="B4114" s="224" t="s">
        <v>9856</v>
      </c>
      <c r="C4114" s="224" t="s">
        <v>1255</v>
      </c>
      <c r="D4114" s="224" t="s">
        <v>801</v>
      </c>
      <c r="E4114" s="225">
        <v>0</v>
      </c>
    </row>
    <row r="4115" spans="1:5" x14ac:dyDescent="0.25">
      <c r="A4115" s="222">
        <v>3103100681</v>
      </c>
      <c r="B4115" s="222" t="s">
        <v>10270</v>
      </c>
      <c r="C4115" s="222" t="s">
        <v>1255</v>
      </c>
      <c r="D4115" s="222" t="s">
        <v>2414</v>
      </c>
      <c r="E4115" s="223">
        <v>0</v>
      </c>
    </row>
    <row r="4116" spans="1:5" x14ac:dyDescent="0.25">
      <c r="A4116" s="224">
        <v>3103100682</v>
      </c>
      <c r="B4116" s="224" t="s">
        <v>10271</v>
      </c>
      <c r="C4116" s="224" t="s">
        <v>1255</v>
      </c>
      <c r="D4116" s="224" t="s">
        <v>801</v>
      </c>
      <c r="E4116" s="225">
        <v>0</v>
      </c>
    </row>
    <row r="4117" spans="1:5" x14ac:dyDescent="0.25">
      <c r="A4117" s="222">
        <v>3103100683</v>
      </c>
      <c r="B4117" s="222" t="s">
        <v>10272</v>
      </c>
      <c r="C4117" s="222" t="s">
        <v>1255</v>
      </c>
      <c r="D4117" s="222" t="s">
        <v>801</v>
      </c>
      <c r="E4117" s="223">
        <v>0</v>
      </c>
    </row>
    <row r="4118" spans="1:5" x14ac:dyDescent="0.25">
      <c r="A4118" s="224">
        <v>3103100684</v>
      </c>
      <c r="B4118" s="224" t="s">
        <v>10273</v>
      </c>
      <c r="C4118" s="224" t="s">
        <v>1255</v>
      </c>
      <c r="D4118" s="224" t="s">
        <v>1226</v>
      </c>
      <c r="E4118" s="225">
        <v>0</v>
      </c>
    </row>
    <row r="4119" spans="1:5" x14ac:dyDescent="0.25">
      <c r="A4119" s="222">
        <v>3103100685</v>
      </c>
      <c r="B4119" s="222" t="s">
        <v>10274</v>
      </c>
      <c r="C4119" s="222" t="s">
        <v>1255</v>
      </c>
      <c r="D4119" s="222" t="s">
        <v>2327</v>
      </c>
      <c r="E4119" s="223">
        <v>0</v>
      </c>
    </row>
    <row r="4120" spans="1:5" x14ac:dyDescent="0.25">
      <c r="A4120" s="224">
        <v>3103100686</v>
      </c>
      <c r="B4120" s="224" t="s">
        <v>10275</v>
      </c>
      <c r="C4120" s="224" t="s">
        <v>1255</v>
      </c>
      <c r="D4120" s="224" t="s">
        <v>2327</v>
      </c>
      <c r="E4120" s="225">
        <v>0</v>
      </c>
    </row>
    <row r="4121" spans="1:5" x14ac:dyDescent="0.25">
      <c r="A4121" s="222">
        <v>3103100687</v>
      </c>
      <c r="B4121" s="222" t="s">
        <v>10276</v>
      </c>
      <c r="C4121" s="222" t="s">
        <v>1255</v>
      </c>
      <c r="D4121" s="222" t="s">
        <v>2327</v>
      </c>
      <c r="E4121" s="223">
        <v>0</v>
      </c>
    </row>
    <row r="4122" spans="1:5" x14ac:dyDescent="0.25">
      <c r="A4122" s="224">
        <v>3103100688</v>
      </c>
      <c r="B4122" s="224" t="s">
        <v>10277</v>
      </c>
      <c r="C4122" s="224" t="s">
        <v>1255</v>
      </c>
      <c r="D4122" s="224" t="s">
        <v>2327</v>
      </c>
      <c r="E4122" s="225">
        <v>0</v>
      </c>
    </row>
    <row r="4123" spans="1:5" x14ac:dyDescent="0.25">
      <c r="A4123" s="222">
        <v>3103100689</v>
      </c>
      <c r="B4123" s="222" t="s">
        <v>10278</v>
      </c>
      <c r="C4123" s="222" t="s">
        <v>1255</v>
      </c>
      <c r="D4123" s="222" t="s">
        <v>1226</v>
      </c>
      <c r="E4123" s="223">
        <v>0</v>
      </c>
    </row>
    <row r="4124" spans="1:5" x14ac:dyDescent="0.25">
      <c r="A4124" s="224">
        <v>3103100690</v>
      </c>
      <c r="B4124" s="224" t="s">
        <v>10279</v>
      </c>
      <c r="C4124" s="224" t="s">
        <v>1255</v>
      </c>
      <c r="D4124" s="224" t="s">
        <v>2327</v>
      </c>
      <c r="E4124" s="225">
        <v>0</v>
      </c>
    </row>
    <row r="4125" spans="1:5" x14ac:dyDescent="0.25">
      <c r="A4125" s="222">
        <v>3103100691</v>
      </c>
      <c r="B4125" s="222" t="s">
        <v>10280</v>
      </c>
      <c r="C4125" s="222" t="s">
        <v>1255</v>
      </c>
      <c r="D4125" s="222" t="s">
        <v>801</v>
      </c>
      <c r="E4125" s="223">
        <v>0</v>
      </c>
    </row>
    <row r="4126" spans="1:5" x14ac:dyDescent="0.25">
      <c r="A4126" s="224">
        <v>3103100692</v>
      </c>
      <c r="B4126" s="224" t="s">
        <v>10281</v>
      </c>
      <c r="C4126" s="224" t="s">
        <v>1255</v>
      </c>
      <c r="D4126" s="224" t="s">
        <v>801</v>
      </c>
      <c r="E4126" s="225">
        <v>0</v>
      </c>
    </row>
    <row r="4127" spans="1:5" x14ac:dyDescent="0.25">
      <c r="A4127" s="222">
        <v>3103100693</v>
      </c>
      <c r="B4127" s="222" t="s">
        <v>10282</v>
      </c>
      <c r="C4127" s="222" t="s">
        <v>1255</v>
      </c>
      <c r="D4127" s="222" t="s">
        <v>1226</v>
      </c>
      <c r="E4127" s="223">
        <v>0</v>
      </c>
    </row>
    <row r="4128" spans="1:5" x14ac:dyDescent="0.25">
      <c r="A4128" s="224">
        <v>3103100694</v>
      </c>
      <c r="B4128" s="224" t="s">
        <v>10283</v>
      </c>
      <c r="C4128" s="224" t="s">
        <v>1255</v>
      </c>
      <c r="D4128" s="224" t="s">
        <v>801</v>
      </c>
      <c r="E4128" s="225">
        <v>0</v>
      </c>
    </row>
    <row r="4129" spans="1:5" x14ac:dyDescent="0.25">
      <c r="A4129" s="222">
        <v>3103100695</v>
      </c>
      <c r="B4129" s="222" t="s">
        <v>9112</v>
      </c>
      <c r="C4129" s="222" t="s">
        <v>1255</v>
      </c>
      <c r="D4129" s="222" t="s">
        <v>801</v>
      </c>
      <c r="E4129" s="223">
        <v>0</v>
      </c>
    </row>
    <row r="4130" spans="1:5" x14ac:dyDescent="0.25">
      <c r="A4130" s="224">
        <v>3103100696</v>
      </c>
      <c r="B4130" s="224" t="s">
        <v>10284</v>
      </c>
      <c r="C4130" s="224" t="s">
        <v>1255</v>
      </c>
      <c r="D4130" s="224" t="s">
        <v>801</v>
      </c>
      <c r="E4130" s="225">
        <v>0</v>
      </c>
    </row>
    <row r="4131" spans="1:5" x14ac:dyDescent="0.25">
      <c r="A4131" s="222">
        <v>3103100697</v>
      </c>
      <c r="B4131" s="222" t="s">
        <v>10285</v>
      </c>
      <c r="C4131" s="222" t="s">
        <v>1255</v>
      </c>
      <c r="D4131" s="222" t="s">
        <v>801</v>
      </c>
      <c r="E4131" s="223">
        <v>0</v>
      </c>
    </row>
    <row r="4132" spans="1:5" x14ac:dyDescent="0.25">
      <c r="A4132" s="224">
        <v>3103100698</v>
      </c>
      <c r="B4132" s="224" t="s">
        <v>10286</v>
      </c>
      <c r="C4132" s="224" t="s">
        <v>1255</v>
      </c>
      <c r="D4132" s="224" t="s">
        <v>801</v>
      </c>
      <c r="E4132" s="225">
        <v>0</v>
      </c>
    </row>
    <row r="4133" spans="1:5" x14ac:dyDescent="0.25">
      <c r="A4133" s="222">
        <v>3103100699</v>
      </c>
      <c r="B4133" s="222" t="s">
        <v>10287</v>
      </c>
      <c r="C4133" s="222" t="s">
        <v>1255</v>
      </c>
      <c r="D4133" s="222" t="s">
        <v>2327</v>
      </c>
      <c r="E4133" s="223">
        <v>0</v>
      </c>
    </row>
    <row r="4134" spans="1:5" x14ac:dyDescent="0.25">
      <c r="A4134" s="224">
        <v>3103100700</v>
      </c>
      <c r="B4134" s="224" t="s">
        <v>10288</v>
      </c>
      <c r="C4134" s="224" t="s">
        <v>1255</v>
      </c>
      <c r="D4134" s="224" t="s">
        <v>801</v>
      </c>
      <c r="E4134" s="225">
        <v>0</v>
      </c>
    </row>
    <row r="4135" spans="1:5" x14ac:dyDescent="0.25">
      <c r="A4135" s="222">
        <v>3103100701</v>
      </c>
      <c r="B4135" s="222" t="s">
        <v>10289</v>
      </c>
      <c r="C4135" s="222" t="s">
        <v>1255</v>
      </c>
      <c r="D4135" s="222" t="s">
        <v>2327</v>
      </c>
      <c r="E4135" s="223">
        <v>0</v>
      </c>
    </row>
    <row r="4136" spans="1:5" x14ac:dyDescent="0.25">
      <c r="A4136" s="224">
        <v>3103100702</v>
      </c>
      <c r="B4136" s="224" t="s">
        <v>10290</v>
      </c>
      <c r="C4136" s="224" t="s">
        <v>1255</v>
      </c>
      <c r="D4136" s="224" t="s">
        <v>2327</v>
      </c>
      <c r="E4136" s="225">
        <v>0</v>
      </c>
    </row>
    <row r="4137" spans="1:5" x14ac:dyDescent="0.25">
      <c r="A4137" s="222">
        <v>3103100703</v>
      </c>
      <c r="B4137" s="222" t="s">
        <v>10291</v>
      </c>
      <c r="C4137" s="222" t="s">
        <v>1255</v>
      </c>
      <c r="D4137" s="222" t="s">
        <v>2327</v>
      </c>
      <c r="E4137" s="223">
        <v>0</v>
      </c>
    </row>
    <row r="4138" spans="1:5" x14ac:dyDescent="0.25">
      <c r="A4138" s="224">
        <v>3103100704</v>
      </c>
      <c r="B4138" s="224" t="s">
        <v>10292</v>
      </c>
      <c r="C4138" s="224" t="s">
        <v>1255</v>
      </c>
      <c r="D4138" s="224" t="s">
        <v>2327</v>
      </c>
      <c r="E4138" s="225">
        <v>0</v>
      </c>
    </row>
    <row r="4139" spans="1:5" x14ac:dyDescent="0.25">
      <c r="A4139" s="222">
        <v>3103100705</v>
      </c>
      <c r="B4139" s="222" t="s">
        <v>10293</v>
      </c>
      <c r="C4139" s="222" t="s">
        <v>1255</v>
      </c>
      <c r="D4139" s="222" t="s">
        <v>2376</v>
      </c>
      <c r="E4139" s="223">
        <v>0</v>
      </c>
    </row>
    <row r="4140" spans="1:5" x14ac:dyDescent="0.25">
      <c r="A4140" s="224">
        <v>3103100706</v>
      </c>
      <c r="B4140" s="224" t="s">
        <v>10294</v>
      </c>
      <c r="C4140" s="224" t="s">
        <v>1255</v>
      </c>
      <c r="D4140" s="224" t="s">
        <v>2327</v>
      </c>
      <c r="E4140" s="225">
        <v>0</v>
      </c>
    </row>
    <row r="4141" spans="1:5" x14ac:dyDescent="0.25">
      <c r="A4141" s="222">
        <v>3103100707</v>
      </c>
      <c r="B4141" s="222" t="s">
        <v>10295</v>
      </c>
      <c r="C4141" s="222" t="s">
        <v>1255</v>
      </c>
      <c r="D4141" s="222" t="s">
        <v>2327</v>
      </c>
      <c r="E4141" s="223">
        <v>0</v>
      </c>
    </row>
    <row r="4142" spans="1:5" x14ac:dyDescent="0.25">
      <c r="A4142" s="224">
        <v>3103100708</v>
      </c>
      <c r="B4142" s="224" t="s">
        <v>10296</v>
      </c>
      <c r="C4142" s="224" t="s">
        <v>1255</v>
      </c>
      <c r="D4142" s="224" t="s">
        <v>2327</v>
      </c>
      <c r="E4142" s="225">
        <v>0</v>
      </c>
    </row>
    <row r="4143" spans="1:5" x14ac:dyDescent="0.25">
      <c r="A4143" s="222">
        <v>3103100709</v>
      </c>
      <c r="B4143" s="222" t="s">
        <v>13137</v>
      </c>
      <c r="C4143" s="222" t="s">
        <v>1255</v>
      </c>
      <c r="D4143" s="222" t="s">
        <v>801</v>
      </c>
      <c r="E4143" s="223">
        <v>0</v>
      </c>
    </row>
    <row r="4144" spans="1:5" x14ac:dyDescent="0.25">
      <c r="A4144" s="224">
        <v>3103100710</v>
      </c>
      <c r="B4144" s="224" t="s">
        <v>13138</v>
      </c>
      <c r="C4144" s="224" t="s">
        <v>1255</v>
      </c>
      <c r="D4144" s="224" t="s">
        <v>801</v>
      </c>
      <c r="E4144" s="225">
        <v>0</v>
      </c>
    </row>
    <row r="4145" spans="1:5" x14ac:dyDescent="0.25">
      <c r="A4145" s="222">
        <v>3103100711</v>
      </c>
      <c r="B4145" s="222" t="s">
        <v>13139</v>
      </c>
      <c r="C4145" s="222" t="s">
        <v>1255</v>
      </c>
      <c r="D4145" s="222" t="s">
        <v>2327</v>
      </c>
      <c r="E4145" s="223">
        <v>0</v>
      </c>
    </row>
    <row r="4146" spans="1:5" x14ac:dyDescent="0.25">
      <c r="A4146" s="224">
        <v>3103100712</v>
      </c>
      <c r="B4146" s="224" t="s">
        <v>13140</v>
      </c>
      <c r="C4146" s="224" t="s">
        <v>1255</v>
      </c>
      <c r="D4146" s="224" t="s">
        <v>801</v>
      </c>
      <c r="E4146" s="225">
        <v>0</v>
      </c>
    </row>
    <row r="4147" spans="1:5" x14ac:dyDescent="0.25">
      <c r="A4147" s="222">
        <v>3103100713</v>
      </c>
      <c r="B4147" s="222" t="s">
        <v>13141</v>
      </c>
      <c r="C4147" s="222" t="s">
        <v>1255</v>
      </c>
      <c r="D4147" s="222" t="s">
        <v>801</v>
      </c>
      <c r="E4147" s="223">
        <v>0</v>
      </c>
    </row>
    <row r="4148" spans="1:5" x14ac:dyDescent="0.25">
      <c r="A4148" s="224">
        <v>3103100714</v>
      </c>
      <c r="B4148" s="224" t="s">
        <v>13142</v>
      </c>
      <c r="C4148" s="224" t="s">
        <v>1255</v>
      </c>
      <c r="D4148" s="224" t="s">
        <v>2327</v>
      </c>
      <c r="E4148" s="225">
        <v>0</v>
      </c>
    </row>
    <row r="4149" spans="1:5" x14ac:dyDescent="0.25">
      <c r="A4149" s="222">
        <v>3103100715</v>
      </c>
      <c r="B4149" s="222" t="s">
        <v>12637</v>
      </c>
      <c r="C4149" s="222" t="s">
        <v>1255</v>
      </c>
      <c r="D4149" s="222" t="s">
        <v>2327</v>
      </c>
      <c r="E4149" s="223">
        <v>0</v>
      </c>
    </row>
    <row r="4150" spans="1:5" x14ac:dyDescent="0.25">
      <c r="A4150" s="224">
        <v>3103100716</v>
      </c>
      <c r="B4150" s="224" t="s">
        <v>12638</v>
      </c>
      <c r="C4150" s="224" t="s">
        <v>1255</v>
      </c>
      <c r="D4150" s="224" t="s">
        <v>801</v>
      </c>
      <c r="E4150" s="225">
        <v>0</v>
      </c>
    </row>
    <row r="4151" spans="1:5" x14ac:dyDescent="0.25">
      <c r="A4151" s="222">
        <v>3103100717</v>
      </c>
      <c r="B4151" s="222" t="s">
        <v>13143</v>
      </c>
      <c r="C4151" s="222" t="s">
        <v>1255</v>
      </c>
      <c r="D4151" s="222" t="s">
        <v>2327</v>
      </c>
      <c r="E4151" s="223">
        <v>0</v>
      </c>
    </row>
    <row r="4152" spans="1:5" x14ac:dyDescent="0.25">
      <c r="A4152" s="224">
        <v>3103100718</v>
      </c>
      <c r="B4152" s="224" t="s">
        <v>13144</v>
      </c>
      <c r="C4152" s="224" t="s">
        <v>1255</v>
      </c>
      <c r="D4152" s="224" t="s">
        <v>2327</v>
      </c>
      <c r="E4152" s="225">
        <v>0</v>
      </c>
    </row>
    <row r="4153" spans="1:5" x14ac:dyDescent="0.25">
      <c r="A4153" s="222">
        <v>3103100719</v>
      </c>
      <c r="B4153" s="222" t="s">
        <v>13145</v>
      </c>
      <c r="C4153" s="222" t="s">
        <v>1255</v>
      </c>
      <c r="D4153" s="222" t="s">
        <v>2327</v>
      </c>
      <c r="E4153" s="223">
        <v>0</v>
      </c>
    </row>
    <row r="4154" spans="1:5" x14ac:dyDescent="0.25">
      <c r="A4154" s="224">
        <v>3103100720</v>
      </c>
      <c r="B4154" s="224" t="s">
        <v>13146</v>
      </c>
      <c r="C4154" s="224" t="s">
        <v>1255</v>
      </c>
      <c r="D4154" s="224" t="s">
        <v>2327</v>
      </c>
      <c r="E4154" s="225">
        <v>0</v>
      </c>
    </row>
    <row r="4155" spans="1:5" x14ac:dyDescent="0.25">
      <c r="A4155" s="222">
        <v>3103100721</v>
      </c>
      <c r="B4155" s="222" t="s">
        <v>13147</v>
      </c>
      <c r="C4155" s="222" t="s">
        <v>1255</v>
      </c>
      <c r="D4155" s="222" t="s">
        <v>2327</v>
      </c>
      <c r="E4155" s="223">
        <v>0</v>
      </c>
    </row>
    <row r="4156" spans="1:5" x14ac:dyDescent="0.25">
      <c r="A4156" s="224">
        <v>3103100722</v>
      </c>
      <c r="B4156" s="224" t="s">
        <v>13148</v>
      </c>
      <c r="C4156" s="224" t="s">
        <v>1255</v>
      </c>
      <c r="D4156" s="224" t="s">
        <v>1226</v>
      </c>
      <c r="E4156" s="225">
        <v>0</v>
      </c>
    </row>
    <row r="4157" spans="1:5" x14ac:dyDescent="0.25">
      <c r="A4157" s="222">
        <v>3103100723</v>
      </c>
      <c r="B4157" s="222" t="s">
        <v>13149</v>
      </c>
      <c r="C4157" s="222" t="s">
        <v>1255</v>
      </c>
      <c r="D4157" s="222" t="s">
        <v>801</v>
      </c>
      <c r="E4157" s="223">
        <v>0</v>
      </c>
    </row>
    <row r="4158" spans="1:5" x14ac:dyDescent="0.25">
      <c r="A4158" s="224">
        <v>3103100724</v>
      </c>
      <c r="B4158" s="224" t="s">
        <v>13150</v>
      </c>
      <c r="C4158" s="224" t="s">
        <v>1255</v>
      </c>
      <c r="D4158" s="224" t="s">
        <v>801</v>
      </c>
      <c r="E4158" s="225">
        <v>0</v>
      </c>
    </row>
    <row r="4159" spans="1:5" x14ac:dyDescent="0.25">
      <c r="A4159" s="222">
        <v>3103100725</v>
      </c>
      <c r="B4159" s="222" t="s">
        <v>13151</v>
      </c>
      <c r="C4159" s="222" t="s">
        <v>1255</v>
      </c>
      <c r="D4159" s="222" t="s">
        <v>801</v>
      </c>
      <c r="E4159" s="223">
        <v>0</v>
      </c>
    </row>
    <row r="4160" spans="1:5" x14ac:dyDescent="0.25">
      <c r="A4160" s="224">
        <v>3103100726</v>
      </c>
      <c r="B4160" s="224" t="s">
        <v>12639</v>
      </c>
      <c r="C4160" s="224" t="s">
        <v>1255</v>
      </c>
      <c r="D4160" s="224" t="s">
        <v>801</v>
      </c>
      <c r="E4160" s="225">
        <v>0</v>
      </c>
    </row>
    <row r="4161" spans="1:5" x14ac:dyDescent="0.25">
      <c r="A4161" s="222">
        <v>3103100727</v>
      </c>
      <c r="B4161" s="222" t="s">
        <v>13152</v>
      </c>
      <c r="C4161" s="222" t="s">
        <v>1255</v>
      </c>
      <c r="D4161" s="222" t="s">
        <v>801</v>
      </c>
      <c r="E4161" s="223">
        <v>0</v>
      </c>
    </row>
    <row r="4162" spans="1:5" x14ac:dyDescent="0.25">
      <c r="A4162" s="224">
        <v>3103100728</v>
      </c>
      <c r="B4162" s="224" t="s">
        <v>13153</v>
      </c>
      <c r="C4162" s="224" t="s">
        <v>1255</v>
      </c>
      <c r="D4162" s="224" t="s">
        <v>801</v>
      </c>
      <c r="E4162" s="225">
        <v>0</v>
      </c>
    </row>
    <row r="4163" spans="1:5" x14ac:dyDescent="0.25">
      <c r="A4163" s="222">
        <v>3103100729</v>
      </c>
      <c r="B4163" s="222" t="s">
        <v>13154</v>
      </c>
      <c r="C4163" s="222" t="s">
        <v>1255</v>
      </c>
      <c r="D4163" s="222" t="s">
        <v>2327</v>
      </c>
      <c r="E4163" s="223">
        <v>0</v>
      </c>
    </row>
    <row r="4164" spans="1:5" x14ac:dyDescent="0.25">
      <c r="A4164" s="224">
        <v>3103100730</v>
      </c>
      <c r="B4164" s="224" t="s">
        <v>12640</v>
      </c>
      <c r="C4164" s="224" t="s">
        <v>1255</v>
      </c>
      <c r="D4164" s="224" t="s">
        <v>2327</v>
      </c>
      <c r="E4164" s="225">
        <v>0</v>
      </c>
    </row>
    <row r="4165" spans="1:5" x14ac:dyDescent="0.25">
      <c r="A4165" s="222">
        <v>3103100731</v>
      </c>
      <c r="B4165" s="222" t="s">
        <v>12641</v>
      </c>
      <c r="C4165" s="222" t="s">
        <v>1255</v>
      </c>
      <c r="D4165" s="222" t="s">
        <v>2327</v>
      </c>
      <c r="E4165" s="223">
        <v>0</v>
      </c>
    </row>
    <row r="4166" spans="1:5" x14ac:dyDescent="0.25">
      <c r="A4166" s="224">
        <v>3103100732</v>
      </c>
      <c r="B4166" s="224" t="s">
        <v>12642</v>
      </c>
      <c r="C4166" s="224" t="s">
        <v>1255</v>
      </c>
      <c r="D4166" s="224" t="s">
        <v>2327</v>
      </c>
      <c r="E4166" s="225">
        <v>0</v>
      </c>
    </row>
    <row r="4167" spans="1:5" x14ac:dyDescent="0.25">
      <c r="A4167" s="222">
        <v>3103100733</v>
      </c>
      <c r="B4167" s="222" t="s">
        <v>12643</v>
      </c>
      <c r="C4167" s="222" t="s">
        <v>1255</v>
      </c>
      <c r="D4167" s="222" t="s">
        <v>801</v>
      </c>
      <c r="E4167" s="223">
        <v>0</v>
      </c>
    </row>
    <row r="4168" spans="1:5" x14ac:dyDescent="0.25">
      <c r="A4168" s="224">
        <v>3103100734</v>
      </c>
      <c r="B4168" s="224" t="s">
        <v>13155</v>
      </c>
      <c r="C4168" s="224" t="s">
        <v>1255</v>
      </c>
      <c r="D4168" s="224" t="s">
        <v>801</v>
      </c>
      <c r="E4168" s="225">
        <v>0</v>
      </c>
    </row>
    <row r="4169" spans="1:5" x14ac:dyDescent="0.25">
      <c r="A4169" s="222">
        <v>3103110001</v>
      </c>
      <c r="B4169" s="222" t="s">
        <v>2597</v>
      </c>
      <c r="C4169" s="222" t="s">
        <v>1255</v>
      </c>
      <c r="D4169" s="222" t="s">
        <v>801</v>
      </c>
      <c r="E4169" s="223">
        <v>0</v>
      </c>
    </row>
    <row r="4170" spans="1:5" x14ac:dyDescent="0.25">
      <c r="A4170" s="224">
        <v>3103110002</v>
      </c>
      <c r="B4170" s="224" t="s">
        <v>2598</v>
      </c>
      <c r="C4170" s="224" t="s">
        <v>1255</v>
      </c>
      <c r="D4170" s="224" t="s">
        <v>801</v>
      </c>
      <c r="E4170" s="225">
        <v>0</v>
      </c>
    </row>
    <row r="4171" spans="1:5" x14ac:dyDescent="0.25">
      <c r="A4171" s="222">
        <v>3103110003</v>
      </c>
      <c r="B4171" s="222" t="s">
        <v>2421</v>
      </c>
      <c r="C4171" s="222" t="s">
        <v>1255</v>
      </c>
      <c r="D4171" s="222" t="s">
        <v>801</v>
      </c>
      <c r="E4171" s="223">
        <v>0</v>
      </c>
    </row>
    <row r="4172" spans="1:5" x14ac:dyDescent="0.25">
      <c r="A4172" s="224">
        <v>3103110004</v>
      </c>
      <c r="B4172" s="224" t="s">
        <v>10297</v>
      </c>
      <c r="C4172" s="224" t="s">
        <v>1255</v>
      </c>
      <c r="D4172" s="224" t="s">
        <v>2354</v>
      </c>
      <c r="E4172" s="225">
        <v>0</v>
      </c>
    </row>
    <row r="4173" spans="1:5" x14ac:dyDescent="0.25">
      <c r="A4173" s="222">
        <v>3103110005</v>
      </c>
      <c r="B4173" s="222" t="s">
        <v>5800</v>
      </c>
      <c r="C4173" s="222" t="s">
        <v>1255</v>
      </c>
      <c r="D4173" s="222" t="s">
        <v>2354</v>
      </c>
      <c r="E4173" s="223">
        <v>0</v>
      </c>
    </row>
    <row r="4174" spans="1:5" x14ac:dyDescent="0.25">
      <c r="A4174" s="224">
        <v>3103110006</v>
      </c>
      <c r="B4174" s="224" t="s">
        <v>8022</v>
      </c>
      <c r="C4174" s="224" t="s">
        <v>1255</v>
      </c>
      <c r="D4174" s="224" t="s">
        <v>801</v>
      </c>
      <c r="E4174" s="225">
        <v>0</v>
      </c>
    </row>
    <row r="4175" spans="1:5" x14ac:dyDescent="0.25">
      <c r="A4175" s="222">
        <v>3103110007</v>
      </c>
      <c r="B4175" s="222" t="s">
        <v>6417</v>
      </c>
      <c r="C4175" s="222" t="s">
        <v>1255</v>
      </c>
      <c r="D4175" s="222" t="s">
        <v>801</v>
      </c>
      <c r="E4175" s="223">
        <v>0</v>
      </c>
    </row>
    <row r="4176" spans="1:5" x14ac:dyDescent="0.25">
      <c r="A4176" s="224">
        <v>3103110008</v>
      </c>
      <c r="B4176" s="224" t="s">
        <v>3796</v>
      </c>
      <c r="C4176" s="224" t="s">
        <v>1255</v>
      </c>
      <c r="D4176" s="224" t="s">
        <v>2327</v>
      </c>
      <c r="E4176" s="225">
        <v>0</v>
      </c>
    </row>
    <row r="4177" spans="1:5" x14ac:dyDescent="0.25">
      <c r="A4177" s="222">
        <v>3103110009</v>
      </c>
      <c r="B4177" s="222" t="s">
        <v>6418</v>
      </c>
      <c r="C4177" s="222" t="s">
        <v>1255</v>
      </c>
      <c r="D4177" s="222" t="s">
        <v>2327</v>
      </c>
      <c r="E4177" s="223">
        <v>0</v>
      </c>
    </row>
    <row r="4178" spans="1:5" x14ac:dyDescent="0.25">
      <c r="A4178" s="224">
        <v>3103110010</v>
      </c>
      <c r="B4178" s="224" t="s">
        <v>8624</v>
      </c>
      <c r="C4178" s="224" t="s">
        <v>1255</v>
      </c>
      <c r="D4178" s="224" t="s">
        <v>2599</v>
      </c>
      <c r="E4178" s="225">
        <v>0</v>
      </c>
    </row>
    <row r="4179" spans="1:5" x14ac:dyDescent="0.25">
      <c r="A4179" s="222">
        <v>3103110011</v>
      </c>
      <c r="B4179" s="222" t="s">
        <v>7705</v>
      </c>
      <c r="C4179" s="222" t="s">
        <v>1255</v>
      </c>
      <c r="D4179" s="222" t="s">
        <v>2599</v>
      </c>
      <c r="E4179" s="223">
        <v>0</v>
      </c>
    </row>
    <row r="4180" spans="1:5" x14ac:dyDescent="0.25">
      <c r="A4180" s="224">
        <v>3103110012</v>
      </c>
      <c r="B4180" s="224" t="s">
        <v>6419</v>
      </c>
      <c r="C4180" s="224" t="s">
        <v>1255</v>
      </c>
      <c r="D4180" s="224" t="s">
        <v>2599</v>
      </c>
      <c r="E4180" s="225">
        <v>0</v>
      </c>
    </row>
    <row r="4181" spans="1:5" x14ac:dyDescent="0.25">
      <c r="A4181" s="222">
        <v>3103110013</v>
      </c>
      <c r="B4181" s="222" t="s">
        <v>6420</v>
      </c>
      <c r="C4181" s="222" t="s">
        <v>1255</v>
      </c>
      <c r="D4181" s="222" t="s">
        <v>2327</v>
      </c>
      <c r="E4181" s="223">
        <v>0</v>
      </c>
    </row>
    <row r="4182" spans="1:5" x14ac:dyDescent="0.25">
      <c r="A4182" s="224">
        <v>3103110014</v>
      </c>
      <c r="B4182" s="224" t="s">
        <v>7706</v>
      </c>
      <c r="C4182" s="224" t="s">
        <v>1255</v>
      </c>
      <c r="D4182" s="224" t="s">
        <v>2599</v>
      </c>
      <c r="E4182" s="225">
        <v>0</v>
      </c>
    </row>
    <row r="4183" spans="1:5" x14ac:dyDescent="0.25">
      <c r="A4183" s="222">
        <v>3103110015</v>
      </c>
      <c r="B4183" s="222" t="s">
        <v>12644</v>
      </c>
      <c r="C4183" s="222" t="s">
        <v>1255</v>
      </c>
      <c r="D4183" s="222" t="s">
        <v>2327</v>
      </c>
      <c r="E4183" s="223">
        <v>0</v>
      </c>
    </row>
    <row r="4184" spans="1:5" x14ac:dyDescent="0.25">
      <c r="A4184" s="224">
        <v>3103110016</v>
      </c>
      <c r="B4184" s="224" t="s">
        <v>2600</v>
      </c>
      <c r="C4184" s="224" t="s">
        <v>1255</v>
      </c>
      <c r="D4184" s="224" t="s">
        <v>2327</v>
      </c>
      <c r="E4184" s="225">
        <v>0</v>
      </c>
    </row>
    <row r="4185" spans="1:5" x14ac:dyDescent="0.25">
      <c r="A4185" s="222">
        <v>3103110017</v>
      </c>
      <c r="B4185" s="222" t="s">
        <v>6418</v>
      </c>
      <c r="C4185" s="222" t="s">
        <v>1255</v>
      </c>
      <c r="D4185" s="222" t="s">
        <v>2599</v>
      </c>
      <c r="E4185" s="223">
        <v>0</v>
      </c>
    </row>
    <row r="4186" spans="1:5" x14ac:dyDescent="0.25">
      <c r="A4186" s="224">
        <v>3103110018</v>
      </c>
      <c r="B4186" s="224" t="s">
        <v>6421</v>
      </c>
      <c r="C4186" s="224" t="s">
        <v>1255</v>
      </c>
      <c r="D4186" s="224" t="s">
        <v>801</v>
      </c>
      <c r="E4186" s="225">
        <v>0</v>
      </c>
    </row>
    <row r="4187" spans="1:5" x14ac:dyDescent="0.25">
      <c r="A4187" s="222">
        <v>3103110019</v>
      </c>
      <c r="B4187" s="222" t="s">
        <v>2601</v>
      </c>
      <c r="C4187" s="222" t="s">
        <v>1255</v>
      </c>
      <c r="D4187" s="222" t="s">
        <v>2327</v>
      </c>
      <c r="E4187" s="223">
        <v>0</v>
      </c>
    </row>
    <row r="4188" spans="1:5" x14ac:dyDescent="0.25">
      <c r="A4188" s="224">
        <v>3103110020</v>
      </c>
      <c r="B4188" s="224" t="s">
        <v>7707</v>
      </c>
      <c r="C4188" s="224" t="s">
        <v>1255</v>
      </c>
      <c r="D4188" s="224" t="s">
        <v>2327</v>
      </c>
      <c r="E4188" s="225">
        <v>0</v>
      </c>
    </row>
    <row r="4189" spans="1:5" x14ac:dyDescent="0.25">
      <c r="A4189" s="222">
        <v>3103110021</v>
      </c>
      <c r="B4189" s="222" t="s">
        <v>7708</v>
      </c>
      <c r="C4189" s="222" t="s">
        <v>1255</v>
      </c>
      <c r="D4189" s="222" t="s">
        <v>2327</v>
      </c>
      <c r="E4189" s="223">
        <v>0</v>
      </c>
    </row>
    <row r="4190" spans="1:5" x14ac:dyDescent="0.25">
      <c r="A4190" s="224">
        <v>3103110022</v>
      </c>
      <c r="B4190" s="224" t="s">
        <v>2602</v>
      </c>
      <c r="C4190" s="224" t="s">
        <v>1255</v>
      </c>
      <c r="D4190" s="224" t="s">
        <v>801</v>
      </c>
      <c r="E4190" s="225">
        <v>0</v>
      </c>
    </row>
    <row r="4191" spans="1:5" x14ac:dyDescent="0.25">
      <c r="A4191" s="222">
        <v>3103110023</v>
      </c>
      <c r="B4191" s="222" t="s">
        <v>2603</v>
      </c>
      <c r="C4191" s="222" t="s">
        <v>1255</v>
      </c>
      <c r="D4191" s="222" t="s">
        <v>801</v>
      </c>
      <c r="E4191" s="223">
        <v>0</v>
      </c>
    </row>
    <row r="4192" spans="1:5" x14ac:dyDescent="0.25">
      <c r="A4192" s="224">
        <v>3103110024</v>
      </c>
      <c r="B4192" s="224" t="s">
        <v>2604</v>
      </c>
      <c r="C4192" s="224" t="s">
        <v>1255</v>
      </c>
      <c r="D4192" s="224" t="s">
        <v>801</v>
      </c>
      <c r="E4192" s="225">
        <v>0</v>
      </c>
    </row>
    <row r="4193" spans="1:5" x14ac:dyDescent="0.25">
      <c r="A4193" s="222">
        <v>3103110025</v>
      </c>
      <c r="B4193" s="222" t="s">
        <v>2605</v>
      </c>
      <c r="C4193" s="222" t="s">
        <v>1255</v>
      </c>
      <c r="D4193" s="222" t="s">
        <v>801</v>
      </c>
      <c r="E4193" s="223">
        <v>0</v>
      </c>
    </row>
    <row r="4194" spans="1:5" x14ac:dyDescent="0.25">
      <c r="A4194" s="224">
        <v>3103110026</v>
      </c>
      <c r="B4194" s="224" t="s">
        <v>6422</v>
      </c>
      <c r="C4194" s="224" t="s">
        <v>1255</v>
      </c>
      <c r="D4194" s="224" t="s">
        <v>801</v>
      </c>
      <c r="E4194" s="225">
        <v>0</v>
      </c>
    </row>
    <row r="4195" spans="1:5" x14ac:dyDescent="0.25">
      <c r="A4195" s="222">
        <v>3103110027</v>
      </c>
      <c r="B4195" s="222" t="s">
        <v>2606</v>
      </c>
      <c r="C4195" s="222" t="s">
        <v>1255</v>
      </c>
      <c r="D4195" s="222" t="s">
        <v>801</v>
      </c>
      <c r="E4195" s="223">
        <v>0</v>
      </c>
    </row>
    <row r="4196" spans="1:5" x14ac:dyDescent="0.25">
      <c r="A4196" s="224">
        <v>3103110028</v>
      </c>
      <c r="B4196" s="224" t="s">
        <v>5801</v>
      </c>
      <c r="C4196" s="224" t="s">
        <v>1255</v>
      </c>
      <c r="D4196" s="224" t="s">
        <v>801</v>
      </c>
      <c r="E4196" s="225">
        <v>0</v>
      </c>
    </row>
    <row r="4197" spans="1:5" x14ac:dyDescent="0.25">
      <c r="A4197" s="222">
        <v>3103110029</v>
      </c>
      <c r="B4197" s="222" t="s">
        <v>6423</v>
      </c>
      <c r="C4197" s="222" t="s">
        <v>1255</v>
      </c>
      <c r="D4197" s="222" t="s">
        <v>1226</v>
      </c>
      <c r="E4197" s="223">
        <v>0</v>
      </c>
    </row>
    <row r="4198" spans="1:5" x14ac:dyDescent="0.25">
      <c r="A4198" s="224">
        <v>3103110030</v>
      </c>
      <c r="B4198" s="224" t="s">
        <v>2607</v>
      </c>
      <c r="C4198" s="224" t="s">
        <v>1255</v>
      </c>
      <c r="D4198" s="224" t="s">
        <v>801</v>
      </c>
      <c r="E4198" s="225">
        <v>0</v>
      </c>
    </row>
    <row r="4199" spans="1:5" x14ac:dyDescent="0.25">
      <c r="A4199" s="222">
        <v>3103110031</v>
      </c>
      <c r="B4199" s="222" t="s">
        <v>2608</v>
      </c>
      <c r="C4199" s="222" t="s">
        <v>1255</v>
      </c>
      <c r="D4199" s="222" t="s">
        <v>801</v>
      </c>
      <c r="E4199" s="223">
        <v>0</v>
      </c>
    </row>
    <row r="4200" spans="1:5" x14ac:dyDescent="0.25">
      <c r="A4200" s="224">
        <v>3103110032</v>
      </c>
      <c r="B4200" s="224" t="s">
        <v>10298</v>
      </c>
      <c r="C4200" s="224" t="s">
        <v>1255</v>
      </c>
      <c r="D4200" s="224" t="s">
        <v>801</v>
      </c>
      <c r="E4200" s="225">
        <v>0</v>
      </c>
    </row>
    <row r="4201" spans="1:5" x14ac:dyDescent="0.25">
      <c r="A4201" s="222">
        <v>3103110033</v>
      </c>
      <c r="B4201" s="222" t="s">
        <v>2609</v>
      </c>
      <c r="C4201" s="222" t="s">
        <v>1255</v>
      </c>
      <c r="D4201" s="222" t="s">
        <v>1102</v>
      </c>
      <c r="E4201" s="223">
        <v>0</v>
      </c>
    </row>
    <row r="4202" spans="1:5" x14ac:dyDescent="0.25">
      <c r="A4202" s="224">
        <v>3103110034</v>
      </c>
      <c r="B4202" s="224" t="s">
        <v>2610</v>
      </c>
      <c r="C4202" s="224" t="s">
        <v>1255</v>
      </c>
      <c r="D4202" s="224" t="s">
        <v>2327</v>
      </c>
      <c r="E4202" s="225">
        <v>0</v>
      </c>
    </row>
    <row r="4203" spans="1:5" x14ac:dyDescent="0.25">
      <c r="A4203" s="222">
        <v>3103110035</v>
      </c>
      <c r="B4203" s="222" t="s">
        <v>2611</v>
      </c>
      <c r="C4203" s="222" t="s">
        <v>1255</v>
      </c>
      <c r="D4203" s="222" t="s">
        <v>2327</v>
      </c>
      <c r="E4203" s="223">
        <v>0</v>
      </c>
    </row>
    <row r="4204" spans="1:5" x14ac:dyDescent="0.25">
      <c r="A4204" s="224">
        <v>3103110036</v>
      </c>
      <c r="B4204" s="224" t="s">
        <v>5180</v>
      </c>
      <c r="C4204" s="224" t="s">
        <v>1255</v>
      </c>
      <c r="D4204" s="224" t="s">
        <v>2327</v>
      </c>
      <c r="E4204" s="225">
        <v>0</v>
      </c>
    </row>
    <row r="4205" spans="1:5" x14ac:dyDescent="0.25">
      <c r="A4205" s="222">
        <v>3103110037</v>
      </c>
      <c r="B4205" s="222" t="s">
        <v>6424</v>
      </c>
      <c r="C4205" s="222" t="s">
        <v>1255</v>
      </c>
      <c r="D4205" s="222" t="s">
        <v>801</v>
      </c>
      <c r="E4205" s="223">
        <v>0</v>
      </c>
    </row>
    <row r="4206" spans="1:5" x14ac:dyDescent="0.25">
      <c r="A4206" s="224">
        <v>3103110038</v>
      </c>
      <c r="B4206" s="224" t="s">
        <v>2612</v>
      </c>
      <c r="C4206" s="224" t="s">
        <v>1255</v>
      </c>
      <c r="D4206" s="224" t="s">
        <v>801</v>
      </c>
      <c r="E4206" s="225">
        <v>0</v>
      </c>
    </row>
    <row r="4207" spans="1:5" x14ac:dyDescent="0.25">
      <c r="A4207" s="222">
        <v>3103110039</v>
      </c>
      <c r="B4207" s="222" t="s">
        <v>2613</v>
      </c>
      <c r="C4207" s="222" t="s">
        <v>1255</v>
      </c>
      <c r="D4207" s="222" t="s">
        <v>801</v>
      </c>
      <c r="E4207" s="223">
        <v>0</v>
      </c>
    </row>
    <row r="4208" spans="1:5" x14ac:dyDescent="0.25">
      <c r="A4208" s="224">
        <v>3103110040</v>
      </c>
      <c r="B4208" s="224" t="s">
        <v>10299</v>
      </c>
      <c r="C4208" s="224" t="s">
        <v>1255</v>
      </c>
      <c r="D4208" s="224" t="s">
        <v>801</v>
      </c>
      <c r="E4208" s="225">
        <v>0</v>
      </c>
    </row>
    <row r="4209" spans="1:5" x14ac:dyDescent="0.25">
      <c r="A4209" s="222">
        <v>3103110041</v>
      </c>
      <c r="B4209" s="222" t="s">
        <v>8625</v>
      </c>
      <c r="C4209" s="222" t="s">
        <v>1255</v>
      </c>
      <c r="D4209" s="222" t="s">
        <v>801</v>
      </c>
      <c r="E4209" s="223">
        <v>0</v>
      </c>
    </row>
    <row r="4210" spans="1:5" x14ac:dyDescent="0.25">
      <c r="A4210" s="224">
        <v>3103110042</v>
      </c>
      <c r="B4210" s="224" t="s">
        <v>2614</v>
      </c>
      <c r="C4210" s="224" t="s">
        <v>1255</v>
      </c>
      <c r="D4210" s="224" t="s">
        <v>2327</v>
      </c>
      <c r="E4210" s="225">
        <v>0</v>
      </c>
    </row>
    <row r="4211" spans="1:5" x14ac:dyDescent="0.25">
      <c r="A4211" s="222">
        <v>3103110043</v>
      </c>
      <c r="B4211" s="222" t="s">
        <v>7709</v>
      </c>
      <c r="C4211" s="222" t="s">
        <v>1255</v>
      </c>
      <c r="D4211" s="222" t="s">
        <v>801</v>
      </c>
      <c r="E4211" s="223">
        <v>0</v>
      </c>
    </row>
    <row r="4212" spans="1:5" x14ac:dyDescent="0.25">
      <c r="A4212" s="224">
        <v>3103110044</v>
      </c>
      <c r="B4212" s="224" t="s">
        <v>2615</v>
      </c>
      <c r="C4212" s="224" t="s">
        <v>1255</v>
      </c>
      <c r="D4212" s="224" t="s">
        <v>801</v>
      </c>
      <c r="E4212" s="225">
        <v>0</v>
      </c>
    </row>
    <row r="4213" spans="1:5" x14ac:dyDescent="0.25">
      <c r="A4213" s="222">
        <v>3103110045</v>
      </c>
      <c r="B4213" s="222" t="s">
        <v>5181</v>
      </c>
      <c r="C4213" s="222" t="s">
        <v>1255</v>
      </c>
      <c r="D4213" s="222" t="s">
        <v>801</v>
      </c>
      <c r="E4213" s="223">
        <v>0</v>
      </c>
    </row>
    <row r="4214" spans="1:5" x14ac:dyDescent="0.25">
      <c r="A4214" s="224">
        <v>3103110046</v>
      </c>
      <c r="B4214" s="224" t="s">
        <v>2616</v>
      </c>
      <c r="C4214" s="224" t="s">
        <v>1255</v>
      </c>
      <c r="D4214" s="224" t="s">
        <v>801</v>
      </c>
      <c r="E4214" s="225">
        <v>0</v>
      </c>
    </row>
    <row r="4215" spans="1:5" x14ac:dyDescent="0.25">
      <c r="A4215" s="222">
        <v>3103110047</v>
      </c>
      <c r="B4215" s="222" t="s">
        <v>2617</v>
      </c>
      <c r="C4215" s="222" t="s">
        <v>1255</v>
      </c>
      <c r="D4215" s="222" t="s">
        <v>2618</v>
      </c>
      <c r="E4215" s="223">
        <v>0</v>
      </c>
    </row>
    <row r="4216" spans="1:5" x14ac:dyDescent="0.25">
      <c r="A4216" s="224">
        <v>3103110048</v>
      </c>
      <c r="B4216" s="224" t="s">
        <v>2619</v>
      </c>
      <c r="C4216" s="224" t="s">
        <v>1255</v>
      </c>
      <c r="D4216" s="224" t="s">
        <v>801</v>
      </c>
      <c r="E4216" s="225">
        <v>0</v>
      </c>
    </row>
    <row r="4217" spans="1:5" x14ac:dyDescent="0.25">
      <c r="A4217" s="222">
        <v>3103110049</v>
      </c>
      <c r="B4217" s="222" t="s">
        <v>3797</v>
      </c>
      <c r="C4217" s="222" t="s">
        <v>1255</v>
      </c>
      <c r="D4217" s="222" t="s">
        <v>801</v>
      </c>
      <c r="E4217" s="223">
        <v>0</v>
      </c>
    </row>
    <row r="4218" spans="1:5" x14ac:dyDescent="0.25">
      <c r="A4218" s="224">
        <v>3103110050</v>
      </c>
      <c r="B4218" s="224" t="s">
        <v>5182</v>
      </c>
      <c r="C4218" s="224" t="s">
        <v>1255</v>
      </c>
      <c r="D4218" s="224" t="s">
        <v>2376</v>
      </c>
      <c r="E4218" s="225">
        <v>0</v>
      </c>
    </row>
    <row r="4219" spans="1:5" x14ac:dyDescent="0.25">
      <c r="A4219" s="222">
        <v>3103110051</v>
      </c>
      <c r="B4219" s="222" t="s">
        <v>2620</v>
      </c>
      <c r="C4219" s="222" t="s">
        <v>1255</v>
      </c>
      <c r="D4219" s="222" t="s">
        <v>2376</v>
      </c>
      <c r="E4219" s="223">
        <v>0</v>
      </c>
    </row>
    <row r="4220" spans="1:5" x14ac:dyDescent="0.25">
      <c r="A4220" s="224">
        <v>3103110052</v>
      </c>
      <c r="B4220" s="224" t="s">
        <v>6425</v>
      </c>
      <c r="C4220" s="224" t="s">
        <v>1255</v>
      </c>
      <c r="D4220" s="224" t="s">
        <v>1261</v>
      </c>
      <c r="E4220" s="225">
        <v>0</v>
      </c>
    </row>
    <row r="4221" spans="1:5" x14ac:dyDescent="0.25">
      <c r="A4221" s="222">
        <v>3103110053</v>
      </c>
      <c r="B4221" s="222" t="s">
        <v>6426</v>
      </c>
      <c r="C4221" s="222" t="s">
        <v>1255</v>
      </c>
      <c r="D4221" s="222" t="s">
        <v>1261</v>
      </c>
      <c r="E4221" s="223">
        <v>0</v>
      </c>
    </row>
    <row r="4222" spans="1:5" x14ac:dyDescent="0.25">
      <c r="A4222" s="224">
        <v>3103110054</v>
      </c>
      <c r="B4222" s="224" t="s">
        <v>2621</v>
      </c>
      <c r="C4222" s="224" t="s">
        <v>1255</v>
      </c>
      <c r="D4222" s="224" t="s">
        <v>1261</v>
      </c>
      <c r="E4222" s="225">
        <v>0</v>
      </c>
    </row>
    <row r="4223" spans="1:5" x14ac:dyDescent="0.25">
      <c r="A4223" s="222">
        <v>3103110055</v>
      </c>
      <c r="B4223" s="222" t="s">
        <v>2622</v>
      </c>
      <c r="C4223" s="222" t="s">
        <v>1255</v>
      </c>
      <c r="D4223" s="222" t="s">
        <v>1261</v>
      </c>
      <c r="E4223" s="223">
        <v>0</v>
      </c>
    </row>
    <row r="4224" spans="1:5" x14ac:dyDescent="0.25">
      <c r="A4224" s="224">
        <v>3103110056</v>
      </c>
      <c r="B4224" s="224" t="s">
        <v>8434</v>
      </c>
      <c r="C4224" s="224" t="s">
        <v>1255</v>
      </c>
      <c r="D4224" s="224" t="s">
        <v>2327</v>
      </c>
      <c r="E4224" s="225">
        <v>0</v>
      </c>
    </row>
    <row r="4225" spans="1:5" x14ac:dyDescent="0.25">
      <c r="A4225" s="222">
        <v>3103110057</v>
      </c>
      <c r="B4225" s="222" t="s">
        <v>2623</v>
      </c>
      <c r="C4225" s="222" t="s">
        <v>1255</v>
      </c>
      <c r="D4225" s="222" t="s">
        <v>2327</v>
      </c>
      <c r="E4225" s="223">
        <v>0</v>
      </c>
    </row>
    <row r="4226" spans="1:5" x14ac:dyDescent="0.25">
      <c r="A4226" s="224">
        <v>3103110058</v>
      </c>
      <c r="B4226" s="224" t="s">
        <v>2624</v>
      </c>
      <c r="C4226" s="224" t="s">
        <v>1255</v>
      </c>
      <c r="D4226" s="224" t="s">
        <v>1261</v>
      </c>
      <c r="E4226" s="225">
        <v>0</v>
      </c>
    </row>
    <row r="4227" spans="1:5" x14ac:dyDescent="0.25">
      <c r="A4227" s="222">
        <v>3103110059</v>
      </c>
      <c r="B4227" s="222" t="s">
        <v>3798</v>
      </c>
      <c r="C4227" s="222" t="s">
        <v>1255</v>
      </c>
      <c r="D4227" s="222" t="s">
        <v>801</v>
      </c>
      <c r="E4227" s="223">
        <v>0</v>
      </c>
    </row>
    <row r="4228" spans="1:5" x14ac:dyDescent="0.25">
      <c r="A4228" s="224">
        <v>3103110060</v>
      </c>
      <c r="B4228" s="224" t="s">
        <v>2625</v>
      </c>
      <c r="C4228" s="224" t="s">
        <v>1255</v>
      </c>
      <c r="D4228" s="224" t="s">
        <v>801</v>
      </c>
      <c r="E4228" s="225">
        <v>0</v>
      </c>
    </row>
    <row r="4229" spans="1:5" x14ac:dyDescent="0.25">
      <c r="A4229" s="222">
        <v>3103110061</v>
      </c>
      <c r="B4229" s="222" t="s">
        <v>2626</v>
      </c>
      <c r="C4229" s="222" t="s">
        <v>1255</v>
      </c>
      <c r="D4229" s="222" t="s">
        <v>801</v>
      </c>
      <c r="E4229" s="223">
        <v>0</v>
      </c>
    </row>
    <row r="4230" spans="1:5" x14ac:dyDescent="0.25">
      <c r="A4230" s="224">
        <v>3103110062</v>
      </c>
      <c r="B4230" s="224" t="s">
        <v>5183</v>
      </c>
      <c r="C4230" s="224" t="s">
        <v>1255</v>
      </c>
      <c r="D4230" s="224" t="s">
        <v>811</v>
      </c>
      <c r="E4230" s="225">
        <v>0</v>
      </c>
    </row>
    <row r="4231" spans="1:5" x14ac:dyDescent="0.25">
      <c r="A4231" s="222">
        <v>3103110063</v>
      </c>
      <c r="B4231" s="222" t="s">
        <v>2628</v>
      </c>
      <c r="C4231" s="222" t="s">
        <v>1255</v>
      </c>
      <c r="D4231" s="222" t="s">
        <v>1261</v>
      </c>
      <c r="E4231" s="223">
        <v>0</v>
      </c>
    </row>
    <row r="4232" spans="1:5" x14ac:dyDescent="0.25">
      <c r="A4232" s="224">
        <v>3103110064</v>
      </c>
      <c r="B4232" s="224" t="s">
        <v>2629</v>
      </c>
      <c r="C4232" s="224" t="s">
        <v>1255</v>
      </c>
      <c r="D4232" s="224" t="s">
        <v>1261</v>
      </c>
      <c r="E4232" s="225">
        <v>0</v>
      </c>
    </row>
    <row r="4233" spans="1:5" x14ac:dyDescent="0.25">
      <c r="A4233" s="222">
        <v>3103110065</v>
      </c>
      <c r="B4233" s="222" t="s">
        <v>2630</v>
      </c>
      <c r="C4233" s="222" t="s">
        <v>1255</v>
      </c>
      <c r="D4233" s="222" t="s">
        <v>1261</v>
      </c>
      <c r="E4233" s="223">
        <v>0</v>
      </c>
    </row>
    <row r="4234" spans="1:5" x14ac:dyDescent="0.25">
      <c r="A4234" s="224">
        <v>3103110066</v>
      </c>
      <c r="B4234" s="224" t="s">
        <v>2631</v>
      </c>
      <c r="C4234" s="224" t="s">
        <v>1255</v>
      </c>
      <c r="D4234" s="224" t="s">
        <v>1261</v>
      </c>
      <c r="E4234" s="225">
        <v>0</v>
      </c>
    </row>
    <row r="4235" spans="1:5" x14ac:dyDescent="0.25">
      <c r="A4235" s="222">
        <v>3103110067</v>
      </c>
      <c r="B4235" s="222" t="s">
        <v>2632</v>
      </c>
      <c r="C4235" s="222" t="s">
        <v>1255</v>
      </c>
      <c r="D4235" s="222" t="s">
        <v>1261</v>
      </c>
      <c r="E4235" s="223">
        <v>0</v>
      </c>
    </row>
    <row r="4236" spans="1:5" x14ac:dyDescent="0.25">
      <c r="A4236" s="224">
        <v>3103110068</v>
      </c>
      <c r="B4236" s="224" t="s">
        <v>2633</v>
      </c>
      <c r="C4236" s="224" t="s">
        <v>1255</v>
      </c>
      <c r="D4236" s="224" t="s">
        <v>1261</v>
      </c>
      <c r="E4236" s="225">
        <v>0</v>
      </c>
    </row>
    <row r="4237" spans="1:5" x14ac:dyDescent="0.25">
      <c r="A4237" s="222">
        <v>3103110069</v>
      </c>
      <c r="B4237" s="222" t="s">
        <v>2634</v>
      </c>
      <c r="C4237" s="222" t="s">
        <v>1255</v>
      </c>
      <c r="D4237" s="222" t="s">
        <v>1261</v>
      </c>
      <c r="E4237" s="223">
        <v>0</v>
      </c>
    </row>
    <row r="4238" spans="1:5" x14ac:dyDescent="0.25">
      <c r="A4238" s="224">
        <v>3103110070</v>
      </c>
      <c r="B4238" s="224" t="s">
        <v>2635</v>
      </c>
      <c r="C4238" s="224" t="s">
        <v>1255</v>
      </c>
      <c r="D4238" s="224" t="s">
        <v>1261</v>
      </c>
      <c r="E4238" s="225">
        <v>0</v>
      </c>
    </row>
    <row r="4239" spans="1:5" x14ac:dyDescent="0.25">
      <c r="A4239" s="222">
        <v>3103110071</v>
      </c>
      <c r="B4239" s="222" t="s">
        <v>2636</v>
      </c>
      <c r="C4239" s="222" t="s">
        <v>1255</v>
      </c>
      <c r="D4239" s="222" t="s">
        <v>1261</v>
      </c>
      <c r="E4239" s="223">
        <v>0</v>
      </c>
    </row>
    <row r="4240" spans="1:5" x14ac:dyDescent="0.25">
      <c r="A4240" s="224">
        <v>3103110072</v>
      </c>
      <c r="B4240" s="224" t="s">
        <v>1260</v>
      </c>
      <c r="C4240" s="224" t="s">
        <v>1255</v>
      </c>
      <c r="D4240" s="224" t="s">
        <v>1261</v>
      </c>
      <c r="E4240" s="225">
        <v>0</v>
      </c>
    </row>
    <row r="4241" spans="1:5" x14ac:dyDescent="0.25">
      <c r="A4241" s="222">
        <v>3103110073</v>
      </c>
      <c r="B4241" s="222" t="s">
        <v>3799</v>
      </c>
      <c r="C4241" s="222" t="s">
        <v>1255</v>
      </c>
      <c r="D4241" s="222" t="s">
        <v>2333</v>
      </c>
      <c r="E4241" s="223">
        <v>0</v>
      </c>
    </row>
    <row r="4242" spans="1:5" x14ac:dyDescent="0.25">
      <c r="A4242" s="224">
        <v>3103110074</v>
      </c>
      <c r="B4242" s="224" t="s">
        <v>3800</v>
      </c>
      <c r="C4242" s="224" t="s">
        <v>1255</v>
      </c>
      <c r="D4242" s="224" t="s">
        <v>1261</v>
      </c>
      <c r="E4242" s="225">
        <v>0</v>
      </c>
    </row>
    <row r="4243" spans="1:5" x14ac:dyDescent="0.25">
      <c r="A4243" s="222">
        <v>3103110075</v>
      </c>
      <c r="B4243" s="222" t="s">
        <v>2637</v>
      </c>
      <c r="C4243" s="222" t="s">
        <v>1255</v>
      </c>
      <c r="D4243" s="222" t="s">
        <v>1261</v>
      </c>
      <c r="E4243" s="223">
        <v>0</v>
      </c>
    </row>
    <row r="4244" spans="1:5" x14ac:dyDescent="0.25">
      <c r="A4244" s="224">
        <v>3103110076</v>
      </c>
      <c r="B4244" s="224" t="s">
        <v>2638</v>
      </c>
      <c r="C4244" s="224" t="s">
        <v>1255</v>
      </c>
      <c r="D4244" s="224" t="s">
        <v>1261</v>
      </c>
      <c r="E4244" s="225">
        <v>0</v>
      </c>
    </row>
    <row r="4245" spans="1:5" x14ac:dyDescent="0.25">
      <c r="A4245" s="222">
        <v>3103110077</v>
      </c>
      <c r="B4245" s="222" t="s">
        <v>2639</v>
      </c>
      <c r="C4245" s="222" t="s">
        <v>1255</v>
      </c>
      <c r="D4245" s="222" t="s">
        <v>1261</v>
      </c>
      <c r="E4245" s="223">
        <v>0</v>
      </c>
    </row>
    <row r="4246" spans="1:5" x14ac:dyDescent="0.25">
      <c r="A4246" s="224">
        <v>3103110078</v>
      </c>
      <c r="B4246" s="224" t="s">
        <v>2640</v>
      </c>
      <c r="C4246" s="224" t="s">
        <v>1255</v>
      </c>
      <c r="D4246" s="224" t="s">
        <v>1261</v>
      </c>
      <c r="E4246" s="225">
        <v>0</v>
      </c>
    </row>
    <row r="4247" spans="1:5" x14ac:dyDescent="0.25">
      <c r="A4247" s="222">
        <v>3103110079</v>
      </c>
      <c r="B4247" s="222" t="s">
        <v>3801</v>
      </c>
      <c r="C4247" s="222" t="s">
        <v>1255</v>
      </c>
      <c r="D4247" s="222" t="s">
        <v>2333</v>
      </c>
      <c r="E4247" s="223">
        <v>0</v>
      </c>
    </row>
    <row r="4248" spans="1:5" x14ac:dyDescent="0.25">
      <c r="A4248" s="224">
        <v>3103110080</v>
      </c>
      <c r="B4248" s="224" t="s">
        <v>2641</v>
      </c>
      <c r="C4248" s="224" t="s">
        <v>1255</v>
      </c>
      <c r="D4248" s="224" t="s">
        <v>2327</v>
      </c>
      <c r="E4248" s="225">
        <v>0</v>
      </c>
    </row>
    <row r="4249" spans="1:5" x14ac:dyDescent="0.25">
      <c r="A4249" s="222">
        <v>3103110081</v>
      </c>
      <c r="B4249" s="222" t="s">
        <v>6427</v>
      </c>
      <c r="C4249" s="222" t="s">
        <v>1255</v>
      </c>
      <c r="D4249" s="222" t="s">
        <v>801</v>
      </c>
      <c r="E4249" s="223">
        <v>0</v>
      </c>
    </row>
    <row r="4250" spans="1:5" x14ac:dyDescent="0.25">
      <c r="A4250" s="224">
        <v>3103110082</v>
      </c>
      <c r="B4250" s="224" t="s">
        <v>3802</v>
      </c>
      <c r="C4250" s="224" t="s">
        <v>1255</v>
      </c>
      <c r="D4250" s="224" t="s">
        <v>801</v>
      </c>
      <c r="E4250" s="225">
        <v>0</v>
      </c>
    </row>
    <row r="4251" spans="1:5" x14ac:dyDescent="0.25">
      <c r="A4251" s="222">
        <v>3103110083</v>
      </c>
      <c r="B4251" s="222" t="s">
        <v>5184</v>
      </c>
      <c r="C4251" s="222" t="s">
        <v>1255</v>
      </c>
      <c r="D4251" s="222" t="s">
        <v>801</v>
      </c>
      <c r="E4251" s="223">
        <v>0</v>
      </c>
    </row>
    <row r="4252" spans="1:5" x14ac:dyDescent="0.25">
      <c r="A4252" s="224">
        <v>3103110084</v>
      </c>
      <c r="B4252" s="224" t="s">
        <v>6428</v>
      </c>
      <c r="C4252" s="224" t="s">
        <v>1255</v>
      </c>
      <c r="D4252" s="224" t="s">
        <v>801</v>
      </c>
      <c r="E4252" s="225">
        <v>0</v>
      </c>
    </row>
    <row r="4253" spans="1:5" x14ac:dyDescent="0.25">
      <c r="A4253" s="222">
        <v>3103110085</v>
      </c>
      <c r="B4253" s="222" t="s">
        <v>3803</v>
      </c>
      <c r="C4253" s="222" t="s">
        <v>1255</v>
      </c>
      <c r="D4253" s="222" t="s">
        <v>801</v>
      </c>
      <c r="E4253" s="223">
        <v>0</v>
      </c>
    </row>
    <row r="4254" spans="1:5" x14ac:dyDescent="0.25">
      <c r="A4254" s="224">
        <v>3103110086</v>
      </c>
      <c r="B4254" s="224" t="s">
        <v>2642</v>
      </c>
      <c r="C4254" s="224" t="s">
        <v>1255</v>
      </c>
      <c r="D4254" s="224" t="s">
        <v>2354</v>
      </c>
      <c r="E4254" s="225">
        <v>0</v>
      </c>
    </row>
    <row r="4255" spans="1:5" x14ac:dyDescent="0.25">
      <c r="A4255" s="222">
        <v>3103110087</v>
      </c>
      <c r="B4255" s="222" t="s">
        <v>2643</v>
      </c>
      <c r="C4255" s="222" t="s">
        <v>1255</v>
      </c>
      <c r="D4255" s="222" t="s">
        <v>2327</v>
      </c>
      <c r="E4255" s="223">
        <v>0</v>
      </c>
    </row>
    <row r="4256" spans="1:5" x14ac:dyDescent="0.25">
      <c r="A4256" s="224">
        <v>3103110088</v>
      </c>
      <c r="B4256" s="224" t="s">
        <v>2644</v>
      </c>
      <c r="C4256" s="224" t="s">
        <v>1255</v>
      </c>
      <c r="D4256" s="224" t="s">
        <v>2354</v>
      </c>
      <c r="E4256" s="225">
        <v>0</v>
      </c>
    </row>
    <row r="4257" spans="1:5" x14ac:dyDescent="0.25">
      <c r="A4257" s="222">
        <v>3103110089</v>
      </c>
      <c r="B4257" s="222" t="s">
        <v>3804</v>
      </c>
      <c r="C4257" s="222" t="s">
        <v>1255</v>
      </c>
      <c r="D4257" s="222" t="s">
        <v>801</v>
      </c>
      <c r="E4257" s="223">
        <v>0</v>
      </c>
    </row>
    <row r="4258" spans="1:5" x14ac:dyDescent="0.25">
      <c r="A4258" s="224">
        <v>3103110090</v>
      </c>
      <c r="B4258" s="224" t="s">
        <v>9416</v>
      </c>
      <c r="C4258" s="224" t="s">
        <v>1255</v>
      </c>
      <c r="D4258" s="224" t="s">
        <v>801</v>
      </c>
      <c r="E4258" s="225">
        <v>0</v>
      </c>
    </row>
    <row r="4259" spans="1:5" x14ac:dyDescent="0.25">
      <c r="A4259" s="222">
        <v>3103110091</v>
      </c>
      <c r="B4259" s="222" t="s">
        <v>6429</v>
      </c>
      <c r="C4259" s="222" t="s">
        <v>1255</v>
      </c>
      <c r="D4259" s="222" t="s">
        <v>2645</v>
      </c>
      <c r="E4259" s="223">
        <v>0</v>
      </c>
    </row>
    <row r="4260" spans="1:5" x14ac:dyDescent="0.25">
      <c r="A4260" s="224">
        <v>3103110092</v>
      </c>
      <c r="B4260" s="224" t="s">
        <v>6430</v>
      </c>
      <c r="C4260" s="224" t="s">
        <v>1255</v>
      </c>
      <c r="D4260" s="224" t="s">
        <v>2327</v>
      </c>
      <c r="E4260" s="225">
        <v>0</v>
      </c>
    </row>
    <row r="4261" spans="1:5" x14ac:dyDescent="0.25">
      <c r="A4261" s="222">
        <v>3103110093</v>
      </c>
      <c r="B4261" s="222" t="s">
        <v>4307</v>
      </c>
      <c r="C4261" s="222" t="s">
        <v>1255</v>
      </c>
      <c r="D4261" s="222" t="s">
        <v>2327</v>
      </c>
      <c r="E4261" s="223">
        <v>0</v>
      </c>
    </row>
    <row r="4262" spans="1:5" x14ac:dyDescent="0.25">
      <c r="A4262" s="224">
        <v>3103110094</v>
      </c>
      <c r="B4262" s="224" t="s">
        <v>4184</v>
      </c>
      <c r="C4262" s="224" t="s">
        <v>1255</v>
      </c>
      <c r="D4262" s="224" t="s">
        <v>2327</v>
      </c>
      <c r="E4262" s="225">
        <v>0</v>
      </c>
    </row>
    <row r="4263" spans="1:5" x14ac:dyDescent="0.25">
      <c r="A4263" s="222">
        <v>3103110095</v>
      </c>
      <c r="B4263" s="222" t="s">
        <v>4185</v>
      </c>
      <c r="C4263" s="222" t="s">
        <v>1255</v>
      </c>
      <c r="D4263" s="222" t="s">
        <v>2327</v>
      </c>
      <c r="E4263" s="223">
        <v>0</v>
      </c>
    </row>
    <row r="4264" spans="1:5" x14ac:dyDescent="0.25">
      <c r="A4264" s="224">
        <v>3103110096</v>
      </c>
      <c r="B4264" s="224" t="s">
        <v>4186</v>
      </c>
      <c r="C4264" s="224" t="s">
        <v>1255</v>
      </c>
      <c r="D4264" s="224" t="s">
        <v>2327</v>
      </c>
      <c r="E4264" s="225">
        <v>0</v>
      </c>
    </row>
    <row r="4265" spans="1:5" x14ac:dyDescent="0.25">
      <c r="A4265" s="222">
        <v>3103110097</v>
      </c>
      <c r="B4265" s="222" t="s">
        <v>4203</v>
      </c>
      <c r="C4265" s="222" t="s">
        <v>1255</v>
      </c>
      <c r="D4265" s="222" t="s">
        <v>801</v>
      </c>
      <c r="E4265" s="223">
        <v>0</v>
      </c>
    </row>
    <row r="4266" spans="1:5" x14ac:dyDescent="0.25">
      <c r="A4266" s="224">
        <v>3103110098</v>
      </c>
      <c r="B4266" s="224" t="s">
        <v>4204</v>
      </c>
      <c r="C4266" s="224" t="s">
        <v>1255</v>
      </c>
      <c r="D4266" s="224" t="s">
        <v>801</v>
      </c>
      <c r="E4266" s="225">
        <v>0</v>
      </c>
    </row>
    <row r="4267" spans="1:5" x14ac:dyDescent="0.25">
      <c r="A4267" s="222">
        <v>3103110099</v>
      </c>
      <c r="B4267" s="222" t="s">
        <v>6431</v>
      </c>
      <c r="C4267" s="222" t="s">
        <v>1255</v>
      </c>
      <c r="D4267" s="222" t="s">
        <v>801</v>
      </c>
      <c r="E4267" s="223">
        <v>0</v>
      </c>
    </row>
    <row r="4268" spans="1:5" x14ac:dyDescent="0.25">
      <c r="A4268" s="224">
        <v>3103110100</v>
      </c>
      <c r="B4268" s="224" t="s">
        <v>6432</v>
      </c>
      <c r="C4268" s="224" t="s">
        <v>1255</v>
      </c>
      <c r="D4268" s="224" t="s">
        <v>801</v>
      </c>
      <c r="E4268" s="225">
        <v>0</v>
      </c>
    </row>
    <row r="4269" spans="1:5" x14ac:dyDescent="0.25">
      <c r="A4269" s="222">
        <v>3103110101</v>
      </c>
      <c r="B4269" s="222" t="s">
        <v>6433</v>
      </c>
      <c r="C4269" s="222" t="s">
        <v>1255</v>
      </c>
      <c r="D4269" s="222" t="s">
        <v>801</v>
      </c>
      <c r="E4269" s="223">
        <v>0</v>
      </c>
    </row>
    <row r="4270" spans="1:5" x14ac:dyDescent="0.25">
      <c r="A4270" s="224">
        <v>3103110102</v>
      </c>
      <c r="B4270" s="224" t="s">
        <v>4205</v>
      </c>
      <c r="C4270" s="224" t="s">
        <v>1255</v>
      </c>
      <c r="D4270" s="224" t="s">
        <v>801</v>
      </c>
      <c r="E4270" s="225">
        <v>0</v>
      </c>
    </row>
    <row r="4271" spans="1:5" x14ac:dyDescent="0.25">
      <c r="A4271" s="222">
        <v>3103110103</v>
      </c>
      <c r="B4271" s="222" t="s">
        <v>4206</v>
      </c>
      <c r="C4271" s="222" t="s">
        <v>1255</v>
      </c>
      <c r="D4271" s="222" t="s">
        <v>801</v>
      </c>
      <c r="E4271" s="223">
        <v>0</v>
      </c>
    </row>
    <row r="4272" spans="1:5" x14ac:dyDescent="0.25">
      <c r="A4272" s="224">
        <v>3103110104</v>
      </c>
      <c r="B4272" s="224" t="s">
        <v>6434</v>
      </c>
      <c r="C4272" s="224" t="s">
        <v>1255</v>
      </c>
      <c r="D4272" s="224" t="s">
        <v>801</v>
      </c>
      <c r="E4272" s="225">
        <v>0</v>
      </c>
    </row>
    <row r="4273" spans="1:5" x14ac:dyDescent="0.25">
      <c r="A4273" s="222">
        <v>3103110105</v>
      </c>
      <c r="B4273" s="222" t="s">
        <v>4207</v>
      </c>
      <c r="C4273" s="222" t="s">
        <v>1255</v>
      </c>
      <c r="D4273" s="222" t="s">
        <v>801</v>
      </c>
      <c r="E4273" s="223">
        <v>0</v>
      </c>
    </row>
    <row r="4274" spans="1:5" x14ac:dyDescent="0.25">
      <c r="A4274" s="224">
        <v>3103110106</v>
      </c>
      <c r="B4274" s="224" t="s">
        <v>4208</v>
      </c>
      <c r="C4274" s="224" t="s">
        <v>1255</v>
      </c>
      <c r="D4274" s="224" t="s">
        <v>801</v>
      </c>
      <c r="E4274" s="225">
        <v>0</v>
      </c>
    </row>
    <row r="4275" spans="1:5" x14ac:dyDescent="0.25">
      <c r="A4275" s="222">
        <v>3103110107</v>
      </c>
      <c r="B4275" s="222" t="s">
        <v>5185</v>
      </c>
      <c r="C4275" s="222" t="s">
        <v>1255</v>
      </c>
      <c r="D4275" s="222" t="s">
        <v>801</v>
      </c>
      <c r="E4275" s="223">
        <v>0</v>
      </c>
    </row>
    <row r="4276" spans="1:5" x14ac:dyDescent="0.25">
      <c r="A4276" s="224">
        <v>3103110108</v>
      </c>
      <c r="B4276" s="224" t="s">
        <v>4308</v>
      </c>
      <c r="C4276" s="224" t="s">
        <v>1255</v>
      </c>
      <c r="D4276" s="224" t="s">
        <v>2414</v>
      </c>
      <c r="E4276" s="225">
        <v>0</v>
      </c>
    </row>
    <row r="4277" spans="1:5" x14ac:dyDescent="0.25">
      <c r="A4277" s="222">
        <v>3103110109</v>
      </c>
      <c r="B4277" s="222" t="s">
        <v>6435</v>
      </c>
      <c r="C4277" s="222" t="s">
        <v>1255</v>
      </c>
      <c r="D4277" s="222" t="s">
        <v>2414</v>
      </c>
      <c r="E4277" s="223">
        <v>0</v>
      </c>
    </row>
    <row r="4278" spans="1:5" x14ac:dyDescent="0.25">
      <c r="A4278" s="224">
        <v>3103110110</v>
      </c>
      <c r="B4278" s="224" t="s">
        <v>9857</v>
      </c>
      <c r="C4278" s="224" t="s">
        <v>1255</v>
      </c>
      <c r="D4278" s="224" t="s">
        <v>2414</v>
      </c>
      <c r="E4278" s="225">
        <v>0</v>
      </c>
    </row>
    <row r="4279" spans="1:5" x14ac:dyDescent="0.25">
      <c r="A4279" s="222">
        <v>3103110111</v>
      </c>
      <c r="B4279" s="222" t="s">
        <v>5186</v>
      </c>
      <c r="C4279" s="222" t="s">
        <v>1255</v>
      </c>
      <c r="D4279" s="222" t="s">
        <v>2354</v>
      </c>
      <c r="E4279" s="223">
        <v>0</v>
      </c>
    </row>
    <row r="4280" spans="1:5" x14ac:dyDescent="0.25">
      <c r="A4280" s="224">
        <v>3103110112</v>
      </c>
      <c r="B4280" s="224" t="s">
        <v>4309</v>
      </c>
      <c r="C4280" s="224" t="s">
        <v>1255</v>
      </c>
      <c r="D4280" s="224" t="s">
        <v>2354</v>
      </c>
      <c r="E4280" s="225">
        <v>0</v>
      </c>
    </row>
    <row r="4281" spans="1:5" x14ac:dyDescent="0.25">
      <c r="A4281" s="222">
        <v>3103110113</v>
      </c>
      <c r="B4281" s="222" t="s">
        <v>4310</v>
      </c>
      <c r="C4281" s="222" t="s">
        <v>1255</v>
      </c>
      <c r="D4281" s="222" t="s">
        <v>2354</v>
      </c>
      <c r="E4281" s="223">
        <v>0</v>
      </c>
    </row>
    <row r="4282" spans="1:5" x14ac:dyDescent="0.25">
      <c r="A4282" s="224">
        <v>3103110114</v>
      </c>
      <c r="B4282" s="224" t="s">
        <v>5187</v>
      </c>
      <c r="C4282" s="224" t="s">
        <v>1255</v>
      </c>
      <c r="D4282" s="224" t="s">
        <v>801</v>
      </c>
      <c r="E4282" s="225">
        <v>0</v>
      </c>
    </row>
    <row r="4283" spans="1:5" x14ac:dyDescent="0.25">
      <c r="A4283" s="222">
        <v>3103110115</v>
      </c>
      <c r="B4283" s="222" t="s">
        <v>5188</v>
      </c>
      <c r="C4283" s="222" t="s">
        <v>1255</v>
      </c>
      <c r="D4283" s="222" t="s">
        <v>801</v>
      </c>
      <c r="E4283" s="223">
        <v>0</v>
      </c>
    </row>
    <row r="4284" spans="1:5" x14ac:dyDescent="0.25">
      <c r="A4284" s="224">
        <v>3103110116</v>
      </c>
      <c r="B4284" s="224" t="s">
        <v>4311</v>
      </c>
      <c r="C4284" s="224" t="s">
        <v>1255</v>
      </c>
      <c r="D4284" s="224" t="s">
        <v>801</v>
      </c>
      <c r="E4284" s="225">
        <v>0</v>
      </c>
    </row>
    <row r="4285" spans="1:5" x14ac:dyDescent="0.25">
      <c r="A4285" s="222">
        <v>3103110117</v>
      </c>
      <c r="B4285" s="222" t="s">
        <v>12645</v>
      </c>
      <c r="C4285" s="222" t="s">
        <v>1255</v>
      </c>
      <c r="D4285" s="222" t="s">
        <v>801</v>
      </c>
      <c r="E4285" s="223">
        <v>0</v>
      </c>
    </row>
    <row r="4286" spans="1:5" x14ac:dyDescent="0.25">
      <c r="A4286" s="224">
        <v>3103110118</v>
      </c>
      <c r="B4286" s="224" t="s">
        <v>4312</v>
      </c>
      <c r="C4286" s="224" t="s">
        <v>1255</v>
      </c>
      <c r="D4286" s="224" t="s">
        <v>801</v>
      </c>
      <c r="E4286" s="225">
        <v>0</v>
      </c>
    </row>
    <row r="4287" spans="1:5" x14ac:dyDescent="0.25">
      <c r="A4287" s="222">
        <v>3103110119</v>
      </c>
      <c r="B4287" s="222" t="s">
        <v>5189</v>
      </c>
      <c r="C4287" s="222" t="s">
        <v>1255</v>
      </c>
      <c r="D4287" s="222" t="s">
        <v>801</v>
      </c>
      <c r="E4287" s="223">
        <v>0</v>
      </c>
    </row>
    <row r="4288" spans="1:5" x14ac:dyDescent="0.25">
      <c r="A4288" s="224">
        <v>3103110120</v>
      </c>
      <c r="B4288" s="224" t="s">
        <v>5190</v>
      </c>
      <c r="C4288" s="224" t="s">
        <v>1255</v>
      </c>
      <c r="D4288" s="224" t="s">
        <v>801</v>
      </c>
      <c r="E4288" s="225">
        <v>0</v>
      </c>
    </row>
    <row r="4289" spans="1:5" x14ac:dyDescent="0.25">
      <c r="A4289" s="222">
        <v>3103110121</v>
      </c>
      <c r="B4289" s="222" t="s">
        <v>7156</v>
      </c>
      <c r="C4289" s="222" t="s">
        <v>1255</v>
      </c>
      <c r="D4289" s="222" t="s">
        <v>3788</v>
      </c>
      <c r="E4289" s="223">
        <v>0</v>
      </c>
    </row>
    <row r="4290" spans="1:5" x14ac:dyDescent="0.25">
      <c r="A4290" s="224">
        <v>3103110122</v>
      </c>
      <c r="B4290" s="224" t="s">
        <v>6436</v>
      </c>
      <c r="C4290" s="224" t="s">
        <v>1255</v>
      </c>
      <c r="D4290" s="224" t="s">
        <v>2354</v>
      </c>
      <c r="E4290" s="225">
        <v>0</v>
      </c>
    </row>
    <row r="4291" spans="1:5" x14ac:dyDescent="0.25">
      <c r="A4291" s="222">
        <v>3103110123</v>
      </c>
      <c r="B4291" s="222" t="s">
        <v>6437</v>
      </c>
      <c r="C4291" s="222" t="s">
        <v>1255</v>
      </c>
      <c r="D4291" s="222" t="s">
        <v>1226</v>
      </c>
      <c r="E4291" s="223">
        <v>0</v>
      </c>
    </row>
    <row r="4292" spans="1:5" x14ac:dyDescent="0.25">
      <c r="A4292" s="224">
        <v>3103110124</v>
      </c>
      <c r="B4292" s="224" t="s">
        <v>5802</v>
      </c>
      <c r="C4292" s="224" t="s">
        <v>1255</v>
      </c>
      <c r="D4292" s="224" t="s">
        <v>801</v>
      </c>
      <c r="E4292" s="225">
        <v>0</v>
      </c>
    </row>
    <row r="4293" spans="1:5" x14ac:dyDescent="0.25">
      <c r="A4293" s="222">
        <v>3103110125</v>
      </c>
      <c r="B4293" s="222" t="s">
        <v>5191</v>
      </c>
      <c r="C4293" s="222" t="s">
        <v>1255</v>
      </c>
      <c r="D4293" s="222" t="s">
        <v>2327</v>
      </c>
      <c r="E4293" s="223">
        <v>0</v>
      </c>
    </row>
    <row r="4294" spans="1:5" x14ac:dyDescent="0.25">
      <c r="A4294" s="224">
        <v>3103110126</v>
      </c>
      <c r="B4294" s="224" t="s">
        <v>5192</v>
      </c>
      <c r="C4294" s="224" t="s">
        <v>1255</v>
      </c>
      <c r="D4294" s="224" t="s">
        <v>801</v>
      </c>
      <c r="E4294" s="225">
        <v>0</v>
      </c>
    </row>
    <row r="4295" spans="1:5" x14ac:dyDescent="0.25">
      <c r="A4295" s="222">
        <v>3103110127</v>
      </c>
      <c r="B4295" s="222" t="s">
        <v>6438</v>
      </c>
      <c r="C4295" s="222" t="s">
        <v>1255</v>
      </c>
      <c r="D4295" s="222" t="s">
        <v>2327</v>
      </c>
      <c r="E4295" s="223">
        <v>0</v>
      </c>
    </row>
    <row r="4296" spans="1:5" x14ac:dyDescent="0.25">
      <c r="A4296" s="224">
        <v>3103110128</v>
      </c>
      <c r="B4296" s="224" t="s">
        <v>5193</v>
      </c>
      <c r="C4296" s="224" t="s">
        <v>1255</v>
      </c>
      <c r="D4296" s="224" t="s">
        <v>801</v>
      </c>
      <c r="E4296" s="225">
        <v>0</v>
      </c>
    </row>
    <row r="4297" spans="1:5" x14ac:dyDescent="0.25">
      <c r="A4297" s="222">
        <v>3103110129</v>
      </c>
      <c r="B4297" s="222" t="s">
        <v>6439</v>
      </c>
      <c r="C4297" s="222" t="s">
        <v>1255</v>
      </c>
      <c r="D4297" s="222" t="s">
        <v>1102</v>
      </c>
      <c r="E4297" s="223">
        <v>0</v>
      </c>
    </row>
    <row r="4298" spans="1:5" x14ac:dyDescent="0.25">
      <c r="A4298" s="224">
        <v>3103110130</v>
      </c>
      <c r="B4298" s="224" t="s">
        <v>12646</v>
      </c>
      <c r="C4298" s="224" t="s">
        <v>1255</v>
      </c>
      <c r="D4298" s="224" t="s">
        <v>801</v>
      </c>
      <c r="E4298" s="225">
        <v>0</v>
      </c>
    </row>
    <row r="4299" spans="1:5" x14ac:dyDescent="0.25">
      <c r="A4299" s="222">
        <v>3103110131</v>
      </c>
      <c r="B4299" s="222" t="s">
        <v>5194</v>
      </c>
      <c r="C4299" s="222" t="s">
        <v>1255</v>
      </c>
      <c r="D4299" s="222" t="s">
        <v>801</v>
      </c>
      <c r="E4299" s="223">
        <v>0</v>
      </c>
    </row>
    <row r="4300" spans="1:5" x14ac:dyDescent="0.25">
      <c r="A4300" s="224">
        <v>3103110132</v>
      </c>
      <c r="B4300" s="224" t="s">
        <v>6440</v>
      </c>
      <c r="C4300" s="224" t="s">
        <v>1255</v>
      </c>
      <c r="D4300" s="224" t="s">
        <v>2327</v>
      </c>
      <c r="E4300" s="225">
        <v>0</v>
      </c>
    </row>
    <row r="4301" spans="1:5" x14ac:dyDescent="0.25">
      <c r="A4301" s="222">
        <v>3103110133</v>
      </c>
      <c r="B4301" s="222" t="s">
        <v>6441</v>
      </c>
      <c r="C4301" s="222" t="s">
        <v>1255</v>
      </c>
      <c r="D4301" s="222" t="s">
        <v>2327</v>
      </c>
      <c r="E4301" s="223">
        <v>0</v>
      </c>
    </row>
    <row r="4302" spans="1:5" x14ac:dyDescent="0.25">
      <c r="A4302" s="224">
        <v>3103110134</v>
      </c>
      <c r="B4302" s="224" t="s">
        <v>6442</v>
      </c>
      <c r="C4302" s="224" t="s">
        <v>1255</v>
      </c>
      <c r="D4302" s="224" t="s">
        <v>801</v>
      </c>
      <c r="E4302" s="225">
        <v>0</v>
      </c>
    </row>
    <row r="4303" spans="1:5" x14ac:dyDescent="0.25">
      <c r="A4303" s="222">
        <v>3103110135</v>
      </c>
      <c r="B4303" s="222" t="s">
        <v>6443</v>
      </c>
      <c r="C4303" s="222" t="s">
        <v>1255</v>
      </c>
      <c r="D4303" s="222" t="s">
        <v>801</v>
      </c>
      <c r="E4303" s="223">
        <v>0</v>
      </c>
    </row>
    <row r="4304" spans="1:5" x14ac:dyDescent="0.25">
      <c r="A4304" s="224">
        <v>3103110136</v>
      </c>
      <c r="B4304" s="224" t="s">
        <v>6444</v>
      </c>
      <c r="C4304" s="224" t="s">
        <v>1255</v>
      </c>
      <c r="D4304" s="224" t="s">
        <v>2333</v>
      </c>
      <c r="E4304" s="225">
        <v>0</v>
      </c>
    </row>
    <row r="4305" spans="1:5" x14ac:dyDescent="0.25">
      <c r="A4305" s="222">
        <v>3103110137</v>
      </c>
      <c r="B4305" s="222" t="s">
        <v>6445</v>
      </c>
      <c r="C4305" s="222" t="s">
        <v>1255</v>
      </c>
      <c r="D4305" s="222" t="s">
        <v>2333</v>
      </c>
      <c r="E4305" s="223">
        <v>0</v>
      </c>
    </row>
    <row r="4306" spans="1:5" x14ac:dyDescent="0.25">
      <c r="A4306" s="224">
        <v>3103110138</v>
      </c>
      <c r="B4306" s="224" t="s">
        <v>6446</v>
      </c>
      <c r="C4306" s="224" t="s">
        <v>1255</v>
      </c>
      <c r="D4306" s="224" t="s">
        <v>2333</v>
      </c>
      <c r="E4306" s="225">
        <v>0</v>
      </c>
    </row>
    <row r="4307" spans="1:5" x14ac:dyDescent="0.25">
      <c r="A4307" s="222">
        <v>3103110139</v>
      </c>
      <c r="B4307" s="222" t="s">
        <v>6447</v>
      </c>
      <c r="C4307" s="222" t="s">
        <v>1255</v>
      </c>
      <c r="D4307" s="222" t="s">
        <v>801</v>
      </c>
      <c r="E4307" s="223">
        <v>0</v>
      </c>
    </row>
    <row r="4308" spans="1:5" x14ac:dyDescent="0.25">
      <c r="A4308" s="224">
        <v>3103110140</v>
      </c>
      <c r="B4308" s="224" t="s">
        <v>5481</v>
      </c>
      <c r="C4308" s="224" t="s">
        <v>1255</v>
      </c>
      <c r="D4308" s="224" t="s">
        <v>801</v>
      </c>
      <c r="E4308" s="225">
        <v>0</v>
      </c>
    </row>
    <row r="4309" spans="1:5" x14ac:dyDescent="0.25">
      <c r="A4309" s="222">
        <v>3103110141</v>
      </c>
      <c r="B4309" s="222" t="s">
        <v>8179</v>
      </c>
      <c r="C4309" s="222" t="s">
        <v>1255</v>
      </c>
      <c r="D4309" s="222" t="s">
        <v>801</v>
      </c>
      <c r="E4309" s="223">
        <v>0</v>
      </c>
    </row>
    <row r="4310" spans="1:5" x14ac:dyDescent="0.25">
      <c r="A4310" s="224">
        <v>3103110142</v>
      </c>
      <c r="B4310" s="224" t="s">
        <v>9610</v>
      </c>
      <c r="C4310" s="224" t="s">
        <v>1255</v>
      </c>
      <c r="D4310" s="224" t="s">
        <v>801</v>
      </c>
      <c r="E4310" s="225">
        <v>0</v>
      </c>
    </row>
    <row r="4311" spans="1:5" x14ac:dyDescent="0.25">
      <c r="A4311" s="222">
        <v>3103110143</v>
      </c>
      <c r="B4311" s="222" t="s">
        <v>9611</v>
      </c>
      <c r="C4311" s="222" t="s">
        <v>1255</v>
      </c>
      <c r="D4311" s="222" t="s">
        <v>801</v>
      </c>
      <c r="E4311" s="223">
        <v>0</v>
      </c>
    </row>
    <row r="4312" spans="1:5" x14ac:dyDescent="0.25">
      <c r="A4312" s="224">
        <v>3103110144</v>
      </c>
      <c r="B4312" s="224" t="s">
        <v>6448</v>
      </c>
      <c r="C4312" s="224" t="s">
        <v>1255</v>
      </c>
      <c r="D4312" s="224" t="s">
        <v>801</v>
      </c>
      <c r="E4312" s="225">
        <v>0</v>
      </c>
    </row>
    <row r="4313" spans="1:5" x14ac:dyDescent="0.25">
      <c r="A4313" s="222">
        <v>3103110145</v>
      </c>
      <c r="B4313" s="222" t="s">
        <v>6449</v>
      </c>
      <c r="C4313" s="222" t="s">
        <v>1255</v>
      </c>
      <c r="D4313" s="222" t="s">
        <v>2327</v>
      </c>
      <c r="E4313" s="223">
        <v>0</v>
      </c>
    </row>
    <row r="4314" spans="1:5" x14ac:dyDescent="0.25">
      <c r="A4314" s="224">
        <v>3103110146</v>
      </c>
      <c r="B4314" s="224" t="s">
        <v>6450</v>
      </c>
      <c r="C4314" s="224" t="s">
        <v>1255</v>
      </c>
      <c r="D4314" s="224" t="s">
        <v>801</v>
      </c>
      <c r="E4314" s="225">
        <v>0</v>
      </c>
    </row>
    <row r="4315" spans="1:5" x14ac:dyDescent="0.25">
      <c r="A4315" s="222">
        <v>3103110147</v>
      </c>
      <c r="B4315" s="222" t="s">
        <v>6451</v>
      </c>
      <c r="C4315" s="222" t="s">
        <v>1255</v>
      </c>
      <c r="D4315" s="222" t="s">
        <v>800</v>
      </c>
      <c r="E4315" s="223">
        <v>0</v>
      </c>
    </row>
    <row r="4316" spans="1:5" x14ac:dyDescent="0.25">
      <c r="A4316" s="224">
        <v>3103110148</v>
      </c>
      <c r="B4316" s="224" t="s">
        <v>6452</v>
      </c>
      <c r="C4316" s="224" t="s">
        <v>1255</v>
      </c>
      <c r="D4316" s="224" t="s">
        <v>800</v>
      </c>
      <c r="E4316" s="225">
        <v>0</v>
      </c>
    </row>
    <row r="4317" spans="1:5" x14ac:dyDescent="0.25">
      <c r="A4317" s="222">
        <v>3103110149</v>
      </c>
      <c r="B4317" s="222" t="s">
        <v>6453</v>
      </c>
      <c r="C4317" s="222" t="s">
        <v>1255</v>
      </c>
      <c r="D4317" s="222" t="s">
        <v>801</v>
      </c>
      <c r="E4317" s="223">
        <v>0</v>
      </c>
    </row>
    <row r="4318" spans="1:5" x14ac:dyDescent="0.25">
      <c r="A4318" s="224">
        <v>3103110150</v>
      </c>
      <c r="B4318" s="224" t="s">
        <v>6454</v>
      </c>
      <c r="C4318" s="224" t="s">
        <v>1255</v>
      </c>
      <c r="D4318" s="224" t="s">
        <v>2327</v>
      </c>
      <c r="E4318" s="225">
        <v>0</v>
      </c>
    </row>
    <row r="4319" spans="1:5" x14ac:dyDescent="0.25">
      <c r="A4319" s="222">
        <v>3103110151</v>
      </c>
      <c r="B4319" s="222" t="s">
        <v>6455</v>
      </c>
      <c r="C4319" s="222" t="s">
        <v>1255</v>
      </c>
      <c r="D4319" s="222" t="s">
        <v>801</v>
      </c>
      <c r="E4319" s="223">
        <v>0</v>
      </c>
    </row>
    <row r="4320" spans="1:5" x14ac:dyDescent="0.25">
      <c r="A4320" s="224">
        <v>3103110152</v>
      </c>
      <c r="B4320" s="224" t="s">
        <v>6456</v>
      </c>
      <c r="C4320" s="224" t="s">
        <v>1255</v>
      </c>
      <c r="D4320" s="224" t="s">
        <v>2327</v>
      </c>
      <c r="E4320" s="225">
        <v>0</v>
      </c>
    </row>
    <row r="4321" spans="1:5" x14ac:dyDescent="0.25">
      <c r="A4321" s="222">
        <v>3103110153</v>
      </c>
      <c r="B4321" s="222" t="s">
        <v>6457</v>
      </c>
      <c r="C4321" s="222" t="s">
        <v>1255</v>
      </c>
      <c r="D4321" s="222" t="s">
        <v>801</v>
      </c>
      <c r="E4321" s="223">
        <v>0</v>
      </c>
    </row>
    <row r="4322" spans="1:5" x14ac:dyDescent="0.25">
      <c r="A4322" s="224">
        <v>3103110154</v>
      </c>
      <c r="B4322" s="224" t="s">
        <v>6458</v>
      </c>
      <c r="C4322" s="224" t="s">
        <v>1255</v>
      </c>
      <c r="D4322" s="224" t="s">
        <v>2327</v>
      </c>
      <c r="E4322" s="225">
        <v>0</v>
      </c>
    </row>
    <row r="4323" spans="1:5" x14ac:dyDescent="0.25">
      <c r="A4323" s="222">
        <v>3103110155</v>
      </c>
      <c r="B4323" s="222" t="s">
        <v>8180</v>
      </c>
      <c r="C4323" s="222" t="s">
        <v>1255</v>
      </c>
      <c r="D4323" s="222" t="s">
        <v>801</v>
      </c>
      <c r="E4323" s="223">
        <v>0</v>
      </c>
    </row>
    <row r="4324" spans="1:5" x14ac:dyDescent="0.25">
      <c r="A4324" s="224">
        <v>3103110156</v>
      </c>
      <c r="B4324" s="224" t="s">
        <v>8181</v>
      </c>
      <c r="C4324" s="224" t="s">
        <v>1255</v>
      </c>
      <c r="D4324" s="224" t="s">
        <v>801</v>
      </c>
      <c r="E4324" s="225">
        <v>0</v>
      </c>
    </row>
    <row r="4325" spans="1:5" x14ac:dyDescent="0.25">
      <c r="A4325" s="222">
        <v>3103110157</v>
      </c>
      <c r="B4325" s="222" t="s">
        <v>6459</v>
      </c>
      <c r="C4325" s="222" t="s">
        <v>1255</v>
      </c>
      <c r="D4325" s="222" t="s">
        <v>801</v>
      </c>
      <c r="E4325" s="223">
        <v>0</v>
      </c>
    </row>
    <row r="4326" spans="1:5" x14ac:dyDescent="0.25">
      <c r="A4326" s="224">
        <v>3103110158</v>
      </c>
      <c r="B4326" s="224" t="s">
        <v>6460</v>
      </c>
      <c r="C4326" s="224" t="s">
        <v>1255</v>
      </c>
      <c r="D4326" s="224" t="s">
        <v>2327</v>
      </c>
      <c r="E4326" s="225">
        <v>0</v>
      </c>
    </row>
    <row r="4327" spans="1:5" x14ac:dyDescent="0.25">
      <c r="A4327" s="222">
        <v>3103110159</v>
      </c>
      <c r="B4327" s="222" t="s">
        <v>12647</v>
      </c>
      <c r="C4327" s="222" t="s">
        <v>1255</v>
      </c>
      <c r="D4327" s="222" t="s">
        <v>800</v>
      </c>
      <c r="E4327" s="223">
        <v>0</v>
      </c>
    </row>
    <row r="4328" spans="1:5" x14ac:dyDescent="0.25">
      <c r="A4328" s="224">
        <v>3103110160</v>
      </c>
      <c r="B4328" s="224" t="s">
        <v>6461</v>
      </c>
      <c r="C4328" s="224" t="s">
        <v>1255</v>
      </c>
      <c r="D4328" s="224" t="s">
        <v>801</v>
      </c>
      <c r="E4328" s="225">
        <v>0</v>
      </c>
    </row>
    <row r="4329" spans="1:5" x14ac:dyDescent="0.25">
      <c r="A4329" s="222">
        <v>3103110161</v>
      </c>
      <c r="B4329" s="222" t="s">
        <v>6892</v>
      </c>
      <c r="C4329" s="222" t="s">
        <v>1255</v>
      </c>
      <c r="D4329" s="222" t="s">
        <v>801</v>
      </c>
      <c r="E4329" s="223">
        <v>0</v>
      </c>
    </row>
    <row r="4330" spans="1:5" x14ac:dyDescent="0.25">
      <c r="A4330" s="224">
        <v>3103110162</v>
      </c>
      <c r="B4330" s="224" t="s">
        <v>6462</v>
      </c>
      <c r="C4330" s="224" t="s">
        <v>1255</v>
      </c>
      <c r="D4330" s="224" t="s">
        <v>801</v>
      </c>
      <c r="E4330" s="225">
        <v>0</v>
      </c>
    </row>
    <row r="4331" spans="1:5" x14ac:dyDescent="0.25">
      <c r="A4331" s="222">
        <v>3103110163</v>
      </c>
      <c r="B4331" s="222" t="s">
        <v>8182</v>
      </c>
      <c r="C4331" s="222" t="s">
        <v>1255</v>
      </c>
      <c r="D4331" s="222" t="s">
        <v>801</v>
      </c>
      <c r="E4331" s="223">
        <v>0</v>
      </c>
    </row>
    <row r="4332" spans="1:5" x14ac:dyDescent="0.25">
      <c r="A4332" s="224">
        <v>3103110164</v>
      </c>
      <c r="B4332" s="224" t="s">
        <v>6463</v>
      </c>
      <c r="C4332" s="224" t="s">
        <v>1255</v>
      </c>
      <c r="D4332" s="224" t="s">
        <v>801</v>
      </c>
      <c r="E4332" s="225">
        <v>0</v>
      </c>
    </row>
    <row r="4333" spans="1:5" x14ac:dyDescent="0.25">
      <c r="A4333" s="222">
        <v>3103110165</v>
      </c>
      <c r="B4333" s="222" t="s">
        <v>7215</v>
      </c>
      <c r="C4333" s="222" t="s">
        <v>1255</v>
      </c>
      <c r="D4333" s="222" t="s">
        <v>1226</v>
      </c>
      <c r="E4333" s="223">
        <v>0</v>
      </c>
    </row>
    <row r="4334" spans="1:5" x14ac:dyDescent="0.25">
      <c r="A4334" s="224">
        <v>3103110166</v>
      </c>
      <c r="B4334" s="224" t="s">
        <v>7216</v>
      </c>
      <c r="C4334" s="224" t="s">
        <v>1255</v>
      </c>
      <c r="D4334" s="224" t="s">
        <v>801</v>
      </c>
      <c r="E4334" s="225">
        <v>0</v>
      </c>
    </row>
    <row r="4335" spans="1:5" x14ac:dyDescent="0.25">
      <c r="A4335" s="222">
        <v>3103110167</v>
      </c>
      <c r="B4335" s="222" t="s">
        <v>7217</v>
      </c>
      <c r="C4335" s="222" t="s">
        <v>1255</v>
      </c>
      <c r="D4335" s="222" t="s">
        <v>801</v>
      </c>
      <c r="E4335" s="223">
        <v>0</v>
      </c>
    </row>
    <row r="4336" spans="1:5" x14ac:dyDescent="0.25">
      <c r="A4336" s="224">
        <v>3103110168</v>
      </c>
      <c r="B4336" s="224" t="s">
        <v>7218</v>
      </c>
      <c r="C4336" s="224" t="s">
        <v>1255</v>
      </c>
      <c r="D4336" s="224" t="s">
        <v>801</v>
      </c>
      <c r="E4336" s="225">
        <v>0</v>
      </c>
    </row>
    <row r="4337" spans="1:5" x14ac:dyDescent="0.25">
      <c r="A4337" s="222">
        <v>3103110169</v>
      </c>
      <c r="B4337" s="222" t="s">
        <v>7219</v>
      </c>
      <c r="C4337" s="222" t="s">
        <v>1255</v>
      </c>
      <c r="D4337" s="222" t="s">
        <v>801</v>
      </c>
      <c r="E4337" s="223">
        <v>0</v>
      </c>
    </row>
    <row r="4338" spans="1:5" x14ac:dyDescent="0.25">
      <c r="A4338" s="224">
        <v>3103110170</v>
      </c>
      <c r="B4338" s="224" t="s">
        <v>7220</v>
      </c>
      <c r="C4338" s="224" t="s">
        <v>1255</v>
      </c>
      <c r="D4338" s="224" t="s">
        <v>801</v>
      </c>
      <c r="E4338" s="225">
        <v>0</v>
      </c>
    </row>
    <row r="4339" spans="1:5" x14ac:dyDescent="0.25">
      <c r="A4339" s="222">
        <v>3103110171</v>
      </c>
      <c r="B4339" s="222" t="s">
        <v>7221</v>
      </c>
      <c r="C4339" s="222" t="s">
        <v>1255</v>
      </c>
      <c r="D4339" s="222" t="s">
        <v>801</v>
      </c>
      <c r="E4339" s="223">
        <v>0</v>
      </c>
    </row>
    <row r="4340" spans="1:5" x14ac:dyDescent="0.25">
      <c r="A4340" s="224">
        <v>3103110172</v>
      </c>
      <c r="B4340" s="224" t="s">
        <v>7222</v>
      </c>
      <c r="C4340" s="224" t="s">
        <v>1255</v>
      </c>
      <c r="D4340" s="224" t="s">
        <v>801</v>
      </c>
      <c r="E4340" s="225">
        <v>0</v>
      </c>
    </row>
    <row r="4341" spans="1:5" x14ac:dyDescent="0.25">
      <c r="A4341" s="222">
        <v>3103110173</v>
      </c>
      <c r="B4341" s="222" t="s">
        <v>7223</v>
      </c>
      <c r="C4341" s="222" t="s">
        <v>1255</v>
      </c>
      <c r="D4341" s="222" t="s">
        <v>801</v>
      </c>
      <c r="E4341" s="223">
        <v>0</v>
      </c>
    </row>
    <row r="4342" spans="1:5" x14ac:dyDescent="0.25">
      <c r="A4342" s="224">
        <v>3103110174</v>
      </c>
      <c r="B4342" s="224" t="s">
        <v>7224</v>
      </c>
      <c r="C4342" s="224" t="s">
        <v>1255</v>
      </c>
      <c r="D4342" s="224" t="s">
        <v>2327</v>
      </c>
      <c r="E4342" s="225">
        <v>0</v>
      </c>
    </row>
    <row r="4343" spans="1:5" x14ac:dyDescent="0.25">
      <c r="A4343" s="222">
        <v>3103110175</v>
      </c>
      <c r="B4343" s="222" t="s">
        <v>7225</v>
      </c>
      <c r="C4343" s="222" t="s">
        <v>1255</v>
      </c>
      <c r="D4343" s="222" t="s">
        <v>2327</v>
      </c>
      <c r="E4343" s="223">
        <v>0</v>
      </c>
    </row>
    <row r="4344" spans="1:5" x14ac:dyDescent="0.25">
      <c r="A4344" s="224">
        <v>3103110176</v>
      </c>
      <c r="B4344" s="224" t="s">
        <v>7226</v>
      </c>
      <c r="C4344" s="224" t="s">
        <v>1255</v>
      </c>
      <c r="D4344" s="224" t="s">
        <v>2327</v>
      </c>
      <c r="E4344" s="225">
        <v>0</v>
      </c>
    </row>
    <row r="4345" spans="1:5" x14ac:dyDescent="0.25">
      <c r="A4345" s="222">
        <v>3103110177</v>
      </c>
      <c r="B4345" s="222" t="s">
        <v>7710</v>
      </c>
      <c r="C4345" s="222" t="s">
        <v>1255</v>
      </c>
      <c r="D4345" s="222" t="s">
        <v>801</v>
      </c>
      <c r="E4345" s="223">
        <v>0</v>
      </c>
    </row>
    <row r="4346" spans="1:5" x14ac:dyDescent="0.25">
      <c r="A4346" s="224">
        <v>3103110178</v>
      </c>
      <c r="B4346" s="224" t="s">
        <v>7303</v>
      </c>
      <c r="C4346" s="224" t="s">
        <v>1255</v>
      </c>
      <c r="D4346" s="224" t="s">
        <v>801</v>
      </c>
      <c r="E4346" s="225">
        <v>0</v>
      </c>
    </row>
    <row r="4347" spans="1:5" x14ac:dyDescent="0.25">
      <c r="A4347" s="222">
        <v>3103110179</v>
      </c>
      <c r="B4347" s="222" t="s">
        <v>8626</v>
      </c>
      <c r="C4347" s="222" t="s">
        <v>1255</v>
      </c>
      <c r="D4347" s="222" t="s">
        <v>801</v>
      </c>
      <c r="E4347" s="223">
        <v>0</v>
      </c>
    </row>
    <row r="4348" spans="1:5" x14ac:dyDescent="0.25">
      <c r="A4348" s="224">
        <v>3103110180</v>
      </c>
      <c r="B4348" s="224" t="s">
        <v>7975</v>
      </c>
      <c r="C4348" s="224" t="s">
        <v>1255</v>
      </c>
      <c r="D4348" s="224" t="s">
        <v>801</v>
      </c>
      <c r="E4348" s="225">
        <v>0</v>
      </c>
    </row>
    <row r="4349" spans="1:5" x14ac:dyDescent="0.25">
      <c r="A4349" s="222">
        <v>3103110181</v>
      </c>
      <c r="B4349" s="222" t="s">
        <v>8357</v>
      </c>
      <c r="C4349" s="222" t="s">
        <v>1255</v>
      </c>
      <c r="D4349" s="222" t="s">
        <v>801</v>
      </c>
      <c r="E4349" s="223">
        <v>0</v>
      </c>
    </row>
    <row r="4350" spans="1:5" x14ac:dyDescent="0.25">
      <c r="A4350" s="224">
        <v>3103110182</v>
      </c>
      <c r="B4350" s="224" t="s">
        <v>8183</v>
      </c>
      <c r="C4350" s="224" t="s">
        <v>1255</v>
      </c>
      <c r="D4350" s="224" t="s">
        <v>801</v>
      </c>
      <c r="E4350" s="225">
        <v>0</v>
      </c>
    </row>
    <row r="4351" spans="1:5" x14ac:dyDescent="0.25">
      <c r="A4351" s="222">
        <v>3103110183</v>
      </c>
      <c r="B4351" s="222" t="s">
        <v>8627</v>
      </c>
      <c r="C4351" s="222" t="s">
        <v>1255</v>
      </c>
      <c r="D4351" s="222" t="s">
        <v>801</v>
      </c>
      <c r="E4351" s="223">
        <v>0</v>
      </c>
    </row>
    <row r="4352" spans="1:5" x14ac:dyDescent="0.25">
      <c r="A4352" s="224">
        <v>3103110184</v>
      </c>
      <c r="B4352" s="224" t="s">
        <v>8184</v>
      </c>
      <c r="C4352" s="224" t="s">
        <v>1255</v>
      </c>
      <c r="D4352" s="224" t="s">
        <v>801</v>
      </c>
      <c r="E4352" s="225">
        <v>0</v>
      </c>
    </row>
    <row r="4353" spans="1:5" x14ac:dyDescent="0.25">
      <c r="A4353" s="222">
        <v>3103110185</v>
      </c>
      <c r="B4353" s="222" t="s">
        <v>8023</v>
      </c>
      <c r="C4353" s="222" t="s">
        <v>1255</v>
      </c>
      <c r="D4353" s="222" t="s">
        <v>2327</v>
      </c>
      <c r="E4353" s="223">
        <v>0</v>
      </c>
    </row>
    <row r="4354" spans="1:5" x14ac:dyDescent="0.25">
      <c r="A4354" s="224">
        <v>3103110186</v>
      </c>
      <c r="B4354" s="224" t="s">
        <v>8628</v>
      </c>
      <c r="C4354" s="224" t="s">
        <v>1255</v>
      </c>
      <c r="D4354" s="224" t="s">
        <v>801</v>
      </c>
      <c r="E4354" s="225">
        <v>0</v>
      </c>
    </row>
    <row r="4355" spans="1:5" x14ac:dyDescent="0.25">
      <c r="A4355" s="222">
        <v>3103110187</v>
      </c>
      <c r="B4355" s="222" t="s">
        <v>8629</v>
      </c>
      <c r="C4355" s="222" t="s">
        <v>1255</v>
      </c>
      <c r="D4355" s="222" t="s">
        <v>801</v>
      </c>
      <c r="E4355" s="223">
        <v>0</v>
      </c>
    </row>
    <row r="4356" spans="1:5" x14ac:dyDescent="0.25">
      <c r="A4356" s="224">
        <v>3103110188</v>
      </c>
      <c r="B4356" s="224" t="s">
        <v>8630</v>
      </c>
      <c r="C4356" s="224" t="s">
        <v>1255</v>
      </c>
      <c r="D4356" s="224" t="s">
        <v>801</v>
      </c>
      <c r="E4356" s="225">
        <v>0</v>
      </c>
    </row>
    <row r="4357" spans="1:5" x14ac:dyDescent="0.25">
      <c r="A4357" s="222">
        <v>3103110189</v>
      </c>
      <c r="B4357" s="222" t="s">
        <v>8631</v>
      </c>
      <c r="C4357" s="222" t="s">
        <v>1255</v>
      </c>
      <c r="D4357" s="222" t="s">
        <v>801</v>
      </c>
      <c r="E4357" s="223">
        <v>0</v>
      </c>
    </row>
    <row r="4358" spans="1:5" x14ac:dyDescent="0.25">
      <c r="A4358" s="224">
        <v>3103110190</v>
      </c>
      <c r="B4358" s="224" t="s">
        <v>8632</v>
      </c>
      <c r="C4358" s="224" t="s">
        <v>1255</v>
      </c>
      <c r="D4358" s="224" t="s">
        <v>2327</v>
      </c>
      <c r="E4358" s="225">
        <v>0</v>
      </c>
    </row>
    <row r="4359" spans="1:5" x14ac:dyDescent="0.25">
      <c r="A4359" s="222">
        <v>3103110191</v>
      </c>
      <c r="B4359" s="222" t="s">
        <v>8633</v>
      </c>
      <c r="C4359" s="222" t="s">
        <v>1255</v>
      </c>
      <c r="D4359" s="222" t="s">
        <v>801</v>
      </c>
      <c r="E4359" s="223">
        <v>0</v>
      </c>
    </row>
    <row r="4360" spans="1:5" x14ac:dyDescent="0.25">
      <c r="A4360" s="224">
        <v>3103110192</v>
      </c>
      <c r="B4360" s="224" t="s">
        <v>8634</v>
      </c>
      <c r="C4360" s="224" t="s">
        <v>1255</v>
      </c>
      <c r="D4360" s="224" t="s">
        <v>2354</v>
      </c>
      <c r="E4360" s="225">
        <v>0</v>
      </c>
    </row>
    <row r="4361" spans="1:5" x14ac:dyDescent="0.25">
      <c r="A4361" s="222">
        <v>3103110193</v>
      </c>
      <c r="B4361" s="222" t="s">
        <v>8635</v>
      </c>
      <c r="C4361" s="222" t="s">
        <v>1255</v>
      </c>
      <c r="D4361" s="222" t="s">
        <v>2327</v>
      </c>
      <c r="E4361" s="223">
        <v>0</v>
      </c>
    </row>
    <row r="4362" spans="1:5" x14ac:dyDescent="0.25">
      <c r="A4362" s="224">
        <v>3103110194</v>
      </c>
      <c r="B4362" s="224" t="s">
        <v>8636</v>
      </c>
      <c r="C4362" s="224" t="s">
        <v>1255</v>
      </c>
      <c r="D4362" s="224" t="s">
        <v>2327</v>
      </c>
      <c r="E4362" s="225">
        <v>0</v>
      </c>
    </row>
    <row r="4363" spans="1:5" x14ac:dyDescent="0.25">
      <c r="A4363" s="222">
        <v>3103110195</v>
      </c>
      <c r="B4363" s="222" t="s">
        <v>8637</v>
      </c>
      <c r="C4363" s="222" t="s">
        <v>1255</v>
      </c>
      <c r="D4363" s="222" t="s">
        <v>2327</v>
      </c>
      <c r="E4363" s="223">
        <v>0</v>
      </c>
    </row>
    <row r="4364" spans="1:5" x14ac:dyDescent="0.25">
      <c r="A4364" s="224">
        <v>3103110196</v>
      </c>
      <c r="B4364" s="224" t="s">
        <v>8638</v>
      </c>
      <c r="C4364" s="224" t="s">
        <v>1255</v>
      </c>
      <c r="D4364" s="224" t="s">
        <v>2327</v>
      </c>
      <c r="E4364" s="225">
        <v>0</v>
      </c>
    </row>
    <row r="4365" spans="1:5" x14ac:dyDescent="0.25">
      <c r="A4365" s="222">
        <v>3103110197</v>
      </c>
      <c r="B4365" s="222" t="s">
        <v>8639</v>
      </c>
      <c r="C4365" s="222" t="s">
        <v>1255</v>
      </c>
      <c r="D4365" s="222" t="s">
        <v>2327</v>
      </c>
      <c r="E4365" s="223">
        <v>0</v>
      </c>
    </row>
    <row r="4366" spans="1:5" x14ac:dyDescent="0.25">
      <c r="A4366" s="224">
        <v>3103110198</v>
      </c>
      <c r="B4366" s="224" t="s">
        <v>8640</v>
      </c>
      <c r="C4366" s="224" t="s">
        <v>1255</v>
      </c>
      <c r="D4366" s="224" t="s">
        <v>801</v>
      </c>
      <c r="E4366" s="225">
        <v>0</v>
      </c>
    </row>
    <row r="4367" spans="1:5" x14ac:dyDescent="0.25">
      <c r="A4367" s="222">
        <v>3103110199</v>
      </c>
      <c r="B4367" s="222" t="s">
        <v>8641</v>
      </c>
      <c r="C4367" s="222" t="s">
        <v>1255</v>
      </c>
      <c r="D4367" s="222" t="s">
        <v>801</v>
      </c>
      <c r="E4367" s="223">
        <v>0</v>
      </c>
    </row>
    <row r="4368" spans="1:5" x14ac:dyDescent="0.25">
      <c r="A4368" s="224">
        <v>3103110200</v>
      </c>
      <c r="B4368" s="224" t="s">
        <v>8642</v>
      </c>
      <c r="C4368" s="224" t="s">
        <v>1255</v>
      </c>
      <c r="D4368" s="224" t="s">
        <v>2327</v>
      </c>
      <c r="E4368" s="225">
        <v>0</v>
      </c>
    </row>
    <row r="4369" spans="1:5" x14ac:dyDescent="0.25">
      <c r="A4369" s="222">
        <v>3103110201</v>
      </c>
      <c r="B4369" s="222" t="s">
        <v>8643</v>
      </c>
      <c r="C4369" s="222" t="s">
        <v>1255</v>
      </c>
      <c r="D4369" s="222" t="s">
        <v>2327</v>
      </c>
      <c r="E4369" s="223">
        <v>0</v>
      </c>
    </row>
    <row r="4370" spans="1:5" x14ac:dyDescent="0.25">
      <c r="A4370" s="224">
        <v>3103110202</v>
      </c>
      <c r="B4370" s="224" t="s">
        <v>8644</v>
      </c>
      <c r="C4370" s="224" t="s">
        <v>1255</v>
      </c>
      <c r="D4370" s="224" t="s">
        <v>2327</v>
      </c>
      <c r="E4370" s="225">
        <v>0</v>
      </c>
    </row>
    <row r="4371" spans="1:5" x14ac:dyDescent="0.25">
      <c r="A4371" s="222">
        <v>3103110203</v>
      </c>
      <c r="B4371" s="222" t="s">
        <v>8185</v>
      </c>
      <c r="C4371" s="222" t="s">
        <v>1255</v>
      </c>
      <c r="D4371" s="222" t="s">
        <v>2327</v>
      </c>
      <c r="E4371" s="223">
        <v>0</v>
      </c>
    </row>
    <row r="4372" spans="1:5" x14ac:dyDescent="0.25">
      <c r="A4372" s="224">
        <v>3103110204</v>
      </c>
      <c r="B4372" s="224" t="s">
        <v>8645</v>
      </c>
      <c r="C4372" s="224" t="s">
        <v>1255</v>
      </c>
      <c r="D4372" s="224" t="s">
        <v>2327</v>
      </c>
      <c r="E4372" s="225">
        <v>0</v>
      </c>
    </row>
    <row r="4373" spans="1:5" x14ac:dyDescent="0.25">
      <c r="A4373" s="222">
        <v>3103110205</v>
      </c>
      <c r="B4373" s="222" t="s">
        <v>8646</v>
      </c>
      <c r="C4373" s="222" t="s">
        <v>1255</v>
      </c>
      <c r="D4373" s="222" t="s">
        <v>2354</v>
      </c>
      <c r="E4373" s="223">
        <v>0</v>
      </c>
    </row>
    <row r="4374" spans="1:5" x14ac:dyDescent="0.25">
      <c r="A4374" s="224">
        <v>3103110206</v>
      </c>
      <c r="B4374" s="224" t="s">
        <v>8186</v>
      </c>
      <c r="C4374" s="224" t="s">
        <v>1255</v>
      </c>
      <c r="D4374" s="224" t="s">
        <v>801</v>
      </c>
      <c r="E4374" s="225">
        <v>0</v>
      </c>
    </row>
    <row r="4375" spans="1:5" x14ac:dyDescent="0.25">
      <c r="A4375" s="222">
        <v>3103110207</v>
      </c>
      <c r="B4375" s="222" t="s">
        <v>8187</v>
      </c>
      <c r="C4375" s="222" t="s">
        <v>1255</v>
      </c>
      <c r="D4375" s="222" t="s">
        <v>801</v>
      </c>
      <c r="E4375" s="223">
        <v>0</v>
      </c>
    </row>
    <row r="4376" spans="1:5" x14ac:dyDescent="0.25">
      <c r="A4376" s="224">
        <v>3103110208</v>
      </c>
      <c r="B4376" s="224" t="s">
        <v>10300</v>
      </c>
      <c r="C4376" s="224" t="s">
        <v>1255</v>
      </c>
      <c r="D4376" s="224" t="s">
        <v>801</v>
      </c>
      <c r="E4376" s="225">
        <v>0</v>
      </c>
    </row>
    <row r="4377" spans="1:5" x14ac:dyDescent="0.25">
      <c r="A4377" s="222">
        <v>3103110209</v>
      </c>
      <c r="B4377" s="222" t="s">
        <v>9417</v>
      </c>
      <c r="C4377" s="222" t="s">
        <v>1255</v>
      </c>
      <c r="D4377" s="222" t="s">
        <v>801</v>
      </c>
      <c r="E4377" s="223">
        <v>0</v>
      </c>
    </row>
    <row r="4378" spans="1:5" x14ac:dyDescent="0.25">
      <c r="A4378" s="224">
        <v>3103110210</v>
      </c>
      <c r="B4378" s="224" t="s">
        <v>10301</v>
      </c>
      <c r="C4378" s="224" t="s">
        <v>1255</v>
      </c>
      <c r="D4378" s="224" t="s">
        <v>801</v>
      </c>
      <c r="E4378" s="225">
        <v>0</v>
      </c>
    </row>
    <row r="4379" spans="1:5" x14ac:dyDescent="0.25">
      <c r="A4379" s="222">
        <v>3103110211</v>
      </c>
      <c r="B4379" s="222" t="s">
        <v>9418</v>
      </c>
      <c r="C4379" s="222" t="s">
        <v>1255</v>
      </c>
      <c r="D4379" s="222" t="s">
        <v>1226</v>
      </c>
      <c r="E4379" s="223">
        <v>0</v>
      </c>
    </row>
    <row r="4380" spans="1:5" x14ac:dyDescent="0.25">
      <c r="A4380" s="224">
        <v>3103110212</v>
      </c>
      <c r="B4380" s="224" t="s">
        <v>10302</v>
      </c>
      <c r="C4380" s="224" t="s">
        <v>1255</v>
      </c>
      <c r="D4380" s="224" t="s">
        <v>801</v>
      </c>
      <c r="E4380" s="225">
        <v>0</v>
      </c>
    </row>
    <row r="4381" spans="1:5" x14ac:dyDescent="0.25">
      <c r="A4381" s="222">
        <v>3103110213</v>
      </c>
      <c r="B4381" s="222" t="s">
        <v>10303</v>
      </c>
      <c r="C4381" s="222" t="s">
        <v>1255</v>
      </c>
      <c r="D4381" s="222" t="s">
        <v>801</v>
      </c>
      <c r="E4381" s="223">
        <v>0</v>
      </c>
    </row>
    <row r="4382" spans="1:5" x14ac:dyDescent="0.25">
      <c r="A4382" s="224">
        <v>3103110214</v>
      </c>
      <c r="B4382" s="224" t="s">
        <v>10304</v>
      </c>
      <c r="C4382" s="224" t="s">
        <v>1255</v>
      </c>
      <c r="D4382" s="224" t="s">
        <v>801</v>
      </c>
      <c r="E4382" s="225">
        <v>0</v>
      </c>
    </row>
    <row r="4383" spans="1:5" x14ac:dyDescent="0.25">
      <c r="A4383" s="222">
        <v>3103110215</v>
      </c>
      <c r="B4383" s="222" t="s">
        <v>10305</v>
      </c>
      <c r="C4383" s="222" t="s">
        <v>1255</v>
      </c>
      <c r="D4383" s="222" t="s">
        <v>801</v>
      </c>
      <c r="E4383" s="223">
        <v>0</v>
      </c>
    </row>
    <row r="4384" spans="1:5" x14ac:dyDescent="0.25">
      <c r="A4384" s="224">
        <v>3103110216</v>
      </c>
      <c r="B4384" s="224" t="s">
        <v>10306</v>
      </c>
      <c r="C4384" s="224" t="s">
        <v>1255</v>
      </c>
      <c r="D4384" s="224" t="s">
        <v>801</v>
      </c>
      <c r="E4384" s="225">
        <v>0</v>
      </c>
    </row>
    <row r="4385" spans="1:5" x14ac:dyDescent="0.25">
      <c r="A4385" s="222">
        <v>3103110217</v>
      </c>
      <c r="B4385" s="222" t="s">
        <v>10307</v>
      </c>
      <c r="C4385" s="222" t="s">
        <v>1255</v>
      </c>
      <c r="D4385" s="222" t="s">
        <v>801</v>
      </c>
      <c r="E4385" s="223">
        <v>0</v>
      </c>
    </row>
    <row r="4386" spans="1:5" x14ac:dyDescent="0.25">
      <c r="A4386" s="224">
        <v>3103110218</v>
      </c>
      <c r="B4386" s="224" t="s">
        <v>10308</v>
      </c>
      <c r="C4386" s="224" t="s">
        <v>1255</v>
      </c>
      <c r="D4386" s="224" t="s">
        <v>801</v>
      </c>
      <c r="E4386" s="225">
        <v>0</v>
      </c>
    </row>
    <row r="4387" spans="1:5" x14ac:dyDescent="0.25">
      <c r="A4387" s="222">
        <v>3103110219</v>
      </c>
      <c r="B4387" s="222" t="s">
        <v>10309</v>
      </c>
      <c r="C4387" s="222" t="s">
        <v>1255</v>
      </c>
      <c r="D4387" s="222" t="s">
        <v>801</v>
      </c>
      <c r="E4387" s="223">
        <v>0</v>
      </c>
    </row>
    <row r="4388" spans="1:5" x14ac:dyDescent="0.25">
      <c r="A4388" s="224">
        <v>3103110220</v>
      </c>
      <c r="B4388" s="224" t="s">
        <v>9419</v>
      </c>
      <c r="C4388" s="224" t="s">
        <v>1255</v>
      </c>
      <c r="D4388" s="224" t="s">
        <v>2327</v>
      </c>
      <c r="E4388" s="225">
        <v>0</v>
      </c>
    </row>
    <row r="4389" spans="1:5" x14ac:dyDescent="0.25">
      <c r="A4389" s="222">
        <v>3103110221</v>
      </c>
      <c r="B4389" s="222" t="s">
        <v>10310</v>
      </c>
      <c r="C4389" s="222" t="s">
        <v>1255</v>
      </c>
      <c r="D4389" s="222" t="s">
        <v>801</v>
      </c>
      <c r="E4389" s="223">
        <v>0</v>
      </c>
    </row>
    <row r="4390" spans="1:5" x14ac:dyDescent="0.25">
      <c r="A4390" s="224">
        <v>3103110222</v>
      </c>
      <c r="B4390" s="224" t="s">
        <v>10311</v>
      </c>
      <c r="C4390" s="224" t="s">
        <v>1255</v>
      </c>
      <c r="D4390" s="224" t="s">
        <v>801</v>
      </c>
      <c r="E4390" s="225">
        <v>0</v>
      </c>
    </row>
    <row r="4391" spans="1:5" x14ac:dyDescent="0.25">
      <c r="A4391" s="222">
        <v>3103110223</v>
      </c>
      <c r="B4391" s="222" t="s">
        <v>10312</v>
      </c>
      <c r="C4391" s="222" t="s">
        <v>1255</v>
      </c>
      <c r="D4391" s="222" t="s">
        <v>801</v>
      </c>
      <c r="E4391" s="223">
        <v>0</v>
      </c>
    </row>
    <row r="4392" spans="1:5" x14ac:dyDescent="0.25">
      <c r="A4392" s="224">
        <v>3103110224</v>
      </c>
      <c r="B4392" s="224" t="s">
        <v>10313</v>
      </c>
      <c r="C4392" s="224" t="s">
        <v>1255</v>
      </c>
      <c r="D4392" s="224" t="s">
        <v>801</v>
      </c>
      <c r="E4392" s="225">
        <v>0</v>
      </c>
    </row>
    <row r="4393" spans="1:5" x14ac:dyDescent="0.25">
      <c r="A4393" s="222">
        <v>3103110225</v>
      </c>
      <c r="B4393" s="222" t="s">
        <v>9386</v>
      </c>
      <c r="C4393" s="222" t="s">
        <v>1255</v>
      </c>
      <c r="D4393" s="222" t="s">
        <v>801</v>
      </c>
      <c r="E4393" s="223">
        <v>0</v>
      </c>
    </row>
    <row r="4394" spans="1:5" x14ac:dyDescent="0.25">
      <c r="A4394" s="224">
        <v>3103110226</v>
      </c>
      <c r="B4394" s="224" t="s">
        <v>9420</v>
      </c>
      <c r="C4394" s="224" t="s">
        <v>1255</v>
      </c>
      <c r="D4394" s="224" t="s">
        <v>2327</v>
      </c>
      <c r="E4394" s="225">
        <v>0</v>
      </c>
    </row>
    <row r="4395" spans="1:5" x14ac:dyDescent="0.25">
      <c r="A4395" s="222">
        <v>3103110227</v>
      </c>
      <c r="B4395" s="222" t="s">
        <v>10314</v>
      </c>
      <c r="C4395" s="222" t="s">
        <v>1255</v>
      </c>
      <c r="D4395" s="222" t="s">
        <v>811</v>
      </c>
      <c r="E4395" s="223">
        <v>0</v>
      </c>
    </row>
    <row r="4396" spans="1:5" x14ac:dyDescent="0.25">
      <c r="A4396" s="224">
        <v>3103110228</v>
      </c>
      <c r="B4396" s="224" t="s">
        <v>10315</v>
      </c>
      <c r="C4396" s="224" t="s">
        <v>1255</v>
      </c>
      <c r="D4396" s="224" t="s">
        <v>801</v>
      </c>
      <c r="E4396" s="225">
        <v>0</v>
      </c>
    </row>
    <row r="4397" spans="1:5" x14ac:dyDescent="0.25">
      <c r="A4397" s="222">
        <v>3103110229</v>
      </c>
      <c r="B4397" s="222" t="s">
        <v>10316</v>
      </c>
      <c r="C4397" s="222" t="s">
        <v>1255</v>
      </c>
      <c r="D4397" s="222" t="s">
        <v>801</v>
      </c>
      <c r="E4397" s="223">
        <v>0</v>
      </c>
    </row>
    <row r="4398" spans="1:5" x14ac:dyDescent="0.25">
      <c r="A4398" s="224">
        <v>3103110230</v>
      </c>
      <c r="B4398" s="224" t="s">
        <v>10317</v>
      </c>
      <c r="C4398" s="224" t="s">
        <v>1255</v>
      </c>
      <c r="D4398" s="224" t="s">
        <v>801</v>
      </c>
      <c r="E4398" s="225">
        <v>0</v>
      </c>
    </row>
    <row r="4399" spans="1:5" x14ac:dyDescent="0.25">
      <c r="A4399" s="222">
        <v>3103110231</v>
      </c>
      <c r="B4399" s="222" t="s">
        <v>10318</v>
      </c>
      <c r="C4399" s="222" t="s">
        <v>1255</v>
      </c>
      <c r="D4399" s="222" t="s">
        <v>801</v>
      </c>
      <c r="E4399" s="223">
        <v>0</v>
      </c>
    </row>
    <row r="4400" spans="1:5" x14ac:dyDescent="0.25">
      <c r="A4400" s="224">
        <v>3103110232</v>
      </c>
      <c r="B4400" s="224" t="s">
        <v>10319</v>
      </c>
      <c r="C4400" s="224" t="s">
        <v>1255</v>
      </c>
      <c r="D4400" s="224" t="s">
        <v>801</v>
      </c>
      <c r="E4400" s="225">
        <v>0</v>
      </c>
    </row>
    <row r="4401" spans="1:5" x14ac:dyDescent="0.25">
      <c r="A4401" s="222">
        <v>3103110233</v>
      </c>
      <c r="B4401" s="222" t="s">
        <v>9421</v>
      </c>
      <c r="C4401" s="222" t="s">
        <v>1255</v>
      </c>
      <c r="D4401" s="222" t="s">
        <v>801</v>
      </c>
      <c r="E4401" s="223">
        <v>0</v>
      </c>
    </row>
    <row r="4402" spans="1:5" x14ac:dyDescent="0.25">
      <c r="A4402" s="224">
        <v>3103110234</v>
      </c>
      <c r="B4402" s="224" t="s">
        <v>10320</v>
      </c>
      <c r="C4402" s="224" t="s">
        <v>1255</v>
      </c>
      <c r="D4402" s="224" t="s">
        <v>1226</v>
      </c>
      <c r="E4402" s="225">
        <v>0</v>
      </c>
    </row>
    <row r="4403" spans="1:5" x14ac:dyDescent="0.25">
      <c r="A4403" s="222">
        <v>3103110235</v>
      </c>
      <c r="B4403" s="222" t="s">
        <v>10321</v>
      </c>
      <c r="C4403" s="222" t="s">
        <v>1255</v>
      </c>
      <c r="D4403" s="222" t="s">
        <v>2354</v>
      </c>
      <c r="E4403" s="223">
        <v>0</v>
      </c>
    </row>
    <row r="4404" spans="1:5" x14ac:dyDescent="0.25">
      <c r="A4404" s="224">
        <v>3103110236</v>
      </c>
      <c r="B4404" s="224" t="s">
        <v>10322</v>
      </c>
      <c r="C4404" s="224" t="s">
        <v>1255</v>
      </c>
      <c r="D4404" s="224" t="s">
        <v>801</v>
      </c>
      <c r="E4404" s="225">
        <v>0</v>
      </c>
    </row>
    <row r="4405" spans="1:5" x14ac:dyDescent="0.25">
      <c r="A4405" s="222">
        <v>3103110237</v>
      </c>
      <c r="B4405" s="222" t="s">
        <v>10323</v>
      </c>
      <c r="C4405" s="222" t="s">
        <v>1255</v>
      </c>
      <c r="D4405" s="222" t="s">
        <v>801</v>
      </c>
      <c r="E4405" s="223">
        <v>0</v>
      </c>
    </row>
    <row r="4406" spans="1:5" x14ac:dyDescent="0.25">
      <c r="A4406" s="224">
        <v>3103110238</v>
      </c>
      <c r="B4406" s="224" t="s">
        <v>6992</v>
      </c>
      <c r="C4406" s="224" t="s">
        <v>1255</v>
      </c>
      <c r="D4406" s="224" t="s">
        <v>800</v>
      </c>
      <c r="E4406" s="225">
        <v>0</v>
      </c>
    </row>
    <row r="4407" spans="1:5" x14ac:dyDescent="0.25">
      <c r="A4407" s="222">
        <v>3103110239</v>
      </c>
      <c r="B4407" s="222" t="s">
        <v>10324</v>
      </c>
      <c r="C4407" s="222" t="s">
        <v>1255</v>
      </c>
      <c r="D4407" s="222" t="s">
        <v>801</v>
      </c>
      <c r="E4407" s="223">
        <v>0</v>
      </c>
    </row>
    <row r="4408" spans="1:5" x14ac:dyDescent="0.25">
      <c r="A4408" s="224">
        <v>3103110240</v>
      </c>
      <c r="B4408" s="224" t="s">
        <v>9612</v>
      </c>
      <c r="C4408" s="224" t="s">
        <v>1255</v>
      </c>
      <c r="D4408" s="224" t="s">
        <v>800</v>
      </c>
      <c r="E4408" s="225">
        <v>0</v>
      </c>
    </row>
    <row r="4409" spans="1:5" x14ac:dyDescent="0.25">
      <c r="A4409" s="222">
        <v>3103110241</v>
      </c>
      <c r="B4409" s="222" t="s">
        <v>10325</v>
      </c>
      <c r="C4409" s="222" t="s">
        <v>1255</v>
      </c>
      <c r="D4409" s="222" t="s">
        <v>801</v>
      </c>
      <c r="E4409" s="223">
        <v>0</v>
      </c>
    </row>
    <row r="4410" spans="1:5" x14ac:dyDescent="0.25">
      <c r="A4410" s="224">
        <v>3103110242</v>
      </c>
      <c r="B4410" s="224" t="s">
        <v>10326</v>
      </c>
      <c r="C4410" s="224" t="s">
        <v>1255</v>
      </c>
      <c r="D4410" s="224" t="s">
        <v>801</v>
      </c>
      <c r="E4410" s="225">
        <v>0</v>
      </c>
    </row>
    <row r="4411" spans="1:5" x14ac:dyDescent="0.25">
      <c r="A4411" s="222">
        <v>3103110243</v>
      </c>
      <c r="B4411" s="222" t="s">
        <v>10327</v>
      </c>
      <c r="C4411" s="222" t="s">
        <v>1255</v>
      </c>
      <c r="D4411" s="222" t="s">
        <v>801</v>
      </c>
      <c r="E4411" s="223">
        <v>0</v>
      </c>
    </row>
    <row r="4412" spans="1:5" x14ac:dyDescent="0.25">
      <c r="A4412" s="224">
        <v>3103110244</v>
      </c>
      <c r="B4412" s="224" t="s">
        <v>10328</v>
      </c>
      <c r="C4412" s="224" t="s">
        <v>1255</v>
      </c>
      <c r="D4412" s="224" t="s">
        <v>801</v>
      </c>
      <c r="E4412" s="225">
        <v>0</v>
      </c>
    </row>
    <row r="4413" spans="1:5" x14ac:dyDescent="0.25">
      <c r="A4413" s="222">
        <v>3103110245</v>
      </c>
      <c r="B4413" s="222" t="s">
        <v>10329</v>
      </c>
      <c r="C4413" s="222" t="s">
        <v>1255</v>
      </c>
      <c r="D4413" s="222" t="s">
        <v>801</v>
      </c>
      <c r="E4413" s="223">
        <v>0</v>
      </c>
    </row>
    <row r="4414" spans="1:5" x14ac:dyDescent="0.25">
      <c r="A4414" s="224">
        <v>3103110246</v>
      </c>
      <c r="B4414" s="224" t="s">
        <v>10330</v>
      </c>
      <c r="C4414" s="224" t="s">
        <v>1255</v>
      </c>
      <c r="D4414" s="224" t="s">
        <v>801</v>
      </c>
      <c r="E4414" s="225">
        <v>0</v>
      </c>
    </row>
    <row r="4415" spans="1:5" x14ac:dyDescent="0.25">
      <c r="A4415" s="222">
        <v>3103110247</v>
      </c>
      <c r="B4415" s="222" t="s">
        <v>10331</v>
      </c>
      <c r="C4415" s="222" t="s">
        <v>1255</v>
      </c>
      <c r="D4415" s="222" t="s">
        <v>2327</v>
      </c>
      <c r="E4415" s="223">
        <v>0</v>
      </c>
    </row>
    <row r="4416" spans="1:5" x14ac:dyDescent="0.25">
      <c r="A4416" s="224">
        <v>3103110248</v>
      </c>
      <c r="B4416" s="224" t="s">
        <v>10332</v>
      </c>
      <c r="C4416" s="224" t="s">
        <v>1255</v>
      </c>
      <c r="D4416" s="224" t="s">
        <v>2327</v>
      </c>
      <c r="E4416" s="225">
        <v>0</v>
      </c>
    </row>
    <row r="4417" spans="1:5" x14ac:dyDescent="0.25">
      <c r="A4417" s="222">
        <v>3103110249</v>
      </c>
      <c r="B4417" s="222" t="s">
        <v>10333</v>
      </c>
      <c r="C4417" s="222" t="s">
        <v>1255</v>
      </c>
      <c r="D4417" s="222" t="s">
        <v>2327</v>
      </c>
      <c r="E4417" s="223">
        <v>0</v>
      </c>
    </row>
    <row r="4418" spans="1:5" x14ac:dyDescent="0.25">
      <c r="A4418" s="224">
        <v>3103110250</v>
      </c>
      <c r="B4418" s="224" t="s">
        <v>9138</v>
      </c>
      <c r="C4418" s="224" t="s">
        <v>1255</v>
      </c>
      <c r="D4418" s="224" t="s">
        <v>2327</v>
      </c>
      <c r="E4418" s="225">
        <v>0</v>
      </c>
    </row>
    <row r="4419" spans="1:5" x14ac:dyDescent="0.25">
      <c r="A4419" s="222">
        <v>3103110251</v>
      </c>
      <c r="B4419" s="222" t="s">
        <v>10334</v>
      </c>
      <c r="C4419" s="222" t="s">
        <v>1255</v>
      </c>
      <c r="D4419" s="222" t="s">
        <v>2327</v>
      </c>
      <c r="E4419" s="223">
        <v>0</v>
      </c>
    </row>
    <row r="4420" spans="1:5" x14ac:dyDescent="0.25">
      <c r="A4420" s="224">
        <v>3103110252</v>
      </c>
      <c r="B4420" s="224" t="s">
        <v>10335</v>
      </c>
      <c r="C4420" s="224" t="s">
        <v>1255</v>
      </c>
      <c r="D4420" s="224" t="s">
        <v>2327</v>
      </c>
      <c r="E4420" s="225">
        <v>0</v>
      </c>
    </row>
    <row r="4421" spans="1:5" x14ac:dyDescent="0.25">
      <c r="A4421" s="222">
        <v>3103110253</v>
      </c>
      <c r="B4421" s="222" t="s">
        <v>10336</v>
      </c>
      <c r="C4421" s="222" t="s">
        <v>1255</v>
      </c>
      <c r="D4421" s="222" t="s">
        <v>2327</v>
      </c>
      <c r="E4421" s="223">
        <v>0</v>
      </c>
    </row>
    <row r="4422" spans="1:5" x14ac:dyDescent="0.25">
      <c r="A4422" s="224">
        <v>3103110254</v>
      </c>
      <c r="B4422" s="224" t="s">
        <v>10337</v>
      </c>
      <c r="C4422" s="224" t="s">
        <v>1255</v>
      </c>
      <c r="D4422" s="224" t="s">
        <v>2327</v>
      </c>
      <c r="E4422" s="225">
        <v>0</v>
      </c>
    </row>
    <row r="4423" spans="1:5" x14ac:dyDescent="0.25">
      <c r="A4423" s="222">
        <v>3103110255</v>
      </c>
      <c r="B4423" s="222" t="s">
        <v>10338</v>
      </c>
      <c r="C4423" s="222" t="s">
        <v>1255</v>
      </c>
      <c r="D4423" s="222" t="s">
        <v>2354</v>
      </c>
      <c r="E4423" s="223">
        <v>0</v>
      </c>
    </row>
    <row r="4424" spans="1:5" x14ac:dyDescent="0.25">
      <c r="A4424" s="224">
        <v>3103110256</v>
      </c>
      <c r="B4424" s="224" t="s">
        <v>10339</v>
      </c>
      <c r="C4424" s="224" t="s">
        <v>1255</v>
      </c>
      <c r="D4424" s="224" t="s">
        <v>2354</v>
      </c>
      <c r="E4424" s="225">
        <v>0</v>
      </c>
    </row>
    <row r="4425" spans="1:5" x14ac:dyDescent="0.25">
      <c r="A4425" s="222">
        <v>3103110257</v>
      </c>
      <c r="B4425" s="222" t="s">
        <v>10340</v>
      </c>
      <c r="C4425" s="222" t="s">
        <v>1255</v>
      </c>
      <c r="D4425" s="222" t="s">
        <v>2354</v>
      </c>
      <c r="E4425" s="223">
        <v>0</v>
      </c>
    </row>
    <row r="4426" spans="1:5" x14ac:dyDescent="0.25">
      <c r="A4426" s="224">
        <v>3103110258</v>
      </c>
      <c r="B4426" s="224" t="s">
        <v>9613</v>
      </c>
      <c r="C4426" s="224" t="s">
        <v>1255</v>
      </c>
      <c r="D4426" s="224" t="s">
        <v>801</v>
      </c>
      <c r="E4426" s="225">
        <v>0</v>
      </c>
    </row>
    <row r="4427" spans="1:5" x14ac:dyDescent="0.25">
      <c r="A4427" s="222">
        <v>3103110259</v>
      </c>
      <c r="B4427" s="222" t="s">
        <v>9614</v>
      </c>
      <c r="C4427" s="222" t="s">
        <v>1255</v>
      </c>
      <c r="D4427" s="222" t="s">
        <v>801</v>
      </c>
      <c r="E4427" s="223">
        <v>0</v>
      </c>
    </row>
    <row r="4428" spans="1:5" x14ac:dyDescent="0.25">
      <c r="A4428" s="224">
        <v>3103110260</v>
      </c>
      <c r="B4428" s="224" t="s">
        <v>9422</v>
      </c>
      <c r="C4428" s="224" t="s">
        <v>1255</v>
      </c>
      <c r="D4428" s="224" t="s">
        <v>1226</v>
      </c>
      <c r="E4428" s="225">
        <v>0</v>
      </c>
    </row>
    <row r="4429" spans="1:5" x14ac:dyDescent="0.25">
      <c r="A4429" s="222">
        <v>3103110261</v>
      </c>
      <c r="B4429" s="222" t="s">
        <v>9423</v>
      </c>
      <c r="C4429" s="222" t="s">
        <v>1255</v>
      </c>
      <c r="D4429" s="222" t="s">
        <v>801</v>
      </c>
      <c r="E4429" s="223">
        <v>0</v>
      </c>
    </row>
    <row r="4430" spans="1:5" x14ac:dyDescent="0.25">
      <c r="A4430" s="224">
        <v>3103110262</v>
      </c>
      <c r="B4430" s="224" t="s">
        <v>10341</v>
      </c>
      <c r="C4430" s="224" t="s">
        <v>1255</v>
      </c>
      <c r="D4430" s="224" t="s">
        <v>801</v>
      </c>
      <c r="E4430" s="225">
        <v>0</v>
      </c>
    </row>
    <row r="4431" spans="1:5" x14ac:dyDescent="0.25">
      <c r="A4431" s="222">
        <v>3103110263</v>
      </c>
      <c r="B4431" s="222" t="s">
        <v>7020</v>
      </c>
      <c r="C4431" s="222" t="s">
        <v>1255</v>
      </c>
      <c r="D4431" s="222" t="s">
        <v>2327</v>
      </c>
      <c r="E4431" s="223">
        <v>0</v>
      </c>
    </row>
    <row r="4432" spans="1:5" x14ac:dyDescent="0.25">
      <c r="A4432" s="224">
        <v>3103110264</v>
      </c>
      <c r="B4432" s="224" t="s">
        <v>7030</v>
      </c>
      <c r="C4432" s="224" t="s">
        <v>1255</v>
      </c>
      <c r="D4432" s="224" t="s">
        <v>2327</v>
      </c>
      <c r="E4432" s="225">
        <v>0</v>
      </c>
    </row>
    <row r="4433" spans="1:5" x14ac:dyDescent="0.25">
      <c r="A4433" s="222">
        <v>3103110265</v>
      </c>
      <c r="B4433" s="222" t="s">
        <v>7021</v>
      </c>
      <c r="C4433" s="222" t="s">
        <v>1255</v>
      </c>
      <c r="D4433" s="222" t="s">
        <v>2327</v>
      </c>
      <c r="E4433" s="223">
        <v>0</v>
      </c>
    </row>
    <row r="4434" spans="1:5" x14ac:dyDescent="0.25">
      <c r="A4434" s="224">
        <v>3103110266</v>
      </c>
      <c r="B4434" s="224" t="s">
        <v>7021</v>
      </c>
      <c r="C4434" s="224" t="s">
        <v>1255</v>
      </c>
      <c r="D4434" s="224" t="s">
        <v>2327</v>
      </c>
      <c r="E4434" s="225">
        <v>0</v>
      </c>
    </row>
    <row r="4435" spans="1:5" x14ac:dyDescent="0.25">
      <c r="A4435" s="222">
        <v>3103110267</v>
      </c>
      <c r="B4435" s="222" t="s">
        <v>9510</v>
      </c>
      <c r="C4435" s="222" t="s">
        <v>1255</v>
      </c>
      <c r="D4435" s="222" t="s">
        <v>2327</v>
      </c>
      <c r="E4435" s="223">
        <v>0</v>
      </c>
    </row>
    <row r="4436" spans="1:5" x14ac:dyDescent="0.25">
      <c r="A4436" s="224">
        <v>3103110268</v>
      </c>
      <c r="B4436" s="224" t="s">
        <v>9507</v>
      </c>
      <c r="C4436" s="224" t="s">
        <v>1255</v>
      </c>
      <c r="D4436" s="224" t="s">
        <v>2327</v>
      </c>
      <c r="E4436" s="225">
        <v>0</v>
      </c>
    </row>
    <row r="4437" spans="1:5" x14ac:dyDescent="0.25">
      <c r="A4437" s="222">
        <v>3103110269</v>
      </c>
      <c r="B4437" s="222" t="s">
        <v>9511</v>
      </c>
      <c r="C4437" s="222" t="s">
        <v>1255</v>
      </c>
      <c r="D4437" s="222" t="s">
        <v>800</v>
      </c>
      <c r="E4437" s="223">
        <v>0</v>
      </c>
    </row>
    <row r="4438" spans="1:5" x14ac:dyDescent="0.25">
      <c r="A4438" s="224">
        <v>3103110270</v>
      </c>
      <c r="B4438" s="224" t="s">
        <v>10342</v>
      </c>
      <c r="C4438" s="224" t="s">
        <v>1255</v>
      </c>
      <c r="D4438" s="224" t="s">
        <v>801</v>
      </c>
      <c r="E4438" s="225">
        <v>0</v>
      </c>
    </row>
    <row r="4439" spans="1:5" x14ac:dyDescent="0.25">
      <c r="A4439" s="222">
        <v>3103110271</v>
      </c>
      <c r="B4439" s="222" t="s">
        <v>10343</v>
      </c>
      <c r="C4439" s="222" t="s">
        <v>1255</v>
      </c>
      <c r="D4439" s="222" t="s">
        <v>801</v>
      </c>
      <c r="E4439" s="223">
        <v>0</v>
      </c>
    </row>
    <row r="4440" spans="1:5" x14ac:dyDescent="0.25">
      <c r="A4440" s="224">
        <v>3103110272</v>
      </c>
      <c r="B4440" s="224" t="s">
        <v>9615</v>
      </c>
      <c r="C4440" s="224" t="s">
        <v>1255</v>
      </c>
      <c r="D4440" s="224" t="s">
        <v>801</v>
      </c>
      <c r="E4440" s="225">
        <v>0</v>
      </c>
    </row>
    <row r="4441" spans="1:5" x14ac:dyDescent="0.25">
      <c r="A4441" s="222">
        <v>3103110273</v>
      </c>
      <c r="B4441" s="222" t="s">
        <v>10344</v>
      </c>
      <c r="C4441" s="222" t="s">
        <v>1255</v>
      </c>
      <c r="D4441" s="222" t="s">
        <v>1226</v>
      </c>
      <c r="E4441" s="223">
        <v>0</v>
      </c>
    </row>
    <row r="4442" spans="1:5" x14ac:dyDescent="0.25">
      <c r="A4442" s="224">
        <v>3103110274</v>
      </c>
      <c r="B4442" s="224" t="s">
        <v>10345</v>
      </c>
      <c r="C4442" s="224" t="s">
        <v>1255</v>
      </c>
      <c r="D4442" s="224" t="s">
        <v>2327</v>
      </c>
      <c r="E4442" s="225">
        <v>0</v>
      </c>
    </row>
    <row r="4443" spans="1:5" x14ac:dyDescent="0.25">
      <c r="A4443" s="222">
        <v>3103110275</v>
      </c>
      <c r="B4443" s="222" t="s">
        <v>10346</v>
      </c>
      <c r="C4443" s="222" t="s">
        <v>1255</v>
      </c>
      <c r="D4443" s="222" t="s">
        <v>801</v>
      </c>
      <c r="E4443" s="223">
        <v>0</v>
      </c>
    </row>
    <row r="4444" spans="1:5" x14ac:dyDescent="0.25">
      <c r="A4444" s="224">
        <v>3103110276</v>
      </c>
      <c r="B4444" s="224" t="s">
        <v>10347</v>
      </c>
      <c r="C4444" s="224" t="s">
        <v>1255</v>
      </c>
      <c r="D4444" s="224" t="s">
        <v>801</v>
      </c>
      <c r="E4444" s="225">
        <v>0</v>
      </c>
    </row>
    <row r="4445" spans="1:5" x14ac:dyDescent="0.25">
      <c r="A4445" s="222">
        <v>3103110277</v>
      </c>
      <c r="B4445" s="222" t="s">
        <v>9616</v>
      </c>
      <c r="C4445" s="222" t="s">
        <v>1255</v>
      </c>
      <c r="D4445" s="222" t="s">
        <v>801</v>
      </c>
      <c r="E4445" s="223">
        <v>0</v>
      </c>
    </row>
    <row r="4446" spans="1:5" x14ac:dyDescent="0.25">
      <c r="A4446" s="224">
        <v>3103110278</v>
      </c>
      <c r="B4446" s="224" t="s">
        <v>10348</v>
      </c>
      <c r="C4446" s="224" t="s">
        <v>1255</v>
      </c>
      <c r="D4446" s="224" t="s">
        <v>801</v>
      </c>
      <c r="E4446" s="225">
        <v>0</v>
      </c>
    </row>
    <row r="4447" spans="1:5" x14ac:dyDescent="0.25">
      <c r="A4447" s="222">
        <v>3103110279</v>
      </c>
      <c r="B4447" s="222" t="s">
        <v>9617</v>
      </c>
      <c r="C4447" s="222" t="s">
        <v>1255</v>
      </c>
      <c r="D4447" s="222" t="s">
        <v>2327</v>
      </c>
      <c r="E4447" s="223">
        <v>0</v>
      </c>
    </row>
    <row r="4448" spans="1:5" x14ac:dyDescent="0.25">
      <c r="A4448" s="224">
        <v>3103110280</v>
      </c>
      <c r="B4448" s="224" t="s">
        <v>9618</v>
      </c>
      <c r="C4448" s="224" t="s">
        <v>1255</v>
      </c>
      <c r="D4448" s="224" t="s">
        <v>2327</v>
      </c>
      <c r="E4448" s="225">
        <v>0</v>
      </c>
    </row>
    <row r="4449" spans="1:5" x14ac:dyDescent="0.25">
      <c r="A4449" s="222">
        <v>3103110281</v>
      </c>
      <c r="B4449" s="222" t="s">
        <v>9619</v>
      </c>
      <c r="C4449" s="222" t="s">
        <v>1255</v>
      </c>
      <c r="D4449" s="222" t="s">
        <v>2327</v>
      </c>
      <c r="E4449" s="223">
        <v>0</v>
      </c>
    </row>
    <row r="4450" spans="1:5" x14ac:dyDescent="0.25">
      <c r="A4450" s="224">
        <v>3103110282</v>
      </c>
      <c r="B4450" s="224" t="s">
        <v>10349</v>
      </c>
      <c r="C4450" s="224" t="s">
        <v>1255</v>
      </c>
      <c r="D4450" s="224" t="s">
        <v>801</v>
      </c>
      <c r="E4450" s="225">
        <v>0</v>
      </c>
    </row>
    <row r="4451" spans="1:5" x14ac:dyDescent="0.25">
      <c r="A4451" s="222">
        <v>3103110283</v>
      </c>
      <c r="B4451" s="222" t="s">
        <v>9620</v>
      </c>
      <c r="C4451" s="222" t="s">
        <v>1255</v>
      </c>
      <c r="D4451" s="222" t="s">
        <v>801</v>
      </c>
      <c r="E4451" s="223">
        <v>0</v>
      </c>
    </row>
    <row r="4452" spans="1:5" x14ac:dyDescent="0.25">
      <c r="A4452" s="224">
        <v>3103110284</v>
      </c>
      <c r="B4452" s="224" t="s">
        <v>9621</v>
      </c>
      <c r="C4452" s="224" t="s">
        <v>1255</v>
      </c>
      <c r="D4452" s="224" t="s">
        <v>2599</v>
      </c>
      <c r="E4452" s="225">
        <v>0</v>
      </c>
    </row>
    <row r="4453" spans="1:5" x14ac:dyDescent="0.25">
      <c r="A4453" s="222">
        <v>3103110285</v>
      </c>
      <c r="B4453" s="222" t="s">
        <v>9622</v>
      </c>
      <c r="C4453" s="222" t="s">
        <v>1255</v>
      </c>
      <c r="D4453" s="222" t="s">
        <v>2327</v>
      </c>
      <c r="E4453" s="223">
        <v>0</v>
      </c>
    </row>
    <row r="4454" spans="1:5" x14ac:dyDescent="0.25">
      <c r="A4454" s="224">
        <v>3103110286</v>
      </c>
      <c r="B4454" s="224" t="s">
        <v>9623</v>
      </c>
      <c r="C4454" s="224" t="s">
        <v>1255</v>
      </c>
      <c r="D4454" s="224" t="s">
        <v>2327</v>
      </c>
      <c r="E4454" s="225">
        <v>0</v>
      </c>
    </row>
    <row r="4455" spans="1:5" x14ac:dyDescent="0.25">
      <c r="A4455" s="222">
        <v>3103110287</v>
      </c>
      <c r="B4455" s="222" t="s">
        <v>10350</v>
      </c>
      <c r="C4455" s="222" t="s">
        <v>1255</v>
      </c>
      <c r="D4455" s="222" t="s">
        <v>801</v>
      </c>
      <c r="E4455" s="223">
        <v>0</v>
      </c>
    </row>
    <row r="4456" spans="1:5" x14ac:dyDescent="0.25">
      <c r="A4456" s="224">
        <v>3103110288</v>
      </c>
      <c r="B4456" s="224" t="s">
        <v>9624</v>
      </c>
      <c r="C4456" s="224" t="s">
        <v>1255</v>
      </c>
      <c r="D4456" s="224" t="s">
        <v>801</v>
      </c>
      <c r="E4456" s="225">
        <v>0</v>
      </c>
    </row>
    <row r="4457" spans="1:5" x14ac:dyDescent="0.25">
      <c r="A4457" s="222">
        <v>3103110289</v>
      </c>
      <c r="B4457" s="222" t="s">
        <v>9625</v>
      </c>
      <c r="C4457" s="222" t="s">
        <v>1255</v>
      </c>
      <c r="D4457" s="222" t="s">
        <v>2327</v>
      </c>
      <c r="E4457" s="223">
        <v>0</v>
      </c>
    </row>
    <row r="4458" spans="1:5" x14ac:dyDescent="0.25">
      <c r="A4458" s="224">
        <v>3103110290</v>
      </c>
      <c r="B4458" s="224" t="s">
        <v>9626</v>
      </c>
      <c r="C4458" s="224" t="s">
        <v>1255</v>
      </c>
      <c r="D4458" s="224" t="s">
        <v>2327</v>
      </c>
      <c r="E4458" s="225">
        <v>0</v>
      </c>
    </row>
    <row r="4459" spans="1:5" x14ac:dyDescent="0.25">
      <c r="A4459" s="222">
        <v>3103110291</v>
      </c>
      <c r="B4459" s="222" t="s">
        <v>9627</v>
      </c>
      <c r="C4459" s="222" t="s">
        <v>1255</v>
      </c>
      <c r="D4459" s="222" t="s">
        <v>1226</v>
      </c>
      <c r="E4459" s="223">
        <v>0</v>
      </c>
    </row>
    <row r="4460" spans="1:5" x14ac:dyDescent="0.25">
      <c r="A4460" s="224">
        <v>3103110292</v>
      </c>
      <c r="B4460" s="224" t="s">
        <v>9628</v>
      </c>
      <c r="C4460" s="224" t="s">
        <v>1255</v>
      </c>
      <c r="D4460" s="224" t="s">
        <v>801</v>
      </c>
      <c r="E4460" s="225">
        <v>0</v>
      </c>
    </row>
    <row r="4461" spans="1:5" x14ac:dyDescent="0.25">
      <c r="A4461" s="222">
        <v>3103110293</v>
      </c>
      <c r="B4461" s="222" t="s">
        <v>9829</v>
      </c>
      <c r="C4461" s="222" t="s">
        <v>1255</v>
      </c>
      <c r="D4461" s="222" t="s">
        <v>803</v>
      </c>
      <c r="E4461" s="223">
        <v>0</v>
      </c>
    </row>
    <row r="4462" spans="1:5" x14ac:dyDescent="0.25">
      <c r="A4462" s="224">
        <v>3103110294</v>
      </c>
      <c r="B4462" s="224" t="s">
        <v>10351</v>
      </c>
      <c r="C4462" s="224" t="s">
        <v>1255</v>
      </c>
      <c r="D4462" s="224" t="s">
        <v>803</v>
      </c>
      <c r="E4462" s="225">
        <v>0</v>
      </c>
    </row>
    <row r="4463" spans="1:5" x14ac:dyDescent="0.25">
      <c r="A4463" s="222">
        <v>3103110295</v>
      </c>
      <c r="B4463" s="222" t="s">
        <v>9858</v>
      </c>
      <c r="C4463" s="222" t="s">
        <v>1255</v>
      </c>
      <c r="D4463" s="222" t="s">
        <v>801</v>
      </c>
      <c r="E4463" s="223">
        <v>0</v>
      </c>
    </row>
    <row r="4464" spans="1:5" x14ac:dyDescent="0.25">
      <c r="A4464" s="224">
        <v>3103110296</v>
      </c>
      <c r="B4464" s="224" t="s">
        <v>9859</v>
      </c>
      <c r="C4464" s="224" t="s">
        <v>1255</v>
      </c>
      <c r="D4464" s="224" t="s">
        <v>1226</v>
      </c>
      <c r="E4464" s="225">
        <v>0</v>
      </c>
    </row>
    <row r="4465" spans="1:5" x14ac:dyDescent="0.25">
      <c r="A4465" s="222">
        <v>3103110297</v>
      </c>
      <c r="B4465" s="222" t="s">
        <v>10352</v>
      </c>
      <c r="C4465" s="222" t="s">
        <v>1255</v>
      </c>
      <c r="D4465" s="222" t="s">
        <v>801</v>
      </c>
      <c r="E4465" s="223">
        <v>0</v>
      </c>
    </row>
    <row r="4466" spans="1:5" x14ac:dyDescent="0.25">
      <c r="A4466" s="224">
        <v>3103110298</v>
      </c>
      <c r="B4466" s="224" t="s">
        <v>9057</v>
      </c>
      <c r="C4466" s="224" t="s">
        <v>1255</v>
      </c>
      <c r="D4466" s="224" t="s">
        <v>801</v>
      </c>
      <c r="E4466" s="225">
        <v>0</v>
      </c>
    </row>
    <row r="4467" spans="1:5" x14ac:dyDescent="0.25">
      <c r="A4467" s="222">
        <v>3103110299</v>
      </c>
      <c r="B4467" s="222" t="s">
        <v>9932</v>
      </c>
      <c r="C4467" s="222" t="s">
        <v>1255</v>
      </c>
      <c r="D4467" s="222" t="s">
        <v>801</v>
      </c>
      <c r="E4467" s="223">
        <v>0</v>
      </c>
    </row>
    <row r="4468" spans="1:5" x14ac:dyDescent="0.25">
      <c r="A4468" s="224">
        <v>3103110300</v>
      </c>
      <c r="B4468" s="224" t="s">
        <v>10353</v>
      </c>
      <c r="C4468" s="224" t="s">
        <v>1255</v>
      </c>
      <c r="D4468" s="224" t="s">
        <v>801</v>
      </c>
      <c r="E4468" s="225">
        <v>0</v>
      </c>
    </row>
    <row r="4469" spans="1:5" x14ac:dyDescent="0.25">
      <c r="A4469" s="222">
        <v>3103110301</v>
      </c>
      <c r="B4469" s="222" t="s">
        <v>10354</v>
      </c>
      <c r="C4469" s="222" t="s">
        <v>1255</v>
      </c>
      <c r="D4469" s="222" t="s">
        <v>2414</v>
      </c>
      <c r="E4469" s="223">
        <v>0</v>
      </c>
    </row>
    <row r="4470" spans="1:5" x14ac:dyDescent="0.25">
      <c r="A4470" s="224">
        <v>3103110302</v>
      </c>
      <c r="B4470" s="224" t="s">
        <v>10355</v>
      </c>
      <c r="C4470" s="224" t="s">
        <v>1255</v>
      </c>
      <c r="D4470" s="224" t="s">
        <v>801</v>
      </c>
      <c r="E4470" s="225">
        <v>0</v>
      </c>
    </row>
    <row r="4471" spans="1:5" x14ac:dyDescent="0.25">
      <c r="A4471" s="222">
        <v>3103110303</v>
      </c>
      <c r="B4471" s="222" t="s">
        <v>10356</v>
      </c>
      <c r="C4471" s="222" t="s">
        <v>1255</v>
      </c>
      <c r="D4471" s="222" t="s">
        <v>801</v>
      </c>
      <c r="E4471" s="223">
        <v>0</v>
      </c>
    </row>
    <row r="4472" spans="1:5" x14ac:dyDescent="0.25">
      <c r="A4472" s="224">
        <v>3103110304</v>
      </c>
      <c r="B4472" s="224" t="s">
        <v>10357</v>
      </c>
      <c r="C4472" s="224" t="s">
        <v>1255</v>
      </c>
      <c r="D4472" s="224" t="s">
        <v>801</v>
      </c>
      <c r="E4472" s="225">
        <v>0</v>
      </c>
    </row>
    <row r="4473" spans="1:5" x14ac:dyDescent="0.25">
      <c r="A4473" s="222">
        <v>3103110305</v>
      </c>
      <c r="B4473" s="222" t="s">
        <v>10358</v>
      </c>
      <c r="C4473" s="222" t="s">
        <v>1255</v>
      </c>
      <c r="D4473" s="222" t="s">
        <v>801</v>
      </c>
      <c r="E4473" s="223">
        <v>0</v>
      </c>
    </row>
    <row r="4474" spans="1:5" x14ac:dyDescent="0.25">
      <c r="A4474" s="224">
        <v>3103110306</v>
      </c>
      <c r="B4474" s="224" t="s">
        <v>10359</v>
      </c>
      <c r="C4474" s="224" t="s">
        <v>1255</v>
      </c>
      <c r="D4474" s="224" t="s">
        <v>2414</v>
      </c>
      <c r="E4474" s="225">
        <v>0</v>
      </c>
    </row>
    <row r="4475" spans="1:5" x14ac:dyDescent="0.25">
      <c r="A4475" s="222">
        <v>3103110307</v>
      </c>
      <c r="B4475" s="222" t="s">
        <v>10360</v>
      </c>
      <c r="C4475" s="222" t="s">
        <v>1255</v>
      </c>
      <c r="D4475" s="222" t="s">
        <v>801</v>
      </c>
      <c r="E4475" s="223">
        <v>0</v>
      </c>
    </row>
    <row r="4476" spans="1:5" x14ac:dyDescent="0.25">
      <c r="A4476" s="224">
        <v>3103110308</v>
      </c>
      <c r="B4476" s="224" t="s">
        <v>10361</v>
      </c>
      <c r="C4476" s="224" t="s">
        <v>1255</v>
      </c>
      <c r="D4476" s="224" t="s">
        <v>801</v>
      </c>
      <c r="E4476" s="225">
        <v>0</v>
      </c>
    </row>
    <row r="4477" spans="1:5" x14ac:dyDescent="0.25">
      <c r="A4477" s="222">
        <v>3103110309</v>
      </c>
      <c r="B4477" s="222" t="s">
        <v>10362</v>
      </c>
      <c r="C4477" s="222" t="s">
        <v>1255</v>
      </c>
      <c r="D4477" s="222" t="s">
        <v>801</v>
      </c>
      <c r="E4477" s="223">
        <v>0</v>
      </c>
    </row>
    <row r="4478" spans="1:5" x14ac:dyDescent="0.25">
      <c r="A4478" s="224">
        <v>3103110310</v>
      </c>
      <c r="B4478" s="224" t="s">
        <v>10363</v>
      </c>
      <c r="C4478" s="224" t="s">
        <v>1255</v>
      </c>
      <c r="D4478" s="224" t="s">
        <v>801</v>
      </c>
      <c r="E4478" s="225">
        <v>0</v>
      </c>
    </row>
    <row r="4479" spans="1:5" x14ac:dyDescent="0.25">
      <c r="A4479" s="222">
        <v>3103110311</v>
      </c>
      <c r="B4479" s="222" t="s">
        <v>10364</v>
      </c>
      <c r="C4479" s="222" t="s">
        <v>1255</v>
      </c>
      <c r="D4479" s="222" t="s">
        <v>801</v>
      </c>
      <c r="E4479" s="223">
        <v>0</v>
      </c>
    </row>
    <row r="4480" spans="1:5" x14ac:dyDescent="0.25">
      <c r="A4480" s="224">
        <v>3103110312</v>
      </c>
      <c r="B4480" s="224" t="s">
        <v>10365</v>
      </c>
      <c r="C4480" s="224" t="s">
        <v>1255</v>
      </c>
      <c r="D4480" s="224" t="s">
        <v>801</v>
      </c>
      <c r="E4480" s="225">
        <v>0</v>
      </c>
    </row>
    <row r="4481" spans="1:5" x14ac:dyDescent="0.25">
      <c r="A4481" s="222">
        <v>3103110313</v>
      </c>
      <c r="B4481" s="222" t="s">
        <v>3424</v>
      </c>
      <c r="C4481" s="222" t="s">
        <v>1255</v>
      </c>
      <c r="D4481" s="222" t="s">
        <v>2414</v>
      </c>
      <c r="E4481" s="223">
        <v>0</v>
      </c>
    </row>
    <row r="4482" spans="1:5" x14ac:dyDescent="0.25">
      <c r="A4482" s="224">
        <v>3103110314</v>
      </c>
      <c r="B4482" s="224" t="s">
        <v>13156</v>
      </c>
      <c r="C4482" s="224" t="s">
        <v>1255</v>
      </c>
      <c r="D4482" s="224" t="s">
        <v>801</v>
      </c>
      <c r="E4482" s="225">
        <v>0</v>
      </c>
    </row>
    <row r="4483" spans="1:5" x14ac:dyDescent="0.25">
      <c r="A4483" s="222">
        <v>3103110315</v>
      </c>
      <c r="B4483" s="222" t="s">
        <v>13157</v>
      </c>
      <c r="C4483" s="222" t="s">
        <v>1255</v>
      </c>
      <c r="D4483" s="222" t="s">
        <v>801</v>
      </c>
      <c r="E4483" s="223">
        <v>0</v>
      </c>
    </row>
    <row r="4484" spans="1:5" x14ac:dyDescent="0.25">
      <c r="A4484" s="224">
        <v>3103110316</v>
      </c>
      <c r="B4484" s="224" t="s">
        <v>13158</v>
      </c>
      <c r="C4484" s="224" t="s">
        <v>1255</v>
      </c>
      <c r="D4484" s="224" t="s">
        <v>801</v>
      </c>
      <c r="E4484" s="225">
        <v>0</v>
      </c>
    </row>
    <row r="4485" spans="1:5" x14ac:dyDescent="0.25">
      <c r="A4485" s="222">
        <v>3103110317</v>
      </c>
      <c r="B4485" s="222" t="s">
        <v>13159</v>
      </c>
      <c r="C4485" s="222" t="s">
        <v>1255</v>
      </c>
      <c r="D4485" s="222" t="s">
        <v>801</v>
      </c>
      <c r="E4485" s="223">
        <v>0</v>
      </c>
    </row>
    <row r="4486" spans="1:5" x14ac:dyDescent="0.25">
      <c r="A4486" s="224">
        <v>3103110318</v>
      </c>
      <c r="B4486" s="224" t="s">
        <v>8878</v>
      </c>
      <c r="C4486" s="224" t="s">
        <v>1255</v>
      </c>
      <c r="D4486" s="224" t="s">
        <v>801</v>
      </c>
      <c r="E4486" s="225">
        <v>0</v>
      </c>
    </row>
    <row r="4487" spans="1:5" x14ac:dyDescent="0.25">
      <c r="A4487" s="222">
        <v>3103110319</v>
      </c>
      <c r="B4487" s="222" t="s">
        <v>12648</v>
      </c>
      <c r="C4487" s="222" t="s">
        <v>1255</v>
      </c>
      <c r="D4487" s="222" t="s">
        <v>801</v>
      </c>
      <c r="E4487" s="223">
        <v>0</v>
      </c>
    </row>
    <row r="4488" spans="1:5" x14ac:dyDescent="0.25">
      <c r="A4488" s="224">
        <v>3103110320</v>
      </c>
      <c r="B4488" s="224" t="s">
        <v>12649</v>
      </c>
      <c r="C4488" s="224" t="s">
        <v>1255</v>
      </c>
      <c r="D4488" s="224" t="s">
        <v>801</v>
      </c>
      <c r="E4488" s="225">
        <v>0</v>
      </c>
    </row>
    <row r="4489" spans="1:5" x14ac:dyDescent="0.25">
      <c r="A4489" s="222">
        <v>3103110321</v>
      </c>
      <c r="B4489" s="222" t="s">
        <v>12650</v>
      </c>
      <c r="C4489" s="222" t="s">
        <v>1255</v>
      </c>
      <c r="D4489" s="222" t="s">
        <v>801</v>
      </c>
      <c r="E4489" s="223">
        <v>0</v>
      </c>
    </row>
    <row r="4490" spans="1:5" x14ac:dyDescent="0.25">
      <c r="A4490" s="224">
        <v>3103110322</v>
      </c>
      <c r="B4490" s="224" t="s">
        <v>12651</v>
      </c>
      <c r="C4490" s="224" t="s">
        <v>1255</v>
      </c>
      <c r="D4490" s="224" t="s">
        <v>801</v>
      </c>
      <c r="E4490" s="225">
        <v>0</v>
      </c>
    </row>
    <row r="4491" spans="1:5" x14ac:dyDescent="0.25">
      <c r="A4491" s="222">
        <v>3103110323</v>
      </c>
      <c r="B4491" s="222" t="s">
        <v>12652</v>
      </c>
      <c r="C4491" s="222" t="s">
        <v>1255</v>
      </c>
      <c r="D4491" s="222" t="s">
        <v>801</v>
      </c>
      <c r="E4491" s="223">
        <v>0</v>
      </c>
    </row>
    <row r="4492" spans="1:5" x14ac:dyDescent="0.25">
      <c r="A4492" s="224">
        <v>3103110324</v>
      </c>
      <c r="B4492" s="224" t="s">
        <v>12653</v>
      </c>
      <c r="C4492" s="224" t="s">
        <v>1255</v>
      </c>
      <c r="D4492" s="224" t="s">
        <v>801</v>
      </c>
      <c r="E4492" s="225">
        <v>0</v>
      </c>
    </row>
    <row r="4493" spans="1:5" x14ac:dyDescent="0.25">
      <c r="A4493" s="222">
        <v>3103110325</v>
      </c>
      <c r="B4493" s="222" t="s">
        <v>12654</v>
      </c>
      <c r="C4493" s="222" t="s">
        <v>1255</v>
      </c>
      <c r="D4493" s="222" t="s">
        <v>2327</v>
      </c>
      <c r="E4493" s="223">
        <v>0</v>
      </c>
    </row>
    <row r="4494" spans="1:5" x14ac:dyDescent="0.25">
      <c r="A4494" s="224">
        <v>3103110326</v>
      </c>
      <c r="B4494" s="224" t="s">
        <v>12655</v>
      </c>
      <c r="C4494" s="224" t="s">
        <v>1255</v>
      </c>
      <c r="D4494" s="224" t="s">
        <v>2327</v>
      </c>
      <c r="E4494" s="225">
        <v>0</v>
      </c>
    </row>
    <row r="4495" spans="1:5" x14ac:dyDescent="0.25">
      <c r="A4495" s="222">
        <v>3103110327</v>
      </c>
      <c r="B4495" s="222" t="s">
        <v>12656</v>
      </c>
      <c r="C4495" s="222" t="s">
        <v>1255</v>
      </c>
      <c r="D4495" s="222" t="s">
        <v>801</v>
      </c>
      <c r="E4495" s="223">
        <v>0</v>
      </c>
    </row>
    <row r="4496" spans="1:5" x14ac:dyDescent="0.25">
      <c r="A4496" s="224">
        <v>3103110328</v>
      </c>
      <c r="B4496" s="224" t="s">
        <v>12657</v>
      </c>
      <c r="C4496" s="224" t="s">
        <v>1255</v>
      </c>
      <c r="D4496" s="224" t="s">
        <v>2327</v>
      </c>
      <c r="E4496" s="225">
        <v>0</v>
      </c>
    </row>
    <row r="4497" spans="1:5" x14ac:dyDescent="0.25">
      <c r="A4497" s="222">
        <v>3103110329</v>
      </c>
      <c r="B4497" s="222" t="s">
        <v>12658</v>
      </c>
      <c r="C4497" s="222" t="s">
        <v>1255</v>
      </c>
      <c r="D4497" s="222" t="s">
        <v>801</v>
      </c>
      <c r="E4497" s="223">
        <v>0</v>
      </c>
    </row>
    <row r="4498" spans="1:5" x14ac:dyDescent="0.25">
      <c r="A4498" s="224">
        <v>3103110330</v>
      </c>
      <c r="B4498" s="224" t="s">
        <v>12659</v>
      </c>
      <c r="C4498" s="224" t="s">
        <v>1255</v>
      </c>
      <c r="D4498" s="224" t="s">
        <v>801</v>
      </c>
      <c r="E4498" s="225">
        <v>0</v>
      </c>
    </row>
    <row r="4499" spans="1:5" x14ac:dyDescent="0.25">
      <c r="A4499" s="222">
        <v>3103110331</v>
      </c>
      <c r="B4499" s="222" t="s">
        <v>12660</v>
      </c>
      <c r="C4499" s="222" t="s">
        <v>1255</v>
      </c>
      <c r="D4499" s="222" t="s">
        <v>801</v>
      </c>
      <c r="E4499" s="223">
        <v>0</v>
      </c>
    </row>
    <row r="4500" spans="1:5" x14ac:dyDescent="0.25">
      <c r="A4500" s="224">
        <v>3103110332</v>
      </c>
      <c r="B4500" s="224" t="s">
        <v>12661</v>
      </c>
      <c r="C4500" s="224" t="s">
        <v>1255</v>
      </c>
      <c r="D4500" s="224" t="s">
        <v>801</v>
      </c>
      <c r="E4500" s="225">
        <v>0</v>
      </c>
    </row>
    <row r="4501" spans="1:5" x14ac:dyDescent="0.25">
      <c r="A4501" s="222">
        <v>3103110333</v>
      </c>
      <c r="B4501" s="222" t="s">
        <v>13160</v>
      </c>
      <c r="C4501" s="222" t="s">
        <v>1255</v>
      </c>
      <c r="D4501" s="222" t="s">
        <v>801</v>
      </c>
      <c r="E4501" s="223">
        <v>0</v>
      </c>
    </row>
    <row r="4502" spans="1:5" x14ac:dyDescent="0.25">
      <c r="A4502" s="224">
        <v>3103110334</v>
      </c>
      <c r="B4502" s="224" t="s">
        <v>12662</v>
      </c>
      <c r="C4502" s="224" t="s">
        <v>1255</v>
      </c>
      <c r="D4502" s="224" t="s">
        <v>801</v>
      </c>
      <c r="E4502" s="225">
        <v>0</v>
      </c>
    </row>
    <row r="4503" spans="1:5" x14ac:dyDescent="0.25">
      <c r="A4503" s="222">
        <v>3103110335</v>
      </c>
      <c r="B4503" s="222" t="s">
        <v>12663</v>
      </c>
      <c r="C4503" s="222" t="s">
        <v>1255</v>
      </c>
      <c r="D4503" s="222" t="s">
        <v>2327</v>
      </c>
      <c r="E4503" s="223">
        <v>0</v>
      </c>
    </row>
    <row r="4504" spans="1:5" x14ac:dyDescent="0.25">
      <c r="A4504" s="224">
        <v>3103110336</v>
      </c>
      <c r="B4504" s="224" t="s">
        <v>12664</v>
      </c>
      <c r="C4504" s="224" t="s">
        <v>1255</v>
      </c>
      <c r="D4504" s="224" t="s">
        <v>2327</v>
      </c>
      <c r="E4504" s="225">
        <v>0</v>
      </c>
    </row>
    <row r="4505" spans="1:5" x14ac:dyDescent="0.25">
      <c r="A4505" s="222">
        <v>3103110337</v>
      </c>
      <c r="B4505" s="222" t="s">
        <v>12665</v>
      </c>
      <c r="C4505" s="222" t="s">
        <v>1255</v>
      </c>
      <c r="D4505" s="222" t="s">
        <v>801</v>
      </c>
      <c r="E4505" s="223">
        <v>0</v>
      </c>
    </row>
    <row r="4506" spans="1:5" x14ac:dyDescent="0.25">
      <c r="A4506" s="224">
        <v>3103110338</v>
      </c>
      <c r="B4506" s="224" t="s">
        <v>12666</v>
      </c>
      <c r="C4506" s="224" t="s">
        <v>1255</v>
      </c>
      <c r="D4506" s="224" t="s">
        <v>801</v>
      </c>
      <c r="E4506" s="225">
        <v>0</v>
      </c>
    </row>
    <row r="4507" spans="1:5" x14ac:dyDescent="0.25">
      <c r="A4507" s="222">
        <v>3103110339</v>
      </c>
      <c r="B4507" s="222" t="s">
        <v>13161</v>
      </c>
      <c r="C4507" s="222" t="s">
        <v>1255</v>
      </c>
      <c r="D4507" s="222" t="s">
        <v>801</v>
      </c>
      <c r="E4507" s="223">
        <v>0</v>
      </c>
    </row>
    <row r="4508" spans="1:5" x14ac:dyDescent="0.25">
      <c r="A4508" s="224">
        <v>3103110340</v>
      </c>
      <c r="B4508" s="224" t="s">
        <v>12930</v>
      </c>
      <c r="C4508" s="224" t="s">
        <v>1255</v>
      </c>
      <c r="D4508" s="224" t="s">
        <v>801</v>
      </c>
      <c r="E4508" s="225">
        <v>0</v>
      </c>
    </row>
    <row r="4509" spans="1:5" x14ac:dyDescent="0.25">
      <c r="A4509" s="222">
        <v>3103110341</v>
      </c>
      <c r="B4509" s="222" t="s">
        <v>13162</v>
      </c>
      <c r="C4509" s="222" t="s">
        <v>1255</v>
      </c>
      <c r="D4509" s="222" t="s">
        <v>1226</v>
      </c>
      <c r="E4509" s="223">
        <v>0</v>
      </c>
    </row>
    <row r="4510" spans="1:5" x14ac:dyDescent="0.25">
      <c r="A4510" s="224">
        <v>3103110342</v>
      </c>
      <c r="B4510" s="224" t="s">
        <v>13163</v>
      </c>
      <c r="C4510" s="224" t="s">
        <v>1255</v>
      </c>
      <c r="D4510" s="224" t="s">
        <v>1226</v>
      </c>
      <c r="E4510" s="225">
        <v>0</v>
      </c>
    </row>
    <row r="4511" spans="1:5" x14ac:dyDescent="0.25">
      <c r="A4511" s="222">
        <v>3103110343</v>
      </c>
      <c r="B4511" s="222" t="s">
        <v>13164</v>
      </c>
      <c r="C4511" s="222" t="s">
        <v>1255</v>
      </c>
      <c r="D4511" s="222" t="s">
        <v>801</v>
      </c>
      <c r="E4511" s="223">
        <v>0</v>
      </c>
    </row>
    <row r="4512" spans="1:5" x14ac:dyDescent="0.25">
      <c r="A4512" s="224">
        <v>3103110344</v>
      </c>
      <c r="B4512" s="224" t="s">
        <v>12667</v>
      </c>
      <c r="C4512" s="224" t="s">
        <v>1255</v>
      </c>
      <c r="D4512" s="224" t="s">
        <v>2327</v>
      </c>
      <c r="E4512" s="225">
        <v>0</v>
      </c>
    </row>
    <row r="4513" spans="1:5" x14ac:dyDescent="0.25">
      <c r="A4513" s="222">
        <v>3103110345</v>
      </c>
      <c r="B4513" s="222" t="s">
        <v>13165</v>
      </c>
      <c r="C4513" s="222" t="s">
        <v>1255</v>
      </c>
      <c r="D4513" s="222" t="s">
        <v>801</v>
      </c>
      <c r="E4513" s="223">
        <v>0</v>
      </c>
    </row>
    <row r="4514" spans="1:5" x14ac:dyDescent="0.25">
      <c r="A4514" s="224">
        <v>3103110346</v>
      </c>
      <c r="B4514" s="224" t="s">
        <v>12668</v>
      </c>
      <c r="C4514" s="224" t="s">
        <v>1255</v>
      </c>
      <c r="D4514" s="224" t="s">
        <v>801</v>
      </c>
      <c r="E4514" s="225">
        <v>0</v>
      </c>
    </row>
    <row r="4515" spans="1:5" x14ac:dyDescent="0.25">
      <c r="A4515" s="222">
        <v>3103110347</v>
      </c>
      <c r="B4515" s="222" t="s">
        <v>13166</v>
      </c>
      <c r="C4515" s="222" t="s">
        <v>1255</v>
      </c>
      <c r="D4515" s="222" t="s">
        <v>1102</v>
      </c>
      <c r="E4515" s="223">
        <v>0</v>
      </c>
    </row>
    <row r="4516" spans="1:5" x14ac:dyDescent="0.25">
      <c r="A4516" s="224">
        <v>3103120001</v>
      </c>
      <c r="B4516" s="224" t="s">
        <v>2646</v>
      </c>
      <c r="C4516" s="224" t="s">
        <v>1255</v>
      </c>
      <c r="D4516" s="224" t="s">
        <v>800</v>
      </c>
      <c r="E4516" s="225">
        <v>0</v>
      </c>
    </row>
    <row r="4517" spans="1:5" x14ac:dyDescent="0.25">
      <c r="A4517" s="222">
        <v>3103120002</v>
      </c>
      <c r="B4517" s="222" t="s">
        <v>2647</v>
      </c>
      <c r="C4517" s="222" t="s">
        <v>1255</v>
      </c>
      <c r="D4517" s="222" t="s">
        <v>801</v>
      </c>
      <c r="E4517" s="223">
        <v>0</v>
      </c>
    </row>
    <row r="4518" spans="1:5" x14ac:dyDescent="0.25">
      <c r="A4518" s="224">
        <v>3103120003</v>
      </c>
      <c r="B4518" s="224" t="s">
        <v>2648</v>
      </c>
      <c r="C4518" s="224" t="s">
        <v>1255</v>
      </c>
      <c r="D4518" s="224" t="s">
        <v>801</v>
      </c>
      <c r="E4518" s="225">
        <v>0</v>
      </c>
    </row>
    <row r="4519" spans="1:5" x14ac:dyDescent="0.25">
      <c r="A4519" s="222">
        <v>3103120004</v>
      </c>
      <c r="B4519" s="222" t="s">
        <v>2649</v>
      </c>
      <c r="C4519" s="222" t="s">
        <v>1255</v>
      </c>
      <c r="D4519" s="222" t="s">
        <v>2327</v>
      </c>
      <c r="E4519" s="223">
        <v>0</v>
      </c>
    </row>
    <row r="4520" spans="1:5" x14ac:dyDescent="0.25">
      <c r="A4520" s="224">
        <v>3103120005</v>
      </c>
      <c r="B4520" s="224" t="s">
        <v>2650</v>
      </c>
      <c r="C4520" s="224" t="s">
        <v>1255</v>
      </c>
      <c r="D4520" s="224" t="s">
        <v>801</v>
      </c>
      <c r="E4520" s="225">
        <v>0</v>
      </c>
    </row>
    <row r="4521" spans="1:5" x14ac:dyDescent="0.25">
      <c r="A4521" s="222">
        <v>3103120006</v>
      </c>
      <c r="B4521" s="222" t="s">
        <v>2651</v>
      </c>
      <c r="C4521" s="222" t="s">
        <v>1255</v>
      </c>
      <c r="D4521" s="222" t="s">
        <v>801</v>
      </c>
      <c r="E4521" s="223">
        <v>0</v>
      </c>
    </row>
    <row r="4522" spans="1:5" x14ac:dyDescent="0.25">
      <c r="A4522" s="224">
        <v>3103120007</v>
      </c>
      <c r="B4522" s="224" t="s">
        <v>2652</v>
      </c>
      <c r="C4522" s="224" t="s">
        <v>1255</v>
      </c>
      <c r="D4522" s="224" t="s">
        <v>801</v>
      </c>
      <c r="E4522" s="225">
        <v>0</v>
      </c>
    </row>
    <row r="4523" spans="1:5" x14ac:dyDescent="0.25">
      <c r="A4523" s="222">
        <v>3103120008</v>
      </c>
      <c r="B4523" s="222" t="s">
        <v>8024</v>
      </c>
      <c r="C4523" s="222" t="s">
        <v>1255</v>
      </c>
      <c r="D4523" s="222" t="s">
        <v>801</v>
      </c>
      <c r="E4523" s="223">
        <v>0</v>
      </c>
    </row>
    <row r="4524" spans="1:5" x14ac:dyDescent="0.25">
      <c r="A4524" s="224">
        <v>3103120009</v>
      </c>
      <c r="B4524" s="224" t="s">
        <v>3805</v>
      </c>
      <c r="C4524" s="224" t="s">
        <v>1255</v>
      </c>
      <c r="D4524" s="224" t="s">
        <v>801</v>
      </c>
      <c r="E4524" s="225">
        <v>0</v>
      </c>
    </row>
    <row r="4525" spans="1:5" x14ac:dyDescent="0.25">
      <c r="A4525" s="222">
        <v>3103120010</v>
      </c>
      <c r="B4525" s="222" t="s">
        <v>3806</v>
      </c>
      <c r="C4525" s="222" t="s">
        <v>1255</v>
      </c>
      <c r="D4525" s="222" t="s">
        <v>801</v>
      </c>
      <c r="E4525" s="223">
        <v>0</v>
      </c>
    </row>
    <row r="4526" spans="1:5" x14ac:dyDescent="0.25">
      <c r="A4526" s="224">
        <v>3103120011</v>
      </c>
      <c r="B4526" s="224" t="s">
        <v>3807</v>
      </c>
      <c r="C4526" s="224" t="s">
        <v>1255</v>
      </c>
      <c r="D4526" s="224" t="s">
        <v>801</v>
      </c>
      <c r="E4526" s="225">
        <v>0</v>
      </c>
    </row>
    <row r="4527" spans="1:5" x14ac:dyDescent="0.25">
      <c r="A4527" s="222">
        <v>3103120012</v>
      </c>
      <c r="B4527" s="222" t="s">
        <v>4229</v>
      </c>
      <c r="C4527" s="222" t="s">
        <v>1255</v>
      </c>
      <c r="D4527" s="222" t="s">
        <v>801</v>
      </c>
      <c r="E4527" s="223">
        <v>0</v>
      </c>
    </row>
    <row r="4528" spans="1:5" x14ac:dyDescent="0.25">
      <c r="A4528" s="224">
        <v>3103120013</v>
      </c>
      <c r="B4528" s="224" t="s">
        <v>6465</v>
      </c>
      <c r="C4528" s="224" t="s">
        <v>1255</v>
      </c>
      <c r="D4528" s="224" t="s">
        <v>801</v>
      </c>
      <c r="E4528" s="225">
        <v>0</v>
      </c>
    </row>
    <row r="4529" spans="1:5" x14ac:dyDescent="0.25">
      <c r="A4529" s="222">
        <v>3103120014</v>
      </c>
      <c r="B4529" s="222" t="s">
        <v>7711</v>
      </c>
      <c r="C4529" s="222" t="s">
        <v>1255</v>
      </c>
      <c r="D4529" s="222" t="s">
        <v>6118</v>
      </c>
      <c r="E4529" s="223">
        <v>0</v>
      </c>
    </row>
    <row r="4530" spans="1:5" x14ac:dyDescent="0.25">
      <c r="A4530" s="224">
        <v>3103120015</v>
      </c>
      <c r="B4530" s="224" t="s">
        <v>7362</v>
      </c>
      <c r="C4530" s="224" t="s">
        <v>1255</v>
      </c>
      <c r="D4530" s="224" t="s">
        <v>801</v>
      </c>
      <c r="E4530" s="225">
        <v>0</v>
      </c>
    </row>
    <row r="4531" spans="1:5" x14ac:dyDescent="0.25">
      <c r="A4531" s="222">
        <v>3103120016</v>
      </c>
      <c r="B4531" s="222" t="s">
        <v>7304</v>
      </c>
      <c r="C4531" s="222" t="s">
        <v>1255</v>
      </c>
      <c r="D4531" s="222" t="s">
        <v>801</v>
      </c>
      <c r="E4531" s="223">
        <v>0</v>
      </c>
    </row>
    <row r="4532" spans="1:5" x14ac:dyDescent="0.25">
      <c r="A4532" s="224">
        <v>3103120017</v>
      </c>
      <c r="B4532" s="224" t="s">
        <v>7363</v>
      </c>
      <c r="C4532" s="224" t="s">
        <v>1255</v>
      </c>
      <c r="D4532" s="224" t="s">
        <v>801</v>
      </c>
      <c r="E4532" s="225">
        <v>0</v>
      </c>
    </row>
    <row r="4533" spans="1:5" x14ac:dyDescent="0.25">
      <c r="A4533" s="222">
        <v>3103120018</v>
      </c>
      <c r="B4533" s="222" t="s">
        <v>7364</v>
      </c>
      <c r="C4533" s="222" t="s">
        <v>1255</v>
      </c>
      <c r="D4533" s="222" t="s">
        <v>801</v>
      </c>
      <c r="E4533" s="223">
        <v>0</v>
      </c>
    </row>
    <row r="4534" spans="1:5" x14ac:dyDescent="0.25">
      <c r="A4534" s="224">
        <v>3103120019</v>
      </c>
      <c r="B4534" s="224" t="s">
        <v>8647</v>
      </c>
      <c r="C4534" s="224" t="s">
        <v>1255</v>
      </c>
      <c r="D4534" s="224" t="s">
        <v>801</v>
      </c>
      <c r="E4534" s="225">
        <v>0</v>
      </c>
    </row>
    <row r="4535" spans="1:5" x14ac:dyDescent="0.25">
      <c r="A4535" s="222">
        <v>3103120020</v>
      </c>
      <c r="B4535" s="222" t="s">
        <v>8648</v>
      </c>
      <c r="C4535" s="222" t="s">
        <v>1255</v>
      </c>
      <c r="D4535" s="222" t="s">
        <v>801</v>
      </c>
      <c r="E4535" s="223">
        <v>0</v>
      </c>
    </row>
    <row r="4536" spans="1:5" x14ac:dyDescent="0.25">
      <c r="A4536" s="224">
        <v>3103120021</v>
      </c>
      <c r="B4536" s="224" t="s">
        <v>8649</v>
      </c>
      <c r="C4536" s="224" t="s">
        <v>1255</v>
      </c>
      <c r="D4536" s="224" t="s">
        <v>801</v>
      </c>
      <c r="E4536" s="225">
        <v>0</v>
      </c>
    </row>
    <row r="4537" spans="1:5" x14ac:dyDescent="0.25">
      <c r="A4537" s="222">
        <v>3103120022</v>
      </c>
      <c r="B4537" s="222" t="s">
        <v>8650</v>
      </c>
      <c r="C4537" s="222" t="s">
        <v>1255</v>
      </c>
      <c r="D4537" s="222" t="s">
        <v>801</v>
      </c>
      <c r="E4537" s="223">
        <v>0</v>
      </c>
    </row>
    <row r="4538" spans="1:5" x14ac:dyDescent="0.25">
      <c r="A4538" s="224">
        <v>3103120023</v>
      </c>
      <c r="B4538" s="224" t="s">
        <v>8651</v>
      </c>
      <c r="C4538" s="224" t="s">
        <v>1255</v>
      </c>
      <c r="D4538" s="224" t="s">
        <v>801</v>
      </c>
      <c r="E4538" s="225">
        <v>0</v>
      </c>
    </row>
    <row r="4539" spans="1:5" x14ac:dyDescent="0.25">
      <c r="A4539" s="222">
        <v>3103120024</v>
      </c>
      <c r="B4539" s="222" t="s">
        <v>8652</v>
      </c>
      <c r="C4539" s="222" t="s">
        <v>1255</v>
      </c>
      <c r="D4539" s="222" t="s">
        <v>801</v>
      </c>
      <c r="E4539" s="223">
        <v>0</v>
      </c>
    </row>
    <row r="4540" spans="1:5" x14ac:dyDescent="0.25">
      <c r="A4540" s="224">
        <v>3103120025</v>
      </c>
      <c r="B4540" s="224" t="s">
        <v>8653</v>
      </c>
      <c r="C4540" s="224" t="s">
        <v>1255</v>
      </c>
      <c r="D4540" s="224" t="s">
        <v>801</v>
      </c>
      <c r="E4540" s="225">
        <v>0</v>
      </c>
    </row>
    <row r="4541" spans="1:5" x14ac:dyDescent="0.25">
      <c r="A4541" s="222">
        <v>3103120026</v>
      </c>
      <c r="B4541" s="222" t="s">
        <v>8654</v>
      </c>
      <c r="C4541" s="222" t="s">
        <v>1255</v>
      </c>
      <c r="D4541" s="222" t="s">
        <v>801</v>
      </c>
      <c r="E4541" s="223">
        <v>0</v>
      </c>
    </row>
    <row r="4542" spans="1:5" x14ac:dyDescent="0.25">
      <c r="A4542" s="224">
        <v>3103120027</v>
      </c>
      <c r="B4542" s="224" t="s">
        <v>8655</v>
      </c>
      <c r="C4542" s="224" t="s">
        <v>1255</v>
      </c>
      <c r="D4542" s="224" t="s">
        <v>801</v>
      </c>
      <c r="E4542" s="225">
        <v>0</v>
      </c>
    </row>
    <row r="4543" spans="1:5" x14ac:dyDescent="0.25">
      <c r="A4543" s="222">
        <v>3103120028</v>
      </c>
      <c r="B4543" s="222" t="s">
        <v>8656</v>
      </c>
      <c r="C4543" s="222" t="s">
        <v>1255</v>
      </c>
      <c r="D4543" s="222" t="s">
        <v>801</v>
      </c>
      <c r="E4543" s="223">
        <v>0</v>
      </c>
    </row>
    <row r="4544" spans="1:5" x14ac:dyDescent="0.25">
      <c r="A4544" s="224">
        <v>3103120029</v>
      </c>
      <c r="B4544" s="224" t="s">
        <v>8657</v>
      </c>
      <c r="C4544" s="224" t="s">
        <v>1255</v>
      </c>
      <c r="D4544" s="224" t="s">
        <v>801</v>
      </c>
      <c r="E4544" s="225">
        <v>0</v>
      </c>
    </row>
    <row r="4545" spans="1:5" x14ac:dyDescent="0.25">
      <c r="A4545" s="222">
        <v>3103120030</v>
      </c>
      <c r="B4545" s="222" t="s">
        <v>8658</v>
      </c>
      <c r="C4545" s="222" t="s">
        <v>1255</v>
      </c>
      <c r="D4545" s="222" t="s">
        <v>801</v>
      </c>
      <c r="E4545" s="223">
        <v>0</v>
      </c>
    </row>
    <row r="4546" spans="1:5" x14ac:dyDescent="0.25">
      <c r="A4546" s="224">
        <v>3103120031</v>
      </c>
      <c r="B4546" s="224" t="s">
        <v>8025</v>
      </c>
      <c r="C4546" s="224" t="s">
        <v>1255</v>
      </c>
      <c r="D4546" s="224" t="s">
        <v>801</v>
      </c>
      <c r="E4546" s="225">
        <v>0</v>
      </c>
    </row>
    <row r="4547" spans="1:5" x14ac:dyDescent="0.25">
      <c r="A4547" s="222">
        <v>3103120032</v>
      </c>
      <c r="B4547" s="222" t="s">
        <v>8659</v>
      </c>
      <c r="C4547" s="222" t="s">
        <v>1255</v>
      </c>
      <c r="D4547" s="222" t="s">
        <v>2327</v>
      </c>
      <c r="E4547" s="223">
        <v>0</v>
      </c>
    </row>
    <row r="4548" spans="1:5" x14ac:dyDescent="0.25">
      <c r="A4548" s="224">
        <v>3103120033</v>
      </c>
      <c r="B4548" s="224" t="s">
        <v>8660</v>
      </c>
      <c r="C4548" s="224" t="s">
        <v>1255</v>
      </c>
      <c r="D4548" s="224" t="s">
        <v>801</v>
      </c>
      <c r="E4548" s="225">
        <v>0</v>
      </c>
    </row>
    <row r="4549" spans="1:5" x14ac:dyDescent="0.25">
      <c r="A4549" s="222">
        <v>3103120034</v>
      </c>
      <c r="B4549" s="222" t="s">
        <v>8661</v>
      </c>
      <c r="C4549" s="222" t="s">
        <v>1255</v>
      </c>
      <c r="D4549" s="222" t="s">
        <v>801</v>
      </c>
      <c r="E4549" s="223">
        <v>0</v>
      </c>
    </row>
    <row r="4550" spans="1:5" x14ac:dyDescent="0.25">
      <c r="A4550" s="224">
        <v>3103120035</v>
      </c>
      <c r="B4550" s="224" t="s">
        <v>8662</v>
      </c>
      <c r="C4550" s="224" t="s">
        <v>1255</v>
      </c>
      <c r="D4550" s="224" t="s">
        <v>2327</v>
      </c>
      <c r="E4550" s="225">
        <v>0</v>
      </c>
    </row>
    <row r="4551" spans="1:5" x14ac:dyDescent="0.25">
      <c r="A4551" s="222">
        <v>3103120036</v>
      </c>
      <c r="B4551" s="222" t="s">
        <v>10366</v>
      </c>
      <c r="C4551" s="222" t="s">
        <v>1255</v>
      </c>
      <c r="D4551" s="222" t="s">
        <v>2327</v>
      </c>
      <c r="E4551" s="223">
        <v>0</v>
      </c>
    </row>
    <row r="4552" spans="1:5" x14ac:dyDescent="0.25">
      <c r="A4552" s="224">
        <v>3103120037</v>
      </c>
      <c r="B4552" s="224" t="s">
        <v>10367</v>
      </c>
      <c r="C4552" s="224" t="s">
        <v>1255</v>
      </c>
      <c r="D4552" s="224" t="s">
        <v>801</v>
      </c>
      <c r="E4552" s="225">
        <v>0</v>
      </c>
    </row>
    <row r="4553" spans="1:5" x14ac:dyDescent="0.25">
      <c r="A4553" s="222">
        <v>3103120038</v>
      </c>
      <c r="B4553" s="222" t="s">
        <v>10368</v>
      </c>
      <c r="C4553" s="222" t="s">
        <v>1255</v>
      </c>
      <c r="D4553" s="222" t="s">
        <v>801</v>
      </c>
      <c r="E4553" s="223">
        <v>0</v>
      </c>
    </row>
    <row r="4554" spans="1:5" x14ac:dyDescent="0.25">
      <c r="A4554" s="224">
        <v>3103120039</v>
      </c>
      <c r="B4554" s="224" t="s">
        <v>10369</v>
      </c>
      <c r="C4554" s="224" t="s">
        <v>1255</v>
      </c>
      <c r="D4554" s="224" t="s">
        <v>2327</v>
      </c>
      <c r="E4554" s="225">
        <v>0</v>
      </c>
    </row>
    <row r="4555" spans="1:5" x14ac:dyDescent="0.25">
      <c r="A4555" s="222">
        <v>3103120040</v>
      </c>
      <c r="B4555" s="222" t="s">
        <v>10370</v>
      </c>
      <c r="C4555" s="222" t="s">
        <v>1255</v>
      </c>
      <c r="D4555" s="222" t="s">
        <v>801</v>
      </c>
      <c r="E4555" s="223">
        <v>0</v>
      </c>
    </row>
    <row r="4556" spans="1:5" x14ac:dyDescent="0.25">
      <c r="A4556" s="224">
        <v>3103120041</v>
      </c>
      <c r="B4556" s="224" t="s">
        <v>10371</v>
      </c>
      <c r="C4556" s="224" t="s">
        <v>1255</v>
      </c>
      <c r="D4556" s="224" t="s">
        <v>801</v>
      </c>
      <c r="E4556" s="225">
        <v>0</v>
      </c>
    </row>
    <row r="4557" spans="1:5" x14ac:dyDescent="0.25">
      <c r="A4557" s="222">
        <v>3103120042</v>
      </c>
      <c r="B4557" s="222" t="s">
        <v>10372</v>
      </c>
      <c r="C4557" s="222" t="s">
        <v>1255</v>
      </c>
      <c r="D4557" s="222" t="s">
        <v>801</v>
      </c>
      <c r="E4557" s="223">
        <v>0</v>
      </c>
    </row>
    <row r="4558" spans="1:5" x14ac:dyDescent="0.25">
      <c r="A4558" s="224">
        <v>3103120043</v>
      </c>
      <c r="B4558" s="224" t="s">
        <v>10373</v>
      </c>
      <c r="C4558" s="224" t="s">
        <v>1255</v>
      </c>
      <c r="D4558" s="224" t="s">
        <v>801</v>
      </c>
      <c r="E4558" s="225">
        <v>0</v>
      </c>
    </row>
    <row r="4559" spans="1:5" x14ac:dyDescent="0.25">
      <c r="A4559" s="222">
        <v>3103120044</v>
      </c>
      <c r="B4559" s="222" t="s">
        <v>10374</v>
      </c>
      <c r="C4559" s="222" t="s">
        <v>1255</v>
      </c>
      <c r="D4559" s="222" t="s">
        <v>801</v>
      </c>
      <c r="E4559" s="223">
        <v>0</v>
      </c>
    </row>
    <row r="4560" spans="1:5" x14ac:dyDescent="0.25">
      <c r="A4560" s="224">
        <v>3103120045</v>
      </c>
      <c r="B4560" s="224" t="s">
        <v>10375</v>
      </c>
      <c r="C4560" s="224" t="s">
        <v>1255</v>
      </c>
      <c r="D4560" s="224" t="s">
        <v>801</v>
      </c>
      <c r="E4560" s="225">
        <v>0</v>
      </c>
    </row>
    <row r="4561" spans="1:5" x14ac:dyDescent="0.25">
      <c r="A4561" s="222">
        <v>3103120046</v>
      </c>
      <c r="B4561" s="222" t="s">
        <v>10376</v>
      </c>
      <c r="C4561" s="222" t="s">
        <v>1255</v>
      </c>
      <c r="D4561" s="222" t="s">
        <v>801</v>
      </c>
      <c r="E4561" s="223">
        <v>0</v>
      </c>
    </row>
    <row r="4562" spans="1:5" x14ac:dyDescent="0.25">
      <c r="A4562" s="224">
        <v>3103120047</v>
      </c>
      <c r="B4562" s="224" t="s">
        <v>10377</v>
      </c>
      <c r="C4562" s="224" t="s">
        <v>1255</v>
      </c>
      <c r="D4562" s="224" t="s">
        <v>801</v>
      </c>
      <c r="E4562" s="225">
        <v>0</v>
      </c>
    </row>
    <row r="4563" spans="1:5" x14ac:dyDescent="0.25">
      <c r="A4563" s="222">
        <v>3103120048</v>
      </c>
      <c r="B4563" s="222" t="s">
        <v>13167</v>
      </c>
      <c r="C4563" s="222" t="s">
        <v>1255</v>
      </c>
      <c r="D4563" s="222" t="s">
        <v>801</v>
      </c>
      <c r="E4563" s="223">
        <v>0</v>
      </c>
    </row>
    <row r="4564" spans="1:5" x14ac:dyDescent="0.25">
      <c r="A4564" s="224">
        <v>3103120049</v>
      </c>
      <c r="B4564" s="224" t="s">
        <v>13168</v>
      </c>
      <c r="C4564" s="224" t="s">
        <v>1255</v>
      </c>
      <c r="D4564" s="224" t="s">
        <v>801</v>
      </c>
      <c r="E4564" s="225">
        <v>0</v>
      </c>
    </row>
    <row r="4565" spans="1:5" x14ac:dyDescent="0.25">
      <c r="A4565" s="222">
        <v>3103120050</v>
      </c>
      <c r="B4565" s="222" t="s">
        <v>13169</v>
      </c>
      <c r="C4565" s="222" t="s">
        <v>1255</v>
      </c>
      <c r="D4565" s="222" t="s">
        <v>801</v>
      </c>
      <c r="E4565" s="223">
        <v>0</v>
      </c>
    </row>
    <row r="4566" spans="1:5" x14ac:dyDescent="0.25">
      <c r="A4566" s="224">
        <v>3103120051</v>
      </c>
      <c r="B4566" s="224" t="s">
        <v>13170</v>
      </c>
      <c r="C4566" s="224" t="s">
        <v>1255</v>
      </c>
      <c r="D4566" s="224" t="s">
        <v>801</v>
      </c>
      <c r="E4566" s="225">
        <v>0</v>
      </c>
    </row>
    <row r="4567" spans="1:5" x14ac:dyDescent="0.25">
      <c r="A4567" s="222">
        <v>3103120052</v>
      </c>
      <c r="B4567" s="222" t="s">
        <v>13171</v>
      </c>
      <c r="C4567" s="222" t="s">
        <v>1255</v>
      </c>
      <c r="D4567" s="222" t="s">
        <v>801</v>
      </c>
      <c r="E4567" s="223">
        <v>0</v>
      </c>
    </row>
    <row r="4568" spans="1:5" x14ac:dyDescent="0.25">
      <c r="A4568" s="224">
        <v>3103120053</v>
      </c>
      <c r="B4568" s="224" t="s">
        <v>13172</v>
      </c>
      <c r="C4568" s="224" t="s">
        <v>1255</v>
      </c>
      <c r="D4568" s="224" t="s">
        <v>801</v>
      </c>
      <c r="E4568" s="225">
        <v>0</v>
      </c>
    </row>
    <row r="4569" spans="1:5" x14ac:dyDescent="0.25">
      <c r="A4569" s="222">
        <v>3103120054</v>
      </c>
      <c r="B4569" s="222" t="s">
        <v>13173</v>
      </c>
      <c r="C4569" s="222" t="s">
        <v>1255</v>
      </c>
      <c r="D4569" s="222" t="s">
        <v>801</v>
      </c>
      <c r="E4569" s="223">
        <v>0</v>
      </c>
    </row>
    <row r="4570" spans="1:5" x14ac:dyDescent="0.25">
      <c r="A4570" s="224">
        <v>3103120055</v>
      </c>
      <c r="B4570" s="224" t="s">
        <v>13174</v>
      </c>
      <c r="C4570" s="224" t="s">
        <v>1255</v>
      </c>
      <c r="D4570" s="224" t="s">
        <v>801</v>
      </c>
      <c r="E4570" s="225">
        <v>0</v>
      </c>
    </row>
    <row r="4571" spans="1:5" x14ac:dyDescent="0.25">
      <c r="A4571" s="222">
        <v>3103120056</v>
      </c>
      <c r="B4571" s="222" t="s">
        <v>13175</v>
      </c>
      <c r="C4571" s="222" t="s">
        <v>1255</v>
      </c>
      <c r="D4571" s="222" t="s">
        <v>801</v>
      </c>
      <c r="E4571" s="223">
        <v>0</v>
      </c>
    </row>
    <row r="4572" spans="1:5" x14ac:dyDescent="0.25">
      <c r="A4572" s="224">
        <v>3103120057</v>
      </c>
      <c r="B4572" s="224" t="s">
        <v>13176</v>
      </c>
      <c r="C4572" s="224" t="s">
        <v>1255</v>
      </c>
      <c r="D4572" s="224" t="s">
        <v>801</v>
      </c>
      <c r="E4572" s="225">
        <v>0</v>
      </c>
    </row>
    <row r="4573" spans="1:5" x14ac:dyDescent="0.25">
      <c r="A4573" s="222">
        <v>3103120058</v>
      </c>
      <c r="B4573" s="222" t="s">
        <v>13177</v>
      </c>
      <c r="C4573" s="222" t="s">
        <v>1255</v>
      </c>
      <c r="D4573" s="222" t="s">
        <v>2327</v>
      </c>
      <c r="E4573" s="223">
        <v>0</v>
      </c>
    </row>
    <row r="4574" spans="1:5" x14ac:dyDescent="0.25">
      <c r="A4574" s="224">
        <v>3103120059</v>
      </c>
      <c r="B4574" s="224" t="s">
        <v>13178</v>
      </c>
      <c r="C4574" s="224" t="s">
        <v>1255</v>
      </c>
      <c r="D4574" s="224" t="s">
        <v>801</v>
      </c>
      <c r="E4574" s="225">
        <v>0</v>
      </c>
    </row>
    <row r="4575" spans="1:5" x14ac:dyDescent="0.25">
      <c r="A4575" s="222">
        <v>3103120060</v>
      </c>
      <c r="B4575" s="222" t="s">
        <v>13179</v>
      </c>
      <c r="C4575" s="222" t="s">
        <v>1255</v>
      </c>
      <c r="D4575" s="222" t="s">
        <v>801</v>
      </c>
      <c r="E4575" s="223">
        <v>0</v>
      </c>
    </row>
    <row r="4576" spans="1:5" x14ac:dyDescent="0.25">
      <c r="A4576" s="224">
        <v>3103120061</v>
      </c>
      <c r="B4576" s="224" t="s">
        <v>13180</v>
      </c>
      <c r="C4576" s="224" t="s">
        <v>1255</v>
      </c>
      <c r="D4576" s="224" t="s">
        <v>801</v>
      </c>
      <c r="E4576" s="225">
        <v>0</v>
      </c>
    </row>
    <row r="4577" spans="1:5" x14ac:dyDescent="0.25">
      <c r="A4577" s="222">
        <v>3103120062</v>
      </c>
      <c r="B4577" s="222" t="s">
        <v>13181</v>
      </c>
      <c r="C4577" s="222" t="s">
        <v>1255</v>
      </c>
      <c r="D4577" s="222" t="s">
        <v>801</v>
      </c>
      <c r="E4577" s="223">
        <v>0</v>
      </c>
    </row>
    <row r="4578" spans="1:5" x14ac:dyDescent="0.25">
      <c r="A4578" s="224">
        <v>3103120063</v>
      </c>
      <c r="B4578" s="224" t="s">
        <v>13182</v>
      </c>
      <c r="C4578" s="224" t="s">
        <v>1255</v>
      </c>
      <c r="D4578" s="224" t="s">
        <v>2327</v>
      </c>
      <c r="E4578" s="225">
        <v>0</v>
      </c>
    </row>
    <row r="4579" spans="1:5" x14ac:dyDescent="0.25">
      <c r="A4579" s="222">
        <v>3103120064</v>
      </c>
      <c r="B4579" s="222" t="s">
        <v>13183</v>
      </c>
      <c r="C4579" s="222" t="s">
        <v>1255</v>
      </c>
      <c r="D4579" s="222" t="s">
        <v>801</v>
      </c>
      <c r="E4579" s="223">
        <v>0</v>
      </c>
    </row>
    <row r="4580" spans="1:5" x14ac:dyDescent="0.25">
      <c r="A4580" s="224">
        <v>3103120065</v>
      </c>
      <c r="B4580" s="224" t="s">
        <v>13184</v>
      </c>
      <c r="C4580" s="224" t="s">
        <v>1255</v>
      </c>
      <c r="D4580" s="224" t="s">
        <v>801</v>
      </c>
      <c r="E4580" s="225">
        <v>0</v>
      </c>
    </row>
    <row r="4581" spans="1:5" x14ac:dyDescent="0.25">
      <c r="A4581" s="222">
        <v>3103120066</v>
      </c>
      <c r="B4581" s="222" t="s">
        <v>13185</v>
      </c>
      <c r="C4581" s="222" t="s">
        <v>1255</v>
      </c>
      <c r="D4581" s="222" t="s">
        <v>801</v>
      </c>
      <c r="E4581" s="223">
        <v>0</v>
      </c>
    </row>
    <row r="4582" spans="1:5" x14ac:dyDescent="0.25">
      <c r="A4582" s="224">
        <v>3103130001</v>
      </c>
      <c r="B4582" s="224" t="s">
        <v>2653</v>
      </c>
      <c r="C4582" s="224" t="s">
        <v>1255</v>
      </c>
      <c r="D4582" s="224" t="s">
        <v>801</v>
      </c>
      <c r="E4582" s="225">
        <v>0</v>
      </c>
    </row>
    <row r="4583" spans="1:5" x14ac:dyDescent="0.25">
      <c r="A4583" s="222">
        <v>3103130002</v>
      </c>
      <c r="B4583" s="222" t="s">
        <v>2654</v>
      </c>
      <c r="C4583" s="222" t="s">
        <v>1255</v>
      </c>
      <c r="D4583" s="222" t="s">
        <v>801</v>
      </c>
      <c r="E4583" s="223">
        <v>0</v>
      </c>
    </row>
    <row r="4584" spans="1:5" x14ac:dyDescent="0.25">
      <c r="A4584" s="224">
        <v>3103130003</v>
      </c>
      <c r="B4584" s="224" t="s">
        <v>2655</v>
      </c>
      <c r="C4584" s="224" t="s">
        <v>1255</v>
      </c>
      <c r="D4584" s="224" t="s">
        <v>801</v>
      </c>
      <c r="E4584" s="225">
        <v>0</v>
      </c>
    </row>
    <row r="4585" spans="1:5" x14ac:dyDescent="0.25">
      <c r="A4585" s="222">
        <v>3103130004</v>
      </c>
      <c r="B4585" s="222" t="s">
        <v>2656</v>
      </c>
      <c r="C4585" s="222" t="s">
        <v>1255</v>
      </c>
      <c r="D4585" s="222" t="s">
        <v>801</v>
      </c>
      <c r="E4585" s="223">
        <v>0</v>
      </c>
    </row>
    <row r="4586" spans="1:5" x14ac:dyDescent="0.25">
      <c r="A4586" s="224">
        <v>3103130005</v>
      </c>
      <c r="B4586" s="224" t="s">
        <v>2657</v>
      </c>
      <c r="C4586" s="224" t="s">
        <v>1255</v>
      </c>
      <c r="D4586" s="224" t="s">
        <v>801</v>
      </c>
      <c r="E4586" s="225">
        <v>0</v>
      </c>
    </row>
    <row r="4587" spans="1:5" x14ac:dyDescent="0.25">
      <c r="A4587" s="222">
        <v>3103130006</v>
      </c>
      <c r="B4587" s="222" t="s">
        <v>2658</v>
      </c>
      <c r="C4587" s="222" t="s">
        <v>1255</v>
      </c>
      <c r="D4587" s="222" t="s">
        <v>801</v>
      </c>
      <c r="E4587" s="223">
        <v>0</v>
      </c>
    </row>
    <row r="4588" spans="1:5" x14ac:dyDescent="0.25">
      <c r="A4588" s="224">
        <v>3103130007</v>
      </c>
      <c r="B4588" s="224" t="s">
        <v>2659</v>
      </c>
      <c r="C4588" s="224" t="s">
        <v>1255</v>
      </c>
      <c r="D4588" s="224" t="s">
        <v>801</v>
      </c>
      <c r="E4588" s="225">
        <v>0</v>
      </c>
    </row>
    <row r="4589" spans="1:5" x14ac:dyDescent="0.25">
      <c r="A4589" s="222">
        <v>3103130008</v>
      </c>
      <c r="B4589" s="222" t="s">
        <v>2660</v>
      </c>
      <c r="C4589" s="222" t="s">
        <v>1255</v>
      </c>
      <c r="D4589" s="222" t="s">
        <v>801</v>
      </c>
      <c r="E4589" s="223">
        <v>0</v>
      </c>
    </row>
    <row r="4590" spans="1:5" x14ac:dyDescent="0.25">
      <c r="A4590" s="224">
        <v>3103130009</v>
      </c>
      <c r="B4590" s="224" t="s">
        <v>3480</v>
      </c>
      <c r="C4590" s="224" t="s">
        <v>1255</v>
      </c>
      <c r="D4590" s="224" t="s">
        <v>801</v>
      </c>
      <c r="E4590" s="225">
        <v>0</v>
      </c>
    </row>
    <row r="4591" spans="1:5" x14ac:dyDescent="0.25">
      <c r="A4591" s="222">
        <v>3103130010</v>
      </c>
      <c r="B4591" s="222" t="s">
        <v>3808</v>
      </c>
      <c r="C4591" s="222" t="s">
        <v>1255</v>
      </c>
      <c r="D4591" s="222" t="s">
        <v>801</v>
      </c>
      <c r="E4591" s="223">
        <v>0</v>
      </c>
    </row>
    <row r="4592" spans="1:5" x14ac:dyDescent="0.25">
      <c r="A4592" s="224">
        <v>3103130011</v>
      </c>
      <c r="B4592" s="224" t="s">
        <v>3809</v>
      </c>
      <c r="C4592" s="224" t="s">
        <v>1255</v>
      </c>
      <c r="D4592" s="224" t="s">
        <v>801</v>
      </c>
      <c r="E4592" s="225">
        <v>0</v>
      </c>
    </row>
    <row r="4593" spans="1:5" x14ac:dyDescent="0.25">
      <c r="A4593" s="222">
        <v>3103130012</v>
      </c>
      <c r="B4593" s="222" t="s">
        <v>3810</v>
      </c>
      <c r="C4593" s="222" t="s">
        <v>1255</v>
      </c>
      <c r="D4593" s="222" t="s">
        <v>801</v>
      </c>
      <c r="E4593" s="223">
        <v>0</v>
      </c>
    </row>
    <row r="4594" spans="1:5" x14ac:dyDescent="0.25">
      <c r="A4594" s="224">
        <v>3103130013</v>
      </c>
      <c r="B4594" s="224" t="s">
        <v>3811</v>
      </c>
      <c r="C4594" s="224" t="s">
        <v>1255</v>
      </c>
      <c r="D4594" s="224" t="s">
        <v>801</v>
      </c>
      <c r="E4594" s="225">
        <v>0</v>
      </c>
    </row>
    <row r="4595" spans="1:5" x14ac:dyDescent="0.25">
      <c r="A4595" s="222">
        <v>3103130014</v>
      </c>
      <c r="B4595" s="222" t="s">
        <v>5195</v>
      </c>
      <c r="C4595" s="222" t="s">
        <v>1255</v>
      </c>
      <c r="D4595" s="222" t="s">
        <v>801</v>
      </c>
      <c r="E4595" s="223">
        <v>0</v>
      </c>
    </row>
    <row r="4596" spans="1:5" x14ac:dyDescent="0.25">
      <c r="A4596" s="224">
        <v>3103130015</v>
      </c>
      <c r="B4596" s="224" t="s">
        <v>4313</v>
      </c>
      <c r="C4596" s="224" t="s">
        <v>1255</v>
      </c>
      <c r="D4596" s="224" t="s">
        <v>801</v>
      </c>
      <c r="E4596" s="225">
        <v>0</v>
      </c>
    </row>
    <row r="4597" spans="1:5" x14ac:dyDescent="0.25">
      <c r="A4597" s="222">
        <v>3103130016</v>
      </c>
      <c r="B4597" s="222" t="s">
        <v>10378</v>
      </c>
      <c r="C4597" s="222" t="s">
        <v>1255</v>
      </c>
      <c r="D4597" s="222" t="s">
        <v>801</v>
      </c>
      <c r="E4597" s="223">
        <v>0</v>
      </c>
    </row>
    <row r="4598" spans="1:5" x14ac:dyDescent="0.25">
      <c r="A4598" s="224">
        <v>3103130017</v>
      </c>
      <c r="B4598" s="224" t="s">
        <v>5803</v>
      </c>
      <c r="C4598" s="224" t="s">
        <v>1255</v>
      </c>
      <c r="D4598" s="224" t="s">
        <v>801</v>
      </c>
      <c r="E4598" s="225">
        <v>0</v>
      </c>
    </row>
    <row r="4599" spans="1:5" x14ac:dyDescent="0.25">
      <c r="A4599" s="222">
        <v>3103130018</v>
      </c>
      <c r="B4599" s="222" t="s">
        <v>5804</v>
      </c>
      <c r="C4599" s="222" t="s">
        <v>1255</v>
      </c>
      <c r="D4599" s="222" t="s">
        <v>801</v>
      </c>
      <c r="E4599" s="223">
        <v>0</v>
      </c>
    </row>
    <row r="4600" spans="1:5" x14ac:dyDescent="0.25">
      <c r="A4600" s="224">
        <v>3103130019</v>
      </c>
      <c r="B4600" s="224" t="s">
        <v>5805</v>
      </c>
      <c r="C4600" s="224" t="s">
        <v>1255</v>
      </c>
      <c r="D4600" s="224" t="s">
        <v>801</v>
      </c>
      <c r="E4600" s="225">
        <v>0</v>
      </c>
    </row>
    <row r="4601" spans="1:5" x14ac:dyDescent="0.25">
      <c r="A4601" s="222">
        <v>3103130020</v>
      </c>
      <c r="B4601" s="222" t="s">
        <v>4188</v>
      </c>
      <c r="C4601" s="222" t="s">
        <v>1255</v>
      </c>
      <c r="D4601" s="222" t="s">
        <v>801</v>
      </c>
      <c r="E4601" s="223">
        <v>0</v>
      </c>
    </row>
    <row r="4602" spans="1:5" x14ac:dyDescent="0.25">
      <c r="A4602" s="224">
        <v>3103130021</v>
      </c>
      <c r="B4602" s="224" t="s">
        <v>4314</v>
      </c>
      <c r="C4602" s="224" t="s">
        <v>1255</v>
      </c>
      <c r="D4602" s="224" t="s">
        <v>801</v>
      </c>
      <c r="E4602" s="225">
        <v>0</v>
      </c>
    </row>
    <row r="4603" spans="1:5" x14ac:dyDescent="0.25">
      <c r="A4603" s="222">
        <v>3103130022</v>
      </c>
      <c r="B4603" s="222" t="s">
        <v>5196</v>
      </c>
      <c r="C4603" s="222" t="s">
        <v>1255</v>
      </c>
      <c r="D4603" s="222" t="s">
        <v>801</v>
      </c>
      <c r="E4603" s="223">
        <v>0</v>
      </c>
    </row>
    <row r="4604" spans="1:5" x14ac:dyDescent="0.25">
      <c r="A4604" s="224">
        <v>3103130023</v>
      </c>
      <c r="B4604" s="224" t="s">
        <v>5197</v>
      </c>
      <c r="C4604" s="224" t="s">
        <v>1255</v>
      </c>
      <c r="D4604" s="224" t="s">
        <v>801</v>
      </c>
      <c r="E4604" s="225">
        <v>0</v>
      </c>
    </row>
    <row r="4605" spans="1:5" x14ac:dyDescent="0.25">
      <c r="A4605" s="222">
        <v>3103130024</v>
      </c>
      <c r="B4605" s="222" t="s">
        <v>5198</v>
      </c>
      <c r="C4605" s="222" t="s">
        <v>1255</v>
      </c>
      <c r="D4605" s="222" t="s">
        <v>801</v>
      </c>
      <c r="E4605" s="223">
        <v>0</v>
      </c>
    </row>
    <row r="4606" spans="1:5" x14ac:dyDescent="0.25">
      <c r="A4606" s="224">
        <v>3103130025</v>
      </c>
      <c r="B4606" s="224" t="s">
        <v>5199</v>
      </c>
      <c r="C4606" s="224" t="s">
        <v>1255</v>
      </c>
      <c r="D4606" s="224" t="s">
        <v>801</v>
      </c>
      <c r="E4606" s="225">
        <v>0</v>
      </c>
    </row>
    <row r="4607" spans="1:5" x14ac:dyDescent="0.25">
      <c r="A4607" s="222">
        <v>3103130026</v>
      </c>
      <c r="B4607" s="222" t="s">
        <v>8085</v>
      </c>
      <c r="C4607" s="222" t="s">
        <v>1255</v>
      </c>
      <c r="D4607" s="222" t="s">
        <v>801</v>
      </c>
      <c r="E4607" s="223">
        <v>0</v>
      </c>
    </row>
    <row r="4608" spans="1:5" x14ac:dyDescent="0.25">
      <c r="A4608" s="224">
        <v>3103130027</v>
      </c>
      <c r="B4608" s="224" t="s">
        <v>7365</v>
      </c>
      <c r="C4608" s="224" t="s">
        <v>1255</v>
      </c>
      <c r="D4608" s="224" t="s">
        <v>801</v>
      </c>
      <c r="E4608" s="225">
        <v>0</v>
      </c>
    </row>
    <row r="4609" spans="1:5" x14ac:dyDescent="0.25">
      <c r="A4609" s="222">
        <v>3103130028</v>
      </c>
      <c r="B4609" s="222" t="s">
        <v>8663</v>
      </c>
      <c r="C4609" s="222" t="s">
        <v>1255</v>
      </c>
      <c r="D4609" s="222" t="s">
        <v>8160</v>
      </c>
      <c r="E4609" s="223">
        <v>0</v>
      </c>
    </row>
    <row r="4610" spans="1:5" x14ac:dyDescent="0.25">
      <c r="A4610" s="224">
        <v>3103130029</v>
      </c>
      <c r="B4610" s="224" t="s">
        <v>10379</v>
      </c>
      <c r="C4610" s="224" t="s">
        <v>1255</v>
      </c>
      <c r="D4610" s="224" t="s">
        <v>801</v>
      </c>
      <c r="E4610" s="225">
        <v>0</v>
      </c>
    </row>
    <row r="4611" spans="1:5" x14ac:dyDescent="0.25">
      <c r="A4611" s="222">
        <v>3103130030</v>
      </c>
      <c r="B4611" s="222" t="s">
        <v>10380</v>
      </c>
      <c r="C4611" s="222" t="s">
        <v>1255</v>
      </c>
      <c r="D4611" s="222" t="s">
        <v>801</v>
      </c>
      <c r="E4611" s="223">
        <v>0</v>
      </c>
    </row>
    <row r="4612" spans="1:5" x14ac:dyDescent="0.25">
      <c r="A4612" s="224">
        <v>3103130031</v>
      </c>
      <c r="B4612" s="224" t="s">
        <v>9629</v>
      </c>
      <c r="C4612" s="224" t="s">
        <v>1255</v>
      </c>
      <c r="D4612" s="224" t="s">
        <v>801</v>
      </c>
      <c r="E4612" s="225">
        <v>0</v>
      </c>
    </row>
    <row r="4613" spans="1:5" x14ac:dyDescent="0.25">
      <c r="A4613" s="222">
        <v>3103130032</v>
      </c>
      <c r="B4613" s="222" t="s">
        <v>9630</v>
      </c>
      <c r="C4613" s="222" t="s">
        <v>1255</v>
      </c>
      <c r="D4613" s="222" t="s">
        <v>801</v>
      </c>
      <c r="E4613" s="223">
        <v>0</v>
      </c>
    </row>
    <row r="4614" spans="1:5" x14ac:dyDescent="0.25">
      <c r="A4614" s="224">
        <v>3103130033</v>
      </c>
      <c r="B4614" s="224" t="s">
        <v>10381</v>
      </c>
      <c r="C4614" s="224" t="s">
        <v>1255</v>
      </c>
      <c r="D4614" s="224" t="s">
        <v>801</v>
      </c>
      <c r="E4614" s="225">
        <v>0</v>
      </c>
    </row>
    <row r="4615" spans="1:5" x14ac:dyDescent="0.25">
      <c r="A4615" s="222">
        <v>3103130034</v>
      </c>
      <c r="B4615" s="222" t="s">
        <v>12669</v>
      </c>
      <c r="C4615" s="222" t="s">
        <v>1255</v>
      </c>
      <c r="D4615" s="222" t="s">
        <v>801</v>
      </c>
      <c r="E4615" s="223">
        <v>0</v>
      </c>
    </row>
    <row r="4616" spans="1:5" x14ac:dyDescent="0.25">
      <c r="A4616" s="224">
        <v>3103130035</v>
      </c>
      <c r="B4616" s="224" t="s">
        <v>13186</v>
      </c>
      <c r="C4616" s="224" t="s">
        <v>1255</v>
      </c>
      <c r="D4616" s="224" t="s">
        <v>801</v>
      </c>
      <c r="E4616" s="225">
        <v>0</v>
      </c>
    </row>
    <row r="4617" spans="1:5" x14ac:dyDescent="0.25">
      <c r="A4617" s="222">
        <v>3103130036</v>
      </c>
      <c r="B4617" s="222" t="s">
        <v>13187</v>
      </c>
      <c r="C4617" s="222" t="s">
        <v>1255</v>
      </c>
      <c r="D4617" s="222" t="s">
        <v>801</v>
      </c>
      <c r="E4617" s="223">
        <v>0</v>
      </c>
    </row>
    <row r="4618" spans="1:5" x14ac:dyDescent="0.25">
      <c r="A4618" s="224">
        <v>3103130037</v>
      </c>
      <c r="B4618" s="224" t="s">
        <v>13188</v>
      </c>
      <c r="C4618" s="224" t="s">
        <v>1255</v>
      </c>
      <c r="D4618" s="224" t="s">
        <v>801</v>
      </c>
      <c r="E4618" s="225">
        <v>0</v>
      </c>
    </row>
    <row r="4619" spans="1:5" x14ac:dyDescent="0.25">
      <c r="A4619" s="222">
        <v>3103130038</v>
      </c>
      <c r="B4619" s="222" t="s">
        <v>12670</v>
      </c>
      <c r="C4619" s="222" t="s">
        <v>1255</v>
      </c>
      <c r="D4619" s="222" t="s">
        <v>801</v>
      </c>
      <c r="E4619" s="223">
        <v>0</v>
      </c>
    </row>
    <row r="4620" spans="1:5" x14ac:dyDescent="0.25">
      <c r="A4620" s="224">
        <v>3103130039</v>
      </c>
      <c r="B4620" s="224" t="s">
        <v>13189</v>
      </c>
      <c r="C4620" s="224" t="s">
        <v>1255</v>
      </c>
      <c r="D4620" s="224" t="s">
        <v>801</v>
      </c>
      <c r="E4620" s="225">
        <v>0</v>
      </c>
    </row>
    <row r="4621" spans="1:5" x14ac:dyDescent="0.25">
      <c r="A4621" s="222">
        <v>3103130040</v>
      </c>
      <c r="B4621" s="222" t="s">
        <v>13190</v>
      </c>
      <c r="C4621" s="222" t="s">
        <v>1255</v>
      </c>
      <c r="D4621" s="222" t="s">
        <v>801</v>
      </c>
      <c r="E4621" s="223">
        <v>0</v>
      </c>
    </row>
    <row r="4622" spans="1:5" x14ac:dyDescent="0.25">
      <c r="A4622" s="224">
        <v>3103130041</v>
      </c>
      <c r="B4622" s="224" t="s">
        <v>12671</v>
      </c>
      <c r="C4622" s="224" t="s">
        <v>1255</v>
      </c>
      <c r="D4622" s="224" t="s">
        <v>801</v>
      </c>
      <c r="E4622" s="225">
        <v>0</v>
      </c>
    </row>
    <row r="4623" spans="1:5" x14ac:dyDescent="0.25">
      <c r="A4623" s="222">
        <v>3103140001</v>
      </c>
      <c r="B4623" s="222" t="s">
        <v>2661</v>
      </c>
      <c r="C4623" s="222" t="s">
        <v>1255</v>
      </c>
      <c r="D4623" s="222" t="s">
        <v>800</v>
      </c>
      <c r="E4623" s="223">
        <v>0</v>
      </c>
    </row>
    <row r="4624" spans="1:5" x14ac:dyDescent="0.25">
      <c r="A4624" s="224">
        <v>3103140002</v>
      </c>
      <c r="B4624" s="224" t="s">
        <v>2662</v>
      </c>
      <c r="C4624" s="224" t="s">
        <v>1255</v>
      </c>
      <c r="D4624" s="224" t="s">
        <v>800</v>
      </c>
      <c r="E4624" s="225">
        <v>0</v>
      </c>
    </row>
    <row r="4625" spans="1:5" x14ac:dyDescent="0.25">
      <c r="A4625" s="222">
        <v>3103140003</v>
      </c>
      <c r="B4625" s="222" t="s">
        <v>10382</v>
      </c>
      <c r="C4625" s="222" t="s">
        <v>1255</v>
      </c>
      <c r="D4625" s="222" t="s">
        <v>800</v>
      </c>
      <c r="E4625" s="223">
        <v>0</v>
      </c>
    </row>
    <row r="4626" spans="1:5" x14ac:dyDescent="0.25">
      <c r="A4626" s="224">
        <v>3103150001</v>
      </c>
      <c r="B4626" s="224" t="s">
        <v>2663</v>
      </c>
      <c r="C4626" s="224" t="s">
        <v>1255</v>
      </c>
      <c r="D4626" s="224" t="s">
        <v>800</v>
      </c>
      <c r="E4626" s="225">
        <v>0</v>
      </c>
    </row>
    <row r="4627" spans="1:5" x14ac:dyDescent="0.25">
      <c r="A4627" s="222">
        <v>3103150002</v>
      </c>
      <c r="B4627" s="222" t="s">
        <v>5200</v>
      </c>
      <c r="C4627" s="222" t="s">
        <v>1255</v>
      </c>
      <c r="D4627" s="222" t="s">
        <v>801</v>
      </c>
      <c r="E4627" s="223">
        <v>0</v>
      </c>
    </row>
    <row r="4628" spans="1:5" x14ac:dyDescent="0.25">
      <c r="A4628" s="224">
        <v>3103150003</v>
      </c>
      <c r="B4628" s="224" t="s">
        <v>8188</v>
      </c>
      <c r="C4628" s="224" t="s">
        <v>1255</v>
      </c>
      <c r="D4628" s="224" t="s">
        <v>2327</v>
      </c>
      <c r="E4628" s="225">
        <v>0</v>
      </c>
    </row>
    <row r="4629" spans="1:5" x14ac:dyDescent="0.25">
      <c r="A4629" s="222">
        <v>3103150004</v>
      </c>
      <c r="B4629" s="222" t="s">
        <v>5201</v>
      </c>
      <c r="C4629" s="222" t="s">
        <v>1255</v>
      </c>
      <c r="D4629" s="222" t="s">
        <v>2327</v>
      </c>
      <c r="E4629" s="223">
        <v>0</v>
      </c>
    </row>
    <row r="4630" spans="1:5" x14ac:dyDescent="0.25">
      <c r="A4630" s="224">
        <v>3103150005</v>
      </c>
      <c r="B4630" s="224" t="s">
        <v>2664</v>
      </c>
      <c r="C4630" s="224" t="s">
        <v>1255</v>
      </c>
      <c r="D4630" s="224" t="s">
        <v>1226</v>
      </c>
      <c r="E4630" s="225">
        <v>0</v>
      </c>
    </row>
    <row r="4631" spans="1:5" x14ac:dyDescent="0.25">
      <c r="A4631" s="222">
        <v>3103150006</v>
      </c>
      <c r="B4631" s="222" t="s">
        <v>8189</v>
      </c>
      <c r="C4631" s="222" t="s">
        <v>1255</v>
      </c>
      <c r="D4631" s="222" t="s">
        <v>1226</v>
      </c>
      <c r="E4631" s="223">
        <v>0</v>
      </c>
    </row>
    <row r="4632" spans="1:5" x14ac:dyDescent="0.25">
      <c r="A4632" s="224">
        <v>3103150007</v>
      </c>
      <c r="B4632" s="224" t="s">
        <v>2665</v>
      </c>
      <c r="C4632" s="224" t="s">
        <v>1255</v>
      </c>
      <c r="D4632" s="224" t="s">
        <v>801</v>
      </c>
      <c r="E4632" s="225">
        <v>0</v>
      </c>
    </row>
    <row r="4633" spans="1:5" x14ac:dyDescent="0.25">
      <c r="A4633" s="222">
        <v>3103150008</v>
      </c>
      <c r="B4633" s="222" t="s">
        <v>2666</v>
      </c>
      <c r="C4633" s="222" t="s">
        <v>1255</v>
      </c>
      <c r="D4633" s="222" t="s">
        <v>801</v>
      </c>
      <c r="E4633" s="223">
        <v>0</v>
      </c>
    </row>
    <row r="4634" spans="1:5" x14ac:dyDescent="0.25">
      <c r="A4634" s="224">
        <v>3103150009</v>
      </c>
      <c r="B4634" s="224" t="s">
        <v>2667</v>
      </c>
      <c r="C4634" s="224" t="s">
        <v>1255</v>
      </c>
      <c r="D4634" s="224" t="s">
        <v>2327</v>
      </c>
      <c r="E4634" s="225">
        <v>0</v>
      </c>
    </row>
    <row r="4635" spans="1:5" x14ac:dyDescent="0.25">
      <c r="A4635" s="222">
        <v>3103150010</v>
      </c>
      <c r="B4635" s="222" t="s">
        <v>2668</v>
      </c>
      <c r="C4635" s="222" t="s">
        <v>1255</v>
      </c>
      <c r="D4635" s="222" t="s">
        <v>2327</v>
      </c>
      <c r="E4635" s="223">
        <v>0</v>
      </c>
    </row>
    <row r="4636" spans="1:5" x14ac:dyDescent="0.25">
      <c r="A4636" s="224">
        <v>3103150011</v>
      </c>
      <c r="B4636" s="224" t="s">
        <v>2669</v>
      </c>
      <c r="C4636" s="224" t="s">
        <v>1255</v>
      </c>
      <c r="D4636" s="224" t="s">
        <v>2327</v>
      </c>
      <c r="E4636" s="225">
        <v>0</v>
      </c>
    </row>
    <row r="4637" spans="1:5" x14ac:dyDescent="0.25">
      <c r="A4637" s="222">
        <v>3103150012</v>
      </c>
      <c r="B4637" s="222" t="s">
        <v>2670</v>
      </c>
      <c r="C4637" s="222" t="s">
        <v>1255</v>
      </c>
      <c r="D4637" s="222" t="s">
        <v>801</v>
      </c>
      <c r="E4637" s="223">
        <v>0</v>
      </c>
    </row>
    <row r="4638" spans="1:5" x14ac:dyDescent="0.25">
      <c r="A4638" s="224">
        <v>3103150013</v>
      </c>
      <c r="B4638" s="224" t="s">
        <v>2671</v>
      </c>
      <c r="C4638" s="224" t="s">
        <v>1255</v>
      </c>
      <c r="D4638" s="224" t="s">
        <v>801</v>
      </c>
      <c r="E4638" s="225">
        <v>0</v>
      </c>
    </row>
    <row r="4639" spans="1:5" x14ac:dyDescent="0.25">
      <c r="A4639" s="222">
        <v>3103150014</v>
      </c>
      <c r="B4639" s="222" t="s">
        <v>2672</v>
      </c>
      <c r="C4639" s="222" t="s">
        <v>1255</v>
      </c>
      <c r="D4639" s="222" t="s">
        <v>800</v>
      </c>
      <c r="E4639" s="223">
        <v>0</v>
      </c>
    </row>
    <row r="4640" spans="1:5" x14ac:dyDescent="0.25">
      <c r="A4640" s="224">
        <v>3103150015</v>
      </c>
      <c r="B4640" s="224" t="s">
        <v>5202</v>
      </c>
      <c r="C4640" s="224" t="s">
        <v>1255</v>
      </c>
      <c r="D4640" s="224" t="s">
        <v>2327</v>
      </c>
      <c r="E4640" s="225">
        <v>0</v>
      </c>
    </row>
    <row r="4641" spans="1:5" x14ac:dyDescent="0.25">
      <c r="A4641" s="222">
        <v>3103150016</v>
      </c>
      <c r="B4641" s="222" t="s">
        <v>2673</v>
      </c>
      <c r="C4641" s="222" t="s">
        <v>1255</v>
      </c>
      <c r="D4641" s="222" t="s">
        <v>801</v>
      </c>
      <c r="E4641" s="223">
        <v>0</v>
      </c>
    </row>
    <row r="4642" spans="1:5" x14ac:dyDescent="0.25">
      <c r="A4642" s="224">
        <v>3103150017</v>
      </c>
      <c r="B4642" s="224" t="s">
        <v>2674</v>
      </c>
      <c r="C4642" s="224" t="s">
        <v>1255</v>
      </c>
      <c r="D4642" s="224" t="s">
        <v>801</v>
      </c>
      <c r="E4642" s="225">
        <v>0</v>
      </c>
    </row>
    <row r="4643" spans="1:5" x14ac:dyDescent="0.25">
      <c r="A4643" s="222">
        <v>3103150018</v>
      </c>
      <c r="B4643" s="222" t="s">
        <v>2675</v>
      </c>
      <c r="C4643" s="222" t="s">
        <v>1255</v>
      </c>
      <c r="D4643" s="222" t="s">
        <v>801</v>
      </c>
      <c r="E4643" s="223">
        <v>0</v>
      </c>
    </row>
    <row r="4644" spans="1:5" x14ac:dyDescent="0.25">
      <c r="A4644" s="224">
        <v>3103150019</v>
      </c>
      <c r="B4644" s="224" t="s">
        <v>2676</v>
      </c>
      <c r="C4644" s="224" t="s">
        <v>1255</v>
      </c>
      <c r="D4644" s="224" t="s">
        <v>801</v>
      </c>
      <c r="E4644" s="225">
        <v>0</v>
      </c>
    </row>
    <row r="4645" spans="1:5" x14ac:dyDescent="0.25">
      <c r="A4645" s="222">
        <v>3103150020</v>
      </c>
      <c r="B4645" s="222" t="s">
        <v>6466</v>
      </c>
      <c r="C4645" s="222" t="s">
        <v>1255</v>
      </c>
      <c r="D4645" s="222" t="s">
        <v>801</v>
      </c>
      <c r="E4645" s="223">
        <v>0</v>
      </c>
    </row>
    <row r="4646" spans="1:5" x14ac:dyDescent="0.25">
      <c r="A4646" s="224">
        <v>3103150021</v>
      </c>
      <c r="B4646" s="224" t="s">
        <v>5203</v>
      </c>
      <c r="C4646" s="224" t="s">
        <v>1255</v>
      </c>
      <c r="D4646" s="224" t="s">
        <v>801</v>
      </c>
      <c r="E4646" s="225">
        <v>0</v>
      </c>
    </row>
    <row r="4647" spans="1:5" x14ac:dyDescent="0.25">
      <c r="A4647" s="222">
        <v>3103150022</v>
      </c>
      <c r="B4647" s="222" t="s">
        <v>2677</v>
      </c>
      <c r="C4647" s="222" t="s">
        <v>1255</v>
      </c>
      <c r="D4647" s="222" t="s">
        <v>801</v>
      </c>
      <c r="E4647" s="223">
        <v>0</v>
      </c>
    </row>
    <row r="4648" spans="1:5" x14ac:dyDescent="0.25">
      <c r="A4648" s="224">
        <v>3103150023</v>
      </c>
      <c r="B4648" s="224" t="s">
        <v>6467</v>
      </c>
      <c r="C4648" s="224" t="s">
        <v>1255</v>
      </c>
      <c r="D4648" s="224" t="s">
        <v>801</v>
      </c>
      <c r="E4648" s="225">
        <v>0</v>
      </c>
    </row>
    <row r="4649" spans="1:5" x14ac:dyDescent="0.25">
      <c r="A4649" s="222">
        <v>3103150024</v>
      </c>
      <c r="B4649" s="222" t="s">
        <v>2678</v>
      </c>
      <c r="C4649" s="222" t="s">
        <v>1255</v>
      </c>
      <c r="D4649" s="222" t="s">
        <v>801</v>
      </c>
      <c r="E4649" s="223">
        <v>0</v>
      </c>
    </row>
    <row r="4650" spans="1:5" x14ac:dyDescent="0.25">
      <c r="A4650" s="224">
        <v>3103150025</v>
      </c>
      <c r="B4650" s="224" t="s">
        <v>6468</v>
      </c>
      <c r="C4650" s="224" t="s">
        <v>1255</v>
      </c>
      <c r="D4650" s="224" t="s">
        <v>2354</v>
      </c>
      <c r="E4650" s="225">
        <v>0</v>
      </c>
    </row>
    <row r="4651" spans="1:5" x14ac:dyDescent="0.25">
      <c r="A4651" s="222">
        <v>3103150026</v>
      </c>
      <c r="B4651" s="222" t="s">
        <v>6469</v>
      </c>
      <c r="C4651" s="222" t="s">
        <v>1255</v>
      </c>
      <c r="D4651" s="222" t="s">
        <v>2354</v>
      </c>
      <c r="E4651" s="223">
        <v>0</v>
      </c>
    </row>
    <row r="4652" spans="1:5" x14ac:dyDescent="0.25">
      <c r="A4652" s="224">
        <v>3103150027</v>
      </c>
      <c r="B4652" s="224" t="s">
        <v>6470</v>
      </c>
      <c r="C4652" s="224" t="s">
        <v>1255</v>
      </c>
      <c r="D4652" s="224" t="s">
        <v>2354</v>
      </c>
      <c r="E4652" s="225">
        <v>0</v>
      </c>
    </row>
    <row r="4653" spans="1:5" x14ac:dyDescent="0.25">
      <c r="A4653" s="222">
        <v>3103150028</v>
      </c>
      <c r="B4653" s="222" t="s">
        <v>8190</v>
      </c>
      <c r="C4653" s="222" t="s">
        <v>1255</v>
      </c>
      <c r="D4653" s="222" t="s">
        <v>801</v>
      </c>
      <c r="E4653" s="223">
        <v>0</v>
      </c>
    </row>
    <row r="4654" spans="1:5" x14ac:dyDescent="0.25">
      <c r="A4654" s="224">
        <v>3103150029</v>
      </c>
      <c r="B4654" s="224" t="s">
        <v>6077</v>
      </c>
      <c r="C4654" s="224" t="s">
        <v>1255</v>
      </c>
      <c r="D4654" s="224" t="s">
        <v>801</v>
      </c>
      <c r="E4654" s="225">
        <v>0</v>
      </c>
    </row>
    <row r="4655" spans="1:5" x14ac:dyDescent="0.25">
      <c r="A4655" s="222">
        <v>3103150030</v>
      </c>
      <c r="B4655" s="222" t="s">
        <v>6472</v>
      </c>
      <c r="C4655" s="222" t="s">
        <v>1255</v>
      </c>
      <c r="D4655" s="222" t="s">
        <v>801</v>
      </c>
      <c r="E4655" s="223">
        <v>0</v>
      </c>
    </row>
    <row r="4656" spans="1:5" x14ac:dyDescent="0.25">
      <c r="A4656" s="224">
        <v>3103150031</v>
      </c>
      <c r="B4656" s="224" t="s">
        <v>12672</v>
      </c>
      <c r="C4656" s="224" t="s">
        <v>1255</v>
      </c>
      <c r="D4656" s="224" t="s">
        <v>2354</v>
      </c>
      <c r="E4656" s="225">
        <v>0</v>
      </c>
    </row>
    <row r="4657" spans="1:5" x14ac:dyDescent="0.25">
      <c r="A4657" s="222">
        <v>3103150032</v>
      </c>
      <c r="B4657" s="222" t="s">
        <v>6473</v>
      </c>
      <c r="C4657" s="222" t="s">
        <v>1255</v>
      </c>
      <c r="D4657" s="222" t="s">
        <v>801</v>
      </c>
      <c r="E4657" s="223">
        <v>0</v>
      </c>
    </row>
    <row r="4658" spans="1:5" x14ac:dyDescent="0.25">
      <c r="A4658" s="224">
        <v>3103150033</v>
      </c>
      <c r="B4658" s="224" t="s">
        <v>6474</v>
      </c>
      <c r="C4658" s="224" t="s">
        <v>1255</v>
      </c>
      <c r="D4658" s="224" t="s">
        <v>801</v>
      </c>
      <c r="E4658" s="225">
        <v>0</v>
      </c>
    </row>
    <row r="4659" spans="1:5" x14ac:dyDescent="0.25">
      <c r="A4659" s="222">
        <v>3103150034</v>
      </c>
      <c r="B4659" s="222" t="s">
        <v>2679</v>
      </c>
      <c r="C4659" s="222" t="s">
        <v>1255</v>
      </c>
      <c r="D4659" s="222" t="s">
        <v>801</v>
      </c>
      <c r="E4659" s="223">
        <v>0</v>
      </c>
    </row>
    <row r="4660" spans="1:5" x14ac:dyDescent="0.25">
      <c r="A4660" s="224">
        <v>3103150035</v>
      </c>
      <c r="B4660" s="224" t="s">
        <v>2680</v>
      </c>
      <c r="C4660" s="224" t="s">
        <v>1255</v>
      </c>
      <c r="D4660" s="224" t="s">
        <v>801</v>
      </c>
      <c r="E4660" s="225">
        <v>0</v>
      </c>
    </row>
    <row r="4661" spans="1:5" x14ac:dyDescent="0.25">
      <c r="A4661" s="222">
        <v>3103150036</v>
      </c>
      <c r="B4661" s="222" t="s">
        <v>12673</v>
      </c>
      <c r="C4661" s="222" t="s">
        <v>1255</v>
      </c>
      <c r="D4661" s="222" t="s">
        <v>801</v>
      </c>
      <c r="E4661" s="223">
        <v>0</v>
      </c>
    </row>
    <row r="4662" spans="1:5" x14ac:dyDescent="0.25">
      <c r="A4662" s="224">
        <v>3103150037</v>
      </c>
      <c r="B4662" s="224" t="s">
        <v>5204</v>
      </c>
      <c r="C4662" s="224" t="s">
        <v>1255</v>
      </c>
      <c r="D4662" s="224" t="s">
        <v>2414</v>
      </c>
      <c r="E4662" s="225">
        <v>0</v>
      </c>
    </row>
    <row r="4663" spans="1:5" x14ac:dyDescent="0.25">
      <c r="A4663" s="222">
        <v>3103150038</v>
      </c>
      <c r="B4663" s="222" t="s">
        <v>5205</v>
      </c>
      <c r="C4663" s="222" t="s">
        <v>1255</v>
      </c>
      <c r="D4663" s="222" t="s">
        <v>1226</v>
      </c>
      <c r="E4663" s="223">
        <v>0</v>
      </c>
    </row>
    <row r="4664" spans="1:5" x14ac:dyDescent="0.25">
      <c r="A4664" s="224">
        <v>3103150039</v>
      </c>
      <c r="B4664" s="224" t="s">
        <v>5206</v>
      </c>
      <c r="C4664" s="224" t="s">
        <v>1255</v>
      </c>
      <c r="D4664" s="224" t="s">
        <v>1226</v>
      </c>
      <c r="E4664" s="225">
        <v>0</v>
      </c>
    </row>
    <row r="4665" spans="1:5" x14ac:dyDescent="0.25">
      <c r="A4665" s="222">
        <v>3103150040</v>
      </c>
      <c r="B4665" s="222" t="s">
        <v>5207</v>
      </c>
      <c r="C4665" s="222" t="s">
        <v>1255</v>
      </c>
      <c r="D4665" s="222" t="s">
        <v>2414</v>
      </c>
      <c r="E4665" s="223">
        <v>0</v>
      </c>
    </row>
    <row r="4666" spans="1:5" x14ac:dyDescent="0.25">
      <c r="A4666" s="224">
        <v>3103150041</v>
      </c>
      <c r="B4666" s="224" t="s">
        <v>5208</v>
      </c>
      <c r="C4666" s="224" t="s">
        <v>1255</v>
      </c>
      <c r="D4666" s="224" t="s">
        <v>801</v>
      </c>
      <c r="E4666" s="225">
        <v>0</v>
      </c>
    </row>
    <row r="4667" spans="1:5" x14ac:dyDescent="0.25">
      <c r="A4667" s="222">
        <v>3103150042</v>
      </c>
      <c r="B4667" s="222" t="s">
        <v>5209</v>
      </c>
      <c r="C4667" s="222" t="s">
        <v>1255</v>
      </c>
      <c r="D4667" s="222" t="s">
        <v>801</v>
      </c>
      <c r="E4667" s="223">
        <v>0</v>
      </c>
    </row>
    <row r="4668" spans="1:5" x14ac:dyDescent="0.25">
      <c r="A4668" s="224">
        <v>3103150043</v>
      </c>
      <c r="B4668" s="224" t="s">
        <v>5210</v>
      </c>
      <c r="C4668" s="224" t="s">
        <v>1255</v>
      </c>
      <c r="D4668" s="224" t="s">
        <v>801</v>
      </c>
      <c r="E4668" s="225">
        <v>0</v>
      </c>
    </row>
    <row r="4669" spans="1:5" x14ac:dyDescent="0.25">
      <c r="A4669" s="222">
        <v>3103150044</v>
      </c>
      <c r="B4669" s="222" t="s">
        <v>5211</v>
      </c>
      <c r="C4669" s="222" t="s">
        <v>1255</v>
      </c>
      <c r="D4669" s="222" t="s">
        <v>801</v>
      </c>
      <c r="E4669" s="223">
        <v>0</v>
      </c>
    </row>
    <row r="4670" spans="1:5" x14ac:dyDescent="0.25">
      <c r="A4670" s="224">
        <v>3103150045</v>
      </c>
      <c r="B4670" s="224" t="s">
        <v>5212</v>
      </c>
      <c r="C4670" s="224" t="s">
        <v>1255</v>
      </c>
      <c r="D4670" s="224" t="s">
        <v>801</v>
      </c>
      <c r="E4670" s="225">
        <v>0</v>
      </c>
    </row>
    <row r="4671" spans="1:5" x14ac:dyDescent="0.25">
      <c r="A4671" s="222">
        <v>3103150046</v>
      </c>
      <c r="B4671" s="222" t="s">
        <v>5213</v>
      </c>
      <c r="C4671" s="222" t="s">
        <v>1255</v>
      </c>
      <c r="D4671" s="222" t="s">
        <v>801</v>
      </c>
      <c r="E4671" s="223">
        <v>0</v>
      </c>
    </row>
    <row r="4672" spans="1:5" x14ac:dyDescent="0.25">
      <c r="A4672" s="224">
        <v>3103150047</v>
      </c>
      <c r="B4672" s="224" t="s">
        <v>5214</v>
      </c>
      <c r="C4672" s="224" t="s">
        <v>1255</v>
      </c>
      <c r="D4672" s="224" t="s">
        <v>801</v>
      </c>
      <c r="E4672" s="225">
        <v>0</v>
      </c>
    </row>
    <row r="4673" spans="1:5" x14ac:dyDescent="0.25">
      <c r="A4673" s="222">
        <v>3103150048</v>
      </c>
      <c r="B4673" s="222" t="s">
        <v>5215</v>
      </c>
      <c r="C4673" s="222" t="s">
        <v>1255</v>
      </c>
      <c r="D4673" s="222" t="s">
        <v>801</v>
      </c>
      <c r="E4673" s="223">
        <v>0</v>
      </c>
    </row>
    <row r="4674" spans="1:5" x14ac:dyDescent="0.25">
      <c r="A4674" s="224">
        <v>3103150049</v>
      </c>
      <c r="B4674" s="224" t="s">
        <v>5216</v>
      </c>
      <c r="C4674" s="224" t="s">
        <v>1255</v>
      </c>
      <c r="D4674" s="224" t="s">
        <v>801</v>
      </c>
      <c r="E4674" s="225">
        <v>0</v>
      </c>
    </row>
    <row r="4675" spans="1:5" x14ac:dyDescent="0.25">
      <c r="A4675" s="222">
        <v>3103150050</v>
      </c>
      <c r="B4675" s="222" t="s">
        <v>5217</v>
      </c>
      <c r="C4675" s="222" t="s">
        <v>1255</v>
      </c>
      <c r="D4675" s="222" t="s">
        <v>2327</v>
      </c>
      <c r="E4675" s="223">
        <v>0</v>
      </c>
    </row>
    <row r="4676" spans="1:5" x14ac:dyDescent="0.25">
      <c r="A4676" s="224">
        <v>3103150051</v>
      </c>
      <c r="B4676" s="224" t="s">
        <v>2681</v>
      </c>
      <c r="C4676" s="224" t="s">
        <v>1255</v>
      </c>
      <c r="D4676" s="224" t="s">
        <v>801</v>
      </c>
      <c r="E4676" s="225">
        <v>0</v>
      </c>
    </row>
    <row r="4677" spans="1:5" x14ac:dyDescent="0.25">
      <c r="A4677" s="222">
        <v>3103150052</v>
      </c>
      <c r="B4677" s="222" t="s">
        <v>6475</v>
      </c>
      <c r="C4677" s="222" t="s">
        <v>1255</v>
      </c>
      <c r="D4677" s="222" t="s">
        <v>801</v>
      </c>
      <c r="E4677" s="223">
        <v>0</v>
      </c>
    </row>
    <row r="4678" spans="1:5" x14ac:dyDescent="0.25">
      <c r="A4678" s="224">
        <v>3103150053</v>
      </c>
      <c r="B4678" s="224" t="s">
        <v>2682</v>
      </c>
      <c r="C4678" s="224" t="s">
        <v>1255</v>
      </c>
      <c r="D4678" s="224" t="s">
        <v>800</v>
      </c>
      <c r="E4678" s="225">
        <v>0</v>
      </c>
    </row>
    <row r="4679" spans="1:5" x14ac:dyDescent="0.25">
      <c r="A4679" s="222">
        <v>3103150054</v>
      </c>
      <c r="B4679" s="222" t="s">
        <v>8026</v>
      </c>
      <c r="C4679" s="222" t="s">
        <v>1255</v>
      </c>
      <c r="D4679" s="222" t="s">
        <v>800</v>
      </c>
      <c r="E4679" s="223">
        <v>0</v>
      </c>
    </row>
    <row r="4680" spans="1:5" x14ac:dyDescent="0.25">
      <c r="A4680" s="224">
        <v>3103150055</v>
      </c>
      <c r="B4680" s="224" t="s">
        <v>5218</v>
      </c>
      <c r="C4680" s="224" t="s">
        <v>1255</v>
      </c>
      <c r="D4680" s="224" t="s">
        <v>801</v>
      </c>
      <c r="E4680" s="225">
        <v>0</v>
      </c>
    </row>
    <row r="4681" spans="1:5" x14ac:dyDescent="0.25">
      <c r="A4681" s="222">
        <v>3103150056</v>
      </c>
      <c r="B4681" s="222" t="s">
        <v>6476</v>
      </c>
      <c r="C4681" s="222" t="s">
        <v>1255</v>
      </c>
      <c r="D4681" s="222" t="s">
        <v>2327</v>
      </c>
      <c r="E4681" s="223">
        <v>0</v>
      </c>
    </row>
    <row r="4682" spans="1:5" x14ac:dyDescent="0.25">
      <c r="A4682" s="224">
        <v>3103150057</v>
      </c>
      <c r="B4682" s="224" t="s">
        <v>5219</v>
      </c>
      <c r="C4682" s="224" t="s">
        <v>1255</v>
      </c>
      <c r="D4682" s="224" t="s">
        <v>2327</v>
      </c>
      <c r="E4682" s="225">
        <v>0</v>
      </c>
    </row>
    <row r="4683" spans="1:5" x14ac:dyDescent="0.25">
      <c r="A4683" s="222">
        <v>3103150058</v>
      </c>
      <c r="B4683" s="222" t="s">
        <v>2683</v>
      </c>
      <c r="C4683" s="222" t="s">
        <v>1255</v>
      </c>
      <c r="D4683" s="222" t="s">
        <v>2327</v>
      </c>
      <c r="E4683" s="223">
        <v>0</v>
      </c>
    </row>
    <row r="4684" spans="1:5" x14ac:dyDescent="0.25">
      <c r="A4684" s="224">
        <v>3103150059</v>
      </c>
      <c r="B4684" s="224" t="s">
        <v>2684</v>
      </c>
      <c r="C4684" s="224" t="s">
        <v>1255</v>
      </c>
      <c r="D4684" s="224" t="s">
        <v>2327</v>
      </c>
      <c r="E4684" s="225">
        <v>0</v>
      </c>
    </row>
    <row r="4685" spans="1:5" x14ac:dyDescent="0.25">
      <c r="A4685" s="222">
        <v>3103150060</v>
      </c>
      <c r="B4685" s="222" t="s">
        <v>2685</v>
      </c>
      <c r="C4685" s="222" t="s">
        <v>1255</v>
      </c>
      <c r="D4685" s="222" t="s">
        <v>1226</v>
      </c>
      <c r="E4685" s="223">
        <v>0</v>
      </c>
    </row>
    <row r="4686" spans="1:5" x14ac:dyDescent="0.25">
      <c r="A4686" s="224">
        <v>3103150061</v>
      </c>
      <c r="B4686" s="224" t="s">
        <v>12674</v>
      </c>
      <c r="C4686" s="224" t="s">
        <v>1255</v>
      </c>
      <c r="D4686" s="224" t="s">
        <v>2327</v>
      </c>
      <c r="E4686" s="225">
        <v>0</v>
      </c>
    </row>
    <row r="4687" spans="1:5" x14ac:dyDescent="0.25">
      <c r="A4687" s="222">
        <v>3103150062</v>
      </c>
      <c r="B4687" s="222" t="s">
        <v>6477</v>
      </c>
      <c r="C4687" s="222" t="s">
        <v>1255</v>
      </c>
      <c r="D4687" s="222" t="s">
        <v>2354</v>
      </c>
      <c r="E4687" s="223">
        <v>0</v>
      </c>
    </row>
    <row r="4688" spans="1:5" x14ac:dyDescent="0.25">
      <c r="A4688" s="224">
        <v>3103150063</v>
      </c>
      <c r="B4688" s="224" t="s">
        <v>2686</v>
      </c>
      <c r="C4688" s="224" t="s">
        <v>1255</v>
      </c>
      <c r="D4688" s="224" t="s">
        <v>2327</v>
      </c>
      <c r="E4688" s="225">
        <v>0</v>
      </c>
    </row>
    <row r="4689" spans="1:5" x14ac:dyDescent="0.25">
      <c r="A4689" s="222">
        <v>3103150064</v>
      </c>
      <c r="B4689" s="222" t="s">
        <v>4315</v>
      </c>
      <c r="C4689" s="222" t="s">
        <v>1255</v>
      </c>
      <c r="D4689" s="222" t="s">
        <v>2327</v>
      </c>
      <c r="E4689" s="223">
        <v>0</v>
      </c>
    </row>
    <row r="4690" spans="1:5" x14ac:dyDescent="0.25">
      <c r="A4690" s="224">
        <v>3103150065</v>
      </c>
      <c r="B4690" s="224" t="s">
        <v>5220</v>
      </c>
      <c r="C4690" s="224" t="s">
        <v>1255</v>
      </c>
      <c r="D4690" s="224" t="s">
        <v>2327</v>
      </c>
      <c r="E4690" s="225">
        <v>0</v>
      </c>
    </row>
    <row r="4691" spans="1:5" x14ac:dyDescent="0.25">
      <c r="A4691" s="222">
        <v>3103150066</v>
      </c>
      <c r="B4691" s="222" t="s">
        <v>5221</v>
      </c>
      <c r="C4691" s="222" t="s">
        <v>1255</v>
      </c>
      <c r="D4691" s="222" t="s">
        <v>2327</v>
      </c>
      <c r="E4691" s="223">
        <v>0</v>
      </c>
    </row>
    <row r="4692" spans="1:5" x14ac:dyDescent="0.25">
      <c r="A4692" s="224">
        <v>3103150067</v>
      </c>
      <c r="B4692" s="224" t="s">
        <v>4316</v>
      </c>
      <c r="C4692" s="224" t="s">
        <v>1255</v>
      </c>
      <c r="D4692" s="224" t="s">
        <v>2327</v>
      </c>
      <c r="E4692" s="225">
        <v>0</v>
      </c>
    </row>
    <row r="4693" spans="1:5" x14ac:dyDescent="0.25">
      <c r="A4693" s="222">
        <v>3103150068</v>
      </c>
      <c r="B4693" s="222" t="s">
        <v>8096</v>
      </c>
      <c r="C4693" s="222" t="s">
        <v>1255</v>
      </c>
      <c r="D4693" s="222" t="s">
        <v>2327</v>
      </c>
      <c r="E4693" s="223">
        <v>0</v>
      </c>
    </row>
    <row r="4694" spans="1:5" x14ac:dyDescent="0.25">
      <c r="A4694" s="224">
        <v>3103150069</v>
      </c>
      <c r="B4694" s="224" t="s">
        <v>4317</v>
      </c>
      <c r="C4694" s="224" t="s">
        <v>1255</v>
      </c>
      <c r="D4694" s="224" t="s">
        <v>2327</v>
      </c>
      <c r="E4694" s="225">
        <v>0</v>
      </c>
    </row>
    <row r="4695" spans="1:5" x14ac:dyDescent="0.25">
      <c r="A4695" s="222">
        <v>3103150070</v>
      </c>
      <c r="B4695" s="222" t="s">
        <v>2688</v>
      </c>
      <c r="C4695" s="222" t="s">
        <v>1255</v>
      </c>
      <c r="D4695" s="222" t="s">
        <v>2327</v>
      </c>
      <c r="E4695" s="223">
        <v>0</v>
      </c>
    </row>
    <row r="4696" spans="1:5" x14ac:dyDescent="0.25">
      <c r="A4696" s="224">
        <v>3103150071</v>
      </c>
      <c r="B4696" s="224" t="s">
        <v>2689</v>
      </c>
      <c r="C4696" s="224" t="s">
        <v>1255</v>
      </c>
      <c r="D4696" s="224" t="s">
        <v>2327</v>
      </c>
      <c r="E4696" s="225">
        <v>0</v>
      </c>
    </row>
    <row r="4697" spans="1:5" x14ac:dyDescent="0.25">
      <c r="A4697" s="222">
        <v>3103150072</v>
      </c>
      <c r="B4697" s="222" t="s">
        <v>2690</v>
      </c>
      <c r="C4697" s="222" t="s">
        <v>1255</v>
      </c>
      <c r="D4697" s="222" t="s">
        <v>808</v>
      </c>
      <c r="E4697" s="223">
        <v>0</v>
      </c>
    </row>
    <row r="4698" spans="1:5" x14ac:dyDescent="0.25">
      <c r="A4698" s="224">
        <v>3103150073</v>
      </c>
      <c r="B4698" s="224" t="s">
        <v>2691</v>
      </c>
      <c r="C4698" s="224" t="s">
        <v>1255</v>
      </c>
      <c r="D4698" s="224" t="s">
        <v>2354</v>
      </c>
      <c r="E4698" s="225">
        <v>0</v>
      </c>
    </row>
    <row r="4699" spans="1:5" x14ac:dyDescent="0.25">
      <c r="A4699" s="222">
        <v>3103150074</v>
      </c>
      <c r="B4699" s="222" t="s">
        <v>5222</v>
      </c>
      <c r="C4699" s="222" t="s">
        <v>1255</v>
      </c>
      <c r="D4699" s="222" t="s">
        <v>2327</v>
      </c>
      <c r="E4699" s="223">
        <v>0</v>
      </c>
    </row>
    <row r="4700" spans="1:5" x14ac:dyDescent="0.25">
      <c r="A4700" s="224">
        <v>3103150075</v>
      </c>
      <c r="B4700" s="224" t="s">
        <v>2692</v>
      </c>
      <c r="C4700" s="224" t="s">
        <v>1255</v>
      </c>
      <c r="D4700" s="224" t="s">
        <v>2354</v>
      </c>
      <c r="E4700" s="225">
        <v>0</v>
      </c>
    </row>
    <row r="4701" spans="1:5" x14ac:dyDescent="0.25">
      <c r="A4701" s="222">
        <v>3103150076</v>
      </c>
      <c r="B4701" s="222" t="s">
        <v>2693</v>
      </c>
      <c r="C4701" s="222" t="s">
        <v>1255</v>
      </c>
      <c r="D4701" s="222" t="s">
        <v>801</v>
      </c>
      <c r="E4701" s="223">
        <v>0</v>
      </c>
    </row>
    <row r="4702" spans="1:5" x14ac:dyDescent="0.25">
      <c r="A4702" s="224">
        <v>3103150077</v>
      </c>
      <c r="B4702" s="224" t="s">
        <v>2694</v>
      </c>
      <c r="C4702" s="224" t="s">
        <v>1255</v>
      </c>
      <c r="D4702" s="224" t="s">
        <v>801</v>
      </c>
      <c r="E4702" s="225">
        <v>0</v>
      </c>
    </row>
    <row r="4703" spans="1:5" x14ac:dyDescent="0.25">
      <c r="A4703" s="222">
        <v>3103150078</v>
      </c>
      <c r="B4703" s="222" t="s">
        <v>6478</v>
      </c>
      <c r="C4703" s="222" t="s">
        <v>1255</v>
      </c>
      <c r="D4703" s="222" t="s">
        <v>2327</v>
      </c>
      <c r="E4703" s="223">
        <v>0</v>
      </c>
    </row>
    <row r="4704" spans="1:5" x14ac:dyDescent="0.25">
      <c r="A4704" s="224">
        <v>3103150079</v>
      </c>
      <c r="B4704" s="224" t="s">
        <v>6479</v>
      </c>
      <c r="C4704" s="224" t="s">
        <v>1255</v>
      </c>
      <c r="D4704" s="224" t="s">
        <v>2327</v>
      </c>
      <c r="E4704" s="225">
        <v>0</v>
      </c>
    </row>
    <row r="4705" spans="1:5" x14ac:dyDescent="0.25">
      <c r="A4705" s="222">
        <v>3103150080</v>
      </c>
      <c r="B4705" s="222" t="s">
        <v>2695</v>
      </c>
      <c r="C4705" s="222" t="s">
        <v>1255</v>
      </c>
      <c r="D4705" s="222" t="s">
        <v>1226</v>
      </c>
      <c r="E4705" s="223">
        <v>0</v>
      </c>
    </row>
    <row r="4706" spans="1:5" x14ac:dyDescent="0.25">
      <c r="A4706" s="224">
        <v>3103150081</v>
      </c>
      <c r="B4706" s="224" t="s">
        <v>2696</v>
      </c>
      <c r="C4706" s="224" t="s">
        <v>1255</v>
      </c>
      <c r="D4706" s="224" t="s">
        <v>1226</v>
      </c>
      <c r="E4706" s="225">
        <v>0</v>
      </c>
    </row>
    <row r="4707" spans="1:5" x14ac:dyDescent="0.25">
      <c r="A4707" s="222">
        <v>3103150082</v>
      </c>
      <c r="B4707" s="222" t="s">
        <v>6480</v>
      </c>
      <c r="C4707" s="222" t="s">
        <v>1255</v>
      </c>
      <c r="D4707" s="222" t="s">
        <v>801</v>
      </c>
      <c r="E4707" s="223">
        <v>0</v>
      </c>
    </row>
    <row r="4708" spans="1:5" x14ac:dyDescent="0.25">
      <c r="A4708" s="224">
        <v>3103150083</v>
      </c>
      <c r="B4708" s="224" t="s">
        <v>6481</v>
      </c>
      <c r="C4708" s="224" t="s">
        <v>1255</v>
      </c>
      <c r="D4708" s="224" t="s">
        <v>801</v>
      </c>
      <c r="E4708" s="225">
        <v>0</v>
      </c>
    </row>
    <row r="4709" spans="1:5" x14ac:dyDescent="0.25">
      <c r="A4709" s="222">
        <v>3103150084</v>
      </c>
      <c r="B4709" s="222" t="s">
        <v>6482</v>
      </c>
      <c r="C4709" s="222" t="s">
        <v>1255</v>
      </c>
      <c r="D4709" s="222" t="s">
        <v>801</v>
      </c>
      <c r="E4709" s="223">
        <v>0</v>
      </c>
    </row>
    <row r="4710" spans="1:5" x14ac:dyDescent="0.25">
      <c r="A4710" s="224">
        <v>3103150085</v>
      </c>
      <c r="B4710" s="224" t="s">
        <v>2697</v>
      </c>
      <c r="C4710" s="224" t="s">
        <v>1255</v>
      </c>
      <c r="D4710" s="224" t="s">
        <v>1226</v>
      </c>
      <c r="E4710" s="225">
        <v>0</v>
      </c>
    </row>
    <row r="4711" spans="1:5" x14ac:dyDescent="0.25">
      <c r="A4711" s="222">
        <v>3103150086</v>
      </c>
      <c r="B4711" s="222" t="s">
        <v>6483</v>
      </c>
      <c r="C4711" s="222" t="s">
        <v>1255</v>
      </c>
      <c r="D4711" s="222" t="s">
        <v>801</v>
      </c>
      <c r="E4711" s="223">
        <v>0</v>
      </c>
    </row>
    <row r="4712" spans="1:5" x14ac:dyDescent="0.25">
      <c r="A4712" s="224">
        <v>3103150087</v>
      </c>
      <c r="B4712" s="224" t="s">
        <v>5223</v>
      </c>
      <c r="C4712" s="224" t="s">
        <v>1255</v>
      </c>
      <c r="D4712" s="224" t="s">
        <v>2327</v>
      </c>
      <c r="E4712" s="225">
        <v>0</v>
      </c>
    </row>
    <row r="4713" spans="1:5" x14ac:dyDescent="0.25">
      <c r="A4713" s="222">
        <v>3103150088</v>
      </c>
      <c r="B4713" s="222" t="s">
        <v>6484</v>
      </c>
      <c r="C4713" s="222" t="s">
        <v>1255</v>
      </c>
      <c r="D4713" s="222" t="s">
        <v>2354</v>
      </c>
      <c r="E4713" s="223">
        <v>0</v>
      </c>
    </row>
    <row r="4714" spans="1:5" x14ac:dyDescent="0.25">
      <c r="A4714" s="224">
        <v>3103150089</v>
      </c>
      <c r="B4714" s="224" t="s">
        <v>6485</v>
      </c>
      <c r="C4714" s="224" t="s">
        <v>1255</v>
      </c>
      <c r="D4714" s="224" t="s">
        <v>2327</v>
      </c>
      <c r="E4714" s="225">
        <v>0</v>
      </c>
    </row>
    <row r="4715" spans="1:5" x14ac:dyDescent="0.25">
      <c r="A4715" s="222">
        <v>3103150090</v>
      </c>
      <c r="B4715" s="222" t="s">
        <v>5224</v>
      </c>
      <c r="C4715" s="222" t="s">
        <v>1255</v>
      </c>
      <c r="D4715" s="222" t="s">
        <v>2327</v>
      </c>
      <c r="E4715" s="223">
        <v>0</v>
      </c>
    </row>
    <row r="4716" spans="1:5" x14ac:dyDescent="0.25">
      <c r="A4716" s="224">
        <v>3103150091</v>
      </c>
      <c r="B4716" s="224" t="s">
        <v>2698</v>
      </c>
      <c r="C4716" s="224" t="s">
        <v>1255</v>
      </c>
      <c r="D4716" s="224" t="s">
        <v>800</v>
      </c>
      <c r="E4716" s="225">
        <v>0</v>
      </c>
    </row>
    <row r="4717" spans="1:5" x14ac:dyDescent="0.25">
      <c r="A4717" s="222">
        <v>3103150092</v>
      </c>
      <c r="B4717" s="222" t="s">
        <v>2699</v>
      </c>
      <c r="C4717" s="222" t="s">
        <v>1255</v>
      </c>
      <c r="D4717" s="222" t="s">
        <v>2327</v>
      </c>
      <c r="E4717" s="223">
        <v>0</v>
      </c>
    </row>
    <row r="4718" spans="1:5" x14ac:dyDescent="0.25">
      <c r="A4718" s="224">
        <v>3103150093</v>
      </c>
      <c r="B4718" s="224" t="s">
        <v>6486</v>
      </c>
      <c r="C4718" s="224" t="s">
        <v>1255</v>
      </c>
      <c r="D4718" s="224" t="s">
        <v>2354</v>
      </c>
      <c r="E4718" s="225">
        <v>0</v>
      </c>
    </row>
    <row r="4719" spans="1:5" x14ac:dyDescent="0.25">
      <c r="A4719" s="222">
        <v>3103150094</v>
      </c>
      <c r="B4719" s="222" t="s">
        <v>2700</v>
      </c>
      <c r="C4719" s="222" t="s">
        <v>1255</v>
      </c>
      <c r="D4719" s="222" t="s">
        <v>2354</v>
      </c>
      <c r="E4719" s="223">
        <v>0</v>
      </c>
    </row>
    <row r="4720" spans="1:5" x14ac:dyDescent="0.25">
      <c r="A4720" s="224">
        <v>3103150095</v>
      </c>
      <c r="B4720" s="224" t="s">
        <v>2701</v>
      </c>
      <c r="C4720" s="224" t="s">
        <v>1255</v>
      </c>
      <c r="D4720" s="224" t="s">
        <v>2336</v>
      </c>
      <c r="E4720" s="225">
        <v>0</v>
      </c>
    </row>
    <row r="4721" spans="1:5" x14ac:dyDescent="0.25">
      <c r="A4721" s="222">
        <v>3103150096</v>
      </c>
      <c r="B4721" s="222" t="s">
        <v>2702</v>
      </c>
      <c r="C4721" s="222" t="s">
        <v>1255</v>
      </c>
      <c r="D4721" s="222" t="s">
        <v>800</v>
      </c>
      <c r="E4721" s="223">
        <v>0</v>
      </c>
    </row>
    <row r="4722" spans="1:5" x14ac:dyDescent="0.25">
      <c r="A4722" s="224">
        <v>3103150097</v>
      </c>
      <c r="B4722" s="224" t="s">
        <v>2703</v>
      </c>
      <c r="C4722" s="224" t="s">
        <v>1255</v>
      </c>
      <c r="D4722" s="224" t="s">
        <v>800</v>
      </c>
      <c r="E4722" s="225">
        <v>0</v>
      </c>
    </row>
    <row r="4723" spans="1:5" x14ac:dyDescent="0.25">
      <c r="A4723" s="222">
        <v>3103150098</v>
      </c>
      <c r="B4723" s="222" t="s">
        <v>2704</v>
      </c>
      <c r="C4723" s="222" t="s">
        <v>1255</v>
      </c>
      <c r="D4723" s="222" t="s">
        <v>1226</v>
      </c>
      <c r="E4723" s="223">
        <v>0</v>
      </c>
    </row>
    <row r="4724" spans="1:5" x14ac:dyDescent="0.25">
      <c r="A4724" s="224">
        <v>3103150099</v>
      </c>
      <c r="B4724" s="224" t="s">
        <v>2705</v>
      </c>
      <c r="C4724" s="224" t="s">
        <v>1255</v>
      </c>
      <c r="D4724" s="224" t="s">
        <v>2706</v>
      </c>
      <c r="E4724" s="225">
        <v>0</v>
      </c>
    </row>
    <row r="4725" spans="1:5" x14ac:dyDescent="0.25">
      <c r="A4725" s="222">
        <v>3103150100</v>
      </c>
      <c r="B4725" s="222" t="s">
        <v>2707</v>
      </c>
      <c r="C4725" s="222" t="s">
        <v>1255</v>
      </c>
      <c r="D4725" s="222" t="s">
        <v>2327</v>
      </c>
      <c r="E4725" s="223">
        <v>0</v>
      </c>
    </row>
    <row r="4726" spans="1:5" x14ac:dyDescent="0.25">
      <c r="A4726" s="224">
        <v>3103150101</v>
      </c>
      <c r="B4726" s="224" t="s">
        <v>2708</v>
      </c>
      <c r="C4726" s="224" t="s">
        <v>1255</v>
      </c>
      <c r="D4726" s="224" t="s">
        <v>801</v>
      </c>
      <c r="E4726" s="225">
        <v>0</v>
      </c>
    </row>
    <row r="4727" spans="1:5" x14ac:dyDescent="0.25">
      <c r="A4727" s="222">
        <v>3103150102</v>
      </c>
      <c r="B4727" s="222" t="s">
        <v>2709</v>
      </c>
      <c r="C4727" s="222" t="s">
        <v>1255</v>
      </c>
      <c r="D4727" s="222" t="s">
        <v>801</v>
      </c>
      <c r="E4727" s="223">
        <v>0</v>
      </c>
    </row>
    <row r="4728" spans="1:5" x14ac:dyDescent="0.25">
      <c r="A4728" s="224">
        <v>3103150103</v>
      </c>
      <c r="B4728" s="224" t="s">
        <v>6487</v>
      </c>
      <c r="C4728" s="224" t="s">
        <v>1255</v>
      </c>
      <c r="D4728" s="224" t="s">
        <v>2327</v>
      </c>
      <c r="E4728" s="225">
        <v>0</v>
      </c>
    </row>
    <row r="4729" spans="1:5" x14ac:dyDescent="0.25">
      <c r="A4729" s="222">
        <v>3103150104</v>
      </c>
      <c r="B4729" s="222" t="s">
        <v>7227</v>
      </c>
      <c r="C4729" s="222" t="s">
        <v>1255</v>
      </c>
      <c r="D4729" s="222" t="s">
        <v>2376</v>
      </c>
      <c r="E4729" s="223">
        <v>0</v>
      </c>
    </row>
    <row r="4730" spans="1:5" x14ac:dyDescent="0.25">
      <c r="A4730" s="224">
        <v>3103150105</v>
      </c>
      <c r="B4730" s="224" t="s">
        <v>2710</v>
      </c>
      <c r="C4730" s="224" t="s">
        <v>1255</v>
      </c>
      <c r="D4730" s="224" t="s">
        <v>1226</v>
      </c>
      <c r="E4730" s="225">
        <v>0</v>
      </c>
    </row>
    <row r="4731" spans="1:5" x14ac:dyDescent="0.25">
      <c r="A4731" s="222">
        <v>3103150106</v>
      </c>
      <c r="B4731" s="222" t="s">
        <v>2711</v>
      </c>
      <c r="C4731" s="222" t="s">
        <v>1255</v>
      </c>
      <c r="D4731" s="222" t="s">
        <v>2712</v>
      </c>
      <c r="E4731" s="223">
        <v>0</v>
      </c>
    </row>
    <row r="4732" spans="1:5" x14ac:dyDescent="0.25">
      <c r="A4732" s="224">
        <v>3103150107</v>
      </c>
      <c r="B4732" s="224" t="s">
        <v>2713</v>
      </c>
      <c r="C4732" s="224" t="s">
        <v>1255</v>
      </c>
      <c r="D4732" s="224" t="s">
        <v>2712</v>
      </c>
      <c r="E4732" s="225">
        <v>0</v>
      </c>
    </row>
    <row r="4733" spans="1:5" x14ac:dyDescent="0.25">
      <c r="A4733" s="222">
        <v>3103150108</v>
      </c>
      <c r="B4733" s="222" t="s">
        <v>7712</v>
      </c>
      <c r="C4733" s="222" t="s">
        <v>1255</v>
      </c>
      <c r="D4733" s="222" t="s">
        <v>801</v>
      </c>
      <c r="E4733" s="223">
        <v>0</v>
      </c>
    </row>
    <row r="4734" spans="1:5" x14ac:dyDescent="0.25">
      <c r="A4734" s="224">
        <v>3103150109</v>
      </c>
      <c r="B4734" s="224" t="s">
        <v>2714</v>
      </c>
      <c r="C4734" s="224" t="s">
        <v>1255</v>
      </c>
      <c r="D4734" s="224" t="s">
        <v>801</v>
      </c>
      <c r="E4734" s="225">
        <v>0</v>
      </c>
    </row>
    <row r="4735" spans="1:5" x14ac:dyDescent="0.25">
      <c r="A4735" s="222">
        <v>3103150110</v>
      </c>
      <c r="B4735" s="222" t="s">
        <v>2715</v>
      </c>
      <c r="C4735" s="222" t="s">
        <v>1255</v>
      </c>
      <c r="D4735" s="222" t="s">
        <v>801</v>
      </c>
      <c r="E4735" s="223">
        <v>0</v>
      </c>
    </row>
    <row r="4736" spans="1:5" x14ac:dyDescent="0.25">
      <c r="A4736" s="224">
        <v>3103150111</v>
      </c>
      <c r="B4736" s="224" t="s">
        <v>2716</v>
      </c>
      <c r="C4736" s="224" t="s">
        <v>1255</v>
      </c>
      <c r="D4736" s="224" t="s">
        <v>801</v>
      </c>
      <c r="E4736" s="225">
        <v>0</v>
      </c>
    </row>
    <row r="4737" spans="1:5" x14ac:dyDescent="0.25">
      <c r="A4737" s="222">
        <v>3103150112</v>
      </c>
      <c r="B4737" s="222" t="s">
        <v>2717</v>
      </c>
      <c r="C4737" s="222" t="s">
        <v>1255</v>
      </c>
      <c r="D4737" s="222" t="s">
        <v>801</v>
      </c>
      <c r="E4737" s="223">
        <v>0</v>
      </c>
    </row>
    <row r="4738" spans="1:5" x14ac:dyDescent="0.25">
      <c r="A4738" s="224">
        <v>3103150113</v>
      </c>
      <c r="B4738" s="224" t="s">
        <v>2718</v>
      </c>
      <c r="C4738" s="224" t="s">
        <v>1255</v>
      </c>
      <c r="D4738" s="224" t="s">
        <v>801</v>
      </c>
      <c r="E4738" s="225">
        <v>0</v>
      </c>
    </row>
    <row r="4739" spans="1:5" x14ac:dyDescent="0.25">
      <c r="A4739" s="222">
        <v>3103150114</v>
      </c>
      <c r="B4739" s="222" t="s">
        <v>6488</v>
      </c>
      <c r="C4739" s="222" t="s">
        <v>1255</v>
      </c>
      <c r="D4739" s="222" t="s">
        <v>801</v>
      </c>
      <c r="E4739" s="223">
        <v>0</v>
      </c>
    </row>
    <row r="4740" spans="1:5" x14ac:dyDescent="0.25">
      <c r="A4740" s="224">
        <v>3103150115</v>
      </c>
      <c r="B4740" s="224" t="s">
        <v>2719</v>
      </c>
      <c r="C4740" s="224" t="s">
        <v>1255</v>
      </c>
      <c r="D4740" s="224" t="s">
        <v>801</v>
      </c>
      <c r="E4740" s="225">
        <v>0</v>
      </c>
    </row>
    <row r="4741" spans="1:5" x14ac:dyDescent="0.25">
      <c r="A4741" s="222">
        <v>3103150116</v>
      </c>
      <c r="B4741" s="222" t="s">
        <v>2720</v>
      </c>
      <c r="C4741" s="222" t="s">
        <v>1255</v>
      </c>
      <c r="D4741" s="222" t="s">
        <v>2706</v>
      </c>
      <c r="E4741" s="223">
        <v>0</v>
      </c>
    </row>
    <row r="4742" spans="1:5" x14ac:dyDescent="0.25">
      <c r="A4742" s="224">
        <v>3103150117</v>
      </c>
      <c r="B4742" s="224" t="s">
        <v>2721</v>
      </c>
      <c r="C4742" s="224" t="s">
        <v>1255</v>
      </c>
      <c r="D4742" s="224" t="s">
        <v>2327</v>
      </c>
      <c r="E4742" s="225">
        <v>0</v>
      </c>
    </row>
    <row r="4743" spans="1:5" x14ac:dyDescent="0.25">
      <c r="A4743" s="222">
        <v>3103150118</v>
      </c>
      <c r="B4743" s="222" t="s">
        <v>2722</v>
      </c>
      <c r="C4743" s="222" t="s">
        <v>1255</v>
      </c>
      <c r="D4743" s="222" t="s">
        <v>2327</v>
      </c>
      <c r="E4743" s="223">
        <v>0</v>
      </c>
    </row>
    <row r="4744" spans="1:5" x14ac:dyDescent="0.25">
      <c r="A4744" s="224">
        <v>3103150119</v>
      </c>
      <c r="B4744" s="224" t="s">
        <v>2723</v>
      </c>
      <c r="C4744" s="224" t="s">
        <v>1255</v>
      </c>
      <c r="D4744" s="224" t="s">
        <v>801</v>
      </c>
      <c r="E4744" s="225">
        <v>0</v>
      </c>
    </row>
    <row r="4745" spans="1:5" x14ac:dyDescent="0.25">
      <c r="A4745" s="222">
        <v>3103150120</v>
      </c>
      <c r="B4745" s="222" t="s">
        <v>2724</v>
      </c>
      <c r="C4745" s="222" t="s">
        <v>1255</v>
      </c>
      <c r="D4745" s="222" t="s">
        <v>801</v>
      </c>
      <c r="E4745" s="223">
        <v>0</v>
      </c>
    </row>
    <row r="4746" spans="1:5" x14ac:dyDescent="0.25">
      <c r="A4746" s="224">
        <v>3103150121</v>
      </c>
      <c r="B4746" s="224" t="s">
        <v>2725</v>
      </c>
      <c r="C4746" s="224" t="s">
        <v>1255</v>
      </c>
      <c r="D4746" s="224" t="s">
        <v>801</v>
      </c>
      <c r="E4746" s="225">
        <v>0</v>
      </c>
    </row>
    <row r="4747" spans="1:5" x14ac:dyDescent="0.25">
      <c r="A4747" s="222">
        <v>3103150122</v>
      </c>
      <c r="B4747" s="222" t="s">
        <v>2726</v>
      </c>
      <c r="C4747" s="222" t="s">
        <v>1255</v>
      </c>
      <c r="D4747" s="222" t="s">
        <v>801</v>
      </c>
      <c r="E4747" s="223">
        <v>0</v>
      </c>
    </row>
    <row r="4748" spans="1:5" x14ac:dyDescent="0.25">
      <c r="A4748" s="224">
        <v>3103150123</v>
      </c>
      <c r="B4748" s="224" t="s">
        <v>2727</v>
      </c>
      <c r="C4748" s="224" t="s">
        <v>1255</v>
      </c>
      <c r="D4748" s="224" t="s">
        <v>801</v>
      </c>
      <c r="E4748" s="225">
        <v>0</v>
      </c>
    </row>
    <row r="4749" spans="1:5" x14ac:dyDescent="0.25">
      <c r="A4749" s="222">
        <v>3103150124</v>
      </c>
      <c r="B4749" s="222" t="s">
        <v>2728</v>
      </c>
      <c r="C4749" s="222" t="s">
        <v>1255</v>
      </c>
      <c r="D4749" s="222" t="s">
        <v>801</v>
      </c>
      <c r="E4749" s="223">
        <v>0</v>
      </c>
    </row>
    <row r="4750" spans="1:5" x14ac:dyDescent="0.25">
      <c r="A4750" s="224">
        <v>3103150125</v>
      </c>
      <c r="B4750" s="224" t="s">
        <v>2729</v>
      </c>
      <c r="C4750" s="224" t="s">
        <v>1255</v>
      </c>
      <c r="D4750" s="224" t="s">
        <v>801</v>
      </c>
      <c r="E4750" s="225">
        <v>0</v>
      </c>
    </row>
    <row r="4751" spans="1:5" x14ac:dyDescent="0.25">
      <c r="A4751" s="222">
        <v>3103150126</v>
      </c>
      <c r="B4751" s="222" t="s">
        <v>7228</v>
      </c>
      <c r="C4751" s="222" t="s">
        <v>1255</v>
      </c>
      <c r="D4751" s="222" t="s">
        <v>801</v>
      </c>
      <c r="E4751" s="223">
        <v>0</v>
      </c>
    </row>
    <row r="4752" spans="1:5" x14ac:dyDescent="0.25">
      <c r="A4752" s="224">
        <v>3103150127</v>
      </c>
      <c r="B4752" s="224" t="s">
        <v>8097</v>
      </c>
      <c r="C4752" s="224" t="s">
        <v>1255</v>
      </c>
      <c r="D4752" s="224" t="s">
        <v>2327</v>
      </c>
      <c r="E4752" s="225">
        <v>0</v>
      </c>
    </row>
    <row r="4753" spans="1:5" x14ac:dyDescent="0.25">
      <c r="A4753" s="222">
        <v>3103150128</v>
      </c>
      <c r="B4753" s="222" t="s">
        <v>6489</v>
      </c>
      <c r="C4753" s="222" t="s">
        <v>1255</v>
      </c>
      <c r="D4753" s="222" t="s">
        <v>2327</v>
      </c>
      <c r="E4753" s="223">
        <v>0</v>
      </c>
    </row>
    <row r="4754" spans="1:5" x14ac:dyDescent="0.25">
      <c r="A4754" s="224">
        <v>3103150129</v>
      </c>
      <c r="B4754" s="224" t="s">
        <v>6490</v>
      </c>
      <c r="C4754" s="224" t="s">
        <v>1255</v>
      </c>
      <c r="D4754" s="224" t="s">
        <v>801</v>
      </c>
      <c r="E4754" s="225">
        <v>0</v>
      </c>
    </row>
    <row r="4755" spans="1:5" x14ac:dyDescent="0.25">
      <c r="A4755" s="222">
        <v>3103150130</v>
      </c>
      <c r="B4755" s="222" t="s">
        <v>6491</v>
      </c>
      <c r="C4755" s="222" t="s">
        <v>1255</v>
      </c>
      <c r="D4755" s="222" t="s">
        <v>801</v>
      </c>
      <c r="E4755" s="223">
        <v>0</v>
      </c>
    </row>
    <row r="4756" spans="1:5" x14ac:dyDescent="0.25">
      <c r="A4756" s="224">
        <v>3103150131</v>
      </c>
      <c r="B4756" s="224" t="s">
        <v>2730</v>
      </c>
      <c r="C4756" s="224" t="s">
        <v>1255</v>
      </c>
      <c r="D4756" s="224" t="s">
        <v>2354</v>
      </c>
      <c r="E4756" s="225">
        <v>0</v>
      </c>
    </row>
    <row r="4757" spans="1:5" x14ac:dyDescent="0.25">
      <c r="A4757" s="222">
        <v>3103150132</v>
      </c>
      <c r="B4757" s="222" t="s">
        <v>2731</v>
      </c>
      <c r="C4757" s="222" t="s">
        <v>1255</v>
      </c>
      <c r="D4757" s="222" t="s">
        <v>2354</v>
      </c>
      <c r="E4757" s="223">
        <v>0</v>
      </c>
    </row>
    <row r="4758" spans="1:5" x14ac:dyDescent="0.25">
      <c r="A4758" s="224">
        <v>3103150133</v>
      </c>
      <c r="B4758" s="224" t="s">
        <v>2732</v>
      </c>
      <c r="C4758" s="224" t="s">
        <v>1255</v>
      </c>
      <c r="D4758" s="224" t="s">
        <v>2354</v>
      </c>
      <c r="E4758" s="225">
        <v>0</v>
      </c>
    </row>
    <row r="4759" spans="1:5" x14ac:dyDescent="0.25">
      <c r="A4759" s="222">
        <v>3103150134</v>
      </c>
      <c r="B4759" s="222" t="s">
        <v>2733</v>
      </c>
      <c r="C4759" s="222" t="s">
        <v>1255</v>
      </c>
      <c r="D4759" s="222" t="s">
        <v>801</v>
      </c>
      <c r="E4759" s="223">
        <v>0</v>
      </c>
    </row>
    <row r="4760" spans="1:5" x14ac:dyDescent="0.25">
      <c r="A4760" s="224">
        <v>3103150135</v>
      </c>
      <c r="B4760" s="224" t="s">
        <v>2734</v>
      </c>
      <c r="C4760" s="224" t="s">
        <v>1255</v>
      </c>
      <c r="D4760" s="224" t="s">
        <v>801</v>
      </c>
      <c r="E4760" s="225">
        <v>0</v>
      </c>
    </row>
    <row r="4761" spans="1:5" x14ac:dyDescent="0.25">
      <c r="A4761" s="222">
        <v>3103150136</v>
      </c>
      <c r="B4761" s="222" t="s">
        <v>2735</v>
      </c>
      <c r="C4761" s="222" t="s">
        <v>1255</v>
      </c>
      <c r="D4761" s="222" t="s">
        <v>801</v>
      </c>
      <c r="E4761" s="223">
        <v>0</v>
      </c>
    </row>
    <row r="4762" spans="1:5" x14ac:dyDescent="0.25">
      <c r="A4762" s="224">
        <v>3103150137</v>
      </c>
      <c r="B4762" s="224" t="s">
        <v>3812</v>
      </c>
      <c r="C4762" s="224" t="s">
        <v>1255</v>
      </c>
      <c r="D4762" s="224" t="s">
        <v>1226</v>
      </c>
      <c r="E4762" s="225">
        <v>0</v>
      </c>
    </row>
    <row r="4763" spans="1:5" x14ac:dyDescent="0.25">
      <c r="A4763" s="222">
        <v>3103150138</v>
      </c>
      <c r="B4763" s="222" t="s">
        <v>2736</v>
      </c>
      <c r="C4763" s="222" t="s">
        <v>1255</v>
      </c>
      <c r="D4763" s="222" t="s">
        <v>801</v>
      </c>
      <c r="E4763" s="223">
        <v>0</v>
      </c>
    </row>
    <row r="4764" spans="1:5" x14ac:dyDescent="0.25">
      <c r="A4764" s="224">
        <v>3103150139</v>
      </c>
      <c r="B4764" s="224" t="s">
        <v>2737</v>
      </c>
      <c r="C4764" s="224" t="s">
        <v>1255</v>
      </c>
      <c r="D4764" s="224" t="s">
        <v>800</v>
      </c>
      <c r="E4764" s="225">
        <v>0</v>
      </c>
    </row>
    <row r="4765" spans="1:5" x14ac:dyDescent="0.25">
      <c r="A4765" s="222">
        <v>3103150140</v>
      </c>
      <c r="B4765" s="222" t="s">
        <v>2738</v>
      </c>
      <c r="C4765" s="222" t="s">
        <v>1255</v>
      </c>
      <c r="D4765" s="222" t="s">
        <v>800</v>
      </c>
      <c r="E4765" s="223">
        <v>0</v>
      </c>
    </row>
    <row r="4766" spans="1:5" x14ac:dyDescent="0.25">
      <c r="A4766" s="224">
        <v>3103150141</v>
      </c>
      <c r="B4766" s="224" t="s">
        <v>2739</v>
      </c>
      <c r="C4766" s="224" t="s">
        <v>1255</v>
      </c>
      <c r="D4766" s="224" t="s">
        <v>801</v>
      </c>
      <c r="E4766" s="225">
        <v>0</v>
      </c>
    </row>
    <row r="4767" spans="1:5" x14ac:dyDescent="0.25">
      <c r="A4767" s="222">
        <v>3103150142</v>
      </c>
      <c r="B4767" s="222" t="s">
        <v>5225</v>
      </c>
      <c r="C4767" s="222" t="s">
        <v>1255</v>
      </c>
      <c r="D4767" s="222" t="s">
        <v>1226</v>
      </c>
      <c r="E4767" s="223">
        <v>0</v>
      </c>
    </row>
    <row r="4768" spans="1:5" x14ac:dyDescent="0.25">
      <c r="A4768" s="224">
        <v>3103150143</v>
      </c>
      <c r="B4768" s="224" t="s">
        <v>2740</v>
      </c>
      <c r="C4768" s="224" t="s">
        <v>1255</v>
      </c>
      <c r="D4768" s="224" t="s">
        <v>801</v>
      </c>
      <c r="E4768" s="225">
        <v>0</v>
      </c>
    </row>
    <row r="4769" spans="1:5" x14ac:dyDescent="0.25">
      <c r="A4769" s="222">
        <v>3103150144</v>
      </c>
      <c r="B4769" s="222" t="s">
        <v>2741</v>
      </c>
      <c r="C4769" s="222" t="s">
        <v>1255</v>
      </c>
      <c r="D4769" s="222" t="s">
        <v>801</v>
      </c>
      <c r="E4769" s="223">
        <v>0</v>
      </c>
    </row>
    <row r="4770" spans="1:5" x14ac:dyDescent="0.25">
      <c r="A4770" s="224">
        <v>3103150145</v>
      </c>
      <c r="B4770" s="224" t="s">
        <v>2742</v>
      </c>
      <c r="C4770" s="224" t="s">
        <v>1255</v>
      </c>
      <c r="D4770" s="224" t="s">
        <v>801</v>
      </c>
      <c r="E4770" s="225">
        <v>0</v>
      </c>
    </row>
    <row r="4771" spans="1:5" x14ac:dyDescent="0.25">
      <c r="A4771" s="222">
        <v>3103150146</v>
      </c>
      <c r="B4771" s="222" t="s">
        <v>5226</v>
      </c>
      <c r="C4771" s="222" t="s">
        <v>1255</v>
      </c>
      <c r="D4771" s="222" t="s">
        <v>2327</v>
      </c>
      <c r="E4771" s="223">
        <v>0</v>
      </c>
    </row>
    <row r="4772" spans="1:5" x14ac:dyDescent="0.25">
      <c r="A4772" s="224">
        <v>3103150147</v>
      </c>
      <c r="B4772" s="224" t="s">
        <v>6492</v>
      </c>
      <c r="C4772" s="224" t="s">
        <v>1255</v>
      </c>
      <c r="D4772" s="224" t="s">
        <v>2327</v>
      </c>
      <c r="E4772" s="225">
        <v>0</v>
      </c>
    </row>
    <row r="4773" spans="1:5" x14ac:dyDescent="0.25">
      <c r="A4773" s="222">
        <v>3103150148</v>
      </c>
      <c r="B4773" s="222" t="s">
        <v>2743</v>
      </c>
      <c r="C4773" s="222" t="s">
        <v>1255</v>
      </c>
      <c r="D4773" s="222" t="s">
        <v>2327</v>
      </c>
      <c r="E4773" s="223">
        <v>0</v>
      </c>
    </row>
    <row r="4774" spans="1:5" x14ac:dyDescent="0.25">
      <c r="A4774" s="224">
        <v>3103150149</v>
      </c>
      <c r="B4774" s="224" t="s">
        <v>2744</v>
      </c>
      <c r="C4774" s="224" t="s">
        <v>1255</v>
      </c>
      <c r="D4774" s="224" t="s">
        <v>2327</v>
      </c>
      <c r="E4774" s="225">
        <v>0</v>
      </c>
    </row>
    <row r="4775" spans="1:5" x14ac:dyDescent="0.25">
      <c r="A4775" s="222">
        <v>3103150150</v>
      </c>
      <c r="B4775" s="222" t="s">
        <v>2745</v>
      </c>
      <c r="C4775" s="222" t="s">
        <v>1255</v>
      </c>
      <c r="D4775" s="222" t="s">
        <v>2327</v>
      </c>
      <c r="E4775" s="223">
        <v>0</v>
      </c>
    </row>
    <row r="4776" spans="1:5" x14ac:dyDescent="0.25">
      <c r="A4776" s="224">
        <v>3103150151</v>
      </c>
      <c r="B4776" s="224" t="s">
        <v>4318</v>
      </c>
      <c r="C4776" s="224" t="s">
        <v>1255</v>
      </c>
      <c r="D4776" s="224" t="s">
        <v>801</v>
      </c>
      <c r="E4776" s="225">
        <v>0</v>
      </c>
    </row>
    <row r="4777" spans="1:5" x14ac:dyDescent="0.25">
      <c r="A4777" s="222">
        <v>3103150152</v>
      </c>
      <c r="B4777" s="222" t="s">
        <v>5227</v>
      </c>
      <c r="C4777" s="222" t="s">
        <v>1255</v>
      </c>
      <c r="D4777" s="222" t="s">
        <v>2327</v>
      </c>
      <c r="E4777" s="223">
        <v>0</v>
      </c>
    </row>
    <row r="4778" spans="1:5" x14ac:dyDescent="0.25">
      <c r="A4778" s="224">
        <v>3103150153</v>
      </c>
      <c r="B4778" s="224" t="s">
        <v>2746</v>
      </c>
      <c r="C4778" s="224" t="s">
        <v>1255</v>
      </c>
      <c r="D4778" s="224" t="s">
        <v>2327</v>
      </c>
      <c r="E4778" s="225">
        <v>0</v>
      </c>
    </row>
    <row r="4779" spans="1:5" x14ac:dyDescent="0.25">
      <c r="A4779" s="222">
        <v>3103150154</v>
      </c>
      <c r="B4779" s="222" t="s">
        <v>6493</v>
      </c>
      <c r="C4779" s="222" t="s">
        <v>1255</v>
      </c>
      <c r="D4779" s="222" t="s">
        <v>2327</v>
      </c>
      <c r="E4779" s="223">
        <v>0</v>
      </c>
    </row>
    <row r="4780" spans="1:5" x14ac:dyDescent="0.25">
      <c r="A4780" s="224">
        <v>3103150155</v>
      </c>
      <c r="B4780" s="224" t="s">
        <v>8191</v>
      </c>
      <c r="C4780" s="224" t="s">
        <v>1255</v>
      </c>
      <c r="D4780" s="224" t="s">
        <v>2327</v>
      </c>
      <c r="E4780" s="225">
        <v>0</v>
      </c>
    </row>
    <row r="4781" spans="1:5" x14ac:dyDescent="0.25">
      <c r="A4781" s="222">
        <v>3103150156</v>
      </c>
      <c r="B4781" s="222" t="s">
        <v>2747</v>
      </c>
      <c r="C4781" s="222" t="s">
        <v>1255</v>
      </c>
      <c r="D4781" s="222" t="s">
        <v>2327</v>
      </c>
      <c r="E4781" s="223">
        <v>0</v>
      </c>
    </row>
    <row r="4782" spans="1:5" x14ac:dyDescent="0.25">
      <c r="A4782" s="224">
        <v>3103150157</v>
      </c>
      <c r="B4782" s="224" t="s">
        <v>2748</v>
      </c>
      <c r="C4782" s="224" t="s">
        <v>1255</v>
      </c>
      <c r="D4782" s="224" t="s">
        <v>801</v>
      </c>
      <c r="E4782" s="225">
        <v>0</v>
      </c>
    </row>
    <row r="4783" spans="1:5" x14ac:dyDescent="0.25">
      <c r="A4783" s="222">
        <v>3103150158</v>
      </c>
      <c r="B4783" s="222" t="s">
        <v>2749</v>
      </c>
      <c r="C4783" s="222" t="s">
        <v>1255</v>
      </c>
      <c r="D4783" s="222" t="s">
        <v>801</v>
      </c>
      <c r="E4783" s="223">
        <v>0</v>
      </c>
    </row>
    <row r="4784" spans="1:5" x14ac:dyDescent="0.25">
      <c r="A4784" s="224">
        <v>3103150159</v>
      </c>
      <c r="B4784" s="224" t="s">
        <v>3813</v>
      </c>
      <c r="C4784" s="224" t="s">
        <v>1255</v>
      </c>
      <c r="D4784" s="224" t="s">
        <v>801</v>
      </c>
      <c r="E4784" s="225">
        <v>0</v>
      </c>
    </row>
    <row r="4785" spans="1:5" x14ac:dyDescent="0.25">
      <c r="A4785" s="222">
        <v>3103150160</v>
      </c>
      <c r="B4785" s="222" t="s">
        <v>2750</v>
      </c>
      <c r="C4785" s="222" t="s">
        <v>1255</v>
      </c>
      <c r="D4785" s="222" t="s">
        <v>801</v>
      </c>
      <c r="E4785" s="223">
        <v>0</v>
      </c>
    </row>
    <row r="4786" spans="1:5" x14ac:dyDescent="0.25">
      <c r="A4786" s="224">
        <v>3103150161</v>
      </c>
      <c r="B4786" s="224" t="s">
        <v>2751</v>
      </c>
      <c r="C4786" s="224" t="s">
        <v>1255</v>
      </c>
      <c r="D4786" s="224" t="s">
        <v>2327</v>
      </c>
      <c r="E4786" s="225">
        <v>0</v>
      </c>
    </row>
    <row r="4787" spans="1:5" x14ac:dyDescent="0.25">
      <c r="A4787" s="222">
        <v>3103150162</v>
      </c>
      <c r="B4787" s="222" t="s">
        <v>2752</v>
      </c>
      <c r="C4787" s="222" t="s">
        <v>1255</v>
      </c>
      <c r="D4787" s="222" t="s">
        <v>2327</v>
      </c>
      <c r="E4787" s="223">
        <v>0</v>
      </c>
    </row>
    <row r="4788" spans="1:5" x14ac:dyDescent="0.25">
      <c r="A4788" s="224">
        <v>3103150163</v>
      </c>
      <c r="B4788" s="224" t="s">
        <v>2753</v>
      </c>
      <c r="C4788" s="224" t="s">
        <v>1255</v>
      </c>
      <c r="D4788" s="224" t="s">
        <v>1226</v>
      </c>
      <c r="E4788" s="225">
        <v>0</v>
      </c>
    </row>
    <row r="4789" spans="1:5" x14ac:dyDescent="0.25">
      <c r="A4789" s="222">
        <v>3103150164</v>
      </c>
      <c r="B4789" s="222" t="s">
        <v>3027</v>
      </c>
      <c r="C4789" s="222" t="s">
        <v>1255</v>
      </c>
      <c r="D4789" s="222" t="s">
        <v>801</v>
      </c>
      <c r="E4789" s="223">
        <v>0</v>
      </c>
    </row>
    <row r="4790" spans="1:5" x14ac:dyDescent="0.25">
      <c r="A4790" s="224">
        <v>3103150165</v>
      </c>
      <c r="B4790" s="224" t="s">
        <v>6494</v>
      </c>
      <c r="C4790" s="224" t="s">
        <v>1255</v>
      </c>
      <c r="D4790" s="224" t="s">
        <v>2327</v>
      </c>
      <c r="E4790" s="225">
        <v>0</v>
      </c>
    </row>
    <row r="4791" spans="1:5" x14ac:dyDescent="0.25">
      <c r="A4791" s="222">
        <v>3103150166</v>
      </c>
      <c r="B4791" s="222" t="s">
        <v>2754</v>
      </c>
      <c r="C4791" s="222" t="s">
        <v>1255</v>
      </c>
      <c r="D4791" s="222" t="s">
        <v>800</v>
      </c>
      <c r="E4791" s="223">
        <v>0</v>
      </c>
    </row>
    <row r="4792" spans="1:5" x14ac:dyDescent="0.25">
      <c r="A4792" s="224">
        <v>3103150167</v>
      </c>
      <c r="B4792" s="224" t="s">
        <v>6495</v>
      </c>
      <c r="C4792" s="224" t="s">
        <v>1255</v>
      </c>
      <c r="D4792" s="224" t="s">
        <v>2327</v>
      </c>
      <c r="E4792" s="225">
        <v>0</v>
      </c>
    </row>
    <row r="4793" spans="1:5" x14ac:dyDescent="0.25">
      <c r="A4793" s="222">
        <v>3103150168</v>
      </c>
      <c r="B4793" s="222" t="s">
        <v>8192</v>
      </c>
      <c r="C4793" s="222" t="s">
        <v>1255</v>
      </c>
      <c r="D4793" s="222" t="s">
        <v>801</v>
      </c>
      <c r="E4793" s="223">
        <v>0</v>
      </c>
    </row>
    <row r="4794" spans="1:5" x14ac:dyDescent="0.25">
      <c r="A4794" s="224">
        <v>3103150169</v>
      </c>
      <c r="B4794" s="224" t="s">
        <v>2755</v>
      </c>
      <c r="C4794" s="224" t="s">
        <v>1255</v>
      </c>
      <c r="D4794" s="224" t="s">
        <v>2327</v>
      </c>
      <c r="E4794" s="225">
        <v>0</v>
      </c>
    </row>
    <row r="4795" spans="1:5" x14ac:dyDescent="0.25">
      <c r="A4795" s="222">
        <v>3103150170</v>
      </c>
      <c r="B4795" s="222" t="s">
        <v>3481</v>
      </c>
      <c r="C4795" s="222" t="s">
        <v>1255</v>
      </c>
      <c r="D4795" s="222" t="s">
        <v>801</v>
      </c>
      <c r="E4795" s="223">
        <v>0</v>
      </c>
    </row>
    <row r="4796" spans="1:5" x14ac:dyDescent="0.25">
      <c r="A4796" s="224">
        <v>3103150171</v>
      </c>
      <c r="B4796" s="224" t="s">
        <v>3482</v>
      </c>
      <c r="C4796" s="224" t="s">
        <v>1255</v>
      </c>
      <c r="D4796" s="224" t="s">
        <v>801</v>
      </c>
      <c r="E4796" s="225">
        <v>0</v>
      </c>
    </row>
    <row r="4797" spans="1:5" x14ac:dyDescent="0.25">
      <c r="A4797" s="222">
        <v>3103150172</v>
      </c>
      <c r="B4797" s="222" t="s">
        <v>12675</v>
      </c>
      <c r="C4797" s="222" t="s">
        <v>1255</v>
      </c>
      <c r="D4797" s="222" t="s">
        <v>801</v>
      </c>
      <c r="E4797" s="223">
        <v>0</v>
      </c>
    </row>
    <row r="4798" spans="1:5" x14ac:dyDescent="0.25">
      <c r="A4798" s="224">
        <v>3103150173</v>
      </c>
      <c r="B4798" s="224" t="s">
        <v>6496</v>
      </c>
      <c r="C4798" s="224" t="s">
        <v>1255</v>
      </c>
      <c r="D4798" s="224" t="s">
        <v>801</v>
      </c>
      <c r="E4798" s="225">
        <v>0</v>
      </c>
    </row>
    <row r="4799" spans="1:5" x14ac:dyDescent="0.25">
      <c r="A4799" s="222">
        <v>3103150174</v>
      </c>
      <c r="B4799" s="222" t="s">
        <v>3814</v>
      </c>
      <c r="C4799" s="222" t="s">
        <v>1255</v>
      </c>
      <c r="D4799" s="222" t="s">
        <v>801</v>
      </c>
      <c r="E4799" s="223">
        <v>0</v>
      </c>
    </row>
    <row r="4800" spans="1:5" x14ac:dyDescent="0.25">
      <c r="A4800" s="224">
        <v>3103150175</v>
      </c>
      <c r="B4800" s="224" t="s">
        <v>8193</v>
      </c>
      <c r="C4800" s="224" t="s">
        <v>1255</v>
      </c>
      <c r="D4800" s="224" t="s">
        <v>2327</v>
      </c>
      <c r="E4800" s="225">
        <v>0</v>
      </c>
    </row>
    <row r="4801" spans="1:5" x14ac:dyDescent="0.25">
      <c r="A4801" s="222">
        <v>3103150176</v>
      </c>
      <c r="B4801" s="222" t="s">
        <v>9860</v>
      </c>
      <c r="C4801" s="222" t="s">
        <v>1255</v>
      </c>
      <c r="D4801" s="222" t="s">
        <v>2327</v>
      </c>
      <c r="E4801" s="223">
        <v>0</v>
      </c>
    </row>
    <row r="4802" spans="1:5" x14ac:dyDescent="0.25">
      <c r="A4802" s="224">
        <v>3103150177</v>
      </c>
      <c r="B4802" s="224" t="s">
        <v>9861</v>
      </c>
      <c r="C4802" s="224" t="s">
        <v>1255</v>
      </c>
      <c r="D4802" s="224" t="s">
        <v>2327</v>
      </c>
      <c r="E4802" s="225">
        <v>0</v>
      </c>
    </row>
    <row r="4803" spans="1:5" x14ac:dyDescent="0.25">
      <c r="A4803" s="222">
        <v>3103150178</v>
      </c>
      <c r="B4803" s="222" t="s">
        <v>6497</v>
      </c>
      <c r="C4803" s="222" t="s">
        <v>1255</v>
      </c>
      <c r="D4803" s="222" t="s">
        <v>2327</v>
      </c>
      <c r="E4803" s="223">
        <v>0</v>
      </c>
    </row>
    <row r="4804" spans="1:5" x14ac:dyDescent="0.25">
      <c r="A4804" s="224">
        <v>3103150179</v>
      </c>
      <c r="B4804" s="224" t="s">
        <v>6498</v>
      </c>
      <c r="C4804" s="224" t="s">
        <v>1255</v>
      </c>
      <c r="D4804" s="224" t="s">
        <v>2327</v>
      </c>
      <c r="E4804" s="225">
        <v>0</v>
      </c>
    </row>
    <row r="4805" spans="1:5" x14ac:dyDescent="0.25">
      <c r="A4805" s="222">
        <v>3103150180</v>
      </c>
      <c r="B4805" s="222" t="s">
        <v>5228</v>
      </c>
      <c r="C4805" s="222" t="s">
        <v>1255</v>
      </c>
      <c r="D4805" s="222" t="s">
        <v>800</v>
      </c>
      <c r="E4805" s="223">
        <v>0</v>
      </c>
    </row>
    <row r="4806" spans="1:5" x14ac:dyDescent="0.25">
      <c r="A4806" s="224">
        <v>3103150181</v>
      </c>
      <c r="B4806" s="224" t="s">
        <v>3815</v>
      </c>
      <c r="C4806" s="224" t="s">
        <v>1255</v>
      </c>
      <c r="D4806" s="224" t="s">
        <v>801</v>
      </c>
      <c r="E4806" s="225">
        <v>0</v>
      </c>
    </row>
    <row r="4807" spans="1:5" x14ac:dyDescent="0.25">
      <c r="A4807" s="222">
        <v>3103150182</v>
      </c>
      <c r="B4807" s="222" t="s">
        <v>3816</v>
      </c>
      <c r="C4807" s="222" t="s">
        <v>1255</v>
      </c>
      <c r="D4807" s="222" t="s">
        <v>801</v>
      </c>
      <c r="E4807" s="223">
        <v>0</v>
      </c>
    </row>
    <row r="4808" spans="1:5" x14ac:dyDescent="0.25">
      <c r="A4808" s="224">
        <v>3103150183</v>
      </c>
      <c r="B4808" s="224" t="s">
        <v>3817</v>
      </c>
      <c r="C4808" s="224" t="s">
        <v>1255</v>
      </c>
      <c r="D4808" s="224" t="s">
        <v>800</v>
      </c>
      <c r="E4808" s="225">
        <v>0</v>
      </c>
    </row>
    <row r="4809" spans="1:5" x14ac:dyDescent="0.25">
      <c r="A4809" s="222">
        <v>3103150184</v>
      </c>
      <c r="B4809" s="222" t="s">
        <v>3818</v>
      </c>
      <c r="C4809" s="222" t="s">
        <v>1255</v>
      </c>
      <c r="D4809" s="222" t="s">
        <v>2706</v>
      </c>
      <c r="E4809" s="223">
        <v>0</v>
      </c>
    </row>
    <row r="4810" spans="1:5" x14ac:dyDescent="0.25">
      <c r="A4810" s="224">
        <v>3103150185</v>
      </c>
      <c r="B4810" s="224" t="s">
        <v>3819</v>
      </c>
      <c r="C4810" s="224" t="s">
        <v>1255</v>
      </c>
      <c r="D4810" s="224" t="s">
        <v>801</v>
      </c>
      <c r="E4810" s="225">
        <v>0</v>
      </c>
    </row>
    <row r="4811" spans="1:5" x14ac:dyDescent="0.25">
      <c r="A4811" s="222">
        <v>3103150186</v>
      </c>
      <c r="B4811" s="222" t="s">
        <v>3820</v>
      </c>
      <c r="C4811" s="222" t="s">
        <v>1255</v>
      </c>
      <c r="D4811" s="222" t="s">
        <v>2327</v>
      </c>
      <c r="E4811" s="223">
        <v>0</v>
      </c>
    </row>
    <row r="4812" spans="1:5" x14ac:dyDescent="0.25">
      <c r="A4812" s="224">
        <v>3103150187</v>
      </c>
      <c r="B4812" s="224" t="s">
        <v>5229</v>
      </c>
      <c r="C4812" s="224" t="s">
        <v>1255</v>
      </c>
      <c r="D4812" s="224" t="s">
        <v>801</v>
      </c>
      <c r="E4812" s="225">
        <v>0</v>
      </c>
    </row>
    <row r="4813" spans="1:5" x14ac:dyDescent="0.25">
      <c r="A4813" s="222">
        <v>3103150188</v>
      </c>
      <c r="B4813" s="222" t="s">
        <v>3821</v>
      </c>
      <c r="C4813" s="222" t="s">
        <v>1255</v>
      </c>
      <c r="D4813" s="222" t="s">
        <v>801</v>
      </c>
      <c r="E4813" s="223">
        <v>0</v>
      </c>
    </row>
    <row r="4814" spans="1:5" x14ac:dyDescent="0.25">
      <c r="A4814" s="224">
        <v>3103150189</v>
      </c>
      <c r="B4814" s="224" t="s">
        <v>3822</v>
      </c>
      <c r="C4814" s="224" t="s">
        <v>1255</v>
      </c>
      <c r="D4814" s="224" t="s">
        <v>801</v>
      </c>
      <c r="E4814" s="225">
        <v>0</v>
      </c>
    </row>
    <row r="4815" spans="1:5" x14ac:dyDescent="0.25">
      <c r="A4815" s="222">
        <v>3103150190</v>
      </c>
      <c r="B4815" s="222" t="s">
        <v>3823</v>
      </c>
      <c r="C4815" s="222" t="s">
        <v>1255</v>
      </c>
      <c r="D4815" s="222" t="s">
        <v>2327</v>
      </c>
      <c r="E4815" s="223">
        <v>0</v>
      </c>
    </row>
    <row r="4816" spans="1:5" x14ac:dyDescent="0.25">
      <c r="A4816" s="224">
        <v>3103150191</v>
      </c>
      <c r="B4816" s="224" t="s">
        <v>3824</v>
      </c>
      <c r="C4816" s="224" t="s">
        <v>1255</v>
      </c>
      <c r="D4816" s="224" t="s">
        <v>2327</v>
      </c>
      <c r="E4816" s="225">
        <v>0</v>
      </c>
    </row>
    <row r="4817" spans="1:5" x14ac:dyDescent="0.25">
      <c r="A4817" s="222">
        <v>3103150192</v>
      </c>
      <c r="B4817" s="222" t="s">
        <v>8194</v>
      </c>
      <c r="C4817" s="222" t="s">
        <v>1255</v>
      </c>
      <c r="D4817" s="222" t="s">
        <v>2327</v>
      </c>
      <c r="E4817" s="223">
        <v>0</v>
      </c>
    </row>
    <row r="4818" spans="1:5" x14ac:dyDescent="0.25">
      <c r="A4818" s="224">
        <v>3103150193</v>
      </c>
      <c r="B4818" s="224" t="s">
        <v>3825</v>
      </c>
      <c r="C4818" s="224" t="s">
        <v>1255</v>
      </c>
      <c r="D4818" s="224" t="s">
        <v>2327</v>
      </c>
      <c r="E4818" s="225">
        <v>0</v>
      </c>
    </row>
    <row r="4819" spans="1:5" x14ac:dyDescent="0.25">
      <c r="A4819" s="222">
        <v>3103150194</v>
      </c>
      <c r="B4819" s="222" t="s">
        <v>3826</v>
      </c>
      <c r="C4819" s="222" t="s">
        <v>1255</v>
      </c>
      <c r="D4819" s="222" t="s">
        <v>2327</v>
      </c>
      <c r="E4819" s="223">
        <v>0</v>
      </c>
    </row>
    <row r="4820" spans="1:5" x14ac:dyDescent="0.25">
      <c r="A4820" s="224">
        <v>3103150195</v>
      </c>
      <c r="B4820" s="224" t="s">
        <v>7713</v>
      </c>
      <c r="C4820" s="224" t="s">
        <v>1255</v>
      </c>
      <c r="D4820" s="224" t="s">
        <v>2327</v>
      </c>
      <c r="E4820" s="225">
        <v>0</v>
      </c>
    </row>
    <row r="4821" spans="1:5" x14ac:dyDescent="0.25">
      <c r="A4821" s="222">
        <v>3103150196</v>
      </c>
      <c r="B4821" s="222" t="s">
        <v>3827</v>
      </c>
      <c r="C4821" s="222" t="s">
        <v>1255</v>
      </c>
      <c r="D4821" s="222" t="s">
        <v>2327</v>
      </c>
      <c r="E4821" s="223">
        <v>0</v>
      </c>
    </row>
    <row r="4822" spans="1:5" x14ac:dyDescent="0.25">
      <c r="A4822" s="224">
        <v>3103150197</v>
      </c>
      <c r="B4822" s="224" t="s">
        <v>3828</v>
      </c>
      <c r="C4822" s="224" t="s">
        <v>1255</v>
      </c>
      <c r="D4822" s="224" t="s">
        <v>2327</v>
      </c>
      <c r="E4822" s="225">
        <v>0</v>
      </c>
    </row>
    <row r="4823" spans="1:5" x14ac:dyDescent="0.25">
      <c r="A4823" s="222">
        <v>3103150198</v>
      </c>
      <c r="B4823" s="222" t="s">
        <v>3829</v>
      </c>
      <c r="C4823" s="222" t="s">
        <v>1255</v>
      </c>
      <c r="D4823" s="222" t="s">
        <v>2327</v>
      </c>
      <c r="E4823" s="223">
        <v>0</v>
      </c>
    </row>
    <row r="4824" spans="1:5" x14ac:dyDescent="0.25">
      <c r="A4824" s="224">
        <v>3103150199</v>
      </c>
      <c r="B4824" s="224" t="s">
        <v>3830</v>
      </c>
      <c r="C4824" s="224" t="s">
        <v>1255</v>
      </c>
      <c r="D4824" s="224" t="s">
        <v>2327</v>
      </c>
      <c r="E4824" s="225">
        <v>0</v>
      </c>
    </row>
    <row r="4825" spans="1:5" x14ac:dyDescent="0.25">
      <c r="A4825" s="222">
        <v>3103150200</v>
      </c>
      <c r="B4825" s="222" t="s">
        <v>10383</v>
      </c>
      <c r="C4825" s="222" t="s">
        <v>1255</v>
      </c>
      <c r="D4825" s="222" t="s">
        <v>2327</v>
      </c>
      <c r="E4825" s="223">
        <v>0</v>
      </c>
    </row>
    <row r="4826" spans="1:5" x14ac:dyDescent="0.25">
      <c r="A4826" s="224">
        <v>3103150201</v>
      </c>
      <c r="B4826" s="224" t="s">
        <v>5806</v>
      </c>
      <c r="C4826" s="224" t="s">
        <v>1255</v>
      </c>
      <c r="D4826" s="224" t="s">
        <v>2327</v>
      </c>
      <c r="E4826" s="225">
        <v>0</v>
      </c>
    </row>
    <row r="4827" spans="1:5" x14ac:dyDescent="0.25">
      <c r="A4827" s="222">
        <v>3103150202</v>
      </c>
      <c r="B4827" s="222" t="s">
        <v>5807</v>
      </c>
      <c r="C4827" s="222" t="s">
        <v>1255</v>
      </c>
      <c r="D4827" s="222" t="s">
        <v>2327</v>
      </c>
      <c r="E4827" s="223">
        <v>0</v>
      </c>
    </row>
    <row r="4828" spans="1:5" x14ac:dyDescent="0.25">
      <c r="A4828" s="224">
        <v>3103150203</v>
      </c>
      <c r="B4828" s="224" t="s">
        <v>5808</v>
      </c>
      <c r="C4828" s="224" t="s">
        <v>1255</v>
      </c>
      <c r="D4828" s="224" t="s">
        <v>2327</v>
      </c>
      <c r="E4828" s="225">
        <v>0</v>
      </c>
    </row>
    <row r="4829" spans="1:5" x14ac:dyDescent="0.25">
      <c r="A4829" s="222">
        <v>3103150204</v>
      </c>
      <c r="B4829" s="222" t="s">
        <v>5486</v>
      </c>
      <c r="C4829" s="222" t="s">
        <v>1255</v>
      </c>
      <c r="D4829" s="222" t="s">
        <v>2327</v>
      </c>
      <c r="E4829" s="223">
        <v>0</v>
      </c>
    </row>
    <row r="4830" spans="1:5" x14ac:dyDescent="0.25">
      <c r="A4830" s="224">
        <v>3103150205</v>
      </c>
      <c r="B4830" s="224" t="s">
        <v>3831</v>
      </c>
      <c r="C4830" s="224" t="s">
        <v>1255</v>
      </c>
      <c r="D4830" s="224" t="s">
        <v>801</v>
      </c>
      <c r="E4830" s="225">
        <v>0</v>
      </c>
    </row>
    <row r="4831" spans="1:5" x14ac:dyDescent="0.25">
      <c r="A4831" s="222">
        <v>3103150206</v>
      </c>
      <c r="B4831" s="222" t="s">
        <v>3832</v>
      </c>
      <c r="C4831" s="222" t="s">
        <v>1255</v>
      </c>
      <c r="D4831" s="222" t="s">
        <v>800</v>
      </c>
      <c r="E4831" s="223">
        <v>0</v>
      </c>
    </row>
    <row r="4832" spans="1:5" x14ac:dyDescent="0.25">
      <c r="A4832" s="224">
        <v>3103150207</v>
      </c>
      <c r="B4832" s="224" t="s">
        <v>5230</v>
      </c>
      <c r="C4832" s="224" t="s">
        <v>1255</v>
      </c>
      <c r="D4832" s="224" t="s">
        <v>801</v>
      </c>
      <c r="E4832" s="225">
        <v>0</v>
      </c>
    </row>
    <row r="4833" spans="1:5" x14ac:dyDescent="0.25">
      <c r="A4833" s="222">
        <v>3103150208</v>
      </c>
      <c r="B4833" s="222" t="s">
        <v>6499</v>
      </c>
      <c r="C4833" s="222" t="s">
        <v>1255</v>
      </c>
      <c r="D4833" s="222" t="s">
        <v>2327</v>
      </c>
      <c r="E4833" s="223">
        <v>0</v>
      </c>
    </row>
    <row r="4834" spans="1:5" x14ac:dyDescent="0.25">
      <c r="A4834" s="224">
        <v>3103150209</v>
      </c>
      <c r="B4834" s="224" t="s">
        <v>12676</v>
      </c>
      <c r="C4834" s="224" t="s">
        <v>1255</v>
      </c>
      <c r="D4834" s="224" t="s">
        <v>801</v>
      </c>
      <c r="E4834" s="225">
        <v>0</v>
      </c>
    </row>
    <row r="4835" spans="1:5" x14ac:dyDescent="0.25">
      <c r="A4835" s="222">
        <v>3103150210</v>
      </c>
      <c r="B4835" s="222" t="s">
        <v>6500</v>
      </c>
      <c r="C4835" s="222" t="s">
        <v>1255</v>
      </c>
      <c r="D4835" s="222" t="s">
        <v>2327</v>
      </c>
      <c r="E4835" s="223">
        <v>0</v>
      </c>
    </row>
    <row r="4836" spans="1:5" x14ac:dyDescent="0.25">
      <c r="A4836" s="224">
        <v>3103150211</v>
      </c>
      <c r="B4836" s="224" t="s">
        <v>3833</v>
      </c>
      <c r="C4836" s="224" t="s">
        <v>1255</v>
      </c>
      <c r="D4836" s="224" t="s">
        <v>801</v>
      </c>
      <c r="E4836" s="225">
        <v>0</v>
      </c>
    </row>
    <row r="4837" spans="1:5" x14ac:dyDescent="0.25">
      <c r="A4837" s="222">
        <v>3103150212</v>
      </c>
      <c r="B4837" s="222" t="s">
        <v>3834</v>
      </c>
      <c r="C4837" s="222" t="s">
        <v>1255</v>
      </c>
      <c r="D4837" s="222" t="s">
        <v>801</v>
      </c>
      <c r="E4837" s="223">
        <v>0</v>
      </c>
    </row>
    <row r="4838" spans="1:5" x14ac:dyDescent="0.25">
      <c r="A4838" s="224">
        <v>3103150213</v>
      </c>
      <c r="B4838" s="224" t="s">
        <v>3835</v>
      </c>
      <c r="C4838" s="224" t="s">
        <v>1255</v>
      </c>
      <c r="D4838" s="224" t="s">
        <v>801</v>
      </c>
      <c r="E4838" s="225">
        <v>0</v>
      </c>
    </row>
    <row r="4839" spans="1:5" x14ac:dyDescent="0.25">
      <c r="A4839" s="222">
        <v>3103150214</v>
      </c>
      <c r="B4839" s="222" t="s">
        <v>6501</v>
      </c>
      <c r="C4839" s="222" t="s">
        <v>1255</v>
      </c>
      <c r="D4839" s="222" t="s">
        <v>2354</v>
      </c>
      <c r="E4839" s="223">
        <v>0</v>
      </c>
    </row>
    <row r="4840" spans="1:5" x14ac:dyDescent="0.25">
      <c r="A4840" s="224">
        <v>3103150215</v>
      </c>
      <c r="B4840" s="224" t="s">
        <v>3836</v>
      </c>
      <c r="C4840" s="224" t="s">
        <v>1255</v>
      </c>
      <c r="D4840" s="224" t="s">
        <v>2354</v>
      </c>
      <c r="E4840" s="225">
        <v>0</v>
      </c>
    </row>
    <row r="4841" spans="1:5" x14ac:dyDescent="0.25">
      <c r="A4841" s="222">
        <v>3103150216</v>
      </c>
      <c r="B4841" s="222" t="s">
        <v>6502</v>
      </c>
      <c r="C4841" s="222" t="s">
        <v>1255</v>
      </c>
      <c r="D4841" s="222" t="s">
        <v>2354</v>
      </c>
      <c r="E4841" s="223">
        <v>0</v>
      </c>
    </row>
    <row r="4842" spans="1:5" x14ac:dyDescent="0.25">
      <c r="A4842" s="224">
        <v>3103150217</v>
      </c>
      <c r="B4842" s="224" t="s">
        <v>3837</v>
      </c>
      <c r="C4842" s="224" t="s">
        <v>1255</v>
      </c>
      <c r="D4842" s="224" t="s">
        <v>2354</v>
      </c>
      <c r="E4842" s="225">
        <v>0</v>
      </c>
    </row>
    <row r="4843" spans="1:5" x14ac:dyDescent="0.25">
      <c r="A4843" s="222">
        <v>3103150218</v>
      </c>
      <c r="B4843" s="222" t="s">
        <v>3838</v>
      </c>
      <c r="C4843" s="222" t="s">
        <v>1255</v>
      </c>
      <c r="D4843" s="222" t="s">
        <v>2354</v>
      </c>
      <c r="E4843" s="223">
        <v>0</v>
      </c>
    </row>
    <row r="4844" spans="1:5" x14ac:dyDescent="0.25">
      <c r="A4844" s="224">
        <v>3103150219</v>
      </c>
      <c r="B4844" s="224" t="s">
        <v>3839</v>
      </c>
      <c r="C4844" s="224" t="s">
        <v>1255</v>
      </c>
      <c r="D4844" s="224" t="s">
        <v>2354</v>
      </c>
      <c r="E4844" s="225">
        <v>0</v>
      </c>
    </row>
    <row r="4845" spans="1:5" x14ac:dyDescent="0.25">
      <c r="A4845" s="222">
        <v>3103150220</v>
      </c>
      <c r="B4845" s="222" t="s">
        <v>6503</v>
      </c>
      <c r="C4845" s="222" t="s">
        <v>1255</v>
      </c>
      <c r="D4845" s="222" t="s">
        <v>2354</v>
      </c>
      <c r="E4845" s="223">
        <v>0</v>
      </c>
    </row>
    <row r="4846" spans="1:5" x14ac:dyDescent="0.25">
      <c r="A4846" s="224">
        <v>3103150221</v>
      </c>
      <c r="B4846" s="224" t="s">
        <v>8027</v>
      </c>
      <c r="C4846" s="224" t="s">
        <v>1255</v>
      </c>
      <c r="D4846" s="224" t="s">
        <v>2354</v>
      </c>
      <c r="E4846" s="225">
        <v>0</v>
      </c>
    </row>
    <row r="4847" spans="1:5" x14ac:dyDescent="0.25">
      <c r="A4847" s="222">
        <v>3103150222</v>
      </c>
      <c r="B4847" s="222" t="s">
        <v>6504</v>
      </c>
      <c r="C4847" s="222" t="s">
        <v>1255</v>
      </c>
      <c r="D4847" s="222" t="s">
        <v>2354</v>
      </c>
      <c r="E4847" s="223">
        <v>0</v>
      </c>
    </row>
    <row r="4848" spans="1:5" x14ac:dyDescent="0.25">
      <c r="A4848" s="224">
        <v>3103150223</v>
      </c>
      <c r="B4848" s="224" t="s">
        <v>3840</v>
      </c>
      <c r="C4848" s="224" t="s">
        <v>1255</v>
      </c>
      <c r="D4848" s="224" t="s">
        <v>2354</v>
      </c>
      <c r="E4848" s="225">
        <v>0</v>
      </c>
    </row>
    <row r="4849" spans="1:5" x14ac:dyDescent="0.25">
      <c r="A4849" s="222">
        <v>3103150224</v>
      </c>
      <c r="B4849" s="222" t="s">
        <v>5231</v>
      </c>
      <c r="C4849" s="222" t="s">
        <v>1255</v>
      </c>
      <c r="D4849" s="222" t="s">
        <v>2327</v>
      </c>
      <c r="E4849" s="223">
        <v>0</v>
      </c>
    </row>
    <row r="4850" spans="1:5" x14ac:dyDescent="0.25">
      <c r="A4850" s="224">
        <v>3103150225</v>
      </c>
      <c r="B4850" s="224" t="s">
        <v>3841</v>
      </c>
      <c r="C4850" s="224" t="s">
        <v>1255</v>
      </c>
      <c r="D4850" s="224" t="s">
        <v>800</v>
      </c>
      <c r="E4850" s="225">
        <v>0</v>
      </c>
    </row>
    <row r="4851" spans="1:5" x14ac:dyDescent="0.25">
      <c r="A4851" s="222">
        <v>3103150226</v>
      </c>
      <c r="B4851" s="222" t="s">
        <v>3842</v>
      </c>
      <c r="C4851" s="222" t="s">
        <v>1255</v>
      </c>
      <c r="D4851" s="222" t="s">
        <v>801</v>
      </c>
      <c r="E4851" s="223">
        <v>0</v>
      </c>
    </row>
    <row r="4852" spans="1:5" x14ac:dyDescent="0.25">
      <c r="A4852" s="224">
        <v>3103150227</v>
      </c>
      <c r="B4852" s="224" t="s">
        <v>3843</v>
      </c>
      <c r="C4852" s="224" t="s">
        <v>1255</v>
      </c>
      <c r="D4852" s="224" t="s">
        <v>2327</v>
      </c>
      <c r="E4852" s="225">
        <v>0</v>
      </c>
    </row>
    <row r="4853" spans="1:5" x14ac:dyDescent="0.25">
      <c r="A4853" s="222">
        <v>3103150228</v>
      </c>
      <c r="B4853" s="222" t="s">
        <v>8664</v>
      </c>
      <c r="C4853" s="222" t="s">
        <v>1255</v>
      </c>
      <c r="D4853" s="222" t="s">
        <v>800</v>
      </c>
      <c r="E4853" s="223">
        <v>0</v>
      </c>
    </row>
    <row r="4854" spans="1:5" x14ac:dyDescent="0.25">
      <c r="A4854" s="224">
        <v>3103150229</v>
      </c>
      <c r="B4854" s="224" t="s">
        <v>3844</v>
      </c>
      <c r="C4854" s="224" t="s">
        <v>1255</v>
      </c>
      <c r="D4854" s="224" t="s">
        <v>1102</v>
      </c>
      <c r="E4854" s="225">
        <v>0</v>
      </c>
    </row>
    <row r="4855" spans="1:5" x14ac:dyDescent="0.25">
      <c r="A4855" s="222">
        <v>3103150230</v>
      </c>
      <c r="B4855" s="222" t="s">
        <v>3845</v>
      </c>
      <c r="C4855" s="222" t="s">
        <v>1255</v>
      </c>
      <c r="D4855" s="222" t="s">
        <v>801</v>
      </c>
      <c r="E4855" s="223">
        <v>0</v>
      </c>
    </row>
    <row r="4856" spans="1:5" x14ac:dyDescent="0.25">
      <c r="A4856" s="224">
        <v>3103150231</v>
      </c>
      <c r="B4856" s="224" t="s">
        <v>3846</v>
      </c>
      <c r="C4856" s="224" t="s">
        <v>1255</v>
      </c>
      <c r="D4856" s="224" t="s">
        <v>801</v>
      </c>
      <c r="E4856" s="225">
        <v>0</v>
      </c>
    </row>
    <row r="4857" spans="1:5" x14ac:dyDescent="0.25">
      <c r="A4857" s="222">
        <v>3103150232</v>
      </c>
      <c r="B4857" s="222" t="s">
        <v>3847</v>
      </c>
      <c r="C4857" s="222" t="s">
        <v>1255</v>
      </c>
      <c r="D4857" s="222" t="s">
        <v>801</v>
      </c>
      <c r="E4857" s="223">
        <v>0</v>
      </c>
    </row>
    <row r="4858" spans="1:5" x14ac:dyDescent="0.25">
      <c r="A4858" s="224">
        <v>3103150233</v>
      </c>
      <c r="B4858" s="224" t="s">
        <v>3848</v>
      </c>
      <c r="C4858" s="224" t="s">
        <v>1255</v>
      </c>
      <c r="D4858" s="224" t="s">
        <v>1226</v>
      </c>
      <c r="E4858" s="225">
        <v>0</v>
      </c>
    </row>
    <row r="4859" spans="1:5" x14ac:dyDescent="0.25">
      <c r="A4859" s="222">
        <v>3103150234</v>
      </c>
      <c r="B4859" s="222" t="s">
        <v>3849</v>
      </c>
      <c r="C4859" s="222" t="s">
        <v>1255</v>
      </c>
      <c r="D4859" s="222" t="s">
        <v>1226</v>
      </c>
      <c r="E4859" s="223">
        <v>0</v>
      </c>
    </row>
    <row r="4860" spans="1:5" x14ac:dyDescent="0.25">
      <c r="A4860" s="224">
        <v>3103150235</v>
      </c>
      <c r="B4860" s="224" t="s">
        <v>3850</v>
      </c>
      <c r="C4860" s="224" t="s">
        <v>1255</v>
      </c>
      <c r="D4860" s="224" t="s">
        <v>1226</v>
      </c>
      <c r="E4860" s="225">
        <v>0</v>
      </c>
    </row>
    <row r="4861" spans="1:5" x14ac:dyDescent="0.25">
      <c r="A4861" s="222">
        <v>3103150236</v>
      </c>
      <c r="B4861" s="222" t="s">
        <v>6505</v>
      </c>
      <c r="C4861" s="222" t="s">
        <v>1255</v>
      </c>
      <c r="D4861" s="222" t="s">
        <v>801</v>
      </c>
      <c r="E4861" s="223">
        <v>0</v>
      </c>
    </row>
    <row r="4862" spans="1:5" x14ac:dyDescent="0.25">
      <c r="A4862" s="224">
        <v>3103150237</v>
      </c>
      <c r="B4862" s="224" t="s">
        <v>9862</v>
      </c>
      <c r="C4862" s="224" t="s">
        <v>1255</v>
      </c>
      <c r="D4862" s="224" t="s">
        <v>801</v>
      </c>
      <c r="E4862" s="225">
        <v>0</v>
      </c>
    </row>
    <row r="4863" spans="1:5" x14ac:dyDescent="0.25">
      <c r="A4863" s="222">
        <v>3103150238</v>
      </c>
      <c r="B4863" s="222" t="s">
        <v>3851</v>
      </c>
      <c r="C4863" s="222" t="s">
        <v>1255</v>
      </c>
      <c r="D4863" s="222" t="s">
        <v>801</v>
      </c>
      <c r="E4863" s="223">
        <v>0</v>
      </c>
    </row>
    <row r="4864" spans="1:5" x14ac:dyDescent="0.25">
      <c r="A4864" s="224">
        <v>3103150239</v>
      </c>
      <c r="B4864" s="224" t="s">
        <v>3852</v>
      </c>
      <c r="C4864" s="224" t="s">
        <v>1255</v>
      </c>
      <c r="D4864" s="224" t="s">
        <v>801</v>
      </c>
      <c r="E4864" s="225">
        <v>0</v>
      </c>
    </row>
    <row r="4865" spans="1:5" x14ac:dyDescent="0.25">
      <c r="A4865" s="222">
        <v>3103150240</v>
      </c>
      <c r="B4865" s="222" t="s">
        <v>3853</v>
      </c>
      <c r="C4865" s="222" t="s">
        <v>1255</v>
      </c>
      <c r="D4865" s="222" t="s">
        <v>801</v>
      </c>
      <c r="E4865" s="223">
        <v>0</v>
      </c>
    </row>
    <row r="4866" spans="1:5" x14ac:dyDescent="0.25">
      <c r="A4866" s="224">
        <v>3103150241</v>
      </c>
      <c r="B4866" s="224" t="s">
        <v>6506</v>
      </c>
      <c r="C4866" s="224" t="s">
        <v>1255</v>
      </c>
      <c r="D4866" s="224" t="s">
        <v>801</v>
      </c>
      <c r="E4866" s="225">
        <v>0</v>
      </c>
    </row>
    <row r="4867" spans="1:5" x14ac:dyDescent="0.25">
      <c r="A4867" s="222">
        <v>3103150242</v>
      </c>
      <c r="B4867" s="222" t="s">
        <v>6507</v>
      </c>
      <c r="C4867" s="222" t="s">
        <v>1255</v>
      </c>
      <c r="D4867" s="222" t="s">
        <v>801</v>
      </c>
      <c r="E4867" s="223">
        <v>0</v>
      </c>
    </row>
    <row r="4868" spans="1:5" x14ac:dyDescent="0.25">
      <c r="A4868" s="224">
        <v>3103150243</v>
      </c>
      <c r="B4868" s="224" t="s">
        <v>3854</v>
      </c>
      <c r="C4868" s="224" t="s">
        <v>1255</v>
      </c>
      <c r="D4868" s="224" t="s">
        <v>2431</v>
      </c>
      <c r="E4868" s="225">
        <v>0</v>
      </c>
    </row>
    <row r="4869" spans="1:5" x14ac:dyDescent="0.25">
      <c r="A4869" s="222">
        <v>3103150244</v>
      </c>
      <c r="B4869" s="222" t="s">
        <v>3855</v>
      </c>
      <c r="C4869" s="222" t="s">
        <v>1255</v>
      </c>
      <c r="D4869" s="222" t="s">
        <v>1226</v>
      </c>
      <c r="E4869" s="223">
        <v>0</v>
      </c>
    </row>
    <row r="4870" spans="1:5" x14ac:dyDescent="0.25">
      <c r="A4870" s="224">
        <v>3103150245</v>
      </c>
      <c r="B4870" s="224" t="s">
        <v>3856</v>
      </c>
      <c r="C4870" s="224" t="s">
        <v>1255</v>
      </c>
      <c r="D4870" s="224" t="s">
        <v>2327</v>
      </c>
      <c r="E4870" s="225">
        <v>0</v>
      </c>
    </row>
    <row r="4871" spans="1:5" x14ac:dyDescent="0.25">
      <c r="A4871" s="222">
        <v>3103150246</v>
      </c>
      <c r="B4871" s="222" t="s">
        <v>4189</v>
      </c>
      <c r="C4871" s="222" t="s">
        <v>1255</v>
      </c>
      <c r="D4871" s="222" t="s">
        <v>801</v>
      </c>
      <c r="E4871" s="223">
        <v>0</v>
      </c>
    </row>
    <row r="4872" spans="1:5" x14ac:dyDescent="0.25">
      <c r="A4872" s="224">
        <v>3103150247</v>
      </c>
      <c r="B4872" s="224" t="s">
        <v>5232</v>
      </c>
      <c r="C4872" s="224" t="s">
        <v>1255</v>
      </c>
      <c r="D4872" s="224" t="s">
        <v>801</v>
      </c>
      <c r="E4872" s="225">
        <v>0</v>
      </c>
    </row>
    <row r="4873" spans="1:5" x14ac:dyDescent="0.25">
      <c r="A4873" s="222">
        <v>3103150248</v>
      </c>
      <c r="B4873" s="222" t="s">
        <v>4190</v>
      </c>
      <c r="C4873" s="222" t="s">
        <v>1255</v>
      </c>
      <c r="D4873" s="222" t="s">
        <v>801</v>
      </c>
      <c r="E4873" s="223">
        <v>0</v>
      </c>
    </row>
    <row r="4874" spans="1:5" x14ac:dyDescent="0.25">
      <c r="A4874" s="224">
        <v>3103150249</v>
      </c>
      <c r="B4874" s="224" t="s">
        <v>4222</v>
      </c>
      <c r="C4874" s="224" t="s">
        <v>1255</v>
      </c>
      <c r="D4874" s="224" t="s">
        <v>800</v>
      </c>
      <c r="E4874" s="225">
        <v>0</v>
      </c>
    </row>
    <row r="4875" spans="1:5" x14ac:dyDescent="0.25">
      <c r="A4875" s="222">
        <v>3103150250</v>
      </c>
      <c r="B4875" s="222" t="s">
        <v>7714</v>
      </c>
      <c r="C4875" s="222" t="s">
        <v>1255</v>
      </c>
      <c r="D4875" s="222" t="s">
        <v>2354</v>
      </c>
      <c r="E4875" s="223">
        <v>0</v>
      </c>
    </row>
    <row r="4876" spans="1:5" x14ac:dyDescent="0.25">
      <c r="A4876" s="224">
        <v>3103150251</v>
      </c>
      <c r="B4876" s="224" t="s">
        <v>5809</v>
      </c>
      <c r="C4876" s="224" t="s">
        <v>1255</v>
      </c>
      <c r="D4876" s="224" t="s">
        <v>2354</v>
      </c>
      <c r="E4876" s="225">
        <v>0</v>
      </c>
    </row>
    <row r="4877" spans="1:5" x14ac:dyDescent="0.25">
      <c r="A4877" s="222">
        <v>3103150252</v>
      </c>
      <c r="B4877" s="222" t="s">
        <v>5810</v>
      </c>
      <c r="C4877" s="222" t="s">
        <v>1255</v>
      </c>
      <c r="D4877" s="222" t="s">
        <v>2354</v>
      </c>
      <c r="E4877" s="223">
        <v>0</v>
      </c>
    </row>
    <row r="4878" spans="1:5" x14ac:dyDescent="0.25">
      <c r="A4878" s="224">
        <v>3103150253</v>
      </c>
      <c r="B4878" s="224" t="s">
        <v>5811</v>
      </c>
      <c r="C4878" s="224" t="s">
        <v>1255</v>
      </c>
      <c r="D4878" s="224" t="s">
        <v>2327</v>
      </c>
      <c r="E4878" s="225">
        <v>0</v>
      </c>
    </row>
    <row r="4879" spans="1:5" x14ac:dyDescent="0.25">
      <c r="A4879" s="222">
        <v>3103150254</v>
      </c>
      <c r="B4879" s="222" t="s">
        <v>4236</v>
      </c>
      <c r="C4879" s="222" t="s">
        <v>1255</v>
      </c>
      <c r="D4879" s="222" t="s">
        <v>2327</v>
      </c>
      <c r="E4879" s="223">
        <v>0</v>
      </c>
    </row>
    <row r="4880" spans="1:5" x14ac:dyDescent="0.25">
      <c r="A4880" s="224">
        <v>3103150255</v>
      </c>
      <c r="B4880" s="224" t="s">
        <v>8098</v>
      </c>
      <c r="C4880" s="224" t="s">
        <v>1255</v>
      </c>
      <c r="D4880" s="224" t="s">
        <v>2327</v>
      </c>
      <c r="E4880" s="225">
        <v>0</v>
      </c>
    </row>
    <row r="4881" spans="1:5" x14ac:dyDescent="0.25">
      <c r="A4881" s="222">
        <v>3103150256</v>
      </c>
      <c r="B4881" s="222" t="s">
        <v>4237</v>
      </c>
      <c r="C4881" s="222" t="s">
        <v>1255</v>
      </c>
      <c r="D4881" s="222" t="s">
        <v>800</v>
      </c>
      <c r="E4881" s="223">
        <v>0</v>
      </c>
    </row>
    <row r="4882" spans="1:5" x14ac:dyDescent="0.25">
      <c r="A4882" s="224">
        <v>3103150257</v>
      </c>
      <c r="B4882" s="224" t="s">
        <v>4238</v>
      </c>
      <c r="C4882" s="224" t="s">
        <v>1255</v>
      </c>
      <c r="D4882" s="224" t="s">
        <v>800</v>
      </c>
      <c r="E4882" s="225">
        <v>0</v>
      </c>
    </row>
    <row r="4883" spans="1:5" x14ac:dyDescent="0.25">
      <c r="A4883" s="222">
        <v>3103150258</v>
      </c>
      <c r="B4883" s="222" t="s">
        <v>4239</v>
      </c>
      <c r="C4883" s="222" t="s">
        <v>1255</v>
      </c>
      <c r="D4883" s="222" t="s">
        <v>800</v>
      </c>
      <c r="E4883" s="223">
        <v>0</v>
      </c>
    </row>
    <row r="4884" spans="1:5" x14ac:dyDescent="0.25">
      <c r="A4884" s="224">
        <v>3103150259</v>
      </c>
      <c r="B4884" s="224" t="s">
        <v>4267</v>
      </c>
      <c r="C4884" s="224" t="s">
        <v>1255</v>
      </c>
      <c r="D4884" s="224" t="s">
        <v>800</v>
      </c>
      <c r="E4884" s="225">
        <v>0</v>
      </c>
    </row>
    <row r="4885" spans="1:5" x14ac:dyDescent="0.25">
      <c r="A4885" s="222">
        <v>3103150260</v>
      </c>
      <c r="B4885" s="222" t="s">
        <v>4268</v>
      </c>
      <c r="C4885" s="222" t="s">
        <v>1255</v>
      </c>
      <c r="D4885" s="222" t="s">
        <v>801</v>
      </c>
      <c r="E4885" s="223">
        <v>0</v>
      </c>
    </row>
    <row r="4886" spans="1:5" x14ac:dyDescent="0.25">
      <c r="A4886" s="224">
        <v>3103150261</v>
      </c>
      <c r="B4886" s="224" t="s">
        <v>4269</v>
      </c>
      <c r="C4886" s="224" t="s">
        <v>1255</v>
      </c>
      <c r="D4886" s="224" t="s">
        <v>801</v>
      </c>
      <c r="E4886" s="225">
        <v>0</v>
      </c>
    </row>
    <row r="4887" spans="1:5" x14ac:dyDescent="0.25">
      <c r="A4887" s="222">
        <v>3103150262</v>
      </c>
      <c r="B4887" s="222" t="s">
        <v>4319</v>
      </c>
      <c r="C4887" s="222" t="s">
        <v>1255</v>
      </c>
      <c r="D4887" s="222" t="s">
        <v>2327</v>
      </c>
      <c r="E4887" s="223">
        <v>0</v>
      </c>
    </row>
    <row r="4888" spans="1:5" x14ac:dyDescent="0.25">
      <c r="A4888" s="224">
        <v>3103150263</v>
      </c>
      <c r="B4888" s="224" t="s">
        <v>4320</v>
      </c>
      <c r="C4888" s="224" t="s">
        <v>1255</v>
      </c>
      <c r="D4888" s="224" t="s">
        <v>2354</v>
      </c>
      <c r="E4888" s="225">
        <v>0</v>
      </c>
    </row>
    <row r="4889" spans="1:5" x14ac:dyDescent="0.25">
      <c r="A4889" s="222">
        <v>3103150264</v>
      </c>
      <c r="B4889" s="222" t="s">
        <v>6508</v>
      </c>
      <c r="C4889" s="222" t="s">
        <v>1255</v>
      </c>
      <c r="D4889" s="222" t="s">
        <v>801</v>
      </c>
      <c r="E4889" s="223">
        <v>0</v>
      </c>
    </row>
    <row r="4890" spans="1:5" x14ac:dyDescent="0.25">
      <c r="A4890" s="224">
        <v>3103150265</v>
      </c>
      <c r="B4890" s="224" t="s">
        <v>4321</v>
      </c>
      <c r="C4890" s="224" t="s">
        <v>1255</v>
      </c>
      <c r="D4890" s="224" t="s">
        <v>801</v>
      </c>
      <c r="E4890" s="225">
        <v>0</v>
      </c>
    </row>
    <row r="4891" spans="1:5" x14ac:dyDescent="0.25">
      <c r="A4891" s="222">
        <v>3103150266</v>
      </c>
      <c r="B4891" s="222" t="s">
        <v>4322</v>
      </c>
      <c r="C4891" s="222" t="s">
        <v>1255</v>
      </c>
      <c r="D4891" s="222" t="s">
        <v>801</v>
      </c>
      <c r="E4891" s="223">
        <v>0</v>
      </c>
    </row>
    <row r="4892" spans="1:5" x14ac:dyDescent="0.25">
      <c r="A4892" s="224">
        <v>3103150267</v>
      </c>
      <c r="B4892" s="224" t="s">
        <v>4323</v>
      </c>
      <c r="C4892" s="224" t="s">
        <v>1255</v>
      </c>
      <c r="D4892" s="224" t="s">
        <v>2327</v>
      </c>
      <c r="E4892" s="225">
        <v>0</v>
      </c>
    </row>
    <row r="4893" spans="1:5" x14ac:dyDescent="0.25">
      <c r="A4893" s="222">
        <v>3103150268</v>
      </c>
      <c r="B4893" s="222" t="s">
        <v>4324</v>
      </c>
      <c r="C4893" s="222" t="s">
        <v>1255</v>
      </c>
      <c r="D4893" s="222" t="s">
        <v>2327</v>
      </c>
      <c r="E4893" s="223">
        <v>0</v>
      </c>
    </row>
    <row r="4894" spans="1:5" x14ac:dyDescent="0.25">
      <c r="A4894" s="224">
        <v>3103150269</v>
      </c>
      <c r="B4894" s="224" t="s">
        <v>6509</v>
      </c>
      <c r="C4894" s="224" t="s">
        <v>1255</v>
      </c>
      <c r="D4894" s="224" t="s">
        <v>2327</v>
      </c>
      <c r="E4894" s="225">
        <v>0</v>
      </c>
    </row>
    <row r="4895" spans="1:5" x14ac:dyDescent="0.25">
      <c r="A4895" s="222">
        <v>3103150270</v>
      </c>
      <c r="B4895" s="222" t="s">
        <v>8195</v>
      </c>
      <c r="C4895" s="222" t="s">
        <v>1255</v>
      </c>
      <c r="D4895" s="222" t="s">
        <v>2327</v>
      </c>
      <c r="E4895" s="223">
        <v>0</v>
      </c>
    </row>
    <row r="4896" spans="1:5" x14ac:dyDescent="0.25">
      <c r="A4896" s="224">
        <v>3103150271</v>
      </c>
      <c r="B4896" s="224" t="s">
        <v>4325</v>
      </c>
      <c r="C4896" s="224" t="s">
        <v>1255</v>
      </c>
      <c r="D4896" s="224" t="s">
        <v>801</v>
      </c>
      <c r="E4896" s="225">
        <v>0</v>
      </c>
    </row>
    <row r="4897" spans="1:5" x14ac:dyDescent="0.25">
      <c r="A4897" s="222">
        <v>3103150272</v>
      </c>
      <c r="B4897" s="222" t="s">
        <v>4326</v>
      </c>
      <c r="C4897" s="222" t="s">
        <v>1255</v>
      </c>
      <c r="D4897" s="222" t="s">
        <v>801</v>
      </c>
      <c r="E4897" s="223">
        <v>0</v>
      </c>
    </row>
    <row r="4898" spans="1:5" x14ac:dyDescent="0.25">
      <c r="A4898" s="224">
        <v>3103150273</v>
      </c>
      <c r="B4898" s="224" t="s">
        <v>4327</v>
      </c>
      <c r="C4898" s="224" t="s">
        <v>1255</v>
      </c>
      <c r="D4898" s="224" t="s">
        <v>801</v>
      </c>
      <c r="E4898" s="225">
        <v>0</v>
      </c>
    </row>
    <row r="4899" spans="1:5" x14ac:dyDescent="0.25">
      <c r="A4899" s="222">
        <v>3103150274</v>
      </c>
      <c r="B4899" s="222" t="s">
        <v>4328</v>
      </c>
      <c r="C4899" s="222" t="s">
        <v>1255</v>
      </c>
      <c r="D4899" s="222" t="s">
        <v>801</v>
      </c>
      <c r="E4899" s="223">
        <v>0</v>
      </c>
    </row>
    <row r="4900" spans="1:5" x14ac:dyDescent="0.25">
      <c r="A4900" s="224">
        <v>3103150275</v>
      </c>
      <c r="B4900" s="224" t="s">
        <v>6510</v>
      </c>
      <c r="C4900" s="224" t="s">
        <v>1255</v>
      </c>
      <c r="D4900" s="224" t="s">
        <v>801</v>
      </c>
      <c r="E4900" s="225">
        <v>0</v>
      </c>
    </row>
    <row r="4901" spans="1:5" x14ac:dyDescent="0.25">
      <c r="A4901" s="222">
        <v>3103150276</v>
      </c>
      <c r="B4901" s="222" t="s">
        <v>6511</v>
      </c>
      <c r="C4901" s="222" t="s">
        <v>1255</v>
      </c>
      <c r="D4901" s="222" t="s">
        <v>801</v>
      </c>
      <c r="E4901" s="223">
        <v>0</v>
      </c>
    </row>
    <row r="4902" spans="1:5" x14ac:dyDescent="0.25">
      <c r="A4902" s="224">
        <v>3103150277</v>
      </c>
      <c r="B4902" s="224" t="s">
        <v>4474</v>
      </c>
      <c r="C4902" s="224" t="s">
        <v>1255</v>
      </c>
      <c r="D4902" s="224" t="s">
        <v>2354</v>
      </c>
      <c r="E4902" s="225">
        <v>0</v>
      </c>
    </row>
    <row r="4903" spans="1:5" x14ac:dyDescent="0.25">
      <c r="A4903" s="222">
        <v>3103150278</v>
      </c>
      <c r="B4903" s="222" t="s">
        <v>4475</v>
      </c>
      <c r="C4903" s="222" t="s">
        <v>1255</v>
      </c>
      <c r="D4903" s="222" t="s">
        <v>2354</v>
      </c>
      <c r="E4903" s="223">
        <v>0</v>
      </c>
    </row>
    <row r="4904" spans="1:5" x14ac:dyDescent="0.25">
      <c r="A4904" s="224">
        <v>3103150279</v>
      </c>
      <c r="B4904" s="224" t="s">
        <v>5812</v>
      </c>
      <c r="C4904" s="224" t="s">
        <v>1255</v>
      </c>
      <c r="D4904" s="224" t="s">
        <v>801</v>
      </c>
      <c r="E4904" s="225">
        <v>0</v>
      </c>
    </row>
    <row r="4905" spans="1:5" x14ac:dyDescent="0.25">
      <c r="A4905" s="222">
        <v>3103150280</v>
      </c>
      <c r="B4905" s="222" t="s">
        <v>5813</v>
      </c>
      <c r="C4905" s="222" t="s">
        <v>1255</v>
      </c>
      <c r="D4905" s="222" t="s">
        <v>801</v>
      </c>
      <c r="E4905" s="223">
        <v>0</v>
      </c>
    </row>
    <row r="4906" spans="1:5" x14ac:dyDescent="0.25">
      <c r="A4906" s="224">
        <v>3103150281</v>
      </c>
      <c r="B4906" s="224" t="s">
        <v>5233</v>
      </c>
      <c r="C4906" s="224" t="s">
        <v>1255</v>
      </c>
      <c r="D4906" s="224" t="s">
        <v>800</v>
      </c>
      <c r="E4906" s="225">
        <v>0</v>
      </c>
    </row>
    <row r="4907" spans="1:5" x14ac:dyDescent="0.25">
      <c r="A4907" s="222">
        <v>3103150282</v>
      </c>
      <c r="B4907" s="222" t="s">
        <v>5234</v>
      </c>
      <c r="C4907" s="222" t="s">
        <v>1255</v>
      </c>
      <c r="D4907" s="222" t="s">
        <v>801</v>
      </c>
      <c r="E4907" s="223">
        <v>0</v>
      </c>
    </row>
    <row r="4908" spans="1:5" x14ac:dyDescent="0.25">
      <c r="A4908" s="224">
        <v>3103150283</v>
      </c>
      <c r="B4908" s="224" t="s">
        <v>6512</v>
      </c>
      <c r="C4908" s="224" t="s">
        <v>1255</v>
      </c>
      <c r="D4908" s="224" t="s">
        <v>2354</v>
      </c>
      <c r="E4908" s="225">
        <v>0</v>
      </c>
    </row>
    <row r="4909" spans="1:5" x14ac:dyDescent="0.25">
      <c r="A4909" s="222">
        <v>3103150284</v>
      </c>
      <c r="B4909" s="222" t="s">
        <v>6513</v>
      </c>
      <c r="C4909" s="222" t="s">
        <v>1255</v>
      </c>
      <c r="D4909" s="222" t="s">
        <v>801</v>
      </c>
      <c r="E4909" s="223">
        <v>0</v>
      </c>
    </row>
    <row r="4910" spans="1:5" x14ac:dyDescent="0.25">
      <c r="A4910" s="224">
        <v>3103150285</v>
      </c>
      <c r="B4910" s="224" t="s">
        <v>6514</v>
      </c>
      <c r="C4910" s="224" t="s">
        <v>1255</v>
      </c>
      <c r="D4910" s="224" t="s">
        <v>2354</v>
      </c>
      <c r="E4910" s="225">
        <v>0</v>
      </c>
    </row>
    <row r="4911" spans="1:5" x14ac:dyDescent="0.25">
      <c r="A4911" s="222">
        <v>3103150286</v>
      </c>
      <c r="B4911" s="222" t="s">
        <v>6515</v>
      </c>
      <c r="C4911" s="222" t="s">
        <v>1255</v>
      </c>
      <c r="D4911" s="222" t="s">
        <v>801</v>
      </c>
      <c r="E4911" s="223">
        <v>0</v>
      </c>
    </row>
    <row r="4912" spans="1:5" x14ac:dyDescent="0.25">
      <c r="A4912" s="224">
        <v>3103150287</v>
      </c>
      <c r="B4912" s="224" t="s">
        <v>4111</v>
      </c>
      <c r="C4912" s="224" t="s">
        <v>1255</v>
      </c>
      <c r="D4912" s="224" t="s">
        <v>2327</v>
      </c>
      <c r="E4912" s="225">
        <v>0</v>
      </c>
    </row>
    <row r="4913" spans="1:5" x14ac:dyDescent="0.25">
      <c r="A4913" s="222">
        <v>3103150288</v>
      </c>
      <c r="B4913" s="222" t="s">
        <v>6516</v>
      </c>
      <c r="C4913" s="222" t="s">
        <v>1255</v>
      </c>
      <c r="D4913" s="222" t="s">
        <v>801</v>
      </c>
      <c r="E4913" s="223">
        <v>0</v>
      </c>
    </row>
    <row r="4914" spans="1:5" x14ac:dyDescent="0.25">
      <c r="A4914" s="224">
        <v>3103150289</v>
      </c>
      <c r="B4914" s="224" t="s">
        <v>7715</v>
      </c>
      <c r="C4914" s="224" t="s">
        <v>1255</v>
      </c>
      <c r="D4914" s="224" t="s">
        <v>801</v>
      </c>
      <c r="E4914" s="225">
        <v>0</v>
      </c>
    </row>
    <row r="4915" spans="1:5" x14ac:dyDescent="0.25">
      <c r="A4915" s="222">
        <v>3103150290</v>
      </c>
      <c r="B4915" s="222" t="s">
        <v>8665</v>
      </c>
      <c r="C4915" s="222" t="s">
        <v>1255</v>
      </c>
      <c r="D4915" s="222" t="s">
        <v>801</v>
      </c>
      <c r="E4915" s="223">
        <v>0</v>
      </c>
    </row>
    <row r="4916" spans="1:5" x14ac:dyDescent="0.25">
      <c r="A4916" s="224">
        <v>3103150291</v>
      </c>
      <c r="B4916" s="224" t="s">
        <v>8099</v>
      </c>
      <c r="C4916" s="224" t="s">
        <v>1255</v>
      </c>
      <c r="D4916" s="224" t="s">
        <v>801</v>
      </c>
      <c r="E4916" s="225">
        <v>0</v>
      </c>
    </row>
    <row r="4917" spans="1:5" x14ac:dyDescent="0.25">
      <c r="A4917" s="222">
        <v>3103150292</v>
      </c>
      <c r="B4917" s="222" t="s">
        <v>8666</v>
      </c>
      <c r="C4917" s="222" t="s">
        <v>1255</v>
      </c>
      <c r="D4917" s="222" t="s">
        <v>801</v>
      </c>
      <c r="E4917" s="223">
        <v>0</v>
      </c>
    </row>
    <row r="4918" spans="1:5" x14ac:dyDescent="0.25">
      <c r="A4918" s="224">
        <v>3103150293</v>
      </c>
      <c r="B4918" s="224" t="s">
        <v>8667</v>
      </c>
      <c r="C4918" s="224" t="s">
        <v>1255</v>
      </c>
      <c r="D4918" s="224" t="s">
        <v>801</v>
      </c>
      <c r="E4918" s="225">
        <v>0</v>
      </c>
    </row>
    <row r="4919" spans="1:5" x14ac:dyDescent="0.25">
      <c r="A4919" s="222">
        <v>3103150294</v>
      </c>
      <c r="B4919" s="222" t="s">
        <v>8668</v>
      </c>
      <c r="C4919" s="222" t="s">
        <v>1255</v>
      </c>
      <c r="D4919" s="222" t="s">
        <v>801</v>
      </c>
      <c r="E4919" s="223">
        <v>0</v>
      </c>
    </row>
    <row r="4920" spans="1:5" x14ac:dyDescent="0.25">
      <c r="A4920" s="224">
        <v>3103150295</v>
      </c>
      <c r="B4920" s="224" t="s">
        <v>8669</v>
      </c>
      <c r="C4920" s="224" t="s">
        <v>1255</v>
      </c>
      <c r="D4920" s="224" t="s">
        <v>801</v>
      </c>
      <c r="E4920" s="225">
        <v>0</v>
      </c>
    </row>
    <row r="4921" spans="1:5" x14ac:dyDescent="0.25">
      <c r="A4921" s="222">
        <v>3103150296</v>
      </c>
      <c r="B4921" s="222" t="s">
        <v>8670</v>
      </c>
      <c r="C4921" s="222" t="s">
        <v>1255</v>
      </c>
      <c r="D4921" s="222" t="s">
        <v>1226</v>
      </c>
      <c r="E4921" s="223">
        <v>0</v>
      </c>
    </row>
    <row r="4922" spans="1:5" x14ac:dyDescent="0.25">
      <c r="A4922" s="224">
        <v>3103150297</v>
      </c>
      <c r="B4922" s="224" t="s">
        <v>8671</v>
      </c>
      <c r="C4922" s="224" t="s">
        <v>1255</v>
      </c>
      <c r="D4922" s="224" t="s">
        <v>800</v>
      </c>
      <c r="E4922" s="225">
        <v>0</v>
      </c>
    </row>
    <row r="4923" spans="1:5" x14ac:dyDescent="0.25">
      <c r="A4923" s="222">
        <v>3103150298</v>
      </c>
      <c r="B4923" s="222" t="s">
        <v>8672</v>
      </c>
      <c r="C4923" s="222" t="s">
        <v>1255</v>
      </c>
      <c r="D4923" s="222" t="s">
        <v>800</v>
      </c>
      <c r="E4923" s="223">
        <v>0</v>
      </c>
    </row>
    <row r="4924" spans="1:5" x14ac:dyDescent="0.25">
      <c r="A4924" s="224">
        <v>3103150299</v>
      </c>
      <c r="B4924" s="224" t="s">
        <v>8673</v>
      </c>
      <c r="C4924" s="224" t="s">
        <v>1255</v>
      </c>
      <c r="D4924" s="224" t="s">
        <v>801</v>
      </c>
      <c r="E4924" s="225">
        <v>0</v>
      </c>
    </row>
    <row r="4925" spans="1:5" x14ac:dyDescent="0.25">
      <c r="A4925" s="222">
        <v>3103150300</v>
      </c>
      <c r="B4925" s="222" t="s">
        <v>8674</v>
      </c>
      <c r="C4925" s="222" t="s">
        <v>1255</v>
      </c>
      <c r="D4925" s="222" t="s">
        <v>801</v>
      </c>
      <c r="E4925" s="223">
        <v>0</v>
      </c>
    </row>
    <row r="4926" spans="1:5" x14ac:dyDescent="0.25">
      <c r="A4926" s="224">
        <v>3103150301</v>
      </c>
      <c r="B4926" s="224" t="s">
        <v>8675</v>
      </c>
      <c r="C4926" s="224" t="s">
        <v>1255</v>
      </c>
      <c r="D4926" s="224" t="s">
        <v>2327</v>
      </c>
      <c r="E4926" s="225">
        <v>0</v>
      </c>
    </row>
    <row r="4927" spans="1:5" x14ac:dyDescent="0.25">
      <c r="A4927" s="222">
        <v>3103150302</v>
      </c>
      <c r="B4927" s="222" t="s">
        <v>8676</v>
      </c>
      <c r="C4927" s="222" t="s">
        <v>1255</v>
      </c>
      <c r="D4927" s="222" t="s">
        <v>2414</v>
      </c>
      <c r="E4927" s="223">
        <v>0</v>
      </c>
    </row>
    <row r="4928" spans="1:5" x14ac:dyDescent="0.25">
      <c r="A4928" s="224">
        <v>3103150303</v>
      </c>
      <c r="B4928" s="224" t="s">
        <v>8677</v>
      </c>
      <c r="C4928" s="224" t="s">
        <v>1255</v>
      </c>
      <c r="D4928" s="224" t="s">
        <v>2327</v>
      </c>
      <c r="E4928" s="225">
        <v>0</v>
      </c>
    </row>
    <row r="4929" spans="1:5" x14ac:dyDescent="0.25">
      <c r="A4929" s="222">
        <v>3103150304</v>
      </c>
      <c r="B4929" s="222" t="s">
        <v>8678</v>
      </c>
      <c r="C4929" s="222" t="s">
        <v>1255</v>
      </c>
      <c r="D4929" s="222" t="s">
        <v>2327</v>
      </c>
      <c r="E4929" s="223">
        <v>0</v>
      </c>
    </row>
    <row r="4930" spans="1:5" x14ac:dyDescent="0.25">
      <c r="A4930" s="224">
        <v>3103150305</v>
      </c>
      <c r="B4930" s="224" t="s">
        <v>8679</v>
      </c>
      <c r="C4930" s="224" t="s">
        <v>1255</v>
      </c>
      <c r="D4930" s="224" t="s">
        <v>2327</v>
      </c>
      <c r="E4930" s="225">
        <v>0</v>
      </c>
    </row>
    <row r="4931" spans="1:5" x14ac:dyDescent="0.25">
      <c r="A4931" s="222">
        <v>3103150306</v>
      </c>
      <c r="B4931" s="222" t="s">
        <v>13191</v>
      </c>
      <c r="C4931" s="222" t="s">
        <v>1255</v>
      </c>
      <c r="D4931" s="222" t="s">
        <v>2327</v>
      </c>
      <c r="E4931" s="223">
        <v>0</v>
      </c>
    </row>
    <row r="4932" spans="1:5" x14ac:dyDescent="0.25">
      <c r="A4932" s="224">
        <v>3103150307</v>
      </c>
      <c r="B4932" s="224" t="s">
        <v>8680</v>
      </c>
      <c r="C4932" s="224" t="s">
        <v>1255</v>
      </c>
      <c r="D4932" s="224" t="s">
        <v>801</v>
      </c>
      <c r="E4932" s="225">
        <v>0</v>
      </c>
    </row>
    <row r="4933" spans="1:5" x14ac:dyDescent="0.25">
      <c r="A4933" s="222">
        <v>3103150308</v>
      </c>
      <c r="B4933" s="222" t="s">
        <v>8681</v>
      </c>
      <c r="C4933" s="222" t="s">
        <v>1255</v>
      </c>
      <c r="D4933" s="222" t="s">
        <v>801</v>
      </c>
      <c r="E4933" s="223">
        <v>0</v>
      </c>
    </row>
    <row r="4934" spans="1:5" x14ac:dyDescent="0.25">
      <c r="A4934" s="224">
        <v>3103150309</v>
      </c>
      <c r="B4934" s="224" t="s">
        <v>8682</v>
      </c>
      <c r="C4934" s="224" t="s">
        <v>1255</v>
      </c>
      <c r="D4934" s="224" t="s">
        <v>801</v>
      </c>
      <c r="E4934" s="225">
        <v>0</v>
      </c>
    </row>
    <row r="4935" spans="1:5" x14ac:dyDescent="0.25">
      <c r="A4935" s="222">
        <v>3103150310</v>
      </c>
      <c r="B4935" s="222" t="s">
        <v>8028</v>
      </c>
      <c r="C4935" s="222" t="s">
        <v>1255</v>
      </c>
      <c r="D4935" s="222" t="s">
        <v>800</v>
      </c>
      <c r="E4935" s="223">
        <v>0</v>
      </c>
    </row>
    <row r="4936" spans="1:5" x14ac:dyDescent="0.25">
      <c r="A4936" s="224">
        <v>3103150311</v>
      </c>
      <c r="B4936" s="224" t="s">
        <v>8029</v>
      </c>
      <c r="C4936" s="224" t="s">
        <v>1255</v>
      </c>
      <c r="D4936" s="224" t="s">
        <v>2376</v>
      </c>
      <c r="E4936" s="225">
        <v>0</v>
      </c>
    </row>
    <row r="4937" spans="1:5" x14ac:dyDescent="0.25">
      <c r="A4937" s="222">
        <v>3103150312</v>
      </c>
      <c r="B4937" s="222" t="s">
        <v>8683</v>
      </c>
      <c r="C4937" s="222" t="s">
        <v>1255</v>
      </c>
      <c r="D4937" s="222" t="s">
        <v>801</v>
      </c>
      <c r="E4937" s="223">
        <v>0</v>
      </c>
    </row>
    <row r="4938" spans="1:5" x14ac:dyDescent="0.25">
      <c r="A4938" s="224">
        <v>3103150313</v>
      </c>
      <c r="B4938" s="224" t="s">
        <v>8684</v>
      </c>
      <c r="C4938" s="224" t="s">
        <v>1255</v>
      </c>
      <c r="D4938" s="224" t="s">
        <v>801</v>
      </c>
      <c r="E4938" s="225">
        <v>0</v>
      </c>
    </row>
    <row r="4939" spans="1:5" x14ac:dyDescent="0.25">
      <c r="A4939" s="222">
        <v>3103150314</v>
      </c>
      <c r="B4939" s="222" t="s">
        <v>8685</v>
      </c>
      <c r="C4939" s="222" t="s">
        <v>1255</v>
      </c>
      <c r="D4939" s="222" t="s">
        <v>801</v>
      </c>
      <c r="E4939" s="223">
        <v>0</v>
      </c>
    </row>
    <row r="4940" spans="1:5" x14ac:dyDescent="0.25">
      <c r="A4940" s="224">
        <v>3103150315</v>
      </c>
      <c r="B4940" s="224" t="s">
        <v>8686</v>
      </c>
      <c r="C4940" s="224" t="s">
        <v>1255</v>
      </c>
      <c r="D4940" s="224" t="s">
        <v>801</v>
      </c>
      <c r="E4940" s="225">
        <v>0</v>
      </c>
    </row>
    <row r="4941" spans="1:5" x14ac:dyDescent="0.25">
      <c r="A4941" s="222">
        <v>3103150316</v>
      </c>
      <c r="B4941" s="222" t="s">
        <v>8687</v>
      </c>
      <c r="C4941" s="222" t="s">
        <v>1255</v>
      </c>
      <c r="D4941" s="222" t="s">
        <v>801</v>
      </c>
      <c r="E4941" s="223">
        <v>0</v>
      </c>
    </row>
    <row r="4942" spans="1:5" x14ac:dyDescent="0.25">
      <c r="A4942" s="224">
        <v>3103150317</v>
      </c>
      <c r="B4942" s="224" t="s">
        <v>8688</v>
      </c>
      <c r="C4942" s="224" t="s">
        <v>1255</v>
      </c>
      <c r="D4942" s="224" t="s">
        <v>801</v>
      </c>
      <c r="E4942" s="225">
        <v>0</v>
      </c>
    </row>
    <row r="4943" spans="1:5" x14ac:dyDescent="0.25">
      <c r="A4943" s="222">
        <v>3103150318</v>
      </c>
      <c r="B4943" s="222" t="s">
        <v>8689</v>
      </c>
      <c r="C4943" s="222" t="s">
        <v>1255</v>
      </c>
      <c r="D4943" s="222" t="s">
        <v>801</v>
      </c>
      <c r="E4943" s="223">
        <v>0</v>
      </c>
    </row>
    <row r="4944" spans="1:5" x14ac:dyDescent="0.25">
      <c r="A4944" s="224">
        <v>3103150319</v>
      </c>
      <c r="B4944" s="224" t="s">
        <v>8690</v>
      </c>
      <c r="C4944" s="224" t="s">
        <v>1255</v>
      </c>
      <c r="D4944" s="224" t="s">
        <v>2327</v>
      </c>
      <c r="E4944" s="225">
        <v>0</v>
      </c>
    </row>
    <row r="4945" spans="1:5" x14ac:dyDescent="0.25">
      <c r="A4945" s="222">
        <v>3103150320</v>
      </c>
      <c r="B4945" s="222" t="s">
        <v>8100</v>
      </c>
      <c r="C4945" s="222" t="s">
        <v>1255</v>
      </c>
      <c r="D4945" s="222" t="s">
        <v>1226</v>
      </c>
      <c r="E4945" s="223">
        <v>0</v>
      </c>
    </row>
    <row r="4946" spans="1:5" x14ac:dyDescent="0.25">
      <c r="A4946" s="224">
        <v>3103150321</v>
      </c>
      <c r="B4946" s="224" t="s">
        <v>8691</v>
      </c>
      <c r="C4946" s="224" t="s">
        <v>1255</v>
      </c>
      <c r="D4946" s="224" t="s">
        <v>1226</v>
      </c>
      <c r="E4946" s="225">
        <v>0</v>
      </c>
    </row>
    <row r="4947" spans="1:5" x14ac:dyDescent="0.25">
      <c r="A4947" s="222">
        <v>3103150322</v>
      </c>
      <c r="B4947" s="222" t="s">
        <v>8692</v>
      </c>
      <c r="C4947" s="222" t="s">
        <v>1255</v>
      </c>
      <c r="D4947" s="222" t="s">
        <v>801</v>
      </c>
      <c r="E4947" s="223">
        <v>0</v>
      </c>
    </row>
    <row r="4948" spans="1:5" x14ac:dyDescent="0.25">
      <c r="A4948" s="224">
        <v>3103150323</v>
      </c>
      <c r="B4948" s="224" t="s">
        <v>8693</v>
      </c>
      <c r="C4948" s="224" t="s">
        <v>1255</v>
      </c>
      <c r="D4948" s="224" t="s">
        <v>801</v>
      </c>
      <c r="E4948" s="225">
        <v>0</v>
      </c>
    </row>
    <row r="4949" spans="1:5" x14ac:dyDescent="0.25">
      <c r="A4949" s="222">
        <v>3103150324</v>
      </c>
      <c r="B4949" s="222" t="s">
        <v>10384</v>
      </c>
      <c r="C4949" s="222" t="s">
        <v>1255</v>
      </c>
      <c r="D4949" s="222" t="s">
        <v>1226</v>
      </c>
      <c r="E4949" s="223">
        <v>0</v>
      </c>
    </row>
    <row r="4950" spans="1:5" x14ac:dyDescent="0.25">
      <c r="A4950" s="224">
        <v>3103150325</v>
      </c>
      <c r="B4950" s="224" t="s">
        <v>10385</v>
      </c>
      <c r="C4950" s="224" t="s">
        <v>1255</v>
      </c>
      <c r="D4950" s="224" t="s">
        <v>1226</v>
      </c>
      <c r="E4950" s="225">
        <v>0</v>
      </c>
    </row>
    <row r="4951" spans="1:5" x14ac:dyDescent="0.25">
      <c r="A4951" s="222">
        <v>3103150326</v>
      </c>
      <c r="B4951" s="222" t="s">
        <v>9631</v>
      </c>
      <c r="C4951" s="222" t="s">
        <v>1255</v>
      </c>
      <c r="D4951" s="222" t="s">
        <v>1226</v>
      </c>
      <c r="E4951" s="223">
        <v>0</v>
      </c>
    </row>
    <row r="4952" spans="1:5" x14ac:dyDescent="0.25">
      <c r="A4952" s="224">
        <v>3103150327</v>
      </c>
      <c r="B4952" s="224" t="s">
        <v>9632</v>
      </c>
      <c r="C4952" s="224" t="s">
        <v>1255</v>
      </c>
      <c r="D4952" s="224" t="s">
        <v>2706</v>
      </c>
      <c r="E4952" s="225">
        <v>0</v>
      </c>
    </row>
    <row r="4953" spans="1:5" x14ac:dyDescent="0.25">
      <c r="A4953" s="222">
        <v>3103150328</v>
      </c>
      <c r="B4953" s="222" t="s">
        <v>10386</v>
      </c>
      <c r="C4953" s="222" t="s">
        <v>1255</v>
      </c>
      <c r="D4953" s="222" t="s">
        <v>801</v>
      </c>
      <c r="E4953" s="223">
        <v>0</v>
      </c>
    </row>
    <row r="4954" spans="1:5" x14ac:dyDescent="0.25">
      <c r="A4954" s="224">
        <v>3103150329</v>
      </c>
      <c r="B4954" s="224" t="s">
        <v>13192</v>
      </c>
      <c r="C4954" s="224" t="s">
        <v>1255</v>
      </c>
      <c r="D4954" s="224" t="s">
        <v>801</v>
      </c>
      <c r="E4954" s="225">
        <v>0</v>
      </c>
    </row>
    <row r="4955" spans="1:5" x14ac:dyDescent="0.25">
      <c r="A4955" s="222">
        <v>3103150330</v>
      </c>
      <c r="B4955" s="222" t="s">
        <v>13193</v>
      </c>
      <c r="C4955" s="222" t="s">
        <v>1255</v>
      </c>
      <c r="D4955" s="222" t="s">
        <v>801</v>
      </c>
      <c r="E4955" s="223">
        <v>0</v>
      </c>
    </row>
    <row r="4956" spans="1:5" x14ac:dyDescent="0.25">
      <c r="A4956" s="224">
        <v>3103150331</v>
      </c>
      <c r="B4956" s="224" t="s">
        <v>13194</v>
      </c>
      <c r="C4956" s="224" t="s">
        <v>1255</v>
      </c>
      <c r="D4956" s="224" t="s">
        <v>2327</v>
      </c>
      <c r="E4956" s="225">
        <v>0</v>
      </c>
    </row>
    <row r="4957" spans="1:5" x14ac:dyDescent="0.25">
      <c r="A4957" s="222">
        <v>3103150332</v>
      </c>
      <c r="B4957" s="222" t="s">
        <v>13195</v>
      </c>
      <c r="C4957" s="222" t="s">
        <v>1255</v>
      </c>
      <c r="D4957" s="222" t="s">
        <v>2327</v>
      </c>
      <c r="E4957" s="223">
        <v>0</v>
      </c>
    </row>
    <row r="4958" spans="1:5" x14ac:dyDescent="0.25">
      <c r="A4958" s="224">
        <v>3103150333</v>
      </c>
      <c r="B4958" s="224" t="s">
        <v>13196</v>
      </c>
      <c r="C4958" s="224" t="s">
        <v>1255</v>
      </c>
      <c r="D4958" s="224" t="s">
        <v>2327</v>
      </c>
      <c r="E4958" s="225">
        <v>0</v>
      </c>
    </row>
    <row r="4959" spans="1:5" x14ac:dyDescent="0.25">
      <c r="A4959" s="222">
        <v>3103150334</v>
      </c>
      <c r="B4959" s="222" t="s">
        <v>12931</v>
      </c>
      <c r="C4959" s="222" t="s">
        <v>1255</v>
      </c>
      <c r="D4959" s="222" t="s">
        <v>801</v>
      </c>
      <c r="E4959" s="223">
        <v>0</v>
      </c>
    </row>
    <row r="4960" spans="1:5" x14ac:dyDescent="0.25">
      <c r="A4960" s="224">
        <v>3103150335</v>
      </c>
      <c r="B4960" s="224" t="s">
        <v>12677</v>
      </c>
      <c r="C4960" s="224" t="s">
        <v>1255</v>
      </c>
      <c r="D4960" s="224" t="s">
        <v>2327</v>
      </c>
      <c r="E4960" s="225">
        <v>0</v>
      </c>
    </row>
    <row r="4961" spans="1:5" x14ac:dyDescent="0.25">
      <c r="A4961" s="222">
        <v>3103150336</v>
      </c>
      <c r="B4961" s="222" t="s">
        <v>12678</v>
      </c>
      <c r="C4961" s="222" t="s">
        <v>1255</v>
      </c>
      <c r="D4961" s="222" t="s">
        <v>2327</v>
      </c>
      <c r="E4961" s="223">
        <v>0</v>
      </c>
    </row>
    <row r="4962" spans="1:5" x14ac:dyDescent="0.25">
      <c r="A4962" s="224">
        <v>3103150337</v>
      </c>
      <c r="B4962" s="224" t="s">
        <v>12679</v>
      </c>
      <c r="C4962" s="224" t="s">
        <v>1255</v>
      </c>
      <c r="D4962" s="224" t="s">
        <v>2327</v>
      </c>
      <c r="E4962" s="225">
        <v>0</v>
      </c>
    </row>
    <row r="4963" spans="1:5" x14ac:dyDescent="0.25">
      <c r="A4963" s="222">
        <v>3103150338</v>
      </c>
      <c r="B4963" s="222" t="s">
        <v>12680</v>
      </c>
      <c r="C4963" s="222" t="s">
        <v>1255</v>
      </c>
      <c r="D4963" s="222" t="s">
        <v>2327</v>
      </c>
      <c r="E4963" s="223">
        <v>0</v>
      </c>
    </row>
    <row r="4964" spans="1:5" x14ac:dyDescent="0.25">
      <c r="A4964" s="224">
        <v>3103150339</v>
      </c>
      <c r="B4964" s="224" t="s">
        <v>12681</v>
      </c>
      <c r="C4964" s="224" t="s">
        <v>1255</v>
      </c>
      <c r="D4964" s="224" t="s">
        <v>2327</v>
      </c>
      <c r="E4964" s="225">
        <v>0</v>
      </c>
    </row>
    <row r="4965" spans="1:5" x14ac:dyDescent="0.25">
      <c r="A4965" s="222">
        <v>3103150340</v>
      </c>
      <c r="B4965" s="222" t="s">
        <v>12682</v>
      </c>
      <c r="C4965" s="222" t="s">
        <v>1255</v>
      </c>
      <c r="D4965" s="222" t="s">
        <v>2327</v>
      </c>
      <c r="E4965" s="223">
        <v>0</v>
      </c>
    </row>
    <row r="4966" spans="1:5" x14ac:dyDescent="0.25">
      <c r="A4966" s="224">
        <v>3103150341</v>
      </c>
      <c r="B4966" s="224" t="s">
        <v>12683</v>
      </c>
      <c r="C4966" s="224" t="s">
        <v>1255</v>
      </c>
      <c r="D4966" s="224" t="s">
        <v>2327</v>
      </c>
      <c r="E4966" s="225">
        <v>0</v>
      </c>
    </row>
    <row r="4967" spans="1:5" x14ac:dyDescent="0.25">
      <c r="A4967" s="222">
        <v>3103150342</v>
      </c>
      <c r="B4967" s="222" t="s">
        <v>12684</v>
      </c>
      <c r="C4967" s="222" t="s">
        <v>1255</v>
      </c>
      <c r="D4967" s="222" t="s">
        <v>2327</v>
      </c>
      <c r="E4967" s="223">
        <v>0</v>
      </c>
    </row>
    <row r="4968" spans="1:5" x14ac:dyDescent="0.25">
      <c r="A4968" s="224">
        <v>3103150343</v>
      </c>
      <c r="B4968" s="224" t="s">
        <v>12685</v>
      </c>
      <c r="C4968" s="224" t="s">
        <v>1255</v>
      </c>
      <c r="D4968" s="224" t="s">
        <v>2327</v>
      </c>
      <c r="E4968" s="225">
        <v>0</v>
      </c>
    </row>
    <row r="4969" spans="1:5" x14ac:dyDescent="0.25">
      <c r="A4969" s="222">
        <v>3103150344</v>
      </c>
      <c r="B4969" s="222" t="s">
        <v>12686</v>
      </c>
      <c r="C4969" s="222" t="s">
        <v>1255</v>
      </c>
      <c r="D4969" s="222" t="s">
        <v>2327</v>
      </c>
      <c r="E4969" s="223">
        <v>0</v>
      </c>
    </row>
    <row r="4970" spans="1:5" x14ac:dyDescent="0.25">
      <c r="A4970" s="224">
        <v>3103150345</v>
      </c>
      <c r="B4970" s="224" t="s">
        <v>12687</v>
      </c>
      <c r="C4970" s="224" t="s">
        <v>1255</v>
      </c>
      <c r="D4970" s="224" t="s">
        <v>2327</v>
      </c>
      <c r="E4970" s="225">
        <v>0</v>
      </c>
    </row>
    <row r="4971" spans="1:5" x14ac:dyDescent="0.25">
      <c r="A4971" s="222">
        <v>3103150346</v>
      </c>
      <c r="B4971" s="222" t="s">
        <v>12688</v>
      </c>
      <c r="C4971" s="222" t="s">
        <v>1255</v>
      </c>
      <c r="D4971" s="222" t="s">
        <v>2327</v>
      </c>
      <c r="E4971" s="223">
        <v>0</v>
      </c>
    </row>
    <row r="4972" spans="1:5" x14ac:dyDescent="0.25">
      <c r="A4972" s="224">
        <v>3103150347</v>
      </c>
      <c r="B4972" s="224" t="s">
        <v>12689</v>
      </c>
      <c r="C4972" s="224" t="s">
        <v>1255</v>
      </c>
      <c r="D4972" s="224" t="s">
        <v>2327</v>
      </c>
      <c r="E4972" s="225">
        <v>0</v>
      </c>
    </row>
    <row r="4973" spans="1:5" x14ac:dyDescent="0.25">
      <c r="A4973" s="222">
        <v>3103150348</v>
      </c>
      <c r="B4973" s="222" t="s">
        <v>12690</v>
      </c>
      <c r="C4973" s="222" t="s">
        <v>1255</v>
      </c>
      <c r="D4973" s="222" t="s">
        <v>2327</v>
      </c>
      <c r="E4973" s="223">
        <v>0</v>
      </c>
    </row>
    <row r="4974" spans="1:5" x14ac:dyDescent="0.25">
      <c r="A4974" s="224">
        <v>3103150349</v>
      </c>
      <c r="B4974" s="224" t="s">
        <v>13197</v>
      </c>
      <c r="C4974" s="224" t="s">
        <v>1255</v>
      </c>
      <c r="D4974" s="224" t="s">
        <v>2327</v>
      </c>
      <c r="E4974" s="225">
        <v>0</v>
      </c>
    </row>
    <row r="4975" spans="1:5" x14ac:dyDescent="0.25">
      <c r="A4975" s="222">
        <v>3103150350</v>
      </c>
      <c r="B4975" s="222" t="s">
        <v>13198</v>
      </c>
      <c r="C4975" s="222" t="s">
        <v>1255</v>
      </c>
      <c r="D4975" s="222" t="s">
        <v>2327</v>
      </c>
      <c r="E4975" s="223">
        <v>0</v>
      </c>
    </row>
    <row r="4976" spans="1:5" x14ac:dyDescent="0.25">
      <c r="A4976" s="224">
        <v>3103150351</v>
      </c>
      <c r="B4976" s="224" t="s">
        <v>13199</v>
      </c>
      <c r="C4976" s="224" t="s">
        <v>1255</v>
      </c>
      <c r="D4976" s="224" t="s">
        <v>2414</v>
      </c>
      <c r="E4976" s="225">
        <v>0</v>
      </c>
    </row>
    <row r="4977" spans="1:5" x14ac:dyDescent="0.25">
      <c r="A4977" s="222">
        <v>3103150352</v>
      </c>
      <c r="B4977" s="222" t="s">
        <v>13200</v>
      </c>
      <c r="C4977" s="222" t="s">
        <v>1255</v>
      </c>
      <c r="D4977" s="222" t="s">
        <v>2327</v>
      </c>
      <c r="E4977" s="223">
        <v>0</v>
      </c>
    </row>
    <row r="4978" spans="1:5" x14ac:dyDescent="0.25">
      <c r="A4978" s="224">
        <v>3103150353</v>
      </c>
      <c r="B4978" s="224" t="s">
        <v>12691</v>
      </c>
      <c r="C4978" s="224" t="s">
        <v>1255</v>
      </c>
      <c r="D4978" s="224" t="s">
        <v>2327</v>
      </c>
      <c r="E4978" s="225">
        <v>0</v>
      </c>
    </row>
    <row r="4979" spans="1:5" x14ac:dyDescent="0.25">
      <c r="A4979" s="222">
        <v>3103150354</v>
      </c>
      <c r="B4979" s="222" t="s">
        <v>12692</v>
      </c>
      <c r="C4979" s="222" t="s">
        <v>1255</v>
      </c>
      <c r="D4979" s="222" t="s">
        <v>2327</v>
      </c>
      <c r="E4979" s="223">
        <v>0</v>
      </c>
    </row>
    <row r="4980" spans="1:5" x14ac:dyDescent="0.25">
      <c r="A4980" s="224">
        <v>3103150355</v>
      </c>
      <c r="B4980" s="224" t="s">
        <v>12693</v>
      </c>
      <c r="C4980" s="224" t="s">
        <v>1255</v>
      </c>
      <c r="D4980" s="224" t="s">
        <v>2327</v>
      </c>
      <c r="E4980" s="225">
        <v>0</v>
      </c>
    </row>
    <row r="4981" spans="1:5" x14ac:dyDescent="0.25">
      <c r="A4981" s="222">
        <v>3103150356</v>
      </c>
      <c r="B4981" s="222" t="s">
        <v>12694</v>
      </c>
      <c r="C4981" s="222" t="s">
        <v>1255</v>
      </c>
      <c r="D4981" s="222" t="s">
        <v>2327</v>
      </c>
      <c r="E4981" s="223">
        <v>0</v>
      </c>
    </row>
    <row r="4982" spans="1:5" x14ac:dyDescent="0.25">
      <c r="A4982" s="224">
        <v>3103150357</v>
      </c>
      <c r="B4982" s="224" t="s">
        <v>12695</v>
      </c>
      <c r="C4982" s="224" t="s">
        <v>1255</v>
      </c>
      <c r="D4982" s="224" t="s">
        <v>2327</v>
      </c>
      <c r="E4982" s="225">
        <v>0</v>
      </c>
    </row>
    <row r="4983" spans="1:5" x14ac:dyDescent="0.25">
      <c r="A4983" s="222">
        <v>3103150358</v>
      </c>
      <c r="B4983" s="222" t="s">
        <v>12696</v>
      </c>
      <c r="C4983" s="222" t="s">
        <v>1255</v>
      </c>
      <c r="D4983" s="222" t="s">
        <v>2327</v>
      </c>
      <c r="E4983" s="223">
        <v>0</v>
      </c>
    </row>
    <row r="4984" spans="1:5" x14ac:dyDescent="0.25">
      <c r="A4984" s="224">
        <v>3103150359</v>
      </c>
      <c r="B4984" s="224" t="s">
        <v>12697</v>
      </c>
      <c r="C4984" s="224" t="s">
        <v>1255</v>
      </c>
      <c r="D4984" s="224" t="s">
        <v>2327</v>
      </c>
      <c r="E4984" s="225">
        <v>0</v>
      </c>
    </row>
    <row r="4985" spans="1:5" x14ac:dyDescent="0.25">
      <c r="A4985" s="222">
        <v>3103150360</v>
      </c>
      <c r="B4985" s="222" t="s">
        <v>13201</v>
      </c>
      <c r="C4985" s="222" t="s">
        <v>1255</v>
      </c>
      <c r="D4985" s="222" t="s">
        <v>2327</v>
      </c>
      <c r="E4985" s="223">
        <v>0</v>
      </c>
    </row>
    <row r="4986" spans="1:5" x14ac:dyDescent="0.25">
      <c r="A4986" s="224">
        <v>3103150361</v>
      </c>
      <c r="B4986" s="224" t="s">
        <v>12698</v>
      </c>
      <c r="C4986" s="224" t="s">
        <v>1255</v>
      </c>
      <c r="D4986" s="224" t="s">
        <v>801</v>
      </c>
      <c r="E4986" s="225">
        <v>0</v>
      </c>
    </row>
    <row r="4987" spans="1:5" x14ac:dyDescent="0.25">
      <c r="A4987" s="222">
        <v>3103150362</v>
      </c>
      <c r="B4987" s="222" t="s">
        <v>12699</v>
      </c>
      <c r="C4987" s="222" t="s">
        <v>1255</v>
      </c>
      <c r="D4987" s="222" t="s">
        <v>801</v>
      </c>
      <c r="E4987" s="223">
        <v>0</v>
      </c>
    </row>
    <row r="4988" spans="1:5" x14ac:dyDescent="0.25">
      <c r="A4988" s="224">
        <v>3103150363</v>
      </c>
      <c r="B4988" s="224" t="s">
        <v>13202</v>
      </c>
      <c r="C4988" s="224" t="s">
        <v>1255</v>
      </c>
      <c r="D4988" s="224" t="s">
        <v>801</v>
      </c>
      <c r="E4988" s="225">
        <v>0</v>
      </c>
    </row>
    <row r="4989" spans="1:5" x14ac:dyDescent="0.25">
      <c r="A4989" s="222">
        <v>3103150364</v>
      </c>
      <c r="B4989" s="222" t="s">
        <v>12700</v>
      </c>
      <c r="C4989" s="222" t="s">
        <v>1255</v>
      </c>
      <c r="D4989" s="222" t="s">
        <v>801</v>
      </c>
      <c r="E4989" s="223">
        <v>0</v>
      </c>
    </row>
    <row r="4990" spans="1:5" x14ac:dyDescent="0.25">
      <c r="A4990" s="224">
        <v>3103150365</v>
      </c>
      <c r="B4990" s="224" t="s">
        <v>12701</v>
      </c>
      <c r="C4990" s="224" t="s">
        <v>1255</v>
      </c>
      <c r="D4990" s="224" t="s">
        <v>801</v>
      </c>
      <c r="E4990" s="225">
        <v>0</v>
      </c>
    </row>
    <row r="4991" spans="1:5" x14ac:dyDescent="0.25">
      <c r="A4991" s="222">
        <v>3103150366</v>
      </c>
      <c r="B4991" s="222" t="s">
        <v>12702</v>
      </c>
      <c r="C4991" s="222" t="s">
        <v>1255</v>
      </c>
      <c r="D4991" s="222" t="s">
        <v>801</v>
      </c>
      <c r="E4991" s="223">
        <v>0</v>
      </c>
    </row>
    <row r="4992" spans="1:5" x14ac:dyDescent="0.25">
      <c r="A4992" s="224">
        <v>3103150367</v>
      </c>
      <c r="B4992" s="224" t="s">
        <v>13203</v>
      </c>
      <c r="C4992" s="224" t="s">
        <v>1255</v>
      </c>
      <c r="D4992" s="224" t="s">
        <v>2327</v>
      </c>
      <c r="E4992" s="225">
        <v>0</v>
      </c>
    </row>
    <row r="4993" spans="1:5" x14ac:dyDescent="0.25">
      <c r="A4993" s="222">
        <v>3103150368</v>
      </c>
      <c r="B4993" s="222" t="s">
        <v>13204</v>
      </c>
      <c r="C4993" s="222" t="s">
        <v>1255</v>
      </c>
      <c r="D4993" s="222" t="s">
        <v>801</v>
      </c>
      <c r="E4993" s="223">
        <v>0</v>
      </c>
    </row>
    <row r="4994" spans="1:5" x14ac:dyDescent="0.25">
      <c r="A4994" s="224">
        <v>3103150369</v>
      </c>
      <c r="B4994" s="224" t="s">
        <v>12703</v>
      </c>
      <c r="C4994" s="224" t="s">
        <v>1255</v>
      </c>
      <c r="D4994" s="224" t="s">
        <v>2327</v>
      </c>
      <c r="E4994" s="225">
        <v>0</v>
      </c>
    </row>
    <row r="4995" spans="1:5" x14ac:dyDescent="0.25">
      <c r="A4995" s="222">
        <v>3103150370</v>
      </c>
      <c r="B4995" s="222" t="s">
        <v>12704</v>
      </c>
      <c r="C4995" s="222" t="s">
        <v>1255</v>
      </c>
      <c r="D4995" s="222" t="s">
        <v>2327</v>
      </c>
      <c r="E4995" s="223">
        <v>0</v>
      </c>
    </row>
    <row r="4996" spans="1:5" x14ac:dyDescent="0.25">
      <c r="A4996" s="224">
        <v>3103150371</v>
      </c>
      <c r="B4996" s="224" t="s">
        <v>12705</v>
      </c>
      <c r="C4996" s="224" t="s">
        <v>1255</v>
      </c>
      <c r="D4996" s="224" t="s">
        <v>2327</v>
      </c>
      <c r="E4996" s="225">
        <v>0</v>
      </c>
    </row>
    <row r="4997" spans="1:5" x14ac:dyDescent="0.25">
      <c r="A4997" s="222">
        <v>3103150372</v>
      </c>
      <c r="B4997" s="222" t="s">
        <v>13205</v>
      </c>
      <c r="C4997" s="222" t="s">
        <v>1255</v>
      </c>
      <c r="D4997" s="222" t="s">
        <v>2327</v>
      </c>
      <c r="E4997" s="223">
        <v>0</v>
      </c>
    </row>
    <row r="4998" spans="1:5" x14ac:dyDescent="0.25">
      <c r="A4998" s="224">
        <v>3103150373</v>
      </c>
      <c r="B4998" s="224" t="s">
        <v>13206</v>
      </c>
      <c r="C4998" s="224" t="s">
        <v>1255</v>
      </c>
      <c r="D4998" s="224" t="s">
        <v>801</v>
      </c>
      <c r="E4998" s="225">
        <v>0</v>
      </c>
    </row>
    <row r="4999" spans="1:5" x14ac:dyDescent="0.25">
      <c r="A4999" s="222">
        <v>3103150374</v>
      </c>
      <c r="B4999" s="222" t="s">
        <v>13207</v>
      </c>
      <c r="C4999" s="222" t="s">
        <v>1255</v>
      </c>
      <c r="D4999" s="222" t="s">
        <v>2327</v>
      </c>
      <c r="E4999" s="223">
        <v>0</v>
      </c>
    </row>
    <row r="5000" spans="1:5" x14ac:dyDescent="0.25">
      <c r="A5000" s="224">
        <v>3103150375</v>
      </c>
      <c r="B5000" s="224" t="s">
        <v>13208</v>
      </c>
      <c r="C5000" s="224" t="s">
        <v>1255</v>
      </c>
      <c r="D5000" s="224" t="s">
        <v>2327</v>
      </c>
      <c r="E5000" s="225">
        <v>0</v>
      </c>
    </row>
    <row r="5001" spans="1:5" x14ac:dyDescent="0.25">
      <c r="A5001" s="222">
        <v>3103150376</v>
      </c>
      <c r="B5001" s="222" t="s">
        <v>13209</v>
      </c>
      <c r="C5001" s="222" t="s">
        <v>1255</v>
      </c>
      <c r="D5001" s="222" t="s">
        <v>2327</v>
      </c>
      <c r="E5001" s="223">
        <v>0</v>
      </c>
    </row>
    <row r="5002" spans="1:5" x14ac:dyDescent="0.25">
      <c r="A5002" s="224">
        <v>3103150377</v>
      </c>
      <c r="B5002" s="224" t="s">
        <v>12706</v>
      </c>
      <c r="C5002" s="224" t="s">
        <v>1255</v>
      </c>
      <c r="D5002" s="224" t="s">
        <v>2599</v>
      </c>
      <c r="E5002" s="225">
        <v>0</v>
      </c>
    </row>
    <row r="5003" spans="1:5" x14ac:dyDescent="0.25">
      <c r="A5003" s="222">
        <v>3103150378</v>
      </c>
      <c r="B5003" s="222" t="s">
        <v>13210</v>
      </c>
      <c r="C5003" s="222" t="s">
        <v>1255</v>
      </c>
      <c r="D5003" s="222" t="s">
        <v>801</v>
      </c>
      <c r="E5003" s="223">
        <v>0</v>
      </c>
    </row>
    <row r="5004" spans="1:5" x14ac:dyDescent="0.25">
      <c r="A5004" s="224">
        <v>3103150379</v>
      </c>
      <c r="B5004" s="224" t="s">
        <v>12707</v>
      </c>
      <c r="C5004" s="224" t="s">
        <v>1255</v>
      </c>
      <c r="D5004" s="224" t="s">
        <v>801</v>
      </c>
      <c r="E5004" s="225">
        <v>0</v>
      </c>
    </row>
    <row r="5005" spans="1:5" x14ac:dyDescent="0.25">
      <c r="A5005" s="222">
        <v>3103150380</v>
      </c>
      <c r="B5005" s="222" t="s">
        <v>13211</v>
      </c>
      <c r="C5005" s="222" t="s">
        <v>1255</v>
      </c>
      <c r="D5005" s="222" t="s">
        <v>801</v>
      </c>
      <c r="E5005" s="223">
        <v>0</v>
      </c>
    </row>
    <row r="5006" spans="1:5" x14ac:dyDescent="0.25">
      <c r="A5006" s="224">
        <v>3103150381</v>
      </c>
      <c r="B5006" s="224" t="s">
        <v>12708</v>
      </c>
      <c r="C5006" s="224" t="s">
        <v>1255</v>
      </c>
      <c r="D5006" s="224" t="s">
        <v>800</v>
      </c>
      <c r="E5006" s="225">
        <v>0</v>
      </c>
    </row>
    <row r="5007" spans="1:5" x14ac:dyDescent="0.25">
      <c r="A5007" s="222">
        <v>3103150382</v>
      </c>
      <c r="B5007" s="222" t="s">
        <v>12709</v>
      </c>
      <c r="C5007" s="222" t="s">
        <v>1255</v>
      </c>
      <c r="D5007" s="222" t="s">
        <v>2327</v>
      </c>
      <c r="E5007" s="223">
        <v>0</v>
      </c>
    </row>
    <row r="5008" spans="1:5" x14ac:dyDescent="0.25">
      <c r="A5008" s="224">
        <v>3103150383</v>
      </c>
      <c r="B5008" s="224" t="s">
        <v>13212</v>
      </c>
      <c r="C5008" s="224" t="s">
        <v>1255</v>
      </c>
      <c r="D5008" s="224" t="s">
        <v>801</v>
      </c>
      <c r="E5008" s="225">
        <v>0</v>
      </c>
    </row>
    <row r="5009" spans="1:5" x14ac:dyDescent="0.25">
      <c r="A5009" s="222">
        <v>3103150384</v>
      </c>
      <c r="B5009" s="222" t="s">
        <v>12710</v>
      </c>
      <c r="C5009" s="222" t="s">
        <v>1255</v>
      </c>
      <c r="D5009" s="222" t="s">
        <v>801</v>
      </c>
      <c r="E5009" s="223">
        <v>0</v>
      </c>
    </row>
    <row r="5010" spans="1:5" x14ac:dyDescent="0.25">
      <c r="A5010" s="224">
        <v>3103160001</v>
      </c>
      <c r="B5010" s="224" t="s">
        <v>2756</v>
      </c>
      <c r="C5010" s="224" t="s">
        <v>1255</v>
      </c>
      <c r="D5010" s="224" t="s">
        <v>801</v>
      </c>
      <c r="E5010" s="225">
        <v>0</v>
      </c>
    </row>
    <row r="5011" spans="1:5" x14ac:dyDescent="0.25">
      <c r="A5011" s="222">
        <v>3103160002</v>
      </c>
      <c r="B5011" s="222" t="s">
        <v>2757</v>
      </c>
      <c r="C5011" s="222" t="s">
        <v>1255</v>
      </c>
      <c r="D5011" s="222" t="s">
        <v>801</v>
      </c>
      <c r="E5011" s="223">
        <v>0</v>
      </c>
    </row>
    <row r="5012" spans="1:5" x14ac:dyDescent="0.25">
      <c r="A5012" s="224">
        <v>3103160003</v>
      </c>
      <c r="B5012" s="224" t="s">
        <v>2758</v>
      </c>
      <c r="C5012" s="224" t="s">
        <v>1255</v>
      </c>
      <c r="D5012" s="224" t="s">
        <v>801</v>
      </c>
      <c r="E5012" s="225">
        <v>0</v>
      </c>
    </row>
    <row r="5013" spans="1:5" x14ac:dyDescent="0.25">
      <c r="A5013" s="222">
        <v>3103160004</v>
      </c>
      <c r="B5013" s="222" t="s">
        <v>2759</v>
      </c>
      <c r="C5013" s="222" t="s">
        <v>1255</v>
      </c>
      <c r="D5013" s="222" t="s">
        <v>801</v>
      </c>
      <c r="E5013" s="223">
        <v>0</v>
      </c>
    </row>
    <row r="5014" spans="1:5" x14ac:dyDescent="0.25">
      <c r="A5014" s="224">
        <v>3103160005</v>
      </c>
      <c r="B5014" s="224" t="s">
        <v>2760</v>
      </c>
      <c r="C5014" s="224" t="s">
        <v>1255</v>
      </c>
      <c r="D5014" s="224" t="s">
        <v>801</v>
      </c>
      <c r="E5014" s="225">
        <v>0</v>
      </c>
    </row>
    <row r="5015" spans="1:5" x14ac:dyDescent="0.25">
      <c r="A5015" s="222">
        <v>3103160006</v>
      </c>
      <c r="B5015" s="222" t="s">
        <v>5814</v>
      </c>
      <c r="C5015" s="222" t="s">
        <v>1255</v>
      </c>
      <c r="D5015" s="222" t="s">
        <v>801</v>
      </c>
      <c r="E5015" s="223">
        <v>0</v>
      </c>
    </row>
    <row r="5016" spans="1:5" x14ac:dyDescent="0.25">
      <c r="A5016" s="224">
        <v>3103160007</v>
      </c>
      <c r="B5016" s="224" t="s">
        <v>7976</v>
      </c>
      <c r="C5016" s="224" t="s">
        <v>1255</v>
      </c>
      <c r="D5016" s="224" t="s">
        <v>801</v>
      </c>
      <c r="E5016" s="225">
        <v>0</v>
      </c>
    </row>
    <row r="5017" spans="1:5" x14ac:dyDescent="0.25">
      <c r="A5017" s="222">
        <v>3103160008</v>
      </c>
      <c r="B5017" s="222" t="s">
        <v>2761</v>
      </c>
      <c r="C5017" s="222" t="s">
        <v>1255</v>
      </c>
      <c r="D5017" s="222" t="s">
        <v>801</v>
      </c>
      <c r="E5017" s="223">
        <v>0</v>
      </c>
    </row>
    <row r="5018" spans="1:5" x14ac:dyDescent="0.25">
      <c r="A5018" s="224">
        <v>3103160009</v>
      </c>
      <c r="B5018" s="224" t="s">
        <v>2762</v>
      </c>
      <c r="C5018" s="224" t="s">
        <v>1255</v>
      </c>
      <c r="D5018" s="224" t="s">
        <v>801</v>
      </c>
      <c r="E5018" s="225">
        <v>0</v>
      </c>
    </row>
    <row r="5019" spans="1:5" x14ac:dyDescent="0.25">
      <c r="A5019" s="222">
        <v>3103160010</v>
      </c>
      <c r="B5019" s="222" t="s">
        <v>3857</v>
      </c>
      <c r="C5019" s="222" t="s">
        <v>1255</v>
      </c>
      <c r="D5019" s="222" t="s">
        <v>800</v>
      </c>
      <c r="E5019" s="223">
        <v>0</v>
      </c>
    </row>
    <row r="5020" spans="1:5" x14ac:dyDescent="0.25">
      <c r="A5020" s="224">
        <v>3103160011</v>
      </c>
      <c r="B5020" s="224" t="s">
        <v>3858</v>
      </c>
      <c r="C5020" s="224" t="s">
        <v>1255</v>
      </c>
      <c r="D5020" s="224" t="s">
        <v>801</v>
      </c>
      <c r="E5020" s="225">
        <v>0</v>
      </c>
    </row>
    <row r="5021" spans="1:5" x14ac:dyDescent="0.25">
      <c r="A5021" s="222">
        <v>3103160012</v>
      </c>
      <c r="B5021" s="222" t="s">
        <v>3859</v>
      </c>
      <c r="C5021" s="222" t="s">
        <v>1255</v>
      </c>
      <c r="D5021" s="222" t="s">
        <v>801</v>
      </c>
      <c r="E5021" s="223">
        <v>0</v>
      </c>
    </row>
    <row r="5022" spans="1:5" x14ac:dyDescent="0.25">
      <c r="A5022" s="224">
        <v>3103160013</v>
      </c>
      <c r="B5022" s="224" t="s">
        <v>3860</v>
      </c>
      <c r="C5022" s="224" t="s">
        <v>1255</v>
      </c>
      <c r="D5022" s="224" t="s">
        <v>801</v>
      </c>
      <c r="E5022" s="225">
        <v>0</v>
      </c>
    </row>
    <row r="5023" spans="1:5" x14ac:dyDescent="0.25">
      <c r="A5023" s="222">
        <v>3103160014</v>
      </c>
      <c r="B5023" s="222" t="s">
        <v>8694</v>
      </c>
      <c r="C5023" s="222" t="s">
        <v>1255</v>
      </c>
      <c r="D5023" s="222" t="s">
        <v>2354</v>
      </c>
      <c r="E5023" s="223">
        <v>0</v>
      </c>
    </row>
    <row r="5024" spans="1:5" x14ac:dyDescent="0.25">
      <c r="A5024" s="224">
        <v>3103160015</v>
      </c>
      <c r="B5024" s="224" t="s">
        <v>8695</v>
      </c>
      <c r="C5024" s="224" t="s">
        <v>1255</v>
      </c>
      <c r="D5024" s="224" t="s">
        <v>2354</v>
      </c>
      <c r="E5024" s="225">
        <v>0</v>
      </c>
    </row>
    <row r="5025" spans="1:5" x14ac:dyDescent="0.25">
      <c r="A5025" s="222">
        <v>3103160016</v>
      </c>
      <c r="B5025" s="222" t="s">
        <v>2763</v>
      </c>
      <c r="C5025" s="222" t="s">
        <v>1255</v>
      </c>
      <c r="D5025" s="222" t="s">
        <v>801</v>
      </c>
      <c r="E5025" s="223">
        <v>0</v>
      </c>
    </row>
    <row r="5026" spans="1:5" x14ac:dyDescent="0.25">
      <c r="A5026" s="224">
        <v>3103160017</v>
      </c>
      <c r="B5026" s="224" t="s">
        <v>8101</v>
      </c>
      <c r="C5026" s="224" t="s">
        <v>1255</v>
      </c>
      <c r="D5026" s="224" t="s">
        <v>801</v>
      </c>
      <c r="E5026" s="225">
        <v>0</v>
      </c>
    </row>
    <row r="5027" spans="1:5" x14ac:dyDescent="0.25">
      <c r="A5027" s="222">
        <v>3103160018</v>
      </c>
      <c r="B5027" s="222" t="s">
        <v>10387</v>
      </c>
      <c r="C5027" s="222" t="s">
        <v>1255</v>
      </c>
      <c r="D5027" s="222" t="s">
        <v>801</v>
      </c>
      <c r="E5027" s="223">
        <v>0</v>
      </c>
    </row>
    <row r="5028" spans="1:5" x14ac:dyDescent="0.25">
      <c r="A5028" s="224">
        <v>3103160019</v>
      </c>
      <c r="B5028" s="224" t="s">
        <v>10388</v>
      </c>
      <c r="C5028" s="224" t="s">
        <v>1255</v>
      </c>
      <c r="D5028" s="224" t="s">
        <v>801</v>
      </c>
      <c r="E5028" s="225">
        <v>0</v>
      </c>
    </row>
    <row r="5029" spans="1:5" x14ac:dyDescent="0.25">
      <c r="A5029" s="222">
        <v>3103160020</v>
      </c>
      <c r="B5029" s="222" t="s">
        <v>10389</v>
      </c>
      <c r="C5029" s="222" t="s">
        <v>1255</v>
      </c>
      <c r="D5029" s="222" t="s">
        <v>801</v>
      </c>
      <c r="E5029" s="223">
        <v>0</v>
      </c>
    </row>
    <row r="5030" spans="1:5" x14ac:dyDescent="0.25">
      <c r="A5030" s="224">
        <v>3103160021</v>
      </c>
      <c r="B5030" s="224" t="s">
        <v>10390</v>
      </c>
      <c r="C5030" s="224" t="s">
        <v>1255</v>
      </c>
      <c r="D5030" s="224" t="s">
        <v>801</v>
      </c>
      <c r="E5030" s="225">
        <v>0</v>
      </c>
    </row>
    <row r="5031" spans="1:5" x14ac:dyDescent="0.25">
      <c r="A5031" s="222">
        <v>3103160022</v>
      </c>
      <c r="B5031" s="222" t="s">
        <v>10391</v>
      </c>
      <c r="C5031" s="222" t="s">
        <v>1255</v>
      </c>
      <c r="D5031" s="222" t="s">
        <v>801</v>
      </c>
      <c r="E5031" s="223">
        <v>0</v>
      </c>
    </row>
    <row r="5032" spans="1:5" x14ac:dyDescent="0.25">
      <c r="A5032" s="224">
        <v>3103160023</v>
      </c>
      <c r="B5032" s="224" t="s">
        <v>10392</v>
      </c>
      <c r="C5032" s="224" t="s">
        <v>1255</v>
      </c>
      <c r="D5032" s="224" t="s">
        <v>801</v>
      </c>
      <c r="E5032" s="225">
        <v>0</v>
      </c>
    </row>
    <row r="5033" spans="1:5" x14ac:dyDescent="0.25">
      <c r="A5033" s="222">
        <v>3103160024</v>
      </c>
      <c r="B5033" s="222" t="s">
        <v>10393</v>
      </c>
      <c r="C5033" s="222" t="s">
        <v>1255</v>
      </c>
      <c r="D5033" s="222" t="s">
        <v>801</v>
      </c>
      <c r="E5033" s="223">
        <v>0</v>
      </c>
    </row>
    <row r="5034" spans="1:5" x14ac:dyDescent="0.25">
      <c r="A5034" s="224">
        <v>3103170001</v>
      </c>
      <c r="B5034" s="224" t="s">
        <v>2763</v>
      </c>
      <c r="C5034" s="224" t="s">
        <v>1255</v>
      </c>
      <c r="D5034" s="224" t="s">
        <v>801</v>
      </c>
      <c r="E5034" s="225">
        <v>0</v>
      </c>
    </row>
    <row r="5035" spans="1:5" x14ac:dyDescent="0.25">
      <c r="A5035" s="222">
        <v>3103170002</v>
      </c>
      <c r="B5035" s="222" t="s">
        <v>8030</v>
      </c>
      <c r="C5035" s="222" t="s">
        <v>1255</v>
      </c>
      <c r="D5035" s="222" t="s">
        <v>2764</v>
      </c>
      <c r="E5035" s="223">
        <v>0</v>
      </c>
    </row>
    <row r="5036" spans="1:5" x14ac:dyDescent="0.25">
      <c r="A5036" s="224">
        <v>3103170003</v>
      </c>
      <c r="B5036" s="224" t="s">
        <v>2765</v>
      </c>
      <c r="C5036" s="224" t="s">
        <v>1255</v>
      </c>
      <c r="D5036" s="224" t="s">
        <v>2766</v>
      </c>
      <c r="E5036" s="225">
        <v>0</v>
      </c>
    </row>
    <row r="5037" spans="1:5" x14ac:dyDescent="0.25">
      <c r="A5037" s="222">
        <v>3103170004</v>
      </c>
      <c r="B5037" s="222" t="s">
        <v>2767</v>
      </c>
      <c r="C5037" s="222" t="s">
        <v>1255</v>
      </c>
      <c r="D5037" s="222" t="s">
        <v>2766</v>
      </c>
      <c r="E5037" s="223">
        <v>0</v>
      </c>
    </row>
    <row r="5038" spans="1:5" x14ac:dyDescent="0.25">
      <c r="A5038" s="224">
        <v>3103170005</v>
      </c>
      <c r="B5038" s="224" t="s">
        <v>4240</v>
      </c>
      <c r="C5038" s="224" t="s">
        <v>1255</v>
      </c>
      <c r="D5038" s="224" t="s">
        <v>4241</v>
      </c>
      <c r="E5038" s="225">
        <v>0</v>
      </c>
    </row>
    <row r="5039" spans="1:5" x14ac:dyDescent="0.25">
      <c r="A5039" s="222">
        <v>3103180001</v>
      </c>
      <c r="B5039" s="222" t="s">
        <v>3483</v>
      </c>
      <c r="C5039" s="222" t="s">
        <v>1255</v>
      </c>
      <c r="D5039" s="222" t="s">
        <v>801</v>
      </c>
      <c r="E5039" s="223">
        <v>0</v>
      </c>
    </row>
    <row r="5040" spans="1:5" x14ac:dyDescent="0.25">
      <c r="A5040" s="224">
        <v>3103180002</v>
      </c>
      <c r="B5040" s="224" t="s">
        <v>3861</v>
      </c>
      <c r="C5040" s="224" t="s">
        <v>1255</v>
      </c>
      <c r="D5040" s="224" t="s">
        <v>800</v>
      </c>
      <c r="E5040" s="225">
        <v>0</v>
      </c>
    </row>
    <row r="5041" spans="1:5" x14ac:dyDescent="0.25">
      <c r="A5041" s="222">
        <v>3103180003</v>
      </c>
      <c r="B5041" s="222" t="s">
        <v>3862</v>
      </c>
      <c r="C5041" s="222" t="s">
        <v>1255</v>
      </c>
      <c r="D5041" s="222" t="s">
        <v>800</v>
      </c>
      <c r="E5041" s="223">
        <v>0</v>
      </c>
    </row>
    <row r="5042" spans="1:5" x14ac:dyDescent="0.25">
      <c r="A5042" s="224">
        <v>3103180004</v>
      </c>
      <c r="B5042" s="224" t="s">
        <v>3863</v>
      </c>
      <c r="C5042" s="224" t="s">
        <v>1255</v>
      </c>
      <c r="D5042" s="224" t="s">
        <v>800</v>
      </c>
      <c r="E5042" s="225">
        <v>0</v>
      </c>
    </row>
    <row r="5043" spans="1:5" x14ac:dyDescent="0.25">
      <c r="A5043" s="222">
        <v>3103180005</v>
      </c>
      <c r="B5043" s="222" t="s">
        <v>4329</v>
      </c>
      <c r="C5043" s="222" t="s">
        <v>1255</v>
      </c>
      <c r="D5043" s="222" t="s">
        <v>801</v>
      </c>
      <c r="E5043" s="223">
        <v>0</v>
      </c>
    </row>
    <row r="5044" spans="1:5" x14ac:dyDescent="0.25">
      <c r="A5044" s="224">
        <v>3103180006</v>
      </c>
      <c r="B5044" s="224" t="s">
        <v>8031</v>
      </c>
      <c r="C5044" s="224" t="s">
        <v>1255</v>
      </c>
      <c r="D5044" s="224" t="s">
        <v>801</v>
      </c>
      <c r="E5044" s="225">
        <v>0</v>
      </c>
    </row>
    <row r="5045" spans="1:5" x14ac:dyDescent="0.25">
      <c r="A5045" s="222">
        <v>3103180007</v>
      </c>
      <c r="B5045" s="222" t="s">
        <v>9863</v>
      </c>
      <c r="C5045" s="222" t="s">
        <v>1255</v>
      </c>
      <c r="D5045" s="222" t="s">
        <v>801</v>
      </c>
      <c r="E5045" s="223">
        <v>0</v>
      </c>
    </row>
    <row r="5046" spans="1:5" x14ac:dyDescent="0.25">
      <c r="A5046" s="224">
        <v>3103180008</v>
      </c>
      <c r="B5046" s="224" t="s">
        <v>4330</v>
      </c>
      <c r="C5046" s="224" t="s">
        <v>1255</v>
      </c>
      <c r="D5046" s="224" t="s">
        <v>801</v>
      </c>
      <c r="E5046" s="225">
        <v>0</v>
      </c>
    </row>
    <row r="5047" spans="1:5" x14ac:dyDescent="0.25">
      <c r="A5047" s="222">
        <v>3103180009</v>
      </c>
      <c r="B5047" s="222" t="s">
        <v>6518</v>
      </c>
      <c r="C5047" s="222" t="s">
        <v>1255</v>
      </c>
      <c r="D5047" s="222" t="s">
        <v>801</v>
      </c>
      <c r="E5047" s="223">
        <v>0</v>
      </c>
    </row>
    <row r="5048" spans="1:5" x14ac:dyDescent="0.25">
      <c r="A5048" s="224">
        <v>3103180010</v>
      </c>
      <c r="B5048" s="224" t="s">
        <v>7716</v>
      </c>
      <c r="C5048" s="224" t="s">
        <v>1255</v>
      </c>
      <c r="D5048" s="224" t="s">
        <v>801</v>
      </c>
      <c r="E5048" s="225">
        <v>0</v>
      </c>
    </row>
    <row r="5049" spans="1:5" x14ac:dyDescent="0.25">
      <c r="A5049" s="222">
        <v>3103180011</v>
      </c>
      <c r="B5049" s="222" t="s">
        <v>6519</v>
      </c>
      <c r="C5049" s="222" t="s">
        <v>1255</v>
      </c>
      <c r="D5049" s="222" t="s">
        <v>801</v>
      </c>
      <c r="E5049" s="223">
        <v>0</v>
      </c>
    </row>
    <row r="5050" spans="1:5" x14ac:dyDescent="0.25">
      <c r="A5050" s="224">
        <v>3103180012</v>
      </c>
      <c r="B5050" s="224" t="s">
        <v>8196</v>
      </c>
      <c r="C5050" s="224" t="s">
        <v>1255</v>
      </c>
      <c r="D5050" s="224" t="s">
        <v>801</v>
      </c>
      <c r="E5050" s="225">
        <v>0</v>
      </c>
    </row>
    <row r="5051" spans="1:5" x14ac:dyDescent="0.25">
      <c r="A5051" s="222">
        <v>3103180013</v>
      </c>
      <c r="B5051" s="222" t="s">
        <v>7302</v>
      </c>
      <c r="C5051" s="222" t="s">
        <v>1255</v>
      </c>
      <c r="D5051" s="222" t="s">
        <v>801</v>
      </c>
      <c r="E5051" s="223">
        <v>0</v>
      </c>
    </row>
    <row r="5052" spans="1:5" x14ac:dyDescent="0.25">
      <c r="A5052" s="224">
        <v>3103180014</v>
      </c>
      <c r="B5052" s="224" t="s">
        <v>7366</v>
      </c>
      <c r="C5052" s="224" t="s">
        <v>1255</v>
      </c>
      <c r="D5052" s="224" t="s">
        <v>801</v>
      </c>
      <c r="E5052" s="225">
        <v>0</v>
      </c>
    </row>
    <row r="5053" spans="1:5" x14ac:dyDescent="0.25">
      <c r="A5053" s="222">
        <v>3103180015</v>
      </c>
      <c r="B5053" s="222" t="s">
        <v>8032</v>
      </c>
      <c r="C5053" s="222" t="s">
        <v>1255</v>
      </c>
      <c r="D5053" s="222" t="s">
        <v>801</v>
      </c>
      <c r="E5053" s="223">
        <v>0</v>
      </c>
    </row>
    <row r="5054" spans="1:5" x14ac:dyDescent="0.25">
      <c r="A5054" s="224">
        <v>3103180016</v>
      </c>
      <c r="B5054" s="224" t="s">
        <v>8102</v>
      </c>
      <c r="C5054" s="224" t="s">
        <v>1255</v>
      </c>
      <c r="D5054" s="224" t="s">
        <v>801</v>
      </c>
      <c r="E5054" s="225">
        <v>0</v>
      </c>
    </row>
    <row r="5055" spans="1:5" x14ac:dyDescent="0.25">
      <c r="A5055" s="222">
        <v>3103180017</v>
      </c>
      <c r="B5055" s="222" t="s">
        <v>8121</v>
      </c>
      <c r="C5055" s="222" t="s">
        <v>1255</v>
      </c>
      <c r="D5055" s="222" t="s">
        <v>801</v>
      </c>
      <c r="E5055" s="223">
        <v>0</v>
      </c>
    </row>
    <row r="5056" spans="1:5" x14ac:dyDescent="0.25">
      <c r="A5056" s="224">
        <v>3103180018</v>
      </c>
      <c r="B5056" s="224" t="s">
        <v>8696</v>
      </c>
      <c r="C5056" s="224" t="s">
        <v>1255</v>
      </c>
      <c r="D5056" s="224" t="s">
        <v>801</v>
      </c>
      <c r="E5056" s="225">
        <v>0</v>
      </c>
    </row>
    <row r="5057" spans="1:5" x14ac:dyDescent="0.25">
      <c r="A5057" s="222">
        <v>3103180019</v>
      </c>
      <c r="B5057" s="222" t="s">
        <v>8697</v>
      </c>
      <c r="C5057" s="222" t="s">
        <v>1255</v>
      </c>
      <c r="D5057" s="222" t="s">
        <v>801</v>
      </c>
      <c r="E5057" s="223">
        <v>0</v>
      </c>
    </row>
    <row r="5058" spans="1:5" x14ac:dyDescent="0.25">
      <c r="A5058" s="224">
        <v>3103180020</v>
      </c>
      <c r="B5058" s="224" t="s">
        <v>8698</v>
      </c>
      <c r="C5058" s="224" t="s">
        <v>1255</v>
      </c>
      <c r="D5058" s="224" t="s">
        <v>801</v>
      </c>
      <c r="E5058" s="225">
        <v>0</v>
      </c>
    </row>
    <row r="5059" spans="1:5" x14ac:dyDescent="0.25">
      <c r="A5059" s="222">
        <v>3103180021</v>
      </c>
      <c r="B5059" s="222" t="s">
        <v>8699</v>
      </c>
      <c r="C5059" s="222" t="s">
        <v>1255</v>
      </c>
      <c r="D5059" s="222" t="s">
        <v>801</v>
      </c>
      <c r="E5059" s="223">
        <v>0</v>
      </c>
    </row>
    <row r="5060" spans="1:5" x14ac:dyDescent="0.25">
      <c r="A5060" s="224">
        <v>3103180022</v>
      </c>
      <c r="B5060" s="224" t="s">
        <v>8700</v>
      </c>
      <c r="C5060" s="224" t="s">
        <v>1255</v>
      </c>
      <c r="D5060" s="224" t="s">
        <v>801</v>
      </c>
      <c r="E5060" s="225">
        <v>0</v>
      </c>
    </row>
    <row r="5061" spans="1:5" x14ac:dyDescent="0.25">
      <c r="A5061" s="222">
        <v>3103180023</v>
      </c>
      <c r="B5061" s="222" t="s">
        <v>8701</v>
      </c>
      <c r="C5061" s="222" t="s">
        <v>1255</v>
      </c>
      <c r="D5061" s="222" t="s">
        <v>801</v>
      </c>
      <c r="E5061" s="223">
        <v>0</v>
      </c>
    </row>
    <row r="5062" spans="1:5" x14ac:dyDescent="0.25">
      <c r="A5062" s="224">
        <v>3103180024</v>
      </c>
      <c r="B5062" s="224" t="s">
        <v>8702</v>
      </c>
      <c r="C5062" s="224" t="s">
        <v>1255</v>
      </c>
      <c r="D5062" s="224" t="s">
        <v>801</v>
      </c>
      <c r="E5062" s="225">
        <v>0</v>
      </c>
    </row>
    <row r="5063" spans="1:5" x14ac:dyDescent="0.25">
      <c r="A5063" s="222">
        <v>3103180025</v>
      </c>
      <c r="B5063" s="222" t="s">
        <v>8703</v>
      </c>
      <c r="C5063" s="222" t="s">
        <v>1255</v>
      </c>
      <c r="D5063" s="222" t="s">
        <v>801</v>
      </c>
      <c r="E5063" s="223">
        <v>0</v>
      </c>
    </row>
    <row r="5064" spans="1:5" x14ac:dyDescent="0.25">
      <c r="A5064" s="224">
        <v>3103180026</v>
      </c>
      <c r="B5064" s="224" t="s">
        <v>8704</v>
      </c>
      <c r="C5064" s="224" t="s">
        <v>1255</v>
      </c>
      <c r="D5064" s="224" t="s">
        <v>801</v>
      </c>
      <c r="E5064" s="225">
        <v>0</v>
      </c>
    </row>
    <row r="5065" spans="1:5" x14ac:dyDescent="0.25">
      <c r="A5065" s="222">
        <v>3103180027</v>
      </c>
      <c r="B5065" s="222" t="s">
        <v>10394</v>
      </c>
      <c r="C5065" s="222" t="s">
        <v>1255</v>
      </c>
      <c r="D5065" s="222" t="s">
        <v>801</v>
      </c>
      <c r="E5065" s="223">
        <v>0</v>
      </c>
    </row>
    <row r="5066" spans="1:5" x14ac:dyDescent="0.25">
      <c r="A5066" s="224">
        <v>3103180028</v>
      </c>
      <c r="B5066" s="224" t="s">
        <v>9382</v>
      </c>
      <c r="C5066" s="224" t="s">
        <v>1255</v>
      </c>
      <c r="D5066" s="224" t="s">
        <v>801</v>
      </c>
      <c r="E5066" s="225">
        <v>0</v>
      </c>
    </row>
    <row r="5067" spans="1:5" x14ac:dyDescent="0.25">
      <c r="A5067" s="222">
        <v>3103180029</v>
      </c>
      <c r="B5067" s="222" t="s">
        <v>9383</v>
      </c>
      <c r="C5067" s="222" t="s">
        <v>1255</v>
      </c>
      <c r="D5067" s="222" t="s">
        <v>801</v>
      </c>
      <c r="E5067" s="223">
        <v>0</v>
      </c>
    </row>
    <row r="5068" spans="1:5" x14ac:dyDescent="0.25">
      <c r="A5068" s="224">
        <v>3103180030</v>
      </c>
      <c r="B5068" s="224" t="s">
        <v>10395</v>
      </c>
      <c r="C5068" s="224" t="s">
        <v>1255</v>
      </c>
      <c r="D5068" s="224" t="s">
        <v>801</v>
      </c>
      <c r="E5068" s="225">
        <v>0</v>
      </c>
    </row>
    <row r="5069" spans="1:5" x14ac:dyDescent="0.25">
      <c r="A5069" s="222">
        <v>3103180031</v>
      </c>
      <c r="B5069" s="222" t="s">
        <v>10396</v>
      </c>
      <c r="C5069" s="222" t="s">
        <v>1255</v>
      </c>
      <c r="D5069" s="222" t="s">
        <v>801</v>
      </c>
      <c r="E5069" s="223">
        <v>0</v>
      </c>
    </row>
    <row r="5070" spans="1:5" x14ac:dyDescent="0.25">
      <c r="A5070" s="224">
        <v>3103180032</v>
      </c>
      <c r="B5070" s="224" t="s">
        <v>10397</v>
      </c>
      <c r="C5070" s="224" t="s">
        <v>1255</v>
      </c>
      <c r="D5070" s="224" t="s">
        <v>801</v>
      </c>
      <c r="E5070" s="225">
        <v>0</v>
      </c>
    </row>
    <row r="5071" spans="1:5" x14ac:dyDescent="0.25">
      <c r="A5071" s="222">
        <v>3103180033</v>
      </c>
      <c r="B5071" s="222" t="s">
        <v>10398</v>
      </c>
      <c r="C5071" s="222" t="s">
        <v>1255</v>
      </c>
      <c r="D5071" s="222" t="s">
        <v>2327</v>
      </c>
      <c r="E5071" s="223">
        <v>0</v>
      </c>
    </row>
    <row r="5072" spans="1:5" x14ac:dyDescent="0.25">
      <c r="A5072" s="224">
        <v>3103180034</v>
      </c>
      <c r="B5072" s="224" t="s">
        <v>8197</v>
      </c>
      <c r="C5072" s="224" t="s">
        <v>1255</v>
      </c>
      <c r="D5072" s="224" t="s">
        <v>801</v>
      </c>
      <c r="E5072" s="225">
        <v>0</v>
      </c>
    </row>
    <row r="5073" spans="1:5" x14ac:dyDescent="0.25">
      <c r="A5073" s="222">
        <v>3103180035</v>
      </c>
      <c r="B5073" s="222" t="s">
        <v>8198</v>
      </c>
      <c r="C5073" s="222" t="s">
        <v>1255</v>
      </c>
      <c r="D5073" s="222" t="s">
        <v>801</v>
      </c>
      <c r="E5073" s="223">
        <v>0</v>
      </c>
    </row>
    <row r="5074" spans="1:5" x14ac:dyDescent="0.25">
      <c r="A5074" s="224">
        <v>3103180036</v>
      </c>
      <c r="B5074" s="224" t="s">
        <v>10399</v>
      </c>
      <c r="C5074" s="224" t="s">
        <v>1255</v>
      </c>
      <c r="D5074" s="224" t="s">
        <v>801</v>
      </c>
      <c r="E5074" s="225">
        <v>0</v>
      </c>
    </row>
    <row r="5075" spans="1:5" x14ac:dyDescent="0.25">
      <c r="A5075" s="222">
        <v>3103180037</v>
      </c>
      <c r="B5075" s="222" t="s">
        <v>10400</v>
      </c>
      <c r="C5075" s="222" t="s">
        <v>1255</v>
      </c>
      <c r="D5075" s="222" t="s">
        <v>801</v>
      </c>
      <c r="E5075" s="223">
        <v>0</v>
      </c>
    </row>
    <row r="5076" spans="1:5" x14ac:dyDescent="0.25">
      <c r="A5076" s="224">
        <v>3103180038</v>
      </c>
      <c r="B5076" s="224" t="s">
        <v>10401</v>
      </c>
      <c r="C5076" s="224" t="s">
        <v>1255</v>
      </c>
      <c r="D5076" s="224" t="s">
        <v>801</v>
      </c>
      <c r="E5076" s="225">
        <v>0</v>
      </c>
    </row>
    <row r="5077" spans="1:5" x14ac:dyDescent="0.25">
      <c r="A5077" s="222">
        <v>3103180039</v>
      </c>
      <c r="B5077" s="222" t="s">
        <v>10402</v>
      </c>
      <c r="C5077" s="222" t="s">
        <v>1255</v>
      </c>
      <c r="D5077" s="222" t="s">
        <v>801</v>
      </c>
      <c r="E5077" s="223">
        <v>0</v>
      </c>
    </row>
    <row r="5078" spans="1:5" x14ac:dyDescent="0.25">
      <c r="A5078" s="224">
        <v>3103180040</v>
      </c>
      <c r="B5078" s="224" t="s">
        <v>9384</v>
      </c>
      <c r="C5078" s="224" t="s">
        <v>1255</v>
      </c>
      <c r="D5078" s="224" t="s">
        <v>801</v>
      </c>
      <c r="E5078" s="225">
        <v>0</v>
      </c>
    </row>
    <row r="5079" spans="1:5" x14ac:dyDescent="0.25">
      <c r="A5079" s="222">
        <v>3103180041</v>
      </c>
      <c r="B5079" s="222" t="s">
        <v>9864</v>
      </c>
      <c r="C5079" s="222" t="s">
        <v>1255</v>
      </c>
      <c r="D5079" s="222" t="s">
        <v>801</v>
      </c>
      <c r="E5079" s="223">
        <v>0</v>
      </c>
    </row>
    <row r="5080" spans="1:5" x14ac:dyDescent="0.25">
      <c r="A5080" s="224">
        <v>3103180042</v>
      </c>
      <c r="B5080" s="224" t="s">
        <v>10403</v>
      </c>
      <c r="C5080" s="224" t="s">
        <v>1255</v>
      </c>
      <c r="D5080" s="224" t="s">
        <v>801</v>
      </c>
      <c r="E5080" s="225">
        <v>0</v>
      </c>
    </row>
    <row r="5081" spans="1:5" x14ac:dyDescent="0.25">
      <c r="A5081" s="222">
        <v>3103180043</v>
      </c>
      <c r="B5081" s="222" t="s">
        <v>10404</v>
      </c>
      <c r="C5081" s="222" t="s">
        <v>1255</v>
      </c>
      <c r="D5081" s="222" t="s">
        <v>801</v>
      </c>
      <c r="E5081" s="223">
        <v>0</v>
      </c>
    </row>
    <row r="5082" spans="1:5" x14ac:dyDescent="0.25">
      <c r="A5082" s="224">
        <v>3103180044</v>
      </c>
      <c r="B5082" s="224" t="s">
        <v>10405</v>
      </c>
      <c r="C5082" s="224" t="s">
        <v>1255</v>
      </c>
      <c r="D5082" s="224" t="s">
        <v>2431</v>
      </c>
      <c r="E5082" s="225">
        <v>0</v>
      </c>
    </row>
    <row r="5083" spans="1:5" x14ac:dyDescent="0.25">
      <c r="A5083" s="222">
        <v>3103180045</v>
      </c>
      <c r="B5083" s="222" t="s">
        <v>10406</v>
      </c>
      <c r="C5083" s="222" t="s">
        <v>1255</v>
      </c>
      <c r="D5083" s="222" t="s">
        <v>801</v>
      </c>
      <c r="E5083" s="223">
        <v>0</v>
      </c>
    </row>
    <row r="5084" spans="1:5" x14ac:dyDescent="0.25">
      <c r="A5084" s="224">
        <v>3103180046</v>
      </c>
      <c r="B5084" s="224" t="s">
        <v>10407</v>
      </c>
      <c r="C5084" s="224" t="s">
        <v>1255</v>
      </c>
      <c r="D5084" s="224" t="s">
        <v>801</v>
      </c>
      <c r="E5084" s="225">
        <v>0</v>
      </c>
    </row>
    <row r="5085" spans="1:5" x14ac:dyDescent="0.25">
      <c r="A5085" s="222">
        <v>3103180047</v>
      </c>
      <c r="B5085" s="222" t="s">
        <v>10408</v>
      </c>
      <c r="C5085" s="222" t="s">
        <v>1255</v>
      </c>
      <c r="D5085" s="222" t="s">
        <v>801</v>
      </c>
      <c r="E5085" s="223">
        <v>0</v>
      </c>
    </row>
    <row r="5086" spans="1:5" x14ac:dyDescent="0.25">
      <c r="A5086" s="224">
        <v>3103180048</v>
      </c>
      <c r="B5086" s="224" t="s">
        <v>10409</v>
      </c>
      <c r="C5086" s="224" t="s">
        <v>1255</v>
      </c>
      <c r="D5086" s="224" t="s">
        <v>801</v>
      </c>
      <c r="E5086" s="225">
        <v>0</v>
      </c>
    </row>
    <row r="5087" spans="1:5" x14ac:dyDescent="0.25">
      <c r="A5087" s="222">
        <v>3103180049</v>
      </c>
      <c r="B5087" s="222" t="s">
        <v>10410</v>
      </c>
      <c r="C5087" s="222" t="s">
        <v>1255</v>
      </c>
      <c r="D5087" s="222" t="s">
        <v>801</v>
      </c>
      <c r="E5087" s="223">
        <v>0</v>
      </c>
    </row>
    <row r="5088" spans="1:5" x14ac:dyDescent="0.25">
      <c r="A5088" s="224">
        <v>3103180050</v>
      </c>
      <c r="B5088" s="224" t="s">
        <v>10411</v>
      </c>
      <c r="C5088" s="224" t="s">
        <v>1255</v>
      </c>
      <c r="D5088" s="224" t="s">
        <v>801</v>
      </c>
      <c r="E5088" s="225">
        <v>0</v>
      </c>
    </row>
    <row r="5089" spans="1:5" x14ac:dyDescent="0.25">
      <c r="A5089" s="222">
        <v>3103180051</v>
      </c>
      <c r="B5089" s="222" t="s">
        <v>10412</v>
      </c>
      <c r="C5089" s="222" t="s">
        <v>1255</v>
      </c>
      <c r="D5089" s="222" t="s">
        <v>801</v>
      </c>
      <c r="E5089" s="223">
        <v>0</v>
      </c>
    </row>
    <row r="5090" spans="1:5" x14ac:dyDescent="0.25">
      <c r="A5090" s="224">
        <v>3103180052</v>
      </c>
      <c r="B5090" s="224" t="s">
        <v>10413</v>
      </c>
      <c r="C5090" s="224" t="s">
        <v>1255</v>
      </c>
      <c r="D5090" s="224" t="s">
        <v>801</v>
      </c>
      <c r="E5090" s="225">
        <v>0</v>
      </c>
    </row>
    <row r="5091" spans="1:5" x14ac:dyDescent="0.25">
      <c r="A5091" s="222">
        <v>3103180053</v>
      </c>
      <c r="B5091" s="222" t="s">
        <v>10414</v>
      </c>
      <c r="C5091" s="222" t="s">
        <v>1255</v>
      </c>
      <c r="D5091" s="222" t="s">
        <v>801</v>
      </c>
      <c r="E5091" s="223">
        <v>0</v>
      </c>
    </row>
    <row r="5092" spans="1:5" x14ac:dyDescent="0.25">
      <c r="A5092" s="224">
        <v>3103180054</v>
      </c>
      <c r="B5092" s="224" t="s">
        <v>10415</v>
      </c>
      <c r="C5092" s="224" t="s">
        <v>1255</v>
      </c>
      <c r="D5092" s="224" t="s">
        <v>801</v>
      </c>
      <c r="E5092" s="225">
        <v>0</v>
      </c>
    </row>
    <row r="5093" spans="1:5" x14ac:dyDescent="0.25">
      <c r="A5093" s="222">
        <v>3103180055</v>
      </c>
      <c r="B5093" s="222" t="s">
        <v>10416</v>
      </c>
      <c r="C5093" s="222" t="s">
        <v>1255</v>
      </c>
      <c r="D5093" s="222" t="s">
        <v>801</v>
      </c>
      <c r="E5093" s="223">
        <v>0</v>
      </c>
    </row>
    <row r="5094" spans="1:5" x14ac:dyDescent="0.25">
      <c r="A5094" s="224">
        <v>3103180056</v>
      </c>
      <c r="B5094" s="224" t="s">
        <v>10417</v>
      </c>
      <c r="C5094" s="224" t="s">
        <v>1255</v>
      </c>
      <c r="D5094" s="224" t="s">
        <v>801</v>
      </c>
      <c r="E5094" s="225">
        <v>0</v>
      </c>
    </row>
    <row r="5095" spans="1:5" x14ac:dyDescent="0.25">
      <c r="A5095" s="222">
        <v>3103180057</v>
      </c>
      <c r="B5095" s="222" t="s">
        <v>10418</v>
      </c>
      <c r="C5095" s="222" t="s">
        <v>1255</v>
      </c>
      <c r="D5095" s="222" t="s">
        <v>801</v>
      </c>
      <c r="E5095" s="223">
        <v>0</v>
      </c>
    </row>
    <row r="5096" spans="1:5" x14ac:dyDescent="0.25">
      <c r="A5096" s="224">
        <v>3103180058</v>
      </c>
      <c r="B5096" s="224" t="s">
        <v>10419</v>
      </c>
      <c r="C5096" s="224" t="s">
        <v>1255</v>
      </c>
      <c r="D5096" s="224" t="s">
        <v>801</v>
      </c>
      <c r="E5096" s="225">
        <v>0</v>
      </c>
    </row>
    <row r="5097" spans="1:5" x14ac:dyDescent="0.25">
      <c r="A5097" s="222">
        <v>3103180059</v>
      </c>
      <c r="B5097" s="222" t="s">
        <v>10420</v>
      </c>
      <c r="C5097" s="222" t="s">
        <v>1255</v>
      </c>
      <c r="D5097" s="222" t="s">
        <v>801</v>
      </c>
      <c r="E5097" s="223">
        <v>0</v>
      </c>
    </row>
    <row r="5098" spans="1:5" x14ac:dyDescent="0.25">
      <c r="A5098" s="224">
        <v>3103180060</v>
      </c>
      <c r="B5098" s="224" t="s">
        <v>10421</v>
      </c>
      <c r="C5098" s="224" t="s">
        <v>1255</v>
      </c>
      <c r="D5098" s="224" t="s">
        <v>801</v>
      </c>
      <c r="E5098" s="225">
        <v>0</v>
      </c>
    </row>
    <row r="5099" spans="1:5" x14ac:dyDescent="0.25">
      <c r="A5099" s="222">
        <v>3103180061</v>
      </c>
      <c r="B5099" s="222" t="s">
        <v>10422</v>
      </c>
      <c r="C5099" s="222" t="s">
        <v>1255</v>
      </c>
      <c r="D5099" s="222" t="s">
        <v>801</v>
      </c>
      <c r="E5099" s="223">
        <v>0</v>
      </c>
    </row>
    <row r="5100" spans="1:5" x14ac:dyDescent="0.25">
      <c r="A5100" s="224">
        <v>3103180062</v>
      </c>
      <c r="B5100" s="224" t="s">
        <v>10423</v>
      </c>
      <c r="C5100" s="224" t="s">
        <v>1255</v>
      </c>
      <c r="D5100" s="224" t="s">
        <v>801</v>
      </c>
      <c r="E5100" s="225">
        <v>0</v>
      </c>
    </row>
    <row r="5101" spans="1:5" x14ac:dyDescent="0.25">
      <c r="A5101" s="222">
        <v>3103180063</v>
      </c>
      <c r="B5101" s="222" t="s">
        <v>10424</v>
      </c>
      <c r="C5101" s="222" t="s">
        <v>1255</v>
      </c>
      <c r="D5101" s="222" t="s">
        <v>801</v>
      </c>
      <c r="E5101" s="223">
        <v>0</v>
      </c>
    </row>
    <row r="5102" spans="1:5" x14ac:dyDescent="0.25">
      <c r="A5102" s="224">
        <v>3103180064</v>
      </c>
      <c r="B5102" s="224" t="s">
        <v>10425</v>
      </c>
      <c r="C5102" s="224" t="s">
        <v>1255</v>
      </c>
      <c r="D5102" s="224" t="s">
        <v>801</v>
      </c>
      <c r="E5102" s="225">
        <v>0</v>
      </c>
    </row>
    <row r="5103" spans="1:5" x14ac:dyDescent="0.25">
      <c r="A5103" s="222">
        <v>3103180065</v>
      </c>
      <c r="B5103" s="222" t="s">
        <v>10426</v>
      </c>
      <c r="C5103" s="222" t="s">
        <v>1255</v>
      </c>
      <c r="D5103" s="222" t="s">
        <v>801</v>
      </c>
      <c r="E5103" s="223">
        <v>0</v>
      </c>
    </row>
    <row r="5104" spans="1:5" x14ac:dyDescent="0.25">
      <c r="A5104" s="224">
        <v>3103180066</v>
      </c>
      <c r="B5104" s="224" t="s">
        <v>10427</v>
      </c>
      <c r="C5104" s="224" t="s">
        <v>1255</v>
      </c>
      <c r="D5104" s="224" t="s">
        <v>801</v>
      </c>
      <c r="E5104" s="225">
        <v>0</v>
      </c>
    </row>
    <row r="5105" spans="1:5" x14ac:dyDescent="0.25">
      <c r="A5105" s="222">
        <v>3103180067</v>
      </c>
      <c r="B5105" s="222" t="s">
        <v>10428</v>
      </c>
      <c r="C5105" s="222" t="s">
        <v>1255</v>
      </c>
      <c r="D5105" s="222" t="s">
        <v>801</v>
      </c>
      <c r="E5105" s="223">
        <v>0</v>
      </c>
    </row>
    <row r="5106" spans="1:5" x14ac:dyDescent="0.25">
      <c r="A5106" s="224">
        <v>3103180068</v>
      </c>
      <c r="B5106" s="224" t="s">
        <v>10429</v>
      </c>
      <c r="C5106" s="224" t="s">
        <v>1255</v>
      </c>
      <c r="D5106" s="224" t="s">
        <v>801</v>
      </c>
      <c r="E5106" s="225">
        <v>0</v>
      </c>
    </row>
    <row r="5107" spans="1:5" x14ac:dyDescent="0.25">
      <c r="A5107" s="222">
        <v>3103180069</v>
      </c>
      <c r="B5107" s="222" t="s">
        <v>10430</v>
      </c>
      <c r="C5107" s="222" t="s">
        <v>1255</v>
      </c>
      <c r="D5107" s="222" t="s">
        <v>801</v>
      </c>
      <c r="E5107" s="223">
        <v>0</v>
      </c>
    </row>
    <row r="5108" spans="1:5" x14ac:dyDescent="0.25">
      <c r="A5108" s="224">
        <v>3103180070</v>
      </c>
      <c r="B5108" s="224" t="s">
        <v>10431</v>
      </c>
      <c r="C5108" s="224" t="s">
        <v>1255</v>
      </c>
      <c r="D5108" s="224" t="s">
        <v>801</v>
      </c>
      <c r="E5108" s="225">
        <v>0</v>
      </c>
    </row>
    <row r="5109" spans="1:5" x14ac:dyDescent="0.25">
      <c r="A5109" s="222">
        <v>3103180071</v>
      </c>
      <c r="B5109" s="222" t="s">
        <v>10432</v>
      </c>
      <c r="C5109" s="222" t="s">
        <v>1255</v>
      </c>
      <c r="D5109" s="222" t="s">
        <v>801</v>
      </c>
      <c r="E5109" s="223">
        <v>0</v>
      </c>
    </row>
    <row r="5110" spans="1:5" x14ac:dyDescent="0.25">
      <c r="A5110" s="224">
        <v>3103180072</v>
      </c>
      <c r="B5110" s="224" t="s">
        <v>10433</v>
      </c>
      <c r="C5110" s="224" t="s">
        <v>1255</v>
      </c>
      <c r="D5110" s="224" t="s">
        <v>801</v>
      </c>
      <c r="E5110" s="225">
        <v>0</v>
      </c>
    </row>
    <row r="5111" spans="1:5" x14ac:dyDescent="0.25">
      <c r="A5111" s="222">
        <v>3103180073</v>
      </c>
      <c r="B5111" s="222" t="s">
        <v>10434</v>
      </c>
      <c r="C5111" s="222" t="s">
        <v>1255</v>
      </c>
      <c r="D5111" s="222" t="s">
        <v>801</v>
      </c>
      <c r="E5111" s="223">
        <v>0</v>
      </c>
    </row>
    <row r="5112" spans="1:5" x14ac:dyDescent="0.25">
      <c r="A5112" s="224">
        <v>3103180074</v>
      </c>
      <c r="B5112" s="224" t="s">
        <v>10435</v>
      </c>
      <c r="C5112" s="224" t="s">
        <v>1255</v>
      </c>
      <c r="D5112" s="224" t="s">
        <v>801</v>
      </c>
      <c r="E5112" s="225">
        <v>0</v>
      </c>
    </row>
    <row r="5113" spans="1:5" x14ac:dyDescent="0.25">
      <c r="A5113" s="222">
        <v>3103180075</v>
      </c>
      <c r="B5113" s="222" t="s">
        <v>10436</v>
      </c>
      <c r="C5113" s="222" t="s">
        <v>1255</v>
      </c>
      <c r="D5113" s="222" t="s">
        <v>801</v>
      </c>
      <c r="E5113" s="223">
        <v>0</v>
      </c>
    </row>
    <row r="5114" spans="1:5" x14ac:dyDescent="0.25">
      <c r="A5114" s="224">
        <v>3103180076</v>
      </c>
      <c r="B5114" s="224" t="s">
        <v>10437</v>
      </c>
      <c r="C5114" s="224" t="s">
        <v>1255</v>
      </c>
      <c r="D5114" s="224" t="s">
        <v>801</v>
      </c>
      <c r="E5114" s="225">
        <v>0</v>
      </c>
    </row>
    <row r="5115" spans="1:5" x14ac:dyDescent="0.25">
      <c r="A5115" s="222">
        <v>3103180077</v>
      </c>
      <c r="B5115" s="222" t="s">
        <v>10438</v>
      </c>
      <c r="C5115" s="222" t="s">
        <v>1255</v>
      </c>
      <c r="D5115" s="222" t="s">
        <v>801</v>
      </c>
      <c r="E5115" s="223">
        <v>0</v>
      </c>
    </row>
    <row r="5116" spans="1:5" x14ac:dyDescent="0.25">
      <c r="A5116" s="224">
        <v>3103180078</v>
      </c>
      <c r="B5116" s="224" t="s">
        <v>10439</v>
      </c>
      <c r="C5116" s="224" t="s">
        <v>1255</v>
      </c>
      <c r="D5116" s="224" t="s">
        <v>801</v>
      </c>
      <c r="E5116" s="225">
        <v>0</v>
      </c>
    </row>
    <row r="5117" spans="1:5" x14ac:dyDescent="0.25">
      <c r="A5117" s="222">
        <v>3103180079</v>
      </c>
      <c r="B5117" s="222" t="s">
        <v>10440</v>
      </c>
      <c r="C5117" s="222" t="s">
        <v>1255</v>
      </c>
      <c r="D5117" s="222" t="s">
        <v>801</v>
      </c>
      <c r="E5117" s="223">
        <v>0</v>
      </c>
    </row>
    <row r="5118" spans="1:5" x14ac:dyDescent="0.25">
      <c r="A5118" s="224">
        <v>3103180080</v>
      </c>
      <c r="B5118" s="224" t="s">
        <v>10441</v>
      </c>
      <c r="C5118" s="224" t="s">
        <v>1255</v>
      </c>
      <c r="D5118" s="224" t="s">
        <v>801</v>
      </c>
      <c r="E5118" s="225">
        <v>0</v>
      </c>
    </row>
    <row r="5119" spans="1:5" x14ac:dyDescent="0.25">
      <c r="A5119" s="222">
        <v>3103180081</v>
      </c>
      <c r="B5119" s="222" t="s">
        <v>10442</v>
      </c>
      <c r="C5119" s="222" t="s">
        <v>1255</v>
      </c>
      <c r="D5119" s="222" t="s">
        <v>801</v>
      </c>
      <c r="E5119" s="223">
        <v>0</v>
      </c>
    </row>
    <row r="5120" spans="1:5" x14ac:dyDescent="0.25">
      <c r="A5120" s="224">
        <v>3103180082</v>
      </c>
      <c r="B5120" s="224" t="s">
        <v>10443</v>
      </c>
      <c r="C5120" s="224" t="s">
        <v>1255</v>
      </c>
      <c r="D5120" s="224" t="s">
        <v>801</v>
      </c>
      <c r="E5120" s="225">
        <v>0</v>
      </c>
    </row>
    <row r="5121" spans="1:5" x14ac:dyDescent="0.25">
      <c r="A5121" s="222">
        <v>3103180083</v>
      </c>
      <c r="B5121" s="222" t="s">
        <v>10444</v>
      </c>
      <c r="C5121" s="222" t="s">
        <v>1255</v>
      </c>
      <c r="D5121" s="222" t="s">
        <v>801</v>
      </c>
      <c r="E5121" s="223">
        <v>0</v>
      </c>
    </row>
    <row r="5122" spans="1:5" x14ac:dyDescent="0.25">
      <c r="A5122" s="224">
        <v>3103180084</v>
      </c>
      <c r="B5122" s="224" t="s">
        <v>10445</v>
      </c>
      <c r="C5122" s="224" t="s">
        <v>1255</v>
      </c>
      <c r="D5122" s="224" t="s">
        <v>801</v>
      </c>
      <c r="E5122" s="225">
        <v>0</v>
      </c>
    </row>
    <row r="5123" spans="1:5" x14ac:dyDescent="0.25">
      <c r="A5123" s="222">
        <v>3103180085</v>
      </c>
      <c r="B5123" s="222" t="s">
        <v>10446</v>
      </c>
      <c r="C5123" s="222" t="s">
        <v>1255</v>
      </c>
      <c r="D5123" s="222" t="s">
        <v>801</v>
      </c>
      <c r="E5123" s="223">
        <v>0</v>
      </c>
    </row>
    <row r="5124" spans="1:5" x14ac:dyDescent="0.25">
      <c r="A5124" s="224">
        <v>3103180086</v>
      </c>
      <c r="B5124" s="224" t="s">
        <v>10447</v>
      </c>
      <c r="C5124" s="224" t="s">
        <v>1255</v>
      </c>
      <c r="D5124" s="224" t="s">
        <v>801</v>
      </c>
      <c r="E5124" s="225">
        <v>0</v>
      </c>
    </row>
    <row r="5125" spans="1:5" x14ac:dyDescent="0.25">
      <c r="A5125" s="222">
        <v>3103180087</v>
      </c>
      <c r="B5125" s="222" t="s">
        <v>10448</v>
      </c>
      <c r="C5125" s="222" t="s">
        <v>1255</v>
      </c>
      <c r="D5125" s="222" t="s">
        <v>801</v>
      </c>
      <c r="E5125" s="223">
        <v>0</v>
      </c>
    </row>
    <row r="5126" spans="1:5" x14ac:dyDescent="0.25">
      <c r="A5126" s="224">
        <v>3103180088</v>
      </c>
      <c r="B5126" s="224" t="s">
        <v>10449</v>
      </c>
      <c r="C5126" s="224" t="s">
        <v>1255</v>
      </c>
      <c r="D5126" s="224" t="s">
        <v>801</v>
      </c>
      <c r="E5126" s="225">
        <v>0</v>
      </c>
    </row>
    <row r="5127" spans="1:5" x14ac:dyDescent="0.25">
      <c r="A5127" s="222">
        <v>3103180089</v>
      </c>
      <c r="B5127" s="222" t="s">
        <v>10450</v>
      </c>
      <c r="C5127" s="222" t="s">
        <v>1255</v>
      </c>
      <c r="D5127" s="222" t="s">
        <v>801</v>
      </c>
      <c r="E5127" s="223">
        <v>0</v>
      </c>
    </row>
    <row r="5128" spans="1:5" x14ac:dyDescent="0.25">
      <c r="A5128" s="224">
        <v>3103180090</v>
      </c>
      <c r="B5128" s="224" t="s">
        <v>10451</v>
      </c>
      <c r="C5128" s="224" t="s">
        <v>1255</v>
      </c>
      <c r="D5128" s="224" t="s">
        <v>801</v>
      </c>
      <c r="E5128" s="225">
        <v>0</v>
      </c>
    </row>
    <row r="5129" spans="1:5" x14ac:dyDescent="0.25">
      <c r="A5129" s="222">
        <v>3103180091</v>
      </c>
      <c r="B5129" s="222" t="s">
        <v>10452</v>
      </c>
      <c r="C5129" s="222" t="s">
        <v>1255</v>
      </c>
      <c r="D5129" s="222" t="s">
        <v>801</v>
      </c>
      <c r="E5129" s="223">
        <v>0</v>
      </c>
    </row>
    <row r="5130" spans="1:5" x14ac:dyDescent="0.25">
      <c r="A5130" s="224">
        <v>3103180092</v>
      </c>
      <c r="B5130" s="224" t="s">
        <v>10453</v>
      </c>
      <c r="C5130" s="224" t="s">
        <v>1255</v>
      </c>
      <c r="D5130" s="224" t="s">
        <v>801</v>
      </c>
      <c r="E5130" s="225">
        <v>0</v>
      </c>
    </row>
    <row r="5131" spans="1:5" x14ac:dyDescent="0.25">
      <c r="A5131" s="222">
        <v>3103180093</v>
      </c>
      <c r="B5131" s="222" t="s">
        <v>10454</v>
      </c>
      <c r="C5131" s="222" t="s">
        <v>1255</v>
      </c>
      <c r="D5131" s="222" t="s">
        <v>801</v>
      </c>
      <c r="E5131" s="223">
        <v>0</v>
      </c>
    </row>
    <row r="5132" spans="1:5" x14ac:dyDescent="0.25">
      <c r="A5132" s="224">
        <v>3103180094</v>
      </c>
      <c r="B5132" s="224" t="s">
        <v>10455</v>
      </c>
      <c r="C5132" s="224" t="s">
        <v>1255</v>
      </c>
      <c r="D5132" s="224" t="s">
        <v>801</v>
      </c>
      <c r="E5132" s="225">
        <v>0</v>
      </c>
    </row>
    <row r="5133" spans="1:5" x14ac:dyDescent="0.25">
      <c r="A5133" s="222">
        <v>3103180095</v>
      </c>
      <c r="B5133" s="222" t="s">
        <v>10456</v>
      </c>
      <c r="C5133" s="222" t="s">
        <v>1255</v>
      </c>
      <c r="D5133" s="222" t="s">
        <v>2376</v>
      </c>
      <c r="E5133" s="223">
        <v>0</v>
      </c>
    </row>
    <row r="5134" spans="1:5" x14ac:dyDescent="0.25">
      <c r="A5134" s="224">
        <v>3103180096</v>
      </c>
      <c r="B5134" s="224" t="s">
        <v>10457</v>
      </c>
      <c r="C5134" s="224" t="s">
        <v>1255</v>
      </c>
      <c r="D5134" s="224" t="s">
        <v>801</v>
      </c>
      <c r="E5134" s="225">
        <v>0</v>
      </c>
    </row>
    <row r="5135" spans="1:5" x14ac:dyDescent="0.25">
      <c r="A5135" s="222">
        <v>3103180097</v>
      </c>
      <c r="B5135" s="222" t="s">
        <v>10458</v>
      </c>
      <c r="C5135" s="222" t="s">
        <v>1255</v>
      </c>
      <c r="D5135" s="222" t="s">
        <v>801</v>
      </c>
      <c r="E5135" s="223">
        <v>0</v>
      </c>
    </row>
    <row r="5136" spans="1:5" x14ac:dyDescent="0.25">
      <c r="A5136" s="224">
        <v>3103180098</v>
      </c>
      <c r="B5136" s="224" t="s">
        <v>10459</v>
      </c>
      <c r="C5136" s="224" t="s">
        <v>1255</v>
      </c>
      <c r="D5136" s="224" t="s">
        <v>801</v>
      </c>
      <c r="E5136" s="225">
        <v>0</v>
      </c>
    </row>
    <row r="5137" spans="1:5" x14ac:dyDescent="0.25">
      <c r="A5137" s="222">
        <v>3103180099</v>
      </c>
      <c r="B5137" s="222" t="s">
        <v>10460</v>
      </c>
      <c r="C5137" s="222" t="s">
        <v>1255</v>
      </c>
      <c r="D5137" s="222" t="s">
        <v>801</v>
      </c>
      <c r="E5137" s="223">
        <v>0</v>
      </c>
    </row>
    <row r="5138" spans="1:5" x14ac:dyDescent="0.25">
      <c r="A5138" s="224">
        <v>3103180100</v>
      </c>
      <c r="B5138" s="224" t="s">
        <v>10461</v>
      </c>
      <c r="C5138" s="224" t="s">
        <v>1255</v>
      </c>
      <c r="D5138" s="224" t="s">
        <v>801</v>
      </c>
      <c r="E5138" s="225">
        <v>0</v>
      </c>
    </row>
    <row r="5139" spans="1:5" x14ac:dyDescent="0.25">
      <c r="A5139" s="222">
        <v>3103180101</v>
      </c>
      <c r="B5139" s="222" t="s">
        <v>10462</v>
      </c>
      <c r="C5139" s="222" t="s">
        <v>1255</v>
      </c>
      <c r="D5139" s="222" t="s">
        <v>801</v>
      </c>
      <c r="E5139" s="223">
        <v>0</v>
      </c>
    </row>
    <row r="5140" spans="1:5" x14ac:dyDescent="0.25">
      <c r="A5140" s="224">
        <v>3103180102</v>
      </c>
      <c r="B5140" s="224" t="s">
        <v>10463</v>
      </c>
      <c r="C5140" s="224" t="s">
        <v>1255</v>
      </c>
      <c r="D5140" s="224" t="s">
        <v>801</v>
      </c>
      <c r="E5140" s="225">
        <v>0</v>
      </c>
    </row>
    <row r="5141" spans="1:5" x14ac:dyDescent="0.25">
      <c r="A5141" s="222">
        <v>3103180103</v>
      </c>
      <c r="B5141" s="222" t="s">
        <v>13213</v>
      </c>
      <c r="C5141" s="222" t="s">
        <v>1255</v>
      </c>
      <c r="D5141" s="222" t="s">
        <v>801</v>
      </c>
      <c r="E5141" s="223">
        <v>0</v>
      </c>
    </row>
    <row r="5142" spans="1:5" x14ac:dyDescent="0.25">
      <c r="A5142" s="224">
        <v>3103180104</v>
      </c>
      <c r="B5142" s="224" t="s">
        <v>13214</v>
      </c>
      <c r="C5142" s="224" t="s">
        <v>1255</v>
      </c>
      <c r="D5142" s="224" t="s">
        <v>801</v>
      </c>
      <c r="E5142" s="225">
        <v>0</v>
      </c>
    </row>
    <row r="5143" spans="1:5" x14ac:dyDescent="0.25">
      <c r="A5143" s="222">
        <v>3103180105</v>
      </c>
      <c r="B5143" s="222" t="s">
        <v>10861</v>
      </c>
      <c r="C5143" s="222" t="s">
        <v>1255</v>
      </c>
      <c r="D5143" s="222" t="s">
        <v>801</v>
      </c>
      <c r="E5143" s="223">
        <v>0</v>
      </c>
    </row>
    <row r="5144" spans="1:5" x14ac:dyDescent="0.25">
      <c r="A5144" s="224">
        <v>3103180106</v>
      </c>
      <c r="B5144" s="224" t="s">
        <v>13215</v>
      </c>
      <c r="C5144" s="224" t="s">
        <v>1255</v>
      </c>
      <c r="D5144" s="224" t="s">
        <v>801</v>
      </c>
      <c r="E5144" s="225">
        <v>0</v>
      </c>
    </row>
    <row r="5145" spans="1:5" x14ac:dyDescent="0.25">
      <c r="A5145" s="222">
        <v>3103180107</v>
      </c>
      <c r="B5145" s="222" t="s">
        <v>13216</v>
      </c>
      <c r="C5145" s="222" t="s">
        <v>1255</v>
      </c>
      <c r="D5145" s="222" t="s">
        <v>801</v>
      </c>
      <c r="E5145" s="223">
        <v>0</v>
      </c>
    </row>
    <row r="5146" spans="1:5" x14ac:dyDescent="0.25">
      <c r="A5146" s="224">
        <v>3103180108</v>
      </c>
      <c r="B5146" s="224" t="s">
        <v>13217</v>
      </c>
      <c r="C5146" s="224" t="s">
        <v>1255</v>
      </c>
      <c r="D5146" s="224" t="s">
        <v>801</v>
      </c>
      <c r="E5146" s="225">
        <v>0</v>
      </c>
    </row>
    <row r="5147" spans="1:5" x14ac:dyDescent="0.25">
      <c r="A5147" s="222">
        <v>3103180109</v>
      </c>
      <c r="B5147" s="222" t="s">
        <v>13218</v>
      </c>
      <c r="C5147" s="222" t="s">
        <v>1255</v>
      </c>
      <c r="D5147" s="222" t="s">
        <v>801</v>
      </c>
      <c r="E5147" s="223">
        <v>0</v>
      </c>
    </row>
    <row r="5148" spans="1:5" x14ac:dyDescent="0.25">
      <c r="A5148" s="224">
        <v>3103180110</v>
      </c>
      <c r="B5148" s="224" t="s">
        <v>13219</v>
      </c>
      <c r="C5148" s="224" t="s">
        <v>1255</v>
      </c>
      <c r="D5148" s="224" t="s">
        <v>801</v>
      </c>
      <c r="E5148" s="225">
        <v>0</v>
      </c>
    </row>
    <row r="5149" spans="1:5" x14ac:dyDescent="0.25">
      <c r="A5149" s="222">
        <v>3103180111</v>
      </c>
      <c r="B5149" s="222" t="s">
        <v>13220</v>
      </c>
      <c r="C5149" s="222" t="s">
        <v>1255</v>
      </c>
      <c r="D5149" s="222" t="s">
        <v>801</v>
      </c>
      <c r="E5149" s="223">
        <v>0</v>
      </c>
    </row>
    <row r="5150" spans="1:5" x14ac:dyDescent="0.25">
      <c r="A5150" s="224">
        <v>3103180112</v>
      </c>
      <c r="B5150" s="224" t="s">
        <v>13221</v>
      </c>
      <c r="C5150" s="224" t="s">
        <v>1255</v>
      </c>
      <c r="D5150" s="224" t="s">
        <v>801</v>
      </c>
      <c r="E5150" s="225">
        <v>0</v>
      </c>
    </row>
    <row r="5151" spans="1:5" x14ac:dyDescent="0.25">
      <c r="A5151" s="222">
        <v>3103180113</v>
      </c>
      <c r="B5151" s="222" t="s">
        <v>13222</v>
      </c>
      <c r="C5151" s="222" t="s">
        <v>1255</v>
      </c>
      <c r="D5151" s="222" t="s">
        <v>801</v>
      </c>
      <c r="E5151" s="223">
        <v>0</v>
      </c>
    </row>
    <row r="5152" spans="1:5" x14ac:dyDescent="0.25">
      <c r="A5152" s="224">
        <v>3103180114</v>
      </c>
      <c r="B5152" s="224" t="s">
        <v>13223</v>
      </c>
      <c r="C5152" s="224" t="s">
        <v>1255</v>
      </c>
      <c r="D5152" s="224" t="s">
        <v>801</v>
      </c>
      <c r="E5152" s="225">
        <v>0</v>
      </c>
    </row>
    <row r="5153" spans="1:5" x14ac:dyDescent="0.25">
      <c r="A5153" s="222">
        <v>3103180115</v>
      </c>
      <c r="B5153" s="222" t="s">
        <v>13224</v>
      </c>
      <c r="C5153" s="222" t="s">
        <v>1255</v>
      </c>
      <c r="D5153" s="222" t="s">
        <v>801</v>
      </c>
      <c r="E5153" s="223">
        <v>0</v>
      </c>
    </row>
    <row r="5154" spans="1:5" x14ac:dyDescent="0.25">
      <c r="A5154" s="224">
        <v>3103180116</v>
      </c>
      <c r="B5154" s="224" t="s">
        <v>13225</v>
      </c>
      <c r="C5154" s="224" t="s">
        <v>1255</v>
      </c>
      <c r="D5154" s="224" t="s">
        <v>801</v>
      </c>
      <c r="E5154" s="225">
        <v>0</v>
      </c>
    </row>
    <row r="5155" spans="1:5" x14ac:dyDescent="0.25">
      <c r="A5155" s="222">
        <v>3103180117</v>
      </c>
      <c r="B5155" s="222" t="s">
        <v>13226</v>
      </c>
      <c r="C5155" s="222" t="s">
        <v>1255</v>
      </c>
      <c r="D5155" s="222" t="s">
        <v>801</v>
      </c>
      <c r="E5155" s="223">
        <v>0</v>
      </c>
    </row>
    <row r="5156" spans="1:5" x14ac:dyDescent="0.25">
      <c r="A5156" s="224">
        <v>3103180118</v>
      </c>
      <c r="B5156" s="224" t="s">
        <v>13227</v>
      </c>
      <c r="C5156" s="224" t="s">
        <v>1255</v>
      </c>
      <c r="D5156" s="224" t="s">
        <v>801</v>
      </c>
      <c r="E5156" s="225">
        <v>0</v>
      </c>
    </row>
    <row r="5157" spans="1:5" x14ac:dyDescent="0.25">
      <c r="A5157" s="222">
        <v>3103180119</v>
      </c>
      <c r="B5157" s="222" t="s">
        <v>13228</v>
      </c>
      <c r="C5157" s="222" t="s">
        <v>1255</v>
      </c>
      <c r="D5157" s="222" t="s">
        <v>801</v>
      </c>
      <c r="E5157" s="223">
        <v>0</v>
      </c>
    </row>
    <row r="5158" spans="1:5" x14ac:dyDescent="0.25">
      <c r="A5158" s="224">
        <v>3103180120</v>
      </c>
      <c r="B5158" s="224" t="s">
        <v>13229</v>
      </c>
      <c r="C5158" s="224" t="s">
        <v>1255</v>
      </c>
      <c r="D5158" s="224" t="s">
        <v>801</v>
      </c>
      <c r="E5158" s="225">
        <v>0</v>
      </c>
    </row>
    <row r="5159" spans="1:5" x14ac:dyDescent="0.25">
      <c r="A5159" s="222">
        <v>3103180121</v>
      </c>
      <c r="B5159" s="222" t="s">
        <v>13230</v>
      </c>
      <c r="C5159" s="222" t="s">
        <v>1255</v>
      </c>
      <c r="D5159" s="222" t="s">
        <v>801</v>
      </c>
      <c r="E5159" s="223">
        <v>0</v>
      </c>
    </row>
    <row r="5160" spans="1:5" x14ac:dyDescent="0.25">
      <c r="A5160" s="224">
        <v>3103180122</v>
      </c>
      <c r="B5160" s="224" t="s">
        <v>13231</v>
      </c>
      <c r="C5160" s="224" t="s">
        <v>1255</v>
      </c>
      <c r="D5160" s="224" t="s">
        <v>801</v>
      </c>
      <c r="E5160" s="225">
        <v>0</v>
      </c>
    </row>
    <row r="5161" spans="1:5" x14ac:dyDescent="0.25">
      <c r="A5161" s="222">
        <v>3103180123</v>
      </c>
      <c r="B5161" s="222" t="s">
        <v>13232</v>
      </c>
      <c r="C5161" s="222" t="s">
        <v>1255</v>
      </c>
      <c r="D5161" s="222" t="s">
        <v>801</v>
      </c>
      <c r="E5161" s="223">
        <v>0</v>
      </c>
    </row>
    <row r="5162" spans="1:5" x14ac:dyDescent="0.25">
      <c r="A5162" s="224">
        <v>3103180124</v>
      </c>
      <c r="B5162" s="224" t="s">
        <v>13233</v>
      </c>
      <c r="C5162" s="224" t="s">
        <v>1255</v>
      </c>
      <c r="D5162" s="224" t="s">
        <v>801</v>
      </c>
      <c r="E5162" s="225">
        <v>0</v>
      </c>
    </row>
    <row r="5163" spans="1:5" x14ac:dyDescent="0.25">
      <c r="A5163" s="222">
        <v>3103180125</v>
      </c>
      <c r="B5163" s="222" t="s">
        <v>13234</v>
      </c>
      <c r="C5163" s="222" t="s">
        <v>1255</v>
      </c>
      <c r="D5163" s="222" t="s">
        <v>801</v>
      </c>
      <c r="E5163" s="223">
        <v>0</v>
      </c>
    </row>
    <row r="5164" spans="1:5" x14ac:dyDescent="0.25">
      <c r="A5164" s="224">
        <v>3103180126</v>
      </c>
      <c r="B5164" s="224" t="s">
        <v>13235</v>
      </c>
      <c r="C5164" s="224" t="s">
        <v>1255</v>
      </c>
      <c r="D5164" s="224" t="s">
        <v>801</v>
      </c>
      <c r="E5164" s="225">
        <v>0</v>
      </c>
    </row>
    <row r="5165" spans="1:5" x14ac:dyDescent="0.25">
      <c r="A5165" s="222">
        <v>3103180127</v>
      </c>
      <c r="B5165" s="222" t="s">
        <v>13236</v>
      </c>
      <c r="C5165" s="222" t="s">
        <v>1255</v>
      </c>
      <c r="D5165" s="222" t="s">
        <v>801</v>
      </c>
      <c r="E5165" s="223">
        <v>0</v>
      </c>
    </row>
    <row r="5166" spans="1:5" x14ac:dyDescent="0.25">
      <c r="A5166" s="224">
        <v>3103180128</v>
      </c>
      <c r="B5166" s="224" t="s">
        <v>13237</v>
      </c>
      <c r="C5166" s="224" t="s">
        <v>1255</v>
      </c>
      <c r="D5166" s="224" t="s">
        <v>801</v>
      </c>
      <c r="E5166" s="225">
        <v>0</v>
      </c>
    </row>
    <row r="5167" spans="1:5" x14ac:dyDescent="0.25">
      <c r="A5167" s="222">
        <v>3103180129</v>
      </c>
      <c r="B5167" s="222" t="s">
        <v>13238</v>
      </c>
      <c r="C5167" s="222" t="s">
        <v>1255</v>
      </c>
      <c r="D5167" s="222" t="s">
        <v>801</v>
      </c>
      <c r="E5167" s="223">
        <v>0</v>
      </c>
    </row>
    <row r="5168" spans="1:5" x14ac:dyDescent="0.25">
      <c r="A5168" s="224">
        <v>3103180130</v>
      </c>
      <c r="B5168" s="224" t="s">
        <v>13239</v>
      </c>
      <c r="C5168" s="224" t="s">
        <v>1255</v>
      </c>
      <c r="D5168" s="224" t="s">
        <v>801</v>
      </c>
      <c r="E5168" s="225">
        <v>0</v>
      </c>
    </row>
    <row r="5169" spans="1:5" x14ac:dyDescent="0.25">
      <c r="A5169" s="222">
        <v>3103180131</v>
      </c>
      <c r="B5169" s="222" t="s">
        <v>13240</v>
      </c>
      <c r="C5169" s="222" t="s">
        <v>1255</v>
      </c>
      <c r="D5169" s="222" t="s">
        <v>801</v>
      </c>
      <c r="E5169" s="223">
        <v>0</v>
      </c>
    </row>
    <row r="5170" spans="1:5" x14ac:dyDescent="0.25">
      <c r="A5170" s="224">
        <v>3103180132</v>
      </c>
      <c r="B5170" s="224" t="s">
        <v>13241</v>
      </c>
      <c r="C5170" s="224" t="s">
        <v>1255</v>
      </c>
      <c r="D5170" s="224" t="s">
        <v>801</v>
      </c>
      <c r="E5170" s="225">
        <v>0</v>
      </c>
    </row>
    <row r="5171" spans="1:5" x14ac:dyDescent="0.25">
      <c r="A5171" s="222">
        <v>3103180133</v>
      </c>
      <c r="B5171" s="222" t="s">
        <v>13242</v>
      </c>
      <c r="C5171" s="222" t="s">
        <v>1255</v>
      </c>
      <c r="D5171" s="222" t="s">
        <v>801</v>
      </c>
      <c r="E5171" s="223">
        <v>0</v>
      </c>
    </row>
    <row r="5172" spans="1:5" x14ac:dyDescent="0.25">
      <c r="A5172" s="224">
        <v>3103180134</v>
      </c>
      <c r="B5172" s="224" t="s">
        <v>13243</v>
      </c>
      <c r="C5172" s="224" t="s">
        <v>1255</v>
      </c>
      <c r="D5172" s="224" t="s">
        <v>801</v>
      </c>
      <c r="E5172" s="225">
        <v>0</v>
      </c>
    </row>
    <row r="5173" spans="1:5" x14ac:dyDescent="0.25">
      <c r="A5173" s="222">
        <v>3103180135</v>
      </c>
      <c r="B5173" s="222" t="s">
        <v>13244</v>
      </c>
      <c r="C5173" s="222" t="s">
        <v>1255</v>
      </c>
      <c r="D5173" s="222" t="s">
        <v>801</v>
      </c>
      <c r="E5173" s="223">
        <v>0</v>
      </c>
    </row>
    <row r="5174" spans="1:5" x14ac:dyDescent="0.25">
      <c r="A5174" s="224">
        <v>3103180136</v>
      </c>
      <c r="B5174" s="224" t="s">
        <v>13245</v>
      </c>
      <c r="C5174" s="224" t="s">
        <v>1255</v>
      </c>
      <c r="D5174" s="224" t="s">
        <v>801</v>
      </c>
      <c r="E5174" s="225">
        <v>0</v>
      </c>
    </row>
    <row r="5175" spans="1:5" x14ac:dyDescent="0.25">
      <c r="A5175" s="222">
        <v>3103180137</v>
      </c>
      <c r="B5175" s="222" t="s">
        <v>13246</v>
      </c>
      <c r="C5175" s="222" t="s">
        <v>1255</v>
      </c>
      <c r="D5175" s="222" t="s">
        <v>801</v>
      </c>
      <c r="E5175" s="223">
        <v>0</v>
      </c>
    </row>
    <row r="5176" spans="1:5" x14ac:dyDescent="0.25">
      <c r="A5176" s="224">
        <v>3103180138</v>
      </c>
      <c r="B5176" s="224" t="s">
        <v>13247</v>
      </c>
      <c r="C5176" s="224" t="s">
        <v>1255</v>
      </c>
      <c r="D5176" s="224" t="s">
        <v>801</v>
      </c>
      <c r="E5176" s="225">
        <v>0</v>
      </c>
    </row>
    <row r="5177" spans="1:5" x14ac:dyDescent="0.25">
      <c r="A5177" s="222">
        <v>3103180139</v>
      </c>
      <c r="B5177" s="222" t="s">
        <v>13248</v>
      </c>
      <c r="C5177" s="222" t="s">
        <v>1255</v>
      </c>
      <c r="D5177" s="222" t="s">
        <v>801</v>
      </c>
      <c r="E5177" s="223">
        <v>0</v>
      </c>
    </row>
    <row r="5178" spans="1:5" x14ac:dyDescent="0.25">
      <c r="A5178" s="224">
        <v>3103180140</v>
      </c>
      <c r="B5178" s="224" t="s">
        <v>13249</v>
      </c>
      <c r="C5178" s="224" t="s">
        <v>1255</v>
      </c>
      <c r="D5178" s="224" t="s">
        <v>801</v>
      </c>
      <c r="E5178" s="225">
        <v>0</v>
      </c>
    </row>
    <row r="5179" spans="1:5" x14ac:dyDescent="0.25">
      <c r="A5179" s="222">
        <v>3103180141</v>
      </c>
      <c r="B5179" s="222" t="s">
        <v>13250</v>
      </c>
      <c r="C5179" s="222" t="s">
        <v>1255</v>
      </c>
      <c r="D5179" s="222" t="s">
        <v>801</v>
      </c>
      <c r="E5179" s="223">
        <v>0</v>
      </c>
    </row>
    <row r="5180" spans="1:5" x14ac:dyDescent="0.25">
      <c r="A5180" s="224">
        <v>3103180142</v>
      </c>
      <c r="B5180" s="224" t="s">
        <v>13251</v>
      </c>
      <c r="C5180" s="224" t="s">
        <v>1255</v>
      </c>
      <c r="D5180" s="224" t="s">
        <v>801</v>
      </c>
      <c r="E5180" s="225">
        <v>0</v>
      </c>
    </row>
    <row r="5181" spans="1:5" x14ac:dyDescent="0.25">
      <c r="A5181" s="222">
        <v>3103180143</v>
      </c>
      <c r="B5181" s="222" t="s">
        <v>13252</v>
      </c>
      <c r="C5181" s="222" t="s">
        <v>1255</v>
      </c>
      <c r="D5181" s="222" t="s">
        <v>801</v>
      </c>
      <c r="E5181" s="223">
        <v>0</v>
      </c>
    </row>
    <row r="5182" spans="1:5" x14ac:dyDescent="0.25">
      <c r="A5182" s="224">
        <v>3103180144</v>
      </c>
      <c r="B5182" s="224" t="s">
        <v>13253</v>
      </c>
      <c r="C5182" s="224" t="s">
        <v>1255</v>
      </c>
      <c r="D5182" s="224" t="s">
        <v>801</v>
      </c>
      <c r="E5182" s="225">
        <v>0</v>
      </c>
    </row>
    <row r="5183" spans="1:5" x14ac:dyDescent="0.25">
      <c r="A5183" s="222">
        <v>3103180145</v>
      </c>
      <c r="B5183" s="222" t="s">
        <v>13254</v>
      </c>
      <c r="C5183" s="222" t="s">
        <v>1255</v>
      </c>
      <c r="D5183" s="222" t="s">
        <v>801</v>
      </c>
      <c r="E5183" s="223">
        <v>0</v>
      </c>
    </row>
    <row r="5184" spans="1:5" x14ac:dyDescent="0.25">
      <c r="A5184" s="224">
        <v>3103180146</v>
      </c>
      <c r="B5184" s="224" t="s">
        <v>13255</v>
      </c>
      <c r="C5184" s="224" t="s">
        <v>1255</v>
      </c>
      <c r="D5184" s="224" t="s">
        <v>801</v>
      </c>
      <c r="E5184" s="225">
        <v>0</v>
      </c>
    </row>
    <row r="5185" spans="1:5" x14ac:dyDescent="0.25">
      <c r="A5185" s="222">
        <v>3103180147</v>
      </c>
      <c r="B5185" s="222" t="s">
        <v>13256</v>
      </c>
      <c r="C5185" s="222" t="s">
        <v>1255</v>
      </c>
      <c r="D5185" s="222" t="s">
        <v>801</v>
      </c>
      <c r="E5185" s="223">
        <v>0</v>
      </c>
    </row>
    <row r="5186" spans="1:5" x14ac:dyDescent="0.25">
      <c r="A5186" s="224">
        <v>3103180148</v>
      </c>
      <c r="B5186" s="224" t="s">
        <v>13257</v>
      </c>
      <c r="C5186" s="224" t="s">
        <v>1255</v>
      </c>
      <c r="D5186" s="224" t="s">
        <v>801</v>
      </c>
      <c r="E5186" s="225">
        <v>0</v>
      </c>
    </row>
    <row r="5187" spans="1:5" x14ac:dyDescent="0.25">
      <c r="A5187" s="222">
        <v>3103180149</v>
      </c>
      <c r="B5187" s="222" t="s">
        <v>13258</v>
      </c>
      <c r="C5187" s="222" t="s">
        <v>1255</v>
      </c>
      <c r="D5187" s="222" t="s">
        <v>801</v>
      </c>
      <c r="E5187" s="223">
        <v>0</v>
      </c>
    </row>
    <row r="5188" spans="1:5" x14ac:dyDescent="0.25">
      <c r="A5188" s="224">
        <v>3103190001</v>
      </c>
      <c r="B5188" s="224" t="s">
        <v>4270</v>
      </c>
      <c r="C5188" s="224" t="s">
        <v>1255</v>
      </c>
      <c r="D5188" s="224" t="s">
        <v>801</v>
      </c>
      <c r="E5188" s="225">
        <v>0</v>
      </c>
    </row>
    <row r="5189" spans="1:5" x14ac:dyDescent="0.25">
      <c r="A5189" s="222">
        <v>3103200001</v>
      </c>
      <c r="B5189" s="222" t="s">
        <v>3864</v>
      </c>
      <c r="C5189" s="222" t="s">
        <v>1255</v>
      </c>
      <c r="D5189" s="222" t="s">
        <v>801</v>
      </c>
      <c r="E5189" s="223">
        <v>0</v>
      </c>
    </row>
    <row r="5190" spans="1:5" x14ac:dyDescent="0.25">
      <c r="A5190" s="224">
        <v>3103200002</v>
      </c>
      <c r="B5190" s="224" t="s">
        <v>8339</v>
      </c>
      <c r="C5190" s="224" t="s">
        <v>1255</v>
      </c>
      <c r="D5190" s="224" t="s">
        <v>801</v>
      </c>
      <c r="E5190" s="225">
        <v>0</v>
      </c>
    </row>
    <row r="5191" spans="1:5" x14ac:dyDescent="0.25">
      <c r="A5191" s="222">
        <v>3103210001</v>
      </c>
      <c r="B5191" s="222" t="s">
        <v>8705</v>
      </c>
      <c r="C5191" s="222" t="s">
        <v>1255</v>
      </c>
      <c r="D5191" s="222" t="s">
        <v>801</v>
      </c>
      <c r="E5191" s="223">
        <v>0</v>
      </c>
    </row>
    <row r="5192" spans="1:5" x14ac:dyDescent="0.25">
      <c r="A5192" s="224">
        <v>3103210002</v>
      </c>
      <c r="B5192" s="224" t="s">
        <v>8706</v>
      </c>
      <c r="C5192" s="224" t="s">
        <v>1255</v>
      </c>
      <c r="D5192" s="224" t="s">
        <v>801</v>
      </c>
      <c r="E5192" s="225">
        <v>0</v>
      </c>
    </row>
    <row r="5193" spans="1:5" x14ac:dyDescent="0.25">
      <c r="A5193" s="222">
        <v>3103210003</v>
      </c>
      <c r="B5193" s="222" t="s">
        <v>10464</v>
      </c>
      <c r="C5193" s="222" t="s">
        <v>1255</v>
      </c>
      <c r="D5193" s="222" t="s">
        <v>801</v>
      </c>
      <c r="E5193" s="223">
        <v>0</v>
      </c>
    </row>
    <row r="5194" spans="1:5" x14ac:dyDescent="0.25">
      <c r="A5194" s="224">
        <v>3103210004</v>
      </c>
      <c r="B5194" s="224" t="s">
        <v>8707</v>
      </c>
      <c r="C5194" s="224" t="s">
        <v>1255</v>
      </c>
      <c r="D5194" s="224" t="s">
        <v>801</v>
      </c>
      <c r="E5194" s="225">
        <v>0</v>
      </c>
    </row>
    <row r="5195" spans="1:5" x14ac:dyDescent="0.25">
      <c r="A5195" s="222">
        <v>3103210005</v>
      </c>
      <c r="B5195" s="222" t="s">
        <v>8708</v>
      </c>
      <c r="C5195" s="222" t="s">
        <v>1255</v>
      </c>
      <c r="D5195" s="222" t="s">
        <v>801</v>
      </c>
      <c r="E5195" s="223">
        <v>0</v>
      </c>
    </row>
    <row r="5196" spans="1:5" x14ac:dyDescent="0.25">
      <c r="A5196" s="224">
        <v>3103210006</v>
      </c>
      <c r="B5196" s="224" t="s">
        <v>10465</v>
      </c>
      <c r="C5196" s="224" t="s">
        <v>1255</v>
      </c>
      <c r="D5196" s="224" t="s">
        <v>801</v>
      </c>
      <c r="E5196" s="225">
        <v>0</v>
      </c>
    </row>
    <row r="5197" spans="1:5" x14ac:dyDescent="0.25">
      <c r="A5197" s="222">
        <v>3103210007</v>
      </c>
      <c r="B5197" s="222" t="s">
        <v>10466</v>
      </c>
      <c r="C5197" s="222" t="s">
        <v>1255</v>
      </c>
      <c r="D5197" s="222" t="s">
        <v>801</v>
      </c>
      <c r="E5197" s="223">
        <v>0</v>
      </c>
    </row>
    <row r="5198" spans="1:5" x14ac:dyDescent="0.25">
      <c r="A5198" s="224">
        <v>3103210008</v>
      </c>
      <c r="B5198" s="224" t="s">
        <v>8199</v>
      </c>
      <c r="C5198" s="224" t="s">
        <v>1255</v>
      </c>
      <c r="D5198" s="224" t="s">
        <v>801</v>
      </c>
      <c r="E5198" s="225">
        <v>0</v>
      </c>
    </row>
    <row r="5199" spans="1:5" x14ac:dyDescent="0.25">
      <c r="A5199" s="222">
        <v>3103210009</v>
      </c>
      <c r="B5199" s="222" t="s">
        <v>10467</v>
      </c>
      <c r="C5199" s="222" t="s">
        <v>1255</v>
      </c>
      <c r="D5199" s="222" t="s">
        <v>801</v>
      </c>
      <c r="E5199" s="223">
        <v>0</v>
      </c>
    </row>
    <row r="5200" spans="1:5" x14ac:dyDescent="0.25">
      <c r="A5200" s="224">
        <v>3103210010</v>
      </c>
      <c r="B5200" s="224" t="s">
        <v>9779</v>
      </c>
      <c r="C5200" s="224" t="s">
        <v>1255</v>
      </c>
      <c r="D5200" s="224" t="s">
        <v>801</v>
      </c>
      <c r="E5200" s="225">
        <v>0</v>
      </c>
    </row>
    <row r="5201" spans="1:5" x14ac:dyDescent="0.25">
      <c r="A5201" s="222">
        <v>3103210011</v>
      </c>
      <c r="B5201" s="222" t="s">
        <v>10468</v>
      </c>
      <c r="C5201" s="222" t="s">
        <v>1255</v>
      </c>
      <c r="D5201" s="222" t="s">
        <v>801</v>
      </c>
      <c r="E5201" s="223">
        <v>0</v>
      </c>
    </row>
    <row r="5202" spans="1:5" x14ac:dyDescent="0.25">
      <c r="A5202" s="224">
        <v>3103210012</v>
      </c>
      <c r="B5202" s="224" t="s">
        <v>10469</v>
      </c>
      <c r="C5202" s="224" t="s">
        <v>1255</v>
      </c>
      <c r="D5202" s="224" t="s">
        <v>801</v>
      </c>
      <c r="E5202" s="225">
        <v>0</v>
      </c>
    </row>
    <row r="5203" spans="1:5" x14ac:dyDescent="0.25">
      <c r="A5203" s="222">
        <v>3103210013</v>
      </c>
      <c r="B5203" s="222" t="s">
        <v>10470</v>
      </c>
      <c r="C5203" s="222" t="s">
        <v>1255</v>
      </c>
      <c r="D5203" s="222" t="s">
        <v>801</v>
      </c>
      <c r="E5203" s="223">
        <v>0</v>
      </c>
    </row>
    <row r="5204" spans="1:5" x14ac:dyDescent="0.25">
      <c r="A5204" s="224">
        <v>3103210014</v>
      </c>
      <c r="B5204" s="224" t="s">
        <v>8200</v>
      </c>
      <c r="C5204" s="224" t="s">
        <v>1255</v>
      </c>
      <c r="D5204" s="224" t="s">
        <v>801</v>
      </c>
      <c r="E5204" s="225">
        <v>0</v>
      </c>
    </row>
    <row r="5205" spans="1:5" x14ac:dyDescent="0.25">
      <c r="A5205" s="222">
        <v>3103210015</v>
      </c>
      <c r="B5205" s="222" t="s">
        <v>10471</v>
      </c>
      <c r="C5205" s="222" t="s">
        <v>1255</v>
      </c>
      <c r="D5205" s="222" t="s">
        <v>801</v>
      </c>
      <c r="E5205" s="223">
        <v>0</v>
      </c>
    </row>
    <row r="5206" spans="1:5" x14ac:dyDescent="0.25">
      <c r="A5206" s="224">
        <v>3103210016</v>
      </c>
      <c r="B5206" s="224" t="s">
        <v>10472</v>
      </c>
      <c r="C5206" s="224" t="s">
        <v>1255</v>
      </c>
      <c r="D5206" s="224" t="s">
        <v>801</v>
      </c>
      <c r="E5206" s="225">
        <v>0</v>
      </c>
    </row>
    <row r="5207" spans="1:5" x14ac:dyDescent="0.25">
      <c r="A5207" s="222">
        <v>3103210017</v>
      </c>
      <c r="B5207" s="222" t="s">
        <v>10473</v>
      </c>
      <c r="C5207" s="222" t="s">
        <v>1255</v>
      </c>
      <c r="D5207" s="222" t="s">
        <v>800</v>
      </c>
      <c r="E5207" s="223">
        <v>0</v>
      </c>
    </row>
    <row r="5208" spans="1:5" x14ac:dyDescent="0.25">
      <c r="A5208" s="224">
        <v>3103210018</v>
      </c>
      <c r="B5208" s="224" t="s">
        <v>10474</v>
      </c>
      <c r="C5208" s="224" t="s">
        <v>1255</v>
      </c>
      <c r="D5208" s="224" t="s">
        <v>801</v>
      </c>
      <c r="E5208" s="225">
        <v>0</v>
      </c>
    </row>
    <row r="5209" spans="1:5" x14ac:dyDescent="0.25">
      <c r="A5209" s="222">
        <v>3103210019</v>
      </c>
      <c r="B5209" s="222" t="s">
        <v>9424</v>
      </c>
      <c r="C5209" s="222" t="s">
        <v>1255</v>
      </c>
      <c r="D5209" s="222" t="s">
        <v>801</v>
      </c>
      <c r="E5209" s="223">
        <v>0</v>
      </c>
    </row>
    <row r="5210" spans="1:5" x14ac:dyDescent="0.25">
      <c r="A5210" s="224">
        <v>3103210020</v>
      </c>
      <c r="B5210" s="224" t="s">
        <v>10475</v>
      </c>
      <c r="C5210" s="224" t="s">
        <v>1255</v>
      </c>
      <c r="D5210" s="224" t="s">
        <v>2327</v>
      </c>
      <c r="E5210" s="225">
        <v>0</v>
      </c>
    </row>
    <row r="5211" spans="1:5" x14ac:dyDescent="0.25">
      <c r="A5211" s="222">
        <v>3103210021</v>
      </c>
      <c r="B5211" s="222" t="s">
        <v>9830</v>
      </c>
      <c r="C5211" s="222" t="s">
        <v>1255</v>
      </c>
      <c r="D5211" s="222" t="s">
        <v>801</v>
      </c>
      <c r="E5211" s="223">
        <v>0</v>
      </c>
    </row>
    <row r="5212" spans="1:5" x14ac:dyDescent="0.25">
      <c r="A5212" s="224">
        <v>3103210022</v>
      </c>
      <c r="B5212" s="224" t="s">
        <v>10476</v>
      </c>
      <c r="C5212" s="224" t="s">
        <v>1255</v>
      </c>
      <c r="D5212" s="224" t="s">
        <v>2599</v>
      </c>
      <c r="E5212" s="225">
        <v>0</v>
      </c>
    </row>
    <row r="5213" spans="1:5" x14ac:dyDescent="0.25">
      <c r="A5213" s="222">
        <v>3103210023</v>
      </c>
      <c r="B5213" s="222" t="s">
        <v>10477</v>
      </c>
      <c r="C5213" s="222" t="s">
        <v>1255</v>
      </c>
      <c r="D5213" s="222" t="s">
        <v>801</v>
      </c>
      <c r="E5213" s="223">
        <v>0</v>
      </c>
    </row>
    <row r="5214" spans="1:5" x14ac:dyDescent="0.25">
      <c r="A5214" s="224">
        <v>3103210024</v>
      </c>
      <c r="B5214" s="224" t="s">
        <v>9633</v>
      </c>
      <c r="C5214" s="224" t="s">
        <v>1255</v>
      </c>
      <c r="D5214" s="224" t="s">
        <v>801</v>
      </c>
      <c r="E5214" s="225">
        <v>0</v>
      </c>
    </row>
    <row r="5215" spans="1:5" x14ac:dyDescent="0.25">
      <c r="A5215" s="222">
        <v>3103210025</v>
      </c>
      <c r="B5215" s="222" t="s">
        <v>10478</v>
      </c>
      <c r="C5215" s="222" t="s">
        <v>1255</v>
      </c>
      <c r="D5215" s="222" t="s">
        <v>801</v>
      </c>
      <c r="E5215" s="223">
        <v>0</v>
      </c>
    </row>
    <row r="5216" spans="1:5" x14ac:dyDescent="0.25">
      <c r="A5216" s="224">
        <v>3103210026</v>
      </c>
      <c r="B5216" s="224" t="s">
        <v>10479</v>
      </c>
      <c r="C5216" s="224" t="s">
        <v>1255</v>
      </c>
      <c r="D5216" s="224" t="s">
        <v>801</v>
      </c>
      <c r="E5216" s="225">
        <v>0</v>
      </c>
    </row>
    <row r="5217" spans="1:5" x14ac:dyDescent="0.25">
      <c r="A5217" s="222">
        <v>3103210027</v>
      </c>
      <c r="B5217" s="222" t="s">
        <v>9865</v>
      </c>
      <c r="C5217" s="222" t="s">
        <v>1255</v>
      </c>
      <c r="D5217" s="222" t="s">
        <v>801</v>
      </c>
      <c r="E5217" s="223">
        <v>0</v>
      </c>
    </row>
    <row r="5218" spans="1:5" x14ac:dyDescent="0.25">
      <c r="A5218" s="224">
        <v>3103210028</v>
      </c>
      <c r="B5218" s="224" t="s">
        <v>9866</v>
      </c>
      <c r="C5218" s="224" t="s">
        <v>1255</v>
      </c>
      <c r="D5218" s="224" t="s">
        <v>801</v>
      </c>
      <c r="E5218" s="225">
        <v>0</v>
      </c>
    </row>
    <row r="5219" spans="1:5" x14ac:dyDescent="0.25">
      <c r="A5219" s="222">
        <v>3103210029</v>
      </c>
      <c r="B5219" s="222" t="s">
        <v>9425</v>
      </c>
      <c r="C5219" s="222" t="s">
        <v>1255</v>
      </c>
      <c r="D5219" s="222" t="s">
        <v>801</v>
      </c>
      <c r="E5219" s="223">
        <v>0</v>
      </c>
    </row>
    <row r="5220" spans="1:5" x14ac:dyDescent="0.25">
      <c r="A5220" s="224">
        <v>3103210030</v>
      </c>
      <c r="B5220" s="224" t="s">
        <v>10480</v>
      </c>
      <c r="C5220" s="224" t="s">
        <v>1255</v>
      </c>
      <c r="D5220" s="224" t="s">
        <v>801</v>
      </c>
      <c r="E5220" s="225">
        <v>0</v>
      </c>
    </row>
    <row r="5221" spans="1:5" x14ac:dyDescent="0.25">
      <c r="A5221" s="222">
        <v>3103210031</v>
      </c>
      <c r="B5221" s="222" t="s">
        <v>10481</v>
      </c>
      <c r="C5221" s="222" t="s">
        <v>1255</v>
      </c>
      <c r="D5221" s="222" t="s">
        <v>800</v>
      </c>
      <c r="E5221" s="223">
        <v>0</v>
      </c>
    </row>
    <row r="5222" spans="1:5" x14ac:dyDescent="0.25">
      <c r="A5222" s="224">
        <v>3103210032</v>
      </c>
      <c r="B5222" s="224" t="s">
        <v>10482</v>
      </c>
      <c r="C5222" s="224" t="s">
        <v>1255</v>
      </c>
      <c r="D5222" s="224" t="s">
        <v>801</v>
      </c>
      <c r="E5222" s="225">
        <v>0</v>
      </c>
    </row>
    <row r="5223" spans="1:5" x14ac:dyDescent="0.25">
      <c r="A5223" s="222">
        <v>3103210033</v>
      </c>
      <c r="B5223" s="222" t="s">
        <v>9426</v>
      </c>
      <c r="C5223" s="222" t="s">
        <v>1255</v>
      </c>
      <c r="D5223" s="222" t="s">
        <v>2443</v>
      </c>
      <c r="E5223" s="223">
        <v>0</v>
      </c>
    </row>
    <row r="5224" spans="1:5" x14ac:dyDescent="0.25">
      <c r="A5224" s="224">
        <v>3103210034</v>
      </c>
      <c r="B5224" s="224" t="s">
        <v>10483</v>
      </c>
      <c r="C5224" s="224" t="s">
        <v>1255</v>
      </c>
      <c r="D5224" s="224" t="s">
        <v>2327</v>
      </c>
      <c r="E5224" s="225">
        <v>0</v>
      </c>
    </row>
    <row r="5225" spans="1:5" x14ac:dyDescent="0.25">
      <c r="A5225" s="222">
        <v>3103210035</v>
      </c>
      <c r="B5225" s="222" t="s">
        <v>10484</v>
      </c>
      <c r="C5225" s="222" t="s">
        <v>1255</v>
      </c>
      <c r="D5225" s="222" t="s">
        <v>2327</v>
      </c>
      <c r="E5225" s="223">
        <v>0</v>
      </c>
    </row>
    <row r="5226" spans="1:5" x14ac:dyDescent="0.25">
      <c r="A5226" s="224">
        <v>3103210036</v>
      </c>
      <c r="B5226" s="224" t="s">
        <v>7744</v>
      </c>
      <c r="C5226" s="224" t="s">
        <v>1255</v>
      </c>
      <c r="D5226" s="224" t="s">
        <v>2354</v>
      </c>
      <c r="E5226" s="225">
        <v>0</v>
      </c>
    </row>
    <row r="5227" spans="1:5" x14ac:dyDescent="0.25">
      <c r="A5227" s="222">
        <v>3103210037</v>
      </c>
      <c r="B5227" s="222" t="s">
        <v>10485</v>
      </c>
      <c r="C5227" s="222" t="s">
        <v>1255</v>
      </c>
      <c r="D5227" s="222" t="s">
        <v>801</v>
      </c>
      <c r="E5227" s="223">
        <v>0</v>
      </c>
    </row>
    <row r="5228" spans="1:5" x14ac:dyDescent="0.25">
      <c r="A5228" s="224">
        <v>3103210038</v>
      </c>
      <c r="B5228" s="224" t="s">
        <v>9634</v>
      </c>
      <c r="C5228" s="224" t="s">
        <v>1255</v>
      </c>
      <c r="D5228" s="224" t="s">
        <v>2327</v>
      </c>
      <c r="E5228" s="225">
        <v>0</v>
      </c>
    </row>
    <row r="5229" spans="1:5" x14ac:dyDescent="0.25">
      <c r="A5229" s="222">
        <v>3103210039</v>
      </c>
      <c r="B5229" s="222" t="s">
        <v>9635</v>
      </c>
      <c r="C5229" s="222" t="s">
        <v>1255</v>
      </c>
      <c r="D5229" s="222" t="s">
        <v>2327</v>
      </c>
      <c r="E5229" s="223">
        <v>0</v>
      </c>
    </row>
    <row r="5230" spans="1:5" x14ac:dyDescent="0.25">
      <c r="A5230" s="224">
        <v>3103210040</v>
      </c>
      <c r="B5230" s="224" t="s">
        <v>9636</v>
      </c>
      <c r="C5230" s="224" t="s">
        <v>1255</v>
      </c>
      <c r="D5230" s="224" t="s">
        <v>2327</v>
      </c>
      <c r="E5230" s="225">
        <v>0</v>
      </c>
    </row>
    <row r="5231" spans="1:5" x14ac:dyDescent="0.25">
      <c r="A5231" s="222">
        <v>3103210041</v>
      </c>
      <c r="B5231" s="222" t="s">
        <v>10486</v>
      </c>
      <c r="C5231" s="222" t="s">
        <v>1255</v>
      </c>
      <c r="D5231" s="222" t="s">
        <v>801</v>
      </c>
      <c r="E5231" s="223">
        <v>0</v>
      </c>
    </row>
    <row r="5232" spans="1:5" x14ac:dyDescent="0.25">
      <c r="A5232" s="224">
        <v>3103210042</v>
      </c>
      <c r="B5232" s="224" t="s">
        <v>10487</v>
      </c>
      <c r="C5232" s="224" t="s">
        <v>1255</v>
      </c>
      <c r="D5232" s="224" t="s">
        <v>801</v>
      </c>
      <c r="E5232" s="225">
        <v>0</v>
      </c>
    </row>
    <row r="5233" spans="1:5" x14ac:dyDescent="0.25">
      <c r="A5233" s="222">
        <v>3103210043</v>
      </c>
      <c r="B5233" s="222" t="s">
        <v>10488</v>
      </c>
      <c r="C5233" s="222" t="s">
        <v>1255</v>
      </c>
      <c r="D5233" s="222" t="s">
        <v>954</v>
      </c>
      <c r="E5233" s="223">
        <v>0</v>
      </c>
    </row>
    <row r="5234" spans="1:5" x14ac:dyDescent="0.25">
      <c r="A5234" s="224">
        <v>3103210044</v>
      </c>
      <c r="B5234" s="224" t="s">
        <v>13259</v>
      </c>
      <c r="C5234" s="224" t="s">
        <v>1255</v>
      </c>
      <c r="D5234" s="224" t="s">
        <v>801</v>
      </c>
      <c r="E5234" s="225">
        <v>0</v>
      </c>
    </row>
    <row r="5235" spans="1:5" x14ac:dyDescent="0.25">
      <c r="A5235" s="222">
        <v>3103210045</v>
      </c>
      <c r="B5235" s="222" t="s">
        <v>13260</v>
      </c>
      <c r="C5235" s="222" t="s">
        <v>1255</v>
      </c>
      <c r="D5235" s="222" t="s">
        <v>1226</v>
      </c>
      <c r="E5235" s="223">
        <v>0</v>
      </c>
    </row>
    <row r="5236" spans="1:5" x14ac:dyDescent="0.25">
      <c r="A5236" s="224">
        <v>3103210046</v>
      </c>
      <c r="B5236" s="224" t="s">
        <v>13261</v>
      </c>
      <c r="C5236" s="224" t="s">
        <v>1255</v>
      </c>
      <c r="D5236" s="224" t="s">
        <v>801</v>
      </c>
      <c r="E5236" s="225">
        <v>0</v>
      </c>
    </row>
    <row r="5237" spans="1:5" x14ac:dyDescent="0.25">
      <c r="A5237" s="222">
        <v>3103210047</v>
      </c>
      <c r="B5237" s="222" t="s">
        <v>13262</v>
      </c>
      <c r="C5237" s="222" t="s">
        <v>1255</v>
      </c>
      <c r="D5237" s="222" t="s">
        <v>801</v>
      </c>
      <c r="E5237" s="223">
        <v>0</v>
      </c>
    </row>
    <row r="5238" spans="1:5" x14ac:dyDescent="0.25">
      <c r="A5238" s="224">
        <v>3103210048</v>
      </c>
      <c r="B5238" s="224" t="s">
        <v>12711</v>
      </c>
      <c r="C5238" s="224" t="s">
        <v>1255</v>
      </c>
      <c r="D5238" s="224" t="s">
        <v>2327</v>
      </c>
      <c r="E5238" s="225">
        <v>0</v>
      </c>
    </row>
    <row r="5239" spans="1:5" x14ac:dyDescent="0.25">
      <c r="A5239" s="222">
        <v>3103210049</v>
      </c>
      <c r="B5239" s="222" t="s">
        <v>12712</v>
      </c>
      <c r="C5239" s="222" t="s">
        <v>1255</v>
      </c>
      <c r="D5239" s="222" t="s">
        <v>2327</v>
      </c>
      <c r="E5239" s="223">
        <v>0</v>
      </c>
    </row>
    <row r="5240" spans="1:5" x14ac:dyDescent="0.25">
      <c r="A5240" s="224">
        <v>3103210050</v>
      </c>
      <c r="B5240" s="224" t="s">
        <v>12713</v>
      </c>
      <c r="C5240" s="224" t="s">
        <v>1255</v>
      </c>
      <c r="D5240" s="224" t="s">
        <v>2327</v>
      </c>
      <c r="E5240" s="225">
        <v>0</v>
      </c>
    </row>
    <row r="5241" spans="1:5" x14ac:dyDescent="0.25">
      <c r="A5241" s="222">
        <v>3103210051</v>
      </c>
      <c r="B5241" s="222" t="s">
        <v>12714</v>
      </c>
      <c r="C5241" s="222" t="s">
        <v>1255</v>
      </c>
      <c r="D5241" s="222" t="s">
        <v>2327</v>
      </c>
      <c r="E5241" s="223">
        <v>0</v>
      </c>
    </row>
    <row r="5242" spans="1:5" x14ac:dyDescent="0.25">
      <c r="A5242" s="224">
        <v>3103210052</v>
      </c>
      <c r="B5242" s="224" t="s">
        <v>12715</v>
      </c>
      <c r="C5242" s="224" t="s">
        <v>1255</v>
      </c>
      <c r="D5242" s="224" t="s">
        <v>2327</v>
      </c>
      <c r="E5242" s="225">
        <v>0</v>
      </c>
    </row>
    <row r="5243" spans="1:5" x14ac:dyDescent="0.25">
      <c r="A5243" s="222">
        <v>3103210053</v>
      </c>
      <c r="B5243" s="222" t="s">
        <v>12716</v>
      </c>
      <c r="C5243" s="222" t="s">
        <v>1255</v>
      </c>
      <c r="D5243" s="222" t="s">
        <v>2327</v>
      </c>
      <c r="E5243" s="223">
        <v>0</v>
      </c>
    </row>
    <row r="5244" spans="1:5" x14ac:dyDescent="0.25">
      <c r="A5244" s="224">
        <v>3103210054</v>
      </c>
      <c r="B5244" s="224" t="s">
        <v>12717</v>
      </c>
      <c r="C5244" s="224" t="s">
        <v>1255</v>
      </c>
      <c r="D5244" s="224" t="s">
        <v>2327</v>
      </c>
      <c r="E5244" s="225">
        <v>0</v>
      </c>
    </row>
    <row r="5245" spans="1:5" x14ac:dyDescent="0.25">
      <c r="A5245" s="222">
        <v>3103210055</v>
      </c>
      <c r="B5245" s="222" t="s">
        <v>12718</v>
      </c>
      <c r="C5245" s="222" t="s">
        <v>1255</v>
      </c>
      <c r="D5245" s="222" t="s">
        <v>2327</v>
      </c>
      <c r="E5245" s="223">
        <v>0</v>
      </c>
    </row>
    <row r="5246" spans="1:5" x14ac:dyDescent="0.25">
      <c r="A5246" s="224">
        <v>3103210056</v>
      </c>
      <c r="B5246" s="224" t="s">
        <v>12719</v>
      </c>
      <c r="C5246" s="224" t="s">
        <v>1255</v>
      </c>
      <c r="D5246" s="224" t="s">
        <v>2618</v>
      </c>
      <c r="E5246" s="225">
        <v>0</v>
      </c>
    </row>
    <row r="5247" spans="1:5" x14ac:dyDescent="0.25">
      <c r="A5247" s="222">
        <v>3103210057</v>
      </c>
      <c r="B5247" s="222" t="s">
        <v>13263</v>
      </c>
      <c r="C5247" s="222" t="s">
        <v>1255</v>
      </c>
      <c r="D5247" s="222" t="s">
        <v>2618</v>
      </c>
      <c r="E5247" s="223">
        <v>0</v>
      </c>
    </row>
    <row r="5248" spans="1:5" x14ac:dyDescent="0.25">
      <c r="A5248" s="224">
        <v>3103210058</v>
      </c>
      <c r="B5248" s="224" t="s">
        <v>13264</v>
      </c>
      <c r="C5248" s="224" t="s">
        <v>1255</v>
      </c>
      <c r="D5248" s="224" t="s">
        <v>2618</v>
      </c>
      <c r="E5248" s="225">
        <v>0</v>
      </c>
    </row>
    <row r="5249" spans="1:5" x14ac:dyDescent="0.25">
      <c r="A5249" s="222">
        <v>3103210059</v>
      </c>
      <c r="B5249" s="222" t="s">
        <v>13265</v>
      </c>
      <c r="C5249" s="222" t="s">
        <v>1255</v>
      </c>
      <c r="D5249" s="222" t="s">
        <v>2327</v>
      </c>
      <c r="E5249" s="223">
        <v>0</v>
      </c>
    </row>
    <row r="5250" spans="1:5" x14ac:dyDescent="0.25">
      <c r="A5250" s="224">
        <v>3103210060</v>
      </c>
      <c r="B5250" s="224" t="s">
        <v>12720</v>
      </c>
      <c r="C5250" s="224" t="s">
        <v>1255</v>
      </c>
      <c r="D5250" s="224" t="s">
        <v>2327</v>
      </c>
      <c r="E5250" s="225">
        <v>0</v>
      </c>
    </row>
    <row r="5251" spans="1:5" x14ac:dyDescent="0.25">
      <c r="A5251" s="222">
        <v>3103210061</v>
      </c>
      <c r="B5251" s="222" t="s">
        <v>12721</v>
      </c>
      <c r="C5251" s="222" t="s">
        <v>1255</v>
      </c>
      <c r="D5251" s="222" t="s">
        <v>2327</v>
      </c>
      <c r="E5251" s="223">
        <v>0</v>
      </c>
    </row>
    <row r="5252" spans="1:5" x14ac:dyDescent="0.25">
      <c r="A5252" s="224">
        <v>3103210062</v>
      </c>
      <c r="B5252" s="224" t="s">
        <v>12722</v>
      </c>
      <c r="C5252" s="224" t="s">
        <v>1255</v>
      </c>
      <c r="D5252" s="224" t="s">
        <v>2327</v>
      </c>
      <c r="E5252" s="225">
        <v>0</v>
      </c>
    </row>
    <row r="5253" spans="1:5" x14ac:dyDescent="0.25">
      <c r="A5253" s="222">
        <v>3103210063</v>
      </c>
      <c r="B5253" s="222" t="s">
        <v>12723</v>
      </c>
      <c r="C5253" s="222" t="s">
        <v>1255</v>
      </c>
      <c r="D5253" s="222" t="s">
        <v>801</v>
      </c>
      <c r="E5253" s="223">
        <v>0</v>
      </c>
    </row>
    <row r="5254" spans="1:5" x14ac:dyDescent="0.25">
      <c r="A5254" s="224">
        <v>3103210064</v>
      </c>
      <c r="B5254" s="224" t="s">
        <v>12724</v>
      </c>
      <c r="C5254" s="224" t="s">
        <v>1255</v>
      </c>
      <c r="D5254" s="224" t="s">
        <v>801</v>
      </c>
      <c r="E5254" s="225">
        <v>0</v>
      </c>
    </row>
    <row r="5255" spans="1:5" x14ac:dyDescent="0.25">
      <c r="A5255" s="222">
        <v>3103210065</v>
      </c>
      <c r="B5255" s="222" t="s">
        <v>12725</v>
      </c>
      <c r="C5255" s="222" t="s">
        <v>1255</v>
      </c>
      <c r="D5255" s="222" t="s">
        <v>801</v>
      </c>
      <c r="E5255" s="223">
        <v>0</v>
      </c>
    </row>
    <row r="5256" spans="1:5" x14ac:dyDescent="0.25">
      <c r="A5256" s="224">
        <v>3103210066</v>
      </c>
      <c r="B5256" s="224" t="s">
        <v>12726</v>
      </c>
      <c r="C5256" s="224" t="s">
        <v>1255</v>
      </c>
      <c r="D5256" s="224" t="s">
        <v>801</v>
      </c>
      <c r="E5256" s="225">
        <v>0</v>
      </c>
    </row>
    <row r="5257" spans="1:5" x14ac:dyDescent="0.25">
      <c r="A5257" s="222">
        <v>3103210067</v>
      </c>
      <c r="B5257" s="222" t="s">
        <v>12727</v>
      </c>
      <c r="C5257" s="222" t="s">
        <v>1255</v>
      </c>
      <c r="D5257" s="222" t="s">
        <v>801</v>
      </c>
      <c r="E5257" s="223">
        <v>0</v>
      </c>
    </row>
    <row r="5258" spans="1:5" x14ac:dyDescent="0.25">
      <c r="A5258" s="224">
        <v>3103210068</v>
      </c>
      <c r="B5258" s="224" t="s">
        <v>12728</v>
      </c>
      <c r="C5258" s="224" t="s">
        <v>1255</v>
      </c>
      <c r="D5258" s="224" t="s">
        <v>2327</v>
      </c>
      <c r="E5258" s="225">
        <v>0</v>
      </c>
    </row>
    <row r="5259" spans="1:5" x14ac:dyDescent="0.25">
      <c r="A5259" s="222">
        <v>3103210069</v>
      </c>
      <c r="B5259" s="222" t="s">
        <v>12729</v>
      </c>
      <c r="C5259" s="222" t="s">
        <v>1255</v>
      </c>
      <c r="D5259" s="222" t="s">
        <v>2327</v>
      </c>
      <c r="E5259" s="223">
        <v>0</v>
      </c>
    </row>
    <row r="5260" spans="1:5" x14ac:dyDescent="0.25">
      <c r="A5260" s="224">
        <v>3103210070</v>
      </c>
      <c r="B5260" s="224" t="s">
        <v>12730</v>
      </c>
      <c r="C5260" s="224" t="s">
        <v>1255</v>
      </c>
      <c r="D5260" s="224" t="s">
        <v>2327</v>
      </c>
      <c r="E5260" s="225">
        <v>0</v>
      </c>
    </row>
    <row r="5261" spans="1:5" x14ac:dyDescent="0.25">
      <c r="A5261" s="222">
        <v>3103210071</v>
      </c>
      <c r="B5261" s="222" t="s">
        <v>12731</v>
      </c>
      <c r="C5261" s="222" t="s">
        <v>1255</v>
      </c>
      <c r="D5261" s="222" t="s">
        <v>2327</v>
      </c>
      <c r="E5261" s="223">
        <v>0</v>
      </c>
    </row>
    <row r="5262" spans="1:5" x14ac:dyDescent="0.25">
      <c r="A5262" s="224">
        <v>3103210072</v>
      </c>
      <c r="B5262" s="224" t="s">
        <v>12732</v>
      </c>
      <c r="C5262" s="224" t="s">
        <v>1255</v>
      </c>
      <c r="D5262" s="224" t="s">
        <v>2327</v>
      </c>
      <c r="E5262" s="225">
        <v>0</v>
      </c>
    </row>
    <row r="5263" spans="1:5" x14ac:dyDescent="0.25">
      <c r="A5263" s="222">
        <v>3103210073</v>
      </c>
      <c r="B5263" s="222" t="s">
        <v>13266</v>
      </c>
      <c r="C5263" s="222" t="s">
        <v>1255</v>
      </c>
      <c r="D5263" s="222" t="s">
        <v>801</v>
      </c>
      <c r="E5263" s="223">
        <v>0</v>
      </c>
    </row>
    <row r="5264" spans="1:5" x14ac:dyDescent="0.25">
      <c r="A5264" s="224">
        <v>3103210074</v>
      </c>
      <c r="B5264" s="224" t="s">
        <v>13267</v>
      </c>
      <c r="C5264" s="224" t="s">
        <v>1255</v>
      </c>
      <c r="D5264" s="224" t="s">
        <v>801</v>
      </c>
      <c r="E5264" s="225">
        <v>0</v>
      </c>
    </row>
    <row r="5265" spans="1:5" x14ac:dyDescent="0.25">
      <c r="A5265" s="222">
        <v>3103210075</v>
      </c>
      <c r="B5265" s="222" t="s">
        <v>12733</v>
      </c>
      <c r="C5265" s="222" t="s">
        <v>1255</v>
      </c>
      <c r="D5265" s="222" t="s">
        <v>2333</v>
      </c>
      <c r="E5265" s="223">
        <v>0</v>
      </c>
    </row>
    <row r="5266" spans="1:5" x14ac:dyDescent="0.25">
      <c r="A5266" s="224">
        <v>3103210076</v>
      </c>
      <c r="B5266" s="224" t="s">
        <v>6110</v>
      </c>
      <c r="C5266" s="224" t="s">
        <v>1255</v>
      </c>
      <c r="D5266" s="224" t="s">
        <v>800</v>
      </c>
      <c r="E5266" s="225">
        <v>0</v>
      </c>
    </row>
    <row r="5267" spans="1:5" x14ac:dyDescent="0.25">
      <c r="A5267" s="222">
        <v>3103210077</v>
      </c>
      <c r="B5267" s="222" t="s">
        <v>13268</v>
      </c>
      <c r="C5267" s="222" t="s">
        <v>1255</v>
      </c>
      <c r="D5267" s="222" t="s">
        <v>801</v>
      </c>
      <c r="E5267" s="223">
        <v>0</v>
      </c>
    </row>
    <row r="5268" spans="1:5" x14ac:dyDescent="0.25">
      <c r="A5268" s="224">
        <v>3103210078</v>
      </c>
      <c r="B5268" s="224" t="s">
        <v>12734</v>
      </c>
      <c r="C5268" s="224" t="s">
        <v>1255</v>
      </c>
      <c r="D5268" s="224" t="s">
        <v>801</v>
      </c>
      <c r="E5268" s="225">
        <v>0</v>
      </c>
    </row>
    <row r="5269" spans="1:5" x14ac:dyDescent="0.25">
      <c r="A5269" s="222">
        <v>3103210079</v>
      </c>
      <c r="B5269" s="222" t="s">
        <v>12735</v>
      </c>
      <c r="C5269" s="222" t="s">
        <v>1255</v>
      </c>
      <c r="D5269" s="222" t="s">
        <v>801</v>
      </c>
      <c r="E5269" s="223">
        <v>0</v>
      </c>
    </row>
    <row r="5270" spans="1:5" x14ac:dyDescent="0.25">
      <c r="A5270" s="224">
        <v>3103210080</v>
      </c>
      <c r="B5270" s="224" t="s">
        <v>12736</v>
      </c>
      <c r="C5270" s="224" t="s">
        <v>1255</v>
      </c>
      <c r="D5270" s="224" t="s">
        <v>801</v>
      </c>
      <c r="E5270" s="225">
        <v>0</v>
      </c>
    </row>
    <row r="5271" spans="1:5" x14ac:dyDescent="0.25">
      <c r="A5271" s="222">
        <v>3103210081</v>
      </c>
      <c r="B5271" s="222" t="s">
        <v>13269</v>
      </c>
      <c r="C5271" s="222" t="s">
        <v>1255</v>
      </c>
      <c r="D5271" s="222" t="s">
        <v>1226</v>
      </c>
      <c r="E5271" s="223">
        <v>0</v>
      </c>
    </row>
    <row r="5272" spans="1:5" x14ac:dyDescent="0.25">
      <c r="A5272" s="224">
        <v>3103210082</v>
      </c>
      <c r="B5272" s="224" t="s">
        <v>12737</v>
      </c>
      <c r="C5272" s="224" t="s">
        <v>1255</v>
      </c>
      <c r="D5272" s="224" t="s">
        <v>801</v>
      </c>
      <c r="E5272" s="225">
        <v>0</v>
      </c>
    </row>
    <row r="5273" spans="1:5" x14ac:dyDescent="0.25">
      <c r="A5273" s="222">
        <v>3103210083</v>
      </c>
      <c r="B5273" s="222" t="s">
        <v>11685</v>
      </c>
      <c r="C5273" s="222" t="s">
        <v>1255</v>
      </c>
      <c r="D5273" s="222" t="s">
        <v>800</v>
      </c>
      <c r="E5273" s="223">
        <v>0</v>
      </c>
    </row>
    <row r="5274" spans="1:5" x14ac:dyDescent="0.25">
      <c r="A5274" s="224">
        <v>3103210084</v>
      </c>
      <c r="B5274" s="224" t="s">
        <v>13270</v>
      </c>
      <c r="C5274" s="224" t="s">
        <v>1255</v>
      </c>
      <c r="D5274" s="224" t="s">
        <v>801</v>
      </c>
      <c r="E5274" s="225">
        <v>0</v>
      </c>
    </row>
    <row r="5275" spans="1:5" x14ac:dyDescent="0.25">
      <c r="A5275" s="222">
        <v>3103210085</v>
      </c>
      <c r="B5275" s="222" t="s">
        <v>13271</v>
      </c>
      <c r="C5275" s="222" t="s">
        <v>1255</v>
      </c>
      <c r="D5275" s="222" t="s">
        <v>801</v>
      </c>
      <c r="E5275" s="223">
        <v>0</v>
      </c>
    </row>
    <row r="5276" spans="1:5" x14ac:dyDescent="0.25">
      <c r="A5276" s="224">
        <v>3104070001</v>
      </c>
      <c r="B5276" s="224" t="s">
        <v>2768</v>
      </c>
      <c r="C5276" s="224" t="s">
        <v>1255</v>
      </c>
      <c r="D5276" s="224" t="s">
        <v>801</v>
      </c>
      <c r="E5276" s="225">
        <v>0</v>
      </c>
    </row>
    <row r="5277" spans="1:5" x14ac:dyDescent="0.25">
      <c r="A5277" s="222">
        <v>3105010001</v>
      </c>
      <c r="B5277" s="222" t="s">
        <v>2769</v>
      </c>
      <c r="C5277" s="222" t="s">
        <v>1255</v>
      </c>
      <c r="D5277" s="222" t="s">
        <v>801</v>
      </c>
      <c r="E5277" s="223">
        <v>0</v>
      </c>
    </row>
    <row r="5278" spans="1:5" x14ac:dyDescent="0.25">
      <c r="A5278" s="224">
        <v>3105010002</v>
      </c>
      <c r="B5278" s="224" t="s">
        <v>2770</v>
      </c>
      <c r="C5278" s="224" t="s">
        <v>1255</v>
      </c>
      <c r="D5278" s="224" t="s">
        <v>801</v>
      </c>
      <c r="E5278" s="225">
        <v>0</v>
      </c>
    </row>
    <row r="5279" spans="1:5" x14ac:dyDescent="0.25">
      <c r="A5279" s="222">
        <v>3105010003</v>
      </c>
      <c r="B5279" s="222" t="s">
        <v>2771</v>
      </c>
      <c r="C5279" s="222" t="s">
        <v>1255</v>
      </c>
      <c r="D5279" s="222" t="s">
        <v>801</v>
      </c>
      <c r="E5279" s="223">
        <v>0</v>
      </c>
    </row>
    <row r="5280" spans="1:5" x14ac:dyDescent="0.25">
      <c r="A5280" s="224">
        <v>3105010004</v>
      </c>
      <c r="B5280" s="224" t="s">
        <v>2772</v>
      </c>
      <c r="C5280" s="224" t="s">
        <v>1255</v>
      </c>
      <c r="D5280" s="224" t="s">
        <v>801</v>
      </c>
      <c r="E5280" s="225">
        <v>0</v>
      </c>
    </row>
    <row r="5281" spans="1:5" x14ac:dyDescent="0.25">
      <c r="A5281" s="222">
        <v>3105010005</v>
      </c>
      <c r="B5281" s="222" t="s">
        <v>2773</v>
      </c>
      <c r="C5281" s="222" t="s">
        <v>1255</v>
      </c>
      <c r="D5281" s="222" t="s">
        <v>801</v>
      </c>
      <c r="E5281" s="223">
        <v>0</v>
      </c>
    </row>
    <row r="5282" spans="1:5" x14ac:dyDescent="0.25">
      <c r="A5282" s="224">
        <v>3105010006</v>
      </c>
      <c r="B5282" s="224" t="s">
        <v>2774</v>
      </c>
      <c r="C5282" s="224" t="s">
        <v>1255</v>
      </c>
      <c r="D5282" s="224" t="s">
        <v>801</v>
      </c>
      <c r="E5282" s="225">
        <v>0</v>
      </c>
    </row>
    <row r="5283" spans="1:5" x14ac:dyDescent="0.25">
      <c r="A5283" s="222">
        <v>3105010007</v>
      </c>
      <c r="B5283" s="222" t="s">
        <v>2775</v>
      </c>
      <c r="C5283" s="222" t="s">
        <v>1255</v>
      </c>
      <c r="D5283" s="222" t="s">
        <v>801</v>
      </c>
      <c r="E5283" s="223">
        <v>0</v>
      </c>
    </row>
    <row r="5284" spans="1:5" x14ac:dyDescent="0.25">
      <c r="A5284" s="224">
        <v>3105010008</v>
      </c>
      <c r="B5284" s="224" t="s">
        <v>2776</v>
      </c>
      <c r="C5284" s="224" t="s">
        <v>1255</v>
      </c>
      <c r="D5284" s="224" t="s">
        <v>2327</v>
      </c>
      <c r="E5284" s="225">
        <v>0</v>
      </c>
    </row>
    <row r="5285" spans="1:5" x14ac:dyDescent="0.25">
      <c r="A5285" s="222">
        <v>3105010009</v>
      </c>
      <c r="B5285" s="222" t="s">
        <v>2777</v>
      </c>
      <c r="C5285" s="222" t="s">
        <v>1255</v>
      </c>
      <c r="D5285" s="222" t="s">
        <v>801</v>
      </c>
      <c r="E5285" s="223">
        <v>0</v>
      </c>
    </row>
    <row r="5286" spans="1:5" x14ac:dyDescent="0.25">
      <c r="A5286" s="224">
        <v>3105060001</v>
      </c>
      <c r="B5286" s="224" t="s">
        <v>6522</v>
      </c>
      <c r="C5286" s="224" t="s">
        <v>1255</v>
      </c>
      <c r="D5286" s="224" t="s">
        <v>801</v>
      </c>
      <c r="E5286" s="225">
        <v>0</v>
      </c>
    </row>
    <row r="5287" spans="1:5" x14ac:dyDescent="0.25">
      <c r="A5287" s="222">
        <v>3105060002</v>
      </c>
      <c r="B5287" s="222" t="s">
        <v>6523</v>
      </c>
      <c r="C5287" s="222" t="s">
        <v>1255</v>
      </c>
      <c r="D5287" s="222" t="s">
        <v>801</v>
      </c>
      <c r="E5287" s="223">
        <v>0</v>
      </c>
    </row>
    <row r="5288" spans="1:5" x14ac:dyDescent="0.25">
      <c r="A5288" s="224">
        <v>3105060003</v>
      </c>
      <c r="B5288" s="224" t="s">
        <v>8709</v>
      </c>
      <c r="C5288" s="224" t="s">
        <v>1255</v>
      </c>
      <c r="D5288" s="224" t="s">
        <v>801</v>
      </c>
      <c r="E5288" s="225">
        <v>0</v>
      </c>
    </row>
    <row r="5289" spans="1:5" x14ac:dyDescent="0.25">
      <c r="A5289" s="222">
        <v>3105060004</v>
      </c>
      <c r="B5289" s="222" t="s">
        <v>7958</v>
      </c>
      <c r="C5289" s="222" t="s">
        <v>1255</v>
      </c>
      <c r="D5289" s="222" t="s">
        <v>801</v>
      </c>
      <c r="E5289" s="223">
        <v>0</v>
      </c>
    </row>
    <row r="5290" spans="1:5" x14ac:dyDescent="0.25">
      <c r="A5290" s="224">
        <v>3105060005</v>
      </c>
      <c r="B5290" s="224" t="s">
        <v>8201</v>
      </c>
      <c r="C5290" s="224" t="s">
        <v>1255</v>
      </c>
      <c r="D5290" s="224" t="s">
        <v>801</v>
      </c>
      <c r="E5290" s="225">
        <v>0</v>
      </c>
    </row>
    <row r="5291" spans="1:5" x14ac:dyDescent="0.25">
      <c r="A5291" s="222">
        <v>3105060006</v>
      </c>
      <c r="B5291" s="222" t="s">
        <v>10489</v>
      </c>
      <c r="C5291" s="222" t="s">
        <v>1255</v>
      </c>
      <c r="D5291" s="222" t="s">
        <v>801</v>
      </c>
      <c r="E5291" s="223">
        <v>0</v>
      </c>
    </row>
    <row r="5292" spans="1:5" x14ac:dyDescent="0.25">
      <c r="A5292" s="224">
        <v>3105060007</v>
      </c>
      <c r="B5292" s="224" t="s">
        <v>8335</v>
      </c>
      <c r="C5292" s="224" t="s">
        <v>1255</v>
      </c>
      <c r="D5292" s="224" t="s">
        <v>801</v>
      </c>
      <c r="E5292" s="225">
        <v>0</v>
      </c>
    </row>
    <row r="5293" spans="1:5" x14ac:dyDescent="0.25">
      <c r="A5293" s="222">
        <v>3105060008</v>
      </c>
      <c r="B5293" s="222" t="s">
        <v>10490</v>
      </c>
      <c r="C5293" s="222" t="s">
        <v>1255</v>
      </c>
      <c r="D5293" s="222" t="s">
        <v>801</v>
      </c>
      <c r="E5293" s="223">
        <v>0</v>
      </c>
    </row>
    <row r="5294" spans="1:5" x14ac:dyDescent="0.25">
      <c r="A5294" s="224">
        <v>3105060009</v>
      </c>
      <c r="B5294" s="224" t="s">
        <v>10491</v>
      </c>
      <c r="C5294" s="224" t="s">
        <v>1255</v>
      </c>
      <c r="D5294" s="224" t="s">
        <v>801</v>
      </c>
      <c r="E5294" s="225">
        <v>0</v>
      </c>
    </row>
    <row r="5295" spans="1:5" x14ac:dyDescent="0.25">
      <c r="A5295" s="222">
        <v>3105060010</v>
      </c>
      <c r="B5295" s="222" t="s">
        <v>10492</v>
      </c>
      <c r="C5295" s="222" t="s">
        <v>1255</v>
      </c>
      <c r="D5295" s="222" t="s">
        <v>801</v>
      </c>
      <c r="E5295" s="223">
        <v>0</v>
      </c>
    </row>
    <row r="5296" spans="1:5" x14ac:dyDescent="0.25">
      <c r="A5296" s="224">
        <v>3105060011</v>
      </c>
      <c r="B5296" s="224" t="s">
        <v>10493</v>
      </c>
      <c r="C5296" s="224" t="s">
        <v>1255</v>
      </c>
      <c r="D5296" s="224" t="s">
        <v>801</v>
      </c>
      <c r="E5296" s="225">
        <v>0</v>
      </c>
    </row>
    <row r="5297" spans="1:5" x14ac:dyDescent="0.25">
      <c r="A5297" s="222">
        <v>3105060012</v>
      </c>
      <c r="B5297" s="222" t="s">
        <v>10494</v>
      </c>
      <c r="C5297" s="222" t="s">
        <v>1255</v>
      </c>
      <c r="D5297" s="222" t="s">
        <v>801</v>
      </c>
      <c r="E5297" s="223">
        <v>0</v>
      </c>
    </row>
    <row r="5298" spans="1:5" x14ac:dyDescent="0.25">
      <c r="A5298" s="224">
        <v>3105060013</v>
      </c>
      <c r="B5298" s="224" t="s">
        <v>10495</v>
      </c>
      <c r="C5298" s="224" t="s">
        <v>1255</v>
      </c>
      <c r="D5298" s="224" t="s">
        <v>801</v>
      </c>
      <c r="E5298" s="225">
        <v>0</v>
      </c>
    </row>
    <row r="5299" spans="1:5" x14ac:dyDescent="0.25">
      <c r="A5299" s="222">
        <v>3105060014</v>
      </c>
      <c r="B5299" s="222" t="s">
        <v>10496</v>
      </c>
      <c r="C5299" s="222" t="s">
        <v>1255</v>
      </c>
      <c r="D5299" s="222" t="s">
        <v>801</v>
      </c>
      <c r="E5299" s="223">
        <v>0</v>
      </c>
    </row>
    <row r="5300" spans="1:5" x14ac:dyDescent="0.25">
      <c r="A5300" s="224">
        <v>3105060015</v>
      </c>
      <c r="B5300" s="224" t="s">
        <v>10497</v>
      </c>
      <c r="C5300" s="224" t="s">
        <v>1255</v>
      </c>
      <c r="D5300" s="224" t="s">
        <v>801</v>
      </c>
      <c r="E5300" s="225">
        <v>0</v>
      </c>
    </row>
    <row r="5301" spans="1:5" x14ac:dyDescent="0.25">
      <c r="A5301" s="222">
        <v>3105060016</v>
      </c>
      <c r="B5301" s="222" t="s">
        <v>10498</v>
      </c>
      <c r="C5301" s="222" t="s">
        <v>1255</v>
      </c>
      <c r="D5301" s="222" t="s">
        <v>801</v>
      </c>
      <c r="E5301" s="223">
        <v>0</v>
      </c>
    </row>
    <row r="5302" spans="1:5" x14ac:dyDescent="0.25">
      <c r="A5302" s="224">
        <v>3105060017</v>
      </c>
      <c r="B5302" s="224" t="s">
        <v>10499</v>
      </c>
      <c r="C5302" s="224" t="s">
        <v>1255</v>
      </c>
      <c r="D5302" s="224" t="s">
        <v>801</v>
      </c>
      <c r="E5302" s="225">
        <v>0</v>
      </c>
    </row>
    <row r="5303" spans="1:5" x14ac:dyDescent="0.25">
      <c r="A5303" s="222">
        <v>3105060018</v>
      </c>
      <c r="B5303" s="222" t="s">
        <v>10500</v>
      </c>
      <c r="C5303" s="222" t="s">
        <v>1255</v>
      </c>
      <c r="D5303" s="222" t="s">
        <v>801</v>
      </c>
      <c r="E5303" s="223">
        <v>0</v>
      </c>
    </row>
    <row r="5304" spans="1:5" x14ac:dyDescent="0.25">
      <c r="A5304" s="224">
        <v>3105060019</v>
      </c>
      <c r="B5304" s="224" t="s">
        <v>10501</v>
      </c>
      <c r="C5304" s="224" t="s">
        <v>1255</v>
      </c>
      <c r="D5304" s="224" t="s">
        <v>801</v>
      </c>
      <c r="E5304" s="225">
        <v>0</v>
      </c>
    </row>
    <row r="5305" spans="1:5" x14ac:dyDescent="0.25">
      <c r="A5305" s="222">
        <v>3105060020</v>
      </c>
      <c r="B5305" s="222" t="s">
        <v>10502</v>
      </c>
      <c r="C5305" s="222" t="s">
        <v>1255</v>
      </c>
      <c r="D5305" s="222" t="s">
        <v>801</v>
      </c>
      <c r="E5305" s="223">
        <v>0</v>
      </c>
    </row>
    <row r="5306" spans="1:5" x14ac:dyDescent="0.25">
      <c r="A5306" s="224">
        <v>3105060021</v>
      </c>
      <c r="B5306" s="224" t="s">
        <v>10503</v>
      </c>
      <c r="C5306" s="224" t="s">
        <v>1255</v>
      </c>
      <c r="D5306" s="224" t="s">
        <v>801</v>
      </c>
      <c r="E5306" s="225">
        <v>0</v>
      </c>
    </row>
    <row r="5307" spans="1:5" x14ac:dyDescent="0.25">
      <c r="A5307" s="222">
        <v>3105060022</v>
      </c>
      <c r="B5307" s="222" t="s">
        <v>10504</v>
      </c>
      <c r="C5307" s="222" t="s">
        <v>1255</v>
      </c>
      <c r="D5307" s="222" t="s">
        <v>801</v>
      </c>
      <c r="E5307" s="223">
        <v>0</v>
      </c>
    </row>
    <row r="5308" spans="1:5" x14ac:dyDescent="0.25">
      <c r="A5308" s="224">
        <v>3105060023</v>
      </c>
      <c r="B5308" s="224" t="s">
        <v>10505</v>
      </c>
      <c r="C5308" s="224" t="s">
        <v>1255</v>
      </c>
      <c r="D5308" s="224" t="s">
        <v>801</v>
      </c>
      <c r="E5308" s="225">
        <v>0</v>
      </c>
    </row>
    <row r="5309" spans="1:5" x14ac:dyDescent="0.25">
      <c r="A5309" s="222">
        <v>3105060024</v>
      </c>
      <c r="B5309" s="222" t="s">
        <v>9543</v>
      </c>
      <c r="C5309" s="222" t="s">
        <v>1255</v>
      </c>
      <c r="D5309" s="222" t="s">
        <v>801</v>
      </c>
      <c r="E5309" s="223">
        <v>0</v>
      </c>
    </row>
    <row r="5310" spans="1:5" x14ac:dyDescent="0.25">
      <c r="A5310" s="224">
        <v>3105060025</v>
      </c>
      <c r="B5310" s="224" t="s">
        <v>10506</v>
      </c>
      <c r="C5310" s="224" t="s">
        <v>1255</v>
      </c>
      <c r="D5310" s="224" t="s">
        <v>801</v>
      </c>
      <c r="E5310" s="225">
        <v>0</v>
      </c>
    </row>
    <row r="5311" spans="1:5" x14ac:dyDescent="0.25">
      <c r="A5311" s="222">
        <v>3105060026</v>
      </c>
      <c r="B5311" s="222" t="s">
        <v>10507</v>
      </c>
      <c r="C5311" s="222" t="s">
        <v>1255</v>
      </c>
      <c r="D5311" s="222" t="s">
        <v>801</v>
      </c>
      <c r="E5311" s="223">
        <v>0</v>
      </c>
    </row>
    <row r="5312" spans="1:5" x14ac:dyDescent="0.25">
      <c r="A5312" s="224">
        <v>3105060027</v>
      </c>
      <c r="B5312" s="224" t="s">
        <v>10508</v>
      </c>
      <c r="C5312" s="224" t="s">
        <v>1255</v>
      </c>
      <c r="D5312" s="224" t="s">
        <v>801</v>
      </c>
      <c r="E5312" s="225">
        <v>0</v>
      </c>
    </row>
    <row r="5313" spans="1:5" x14ac:dyDescent="0.25">
      <c r="A5313" s="222">
        <v>3105060028</v>
      </c>
      <c r="B5313" s="222" t="s">
        <v>9637</v>
      </c>
      <c r="C5313" s="222" t="s">
        <v>1255</v>
      </c>
      <c r="D5313" s="222" t="s">
        <v>801</v>
      </c>
      <c r="E5313" s="223">
        <v>0</v>
      </c>
    </row>
    <row r="5314" spans="1:5" x14ac:dyDescent="0.25">
      <c r="A5314" s="224">
        <v>3105060029</v>
      </c>
      <c r="B5314" s="224" t="s">
        <v>9638</v>
      </c>
      <c r="C5314" s="224" t="s">
        <v>1255</v>
      </c>
      <c r="D5314" s="224" t="s">
        <v>801</v>
      </c>
      <c r="E5314" s="225">
        <v>0</v>
      </c>
    </row>
    <row r="5315" spans="1:5" x14ac:dyDescent="0.25">
      <c r="A5315" s="222">
        <v>3105060030</v>
      </c>
      <c r="B5315" s="222" t="s">
        <v>9639</v>
      </c>
      <c r="C5315" s="222" t="s">
        <v>1255</v>
      </c>
      <c r="D5315" s="222" t="s">
        <v>801</v>
      </c>
      <c r="E5315" s="223">
        <v>0</v>
      </c>
    </row>
    <row r="5316" spans="1:5" x14ac:dyDescent="0.25">
      <c r="A5316" s="224">
        <v>3105060031</v>
      </c>
      <c r="B5316" s="224" t="s">
        <v>10509</v>
      </c>
      <c r="C5316" s="224" t="s">
        <v>1255</v>
      </c>
      <c r="D5316" s="224" t="s">
        <v>801</v>
      </c>
      <c r="E5316" s="225">
        <v>0</v>
      </c>
    </row>
    <row r="5317" spans="1:5" x14ac:dyDescent="0.25">
      <c r="A5317" s="222">
        <v>3105060032</v>
      </c>
      <c r="B5317" s="222" t="s">
        <v>5507</v>
      </c>
      <c r="C5317" s="222" t="s">
        <v>1255</v>
      </c>
      <c r="D5317" s="222" t="s">
        <v>801</v>
      </c>
      <c r="E5317" s="223">
        <v>0</v>
      </c>
    </row>
    <row r="5318" spans="1:5" x14ac:dyDescent="0.25">
      <c r="A5318" s="224">
        <v>3105060033</v>
      </c>
      <c r="B5318" s="224" t="s">
        <v>10510</v>
      </c>
      <c r="C5318" s="224" t="s">
        <v>1255</v>
      </c>
      <c r="D5318" s="224" t="s">
        <v>801</v>
      </c>
      <c r="E5318" s="225">
        <v>0</v>
      </c>
    </row>
    <row r="5319" spans="1:5" x14ac:dyDescent="0.25">
      <c r="A5319" s="222">
        <v>3105060034</v>
      </c>
      <c r="B5319" s="222" t="s">
        <v>10511</v>
      </c>
      <c r="C5319" s="222" t="s">
        <v>1255</v>
      </c>
      <c r="D5319" s="222" t="s">
        <v>801</v>
      </c>
      <c r="E5319" s="223">
        <v>0</v>
      </c>
    </row>
    <row r="5320" spans="1:5" x14ac:dyDescent="0.25">
      <c r="A5320" s="224">
        <v>3105060035</v>
      </c>
      <c r="B5320" s="224" t="s">
        <v>12529</v>
      </c>
      <c r="C5320" s="224" t="s">
        <v>1255</v>
      </c>
      <c r="D5320" s="224" t="s">
        <v>801</v>
      </c>
      <c r="E5320" s="225">
        <v>0</v>
      </c>
    </row>
    <row r="5321" spans="1:5" x14ac:dyDescent="0.25">
      <c r="A5321" s="222">
        <v>3105060036</v>
      </c>
      <c r="B5321" s="222" t="s">
        <v>13272</v>
      </c>
      <c r="C5321" s="222" t="s">
        <v>1255</v>
      </c>
      <c r="D5321" s="222" t="s">
        <v>801</v>
      </c>
      <c r="E5321" s="223">
        <v>0</v>
      </c>
    </row>
    <row r="5322" spans="1:5" x14ac:dyDescent="0.25">
      <c r="A5322" s="224">
        <v>3105060037</v>
      </c>
      <c r="B5322" s="224" t="s">
        <v>13273</v>
      </c>
      <c r="C5322" s="224" t="s">
        <v>1255</v>
      </c>
      <c r="D5322" s="224" t="s">
        <v>801</v>
      </c>
      <c r="E5322" s="225">
        <v>0</v>
      </c>
    </row>
    <row r="5323" spans="1:5" x14ac:dyDescent="0.25">
      <c r="A5323" s="222">
        <v>3105060038</v>
      </c>
      <c r="B5323" s="222" t="s">
        <v>13274</v>
      </c>
      <c r="C5323" s="222" t="s">
        <v>1255</v>
      </c>
      <c r="D5323" s="222" t="s">
        <v>801</v>
      </c>
      <c r="E5323" s="223">
        <v>0</v>
      </c>
    </row>
    <row r="5324" spans="1:5" x14ac:dyDescent="0.25">
      <c r="A5324" s="224">
        <v>3105060039</v>
      </c>
      <c r="B5324" s="224" t="s">
        <v>13275</v>
      </c>
      <c r="C5324" s="224" t="s">
        <v>1255</v>
      </c>
      <c r="D5324" s="224" t="s">
        <v>801</v>
      </c>
      <c r="E5324" s="225">
        <v>0</v>
      </c>
    </row>
    <row r="5325" spans="1:5" x14ac:dyDescent="0.25">
      <c r="A5325" s="222">
        <v>3105060040</v>
      </c>
      <c r="B5325" s="222" t="s">
        <v>13276</v>
      </c>
      <c r="C5325" s="222" t="s">
        <v>1255</v>
      </c>
      <c r="D5325" s="222" t="s">
        <v>801</v>
      </c>
      <c r="E5325" s="223">
        <v>0</v>
      </c>
    </row>
    <row r="5326" spans="1:5" x14ac:dyDescent="0.25">
      <c r="A5326" s="224">
        <v>3105060041</v>
      </c>
      <c r="B5326" s="224" t="s">
        <v>13277</v>
      </c>
      <c r="C5326" s="224" t="s">
        <v>1255</v>
      </c>
      <c r="D5326" s="224" t="s">
        <v>801</v>
      </c>
      <c r="E5326" s="225">
        <v>0</v>
      </c>
    </row>
    <row r="5327" spans="1:5" x14ac:dyDescent="0.25">
      <c r="A5327" s="222">
        <v>3105060042</v>
      </c>
      <c r="B5327" s="222" t="s">
        <v>13278</v>
      </c>
      <c r="C5327" s="222" t="s">
        <v>1255</v>
      </c>
      <c r="D5327" s="222" t="s">
        <v>801</v>
      </c>
      <c r="E5327" s="223">
        <v>0</v>
      </c>
    </row>
    <row r="5328" spans="1:5" x14ac:dyDescent="0.25">
      <c r="A5328" s="224">
        <v>3105060043</v>
      </c>
      <c r="B5328" s="224" t="s">
        <v>12738</v>
      </c>
      <c r="C5328" s="224" t="s">
        <v>1255</v>
      </c>
      <c r="D5328" s="224" t="s">
        <v>801</v>
      </c>
      <c r="E5328" s="225">
        <v>0</v>
      </c>
    </row>
    <row r="5329" spans="1:5" x14ac:dyDescent="0.25">
      <c r="A5329" s="222">
        <v>3105060044</v>
      </c>
      <c r="B5329" s="222" t="s">
        <v>13279</v>
      </c>
      <c r="C5329" s="222" t="s">
        <v>1255</v>
      </c>
      <c r="D5329" s="222" t="s">
        <v>801</v>
      </c>
      <c r="E5329" s="223">
        <v>0</v>
      </c>
    </row>
    <row r="5330" spans="1:5" x14ac:dyDescent="0.25">
      <c r="A5330" s="224">
        <v>3105060045</v>
      </c>
      <c r="B5330" s="224" t="s">
        <v>12739</v>
      </c>
      <c r="C5330" s="224" t="s">
        <v>1255</v>
      </c>
      <c r="D5330" s="224" t="s">
        <v>801</v>
      </c>
      <c r="E5330" s="225">
        <v>0</v>
      </c>
    </row>
    <row r="5331" spans="1:5" x14ac:dyDescent="0.25">
      <c r="A5331" s="222">
        <v>3105060046</v>
      </c>
      <c r="B5331" s="222" t="s">
        <v>13280</v>
      </c>
      <c r="C5331" s="222" t="s">
        <v>1255</v>
      </c>
      <c r="D5331" s="222" t="s">
        <v>801</v>
      </c>
      <c r="E5331" s="223">
        <v>0</v>
      </c>
    </row>
    <row r="5332" spans="1:5" x14ac:dyDescent="0.25">
      <c r="A5332" s="224">
        <v>3105060047</v>
      </c>
      <c r="B5332" s="224" t="s">
        <v>13281</v>
      </c>
      <c r="C5332" s="224" t="s">
        <v>1255</v>
      </c>
      <c r="D5332" s="224" t="s">
        <v>801</v>
      </c>
      <c r="E5332" s="225">
        <v>0</v>
      </c>
    </row>
    <row r="5333" spans="1:5" x14ac:dyDescent="0.25">
      <c r="A5333" s="222">
        <v>3105060048</v>
      </c>
      <c r="B5333" s="222" t="s">
        <v>13282</v>
      </c>
      <c r="C5333" s="222" t="s">
        <v>1255</v>
      </c>
      <c r="D5333" s="222" t="s">
        <v>801</v>
      </c>
      <c r="E5333" s="223">
        <v>0</v>
      </c>
    </row>
    <row r="5334" spans="1:5" x14ac:dyDescent="0.25">
      <c r="A5334" s="224">
        <v>3105060049</v>
      </c>
      <c r="B5334" s="224" t="s">
        <v>13283</v>
      </c>
      <c r="C5334" s="224" t="s">
        <v>1255</v>
      </c>
      <c r="D5334" s="224" t="s">
        <v>801</v>
      </c>
      <c r="E5334" s="225">
        <v>0</v>
      </c>
    </row>
    <row r="5335" spans="1:5" x14ac:dyDescent="0.25">
      <c r="A5335" s="222">
        <v>3202010001</v>
      </c>
      <c r="B5335" s="222" t="s">
        <v>3865</v>
      </c>
      <c r="C5335" s="222" t="s">
        <v>1255</v>
      </c>
      <c r="D5335" s="222" t="s">
        <v>2336</v>
      </c>
      <c r="E5335" s="223">
        <v>0</v>
      </c>
    </row>
    <row r="5336" spans="1:5" x14ac:dyDescent="0.25">
      <c r="A5336" s="224">
        <v>3202010002</v>
      </c>
      <c r="B5336" s="224" t="s">
        <v>2778</v>
      </c>
      <c r="C5336" s="224" t="s">
        <v>1255</v>
      </c>
      <c r="D5336" s="224" t="s">
        <v>800</v>
      </c>
      <c r="E5336" s="225">
        <v>0</v>
      </c>
    </row>
    <row r="5337" spans="1:5" x14ac:dyDescent="0.25">
      <c r="A5337" s="222">
        <v>3202010003</v>
      </c>
      <c r="B5337" s="222" t="s">
        <v>2779</v>
      </c>
      <c r="C5337" s="222" t="s">
        <v>1255</v>
      </c>
      <c r="D5337" s="222" t="s">
        <v>800</v>
      </c>
      <c r="E5337" s="223">
        <v>0</v>
      </c>
    </row>
    <row r="5338" spans="1:5" x14ac:dyDescent="0.25">
      <c r="A5338" s="224">
        <v>3202010004</v>
      </c>
      <c r="B5338" s="224" t="s">
        <v>10512</v>
      </c>
      <c r="C5338" s="224" t="s">
        <v>1255</v>
      </c>
      <c r="D5338" s="224" t="s">
        <v>1102</v>
      </c>
      <c r="E5338" s="225">
        <v>0</v>
      </c>
    </row>
    <row r="5339" spans="1:5" x14ac:dyDescent="0.25">
      <c r="A5339" s="222">
        <v>3203000001</v>
      </c>
      <c r="B5339" s="222" t="s">
        <v>5235</v>
      </c>
      <c r="C5339" s="222" t="s">
        <v>1255</v>
      </c>
      <c r="D5339" s="222" t="s">
        <v>801</v>
      </c>
      <c r="E5339" s="223">
        <v>0</v>
      </c>
    </row>
    <row r="5340" spans="1:5" x14ac:dyDescent="0.25">
      <c r="A5340" s="224">
        <v>3203000002</v>
      </c>
      <c r="B5340" s="224" t="s">
        <v>5236</v>
      </c>
      <c r="C5340" s="224" t="s">
        <v>1255</v>
      </c>
      <c r="D5340" s="224" t="s">
        <v>801</v>
      </c>
      <c r="E5340" s="225">
        <v>0</v>
      </c>
    </row>
    <row r="5341" spans="1:5" x14ac:dyDescent="0.25">
      <c r="A5341" s="222">
        <v>3203000003</v>
      </c>
      <c r="B5341" s="222" t="s">
        <v>2780</v>
      </c>
      <c r="C5341" s="222" t="s">
        <v>1255</v>
      </c>
      <c r="D5341" s="222" t="s">
        <v>801</v>
      </c>
      <c r="E5341" s="223">
        <v>0</v>
      </c>
    </row>
    <row r="5342" spans="1:5" x14ac:dyDescent="0.25">
      <c r="A5342" s="224">
        <v>3203000004</v>
      </c>
      <c r="B5342" s="224" t="s">
        <v>2781</v>
      </c>
      <c r="C5342" s="224" t="s">
        <v>1255</v>
      </c>
      <c r="D5342" s="224" t="s">
        <v>801</v>
      </c>
      <c r="E5342" s="225">
        <v>0</v>
      </c>
    </row>
    <row r="5343" spans="1:5" x14ac:dyDescent="0.25">
      <c r="A5343" s="222">
        <v>3203000005</v>
      </c>
      <c r="B5343" s="222" t="s">
        <v>4191</v>
      </c>
      <c r="C5343" s="222" t="s">
        <v>1255</v>
      </c>
      <c r="D5343" s="222" t="s">
        <v>801</v>
      </c>
      <c r="E5343" s="223">
        <v>0</v>
      </c>
    </row>
    <row r="5344" spans="1:5" x14ac:dyDescent="0.25">
      <c r="A5344" s="224">
        <v>3203000006</v>
      </c>
      <c r="B5344" s="224" t="s">
        <v>5237</v>
      </c>
      <c r="C5344" s="224" t="s">
        <v>1255</v>
      </c>
      <c r="D5344" s="224" t="s">
        <v>801</v>
      </c>
      <c r="E5344" s="225">
        <v>0</v>
      </c>
    </row>
    <row r="5345" spans="1:5" x14ac:dyDescent="0.25">
      <c r="A5345" s="222">
        <v>3203000007</v>
      </c>
      <c r="B5345" s="222" t="s">
        <v>2782</v>
      </c>
      <c r="C5345" s="222" t="s">
        <v>1255</v>
      </c>
      <c r="D5345" s="222" t="s">
        <v>801</v>
      </c>
      <c r="E5345" s="223">
        <v>0</v>
      </c>
    </row>
    <row r="5346" spans="1:5" x14ac:dyDescent="0.25">
      <c r="A5346" s="224">
        <v>3203000008</v>
      </c>
      <c r="B5346" s="224" t="s">
        <v>5238</v>
      </c>
      <c r="C5346" s="224" t="s">
        <v>1255</v>
      </c>
      <c r="D5346" s="224" t="s">
        <v>801</v>
      </c>
      <c r="E5346" s="225">
        <v>0</v>
      </c>
    </row>
    <row r="5347" spans="1:5" x14ac:dyDescent="0.25">
      <c r="A5347" s="222">
        <v>3203000009</v>
      </c>
      <c r="B5347" s="222" t="s">
        <v>6524</v>
      </c>
      <c r="C5347" s="222" t="s">
        <v>1255</v>
      </c>
      <c r="D5347" s="222" t="s">
        <v>801</v>
      </c>
      <c r="E5347" s="223">
        <v>0</v>
      </c>
    </row>
    <row r="5348" spans="1:5" x14ac:dyDescent="0.25">
      <c r="A5348" s="224">
        <v>3203000010</v>
      </c>
      <c r="B5348" s="224" t="s">
        <v>5239</v>
      </c>
      <c r="C5348" s="224" t="s">
        <v>1255</v>
      </c>
      <c r="D5348" s="224" t="s">
        <v>801</v>
      </c>
      <c r="E5348" s="225">
        <v>0</v>
      </c>
    </row>
    <row r="5349" spans="1:5" x14ac:dyDescent="0.25">
      <c r="A5349" s="222">
        <v>3203000011</v>
      </c>
      <c r="B5349" s="222" t="s">
        <v>3484</v>
      </c>
      <c r="C5349" s="222" t="s">
        <v>1255</v>
      </c>
      <c r="D5349" s="222" t="s">
        <v>801</v>
      </c>
      <c r="E5349" s="223">
        <v>0</v>
      </c>
    </row>
    <row r="5350" spans="1:5" x14ac:dyDescent="0.25">
      <c r="A5350" s="224">
        <v>3203000012</v>
      </c>
      <c r="B5350" s="224" t="s">
        <v>12740</v>
      </c>
      <c r="C5350" s="224" t="s">
        <v>1255</v>
      </c>
      <c r="D5350" s="224" t="s">
        <v>801</v>
      </c>
      <c r="E5350" s="225">
        <v>0</v>
      </c>
    </row>
    <row r="5351" spans="1:5" x14ac:dyDescent="0.25">
      <c r="A5351" s="222">
        <v>3203000013</v>
      </c>
      <c r="B5351" s="222" t="s">
        <v>12741</v>
      </c>
      <c r="C5351" s="222" t="s">
        <v>1255</v>
      </c>
      <c r="D5351" s="222" t="s">
        <v>801</v>
      </c>
      <c r="E5351" s="223">
        <v>0</v>
      </c>
    </row>
    <row r="5352" spans="1:5" x14ac:dyDescent="0.25">
      <c r="A5352" s="224">
        <v>3203000014</v>
      </c>
      <c r="B5352" s="224" t="s">
        <v>3485</v>
      </c>
      <c r="C5352" s="224" t="s">
        <v>1255</v>
      </c>
      <c r="D5352" s="224" t="s">
        <v>801</v>
      </c>
      <c r="E5352" s="225">
        <v>0</v>
      </c>
    </row>
    <row r="5353" spans="1:5" x14ac:dyDescent="0.25">
      <c r="A5353" s="222">
        <v>3203000015</v>
      </c>
      <c r="B5353" s="222" t="s">
        <v>5240</v>
      </c>
      <c r="C5353" s="222" t="s">
        <v>1255</v>
      </c>
      <c r="D5353" s="222" t="s">
        <v>801</v>
      </c>
      <c r="E5353" s="223">
        <v>0</v>
      </c>
    </row>
    <row r="5354" spans="1:5" x14ac:dyDescent="0.25">
      <c r="A5354" s="224">
        <v>3203000016</v>
      </c>
      <c r="B5354" s="224" t="s">
        <v>5241</v>
      </c>
      <c r="C5354" s="224" t="s">
        <v>1255</v>
      </c>
      <c r="D5354" s="224" t="s">
        <v>801</v>
      </c>
      <c r="E5354" s="225">
        <v>0</v>
      </c>
    </row>
    <row r="5355" spans="1:5" x14ac:dyDescent="0.25">
      <c r="A5355" s="222">
        <v>3203000017</v>
      </c>
      <c r="B5355" s="222" t="s">
        <v>3866</v>
      </c>
      <c r="C5355" s="222" t="s">
        <v>1255</v>
      </c>
      <c r="D5355" s="222" t="s">
        <v>801</v>
      </c>
      <c r="E5355" s="223">
        <v>0</v>
      </c>
    </row>
    <row r="5356" spans="1:5" x14ac:dyDescent="0.25">
      <c r="A5356" s="224">
        <v>3203000018</v>
      </c>
      <c r="B5356" s="224" t="s">
        <v>3486</v>
      </c>
      <c r="C5356" s="224" t="s">
        <v>1255</v>
      </c>
      <c r="D5356" s="224" t="s">
        <v>801</v>
      </c>
      <c r="E5356" s="225">
        <v>0</v>
      </c>
    </row>
    <row r="5357" spans="1:5" x14ac:dyDescent="0.25">
      <c r="A5357" s="222">
        <v>3203000019</v>
      </c>
      <c r="B5357" s="222" t="s">
        <v>3487</v>
      </c>
      <c r="C5357" s="222" t="s">
        <v>1255</v>
      </c>
      <c r="D5357" s="222" t="s">
        <v>801</v>
      </c>
      <c r="E5357" s="223">
        <v>0</v>
      </c>
    </row>
    <row r="5358" spans="1:5" x14ac:dyDescent="0.25">
      <c r="A5358" s="224">
        <v>3203000020</v>
      </c>
      <c r="B5358" s="224" t="s">
        <v>5242</v>
      </c>
      <c r="C5358" s="224" t="s">
        <v>1255</v>
      </c>
      <c r="D5358" s="224" t="s">
        <v>801</v>
      </c>
      <c r="E5358" s="225">
        <v>0</v>
      </c>
    </row>
    <row r="5359" spans="1:5" x14ac:dyDescent="0.25">
      <c r="A5359" s="222">
        <v>3203000021</v>
      </c>
      <c r="B5359" s="222" t="s">
        <v>3488</v>
      </c>
      <c r="C5359" s="222" t="s">
        <v>1255</v>
      </c>
      <c r="D5359" s="222" t="s">
        <v>801</v>
      </c>
      <c r="E5359" s="223">
        <v>0</v>
      </c>
    </row>
    <row r="5360" spans="1:5" x14ac:dyDescent="0.25">
      <c r="A5360" s="224">
        <v>3203000022</v>
      </c>
      <c r="B5360" s="224" t="s">
        <v>12742</v>
      </c>
      <c r="C5360" s="224" t="s">
        <v>1255</v>
      </c>
      <c r="D5360" s="224" t="s">
        <v>801</v>
      </c>
      <c r="E5360" s="225">
        <v>0</v>
      </c>
    </row>
    <row r="5361" spans="1:5" x14ac:dyDescent="0.25">
      <c r="A5361" s="222">
        <v>3203000023</v>
      </c>
      <c r="B5361" s="222" t="s">
        <v>5243</v>
      </c>
      <c r="C5361" s="222" t="s">
        <v>1255</v>
      </c>
      <c r="D5361" s="222" t="s">
        <v>801</v>
      </c>
      <c r="E5361" s="223">
        <v>0</v>
      </c>
    </row>
    <row r="5362" spans="1:5" x14ac:dyDescent="0.25">
      <c r="A5362" s="224">
        <v>3203000024</v>
      </c>
      <c r="B5362" s="224" t="s">
        <v>5244</v>
      </c>
      <c r="C5362" s="224" t="s">
        <v>1255</v>
      </c>
      <c r="D5362" s="224" t="s">
        <v>801</v>
      </c>
      <c r="E5362" s="225">
        <v>0</v>
      </c>
    </row>
    <row r="5363" spans="1:5" x14ac:dyDescent="0.25">
      <c r="A5363" s="222">
        <v>3203000025</v>
      </c>
      <c r="B5363" s="222" t="s">
        <v>8103</v>
      </c>
      <c r="C5363" s="222" t="s">
        <v>1255</v>
      </c>
      <c r="D5363" s="222" t="s">
        <v>801</v>
      </c>
      <c r="E5363" s="223">
        <v>0</v>
      </c>
    </row>
    <row r="5364" spans="1:5" x14ac:dyDescent="0.25">
      <c r="A5364" s="224">
        <v>3203000026</v>
      </c>
      <c r="B5364" s="224" t="s">
        <v>3489</v>
      </c>
      <c r="C5364" s="224" t="s">
        <v>1255</v>
      </c>
      <c r="D5364" s="224" t="s">
        <v>801</v>
      </c>
      <c r="E5364" s="225">
        <v>0</v>
      </c>
    </row>
    <row r="5365" spans="1:5" x14ac:dyDescent="0.25">
      <c r="A5365" s="222">
        <v>3203000027</v>
      </c>
      <c r="B5365" s="222" t="s">
        <v>3490</v>
      </c>
      <c r="C5365" s="222" t="s">
        <v>1255</v>
      </c>
      <c r="D5365" s="222" t="s">
        <v>801</v>
      </c>
      <c r="E5365" s="223">
        <v>0</v>
      </c>
    </row>
    <row r="5366" spans="1:5" x14ac:dyDescent="0.25">
      <c r="A5366" s="224">
        <v>3203000028</v>
      </c>
      <c r="B5366" s="224" t="s">
        <v>3491</v>
      </c>
      <c r="C5366" s="224" t="s">
        <v>1255</v>
      </c>
      <c r="D5366" s="224" t="s">
        <v>801</v>
      </c>
      <c r="E5366" s="225">
        <v>0</v>
      </c>
    </row>
    <row r="5367" spans="1:5" x14ac:dyDescent="0.25">
      <c r="A5367" s="222">
        <v>3203000029</v>
      </c>
      <c r="B5367" s="222" t="s">
        <v>3492</v>
      </c>
      <c r="C5367" s="222" t="s">
        <v>1255</v>
      </c>
      <c r="D5367" s="222" t="s">
        <v>801</v>
      </c>
      <c r="E5367" s="223">
        <v>0</v>
      </c>
    </row>
    <row r="5368" spans="1:5" x14ac:dyDescent="0.25">
      <c r="A5368" s="224">
        <v>3203000030</v>
      </c>
      <c r="B5368" s="224" t="s">
        <v>6525</v>
      </c>
      <c r="C5368" s="224" t="s">
        <v>1255</v>
      </c>
      <c r="D5368" s="224" t="s">
        <v>801</v>
      </c>
      <c r="E5368" s="225">
        <v>0</v>
      </c>
    </row>
    <row r="5369" spans="1:5" x14ac:dyDescent="0.25">
      <c r="A5369" s="222">
        <v>3203000031</v>
      </c>
      <c r="B5369" s="222" t="s">
        <v>3867</v>
      </c>
      <c r="C5369" s="222" t="s">
        <v>1255</v>
      </c>
      <c r="D5369" s="222" t="s">
        <v>801</v>
      </c>
      <c r="E5369" s="223">
        <v>0</v>
      </c>
    </row>
    <row r="5370" spans="1:5" x14ac:dyDescent="0.25">
      <c r="A5370" s="224">
        <v>3203000032</v>
      </c>
      <c r="B5370" s="224" t="s">
        <v>3493</v>
      </c>
      <c r="C5370" s="224" t="s">
        <v>1255</v>
      </c>
      <c r="D5370" s="224" t="s">
        <v>801</v>
      </c>
      <c r="E5370" s="225">
        <v>0</v>
      </c>
    </row>
    <row r="5371" spans="1:5" x14ac:dyDescent="0.25">
      <c r="A5371" s="222">
        <v>3203000033</v>
      </c>
      <c r="B5371" s="222" t="s">
        <v>3494</v>
      </c>
      <c r="C5371" s="222" t="s">
        <v>1255</v>
      </c>
      <c r="D5371" s="222" t="s">
        <v>801</v>
      </c>
      <c r="E5371" s="223">
        <v>0</v>
      </c>
    </row>
    <row r="5372" spans="1:5" x14ac:dyDescent="0.25">
      <c r="A5372" s="224">
        <v>3203000034</v>
      </c>
      <c r="B5372" s="224" t="s">
        <v>3495</v>
      </c>
      <c r="C5372" s="224" t="s">
        <v>1255</v>
      </c>
      <c r="D5372" s="224" t="s">
        <v>801</v>
      </c>
      <c r="E5372" s="225">
        <v>0</v>
      </c>
    </row>
    <row r="5373" spans="1:5" x14ac:dyDescent="0.25">
      <c r="A5373" s="222">
        <v>3203000035</v>
      </c>
      <c r="B5373" s="222" t="s">
        <v>3868</v>
      </c>
      <c r="C5373" s="222" t="s">
        <v>1255</v>
      </c>
      <c r="D5373" s="222" t="s">
        <v>801</v>
      </c>
      <c r="E5373" s="223">
        <v>0</v>
      </c>
    </row>
    <row r="5374" spans="1:5" x14ac:dyDescent="0.25">
      <c r="A5374" s="224">
        <v>3203000036</v>
      </c>
      <c r="B5374" s="224" t="s">
        <v>6526</v>
      </c>
      <c r="C5374" s="224" t="s">
        <v>1255</v>
      </c>
      <c r="D5374" s="224" t="s">
        <v>2354</v>
      </c>
      <c r="E5374" s="225">
        <v>0</v>
      </c>
    </row>
    <row r="5375" spans="1:5" x14ac:dyDescent="0.25">
      <c r="A5375" s="222">
        <v>3203000037</v>
      </c>
      <c r="B5375" s="222" t="s">
        <v>3869</v>
      </c>
      <c r="C5375" s="222" t="s">
        <v>1255</v>
      </c>
      <c r="D5375" s="222" t="s">
        <v>801</v>
      </c>
      <c r="E5375" s="223">
        <v>0</v>
      </c>
    </row>
    <row r="5376" spans="1:5" x14ac:dyDescent="0.25">
      <c r="A5376" s="224">
        <v>3203000038</v>
      </c>
      <c r="B5376" s="224" t="s">
        <v>5245</v>
      </c>
      <c r="C5376" s="224" t="s">
        <v>1255</v>
      </c>
      <c r="D5376" s="224" t="s">
        <v>801</v>
      </c>
      <c r="E5376" s="225">
        <v>0</v>
      </c>
    </row>
    <row r="5377" spans="1:5" x14ac:dyDescent="0.25">
      <c r="A5377" s="222">
        <v>3203000039</v>
      </c>
      <c r="B5377" s="222" t="s">
        <v>10513</v>
      </c>
      <c r="C5377" s="222" t="s">
        <v>1255</v>
      </c>
      <c r="D5377" s="222" t="s">
        <v>2599</v>
      </c>
      <c r="E5377" s="223">
        <v>0</v>
      </c>
    </row>
    <row r="5378" spans="1:5" x14ac:dyDescent="0.25">
      <c r="A5378" s="224">
        <v>3203000040</v>
      </c>
      <c r="B5378" s="224" t="s">
        <v>9536</v>
      </c>
      <c r="C5378" s="224" t="s">
        <v>1255</v>
      </c>
      <c r="D5378" s="224" t="s">
        <v>801</v>
      </c>
      <c r="E5378" s="225">
        <v>0</v>
      </c>
    </row>
    <row r="5379" spans="1:5" x14ac:dyDescent="0.25">
      <c r="A5379" s="222">
        <v>3203020001</v>
      </c>
      <c r="B5379" s="222" t="s">
        <v>10514</v>
      </c>
      <c r="C5379" s="222" t="s">
        <v>1255</v>
      </c>
      <c r="D5379" s="222" t="s">
        <v>801</v>
      </c>
      <c r="E5379" s="223">
        <v>0</v>
      </c>
    </row>
    <row r="5380" spans="1:5" x14ac:dyDescent="0.25">
      <c r="A5380" s="224">
        <v>3203020002</v>
      </c>
      <c r="B5380" s="224" t="s">
        <v>5815</v>
      </c>
      <c r="C5380" s="224" t="s">
        <v>1255</v>
      </c>
      <c r="D5380" s="224" t="s">
        <v>801</v>
      </c>
      <c r="E5380" s="225">
        <v>0</v>
      </c>
    </row>
    <row r="5381" spans="1:5" x14ac:dyDescent="0.25">
      <c r="A5381" s="222">
        <v>3203020003</v>
      </c>
      <c r="B5381" s="222" t="s">
        <v>8710</v>
      </c>
      <c r="C5381" s="222" t="s">
        <v>1255</v>
      </c>
      <c r="D5381" s="222" t="s">
        <v>801</v>
      </c>
      <c r="E5381" s="223">
        <v>0</v>
      </c>
    </row>
    <row r="5382" spans="1:5" x14ac:dyDescent="0.25">
      <c r="A5382" s="224">
        <v>3203020004</v>
      </c>
      <c r="B5382" s="224" t="s">
        <v>7367</v>
      </c>
      <c r="C5382" s="224" t="s">
        <v>1255</v>
      </c>
      <c r="D5382" s="224" t="s">
        <v>801</v>
      </c>
      <c r="E5382" s="225">
        <v>0</v>
      </c>
    </row>
    <row r="5383" spans="1:5" x14ac:dyDescent="0.25">
      <c r="A5383" s="222">
        <v>3203020005</v>
      </c>
      <c r="B5383" s="222" t="s">
        <v>7368</v>
      </c>
      <c r="C5383" s="222" t="s">
        <v>1255</v>
      </c>
      <c r="D5383" s="222" t="s">
        <v>801</v>
      </c>
      <c r="E5383" s="223">
        <v>0</v>
      </c>
    </row>
    <row r="5384" spans="1:5" x14ac:dyDescent="0.25">
      <c r="A5384" s="224">
        <v>3203020006</v>
      </c>
      <c r="B5384" s="224" t="s">
        <v>7369</v>
      </c>
      <c r="C5384" s="224" t="s">
        <v>1255</v>
      </c>
      <c r="D5384" s="224" t="s">
        <v>801</v>
      </c>
      <c r="E5384" s="225">
        <v>0</v>
      </c>
    </row>
    <row r="5385" spans="1:5" x14ac:dyDescent="0.25">
      <c r="A5385" s="222">
        <v>3203020007</v>
      </c>
      <c r="B5385" s="222" t="s">
        <v>3870</v>
      </c>
      <c r="C5385" s="222" t="s">
        <v>1255</v>
      </c>
      <c r="D5385" s="222" t="s">
        <v>801</v>
      </c>
      <c r="E5385" s="223">
        <v>0</v>
      </c>
    </row>
    <row r="5386" spans="1:5" x14ac:dyDescent="0.25">
      <c r="A5386" s="224">
        <v>3203020008</v>
      </c>
      <c r="B5386" s="224" t="s">
        <v>5816</v>
      </c>
      <c r="C5386" s="224" t="s">
        <v>1255</v>
      </c>
      <c r="D5386" s="224" t="s">
        <v>801</v>
      </c>
      <c r="E5386" s="225">
        <v>0</v>
      </c>
    </row>
    <row r="5387" spans="1:5" x14ac:dyDescent="0.25">
      <c r="A5387" s="222">
        <v>3203020009</v>
      </c>
      <c r="B5387" s="222" t="s">
        <v>3871</v>
      </c>
      <c r="C5387" s="222" t="s">
        <v>1255</v>
      </c>
      <c r="D5387" s="222" t="s">
        <v>801</v>
      </c>
      <c r="E5387" s="223">
        <v>0</v>
      </c>
    </row>
    <row r="5388" spans="1:5" x14ac:dyDescent="0.25">
      <c r="A5388" s="224">
        <v>3203020010</v>
      </c>
      <c r="B5388" s="224" t="s">
        <v>7229</v>
      </c>
      <c r="C5388" s="224" t="s">
        <v>1255</v>
      </c>
      <c r="D5388" s="224" t="s">
        <v>800</v>
      </c>
      <c r="E5388" s="225">
        <v>0</v>
      </c>
    </row>
    <row r="5389" spans="1:5" x14ac:dyDescent="0.25">
      <c r="A5389" s="222">
        <v>3203050001</v>
      </c>
      <c r="B5389" s="222" t="s">
        <v>2783</v>
      </c>
      <c r="C5389" s="222" t="s">
        <v>1255</v>
      </c>
      <c r="D5389" s="222" t="s">
        <v>1102</v>
      </c>
      <c r="E5389" s="223">
        <v>0</v>
      </c>
    </row>
    <row r="5390" spans="1:5" x14ac:dyDescent="0.25">
      <c r="A5390" s="224">
        <v>3203070001</v>
      </c>
      <c r="B5390" s="224" t="s">
        <v>2784</v>
      </c>
      <c r="C5390" s="224" t="s">
        <v>1255</v>
      </c>
      <c r="D5390" s="224" t="s">
        <v>801</v>
      </c>
      <c r="E5390" s="225">
        <v>0</v>
      </c>
    </row>
    <row r="5391" spans="1:5" x14ac:dyDescent="0.25">
      <c r="A5391" s="222">
        <v>3203070002</v>
      </c>
      <c r="B5391" s="222" t="s">
        <v>6527</v>
      </c>
      <c r="C5391" s="222" t="s">
        <v>1255</v>
      </c>
      <c r="D5391" s="222" t="s">
        <v>2327</v>
      </c>
      <c r="E5391" s="223">
        <v>0</v>
      </c>
    </row>
    <row r="5392" spans="1:5" x14ac:dyDescent="0.25">
      <c r="A5392" s="224">
        <v>3203070003</v>
      </c>
      <c r="B5392" s="224" t="s">
        <v>6528</v>
      </c>
      <c r="C5392" s="224" t="s">
        <v>1255</v>
      </c>
      <c r="D5392" s="224" t="s">
        <v>801</v>
      </c>
      <c r="E5392" s="225">
        <v>0</v>
      </c>
    </row>
    <row r="5393" spans="1:5" x14ac:dyDescent="0.25">
      <c r="A5393" s="222">
        <v>3203070004</v>
      </c>
      <c r="B5393" s="222" t="s">
        <v>8104</v>
      </c>
      <c r="C5393" s="222" t="s">
        <v>1255</v>
      </c>
      <c r="D5393" s="222" t="s">
        <v>2327</v>
      </c>
      <c r="E5393" s="223">
        <v>0</v>
      </c>
    </row>
    <row r="5394" spans="1:5" x14ac:dyDescent="0.25">
      <c r="A5394" s="224">
        <v>3203070005</v>
      </c>
      <c r="B5394" s="224" t="s">
        <v>6529</v>
      </c>
      <c r="C5394" s="224" t="s">
        <v>1255</v>
      </c>
      <c r="D5394" s="224" t="s">
        <v>2327</v>
      </c>
      <c r="E5394" s="225">
        <v>0</v>
      </c>
    </row>
    <row r="5395" spans="1:5" x14ac:dyDescent="0.25">
      <c r="A5395" s="222">
        <v>3203080001</v>
      </c>
      <c r="B5395" s="222" t="s">
        <v>8033</v>
      </c>
      <c r="C5395" s="222" t="s">
        <v>1255</v>
      </c>
      <c r="D5395" s="222" t="s">
        <v>2444</v>
      </c>
      <c r="E5395" s="223">
        <v>0</v>
      </c>
    </row>
    <row r="5396" spans="1:5" x14ac:dyDescent="0.25">
      <c r="A5396" s="224">
        <v>3203080002</v>
      </c>
      <c r="B5396" s="224" t="s">
        <v>8711</v>
      </c>
      <c r="C5396" s="224" t="s">
        <v>1255</v>
      </c>
      <c r="D5396" s="224" t="s">
        <v>801</v>
      </c>
      <c r="E5396" s="225">
        <v>0</v>
      </c>
    </row>
    <row r="5397" spans="1:5" x14ac:dyDescent="0.25">
      <c r="A5397" s="222">
        <v>3203080003</v>
      </c>
      <c r="B5397" s="222" t="s">
        <v>8712</v>
      </c>
      <c r="C5397" s="222" t="s">
        <v>1255</v>
      </c>
      <c r="D5397" s="222" t="s">
        <v>801</v>
      </c>
      <c r="E5397" s="223">
        <v>0</v>
      </c>
    </row>
    <row r="5398" spans="1:5" x14ac:dyDescent="0.25">
      <c r="A5398" s="224">
        <v>3203100001</v>
      </c>
      <c r="B5398" s="224" t="s">
        <v>5817</v>
      </c>
      <c r="C5398" s="224" t="s">
        <v>1255</v>
      </c>
      <c r="D5398" s="224" t="s">
        <v>801</v>
      </c>
      <c r="E5398" s="225">
        <v>0</v>
      </c>
    </row>
    <row r="5399" spans="1:5" x14ac:dyDescent="0.25">
      <c r="A5399" s="222">
        <v>3203100002</v>
      </c>
      <c r="B5399" s="222" t="s">
        <v>3029</v>
      </c>
      <c r="C5399" s="222" t="s">
        <v>1255</v>
      </c>
      <c r="D5399" s="222" t="s">
        <v>801</v>
      </c>
      <c r="E5399" s="223">
        <v>0</v>
      </c>
    </row>
    <row r="5400" spans="1:5" x14ac:dyDescent="0.25">
      <c r="A5400" s="224">
        <v>3203110001</v>
      </c>
      <c r="B5400" s="224" t="s">
        <v>2785</v>
      </c>
      <c r="C5400" s="224" t="s">
        <v>1255</v>
      </c>
      <c r="D5400" s="224" t="s">
        <v>801</v>
      </c>
      <c r="E5400" s="225">
        <v>0</v>
      </c>
    </row>
    <row r="5401" spans="1:5" x14ac:dyDescent="0.25">
      <c r="A5401" s="222">
        <v>3203110002</v>
      </c>
      <c r="B5401" s="222" t="s">
        <v>7717</v>
      </c>
      <c r="C5401" s="222" t="s">
        <v>1255</v>
      </c>
      <c r="D5401" s="222" t="s">
        <v>801</v>
      </c>
      <c r="E5401" s="223">
        <v>0</v>
      </c>
    </row>
    <row r="5402" spans="1:5" x14ac:dyDescent="0.25">
      <c r="A5402" s="224">
        <v>3203110003</v>
      </c>
      <c r="B5402" s="224" t="s">
        <v>7718</v>
      </c>
      <c r="C5402" s="224" t="s">
        <v>1255</v>
      </c>
      <c r="D5402" s="224" t="s">
        <v>801</v>
      </c>
      <c r="E5402" s="225">
        <v>0</v>
      </c>
    </row>
    <row r="5403" spans="1:5" x14ac:dyDescent="0.25">
      <c r="A5403" s="222">
        <v>3203110004</v>
      </c>
      <c r="B5403" s="222" t="s">
        <v>2786</v>
      </c>
      <c r="C5403" s="222" t="s">
        <v>1255</v>
      </c>
      <c r="D5403" s="222" t="s">
        <v>801</v>
      </c>
      <c r="E5403" s="223">
        <v>0</v>
      </c>
    </row>
    <row r="5404" spans="1:5" x14ac:dyDescent="0.25">
      <c r="A5404" s="224">
        <v>3203110005</v>
      </c>
      <c r="B5404" s="224" t="s">
        <v>6530</v>
      </c>
      <c r="C5404" s="224" t="s">
        <v>1255</v>
      </c>
      <c r="D5404" s="224" t="s">
        <v>801</v>
      </c>
      <c r="E5404" s="225">
        <v>0</v>
      </c>
    </row>
    <row r="5405" spans="1:5" x14ac:dyDescent="0.25">
      <c r="A5405" s="222">
        <v>3203110006</v>
      </c>
      <c r="B5405" s="222" t="s">
        <v>13284</v>
      </c>
      <c r="C5405" s="222" t="s">
        <v>1255</v>
      </c>
      <c r="D5405" s="222" t="s">
        <v>801</v>
      </c>
      <c r="E5405" s="223">
        <v>0</v>
      </c>
    </row>
    <row r="5406" spans="1:5" x14ac:dyDescent="0.25">
      <c r="A5406" s="224">
        <v>3203110007</v>
      </c>
      <c r="B5406" s="224" t="s">
        <v>6531</v>
      </c>
      <c r="C5406" s="224" t="s">
        <v>1255</v>
      </c>
      <c r="D5406" s="224" t="s">
        <v>801</v>
      </c>
      <c r="E5406" s="225">
        <v>0</v>
      </c>
    </row>
    <row r="5407" spans="1:5" x14ac:dyDescent="0.25">
      <c r="A5407" s="222">
        <v>3203110008</v>
      </c>
      <c r="B5407" s="222" t="s">
        <v>2787</v>
      </c>
      <c r="C5407" s="222" t="s">
        <v>1255</v>
      </c>
      <c r="D5407" s="222" t="s">
        <v>801</v>
      </c>
      <c r="E5407" s="223">
        <v>0</v>
      </c>
    </row>
    <row r="5408" spans="1:5" x14ac:dyDescent="0.25">
      <c r="A5408" s="224">
        <v>3203110009</v>
      </c>
      <c r="B5408" s="224" t="s">
        <v>2788</v>
      </c>
      <c r="C5408" s="224" t="s">
        <v>1255</v>
      </c>
      <c r="D5408" s="224" t="s">
        <v>801</v>
      </c>
      <c r="E5408" s="225">
        <v>0</v>
      </c>
    </row>
    <row r="5409" spans="1:5" x14ac:dyDescent="0.25">
      <c r="A5409" s="222">
        <v>3203110010</v>
      </c>
      <c r="B5409" s="222" t="s">
        <v>5818</v>
      </c>
      <c r="C5409" s="222" t="s">
        <v>1255</v>
      </c>
      <c r="D5409" s="222" t="s">
        <v>2327</v>
      </c>
      <c r="E5409" s="223">
        <v>0</v>
      </c>
    </row>
    <row r="5410" spans="1:5" x14ac:dyDescent="0.25">
      <c r="A5410" s="224">
        <v>3203110011</v>
      </c>
      <c r="B5410" s="224" t="s">
        <v>5819</v>
      </c>
      <c r="C5410" s="224" t="s">
        <v>1255</v>
      </c>
      <c r="D5410" s="224" t="s">
        <v>801</v>
      </c>
      <c r="E5410" s="225">
        <v>0</v>
      </c>
    </row>
    <row r="5411" spans="1:5" x14ac:dyDescent="0.25">
      <c r="A5411" s="222">
        <v>3203110012</v>
      </c>
      <c r="B5411" s="222" t="s">
        <v>9427</v>
      </c>
      <c r="C5411" s="222" t="s">
        <v>1255</v>
      </c>
      <c r="D5411" s="222" t="s">
        <v>2318</v>
      </c>
      <c r="E5411" s="223">
        <v>0</v>
      </c>
    </row>
    <row r="5412" spans="1:5" x14ac:dyDescent="0.25">
      <c r="A5412" s="224">
        <v>3203110013</v>
      </c>
      <c r="B5412" s="224" t="s">
        <v>6532</v>
      </c>
      <c r="C5412" s="224" t="s">
        <v>1255</v>
      </c>
      <c r="D5412" s="224" t="s">
        <v>801</v>
      </c>
      <c r="E5412" s="225">
        <v>0</v>
      </c>
    </row>
    <row r="5413" spans="1:5" x14ac:dyDescent="0.25">
      <c r="A5413" s="222">
        <v>3203110014</v>
      </c>
      <c r="B5413" s="222" t="s">
        <v>2789</v>
      </c>
      <c r="C5413" s="222" t="s">
        <v>1255</v>
      </c>
      <c r="D5413" s="222" t="s">
        <v>801</v>
      </c>
      <c r="E5413" s="223">
        <v>0</v>
      </c>
    </row>
    <row r="5414" spans="1:5" x14ac:dyDescent="0.25">
      <c r="A5414" s="224">
        <v>3203110015</v>
      </c>
      <c r="B5414" s="224" t="s">
        <v>10515</v>
      </c>
      <c r="C5414" s="224" t="s">
        <v>1255</v>
      </c>
      <c r="D5414" s="224" t="s">
        <v>801</v>
      </c>
      <c r="E5414" s="225">
        <v>0</v>
      </c>
    </row>
    <row r="5415" spans="1:5" x14ac:dyDescent="0.25">
      <c r="A5415" s="222">
        <v>3203110016</v>
      </c>
      <c r="B5415" s="222" t="s">
        <v>2790</v>
      </c>
      <c r="C5415" s="222" t="s">
        <v>1255</v>
      </c>
      <c r="D5415" s="222" t="s">
        <v>2327</v>
      </c>
      <c r="E5415" s="223">
        <v>0</v>
      </c>
    </row>
    <row r="5416" spans="1:5" x14ac:dyDescent="0.25">
      <c r="A5416" s="224">
        <v>3203110017</v>
      </c>
      <c r="B5416" s="224" t="s">
        <v>7719</v>
      </c>
      <c r="C5416" s="224" t="s">
        <v>1255</v>
      </c>
      <c r="D5416" s="224" t="s">
        <v>2354</v>
      </c>
      <c r="E5416" s="225">
        <v>0</v>
      </c>
    </row>
    <row r="5417" spans="1:5" x14ac:dyDescent="0.25">
      <c r="A5417" s="222">
        <v>3203110018</v>
      </c>
      <c r="B5417" s="222" t="s">
        <v>5820</v>
      </c>
      <c r="C5417" s="222" t="s">
        <v>1255</v>
      </c>
      <c r="D5417" s="222" t="s">
        <v>2354</v>
      </c>
      <c r="E5417" s="223">
        <v>0</v>
      </c>
    </row>
    <row r="5418" spans="1:5" x14ac:dyDescent="0.25">
      <c r="A5418" s="224">
        <v>3203110019</v>
      </c>
      <c r="B5418" s="224" t="s">
        <v>9428</v>
      </c>
      <c r="C5418" s="224" t="s">
        <v>1255</v>
      </c>
      <c r="D5418" s="224" t="s">
        <v>801</v>
      </c>
      <c r="E5418" s="225">
        <v>0</v>
      </c>
    </row>
    <row r="5419" spans="1:5" x14ac:dyDescent="0.25">
      <c r="A5419" s="222">
        <v>3203110020</v>
      </c>
      <c r="B5419" s="222" t="s">
        <v>2791</v>
      </c>
      <c r="C5419" s="222" t="s">
        <v>1255</v>
      </c>
      <c r="D5419" s="222" t="s">
        <v>2327</v>
      </c>
      <c r="E5419" s="223">
        <v>0</v>
      </c>
    </row>
    <row r="5420" spans="1:5" x14ac:dyDescent="0.25">
      <c r="A5420" s="224">
        <v>3203110021</v>
      </c>
      <c r="B5420" s="224" t="s">
        <v>2792</v>
      </c>
      <c r="C5420" s="224" t="s">
        <v>1255</v>
      </c>
      <c r="D5420" s="224" t="s">
        <v>2327</v>
      </c>
      <c r="E5420" s="225">
        <v>0</v>
      </c>
    </row>
    <row r="5421" spans="1:5" x14ac:dyDescent="0.25">
      <c r="A5421" s="222">
        <v>3203110022</v>
      </c>
      <c r="B5421" s="222" t="s">
        <v>2793</v>
      </c>
      <c r="C5421" s="222" t="s">
        <v>1255</v>
      </c>
      <c r="D5421" s="222" t="s">
        <v>2327</v>
      </c>
      <c r="E5421" s="223">
        <v>0</v>
      </c>
    </row>
    <row r="5422" spans="1:5" x14ac:dyDescent="0.25">
      <c r="A5422" s="224">
        <v>3203110023</v>
      </c>
      <c r="B5422" s="224" t="s">
        <v>2794</v>
      </c>
      <c r="C5422" s="224" t="s">
        <v>1255</v>
      </c>
      <c r="D5422" s="224" t="s">
        <v>2327</v>
      </c>
      <c r="E5422" s="225">
        <v>0</v>
      </c>
    </row>
    <row r="5423" spans="1:5" x14ac:dyDescent="0.25">
      <c r="A5423" s="222">
        <v>3203110024</v>
      </c>
      <c r="B5423" s="222" t="s">
        <v>2795</v>
      </c>
      <c r="C5423" s="222" t="s">
        <v>1255</v>
      </c>
      <c r="D5423" s="222" t="s">
        <v>2327</v>
      </c>
      <c r="E5423" s="223">
        <v>0</v>
      </c>
    </row>
    <row r="5424" spans="1:5" x14ac:dyDescent="0.25">
      <c r="A5424" s="224">
        <v>3203110025</v>
      </c>
      <c r="B5424" s="224" t="s">
        <v>2796</v>
      </c>
      <c r="C5424" s="224" t="s">
        <v>1255</v>
      </c>
      <c r="D5424" s="224" t="s">
        <v>2327</v>
      </c>
      <c r="E5424" s="225">
        <v>0</v>
      </c>
    </row>
    <row r="5425" spans="1:5" x14ac:dyDescent="0.25">
      <c r="A5425" s="222">
        <v>3203110026</v>
      </c>
      <c r="B5425" s="222" t="s">
        <v>2797</v>
      </c>
      <c r="C5425" s="222" t="s">
        <v>1255</v>
      </c>
      <c r="D5425" s="222" t="s">
        <v>2327</v>
      </c>
      <c r="E5425" s="223">
        <v>0</v>
      </c>
    </row>
    <row r="5426" spans="1:5" x14ac:dyDescent="0.25">
      <c r="A5426" s="224">
        <v>3203110027</v>
      </c>
      <c r="B5426" s="224" t="s">
        <v>2798</v>
      </c>
      <c r="C5426" s="224" t="s">
        <v>1255</v>
      </c>
      <c r="D5426" s="224" t="s">
        <v>2327</v>
      </c>
      <c r="E5426" s="225">
        <v>0</v>
      </c>
    </row>
    <row r="5427" spans="1:5" x14ac:dyDescent="0.25">
      <c r="A5427" s="222">
        <v>3203110028</v>
      </c>
      <c r="B5427" s="222" t="s">
        <v>2799</v>
      </c>
      <c r="C5427" s="222" t="s">
        <v>1255</v>
      </c>
      <c r="D5427" s="222" t="s">
        <v>2327</v>
      </c>
      <c r="E5427" s="223">
        <v>0</v>
      </c>
    </row>
    <row r="5428" spans="1:5" x14ac:dyDescent="0.25">
      <c r="A5428" s="224">
        <v>3203110029</v>
      </c>
      <c r="B5428" s="224" t="s">
        <v>3872</v>
      </c>
      <c r="C5428" s="224" t="s">
        <v>1255</v>
      </c>
      <c r="D5428" s="224" t="s">
        <v>801</v>
      </c>
      <c r="E5428" s="225">
        <v>0</v>
      </c>
    </row>
    <row r="5429" spans="1:5" x14ac:dyDescent="0.25">
      <c r="A5429" s="222">
        <v>3203110030</v>
      </c>
      <c r="B5429" s="222" t="s">
        <v>5133</v>
      </c>
      <c r="C5429" s="222" t="s">
        <v>1255</v>
      </c>
      <c r="D5429" s="222" t="s">
        <v>801</v>
      </c>
      <c r="E5429" s="223">
        <v>0</v>
      </c>
    </row>
    <row r="5430" spans="1:5" x14ac:dyDescent="0.25">
      <c r="A5430" s="224">
        <v>3203110031</v>
      </c>
      <c r="B5430" s="224" t="s">
        <v>5821</v>
      </c>
      <c r="C5430" s="224" t="s">
        <v>1255</v>
      </c>
      <c r="D5430" s="224" t="s">
        <v>801</v>
      </c>
      <c r="E5430" s="225">
        <v>0</v>
      </c>
    </row>
    <row r="5431" spans="1:5" x14ac:dyDescent="0.25">
      <c r="A5431" s="222">
        <v>3203110032</v>
      </c>
      <c r="B5431" s="222" t="s">
        <v>9867</v>
      </c>
      <c r="C5431" s="222" t="s">
        <v>1255</v>
      </c>
      <c r="D5431" s="222" t="s">
        <v>801</v>
      </c>
      <c r="E5431" s="223">
        <v>0</v>
      </c>
    </row>
    <row r="5432" spans="1:5" x14ac:dyDescent="0.25">
      <c r="A5432" s="224">
        <v>3203110033</v>
      </c>
      <c r="B5432" s="224" t="s">
        <v>7044</v>
      </c>
      <c r="C5432" s="224" t="s">
        <v>1255</v>
      </c>
      <c r="D5432" s="224" t="s">
        <v>801</v>
      </c>
      <c r="E5432" s="225">
        <v>0</v>
      </c>
    </row>
    <row r="5433" spans="1:5" x14ac:dyDescent="0.25">
      <c r="A5433" s="222">
        <v>3203110034</v>
      </c>
      <c r="B5433" s="222" t="s">
        <v>5246</v>
      </c>
      <c r="C5433" s="222" t="s">
        <v>1255</v>
      </c>
      <c r="D5433" s="222" t="s">
        <v>801</v>
      </c>
      <c r="E5433" s="223">
        <v>0</v>
      </c>
    </row>
    <row r="5434" spans="1:5" x14ac:dyDescent="0.25">
      <c r="A5434" s="224">
        <v>3203110035</v>
      </c>
      <c r="B5434" s="224" t="s">
        <v>2800</v>
      </c>
      <c r="C5434" s="224" t="s">
        <v>1255</v>
      </c>
      <c r="D5434" s="224" t="s">
        <v>801</v>
      </c>
      <c r="E5434" s="225">
        <v>0</v>
      </c>
    </row>
    <row r="5435" spans="1:5" x14ac:dyDescent="0.25">
      <c r="A5435" s="222">
        <v>3203110036</v>
      </c>
      <c r="B5435" s="222" t="s">
        <v>2801</v>
      </c>
      <c r="C5435" s="222" t="s">
        <v>1255</v>
      </c>
      <c r="D5435" s="222" t="s">
        <v>801</v>
      </c>
      <c r="E5435" s="223">
        <v>0</v>
      </c>
    </row>
    <row r="5436" spans="1:5" x14ac:dyDescent="0.25">
      <c r="A5436" s="224">
        <v>3203110037</v>
      </c>
      <c r="B5436" s="224" t="s">
        <v>2802</v>
      </c>
      <c r="C5436" s="224" t="s">
        <v>1255</v>
      </c>
      <c r="D5436" s="224" t="s">
        <v>801</v>
      </c>
      <c r="E5436" s="225">
        <v>0</v>
      </c>
    </row>
    <row r="5437" spans="1:5" x14ac:dyDescent="0.25">
      <c r="A5437" s="222">
        <v>3203110038</v>
      </c>
      <c r="B5437" s="222" t="s">
        <v>2803</v>
      </c>
      <c r="C5437" s="222" t="s">
        <v>1255</v>
      </c>
      <c r="D5437" s="222" t="s">
        <v>801</v>
      </c>
      <c r="E5437" s="223">
        <v>0</v>
      </c>
    </row>
    <row r="5438" spans="1:5" x14ac:dyDescent="0.25">
      <c r="A5438" s="224">
        <v>3203110039</v>
      </c>
      <c r="B5438" s="224" t="s">
        <v>2804</v>
      </c>
      <c r="C5438" s="224" t="s">
        <v>1255</v>
      </c>
      <c r="D5438" s="224" t="s">
        <v>801</v>
      </c>
      <c r="E5438" s="225">
        <v>0</v>
      </c>
    </row>
    <row r="5439" spans="1:5" x14ac:dyDescent="0.25">
      <c r="A5439" s="222">
        <v>3203110040</v>
      </c>
      <c r="B5439" s="222" t="s">
        <v>6533</v>
      </c>
      <c r="C5439" s="222" t="s">
        <v>1255</v>
      </c>
      <c r="D5439" s="222" t="s">
        <v>801</v>
      </c>
      <c r="E5439" s="223">
        <v>0</v>
      </c>
    </row>
    <row r="5440" spans="1:5" x14ac:dyDescent="0.25">
      <c r="A5440" s="224">
        <v>3203110041</v>
      </c>
      <c r="B5440" s="224" t="s">
        <v>7720</v>
      </c>
      <c r="C5440" s="224" t="s">
        <v>1255</v>
      </c>
      <c r="D5440" s="224" t="s">
        <v>801</v>
      </c>
      <c r="E5440" s="225">
        <v>0</v>
      </c>
    </row>
    <row r="5441" spans="1:5" x14ac:dyDescent="0.25">
      <c r="A5441" s="222">
        <v>3203110042</v>
      </c>
      <c r="B5441" s="222" t="s">
        <v>2805</v>
      </c>
      <c r="C5441" s="222" t="s">
        <v>1255</v>
      </c>
      <c r="D5441" s="222" t="s">
        <v>801</v>
      </c>
      <c r="E5441" s="223">
        <v>0</v>
      </c>
    </row>
    <row r="5442" spans="1:5" x14ac:dyDescent="0.25">
      <c r="A5442" s="224">
        <v>3203110043</v>
      </c>
      <c r="B5442" s="224" t="s">
        <v>2806</v>
      </c>
      <c r="C5442" s="224" t="s">
        <v>1255</v>
      </c>
      <c r="D5442" s="224" t="s">
        <v>801</v>
      </c>
      <c r="E5442" s="225">
        <v>0</v>
      </c>
    </row>
    <row r="5443" spans="1:5" x14ac:dyDescent="0.25">
      <c r="A5443" s="222">
        <v>3203110044</v>
      </c>
      <c r="B5443" s="222" t="s">
        <v>2807</v>
      </c>
      <c r="C5443" s="222" t="s">
        <v>1255</v>
      </c>
      <c r="D5443" s="222" t="s">
        <v>801</v>
      </c>
      <c r="E5443" s="223">
        <v>0</v>
      </c>
    </row>
    <row r="5444" spans="1:5" x14ac:dyDescent="0.25">
      <c r="A5444" s="224">
        <v>3203110045</v>
      </c>
      <c r="B5444" s="224" t="s">
        <v>7721</v>
      </c>
      <c r="C5444" s="224" t="s">
        <v>1255</v>
      </c>
      <c r="D5444" s="224" t="s">
        <v>801</v>
      </c>
      <c r="E5444" s="225">
        <v>0</v>
      </c>
    </row>
    <row r="5445" spans="1:5" x14ac:dyDescent="0.25">
      <c r="A5445" s="222">
        <v>3203110046</v>
      </c>
      <c r="B5445" s="222" t="s">
        <v>7722</v>
      </c>
      <c r="C5445" s="222" t="s">
        <v>1255</v>
      </c>
      <c r="D5445" s="222" t="s">
        <v>801</v>
      </c>
      <c r="E5445" s="223">
        <v>0</v>
      </c>
    </row>
    <row r="5446" spans="1:5" x14ac:dyDescent="0.25">
      <c r="A5446" s="224">
        <v>3203110047</v>
      </c>
      <c r="B5446" s="224" t="s">
        <v>2808</v>
      </c>
      <c r="C5446" s="224" t="s">
        <v>1255</v>
      </c>
      <c r="D5446" s="224" t="s">
        <v>801</v>
      </c>
      <c r="E5446" s="225">
        <v>0</v>
      </c>
    </row>
    <row r="5447" spans="1:5" x14ac:dyDescent="0.25">
      <c r="A5447" s="222">
        <v>3203110048</v>
      </c>
      <c r="B5447" s="222" t="s">
        <v>2809</v>
      </c>
      <c r="C5447" s="222" t="s">
        <v>1255</v>
      </c>
      <c r="D5447" s="222" t="s">
        <v>801</v>
      </c>
      <c r="E5447" s="223">
        <v>0</v>
      </c>
    </row>
    <row r="5448" spans="1:5" x14ac:dyDescent="0.25">
      <c r="A5448" s="224">
        <v>3203110049</v>
      </c>
      <c r="B5448" s="224" t="s">
        <v>2810</v>
      </c>
      <c r="C5448" s="224" t="s">
        <v>1255</v>
      </c>
      <c r="D5448" s="224" t="s">
        <v>801</v>
      </c>
      <c r="E5448" s="225">
        <v>0</v>
      </c>
    </row>
    <row r="5449" spans="1:5" x14ac:dyDescent="0.25">
      <c r="A5449" s="222">
        <v>3203110050</v>
      </c>
      <c r="B5449" s="222" t="s">
        <v>2811</v>
      </c>
      <c r="C5449" s="222" t="s">
        <v>1255</v>
      </c>
      <c r="D5449" s="222" t="s">
        <v>801</v>
      </c>
      <c r="E5449" s="223">
        <v>0</v>
      </c>
    </row>
    <row r="5450" spans="1:5" x14ac:dyDescent="0.25">
      <c r="A5450" s="224">
        <v>3203110051</v>
      </c>
      <c r="B5450" s="224" t="s">
        <v>2812</v>
      </c>
      <c r="C5450" s="224" t="s">
        <v>1255</v>
      </c>
      <c r="D5450" s="224" t="s">
        <v>801</v>
      </c>
      <c r="E5450" s="225">
        <v>0</v>
      </c>
    </row>
    <row r="5451" spans="1:5" x14ac:dyDescent="0.25">
      <c r="A5451" s="222">
        <v>3203110052</v>
      </c>
      <c r="B5451" s="222" t="s">
        <v>12743</v>
      </c>
      <c r="C5451" s="222" t="s">
        <v>1255</v>
      </c>
      <c r="D5451" s="222" t="s">
        <v>801</v>
      </c>
      <c r="E5451" s="223">
        <v>0</v>
      </c>
    </row>
    <row r="5452" spans="1:5" x14ac:dyDescent="0.25">
      <c r="A5452" s="224">
        <v>3203110053</v>
      </c>
      <c r="B5452" s="224" t="s">
        <v>7723</v>
      </c>
      <c r="C5452" s="224" t="s">
        <v>1255</v>
      </c>
      <c r="D5452" s="224" t="s">
        <v>801</v>
      </c>
      <c r="E5452" s="225">
        <v>0</v>
      </c>
    </row>
    <row r="5453" spans="1:5" x14ac:dyDescent="0.25">
      <c r="A5453" s="222">
        <v>3203110054</v>
      </c>
      <c r="B5453" s="222" t="s">
        <v>2813</v>
      </c>
      <c r="C5453" s="222" t="s">
        <v>1255</v>
      </c>
      <c r="D5453" s="222" t="s">
        <v>1226</v>
      </c>
      <c r="E5453" s="223">
        <v>0</v>
      </c>
    </row>
    <row r="5454" spans="1:5" x14ac:dyDescent="0.25">
      <c r="A5454" s="224">
        <v>3203110055</v>
      </c>
      <c r="B5454" s="224" t="s">
        <v>5247</v>
      </c>
      <c r="C5454" s="224" t="s">
        <v>1255</v>
      </c>
      <c r="D5454" s="224" t="s">
        <v>1226</v>
      </c>
      <c r="E5454" s="225">
        <v>0</v>
      </c>
    </row>
    <row r="5455" spans="1:5" x14ac:dyDescent="0.25">
      <c r="A5455" s="222">
        <v>3203110056</v>
      </c>
      <c r="B5455" s="222" t="s">
        <v>2814</v>
      </c>
      <c r="C5455" s="222" t="s">
        <v>1255</v>
      </c>
      <c r="D5455" s="222" t="s">
        <v>801</v>
      </c>
      <c r="E5455" s="223">
        <v>0</v>
      </c>
    </row>
    <row r="5456" spans="1:5" x14ac:dyDescent="0.25">
      <c r="A5456" s="224">
        <v>3203110057</v>
      </c>
      <c r="B5456" s="224" t="s">
        <v>2815</v>
      </c>
      <c r="C5456" s="224" t="s">
        <v>1255</v>
      </c>
      <c r="D5456" s="224" t="s">
        <v>801</v>
      </c>
      <c r="E5456" s="225">
        <v>0</v>
      </c>
    </row>
    <row r="5457" spans="1:5" x14ac:dyDescent="0.25">
      <c r="A5457" s="222">
        <v>3203110058</v>
      </c>
      <c r="B5457" s="222" t="s">
        <v>5822</v>
      </c>
      <c r="C5457" s="222" t="s">
        <v>1255</v>
      </c>
      <c r="D5457" s="222" t="s">
        <v>801</v>
      </c>
      <c r="E5457" s="223">
        <v>0</v>
      </c>
    </row>
    <row r="5458" spans="1:5" x14ac:dyDescent="0.25">
      <c r="A5458" s="224">
        <v>3203110059</v>
      </c>
      <c r="B5458" s="224" t="s">
        <v>2816</v>
      </c>
      <c r="C5458" s="224" t="s">
        <v>1255</v>
      </c>
      <c r="D5458" s="224" t="s">
        <v>801</v>
      </c>
      <c r="E5458" s="225">
        <v>0</v>
      </c>
    </row>
    <row r="5459" spans="1:5" x14ac:dyDescent="0.25">
      <c r="A5459" s="222">
        <v>3203110060</v>
      </c>
      <c r="B5459" s="222" t="s">
        <v>2817</v>
      </c>
      <c r="C5459" s="222" t="s">
        <v>1255</v>
      </c>
      <c r="D5459" s="222" t="s">
        <v>2327</v>
      </c>
      <c r="E5459" s="223">
        <v>0</v>
      </c>
    </row>
    <row r="5460" spans="1:5" x14ac:dyDescent="0.25">
      <c r="A5460" s="224">
        <v>3203110061</v>
      </c>
      <c r="B5460" s="224" t="s">
        <v>6816</v>
      </c>
      <c r="C5460" s="224" t="s">
        <v>1255</v>
      </c>
      <c r="D5460" s="224" t="s">
        <v>801</v>
      </c>
      <c r="E5460" s="225">
        <v>0</v>
      </c>
    </row>
    <row r="5461" spans="1:5" x14ac:dyDescent="0.25">
      <c r="A5461" s="222">
        <v>3203110062</v>
      </c>
      <c r="B5461" s="222" t="s">
        <v>2818</v>
      </c>
      <c r="C5461" s="222" t="s">
        <v>1255</v>
      </c>
      <c r="D5461" s="222" t="s">
        <v>1226</v>
      </c>
      <c r="E5461" s="223">
        <v>0</v>
      </c>
    </row>
    <row r="5462" spans="1:5" x14ac:dyDescent="0.25">
      <c r="A5462" s="224">
        <v>3203110063</v>
      </c>
      <c r="B5462" s="224" t="s">
        <v>7163</v>
      </c>
      <c r="C5462" s="224" t="s">
        <v>1255</v>
      </c>
      <c r="D5462" s="224" t="s">
        <v>2327</v>
      </c>
      <c r="E5462" s="225">
        <v>0</v>
      </c>
    </row>
    <row r="5463" spans="1:5" x14ac:dyDescent="0.25">
      <c r="A5463" s="222">
        <v>3203110064</v>
      </c>
      <c r="B5463" s="222" t="s">
        <v>2819</v>
      </c>
      <c r="C5463" s="222" t="s">
        <v>1255</v>
      </c>
      <c r="D5463" s="222" t="s">
        <v>801</v>
      </c>
      <c r="E5463" s="223">
        <v>0</v>
      </c>
    </row>
    <row r="5464" spans="1:5" x14ac:dyDescent="0.25">
      <c r="A5464" s="224">
        <v>3203110065</v>
      </c>
      <c r="B5464" s="224" t="s">
        <v>6534</v>
      </c>
      <c r="C5464" s="224" t="s">
        <v>1255</v>
      </c>
      <c r="D5464" s="224" t="s">
        <v>801</v>
      </c>
      <c r="E5464" s="225">
        <v>0</v>
      </c>
    </row>
    <row r="5465" spans="1:5" x14ac:dyDescent="0.25">
      <c r="A5465" s="222">
        <v>3203110066</v>
      </c>
      <c r="B5465" s="222" t="s">
        <v>2820</v>
      </c>
      <c r="C5465" s="222" t="s">
        <v>1255</v>
      </c>
      <c r="D5465" s="222" t="s">
        <v>801</v>
      </c>
      <c r="E5465" s="223">
        <v>0</v>
      </c>
    </row>
    <row r="5466" spans="1:5" x14ac:dyDescent="0.25">
      <c r="A5466" s="224">
        <v>3203110067</v>
      </c>
      <c r="B5466" s="224" t="s">
        <v>5823</v>
      </c>
      <c r="C5466" s="224" t="s">
        <v>1255</v>
      </c>
      <c r="D5466" s="224" t="s">
        <v>801</v>
      </c>
      <c r="E5466" s="225">
        <v>0</v>
      </c>
    </row>
    <row r="5467" spans="1:5" x14ac:dyDescent="0.25">
      <c r="A5467" s="222">
        <v>3203110068</v>
      </c>
      <c r="B5467" s="222" t="s">
        <v>2821</v>
      </c>
      <c r="C5467" s="222" t="s">
        <v>1255</v>
      </c>
      <c r="D5467" s="222" t="s">
        <v>801</v>
      </c>
      <c r="E5467" s="223">
        <v>0</v>
      </c>
    </row>
    <row r="5468" spans="1:5" x14ac:dyDescent="0.25">
      <c r="A5468" s="224">
        <v>3203110069</v>
      </c>
      <c r="B5468" s="224" t="s">
        <v>2822</v>
      </c>
      <c r="C5468" s="224" t="s">
        <v>1255</v>
      </c>
      <c r="D5468" s="224" t="s">
        <v>801</v>
      </c>
      <c r="E5468" s="225">
        <v>0</v>
      </c>
    </row>
    <row r="5469" spans="1:5" x14ac:dyDescent="0.25">
      <c r="A5469" s="222">
        <v>3203110070</v>
      </c>
      <c r="B5469" s="222" t="s">
        <v>12744</v>
      </c>
      <c r="C5469" s="222" t="s">
        <v>1255</v>
      </c>
      <c r="D5469" s="222" t="s">
        <v>801</v>
      </c>
      <c r="E5469" s="223">
        <v>0</v>
      </c>
    </row>
    <row r="5470" spans="1:5" x14ac:dyDescent="0.25">
      <c r="A5470" s="224">
        <v>3203110071</v>
      </c>
      <c r="B5470" s="224" t="s">
        <v>8202</v>
      </c>
      <c r="C5470" s="224" t="s">
        <v>1255</v>
      </c>
      <c r="D5470" s="224" t="s">
        <v>801</v>
      </c>
      <c r="E5470" s="225">
        <v>0</v>
      </c>
    </row>
    <row r="5471" spans="1:5" x14ac:dyDescent="0.25">
      <c r="A5471" s="222">
        <v>3203110072</v>
      </c>
      <c r="B5471" s="222" t="s">
        <v>2823</v>
      </c>
      <c r="C5471" s="222" t="s">
        <v>1255</v>
      </c>
      <c r="D5471" s="222" t="s">
        <v>801</v>
      </c>
      <c r="E5471" s="223">
        <v>0</v>
      </c>
    </row>
    <row r="5472" spans="1:5" x14ac:dyDescent="0.25">
      <c r="A5472" s="224">
        <v>3203110073</v>
      </c>
      <c r="B5472" s="224" t="s">
        <v>3873</v>
      </c>
      <c r="C5472" s="224" t="s">
        <v>1255</v>
      </c>
      <c r="D5472" s="224" t="s">
        <v>801</v>
      </c>
      <c r="E5472" s="225">
        <v>0</v>
      </c>
    </row>
    <row r="5473" spans="1:5" x14ac:dyDescent="0.25">
      <c r="A5473" s="222">
        <v>3203110074</v>
      </c>
      <c r="B5473" s="222" t="s">
        <v>7724</v>
      </c>
      <c r="C5473" s="222" t="s">
        <v>1255</v>
      </c>
      <c r="D5473" s="222" t="s">
        <v>801</v>
      </c>
      <c r="E5473" s="223">
        <v>0</v>
      </c>
    </row>
    <row r="5474" spans="1:5" x14ac:dyDescent="0.25">
      <c r="A5474" s="224">
        <v>3203110075</v>
      </c>
      <c r="B5474" s="224" t="s">
        <v>2824</v>
      </c>
      <c r="C5474" s="224" t="s">
        <v>1255</v>
      </c>
      <c r="D5474" s="224" t="s">
        <v>801</v>
      </c>
      <c r="E5474" s="225">
        <v>0</v>
      </c>
    </row>
    <row r="5475" spans="1:5" x14ac:dyDescent="0.25">
      <c r="A5475" s="222">
        <v>3203110076</v>
      </c>
      <c r="B5475" s="222" t="s">
        <v>2825</v>
      </c>
      <c r="C5475" s="222" t="s">
        <v>1255</v>
      </c>
      <c r="D5475" s="222" t="s">
        <v>801</v>
      </c>
      <c r="E5475" s="223">
        <v>0</v>
      </c>
    </row>
    <row r="5476" spans="1:5" x14ac:dyDescent="0.25">
      <c r="A5476" s="224">
        <v>3203110077</v>
      </c>
      <c r="B5476" s="224" t="s">
        <v>5824</v>
      </c>
      <c r="C5476" s="224" t="s">
        <v>1255</v>
      </c>
      <c r="D5476" s="224" t="s">
        <v>801</v>
      </c>
      <c r="E5476" s="225">
        <v>0</v>
      </c>
    </row>
    <row r="5477" spans="1:5" x14ac:dyDescent="0.25">
      <c r="A5477" s="222">
        <v>3203110078</v>
      </c>
      <c r="B5477" s="222" t="s">
        <v>5825</v>
      </c>
      <c r="C5477" s="222" t="s">
        <v>1255</v>
      </c>
      <c r="D5477" s="222" t="s">
        <v>801</v>
      </c>
      <c r="E5477" s="223">
        <v>0</v>
      </c>
    </row>
    <row r="5478" spans="1:5" x14ac:dyDescent="0.25">
      <c r="A5478" s="224">
        <v>3203110079</v>
      </c>
      <c r="B5478" s="224" t="s">
        <v>6535</v>
      </c>
      <c r="C5478" s="224" t="s">
        <v>1255</v>
      </c>
      <c r="D5478" s="224" t="s">
        <v>801</v>
      </c>
      <c r="E5478" s="225">
        <v>0</v>
      </c>
    </row>
    <row r="5479" spans="1:5" x14ac:dyDescent="0.25">
      <c r="A5479" s="222">
        <v>3203110080</v>
      </c>
      <c r="B5479" s="222" t="s">
        <v>12745</v>
      </c>
      <c r="C5479" s="222" t="s">
        <v>1255</v>
      </c>
      <c r="D5479" s="222" t="s">
        <v>801</v>
      </c>
      <c r="E5479" s="223">
        <v>0</v>
      </c>
    </row>
    <row r="5480" spans="1:5" x14ac:dyDescent="0.25">
      <c r="A5480" s="224">
        <v>3203110081</v>
      </c>
      <c r="B5480" s="224" t="s">
        <v>10516</v>
      </c>
      <c r="C5480" s="224" t="s">
        <v>1255</v>
      </c>
      <c r="D5480" s="224" t="s">
        <v>800</v>
      </c>
      <c r="E5480" s="225">
        <v>0</v>
      </c>
    </row>
    <row r="5481" spans="1:5" x14ac:dyDescent="0.25">
      <c r="A5481" s="222">
        <v>3203110082</v>
      </c>
      <c r="B5481" s="222" t="s">
        <v>2826</v>
      </c>
      <c r="C5481" s="222" t="s">
        <v>1255</v>
      </c>
      <c r="D5481" s="222" t="s">
        <v>801</v>
      </c>
      <c r="E5481" s="223">
        <v>0</v>
      </c>
    </row>
    <row r="5482" spans="1:5" x14ac:dyDescent="0.25">
      <c r="A5482" s="224">
        <v>3203110083</v>
      </c>
      <c r="B5482" s="224" t="s">
        <v>2827</v>
      </c>
      <c r="C5482" s="224" t="s">
        <v>1255</v>
      </c>
      <c r="D5482" s="224" t="s">
        <v>801</v>
      </c>
      <c r="E5482" s="225">
        <v>0</v>
      </c>
    </row>
    <row r="5483" spans="1:5" x14ac:dyDescent="0.25">
      <c r="A5483" s="222">
        <v>3203110084</v>
      </c>
      <c r="B5483" s="222" t="s">
        <v>2828</v>
      </c>
      <c r="C5483" s="222" t="s">
        <v>1255</v>
      </c>
      <c r="D5483" s="222" t="s">
        <v>801</v>
      </c>
      <c r="E5483" s="223">
        <v>0</v>
      </c>
    </row>
    <row r="5484" spans="1:5" x14ac:dyDescent="0.25">
      <c r="A5484" s="224">
        <v>3203110085</v>
      </c>
      <c r="B5484" s="224" t="s">
        <v>2829</v>
      </c>
      <c r="C5484" s="224" t="s">
        <v>1255</v>
      </c>
      <c r="D5484" s="224" t="s">
        <v>801</v>
      </c>
      <c r="E5484" s="225">
        <v>0</v>
      </c>
    </row>
    <row r="5485" spans="1:5" x14ac:dyDescent="0.25">
      <c r="A5485" s="222">
        <v>3203110086</v>
      </c>
      <c r="B5485" s="222" t="s">
        <v>5826</v>
      </c>
      <c r="C5485" s="222" t="s">
        <v>1255</v>
      </c>
      <c r="D5485" s="222" t="s">
        <v>801</v>
      </c>
      <c r="E5485" s="223">
        <v>0</v>
      </c>
    </row>
    <row r="5486" spans="1:5" x14ac:dyDescent="0.25">
      <c r="A5486" s="224">
        <v>3203110087</v>
      </c>
      <c r="B5486" s="224" t="s">
        <v>5248</v>
      </c>
      <c r="C5486" s="224" t="s">
        <v>1255</v>
      </c>
      <c r="D5486" s="224" t="s">
        <v>801</v>
      </c>
      <c r="E5486" s="225">
        <v>0</v>
      </c>
    </row>
    <row r="5487" spans="1:5" x14ac:dyDescent="0.25">
      <c r="A5487" s="222">
        <v>3203110088</v>
      </c>
      <c r="B5487" s="222" t="s">
        <v>6536</v>
      </c>
      <c r="C5487" s="222" t="s">
        <v>1255</v>
      </c>
      <c r="D5487" s="222" t="s">
        <v>2327</v>
      </c>
      <c r="E5487" s="223">
        <v>0</v>
      </c>
    </row>
    <row r="5488" spans="1:5" x14ac:dyDescent="0.25">
      <c r="A5488" s="224">
        <v>3203110089</v>
      </c>
      <c r="B5488" s="224" t="s">
        <v>9868</v>
      </c>
      <c r="C5488" s="224" t="s">
        <v>1255</v>
      </c>
      <c r="D5488" s="224" t="s">
        <v>2327</v>
      </c>
      <c r="E5488" s="225">
        <v>0</v>
      </c>
    </row>
    <row r="5489" spans="1:5" x14ac:dyDescent="0.25">
      <c r="A5489" s="222">
        <v>3203110090</v>
      </c>
      <c r="B5489" s="222" t="s">
        <v>2830</v>
      </c>
      <c r="C5489" s="222" t="s">
        <v>1255</v>
      </c>
      <c r="D5489" s="222" t="s">
        <v>1226</v>
      </c>
      <c r="E5489" s="223">
        <v>0</v>
      </c>
    </row>
    <row r="5490" spans="1:5" x14ac:dyDescent="0.25">
      <c r="A5490" s="224">
        <v>3203110091</v>
      </c>
      <c r="B5490" s="224" t="s">
        <v>2831</v>
      </c>
      <c r="C5490" s="224" t="s">
        <v>1255</v>
      </c>
      <c r="D5490" s="224" t="s">
        <v>1226</v>
      </c>
      <c r="E5490" s="225">
        <v>0</v>
      </c>
    </row>
    <row r="5491" spans="1:5" x14ac:dyDescent="0.25">
      <c r="A5491" s="222">
        <v>3203110092</v>
      </c>
      <c r="B5491" s="222" t="s">
        <v>2832</v>
      </c>
      <c r="C5491" s="222" t="s">
        <v>1255</v>
      </c>
      <c r="D5491" s="222" t="s">
        <v>1226</v>
      </c>
      <c r="E5491" s="223">
        <v>0</v>
      </c>
    </row>
    <row r="5492" spans="1:5" x14ac:dyDescent="0.25">
      <c r="A5492" s="224">
        <v>3203110093</v>
      </c>
      <c r="B5492" s="224" t="s">
        <v>2833</v>
      </c>
      <c r="C5492" s="224" t="s">
        <v>1255</v>
      </c>
      <c r="D5492" s="224" t="s">
        <v>2354</v>
      </c>
      <c r="E5492" s="225">
        <v>0</v>
      </c>
    </row>
    <row r="5493" spans="1:5" x14ac:dyDescent="0.25">
      <c r="A5493" s="222">
        <v>3203110094</v>
      </c>
      <c r="B5493" s="222" t="s">
        <v>2834</v>
      </c>
      <c r="C5493" s="222" t="s">
        <v>1255</v>
      </c>
      <c r="D5493" s="222" t="s">
        <v>2835</v>
      </c>
      <c r="E5493" s="223">
        <v>0</v>
      </c>
    </row>
    <row r="5494" spans="1:5" x14ac:dyDescent="0.25">
      <c r="A5494" s="224">
        <v>3203110095</v>
      </c>
      <c r="B5494" s="224" t="s">
        <v>2836</v>
      </c>
      <c r="C5494" s="224" t="s">
        <v>1255</v>
      </c>
      <c r="D5494" s="224" t="s">
        <v>2327</v>
      </c>
      <c r="E5494" s="225">
        <v>0</v>
      </c>
    </row>
    <row r="5495" spans="1:5" x14ac:dyDescent="0.25">
      <c r="A5495" s="222">
        <v>3203110096</v>
      </c>
      <c r="B5495" s="222" t="s">
        <v>2837</v>
      </c>
      <c r="C5495" s="222" t="s">
        <v>1255</v>
      </c>
      <c r="D5495" s="222" t="s">
        <v>2327</v>
      </c>
      <c r="E5495" s="223">
        <v>0</v>
      </c>
    </row>
    <row r="5496" spans="1:5" x14ac:dyDescent="0.25">
      <c r="A5496" s="224">
        <v>3203110097</v>
      </c>
      <c r="B5496" s="224" t="s">
        <v>7725</v>
      </c>
      <c r="C5496" s="224" t="s">
        <v>1255</v>
      </c>
      <c r="D5496" s="224" t="s">
        <v>801</v>
      </c>
      <c r="E5496" s="225">
        <v>0</v>
      </c>
    </row>
    <row r="5497" spans="1:5" x14ac:dyDescent="0.25">
      <c r="A5497" s="222">
        <v>3203110098</v>
      </c>
      <c r="B5497" s="222" t="s">
        <v>2838</v>
      </c>
      <c r="C5497" s="222" t="s">
        <v>1255</v>
      </c>
      <c r="D5497" s="222" t="s">
        <v>801</v>
      </c>
      <c r="E5497" s="223">
        <v>0</v>
      </c>
    </row>
    <row r="5498" spans="1:5" x14ac:dyDescent="0.25">
      <c r="A5498" s="224">
        <v>3203110099</v>
      </c>
      <c r="B5498" s="224" t="s">
        <v>6537</v>
      </c>
      <c r="C5498" s="224" t="s">
        <v>1255</v>
      </c>
      <c r="D5498" s="224" t="s">
        <v>801</v>
      </c>
      <c r="E5498" s="225">
        <v>0</v>
      </c>
    </row>
    <row r="5499" spans="1:5" x14ac:dyDescent="0.25">
      <c r="A5499" s="222">
        <v>3203110100</v>
      </c>
      <c r="B5499" s="222" t="s">
        <v>2839</v>
      </c>
      <c r="C5499" s="222" t="s">
        <v>1255</v>
      </c>
      <c r="D5499" s="222" t="s">
        <v>801</v>
      </c>
      <c r="E5499" s="223">
        <v>0</v>
      </c>
    </row>
    <row r="5500" spans="1:5" x14ac:dyDescent="0.25">
      <c r="A5500" s="224">
        <v>3203110101</v>
      </c>
      <c r="B5500" s="224" t="s">
        <v>2840</v>
      </c>
      <c r="C5500" s="224" t="s">
        <v>1255</v>
      </c>
      <c r="D5500" s="224" t="s">
        <v>801</v>
      </c>
      <c r="E5500" s="225">
        <v>0</v>
      </c>
    </row>
    <row r="5501" spans="1:5" x14ac:dyDescent="0.25">
      <c r="A5501" s="222">
        <v>3203110102</v>
      </c>
      <c r="B5501" s="222" t="s">
        <v>2841</v>
      </c>
      <c r="C5501" s="222" t="s">
        <v>1255</v>
      </c>
      <c r="D5501" s="222" t="s">
        <v>801</v>
      </c>
      <c r="E5501" s="223">
        <v>0</v>
      </c>
    </row>
    <row r="5502" spans="1:5" x14ac:dyDescent="0.25">
      <c r="A5502" s="224">
        <v>3203110103</v>
      </c>
      <c r="B5502" s="224" t="s">
        <v>2842</v>
      </c>
      <c r="C5502" s="224" t="s">
        <v>1255</v>
      </c>
      <c r="D5502" s="224" t="s">
        <v>801</v>
      </c>
      <c r="E5502" s="225">
        <v>0</v>
      </c>
    </row>
    <row r="5503" spans="1:5" x14ac:dyDescent="0.25">
      <c r="A5503" s="222">
        <v>3203110104</v>
      </c>
      <c r="B5503" s="222" t="s">
        <v>2843</v>
      </c>
      <c r="C5503" s="222" t="s">
        <v>1255</v>
      </c>
      <c r="D5503" s="222" t="s">
        <v>2327</v>
      </c>
      <c r="E5503" s="223">
        <v>0</v>
      </c>
    </row>
    <row r="5504" spans="1:5" x14ac:dyDescent="0.25">
      <c r="A5504" s="224">
        <v>3203110105</v>
      </c>
      <c r="B5504" s="224" t="s">
        <v>2844</v>
      </c>
      <c r="C5504" s="224" t="s">
        <v>1255</v>
      </c>
      <c r="D5504" s="224" t="s">
        <v>2327</v>
      </c>
      <c r="E5504" s="225">
        <v>0</v>
      </c>
    </row>
    <row r="5505" spans="1:5" x14ac:dyDescent="0.25">
      <c r="A5505" s="222">
        <v>3203110106</v>
      </c>
      <c r="B5505" s="222" t="s">
        <v>2845</v>
      </c>
      <c r="C5505" s="222" t="s">
        <v>1255</v>
      </c>
      <c r="D5505" s="222" t="s">
        <v>2327</v>
      </c>
      <c r="E5505" s="223">
        <v>0</v>
      </c>
    </row>
    <row r="5506" spans="1:5" x14ac:dyDescent="0.25">
      <c r="A5506" s="224">
        <v>3203110107</v>
      </c>
      <c r="B5506" s="224" t="s">
        <v>6538</v>
      </c>
      <c r="C5506" s="224" t="s">
        <v>1255</v>
      </c>
      <c r="D5506" s="224" t="s">
        <v>801</v>
      </c>
      <c r="E5506" s="225">
        <v>0</v>
      </c>
    </row>
    <row r="5507" spans="1:5" x14ac:dyDescent="0.25">
      <c r="A5507" s="222">
        <v>3203110108</v>
      </c>
      <c r="B5507" s="222" t="s">
        <v>2846</v>
      </c>
      <c r="C5507" s="222" t="s">
        <v>1255</v>
      </c>
      <c r="D5507" s="222" t="s">
        <v>801</v>
      </c>
      <c r="E5507" s="223">
        <v>0</v>
      </c>
    </row>
    <row r="5508" spans="1:5" x14ac:dyDescent="0.25">
      <c r="A5508" s="224">
        <v>3203110109</v>
      </c>
      <c r="B5508" s="224" t="s">
        <v>2847</v>
      </c>
      <c r="C5508" s="224" t="s">
        <v>1255</v>
      </c>
      <c r="D5508" s="224" t="s">
        <v>800</v>
      </c>
      <c r="E5508" s="225">
        <v>0</v>
      </c>
    </row>
    <row r="5509" spans="1:5" x14ac:dyDescent="0.25">
      <c r="A5509" s="222">
        <v>3203110110</v>
      </c>
      <c r="B5509" s="222" t="s">
        <v>2848</v>
      </c>
      <c r="C5509" s="222" t="s">
        <v>1255</v>
      </c>
      <c r="D5509" s="222" t="s">
        <v>801</v>
      </c>
      <c r="E5509" s="223">
        <v>0</v>
      </c>
    </row>
    <row r="5510" spans="1:5" x14ac:dyDescent="0.25">
      <c r="A5510" s="224">
        <v>3203110111</v>
      </c>
      <c r="B5510" s="224" t="s">
        <v>2849</v>
      </c>
      <c r="C5510" s="224" t="s">
        <v>1255</v>
      </c>
      <c r="D5510" s="224" t="s">
        <v>801</v>
      </c>
      <c r="E5510" s="225">
        <v>0</v>
      </c>
    </row>
    <row r="5511" spans="1:5" x14ac:dyDescent="0.25">
      <c r="A5511" s="222">
        <v>3203110112</v>
      </c>
      <c r="B5511" s="222" t="s">
        <v>2850</v>
      </c>
      <c r="C5511" s="222" t="s">
        <v>1255</v>
      </c>
      <c r="D5511" s="222" t="s">
        <v>801</v>
      </c>
      <c r="E5511" s="223">
        <v>0</v>
      </c>
    </row>
    <row r="5512" spans="1:5" x14ac:dyDescent="0.25">
      <c r="A5512" s="224">
        <v>3203110113</v>
      </c>
      <c r="B5512" s="224" t="s">
        <v>10517</v>
      </c>
      <c r="C5512" s="224" t="s">
        <v>1255</v>
      </c>
      <c r="D5512" s="224" t="s">
        <v>801</v>
      </c>
      <c r="E5512" s="225">
        <v>0</v>
      </c>
    </row>
    <row r="5513" spans="1:5" x14ac:dyDescent="0.25">
      <c r="A5513" s="222">
        <v>3203110114</v>
      </c>
      <c r="B5513" s="222" t="s">
        <v>5827</v>
      </c>
      <c r="C5513" s="222" t="s">
        <v>1255</v>
      </c>
      <c r="D5513" s="222" t="s">
        <v>2327</v>
      </c>
      <c r="E5513" s="223">
        <v>0</v>
      </c>
    </row>
    <row r="5514" spans="1:5" x14ac:dyDescent="0.25">
      <c r="A5514" s="224">
        <v>3203110115</v>
      </c>
      <c r="B5514" s="224" t="s">
        <v>2851</v>
      </c>
      <c r="C5514" s="224" t="s">
        <v>1255</v>
      </c>
      <c r="D5514" s="224" t="s">
        <v>2327</v>
      </c>
      <c r="E5514" s="225">
        <v>0</v>
      </c>
    </row>
    <row r="5515" spans="1:5" x14ac:dyDescent="0.25">
      <c r="A5515" s="222">
        <v>3203110116</v>
      </c>
      <c r="B5515" s="222" t="s">
        <v>2852</v>
      </c>
      <c r="C5515" s="222" t="s">
        <v>1255</v>
      </c>
      <c r="D5515" s="222" t="s">
        <v>801</v>
      </c>
      <c r="E5515" s="223">
        <v>0</v>
      </c>
    </row>
    <row r="5516" spans="1:5" x14ac:dyDescent="0.25">
      <c r="A5516" s="224">
        <v>3203110117</v>
      </c>
      <c r="B5516" s="224" t="s">
        <v>6539</v>
      </c>
      <c r="C5516" s="224" t="s">
        <v>1255</v>
      </c>
      <c r="D5516" s="224" t="s">
        <v>2327</v>
      </c>
      <c r="E5516" s="225">
        <v>0</v>
      </c>
    </row>
    <row r="5517" spans="1:5" x14ac:dyDescent="0.25">
      <c r="A5517" s="222">
        <v>3203110118</v>
      </c>
      <c r="B5517" s="222" t="s">
        <v>6540</v>
      </c>
      <c r="C5517" s="222" t="s">
        <v>1255</v>
      </c>
      <c r="D5517" s="222" t="s">
        <v>2327</v>
      </c>
      <c r="E5517" s="223">
        <v>0</v>
      </c>
    </row>
    <row r="5518" spans="1:5" x14ac:dyDescent="0.25">
      <c r="A5518" s="224">
        <v>3203110119</v>
      </c>
      <c r="B5518" s="224" t="s">
        <v>2853</v>
      </c>
      <c r="C5518" s="224" t="s">
        <v>1255</v>
      </c>
      <c r="D5518" s="224" t="s">
        <v>2327</v>
      </c>
      <c r="E5518" s="225">
        <v>0</v>
      </c>
    </row>
    <row r="5519" spans="1:5" x14ac:dyDescent="0.25">
      <c r="A5519" s="222">
        <v>3203110120</v>
      </c>
      <c r="B5519" s="222" t="s">
        <v>7726</v>
      </c>
      <c r="C5519" s="222" t="s">
        <v>1255</v>
      </c>
      <c r="D5519" s="222" t="s">
        <v>2327</v>
      </c>
      <c r="E5519" s="223">
        <v>0</v>
      </c>
    </row>
    <row r="5520" spans="1:5" x14ac:dyDescent="0.25">
      <c r="A5520" s="224">
        <v>3203110121</v>
      </c>
      <c r="B5520" s="224" t="s">
        <v>2854</v>
      </c>
      <c r="C5520" s="224" t="s">
        <v>1255</v>
      </c>
      <c r="D5520" s="224" t="s">
        <v>2327</v>
      </c>
      <c r="E5520" s="225">
        <v>0</v>
      </c>
    </row>
    <row r="5521" spans="1:5" x14ac:dyDescent="0.25">
      <c r="A5521" s="222">
        <v>3203110122</v>
      </c>
      <c r="B5521" s="222" t="s">
        <v>2855</v>
      </c>
      <c r="C5521" s="222" t="s">
        <v>1255</v>
      </c>
      <c r="D5521" s="222" t="s">
        <v>2327</v>
      </c>
      <c r="E5521" s="223">
        <v>0</v>
      </c>
    </row>
    <row r="5522" spans="1:5" x14ac:dyDescent="0.25">
      <c r="A5522" s="224">
        <v>3203110123</v>
      </c>
      <c r="B5522" s="224" t="s">
        <v>2856</v>
      </c>
      <c r="C5522" s="224" t="s">
        <v>1255</v>
      </c>
      <c r="D5522" s="224" t="s">
        <v>2327</v>
      </c>
      <c r="E5522" s="225">
        <v>0</v>
      </c>
    </row>
    <row r="5523" spans="1:5" x14ac:dyDescent="0.25">
      <c r="A5523" s="222">
        <v>3203110124</v>
      </c>
      <c r="B5523" s="222" t="s">
        <v>2857</v>
      </c>
      <c r="C5523" s="222" t="s">
        <v>1255</v>
      </c>
      <c r="D5523" s="222" t="s">
        <v>2327</v>
      </c>
      <c r="E5523" s="223">
        <v>0</v>
      </c>
    </row>
    <row r="5524" spans="1:5" x14ac:dyDescent="0.25">
      <c r="A5524" s="224">
        <v>3203110125</v>
      </c>
      <c r="B5524" s="224" t="s">
        <v>9429</v>
      </c>
      <c r="C5524" s="224" t="s">
        <v>1255</v>
      </c>
      <c r="D5524" s="224" t="s">
        <v>801</v>
      </c>
      <c r="E5524" s="225">
        <v>0</v>
      </c>
    </row>
    <row r="5525" spans="1:5" x14ac:dyDescent="0.25">
      <c r="A5525" s="222">
        <v>3203110126</v>
      </c>
      <c r="B5525" s="222" t="s">
        <v>2858</v>
      </c>
      <c r="C5525" s="222" t="s">
        <v>1255</v>
      </c>
      <c r="D5525" s="222" t="s">
        <v>2327</v>
      </c>
      <c r="E5525" s="223">
        <v>0</v>
      </c>
    </row>
    <row r="5526" spans="1:5" x14ac:dyDescent="0.25">
      <c r="A5526" s="224">
        <v>3203110127</v>
      </c>
      <c r="B5526" s="224" t="s">
        <v>2859</v>
      </c>
      <c r="C5526" s="224" t="s">
        <v>1255</v>
      </c>
      <c r="D5526" s="224" t="s">
        <v>2327</v>
      </c>
      <c r="E5526" s="225">
        <v>0</v>
      </c>
    </row>
    <row r="5527" spans="1:5" x14ac:dyDescent="0.25">
      <c r="A5527" s="222">
        <v>3203110128</v>
      </c>
      <c r="B5527" s="222" t="s">
        <v>2860</v>
      </c>
      <c r="C5527" s="222" t="s">
        <v>1255</v>
      </c>
      <c r="D5527" s="222" t="s">
        <v>2327</v>
      </c>
      <c r="E5527" s="223">
        <v>0</v>
      </c>
    </row>
    <row r="5528" spans="1:5" x14ac:dyDescent="0.25">
      <c r="A5528" s="224">
        <v>3203110129</v>
      </c>
      <c r="B5528" s="224" t="s">
        <v>7727</v>
      </c>
      <c r="C5528" s="224" t="s">
        <v>1255</v>
      </c>
      <c r="D5528" s="224" t="s">
        <v>2327</v>
      </c>
      <c r="E5528" s="225">
        <v>0</v>
      </c>
    </row>
    <row r="5529" spans="1:5" x14ac:dyDescent="0.25">
      <c r="A5529" s="222">
        <v>3203110130</v>
      </c>
      <c r="B5529" s="222" t="s">
        <v>7728</v>
      </c>
      <c r="C5529" s="222" t="s">
        <v>1255</v>
      </c>
      <c r="D5529" s="222" t="s">
        <v>2327</v>
      </c>
      <c r="E5529" s="223">
        <v>0</v>
      </c>
    </row>
    <row r="5530" spans="1:5" x14ac:dyDescent="0.25">
      <c r="A5530" s="224">
        <v>3203110131</v>
      </c>
      <c r="B5530" s="224" t="s">
        <v>9430</v>
      </c>
      <c r="C5530" s="224" t="s">
        <v>1255</v>
      </c>
      <c r="D5530" s="224" t="s">
        <v>801</v>
      </c>
      <c r="E5530" s="225">
        <v>0</v>
      </c>
    </row>
    <row r="5531" spans="1:5" x14ac:dyDescent="0.25">
      <c r="A5531" s="222">
        <v>3203110132</v>
      </c>
      <c r="B5531" s="222" t="s">
        <v>7729</v>
      </c>
      <c r="C5531" s="222" t="s">
        <v>1255</v>
      </c>
      <c r="D5531" s="222" t="s">
        <v>2327</v>
      </c>
      <c r="E5531" s="223">
        <v>0</v>
      </c>
    </row>
    <row r="5532" spans="1:5" x14ac:dyDescent="0.25">
      <c r="A5532" s="224">
        <v>3203110133</v>
      </c>
      <c r="B5532" s="224" t="s">
        <v>7730</v>
      </c>
      <c r="C5532" s="224" t="s">
        <v>1255</v>
      </c>
      <c r="D5532" s="224" t="s">
        <v>2327</v>
      </c>
      <c r="E5532" s="225">
        <v>0</v>
      </c>
    </row>
    <row r="5533" spans="1:5" x14ac:dyDescent="0.25">
      <c r="A5533" s="222">
        <v>3203110134</v>
      </c>
      <c r="B5533" s="222" t="s">
        <v>7731</v>
      </c>
      <c r="C5533" s="222" t="s">
        <v>1255</v>
      </c>
      <c r="D5533" s="222" t="s">
        <v>2327</v>
      </c>
      <c r="E5533" s="223">
        <v>0</v>
      </c>
    </row>
    <row r="5534" spans="1:5" x14ac:dyDescent="0.25">
      <c r="A5534" s="224">
        <v>3203110135</v>
      </c>
      <c r="B5534" s="224" t="s">
        <v>6541</v>
      </c>
      <c r="C5534" s="224" t="s">
        <v>1255</v>
      </c>
      <c r="D5534" s="224" t="s">
        <v>2327</v>
      </c>
      <c r="E5534" s="225">
        <v>0</v>
      </c>
    </row>
    <row r="5535" spans="1:5" x14ac:dyDescent="0.25">
      <c r="A5535" s="222">
        <v>3203110136</v>
      </c>
      <c r="B5535" s="222" t="s">
        <v>2861</v>
      </c>
      <c r="C5535" s="222" t="s">
        <v>1255</v>
      </c>
      <c r="D5535" s="222" t="s">
        <v>2327</v>
      </c>
      <c r="E5535" s="223">
        <v>0</v>
      </c>
    </row>
    <row r="5536" spans="1:5" x14ac:dyDescent="0.25">
      <c r="A5536" s="224">
        <v>3203110137</v>
      </c>
      <c r="B5536" s="224" t="s">
        <v>7732</v>
      </c>
      <c r="C5536" s="224" t="s">
        <v>1255</v>
      </c>
      <c r="D5536" s="224" t="s">
        <v>2327</v>
      </c>
      <c r="E5536" s="225">
        <v>0</v>
      </c>
    </row>
    <row r="5537" spans="1:5" x14ac:dyDescent="0.25">
      <c r="A5537" s="222">
        <v>3203110138</v>
      </c>
      <c r="B5537" s="222" t="s">
        <v>2862</v>
      </c>
      <c r="C5537" s="222" t="s">
        <v>1255</v>
      </c>
      <c r="D5537" s="222" t="s">
        <v>2327</v>
      </c>
      <c r="E5537" s="223">
        <v>0</v>
      </c>
    </row>
    <row r="5538" spans="1:5" x14ac:dyDescent="0.25">
      <c r="A5538" s="224">
        <v>3203110139</v>
      </c>
      <c r="B5538" s="224" t="s">
        <v>7733</v>
      </c>
      <c r="C5538" s="224" t="s">
        <v>1255</v>
      </c>
      <c r="D5538" s="224" t="s">
        <v>2327</v>
      </c>
      <c r="E5538" s="225">
        <v>0</v>
      </c>
    </row>
    <row r="5539" spans="1:5" x14ac:dyDescent="0.25">
      <c r="A5539" s="222">
        <v>3203110140</v>
      </c>
      <c r="B5539" s="222" t="s">
        <v>2863</v>
      </c>
      <c r="C5539" s="222" t="s">
        <v>1255</v>
      </c>
      <c r="D5539" s="222" t="s">
        <v>2327</v>
      </c>
      <c r="E5539" s="223">
        <v>0</v>
      </c>
    </row>
    <row r="5540" spans="1:5" x14ac:dyDescent="0.25">
      <c r="A5540" s="224">
        <v>3203110141</v>
      </c>
      <c r="B5540" s="224" t="s">
        <v>2864</v>
      </c>
      <c r="C5540" s="224" t="s">
        <v>1255</v>
      </c>
      <c r="D5540" s="224" t="s">
        <v>801</v>
      </c>
      <c r="E5540" s="225">
        <v>0</v>
      </c>
    </row>
    <row r="5541" spans="1:5" x14ac:dyDescent="0.25">
      <c r="A5541" s="222">
        <v>3203110142</v>
      </c>
      <c r="B5541" s="222" t="s">
        <v>2865</v>
      </c>
      <c r="C5541" s="222" t="s">
        <v>1255</v>
      </c>
      <c r="D5541" s="222" t="s">
        <v>2327</v>
      </c>
      <c r="E5541" s="223">
        <v>0</v>
      </c>
    </row>
    <row r="5542" spans="1:5" x14ac:dyDescent="0.25">
      <c r="A5542" s="224">
        <v>3203110143</v>
      </c>
      <c r="B5542" s="224" t="s">
        <v>2866</v>
      </c>
      <c r="C5542" s="224" t="s">
        <v>1255</v>
      </c>
      <c r="D5542" s="224" t="s">
        <v>801</v>
      </c>
      <c r="E5542" s="225">
        <v>0</v>
      </c>
    </row>
    <row r="5543" spans="1:5" x14ac:dyDescent="0.25">
      <c r="A5543" s="222">
        <v>3203110144</v>
      </c>
      <c r="B5543" s="222" t="s">
        <v>2867</v>
      </c>
      <c r="C5543" s="222" t="s">
        <v>1255</v>
      </c>
      <c r="D5543" s="222" t="s">
        <v>801</v>
      </c>
      <c r="E5543" s="223">
        <v>0</v>
      </c>
    </row>
    <row r="5544" spans="1:5" x14ac:dyDescent="0.25">
      <c r="A5544" s="224">
        <v>3203110145</v>
      </c>
      <c r="B5544" s="224" t="s">
        <v>9640</v>
      </c>
      <c r="C5544" s="224" t="s">
        <v>1255</v>
      </c>
      <c r="D5544" s="224" t="s">
        <v>2835</v>
      </c>
      <c r="E5544" s="225">
        <v>0</v>
      </c>
    </row>
    <row r="5545" spans="1:5" x14ac:dyDescent="0.25">
      <c r="A5545" s="222">
        <v>3203110146</v>
      </c>
      <c r="B5545" s="222" t="s">
        <v>8713</v>
      </c>
      <c r="C5545" s="222" t="s">
        <v>1255</v>
      </c>
      <c r="D5545" s="222" t="s">
        <v>800</v>
      </c>
      <c r="E5545" s="223">
        <v>0</v>
      </c>
    </row>
    <row r="5546" spans="1:5" x14ac:dyDescent="0.25">
      <c r="A5546" s="224">
        <v>3203110147</v>
      </c>
      <c r="B5546" s="224" t="s">
        <v>2868</v>
      </c>
      <c r="C5546" s="224" t="s">
        <v>1255</v>
      </c>
      <c r="D5546" s="224" t="s">
        <v>800</v>
      </c>
      <c r="E5546" s="225">
        <v>0</v>
      </c>
    </row>
    <row r="5547" spans="1:5" x14ac:dyDescent="0.25">
      <c r="A5547" s="222">
        <v>3203110148</v>
      </c>
      <c r="B5547" s="222" t="s">
        <v>6542</v>
      </c>
      <c r="C5547" s="222" t="s">
        <v>1255</v>
      </c>
      <c r="D5547" s="222" t="s">
        <v>801</v>
      </c>
      <c r="E5547" s="223">
        <v>0</v>
      </c>
    </row>
    <row r="5548" spans="1:5" x14ac:dyDescent="0.25">
      <c r="A5548" s="224">
        <v>3203110149</v>
      </c>
      <c r="B5548" s="224" t="s">
        <v>7734</v>
      </c>
      <c r="C5548" s="224" t="s">
        <v>1255</v>
      </c>
      <c r="D5548" s="224" t="s">
        <v>801</v>
      </c>
      <c r="E5548" s="225">
        <v>0</v>
      </c>
    </row>
    <row r="5549" spans="1:5" x14ac:dyDescent="0.25">
      <c r="A5549" s="222">
        <v>3203110150</v>
      </c>
      <c r="B5549" s="222" t="s">
        <v>2869</v>
      </c>
      <c r="C5549" s="222" t="s">
        <v>1255</v>
      </c>
      <c r="D5549" s="222" t="s">
        <v>801</v>
      </c>
      <c r="E5549" s="223">
        <v>0</v>
      </c>
    </row>
    <row r="5550" spans="1:5" x14ac:dyDescent="0.25">
      <c r="A5550" s="224">
        <v>3203110151</v>
      </c>
      <c r="B5550" s="224" t="s">
        <v>2870</v>
      </c>
      <c r="C5550" s="224" t="s">
        <v>1255</v>
      </c>
      <c r="D5550" s="224" t="s">
        <v>801</v>
      </c>
      <c r="E5550" s="225">
        <v>0</v>
      </c>
    </row>
    <row r="5551" spans="1:5" x14ac:dyDescent="0.25">
      <c r="A5551" s="222">
        <v>3203110152</v>
      </c>
      <c r="B5551" s="222" t="s">
        <v>7735</v>
      </c>
      <c r="C5551" s="222" t="s">
        <v>1255</v>
      </c>
      <c r="D5551" s="222" t="s">
        <v>801</v>
      </c>
      <c r="E5551" s="223">
        <v>0</v>
      </c>
    </row>
    <row r="5552" spans="1:5" x14ac:dyDescent="0.25">
      <c r="A5552" s="224">
        <v>3203110153</v>
      </c>
      <c r="B5552" s="224" t="s">
        <v>12746</v>
      </c>
      <c r="C5552" s="224" t="s">
        <v>1255</v>
      </c>
      <c r="D5552" s="224" t="s">
        <v>801</v>
      </c>
      <c r="E5552" s="225">
        <v>0</v>
      </c>
    </row>
    <row r="5553" spans="1:5" x14ac:dyDescent="0.25">
      <c r="A5553" s="222">
        <v>3203110154</v>
      </c>
      <c r="B5553" s="222" t="s">
        <v>8203</v>
      </c>
      <c r="C5553" s="222" t="s">
        <v>1255</v>
      </c>
      <c r="D5553" s="222" t="s">
        <v>801</v>
      </c>
      <c r="E5553" s="223">
        <v>0</v>
      </c>
    </row>
    <row r="5554" spans="1:5" x14ac:dyDescent="0.25">
      <c r="A5554" s="224">
        <v>3203110155</v>
      </c>
      <c r="B5554" s="224" t="s">
        <v>2871</v>
      </c>
      <c r="C5554" s="224" t="s">
        <v>1255</v>
      </c>
      <c r="D5554" s="224" t="s">
        <v>801</v>
      </c>
      <c r="E5554" s="225">
        <v>0</v>
      </c>
    </row>
    <row r="5555" spans="1:5" x14ac:dyDescent="0.25">
      <c r="A5555" s="222">
        <v>3203110156</v>
      </c>
      <c r="B5555" s="222" t="s">
        <v>7230</v>
      </c>
      <c r="C5555" s="222" t="s">
        <v>1255</v>
      </c>
      <c r="D5555" s="222" t="s">
        <v>801</v>
      </c>
      <c r="E5555" s="223">
        <v>0</v>
      </c>
    </row>
    <row r="5556" spans="1:5" x14ac:dyDescent="0.25">
      <c r="A5556" s="224">
        <v>3203110157</v>
      </c>
      <c r="B5556" s="224" t="s">
        <v>2872</v>
      </c>
      <c r="C5556" s="224" t="s">
        <v>1255</v>
      </c>
      <c r="D5556" s="224" t="s">
        <v>801</v>
      </c>
      <c r="E5556" s="225">
        <v>0</v>
      </c>
    </row>
    <row r="5557" spans="1:5" x14ac:dyDescent="0.25">
      <c r="A5557" s="222">
        <v>3203110158</v>
      </c>
      <c r="B5557" s="222" t="s">
        <v>2873</v>
      </c>
      <c r="C5557" s="222" t="s">
        <v>1255</v>
      </c>
      <c r="D5557" s="222" t="s">
        <v>801</v>
      </c>
      <c r="E5557" s="223">
        <v>0</v>
      </c>
    </row>
    <row r="5558" spans="1:5" x14ac:dyDescent="0.25">
      <c r="A5558" s="224">
        <v>3203110159</v>
      </c>
      <c r="B5558" s="224" t="s">
        <v>2874</v>
      </c>
      <c r="C5558" s="224" t="s">
        <v>1255</v>
      </c>
      <c r="D5558" s="224" t="s">
        <v>1226</v>
      </c>
      <c r="E5558" s="225">
        <v>0</v>
      </c>
    </row>
    <row r="5559" spans="1:5" x14ac:dyDescent="0.25">
      <c r="A5559" s="222">
        <v>3203110160</v>
      </c>
      <c r="B5559" s="222" t="s">
        <v>2875</v>
      </c>
      <c r="C5559" s="222" t="s">
        <v>1255</v>
      </c>
      <c r="D5559" s="222" t="s">
        <v>1226</v>
      </c>
      <c r="E5559" s="223">
        <v>0</v>
      </c>
    </row>
    <row r="5560" spans="1:5" x14ac:dyDescent="0.25">
      <c r="A5560" s="224">
        <v>3203110161</v>
      </c>
      <c r="B5560" s="224" t="s">
        <v>2876</v>
      </c>
      <c r="C5560" s="224" t="s">
        <v>1255</v>
      </c>
      <c r="D5560" s="224" t="s">
        <v>801</v>
      </c>
      <c r="E5560" s="225">
        <v>0</v>
      </c>
    </row>
    <row r="5561" spans="1:5" x14ac:dyDescent="0.25">
      <c r="A5561" s="222">
        <v>3203110162</v>
      </c>
      <c r="B5561" s="222" t="s">
        <v>2877</v>
      </c>
      <c r="C5561" s="222" t="s">
        <v>1255</v>
      </c>
      <c r="D5561" s="222" t="s">
        <v>2327</v>
      </c>
      <c r="E5561" s="223">
        <v>0</v>
      </c>
    </row>
    <row r="5562" spans="1:5" x14ac:dyDescent="0.25">
      <c r="A5562" s="224">
        <v>3203110163</v>
      </c>
      <c r="B5562" s="224" t="s">
        <v>6543</v>
      </c>
      <c r="C5562" s="224" t="s">
        <v>1255</v>
      </c>
      <c r="D5562" s="224" t="s">
        <v>801</v>
      </c>
      <c r="E5562" s="225">
        <v>0</v>
      </c>
    </row>
    <row r="5563" spans="1:5" x14ac:dyDescent="0.25">
      <c r="A5563" s="222">
        <v>3203110164</v>
      </c>
      <c r="B5563" s="222" t="s">
        <v>8714</v>
      </c>
      <c r="C5563" s="222" t="s">
        <v>1255</v>
      </c>
      <c r="D5563" s="222" t="s">
        <v>801</v>
      </c>
      <c r="E5563" s="223">
        <v>0</v>
      </c>
    </row>
    <row r="5564" spans="1:5" x14ac:dyDescent="0.25">
      <c r="A5564" s="224">
        <v>3203110165</v>
      </c>
      <c r="B5564" s="224" t="s">
        <v>2878</v>
      </c>
      <c r="C5564" s="224" t="s">
        <v>1255</v>
      </c>
      <c r="D5564" s="224" t="s">
        <v>801</v>
      </c>
      <c r="E5564" s="225">
        <v>0</v>
      </c>
    </row>
    <row r="5565" spans="1:5" x14ac:dyDescent="0.25">
      <c r="A5565" s="222">
        <v>3203110166</v>
      </c>
      <c r="B5565" s="222" t="s">
        <v>2879</v>
      </c>
      <c r="C5565" s="222" t="s">
        <v>1255</v>
      </c>
      <c r="D5565" s="222" t="s">
        <v>801</v>
      </c>
      <c r="E5565" s="223">
        <v>0</v>
      </c>
    </row>
    <row r="5566" spans="1:5" x14ac:dyDescent="0.25">
      <c r="A5566" s="224">
        <v>3203110167</v>
      </c>
      <c r="B5566" s="224" t="s">
        <v>5828</v>
      </c>
      <c r="C5566" s="224" t="s">
        <v>1255</v>
      </c>
      <c r="D5566" s="224" t="s">
        <v>2327</v>
      </c>
      <c r="E5566" s="225">
        <v>0</v>
      </c>
    </row>
    <row r="5567" spans="1:5" x14ac:dyDescent="0.25">
      <c r="A5567" s="222">
        <v>3203110168</v>
      </c>
      <c r="B5567" s="222" t="s">
        <v>2880</v>
      </c>
      <c r="C5567" s="222" t="s">
        <v>1255</v>
      </c>
      <c r="D5567" s="222" t="s">
        <v>801</v>
      </c>
      <c r="E5567" s="223">
        <v>0</v>
      </c>
    </row>
    <row r="5568" spans="1:5" x14ac:dyDescent="0.25">
      <c r="A5568" s="224">
        <v>3203110169</v>
      </c>
      <c r="B5568" s="224" t="s">
        <v>2881</v>
      </c>
      <c r="C5568" s="224" t="s">
        <v>1255</v>
      </c>
      <c r="D5568" s="224" t="s">
        <v>801</v>
      </c>
      <c r="E5568" s="225">
        <v>0</v>
      </c>
    </row>
    <row r="5569" spans="1:5" x14ac:dyDescent="0.25">
      <c r="A5569" s="222">
        <v>3203110170</v>
      </c>
      <c r="B5569" s="222" t="s">
        <v>2315</v>
      </c>
      <c r="C5569" s="222" t="s">
        <v>1255</v>
      </c>
      <c r="D5569" s="222" t="s">
        <v>801</v>
      </c>
      <c r="E5569" s="223">
        <v>0</v>
      </c>
    </row>
    <row r="5570" spans="1:5" x14ac:dyDescent="0.25">
      <c r="A5570" s="224">
        <v>3203110171</v>
      </c>
      <c r="B5570" s="224" t="s">
        <v>2882</v>
      </c>
      <c r="C5570" s="224" t="s">
        <v>1255</v>
      </c>
      <c r="D5570" s="224" t="s">
        <v>801</v>
      </c>
      <c r="E5570" s="225">
        <v>0</v>
      </c>
    </row>
    <row r="5571" spans="1:5" x14ac:dyDescent="0.25">
      <c r="A5571" s="222">
        <v>3203110172</v>
      </c>
      <c r="B5571" s="222" t="s">
        <v>2883</v>
      </c>
      <c r="C5571" s="222" t="s">
        <v>1255</v>
      </c>
      <c r="D5571" s="222" t="s">
        <v>2327</v>
      </c>
      <c r="E5571" s="223">
        <v>0</v>
      </c>
    </row>
    <row r="5572" spans="1:5" x14ac:dyDescent="0.25">
      <c r="A5572" s="224">
        <v>3203110173</v>
      </c>
      <c r="B5572" s="224" t="s">
        <v>2884</v>
      </c>
      <c r="C5572" s="224" t="s">
        <v>1255</v>
      </c>
      <c r="D5572" s="224" t="s">
        <v>801</v>
      </c>
      <c r="E5572" s="225">
        <v>0</v>
      </c>
    </row>
    <row r="5573" spans="1:5" x14ac:dyDescent="0.25">
      <c r="A5573" s="222">
        <v>3203110174</v>
      </c>
      <c r="B5573" s="222" t="s">
        <v>8715</v>
      </c>
      <c r="C5573" s="222" t="s">
        <v>1255</v>
      </c>
      <c r="D5573" s="222" t="s">
        <v>801</v>
      </c>
      <c r="E5573" s="223">
        <v>0</v>
      </c>
    </row>
    <row r="5574" spans="1:5" x14ac:dyDescent="0.25">
      <c r="A5574" s="224">
        <v>3203110175</v>
      </c>
      <c r="B5574" s="224" t="s">
        <v>9869</v>
      </c>
      <c r="C5574" s="224" t="s">
        <v>1255</v>
      </c>
      <c r="D5574" s="224" t="s">
        <v>801</v>
      </c>
      <c r="E5574" s="225">
        <v>0</v>
      </c>
    </row>
    <row r="5575" spans="1:5" x14ac:dyDescent="0.25">
      <c r="A5575" s="222">
        <v>3203110176</v>
      </c>
      <c r="B5575" s="222" t="s">
        <v>7736</v>
      </c>
      <c r="C5575" s="222" t="s">
        <v>1255</v>
      </c>
      <c r="D5575" s="222" t="s">
        <v>801</v>
      </c>
      <c r="E5575" s="223">
        <v>0</v>
      </c>
    </row>
    <row r="5576" spans="1:5" x14ac:dyDescent="0.25">
      <c r="A5576" s="224">
        <v>3203110177</v>
      </c>
      <c r="B5576" s="224" t="s">
        <v>8204</v>
      </c>
      <c r="C5576" s="224" t="s">
        <v>1255</v>
      </c>
      <c r="D5576" s="224" t="s">
        <v>801</v>
      </c>
      <c r="E5576" s="225">
        <v>0</v>
      </c>
    </row>
    <row r="5577" spans="1:5" x14ac:dyDescent="0.25">
      <c r="A5577" s="222">
        <v>3203110178</v>
      </c>
      <c r="B5577" s="222" t="s">
        <v>7737</v>
      </c>
      <c r="C5577" s="222" t="s">
        <v>1255</v>
      </c>
      <c r="D5577" s="222" t="s">
        <v>801</v>
      </c>
      <c r="E5577" s="223">
        <v>0</v>
      </c>
    </row>
    <row r="5578" spans="1:5" x14ac:dyDescent="0.25">
      <c r="A5578" s="224">
        <v>3203110179</v>
      </c>
      <c r="B5578" s="224" t="s">
        <v>5249</v>
      </c>
      <c r="C5578" s="224" t="s">
        <v>1255</v>
      </c>
      <c r="D5578" s="224" t="s">
        <v>801</v>
      </c>
      <c r="E5578" s="225">
        <v>0</v>
      </c>
    </row>
    <row r="5579" spans="1:5" x14ac:dyDescent="0.25">
      <c r="A5579" s="222">
        <v>3203110180</v>
      </c>
      <c r="B5579" s="222" t="s">
        <v>8716</v>
      </c>
      <c r="C5579" s="222" t="s">
        <v>1255</v>
      </c>
      <c r="D5579" s="222" t="s">
        <v>801</v>
      </c>
      <c r="E5579" s="223">
        <v>0</v>
      </c>
    </row>
    <row r="5580" spans="1:5" x14ac:dyDescent="0.25">
      <c r="A5580" s="224">
        <v>3203110181</v>
      </c>
      <c r="B5580" s="224" t="s">
        <v>8205</v>
      </c>
      <c r="C5580" s="224" t="s">
        <v>1255</v>
      </c>
      <c r="D5580" s="224" t="s">
        <v>801</v>
      </c>
      <c r="E5580" s="225">
        <v>0</v>
      </c>
    </row>
    <row r="5581" spans="1:5" x14ac:dyDescent="0.25">
      <c r="A5581" s="222">
        <v>3203110182</v>
      </c>
      <c r="B5581" s="222" t="s">
        <v>7231</v>
      </c>
      <c r="C5581" s="222" t="s">
        <v>1255</v>
      </c>
      <c r="D5581" s="222" t="s">
        <v>801</v>
      </c>
      <c r="E5581" s="223">
        <v>0</v>
      </c>
    </row>
    <row r="5582" spans="1:5" x14ac:dyDescent="0.25">
      <c r="A5582" s="224">
        <v>3203110183</v>
      </c>
      <c r="B5582" s="224" t="s">
        <v>7370</v>
      </c>
      <c r="C5582" s="224" t="s">
        <v>1255</v>
      </c>
      <c r="D5582" s="224" t="s">
        <v>2327</v>
      </c>
      <c r="E5582" s="225">
        <v>0</v>
      </c>
    </row>
    <row r="5583" spans="1:5" x14ac:dyDescent="0.25">
      <c r="A5583" s="222">
        <v>3203110184</v>
      </c>
      <c r="B5583" s="222" t="s">
        <v>9780</v>
      </c>
      <c r="C5583" s="222" t="s">
        <v>1255</v>
      </c>
      <c r="D5583" s="222" t="s">
        <v>2327</v>
      </c>
      <c r="E5583" s="223">
        <v>0</v>
      </c>
    </row>
    <row r="5584" spans="1:5" x14ac:dyDescent="0.25">
      <c r="A5584" s="224">
        <v>3203110185</v>
      </c>
      <c r="B5584" s="224" t="s">
        <v>2885</v>
      </c>
      <c r="C5584" s="224" t="s">
        <v>1255</v>
      </c>
      <c r="D5584" s="224" t="s">
        <v>1226</v>
      </c>
      <c r="E5584" s="225">
        <v>0</v>
      </c>
    </row>
    <row r="5585" spans="1:5" x14ac:dyDescent="0.25">
      <c r="A5585" s="222">
        <v>3203110186</v>
      </c>
      <c r="B5585" s="222" t="s">
        <v>8717</v>
      </c>
      <c r="C5585" s="222" t="s">
        <v>1255</v>
      </c>
      <c r="D5585" s="222" t="s">
        <v>2333</v>
      </c>
      <c r="E5585" s="223">
        <v>0</v>
      </c>
    </row>
    <row r="5586" spans="1:5" x14ac:dyDescent="0.25">
      <c r="A5586" s="224">
        <v>3203110187</v>
      </c>
      <c r="B5586" s="224" t="s">
        <v>2886</v>
      </c>
      <c r="C5586" s="224" t="s">
        <v>1255</v>
      </c>
      <c r="D5586" s="224" t="s">
        <v>801</v>
      </c>
      <c r="E5586" s="225">
        <v>0</v>
      </c>
    </row>
    <row r="5587" spans="1:5" x14ac:dyDescent="0.25">
      <c r="A5587" s="222">
        <v>3203110188</v>
      </c>
      <c r="B5587" s="222" t="s">
        <v>8206</v>
      </c>
      <c r="C5587" s="222" t="s">
        <v>1255</v>
      </c>
      <c r="D5587" s="222" t="s">
        <v>801</v>
      </c>
      <c r="E5587" s="223">
        <v>0</v>
      </c>
    </row>
    <row r="5588" spans="1:5" x14ac:dyDescent="0.25">
      <c r="A5588" s="224">
        <v>3203110189</v>
      </c>
      <c r="B5588" s="224" t="s">
        <v>2887</v>
      </c>
      <c r="C5588" s="224" t="s">
        <v>1255</v>
      </c>
      <c r="D5588" s="224" t="s">
        <v>801</v>
      </c>
      <c r="E5588" s="225">
        <v>0</v>
      </c>
    </row>
    <row r="5589" spans="1:5" x14ac:dyDescent="0.25">
      <c r="A5589" s="222">
        <v>3203110190</v>
      </c>
      <c r="B5589" s="222" t="s">
        <v>2888</v>
      </c>
      <c r="C5589" s="222" t="s">
        <v>1255</v>
      </c>
      <c r="D5589" s="222" t="s">
        <v>801</v>
      </c>
      <c r="E5589" s="223">
        <v>0</v>
      </c>
    </row>
    <row r="5590" spans="1:5" x14ac:dyDescent="0.25">
      <c r="A5590" s="224">
        <v>3203110191</v>
      </c>
      <c r="B5590" s="224" t="s">
        <v>2889</v>
      </c>
      <c r="C5590" s="224" t="s">
        <v>1255</v>
      </c>
      <c r="D5590" s="224" t="s">
        <v>2327</v>
      </c>
      <c r="E5590" s="225">
        <v>0</v>
      </c>
    </row>
    <row r="5591" spans="1:5" x14ac:dyDescent="0.25">
      <c r="A5591" s="222">
        <v>3203110192</v>
      </c>
      <c r="B5591" s="222" t="s">
        <v>6544</v>
      </c>
      <c r="C5591" s="222" t="s">
        <v>1255</v>
      </c>
      <c r="D5591" s="222" t="s">
        <v>2327</v>
      </c>
      <c r="E5591" s="223">
        <v>0</v>
      </c>
    </row>
    <row r="5592" spans="1:5" x14ac:dyDescent="0.25">
      <c r="A5592" s="224">
        <v>3203110193</v>
      </c>
      <c r="B5592" s="224" t="s">
        <v>2890</v>
      </c>
      <c r="C5592" s="224" t="s">
        <v>1255</v>
      </c>
      <c r="D5592" s="224" t="s">
        <v>2327</v>
      </c>
      <c r="E5592" s="225">
        <v>0</v>
      </c>
    </row>
    <row r="5593" spans="1:5" x14ac:dyDescent="0.25">
      <c r="A5593" s="222">
        <v>3203110194</v>
      </c>
      <c r="B5593" s="222" t="s">
        <v>3874</v>
      </c>
      <c r="C5593" s="222" t="s">
        <v>1255</v>
      </c>
      <c r="D5593" s="222" t="s">
        <v>801</v>
      </c>
      <c r="E5593" s="223">
        <v>0</v>
      </c>
    </row>
    <row r="5594" spans="1:5" x14ac:dyDescent="0.25">
      <c r="A5594" s="224">
        <v>3203110195</v>
      </c>
      <c r="B5594" s="224" t="s">
        <v>2891</v>
      </c>
      <c r="C5594" s="224" t="s">
        <v>1255</v>
      </c>
      <c r="D5594" s="224" t="s">
        <v>801</v>
      </c>
      <c r="E5594" s="225">
        <v>0</v>
      </c>
    </row>
    <row r="5595" spans="1:5" x14ac:dyDescent="0.25">
      <c r="A5595" s="222">
        <v>3203110196</v>
      </c>
      <c r="B5595" s="222" t="s">
        <v>2892</v>
      </c>
      <c r="C5595" s="222" t="s">
        <v>1255</v>
      </c>
      <c r="D5595" s="222" t="s">
        <v>2327</v>
      </c>
      <c r="E5595" s="223">
        <v>0</v>
      </c>
    </row>
    <row r="5596" spans="1:5" x14ac:dyDescent="0.25">
      <c r="A5596" s="224">
        <v>3203110197</v>
      </c>
      <c r="B5596" s="224" t="s">
        <v>7738</v>
      </c>
      <c r="C5596" s="224" t="s">
        <v>1255</v>
      </c>
      <c r="D5596" s="224" t="s">
        <v>2327</v>
      </c>
      <c r="E5596" s="225">
        <v>0</v>
      </c>
    </row>
    <row r="5597" spans="1:5" x14ac:dyDescent="0.25">
      <c r="A5597" s="222">
        <v>3203110198</v>
      </c>
      <c r="B5597" s="222" t="s">
        <v>2894</v>
      </c>
      <c r="C5597" s="222" t="s">
        <v>1255</v>
      </c>
      <c r="D5597" s="222" t="s">
        <v>2327</v>
      </c>
      <c r="E5597" s="223">
        <v>0</v>
      </c>
    </row>
    <row r="5598" spans="1:5" x14ac:dyDescent="0.25">
      <c r="A5598" s="224">
        <v>3203110199</v>
      </c>
      <c r="B5598" s="224" t="s">
        <v>2895</v>
      </c>
      <c r="C5598" s="224" t="s">
        <v>1255</v>
      </c>
      <c r="D5598" s="224" t="s">
        <v>801</v>
      </c>
      <c r="E5598" s="225">
        <v>0</v>
      </c>
    </row>
    <row r="5599" spans="1:5" x14ac:dyDescent="0.25">
      <c r="A5599" s="222">
        <v>3203110200</v>
      </c>
      <c r="B5599" s="222" t="s">
        <v>10518</v>
      </c>
      <c r="C5599" s="222" t="s">
        <v>1255</v>
      </c>
      <c r="D5599" s="222" t="s">
        <v>801</v>
      </c>
      <c r="E5599" s="223">
        <v>0</v>
      </c>
    </row>
    <row r="5600" spans="1:5" x14ac:dyDescent="0.25">
      <c r="A5600" s="224">
        <v>3203110201</v>
      </c>
      <c r="B5600" s="224" t="s">
        <v>10519</v>
      </c>
      <c r="C5600" s="224" t="s">
        <v>1255</v>
      </c>
      <c r="D5600" s="224" t="s">
        <v>801</v>
      </c>
      <c r="E5600" s="225">
        <v>0</v>
      </c>
    </row>
    <row r="5601" spans="1:5" x14ac:dyDescent="0.25">
      <c r="A5601" s="222">
        <v>3203110202</v>
      </c>
      <c r="B5601" s="222" t="s">
        <v>7739</v>
      </c>
      <c r="C5601" s="222" t="s">
        <v>1255</v>
      </c>
      <c r="D5601" s="222" t="s">
        <v>801</v>
      </c>
      <c r="E5601" s="223">
        <v>0</v>
      </c>
    </row>
    <row r="5602" spans="1:5" x14ac:dyDescent="0.25">
      <c r="A5602" s="224">
        <v>3203110203</v>
      </c>
      <c r="B5602" s="224" t="s">
        <v>2896</v>
      </c>
      <c r="C5602" s="224" t="s">
        <v>1255</v>
      </c>
      <c r="D5602" s="224" t="s">
        <v>801</v>
      </c>
      <c r="E5602" s="225">
        <v>0</v>
      </c>
    </row>
    <row r="5603" spans="1:5" x14ac:dyDescent="0.25">
      <c r="A5603" s="222">
        <v>3203110204</v>
      </c>
      <c r="B5603" s="222" t="s">
        <v>10520</v>
      </c>
      <c r="C5603" s="222" t="s">
        <v>1255</v>
      </c>
      <c r="D5603" s="222" t="s">
        <v>801</v>
      </c>
      <c r="E5603" s="223">
        <v>0</v>
      </c>
    </row>
    <row r="5604" spans="1:5" x14ac:dyDescent="0.25">
      <c r="A5604" s="224">
        <v>3203110205</v>
      </c>
      <c r="B5604" s="224" t="s">
        <v>5829</v>
      </c>
      <c r="C5604" s="224" t="s">
        <v>1255</v>
      </c>
      <c r="D5604" s="224" t="s">
        <v>801</v>
      </c>
      <c r="E5604" s="225">
        <v>0</v>
      </c>
    </row>
    <row r="5605" spans="1:5" x14ac:dyDescent="0.25">
      <c r="A5605" s="222">
        <v>3203110206</v>
      </c>
      <c r="B5605" s="222" t="s">
        <v>2897</v>
      </c>
      <c r="C5605" s="222" t="s">
        <v>1255</v>
      </c>
      <c r="D5605" s="222" t="s">
        <v>801</v>
      </c>
      <c r="E5605" s="223">
        <v>0</v>
      </c>
    </row>
    <row r="5606" spans="1:5" x14ac:dyDescent="0.25">
      <c r="A5606" s="224">
        <v>3203110207</v>
      </c>
      <c r="B5606" s="224" t="s">
        <v>9431</v>
      </c>
      <c r="C5606" s="224" t="s">
        <v>1255</v>
      </c>
      <c r="D5606" s="224" t="s">
        <v>801</v>
      </c>
      <c r="E5606" s="225">
        <v>0</v>
      </c>
    </row>
    <row r="5607" spans="1:5" x14ac:dyDescent="0.25">
      <c r="A5607" s="222">
        <v>3203110208</v>
      </c>
      <c r="B5607" s="222" t="s">
        <v>2898</v>
      </c>
      <c r="C5607" s="222" t="s">
        <v>1255</v>
      </c>
      <c r="D5607" s="222" t="s">
        <v>801</v>
      </c>
      <c r="E5607" s="223">
        <v>0</v>
      </c>
    </row>
    <row r="5608" spans="1:5" x14ac:dyDescent="0.25">
      <c r="A5608" s="224">
        <v>3203110209</v>
      </c>
      <c r="B5608" s="224" t="s">
        <v>6545</v>
      </c>
      <c r="C5608" s="224" t="s">
        <v>1255</v>
      </c>
      <c r="D5608" s="224" t="s">
        <v>801</v>
      </c>
      <c r="E5608" s="225">
        <v>0</v>
      </c>
    </row>
    <row r="5609" spans="1:5" x14ac:dyDescent="0.25">
      <c r="A5609" s="222">
        <v>3203110210</v>
      </c>
      <c r="B5609" s="222" t="s">
        <v>2899</v>
      </c>
      <c r="C5609" s="222" t="s">
        <v>1255</v>
      </c>
      <c r="D5609" s="222" t="s">
        <v>801</v>
      </c>
      <c r="E5609" s="223">
        <v>0</v>
      </c>
    </row>
    <row r="5610" spans="1:5" x14ac:dyDescent="0.25">
      <c r="A5610" s="224">
        <v>3203110211</v>
      </c>
      <c r="B5610" s="224" t="s">
        <v>6546</v>
      </c>
      <c r="C5610" s="224" t="s">
        <v>1255</v>
      </c>
      <c r="D5610" s="224" t="s">
        <v>801</v>
      </c>
      <c r="E5610" s="225">
        <v>0</v>
      </c>
    </row>
    <row r="5611" spans="1:5" x14ac:dyDescent="0.25">
      <c r="A5611" s="222">
        <v>3203110212</v>
      </c>
      <c r="B5611" s="222" t="s">
        <v>2901</v>
      </c>
      <c r="C5611" s="222" t="s">
        <v>1255</v>
      </c>
      <c r="D5611" s="222" t="s">
        <v>801</v>
      </c>
      <c r="E5611" s="223">
        <v>0</v>
      </c>
    </row>
    <row r="5612" spans="1:5" x14ac:dyDescent="0.25">
      <c r="A5612" s="224">
        <v>3203110213</v>
      </c>
      <c r="B5612" s="224" t="s">
        <v>2902</v>
      </c>
      <c r="C5612" s="224" t="s">
        <v>1255</v>
      </c>
      <c r="D5612" s="224" t="s">
        <v>801</v>
      </c>
      <c r="E5612" s="225">
        <v>0</v>
      </c>
    </row>
    <row r="5613" spans="1:5" x14ac:dyDescent="0.25">
      <c r="A5613" s="222">
        <v>3203110214</v>
      </c>
      <c r="B5613" s="222" t="s">
        <v>2903</v>
      </c>
      <c r="C5613" s="222" t="s">
        <v>1255</v>
      </c>
      <c r="D5613" s="222" t="s">
        <v>801</v>
      </c>
      <c r="E5613" s="223">
        <v>0</v>
      </c>
    </row>
    <row r="5614" spans="1:5" x14ac:dyDescent="0.25">
      <c r="A5614" s="224">
        <v>3203110215</v>
      </c>
      <c r="B5614" s="224" t="s">
        <v>2904</v>
      </c>
      <c r="C5614" s="224" t="s">
        <v>1255</v>
      </c>
      <c r="D5614" s="224" t="s">
        <v>801</v>
      </c>
      <c r="E5614" s="225">
        <v>0</v>
      </c>
    </row>
    <row r="5615" spans="1:5" x14ac:dyDescent="0.25">
      <c r="A5615" s="222">
        <v>3203110216</v>
      </c>
      <c r="B5615" s="222" t="s">
        <v>2905</v>
      </c>
      <c r="C5615" s="222" t="s">
        <v>1255</v>
      </c>
      <c r="D5615" s="222" t="s">
        <v>801</v>
      </c>
      <c r="E5615" s="223">
        <v>0</v>
      </c>
    </row>
    <row r="5616" spans="1:5" x14ac:dyDescent="0.25">
      <c r="A5616" s="224">
        <v>3203110217</v>
      </c>
      <c r="B5616" s="224" t="s">
        <v>2906</v>
      </c>
      <c r="C5616" s="224" t="s">
        <v>1255</v>
      </c>
      <c r="D5616" s="224" t="s">
        <v>801</v>
      </c>
      <c r="E5616" s="225">
        <v>0</v>
      </c>
    </row>
    <row r="5617" spans="1:5" x14ac:dyDescent="0.25">
      <c r="A5617" s="222">
        <v>3203110218</v>
      </c>
      <c r="B5617" s="222" t="s">
        <v>2907</v>
      </c>
      <c r="C5617" s="222" t="s">
        <v>1255</v>
      </c>
      <c r="D5617" s="222" t="s">
        <v>2327</v>
      </c>
      <c r="E5617" s="223">
        <v>0</v>
      </c>
    </row>
    <row r="5618" spans="1:5" x14ac:dyDescent="0.25">
      <c r="A5618" s="224">
        <v>3203110219</v>
      </c>
      <c r="B5618" s="224" t="s">
        <v>2908</v>
      </c>
      <c r="C5618" s="224" t="s">
        <v>1255</v>
      </c>
      <c r="D5618" s="224" t="s">
        <v>800</v>
      </c>
      <c r="E5618" s="225">
        <v>0</v>
      </c>
    </row>
    <row r="5619" spans="1:5" x14ac:dyDescent="0.25">
      <c r="A5619" s="222">
        <v>3203110220</v>
      </c>
      <c r="B5619" s="222" t="s">
        <v>5830</v>
      </c>
      <c r="C5619" s="222" t="s">
        <v>1255</v>
      </c>
      <c r="D5619" s="222" t="s">
        <v>801</v>
      </c>
      <c r="E5619" s="223">
        <v>0</v>
      </c>
    </row>
    <row r="5620" spans="1:5" x14ac:dyDescent="0.25">
      <c r="A5620" s="224">
        <v>3203110221</v>
      </c>
      <c r="B5620" s="224" t="s">
        <v>5831</v>
      </c>
      <c r="C5620" s="224" t="s">
        <v>1255</v>
      </c>
      <c r="D5620" s="224" t="s">
        <v>801</v>
      </c>
      <c r="E5620" s="225">
        <v>0</v>
      </c>
    </row>
    <row r="5621" spans="1:5" x14ac:dyDescent="0.25">
      <c r="A5621" s="222">
        <v>3203110222</v>
      </c>
      <c r="B5621" s="222" t="s">
        <v>5832</v>
      </c>
      <c r="C5621" s="222" t="s">
        <v>1255</v>
      </c>
      <c r="D5621" s="222" t="s">
        <v>801</v>
      </c>
      <c r="E5621" s="223">
        <v>0</v>
      </c>
    </row>
    <row r="5622" spans="1:5" x14ac:dyDescent="0.25">
      <c r="A5622" s="224">
        <v>3203110223</v>
      </c>
      <c r="B5622" s="224" t="s">
        <v>2909</v>
      </c>
      <c r="C5622" s="224" t="s">
        <v>1255</v>
      </c>
      <c r="D5622" s="224" t="s">
        <v>801</v>
      </c>
      <c r="E5622" s="225">
        <v>0</v>
      </c>
    </row>
    <row r="5623" spans="1:5" x14ac:dyDescent="0.25">
      <c r="A5623" s="222">
        <v>3203110224</v>
      </c>
      <c r="B5623" s="222" t="s">
        <v>2910</v>
      </c>
      <c r="C5623" s="222" t="s">
        <v>1255</v>
      </c>
      <c r="D5623" s="222" t="s">
        <v>801</v>
      </c>
      <c r="E5623" s="223">
        <v>0</v>
      </c>
    </row>
    <row r="5624" spans="1:5" x14ac:dyDescent="0.25">
      <c r="A5624" s="224">
        <v>3203110225</v>
      </c>
      <c r="B5624" s="224" t="s">
        <v>5833</v>
      </c>
      <c r="C5624" s="224" t="s">
        <v>1255</v>
      </c>
      <c r="D5624" s="224" t="s">
        <v>2327</v>
      </c>
      <c r="E5624" s="225">
        <v>0</v>
      </c>
    </row>
    <row r="5625" spans="1:5" x14ac:dyDescent="0.25">
      <c r="A5625" s="222">
        <v>3203110226</v>
      </c>
      <c r="B5625" s="222" t="s">
        <v>10521</v>
      </c>
      <c r="C5625" s="222" t="s">
        <v>1255</v>
      </c>
      <c r="D5625" s="222" t="s">
        <v>801</v>
      </c>
      <c r="E5625" s="223">
        <v>0</v>
      </c>
    </row>
    <row r="5626" spans="1:5" x14ac:dyDescent="0.25">
      <c r="A5626" s="224">
        <v>3203110227</v>
      </c>
      <c r="B5626" s="224" t="s">
        <v>2911</v>
      </c>
      <c r="C5626" s="224" t="s">
        <v>1255</v>
      </c>
      <c r="D5626" s="224" t="s">
        <v>801</v>
      </c>
      <c r="E5626" s="225">
        <v>0</v>
      </c>
    </row>
    <row r="5627" spans="1:5" x14ac:dyDescent="0.25">
      <c r="A5627" s="222">
        <v>3203110228</v>
      </c>
      <c r="B5627" s="222" t="s">
        <v>2912</v>
      </c>
      <c r="C5627" s="222" t="s">
        <v>1255</v>
      </c>
      <c r="D5627" s="222" t="s">
        <v>801</v>
      </c>
      <c r="E5627" s="223">
        <v>0</v>
      </c>
    </row>
    <row r="5628" spans="1:5" x14ac:dyDescent="0.25">
      <c r="A5628" s="224">
        <v>3203110229</v>
      </c>
      <c r="B5628" s="224" t="s">
        <v>6547</v>
      </c>
      <c r="C5628" s="224" t="s">
        <v>1255</v>
      </c>
      <c r="D5628" s="224" t="s">
        <v>801</v>
      </c>
      <c r="E5628" s="225">
        <v>0</v>
      </c>
    </row>
    <row r="5629" spans="1:5" x14ac:dyDescent="0.25">
      <c r="A5629" s="222">
        <v>3203110230</v>
      </c>
      <c r="B5629" s="222" t="s">
        <v>2913</v>
      </c>
      <c r="C5629" s="222" t="s">
        <v>1255</v>
      </c>
      <c r="D5629" s="222" t="s">
        <v>801</v>
      </c>
      <c r="E5629" s="223">
        <v>0</v>
      </c>
    </row>
    <row r="5630" spans="1:5" x14ac:dyDescent="0.25">
      <c r="A5630" s="224">
        <v>3203110231</v>
      </c>
      <c r="B5630" s="224" t="s">
        <v>5834</v>
      </c>
      <c r="C5630" s="224" t="s">
        <v>1255</v>
      </c>
      <c r="D5630" s="224" t="s">
        <v>801</v>
      </c>
      <c r="E5630" s="225">
        <v>0</v>
      </c>
    </row>
    <row r="5631" spans="1:5" x14ac:dyDescent="0.25">
      <c r="A5631" s="222">
        <v>3203110232</v>
      </c>
      <c r="B5631" s="222" t="s">
        <v>7740</v>
      </c>
      <c r="C5631" s="222" t="s">
        <v>1255</v>
      </c>
      <c r="D5631" s="222" t="s">
        <v>801</v>
      </c>
      <c r="E5631" s="223">
        <v>0</v>
      </c>
    </row>
    <row r="5632" spans="1:5" x14ac:dyDescent="0.25">
      <c r="A5632" s="224">
        <v>3203110233</v>
      </c>
      <c r="B5632" s="224" t="s">
        <v>7741</v>
      </c>
      <c r="C5632" s="224" t="s">
        <v>1255</v>
      </c>
      <c r="D5632" s="224" t="s">
        <v>801</v>
      </c>
      <c r="E5632" s="225">
        <v>0</v>
      </c>
    </row>
    <row r="5633" spans="1:5" x14ac:dyDescent="0.25">
      <c r="A5633" s="222">
        <v>3203110234</v>
      </c>
      <c r="B5633" s="222" t="s">
        <v>9432</v>
      </c>
      <c r="C5633" s="222" t="s">
        <v>1255</v>
      </c>
      <c r="D5633" s="222" t="s">
        <v>2599</v>
      </c>
      <c r="E5633" s="223">
        <v>0</v>
      </c>
    </row>
    <row r="5634" spans="1:5" x14ac:dyDescent="0.25">
      <c r="A5634" s="224">
        <v>3203110235</v>
      </c>
      <c r="B5634" s="224" t="s">
        <v>2914</v>
      </c>
      <c r="C5634" s="224" t="s">
        <v>1255</v>
      </c>
      <c r="D5634" s="224" t="s">
        <v>2599</v>
      </c>
      <c r="E5634" s="225">
        <v>0</v>
      </c>
    </row>
    <row r="5635" spans="1:5" x14ac:dyDescent="0.25">
      <c r="A5635" s="222">
        <v>3203110236</v>
      </c>
      <c r="B5635" s="222" t="s">
        <v>8207</v>
      </c>
      <c r="C5635" s="222" t="s">
        <v>1255</v>
      </c>
      <c r="D5635" s="222" t="s">
        <v>801</v>
      </c>
      <c r="E5635" s="223">
        <v>0</v>
      </c>
    </row>
    <row r="5636" spans="1:5" x14ac:dyDescent="0.25">
      <c r="A5636" s="224">
        <v>3203110237</v>
      </c>
      <c r="B5636" s="224" t="s">
        <v>2915</v>
      </c>
      <c r="C5636" s="224" t="s">
        <v>1255</v>
      </c>
      <c r="D5636" s="224" t="s">
        <v>800</v>
      </c>
      <c r="E5636" s="225">
        <v>0</v>
      </c>
    </row>
    <row r="5637" spans="1:5" x14ac:dyDescent="0.25">
      <c r="A5637" s="222">
        <v>3203110238</v>
      </c>
      <c r="B5637" s="222" t="s">
        <v>7742</v>
      </c>
      <c r="C5637" s="222" t="s">
        <v>1255</v>
      </c>
      <c r="D5637" s="222" t="s">
        <v>800</v>
      </c>
      <c r="E5637" s="223">
        <v>0</v>
      </c>
    </row>
    <row r="5638" spans="1:5" x14ac:dyDescent="0.25">
      <c r="A5638" s="224">
        <v>3203110239</v>
      </c>
      <c r="B5638" s="224" t="s">
        <v>6548</v>
      </c>
      <c r="C5638" s="224" t="s">
        <v>1255</v>
      </c>
      <c r="D5638" s="224" t="s">
        <v>2327</v>
      </c>
      <c r="E5638" s="225">
        <v>0</v>
      </c>
    </row>
    <row r="5639" spans="1:5" x14ac:dyDescent="0.25">
      <c r="A5639" s="222">
        <v>3203110240</v>
      </c>
      <c r="B5639" s="222" t="s">
        <v>5483</v>
      </c>
      <c r="C5639" s="222" t="s">
        <v>1255</v>
      </c>
      <c r="D5639" s="222" t="s">
        <v>2327</v>
      </c>
      <c r="E5639" s="223">
        <v>0</v>
      </c>
    </row>
    <row r="5640" spans="1:5" x14ac:dyDescent="0.25">
      <c r="A5640" s="224">
        <v>3203110241</v>
      </c>
      <c r="B5640" s="224" t="s">
        <v>2916</v>
      </c>
      <c r="C5640" s="224" t="s">
        <v>1255</v>
      </c>
      <c r="D5640" s="224" t="s">
        <v>801</v>
      </c>
      <c r="E5640" s="225">
        <v>0</v>
      </c>
    </row>
    <row r="5641" spans="1:5" x14ac:dyDescent="0.25">
      <c r="A5641" s="222">
        <v>3203110242</v>
      </c>
      <c r="B5641" s="222" t="s">
        <v>6549</v>
      </c>
      <c r="C5641" s="222" t="s">
        <v>1255</v>
      </c>
      <c r="D5641" s="222" t="s">
        <v>801</v>
      </c>
      <c r="E5641" s="223">
        <v>0</v>
      </c>
    </row>
    <row r="5642" spans="1:5" x14ac:dyDescent="0.25">
      <c r="A5642" s="224">
        <v>3203110243</v>
      </c>
      <c r="B5642" s="224" t="s">
        <v>5835</v>
      </c>
      <c r="C5642" s="224" t="s">
        <v>1255</v>
      </c>
      <c r="D5642" s="224" t="s">
        <v>801</v>
      </c>
      <c r="E5642" s="225">
        <v>0</v>
      </c>
    </row>
    <row r="5643" spans="1:5" x14ac:dyDescent="0.25">
      <c r="A5643" s="222">
        <v>3203110244</v>
      </c>
      <c r="B5643" s="222" t="s">
        <v>10522</v>
      </c>
      <c r="C5643" s="222" t="s">
        <v>1255</v>
      </c>
      <c r="D5643" s="222" t="s">
        <v>801</v>
      </c>
      <c r="E5643" s="223">
        <v>0</v>
      </c>
    </row>
    <row r="5644" spans="1:5" x14ac:dyDescent="0.25">
      <c r="A5644" s="224">
        <v>3203110245</v>
      </c>
      <c r="B5644" s="224" t="s">
        <v>7743</v>
      </c>
      <c r="C5644" s="224" t="s">
        <v>1255</v>
      </c>
      <c r="D5644" s="224" t="s">
        <v>801</v>
      </c>
      <c r="E5644" s="225">
        <v>0</v>
      </c>
    </row>
    <row r="5645" spans="1:5" x14ac:dyDescent="0.25">
      <c r="A5645" s="222">
        <v>3203110246</v>
      </c>
      <c r="B5645" s="222" t="s">
        <v>8208</v>
      </c>
      <c r="C5645" s="222" t="s">
        <v>1255</v>
      </c>
      <c r="D5645" s="222" t="s">
        <v>801</v>
      </c>
      <c r="E5645" s="223">
        <v>0</v>
      </c>
    </row>
    <row r="5646" spans="1:5" x14ac:dyDescent="0.25">
      <c r="A5646" s="224">
        <v>3203110247</v>
      </c>
      <c r="B5646" s="224" t="s">
        <v>10523</v>
      </c>
      <c r="C5646" s="224" t="s">
        <v>1255</v>
      </c>
      <c r="D5646" s="224" t="s">
        <v>801</v>
      </c>
      <c r="E5646" s="225">
        <v>0</v>
      </c>
    </row>
    <row r="5647" spans="1:5" x14ac:dyDescent="0.25">
      <c r="A5647" s="222">
        <v>3203110248</v>
      </c>
      <c r="B5647" s="222" t="s">
        <v>2917</v>
      </c>
      <c r="C5647" s="222" t="s">
        <v>1255</v>
      </c>
      <c r="D5647" s="222" t="s">
        <v>800</v>
      </c>
      <c r="E5647" s="223">
        <v>0</v>
      </c>
    </row>
    <row r="5648" spans="1:5" x14ac:dyDescent="0.25">
      <c r="A5648" s="224">
        <v>3203110249</v>
      </c>
      <c r="B5648" s="224" t="s">
        <v>6550</v>
      </c>
      <c r="C5648" s="224" t="s">
        <v>1255</v>
      </c>
      <c r="D5648" s="224" t="s">
        <v>2327</v>
      </c>
      <c r="E5648" s="225">
        <v>0</v>
      </c>
    </row>
    <row r="5649" spans="1:5" x14ac:dyDescent="0.25">
      <c r="A5649" s="222">
        <v>3203110250</v>
      </c>
      <c r="B5649" s="222" t="s">
        <v>6551</v>
      </c>
      <c r="C5649" s="222" t="s">
        <v>1255</v>
      </c>
      <c r="D5649" s="222" t="s">
        <v>2327</v>
      </c>
      <c r="E5649" s="223">
        <v>0</v>
      </c>
    </row>
    <row r="5650" spans="1:5" x14ac:dyDescent="0.25">
      <c r="A5650" s="224">
        <v>3203110251</v>
      </c>
      <c r="B5650" s="224" t="s">
        <v>2918</v>
      </c>
      <c r="C5650" s="224" t="s">
        <v>1255</v>
      </c>
      <c r="D5650" s="224" t="s">
        <v>2327</v>
      </c>
      <c r="E5650" s="225">
        <v>0</v>
      </c>
    </row>
    <row r="5651" spans="1:5" x14ac:dyDescent="0.25">
      <c r="A5651" s="222">
        <v>3203110252</v>
      </c>
      <c r="B5651" s="222" t="s">
        <v>2919</v>
      </c>
      <c r="C5651" s="222" t="s">
        <v>1255</v>
      </c>
      <c r="D5651" s="222" t="s">
        <v>2327</v>
      </c>
      <c r="E5651" s="223">
        <v>0</v>
      </c>
    </row>
    <row r="5652" spans="1:5" x14ac:dyDescent="0.25">
      <c r="A5652" s="224">
        <v>3203110253</v>
      </c>
      <c r="B5652" s="224" t="s">
        <v>2920</v>
      </c>
      <c r="C5652" s="224" t="s">
        <v>1255</v>
      </c>
      <c r="D5652" s="224" t="s">
        <v>2414</v>
      </c>
      <c r="E5652" s="225">
        <v>0</v>
      </c>
    </row>
    <row r="5653" spans="1:5" x14ac:dyDescent="0.25">
      <c r="A5653" s="222">
        <v>3203110254</v>
      </c>
      <c r="B5653" s="222" t="s">
        <v>12747</v>
      </c>
      <c r="C5653" s="222" t="s">
        <v>1255</v>
      </c>
      <c r="D5653" s="222" t="s">
        <v>2327</v>
      </c>
      <c r="E5653" s="223">
        <v>0</v>
      </c>
    </row>
    <row r="5654" spans="1:5" x14ac:dyDescent="0.25">
      <c r="A5654" s="224">
        <v>3203110255</v>
      </c>
      <c r="B5654" s="224" t="s">
        <v>6552</v>
      </c>
      <c r="C5654" s="224" t="s">
        <v>1255</v>
      </c>
      <c r="D5654" s="224" t="s">
        <v>801</v>
      </c>
      <c r="E5654" s="225">
        <v>0</v>
      </c>
    </row>
    <row r="5655" spans="1:5" x14ac:dyDescent="0.25">
      <c r="A5655" s="222">
        <v>3203110256</v>
      </c>
      <c r="B5655" s="222" t="s">
        <v>7745</v>
      </c>
      <c r="C5655" s="222" t="s">
        <v>1255</v>
      </c>
      <c r="D5655" s="222" t="s">
        <v>1226</v>
      </c>
      <c r="E5655" s="223">
        <v>0</v>
      </c>
    </row>
    <row r="5656" spans="1:5" x14ac:dyDescent="0.25">
      <c r="A5656" s="224">
        <v>3203110257</v>
      </c>
      <c r="B5656" s="224" t="s">
        <v>2921</v>
      </c>
      <c r="C5656" s="224" t="s">
        <v>1255</v>
      </c>
      <c r="D5656" s="224" t="s">
        <v>2327</v>
      </c>
      <c r="E5656" s="225">
        <v>0</v>
      </c>
    </row>
    <row r="5657" spans="1:5" x14ac:dyDescent="0.25">
      <c r="A5657" s="222">
        <v>3203110258</v>
      </c>
      <c r="B5657" s="222" t="s">
        <v>2922</v>
      </c>
      <c r="C5657" s="222" t="s">
        <v>1255</v>
      </c>
      <c r="D5657" s="222" t="s">
        <v>2327</v>
      </c>
      <c r="E5657" s="223">
        <v>0</v>
      </c>
    </row>
    <row r="5658" spans="1:5" x14ac:dyDescent="0.25">
      <c r="A5658" s="224">
        <v>3203110259</v>
      </c>
      <c r="B5658" s="224" t="s">
        <v>2923</v>
      </c>
      <c r="C5658" s="224" t="s">
        <v>1255</v>
      </c>
      <c r="D5658" s="224" t="s">
        <v>801</v>
      </c>
      <c r="E5658" s="225">
        <v>0</v>
      </c>
    </row>
    <row r="5659" spans="1:5" x14ac:dyDescent="0.25">
      <c r="A5659" s="222">
        <v>3203110260</v>
      </c>
      <c r="B5659" s="222" t="s">
        <v>8718</v>
      </c>
      <c r="C5659" s="222" t="s">
        <v>1255</v>
      </c>
      <c r="D5659" s="222" t="s">
        <v>801</v>
      </c>
      <c r="E5659" s="223">
        <v>0</v>
      </c>
    </row>
    <row r="5660" spans="1:5" x14ac:dyDescent="0.25">
      <c r="A5660" s="224">
        <v>3203110261</v>
      </c>
      <c r="B5660" s="224" t="s">
        <v>9369</v>
      </c>
      <c r="C5660" s="224" t="s">
        <v>1255</v>
      </c>
      <c r="D5660" s="224" t="s">
        <v>801</v>
      </c>
      <c r="E5660" s="225">
        <v>0</v>
      </c>
    </row>
    <row r="5661" spans="1:5" x14ac:dyDescent="0.25">
      <c r="A5661" s="222">
        <v>3203110262</v>
      </c>
      <c r="B5661" s="222" t="s">
        <v>13285</v>
      </c>
      <c r="C5661" s="222" t="s">
        <v>1255</v>
      </c>
      <c r="D5661" s="222" t="s">
        <v>2327</v>
      </c>
      <c r="E5661" s="223">
        <v>0</v>
      </c>
    </row>
    <row r="5662" spans="1:5" x14ac:dyDescent="0.25">
      <c r="A5662" s="224">
        <v>3203110263</v>
      </c>
      <c r="B5662" s="224" t="s">
        <v>10524</v>
      </c>
      <c r="C5662" s="224" t="s">
        <v>1255</v>
      </c>
      <c r="D5662" s="224" t="s">
        <v>2327</v>
      </c>
      <c r="E5662" s="225">
        <v>0</v>
      </c>
    </row>
    <row r="5663" spans="1:5" x14ac:dyDescent="0.25">
      <c r="A5663" s="222">
        <v>3203110264</v>
      </c>
      <c r="B5663" s="222" t="s">
        <v>2924</v>
      </c>
      <c r="C5663" s="222" t="s">
        <v>1255</v>
      </c>
      <c r="D5663" s="222" t="s">
        <v>2327</v>
      </c>
      <c r="E5663" s="223">
        <v>0</v>
      </c>
    </row>
    <row r="5664" spans="1:5" x14ac:dyDescent="0.25">
      <c r="A5664" s="224">
        <v>3203110265</v>
      </c>
      <c r="B5664" s="224" t="s">
        <v>2925</v>
      </c>
      <c r="C5664" s="224" t="s">
        <v>1255</v>
      </c>
      <c r="D5664" s="224" t="s">
        <v>801</v>
      </c>
      <c r="E5664" s="225">
        <v>0</v>
      </c>
    </row>
    <row r="5665" spans="1:5" x14ac:dyDescent="0.25">
      <c r="A5665" s="222">
        <v>3203110266</v>
      </c>
      <c r="B5665" s="222" t="s">
        <v>2926</v>
      </c>
      <c r="C5665" s="222" t="s">
        <v>1255</v>
      </c>
      <c r="D5665" s="222" t="s">
        <v>801</v>
      </c>
      <c r="E5665" s="223">
        <v>0</v>
      </c>
    </row>
    <row r="5666" spans="1:5" x14ac:dyDescent="0.25">
      <c r="A5666" s="224">
        <v>3203110267</v>
      </c>
      <c r="B5666" s="224" t="s">
        <v>2927</v>
      </c>
      <c r="C5666" s="224" t="s">
        <v>1255</v>
      </c>
      <c r="D5666" s="224" t="s">
        <v>801</v>
      </c>
      <c r="E5666" s="225">
        <v>0</v>
      </c>
    </row>
    <row r="5667" spans="1:5" x14ac:dyDescent="0.25">
      <c r="A5667" s="222">
        <v>3203110268</v>
      </c>
      <c r="B5667" s="222" t="s">
        <v>2928</v>
      </c>
      <c r="C5667" s="222" t="s">
        <v>1255</v>
      </c>
      <c r="D5667" s="222" t="s">
        <v>2599</v>
      </c>
      <c r="E5667" s="223">
        <v>0</v>
      </c>
    </row>
    <row r="5668" spans="1:5" x14ac:dyDescent="0.25">
      <c r="A5668" s="224">
        <v>3203110269</v>
      </c>
      <c r="B5668" s="224" t="s">
        <v>8719</v>
      </c>
      <c r="C5668" s="224" t="s">
        <v>1255</v>
      </c>
      <c r="D5668" s="224" t="s">
        <v>801</v>
      </c>
      <c r="E5668" s="225">
        <v>0</v>
      </c>
    </row>
    <row r="5669" spans="1:5" x14ac:dyDescent="0.25">
      <c r="A5669" s="222">
        <v>3203110270</v>
      </c>
      <c r="B5669" s="222" t="s">
        <v>12748</v>
      </c>
      <c r="C5669" s="222" t="s">
        <v>1255</v>
      </c>
      <c r="D5669" s="222" t="s">
        <v>801</v>
      </c>
      <c r="E5669" s="223">
        <v>0</v>
      </c>
    </row>
    <row r="5670" spans="1:5" x14ac:dyDescent="0.25">
      <c r="A5670" s="224">
        <v>3203110271</v>
      </c>
      <c r="B5670" s="224" t="s">
        <v>5836</v>
      </c>
      <c r="C5670" s="224" t="s">
        <v>1255</v>
      </c>
      <c r="D5670" s="224" t="s">
        <v>801</v>
      </c>
      <c r="E5670" s="225">
        <v>0</v>
      </c>
    </row>
    <row r="5671" spans="1:5" x14ac:dyDescent="0.25">
      <c r="A5671" s="222">
        <v>3203110272</v>
      </c>
      <c r="B5671" s="222" t="s">
        <v>7167</v>
      </c>
      <c r="C5671" s="222" t="s">
        <v>1255</v>
      </c>
      <c r="D5671" s="222" t="s">
        <v>800</v>
      </c>
      <c r="E5671" s="223">
        <v>0</v>
      </c>
    </row>
    <row r="5672" spans="1:5" x14ac:dyDescent="0.25">
      <c r="A5672" s="224">
        <v>3203110273</v>
      </c>
      <c r="B5672" s="224" t="s">
        <v>2929</v>
      </c>
      <c r="C5672" s="224" t="s">
        <v>1255</v>
      </c>
      <c r="D5672" s="224" t="s">
        <v>801</v>
      </c>
      <c r="E5672" s="225">
        <v>0</v>
      </c>
    </row>
    <row r="5673" spans="1:5" x14ac:dyDescent="0.25">
      <c r="A5673" s="222">
        <v>3203110274</v>
      </c>
      <c r="B5673" s="222" t="s">
        <v>2930</v>
      </c>
      <c r="C5673" s="222" t="s">
        <v>1255</v>
      </c>
      <c r="D5673" s="222" t="s">
        <v>801</v>
      </c>
      <c r="E5673" s="223">
        <v>0</v>
      </c>
    </row>
    <row r="5674" spans="1:5" x14ac:dyDescent="0.25">
      <c r="A5674" s="224">
        <v>3203110275</v>
      </c>
      <c r="B5674" s="224" t="s">
        <v>2931</v>
      </c>
      <c r="C5674" s="224" t="s">
        <v>1255</v>
      </c>
      <c r="D5674" s="224" t="s">
        <v>2327</v>
      </c>
      <c r="E5674" s="225">
        <v>0</v>
      </c>
    </row>
    <row r="5675" spans="1:5" x14ac:dyDescent="0.25">
      <c r="A5675" s="222">
        <v>3203110276</v>
      </c>
      <c r="B5675" s="222" t="s">
        <v>5837</v>
      </c>
      <c r="C5675" s="222" t="s">
        <v>1255</v>
      </c>
      <c r="D5675" s="222" t="s">
        <v>801</v>
      </c>
      <c r="E5675" s="223">
        <v>0</v>
      </c>
    </row>
    <row r="5676" spans="1:5" x14ac:dyDescent="0.25">
      <c r="A5676" s="224">
        <v>3203110277</v>
      </c>
      <c r="B5676" s="224" t="s">
        <v>8720</v>
      </c>
      <c r="C5676" s="224" t="s">
        <v>1255</v>
      </c>
      <c r="D5676" s="224" t="s">
        <v>801</v>
      </c>
      <c r="E5676" s="225">
        <v>0</v>
      </c>
    </row>
    <row r="5677" spans="1:5" x14ac:dyDescent="0.25">
      <c r="A5677" s="222">
        <v>3203110278</v>
      </c>
      <c r="B5677" s="222" t="s">
        <v>5838</v>
      </c>
      <c r="C5677" s="222" t="s">
        <v>1255</v>
      </c>
      <c r="D5677" s="222" t="s">
        <v>801</v>
      </c>
      <c r="E5677" s="223">
        <v>0</v>
      </c>
    </row>
    <row r="5678" spans="1:5" x14ac:dyDescent="0.25">
      <c r="A5678" s="224">
        <v>3203110279</v>
      </c>
      <c r="B5678" s="224" t="s">
        <v>5839</v>
      </c>
      <c r="C5678" s="224" t="s">
        <v>1255</v>
      </c>
      <c r="D5678" s="224" t="s">
        <v>2354</v>
      </c>
      <c r="E5678" s="225">
        <v>0</v>
      </c>
    </row>
    <row r="5679" spans="1:5" x14ac:dyDescent="0.25">
      <c r="A5679" s="222">
        <v>3203110280</v>
      </c>
      <c r="B5679" s="222" t="s">
        <v>6553</v>
      </c>
      <c r="C5679" s="222" t="s">
        <v>1255</v>
      </c>
      <c r="D5679" s="222" t="s">
        <v>801</v>
      </c>
      <c r="E5679" s="223">
        <v>0</v>
      </c>
    </row>
    <row r="5680" spans="1:5" x14ac:dyDescent="0.25">
      <c r="A5680" s="224">
        <v>3203110281</v>
      </c>
      <c r="B5680" s="224" t="s">
        <v>2932</v>
      </c>
      <c r="C5680" s="224" t="s">
        <v>1255</v>
      </c>
      <c r="D5680" s="224" t="s">
        <v>801</v>
      </c>
      <c r="E5680" s="225">
        <v>0</v>
      </c>
    </row>
    <row r="5681" spans="1:5" x14ac:dyDescent="0.25">
      <c r="A5681" s="222">
        <v>3203110282</v>
      </c>
      <c r="B5681" s="222" t="s">
        <v>6554</v>
      </c>
      <c r="C5681" s="222" t="s">
        <v>1255</v>
      </c>
      <c r="D5681" s="222" t="s">
        <v>801</v>
      </c>
      <c r="E5681" s="223">
        <v>0</v>
      </c>
    </row>
    <row r="5682" spans="1:5" x14ac:dyDescent="0.25">
      <c r="A5682" s="224">
        <v>3203110283</v>
      </c>
      <c r="B5682" s="224" t="s">
        <v>2933</v>
      </c>
      <c r="C5682" s="224" t="s">
        <v>1255</v>
      </c>
      <c r="D5682" s="224" t="s">
        <v>800</v>
      </c>
      <c r="E5682" s="225">
        <v>0</v>
      </c>
    </row>
    <row r="5683" spans="1:5" x14ac:dyDescent="0.25">
      <c r="A5683" s="222">
        <v>3203110284</v>
      </c>
      <c r="B5683" s="222" t="s">
        <v>10383</v>
      </c>
      <c r="C5683" s="222" t="s">
        <v>1255</v>
      </c>
      <c r="D5683" s="222" t="s">
        <v>2327</v>
      </c>
      <c r="E5683" s="223">
        <v>0</v>
      </c>
    </row>
    <row r="5684" spans="1:5" x14ac:dyDescent="0.25">
      <c r="A5684" s="224">
        <v>3203110285</v>
      </c>
      <c r="B5684" s="224" t="s">
        <v>8209</v>
      </c>
      <c r="C5684" s="224" t="s">
        <v>1255</v>
      </c>
      <c r="D5684" s="224" t="s">
        <v>2327</v>
      </c>
      <c r="E5684" s="225">
        <v>0</v>
      </c>
    </row>
    <row r="5685" spans="1:5" x14ac:dyDescent="0.25">
      <c r="A5685" s="222">
        <v>3203110286</v>
      </c>
      <c r="B5685" s="222" t="s">
        <v>2934</v>
      </c>
      <c r="C5685" s="222" t="s">
        <v>1255</v>
      </c>
      <c r="D5685" s="222" t="s">
        <v>801</v>
      </c>
      <c r="E5685" s="223">
        <v>0</v>
      </c>
    </row>
    <row r="5686" spans="1:5" x14ac:dyDescent="0.25">
      <c r="A5686" s="224">
        <v>3203110287</v>
      </c>
      <c r="B5686" s="224" t="s">
        <v>7746</v>
      </c>
      <c r="C5686" s="224" t="s">
        <v>1255</v>
      </c>
      <c r="D5686" s="224" t="s">
        <v>2327</v>
      </c>
      <c r="E5686" s="225">
        <v>0</v>
      </c>
    </row>
    <row r="5687" spans="1:5" x14ac:dyDescent="0.25">
      <c r="A5687" s="222">
        <v>3203110288</v>
      </c>
      <c r="B5687" s="222" t="s">
        <v>8210</v>
      </c>
      <c r="C5687" s="222" t="s">
        <v>1255</v>
      </c>
      <c r="D5687" s="222" t="s">
        <v>801</v>
      </c>
      <c r="E5687" s="223">
        <v>0</v>
      </c>
    </row>
    <row r="5688" spans="1:5" x14ac:dyDescent="0.25">
      <c r="A5688" s="224">
        <v>3203110289</v>
      </c>
      <c r="B5688" s="224" t="s">
        <v>10525</v>
      </c>
      <c r="C5688" s="224" t="s">
        <v>1255</v>
      </c>
      <c r="D5688" s="224" t="s">
        <v>801</v>
      </c>
      <c r="E5688" s="225">
        <v>0</v>
      </c>
    </row>
    <row r="5689" spans="1:5" x14ac:dyDescent="0.25">
      <c r="A5689" s="222">
        <v>3203110290</v>
      </c>
      <c r="B5689" s="222" t="s">
        <v>10526</v>
      </c>
      <c r="C5689" s="222" t="s">
        <v>1255</v>
      </c>
      <c r="D5689" s="222" t="s">
        <v>801</v>
      </c>
      <c r="E5689" s="223">
        <v>0</v>
      </c>
    </row>
    <row r="5690" spans="1:5" x14ac:dyDescent="0.25">
      <c r="A5690" s="224">
        <v>3203110291</v>
      </c>
      <c r="B5690" s="224" t="s">
        <v>8136</v>
      </c>
      <c r="C5690" s="224" t="s">
        <v>1255</v>
      </c>
      <c r="D5690" s="224" t="s">
        <v>2333</v>
      </c>
      <c r="E5690" s="225">
        <v>0</v>
      </c>
    </row>
    <row r="5691" spans="1:5" x14ac:dyDescent="0.25">
      <c r="A5691" s="222">
        <v>3203110292</v>
      </c>
      <c r="B5691" s="222" t="s">
        <v>2935</v>
      </c>
      <c r="C5691" s="222" t="s">
        <v>1255</v>
      </c>
      <c r="D5691" s="222" t="s">
        <v>801</v>
      </c>
      <c r="E5691" s="223">
        <v>0</v>
      </c>
    </row>
    <row r="5692" spans="1:5" x14ac:dyDescent="0.25">
      <c r="A5692" s="224">
        <v>3203110293</v>
      </c>
      <c r="B5692" s="224" t="s">
        <v>2936</v>
      </c>
      <c r="C5692" s="224" t="s">
        <v>1255</v>
      </c>
      <c r="D5692" s="224" t="s">
        <v>801</v>
      </c>
      <c r="E5692" s="225">
        <v>0</v>
      </c>
    </row>
    <row r="5693" spans="1:5" x14ac:dyDescent="0.25">
      <c r="A5693" s="222">
        <v>3203110294</v>
      </c>
      <c r="B5693" s="222" t="s">
        <v>2937</v>
      </c>
      <c r="C5693" s="222" t="s">
        <v>1255</v>
      </c>
      <c r="D5693" s="222" t="s">
        <v>801</v>
      </c>
      <c r="E5693" s="223">
        <v>0</v>
      </c>
    </row>
    <row r="5694" spans="1:5" x14ac:dyDescent="0.25">
      <c r="A5694" s="224">
        <v>3203110295</v>
      </c>
      <c r="B5694" s="224" t="s">
        <v>2938</v>
      </c>
      <c r="C5694" s="224" t="s">
        <v>1255</v>
      </c>
      <c r="D5694" s="224" t="s">
        <v>801</v>
      </c>
      <c r="E5694" s="225">
        <v>0</v>
      </c>
    </row>
    <row r="5695" spans="1:5" x14ac:dyDescent="0.25">
      <c r="A5695" s="222">
        <v>3203110296</v>
      </c>
      <c r="B5695" s="222" t="s">
        <v>2939</v>
      </c>
      <c r="C5695" s="222" t="s">
        <v>1255</v>
      </c>
      <c r="D5695" s="222" t="s">
        <v>801</v>
      </c>
      <c r="E5695" s="223">
        <v>0</v>
      </c>
    </row>
    <row r="5696" spans="1:5" x14ac:dyDescent="0.25">
      <c r="A5696" s="224">
        <v>3203110297</v>
      </c>
      <c r="B5696" s="224" t="s">
        <v>2940</v>
      </c>
      <c r="C5696" s="224" t="s">
        <v>1255</v>
      </c>
      <c r="D5696" s="224" t="s">
        <v>801</v>
      </c>
      <c r="E5696" s="225">
        <v>0</v>
      </c>
    </row>
    <row r="5697" spans="1:5" x14ac:dyDescent="0.25">
      <c r="A5697" s="222">
        <v>3203110298</v>
      </c>
      <c r="B5697" s="222" t="s">
        <v>2941</v>
      </c>
      <c r="C5697" s="222" t="s">
        <v>1255</v>
      </c>
      <c r="D5697" s="222" t="s">
        <v>801</v>
      </c>
      <c r="E5697" s="223">
        <v>0</v>
      </c>
    </row>
    <row r="5698" spans="1:5" x14ac:dyDescent="0.25">
      <c r="A5698" s="224">
        <v>3203110299</v>
      </c>
      <c r="B5698" s="224" t="s">
        <v>7747</v>
      </c>
      <c r="C5698" s="224" t="s">
        <v>1255</v>
      </c>
      <c r="D5698" s="224" t="s">
        <v>2599</v>
      </c>
      <c r="E5698" s="225">
        <v>0</v>
      </c>
    </row>
    <row r="5699" spans="1:5" x14ac:dyDescent="0.25">
      <c r="A5699" s="222">
        <v>3203110300</v>
      </c>
      <c r="B5699" s="222" t="s">
        <v>8211</v>
      </c>
      <c r="C5699" s="222" t="s">
        <v>1255</v>
      </c>
      <c r="D5699" s="222" t="s">
        <v>801</v>
      </c>
      <c r="E5699" s="223">
        <v>0</v>
      </c>
    </row>
    <row r="5700" spans="1:5" x14ac:dyDescent="0.25">
      <c r="A5700" s="224">
        <v>3203110301</v>
      </c>
      <c r="B5700" s="224" t="s">
        <v>7748</v>
      </c>
      <c r="C5700" s="224" t="s">
        <v>1255</v>
      </c>
      <c r="D5700" s="224" t="s">
        <v>2327</v>
      </c>
      <c r="E5700" s="225">
        <v>0</v>
      </c>
    </row>
    <row r="5701" spans="1:5" x14ac:dyDescent="0.25">
      <c r="A5701" s="222">
        <v>3203110302</v>
      </c>
      <c r="B5701" s="222" t="s">
        <v>7749</v>
      </c>
      <c r="C5701" s="222" t="s">
        <v>1255</v>
      </c>
      <c r="D5701" s="222" t="s">
        <v>811</v>
      </c>
      <c r="E5701" s="223">
        <v>0</v>
      </c>
    </row>
    <row r="5702" spans="1:5" x14ac:dyDescent="0.25">
      <c r="A5702" s="224">
        <v>3203110303</v>
      </c>
      <c r="B5702" s="224" t="s">
        <v>8034</v>
      </c>
      <c r="C5702" s="224" t="s">
        <v>1255</v>
      </c>
      <c r="D5702" s="224" t="s">
        <v>801</v>
      </c>
      <c r="E5702" s="225">
        <v>0</v>
      </c>
    </row>
    <row r="5703" spans="1:5" x14ac:dyDescent="0.25">
      <c r="A5703" s="222">
        <v>3203110304</v>
      </c>
      <c r="B5703" s="222" t="s">
        <v>8212</v>
      </c>
      <c r="C5703" s="222" t="s">
        <v>1255</v>
      </c>
      <c r="D5703" s="222" t="s">
        <v>801</v>
      </c>
      <c r="E5703" s="223">
        <v>0</v>
      </c>
    </row>
    <row r="5704" spans="1:5" x14ac:dyDescent="0.25">
      <c r="A5704" s="224">
        <v>3203110305</v>
      </c>
      <c r="B5704" s="224" t="s">
        <v>8213</v>
      </c>
      <c r="C5704" s="224" t="s">
        <v>1255</v>
      </c>
      <c r="D5704" s="224" t="s">
        <v>801</v>
      </c>
      <c r="E5704" s="225">
        <v>0</v>
      </c>
    </row>
    <row r="5705" spans="1:5" x14ac:dyDescent="0.25">
      <c r="A5705" s="222">
        <v>3203110306</v>
      </c>
      <c r="B5705" s="222" t="s">
        <v>10527</v>
      </c>
      <c r="C5705" s="222" t="s">
        <v>1255</v>
      </c>
      <c r="D5705" s="222" t="s">
        <v>801</v>
      </c>
      <c r="E5705" s="223">
        <v>0</v>
      </c>
    </row>
    <row r="5706" spans="1:5" x14ac:dyDescent="0.25">
      <c r="A5706" s="224">
        <v>3203110307</v>
      </c>
      <c r="B5706" s="224" t="s">
        <v>7750</v>
      </c>
      <c r="C5706" s="224" t="s">
        <v>1255</v>
      </c>
      <c r="D5706" s="224" t="s">
        <v>2354</v>
      </c>
      <c r="E5706" s="225">
        <v>0</v>
      </c>
    </row>
    <row r="5707" spans="1:5" x14ac:dyDescent="0.25">
      <c r="A5707" s="222">
        <v>3203110308</v>
      </c>
      <c r="B5707" s="222" t="s">
        <v>10528</v>
      </c>
      <c r="C5707" s="222" t="s">
        <v>1255</v>
      </c>
      <c r="D5707" s="222" t="s">
        <v>801</v>
      </c>
      <c r="E5707" s="223">
        <v>0</v>
      </c>
    </row>
    <row r="5708" spans="1:5" x14ac:dyDescent="0.25">
      <c r="A5708" s="224">
        <v>3203110309</v>
      </c>
      <c r="B5708" s="224" t="s">
        <v>5840</v>
      </c>
      <c r="C5708" s="224" t="s">
        <v>1255</v>
      </c>
      <c r="D5708" s="224" t="s">
        <v>801</v>
      </c>
      <c r="E5708" s="225">
        <v>0</v>
      </c>
    </row>
    <row r="5709" spans="1:5" x14ac:dyDescent="0.25">
      <c r="A5709" s="222">
        <v>3203110310</v>
      </c>
      <c r="B5709" s="222" t="s">
        <v>3875</v>
      </c>
      <c r="C5709" s="222" t="s">
        <v>1255</v>
      </c>
      <c r="D5709" s="222" t="s">
        <v>801</v>
      </c>
      <c r="E5709" s="223">
        <v>0</v>
      </c>
    </row>
    <row r="5710" spans="1:5" x14ac:dyDescent="0.25">
      <c r="A5710" s="224">
        <v>3203110311</v>
      </c>
      <c r="B5710" s="224" t="s">
        <v>2942</v>
      </c>
      <c r="C5710" s="224" t="s">
        <v>1255</v>
      </c>
      <c r="D5710" s="224" t="s">
        <v>1226</v>
      </c>
      <c r="E5710" s="225">
        <v>0</v>
      </c>
    </row>
    <row r="5711" spans="1:5" x14ac:dyDescent="0.25">
      <c r="A5711" s="222">
        <v>3203110312</v>
      </c>
      <c r="B5711" s="222" t="s">
        <v>2943</v>
      </c>
      <c r="C5711" s="222" t="s">
        <v>1255</v>
      </c>
      <c r="D5711" s="222" t="s">
        <v>801</v>
      </c>
      <c r="E5711" s="223">
        <v>0</v>
      </c>
    </row>
    <row r="5712" spans="1:5" x14ac:dyDescent="0.25">
      <c r="A5712" s="224">
        <v>3203110313</v>
      </c>
      <c r="B5712" s="224" t="s">
        <v>6555</v>
      </c>
      <c r="C5712" s="224" t="s">
        <v>1255</v>
      </c>
      <c r="D5712" s="224" t="s">
        <v>801</v>
      </c>
      <c r="E5712" s="225">
        <v>0</v>
      </c>
    </row>
    <row r="5713" spans="1:5" x14ac:dyDescent="0.25">
      <c r="A5713" s="222">
        <v>3203110314</v>
      </c>
      <c r="B5713" s="222" t="s">
        <v>2944</v>
      </c>
      <c r="C5713" s="222" t="s">
        <v>1255</v>
      </c>
      <c r="D5713" s="222" t="s">
        <v>800</v>
      </c>
      <c r="E5713" s="223">
        <v>0</v>
      </c>
    </row>
    <row r="5714" spans="1:5" x14ac:dyDescent="0.25">
      <c r="A5714" s="224">
        <v>3203110315</v>
      </c>
      <c r="B5714" s="224" t="s">
        <v>3876</v>
      </c>
      <c r="C5714" s="224" t="s">
        <v>1255</v>
      </c>
      <c r="D5714" s="224" t="s">
        <v>2327</v>
      </c>
      <c r="E5714" s="225">
        <v>0</v>
      </c>
    </row>
    <row r="5715" spans="1:5" x14ac:dyDescent="0.25">
      <c r="A5715" s="222">
        <v>3203110316</v>
      </c>
      <c r="B5715" s="222" t="s">
        <v>10529</v>
      </c>
      <c r="C5715" s="222" t="s">
        <v>1255</v>
      </c>
      <c r="D5715" s="222" t="s">
        <v>801</v>
      </c>
      <c r="E5715" s="223">
        <v>0</v>
      </c>
    </row>
    <row r="5716" spans="1:5" x14ac:dyDescent="0.25">
      <c r="A5716" s="224">
        <v>3203110317</v>
      </c>
      <c r="B5716" s="224" t="s">
        <v>7751</v>
      </c>
      <c r="C5716" s="224" t="s">
        <v>1255</v>
      </c>
      <c r="D5716" s="224" t="s">
        <v>801</v>
      </c>
      <c r="E5716" s="225">
        <v>0</v>
      </c>
    </row>
    <row r="5717" spans="1:5" x14ac:dyDescent="0.25">
      <c r="A5717" s="222">
        <v>3203110318</v>
      </c>
      <c r="B5717" s="222" t="s">
        <v>7752</v>
      </c>
      <c r="C5717" s="222" t="s">
        <v>1255</v>
      </c>
      <c r="D5717" s="222" t="s">
        <v>801</v>
      </c>
      <c r="E5717" s="223">
        <v>0</v>
      </c>
    </row>
    <row r="5718" spans="1:5" x14ac:dyDescent="0.25">
      <c r="A5718" s="224">
        <v>3203110319</v>
      </c>
      <c r="B5718" s="224" t="s">
        <v>2945</v>
      </c>
      <c r="C5718" s="224" t="s">
        <v>1255</v>
      </c>
      <c r="D5718" s="224" t="s">
        <v>801</v>
      </c>
      <c r="E5718" s="225">
        <v>0</v>
      </c>
    </row>
    <row r="5719" spans="1:5" x14ac:dyDescent="0.25">
      <c r="A5719" s="222">
        <v>3203110320</v>
      </c>
      <c r="B5719" s="222" t="s">
        <v>7753</v>
      </c>
      <c r="C5719" s="222" t="s">
        <v>1255</v>
      </c>
      <c r="D5719" s="222" t="s">
        <v>2327</v>
      </c>
      <c r="E5719" s="223">
        <v>0</v>
      </c>
    </row>
    <row r="5720" spans="1:5" x14ac:dyDescent="0.25">
      <c r="A5720" s="224">
        <v>3203110321</v>
      </c>
      <c r="B5720" s="224" t="s">
        <v>2946</v>
      </c>
      <c r="C5720" s="224" t="s">
        <v>1255</v>
      </c>
      <c r="D5720" s="224" t="s">
        <v>801</v>
      </c>
      <c r="E5720" s="225">
        <v>0</v>
      </c>
    </row>
    <row r="5721" spans="1:5" x14ac:dyDescent="0.25">
      <c r="A5721" s="222">
        <v>3203110322</v>
      </c>
      <c r="B5721" s="222" t="s">
        <v>3877</v>
      </c>
      <c r="C5721" s="222" t="s">
        <v>1255</v>
      </c>
      <c r="D5721" s="222" t="s">
        <v>801</v>
      </c>
      <c r="E5721" s="223">
        <v>0</v>
      </c>
    </row>
    <row r="5722" spans="1:5" x14ac:dyDescent="0.25">
      <c r="A5722" s="224">
        <v>3203110323</v>
      </c>
      <c r="B5722" s="224" t="s">
        <v>6556</v>
      </c>
      <c r="C5722" s="224" t="s">
        <v>1255</v>
      </c>
      <c r="D5722" s="224" t="s">
        <v>801</v>
      </c>
      <c r="E5722" s="225">
        <v>0</v>
      </c>
    </row>
    <row r="5723" spans="1:5" x14ac:dyDescent="0.25">
      <c r="A5723" s="222">
        <v>3203110324</v>
      </c>
      <c r="B5723" s="222" t="s">
        <v>2947</v>
      </c>
      <c r="C5723" s="222" t="s">
        <v>1255</v>
      </c>
      <c r="D5723" s="222" t="s">
        <v>2599</v>
      </c>
      <c r="E5723" s="223">
        <v>0</v>
      </c>
    </row>
    <row r="5724" spans="1:5" x14ac:dyDescent="0.25">
      <c r="A5724" s="224">
        <v>3203110325</v>
      </c>
      <c r="B5724" s="224" t="s">
        <v>7754</v>
      </c>
      <c r="C5724" s="224" t="s">
        <v>1255</v>
      </c>
      <c r="D5724" s="224" t="s">
        <v>801</v>
      </c>
      <c r="E5724" s="225">
        <v>0</v>
      </c>
    </row>
    <row r="5725" spans="1:5" x14ac:dyDescent="0.25">
      <c r="A5725" s="222">
        <v>3203110326</v>
      </c>
      <c r="B5725" s="222" t="s">
        <v>7755</v>
      </c>
      <c r="C5725" s="222" t="s">
        <v>1255</v>
      </c>
      <c r="D5725" s="222" t="s">
        <v>801</v>
      </c>
      <c r="E5725" s="223">
        <v>0</v>
      </c>
    </row>
    <row r="5726" spans="1:5" x14ac:dyDescent="0.25">
      <c r="A5726" s="224">
        <v>3203110327</v>
      </c>
      <c r="B5726" s="224" t="s">
        <v>2948</v>
      </c>
      <c r="C5726" s="224" t="s">
        <v>1255</v>
      </c>
      <c r="D5726" s="224" t="s">
        <v>2354</v>
      </c>
      <c r="E5726" s="225">
        <v>0</v>
      </c>
    </row>
    <row r="5727" spans="1:5" x14ac:dyDescent="0.25">
      <c r="A5727" s="222">
        <v>3203110328</v>
      </c>
      <c r="B5727" s="222" t="s">
        <v>7756</v>
      </c>
      <c r="C5727" s="222" t="s">
        <v>1255</v>
      </c>
      <c r="D5727" s="222" t="s">
        <v>2354</v>
      </c>
      <c r="E5727" s="223">
        <v>0</v>
      </c>
    </row>
    <row r="5728" spans="1:5" x14ac:dyDescent="0.25">
      <c r="A5728" s="224">
        <v>3203110329</v>
      </c>
      <c r="B5728" s="224" t="s">
        <v>7757</v>
      </c>
      <c r="C5728" s="224" t="s">
        <v>1255</v>
      </c>
      <c r="D5728" s="224" t="s">
        <v>2354</v>
      </c>
      <c r="E5728" s="225">
        <v>0</v>
      </c>
    </row>
    <row r="5729" spans="1:5" x14ac:dyDescent="0.25">
      <c r="A5729" s="222">
        <v>3203110330</v>
      </c>
      <c r="B5729" s="222" t="s">
        <v>2949</v>
      </c>
      <c r="C5729" s="222" t="s">
        <v>1255</v>
      </c>
      <c r="D5729" s="222" t="s">
        <v>801</v>
      </c>
      <c r="E5729" s="223">
        <v>0</v>
      </c>
    </row>
    <row r="5730" spans="1:5" x14ac:dyDescent="0.25">
      <c r="A5730" s="224">
        <v>3203110331</v>
      </c>
      <c r="B5730" s="224" t="s">
        <v>8721</v>
      </c>
      <c r="C5730" s="224" t="s">
        <v>1255</v>
      </c>
      <c r="D5730" s="224" t="s">
        <v>801</v>
      </c>
      <c r="E5730" s="225">
        <v>0</v>
      </c>
    </row>
    <row r="5731" spans="1:5" x14ac:dyDescent="0.25">
      <c r="A5731" s="222">
        <v>3203110332</v>
      </c>
      <c r="B5731" s="222" t="s">
        <v>5841</v>
      </c>
      <c r="C5731" s="222" t="s">
        <v>1255</v>
      </c>
      <c r="D5731" s="222" t="s">
        <v>801</v>
      </c>
      <c r="E5731" s="223">
        <v>0</v>
      </c>
    </row>
    <row r="5732" spans="1:5" x14ac:dyDescent="0.25">
      <c r="A5732" s="224">
        <v>3203110333</v>
      </c>
      <c r="B5732" s="224" t="s">
        <v>3878</v>
      </c>
      <c r="C5732" s="224" t="s">
        <v>1255</v>
      </c>
      <c r="D5732" s="224" t="s">
        <v>801</v>
      </c>
      <c r="E5732" s="225">
        <v>0</v>
      </c>
    </row>
    <row r="5733" spans="1:5" x14ac:dyDescent="0.25">
      <c r="A5733" s="222">
        <v>3203110334</v>
      </c>
      <c r="B5733" s="222" t="s">
        <v>2950</v>
      </c>
      <c r="C5733" s="222" t="s">
        <v>1255</v>
      </c>
      <c r="D5733" s="222" t="s">
        <v>801</v>
      </c>
      <c r="E5733" s="223">
        <v>0</v>
      </c>
    </row>
    <row r="5734" spans="1:5" x14ac:dyDescent="0.25">
      <c r="A5734" s="224">
        <v>3203110335</v>
      </c>
      <c r="B5734" s="224" t="s">
        <v>2951</v>
      </c>
      <c r="C5734" s="224" t="s">
        <v>1255</v>
      </c>
      <c r="D5734" s="224" t="s">
        <v>2327</v>
      </c>
      <c r="E5734" s="225">
        <v>0</v>
      </c>
    </row>
    <row r="5735" spans="1:5" x14ac:dyDescent="0.25">
      <c r="A5735" s="222">
        <v>3203110336</v>
      </c>
      <c r="B5735" s="222" t="s">
        <v>2952</v>
      </c>
      <c r="C5735" s="222" t="s">
        <v>1255</v>
      </c>
      <c r="D5735" s="222" t="s">
        <v>2327</v>
      </c>
      <c r="E5735" s="223">
        <v>0</v>
      </c>
    </row>
    <row r="5736" spans="1:5" x14ac:dyDescent="0.25">
      <c r="A5736" s="224">
        <v>3203110337</v>
      </c>
      <c r="B5736" s="224" t="s">
        <v>2953</v>
      </c>
      <c r="C5736" s="224" t="s">
        <v>1255</v>
      </c>
      <c r="D5736" s="224" t="s">
        <v>801</v>
      </c>
      <c r="E5736" s="225">
        <v>0</v>
      </c>
    </row>
    <row r="5737" spans="1:5" x14ac:dyDescent="0.25">
      <c r="A5737" s="222">
        <v>3203110338</v>
      </c>
      <c r="B5737" s="222" t="s">
        <v>9433</v>
      </c>
      <c r="C5737" s="222" t="s">
        <v>1255</v>
      </c>
      <c r="D5737" s="222" t="s">
        <v>801</v>
      </c>
      <c r="E5737" s="223">
        <v>0</v>
      </c>
    </row>
    <row r="5738" spans="1:5" x14ac:dyDescent="0.25">
      <c r="A5738" s="224">
        <v>3203110339</v>
      </c>
      <c r="B5738" s="224" t="s">
        <v>2954</v>
      </c>
      <c r="C5738" s="224" t="s">
        <v>1255</v>
      </c>
      <c r="D5738" s="224" t="s">
        <v>800</v>
      </c>
      <c r="E5738" s="225">
        <v>0</v>
      </c>
    </row>
    <row r="5739" spans="1:5" x14ac:dyDescent="0.25">
      <c r="A5739" s="222">
        <v>3203110340</v>
      </c>
      <c r="B5739" s="222" t="s">
        <v>2955</v>
      </c>
      <c r="C5739" s="222" t="s">
        <v>1255</v>
      </c>
      <c r="D5739" s="222" t="s">
        <v>1226</v>
      </c>
      <c r="E5739" s="223">
        <v>0</v>
      </c>
    </row>
    <row r="5740" spans="1:5" x14ac:dyDescent="0.25">
      <c r="A5740" s="224">
        <v>3203110341</v>
      </c>
      <c r="B5740" s="224" t="s">
        <v>2956</v>
      </c>
      <c r="C5740" s="224" t="s">
        <v>1255</v>
      </c>
      <c r="D5740" s="224" t="s">
        <v>800</v>
      </c>
      <c r="E5740" s="225">
        <v>0</v>
      </c>
    </row>
    <row r="5741" spans="1:5" x14ac:dyDescent="0.25">
      <c r="A5741" s="222">
        <v>3203110342</v>
      </c>
      <c r="B5741" s="222" t="s">
        <v>2957</v>
      </c>
      <c r="C5741" s="222" t="s">
        <v>1255</v>
      </c>
      <c r="D5741" s="222" t="s">
        <v>1226</v>
      </c>
      <c r="E5741" s="223">
        <v>0</v>
      </c>
    </row>
    <row r="5742" spans="1:5" x14ac:dyDescent="0.25">
      <c r="A5742" s="224">
        <v>3203110343</v>
      </c>
      <c r="B5742" s="224" t="s">
        <v>7758</v>
      </c>
      <c r="C5742" s="224" t="s">
        <v>1255</v>
      </c>
      <c r="D5742" s="224" t="s">
        <v>2354</v>
      </c>
      <c r="E5742" s="225">
        <v>0</v>
      </c>
    </row>
    <row r="5743" spans="1:5" x14ac:dyDescent="0.25">
      <c r="A5743" s="222">
        <v>3203110344</v>
      </c>
      <c r="B5743" s="222" t="s">
        <v>2958</v>
      </c>
      <c r="C5743" s="222" t="s">
        <v>1255</v>
      </c>
      <c r="D5743" s="222" t="s">
        <v>801</v>
      </c>
      <c r="E5743" s="223">
        <v>0</v>
      </c>
    </row>
    <row r="5744" spans="1:5" x14ac:dyDescent="0.25">
      <c r="A5744" s="224">
        <v>3203110345</v>
      </c>
      <c r="B5744" s="224" t="s">
        <v>2959</v>
      </c>
      <c r="C5744" s="224" t="s">
        <v>1255</v>
      </c>
      <c r="D5744" s="224" t="s">
        <v>801</v>
      </c>
      <c r="E5744" s="225">
        <v>0</v>
      </c>
    </row>
    <row r="5745" spans="1:5" x14ac:dyDescent="0.25">
      <c r="A5745" s="222">
        <v>3203110346</v>
      </c>
      <c r="B5745" s="222" t="s">
        <v>13286</v>
      </c>
      <c r="C5745" s="222" t="s">
        <v>1255</v>
      </c>
      <c r="D5745" s="222" t="s">
        <v>2354</v>
      </c>
      <c r="E5745" s="223">
        <v>0</v>
      </c>
    </row>
    <row r="5746" spans="1:5" x14ac:dyDescent="0.25">
      <c r="A5746" s="224">
        <v>3203110347</v>
      </c>
      <c r="B5746" s="224" t="s">
        <v>7759</v>
      </c>
      <c r="C5746" s="224" t="s">
        <v>1255</v>
      </c>
      <c r="D5746" s="224" t="s">
        <v>801</v>
      </c>
      <c r="E5746" s="225">
        <v>0</v>
      </c>
    </row>
    <row r="5747" spans="1:5" x14ac:dyDescent="0.25">
      <c r="A5747" s="222">
        <v>3203110348</v>
      </c>
      <c r="B5747" s="222" t="s">
        <v>2960</v>
      </c>
      <c r="C5747" s="222" t="s">
        <v>1255</v>
      </c>
      <c r="D5747" s="222" t="s">
        <v>801</v>
      </c>
      <c r="E5747" s="223">
        <v>0</v>
      </c>
    </row>
    <row r="5748" spans="1:5" x14ac:dyDescent="0.25">
      <c r="A5748" s="224">
        <v>3203110349</v>
      </c>
      <c r="B5748" s="224" t="s">
        <v>2961</v>
      </c>
      <c r="C5748" s="224" t="s">
        <v>1255</v>
      </c>
      <c r="D5748" s="224" t="s">
        <v>801</v>
      </c>
      <c r="E5748" s="225">
        <v>0</v>
      </c>
    </row>
    <row r="5749" spans="1:5" x14ac:dyDescent="0.25">
      <c r="A5749" s="222">
        <v>3203110350</v>
      </c>
      <c r="B5749" s="222" t="s">
        <v>2962</v>
      </c>
      <c r="C5749" s="222" t="s">
        <v>1255</v>
      </c>
      <c r="D5749" s="222" t="s">
        <v>801</v>
      </c>
      <c r="E5749" s="223">
        <v>0</v>
      </c>
    </row>
    <row r="5750" spans="1:5" x14ac:dyDescent="0.25">
      <c r="A5750" s="224">
        <v>3203110351</v>
      </c>
      <c r="B5750" s="224" t="s">
        <v>2963</v>
      </c>
      <c r="C5750" s="224" t="s">
        <v>1255</v>
      </c>
      <c r="D5750" s="224" t="s">
        <v>2354</v>
      </c>
      <c r="E5750" s="225">
        <v>0</v>
      </c>
    </row>
    <row r="5751" spans="1:5" x14ac:dyDescent="0.25">
      <c r="A5751" s="222">
        <v>3203110352</v>
      </c>
      <c r="B5751" s="222" t="s">
        <v>9641</v>
      </c>
      <c r="C5751" s="222" t="s">
        <v>1255</v>
      </c>
      <c r="D5751" s="222" t="s">
        <v>801</v>
      </c>
      <c r="E5751" s="223">
        <v>0</v>
      </c>
    </row>
    <row r="5752" spans="1:5" x14ac:dyDescent="0.25">
      <c r="A5752" s="224">
        <v>3203110353</v>
      </c>
      <c r="B5752" s="224" t="s">
        <v>9642</v>
      </c>
      <c r="C5752" s="224" t="s">
        <v>1255</v>
      </c>
      <c r="D5752" s="224" t="s">
        <v>801</v>
      </c>
      <c r="E5752" s="225">
        <v>0</v>
      </c>
    </row>
    <row r="5753" spans="1:5" x14ac:dyDescent="0.25">
      <c r="A5753" s="222">
        <v>3203110354</v>
      </c>
      <c r="B5753" s="222" t="s">
        <v>2964</v>
      </c>
      <c r="C5753" s="222" t="s">
        <v>1255</v>
      </c>
      <c r="D5753" s="222" t="s">
        <v>1226</v>
      </c>
      <c r="E5753" s="223">
        <v>0</v>
      </c>
    </row>
    <row r="5754" spans="1:5" x14ac:dyDescent="0.25">
      <c r="A5754" s="224">
        <v>3203110355</v>
      </c>
      <c r="B5754" s="224" t="s">
        <v>7760</v>
      </c>
      <c r="C5754" s="224" t="s">
        <v>1255</v>
      </c>
      <c r="D5754" s="224" t="s">
        <v>801</v>
      </c>
      <c r="E5754" s="225">
        <v>0</v>
      </c>
    </row>
    <row r="5755" spans="1:5" x14ac:dyDescent="0.25">
      <c r="A5755" s="222">
        <v>3203110356</v>
      </c>
      <c r="B5755" s="222" t="s">
        <v>2965</v>
      </c>
      <c r="C5755" s="222" t="s">
        <v>1255</v>
      </c>
      <c r="D5755" s="222" t="s">
        <v>801</v>
      </c>
      <c r="E5755" s="223">
        <v>0</v>
      </c>
    </row>
    <row r="5756" spans="1:5" x14ac:dyDescent="0.25">
      <c r="A5756" s="224">
        <v>3203110357</v>
      </c>
      <c r="B5756" s="224" t="s">
        <v>2966</v>
      </c>
      <c r="C5756" s="224" t="s">
        <v>1255</v>
      </c>
      <c r="D5756" s="224" t="s">
        <v>2444</v>
      </c>
      <c r="E5756" s="225">
        <v>0</v>
      </c>
    </row>
    <row r="5757" spans="1:5" x14ac:dyDescent="0.25">
      <c r="A5757" s="222">
        <v>3203110358</v>
      </c>
      <c r="B5757" s="222" t="s">
        <v>2967</v>
      </c>
      <c r="C5757" s="222" t="s">
        <v>1255</v>
      </c>
      <c r="D5757" s="222" t="s">
        <v>1226</v>
      </c>
      <c r="E5757" s="223">
        <v>0</v>
      </c>
    </row>
    <row r="5758" spans="1:5" x14ac:dyDescent="0.25">
      <c r="A5758" s="224">
        <v>3203110359</v>
      </c>
      <c r="B5758" s="224" t="s">
        <v>2968</v>
      </c>
      <c r="C5758" s="224" t="s">
        <v>1255</v>
      </c>
      <c r="D5758" s="224" t="s">
        <v>2444</v>
      </c>
      <c r="E5758" s="225">
        <v>0</v>
      </c>
    </row>
    <row r="5759" spans="1:5" x14ac:dyDescent="0.25">
      <c r="A5759" s="222">
        <v>3203110360</v>
      </c>
      <c r="B5759" s="222" t="s">
        <v>10530</v>
      </c>
      <c r="C5759" s="222" t="s">
        <v>1255</v>
      </c>
      <c r="D5759" s="222" t="s">
        <v>801</v>
      </c>
      <c r="E5759" s="223">
        <v>0</v>
      </c>
    </row>
    <row r="5760" spans="1:5" x14ac:dyDescent="0.25">
      <c r="A5760" s="224">
        <v>3203110361</v>
      </c>
      <c r="B5760" s="224" t="s">
        <v>2970</v>
      </c>
      <c r="C5760" s="224" t="s">
        <v>1255</v>
      </c>
      <c r="D5760" s="224" t="s">
        <v>801</v>
      </c>
      <c r="E5760" s="225">
        <v>0</v>
      </c>
    </row>
    <row r="5761" spans="1:5" x14ac:dyDescent="0.25">
      <c r="A5761" s="222">
        <v>3203110362</v>
      </c>
      <c r="B5761" s="222" t="s">
        <v>6557</v>
      </c>
      <c r="C5761" s="222" t="s">
        <v>1255</v>
      </c>
      <c r="D5761" s="222" t="s">
        <v>801</v>
      </c>
      <c r="E5761" s="223">
        <v>0</v>
      </c>
    </row>
    <row r="5762" spans="1:5" x14ac:dyDescent="0.25">
      <c r="A5762" s="224">
        <v>3203110363</v>
      </c>
      <c r="B5762" s="224" t="s">
        <v>2971</v>
      </c>
      <c r="C5762" s="224" t="s">
        <v>1255</v>
      </c>
      <c r="D5762" s="224" t="s">
        <v>801</v>
      </c>
      <c r="E5762" s="225">
        <v>0</v>
      </c>
    </row>
    <row r="5763" spans="1:5" x14ac:dyDescent="0.25">
      <c r="A5763" s="222">
        <v>3203110364</v>
      </c>
      <c r="B5763" s="222" t="s">
        <v>4331</v>
      </c>
      <c r="C5763" s="222" t="s">
        <v>1255</v>
      </c>
      <c r="D5763" s="222" t="s">
        <v>1226</v>
      </c>
      <c r="E5763" s="223">
        <v>0</v>
      </c>
    </row>
    <row r="5764" spans="1:5" x14ac:dyDescent="0.25">
      <c r="A5764" s="224">
        <v>3203110365</v>
      </c>
      <c r="B5764" s="224" t="s">
        <v>2972</v>
      </c>
      <c r="C5764" s="224" t="s">
        <v>1255</v>
      </c>
      <c r="D5764" s="224" t="s">
        <v>2327</v>
      </c>
      <c r="E5764" s="225">
        <v>0</v>
      </c>
    </row>
    <row r="5765" spans="1:5" x14ac:dyDescent="0.25">
      <c r="A5765" s="222">
        <v>3203110366</v>
      </c>
      <c r="B5765" s="222" t="s">
        <v>7761</v>
      </c>
      <c r="C5765" s="222" t="s">
        <v>1255</v>
      </c>
      <c r="D5765" s="222" t="s">
        <v>801</v>
      </c>
      <c r="E5765" s="223">
        <v>0</v>
      </c>
    </row>
    <row r="5766" spans="1:5" x14ac:dyDescent="0.25">
      <c r="A5766" s="224">
        <v>3203110367</v>
      </c>
      <c r="B5766" s="224" t="s">
        <v>5250</v>
      </c>
      <c r="C5766" s="224" t="s">
        <v>1255</v>
      </c>
      <c r="D5766" s="224" t="s">
        <v>801</v>
      </c>
      <c r="E5766" s="225">
        <v>0</v>
      </c>
    </row>
    <row r="5767" spans="1:5" x14ac:dyDescent="0.25">
      <c r="A5767" s="222">
        <v>3203110368</v>
      </c>
      <c r="B5767" s="222" t="s">
        <v>10531</v>
      </c>
      <c r="C5767" s="222" t="s">
        <v>1255</v>
      </c>
      <c r="D5767" s="222" t="s">
        <v>2327</v>
      </c>
      <c r="E5767" s="223">
        <v>0</v>
      </c>
    </row>
    <row r="5768" spans="1:5" x14ac:dyDescent="0.25">
      <c r="A5768" s="224">
        <v>3203110369</v>
      </c>
      <c r="B5768" s="224" t="s">
        <v>12749</v>
      </c>
      <c r="C5768" s="224" t="s">
        <v>1255</v>
      </c>
      <c r="D5768" s="224" t="s">
        <v>2327</v>
      </c>
      <c r="E5768" s="225">
        <v>0</v>
      </c>
    </row>
    <row r="5769" spans="1:5" x14ac:dyDescent="0.25">
      <c r="A5769" s="222">
        <v>3203110370</v>
      </c>
      <c r="B5769" s="222" t="s">
        <v>10532</v>
      </c>
      <c r="C5769" s="222" t="s">
        <v>1255</v>
      </c>
      <c r="D5769" s="222" t="s">
        <v>801</v>
      </c>
      <c r="E5769" s="223">
        <v>0</v>
      </c>
    </row>
    <row r="5770" spans="1:5" x14ac:dyDescent="0.25">
      <c r="A5770" s="224">
        <v>3203110371</v>
      </c>
      <c r="B5770" s="224" t="s">
        <v>5842</v>
      </c>
      <c r="C5770" s="224" t="s">
        <v>1255</v>
      </c>
      <c r="D5770" s="224" t="s">
        <v>801</v>
      </c>
      <c r="E5770" s="225">
        <v>0</v>
      </c>
    </row>
    <row r="5771" spans="1:5" x14ac:dyDescent="0.25">
      <c r="A5771" s="222">
        <v>3203110372</v>
      </c>
      <c r="B5771" s="222" t="s">
        <v>5251</v>
      </c>
      <c r="C5771" s="222" t="s">
        <v>1255</v>
      </c>
      <c r="D5771" s="222" t="s">
        <v>801</v>
      </c>
      <c r="E5771" s="223">
        <v>0</v>
      </c>
    </row>
    <row r="5772" spans="1:5" x14ac:dyDescent="0.25">
      <c r="A5772" s="224">
        <v>3203110373</v>
      </c>
      <c r="B5772" s="224" t="s">
        <v>13287</v>
      </c>
      <c r="C5772" s="224" t="s">
        <v>1255</v>
      </c>
      <c r="D5772" s="224" t="s">
        <v>801</v>
      </c>
      <c r="E5772" s="225">
        <v>0</v>
      </c>
    </row>
    <row r="5773" spans="1:5" x14ac:dyDescent="0.25">
      <c r="A5773" s="222">
        <v>3203110374</v>
      </c>
      <c r="B5773" s="222" t="s">
        <v>2973</v>
      </c>
      <c r="C5773" s="222" t="s">
        <v>1255</v>
      </c>
      <c r="D5773" s="222" t="s">
        <v>801</v>
      </c>
      <c r="E5773" s="223">
        <v>0</v>
      </c>
    </row>
    <row r="5774" spans="1:5" x14ac:dyDescent="0.25">
      <c r="A5774" s="224">
        <v>3203110375</v>
      </c>
      <c r="B5774" s="224" t="s">
        <v>2974</v>
      </c>
      <c r="C5774" s="224" t="s">
        <v>1255</v>
      </c>
      <c r="D5774" s="224" t="s">
        <v>801</v>
      </c>
      <c r="E5774" s="225">
        <v>0</v>
      </c>
    </row>
    <row r="5775" spans="1:5" x14ac:dyDescent="0.25">
      <c r="A5775" s="222">
        <v>3203110376</v>
      </c>
      <c r="B5775" s="222" t="s">
        <v>2975</v>
      </c>
      <c r="C5775" s="222" t="s">
        <v>1255</v>
      </c>
      <c r="D5775" s="222" t="s">
        <v>801</v>
      </c>
      <c r="E5775" s="223">
        <v>0</v>
      </c>
    </row>
    <row r="5776" spans="1:5" x14ac:dyDescent="0.25">
      <c r="A5776" s="224">
        <v>3203110377</v>
      </c>
      <c r="B5776" s="224" t="s">
        <v>2976</v>
      </c>
      <c r="C5776" s="224" t="s">
        <v>1255</v>
      </c>
      <c r="D5776" s="224" t="s">
        <v>801</v>
      </c>
      <c r="E5776" s="225">
        <v>0</v>
      </c>
    </row>
    <row r="5777" spans="1:5" x14ac:dyDescent="0.25">
      <c r="A5777" s="222">
        <v>3203110378</v>
      </c>
      <c r="B5777" s="222" t="s">
        <v>3879</v>
      </c>
      <c r="C5777" s="222" t="s">
        <v>1255</v>
      </c>
      <c r="D5777" s="222" t="s">
        <v>801</v>
      </c>
      <c r="E5777" s="223">
        <v>0</v>
      </c>
    </row>
    <row r="5778" spans="1:5" x14ac:dyDescent="0.25">
      <c r="A5778" s="224">
        <v>3203110379</v>
      </c>
      <c r="B5778" s="224" t="s">
        <v>2977</v>
      </c>
      <c r="C5778" s="224" t="s">
        <v>1255</v>
      </c>
      <c r="D5778" s="224" t="s">
        <v>801</v>
      </c>
      <c r="E5778" s="225">
        <v>0</v>
      </c>
    </row>
    <row r="5779" spans="1:5" x14ac:dyDescent="0.25">
      <c r="A5779" s="222">
        <v>3203110380</v>
      </c>
      <c r="B5779" s="222" t="s">
        <v>2978</v>
      </c>
      <c r="C5779" s="222" t="s">
        <v>1255</v>
      </c>
      <c r="D5779" s="222" t="s">
        <v>801</v>
      </c>
      <c r="E5779" s="223">
        <v>0</v>
      </c>
    </row>
    <row r="5780" spans="1:5" x14ac:dyDescent="0.25">
      <c r="A5780" s="224">
        <v>3203110381</v>
      </c>
      <c r="B5780" s="224" t="s">
        <v>2979</v>
      </c>
      <c r="C5780" s="224" t="s">
        <v>1255</v>
      </c>
      <c r="D5780" s="224" t="s">
        <v>801</v>
      </c>
      <c r="E5780" s="225">
        <v>0</v>
      </c>
    </row>
    <row r="5781" spans="1:5" x14ac:dyDescent="0.25">
      <c r="A5781" s="222">
        <v>3203110382</v>
      </c>
      <c r="B5781" s="222" t="s">
        <v>2980</v>
      </c>
      <c r="C5781" s="222" t="s">
        <v>1255</v>
      </c>
      <c r="D5781" s="222" t="s">
        <v>801</v>
      </c>
      <c r="E5781" s="223">
        <v>0</v>
      </c>
    </row>
    <row r="5782" spans="1:5" x14ac:dyDescent="0.25">
      <c r="A5782" s="224">
        <v>3203110383</v>
      </c>
      <c r="B5782" s="224" t="s">
        <v>5843</v>
      </c>
      <c r="C5782" s="224" t="s">
        <v>1255</v>
      </c>
      <c r="D5782" s="224" t="s">
        <v>801</v>
      </c>
      <c r="E5782" s="225">
        <v>0</v>
      </c>
    </row>
    <row r="5783" spans="1:5" x14ac:dyDescent="0.25">
      <c r="A5783" s="222">
        <v>3203110384</v>
      </c>
      <c r="B5783" s="222" t="s">
        <v>3880</v>
      </c>
      <c r="C5783" s="222" t="s">
        <v>1255</v>
      </c>
      <c r="D5783" s="222" t="s">
        <v>1102</v>
      </c>
      <c r="E5783" s="223">
        <v>0</v>
      </c>
    </row>
    <row r="5784" spans="1:5" x14ac:dyDescent="0.25">
      <c r="A5784" s="224">
        <v>3203110385</v>
      </c>
      <c r="B5784" s="224" t="s">
        <v>2981</v>
      </c>
      <c r="C5784" s="224" t="s">
        <v>1255</v>
      </c>
      <c r="D5784" s="224" t="s">
        <v>2327</v>
      </c>
      <c r="E5784" s="225">
        <v>0</v>
      </c>
    </row>
    <row r="5785" spans="1:5" x14ac:dyDescent="0.25">
      <c r="A5785" s="222">
        <v>3203110386</v>
      </c>
      <c r="B5785" s="222" t="s">
        <v>2982</v>
      </c>
      <c r="C5785" s="222" t="s">
        <v>1255</v>
      </c>
      <c r="D5785" s="222" t="s">
        <v>801</v>
      </c>
      <c r="E5785" s="223">
        <v>0</v>
      </c>
    </row>
    <row r="5786" spans="1:5" x14ac:dyDescent="0.25">
      <c r="A5786" s="224">
        <v>3203110387</v>
      </c>
      <c r="B5786" s="224" t="s">
        <v>2983</v>
      </c>
      <c r="C5786" s="224" t="s">
        <v>1255</v>
      </c>
      <c r="D5786" s="224" t="s">
        <v>801</v>
      </c>
      <c r="E5786" s="225">
        <v>0</v>
      </c>
    </row>
    <row r="5787" spans="1:5" x14ac:dyDescent="0.25">
      <c r="A5787" s="222">
        <v>3203110388</v>
      </c>
      <c r="B5787" s="222" t="s">
        <v>2984</v>
      </c>
      <c r="C5787" s="222" t="s">
        <v>1255</v>
      </c>
      <c r="D5787" s="222" t="s">
        <v>2327</v>
      </c>
      <c r="E5787" s="223">
        <v>0</v>
      </c>
    </row>
    <row r="5788" spans="1:5" x14ac:dyDescent="0.25">
      <c r="A5788" s="224">
        <v>3203110389</v>
      </c>
      <c r="B5788" s="224" t="s">
        <v>2985</v>
      </c>
      <c r="C5788" s="224" t="s">
        <v>1255</v>
      </c>
      <c r="D5788" s="224" t="s">
        <v>801</v>
      </c>
      <c r="E5788" s="225">
        <v>0</v>
      </c>
    </row>
    <row r="5789" spans="1:5" x14ac:dyDescent="0.25">
      <c r="A5789" s="222">
        <v>3203110390</v>
      </c>
      <c r="B5789" s="222" t="s">
        <v>8214</v>
      </c>
      <c r="C5789" s="222" t="s">
        <v>1255</v>
      </c>
      <c r="D5789" s="222" t="s">
        <v>801</v>
      </c>
      <c r="E5789" s="223">
        <v>0</v>
      </c>
    </row>
    <row r="5790" spans="1:5" x14ac:dyDescent="0.25">
      <c r="A5790" s="224">
        <v>3203110391</v>
      </c>
      <c r="B5790" s="224" t="s">
        <v>7762</v>
      </c>
      <c r="C5790" s="224" t="s">
        <v>1255</v>
      </c>
      <c r="D5790" s="224" t="s">
        <v>2327</v>
      </c>
      <c r="E5790" s="225">
        <v>0</v>
      </c>
    </row>
    <row r="5791" spans="1:5" x14ac:dyDescent="0.25">
      <c r="A5791" s="222">
        <v>3203110392</v>
      </c>
      <c r="B5791" s="222" t="s">
        <v>3881</v>
      </c>
      <c r="C5791" s="222" t="s">
        <v>1255</v>
      </c>
      <c r="D5791" s="222" t="s">
        <v>2327</v>
      </c>
      <c r="E5791" s="223">
        <v>0</v>
      </c>
    </row>
    <row r="5792" spans="1:5" x14ac:dyDescent="0.25">
      <c r="A5792" s="224">
        <v>3203110393</v>
      </c>
      <c r="B5792" s="224" t="s">
        <v>5844</v>
      </c>
      <c r="C5792" s="224" t="s">
        <v>1255</v>
      </c>
      <c r="D5792" s="224" t="s">
        <v>2327</v>
      </c>
      <c r="E5792" s="225">
        <v>0</v>
      </c>
    </row>
    <row r="5793" spans="1:5" x14ac:dyDescent="0.25">
      <c r="A5793" s="222">
        <v>3203110394</v>
      </c>
      <c r="B5793" s="222" t="s">
        <v>6558</v>
      </c>
      <c r="C5793" s="222" t="s">
        <v>1255</v>
      </c>
      <c r="D5793" s="222" t="s">
        <v>2327</v>
      </c>
      <c r="E5793" s="223">
        <v>0</v>
      </c>
    </row>
    <row r="5794" spans="1:5" x14ac:dyDescent="0.25">
      <c r="A5794" s="224">
        <v>3203110395</v>
      </c>
      <c r="B5794" s="224" t="s">
        <v>10533</v>
      </c>
      <c r="C5794" s="224" t="s">
        <v>1255</v>
      </c>
      <c r="D5794" s="224" t="s">
        <v>2327</v>
      </c>
      <c r="E5794" s="225">
        <v>0</v>
      </c>
    </row>
    <row r="5795" spans="1:5" x14ac:dyDescent="0.25">
      <c r="A5795" s="222">
        <v>3203110396</v>
      </c>
      <c r="B5795" s="222" t="s">
        <v>2986</v>
      </c>
      <c r="C5795" s="222" t="s">
        <v>1255</v>
      </c>
      <c r="D5795" s="222" t="s">
        <v>2327</v>
      </c>
      <c r="E5795" s="223">
        <v>0</v>
      </c>
    </row>
    <row r="5796" spans="1:5" x14ac:dyDescent="0.25">
      <c r="A5796" s="224">
        <v>3203110397</v>
      </c>
      <c r="B5796" s="224" t="s">
        <v>2987</v>
      </c>
      <c r="C5796" s="224" t="s">
        <v>1255</v>
      </c>
      <c r="D5796" s="224" t="s">
        <v>801</v>
      </c>
      <c r="E5796" s="225">
        <v>0</v>
      </c>
    </row>
    <row r="5797" spans="1:5" x14ac:dyDescent="0.25">
      <c r="A5797" s="222">
        <v>3203110398</v>
      </c>
      <c r="B5797" s="222" t="s">
        <v>2988</v>
      </c>
      <c r="C5797" s="222" t="s">
        <v>1255</v>
      </c>
      <c r="D5797" s="222" t="s">
        <v>801</v>
      </c>
      <c r="E5797" s="223">
        <v>0</v>
      </c>
    </row>
    <row r="5798" spans="1:5" x14ac:dyDescent="0.25">
      <c r="A5798" s="224">
        <v>3203110399</v>
      </c>
      <c r="B5798" s="224" t="s">
        <v>2989</v>
      </c>
      <c r="C5798" s="224" t="s">
        <v>1255</v>
      </c>
      <c r="D5798" s="224" t="s">
        <v>801</v>
      </c>
      <c r="E5798" s="225">
        <v>0</v>
      </c>
    </row>
    <row r="5799" spans="1:5" x14ac:dyDescent="0.25">
      <c r="A5799" s="222">
        <v>3203110400</v>
      </c>
      <c r="B5799" s="222" t="s">
        <v>2990</v>
      </c>
      <c r="C5799" s="222" t="s">
        <v>1255</v>
      </c>
      <c r="D5799" s="222" t="s">
        <v>801</v>
      </c>
      <c r="E5799" s="223">
        <v>0</v>
      </c>
    </row>
    <row r="5800" spans="1:5" x14ac:dyDescent="0.25">
      <c r="A5800" s="224">
        <v>3203110401</v>
      </c>
      <c r="B5800" s="224" t="s">
        <v>2991</v>
      </c>
      <c r="C5800" s="224" t="s">
        <v>1255</v>
      </c>
      <c r="D5800" s="224" t="s">
        <v>801</v>
      </c>
      <c r="E5800" s="225">
        <v>0</v>
      </c>
    </row>
    <row r="5801" spans="1:5" x14ac:dyDescent="0.25">
      <c r="A5801" s="222">
        <v>3203110402</v>
      </c>
      <c r="B5801" s="222" t="s">
        <v>6559</v>
      </c>
      <c r="C5801" s="222" t="s">
        <v>1255</v>
      </c>
      <c r="D5801" s="222" t="s">
        <v>2599</v>
      </c>
      <c r="E5801" s="223">
        <v>0</v>
      </c>
    </row>
    <row r="5802" spans="1:5" x14ac:dyDescent="0.25">
      <c r="A5802" s="224">
        <v>3203110403</v>
      </c>
      <c r="B5802" s="224" t="s">
        <v>7763</v>
      </c>
      <c r="C5802" s="224" t="s">
        <v>1255</v>
      </c>
      <c r="D5802" s="224" t="s">
        <v>2354</v>
      </c>
      <c r="E5802" s="225">
        <v>0</v>
      </c>
    </row>
    <row r="5803" spans="1:5" x14ac:dyDescent="0.25">
      <c r="A5803" s="222">
        <v>3203110404</v>
      </c>
      <c r="B5803" s="222" t="s">
        <v>2992</v>
      </c>
      <c r="C5803" s="222" t="s">
        <v>1255</v>
      </c>
      <c r="D5803" s="222" t="s">
        <v>2354</v>
      </c>
      <c r="E5803" s="223">
        <v>0</v>
      </c>
    </row>
    <row r="5804" spans="1:5" x14ac:dyDescent="0.25">
      <c r="A5804" s="224">
        <v>3203110405</v>
      </c>
      <c r="B5804" s="224" t="s">
        <v>7764</v>
      </c>
      <c r="C5804" s="224" t="s">
        <v>1255</v>
      </c>
      <c r="D5804" s="224" t="s">
        <v>801</v>
      </c>
      <c r="E5804" s="225">
        <v>0</v>
      </c>
    </row>
    <row r="5805" spans="1:5" x14ac:dyDescent="0.25">
      <c r="A5805" s="222">
        <v>3203110406</v>
      </c>
      <c r="B5805" s="222" t="s">
        <v>2993</v>
      </c>
      <c r="C5805" s="222" t="s">
        <v>1255</v>
      </c>
      <c r="D5805" s="222" t="s">
        <v>801</v>
      </c>
      <c r="E5805" s="223">
        <v>0</v>
      </c>
    </row>
    <row r="5806" spans="1:5" x14ac:dyDescent="0.25">
      <c r="A5806" s="224">
        <v>3203110407</v>
      </c>
      <c r="B5806" s="224" t="s">
        <v>2994</v>
      </c>
      <c r="C5806" s="224" t="s">
        <v>1255</v>
      </c>
      <c r="D5806" s="224" t="s">
        <v>801</v>
      </c>
      <c r="E5806" s="225">
        <v>0</v>
      </c>
    </row>
    <row r="5807" spans="1:5" x14ac:dyDescent="0.25">
      <c r="A5807" s="222">
        <v>3203110408</v>
      </c>
      <c r="B5807" s="222" t="s">
        <v>2995</v>
      </c>
      <c r="C5807" s="222" t="s">
        <v>1255</v>
      </c>
      <c r="D5807" s="222" t="s">
        <v>801</v>
      </c>
      <c r="E5807" s="223">
        <v>0</v>
      </c>
    </row>
    <row r="5808" spans="1:5" x14ac:dyDescent="0.25">
      <c r="A5808" s="224">
        <v>3203110409</v>
      </c>
      <c r="B5808" s="224" t="s">
        <v>6906</v>
      </c>
      <c r="C5808" s="224" t="s">
        <v>1255</v>
      </c>
      <c r="D5808" s="224" t="s">
        <v>801</v>
      </c>
      <c r="E5808" s="225">
        <v>0</v>
      </c>
    </row>
    <row r="5809" spans="1:5" x14ac:dyDescent="0.25">
      <c r="A5809" s="222">
        <v>3203110410</v>
      </c>
      <c r="B5809" s="222" t="s">
        <v>2996</v>
      </c>
      <c r="C5809" s="222" t="s">
        <v>1255</v>
      </c>
      <c r="D5809" s="222" t="s">
        <v>801</v>
      </c>
      <c r="E5809" s="223">
        <v>0</v>
      </c>
    </row>
    <row r="5810" spans="1:5" x14ac:dyDescent="0.25">
      <c r="A5810" s="224">
        <v>3203110411</v>
      </c>
      <c r="B5810" s="224" t="s">
        <v>2997</v>
      </c>
      <c r="C5810" s="224" t="s">
        <v>1255</v>
      </c>
      <c r="D5810" s="224" t="s">
        <v>2327</v>
      </c>
      <c r="E5810" s="225">
        <v>0</v>
      </c>
    </row>
    <row r="5811" spans="1:5" x14ac:dyDescent="0.25">
      <c r="A5811" s="222">
        <v>3203110412</v>
      </c>
      <c r="B5811" s="222" t="s">
        <v>2998</v>
      </c>
      <c r="C5811" s="222" t="s">
        <v>1255</v>
      </c>
      <c r="D5811" s="222" t="s">
        <v>801</v>
      </c>
      <c r="E5811" s="223">
        <v>0</v>
      </c>
    </row>
    <row r="5812" spans="1:5" x14ac:dyDescent="0.25">
      <c r="A5812" s="224">
        <v>3203110413</v>
      </c>
      <c r="B5812" s="224" t="s">
        <v>2999</v>
      </c>
      <c r="C5812" s="224" t="s">
        <v>1255</v>
      </c>
      <c r="D5812" s="224" t="s">
        <v>2327</v>
      </c>
      <c r="E5812" s="225">
        <v>0</v>
      </c>
    </row>
    <row r="5813" spans="1:5" x14ac:dyDescent="0.25">
      <c r="A5813" s="222">
        <v>3203110414</v>
      </c>
      <c r="B5813" s="222" t="s">
        <v>3000</v>
      </c>
      <c r="C5813" s="222" t="s">
        <v>1255</v>
      </c>
      <c r="D5813" s="222" t="s">
        <v>1226</v>
      </c>
      <c r="E5813" s="223">
        <v>0</v>
      </c>
    </row>
    <row r="5814" spans="1:5" x14ac:dyDescent="0.25">
      <c r="A5814" s="224">
        <v>3203110415</v>
      </c>
      <c r="B5814" s="224" t="s">
        <v>7765</v>
      </c>
      <c r="C5814" s="224" t="s">
        <v>1255</v>
      </c>
      <c r="D5814" s="224" t="s">
        <v>2327</v>
      </c>
      <c r="E5814" s="225">
        <v>0</v>
      </c>
    </row>
    <row r="5815" spans="1:5" x14ac:dyDescent="0.25">
      <c r="A5815" s="222">
        <v>3203110416</v>
      </c>
      <c r="B5815" s="222" t="s">
        <v>3882</v>
      </c>
      <c r="C5815" s="222" t="s">
        <v>1255</v>
      </c>
      <c r="D5815" s="222" t="s">
        <v>801</v>
      </c>
      <c r="E5815" s="223">
        <v>0</v>
      </c>
    </row>
    <row r="5816" spans="1:5" x14ac:dyDescent="0.25">
      <c r="A5816" s="224">
        <v>3203110417</v>
      </c>
      <c r="B5816" s="224" t="s">
        <v>6560</v>
      </c>
      <c r="C5816" s="224" t="s">
        <v>1255</v>
      </c>
      <c r="D5816" s="224" t="s">
        <v>801</v>
      </c>
      <c r="E5816" s="225">
        <v>0</v>
      </c>
    </row>
    <row r="5817" spans="1:5" x14ac:dyDescent="0.25">
      <c r="A5817" s="222">
        <v>3203110418</v>
      </c>
      <c r="B5817" s="222" t="s">
        <v>3001</v>
      </c>
      <c r="C5817" s="222" t="s">
        <v>1255</v>
      </c>
      <c r="D5817" s="222" t="s">
        <v>2327</v>
      </c>
      <c r="E5817" s="223">
        <v>0</v>
      </c>
    </row>
    <row r="5818" spans="1:5" x14ac:dyDescent="0.25">
      <c r="A5818" s="224">
        <v>3203110419</v>
      </c>
      <c r="B5818" s="224" t="s">
        <v>3002</v>
      </c>
      <c r="C5818" s="224" t="s">
        <v>1255</v>
      </c>
      <c r="D5818" s="224" t="s">
        <v>2327</v>
      </c>
      <c r="E5818" s="225">
        <v>0</v>
      </c>
    </row>
    <row r="5819" spans="1:5" x14ac:dyDescent="0.25">
      <c r="A5819" s="222">
        <v>3203110420</v>
      </c>
      <c r="B5819" s="222" t="s">
        <v>5252</v>
      </c>
      <c r="C5819" s="222" t="s">
        <v>1255</v>
      </c>
      <c r="D5819" s="222" t="s">
        <v>2327</v>
      </c>
      <c r="E5819" s="223">
        <v>0</v>
      </c>
    </row>
    <row r="5820" spans="1:5" x14ac:dyDescent="0.25">
      <c r="A5820" s="224">
        <v>3203110421</v>
      </c>
      <c r="B5820" s="224" t="s">
        <v>3883</v>
      </c>
      <c r="C5820" s="224" t="s">
        <v>1255</v>
      </c>
      <c r="D5820" s="224" t="s">
        <v>801</v>
      </c>
      <c r="E5820" s="225">
        <v>0</v>
      </c>
    </row>
    <row r="5821" spans="1:5" x14ac:dyDescent="0.25">
      <c r="A5821" s="222">
        <v>3203110422</v>
      </c>
      <c r="B5821" s="222" t="s">
        <v>8035</v>
      </c>
      <c r="C5821" s="222" t="s">
        <v>1255</v>
      </c>
      <c r="D5821" s="222" t="s">
        <v>801</v>
      </c>
      <c r="E5821" s="223">
        <v>0</v>
      </c>
    </row>
    <row r="5822" spans="1:5" x14ac:dyDescent="0.25">
      <c r="A5822" s="224">
        <v>3203110423</v>
      </c>
      <c r="B5822" s="224" t="s">
        <v>3004</v>
      </c>
      <c r="C5822" s="224" t="s">
        <v>1255</v>
      </c>
      <c r="D5822" s="224" t="s">
        <v>801</v>
      </c>
      <c r="E5822" s="225">
        <v>0</v>
      </c>
    </row>
    <row r="5823" spans="1:5" x14ac:dyDescent="0.25">
      <c r="A5823" s="222">
        <v>3203110424</v>
      </c>
      <c r="B5823" s="222" t="s">
        <v>3005</v>
      </c>
      <c r="C5823" s="222" t="s">
        <v>1255</v>
      </c>
      <c r="D5823" s="222" t="s">
        <v>2327</v>
      </c>
      <c r="E5823" s="223">
        <v>0</v>
      </c>
    </row>
    <row r="5824" spans="1:5" x14ac:dyDescent="0.25">
      <c r="A5824" s="224">
        <v>3203110425</v>
      </c>
      <c r="B5824" s="224" t="s">
        <v>3006</v>
      </c>
      <c r="C5824" s="224" t="s">
        <v>1255</v>
      </c>
      <c r="D5824" s="224" t="s">
        <v>801</v>
      </c>
      <c r="E5824" s="225">
        <v>0</v>
      </c>
    </row>
    <row r="5825" spans="1:5" x14ac:dyDescent="0.25">
      <c r="A5825" s="222">
        <v>3203110426</v>
      </c>
      <c r="B5825" s="222" t="s">
        <v>5253</v>
      </c>
      <c r="C5825" s="222" t="s">
        <v>1255</v>
      </c>
      <c r="D5825" s="222" t="s">
        <v>801</v>
      </c>
      <c r="E5825" s="223">
        <v>0</v>
      </c>
    </row>
    <row r="5826" spans="1:5" x14ac:dyDescent="0.25">
      <c r="A5826" s="224">
        <v>3203110427</v>
      </c>
      <c r="B5826" s="224" t="s">
        <v>3007</v>
      </c>
      <c r="C5826" s="224" t="s">
        <v>1255</v>
      </c>
      <c r="D5826" s="224" t="s">
        <v>2327</v>
      </c>
      <c r="E5826" s="225">
        <v>0</v>
      </c>
    </row>
    <row r="5827" spans="1:5" x14ac:dyDescent="0.25">
      <c r="A5827" s="222">
        <v>3203110428</v>
      </c>
      <c r="B5827" s="222" t="s">
        <v>3008</v>
      </c>
      <c r="C5827" s="222" t="s">
        <v>1255</v>
      </c>
      <c r="D5827" s="222" t="s">
        <v>2327</v>
      </c>
      <c r="E5827" s="223">
        <v>0</v>
      </c>
    </row>
    <row r="5828" spans="1:5" x14ac:dyDescent="0.25">
      <c r="A5828" s="224">
        <v>3203110429</v>
      </c>
      <c r="B5828" s="224" t="s">
        <v>5254</v>
      </c>
      <c r="C5828" s="224" t="s">
        <v>1255</v>
      </c>
      <c r="D5828" s="224" t="s">
        <v>2327</v>
      </c>
      <c r="E5828" s="225">
        <v>0</v>
      </c>
    </row>
    <row r="5829" spans="1:5" x14ac:dyDescent="0.25">
      <c r="A5829" s="222">
        <v>3203110430</v>
      </c>
      <c r="B5829" s="222" t="s">
        <v>3009</v>
      </c>
      <c r="C5829" s="222" t="s">
        <v>1255</v>
      </c>
      <c r="D5829" s="222" t="s">
        <v>801</v>
      </c>
      <c r="E5829" s="223">
        <v>0</v>
      </c>
    </row>
    <row r="5830" spans="1:5" x14ac:dyDescent="0.25">
      <c r="A5830" s="224">
        <v>3203110431</v>
      </c>
      <c r="B5830" s="224" t="s">
        <v>7766</v>
      </c>
      <c r="C5830" s="224" t="s">
        <v>1255</v>
      </c>
      <c r="D5830" s="224" t="s">
        <v>2354</v>
      </c>
      <c r="E5830" s="225">
        <v>0</v>
      </c>
    </row>
    <row r="5831" spans="1:5" x14ac:dyDescent="0.25">
      <c r="A5831" s="222">
        <v>3203110432</v>
      </c>
      <c r="B5831" s="222" t="s">
        <v>3010</v>
      </c>
      <c r="C5831" s="222" t="s">
        <v>1255</v>
      </c>
      <c r="D5831" s="222" t="s">
        <v>2354</v>
      </c>
      <c r="E5831" s="223">
        <v>0</v>
      </c>
    </row>
    <row r="5832" spans="1:5" x14ac:dyDescent="0.25">
      <c r="A5832" s="224">
        <v>3203110433</v>
      </c>
      <c r="B5832" s="224" t="s">
        <v>3011</v>
      </c>
      <c r="C5832" s="224" t="s">
        <v>1255</v>
      </c>
      <c r="D5832" s="224" t="s">
        <v>2354</v>
      </c>
      <c r="E5832" s="225">
        <v>0</v>
      </c>
    </row>
    <row r="5833" spans="1:5" x14ac:dyDescent="0.25">
      <c r="A5833" s="222">
        <v>3203110434</v>
      </c>
      <c r="B5833" s="222" t="s">
        <v>7232</v>
      </c>
      <c r="C5833" s="222" t="s">
        <v>1255</v>
      </c>
      <c r="D5833" s="222" t="s">
        <v>2599</v>
      </c>
      <c r="E5833" s="223">
        <v>0</v>
      </c>
    </row>
    <row r="5834" spans="1:5" x14ac:dyDescent="0.25">
      <c r="A5834" s="224">
        <v>3203110435</v>
      </c>
      <c r="B5834" s="224" t="s">
        <v>3012</v>
      </c>
      <c r="C5834" s="224" t="s">
        <v>1255</v>
      </c>
      <c r="D5834" s="224" t="s">
        <v>801</v>
      </c>
      <c r="E5834" s="225">
        <v>0</v>
      </c>
    </row>
    <row r="5835" spans="1:5" x14ac:dyDescent="0.25">
      <c r="A5835" s="222">
        <v>3203110436</v>
      </c>
      <c r="B5835" s="222" t="s">
        <v>6561</v>
      </c>
      <c r="C5835" s="222" t="s">
        <v>1255</v>
      </c>
      <c r="D5835" s="222" t="s">
        <v>2327</v>
      </c>
      <c r="E5835" s="223">
        <v>0</v>
      </c>
    </row>
    <row r="5836" spans="1:5" x14ac:dyDescent="0.25">
      <c r="A5836" s="224">
        <v>3203110437</v>
      </c>
      <c r="B5836" s="224" t="s">
        <v>6562</v>
      </c>
      <c r="C5836" s="224" t="s">
        <v>1255</v>
      </c>
      <c r="D5836" s="224" t="s">
        <v>2327</v>
      </c>
      <c r="E5836" s="225">
        <v>0</v>
      </c>
    </row>
    <row r="5837" spans="1:5" x14ac:dyDescent="0.25">
      <c r="A5837" s="222">
        <v>3203110438</v>
      </c>
      <c r="B5837" s="222" t="s">
        <v>5255</v>
      </c>
      <c r="C5837" s="222" t="s">
        <v>1255</v>
      </c>
      <c r="D5837" s="222" t="s">
        <v>2327</v>
      </c>
      <c r="E5837" s="223">
        <v>0</v>
      </c>
    </row>
    <row r="5838" spans="1:5" x14ac:dyDescent="0.25">
      <c r="A5838" s="224">
        <v>3203110439</v>
      </c>
      <c r="B5838" s="224" t="s">
        <v>3013</v>
      </c>
      <c r="C5838" s="224" t="s">
        <v>1255</v>
      </c>
      <c r="D5838" s="224" t="s">
        <v>2327</v>
      </c>
      <c r="E5838" s="225">
        <v>0</v>
      </c>
    </row>
    <row r="5839" spans="1:5" x14ac:dyDescent="0.25">
      <c r="A5839" s="222">
        <v>3203110440</v>
      </c>
      <c r="B5839" s="222" t="s">
        <v>6563</v>
      </c>
      <c r="C5839" s="222" t="s">
        <v>1255</v>
      </c>
      <c r="D5839" s="222" t="s">
        <v>2327</v>
      </c>
      <c r="E5839" s="223">
        <v>0</v>
      </c>
    </row>
    <row r="5840" spans="1:5" x14ac:dyDescent="0.25">
      <c r="A5840" s="224">
        <v>3203110441</v>
      </c>
      <c r="B5840" s="224" t="s">
        <v>6564</v>
      </c>
      <c r="C5840" s="224" t="s">
        <v>1255</v>
      </c>
      <c r="D5840" s="224" t="s">
        <v>2327</v>
      </c>
      <c r="E5840" s="225">
        <v>0</v>
      </c>
    </row>
    <row r="5841" spans="1:5" x14ac:dyDescent="0.25">
      <c r="A5841" s="222">
        <v>3203110442</v>
      </c>
      <c r="B5841" s="222" t="s">
        <v>6565</v>
      </c>
      <c r="C5841" s="222" t="s">
        <v>1255</v>
      </c>
      <c r="D5841" s="222" t="s">
        <v>2327</v>
      </c>
      <c r="E5841" s="223">
        <v>0</v>
      </c>
    </row>
    <row r="5842" spans="1:5" x14ac:dyDescent="0.25">
      <c r="A5842" s="224">
        <v>3203110443</v>
      </c>
      <c r="B5842" s="224" t="s">
        <v>6566</v>
      </c>
      <c r="C5842" s="224" t="s">
        <v>1255</v>
      </c>
      <c r="D5842" s="224" t="s">
        <v>2327</v>
      </c>
      <c r="E5842" s="225">
        <v>0</v>
      </c>
    </row>
    <row r="5843" spans="1:5" x14ac:dyDescent="0.25">
      <c r="A5843" s="222">
        <v>3203110444</v>
      </c>
      <c r="B5843" s="222" t="s">
        <v>3014</v>
      </c>
      <c r="C5843" s="222" t="s">
        <v>1255</v>
      </c>
      <c r="D5843" s="222" t="s">
        <v>2327</v>
      </c>
      <c r="E5843" s="223">
        <v>0</v>
      </c>
    </row>
    <row r="5844" spans="1:5" x14ac:dyDescent="0.25">
      <c r="A5844" s="224">
        <v>3203110445</v>
      </c>
      <c r="B5844" s="224" t="s">
        <v>6567</v>
      </c>
      <c r="C5844" s="224" t="s">
        <v>1255</v>
      </c>
      <c r="D5844" s="224" t="s">
        <v>2327</v>
      </c>
      <c r="E5844" s="225">
        <v>0</v>
      </c>
    </row>
    <row r="5845" spans="1:5" x14ac:dyDescent="0.25">
      <c r="A5845" s="222">
        <v>3203110446</v>
      </c>
      <c r="B5845" s="222" t="s">
        <v>8215</v>
      </c>
      <c r="C5845" s="222" t="s">
        <v>1255</v>
      </c>
      <c r="D5845" s="222" t="s">
        <v>2327</v>
      </c>
      <c r="E5845" s="223">
        <v>0</v>
      </c>
    </row>
    <row r="5846" spans="1:5" x14ac:dyDescent="0.25">
      <c r="A5846" s="224">
        <v>3203110447</v>
      </c>
      <c r="B5846" s="224" t="s">
        <v>6568</v>
      </c>
      <c r="C5846" s="224" t="s">
        <v>1255</v>
      </c>
      <c r="D5846" s="224" t="s">
        <v>2327</v>
      </c>
      <c r="E5846" s="225">
        <v>0</v>
      </c>
    </row>
    <row r="5847" spans="1:5" x14ac:dyDescent="0.25">
      <c r="A5847" s="222">
        <v>3203110448</v>
      </c>
      <c r="B5847" s="222" t="s">
        <v>3015</v>
      </c>
      <c r="C5847" s="222" t="s">
        <v>1255</v>
      </c>
      <c r="D5847" s="222" t="s">
        <v>2327</v>
      </c>
      <c r="E5847" s="223">
        <v>0</v>
      </c>
    </row>
    <row r="5848" spans="1:5" x14ac:dyDescent="0.25">
      <c r="A5848" s="224">
        <v>3203110449</v>
      </c>
      <c r="B5848" s="224" t="s">
        <v>3016</v>
      </c>
      <c r="C5848" s="224" t="s">
        <v>1255</v>
      </c>
      <c r="D5848" s="224" t="s">
        <v>2327</v>
      </c>
      <c r="E5848" s="225">
        <v>0</v>
      </c>
    </row>
    <row r="5849" spans="1:5" x14ac:dyDescent="0.25">
      <c r="A5849" s="222">
        <v>3203110450</v>
      </c>
      <c r="B5849" s="222" t="s">
        <v>6569</v>
      </c>
      <c r="C5849" s="222" t="s">
        <v>1255</v>
      </c>
      <c r="D5849" s="222" t="s">
        <v>2327</v>
      </c>
      <c r="E5849" s="223">
        <v>0</v>
      </c>
    </row>
    <row r="5850" spans="1:5" x14ac:dyDescent="0.25">
      <c r="A5850" s="224">
        <v>3203110451</v>
      </c>
      <c r="B5850" s="224" t="s">
        <v>6570</v>
      </c>
      <c r="C5850" s="224" t="s">
        <v>1255</v>
      </c>
      <c r="D5850" s="224" t="s">
        <v>2327</v>
      </c>
      <c r="E5850" s="225">
        <v>0</v>
      </c>
    </row>
    <row r="5851" spans="1:5" x14ac:dyDescent="0.25">
      <c r="A5851" s="222">
        <v>3203110452</v>
      </c>
      <c r="B5851" s="222" t="s">
        <v>6571</v>
      </c>
      <c r="C5851" s="222" t="s">
        <v>1255</v>
      </c>
      <c r="D5851" s="222" t="s">
        <v>2327</v>
      </c>
      <c r="E5851" s="223">
        <v>0</v>
      </c>
    </row>
    <row r="5852" spans="1:5" x14ac:dyDescent="0.25">
      <c r="A5852" s="224">
        <v>3203110453</v>
      </c>
      <c r="B5852" s="224" t="s">
        <v>6572</v>
      </c>
      <c r="C5852" s="224" t="s">
        <v>1255</v>
      </c>
      <c r="D5852" s="224" t="s">
        <v>2327</v>
      </c>
      <c r="E5852" s="225">
        <v>0</v>
      </c>
    </row>
    <row r="5853" spans="1:5" x14ac:dyDescent="0.25">
      <c r="A5853" s="222">
        <v>3203110454</v>
      </c>
      <c r="B5853" s="222" t="s">
        <v>6573</v>
      </c>
      <c r="C5853" s="222" t="s">
        <v>1255</v>
      </c>
      <c r="D5853" s="222" t="s">
        <v>2327</v>
      </c>
      <c r="E5853" s="223">
        <v>0</v>
      </c>
    </row>
    <row r="5854" spans="1:5" x14ac:dyDescent="0.25">
      <c r="A5854" s="224">
        <v>3203110455</v>
      </c>
      <c r="B5854" s="224" t="s">
        <v>6574</v>
      </c>
      <c r="C5854" s="224" t="s">
        <v>1255</v>
      </c>
      <c r="D5854" s="224" t="s">
        <v>2327</v>
      </c>
      <c r="E5854" s="225">
        <v>0</v>
      </c>
    </row>
    <row r="5855" spans="1:5" x14ac:dyDescent="0.25">
      <c r="A5855" s="222">
        <v>3203110456</v>
      </c>
      <c r="B5855" s="222" t="s">
        <v>6575</v>
      </c>
      <c r="C5855" s="222" t="s">
        <v>1255</v>
      </c>
      <c r="D5855" s="222" t="s">
        <v>2327</v>
      </c>
      <c r="E5855" s="223">
        <v>0</v>
      </c>
    </row>
    <row r="5856" spans="1:5" x14ac:dyDescent="0.25">
      <c r="A5856" s="224">
        <v>3203110457</v>
      </c>
      <c r="B5856" s="224" t="s">
        <v>3017</v>
      </c>
      <c r="C5856" s="224" t="s">
        <v>1255</v>
      </c>
      <c r="D5856" s="224" t="s">
        <v>801</v>
      </c>
      <c r="E5856" s="225">
        <v>0</v>
      </c>
    </row>
    <row r="5857" spans="1:5" x14ac:dyDescent="0.25">
      <c r="A5857" s="222">
        <v>3203110458</v>
      </c>
      <c r="B5857" s="222" t="s">
        <v>3018</v>
      </c>
      <c r="C5857" s="222" t="s">
        <v>1255</v>
      </c>
      <c r="D5857" s="222" t="s">
        <v>801</v>
      </c>
      <c r="E5857" s="223">
        <v>0</v>
      </c>
    </row>
    <row r="5858" spans="1:5" x14ac:dyDescent="0.25">
      <c r="A5858" s="224">
        <v>3203110459</v>
      </c>
      <c r="B5858" s="224" t="s">
        <v>3019</v>
      </c>
      <c r="C5858" s="224" t="s">
        <v>1255</v>
      </c>
      <c r="D5858" s="224" t="s">
        <v>801</v>
      </c>
      <c r="E5858" s="225">
        <v>0</v>
      </c>
    </row>
    <row r="5859" spans="1:5" x14ac:dyDescent="0.25">
      <c r="A5859" s="222">
        <v>3203110460</v>
      </c>
      <c r="B5859" s="222" t="s">
        <v>3020</v>
      </c>
      <c r="C5859" s="222" t="s">
        <v>1255</v>
      </c>
      <c r="D5859" s="222" t="s">
        <v>801</v>
      </c>
      <c r="E5859" s="223">
        <v>0</v>
      </c>
    </row>
    <row r="5860" spans="1:5" x14ac:dyDescent="0.25">
      <c r="A5860" s="224">
        <v>3203110461</v>
      </c>
      <c r="B5860" s="224" t="s">
        <v>7233</v>
      </c>
      <c r="C5860" s="224" t="s">
        <v>1255</v>
      </c>
      <c r="D5860" s="224" t="s">
        <v>2327</v>
      </c>
      <c r="E5860" s="225">
        <v>0</v>
      </c>
    </row>
    <row r="5861" spans="1:5" x14ac:dyDescent="0.25">
      <c r="A5861" s="222">
        <v>3203110462</v>
      </c>
      <c r="B5861" s="222" t="s">
        <v>3021</v>
      </c>
      <c r="C5861" s="222" t="s">
        <v>1255</v>
      </c>
      <c r="D5861" s="222" t="s">
        <v>2327</v>
      </c>
      <c r="E5861" s="223">
        <v>0</v>
      </c>
    </row>
    <row r="5862" spans="1:5" x14ac:dyDescent="0.25">
      <c r="A5862" s="224">
        <v>3203110463</v>
      </c>
      <c r="B5862" s="224" t="s">
        <v>3022</v>
      </c>
      <c r="C5862" s="224" t="s">
        <v>1255</v>
      </c>
      <c r="D5862" s="224" t="s">
        <v>2327</v>
      </c>
      <c r="E5862" s="225">
        <v>0</v>
      </c>
    </row>
    <row r="5863" spans="1:5" x14ac:dyDescent="0.25">
      <c r="A5863" s="222">
        <v>3203110464</v>
      </c>
      <c r="B5863" s="222" t="s">
        <v>4476</v>
      </c>
      <c r="C5863" s="222" t="s">
        <v>1255</v>
      </c>
      <c r="D5863" s="222" t="s">
        <v>2354</v>
      </c>
      <c r="E5863" s="223">
        <v>0</v>
      </c>
    </row>
    <row r="5864" spans="1:5" x14ac:dyDescent="0.25">
      <c r="A5864" s="224">
        <v>3203110465</v>
      </c>
      <c r="B5864" s="224" t="s">
        <v>3023</v>
      </c>
      <c r="C5864" s="224" t="s">
        <v>1255</v>
      </c>
      <c r="D5864" s="224" t="s">
        <v>2354</v>
      </c>
      <c r="E5864" s="225">
        <v>0</v>
      </c>
    </row>
    <row r="5865" spans="1:5" x14ac:dyDescent="0.25">
      <c r="A5865" s="222">
        <v>3203110466</v>
      </c>
      <c r="B5865" s="222" t="s">
        <v>3024</v>
      </c>
      <c r="C5865" s="222" t="s">
        <v>1255</v>
      </c>
      <c r="D5865" s="222" t="s">
        <v>2354</v>
      </c>
      <c r="E5865" s="223">
        <v>0</v>
      </c>
    </row>
    <row r="5866" spans="1:5" x14ac:dyDescent="0.25">
      <c r="A5866" s="224">
        <v>3203110467</v>
      </c>
      <c r="B5866" s="224" t="s">
        <v>6077</v>
      </c>
      <c r="C5866" s="224" t="s">
        <v>1255</v>
      </c>
      <c r="D5866" s="224" t="s">
        <v>2354</v>
      </c>
      <c r="E5866" s="225">
        <v>0</v>
      </c>
    </row>
    <row r="5867" spans="1:5" x14ac:dyDescent="0.25">
      <c r="A5867" s="222">
        <v>3203110468</v>
      </c>
      <c r="B5867" s="222" t="s">
        <v>3025</v>
      </c>
      <c r="C5867" s="222" t="s">
        <v>1255</v>
      </c>
      <c r="D5867" s="222" t="s">
        <v>2354</v>
      </c>
      <c r="E5867" s="223">
        <v>0</v>
      </c>
    </row>
    <row r="5868" spans="1:5" x14ac:dyDescent="0.25">
      <c r="A5868" s="224">
        <v>3203110469</v>
      </c>
      <c r="B5868" s="224" t="s">
        <v>8722</v>
      </c>
      <c r="C5868" s="224" t="s">
        <v>1255</v>
      </c>
      <c r="D5868" s="224" t="s">
        <v>2354</v>
      </c>
      <c r="E5868" s="225">
        <v>0</v>
      </c>
    </row>
    <row r="5869" spans="1:5" x14ac:dyDescent="0.25">
      <c r="A5869" s="222">
        <v>3203110470</v>
      </c>
      <c r="B5869" s="222" t="s">
        <v>3026</v>
      </c>
      <c r="C5869" s="222" t="s">
        <v>1255</v>
      </c>
      <c r="D5869" s="222" t="s">
        <v>801</v>
      </c>
      <c r="E5869" s="223">
        <v>0</v>
      </c>
    </row>
    <row r="5870" spans="1:5" x14ac:dyDescent="0.25">
      <c r="A5870" s="224">
        <v>3203110471</v>
      </c>
      <c r="B5870" s="224" t="s">
        <v>10534</v>
      </c>
      <c r="C5870" s="224" t="s">
        <v>1255</v>
      </c>
      <c r="D5870" s="224" t="s">
        <v>2327</v>
      </c>
      <c r="E5870" s="225">
        <v>0</v>
      </c>
    </row>
    <row r="5871" spans="1:5" x14ac:dyDescent="0.25">
      <c r="A5871" s="222">
        <v>3203110472</v>
      </c>
      <c r="B5871" s="222" t="s">
        <v>3028</v>
      </c>
      <c r="C5871" s="222" t="s">
        <v>1255</v>
      </c>
      <c r="D5871" s="222" t="s">
        <v>2327</v>
      </c>
      <c r="E5871" s="223">
        <v>0</v>
      </c>
    </row>
    <row r="5872" spans="1:5" x14ac:dyDescent="0.25">
      <c r="A5872" s="224">
        <v>3203110473</v>
      </c>
      <c r="B5872" s="224" t="s">
        <v>3514</v>
      </c>
      <c r="C5872" s="224" t="s">
        <v>1255</v>
      </c>
      <c r="D5872" s="224" t="s">
        <v>801</v>
      </c>
      <c r="E5872" s="225">
        <v>0</v>
      </c>
    </row>
    <row r="5873" spans="1:5" x14ac:dyDescent="0.25">
      <c r="A5873" s="222">
        <v>3203110474</v>
      </c>
      <c r="B5873" s="222" t="s">
        <v>3515</v>
      </c>
      <c r="C5873" s="222" t="s">
        <v>1255</v>
      </c>
      <c r="D5873" s="222" t="s">
        <v>801</v>
      </c>
      <c r="E5873" s="223">
        <v>0</v>
      </c>
    </row>
    <row r="5874" spans="1:5" x14ac:dyDescent="0.25">
      <c r="A5874" s="224">
        <v>3203110475</v>
      </c>
      <c r="B5874" s="224" t="s">
        <v>5256</v>
      </c>
      <c r="C5874" s="224" t="s">
        <v>1255</v>
      </c>
      <c r="D5874" s="224" t="s">
        <v>801</v>
      </c>
      <c r="E5874" s="225">
        <v>0</v>
      </c>
    </row>
    <row r="5875" spans="1:5" x14ac:dyDescent="0.25">
      <c r="A5875" s="222">
        <v>3203110476</v>
      </c>
      <c r="B5875" s="222" t="s">
        <v>5257</v>
      </c>
      <c r="C5875" s="222" t="s">
        <v>1255</v>
      </c>
      <c r="D5875" s="222" t="s">
        <v>801</v>
      </c>
      <c r="E5875" s="223">
        <v>0</v>
      </c>
    </row>
    <row r="5876" spans="1:5" x14ac:dyDescent="0.25">
      <c r="A5876" s="224">
        <v>3203110477</v>
      </c>
      <c r="B5876" s="224" t="s">
        <v>3518</v>
      </c>
      <c r="C5876" s="224" t="s">
        <v>1255</v>
      </c>
      <c r="D5876" s="224" t="s">
        <v>801</v>
      </c>
      <c r="E5876" s="225">
        <v>0</v>
      </c>
    </row>
    <row r="5877" spans="1:5" x14ac:dyDescent="0.25">
      <c r="A5877" s="222">
        <v>3203110478</v>
      </c>
      <c r="B5877" s="222" t="s">
        <v>12750</v>
      </c>
      <c r="C5877" s="222" t="s">
        <v>1255</v>
      </c>
      <c r="D5877" s="222" t="s">
        <v>801</v>
      </c>
      <c r="E5877" s="223">
        <v>0</v>
      </c>
    </row>
    <row r="5878" spans="1:5" x14ac:dyDescent="0.25">
      <c r="A5878" s="224">
        <v>3203110479</v>
      </c>
      <c r="B5878" s="224" t="s">
        <v>3519</v>
      </c>
      <c r="C5878" s="224" t="s">
        <v>1255</v>
      </c>
      <c r="D5878" s="224" t="s">
        <v>801</v>
      </c>
      <c r="E5878" s="225">
        <v>0</v>
      </c>
    </row>
    <row r="5879" spans="1:5" x14ac:dyDescent="0.25">
      <c r="A5879" s="222">
        <v>3203110480</v>
      </c>
      <c r="B5879" s="222" t="s">
        <v>3520</v>
      </c>
      <c r="C5879" s="222" t="s">
        <v>1255</v>
      </c>
      <c r="D5879" s="222" t="s">
        <v>801</v>
      </c>
      <c r="E5879" s="223">
        <v>0</v>
      </c>
    </row>
    <row r="5880" spans="1:5" x14ac:dyDescent="0.25">
      <c r="A5880" s="224">
        <v>3203110481</v>
      </c>
      <c r="B5880" s="224" t="s">
        <v>6576</v>
      </c>
      <c r="C5880" s="224" t="s">
        <v>1255</v>
      </c>
      <c r="D5880" s="224" t="s">
        <v>801</v>
      </c>
      <c r="E5880" s="225">
        <v>0</v>
      </c>
    </row>
    <row r="5881" spans="1:5" x14ac:dyDescent="0.25">
      <c r="A5881" s="222">
        <v>3203110482</v>
      </c>
      <c r="B5881" s="222" t="s">
        <v>5258</v>
      </c>
      <c r="C5881" s="222" t="s">
        <v>1255</v>
      </c>
      <c r="D5881" s="222" t="s">
        <v>801</v>
      </c>
      <c r="E5881" s="223">
        <v>0</v>
      </c>
    </row>
    <row r="5882" spans="1:5" x14ac:dyDescent="0.25">
      <c r="A5882" s="224">
        <v>3203110483</v>
      </c>
      <c r="B5882" s="224" t="s">
        <v>5259</v>
      </c>
      <c r="C5882" s="224" t="s">
        <v>1255</v>
      </c>
      <c r="D5882" s="224" t="s">
        <v>801</v>
      </c>
      <c r="E5882" s="225">
        <v>0</v>
      </c>
    </row>
    <row r="5883" spans="1:5" x14ac:dyDescent="0.25">
      <c r="A5883" s="222">
        <v>3203110484</v>
      </c>
      <c r="B5883" s="222" t="s">
        <v>3521</v>
      </c>
      <c r="C5883" s="222" t="s">
        <v>1255</v>
      </c>
      <c r="D5883" s="222" t="s">
        <v>801</v>
      </c>
      <c r="E5883" s="223">
        <v>0</v>
      </c>
    </row>
    <row r="5884" spans="1:5" x14ac:dyDescent="0.25">
      <c r="A5884" s="224">
        <v>3203110485</v>
      </c>
      <c r="B5884" s="224" t="s">
        <v>6577</v>
      </c>
      <c r="C5884" s="224" t="s">
        <v>1255</v>
      </c>
      <c r="D5884" s="224" t="s">
        <v>801</v>
      </c>
      <c r="E5884" s="225">
        <v>0</v>
      </c>
    </row>
    <row r="5885" spans="1:5" x14ac:dyDescent="0.25">
      <c r="A5885" s="222">
        <v>3203110486</v>
      </c>
      <c r="B5885" s="222" t="s">
        <v>3522</v>
      </c>
      <c r="C5885" s="222" t="s">
        <v>1255</v>
      </c>
      <c r="D5885" s="222" t="s">
        <v>801</v>
      </c>
      <c r="E5885" s="223">
        <v>0</v>
      </c>
    </row>
    <row r="5886" spans="1:5" x14ac:dyDescent="0.25">
      <c r="A5886" s="224">
        <v>3203110487</v>
      </c>
      <c r="B5886" s="224" t="s">
        <v>6578</v>
      </c>
      <c r="C5886" s="224" t="s">
        <v>1255</v>
      </c>
      <c r="D5886" s="224" t="s">
        <v>2354</v>
      </c>
      <c r="E5886" s="225">
        <v>0</v>
      </c>
    </row>
    <row r="5887" spans="1:5" x14ac:dyDescent="0.25">
      <c r="A5887" s="222">
        <v>3203110488</v>
      </c>
      <c r="B5887" s="222" t="s">
        <v>3523</v>
      </c>
      <c r="C5887" s="222" t="s">
        <v>1255</v>
      </c>
      <c r="D5887" s="222" t="s">
        <v>2354</v>
      </c>
      <c r="E5887" s="223">
        <v>0</v>
      </c>
    </row>
    <row r="5888" spans="1:5" x14ac:dyDescent="0.25">
      <c r="A5888" s="224">
        <v>3203110489</v>
      </c>
      <c r="B5888" s="224" t="s">
        <v>3524</v>
      </c>
      <c r="C5888" s="224" t="s">
        <v>1255</v>
      </c>
      <c r="D5888" s="224" t="s">
        <v>2354</v>
      </c>
      <c r="E5888" s="225">
        <v>0</v>
      </c>
    </row>
    <row r="5889" spans="1:5" x14ac:dyDescent="0.25">
      <c r="A5889" s="222">
        <v>3203110490</v>
      </c>
      <c r="B5889" s="222" t="s">
        <v>3525</v>
      </c>
      <c r="C5889" s="222" t="s">
        <v>1255</v>
      </c>
      <c r="D5889" s="222" t="s">
        <v>2354</v>
      </c>
      <c r="E5889" s="223">
        <v>0</v>
      </c>
    </row>
    <row r="5890" spans="1:5" x14ac:dyDescent="0.25">
      <c r="A5890" s="224">
        <v>3203110491</v>
      </c>
      <c r="B5890" s="224" t="s">
        <v>6579</v>
      </c>
      <c r="C5890" s="224" t="s">
        <v>1255</v>
      </c>
      <c r="D5890" s="224" t="s">
        <v>2354</v>
      </c>
      <c r="E5890" s="225">
        <v>0</v>
      </c>
    </row>
    <row r="5891" spans="1:5" x14ac:dyDescent="0.25">
      <c r="A5891" s="222">
        <v>3203110492</v>
      </c>
      <c r="B5891" s="222" t="s">
        <v>12751</v>
      </c>
      <c r="C5891" s="222" t="s">
        <v>1255</v>
      </c>
      <c r="D5891" s="222" t="s">
        <v>2354</v>
      </c>
      <c r="E5891" s="223">
        <v>0</v>
      </c>
    </row>
    <row r="5892" spans="1:5" x14ac:dyDescent="0.25">
      <c r="A5892" s="224">
        <v>3203110493</v>
      </c>
      <c r="B5892" s="224" t="s">
        <v>3526</v>
      </c>
      <c r="C5892" s="224" t="s">
        <v>1255</v>
      </c>
      <c r="D5892" s="224" t="s">
        <v>2706</v>
      </c>
      <c r="E5892" s="225">
        <v>0</v>
      </c>
    </row>
    <row r="5893" spans="1:5" x14ac:dyDescent="0.25">
      <c r="A5893" s="222">
        <v>3203110494</v>
      </c>
      <c r="B5893" s="222" t="s">
        <v>3884</v>
      </c>
      <c r="C5893" s="222" t="s">
        <v>1255</v>
      </c>
      <c r="D5893" s="222" t="s">
        <v>801</v>
      </c>
      <c r="E5893" s="223">
        <v>0</v>
      </c>
    </row>
    <row r="5894" spans="1:5" x14ac:dyDescent="0.25">
      <c r="A5894" s="224">
        <v>3203110495</v>
      </c>
      <c r="B5894" s="224" t="s">
        <v>3885</v>
      </c>
      <c r="C5894" s="224" t="s">
        <v>1255</v>
      </c>
      <c r="D5894" s="224" t="s">
        <v>801</v>
      </c>
      <c r="E5894" s="225">
        <v>0</v>
      </c>
    </row>
    <row r="5895" spans="1:5" x14ac:dyDescent="0.25">
      <c r="A5895" s="222">
        <v>3203110496</v>
      </c>
      <c r="B5895" s="222" t="s">
        <v>9643</v>
      </c>
      <c r="C5895" s="222" t="s">
        <v>1255</v>
      </c>
      <c r="D5895" s="222" t="s">
        <v>801</v>
      </c>
      <c r="E5895" s="223">
        <v>0</v>
      </c>
    </row>
    <row r="5896" spans="1:5" x14ac:dyDescent="0.25">
      <c r="A5896" s="224">
        <v>3203110497</v>
      </c>
      <c r="B5896" s="224" t="s">
        <v>6580</v>
      </c>
      <c r="C5896" s="224" t="s">
        <v>1255</v>
      </c>
      <c r="D5896" s="224" t="s">
        <v>801</v>
      </c>
      <c r="E5896" s="225">
        <v>0</v>
      </c>
    </row>
    <row r="5897" spans="1:5" x14ac:dyDescent="0.25">
      <c r="A5897" s="222">
        <v>3203110498</v>
      </c>
      <c r="B5897" s="222" t="s">
        <v>3886</v>
      </c>
      <c r="C5897" s="222" t="s">
        <v>1255</v>
      </c>
      <c r="D5897" s="222" t="s">
        <v>801</v>
      </c>
      <c r="E5897" s="223">
        <v>0</v>
      </c>
    </row>
    <row r="5898" spans="1:5" x14ac:dyDescent="0.25">
      <c r="A5898" s="224">
        <v>3203110499</v>
      </c>
      <c r="B5898" s="224" t="s">
        <v>7767</v>
      </c>
      <c r="C5898" s="224" t="s">
        <v>1255</v>
      </c>
      <c r="D5898" s="224" t="s">
        <v>801</v>
      </c>
      <c r="E5898" s="225">
        <v>0</v>
      </c>
    </row>
    <row r="5899" spans="1:5" x14ac:dyDescent="0.25">
      <c r="A5899" s="222">
        <v>3203110500</v>
      </c>
      <c r="B5899" s="222" t="s">
        <v>5260</v>
      </c>
      <c r="C5899" s="222" t="s">
        <v>1255</v>
      </c>
      <c r="D5899" s="222" t="s">
        <v>801</v>
      </c>
      <c r="E5899" s="223">
        <v>0</v>
      </c>
    </row>
    <row r="5900" spans="1:5" x14ac:dyDescent="0.25">
      <c r="A5900" s="224">
        <v>3203110501</v>
      </c>
      <c r="B5900" s="224" t="s">
        <v>3887</v>
      </c>
      <c r="C5900" s="224" t="s">
        <v>1255</v>
      </c>
      <c r="D5900" s="224" t="s">
        <v>801</v>
      </c>
      <c r="E5900" s="225">
        <v>0</v>
      </c>
    </row>
    <row r="5901" spans="1:5" x14ac:dyDescent="0.25">
      <c r="A5901" s="222">
        <v>3203110502</v>
      </c>
      <c r="B5901" s="222" t="s">
        <v>5261</v>
      </c>
      <c r="C5901" s="222" t="s">
        <v>1255</v>
      </c>
      <c r="D5901" s="222" t="s">
        <v>801</v>
      </c>
      <c r="E5901" s="223">
        <v>0</v>
      </c>
    </row>
    <row r="5902" spans="1:5" x14ac:dyDescent="0.25">
      <c r="A5902" s="224">
        <v>3203110503</v>
      </c>
      <c r="B5902" s="224" t="s">
        <v>5262</v>
      </c>
      <c r="C5902" s="224" t="s">
        <v>1255</v>
      </c>
      <c r="D5902" s="224" t="s">
        <v>801</v>
      </c>
      <c r="E5902" s="225">
        <v>0</v>
      </c>
    </row>
    <row r="5903" spans="1:5" x14ac:dyDescent="0.25">
      <c r="A5903" s="222">
        <v>3203110504</v>
      </c>
      <c r="B5903" s="222" t="s">
        <v>6581</v>
      </c>
      <c r="C5903" s="222" t="s">
        <v>1255</v>
      </c>
      <c r="D5903" s="222" t="s">
        <v>801</v>
      </c>
      <c r="E5903" s="223">
        <v>0</v>
      </c>
    </row>
    <row r="5904" spans="1:5" x14ac:dyDescent="0.25">
      <c r="A5904" s="224">
        <v>3203110505</v>
      </c>
      <c r="B5904" s="224" t="s">
        <v>5263</v>
      </c>
      <c r="C5904" s="224" t="s">
        <v>1255</v>
      </c>
      <c r="D5904" s="224" t="s">
        <v>801</v>
      </c>
      <c r="E5904" s="225">
        <v>0</v>
      </c>
    </row>
    <row r="5905" spans="1:5" x14ac:dyDescent="0.25">
      <c r="A5905" s="222">
        <v>3203110506</v>
      </c>
      <c r="B5905" s="222" t="s">
        <v>6582</v>
      </c>
      <c r="C5905" s="222" t="s">
        <v>1255</v>
      </c>
      <c r="D5905" s="222" t="s">
        <v>801</v>
      </c>
      <c r="E5905" s="223">
        <v>0</v>
      </c>
    </row>
    <row r="5906" spans="1:5" x14ac:dyDescent="0.25">
      <c r="A5906" s="224">
        <v>3203110507</v>
      </c>
      <c r="B5906" s="224" t="s">
        <v>6583</v>
      </c>
      <c r="C5906" s="224" t="s">
        <v>1255</v>
      </c>
      <c r="D5906" s="224" t="s">
        <v>801</v>
      </c>
      <c r="E5906" s="225">
        <v>0</v>
      </c>
    </row>
    <row r="5907" spans="1:5" x14ac:dyDescent="0.25">
      <c r="A5907" s="222">
        <v>3203110508</v>
      </c>
      <c r="B5907" s="222" t="s">
        <v>5264</v>
      </c>
      <c r="C5907" s="222" t="s">
        <v>1255</v>
      </c>
      <c r="D5907" s="222" t="s">
        <v>801</v>
      </c>
      <c r="E5907" s="223">
        <v>0</v>
      </c>
    </row>
    <row r="5908" spans="1:5" x14ac:dyDescent="0.25">
      <c r="A5908" s="224">
        <v>3203110509</v>
      </c>
      <c r="B5908" s="224" t="s">
        <v>5265</v>
      </c>
      <c r="C5908" s="224" t="s">
        <v>1255</v>
      </c>
      <c r="D5908" s="224" t="s">
        <v>801</v>
      </c>
      <c r="E5908" s="225">
        <v>0</v>
      </c>
    </row>
    <row r="5909" spans="1:5" x14ac:dyDescent="0.25">
      <c r="A5909" s="222">
        <v>3203110510</v>
      </c>
      <c r="B5909" s="222" t="s">
        <v>5266</v>
      </c>
      <c r="C5909" s="222" t="s">
        <v>1255</v>
      </c>
      <c r="D5909" s="222" t="s">
        <v>801</v>
      </c>
      <c r="E5909" s="223">
        <v>0</v>
      </c>
    </row>
    <row r="5910" spans="1:5" x14ac:dyDescent="0.25">
      <c r="A5910" s="224">
        <v>3203110511</v>
      </c>
      <c r="B5910" s="224" t="s">
        <v>5267</v>
      </c>
      <c r="C5910" s="224" t="s">
        <v>1255</v>
      </c>
      <c r="D5910" s="224" t="s">
        <v>801</v>
      </c>
      <c r="E5910" s="225">
        <v>0</v>
      </c>
    </row>
    <row r="5911" spans="1:5" x14ac:dyDescent="0.25">
      <c r="A5911" s="222">
        <v>3203110512</v>
      </c>
      <c r="B5911" s="222" t="s">
        <v>5268</v>
      </c>
      <c r="C5911" s="222" t="s">
        <v>1255</v>
      </c>
      <c r="D5911" s="222" t="s">
        <v>801</v>
      </c>
      <c r="E5911" s="223">
        <v>0</v>
      </c>
    </row>
    <row r="5912" spans="1:5" x14ac:dyDescent="0.25">
      <c r="A5912" s="224">
        <v>3203110513</v>
      </c>
      <c r="B5912" s="224" t="s">
        <v>5269</v>
      </c>
      <c r="C5912" s="224" t="s">
        <v>1255</v>
      </c>
      <c r="D5912" s="224" t="s">
        <v>801</v>
      </c>
      <c r="E5912" s="225">
        <v>0</v>
      </c>
    </row>
    <row r="5913" spans="1:5" x14ac:dyDescent="0.25">
      <c r="A5913" s="222">
        <v>3203110514</v>
      </c>
      <c r="B5913" s="222" t="s">
        <v>5270</v>
      </c>
      <c r="C5913" s="222" t="s">
        <v>1255</v>
      </c>
      <c r="D5913" s="222" t="s">
        <v>801</v>
      </c>
      <c r="E5913" s="223">
        <v>0</v>
      </c>
    </row>
    <row r="5914" spans="1:5" x14ac:dyDescent="0.25">
      <c r="A5914" s="224">
        <v>3203110515</v>
      </c>
      <c r="B5914" s="224" t="s">
        <v>6584</v>
      </c>
      <c r="C5914" s="224" t="s">
        <v>1255</v>
      </c>
      <c r="D5914" s="224" t="s">
        <v>801</v>
      </c>
      <c r="E5914" s="225">
        <v>0</v>
      </c>
    </row>
    <row r="5915" spans="1:5" x14ac:dyDescent="0.25">
      <c r="A5915" s="222">
        <v>3203110516</v>
      </c>
      <c r="B5915" s="222" t="s">
        <v>5271</v>
      </c>
      <c r="C5915" s="222" t="s">
        <v>1255</v>
      </c>
      <c r="D5915" s="222" t="s">
        <v>801</v>
      </c>
      <c r="E5915" s="223">
        <v>0</v>
      </c>
    </row>
    <row r="5916" spans="1:5" x14ac:dyDescent="0.25">
      <c r="A5916" s="224">
        <v>3203110517</v>
      </c>
      <c r="B5916" s="224" t="s">
        <v>6585</v>
      </c>
      <c r="C5916" s="224" t="s">
        <v>1255</v>
      </c>
      <c r="D5916" s="224" t="s">
        <v>801</v>
      </c>
      <c r="E5916" s="225">
        <v>0</v>
      </c>
    </row>
    <row r="5917" spans="1:5" x14ac:dyDescent="0.25">
      <c r="A5917" s="222">
        <v>3203110518</v>
      </c>
      <c r="B5917" s="222" t="s">
        <v>3888</v>
      </c>
      <c r="C5917" s="222" t="s">
        <v>1255</v>
      </c>
      <c r="D5917" s="222" t="s">
        <v>801</v>
      </c>
      <c r="E5917" s="223">
        <v>0</v>
      </c>
    </row>
    <row r="5918" spans="1:5" x14ac:dyDescent="0.25">
      <c r="A5918" s="224">
        <v>3203110519</v>
      </c>
      <c r="B5918" s="224" t="s">
        <v>5272</v>
      </c>
      <c r="C5918" s="224" t="s">
        <v>1255</v>
      </c>
      <c r="D5918" s="224" t="s">
        <v>801</v>
      </c>
      <c r="E5918" s="225">
        <v>0</v>
      </c>
    </row>
    <row r="5919" spans="1:5" x14ac:dyDescent="0.25">
      <c r="A5919" s="222">
        <v>3203110520</v>
      </c>
      <c r="B5919" s="222" t="s">
        <v>5273</v>
      </c>
      <c r="C5919" s="222" t="s">
        <v>1255</v>
      </c>
      <c r="D5919" s="222" t="s">
        <v>801</v>
      </c>
      <c r="E5919" s="223">
        <v>0</v>
      </c>
    </row>
    <row r="5920" spans="1:5" x14ac:dyDescent="0.25">
      <c r="A5920" s="224">
        <v>3203110521</v>
      </c>
      <c r="B5920" s="224" t="s">
        <v>7768</v>
      </c>
      <c r="C5920" s="224" t="s">
        <v>1255</v>
      </c>
      <c r="D5920" s="224" t="s">
        <v>801</v>
      </c>
      <c r="E5920" s="225">
        <v>0</v>
      </c>
    </row>
    <row r="5921" spans="1:5" x14ac:dyDescent="0.25">
      <c r="A5921" s="222">
        <v>3203110522</v>
      </c>
      <c r="B5921" s="222" t="s">
        <v>3889</v>
      </c>
      <c r="C5921" s="222" t="s">
        <v>1255</v>
      </c>
      <c r="D5921" s="222" t="s">
        <v>801</v>
      </c>
      <c r="E5921" s="223">
        <v>0</v>
      </c>
    </row>
    <row r="5922" spans="1:5" x14ac:dyDescent="0.25">
      <c r="A5922" s="224">
        <v>3203110523</v>
      </c>
      <c r="B5922" s="224" t="s">
        <v>3890</v>
      </c>
      <c r="C5922" s="224" t="s">
        <v>1255</v>
      </c>
      <c r="D5922" s="224" t="s">
        <v>801</v>
      </c>
      <c r="E5922" s="225">
        <v>0</v>
      </c>
    </row>
    <row r="5923" spans="1:5" x14ac:dyDescent="0.25">
      <c r="A5923" s="222">
        <v>3203110524</v>
      </c>
      <c r="B5923" s="222" t="s">
        <v>3891</v>
      </c>
      <c r="C5923" s="222" t="s">
        <v>1255</v>
      </c>
      <c r="D5923" s="222" t="s">
        <v>801</v>
      </c>
      <c r="E5923" s="223">
        <v>0</v>
      </c>
    </row>
    <row r="5924" spans="1:5" x14ac:dyDescent="0.25">
      <c r="A5924" s="224">
        <v>3203110525</v>
      </c>
      <c r="B5924" s="224" t="s">
        <v>3892</v>
      </c>
      <c r="C5924" s="224" t="s">
        <v>1255</v>
      </c>
      <c r="D5924" s="224" t="s">
        <v>2327</v>
      </c>
      <c r="E5924" s="225">
        <v>0</v>
      </c>
    </row>
    <row r="5925" spans="1:5" x14ac:dyDescent="0.25">
      <c r="A5925" s="222">
        <v>3203110526</v>
      </c>
      <c r="B5925" s="222" t="s">
        <v>3893</v>
      </c>
      <c r="C5925" s="222" t="s">
        <v>1255</v>
      </c>
      <c r="D5925" s="222" t="s">
        <v>2327</v>
      </c>
      <c r="E5925" s="223">
        <v>0</v>
      </c>
    </row>
    <row r="5926" spans="1:5" x14ac:dyDescent="0.25">
      <c r="A5926" s="224">
        <v>3203110527</v>
      </c>
      <c r="B5926" s="224" t="s">
        <v>3894</v>
      </c>
      <c r="C5926" s="224" t="s">
        <v>1255</v>
      </c>
      <c r="D5926" s="224" t="s">
        <v>2327</v>
      </c>
      <c r="E5926" s="225">
        <v>0</v>
      </c>
    </row>
    <row r="5927" spans="1:5" x14ac:dyDescent="0.25">
      <c r="A5927" s="222">
        <v>3203110528</v>
      </c>
      <c r="B5927" s="222" t="s">
        <v>3895</v>
      </c>
      <c r="C5927" s="222" t="s">
        <v>1255</v>
      </c>
      <c r="D5927" s="222" t="s">
        <v>2327</v>
      </c>
      <c r="E5927" s="223">
        <v>0</v>
      </c>
    </row>
    <row r="5928" spans="1:5" x14ac:dyDescent="0.25">
      <c r="A5928" s="224">
        <v>3203110529</v>
      </c>
      <c r="B5928" s="224" t="s">
        <v>3896</v>
      </c>
      <c r="C5928" s="224" t="s">
        <v>1255</v>
      </c>
      <c r="D5928" s="224" t="s">
        <v>2327</v>
      </c>
      <c r="E5928" s="225">
        <v>0</v>
      </c>
    </row>
    <row r="5929" spans="1:5" x14ac:dyDescent="0.25">
      <c r="A5929" s="222">
        <v>3203110530</v>
      </c>
      <c r="B5929" s="222" t="s">
        <v>3897</v>
      </c>
      <c r="C5929" s="222" t="s">
        <v>1255</v>
      </c>
      <c r="D5929" s="222" t="s">
        <v>2327</v>
      </c>
      <c r="E5929" s="223">
        <v>0</v>
      </c>
    </row>
    <row r="5930" spans="1:5" x14ac:dyDescent="0.25">
      <c r="A5930" s="224">
        <v>3203110531</v>
      </c>
      <c r="B5930" s="224" t="s">
        <v>3898</v>
      </c>
      <c r="C5930" s="224" t="s">
        <v>1255</v>
      </c>
      <c r="D5930" s="224" t="s">
        <v>2327</v>
      </c>
      <c r="E5930" s="225">
        <v>0</v>
      </c>
    </row>
    <row r="5931" spans="1:5" x14ac:dyDescent="0.25">
      <c r="A5931" s="222">
        <v>3203110532</v>
      </c>
      <c r="B5931" s="222" t="s">
        <v>9434</v>
      </c>
      <c r="C5931" s="222" t="s">
        <v>1255</v>
      </c>
      <c r="D5931" s="222" t="s">
        <v>2327</v>
      </c>
      <c r="E5931" s="223">
        <v>0</v>
      </c>
    </row>
    <row r="5932" spans="1:5" x14ac:dyDescent="0.25">
      <c r="A5932" s="224">
        <v>3203110533</v>
      </c>
      <c r="B5932" s="224" t="s">
        <v>3899</v>
      </c>
      <c r="C5932" s="224" t="s">
        <v>1255</v>
      </c>
      <c r="D5932" s="224" t="s">
        <v>801</v>
      </c>
      <c r="E5932" s="225">
        <v>0</v>
      </c>
    </row>
    <row r="5933" spans="1:5" x14ac:dyDescent="0.25">
      <c r="A5933" s="222">
        <v>3203110534</v>
      </c>
      <c r="B5933" s="222" t="s">
        <v>3900</v>
      </c>
      <c r="C5933" s="222" t="s">
        <v>1255</v>
      </c>
      <c r="D5933" s="222" t="s">
        <v>801</v>
      </c>
      <c r="E5933" s="223">
        <v>0</v>
      </c>
    </row>
    <row r="5934" spans="1:5" x14ac:dyDescent="0.25">
      <c r="A5934" s="224">
        <v>3203110535</v>
      </c>
      <c r="B5934" s="224" t="s">
        <v>3901</v>
      </c>
      <c r="C5934" s="224" t="s">
        <v>1255</v>
      </c>
      <c r="D5934" s="224" t="s">
        <v>801</v>
      </c>
      <c r="E5934" s="225">
        <v>0</v>
      </c>
    </row>
    <row r="5935" spans="1:5" x14ac:dyDescent="0.25">
      <c r="A5935" s="222">
        <v>3203110536</v>
      </c>
      <c r="B5935" s="222" t="s">
        <v>5845</v>
      </c>
      <c r="C5935" s="222" t="s">
        <v>1255</v>
      </c>
      <c r="D5935" s="222" t="s">
        <v>801</v>
      </c>
      <c r="E5935" s="223">
        <v>0</v>
      </c>
    </row>
    <row r="5936" spans="1:5" x14ac:dyDescent="0.25">
      <c r="A5936" s="224">
        <v>3203110537</v>
      </c>
      <c r="B5936" s="224" t="s">
        <v>3902</v>
      </c>
      <c r="C5936" s="224" t="s">
        <v>1255</v>
      </c>
      <c r="D5936" s="224" t="s">
        <v>801</v>
      </c>
      <c r="E5936" s="225">
        <v>0</v>
      </c>
    </row>
    <row r="5937" spans="1:5" x14ac:dyDescent="0.25">
      <c r="A5937" s="222">
        <v>3203110538</v>
      </c>
      <c r="B5937" s="222" t="s">
        <v>8723</v>
      </c>
      <c r="C5937" s="222" t="s">
        <v>1255</v>
      </c>
      <c r="D5937" s="222" t="s">
        <v>801</v>
      </c>
      <c r="E5937" s="223">
        <v>0</v>
      </c>
    </row>
    <row r="5938" spans="1:5" x14ac:dyDescent="0.25">
      <c r="A5938" s="224">
        <v>3203110539</v>
      </c>
      <c r="B5938" s="224" t="s">
        <v>13288</v>
      </c>
      <c r="C5938" s="224" t="s">
        <v>1255</v>
      </c>
      <c r="D5938" s="224" t="s">
        <v>2354</v>
      </c>
      <c r="E5938" s="225">
        <v>0</v>
      </c>
    </row>
    <row r="5939" spans="1:5" x14ac:dyDescent="0.25">
      <c r="A5939" s="222">
        <v>3203110540</v>
      </c>
      <c r="B5939" s="222" t="s">
        <v>8036</v>
      </c>
      <c r="C5939" s="222" t="s">
        <v>1255</v>
      </c>
      <c r="D5939" s="222" t="s">
        <v>2354</v>
      </c>
      <c r="E5939" s="223">
        <v>0</v>
      </c>
    </row>
    <row r="5940" spans="1:5" x14ac:dyDescent="0.25">
      <c r="A5940" s="224">
        <v>3203110541</v>
      </c>
      <c r="B5940" s="224" t="s">
        <v>3903</v>
      </c>
      <c r="C5940" s="224" t="s">
        <v>1255</v>
      </c>
      <c r="D5940" s="224" t="s">
        <v>1226</v>
      </c>
      <c r="E5940" s="225">
        <v>0</v>
      </c>
    </row>
    <row r="5941" spans="1:5" x14ac:dyDescent="0.25">
      <c r="A5941" s="222">
        <v>3203110542</v>
      </c>
      <c r="B5941" s="222" t="s">
        <v>3904</v>
      </c>
      <c r="C5941" s="222" t="s">
        <v>1255</v>
      </c>
      <c r="D5941" s="222" t="s">
        <v>801</v>
      </c>
      <c r="E5941" s="223">
        <v>0</v>
      </c>
    </row>
    <row r="5942" spans="1:5" x14ac:dyDescent="0.25">
      <c r="A5942" s="224">
        <v>3203110543</v>
      </c>
      <c r="B5942" s="224" t="s">
        <v>3905</v>
      </c>
      <c r="C5942" s="224" t="s">
        <v>1255</v>
      </c>
      <c r="D5942" s="224" t="s">
        <v>2354</v>
      </c>
      <c r="E5942" s="225">
        <v>0</v>
      </c>
    </row>
    <row r="5943" spans="1:5" x14ac:dyDescent="0.25">
      <c r="A5943" s="222">
        <v>3203110544</v>
      </c>
      <c r="B5943" s="222" t="s">
        <v>3906</v>
      </c>
      <c r="C5943" s="222" t="s">
        <v>1255</v>
      </c>
      <c r="D5943" s="222" t="s">
        <v>2354</v>
      </c>
      <c r="E5943" s="223">
        <v>0</v>
      </c>
    </row>
    <row r="5944" spans="1:5" x14ac:dyDescent="0.25">
      <c r="A5944" s="224">
        <v>3203110545</v>
      </c>
      <c r="B5944" s="224" t="s">
        <v>3907</v>
      </c>
      <c r="C5944" s="224" t="s">
        <v>1255</v>
      </c>
      <c r="D5944" s="224" t="s">
        <v>2354</v>
      </c>
      <c r="E5944" s="225">
        <v>0</v>
      </c>
    </row>
    <row r="5945" spans="1:5" x14ac:dyDescent="0.25">
      <c r="A5945" s="222">
        <v>3203110546</v>
      </c>
      <c r="B5945" s="222" t="s">
        <v>8216</v>
      </c>
      <c r="C5945" s="222" t="s">
        <v>1255</v>
      </c>
      <c r="D5945" s="222" t="s">
        <v>801</v>
      </c>
      <c r="E5945" s="223">
        <v>0</v>
      </c>
    </row>
    <row r="5946" spans="1:5" x14ac:dyDescent="0.25">
      <c r="A5946" s="224">
        <v>3203110547</v>
      </c>
      <c r="B5946" s="224" t="s">
        <v>7769</v>
      </c>
      <c r="C5946" s="224" t="s">
        <v>1255</v>
      </c>
      <c r="D5946" s="224" t="s">
        <v>801</v>
      </c>
      <c r="E5946" s="225">
        <v>0</v>
      </c>
    </row>
    <row r="5947" spans="1:5" x14ac:dyDescent="0.25">
      <c r="A5947" s="222">
        <v>3203110548</v>
      </c>
      <c r="B5947" s="222" t="s">
        <v>3908</v>
      </c>
      <c r="C5947" s="222" t="s">
        <v>1255</v>
      </c>
      <c r="D5947" s="222" t="s">
        <v>801</v>
      </c>
      <c r="E5947" s="223">
        <v>0</v>
      </c>
    </row>
    <row r="5948" spans="1:5" x14ac:dyDescent="0.25">
      <c r="A5948" s="224">
        <v>3203110549</v>
      </c>
      <c r="B5948" s="224" t="s">
        <v>3909</v>
      </c>
      <c r="C5948" s="224" t="s">
        <v>1255</v>
      </c>
      <c r="D5948" s="224" t="s">
        <v>801</v>
      </c>
      <c r="E5948" s="225">
        <v>0</v>
      </c>
    </row>
    <row r="5949" spans="1:5" x14ac:dyDescent="0.25">
      <c r="A5949" s="222">
        <v>3203110550</v>
      </c>
      <c r="B5949" s="222" t="s">
        <v>3910</v>
      </c>
      <c r="C5949" s="222" t="s">
        <v>1255</v>
      </c>
      <c r="D5949" s="222" t="s">
        <v>801</v>
      </c>
      <c r="E5949" s="223">
        <v>0</v>
      </c>
    </row>
    <row r="5950" spans="1:5" x14ac:dyDescent="0.25">
      <c r="A5950" s="224">
        <v>3203110551</v>
      </c>
      <c r="B5950" s="224" t="s">
        <v>7770</v>
      </c>
      <c r="C5950" s="224" t="s">
        <v>1255</v>
      </c>
      <c r="D5950" s="224" t="s">
        <v>2414</v>
      </c>
      <c r="E5950" s="225">
        <v>0</v>
      </c>
    </row>
    <row r="5951" spans="1:5" x14ac:dyDescent="0.25">
      <c r="A5951" s="222">
        <v>3203110552</v>
      </c>
      <c r="B5951" s="222" t="s">
        <v>10535</v>
      </c>
      <c r="C5951" s="222" t="s">
        <v>1255</v>
      </c>
      <c r="D5951" s="222" t="s">
        <v>2327</v>
      </c>
      <c r="E5951" s="223">
        <v>0</v>
      </c>
    </row>
    <row r="5952" spans="1:5" x14ac:dyDescent="0.25">
      <c r="A5952" s="224">
        <v>3203110553</v>
      </c>
      <c r="B5952" s="224" t="s">
        <v>3911</v>
      </c>
      <c r="C5952" s="224" t="s">
        <v>1255</v>
      </c>
      <c r="D5952" s="224" t="s">
        <v>2327</v>
      </c>
      <c r="E5952" s="225">
        <v>0</v>
      </c>
    </row>
    <row r="5953" spans="1:5" x14ac:dyDescent="0.25">
      <c r="A5953" s="222">
        <v>3203110554</v>
      </c>
      <c r="B5953" s="222" t="s">
        <v>3912</v>
      </c>
      <c r="C5953" s="222" t="s">
        <v>1255</v>
      </c>
      <c r="D5953" s="222" t="s">
        <v>2327</v>
      </c>
      <c r="E5953" s="223">
        <v>0</v>
      </c>
    </row>
    <row r="5954" spans="1:5" x14ac:dyDescent="0.25">
      <c r="A5954" s="224">
        <v>3203110555</v>
      </c>
      <c r="B5954" s="224" t="s">
        <v>3913</v>
      </c>
      <c r="C5954" s="224" t="s">
        <v>1255</v>
      </c>
      <c r="D5954" s="224" t="s">
        <v>2327</v>
      </c>
      <c r="E5954" s="225">
        <v>0</v>
      </c>
    </row>
    <row r="5955" spans="1:5" x14ac:dyDescent="0.25">
      <c r="A5955" s="222">
        <v>3203110556</v>
      </c>
      <c r="B5955" s="222" t="s">
        <v>3914</v>
      </c>
      <c r="C5955" s="222" t="s">
        <v>1255</v>
      </c>
      <c r="D5955" s="222" t="s">
        <v>2327</v>
      </c>
      <c r="E5955" s="223">
        <v>0</v>
      </c>
    </row>
    <row r="5956" spans="1:5" x14ac:dyDescent="0.25">
      <c r="A5956" s="224">
        <v>3203110557</v>
      </c>
      <c r="B5956" s="224" t="s">
        <v>5274</v>
      </c>
      <c r="C5956" s="224" t="s">
        <v>1255</v>
      </c>
      <c r="D5956" s="224" t="s">
        <v>2327</v>
      </c>
      <c r="E5956" s="225">
        <v>0</v>
      </c>
    </row>
    <row r="5957" spans="1:5" x14ac:dyDescent="0.25">
      <c r="A5957" s="222">
        <v>3203110558</v>
      </c>
      <c r="B5957" s="222" t="s">
        <v>3915</v>
      </c>
      <c r="C5957" s="222" t="s">
        <v>1255</v>
      </c>
      <c r="D5957" s="222" t="s">
        <v>2414</v>
      </c>
      <c r="E5957" s="223">
        <v>0</v>
      </c>
    </row>
    <row r="5958" spans="1:5" x14ac:dyDescent="0.25">
      <c r="A5958" s="224">
        <v>3203110559</v>
      </c>
      <c r="B5958" s="224" t="s">
        <v>3916</v>
      </c>
      <c r="C5958" s="224" t="s">
        <v>1255</v>
      </c>
      <c r="D5958" s="224" t="s">
        <v>801</v>
      </c>
      <c r="E5958" s="225">
        <v>0</v>
      </c>
    </row>
    <row r="5959" spans="1:5" x14ac:dyDescent="0.25">
      <c r="A5959" s="222">
        <v>3203110560</v>
      </c>
      <c r="B5959" s="222" t="s">
        <v>9435</v>
      </c>
      <c r="C5959" s="222" t="s">
        <v>1255</v>
      </c>
      <c r="D5959" s="222" t="s">
        <v>801</v>
      </c>
      <c r="E5959" s="223">
        <v>0</v>
      </c>
    </row>
    <row r="5960" spans="1:5" x14ac:dyDescent="0.25">
      <c r="A5960" s="224">
        <v>3203110561</v>
      </c>
      <c r="B5960" s="224" t="s">
        <v>3917</v>
      </c>
      <c r="C5960" s="224" t="s">
        <v>1255</v>
      </c>
      <c r="D5960" s="224" t="s">
        <v>801</v>
      </c>
      <c r="E5960" s="225">
        <v>0</v>
      </c>
    </row>
    <row r="5961" spans="1:5" x14ac:dyDescent="0.25">
      <c r="A5961" s="222">
        <v>3203110562</v>
      </c>
      <c r="B5961" s="222" t="s">
        <v>3918</v>
      </c>
      <c r="C5961" s="222" t="s">
        <v>1255</v>
      </c>
      <c r="D5961" s="222" t="s">
        <v>801</v>
      </c>
      <c r="E5961" s="223">
        <v>0</v>
      </c>
    </row>
    <row r="5962" spans="1:5" x14ac:dyDescent="0.25">
      <c r="A5962" s="224">
        <v>3203110563</v>
      </c>
      <c r="B5962" s="224" t="s">
        <v>3919</v>
      </c>
      <c r="C5962" s="224" t="s">
        <v>1255</v>
      </c>
      <c r="D5962" s="224" t="s">
        <v>801</v>
      </c>
      <c r="E5962" s="225">
        <v>0</v>
      </c>
    </row>
    <row r="5963" spans="1:5" x14ac:dyDescent="0.25">
      <c r="A5963" s="222">
        <v>3203110564</v>
      </c>
      <c r="B5963" s="222" t="s">
        <v>8217</v>
      </c>
      <c r="C5963" s="222" t="s">
        <v>1255</v>
      </c>
      <c r="D5963" s="222" t="s">
        <v>801</v>
      </c>
      <c r="E5963" s="223">
        <v>0</v>
      </c>
    </row>
    <row r="5964" spans="1:5" x14ac:dyDescent="0.25">
      <c r="A5964" s="224">
        <v>3203110565</v>
      </c>
      <c r="B5964" s="224" t="s">
        <v>3921</v>
      </c>
      <c r="C5964" s="224" t="s">
        <v>1255</v>
      </c>
      <c r="D5964" s="224" t="s">
        <v>801</v>
      </c>
      <c r="E5964" s="225">
        <v>0</v>
      </c>
    </row>
    <row r="5965" spans="1:5" x14ac:dyDescent="0.25">
      <c r="A5965" s="222">
        <v>3203110566</v>
      </c>
      <c r="B5965" s="222" t="s">
        <v>3922</v>
      </c>
      <c r="C5965" s="222" t="s">
        <v>1255</v>
      </c>
      <c r="D5965" s="222" t="s">
        <v>801</v>
      </c>
      <c r="E5965" s="223">
        <v>0</v>
      </c>
    </row>
    <row r="5966" spans="1:5" x14ac:dyDescent="0.25">
      <c r="A5966" s="224">
        <v>3203110567</v>
      </c>
      <c r="B5966" s="224" t="s">
        <v>3923</v>
      </c>
      <c r="C5966" s="224" t="s">
        <v>1255</v>
      </c>
      <c r="D5966" s="224" t="s">
        <v>801</v>
      </c>
      <c r="E5966" s="225">
        <v>0</v>
      </c>
    </row>
    <row r="5967" spans="1:5" x14ac:dyDescent="0.25">
      <c r="A5967" s="222">
        <v>3203110568</v>
      </c>
      <c r="B5967" s="222" t="s">
        <v>3924</v>
      </c>
      <c r="C5967" s="222" t="s">
        <v>1255</v>
      </c>
      <c r="D5967" s="222" t="s">
        <v>801</v>
      </c>
      <c r="E5967" s="223">
        <v>0</v>
      </c>
    </row>
    <row r="5968" spans="1:5" x14ac:dyDescent="0.25">
      <c r="A5968" s="224">
        <v>3203110569</v>
      </c>
      <c r="B5968" s="224" t="s">
        <v>3925</v>
      </c>
      <c r="C5968" s="224" t="s">
        <v>1255</v>
      </c>
      <c r="D5968" s="224" t="s">
        <v>801</v>
      </c>
      <c r="E5968" s="225">
        <v>0</v>
      </c>
    </row>
    <row r="5969" spans="1:5" x14ac:dyDescent="0.25">
      <c r="A5969" s="222">
        <v>3203110570</v>
      </c>
      <c r="B5969" s="222" t="s">
        <v>3926</v>
      </c>
      <c r="C5969" s="222" t="s">
        <v>1255</v>
      </c>
      <c r="D5969" s="222" t="s">
        <v>801</v>
      </c>
      <c r="E5969" s="223">
        <v>0</v>
      </c>
    </row>
    <row r="5970" spans="1:5" x14ac:dyDescent="0.25">
      <c r="A5970" s="224">
        <v>3203110571</v>
      </c>
      <c r="B5970" s="224" t="s">
        <v>3927</v>
      </c>
      <c r="C5970" s="224" t="s">
        <v>1255</v>
      </c>
      <c r="D5970" s="224" t="s">
        <v>801</v>
      </c>
      <c r="E5970" s="225">
        <v>0</v>
      </c>
    </row>
    <row r="5971" spans="1:5" x14ac:dyDescent="0.25">
      <c r="A5971" s="222">
        <v>3203110572</v>
      </c>
      <c r="B5971" s="222" t="s">
        <v>3928</v>
      </c>
      <c r="C5971" s="222" t="s">
        <v>1255</v>
      </c>
      <c r="D5971" s="222" t="s">
        <v>801</v>
      </c>
      <c r="E5971" s="223">
        <v>0</v>
      </c>
    </row>
    <row r="5972" spans="1:5" x14ac:dyDescent="0.25">
      <c r="A5972" s="224">
        <v>3203110573</v>
      </c>
      <c r="B5972" s="224" t="s">
        <v>10536</v>
      </c>
      <c r="C5972" s="224" t="s">
        <v>1255</v>
      </c>
      <c r="D5972" s="224" t="s">
        <v>801</v>
      </c>
      <c r="E5972" s="225">
        <v>0</v>
      </c>
    </row>
    <row r="5973" spans="1:5" x14ac:dyDescent="0.25">
      <c r="A5973" s="222">
        <v>3203110574</v>
      </c>
      <c r="B5973" s="222" t="s">
        <v>3929</v>
      </c>
      <c r="C5973" s="222" t="s">
        <v>1255</v>
      </c>
      <c r="D5973" s="222" t="s">
        <v>801</v>
      </c>
      <c r="E5973" s="223">
        <v>0</v>
      </c>
    </row>
    <row r="5974" spans="1:5" x14ac:dyDescent="0.25">
      <c r="A5974" s="224">
        <v>3203110575</v>
      </c>
      <c r="B5974" s="224" t="s">
        <v>8105</v>
      </c>
      <c r="C5974" s="224" t="s">
        <v>1255</v>
      </c>
      <c r="D5974" s="224" t="s">
        <v>801</v>
      </c>
      <c r="E5974" s="225">
        <v>0</v>
      </c>
    </row>
    <row r="5975" spans="1:5" x14ac:dyDescent="0.25">
      <c r="A5975" s="222">
        <v>3203110576</v>
      </c>
      <c r="B5975" s="222" t="s">
        <v>3930</v>
      </c>
      <c r="C5975" s="222" t="s">
        <v>1255</v>
      </c>
      <c r="D5975" s="222" t="s">
        <v>801</v>
      </c>
      <c r="E5975" s="223">
        <v>0</v>
      </c>
    </row>
    <row r="5976" spans="1:5" x14ac:dyDescent="0.25">
      <c r="A5976" s="224">
        <v>3203110577</v>
      </c>
      <c r="B5976" s="224" t="s">
        <v>5846</v>
      </c>
      <c r="C5976" s="224" t="s">
        <v>1255</v>
      </c>
      <c r="D5976" s="224" t="s">
        <v>801</v>
      </c>
      <c r="E5976" s="225">
        <v>0</v>
      </c>
    </row>
    <row r="5977" spans="1:5" x14ac:dyDescent="0.25">
      <c r="A5977" s="222">
        <v>3203110578</v>
      </c>
      <c r="B5977" s="222" t="s">
        <v>3931</v>
      </c>
      <c r="C5977" s="222" t="s">
        <v>1255</v>
      </c>
      <c r="D5977" s="222" t="s">
        <v>801</v>
      </c>
      <c r="E5977" s="223">
        <v>0</v>
      </c>
    </row>
    <row r="5978" spans="1:5" x14ac:dyDescent="0.25">
      <c r="A5978" s="224">
        <v>3203110579</v>
      </c>
      <c r="B5978" s="224" t="s">
        <v>5847</v>
      </c>
      <c r="C5978" s="224" t="s">
        <v>1255</v>
      </c>
      <c r="D5978" s="224" t="s">
        <v>801</v>
      </c>
      <c r="E5978" s="225">
        <v>0</v>
      </c>
    </row>
    <row r="5979" spans="1:5" x14ac:dyDescent="0.25">
      <c r="A5979" s="222">
        <v>3203110580</v>
      </c>
      <c r="B5979" s="222" t="s">
        <v>3932</v>
      </c>
      <c r="C5979" s="222" t="s">
        <v>1255</v>
      </c>
      <c r="D5979" s="222" t="s">
        <v>801</v>
      </c>
      <c r="E5979" s="223">
        <v>0</v>
      </c>
    </row>
    <row r="5980" spans="1:5" x14ac:dyDescent="0.25">
      <c r="A5980" s="224">
        <v>3203110581</v>
      </c>
      <c r="B5980" s="224" t="s">
        <v>9870</v>
      </c>
      <c r="C5980" s="224" t="s">
        <v>1255</v>
      </c>
      <c r="D5980" s="224" t="s">
        <v>801</v>
      </c>
      <c r="E5980" s="225">
        <v>0</v>
      </c>
    </row>
    <row r="5981" spans="1:5" x14ac:dyDescent="0.25">
      <c r="A5981" s="222">
        <v>3203110582</v>
      </c>
      <c r="B5981" s="222" t="s">
        <v>3933</v>
      </c>
      <c r="C5981" s="222" t="s">
        <v>1255</v>
      </c>
      <c r="D5981" s="222" t="s">
        <v>801</v>
      </c>
      <c r="E5981" s="223">
        <v>0</v>
      </c>
    </row>
    <row r="5982" spans="1:5" x14ac:dyDescent="0.25">
      <c r="A5982" s="224">
        <v>3203110583</v>
      </c>
      <c r="B5982" s="224" t="s">
        <v>3934</v>
      </c>
      <c r="C5982" s="224" t="s">
        <v>1255</v>
      </c>
      <c r="D5982" s="224" t="s">
        <v>801</v>
      </c>
      <c r="E5982" s="225">
        <v>0</v>
      </c>
    </row>
    <row r="5983" spans="1:5" x14ac:dyDescent="0.25">
      <c r="A5983" s="222">
        <v>3203110584</v>
      </c>
      <c r="B5983" s="222" t="s">
        <v>8218</v>
      </c>
      <c r="C5983" s="222" t="s">
        <v>1255</v>
      </c>
      <c r="D5983" s="222" t="s">
        <v>801</v>
      </c>
      <c r="E5983" s="223">
        <v>0</v>
      </c>
    </row>
    <row r="5984" spans="1:5" x14ac:dyDescent="0.25">
      <c r="A5984" s="224">
        <v>3203110585</v>
      </c>
      <c r="B5984" s="224" t="s">
        <v>8219</v>
      </c>
      <c r="C5984" s="224" t="s">
        <v>1255</v>
      </c>
      <c r="D5984" s="224" t="s">
        <v>801</v>
      </c>
      <c r="E5984" s="225">
        <v>0</v>
      </c>
    </row>
    <row r="5985" spans="1:5" x14ac:dyDescent="0.25">
      <c r="A5985" s="222">
        <v>3203110586</v>
      </c>
      <c r="B5985" s="222" t="s">
        <v>3935</v>
      </c>
      <c r="C5985" s="222" t="s">
        <v>1255</v>
      </c>
      <c r="D5985" s="222" t="s">
        <v>801</v>
      </c>
      <c r="E5985" s="223">
        <v>0</v>
      </c>
    </row>
    <row r="5986" spans="1:5" x14ac:dyDescent="0.25">
      <c r="A5986" s="224">
        <v>3203110587</v>
      </c>
      <c r="B5986" s="224" t="s">
        <v>8220</v>
      </c>
      <c r="C5986" s="224" t="s">
        <v>1255</v>
      </c>
      <c r="D5986" s="224" t="s">
        <v>801</v>
      </c>
      <c r="E5986" s="225">
        <v>0</v>
      </c>
    </row>
    <row r="5987" spans="1:5" x14ac:dyDescent="0.25">
      <c r="A5987" s="222">
        <v>3203110588</v>
      </c>
      <c r="B5987" s="222" t="s">
        <v>3936</v>
      </c>
      <c r="C5987" s="222" t="s">
        <v>1255</v>
      </c>
      <c r="D5987" s="222" t="s">
        <v>801</v>
      </c>
      <c r="E5987" s="223">
        <v>0</v>
      </c>
    </row>
    <row r="5988" spans="1:5" x14ac:dyDescent="0.25">
      <c r="A5988" s="224">
        <v>3203110589</v>
      </c>
      <c r="B5988" s="224" t="s">
        <v>3937</v>
      </c>
      <c r="C5988" s="224" t="s">
        <v>1255</v>
      </c>
      <c r="D5988" s="224" t="s">
        <v>801</v>
      </c>
      <c r="E5988" s="225">
        <v>0</v>
      </c>
    </row>
    <row r="5989" spans="1:5" x14ac:dyDescent="0.25">
      <c r="A5989" s="222">
        <v>3203110590</v>
      </c>
      <c r="B5989" s="222" t="s">
        <v>3938</v>
      </c>
      <c r="C5989" s="222" t="s">
        <v>1255</v>
      </c>
      <c r="D5989" s="222" t="s">
        <v>801</v>
      </c>
      <c r="E5989" s="223">
        <v>0</v>
      </c>
    </row>
    <row r="5990" spans="1:5" x14ac:dyDescent="0.25">
      <c r="A5990" s="224">
        <v>3203110591</v>
      </c>
      <c r="B5990" s="224" t="s">
        <v>3939</v>
      </c>
      <c r="C5990" s="224" t="s">
        <v>1255</v>
      </c>
      <c r="D5990" s="224" t="s">
        <v>801</v>
      </c>
      <c r="E5990" s="225">
        <v>0</v>
      </c>
    </row>
    <row r="5991" spans="1:5" x14ac:dyDescent="0.25">
      <c r="A5991" s="222">
        <v>3203110592</v>
      </c>
      <c r="B5991" s="222" t="s">
        <v>3940</v>
      </c>
      <c r="C5991" s="222" t="s">
        <v>1255</v>
      </c>
      <c r="D5991" s="222" t="s">
        <v>801</v>
      </c>
      <c r="E5991" s="223">
        <v>0</v>
      </c>
    </row>
    <row r="5992" spans="1:5" x14ac:dyDescent="0.25">
      <c r="A5992" s="224">
        <v>3203110593</v>
      </c>
      <c r="B5992" s="224" t="s">
        <v>6587</v>
      </c>
      <c r="C5992" s="224" t="s">
        <v>1255</v>
      </c>
      <c r="D5992" s="224" t="s">
        <v>801</v>
      </c>
      <c r="E5992" s="225">
        <v>0</v>
      </c>
    </row>
    <row r="5993" spans="1:5" x14ac:dyDescent="0.25">
      <c r="A5993" s="222">
        <v>3203110594</v>
      </c>
      <c r="B5993" s="222" t="s">
        <v>6588</v>
      </c>
      <c r="C5993" s="222" t="s">
        <v>1255</v>
      </c>
      <c r="D5993" s="222" t="s">
        <v>801</v>
      </c>
      <c r="E5993" s="223">
        <v>0</v>
      </c>
    </row>
    <row r="5994" spans="1:5" x14ac:dyDescent="0.25">
      <c r="A5994" s="224">
        <v>3203110595</v>
      </c>
      <c r="B5994" s="224" t="s">
        <v>9871</v>
      </c>
      <c r="C5994" s="224" t="s">
        <v>1255</v>
      </c>
      <c r="D5994" s="224" t="s">
        <v>801</v>
      </c>
      <c r="E5994" s="225">
        <v>0</v>
      </c>
    </row>
    <row r="5995" spans="1:5" x14ac:dyDescent="0.25">
      <c r="A5995" s="222">
        <v>3203110596</v>
      </c>
      <c r="B5995" s="222" t="s">
        <v>3941</v>
      </c>
      <c r="C5995" s="222" t="s">
        <v>1255</v>
      </c>
      <c r="D5995" s="222" t="s">
        <v>801</v>
      </c>
      <c r="E5995" s="223">
        <v>0</v>
      </c>
    </row>
    <row r="5996" spans="1:5" x14ac:dyDescent="0.25">
      <c r="A5996" s="224">
        <v>3203110597</v>
      </c>
      <c r="B5996" s="224" t="s">
        <v>3942</v>
      </c>
      <c r="C5996" s="224" t="s">
        <v>1255</v>
      </c>
      <c r="D5996" s="224" t="s">
        <v>801</v>
      </c>
      <c r="E5996" s="225">
        <v>0</v>
      </c>
    </row>
    <row r="5997" spans="1:5" x14ac:dyDescent="0.25">
      <c r="A5997" s="222">
        <v>3203110598</v>
      </c>
      <c r="B5997" s="222" t="s">
        <v>6589</v>
      </c>
      <c r="C5997" s="222" t="s">
        <v>1255</v>
      </c>
      <c r="D5997" s="222" t="s">
        <v>801</v>
      </c>
      <c r="E5997" s="223">
        <v>0</v>
      </c>
    </row>
    <row r="5998" spans="1:5" x14ac:dyDescent="0.25">
      <c r="A5998" s="224">
        <v>3203110599</v>
      </c>
      <c r="B5998" s="224" t="s">
        <v>5275</v>
      </c>
      <c r="C5998" s="224" t="s">
        <v>1255</v>
      </c>
      <c r="D5998" s="224" t="s">
        <v>801</v>
      </c>
      <c r="E5998" s="225">
        <v>0</v>
      </c>
    </row>
    <row r="5999" spans="1:5" x14ac:dyDescent="0.25">
      <c r="A5999" s="222">
        <v>3203110600</v>
      </c>
      <c r="B5999" s="222" t="s">
        <v>6590</v>
      </c>
      <c r="C5999" s="222" t="s">
        <v>1255</v>
      </c>
      <c r="D5999" s="222" t="s">
        <v>3788</v>
      </c>
      <c r="E5999" s="223">
        <v>0</v>
      </c>
    </row>
    <row r="6000" spans="1:5" x14ac:dyDescent="0.25">
      <c r="A6000" s="224">
        <v>3203110601</v>
      </c>
      <c r="B6000" s="224" t="s">
        <v>9544</v>
      </c>
      <c r="C6000" s="224" t="s">
        <v>1255</v>
      </c>
      <c r="D6000" s="224" t="s">
        <v>801</v>
      </c>
      <c r="E6000" s="225">
        <v>0</v>
      </c>
    </row>
    <row r="6001" spans="1:5" x14ac:dyDescent="0.25">
      <c r="A6001" s="222">
        <v>3203110602</v>
      </c>
      <c r="B6001" s="222" t="s">
        <v>6591</v>
      </c>
      <c r="C6001" s="222" t="s">
        <v>1255</v>
      </c>
      <c r="D6001" s="222" t="s">
        <v>801</v>
      </c>
      <c r="E6001" s="223">
        <v>0</v>
      </c>
    </row>
    <row r="6002" spans="1:5" x14ac:dyDescent="0.25">
      <c r="A6002" s="224">
        <v>3203110603</v>
      </c>
      <c r="B6002" s="224" t="s">
        <v>6592</v>
      </c>
      <c r="C6002" s="224" t="s">
        <v>1255</v>
      </c>
      <c r="D6002" s="224" t="s">
        <v>801</v>
      </c>
      <c r="E6002" s="225">
        <v>0</v>
      </c>
    </row>
    <row r="6003" spans="1:5" x14ac:dyDescent="0.25">
      <c r="A6003" s="222">
        <v>3203110604</v>
      </c>
      <c r="B6003" s="222" t="s">
        <v>3943</v>
      </c>
      <c r="C6003" s="222" t="s">
        <v>1255</v>
      </c>
      <c r="D6003" s="222" t="s">
        <v>801</v>
      </c>
      <c r="E6003" s="223">
        <v>0</v>
      </c>
    </row>
    <row r="6004" spans="1:5" x14ac:dyDescent="0.25">
      <c r="A6004" s="224">
        <v>3203110605</v>
      </c>
      <c r="B6004" s="224" t="s">
        <v>3944</v>
      </c>
      <c r="C6004" s="224" t="s">
        <v>1255</v>
      </c>
      <c r="D6004" s="224" t="s">
        <v>801</v>
      </c>
      <c r="E6004" s="225">
        <v>0</v>
      </c>
    </row>
    <row r="6005" spans="1:5" x14ac:dyDescent="0.25">
      <c r="A6005" s="222">
        <v>3203110606</v>
      </c>
      <c r="B6005" s="222" t="s">
        <v>3945</v>
      </c>
      <c r="C6005" s="222" t="s">
        <v>1255</v>
      </c>
      <c r="D6005" s="222" t="s">
        <v>801</v>
      </c>
      <c r="E6005" s="223">
        <v>0</v>
      </c>
    </row>
    <row r="6006" spans="1:5" x14ac:dyDescent="0.25">
      <c r="A6006" s="224">
        <v>3203110607</v>
      </c>
      <c r="B6006" s="224" t="s">
        <v>3946</v>
      </c>
      <c r="C6006" s="224" t="s">
        <v>1255</v>
      </c>
      <c r="D6006" s="224" t="s">
        <v>2376</v>
      </c>
      <c r="E6006" s="225">
        <v>0</v>
      </c>
    </row>
    <row r="6007" spans="1:5" x14ac:dyDescent="0.25">
      <c r="A6007" s="222">
        <v>3203110608</v>
      </c>
      <c r="B6007" s="222" t="s">
        <v>7977</v>
      </c>
      <c r="C6007" s="222" t="s">
        <v>1255</v>
      </c>
      <c r="D6007" s="222" t="s">
        <v>801</v>
      </c>
      <c r="E6007" s="223">
        <v>0</v>
      </c>
    </row>
    <row r="6008" spans="1:5" x14ac:dyDescent="0.25">
      <c r="A6008" s="224">
        <v>3203110609</v>
      </c>
      <c r="B6008" s="224" t="s">
        <v>3947</v>
      </c>
      <c r="C6008" s="224" t="s">
        <v>1255</v>
      </c>
      <c r="D6008" s="224" t="s">
        <v>801</v>
      </c>
      <c r="E6008" s="225">
        <v>0</v>
      </c>
    </row>
    <row r="6009" spans="1:5" x14ac:dyDescent="0.25">
      <c r="A6009" s="222">
        <v>3203110610</v>
      </c>
      <c r="B6009" s="222" t="s">
        <v>4490</v>
      </c>
      <c r="C6009" s="222" t="s">
        <v>1255</v>
      </c>
      <c r="D6009" s="222" t="s">
        <v>2327</v>
      </c>
      <c r="E6009" s="223">
        <v>0</v>
      </c>
    </row>
    <row r="6010" spans="1:5" x14ac:dyDescent="0.25">
      <c r="A6010" s="224">
        <v>3203110611</v>
      </c>
      <c r="B6010" s="224" t="s">
        <v>3948</v>
      </c>
      <c r="C6010" s="224" t="s">
        <v>1255</v>
      </c>
      <c r="D6010" s="224" t="s">
        <v>2327</v>
      </c>
      <c r="E6010" s="225">
        <v>0</v>
      </c>
    </row>
    <row r="6011" spans="1:5" x14ac:dyDescent="0.25">
      <c r="A6011" s="222">
        <v>3203110612</v>
      </c>
      <c r="B6011" s="222" t="s">
        <v>3949</v>
      </c>
      <c r="C6011" s="222" t="s">
        <v>1255</v>
      </c>
      <c r="D6011" s="222" t="s">
        <v>2327</v>
      </c>
      <c r="E6011" s="223">
        <v>0</v>
      </c>
    </row>
    <row r="6012" spans="1:5" x14ac:dyDescent="0.25">
      <c r="A6012" s="224">
        <v>3203110613</v>
      </c>
      <c r="B6012" s="224" t="s">
        <v>3950</v>
      </c>
      <c r="C6012" s="224" t="s">
        <v>1255</v>
      </c>
      <c r="D6012" s="224" t="s">
        <v>3951</v>
      </c>
      <c r="E6012" s="225">
        <v>0</v>
      </c>
    </row>
    <row r="6013" spans="1:5" x14ac:dyDescent="0.25">
      <c r="A6013" s="222">
        <v>3203110614</v>
      </c>
      <c r="B6013" s="222" t="s">
        <v>5276</v>
      </c>
      <c r="C6013" s="222" t="s">
        <v>1255</v>
      </c>
      <c r="D6013" s="222" t="s">
        <v>801</v>
      </c>
      <c r="E6013" s="223">
        <v>0</v>
      </c>
    </row>
    <row r="6014" spans="1:5" x14ac:dyDescent="0.25">
      <c r="A6014" s="224">
        <v>3203110615</v>
      </c>
      <c r="B6014" s="224" t="s">
        <v>3952</v>
      </c>
      <c r="C6014" s="224" t="s">
        <v>1255</v>
      </c>
      <c r="D6014" s="224" t="s">
        <v>801</v>
      </c>
      <c r="E6014" s="225">
        <v>0</v>
      </c>
    </row>
    <row r="6015" spans="1:5" x14ac:dyDescent="0.25">
      <c r="A6015" s="222">
        <v>3203110616</v>
      </c>
      <c r="B6015" s="222" t="s">
        <v>3953</v>
      </c>
      <c r="C6015" s="222" t="s">
        <v>1255</v>
      </c>
      <c r="D6015" s="222" t="s">
        <v>2327</v>
      </c>
      <c r="E6015" s="223">
        <v>0</v>
      </c>
    </row>
    <row r="6016" spans="1:5" x14ac:dyDescent="0.25">
      <c r="A6016" s="224">
        <v>3203110617</v>
      </c>
      <c r="B6016" s="224" t="s">
        <v>3954</v>
      </c>
      <c r="C6016" s="224" t="s">
        <v>1255</v>
      </c>
      <c r="D6016" s="224" t="s">
        <v>801</v>
      </c>
      <c r="E6016" s="225">
        <v>0</v>
      </c>
    </row>
    <row r="6017" spans="1:5" x14ac:dyDescent="0.25">
      <c r="A6017" s="222">
        <v>3203110618</v>
      </c>
      <c r="B6017" s="222" t="s">
        <v>3955</v>
      </c>
      <c r="C6017" s="222" t="s">
        <v>1255</v>
      </c>
      <c r="D6017" s="222" t="s">
        <v>1226</v>
      </c>
      <c r="E6017" s="223">
        <v>0</v>
      </c>
    </row>
    <row r="6018" spans="1:5" x14ac:dyDescent="0.25">
      <c r="A6018" s="224">
        <v>3203110619</v>
      </c>
      <c r="B6018" s="224" t="s">
        <v>3956</v>
      </c>
      <c r="C6018" s="224" t="s">
        <v>1255</v>
      </c>
      <c r="D6018" s="224" t="s">
        <v>1226</v>
      </c>
      <c r="E6018" s="225">
        <v>0</v>
      </c>
    </row>
    <row r="6019" spans="1:5" x14ac:dyDescent="0.25">
      <c r="A6019" s="222">
        <v>3203110620</v>
      </c>
      <c r="B6019" s="222" t="s">
        <v>3957</v>
      </c>
      <c r="C6019" s="222" t="s">
        <v>1255</v>
      </c>
      <c r="D6019" s="222" t="s">
        <v>1226</v>
      </c>
      <c r="E6019" s="223">
        <v>0</v>
      </c>
    </row>
    <row r="6020" spans="1:5" x14ac:dyDescent="0.25">
      <c r="A6020" s="224">
        <v>3203110621</v>
      </c>
      <c r="B6020" s="224" t="s">
        <v>3958</v>
      </c>
      <c r="C6020" s="224" t="s">
        <v>1255</v>
      </c>
      <c r="D6020" s="224" t="s">
        <v>1226</v>
      </c>
      <c r="E6020" s="225">
        <v>0</v>
      </c>
    </row>
    <row r="6021" spans="1:5" x14ac:dyDescent="0.25">
      <c r="A6021" s="222">
        <v>3203110622</v>
      </c>
      <c r="B6021" s="222" t="s">
        <v>3959</v>
      </c>
      <c r="C6021" s="222" t="s">
        <v>1255</v>
      </c>
      <c r="D6021" s="222" t="s">
        <v>801</v>
      </c>
      <c r="E6021" s="223">
        <v>0</v>
      </c>
    </row>
    <row r="6022" spans="1:5" x14ac:dyDescent="0.25">
      <c r="A6022" s="224">
        <v>3203110623</v>
      </c>
      <c r="B6022" s="224" t="s">
        <v>3259</v>
      </c>
      <c r="C6022" s="224" t="s">
        <v>1255</v>
      </c>
      <c r="D6022" s="224" t="s">
        <v>2414</v>
      </c>
      <c r="E6022" s="225">
        <v>0</v>
      </c>
    </row>
    <row r="6023" spans="1:5" x14ac:dyDescent="0.25">
      <c r="A6023" s="222">
        <v>3203110624</v>
      </c>
      <c r="B6023" s="222" t="s">
        <v>5277</v>
      </c>
      <c r="C6023" s="222" t="s">
        <v>1255</v>
      </c>
      <c r="D6023" s="222" t="s">
        <v>2327</v>
      </c>
      <c r="E6023" s="223">
        <v>0</v>
      </c>
    </row>
    <row r="6024" spans="1:5" x14ac:dyDescent="0.25">
      <c r="A6024" s="224">
        <v>3203110625</v>
      </c>
      <c r="B6024" s="224" t="s">
        <v>3960</v>
      </c>
      <c r="C6024" s="224" t="s">
        <v>1255</v>
      </c>
      <c r="D6024" s="224" t="s">
        <v>801</v>
      </c>
      <c r="E6024" s="225">
        <v>0</v>
      </c>
    </row>
    <row r="6025" spans="1:5" x14ac:dyDescent="0.25">
      <c r="A6025" s="222">
        <v>3203110626</v>
      </c>
      <c r="B6025" s="222" t="s">
        <v>3961</v>
      </c>
      <c r="C6025" s="222" t="s">
        <v>1255</v>
      </c>
      <c r="D6025" s="222" t="s">
        <v>2327</v>
      </c>
      <c r="E6025" s="223">
        <v>0</v>
      </c>
    </row>
    <row r="6026" spans="1:5" x14ac:dyDescent="0.25">
      <c r="A6026" s="224">
        <v>3203110627</v>
      </c>
      <c r="B6026" s="224" t="s">
        <v>3962</v>
      </c>
      <c r="C6026" s="224" t="s">
        <v>1255</v>
      </c>
      <c r="D6026" s="224" t="s">
        <v>801</v>
      </c>
      <c r="E6026" s="225">
        <v>0</v>
      </c>
    </row>
    <row r="6027" spans="1:5" x14ac:dyDescent="0.25">
      <c r="A6027" s="222">
        <v>3203110628</v>
      </c>
      <c r="B6027" s="222" t="s">
        <v>6593</v>
      </c>
      <c r="C6027" s="222" t="s">
        <v>1255</v>
      </c>
      <c r="D6027" s="222" t="s">
        <v>2327</v>
      </c>
      <c r="E6027" s="223">
        <v>0</v>
      </c>
    </row>
    <row r="6028" spans="1:5" x14ac:dyDescent="0.25">
      <c r="A6028" s="224">
        <v>3203110629</v>
      </c>
      <c r="B6028" s="224" t="s">
        <v>3963</v>
      </c>
      <c r="C6028" s="224" t="s">
        <v>1255</v>
      </c>
      <c r="D6028" s="224" t="s">
        <v>2618</v>
      </c>
      <c r="E6028" s="225">
        <v>0</v>
      </c>
    </row>
    <row r="6029" spans="1:5" x14ac:dyDescent="0.25">
      <c r="A6029" s="222">
        <v>3203110630</v>
      </c>
      <c r="B6029" s="222" t="s">
        <v>6594</v>
      </c>
      <c r="C6029" s="222" t="s">
        <v>1255</v>
      </c>
      <c r="D6029" s="222" t="s">
        <v>2706</v>
      </c>
      <c r="E6029" s="223">
        <v>0</v>
      </c>
    </row>
    <row r="6030" spans="1:5" x14ac:dyDescent="0.25">
      <c r="A6030" s="224">
        <v>3203110631</v>
      </c>
      <c r="B6030" s="224" t="s">
        <v>3964</v>
      </c>
      <c r="C6030" s="224" t="s">
        <v>1255</v>
      </c>
      <c r="D6030" s="224" t="s">
        <v>801</v>
      </c>
      <c r="E6030" s="225">
        <v>0</v>
      </c>
    </row>
    <row r="6031" spans="1:5" x14ac:dyDescent="0.25">
      <c r="A6031" s="222">
        <v>3203110632</v>
      </c>
      <c r="B6031" s="222" t="s">
        <v>3965</v>
      </c>
      <c r="C6031" s="222" t="s">
        <v>1255</v>
      </c>
      <c r="D6031" s="222" t="s">
        <v>801</v>
      </c>
      <c r="E6031" s="223">
        <v>0</v>
      </c>
    </row>
    <row r="6032" spans="1:5" x14ac:dyDescent="0.25">
      <c r="A6032" s="224">
        <v>3203110633</v>
      </c>
      <c r="B6032" s="224" t="s">
        <v>3966</v>
      </c>
      <c r="C6032" s="224" t="s">
        <v>1255</v>
      </c>
      <c r="D6032" s="224" t="s">
        <v>2327</v>
      </c>
      <c r="E6032" s="225">
        <v>0</v>
      </c>
    </row>
    <row r="6033" spans="1:5" x14ac:dyDescent="0.25">
      <c r="A6033" s="222">
        <v>3203110634</v>
      </c>
      <c r="B6033" s="222" t="s">
        <v>9436</v>
      </c>
      <c r="C6033" s="222" t="s">
        <v>1255</v>
      </c>
      <c r="D6033" s="222" t="s">
        <v>2327</v>
      </c>
      <c r="E6033" s="223">
        <v>0</v>
      </c>
    </row>
    <row r="6034" spans="1:5" x14ac:dyDescent="0.25">
      <c r="A6034" s="224">
        <v>3203110635</v>
      </c>
      <c r="B6034" s="224" t="s">
        <v>3967</v>
      </c>
      <c r="C6034" s="224" t="s">
        <v>1255</v>
      </c>
      <c r="D6034" s="224" t="s">
        <v>800</v>
      </c>
      <c r="E6034" s="225">
        <v>0</v>
      </c>
    </row>
    <row r="6035" spans="1:5" x14ac:dyDescent="0.25">
      <c r="A6035" s="222">
        <v>3203110636</v>
      </c>
      <c r="B6035" s="222" t="s">
        <v>4192</v>
      </c>
      <c r="C6035" s="222" t="s">
        <v>1255</v>
      </c>
      <c r="D6035" s="222" t="s">
        <v>801</v>
      </c>
      <c r="E6035" s="223">
        <v>0</v>
      </c>
    </row>
    <row r="6036" spans="1:5" x14ac:dyDescent="0.25">
      <c r="A6036" s="224">
        <v>3203110637</v>
      </c>
      <c r="B6036" s="224" t="s">
        <v>5442</v>
      </c>
      <c r="C6036" s="224" t="s">
        <v>1255</v>
      </c>
      <c r="D6036" s="224" t="s">
        <v>801</v>
      </c>
      <c r="E6036" s="225">
        <v>0</v>
      </c>
    </row>
    <row r="6037" spans="1:5" x14ac:dyDescent="0.25">
      <c r="A6037" s="222">
        <v>3203110638</v>
      </c>
      <c r="B6037" s="222" t="s">
        <v>5848</v>
      </c>
      <c r="C6037" s="222" t="s">
        <v>1255</v>
      </c>
      <c r="D6037" s="222" t="s">
        <v>1226</v>
      </c>
      <c r="E6037" s="223">
        <v>0</v>
      </c>
    </row>
    <row r="6038" spans="1:5" x14ac:dyDescent="0.25">
      <c r="A6038" s="224">
        <v>3203110639</v>
      </c>
      <c r="B6038" s="224" t="s">
        <v>5849</v>
      </c>
      <c r="C6038" s="224" t="s">
        <v>1255</v>
      </c>
      <c r="D6038" s="224" t="s">
        <v>2354</v>
      </c>
      <c r="E6038" s="225">
        <v>0</v>
      </c>
    </row>
    <row r="6039" spans="1:5" x14ac:dyDescent="0.25">
      <c r="A6039" s="222">
        <v>3203110640</v>
      </c>
      <c r="B6039" s="222" t="s">
        <v>4193</v>
      </c>
      <c r="C6039" s="222" t="s">
        <v>1255</v>
      </c>
      <c r="D6039" s="222" t="s">
        <v>2327</v>
      </c>
      <c r="E6039" s="223">
        <v>0</v>
      </c>
    </row>
    <row r="6040" spans="1:5" x14ac:dyDescent="0.25">
      <c r="A6040" s="224">
        <v>3203110641</v>
      </c>
      <c r="B6040" s="224" t="s">
        <v>4194</v>
      </c>
      <c r="C6040" s="224" t="s">
        <v>1255</v>
      </c>
      <c r="D6040" s="224" t="s">
        <v>2327</v>
      </c>
      <c r="E6040" s="225">
        <v>0</v>
      </c>
    </row>
    <row r="6041" spans="1:5" x14ac:dyDescent="0.25">
      <c r="A6041" s="222">
        <v>3203110642</v>
      </c>
      <c r="B6041" s="222" t="s">
        <v>4195</v>
      </c>
      <c r="C6041" s="222" t="s">
        <v>1255</v>
      </c>
      <c r="D6041" s="222" t="s">
        <v>801</v>
      </c>
      <c r="E6041" s="223">
        <v>0</v>
      </c>
    </row>
    <row r="6042" spans="1:5" x14ac:dyDescent="0.25">
      <c r="A6042" s="224">
        <v>3203110643</v>
      </c>
      <c r="B6042" s="224" t="s">
        <v>4196</v>
      </c>
      <c r="C6042" s="224" t="s">
        <v>1255</v>
      </c>
      <c r="D6042" s="224" t="s">
        <v>801</v>
      </c>
      <c r="E6042" s="225">
        <v>0</v>
      </c>
    </row>
    <row r="6043" spans="1:5" x14ac:dyDescent="0.25">
      <c r="A6043" s="222">
        <v>3203110644</v>
      </c>
      <c r="B6043" s="222" t="s">
        <v>5850</v>
      </c>
      <c r="C6043" s="222" t="s">
        <v>1255</v>
      </c>
      <c r="D6043" s="222" t="s">
        <v>801</v>
      </c>
      <c r="E6043" s="223">
        <v>0</v>
      </c>
    </row>
    <row r="6044" spans="1:5" x14ac:dyDescent="0.25">
      <c r="A6044" s="224">
        <v>3203110645</v>
      </c>
      <c r="B6044" s="224" t="s">
        <v>5851</v>
      </c>
      <c r="C6044" s="224" t="s">
        <v>1255</v>
      </c>
      <c r="D6044" s="224" t="s">
        <v>2354</v>
      </c>
      <c r="E6044" s="225">
        <v>0</v>
      </c>
    </row>
    <row r="6045" spans="1:5" x14ac:dyDescent="0.25">
      <c r="A6045" s="222">
        <v>3203110646</v>
      </c>
      <c r="B6045" s="222" t="s">
        <v>8221</v>
      </c>
      <c r="C6045" s="222" t="s">
        <v>1255</v>
      </c>
      <c r="D6045" s="222" t="s">
        <v>801</v>
      </c>
      <c r="E6045" s="223">
        <v>0</v>
      </c>
    </row>
    <row r="6046" spans="1:5" x14ac:dyDescent="0.25">
      <c r="A6046" s="224">
        <v>3203110647</v>
      </c>
      <c r="B6046" s="224" t="s">
        <v>7771</v>
      </c>
      <c r="C6046" s="224" t="s">
        <v>1255</v>
      </c>
      <c r="D6046" s="224" t="s">
        <v>801</v>
      </c>
      <c r="E6046" s="225">
        <v>0</v>
      </c>
    </row>
    <row r="6047" spans="1:5" x14ac:dyDescent="0.25">
      <c r="A6047" s="222">
        <v>3203110648</v>
      </c>
      <c r="B6047" s="222" t="s">
        <v>9370</v>
      </c>
      <c r="C6047" s="222" t="s">
        <v>1255</v>
      </c>
      <c r="D6047" s="222" t="s">
        <v>801</v>
      </c>
      <c r="E6047" s="223">
        <v>0</v>
      </c>
    </row>
    <row r="6048" spans="1:5" x14ac:dyDescent="0.25">
      <c r="A6048" s="224">
        <v>3203110649</v>
      </c>
      <c r="B6048" s="224" t="s">
        <v>5852</v>
      </c>
      <c r="C6048" s="224" t="s">
        <v>1255</v>
      </c>
      <c r="D6048" s="224" t="s">
        <v>801</v>
      </c>
      <c r="E6048" s="225">
        <v>0</v>
      </c>
    </row>
    <row r="6049" spans="1:5" x14ac:dyDescent="0.25">
      <c r="A6049" s="222">
        <v>3203110650</v>
      </c>
      <c r="B6049" s="222" t="s">
        <v>5853</v>
      </c>
      <c r="C6049" s="222" t="s">
        <v>1255</v>
      </c>
      <c r="D6049" s="222" t="s">
        <v>801</v>
      </c>
      <c r="E6049" s="223">
        <v>0</v>
      </c>
    </row>
    <row r="6050" spans="1:5" x14ac:dyDescent="0.25">
      <c r="A6050" s="224">
        <v>3203110651</v>
      </c>
      <c r="B6050" s="224" t="s">
        <v>9371</v>
      </c>
      <c r="C6050" s="224" t="s">
        <v>1255</v>
      </c>
      <c r="D6050" s="224" t="s">
        <v>801</v>
      </c>
      <c r="E6050" s="225">
        <v>0</v>
      </c>
    </row>
    <row r="6051" spans="1:5" x14ac:dyDescent="0.25">
      <c r="A6051" s="222">
        <v>3203110652</v>
      </c>
      <c r="B6051" s="222" t="s">
        <v>5854</v>
      </c>
      <c r="C6051" s="222" t="s">
        <v>1255</v>
      </c>
      <c r="D6051" s="222" t="s">
        <v>801</v>
      </c>
      <c r="E6051" s="223">
        <v>0</v>
      </c>
    </row>
    <row r="6052" spans="1:5" x14ac:dyDescent="0.25">
      <c r="A6052" s="224">
        <v>3203110653</v>
      </c>
      <c r="B6052" s="224" t="s">
        <v>4197</v>
      </c>
      <c r="C6052" s="224" t="s">
        <v>1255</v>
      </c>
      <c r="D6052" s="224" t="s">
        <v>2327</v>
      </c>
      <c r="E6052" s="225">
        <v>0</v>
      </c>
    </row>
    <row r="6053" spans="1:5" x14ac:dyDescent="0.25">
      <c r="A6053" s="222">
        <v>3203110654</v>
      </c>
      <c r="B6053" s="222" t="s">
        <v>4244</v>
      </c>
      <c r="C6053" s="222" t="s">
        <v>1255</v>
      </c>
      <c r="D6053" s="222" t="s">
        <v>801</v>
      </c>
      <c r="E6053" s="223">
        <v>0</v>
      </c>
    </row>
    <row r="6054" spans="1:5" x14ac:dyDescent="0.25">
      <c r="A6054" s="224">
        <v>3203110655</v>
      </c>
      <c r="B6054" s="224" t="s">
        <v>4245</v>
      </c>
      <c r="C6054" s="224" t="s">
        <v>1255</v>
      </c>
      <c r="D6054" s="224" t="s">
        <v>801</v>
      </c>
      <c r="E6054" s="225">
        <v>0</v>
      </c>
    </row>
    <row r="6055" spans="1:5" x14ac:dyDescent="0.25">
      <c r="A6055" s="222">
        <v>3203110656</v>
      </c>
      <c r="B6055" s="222" t="s">
        <v>4246</v>
      </c>
      <c r="C6055" s="222" t="s">
        <v>1255</v>
      </c>
      <c r="D6055" s="222" t="s">
        <v>801</v>
      </c>
      <c r="E6055" s="223">
        <v>0</v>
      </c>
    </row>
    <row r="6056" spans="1:5" x14ac:dyDescent="0.25">
      <c r="A6056" s="224">
        <v>3203110657</v>
      </c>
      <c r="B6056" s="224" t="s">
        <v>4247</v>
      </c>
      <c r="C6056" s="224" t="s">
        <v>1255</v>
      </c>
      <c r="D6056" s="224" t="s">
        <v>801</v>
      </c>
      <c r="E6056" s="225">
        <v>0</v>
      </c>
    </row>
    <row r="6057" spans="1:5" x14ac:dyDescent="0.25">
      <c r="A6057" s="222">
        <v>3203110658</v>
      </c>
      <c r="B6057" s="222" t="s">
        <v>5278</v>
      </c>
      <c r="C6057" s="222" t="s">
        <v>1255</v>
      </c>
      <c r="D6057" s="222" t="s">
        <v>801</v>
      </c>
      <c r="E6057" s="223">
        <v>0</v>
      </c>
    </row>
    <row r="6058" spans="1:5" x14ac:dyDescent="0.25">
      <c r="A6058" s="224">
        <v>3203110659</v>
      </c>
      <c r="B6058" s="224" t="s">
        <v>5279</v>
      </c>
      <c r="C6058" s="224" t="s">
        <v>1255</v>
      </c>
      <c r="D6058" s="224" t="s">
        <v>801</v>
      </c>
      <c r="E6058" s="225">
        <v>0</v>
      </c>
    </row>
    <row r="6059" spans="1:5" x14ac:dyDescent="0.25">
      <c r="A6059" s="222">
        <v>3203110660</v>
      </c>
      <c r="B6059" s="222" t="s">
        <v>6595</v>
      </c>
      <c r="C6059" s="222" t="s">
        <v>1255</v>
      </c>
      <c r="D6059" s="222" t="s">
        <v>2327</v>
      </c>
      <c r="E6059" s="223">
        <v>0</v>
      </c>
    </row>
    <row r="6060" spans="1:5" x14ac:dyDescent="0.25">
      <c r="A6060" s="224">
        <v>3203110661</v>
      </c>
      <c r="B6060" s="224" t="s">
        <v>4234</v>
      </c>
      <c r="C6060" s="224" t="s">
        <v>1255</v>
      </c>
      <c r="D6060" s="224" t="s">
        <v>801</v>
      </c>
      <c r="E6060" s="225">
        <v>0</v>
      </c>
    </row>
    <row r="6061" spans="1:5" x14ac:dyDescent="0.25">
      <c r="A6061" s="222">
        <v>3203110662</v>
      </c>
      <c r="B6061" s="222" t="s">
        <v>5855</v>
      </c>
      <c r="C6061" s="222" t="s">
        <v>1255</v>
      </c>
      <c r="D6061" s="222" t="s">
        <v>801</v>
      </c>
      <c r="E6061" s="223">
        <v>0</v>
      </c>
    </row>
    <row r="6062" spans="1:5" x14ac:dyDescent="0.25">
      <c r="A6062" s="224">
        <v>3203110663</v>
      </c>
      <c r="B6062" s="224" t="s">
        <v>4248</v>
      </c>
      <c r="C6062" s="224" t="s">
        <v>1255</v>
      </c>
      <c r="D6062" s="224" t="s">
        <v>801</v>
      </c>
      <c r="E6062" s="225">
        <v>0</v>
      </c>
    </row>
    <row r="6063" spans="1:5" x14ac:dyDescent="0.25">
      <c r="A6063" s="222">
        <v>3203110664</v>
      </c>
      <c r="B6063" s="222" t="s">
        <v>4242</v>
      </c>
      <c r="C6063" s="222" t="s">
        <v>1255</v>
      </c>
      <c r="D6063" s="222" t="s">
        <v>2354</v>
      </c>
      <c r="E6063" s="223">
        <v>0</v>
      </c>
    </row>
    <row r="6064" spans="1:5" x14ac:dyDescent="0.25">
      <c r="A6064" s="224">
        <v>3203110665</v>
      </c>
      <c r="B6064" s="224" t="s">
        <v>8106</v>
      </c>
      <c r="C6064" s="224" t="s">
        <v>1255</v>
      </c>
      <c r="D6064" s="224" t="s">
        <v>2327</v>
      </c>
      <c r="E6064" s="225">
        <v>0</v>
      </c>
    </row>
    <row r="6065" spans="1:5" x14ac:dyDescent="0.25">
      <c r="A6065" s="222">
        <v>3203110666</v>
      </c>
      <c r="B6065" s="222" t="s">
        <v>4539</v>
      </c>
      <c r="C6065" s="222" t="s">
        <v>1255</v>
      </c>
      <c r="D6065" s="222" t="s">
        <v>2327</v>
      </c>
      <c r="E6065" s="223">
        <v>0</v>
      </c>
    </row>
    <row r="6066" spans="1:5" x14ac:dyDescent="0.25">
      <c r="A6066" s="224">
        <v>3203110667</v>
      </c>
      <c r="B6066" s="224" t="s">
        <v>4249</v>
      </c>
      <c r="C6066" s="224" t="s">
        <v>1255</v>
      </c>
      <c r="D6066" s="224" t="s">
        <v>801</v>
      </c>
      <c r="E6066" s="225">
        <v>0</v>
      </c>
    </row>
    <row r="6067" spans="1:5" x14ac:dyDescent="0.25">
      <c r="A6067" s="222">
        <v>3203110668</v>
      </c>
      <c r="B6067" s="222" t="s">
        <v>5280</v>
      </c>
      <c r="C6067" s="222" t="s">
        <v>1255</v>
      </c>
      <c r="D6067" s="222" t="s">
        <v>801</v>
      </c>
      <c r="E6067" s="223">
        <v>0</v>
      </c>
    </row>
    <row r="6068" spans="1:5" x14ac:dyDescent="0.25">
      <c r="A6068" s="224">
        <v>3203110669</v>
      </c>
      <c r="B6068" s="224" t="s">
        <v>5856</v>
      </c>
      <c r="C6068" s="224" t="s">
        <v>1255</v>
      </c>
      <c r="D6068" s="224" t="s">
        <v>801</v>
      </c>
      <c r="E6068" s="225">
        <v>0</v>
      </c>
    </row>
    <row r="6069" spans="1:5" x14ac:dyDescent="0.25">
      <c r="A6069" s="222">
        <v>3203110670</v>
      </c>
      <c r="B6069" s="222" t="s">
        <v>4271</v>
      </c>
      <c r="C6069" s="222" t="s">
        <v>1255</v>
      </c>
      <c r="D6069" s="222" t="s">
        <v>801</v>
      </c>
      <c r="E6069" s="223">
        <v>0</v>
      </c>
    </row>
    <row r="6070" spans="1:5" x14ac:dyDescent="0.25">
      <c r="A6070" s="224">
        <v>3203110671</v>
      </c>
      <c r="B6070" s="224" t="s">
        <v>4272</v>
      </c>
      <c r="C6070" s="224" t="s">
        <v>1255</v>
      </c>
      <c r="D6070" s="224" t="s">
        <v>801</v>
      </c>
      <c r="E6070" s="225">
        <v>0</v>
      </c>
    </row>
    <row r="6071" spans="1:5" x14ac:dyDescent="0.25">
      <c r="A6071" s="222">
        <v>3203110672</v>
      </c>
      <c r="B6071" s="222" t="s">
        <v>6596</v>
      </c>
      <c r="C6071" s="222" t="s">
        <v>1255</v>
      </c>
      <c r="D6071" s="222" t="s">
        <v>2327</v>
      </c>
      <c r="E6071" s="223">
        <v>0</v>
      </c>
    </row>
    <row r="6072" spans="1:5" x14ac:dyDescent="0.25">
      <c r="A6072" s="224">
        <v>3203110673</v>
      </c>
      <c r="B6072" s="224" t="s">
        <v>4273</v>
      </c>
      <c r="C6072" s="224" t="s">
        <v>1255</v>
      </c>
      <c r="D6072" s="224" t="s">
        <v>2327</v>
      </c>
      <c r="E6072" s="225">
        <v>0</v>
      </c>
    </row>
    <row r="6073" spans="1:5" x14ac:dyDescent="0.25">
      <c r="A6073" s="222">
        <v>3203110674</v>
      </c>
      <c r="B6073" s="222" t="s">
        <v>6597</v>
      </c>
      <c r="C6073" s="222" t="s">
        <v>1255</v>
      </c>
      <c r="D6073" s="222" t="s">
        <v>2327</v>
      </c>
      <c r="E6073" s="223">
        <v>0</v>
      </c>
    </row>
    <row r="6074" spans="1:5" x14ac:dyDescent="0.25">
      <c r="A6074" s="224">
        <v>3203110675</v>
      </c>
      <c r="B6074" s="224" t="s">
        <v>10537</v>
      </c>
      <c r="C6074" s="224" t="s">
        <v>1255</v>
      </c>
      <c r="D6074" s="224" t="s">
        <v>801</v>
      </c>
      <c r="E6074" s="225">
        <v>0</v>
      </c>
    </row>
    <row r="6075" spans="1:5" x14ac:dyDescent="0.25">
      <c r="A6075" s="222">
        <v>3203110676</v>
      </c>
      <c r="B6075" s="222" t="s">
        <v>6598</v>
      </c>
      <c r="C6075" s="222" t="s">
        <v>1255</v>
      </c>
      <c r="D6075" s="222" t="s">
        <v>801</v>
      </c>
      <c r="E6075" s="223">
        <v>0</v>
      </c>
    </row>
    <row r="6076" spans="1:5" x14ac:dyDescent="0.25">
      <c r="A6076" s="224">
        <v>3203110677</v>
      </c>
      <c r="B6076" s="224" t="s">
        <v>6599</v>
      </c>
      <c r="C6076" s="224" t="s">
        <v>1255</v>
      </c>
      <c r="D6076" s="224" t="s">
        <v>801</v>
      </c>
      <c r="E6076" s="225">
        <v>0</v>
      </c>
    </row>
    <row r="6077" spans="1:5" x14ac:dyDescent="0.25">
      <c r="A6077" s="222">
        <v>3203110678</v>
      </c>
      <c r="B6077" s="222" t="s">
        <v>4333</v>
      </c>
      <c r="C6077" s="222" t="s">
        <v>1255</v>
      </c>
      <c r="D6077" s="222" t="s">
        <v>801</v>
      </c>
      <c r="E6077" s="223">
        <v>0</v>
      </c>
    </row>
    <row r="6078" spans="1:5" x14ac:dyDescent="0.25">
      <c r="A6078" s="224">
        <v>3203110679</v>
      </c>
      <c r="B6078" s="224" t="s">
        <v>4334</v>
      </c>
      <c r="C6078" s="224" t="s">
        <v>1255</v>
      </c>
      <c r="D6078" s="224" t="s">
        <v>801</v>
      </c>
      <c r="E6078" s="225">
        <v>0</v>
      </c>
    </row>
    <row r="6079" spans="1:5" x14ac:dyDescent="0.25">
      <c r="A6079" s="222">
        <v>3203110680</v>
      </c>
      <c r="B6079" s="222" t="s">
        <v>4335</v>
      </c>
      <c r="C6079" s="222" t="s">
        <v>1255</v>
      </c>
      <c r="D6079" s="222" t="s">
        <v>801</v>
      </c>
      <c r="E6079" s="223">
        <v>0</v>
      </c>
    </row>
    <row r="6080" spans="1:5" x14ac:dyDescent="0.25">
      <c r="A6080" s="224">
        <v>3203110681</v>
      </c>
      <c r="B6080" s="224" t="s">
        <v>5281</v>
      </c>
      <c r="C6080" s="224" t="s">
        <v>1255</v>
      </c>
      <c r="D6080" s="224" t="s">
        <v>801</v>
      </c>
      <c r="E6080" s="225">
        <v>0</v>
      </c>
    </row>
    <row r="6081" spans="1:5" x14ac:dyDescent="0.25">
      <c r="A6081" s="222">
        <v>3203110682</v>
      </c>
      <c r="B6081" s="222" t="s">
        <v>4336</v>
      </c>
      <c r="C6081" s="222" t="s">
        <v>1255</v>
      </c>
      <c r="D6081" s="222" t="s">
        <v>801</v>
      </c>
      <c r="E6081" s="223">
        <v>0</v>
      </c>
    </row>
    <row r="6082" spans="1:5" x14ac:dyDescent="0.25">
      <c r="A6082" s="224">
        <v>3203110683</v>
      </c>
      <c r="B6082" s="224" t="s">
        <v>6600</v>
      </c>
      <c r="C6082" s="224" t="s">
        <v>1255</v>
      </c>
      <c r="D6082" s="224" t="s">
        <v>801</v>
      </c>
      <c r="E6082" s="225">
        <v>0</v>
      </c>
    </row>
    <row r="6083" spans="1:5" x14ac:dyDescent="0.25">
      <c r="A6083" s="222">
        <v>3203110684</v>
      </c>
      <c r="B6083" s="222" t="s">
        <v>6601</v>
      </c>
      <c r="C6083" s="222" t="s">
        <v>1255</v>
      </c>
      <c r="D6083" s="222" t="s">
        <v>801</v>
      </c>
      <c r="E6083" s="223">
        <v>0</v>
      </c>
    </row>
    <row r="6084" spans="1:5" x14ac:dyDescent="0.25">
      <c r="A6084" s="224">
        <v>3203110685</v>
      </c>
      <c r="B6084" s="224" t="s">
        <v>9781</v>
      </c>
      <c r="C6084" s="224" t="s">
        <v>1255</v>
      </c>
      <c r="D6084" s="224" t="s">
        <v>801</v>
      </c>
      <c r="E6084" s="225">
        <v>0</v>
      </c>
    </row>
    <row r="6085" spans="1:5" x14ac:dyDescent="0.25">
      <c r="A6085" s="222">
        <v>3203110686</v>
      </c>
      <c r="B6085" s="222" t="s">
        <v>6602</v>
      </c>
      <c r="C6085" s="222" t="s">
        <v>1255</v>
      </c>
      <c r="D6085" s="222" t="s">
        <v>801</v>
      </c>
      <c r="E6085" s="223">
        <v>0</v>
      </c>
    </row>
    <row r="6086" spans="1:5" x14ac:dyDescent="0.25">
      <c r="A6086" s="224">
        <v>3203110687</v>
      </c>
      <c r="B6086" s="224" t="s">
        <v>9872</v>
      </c>
      <c r="C6086" s="224" t="s">
        <v>1255</v>
      </c>
      <c r="D6086" s="224" t="s">
        <v>801</v>
      </c>
      <c r="E6086" s="225">
        <v>0</v>
      </c>
    </row>
    <row r="6087" spans="1:5" x14ac:dyDescent="0.25">
      <c r="A6087" s="222">
        <v>3203110688</v>
      </c>
      <c r="B6087" s="222" t="s">
        <v>9437</v>
      </c>
      <c r="C6087" s="222" t="s">
        <v>1255</v>
      </c>
      <c r="D6087" s="222" t="s">
        <v>801</v>
      </c>
      <c r="E6087" s="223">
        <v>0</v>
      </c>
    </row>
    <row r="6088" spans="1:5" x14ac:dyDescent="0.25">
      <c r="A6088" s="224">
        <v>3203110689</v>
      </c>
      <c r="B6088" s="224" t="s">
        <v>9438</v>
      </c>
      <c r="C6088" s="224" t="s">
        <v>1255</v>
      </c>
      <c r="D6088" s="224" t="s">
        <v>801</v>
      </c>
      <c r="E6088" s="225">
        <v>0</v>
      </c>
    </row>
    <row r="6089" spans="1:5" x14ac:dyDescent="0.25">
      <c r="A6089" s="222">
        <v>3203110690</v>
      </c>
      <c r="B6089" s="222" t="s">
        <v>5857</v>
      </c>
      <c r="C6089" s="222" t="s">
        <v>1255</v>
      </c>
      <c r="D6089" s="222" t="s">
        <v>801</v>
      </c>
      <c r="E6089" s="223">
        <v>0</v>
      </c>
    </row>
    <row r="6090" spans="1:5" x14ac:dyDescent="0.25">
      <c r="A6090" s="224">
        <v>3203110691</v>
      </c>
      <c r="B6090" s="224" t="s">
        <v>5858</v>
      </c>
      <c r="C6090" s="224" t="s">
        <v>1255</v>
      </c>
      <c r="D6090" s="224" t="s">
        <v>801</v>
      </c>
      <c r="E6090" s="225">
        <v>0</v>
      </c>
    </row>
    <row r="6091" spans="1:5" x14ac:dyDescent="0.25">
      <c r="A6091" s="222">
        <v>3203110692</v>
      </c>
      <c r="B6091" s="222" t="s">
        <v>5859</v>
      </c>
      <c r="C6091" s="222" t="s">
        <v>1255</v>
      </c>
      <c r="D6091" s="222" t="s">
        <v>2354</v>
      </c>
      <c r="E6091" s="223">
        <v>0</v>
      </c>
    </row>
    <row r="6092" spans="1:5" x14ac:dyDescent="0.25">
      <c r="A6092" s="224">
        <v>3203110693</v>
      </c>
      <c r="B6092" s="224" t="s">
        <v>7772</v>
      </c>
      <c r="C6092" s="224" t="s">
        <v>1255</v>
      </c>
      <c r="D6092" s="224" t="s">
        <v>2354</v>
      </c>
      <c r="E6092" s="225">
        <v>0</v>
      </c>
    </row>
    <row r="6093" spans="1:5" x14ac:dyDescent="0.25">
      <c r="A6093" s="222">
        <v>3203110694</v>
      </c>
      <c r="B6093" s="222" t="s">
        <v>7773</v>
      </c>
      <c r="C6093" s="222" t="s">
        <v>1255</v>
      </c>
      <c r="D6093" s="222" t="s">
        <v>2354</v>
      </c>
      <c r="E6093" s="223">
        <v>0</v>
      </c>
    </row>
    <row r="6094" spans="1:5" x14ac:dyDescent="0.25">
      <c r="A6094" s="224">
        <v>3203110695</v>
      </c>
      <c r="B6094" s="224" t="s">
        <v>8222</v>
      </c>
      <c r="C6094" s="224" t="s">
        <v>1255</v>
      </c>
      <c r="D6094" s="224" t="s">
        <v>801</v>
      </c>
      <c r="E6094" s="225">
        <v>0</v>
      </c>
    </row>
    <row r="6095" spans="1:5" x14ac:dyDescent="0.25">
      <c r="A6095" s="222">
        <v>3203110696</v>
      </c>
      <c r="B6095" s="222" t="s">
        <v>5860</v>
      </c>
      <c r="C6095" s="222" t="s">
        <v>1255</v>
      </c>
      <c r="D6095" s="222" t="s">
        <v>2354</v>
      </c>
      <c r="E6095" s="223">
        <v>0</v>
      </c>
    </row>
    <row r="6096" spans="1:5" x14ac:dyDescent="0.25">
      <c r="A6096" s="224">
        <v>3203110697</v>
      </c>
      <c r="B6096" s="224" t="s">
        <v>5861</v>
      </c>
      <c r="C6096" s="224" t="s">
        <v>1255</v>
      </c>
      <c r="D6096" s="224" t="s">
        <v>2354</v>
      </c>
      <c r="E6096" s="225">
        <v>0</v>
      </c>
    </row>
    <row r="6097" spans="1:5" x14ac:dyDescent="0.25">
      <c r="A6097" s="222">
        <v>3203110698</v>
      </c>
      <c r="B6097" s="222" t="s">
        <v>5862</v>
      </c>
      <c r="C6097" s="222" t="s">
        <v>1255</v>
      </c>
      <c r="D6097" s="222" t="s">
        <v>801</v>
      </c>
      <c r="E6097" s="223">
        <v>0</v>
      </c>
    </row>
    <row r="6098" spans="1:5" x14ac:dyDescent="0.25">
      <c r="A6098" s="224">
        <v>3203110699</v>
      </c>
      <c r="B6098" s="224" t="s">
        <v>8037</v>
      </c>
      <c r="C6098" s="224" t="s">
        <v>1255</v>
      </c>
      <c r="D6098" s="224" t="s">
        <v>2327</v>
      </c>
      <c r="E6098" s="225">
        <v>0</v>
      </c>
    </row>
    <row r="6099" spans="1:5" x14ac:dyDescent="0.25">
      <c r="A6099" s="222">
        <v>3203110700</v>
      </c>
      <c r="B6099" s="222" t="s">
        <v>5863</v>
      </c>
      <c r="C6099" s="222" t="s">
        <v>1255</v>
      </c>
      <c r="D6099" s="222" t="s">
        <v>801</v>
      </c>
      <c r="E6099" s="223">
        <v>0</v>
      </c>
    </row>
    <row r="6100" spans="1:5" x14ac:dyDescent="0.25">
      <c r="A6100" s="224">
        <v>3203110701</v>
      </c>
      <c r="B6100" s="224" t="s">
        <v>5864</v>
      </c>
      <c r="C6100" s="224" t="s">
        <v>1255</v>
      </c>
      <c r="D6100" s="224" t="s">
        <v>2599</v>
      </c>
      <c r="E6100" s="225">
        <v>0</v>
      </c>
    </row>
    <row r="6101" spans="1:5" x14ac:dyDescent="0.25">
      <c r="A6101" s="222">
        <v>3203110702</v>
      </c>
      <c r="B6101" s="222" t="s">
        <v>5865</v>
      </c>
      <c r="C6101" s="222" t="s">
        <v>1255</v>
      </c>
      <c r="D6101" s="222" t="s">
        <v>2354</v>
      </c>
      <c r="E6101" s="223">
        <v>0</v>
      </c>
    </row>
    <row r="6102" spans="1:5" x14ac:dyDescent="0.25">
      <c r="A6102" s="224">
        <v>3203110703</v>
      </c>
      <c r="B6102" s="224" t="s">
        <v>5866</v>
      </c>
      <c r="C6102" s="224" t="s">
        <v>1255</v>
      </c>
      <c r="D6102" s="224" t="s">
        <v>2354</v>
      </c>
      <c r="E6102" s="225">
        <v>0</v>
      </c>
    </row>
    <row r="6103" spans="1:5" x14ac:dyDescent="0.25">
      <c r="A6103" s="222">
        <v>3203110704</v>
      </c>
      <c r="B6103" s="222" t="s">
        <v>5867</v>
      </c>
      <c r="C6103" s="222" t="s">
        <v>1255</v>
      </c>
      <c r="D6103" s="222" t="s">
        <v>801</v>
      </c>
      <c r="E6103" s="223">
        <v>0</v>
      </c>
    </row>
    <row r="6104" spans="1:5" x14ac:dyDescent="0.25">
      <c r="A6104" s="224">
        <v>3203110705</v>
      </c>
      <c r="B6104" s="224" t="s">
        <v>5868</v>
      </c>
      <c r="C6104" s="224" t="s">
        <v>1255</v>
      </c>
      <c r="D6104" s="224" t="s">
        <v>2327</v>
      </c>
      <c r="E6104" s="225">
        <v>0</v>
      </c>
    </row>
    <row r="6105" spans="1:5" x14ac:dyDescent="0.25">
      <c r="A6105" s="222">
        <v>3203110706</v>
      </c>
      <c r="B6105" s="222" t="s">
        <v>5869</v>
      </c>
      <c r="C6105" s="222" t="s">
        <v>1255</v>
      </c>
      <c r="D6105" s="222" t="s">
        <v>2327</v>
      </c>
      <c r="E6105" s="223">
        <v>0</v>
      </c>
    </row>
    <row r="6106" spans="1:5" x14ac:dyDescent="0.25">
      <c r="A6106" s="224">
        <v>3203110707</v>
      </c>
      <c r="B6106" s="224" t="s">
        <v>5870</v>
      </c>
      <c r="C6106" s="224" t="s">
        <v>1255</v>
      </c>
      <c r="D6106" s="224" t="s">
        <v>2327</v>
      </c>
      <c r="E6106" s="225">
        <v>0</v>
      </c>
    </row>
    <row r="6107" spans="1:5" x14ac:dyDescent="0.25">
      <c r="A6107" s="222">
        <v>3203110708</v>
      </c>
      <c r="B6107" s="222" t="s">
        <v>5871</v>
      </c>
      <c r="C6107" s="222" t="s">
        <v>1255</v>
      </c>
      <c r="D6107" s="222" t="s">
        <v>2327</v>
      </c>
      <c r="E6107" s="223">
        <v>0</v>
      </c>
    </row>
    <row r="6108" spans="1:5" x14ac:dyDescent="0.25">
      <c r="A6108" s="224">
        <v>3203110709</v>
      </c>
      <c r="B6108" s="224" t="s">
        <v>5872</v>
      </c>
      <c r="C6108" s="224" t="s">
        <v>1255</v>
      </c>
      <c r="D6108" s="224" t="s">
        <v>2327</v>
      </c>
      <c r="E6108" s="225">
        <v>0</v>
      </c>
    </row>
    <row r="6109" spans="1:5" x14ac:dyDescent="0.25">
      <c r="A6109" s="222">
        <v>3203110710</v>
      </c>
      <c r="B6109" s="222" t="s">
        <v>4337</v>
      </c>
      <c r="C6109" s="222" t="s">
        <v>1255</v>
      </c>
      <c r="D6109" s="222" t="s">
        <v>2327</v>
      </c>
      <c r="E6109" s="223">
        <v>0</v>
      </c>
    </row>
    <row r="6110" spans="1:5" x14ac:dyDescent="0.25">
      <c r="A6110" s="224">
        <v>3203110711</v>
      </c>
      <c r="B6110" s="224" t="s">
        <v>4338</v>
      </c>
      <c r="C6110" s="224" t="s">
        <v>1255</v>
      </c>
      <c r="D6110" s="224" t="s">
        <v>2318</v>
      </c>
      <c r="E6110" s="225">
        <v>0</v>
      </c>
    </row>
    <row r="6111" spans="1:5" x14ac:dyDescent="0.25">
      <c r="A6111" s="222">
        <v>3203110712</v>
      </c>
      <c r="B6111" s="222" t="s">
        <v>4339</v>
      </c>
      <c r="C6111" s="222" t="s">
        <v>1255</v>
      </c>
      <c r="D6111" s="222" t="s">
        <v>1226</v>
      </c>
      <c r="E6111" s="223">
        <v>0</v>
      </c>
    </row>
    <row r="6112" spans="1:5" x14ac:dyDescent="0.25">
      <c r="A6112" s="224">
        <v>3203110713</v>
      </c>
      <c r="B6112" s="224" t="s">
        <v>4340</v>
      </c>
      <c r="C6112" s="224" t="s">
        <v>1255</v>
      </c>
      <c r="D6112" s="224" t="s">
        <v>801</v>
      </c>
      <c r="E6112" s="225">
        <v>0</v>
      </c>
    </row>
    <row r="6113" spans="1:5" x14ac:dyDescent="0.25">
      <c r="A6113" s="222">
        <v>3203110714</v>
      </c>
      <c r="B6113" s="222" t="s">
        <v>4341</v>
      </c>
      <c r="C6113" s="222" t="s">
        <v>1255</v>
      </c>
      <c r="D6113" s="222" t="s">
        <v>801</v>
      </c>
      <c r="E6113" s="223">
        <v>0</v>
      </c>
    </row>
    <row r="6114" spans="1:5" x14ac:dyDescent="0.25">
      <c r="A6114" s="224">
        <v>3203110715</v>
      </c>
      <c r="B6114" s="224" t="s">
        <v>4342</v>
      </c>
      <c r="C6114" s="224" t="s">
        <v>1255</v>
      </c>
      <c r="D6114" s="224" t="s">
        <v>801</v>
      </c>
      <c r="E6114" s="225">
        <v>0</v>
      </c>
    </row>
    <row r="6115" spans="1:5" x14ac:dyDescent="0.25">
      <c r="A6115" s="222">
        <v>3203110716</v>
      </c>
      <c r="B6115" s="222" t="s">
        <v>4343</v>
      </c>
      <c r="C6115" s="222" t="s">
        <v>1255</v>
      </c>
      <c r="D6115" s="222" t="s">
        <v>801</v>
      </c>
      <c r="E6115" s="223">
        <v>0</v>
      </c>
    </row>
    <row r="6116" spans="1:5" x14ac:dyDescent="0.25">
      <c r="A6116" s="224">
        <v>3203110717</v>
      </c>
      <c r="B6116" s="224" t="s">
        <v>4344</v>
      </c>
      <c r="C6116" s="224" t="s">
        <v>1255</v>
      </c>
      <c r="D6116" s="224" t="s">
        <v>801</v>
      </c>
      <c r="E6116" s="225">
        <v>0</v>
      </c>
    </row>
    <row r="6117" spans="1:5" x14ac:dyDescent="0.25">
      <c r="A6117" s="222">
        <v>3203110718</v>
      </c>
      <c r="B6117" s="222" t="s">
        <v>4515</v>
      </c>
      <c r="C6117" s="222" t="s">
        <v>1255</v>
      </c>
      <c r="D6117" s="222" t="s">
        <v>801</v>
      </c>
      <c r="E6117" s="223">
        <v>0</v>
      </c>
    </row>
    <row r="6118" spans="1:5" x14ac:dyDescent="0.25">
      <c r="A6118" s="224">
        <v>3203110719</v>
      </c>
      <c r="B6118" s="224" t="s">
        <v>4516</v>
      </c>
      <c r="C6118" s="224" t="s">
        <v>1255</v>
      </c>
      <c r="D6118" s="224" t="s">
        <v>801</v>
      </c>
      <c r="E6118" s="225">
        <v>0</v>
      </c>
    </row>
    <row r="6119" spans="1:5" x14ac:dyDescent="0.25">
      <c r="A6119" s="222">
        <v>3203110720</v>
      </c>
      <c r="B6119" s="222" t="s">
        <v>5873</v>
      </c>
      <c r="C6119" s="222" t="s">
        <v>1255</v>
      </c>
      <c r="D6119" s="222" t="s">
        <v>801</v>
      </c>
      <c r="E6119" s="223">
        <v>0</v>
      </c>
    </row>
    <row r="6120" spans="1:5" x14ac:dyDescent="0.25">
      <c r="A6120" s="224">
        <v>3203110721</v>
      </c>
      <c r="B6120" s="224" t="s">
        <v>5874</v>
      </c>
      <c r="C6120" s="224" t="s">
        <v>1255</v>
      </c>
      <c r="D6120" s="224" t="s">
        <v>801</v>
      </c>
      <c r="E6120" s="225">
        <v>0</v>
      </c>
    </row>
    <row r="6121" spans="1:5" x14ac:dyDescent="0.25">
      <c r="A6121" s="222">
        <v>3203110722</v>
      </c>
      <c r="B6121" s="222" t="s">
        <v>5875</v>
      </c>
      <c r="C6121" s="222" t="s">
        <v>1255</v>
      </c>
      <c r="D6121" s="222" t="s">
        <v>801</v>
      </c>
      <c r="E6121" s="223">
        <v>0</v>
      </c>
    </row>
    <row r="6122" spans="1:5" x14ac:dyDescent="0.25">
      <c r="A6122" s="224">
        <v>3203110723</v>
      </c>
      <c r="B6122" s="224" t="s">
        <v>5876</v>
      </c>
      <c r="C6122" s="224" t="s">
        <v>1255</v>
      </c>
      <c r="D6122" s="224" t="s">
        <v>801</v>
      </c>
      <c r="E6122" s="225">
        <v>0</v>
      </c>
    </row>
    <row r="6123" spans="1:5" x14ac:dyDescent="0.25">
      <c r="A6123" s="222">
        <v>3203110724</v>
      </c>
      <c r="B6123" s="222" t="s">
        <v>5877</v>
      </c>
      <c r="C6123" s="222" t="s">
        <v>1255</v>
      </c>
      <c r="D6123" s="222" t="s">
        <v>801</v>
      </c>
      <c r="E6123" s="223">
        <v>0</v>
      </c>
    </row>
    <row r="6124" spans="1:5" x14ac:dyDescent="0.25">
      <c r="A6124" s="224">
        <v>3203110725</v>
      </c>
      <c r="B6124" s="224" t="s">
        <v>5878</v>
      </c>
      <c r="C6124" s="224" t="s">
        <v>1255</v>
      </c>
      <c r="D6124" s="224" t="s">
        <v>801</v>
      </c>
      <c r="E6124" s="225">
        <v>0</v>
      </c>
    </row>
    <row r="6125" spans="1:5" x14ac:dyDescent="0.25">
      <c r="A6125" s="222">
        <v>3203110726</v>
      </c>
      <c r="B6125" s="222" t="s">
        <v>5879</v>
      </c>
      <c r="C6125" s="222" t="s">
        <v>1255</v>
      </c>
      <c r="D6125" s="222" t="s">
        <v>801</v>
      </c>
      <c r="E6125" s="223">
        <v>0</v>
      </c>
    </row>
    <row r="6126" spans="1:5" x14ac:dyDescent="0.25">
      <c r="A6126" s="224">
        <v>3203110727</v>
      </c>
      <c r="B6126" s="224" t="s">
        <v>9873</v>
      </c>
      <c r="C6126" s="224" t="s">
        <v>1255</v>
      </c>
      <c r="D6126" s="224" t="s">
        <v>801</v>
      </c>
      <c r="E6126" s="225">
        <v>0</v>
      </c>
    </row>
    <row r="6127" spans="1:5" x14ac:dyDescent="0.25">
      <c r="A6127" s="222">
        <v>3203110728</v>
      </c>
      <c r="B6127" s="222" t="s">
        <v>5880</v>
      </c>
      <c r="C6127" s="222" t="s">
        <v>1255</v>
      </c>
      <c r="D6127" s="222" t="s">
        <v>801</v>
      </c>
      <c r="E6127" s="223">
        <v>0</v>
      </c>
    </row>
    <row r="6128" spans="1:5" x14ac:dyDescent="0.25">
      <c r="A6128" s="224">
        <v>3203110729</v>
      </c>
      <c r="B6128" s="224" t="s">
        <v>7774</v>
      </c>
      <c r="C6128" s="224" t="s">
        <v>1255</v>
      </c>
      <c r="D6128" s="224" t="s">
        <v>801</v>
      </c>
      <c r="E6128" s="225">
        <v>0</v>
      </c>
    </row>
    <row r="6129" spans="1:5" x14ac:dyDescent="0.25">
      <c r="A6129" s="222">
        <v>3203110730</v>
      </c>
      <c r="B6129" s="222" t="s">
        <v>5881</v>
      </c>
      <c r="C6129" s="222" t="s">
        <v>1255</v>
      </c>
      <c r="D6129" s="222" t="s">
        <v>801</v>
      </c>
      <c r="E6129" s="223">
        <v>0</v>
      </c>
    </row>
    <row r="6130" spans="1:5" x14ac:dyDescent="0.25">
      <c r="A6130" s="224">
        <v>3203110731</v>
      </c>
      <c r="B6130" s="224" t="s">
        <v>7775</v>
      </c>
      <c r="C6130" s="224" t="s">
        <v>1255</v>
      </c>
      <c r="D6130" s="224" t="s">
        <v>801</v>
      </c>
      <c r="E6130" s="225">
        <v>0</v>
      </c>
    </row>
    <row r="6131" spans="1:5" x14ac:dyDescent="0.25">
      <c r="A6131" s="222">
        <v>3203110732</v>
      </c>
      <c r="B6131" s="222" t="s">
        <v>5882</v>
      </c>
      <c r="C6131" s="222" t="s">
        <v>1255</v>
      </c>
      <c r="D6131" s="222" t="s">
        <v>801</v>
      </c>
      <c r="E6131" s="223">
        <v>0</v>
      </c>
    </row>
    <row r="6132" spans="1:5" x14ac:dyDescent="0.25">
      <c r="A6132" s="224">
        <v>3203110733</v>
      </c>
      <c r="B6132" s="224" t="s">
        <v>5283</v>
      </c>
      <c r="C6132" s="224" t="s">
        <v>1255</v>
      </c>
      <c r="D6132" s="224" t="s">
        <v>801</v>
      </c>
      <c r="E6132" s="225">
        <v>0</v>
      </c>
    </row>
    <row r="6133" spans="1:5" x14ac:dyDescent="0.25">
      <c r="A6133" s="222">
        <v>3203110734</v>
      </c>
      <c r="B6133" s="222" t="s">
        <v>5284</v>
      </c>
      <c r="C6133" s="222" t="s">
        <v>1255</v>
      </c>
      <c r="D6133" s="222" t="s">
        <v>801</v>
      </c>
      <c r="E6133" s="223">
        <v>0</v>
      </c>
    </row>
    <row r="6134" spans="1:5" x14ac:dyDescent="0.25">
      <c r="A6134" s="224">
        <v>3203110735</v>
      </c>
      <c r="B6134" s="224" t="s">
        <v>5285</v>
      </c>
      <c r="C6134" s="224" t="s">
        <v>1255</v>
      </c>
      <c r="D6134" s="224" t="s">
        <v>801</v>
      </c>
      <c r="E6134" s="225">
        <v>0</v>
      </c>
    </row>
    <row r="6135" spans="1:5" x14ac:dyDescent="0.25">
      <c r="A6135" s="222">
        <v>3203110736</v>
      </c>
      <c r="B6135" s="222" t="s">
        <v>4345</v>
      </c>
      <c r="C6135" s="222" t="s">
        <v>1255</v>
      </c>
      <c r="D6135" s="222" t="s">
        <v>801</v>
      </c>
      <c r="E6135" s="223">
        <v>0</v>
      </c>
    </row>
    <row r="6136" spans="1:5" x14ac:dyDescent="0.25">
      <c r="A6136" s="224">
        <v>3203110737</v>
      </c>
      <c r="B6136" s="224" t="s">
        <v>5286</v>
      </c>
      <c r="C6136" s="224" t="s">
        <v>1255</v>
      </c>
      <c r="D6136" s="224" t="s">
        <v>2354</v>
      </c>
      <c r="E6136" s="225">
        <v>0</v>
      </c>
    </row>
    <row r="6137" spans="1:5" x14ac:dyDescent="0.25">
      <c r="A6137" s="222">
        <v>3203110738</v>
      </c>
      <c r="B6137" s="222" t="s">
        <v>4491</v>
      </c>
      <c r="C6137" s="222" t="s">
        <v>1255</v>
      </c>
      <c r="D6137" s="222" t="s">
        <v>2327</v>
      </c>
      <c r="E6137" s="223">
        <v>0</v>
      </c>
    </row>
    <row r="6138" spans="1:5" x14ac:dyDescent="0.25">
      <c r="A6138" s="224">
        <v>3203110739</v>
      </c>
      <c r="B6138" s="224" t="s">
        <v>4492</v>
      </c>
      <c r="C6138" s="224" t="s">
        <v>1255</v>
      </c>
      <c r="D6138" s="224" t="s">
        <v>2327</v>
      </c>
      <c r="E6138" s="225">
        <v>0</v>
      </c>
    </row>
    <row r="6139" spans="1:5" x14ac:dyDescent="0.25">
      <c r="A6139" s="222">
        <v>3203110740</v>
      </c>
      <c r="B6139" s="222" t="s">
        <v>6603</v>
      </c>
      <c r="C6139" s="222" t="s">
        <v>1255</v>
      </c>
      <c r="D6139" s="222" t="s">
        <v>801</v>
      </c>
      <c r="E6139" s="223">
        <v>0</v>
      </c>
    </row>
    <row r="6140" spans="1:5" x14ac:dyDescent="0.25">
      <c r="A6140" s="224">
        <v>3203110741</v>
      </c>
      <c r="B6140" s="224" t="s">
        <v>5287</v>
      </c>
      <c r="C6140" s="224" t="s">
        <v>1255</v>
      </c>
      <c r="D6140" s="224" t="s">
        <v>800</v>
      </c>
      <c r="E6140" s="225">
        <v>0</v>
      </c>
    </row>
    <row r="6141" spans="1:5" x14ac:dyDescent="0.25">
      <c r="A6141" s="222">
        <v>3203110742</v>
      </c>
      <c r="B6141" s="222" t="s">
        <v>6604</v>
      </c>
      <c r="C6141" s="222" t="s">
        <v>1255</v>
      </c>
      <c r="D6141" s="222" t="s">
        <v>801</v>
      </c>
      <c r="E6141" s="223">
        <v>0</v>
      </c>
    </row>
    <row r="6142" spans="1:5" x14ac:dyDescent="0.25">
      <c r="A6142" s="224">
        <v>3203110743</v>
      </c>
      <c r="B6142" s="224" t="s">
        <v>4477</v>
      </c>
      <c r="C6142" s="224" t="s">
        <v>1255</v>
      </c>
      <c r="D6142" s="224" t="s">
        <v>2327</v>
      </c>
      <c r="E6142" s="225">
        <v>0</v>
      </c>
    </row>
    <row r="6143" spans="1:5" x14ac:dyDescent="0.25">
      <c r="A6143" s="222">
        <v>3203110744</v>
      </c>
      <c r="B6143" s="222" t="s">
        <v>4478</v>
      </c>
      <c r="C6143" s="222" t="s">
        <v>1255</v>
      </c>
      <c r="D6143" s="222" t="s">
        <v>800</v>
      </c>
      <c r="E6143" s="223">
        <v>0</v>
      </c>
    </row>
    <row r="6144" spans="1:5" x14ac:dyDescent="0.25">
      <c r="A6144" s="224">
        <v>3203110745</v>
      </c>
      <c r="B6144" s="224" t="s">
        <v>4479</v>
      </c>
      <c r="C6144" s="224" t="s">
        <v>1255</v>
      </c>
      <c r="D6144" s="224" t="s">
        <v>2414</v>
      </c>
      <c r="E6144" s="225">
        <v>0</v>
      </c>
    </row>
    <row r="6145" spans="1:5" x14ac:dyDescent="0.25">
      <c r="A6145" s="222">
        <v>3203110746</v>
      </c>
      <c r="B6145" s="222" t="s">
        <v>4533</v>
      </c>
      <c r="C6145" s="222" t="s">
        <v>1255</v>
      </c>
      <c r="D6145" s="222" t="s">
        <v>800</v>
      </c>
      <c r="E6145" s="223">
        <v>0</v>
      </c>
    </row>
    <row r="6146" spans="1:5" x14ac:dyDescent="0.25">
      <c r="A6146" s="224">
        <v>3203110747</v>
      </c>
      <c r="B6146" s="224" t="s">
        <v>5288</v>
      </c>
      <c r="C6146" s="224" t="s">
        <v>1255</v>
      </c>
      <c r="D6146" s="224" t="s">
        <v>801</v>
      </c>
      <c r="E6146" s="225">
        <v>0</v>
      </c>
    </row>
    <row r="6147" spans="1:5" x14ac:dyDescent="0.25">
      <c r="A6147" s="222">
        <v>3203110748</v>
      </c>
      <c r="B6147" s="222" t="s">
        <v>5289</v>
      </c>
      <c r="C6147" s="222" t="s">
        <v>1255</v>
      </c>
      <c r="D6147" s="222" t="s">
        <v>800</v>
      </c>
      <c r="E6147" s="223">
        <v>0</v>
      </c>
    </row>
    <row r="6148" spans="1:5" x14ac:dyDescent="0.25">
      <c r="A6148" s="224">
        <v>3203110749</v>
      </c>
      <c r="B6148" s="224" t="s">
        <v>9439</v>
      </c>
      <c r="C6148" s="224" t="s">
        <v>1255</v>
      </c>
      <c r="D6148" s="224" t="s">
        <v>2327</v>
      </c>
      <c r="E6148" s="225">
        <v>0</v>
      </c>
    </row>
    <row r="6149" spans="1:5" x14ac:dyDescent="0.25">
      <c r="A6149" s="222">
        <v>3203110750</v>
      </c>
      <c r="B6149" s="222" t="s">
        <v>5290</v>
      </c>
      <c r="C6149" s="222" t="s">
        <v>1255</v>
      </c>
      <c r="D6149" s="222" t="s">
        <v>2414</v>
      </c>
      <c r="E6149" s="223">
        <v>0</v>
      </c>
    </row>
    <row r="6150" spans="1:5" x14ac:dyDescent="0.25">
      <c r="A6150" s="224">
        <v>3203110751</v>
      </c>
      <c r="B6150" s="224" t="s">
        <v>9440</v>
      </c>
      <c r="C6150" s="224" t="s">
        <v>1255</v>
      </c>
      <c r="D6150" s="224" t="s">
        <v>2327</v>
      </c>
      <c r="E6150" s="225">
        <v>0</v>
      </c>
    </row>
    <row r="6151" spans="1:5" x14ac:dyDescent="0.25">
      <c r="A6151" s="222">
        <v>3203110752</v>
      </c>
      <c r="B6151" s="222" t="s">
        <v>4480</v>
      </c>
      <c r="C6151" s="222" t="s">
        <v>1255</v>
      </c>
      <c r="D6151" s="222" t="s">
        <v>2327</v>
      </c>
      <c r="E6151" s="223">
        <v>0</v>
      </c>
    </row>
    <row r="6152" spans="1:5" x14ac:dyDescent="0.25">
      <c r="A6152" s="224">
        <v>3203110753</v>
      </c>
      <c r="B6152" s="224" t="s">
        <v>9782</v>
      </c>
      <c r="C6152" s="224" t="s">
        <v>1255</v>
      </c>
      <c r="D6152" s="224" t="s">
        <v>801</v>
      </c>
      <c r="E6152" s="225">
        <v>0</v>
      </c>
    </row>
    <row r="6153" spans="1:5" x14ac:dyDescent="0.25">
      <c r="A6153" s="222">
        <v>3203110754</v>
      </c>
      <c r="B6153" s="222" t="s">
        <v>4424</v>
      </c>
      <c r="C6153" s="222" t="s">
        <v>1255</v>
      </c>
      <c r="D6153" s="222" t="s">
        <v>801</v>
      </c>
      <c r="E6153" s="223">
        <v>0</v>
      </c>
    </row>
    <row r="6154" spans="1:5" x14ac:dyDescent="0.25">
      <c r="A6154" s="224">
        <v>3203110755</v>
      </c>
      <c r="B6154" s="224" t="s">
        <v>4425</v>
      </c>
      <c r="C6154" s="224" t="s">
        <v>1255</v>
      </c>
      <c r="D6154" s="224" t="s">
        <v>801</v>
      </c>
      <c r="E6154" s="225">
        <v>0</v>
      </c>
    </row>
    <row r="6155" spans="1:5" x14ac:dyDescent="0.25">
      <c r="A6155" s="222">
        <v>3203110756</v>
      </c>
      <c r="B6155" s="222" t="s">
        <v>4426</v>
      </c>
      <c r="C6155" s="222" t="s">
        <v>1255</v>
      </c>
      <c r="D6155" s="222" t="s">
        <v>801</v>
      </c>
      <c r="E6155" s="223">
        <v>0</v>
      </c>
    </row>
    <row r="6156" spans="1:5" x14ac:dyDescent="0.25">
      <c r="A6156" s="224">
        <v>3203110757</v>
      </c>
      <c r="B6156" s="224" t="s">
        <v>4427</v>
      </c>
      <c r="C6156" s="224" t="s">
        <v>1255</v>
      </c>
      <c r="D6156" s="224" t="s">
        <v>801</v>
      </c>
      <c r="E6156" s="225">
        <v>0</v>
      </c>
    </row>
    <row r="6157" spans="1:5" x14ac:dyDescent="0.25">
      <c r="A6157" s="222">
        <v>3203110758</v>
      </c>
      <c r="B6157" s="222" t="s">
        <v>4428</v>
      </c>
      <c r="C6157" s="222" t="s">
        <v>1255</v>
      </c>
      <c r="D6157" s="222" t="s">
        <v>801</v>
      </c>
      <c r="E6157" s="223">
        <v>0</v>
      </c>
    </row>
    <row r="6158" spans="1:5" x14ac:dyDescent="0.25">
      <c r="A6158" s="224">
        <v>3203110759</v>
      </c>
      <c r="B6158" s="224" t="s">
        <v>9644</v>
      </c>
      <c r="C6158" s="224" t="s">
        <v>1255</v>
      </c>
      <c r="D6158" s="224" t="s">
        <v>801</v>
      </c>
      <c r="E6158" s="225">
        <v>0</v>
      </c>
    </row>
    <row r="6159" spans="1:5" x14ac:dyDescent="0.25">
      <c r="A6159" s="222">
        <v>3203110760</v>
      </c>
      <c r="B6159" s="222" t="s">
        <v>4430</v>
      </c>
      <c r="C6159" s="222" t="s">
        <v>1255</v>
      </c>
      <c r="D6159" s="222" t="s">
        <v>801</v>
      </c>
      <c r="E6159" s="223">
        <v>0</v>
      </c>
    </row>
    <row r="6160" spans="1:5" x14ac:dyDescent="0.25">
      <c r="A6160" s="224">
        <v>3203110761</v>
      </c>
      <c r="B6160" s="224" t="s">
        <v>4431</v>
      </c>
      <c r="C6160" s="224" t="s">
        <v>1255</v>
      </c>
      <c r="D6160" s="224" t="s">
        <v>801</v>
      </c>
      <c r="E6160" s="225">
        <v>0</v>
      </c>
    </row>
    <row r="6161" spans="1:5" x14ac:dyDescent="0.25">
      <c r="A6161" s="222">
        <v>3203110762</v>
      </c>
      <c r="B6161" s="222" t="s">
        <v>4432</v>
      </c>
      <c r="C6161" s="222" t="s">
        <v>1255</v>
      </c>
      <c r="D6161" s="222" t="s">
        <v>801</v>
      </c>
      <c r="E6161" s="223">
        <v>0</v>
      </c>
    </row>
    <row r="6162" spans="1:5" x14ac:dyDescent="0.25">
      <c r="A6162" s="224">
        <v>3203110763</v>
      </c>
      <c r="B6162" s="224" t="s">
        <v>4433</v>
      </c>
      <c r="C6162" s="224" t="s">
        <v>1255</v>
      </c>
      <c r="D6162" s="224" t="s">
        <v>801</v>
      </c>
      <c r="E6162" s="225">
        <v>0</v>
      </c>
    </row>
    <row r="6163" spans="1:5" x14ac:dyDescent="0.25">
      <c r="A6163" s="222">
        <v>3203110764</v>
      </c>
      <c r="B6163" s="222" t="s">
        <v>4434</v>
      </c>
      <c r="C6163" s="222" t="s">
        <v>1255</v>
      </c>
      <c r="D6163" s="222" t="s">
        <v>801</v>
      </c>
      <c r="E6163" s="223">
        <v>0</v>
      </c>
    </row>
    <row r="6164" spans="1:5" x14ac:dyDescent="0.25">
      <c r="A6164" s="224">
        <v>3203110765</v>
      </c>
      <c r="B6164" s="224" t="s">
        <v>6605</v>
      </c>
      <c r="C6164" s="224" t="s">
        <v>1255</v>
      </c>
      <c r="D6164" s="224" t="s">
        <v>801</v>
      </c>
      <c r="E6164" s="225">
        <v>0</v>
      </c>
    </row>
    <row r="6165" spans="1:5" x14ac:dyDescent="0.25">
      <c r="A6165" s="222">
        <v>3203110766</v>
      </c>
      <c r="B6165" s="222" t="s">
        <v>5291</v>
      </c>
      <c r="C6165" s="222" t="s">
        <v>1255</v>
      </c>
      <c r="D6165" s="222" t="s">
        <v>2327</v>
      </c>
      <c r="E6165" s="223">
        <v>0</v>
      </c>
    </row>
    <row r="6166" spans="1:5" x14ac:dyDescent="0.25">
      <c r="A6166" s="224">
        <v>3203110767</v>
      </c>
      <c r="B6166" s="224" t="s">
        <v>5292</v>
      </c>
      <c r="C6166" s="224" t="s">
        <v>1255</v>
      </c>
      <c r="D6166" s="224" t="s">
        <v>801</v>
      </c>
      <c r="E6166" s="225">
        <v>0</v>
      </c>
    </row>
    <row r="6167" spans="1:5" x14ac:dyDescent="0.25">
      <c r="A6167" s="222">
        <v>3203110768</v>
      </c>
      <c r="B6167" s="222" t="s">
        <v>5293</v>
      </c>
      <c r="C6167" s="222" t="s">
        <v>1255</v>
      </c>
      <c r="D6167" s="222" t="s">
        <v>801</v>
      </c>
      <c r="E6167" s="223">
        <v>0</v>
      </c>
    </row>
    <row r="6168" spans="1:5" x14ac:dyDescent="0.25">
      <c r="A6168" s="224">
        <v>3203110769</v>
      </c>
      <c r="B6168" s="224" t="s">
        <v>6606</v>
      </c>
      <c r="C6168" s="224" t="s">
        <v>1255</v>
      </c>
      <c r="D6168" s="224" t="s">
        <v>801</v>
      </c>
      <c r="E6168" s="225">
        <v>0</v>
      </c>
    </row>
    <row r="6169" spans="1:5" x14ac:dyDescent="0.25">
      <c r="A6169" s="222">
        <v>3203110770</v>
      </c>
      <c r="B6169" s="222" t="s">
        <v>5294</v>
      </c>
      <c r="C6169" s="222" t="s">
        <v>1255</v>
      </c>
      <c r="D6169" s="222" t="s">
        <v>801</v>
      </c>
      <c r="E6169" s="223">
        <v>0</v>
      </c>
    </row>
    <row r="6170" spans="1:5" x14ac:dyDescent="0.25">
      <c r="A6170" s="224">
        <v>3203110771</v>
      </c>
      <c r="B6170" s="224" t="s">
        <v>4534</v>
      </c>
      <c r="C6170" s="224" t="s">
        <v>1255</v>
      </c>
      <c r="D6170" s="224" t="s">
        <v>801</v>
      </c>
      <c r="E6170" s="225">
        <v>0</v>
      </c>
    </row>
    <row r="6171" spans="1:5" x14ac:dyDescent="0.25">
      <c r="A6171" s="222">
        <v>3203110772</v>
      </c>
      <c r="B6171" s="222" t="s">
        <v>12752</v>
      </c>
      <c r="C6171" s="222" t="s">
        <v>1255</v>
      </c>
      <c r="D6171" s="222" t="s">
        <v>801</v>
      </c>
      <c r="E6171" s="223">
        <v>0</v>
      </c>
    </row>
    <row r="6172" spans="1:5" x14ac:dyDescent="0.25">
      <c r="A6172" s="224">
        <v>3203110773</v>
      </c>
      <c r="B6172" s="224" t="s">
        <v>5295</v>
      </c>
      <c r="C6172" s="224" t="s">
        <v>1255</v>
      </c>
      <c r="D6172" s="224" t="s">
        <v>2327</v>
      </c>
      <c r="E6172" s="225">
        <v>0</v>
      </c>
    </row>
    <row r="6173" spans="1:5" x14ac:dyDescent="0.25">
      <c r="A6173" s="222">
        <v>3203110774</v>
      </c>
      <c r="B6173" s="222" t="s">
        <v>5296</v>
      </c>
      <c r="C6173" s="222" t="s">
        <v>1255</v>
      </c>
      <c r="D6173" s="222" t="s">
        <v>2327</v>
      </c>
      <c r="E6173" s="223">
        <v>0</v>
      </c>
    </row>
    <row r="6174" spans="1:5" x14ac:dyDescent="0.25">
      <c r="A6174" s="224">
        <v>3203110775</v>
      </c>
      <c r="B6174" s="224" t="s">
        <v>6607</v>
      </c>
      <c r="C6174" s="224" t="s">
        <v>1255</v>
      </c>
      <c r="D6174" s="224" t="s">
        <v>2327</v>
      </c>
      <c r="E6174" s="225">
        <v>0</v>
      </c>
    </row>
    <row r="6175" spans="1:5" x14ac:dyDescent="0.25">
      <c r="A6175" s="222">
        <v>3203110776</v>
      </c>
      <c r="B6175" s="222" t="s">
        <v>6608</v>
      </c>
      <c r="C6175" s="222" t="s">
        <v>1255</v>
      </c>
      <c r="D6175" s="222" t="s">
        <v>1226</v>
      </c>
      <c r="E6175" s="223">
        <v>0</v>
      </c>
    </row>
    <row r="6176" spans="1:5" x14ac:dyDescent="0.25">
      <c r="A6176" s="224">
        <v>3203110777</v>
      </c>
      <c r="B6176" s="224" t="s">
        <v>8947</v>
      </c>
      <c r="C6176" s="224" t="s">
        <v>1255</v>
      </c>
      <c r="D6176" s="224" t="s">
        <v>801</v>
      </c>
      <c r="E6176" s="225">
        <v>0</v>
      </c>
    </row>
    <row r="6177" spans="1:5" x14ac:dyDescent="0.25">
      <c r="A6177" s="222">
        <v>3203110778</v>
      </c>
      <c r="B6177" s="222" t="s">
        <v>6609</v>
      </c>
      <c r="C6177" s="222" t="s">
        <v>1255</v>
      </c>
      <c r="D6177" s="222" t="s">
        <v>2327</v>
      </c>
      <c r="E6177" s="223">
        <v>0</v>
      </c>
    </row>
    <row r="6178" spans="1:5" x14ac:dyDescent="0.25">
      <c r="A6178" s="224">
        <v>3203110779</v>
      </c>
      <c r="B6178" s="224" t="s">
        <v>7234</v>
      </c>
      <c r="C6178" s="224" t="s">
        <v>1255</v>
      </c>
      <c r="D6178" s="224" t="s">
        <v>801</v>
      </c>
      <c r="E6178" s="225">
        <v>0</v>
      </c>
    </row>
    <row r="6179" spans="1:5" x14ac:dyDescent="0.25">
      <c r="A6179" s="222">
        <v>3203110780</v>
      </c>
      <c r="B6179" s="222" t="s">
        <v>12753</v>
      </c>
      <c r="C6179" s="222" t="s">
        <v>1255</v>
      </c>
      <c r="D6179" s="222" t="s">
        <v>801</v>
      </c>
      <c r="E6179" s="223">
        <v>0</v>
      </c>
    </row>
    <row r="6180" spans="1:5" x14ac:dyDescent="0.25">
      <c r="A6180" s="224">
        <v>3203110781</v>
      </c>
      <c r="B6180" s="224" t="s">
        <v>5883</v>
      </c>
      <c r="C6180" s="224" t="s">
        <v>1255</v>
      </c>
      <c r="D6180" s="224" t="s">
        <v>801</v>
      </c>
      <c r="E6180" s="225">
        <v>0</v>
      </c>
    </row>
    <row r="6181" spans="1:5" x14ac:dyDescent="0.25">
      <c r="A6181" s="222">
        <v>3203110782</v>
      </c>
      <c r="B6181" s="222" t="s">
        <v>4517</v>
      </c>
      <c r="C6181" s="222" t="s">
        <v>1255</v>
      </c>
      <c r="D6181" s="222" t="s">
        <v>801</v>
      </c>
      <c r="E6181" s="223">
        <v>0</v>
      </c>
    </row>
    <row r="6182" spans="1:5" x14ac:dyDescent="0.25">
      <c r="A6182" s="224">
        <v>3203110783</v>
      </c>
      <c r="B6182" s="224" t="s">
        <v>5297</v>
      </c>
      <c r="C6182" s="224" t="s">
        <v>1255</v>
      </c>
      <c r="D6182" s="224" t="s">
        <v>2327</v>
      </c>
      <c r="E6182" s="225">
        <v>0</v>
      </c>
    </row>
    <row r="6183" spans="1:5" x14ac:dyDescent="0.25">
      <c r="A6183" s="222">
        <v>3203110784</v>
      </c>
      <c r="B6183" s="222" t="s">
        <v>4535</v>
      </c>
      <c r="C6183" s="222" t="s">
        <v>1255</v>
      </c>
      <c r="D6183" s="222" t="s">
        <v>801</v>
      </c>
      <c r="E6183" s="223">
        <v>0</v>
      </c>
    </row>
    <row r="6184" spans="1:5" x14ac:dyDescent="0.25">
      <c r="A6184" s="224">
        <v>3203110785</v>
      </c>
      <c r="B6184" s="224" t="s">
        <v>4536</v>
      </c>
      <c r="C6184" s="224" t="s">
        <v>1255</v>
      </c>
      <c r="D6184" s="224" t="s">
        <v>801</v>
      </c>
      <c r="E6184" s="225">
        <v>0</v>
      </c>
    </row>
    <row r="6185" spans="1:5" x14ac:dyDescent="0.25">
      <c r="A6185" s="222">
        <v>3203110786</v>
      </c>
      <c r="B6185" s="222" t="s">
        <v>4537</v>
      </c>
      <c r="C6185" s="222" t="s">
        <v>1255</v>
      </c>
      <c r="D6185" s="222" t="s">
        <v>801</v>
      </c>
      <c r="E6185" s="223">
        <v>0</v>
      </c>
    </row>
    <row r="6186" spans="1:5" x14ac:dyDescent="0.25">
      <c r="A6186" s="224">
        <v>3203110787</v>
      </c>
      <c r="B6186" s="224" t="s">
        <v>4538</v>
      </c>
      <c r="C6186" s="224" t="s">
        <v>1255</v>
      </c>
      <c r="D6186" s="224" t="s">
        <v>801</v>
      </c>
      <c r="E6186" s="225">
        <v>0</v>
      </c>
    </row>
    <row r="6187" spans="1:5" x14ac:dyDescent="0.25">
      <c r="A6187" s="222">
        <v>3203110788</v>
      </c>
      <c r="B6187" s="222" t="s">
        <v>5298</v>
      </c>
      <c r="C6187" s="222" t="s">
        <v>1255</v>
      </c>
      <c r="D6187" s="222" t="s">
        <v>801</v>
      </c>
      <c r="E6187" s="223">
        <v>0</v>
      </c>
    </row>
    <row r="6188" spans="1:5" x14ac:dyDescent="0.25">
      <c r="A6188" s="224">
        <v>3203110789</v>
      </c>
      <c r="B6188" s="224" t="s">
        <v>5299</v>
      </c>
      <c r="C6188" s="224" t="s">
        <v>1255</v>
      </c>
      <c r="D6188" s="224" t="s">
        <v>801</v>
      </c>
      <c r="E6188" s="225">
        <v>0</v>
      </c>
    </row>
    <row r="6189" spans="1:5" x14ac:dyDescent="0.25">
      <c r="A6189" s="222">
        <v>3203110790</v>
      </c>
      <c r="B6189" s="222" t="s">
        <v>5300</v>
      </c>
      <c r="C6189" s="222" t="s">
        <v>1255</v>
      </c>
      <c r="D6189" s="222" t="s">
        <v>801</v>
      </c>
      <c r="E6189" s="223">
        <v>0</v>
      </c>
    </row>
    <row r="6190" spans="1:5" x14ac:dyDescent="0.25">
      <c r="A6190" s="224">
        <v>3203110791</v>
      </c>
      <c r="B6190" s="224" t="s">
        <v>8223</v>
      </c>
      <c r="C6190" s="224" t="s">
        <v>1255</v>
      </c>
      <c r="D6190" s="224" t="s">
        <v>801</v>
      </c>
      <c r="E6190" s="225">
        <v>0</v>
      </c>
    </row>
    <row r="6191" spans="1:5" x14ac:dyDescent="0.25">
      <c r="A6191" s="222">
        <v>3203110792</v>
      </c>
      <c r="B6191" s="222" t="s">
        <v>6610</v>
      </c>
      <c r="C6191" s="222" t="s">
        <v>1255</v>
      </c>
      <c r="D6191" s="222" t="s">
        <v>800</v>
      </c>
      <c r="E6191" s="223">
        <v>0</v>
      </c>
    </row>
    <row r="6192" spans="1:5" x14ac:dyDescent="0.25">
      <c r="A6192" s="224">
        <v>3203110793</v>
      </c>
      <c r="B6192" s="224" t="s">
        <v>4540</v>
      </c>
      <c r="C6192" s="224" t="s">
        <v>1255</v>
      </c>
      <c r="D6192" s="224" t="s">
        <v>2354</v>
      </c>
      <c r="E6192" s="225">
        <v>0</v>
      </c>
    </row>
    <row r="6193" spans="1:5" x14ac:dyDescent="0.25">
      <c r="A6193" s="222">
        <v>3203110794</v>
      </c>
      <c r="B6193" s="222" t="s">
        <v>4541</v>
      </c>
      <c r="C6193" s="222" t="s">
        <v>1255</v>
      </c>
      <c r="D6193" s="222" t="s">
        <v>2327</v>
      </c>
      <c r="E6193" s="223">
        <v>0</v>
      </c>
    </row>
    <row r="6194" spans="1:5" x14ac:dyDescent="0.25">
      <c r="A6194" s="224">
        <v>3203110795</v>
      </c>
      <c r="B6194" s="224" t="s">
        <v>4542</v>
      </c>
      <c r="C6194" s="224" t="s">
        <v>1255</v>
      </c>
      <c r="D6194" s="224" t="s">
        <v>801</v>
      </c>
      <c r="E6194" s="225">
        <v>0</v>
      </c>
    </row>
    <row r="6195" spans="1:5" x14ac:dyDescent="0.25">
      <c r="A6195" s="222">
        <v>3203110796</v>
      </c>
      <c r="B6195" s="222" t="s">
        <v>5301</v>
      </c>
      <c r="C6195" s="222" t="s">
        <v>1255</v>
      </c>
      <c r="D6195" s="222" t="s">
        <v>801</v>
      </c>
      <c r="E6195" s="223">
        <v>0</v>
      </c>
    </row>
    <row r="6196" spans="1:5" x14ac:dyDescent="0.25">
      <c r="A6196" s="224">
        <v>3203110797</v>
      </c>
      <c r="B6196" s="224" t="s">
        <v>5302</v>
      </c>
      <c r="C6196" s="224" t="s">
        <v>1255</v>
      </c>
      <c r="D6196" s="224" t="s">
        <v>801</v>
      </c>
      <c r="E6196" s="225">
        <v>0</v>
      </c>
    </row>
    <row r="6197" spans="1:5" x14ac:dyDescent="0.25">
      <c r="A6197" s="222">
        <v>3203110798</v>
      </c>
      <c r="B6197" s="222" t="s">
        <v>5303</v>
      </c>
      <c r="C6197" s="222" t="s">
        <v>1255</v>
      </c>
      <c r="D6197" s="222" t="s">
        <v>2327</v>
      </c>
      <c r="E6197" s="223">
        <v>0</v>
      </c>
    </row>
    <row r="6198" spans="1:5" x14ac:dyDescent="0.25">
      <c r="A6198" s="224">
        <v>3203110799</v>
      </c>
      <c r="B6198" s="224" t="s">
        <v>5304</v>
      </c>
      <c r="C6198" s="224" t="s">
        <v>1255</v>
      </c>
      <c r="D6198" s="224" t="s">
        <v>2327</v>
      </c>
      <c r="E6198" s="225">
        <v>0</v>
      </c>
    </row>
    <row r="6199" spans="1:5" x14ac:dyDescent="0.25">
      <c r="A6199" s="222">
        <v>3203110800</v>
      </c>
      <c r="B6199" s="222" t="s">
        <v>5305</v>
      </c>
      <c r="C6199" s="222" t="s">
        <v>1255</v>
      </c>
      <c r="D6199" s="222" t="s">
        <v>2327</v>
      </c>
      <c r="E6199" s="223">
        <v>0</v>
      </c>
    </row>
    <row r="6200" spans="1:5" x14ac:dyDescent="0.25">
      <c r="A6200" s="224">
        <v>3203110801</v>
      </c>
      <c r="B6200" s="224" t="s">
        <v>5306</v>
      </c>
      <c r="C6200" s="224" t="s">
        <v>1255</v>
      </c>
      <c r="D6200" s="224" t="s">
        <v>2327</v>
      </c>
      <c r="E6200" s="225">
        <v>0</v>
      </c>
    </row>
    <row r="6201" spans="1:5" x14ac:dyDescent="0.25">
      <c r="A6201" s="222">
        <v>3203110802</v>
      </c>
      <c r="B6201" s="222" t="s">
        <v>5307</v>
      </c>
      <c r="C6201" s="222" t="s">
        <v>1255</v>
      </c>
      <c r="D6201" s="222" t="s">
        <v>2327</v>
      </c>
      <c r="E6201" s="223">
        <v>0</v>
      </c>
    </row>
    <row r="6202" spans="1:5" x14ac:dyDescent="0.25">
      <c r="A6202" s="224">
        <v>3203110803</v>
      </c>
      <c r="B6202" s="224" t="s">
        <v>5308</v>
      </c>
      <c r="C6202" s="224" t="s">
        <v>1255</v>
      </c>
      <c r="D6202" s="224" t="s">
        <v>2327</v>
      </c>
      <c r="E6202" s="225">
        <v>0</v>
      </c>
    </row>
    <row r="6203" spans="1:5" x14ac:dyDescent="0.25">
      <c r="A6203" s="222">
        <v>3203110804</v>
      </c>
      <c r="B6203" s="222" t="s">
        <v>5309</v>
      </c>
      <c r="C6203" s="222" t="s">
        <v>1255</v>
      </c>
      <c r="D6203" s="222" t="s">
        <v>2327</v>
      </c>
      <c r="E6203" s="223">
        <v>0</v>
      </c>
    </row>
    <row r="6204" spans="1:5" x14ac:dyDescent="0.25">
      <c r="A6204" s="224">
        <v>3203110805</v>
      </c>
      <c r="B6204" s="224" t="s">
        <v>5310</v>
      </c>
      <c r="C6204" s="224" t="s">
        <v>1255</v>
      </c>
      <c r="D6204" s="224" t="s">
        <v>2327</v>
      </c>
      <c r="E6204" s="225">
        <v>0</v>
      </c>
    </row>
    <row r="6205" spans="1:5" x14ac:dyDescent="0.25">
      <c r="A6205" s="222">
        <v>3203110806</v>
      </c>
      <c r="B6205" s="222" t="s">
        <v>5311</v>
      </c>
      <c r="C6205" s="222" t="s">
        <v>1255</v>
      </c>
      <c r="D6205" s="222" t="s">
        <v>801</v>
      </c>
      <c r="E6205" s="223">
        <v>0</v>
      </c>
    </row>
    <row r="6206" spans="1:5" x14ac:dyDescent="0.25">
      <c r="A6206" s="224">
        <v>3203110807</v>
      </c>
      <c r="B6206" s="224" t="s">
        <v>5312</v>
      </c>
      <c r="C6206" s="224" t="s">
        <v>1255</v>
      </c>
      <c r="D6206" s="224" t="s">
        <v>801</v>
      </c>
      <c r="E6206" s="225">
        <v>0</v>
      </c>
    </row>
    <row r="6207" spans="1:5" x14ac:dyDescent="0.25">
      <c r="A6207" s="222">
        <v>3203110808</v>
      </c>
      <c r="B6207" s="222" t="s">
        <v>5313</v>
      </c>
      <c r="C6207" s="222" t="s">
        <v>1255</v>
      </c>
      <c r="D6207" s="222" t="s">
        <v>2443</v>
      </c>
      <c r="E6207" s="223">
        <v>0</v>
      </c>
    </row>
    <row r="6208" spans="1:5" x14ac:dyDescent="0.25">
      <c r="A6208" s="224">
        <v>3203110809</v>
      </c>
      <c r="B6208" s="224" t="s">
        <v>5884</v>
      </c>
      <c r="C6208" s="224" t="s">
        <v>1255</v>
      </c>
      <c r="D6208" s="224" t="s">
        <v>801</v>
      </c>
      <c r="E6208" s="225">
        <v>0</v>
      </c>
    </row>
    <row r="6209" spans="1:5" x14ac:dyDescent="0.25">
      <c r="A6209" s="222">
        <v>3203110810</v>
      </c>
      <c r="B6209" s="222" t="s">
        <v>6611</v>
      </c>
      <c r="C6209" s="222" t="s">
        <v>1255</v>
      </c>
      <c r="D6209" s="222" t="s">
        <v>2443</v>
      </c>
      <c r="E6209" s="223">
        <v>0</v>
      </c>
    </row>
    <row r="6210" spans="1:5" x14ac:dyDescent="0.25">
      <c r="A6210" s="224">
        <v>3203110811</v>
      </c>
      <c r="B6210" s="224" t="s">
        <v>6612</v>
      </c>
      <c r="C6210" s="224" t="s">
        <v>1255</v>
      </c>
      <c r="D6210" s="224" t="s">
        <v>801</v>
      </c>
      <c r="E6210" s="225">
        <v>0</v>
      </c>
    </row>
    <row r="6211" spans="1:5" x14ac:dyDescent="0.25">
      <c r="A6211" s="222">
        <v>3203110812</v>
      </c>
      <c r="B6211" s="222" t="s">
        <v>5314</v>
      </c>
      <c r="C6211" s="222" t="s">
        <v>1255</v>
      </c>
      <c r="D6211" s="222" t="s">
        <v>801</v>
      </c>
      <c r="E6211" s="223">
        <v>0</v>
      </c>
    </row>
    <row r="6212" spans="1:5" x14ac:dyDescent="0.25">
      <c r="A6212" s="224">
        <v>3203110813</v>
      </c>
      <c r="B6212" s="224" t="s">
        <v>5315</v>
      </c>
      <c r="C6212" s="224" t="s">
        <v>1255</v>
      </c>
      <c r="D6212" s="224" t="s">
        <v>801</v>
      </c>
      <c r="E6212" s="225">
        <v>0</v>
      </c>
    </row>
    <row r="6213" spans="1:5" x14ac:dyDescent="0.25">
      <c r="A6213" s="222">
        <v>3203110814</v>
      </c>
      <c r="B6213" s="222" t="s">
        <v>5316</v>
      </c>
      <c r="C6213" s="222" t="s">
        <v>1255</v>
      </c>
      <c r="D6213" s="222" t="s">
        <v>801</v>
      </c>
      <c r="E6213" s="223">
        <v>0</v>
      </c>
    </row>
    <row r="6214" spans="1:5" x14ac:dyDescent="0.25">
      <c r="A6214" s="224">
        <v>3203110815</v>
      </c>
      <c r="B6214" s="224" t="s">
        <v>5317</v>
      </c>
      <c r="C6214" s="224" t="s">
        <v>1255</v>
      </c>
      <c r="D6214" s="224" t="s">
        <v>801</v>
      </c>
      <c r="E6214" s="225">
        <v>0</v>
      </c>
    </row>
    <row r="6215" spans="1:5" x14ac:dyDescent="0.25">
      <c r="A6215" s="222">
        <v>3203110816</v>
      </c>
      <c r="B6215" s="222" t="s">
        <v>4121</v>
      </c>
      <c r="C6215" s="222" t="s">
        <v>1255</v>
      </c>
      <c r="D6215" s="222" t="s">
        <v>801</v>
      </c>
      <c r="E6215" s="223">
        <v>0</v>
      </c>
    </row>
    <row r="6216" spans="1:5" x14ac:dyDescent="0.25">
      <c r="A6216" s="224">
        <v>3203110817</v>
      </c>
      <c r="B6216" s="224" t="s">
        <v>5318</v>
      </c>
      <c r="C6216" s="224" t="s">
        <v>1255</v>
      </c>
      <c r="D6216" s="224" t="s">
        <v>801</v>
      </c>
      <c r="E6216" s="225">
        <v>0</v>
      </c>
    </row>
    <row r="6217" spans="1:5" x14ac:dyDescent="0.25">
      <c r="A6217" s="222">
        <v>3203110818</v>
      </c>
      <c r="B6217" s="222" t="s">
        <v>5885</v>
      </c>
      <c r="C6217" s="222" t="s">
        <v>1255</v>
      </c>
      <c r="D6217" s="222" t="s">
        <v>801</v>
      </c>
      <c r="E6217" s="223">
        <v>0</v>
      </c>
    </row>
    <row r="6218" spans="1:5" x14ac:dyDescent="0.25">
      <c r="A6218" s="224">
        <v>3203110819</v>
      </c>
      <c r="B6218" s="224" t="s">
        <v>5886</v>
      </c>
      <c r="C6218" s="224" t="s">
        <v>1255</v>
      </c>
      <c r="D6218" s="224" t="s">
        <v>801</v>
      </c>
      <c r="E6218" s="225">
        <v>0</v>
      </c>
    </row>
    <row r="6219" spans="1:5" x14ac:dyDescent="0.25">
      <c r="A6219" s="222">
        <v>3203110820</v>
      </c>
      <c r="B6219" s="222" t="s">
        <v>5319</v>
      </c>
      <c r="C6219" s="222" t="s">
        <v>1255</v>
      </c>
      <c r="D6219" s="222" t="s">
        <v>1226</v>
      </c>
      <c r="E6219" s="223">
        <v>0</v>
      </c>
    </row>
    <row r="6220" spans="1:5" x14ac:dyDescent="0.25">
      <c r="A6220" s="224">
        <v>3203110821</v>
      </c>
      <c r="B6220" s="224" t="s">
        <v>5320</v>
      </c>
      <c r="C6220" s="224" t="s">
        <v>1255</v>
      </c>
      <c r="D6220" s="224" t="s">
        <v>801</v>
      </c>
      <c r="E6220" s="225">
        <v>0</v>
      </c>
    </row>
    <row r="6221" spans="1:5" x14ac:dyDescent="0.25">
      <c r="A6221" s="222">
        <v>3203110822</v>
      </c>
      <c r="B6221" s="222" t="s">
        <v>5321</v>
      </c>
      <c r="C6221" s="222" t="s">
        <v>1255</v>
      </c>
      <c r="D6221" s="222" t="s">
        <v>801</v>
      </c>
      <c r="E6221" s="223">
        <v>0</v>
      </c>
    </row>
    <row r="6222" spans="1:5" x14ac:dyDescent="0.25">
      <c r="A6222" s="224">
        <v>3203110823</v>
      </c>
      <c r="B6222" s="224" t="s">
        <v>5322</v>
      </c>
      <c r="C6222" s="224" t="s">
        <v>1255</v>
      </c>
      <c r="D6222" s="224" t="s">
        <v>800</v>
      </c>
      <c r="E6222" s="225">
        <v>0</v>
      </c>
    </row>
    <row r="6223" spans="1:5" x14ac:dyDescent="0.25">
      <c r="A6223" s="222">
        <v>3203110824</v>
      </c>
      <c r="B6223" s="222" t="s">
        <v>5323</v>
      </c>
      <c r="C6223" s="222" t="s">
        <v>1255</v>
      </c>
      <c r="D6223" s="222" t="s">
        <v>800</v>
      </c>
      <c r="E6223" s="223">
        <v>0</v>
      </c>
    </row>
    <row r="6224" spans="1:5" x14ac:dyDescent="0.25">
      <c r="A6224" s="224">
        <v>3203110825</v>
      </c>
      <c r="B6224" s="224" t="s">
        <v>5324</v>
      </c>
      <c r="C6224" s="224" t="s">
        <v>1255</v>
      </c>
      <c r="D6224" s="224" t="s">
        <v>801</v>
      </c>
      <c r="E6224" s="225">
        <v>0</v>
      </c>
    </row>
    <row r="6225" spans="1:5" x14ac:dyDescent="0.25">
      <c r="A6225" s="222">
        <v>3203110826</v>
      </c>
      <c r="B6225" s="222" t="s">
        <v>5325</v>
      </c>
      <c r="C6225" s="222" t="s">
        <v>1255</v>
      </c>
      <c r="D6225" s="222" t="s">
        <v>2327</v>
      </c>
      <c r="E6225" s="223">
        <v>0</v>
      </c>
    </row>
    <row r="6226" spans="1:5" x14ac:dyDescent="0.25">
      <c r="A6226" s="224">
        <v>3203110827</v>
      </c>
      <c r="B6226" s="224" t="s">
        <v>5326</v>
      </c>
      <c r="C6226" s="224" t="s">
        <v>1255</v>
      </c>
      <c r="D6226" s="224" t="s">
        <v>2327</v>
      </c>
      <c r="E6226" s="225">
        <v>0</v>
      </c>
    </row>
    <row r="6227" spans="1:5" x14ac:dyDescent="0.25">
      <c r="A6227" s="222">
        <v>3203110828</v>
      </c>
      <c r="B6227" s="222" t="s">
        <v>5327</v>
      </c>
      <c r="C6227" s="222" t="s">
        <v>1255</v>
      </c>
      <c r="D6227" s="222" t="s">
        <v>1226</v>
      </c>
      <c r="E6227" s="223">
        <v>0</v>
      </c>
    </row>
    <row r="6228" spans="1:5" x14ac:dyDescent="0.25">
      <c r="A6228" s="224">
        <v>3203110829</v>
      </c>
      <c r="B6228" s="224" t="s">
        <v>6613</v>
      </c>
      <c r="C6228" s="224" t="s">
        <v>1255</v>
      </c>
      <c r="D6228" s="224" t="s">
        <v>801</v>
      </c>
      <c r="E6228" s="225">
        <v>0</v>
      </c>
    </row>
    <row r="6229" spans="1:5" x14ac:dyDescent="0.25">
      <c r="A6229" s="222">
        <v>3203110830</v>
      </c>
      <c r="B6229" s="222" t="s">
        <v>6614</v>
      </c>
      <c r="C6229" s="222" t="s">
        <v>1255</v>
      </c>
      <c r="D6229" s="222" t="s">
        <v>801</v>
      </c>
      <c r="E6229" s="223">
        <v>0</v>
      </c>
    </row>
    <row r="6230" spans="1:5" x14ac:dyDescent="0.25">
      <c r="A6230" s="224">
        <v>3203110831</v>
      </c>
      <c r="B6230" s="224" t="s">
        <v>6615</v>
      </c>
      <c r="C6230" s="224" t="s">
        <v>1255</v>
      </c>
      <c r="D6230" s="224" t="s">
        <v>1226</v>
      </c>
      <c r="E6230" s="225">
        <v>0</v>
      </c>
    </row>
    <row r="6231" spans="1:5" x14ac:dyDescent="0.25">
      <c r="A6231" s="222">
        <v>3203110832</v>
      </c>
      <c r="B6231" s="222" t="s">
        <v>5328</v>
      </c>
      <c r="C6231" s="222" t="s">
        <v>1255</v>
      </c>
      <c r="D6231" s="222" t="s">
        <v>2327</v>
      </c>
      <c r="E6231" s="223">
        <v>0</v>
      </c>
    </row>
    <row r="6232" spans="1:5" x14ac:dyDescent="0.25">
      <c r="A6232" s="224">
        <v>3203110833</v>
      </c>
      <c r="B6232" s="224" t="s">
        <v>5329</v>
      </c>
      <c r="C6232" s="224" t="s">
        <v>1255</v>
      </c>
      <c r="D6232" s="224" t="s">
        <v>2327</v>
      </c>
      <c r="E6232" s="225">
        <v>0</v>
      </c>
    </row>
    <row r="6233" spans="1:5" x14ac:dyDescent="0.25">
      <c r="A6233" s="222">
        <v>3203110834</v>
      </c>
      <c r="B6233" s="222" t="s">
        <v>5330</v>
      </c>
      <c r="C6233" s="222" t="s">
        <v>1255</v>
      </c>
      <c r="D6233" s="222" t="s">
        <v>2327</v>
      </c>
      <c r="E6233" s="223">
        <v>0</v>
      </c>
    </row>
    <row r="6234" spans="1:5" x14ac:dyDescent="0.25">
      <c r="A6234" s="224">
        <v>3203110835</v>
      </c>
      <c r="B6234" s="224" t="s">
        <v>5887</v>
      </c>
      <c r="C6234" s="224" t="s">
        <v>1255</v>
      </c>
      <c r="D6234" s="224" t="s">
        <v>801</v>
      </c>
      <c r="E6234" s="225">
        <v>0</v>
      </c>
    </row>
    <row r="6235" spans="1:5" x14ac:dyDescent="0.25">
      <c r="A6235" s="222">
        <v>3203110836</v>
      </c>
      <c r="B6235" s="222" t="s">
        <v>5888</v>
      </c>
      <c r="C6235" s="222" t="s">
        <v>1255</v>
      </c>
      <c r="D6235" s="222" t="s">
        <v>2327</v>
      </c>
      <c r="E6235" s="223">
        <v>0</v>
      </c>
    </row>
    <row r="6236" spans="1:5" x14ac:dyDescent="0.25">
      <c r="A6236" s="224">
        <v>3203110837</v>
      </c>
      <c r="B6236" s="224" t="s">
        <v>5331</v>
      </c>
      <c r="C6236" s="224" t="s">
        <v>1255</v>
      </c>
      <c r="D6236" s="224" t="s">
        <v>2414</v>
      </c>
      <c r="E6236" s="225">
        <v>0</v>
      </c>
    </row>
    <row r="6237" spans="1:5" x14ac:dyDescent="0.25">
      <c r="A6237" s="222">
        <v>3203110838</v>
      </c>
      <c r="B6237" s="222" t="s">
        <v>5332</v>
      </c>
      <c r="C6237" s="222" t="s">
        <v>1255</v>
      </c>
      <c r="D6237" s="222" t="s">
        <v>2414</v>
      </c>
      <c r="E6237" s="223">
        <v>0</v>
      </c>
    </row>
    <row r="6238" spans="1:5" x14ac:dyDescent="0.25">
      <c r="A6238" s="224">
        <v>3203110839</v>
      </c>
      <c r="B6238" s="224" t="s">
        <v>5333</v>
      </c>
      <c r="C6238" s="224" t="s">
        <v>1255</v>
      </c>
      <c r="D6238" s="224" t="s">
        <v>2414</v>
      </c>
      <c r="E6238" s="225">
        <v>0</v>
      </c>
    </row>
    <row r="6239" spans="1:5" x14ac:dyDescent="0.25">
      <c r="A6239" s="222">
        <v>3203110840</v>
      </c>
      <c r="B6239" s="222" t="s">
        <v>5334</v>
      </c>
      <c r="C6239" s="222" t="s">
        <v>1255</v>
      </c>
      <c r="D6239" s="222" t="s">
        <v>1226</v>
      </c>
      <c r="E6239" s="223">
        <v>0</v>
      </c>
    </row>
    <row r="6240" spans="1:5" x14ac:dyDescent="0.25">
      <c r="A6240" s="224">
        <v>3203110841</v>
      </c>
      <c r="B6240" s="224" t="s">
        <v>5335</v>
      </c>
      <c r="C6240" s="224" t="s">
        <v>1255</v>
      </c>
      <c r="D6240" s="224" t="s">
        <v>2327</v>
      </c>
      <c r="E6240" s="225">
        <v>0</v>
      </c>
    </row>
    <row r="6241" spans="1:5" x14ac:dyDescent="0.25">
      <c r="A6241" s="222">
        <v>3203110842</v>
      </c>
      <c r="B6241" s="222" t="s">
        <v>5336</v>
      </c>
      <c r="C6241" s="222" t="s">
        <v>1255</v>
      </c>
      <c r="D6241" s="222" t="s">
        <v>1226</v>
      </c>
      <c r="E6241" s="223">
        <v>0</v>
      </c>
    </row>
    <row r="6242" spans="1:5" x14ac:dyDescent="0.25">
      <c r="A6242" s="224">
        <v>3203110843</v>
      </c>
      <c r="B6242" s="224" t="s">
        <v>5337</v>
      </c>
      <c r="C6242" s="224" t="s">
        <v>1255</v>
      </c>
      <c r="D6242" s="224" t="s">
        <v>801</v>
      </c>
      <c r="E6242" s="225">
        <v>0</v>
      </c>
    </row>
    <row r="6243" spans="1:5" x14ac:dyDescent="0.25">
      <c r="A6243" s="222">
        <v>3203110844</v>
      </c>
      <c r="B6243" s="222" t="s">
        <v>5338</v>
      </c>
      <c r="C6243" s="222" t="s">
        <v>1255</v>
      </c>
      <c r="D6243" s="222" t="s">
        <v>801</v>
      </c>
      <c r="E6243" s="223">
        <v>0</v>
      </c>
    </row>
    <row r="6244" spans="1:5" x14ac:dyDescent="0.25">
      <c r="A6244" s="224">
        <v>3203110845</v>
      </c>
      <c r="B6244" s="224" t="s">
        <v>6616</v>
      </c>
      <c r="C6244" s="224" t="s">
        <v>1255</v>
      </c>
      <c r="D6244" s="224" t="s">
        <v>801</v>
      </c>
      <c r="E6244" s="225">
        <v>0</v>
      </c>
    </row>
    <row r="6245" spans="1:5" x14ac:dyDescent="0.25">
      <c r="A6245" s="222">
        <v>3203110846</v>
      </c>
      <c r="B6245" s="222" t="s">
        <v>5339</v>
      </c>
      <c r="C6245" s="222" t="s">
        <v>1255</v>
      </c>
      <c r="D6245" s="222" t="s">
        <v>801</v>
      </c>
      <c r="E6245" s="223">
        <v>0</v>
      </c>
    </row>
    <row r="6246" spans="1:5" x14ac:dyDescent="0.25">
      <c r="A6246" s="224">
        <v>3203110847</v>
      </c>
      <c r="B6246" s="224" t="s">
        <v>5340</v>
      </c>
      <c r="C6246" s="224" t="s">
        <v>1255</v>
      </c>
      <c r="D6246" s="224" t="s">
        <v>801</v>
      </c>
      <c r="E6246" s="225">
        <v>0</v>
      </c>
    </row>
    <row r="6247" spans="1:5" x14ac:dyDescent="0.25">
      <c r="A6247" s="222">
        <v>3203110848</v>
      </c>
      <c r="B6247" s="222" t="s">
        <v>5341</v>
      </c>
      <c r="C6247" s="222" t="s">
        <v>1255</v>
      </c>
      <c r="D6247" s="222" t="s">
        <v>801</v>
      </c>
      <c r="E6247" s="223">
        <v>0</v>
      </c>
    </row>
    <row r="6248" spans="1:5" x14ac:dyDescent="0.25">
      <c r="A6248" s="224">
        <v>3203110849</v>
      </c>
      <c r="B6248" s="224" t="s">
        <v>5342</v>
      </c>
      <c r="C6248" s="224" t="s">
        <v>1255</v>
      </c>
      <c r="D6248" s="224" t="s">
        <v>801</v>
      </c>
      <c r="E6248" s="225">
        <v>0</v>
      </c>
    </row>
    <row r="6249" spans="1:5" x14ac:dyDescent="0.25">
      <c r="A6249" s="222">
        <v>3203110850</v>
      </c>
      <c r="B6249" s="222" t="s">
        <v>3516</v>
      </c>
      <c r="C6249" s="222" t="s">
        <v>1255</v>
      </c>
      <c r="D6249" s="222" t="s">
        <v>801</v>
      </c>
      <c r="E6249" s="223">
        <v>0</v>
      </c>
    </row>
    <row r="6250" spans="1:5" x14ac:dyDescent="0.25">
      <c r="A6250" s="224">
        <v>3203110851</v>
      </c>
      <c r="B6250" s="224" t="s">
        <v>3517</v>
      </c>
      <c r="C6250" s="224" t="s">
        <v>1255</v>
      </c>
      <c r="D6250" s="224" t="s">
        <v>801</v>
      </c>
      <c r="E6250" s="225">
        <v>0</v>
      </c>
    </row>
    <row r="6251" spans="1:5" x14ac:dyDescent="0.25">
      <c r="A6251" s="222">
        <v>3203110852</v>
      </c>
      <c r="B6251" s="222" t="s">
        <v>5343</v>
      </c>
      <c r="C6251" s="222" t="s">
        <v>1255</v>
      </c>
      <c r="D6251" s="222" t="s">
        <v>801</v>
      </c>
      <c r="E6251" s="223">
        <v>0</v>
      </c>
    </row>
    <row r="6252" spans="1:5" x14ac:dyDescent="0.25">
      <c r="A6252" s="224">
        <v>3203110853</v>
      </c>
      <c r="B6252" s="224" t="s">
        <v>5344</v>
      </c>
      <c r="C6252" s="224" t="s">
        <v>1255</v>
      </c>
      <c r="D6252" s="224" t="s">
        <v>801</v>
      </c>
      <c r="E6252" s="225">
        <v>0</v>
      </c>
    </row>
    <row r="6253" spans="1:5" x14ac:dyDescent="0.25">
      <c r="A6253" s="222">
        <v>3203110854</v>
      </c>
      <c r="B6253" s="222" t="s">
        <v>5345</v>
      </c>
      <c r="C6253" s="222" t="s">
        <v>1255</v>
      </c>
      <c r="D6253" s="222" t="s">
        <v>801</v>
      </c>
      <c r="E6253" s="223">
        <v>0</v>
      </c>
    </row>
    <row r="6254" spans="1:5" x14ac:dyDescent="0.25">
      <c r="A6254" s="224">
        <v>3203110855</v>
      </c>
      <c r="B6254" s="224" t="s">
        <v>5346</v>
      </c>
      <c r="C6254" s="224" t="s">
        <v>1255</v>
      </c>
      <c r="D6254" s="224" t="s">
        <v>801</v>
      </c>
      <c r="E6254" s="225">
        <v>0</v>
      </c>
    </row>
    <row r="6255" spans="1:5" x14ac:dyDescent="0.25">
      <c r="A6255" s="222">
        <v>3203110856</v>
      </c>
      <c r="B6255" s="222" t="s">
        <v>3003</v>
      </c>
      <c r="C6255" s="222" t="s">
        <v>1255</v>
      </c>
      <c r="D6255" s="222" t="s">
        <v>801</v>
      </c>
      <c r="E6255" s="223">
        <v>0</v>
      </c>
    </row>
    <row r="6256" spans="1:5" x14ac:dyDescent="0.25">
      <c r="A6256" s="224">
        <v>3203110857</v>
      </c>
      <c r="B6256" s="224" t="s">
        <v>5347</v>
      </c>
      <c r="C6256" s="224" t="s">
        <v>1255</v>
      </c>
      <c r="D6256" s="224" t="s">
        <v>801</v>
      </c>
      <c r="E6256" s="225">
        <v>0</v>
      </c>
    </row>
    <row r="6257" spans="1:5" x14ac:dyDescent="0.25">
      <c r="A6257" s="222">
        <v>3203110858</v>
      </c>
      <c r="B6257" s="222" t="s">
        <v>5348</v>
      </c>
      <c r="C6257" s="222" t="s">
        <v>1255</v>
      </c>
      <c r="D6257" s="222" t="s">
        <v>801</v>
      </c>
      <c r="E6257" s="223">
        <v>0</v>
      </c>
    </row>
    <row r="6258" spans="1:5" x14ac:dyDescent="0.25">
      <c r="A6258" s="224">
        <v>3203110859</v>
      </c>
      <c r="B6258" s="224" t="s">
        <v>5349</v>
      </c>
      <c r="C6258" s="224" t="s">
        <v>1255</v>
      </c>
      <c r="D6258" s="224" t="s">
        <v>800</v>
      </c>
      <c r="E6258" s="225">
        <v>0</v>
      </c>
    </row>
    <row r="6259" spans="1:5" x14ac:dyDescent="0.25">
      <c r="A6259" s="222">
        <v>3203110860</v>
      </c>
      <c r="B6259" s="222" t="s">
        <v>5350</v>
      </c>
      <c r="C6259" s="222" t="s">
        <v>1255</v>
      </c>
      <c r="D6259" s="222" t="s">
        <v>800</v>
      </c>
      <c r="E6259" s="223">
        <v>0</v>
      </c>
    </row>
    <row r="6260" spans="1:5" x14ac:dyDescent="0.25">
      <c r="A6260" s="224">
        <v>3203110861</v>
      </c>
      <c r="B6260" s="224" t="s">
        <v>5889</v>
      </c>
      <c r="C6260" s="224" t="s">
        <v>1255</v>
      </c>
      <c r="D6260" s="224" t="s">
        <v>2327</v>
      </c>
      <c r="E6260" s="225">
        <v>0</v>
      </c>
    </row>
    <row r="6261" spans="1:5" x14ac:dyDescent="0.25">
      <c r="A6261" s="222">
        <v>3203110862</v>
      </c>
      <c r="B6261" s="222" t="s">
        <v>5351</v>
      </c>
      <c r="C6261" s="222" t="s">
        <v>1255</v>
      </c>
      <c r="D6261" s="222" t="s">
        <v>801</v>
      </c>
      <c r="E6261" s="223">
        <v>0</v>
      </c>
    </row>
    <row r="6262" spans="1:5" x14ac:dyDescent="0.25">
      <c r="A6262" s="224">
        <v>3203110863</v>
      </c>
      <c r="B6262" s="224" t="s">
        <v>8107</v>
      </c>
      <c r="C6262" s="224" t="s">
        <v>1255</v>
      </c>
      <c r="D6262" s="224" t="s">
        <v>801</v>
      </c>
      <c r="E6262" s="225">
        <v>0</v>
      </c>
    </row>
    <row r="6263" spans="1:5" x14ac:dyDescent="0.25">
      <c r="A6263" s="222">
        <v>3203110864</v>
      </c>
      <c r="B6263" s="222" t="s">
        <v>5352</v>
      </c>
      <c r="C6263" s="222" t="s">
        <v>1255</v>
      </c>
      <c r="D6263" s="222" t="s">
        <v>1226</v>
      </c>
      <c r="E6263" s="223">
        <v>0</v>
      </c>
    </row>
    <row r="6264" spans="1:5" x14ac:dyDescent="0.25">
      <c r="A6264" s="224">
        <v>3203110865</v>
      </c>
      <c r="B6264" s="224" t="s">
        <v>5890</v>
      </c>
      <c r="C6264" s="224" t="s">
        <v>1255</v>
      </c>
      <c r="D6264" s="224" t="s">
        <v>801</v>
      </c>
      <c r="E6264" s="225">
        <v>0</v>
      </c>
    </row>
    <row r="6265" spans="1:5" x14ac:dyDescent="0.25">
      <c r="A6265" s="222">
        <v>3203110866</v>
      </c>
      <c r="B6265" s="222" t="s">
        <v>5353</v>
      </c>
      <c r="C6265" s="222" t="s">
        <v>1255</v>
      </c>
      <c r="D6265" s="222" t="s">
        <v>2327</v>
      </c>
      <c r="E6265" s="223">
        <v>0</v>
      </c>
    </row>
    <row r="6266" spans="1:5" x14ac:dyDescent="0.25">
      <c r="A6266" s="224">
        <v>3203110867</v>
      </c>
      <c r="B6266" s="224" t="s">
        <v>5354</v>
      </c>
      <c r="C6266" s="224" t="s">
        <v>1255</v>
      </c>
      <c r="D6266" s="224" t="s">
        <v>2327</v>
      </c>
      <c r="E6266" s="225">
        <v>0</v>
      </c>
    </row>
    <row r="6267" spans="1:5" x14ac:dyDescent="0.25">
      <c r="A6267" s="222">
        <v>3203110868</v>
      </c>
      <c r="B6267" s="222" t="s">
        <v>5355</v>
      </c>
      <c r="C6267" s="222" t="s">
        <v>1255</v>
      </c>
      <c r="D6267" s="222" t="s">
        <v>801</v>
      </c>
      <c r="E6267" s="223">
        <v>0</v>
      </c>
    </row>
    <row r="6268" spans="1:5" x14ac:dyDescent="0.25">
      <c r="A6268" s="224">
        <v>3203110869</v>
      </c>
      <c r="B6268" s="224" t="s">
        <v>5356</v>
      </c>
      <c r="C6268" s="224" t="s">
        <v>1255</v>
      </c>
      <c r="D6268" s="224" t="s">
        <v>801</v>
      </c>
      <c r="E6268" s="225">
        <v>0</v>
      </c>
    </row>
    <row r="6269" spans="1:5" x14ac:dyDescent="0.25">
      <c r="A6269" s="222">
        <v>3203110870</v>
      </c>
      <c r="B6269" s="222" t="s">
        <v>5357</v>
      </c>
      <c r="C6269" s="222" t="s">
        <v>1255</v>
      </c>
      <c r="D6269" s="222" t="s">
        <v>801</v>
      </c>
      <c r="E6269" s="223">
        <v>0</v>
      </c>
    </row>
    <row r="6270" spans="1:5" x14ac:dyDescent="0.25">
      <c r="A6270" s="224">
        <v>3203110871</v>
      </c>
      <c r="B6270" s="224" t="s">
        <v>5358</v>
      </c>
      <c r="C6270" s="224" t="s">
        <v>1255</v>
      </c>
      <c r="D6270" s="224" t="s">
        <v>801</v>
      </c>
      <c r="E6270" s="225">
        <v>0</v>
      </c>
    </row>
    <row r="6271" spans="1:5" x14ac:dyDescent="0.25">
      <c r="A6271" s="222">
        <v>3203110872</v>
      </c>
      <c r="B6271" s="222" t="s">
        <v>12754</v>
      </c>
      <c r="C6271" s="222" t="s">
        <v>1255</v>
      </c>
      <c r="D6271" s="222" t="s">
        <v>801</v>
      </c>
      <c r="E6271" s="223">
        <v>0</v>
      </c>
    </row>
    <row r="6272" spans="1:5" x14ac:dyDescent="0.25">
      <c r="A6272" s="224">
        <v>3203110873</v>
      </c>
      <c r="B6272" s="224" t="s">
        <v>5359</v>
      </c>
      <c r="C6272" s="224" t="s">
        <v>1255</v>
      </c>
      <c r="D6272" s="224" t="s">
        <v>801</v>
      </c>
      <c r="E6272" s="225">
        <v>0</v>
      </c>
    </row>
    <row r="6273" spans="1:5" x14ac:dyDescent="0.25">
      <c r="A6273" s="222">
        <v>3203110874</v>
      </c>
      <c r="B6273" s="222" t="s">
        <v>3509</v>
      </c>
      <c r="C6273" s="222" t="s">
        <v>1255</v>
      </c>
      <c r="D6273" s="222" t="s">
        <v>801</v>
      </c>
      <c r="E6273" s="223">
        <v>0</v>
      </c>
    </row>
    <row r="6274" spans="1:5" x14ac:dyDescent="0.25">
      <c r="A6274" s="224">
        <v>3203110875</v>
      </c>
      <c r="B6274" s="224" t="s">
        <v>12755</v>
      </c>
      <c r="C6274" s="224" t="s">
        <v>1255</v>
      </c>
      <c r="D6274" s="224" t="s">
        <v>801</v>
      </c>
      <c r="E6274" s="225">
        <v>0</v>
      </c>
    </row>
    <row r="6275" spans="1:5" x14ac:dyDescent="0.25">
      <c r="A6275" s="222">
        <v>3203110876</v>
      </c>
      <c r="B6275" s="222" t="s">
        <v>6617</v>
      </c>
      <c r="C6275" s="222" t="s">
        <v>1255</v>
      </c>
      <c r="D6275" s="222" t="s">
        <v>801</v>
      </c>
      <c r="E6275" s="223">
        <v>0</v>
      </c>
    </row>
    <row r="6276" spans="1:5" x14ac:dyDescent="0.25">
      <c r="A6276" s="224">
        <v>3203110877</v>
      </c>
      <c r="B6276" s="224" t="s">
        <v>9441</v>
      </c>
      <c r="C6276" s="224" t="s">
        <v>1255</v>
      </c>
      <c r="D6276" s="224" t="s">
        <v>801</v>
      </c>
      <c r="E6276" s="225">
        <v>0</v>
      </c>
    </row>
    <row r="6277" spans="1:5" x14ac:dyDescent="0.25">
      <c r="A6277" s="222">
        <v>3203110878</v>
      </c>
      <c r="B6277" s="222" t="s">
        <v>12756</v>
      </c>
      <c r="C6277" s="222" t="s">
        <v>1255</v>
      </c>
      <c r="D6277" s="222" t="s">
        <v>801</v>
      </c>
      <c r="E6277" s="223">
        <v>0</v>
      </c>
    </row>
    <row r="6278" spans="1:5" x14ac:dyDescent="0.25">
      <c r="A6278" s="224">
        <v>3203110879</v>
      </c>
      <c r="B6278" s="224" t="s">
        <v>5361</v>
      </c>
      <c r="C6278" s="224" t="s">
        <v>1255</v>
      </c>
      <c r="D6278" s="224" t="s">
        <v>801</v>
      </c>
      <c r="E6278" s="225">
        <v>0</v>
      </c>
    </row>
    <row r="6279" spans="1:5" x14ac:dyDescent="0.25">
      <c r="A6279" s="222">
        <v>3203110880</v>
      </c>
      <c r="B6279" s="222" t="s">
        <v>5362</v>
      </c>
      <c r="C6279" s="222" t="s">
        <v>1255</v>
      </c>
      <c r="D6279" s="222" t="s">
        <v>801</v>
      </c>
      <c r="E6279" s="223">
        <v>0</v>
      </c>
    </row>
    <row r="6280" spans="1:5" x14ac:dyDescent="0.25">
      <c r="A6280" s="224">
        <v>3203110881</v>
      </c>
      <c r="B6280" s="224" t="s">
        <v>5363</v>
      </c>
      <c r="C6280" s="224" t="s">
        <v>1255</v>
      </c>
      <c r="D6280" s="224" t="s">
        <v>801</v>
      </c>
      <c r="E6280" s="225">
        <v>0</v>
      </c>
    </row>
    <row r="6281" spans="1:5" x14ac:dyDescent="0.25">
      <c r="A6281" s="222">
        <v>3203110882</v>
      </c>
      <c r="B6281" s="222" t="s">
        <v>5364</v>
      </c>
      <c r="C6281" s="222" t="s">
        <v>1255</v>
      </c>
      <c r="D6281" s="222" t="s">
        <v>801</v>
      </c>
      <c r="E6281" s="223">
        <v>0</v>
      </c>
    </row>
    <row r="6282" spans="1:5" x14ac:dyDescent="0.25">
      <c r="A6282" s="224">
        <v>3203110883</v>
      </c>
      <c r="B6282" s="224" t="s">
        <v>5365</v>
      </c>
      <c r="C6282" s="224" t="s">
        <v>1255</v>
      </c>
      <c r="D6282" s="224" t="s">
        <v>801</v>
      </c>
      <c r="E6282" s="225">
        <v>0</v>
      </c>
    </row>
    <row r="6283" spans="1:5" x14ac:dyDescent="0.25">
      <c r="A6283" s="222">
        <v>3203110884</v>
      </c>
      <c r="B6283" s="222" t="s">
        <v>5366</v>
      </c>
      <c r="C6283" s="222" t="s">
        <v>1255</v>
      </c>
      <c r="D6283" s="222" t="s">
        <v>801</v>
      </c>
      <c r="E6283" s="223">
        <v>0</v>
      </c>
    </row>
    <row r="6284" spans="1:5" x14ac:dyDescent="0.25">
      <c r="A6284" s="224">
        <v>3203110885</v>
      </c>
      <c r="B6284" s="224" t="s">
        <v>5891</v>
      </c>
      <c r="C6284" s="224" t="s">
        <v>1255</v>
      </c>
      <c r="D6284" s="224" t="s">
        <v>2327</v>
      </c>
      <c r="E6284" s="225">
        <v>0</v>
      </c>
    </row>
    <row r="6285" spans="1:5" x14ac:dyDescent="0.25">
      <c r="A6285" s="222">
        <v>3203110886</v>
      </c>
      <c r="B6285" s="222" t="s">
        <v>6618</v>
      </c>
      <c r="C6285" s="222" t="s">
        <v>1255</v>
      </c>
      <c r="D6285" s="222" t="s">
        <v>801</v>
      </c>
      <c r="E6285" s="223">
        <v>0</v>
      </c>
    </row>
    <row r="6286" spans="1:5" x14ac:dyDescent="0.25">
      <c r="A6286" s="224">
        <v>3203110887</v>
      </c>
      <c r="B6286" s="224" t="s">
        <v>5892</v>
      </c>
      <c r="C6286" s="224" t="s">
        <v>1255</v>
      </c>
      <c r="D6286" s="224" t="s">
        <v>801</v>
      </c>
      <c r="E6286" s="225">
        <v>0</v>
      </c>
    </row>
    <row r="6287" spans="1:5" x14ac:dyDescent="0.25">
      <c r="A6287" s="222">
        <v>3203110888</v>
      </c>
      <c r="B6287" s="222" t="s">
        <v>12757</v>
      </c>
      <c r="C6287" s="222" t="s">
        <v>1255</v>
      </c>
      <c r="D6287" s="222" t="s">
        <v>801</v>
      </c>
      <c r="E6287" s="223">
        <v>0</v>
      </c>
    </row>
    <row r="6288" spans="1:5" x14ac:dyDescent="0.25">
      <c r="A6288" s="224">
        <v>3203110889</v>
      </c>
      <c r="B6288" s="224" t="s">
        <v>5367</v>
      </c>
      <c r="C6288" s="224" t="s">
        <v>1255</v>
      </c>
      <c r="D6288" s="224" t="s">
        <v>801</v>
      </c>
      <c r="E6288" s="225">
        <v>0</v>
      </c>
    </row>
    <row r="6289" spans="1:5" x14ac:dyDescent="0.25">
      <c r="A6289" s="222">
        <v>3203110890</v>
      </c>
      <c r="B6289" s="222" t="s">
        <v>6619</v>
      </c>
      <c r="C6289" s="222" t="s">
        <v>1255</v>
      </c>
      <c r="D6289" s="222" t="s">
        <v>801</v>
      </c>
      <c r="E6289" s="223">
        <v>0</v>
      </c>
    </row>
    <row r="6290" spans="1:5" x14ac:dyDescent="0.25">
      <c r="A6290" s="224">
        <v>3203110891</v>
      </c>
      <c r="B6290" s="224" t="s">
        <v>5368</v>
      </c>
      <c r="C6290" s="224" t="s">
        <v>1255</v>
      </c>
      <c r="D6290" s="224" t="s">
        <v>801</v>
      </c>
      <c r="E6290" s="225">
        <v>0</v>
      </c>
    </row>
    <row r="6291" spans="1:5" x14ac:dyDescent="0.25">
      <c r="A6291" s="222">
        <v>3203110892</v>
      </c>
      <c r="B6291" s="222" t="s">
        <v>9442</v>
      </c>
      <c r="C6291" s="222" t="s">
        <v>1255</v>
      </c>
      <c r="D6291" s="222" t="s">
        <v>801</v>
      </c>
      <c r="E6291" s="223">
        <v>0</v>
      </c>
    </row>
    <row r="6292" spans="1:5" x14ac:dyDescent="0.25">
      <c r="A6292" s="224">
        <v>3203110893</v>
      </c>
      <c r="B6292" s="224" t="s">
        <v>6620</v>
      </c>
      <c r="C6292" s="224" t="s">
        <v>1255</v>
      </c>
      <c r="D6292" s="224" t="s">
        <v>801</v>
      </c>
      <c r="E6292" s="225">
        <v>0</v>
      </c>
    </row>
    <row r="6293" spans="1:5" x14ac:dyDescent="0.25">
      <c r="A6293" s="222">
        <v>3203110894</v>
      </c>
      <c r="B6293" s="222" t="s">
        <v>5369</v>
      </c>
      <c r="C6293" s="222" t="s">
        <v>1255</v>
      </c>
      <c r="D6293" s="222" t="s">
        <v>801</v>
      </c>
      <c r="E6293" s="223">
        <v>0</v>
      </c>
    </row>
    <row r="6294" spans="1:5" x14ac:dyDescent="0.25">
      <c r="A6294" s="224">
        <v>3203110895</v>
      </c>
      <c r="B6294" s="224" t="s">
        <v>5370</v>
      </c>
      <c r="C6294" s="224" t="s">
        <v>1255</v>
      </c>
      <c r="D6294" s="224" t="s">
        <v>801</v>
      </c>
      <c r="E6294" s="225">
        <v>0</v>
      </c>
    </row>
    <row r="6295" spans="1:5" x14ac:dyDescent="0.25">
      <c r="A6295" s="222">
        <v>3203110896</v>
      </c>
      <c r="B6295" s="222" t="s">
        <v>5371</v>
      </c>
      <c r="C6295" s="222" t="s">
        <v>1255</v>
      </c>
      <c r="D6295" s="222" t="s">
        <v>801</v>
      </c>
      <c r="E6295" s="223">
        <v>0</v>
      </c>
    </row>
    <row r="6296" spans="1:5" x14ac:dyDescent="0.25">
      <c r="A6296" s="224">
        <v>3203110897</v>
      </c>
      <c r="B6296" s="224" t="s">
        <v>6379</v>
      </c>
      <c r="C6296" s="224" t="s">
        <v>1255</v>
      </c>
      <c r="D6296" s="224" t="s">
        <v>801</v>
      </c>
      <c r="E6296" s="225">
        <v>0</v>
      </c>
    </row>
    <row r="6297" spans="1:5" x14ac:dyDescent="0.25">
      <c r="A6297" s="222">
        <v>3203110898</v>
      </c>
      <c r="B6297" s="222" t="s">
        <v>9443</v>
      </c>
      <c r="C6297" s="222" t="s">
        <v>1255</v>
      </c>
      <c r="D6297" s="222" t="s">
        <v>801</v>
      </c>
      <c r="E6297" s="223">
        <v>0</v>
      </c>
    </row>
    <row r="6298" spans="1:5" x14ac:dyDescent="0.25">
      <c r="A6298" s="224">
        <v>3203110899</v>
      </c>
      <c r="B6298" s="224" t="s">
        <v>5372</v>
      </c>
      <c r="C6298" s="224" t="s">
        <v>1255</v>
      </c>
      <c r="D6298" s="224" t="s">
        <v>801</v>
      </c>
      <c r="E6298" s="225">
        <v>0</v>
      </c>
    </row>
    <row r="6299" spans="1:5" x14ac:dyDescent="0.25">
      <c r="A6299" s="222">
        <v>3203110900</v>
      </c>
      <c r="B6299" s="222" t="s">
        <v>5373</v>
      </c>
      <c r="C6299" s="222" t="s">
        <v>1255</v>
      </c>
      <c r="D6299" s="222" t="s">
        <v>801</v>
      </c>
      <c r="E6299" s="223">
        <v>0</v>
      </c>
    </row>
    <row r="6300" spans="1:5" x14ac:dyDescent="0.25">
      <c r="A6300" s="224">
        <v>3203110901</v>
      </c>
      <c r="B6300" s="224" t="s">
        <v>5374</v>
      </c>
      <c r="C6300" s="224" t="s">
        <v>1255</v>
      </c>
      <c r="D6300" s="224" t="s">
        <v>3788</v>
      </c>
      <c r="E6300" s="225">
        <v>0</v>
      </c>
    </row>
    <row r="6301" spans="1:5" x14ac:dyDescent="0.25">
      <c r="A6301" s="222">
        <v>3203110902</v>
      </c>
      <c r="B6301" s="222" t="s">
        <v>7057</v>
      </c>
      <c r="C6301" s="222" t="s">
        <v>1255</v>
      </c>
      <c r="D6301" s="222" t="s">
        <v>801</v>
      </c>
      <c r="E6301" s="223">
        <v>0</v>
      </c>
    </row>
    <row r="6302" spans="1:5" x14ac:dyDescent="0.25">
      <c r="A6302" s="224">
        <v>3203110903</v>
      </c>
      <c r="B6302" s="224" t="s">
        <v>5375</v>
      </c>
      <c r="C6302" s="224" t="s">
        <v>1255</v>
      </c>
      <c r="D6302" s="224" t="s">
        <v>2327</v>
      </c>
      <c r="E6302" s="225">
        <v>0</v>
      </c>
    </row>
    <row r="6303" spans="1:5" x14ac:dyDescent="0.25">
      <c r="A6303" s="222">
        <v>3203110904</v>
      </c>
      <c r="B6303" s="222" t="s">
        <v>5440</v>
      </c>
      <c r="C6303" s="222" t="s">
        <v>1255</v>
      </c>
      <c r="D6303" s="222" t="s">
        <v>801</v>
      </c>
      <c r="E6303" s="223">
        <v>0</v>
      </c>
    </row>
    <row r="6304" spans="1:5" x14ac:dyDescent="0.25">
      <c r="A6304" s="224">
        <v>3203110905</v>
      </c>
      <c r="B6304" s="224" t="s">
        <v>5893</v>
      </c>
      <c r="C6304" s="224" t="s">
        <v>1255</v>
      </c>
      <c r="D6304" s="224" t="s">
        <v>801</v>
      </c>
      <c r="E6304" s="225">
        <v>0</v>
      </c>
    </row>
    <row r="6305" spans="1:5" x14ac:dyDescent="0.25">
      <c r="A6305" s="222">
        <v>3203110906</v>
      </c>
      <c r="B6305" s="222" t="s">
        <v>5894</v>
      </c>
      <c r="C6305" s="222" t="s">
        <v>1255</v>
      </c>
      <c r="D6305" s="222" t="s">
        <v>801</v>
      </c>
      <c r="E6305" s="223">
        <v>0</v>
      </c>
    </row>
    <row r="6306" spans="1:5" x14ac:dyDescent="0.25">
      <c r="A6306" s="224">
        <v>3203110907</v>
      </c>
      <c r="B6306" s="224" t="s">
        <v>5895</v>
      </c>
      <c r="C6306" s="224" t="s">
        <v>1255</v>
      </c>
      <c r="D6306" s="224" t="s">
        <v>801</v>
      </c>
      <c r="E6306" s="225">
        <v>0</v>
      </c>
    </row>
    <row r="6307" spans="1:5" x14ac:dyDescent="0.25">
      <c r="A6307" s="222">
        <v>3203110908</v>
      </c>
      <c r="B6307" s="222" t="s">
        <v>9645</v>
      </c>
      <c r="C6307" s="222" t="s">
        <v>1255</v>
      </c>
      <c r="D6307" s="222" t="s">
        <v>2327</v>
      </c>
      <c r="E6307" s="223">
        <v>0</v>
      </c>
    </row>
    <row r="6308" spans="1:5" x14ac:dyDescent="0.25">
      <c r="A6308" s="224">
        <v>3203110909</v>
      </c>
      <c r="B6308" s="224" t="s">
        <v>6621</v>
      </c>
      <c r="C6308" s="224" t="s">
        <v>1255</v>
      </c>
      <c r="D6308" s="224" t="s">
        <v>2327</v>
      </c>
      <c r="E6308" s="225">
        <v>0</v>
      </c>
    </row>
    <row r="6309" spans="1:5" x14ac:dyDescent="0.25">
      <c r="A6309" s="222">
        <v>3203110910</v>
      </c>
      <c r="B6309" s="222" t="s">
        <v>6622</v>
      </c>
      <c r="C6309" s="222" t="s">
        <v>1255</v>
      </c>
      <c r="D6309" s="222" t="s">
        <v>2327</v>
      </c>
      <c r="E6309" s="223">
        <v>0</v>
      </c>
    </row>
    <row r="6310" spans="1:5" x14ac:dyDescent="0.25">
      <c r="A6310" s="224">
        <v>3203110911</v>
      </c>
      <c r="B6310" s="224" t="s">
        <v>6623</v>
      </c>
      <c r="C6310" s="224" t="s">
        <v>1255</v>
      </c>
      <c r="D6310" s="224" t="s">
        <v>2327</v>
      </c>
      <c r="E6310" s="225">
        <v>0</v>
      </c>
    </row>
    <row r="6311" spans="1:5" x14ac:dyDescent="0.25">
      <c r="A6311" s="222">
        <v>3203110912</v>
      </c>
      <c r="B6311" s="222" t="s">
        <v>6624</v>
      </c>
      <c r="C6311" s="222" t="s">
        <v>1255</v>
      </c>
      <c r="D6311" s="222" t="s">
        <v>2327</v>
      </c>
      <c r="E6311" s="223">
        <v>0</v>
      </c>
    </row>
    <row r="6312" spans="1:5" x14ac:dyDescent="0.25">
      <c r="A6312" s="224">
        <v>3203110913</v>
      </c>
      <c r="B6312" s="224" t="s">
        <v>6625</v>
      </c>
      <c r="C6312" s="224" t="s">
        <v>1255</v>
      </c>
      <c r="D6312" s="224" t="s">
        <v>2327</v>
      </c>
      <c r="E6312" s="225">
        <v>0</v>
      </c>
    </row>
    <row r="6313" spans="1:5" x14ac:dyDescent="0.25">
      <c r="A6313" s="222">
        <v>3203110914</v>
      </c>
      <c r="B6313" s="222" t="s">
        <v>6626</v>
      </c>
      <c r="C6313" s="222" t="s">
        <v>1255</v>
      </c>
      <c r="D6313" s="222" t="s">
        <v>2327</v>
      </c>
      <c r="E6313" s="223">
        <v>0</v>
      </c>
    </row>
    <row r="6314" spans="1:5" x14ac:dyDescent="0.25">
      <c r="A6314" s="224">
        <v>3203110915</v>
      </c>
      <c r="B6314" s="224" t="s">
        <v>6627</v>
      </c>
      <c r="C6314" s="224" t="s">
        <v>1255</v>
      </c>
      <c r="D6314" s="224" t="s">
        <v>1226</v>
      </c>
      <c r="E6314" s="225">
        <v>0</v>
      </c>
    </row>
    <row r="6315" spans="1:5" x14ac:dyDescent="0.25">
      <c r="A6315" s="222">
        <v>3203110916</v>
      </c>
      <c r="B6315" s="222" t="s">
        <v>6628</v>
      </c>
      <c r="C6315" s="222" t="s">
        <v>1255</v>
      </c>
      <c r="D6315" s="222" t="s">
        <v>1226</v>
      </c>
      <c r="E6315" s="223">
        <v>0</v>
      </c>
    </row>
    <row r="6316" spans="1:5" x14ac:dyDescent="0.25">
      <c r="A6316" s="224">
        <v>3203110917</v>
      </c>
      <c r="B6316" s="224" t="s">
        <v>6629</v>
      </c>
      <c r="C6316" s="224" t="s">
        <v>1255</v>
      </c>
      <c r="D6316" s="224" t="s">
        <v>801</v>
      </c>
      <c r="E6316" s="225">
        <v>0</v>
      </c>
    </row>
    <row r="6317" spans="1:5" x14ac:dyDescent="0.25">
      <c r="A6317" s="222">
        <v>3203110918</v>
      </c>
      <c r="B6317" s="222" t="s">
        <v>6630</v>
      </c>
      <c r="C6317" s="222" t="s">
        <v>1255</v>
      </c>
      <c r="D6317" s="222" t="s">
        <v>2327</v>
      </c>
      <c r="E6317" s="223">
        <v>0</v>
      </c>
    </row>
    <row r="6318" spans="1:5" x14ac:dyDescent="0.25">
      <c r="A6318" s="224">
        <v>3203110919</v>
      </c>
      <c r="B6318" s="224" t="s">
        <v>6631</v>
      </c>
      <c r="C6318" s="224" t="s">
        <v>1255</v>
      </c>
      <c r="D6318" s="224" t="s">
        <v>801</v>
      </c>
      <c r="E6318" s="225">
        <v>0</v>
      </c>
    </row>
    <row r="6319" spans="1:5" x14ac:dyDescent="0.25">
      <c r="A6319" s="222">
        <v>3203110920</v>
      </c>
      <c r="B6319" s="222" t="s">
        <v>6632</v>
      </c>
      <c r="C6319" s="222" t="s">
        <v>1255</v>
      </c>
      <c r="D6319" s="222" t="s">
        <v>801</v>
      </c>
      <c r="E6319" s="223">
        <v>0</v>
      </c>
    </row>
    <row r="6320" spans="1:5" x14ac:dyDescent="0.25">
      <c r="A6320" s="224">
        <v>3203110921</v>
      </c>
      <c r="B6320" s="224" t="s">
        <v>6633</v>
      </c>
      <c r="C6320" s="224" t="s">
        <v>1255</v>
      </c>
      <c r="D6320" s="224" t="s">
        <v>801</v>
      </c>
      <c r="E6320" s="225">
        <v>0</v>
      </c>
    </row>
    <row r="6321" spans="1:5" x14ac:dyDescent="0.25">
      <c r="A6321" s="222">
        <v>3203110922</v>
      </c>
      <c r="B6321" s="222" t="s">
        <v>7776</v>
      </c>
      <c r="C6321" s="222" t="s">
        <v>1255</v>
      </c>
      <c r="D6321" s="222" t="s">
        <v>801</v>
      </c>
      <c r="E6321" s="223">
        <v>0</v>
      </c>
    </row>
    <row r="6322" spans="1:5" x14ac:dyDescent="0.25">
      <c r="A6322" s="224">
        <v>3203110923</v>
      </c>
      <c r="B6322" s="224" t="s">
        <v>6634</v>
      </c>
      <c r="C6322" s="224" t="s">
        <v>1255</v>
      </c>
      <c r="D6322" s="224" t="s">
        <v>2443</v>
      </c>
      <c r="E6322" s="225">
        <v>0</v>
      </c>
    </row>
    <row r="6323" spans="1:5" x14ac:dyDescent="0.25">
      <c r="A6323" s="222">
        <v>3203110924</v>
      </c>
      <c r="B6323" s="222" t="s">
        <v>7777</v>
      </c>
      <c r="C6323" s="222" t="s">
        <v>1255</v>
      </c>
      <c r="D6323" s="222" t="s">
        <v>1226</v>
      </c>
      <c r="E6323" s="223">
        <v>0</v>
      </c>
    </row>
    <row r="6324" spans="1:5" x14ac:dyDescent="0.25">
      <c r="A6324" s="224">
        <v>3203110925</v>
      </c>
      <c r="B6324" s="224" t="s">
        <v>7778</v>
      </c>
      <c r="C6324" s="224" t="s">
        <v>1255</v>
      </c>
      <c r="D6324" s="224" t="s">
        <v>2327</v>
      </c>
      <c r="E6324" s="225">
        <v>0</v>
      </c>
    </row>
    <row r="6325" spans="1:5" x14ac:dyDescent="0.25">
      <c r="A6325" s="222">
        <v>3203110926</v>
      </c>
      <c r="B6325" s="222" t="s">
        <v>7779</v>
      </c>
      <c r="C6325" s="222" t="s">
        <v>1255</v>
      </c>
      <c r="D6325" s="222" t="s">
        <v>2327</v>
      </c>
      <c r="E6325" s="223">
        <v>0</v>
      </c>
    </row>
    <row r="6326" spans="1:5" x14ac:dyDescent="0.25">
      <c r="A6326" s="224">
        <v>3203110927</v>
      </c>
      <c r="B6326" s="224" t="s">
        <v>7780</v>
      </c>
      <c r="C6326" s="224" t="s">
        <v>1255</v>
      </c>
      <c r="D6326" s="224" t="s">
        <v>2327</v>
      </c>
      <c r="E6326" s="225">
        <v>0</v>
      </c>
    </row>
    <row r="6327" spans="1:5" x14ac:dyDescent="0.25">
      <c r="A6327" s="222">
        <v>3203110928</v>
      </c>
      <c r="B6327" s="222" t="s">
        <v>7781</v>
      </c>
      <c r="C6327" s="222" t="s">
        <v>1255</v>
      </c>
      <c r="D6327" s="222" t="s">
        <v>2327</v>
      </c>
      <c r="E6327" s="223">
        <v>0</v>
      </c>
    </row>
    <row r="6328" spans="1:5" x14ac:dyDescent="0.25">
      <c r="A6328" s="224">
        <v>3203110929</v>
      </c>
      <c r="B6328" s="224" t="s">
        <v>7782</v>
      </c>
      <c r="C6328" s="224" t="s">
        <v>1255</v>
      </c>
      <c r="D6328" s="224" t="s">
        <v>2327</v>
      </c>
      <c r="E6328" s="225">
        <v>0</v>
      </c>
    </row>
    <row r="6329" spans="1:5" x14ac:dyDescent="0.25">
      <c r="A6329" s="222">
        <v>3203110930</v>
      </c>
      <c r="B6329" s="222" t="s">
        <v>8224</v>
      </c>
      <c r="C6329" s="222" t="s">
        <v>1255</v>
      </c>
      <c r="D6329" s="222" t="s">
        <v>800</v>
      </c>
      <c r="E6329" s="223">
        <v>0</v>
      </c>
    </row>
    <row r="6330" spans="1:5" x14ac:dyDescent="0.25">
      <c r="A6330" s="224">
        <v>3203110931</v>
      </c>
      <c r="B6330" s="224" t="s">
        <v>8225</v>
      </c>
      <c r="C6330" s="224" t="s">
        <v>1255</v>
      </c>
      <c r="D6330" s="224" t="s">
        <v>800</v>
      </c>
      <c r="E6330" s="225">
        <v>0</v>
      </c>
    </row>
    <row r="6331" spans="1:5" x14ac:dyDescent="0.25">
      <c r="A6331" s="222">
        <v>3203110932</v>
      </c>
      <c r="B6331" s="222" t="s">
        <v>8226</v>
      </c>
      <c r="C6331" s="222" t="s">
        <v>1255</v>
      </c>
      <c r="D6331" s="222" t="s">
        <v>800</v>
      </c>
      <c r="E6331" s="223">
        <v>0</v>
      </c>
    </row>
    <row r="6332" spans="1:5" x14ac:dyDescent="0.25">
      <c r="A6332" s="224">
        <v>3203110933</v>
      </c>
      <c r="B6332" s="224" t="s">
        <v>8227</v>
      </c>
      <c r="C6332" s="224" t="s">
        <v>1255</v>
      </c>
      <c r="D6332" s="224" t="s">
        <v>800</v>
      </c>
      <c r="E6332" s="225">
        <v>0</v>
      </c>
    </row>
    <row r="6333" spans="1:5" x14ac:dyDescent="0.25">
      <c r="A6333" s="222">
        <v>3203110934</v>
      </c>
      <c r="B6333" s="222" t="s">
        <v>6635</v>
      </c>
      <c r="C6333" s="222" t="s">
        <v>1255</v>
      </c>
      <c r="D6333" s="222" t="s">
        <v>801</v>
      </c>
      <c r="E6333" s="223">
        <v>0</v>
      </c>
    </row>
    <row r="6334" spans="1:5" x14ac:dyDescent="0.25">
      <c r="A6334" s="224">
        <v>3203110935</v>
      </c>
      <c r="B6334" s="224" t="s">
        <v>6636</v>
      </c>
      <c r="C6334" s="224" t="s">
        <v>1255</v>
      </c>
      <c r="D6334" s="224" t="s">
        <v>801</v>
      </c>
      <c r="E6334" s="225">
        <v>0</v>
      </c>
    </row>
    <row r="6335" spans="1:5" x14ac:dyDescent="0.25">
      <c r="A6335" s="222">
        <v>3203110936</v>
      </c>
      <c r="B6335" s="222" t="s">
        <v>6637</v>
      </c>
      <c r="C6335" s="222" t="s">
        <v>1255</v>
      </c>
      <c r="D6335" s="222" t="s">
        <v>2599</v>
      </c>
      <c r="E6335" s="223">
        <v>0</v>
      </c>
    </row>
    <row r="6336" spans="1:5" x14ac:dyDescent="0.25">
      <c r="A6336" s="224">
        <v>3203110937</v>
      </c>
      <c r="B6336" s="224" t="s">
        <v>8724</v>
      </c>
      <c r="C6336" s="224" t="s">
        <v>1255</v>
      </c>
      <c r="D6336" s="224" t="s">
        <v>801</v>
      </c>
      <c r="E6336" s="225">
        <v>0</v>
      </c>
    </row>
    <row r="6337" spans="1:5" x14ac:dyDescent="0.25">
      <c r="A6337" s="222">
        <v>3203110938</v>
      </c>
      <c r="B6337" s="222" t="s">
        <v>6638</v>
      </c>
      <c r="C6337" s="222" t="s">
        <v>1255</v>
      </c>
      <c r="D6337" s="222" t="s">
        <v>801</v>
      </c>
      <c r="E6337" s="223">
        <v>0</v>
      </c>
    </row>
    <row r="6338" spans="1:5" x14ac:dyDescent="0.25">
      <c r="A6338" s="224">
        <v>3203110939</v>
      </c>
      <c r="B6338" s="224" t="s">
        <v>7783</v>
      </c>
      <c r="C6338" s="224" t="s">
        <v>1255</v>
      </c>
      <c r="D6338" s="224" t="s">
        <v>801</v>
      </c>
      <c r="E6338" s="225">
        <v>0</v>
      </c>
    </row>
    <row r="6339" spans="1:5" x14ac:dyDescent="0.25">
      <c r="A6339" s="222">
        <v>3203110940</v>
      </c>
      <c r="B6339" s="222" t="s">
        <v>7784</v>
      </c>
      <c r="C6339" s="222" t="s">
        <v>1255</v>
      </c>
      <c r="D6339" s="222" t="s">
        <v>801</v>
      </c>
      <c r="E6339" s="223">
        <v>0</v>
      </c>
    </row>
    <row r="6340" spans="1:5" x14ac:dyDescent="0.25">
      <c r="A6340" s="224">
        <v>3203110941</v>
      </c>
      <c r="B6340" s="224" t="s">
        <v>6639</v>
      </c>
      <c r="C6340" s="224" t="s">
        <v>1255</v>
      </c>
      <c r="D6340" s="224" t="s">
        <v>2327</v>
      </c>
      <c r="E6340" s="225">
        <v>0</v>
      </c>
    </row>
    <row r="6341" spans="1:5" x14ac:dyDescent="0.25">
      <c r="A6341" s="222">
        <v>3203110942</v>
      </c>
      <c r="B6341" s="222" t="s">
        <v>6640</v>
      </c>
      <c r="C6341" s="222" t="s">
        <v>1255</v>
      </c>
      <c r="D6341" s="222" t="s">
        <v>801</v>
      </c>
      <c r="E6341" s="223">
        <v>0</v>
      </c>
    </row>
    <row r="6342" spans="1:5" x14ac:dyDescent="0.25">
      <c r="A6342" s="224">
        <v>3203110943</v>
      </c>
      <c r="B6342" s="224" t="s">
        <v>6641</v>
      </c>
      <c r="C6342" s="224" t="s">
        <v>1255</v>
      </c>
      <c r="D6342" s="224" t="s">
        <v>801</v>
      </c>
      <c r="E6342" s="225">
        <v>0</v>
      </c>
    </row>
    <row r="6343" spans="1:5" x14ac:dyDescent="0.25">
      <c r="A6343" s="222">
        <v>3203110944</v>
      </c>
      <c r="B6343" s="222" t="s">
        <v>8228</v>
      </c>
      <c r="C6343" s="222" t="s">
        <v>1255</v>
      </c>
      <c r="D6343" s="222" t="s">
        <v>801</v>
      </c>
      <c r="E6343" s="223">
        <v>0</v>
      </c>
    </row>
    <row r="6344" spans="1:5" x14ac:dyDescent="0.25">
      <c r="A6344" s="224">
        <v>3203110945</v>
      </c>
      <c r="B6344" s="224" t="s">
        <v>4436</v>
      </c>
      <c r="C6344" s="224" t="s">
        <v>1255</v>
      </c>
      <c r="D6344" s="224" t="s">
        <v>801</v>
      </c>
      <c r="E6344" s="225">
        <v>0</v>
      </c>
    </row>
    <row r="6345" spans="1:5" x14ac:dyDescent="0.25">
      <c r="A6345" s="222">
        <v>3203110946</v>
      </c>
      <c r="B6345" s="222" t="s">
        <v>6642</v>
      </c>
      <c r="C6345" s="222" t="s">
        <v>1255</v>
      </c>
      <c r="D6345" s="222" t="s">
        <v>801</v>
      </c>
      <c r="E6345" s="223">
        <v>0</v>
      </c>
    </row>
    <row r="6346" spans="1:5" x14ac:dyDescent="0.25">
      <c r="A6346" s="224">
        <v>3203110947</v>
      </c>
      <c r="B6346" s="224" t="s">
        <v>6643</v>
      </c>
      <c r="C6346" s="224" t="s">
        <v>1255</v>
      </c>
      <c r="D6346" s="224" t="s">
        <v>801</v>
      </c>
      <c r="E6346" s="225">
        <v>0</v>
      </c>
    </row>
    <row r="6347" spans="1:5" x14ac:dyDescent="0.25">
      <c r="A6347" s="222">
        <v>3203110948</v>
      </c>
      <c r="B6347" s="222" t="s">
        <v>7785</v>
      </c>
      <c r="C6347" s="222" t="s">
        <v>1255</v>
      </c>
      <c r="D6347" s="222" t="s">
        <v>801</v>
      </c>
      <c r="E6347" s="223">
        <v>0</v>
      </c>
    </row>
    <row r="6348" spans="1:5" x14ac:dyDescent="0.25">
      <c r="A6348" s="224">
        <v>3203110949</v>
      </c>
      <c r="B6348" s="224" t="s">
        <v>7786</v>
      </c>
      <c r="C6348" s="224" t="s">
        <v>1255</v>
      </c>
      <c r="D6348" s="224" t="s">
        <v>2327</v>
      </c>
      <c r="E6348" s="225">
        <v>0</v>
      </c>
    </row>
    <row r="6349" spans="1:5" x14ac:dyDescent="0.25">
      <c r="A6349" s="222">
        <v>3203110950</v>
      </c>
      <c r="B6349" s="222" t="s">
        <v>7787</v>
      </c>
      <c r="C6349" s="222" t="s">
        <v>1255</v>
      </c>
      <c r="D6349" s="222" t="s">
        <v>2327</v>
      </c>
      <c r="E6349" s="223">
        <v>0</v>
      </c>
    </row>
    <row r="6350" spans="1:5" x14ac:dyDescent="0.25">
      <c r="A6350" s="224">
        <v>3203110951</v>
      </c>
      <c r="B6350" s="224" t="s">
        <v>6644</v>
      </c>
      <c r="C6350" s="224" t="s">
        <v>1255</v>
      </c>
      <c r="D6350" s="224" t="s">
        <v>2327</v>
      </c>
      <c r="E6350" s="225">
        <v>0</v>
      </c>
    </row>
    <row r="6351" spans="1:5" x14ac:dyDescent="0.25">
      <c r="A6351" s="222">
        <v>3203110952</v>
      </c>
      <c r="B6351" s="222" t="s">
        <v>6645</v>
      </c>
      <c r="C6351" s="222" t="s">
        <v>1255</v>
      </c>
      <c r="D6351" s="222" t="s">
        <v>2327</v>
      </c>
      <c r="E6351" s="223">
        <v>0</v>
      </c>
    </row>
    <row r="6352" spans="1:5" x14ac:dyDescent="0.25">
      <c r="A6352" s="224">
        <v>3203110953</v>
      </c>
      <c r="B6352" s="224" t="s">
        <v>6646</v>
      </c>
      <c r="C6352" s="224" t="s">
        <v>1255</v>
      </c>
      <c r="D6352" s="224" t="s">
        <v>801</v>
      </c>
      <c r="E6352" s="225">
        <v>0</v>
      </c>
    </row>
    <row r="6353" spans="1:5" x14ac:dyDescent="0.25">
      <c r="A6353" s="222">
        <v>3203110954</v>
      </c>
      <c r="B6353" s="222" t="s">
        <v>6647</v>
      </c>
      <c r="C6353" s="222" t="s">
        <v>1255</v>
      </c>
      <c r="D6353" s="222" t="s">
        <v>801</v>
      </c>
      <c r="E6353" s="223">
        <v>0</v>
      </c>
    </row>
    <row r="6354" spans="1:5" x14ac:dyDescent="0.25">
      <c r="A6354" s="224">
        <v>3203110955</v>
      </c>
      <c r="B6354" s="224" t="s">
        <v>6648</v>
      </c>
      <c r="C6354" s="224" t="s">
        <v>1255</v>
      </c>
      <c r="D6354" s="224" t="s">
        <v>801</v>
      </c>
      <c r="E6354" s="225">
        <v>0</v>
      </c>
    </row>
    <row r="6355" spans="1:5" x14ac:dyDescent="0.25">
      <c r="A6355" s="222">
        <v>3203110956</v>
      </c>
      <c r="B6355" s="222" t="s">
        <v>6649</v>
      </c>
      <c r="C6355" s="222" t="s">
        <v>1255</v>
      </c>
      <c r="D6355" s="222" t="s">
        <v>801</v>
      </c>
      <c r="E6355" s="223">
        <v>0</v>
      </c>
    </row>
    <row r="6356" spans="1:5" x14ac:dyDescent="0.25">
      <c r="A6356" s="224">
        <v>3203110957</v>
      </c>
      <c r="B6356" s="224" t="s">
        <v>6650</v>
      </c>
      <c r="C6356" s="224" t="s">
        <v>1255</v>
      </c>
      <c r="D6356" s="224" t="s">
        <v>801</v>
      </c>
      <c r="E6356" s="225">
        <v>0</v>
      </c>
    </row>
    <row r="6357" spans="1:5" x14ac:dyDescent="0.25">
      <c r="A6357" s="222">
        <v>3203110958</v>
      </c>
      <c r="B6357" s="222" t="s">
        <v>6651</v>
      </c>
      <c r="C6357" s="222" t="s">
        <v>1255</v>
      </c>
      <c r="D6357" s="222" t="s">
        <v>801</v>
      </c>
      <c r="E6357" s="223">
        <v>0</v>
      </c>
    </row>
    <row r="6358" spans="1:5" x14ac:dyDescent="0.25">
      <c r="A6358" s="224">
        <v>3203110959</v>
      </c>
      <c r="B6358" s="224" t="s">
        <v>12758</v>
      </c>
      <c r="C6358" s="224" t="s">
        <v>1255</v>
      </c>
      <c r="D6358" s="224" t="s">
        <v>1226</v>
      </c>
      <c r="E6358" s="225">
        <v>0</v>
      </c>
    </row>
    <row r="6359" spans="1:5" x14ac:dyDescent="0.25">
      <c r="A6359" s="222">
        <v>3203110960</v>
      </c>
      <c r="B6359" s="222" t="s">
        <v>6652</v>
      </c>
      <c r="C6359" s="222" t="s">
        <v>1255</v>
      </c>
      <c r="D6359" s="222" t="s">
        <v>2327</v>
      </c>
      <c r="E6359" s="223">
        <v>0</v>
      </c>
    </row>
    <row r="6360" spans="1:5" x14ac:dyDescent="0.25">
      <c r="A6360" s="224">
        <v>3203110961</v>
      </c>
      <c r="B6360" s="224" t="s">
        <v>6653</v>
      </c>
      <c r="C6360" s="224" t="s">
        <v>1255</v>
      </c>
      <c r="D6360" s="224" t="s">
        <v>801</v>
      </c>
      <c r="E6360" s="225">
        <v>0</v>
      </c>
    </row>
    <row r="6361" spans="1:5" x14ac:dyDescent="0.25">
      <c r="A6361" s="222">
        <v>3203110962</v>
      </c>
      <c r="B6361" s="222" t="s">
        <v>6654</v>
      </c>
      <c r="C6361" s="222" t="s">
        <v>1255</v>
      </c>
      <c r="D6361" s="222" t="s">
        <v>2327</v>
      </c>
      <c r="E6361" s="223">
        <v>0</v>
      </c>
    </row>
    <row r="6362" spans="1:5" x14ac:dyDescent="0.25">
      <c r="A6362" s="224">
        <v>3203110963</v>
      </c>
      <c r="B6362" s="224" t="s">
        <v>6655</v>
      </c>
      <c r="C6362" s="224" t="s">
        <v>1255</v>
      </c>
      <c r="D6362" s="224" t="s">
        <v>2327</v>
      </c>
      <c r="E6362" s="225">
        <v>0</v>
      </c>
    </row>
    <row r="6363" spans="1:5" x14ac:dyDescent="0.25">
      <c r="A6363" s="222">
        <v>3203110964</v>
      </c>
      <c r="B6363" s="222" t="s">
        <v>6656</v>
      </c>
      <c r="C6363" s="222" t="s">
        <v>1255</v>
      </c>
      <c r="D6363" s="222" t="s">
        <v>801</v>
      </c>
      <c r="E6363" s="223">
        <v>0</v>
      </c>
    </row>
    <row r="6364" spans="1:5" x14ac:dyDescent="0.25">
      <c r="A6364" s="224">
        <v>3203110965</v>
      </c>
      <c r="B6364" s="224" t="s">
        <v>6657</v>
      </c>
      <c r="C6364" s="224" t="s">
        <v>1255</v>
      </c>
      <c r="D6364" s="224" t="s">
        <v>801</v>
      </c>
      <c r="E6364" s="225">
        <v>0</v>
      </c>
    </row>
    <row r="6365" spans="1:5" x14ac:dyDescent="0.25">
      <c r="A6365" s="222">
        <v>3203110966</v>
      </c>
      <c r="B6365" s="222" t="s">
        <v>6658</v>
      </c>
      <c r="C6365" s="222" t="s">
        <v>1255</v>
      </c>
      <c r="D6365" s="222" t="s">
        <v>801</v>
      </c>
      <c r="E6365" s="223">
        <v>0</v>
      </c>
    </row>
    <row r="6366" spans="1:5" x14ac:dyDescent="0.25">
      <c r="A6366" s="224">
        <v>3203110967</v>
      </c>
      <c r="B6366" s="224" t="s">
        <v>6659</v>
      </c>
      <c r="C6366" s="224" t="s">
        <v>1255</v>
      </c>
      <c r="D6366" s="224" t="s">
        <v>801</v>
      </c>
      <c r="E6366" s="225">
        <v>0</v>
      </c>
    </row>
    <row r="6367" spans="1:5" x14ac:dyDescent="0.25">
      <c r="A6367" s="222">
        <v>3203110968</v>
      </c>
      <c r="B6367" s="222" t="s">
        <v>6660</v>
      </c>
      <c r="C6367" s="222" t="s">
        <v>1255</v>
      </c>
      <c r="D6367" s="222" t="s">
        <v>801</v>
      </c>
      <c r="E6367" s="223">
        <v>0</v>
      </c>
    </row>
    <row r="6368" spans="1:5" x14ac:dyDescent="0.25">
      <c r="A6368" s="224">
        <v>3203110969</v>
      </c>
      <c r="B6368" s="224" t="s">
        <v>6661</v>
      </c>
      <c r="C6368" s="224" t="s">
        <v>1255</v>
      </c>
      <c r="D6368" s="224" t="s">
        <v>801</v>
      </c>
      <c r="E6368" s="225">
        <v>0</v>
      </c>
    </row>
    <row r="6369" spans="1:5" x14ac:dyDescent="0.25">
      <c r="A6369" s="222">
        <v>3203110970</v>
      </c>
      <c r="B6369" s="222" t="s">
        <v>10538</v>
      </c>
      <c r="C6369" s="222" t="s">
        <v>1255</v>
      </c>
      <c r="D6369" s="222" t="s">
        <v>801</v>
      </c>
      <c r="E6369" s="223">
        <v>0</v>
      </c>
    </row>
    <row r="6370" spans="1:5" x14ac:dyDescent="0.25">
      <c r="A6370" s="224">
        <v>3203110971</v>
      </c>
      <c r="B6370" s="224" t="s">
        <v>6662</v>
      </c>
      <c r="C6370" s="224" t="s">
        <v>1255</v>
      </c>
      <c r="D6370" s="224" t="s">
        <v>801</v>
      </c>
      <c r="E6370" s="225">
        <v>0</v>
      </c>
    </row>
    <row r="6371" spans="1:5" x14ac:dyDescent="0.25">
      <c r="A6371" s="222">
        <v>3203110972</v>
      </c>
      <c r="B6371" s="222" t="s">
        <v>6663</v>
      </c>
      <c r="C6371" s="222" t="s">
        <v>1255</v>
      </c>
      <c r="D6371" s="222" t="s">
        <v>801</v>
      </c>
      <c r="E6371" s="223">
        <v>0</v>
      </c>
    </row>
    <row r="6372" spans="1:5" x14ac:dyDescent="0.25">
      <c r="A6372" s="224">
        <v>3203110973</v>
      </c>
      <c r="B6372" s="224" t="s">
        <v>6664</v>
      </c>
      <c r="C6372" s="224" t="s">
        <v>1255</v>
      </c>
      <c r="D6372" s="224" t="s">
        <v>801</v>
      </c>
      <c r="E6372" s="225">
        <v>0</v>
      </c>
    </row>
    <row r="6373" spans="1:5" x14ac:dyDescent="0.25">
      <c r="A6373" s="222">
        <v>3203110974</v>
      </c>
      <c r="B6373" s="222" t="s">
        <v>6665</v>
      </c>
      <c r="C6373" s="222" t="s">
        <v>1255</v>
      </c>
      <c r="D6373" s="222" t="s">
        <v>801</v>
      </c>
      <c r="E6373" s="223">
        <v>0</v>
      </c>
    </row>
    <row r="6374" spans="1:5" x14ac:dyDescent="0.25">
      <c r="A6374" s="224">
        <v>3203110975</v>
      </c>
      <c r="B6374" s="224" t="s">
        <v>6666</v>
      </c>
      <c r="C6374" s="224" t="s">
        <v>1255</v>
      </c>
      <c r="D6374" s="224" t="s">
        <v>801</v>
      </c>
      <c r="E6374" s="225">
        <v>0</v>
      </c>
    </row>
    <row r="6375" spans="1:5" x14ac:dyDescent="0.25">
      <c r="A6375" s="222">
        <v>3203110976</v>
      </c>
      <c r="B6375" s="222" t="s">
        <v>7788</v>
      </c>
      <c r="C6375" s="222" t="s">
        <v>1255</v>
      </c>
      <c r="D6375" s="222" t="s">
        <v>801</v>
      </c>
      <c r="E6375" s="223">
        <v>0</v>
      </c>
    </row>
    <row r="6376" spans="1:5" x14ac:dyDescent="0.25">
      <c r="A6376" s="224">
        <v>3203110977</v>
      </c>
      <c r="B6376" s="224" t="s">
        <v>6667</v>
      </c>
      <c r="C6376" s="224" t="s">
        <v>1255</v>
      </c>
      <c r="D6376" s="224" t="s">
        <v>801</v>
      </c>
      <c r="E6376" s="225">
        <v>0</v>
      </c>
    </row>
    <row r="6377" spans="1:5" x14ac:dyDescent="0.25">
      <c r="A6377" s="222">
        <v>3203110978</v>
      </c>
      <c r="B6377" s="222" t="s">
        <v>6807</v>
      </c>
      <c r="C6377" s="222" t="s">
        <v>1255</v>
      </c>
      <c r="D6377" s="222" t="s">
        <v>801</v>
      </c>
      <c r="E6377" s="223">
        <v>0</v>
      </c>
    </row>
    <row r="6378" spans="1:5" x14ac:dyDescent="0.25">
      <c r="A6378" s="224">
        <v>3203110979</v>
      </c>
      <c r="B6378" s="224" t="s">
        <v>6838</v>
      </c>
      <c r="C6378" s="224" t="s">
        <v>1255</v>
      </c>
      <c r="D6378" s="224" t="s">
        <v>801</v>
      </c>
      <c r="E6378" s="225">
        <v>0</v>
      </c>
    </row>
    <row r="6379" spans="1:5" x14ac:dyDescent="0.25">
      <c r="A6379" s="222">
        <v>3203110980</v>
      </c>
      <c r="B6379" s="222" t="s">
        <v>6668</v>
      </c>
      <c r="C6379" s="222" t="s">
        <v>1255</v>
      </c>
      <c r="D6379" s="222" t="s">
        <v>801</v>
      </c>
      <c r="E6379" s="223">
        <v>0</v>
      </c>
    </row>
    <row r="6380" spans="1:5" x14ac:dyDescent="0.25">
      <c r="A6380" s="224">
        <v>3203110981</v>
      </c>
      <c r="B6380" s="224" t="s">
        <v>6876</v>
      </c>
      <c r="C6380" s="224" t="s">
        <v>1255</v>
      </c>
      <c r="D6380" s="224" t="s">
        <v>801</v>
      </c>
      <c r="E6380" s="225">
        <v>0</v>
      </c>
    </row>
    <row r="6381" spans="1:5" x14ac:dyDescent="0.25">
      <c r="A6381" s="222">
        <v>3203110982</v>
      </c>
      <c r="B6381" s="222" t="s">
        <v>6877</v>
      </c>
      <c r="C6381" s="222" t="s">
        <v>1255</v>
      </c>
      <c r="D6381" s="222" t="s">
        <v>801</v>
      </c>
      <c r="E6381" s="223">
        <v>0</v>
      </c>
    </row>
    <row r="6382" spans="1:5" x14ac:dyDescent="0.25">
      <c r="A6382" s="224">
        <v>3203110983</v>
      </c>
      <c r="B6382" s="224" t="s">
        <v>6878</v>
      </c>
      <c r="C6382" s="224" t="s">
        <v>1255</v>
      </c>
      <c r="D6382" s="224" t="s">
        <v>801</v>
      </c>
      <c r="E6382" s="225">
        <v>0</v>
      </c>
    </row>
    <row r="6383" spans="1:5" x14ac:dyDescent="0.25">
      <c r="A6383" s="222">
        <v>3203110984</v>
      </c>
      <c r="B6383" s="222" t="s">
        <v>6879</v>
      </c>
      <c r="C6383" s="222" t="s">
        <v>1255</v>
      </c>
      <c r="D6383" s="222" t="s">
        <v>801</v>
      </c>
      <c r="E6383" s="223">
        <v>0</v>
      </c>
    </row>
    <row r="6384" spans="1:5" x14ac:dyDescent="0.25">
      <c r="A6384" s="224">
        <v>3203110985</v>
      </c>
      <c r="B6384" s="224" t="s">
        <v>6880</v>
      </c>
      <c r="C6384" s="224" t="s">
        <v>1255</v>
      </c>
      <c r="D6384" s="224" t="s">
        <v>801</v>
      </c>
      <c r="E6384" s="225">
        <v>0</v>
      </c>
    </row>
    <row r="6385" spans="1:5" x14ac:dyDescent="0.25">
      <c r="A6385" s="222">
        <v>3203110986</v>
      </c>
      <c r="B6385" s="222" t="s">
        <v>7789</v>
      </c>
      <c r="C6385" s="222" t="s">
        <v>1255</v>
      </c>
      <c r="D6385" s="222" t="s">
        <v>801</v>
      </c>
      <c r="E6385" s="223">
        <v>0</v>
      </c>
    </row>
    <row r="6386" spans="1:5" x14ac:dyDescent="0.25">
      <c r="A6386" s="224">
        <v>3203110987</v>
      </c>
      <c r="B6386" s="224" t="s">
        <v>6881</v>
      </c>
      <c r="C6386" s="224" t="s">
        <v>1255</v>
      </c>
      <c r="D6386" s="224" t="s">
        <v>801</v>
      </c>
      <c r="E6386" s="225">
        <v>0</v>
      </c>
    </row>
    <row r="6387" spans="1:5" x14ac:dyDescent="0.25">
      <c r="A6387" s="222">
        <v>3203110988</v>
      </c>
      <c r="B6387" s="222" t="s">
        <v>6669</v>
      </c>
      <c r="C6387" s="222" t="s">
        <v>1255</v>
      </c>
      <c r="D6387" s="222" t="s">
        <v>801</v>
      </c>
      <c r="E6387" s="223">
        <v>0</v>
      </c>
    </row>
    <row r="6388" spans="1:5" x14ac:dyDescent="0.25">
      <c r="A6388" s="224">
        <v>3203110989</v>
      </c>
      <c r="B6388" s="224" t="s">
        <v>6882</v>
      </c>
      <c r="C6388" s="224" t="s">
        <v>1255</v>
      </c>
      <c r="D6388" s="224" t="s">
        <v>801</v>
      </c>
      <c r="E6388" s="225">
        <v>0</v>
      </c>
    </row>
    <row r="6389" spans="1:5" x14ac:dyDescent="0.25">
      <c r="A6389" s="222">
        <v>3203110990</v>
      </c>
      <c r="B6389" s="222" t="s">
        <v>9391</v>
      </c>
      <c r="C6389" s="222" t="s">
        <v>1255</v>
      </c>
      <c r="D6389" s="222" t="s">
        <v>2327</v>
      </c>
      <c r="E6389" s="223">
        <v>0</v>
      </c>
    </row>
    <row r="6390" spans="1:5" x14ac:dyDescent="0.25">
      <c r="A6390" s="224">
        <v>3203110991</v>
      </c>
      <c r="B6390" s="224" t="s">
        <v>6888</v>
      </c>
      <c r="C6390" s="224" t="s">
        <v>1255</v>
      </c>
      <c r="D6390" s="224" t="s">
        <v>801</v>
      </c>
      <c r="E6390" s="225">
        <v>0</v>
      </c>
    </row>
    <row r="6391" spans="1:5" x14ac:dyDescent="0.25">
      <c r="A6391" s="222">
        <v>3203110992</v>
      </c>
      <c r="B6391" s="222" t="s">
        <v>7043</v>
      </c>
      <c r="C6391" s="222" t="s">
        <v>1255</v>
      </c>
      <c r="D6391" s="222" t="s">
        <v>801</v>
      </c>
      <c r="E6391" s="223">
        <v>0</v>
      </c>
    </row>
    <row r="6392" spans="1:5" x14ac:dyDescent="0.25">
      <c r="A6392" s="224">
        <v>3203110993</v>
      </c>
      <c r="B6392" s="224" t="s">
        <v>6890</v>
      </c>
      <c r="C6392" s="224" t="s">
        <v>1255</v>
      </c>
      <c r="D6392" s="224" t="s">
        <v>801</v>
      </c>
      <c r="E6392" s="225">
        <v>0</v>
      </c>
    </row>
    <row r="6393" spans="1:5" x14ac:dyDescent="0.25">
      <c r="A6393" s="222">
        <v>3203110994</v>
      </c>
      <c r="B6393" s="222" t="s">
        <v>6891</v>
      </c>
      <c r="C6393" s="222" t="s">
        <v>1255</v>
      </c>
      <c r="D6393" s="222" t="s">
        <v>801</v>
      </c>
      <c r="E6393" s="223">
        <v>0</v>
      </c>
    </row>
    <row r="6394" spans="1:5" x14ac:dyDescent="0.25">
      <c r="A6394" s="224">
        <v>3203110995</v>
      </c>
      <c r="B6394" s="224" t="s">
        <v>6670</v>
      </c>
      <c r="C6394" s="224" t="s">
        <v>1255</v>
      </c>
      <c r="D6394" s="224" t="s">
        <v>801</v>
      </c>
      <c r="E6394" s="225">
        <v>0</v>
      </c>
    </row>
    <row r="6395" spans="1:5" x14ac:dyDescent="0.25">
      <c r="A6395" s="222">
        <v>3203110996</v>
      </c>
      <c r="B6395" s="222" t="s">
        <v>6894</v>
      </c>
      <c r="C6395" s="222" t="s">
        <v>1255</v>
      </c>
      <c r="D6395" s="222" t="s">
        <v>801</v>
      </c>
      <c r="E6395" s="223">
        <v>0</v>
      </c>
    </row>
    <row r="6396" spans="1:5" x14ac:dyDescent="0.25">
      <c r="A6396" s="224">
        <v>3203110997</v>
      </c>
      <c r="B6396" s="224" t="s">
        <v>6895</v>
      </c>
      <c r="C6396" s="224" t="s">
        <v>1255</v>
      </c>
      <c r="D6396" s="224" t="s">
        <v>801</v>
      </c>
      <c r="E6396" s="225">
        <v>0</v>
      </c>
    </row>
    <row r="6397" spans="1:5" x14ac:dyDescent="0.25">
      <c r="A6397" s="222">
        <v>3203110998</v>
      </c>
      <c r="B6397" s="222" t="s">
        <v>6896</v>
      </c>
      <c r="C6397" s="222" t="s">
        <v>1255</v>
      </c>
      <c r="D6397" s="222" t="s">
        <v>801</v>
      </c>
      <c r="E6397" s="223">
        <v>0</v>
      </c>
    </row>
    <row r="6398" spans="1:5" x14ac:dyDescent="0.25">
      <c r="A6398" s="224">
        <v>3203110999</v>
      </c>
      <c r="B6398" s="224" t="s">
        <v>7790</v>
      </c>
      <c r="C6398" s="224" t="s">
        <v>1255</v>
      </c>
      <c r="D6398" s="224" t="s">
        <v>801</v>
      </c>
      <c r="E6398" s="225">
        <v>0</v>
      </c>
    </row>
    <row r="6399" spans="1:5" x14ac:dyDescent="0.25">
      <c r="A6399" s="222">
        <v>3203111000</v>
      </c>
      <c r="B6399" s="222" t="s">
        <v>6671</v>
      </c>
      <c r="C6399" s="222" t="s">
        <v>1255</v>
      </c>
      <c r="D6399" s="222" t="s">
        <v>801</v>
      </c>
      <c r="E6399" s="223">
        <v>0</v>
      </c>
    </row>
    <row r="6400" spans="1:5" x14ac:dyDescent="0.25">
      <c r="A6400" s="224">
        <v>3203111001</v>
      </c>
      <c r="B6400" s="224" t="s">
        <v>6672</v>
      </c>
      <c r="C6400" s="224" t="s">
        <v>1255</v>
      </c>
      <c r="D6400" s="224" t="s">
        <v>801</v>
      </c>
      <c r="E6400" s="225">
        <v>0</v>
      </c>
    </row>
    <row r="6401" spans="1:5" x14ac:dyDescent="0.25">
      <c r="A6401" s="222">
        <v>3203111002</v>
      </c>
      <c r="B6401" s="222" t="s">
        <v>6673</v>
      </c>
      <c r="C6401" s="222" t="s">
        <v>1255</v>
      </c>
      <c r="D6401" s="222" t="s">
        <v>2327</v>
      </c>
      <c r="E6401" s="223">
        <v>0</v>
      </c>
    </row>
    <row r="6402" spans="1:5" x14ac:dyDescent="0.25">
      <c r="A6402" s="224">
        <v>3203111003</v>
      </c>
      <c r="B6402" s="224" t="s">
        <v>6681</v>
      </c>
      <c r="C6402" s="224" t="s">
        <v>1255</v>
      </c>
      <c r="D6402" s="224" t="s">
        <v>801</v>
      </c>
      <c r="E6402" s="225">
        <v>0</v>
      </c>
    </row>
    <row r="6403" spans="1:5" x14ac:dyDescent="0.25">
      <c r="A6403" s="222">
        <v>3203111004</v>
      </c>
      <c r="B6403" s="222" t="s">
        <v>7371</v>
      </c>
      <c r="C6403" s="222" t="s">
        <v>1255</v>
      </c>
      <c r="D6403" s="222" t="s">
        <v>801</v>
      </c>
      <c r="E6403" s="223">
        <v>0</v>
      </c>
    </row>
    <row r="6404" spans="1:5" x14ac:dyDescent="0.25">
      <c r="A6404" s="224">
        <v>3203111005</v>
      </c>
      <c r="B6404" s="224" t="s">
        <v>6674</v>
      </c>
      <c r="C6404" s="224" t="s">
        <v>1255</v>
      </c>
      <c r="D6404" s="224" t="s">
        <v>2444</v>
      </c>
      <c r="E6404" s="225">
        <v>0</v>
      </c>
    </row>
    <row r="6405" spans="1:5" x14ac:dyDescent="0.25">
      <c r="A6405" s="222">
        <v>3203111006</v>
      </c>
      <c r="B6405" s="222" t="s">
        <v>6675</v>
      </c>
      <c r="C6405" s="222" t="s">
        <v>1255</v>
      </c>
      <c r="D6405" s="222" t="s">
        <v>801</v>
      </c>
      <c r="E6405" s="223">
        <v>0</v>
      </c>
    </row>
    <row r="6406" spans="1:5" x14ac:dyDescent="0.25">
      <c r="A6406" s="224">
        <v>3203111007</v>
      </c>
      <c r="B6406" s="224" t="s">
        <v>6676</v>
      </c>
      <c r="C6406" s="224" t="s">
        <v>1255</v>
      </c>
      <c r="D6406" s="224" t="s">
        <v>2327</v>
      </c>
      <c r="E6406" s="225">
        <v>0</v>
      </c>
    </row>
    <row r="6407" spans="1:5" x14ac:dyDescent="0.25">
      <c r="A6407" s="222">
        <v>3203111008</v>
      </c>
      <c r="B6407" s="222" t="s">
        <v>7791</v>
      </c>
      <c r="C6407" s="222" t="s">
        <v>1255</v>
      </c>
      <c r="D6407" s="222" t="s">
        <v>2327</v>
      </c>
      <c r="E6407" s="223">
        <v>0</v>
      </c>
    </row>
    <row r="6408" spans="1:5" x14ac:dyDescent="0.25">
      <c r="A6408" s="224">
        <v>3203111009</v>
      </c>
      <c r="B6408" s="224" t="s">
        <v>7125</v>
      </c>
      <c r="C6408" s="224" t="s">
        <v>1255</v>
      </c>
      <c r="D6408" s="224" t="s">
        <v>801</v>
      </c>
      <c r="E6408" s="225">
        <v>0</v>
      </c>
    </row>
    <row r="6409" spans="1:5" x14ac:dyDescent="0.25">
      <c r="A6409" s="222">
        <v>3203111010</v>
      </c>
      <c r="B6409" s="222" t="s">
        <v>6677</v>
      </c>
      <c r="C6409" s="222" t="s">
        <v>1255</v>
      </c>
      <c r="D6409" s="222" t="s">
        <v>801</v>
      </c>
      <c r="E6409" s="223">
        <v>0</v>
      </c>
    </row>
    <row r="6410" spans="1:5" x14ac:dyDescent="0.25">
      <c r="A6410" s="224">
        <v>3203111011</v>
      </c>
      <c r="B6410" s="224" t="s">
        <v>6678</v>
      </c>
      <c r="C6410" s="224" t="s">
        <v>1255</v>
      </c>
      <c r="D6410" s="224" t="s">
        <v>801</v>
      </c>
      <c r="E6410" s="225">
        <v>0</v>
      </c>
    </row>
    <row r="6411" spans="1:5" x14ac:dyDescent="0.25">
      <c r="A6411" s="222">
        <v>3203111012</v>
      </c>
      <c r="B6411" s="222" t="s">
        <v>6679</v>
      </c>
      <c r="C6411" s="222" t="s">
        <v>1255</v>
      </c>
      <c r="D6411" s="222" t="s">
        <v>2327</v>
      </c>
      <c r="E6411" s="223">
        <v>0</v>
      </c>
    </row>
    <row r="6412" spans="1:5" x14ac:dyDescent="0.25">
      <c r="A6412" s="224">
        <v>3203111013</v>
      </c>
      <c r="B6412" s="224" t="s">
        <v>6680</v>
      </c>
      <c r="C6412" s="224" t="s">
        <v>1255</v>
      </c>
      <c r="D6412" s="224" t="s">
        <v>801</v>
      </c>
      <c r="E6412" s="225">
        <v>0</v>
      </c>
    </row>
    <row r="6413" spans="1:5" x14ac:dyDescent="0.25">
      <c r="A6413" s="222">
        <v>3203111014</v>
      </c>
      <c r="B6413" s="222" t="s">
        <v>7792</v>
      </c>
      <c r="C6413" s="222" t="s">
        <v>1255</v>
      </c>
      <c r="D6413" s="222" t="s">
        <v>801</v>
      </c>
      <c r="E6413" s="223">
        <v>0</v>
      </c>
    </row>
    <row r="6414" spans="1:5" x14ac:dyDescent="0.25">
      <c r="A6414" s="224">
        <v>3203111015</v>
      </c>
      <c r="B6414" s="224" t="s">
        <v>6681</v>
      </c>
      <c r="C6414" s="224" t="s">
        <v>1255</v>
      </c>
      <c r="D6414" s="224" t="s">
        <v>801</v>
      </c>
      <c r="E6414" s="225">
        <v>0</v>
      </c>
    </row>
    <row r="6415" spans="1:5" x14ac:dyDescent="0.25">
      <c r="A6415" s="222">
        <v>3203111016</v>
      </c>
      <c r="B6415" s="222" t="s">
        <v>6682</v>
      </c>
      <c r="C6415" s="222" t="s">
        <v>1255</v>
      </c>
      <c r="D6415" s="222" t="s">
        <v>2327</v>
      </c>
      <c r="E6415" s="223">
        <v>0</v>
      </c>
    </row>
    <row r="6416" spans="1:5" x14ac:dyDescent="0.25">
      <c r="A6416" s="224">
        <v>3203111017</v>
      </c>
      <c r="B6416" s="224" t="s">
        <v>6683</v>
      </c>
      <c r="C6416" s="224" t="s">
        <v>1255</v>
      </c>
      <c r="D6416" s="224" t="s">
        <v>801</v>
      </c>
      <c r="E6416" s="225">
        <v>0</v>
      </c>
    </row>
    <row r="6417" spans="1:5" x14ac:dyDescent="0.25">
      <c r="A6417" s="222">
        <v>3203111018</v>
      </c>
      <c r="B6417" s="222" t="s">
        <v>6684</v>
      </c>
      <c r="C6417" s="222" t="s">
        <v>1255</v>
      </c>
      <c r="D6417" s="222" t="s">
        <v>2327</v>
      </c>
      <c r="E6417" s="223">
        <v>0</v>
      </c>
    </row>
    <row r="6418" spans="1:5" x14ac:dyDescent="0.25">
      <c r="A6418" s="224">
        <v>3203111019</v>
      </c>
      <c r="B6418" s="224" t="s">
        <v>7793</v>
      </c>
      <c r="C6418" s="224" t="s">
        <v>1255</v>
      </c>
      <c r="D6418" s="224" t="s">
        <v>801</v>
      </c>
      <c r="E6418" s="225">
        <v>0</v>
      </c>
    </row>
    <row r="6419" spans="1:5" x14ac:dyDescent="0.25">
      <c r="A6419" s="222">
        <v>3203111020</v>
      </c>
      <c r="B6419" s="222" t="s">
        <v>7794</v>
      </c>
      <c r="C6419" s="222" t="s">
        <v>1255</v>
      </c>
      <c r="D6419" s="222" t="s">
        <v>801</v>
      </c>
      <c r="E6419" s="223">
        <v>0</v>
      </c>
    </row>
    <row r="6420" spans="1:5" x14ac:dyDescent="0.25">
      <c r="A6420" s="224">
        <v>3203111021</v>
      </c>
      <c r="B6420" s="224" t="s">
        <v>7795</v>
      </c>
      <c r="C6420" s="224" t="s">
        <v>1255</v>
      </c>
      <c r="D6420" s="224" t="s">
        <v>2327</v>
      </c>
      <c r="E6420" s="225">
        <v>0</v>
      </c>
    </row>
    <row r="6421" spans="1:5" x14ac:dyDescent="0.25">
      <c r="A6421" s="222">
        <v>3203111022</v>
      </c>
      <c r="B6421" s="222" t="s">
        <v>7796</v>
      </c>
      <c r="C6421" s="222" t="s">
        <v>1255</v>
      </c>
      <c r="D6421" s="222" t="s">
        <v>2327</v>
      </c>
      <c r="E6421" s="223">
        <v>0</v>
      </c>
    </row>
    <row r="6422" spans="1:5" x14ac:dyDescent="0.25">
      <c r="A6422" s="224">
        <v>3203111023</v>
      </c>
      <c r="B6422" s="224" t="s">
        <v>7797</v>
      </c>
      <c r="C6422" s="224" t="s">
        <v>1255</v>
      </c>
      <c r="D6422" s="224" t="s">
        <v>2327</v>
      </c>
      <c r="E6422" s="225">
        <v>0</v>
      </c>
    </row>
    <row r="6423" spans="1:5" x14ac:dyDescent="0.25">
      <c r="A6423" s="222">
        <v>3203111024</v>
      </c>
      <c r="B6423" s="222" t="s">
        <v>5911</v>
      </c>
      <c r="C6423" s="222" t="s">
        <v>1255</v>
      </c>
      <c r="D6423" s="222" t="s">
        <v>801</v>
      </c>
      <c r="E6423" s="223">
        <v>0</v>
      </c>
    </row>
    <row r="6424" spans="1:5" x14ac:dyDescent="0.25">
      <c r="A6424" s="224">
        <v>3203111025</v>
      </c>
      <c r="B6424" s="224" t="s">
        <v>7798</v>
      </c>
      <c r="C6424" s="224" t="s">
        <v>1255</v>
      </c>
      <c r="D6424" s="224" t="s">
        <v>2599</v>
      </c>
      <c r="E6424" s="225">
        <v>0</v>
      </c>
    </row>
    <row r="6425" spans="1:5" x14ac:dyDescent="0.25">
      <c r="A6425" s="222">
        <v>3203111026</v>
      </c>
      <c r="B6425" s="222" t="s">
        <v>7799</v>
      </c>
      <c r="C6425" s="222" t="s">
        <v>1255</v>
      </c>
      <c r="D6425" s="222" t="s">
        <v>801</v>
      </c>
      <c r="E6425" s="223">
        <v>0</v>
      </c>
    </row>
    <row r="6426" spans="1:5" x14ac:dyDescent="0.25">
      <c r="A6426" s="224">
        <v>3203111027</v>
      </c>
      <c r="B6426" s="224" t="s">
        <v>7800</v>
      </c>
      <c r="C6426" s="224" t="s">
        <v>1255</v>
      </c>
      <c r="D6426" s="224" t="s">
        <v>801</v>
      </c>
      <c r="E6426" s="225">
        <v>0</v>
      </c>
    </row>
    <row r="6427" spans="1:5" x14ac:dyDescent="0.25">
      <c r="A6427" s="222">
        <v>3203111028</v>
      </c>
      <c r="B6427" s="222" t="s">
        <v>6685</v>
      </c>
      <c r="C6427" s="222" t="s">
        <v>1255</v>
      </c>
      <c r="D6427" s="222" t="s">
        <v>2327</v>
      </c>
      <c r="E6427" s="223">
        <v>0</v>
      </c>
    </row>
    <row r="6428" spans="1:5" x14ac:dyDescent="0.25">
      <c r="A6428" s="224">
        <v>3203111029</v>
      </c>
      <c r="B6428" s="224" t="s">
        <v>7801</v>
      </c>
      <c r="C6428" s="224" t="s">
        <v>1255</v>
      </c>
      <c r="D6428" s="224" t="s">
        <v>801</v>
      </c>
      <c r="E6428" s="225">
        <v>0</v>
      </c>
    </row>
    <row r="6429" spans="1:5" x14ac:dyDescent="0.25">
      <c r="A6429" s="222">
        <v>3203111030</v>
      </c>
      <c r="B6429" s="222" t="s">
        <v>6686</v>
      </c>
      <c r="C6429" s="222" t="s">
        <v>1255</v>
      </c>
      <c r="D6429" s="222" t="s">
        <v>801</v>
      </c>
      <c r="E6429" s="223">
        <v>0</v>
      </c>
    </row>
    <row r="6430" spans="1:5" x14ac:dyDescent="0.25">
      <c r="A6430" s="224">
        <v>3203111031</v>
      </c>
      <c r="B6430" s="224" t="s">
        <v>7802</v>
      </c>
      <c r="C6430" s="224" t="s">
        <v>1255</v>
      </c>
      <c r="D6430" s="224" t="s">
        <v>801</v>
      </c>
      <c r="E6430" s="225">
        <v>0</v>
      </c>
    </row>
    <row r="6431" spans="1:5" x14ac:dyDescent="0.25">
      <c r="A6431" s="222">
        <v>3203111032</v>
      </c>
      <c r="B6431" s="222" t="s">
        <v>6687</v>
      </c>
      <c r="C6431" s="222" t="s">
        <v>1255</v>
      </c>
      <c r="D6431" s="222" t="s">
        <v>1226</v>
      </c>
      <c r="E6431" s="223">
        <v>0</v>
      </c>
    </row>
    <row r="6432" spans="1:5" x14ac:dyDescent="0.25">
      <c r="A6432" s="224">
        <v>3203111033</v>
      </c>
      <c r="B6432" s="224" t="s">
        <v>6688</v>
      </c>
      <c r="C6432" s="224" t="s">
        <v>1255</v>
      </c>
      <c r="D6432" s="224" t="s">
        <v>801</v>
      </c>
      <c r="E6432" s="225">
        <v>0</v>
      </c>
    </row>
    <row r="6433" spans="1:5" x14ac:dyDescent="0.25">
      <c r="A6433" s="222">
        <v>3203111034</v>
      </c>
      <c r="B6433" s="222" t="s">
        <v>6689</v>
      </c>
      <c r="C6433" s="222" t="s">
        <v>1255</v>
      </c>
      <c r="D6433" s="222" t="s">
        <v>801</v>
      </c>
      <c r="E6433" s="223">
        <v>0</v>
      </c>
    </row>
    <row r="6434" spans="1:5" x14ac:dyDescent="0.25">
      <c r="A6434" s="224">
        <v>3203111035</v>
      </c>
      <c r="B6434" s="224" t="s">
        <v>7803</v>
      </c>
      <c r="C6434" s="224" t="s">
        <v>1255</v>
      </c>
      <c r="D6434" s="224" t="s">
        <v>801</v>
      </c>
      <c r="E6434" s="225">
        <v>0</v>
      </c>
    </row>
    <row r="6435" spans="1:5" x14ac:dyDescent="0.25">
      <c r="A6435" s="222">
        <v>3203111036</v>
      </c>
      <c r="B6435" s="222" t="s">
        <v>10539</v>
      </c>
      <c r="C6435" s="222" t="s">
        <v>1255</v>
      </c>
      <c r="D6435" s="222" t="s">
        <v>801</v>
      </c>
      <c r="E6435" s="223">
        <v>0</v>
      </c>
    </row>
    <row r="6436" spans="1:5" x14ac:dyDescent="0.25">
      <c r="A6436" s="224">
        <v>3203111037</v>
      </c>
      <c r="B6436" s="224" t="s">
        <v>6690</v>
      </c>
      <c r="C6436" s="224" t="s">
        <v>1255</v>
      </c>
      <c r="D6436" s="224" t="s">
        <v>801</v>
      </c>
      <c r="E6436" s="225">
        <v>0</v>
      </c>
    </row>
    <row r="6437" spans="1:5" x14ac:dyDescent="0.25">
      <c r="A6437" s="222">
        <v>3203111038</v>
      </c>
      <c r="B6437" s="222" t="s">
        <v>6691</v>
      </c>
      <c r="C6437" s="222" t="s">
        <v>1255</v>
      </c>
      <c r="D6437" s="222" t="s">
        <v>801</v>
      </c>
      <c r="E6437" s="223">
        <v>0</v>
      </c>
    </row>
    <row r="6438" spans="1:5" x14ac:dyDescent="0.25">
      <c r="A6438" s="224">
        <v>3203111039</v>
      </c>
      <c r="B6438" s="224" t="s">
        <v>6692</v>
      </c>
      <c r="C6438" s="224" t="s">
        <v>1255</v>
      </c>
      <c r="D6438" s="224" t="s">
        <v>801</v>
      </c>
      <c r="E6438" s="225">
        <v>0</v>
      </c>
    </row>
    <row r="6439" spans="1:5" x14ac:dyDescent="0.25">
      <c r="A6439" s="222">
        <v>3203111040</v>
      </c>
      <c r="B6439" s="222" t="s">
        <v>6693</v>
      </c>
      <c r="C6439" s="222" t="s">
        <v>1255</v>
      </c>
      <c r="D6439" s="222" t="s">
        <v>801</v>
      </c>
      <c r="E6439" s="223">
        <v>0</v>
      </c>
    </row>
    <row r="6440" spans="1:5" x14ac:dyDescent="0.25">
      <c r="A6440" s="224">
        <v>3203111041</v>
      </c>
      <c r="B6440" s="224" t="s">
        <v>7804</v>
      </c>
      <c r="C6440" s="224" t="s">
        <v>1255</v>
      </c>
      <c r="D6440" s="224" t="s">
        <v>801</v>
      </c>
      <c r="E6440" s="225">
        <v>0</v>
      </c>
    </row>
    <row r="6441" spans="1:5" x14ac:dyDescent="0.25">
      <c r="A6441" s="222">
        <v>3203111042</v>
      </c>
      <c r="B6441" s="222" t="s">
        <v>6694</v>
      </c>
      <c r="C6441" s="222" t="s">
        <v>1255</v>
      </c>
      <c r="D6441" s="222" t="s">
        <v>801</v>
      </c>
      <c r="E6441" s="223">
        <v>0</v>
      </c>
    </row>
    <row r="6442" spans="1:5" x14ac:dyDescent="0.25">
      <c r="A6442" s="224">
        <v>3203111043</v>
      </c>
      <c r="B6442" s="224" t="s">
        <v>7805</v>
      </c>
      <c r="C6442" s="224" t="s">
        <v>1255</v>
      </c>
      <c r="D6442" s="224" t="s">
        <v>801</v>
      </c>
      <c r="E6442" s="225">
        <v>0</v>
      </c>
    </row>
    <row r="6443" spans="1:5" x14ac:dyDescent="0.25">
      <c r="A6443" s="222">
        <v>3203111044</v>
      </c>
      <c r="B6443" s="222" t="s">
        <v>6695</v>
      </c>
      <c r="C6443" s="222" t="s">
        <v>1255</v>
      </c>
      <c r="D6443" s="222" t="s">
        <v>801</v>
      </c>
      <c r="E6443" s="223">
        <v>0</v>
      </c>
    </row>
    <row r="6444" spans="1:5" x14ac:dyDescent="0.25">
      <c r="A6444" s="224">
        <v>3203111045</v>
      </c>
      <c r="B6444" s="224" t="s">
        <v>6696</v>
      </c>
      <c r="C6444" s="224" t="s">
        <v>1255</v>
      </c>
      <c r="D6444" s="224" t="s">
        <v>801</v>
      </c>
      <c r="E6444" s="225">
        <v>0</v>
      </c>
    </row>
    <row r="6445" spans="1:5" x14ac:dyDescent="0.25">
      <c r="A6445" s="222">
        <v>3203111046</v>
      </c>
      <c r="B6445" s="222" t="s">
        <v>7806</v>
      </c>
      <c r="C6445" s="222" t="s">
        <v>1255</v>
      </c>
      <c r="D6445" s="222" t="s">
        <v>801</v>
      </c>
      <c r="E6445" s="223">
        <v>0</v>
      </c>
    </row>
    <row r="6446" spans="1:5" x14ac:dyDescent="0.25">
      <c r="A6446" s="224">
        <v>3203111047</v>
      </c>
      <c r="B6446" s="224" t="s">
        <v>7807</v>
      </c>
      <c r="C6446" s="224" t="s">
        <v>1255</v>
      </c>
      <c r="D6446" s="224" t="s">
        <v>801</v>
      </c>
      <c r="E6446" s="225">
        <v>0</v>
      </c>
    </row>
    <row r="6447" spans="1:5" x14ac:dyDescent="0.25">
      <c r="A6447" s="222">
        <v>3203111048</v>
      </c>
      <c r="B6447" s="222" t="s">
        <v>6697</v>
      </c>
      <c r="C6447" s="222" t="s">
        <v>1255</v>
      </c>
      <c r="D6447" s="222" t="s">
        <v>801</v>
      </c>
      <c r="E6447" s="223">
        <v>0</v>
      </c>
    </row>
    <row r="6448" spans="1:5" x14ac:dyDescent="0.25">
      <c r="A6448" s="224">
        <v>3203111049</v>
      </c>
      <c r="B6448" s="224" t="s">
        <v>6698</v>
      </c>
      <c r="C6448" s="224" t="s">
        <v>1255</v>
      </c>
      <c r="D6448" s="224" t="s">
        <v>801</v>
      </c>
      <c r="E6448" s="225">
        <v>0</v>
      </c>
    </row>
    <row r="6449" spans="1:5" x14ac:dyDescent="0.25">
      <c r="A6449" s="222">
        <v>3203111050</v>
      </c>
      <c r="B6449" s="222" t="s">
        <v>6699</v>
      </c>
      <c r="C6449" s="222" t="s">
        <v>1255</v>
      </c>
      <c r="D6449" s="222" t="s">
        <v>801</v>
      </c>
      <c r="E6449" s="223">
        <v>0</v>
      </c>
    </row>
    <row r="6450" spans="1:5" x14ac:dyDescent="0.25">
      <c r="A6450" s="224">
        <v>3203111051</v>
      </c>
      <c r="B6450" s="224" t="s">
        <v>6700</v>
      </c>
      <c r="C6450" s="224" t="s">
        <v>1255</v>
      </c>
      <c r="D6450" s="224" t="s">
        <v>801</v>
      </c>
      <c r="E6450" s="225">
        <v>0</v>
      </c>
    </row>
    <row r="6451" spans="1:5" x14ac:dyDescent="0.25">
      <c r="A6451" s="222">
        <v>3203111052</v>
      </c>
      <c r="B6451" s="222" t="s">
        <v>6701</v>
      </c>
      <c r="C6451" s="222" t="s">
        <v>1255</v>
      </c>
      <c r="D6451" s="222" t="s">
        <v>801</v>
      </c>
      <c r="E6451" s="223">
        <v>0</v>
      </c>
    </row>
    <row r="6452" spans="1:5" x14ac:dyDescent="0.25">
      <c r="A6452" s="224">
        <v>3203111053</v>
      </c>
      <c r="B6452" s="224" t="s">
        <v>6702</v>
      </c>
      <c r="C6452" s="224" t="s">
        <v>1255</v>
      </c>
      <c r="D6452" s="224" t="s">
        <v>801</v>
      </c>
      <c r="E6452" s="225">
        <v>0</v>
      </c>
    </row>
    <row r="6453" spans="1:5" x14ac:dyDescent="0.25">
      <c r="A6453" s="222">
        <v>3203111054</v>
      </c>
      <c r="B6453" s="222" t="s">
        <v>7808</v>
      </c>
      <c r="C6453" s="222" t="s">
        <v>1255</v>
      </c>
      <c r="D6453" s="222" t="s">
        <v>801</v>
      </c>
      <c r="E6453" s="223">
        <v>0</v>
      </c>
    </row>
    <row r="6454" spans="1:5" x14ac:dyDescent="0.25">
      <c r="A6454" s="224">
        <v>3203111055</v>
      </c>
      <c r="B6454" s="224" t="s">
        <v>6703</v>
      </c>
      <c r="C6454" s="224" t="s">
        <v>1255</v>
      </c>
      <c r="D6454" s="224" t="s">
        <v>1226</v>
      </c>
      <c r="E6454" s="225">
        <v>0</v>
      </c>
    </row>
    <row r="6455" spans="1:5" x14ac:dyDescent="0.25">
      <c r="A6455" s="222">
        <v>3203111056</v>
      </c>
      <c r="B6455" s="222" t="s">
        <v>7809</v>
      </c>
      <c r="C6455" s="222" t="s">
        <v>1255</v>
      </c>
      <c r="D6455" s="222" t="s">
        <v>2327</v>
      </c>
      <c r="E6455" s="223">
        <v>0</v>
      </c>
    </row>
    <row r="6456" spans="1:5" x14ac:dyDescent="0.25">
      <c r="A6456" s="224">
        <v>3203111057</v>
      </c>
      <c r="B6456" s="224" t="s">
        <v>7810</v>
      </c>
      <c r="C6456" s="224" t="s">
        <v>1255</v>
      </c>
      <c r="D6456" s="224" t="s">
        <v>801</v>
      </c>
      <c r="E6456" s="225">
        <v>0</v>
      </c>
    </row>
    <row r="6457" spans="1:5" x14ac:dyDescent="0.25">
      <c r="A6457" s="222">
        <v>3203111058</v>
      </c>
      <c r="B6457" s="222" t="s">
        <v>7811</v>
      </c>
      <c r="C6457" s="222" t="s">
        <v>1255</v>
      </c>
      <c r="D6457" s="222" t="s">
        <v>801</v>
      </c>
      <c r="E6457" s="223">
        <v>0</v>
      </c>
    </row>
    <row r="6458" spans="1:5" x14ac:dyDescent="0.25">
      <c r="A6458" s="224">
        <v>3203111059</v>
      </c>
      <c r="B6458" s="224" t="s">
        <v>7812</v>
      </c>
      <c r="C6458" s="224" t="s">
        <v>1255</v>
      </c>
      <c r="D6458" s="224" t="s">
        <v>801</v>
      </c>
      <c r="E6458" s="225">
        <v>0</v>
      </c>
    </row>
    <row r="6459" spans="1:5" x14ac:dyDescent="0.25">
      <c r="A6459" s="222">
        <v>3203111060</v>
      </c>
      <c r="B6459" s="222" t="s">
        <v>6704</v>
      </c>
      <c r="C6459" s="222" t="s">
        <v>1255</v>
      </c>
      <c r="D6459" s="222" t="s">
        <v>801</v>
      </c>
      <c r="E6459" s="223">
        <v>0</v>
      </c>
    </row>
    <row r="6460" spans="1:5" x14ac:dyDescent="0.25">
      <c r="A6460" s="224">
        <v>3203111061</v>
      </c>
      <c r="B6460" s="224" t="s">
        <v>6705</v>
      </c>
      <c r="C6460" s="224" t="s">
        <v>1255</v>
      </c>
      <c r="D6460" s="224" t="s">
        <v>801</v>
      </c>
      <c r="E6460" s="225">
        <v>0</v>
      </c>
    </row>
    <row r="6461" spans="1:5" x14ac:dyDescent="0.25">
      <c r="A6461" s="222">
        <v>3203111062</v>
      </c>
      <c r="B6461" s="222" t="s">
        <v>7059</v>
      </c>
      <c r="C6461" s="222" t="s">
        <v>1255</v>
      </c>
      <c r="D6461" s="222" t="s">
        <v>801</v>
      </c>
      <c r="E6461" s="223">
        <v>0</v>
      </c>
    </row>
    <row r="6462" spans="1:5" x14ac:dyDescent="0.25">
      <c r="A6462" s="224">
        <v>3203111063</v>
      </c>
      <c r="B6462" s="224" t="s">
        <v>6706</v>
      </c>
      <c r="C6462" s="224" t="s">
        <v>1255</v>
      </c>
      <c r="D6462" s="224" t="s">
        <v>2327</v>
      </c>
      <c r="E6462" s="225">
        <v>0</v>
      </c>
    </row>
    <row r="6463" spans="1:5" x14ac:dyDescent="0.25">
      <c r="A6463" s="222">
        <v>3203111064</v>
      </c>
      <c r="B6463" s="222" t="s">
        <v>7813</v>
      </c>
      <c r="C6463" s="222" t="s">
        <v>1255</v>
      </c>
      <c r="D6463" s="222" t="s">
        <v>2327</v>
      </c>
      <c r="E6463" s="223">
        <v>0</v>
      </c>
    </row>
    <row r="6464" spans="1:5" x14ac:dyDescent="0.25">
      <c r="A6464" s="224">
        <v>3203111065</v>
      </c>
      <c r="B6464" s="224" t="s">
        <v>12759</v>
      </c>
      <c r="C6464" s="224" t="s">
        <v>1255</v>
      </c>
      <c r="D6464" s="224" t="s">
        <v>2327</v>
      </c>
      <c r="E6464" s="225">
        <v>0</v>
      </c>
    </row>
    <row r="6465" spans="1:5" x14ac:dyDescent="0.25">
      <c r="A6465" s="222">
        <v>3203111066</v>
      </c>
      <c r="B6465" s="222" t="s">
        <v>6708</v>
      </c>
      <c r="C6465" s="222" t="s">
        <v>1255</v>
      </c>
      <c r="D6465" s="222" t="s">
        <v>801</v>
      </c>
      <c r="E6465" s="223">
        <v>0</v>
      </c>
    </row>
    <row r="6466" spans="1:5" x14ac:dyDescent="0.25">
      <c r="A6466" s="224">
        <v>3203111067</v>
      </c>
      <c r="B6466" s="224" t="s">
        <v>6709</v>
      </c>
      <c r="C6466" s="224" t="s">
        <v>1255</v>
      </c>
      <c r="D6466" s="224" t="s">
        <v>801</v>
      </c>
      <c r="E6466" s="225">
        <v>0</v>
      </c>
    </row>
    <row r="6467" spans="1:5" x14ac:dyDescent="0.25">
      <c r="A6467" s="222">
        <v>3203111068</v>
      </c>
      <c r="B6467" s="222" t="s">
        <v>7002</v>
      </c>
      <c r="C6467" s="222" t="s">
        <v>1255</v>
      </c>
      <c r="D6467" s="222" t="s">
        <v>2327</v>
      </c>
      <c r="E6467" s="223">
        <v>0</v>
      </c>
    </row>
    <row r="6468" spans="1:5" x14ac:dyDescent="0.25">
      <c r="A6468" s="224">
        <v>3203111069</v>
      </c>
      <c r="B6468" s="224" t="s">
        <v>7814</v>
      </c>
      <c r="C6468" s="224" t="s">
        <v>1255</v>
      </c>
      <c r="D6468" s="224" t="s">
        <v>2327</v>
      </c>
      <c r="E6468" s="225">
        <v>0</v>
      </c>
    </row>
    <row r="6469" spans="1:5" x14ac:dyDescent="0.25">
      <c r="A6469" s="222">
        <v>3203111070</v>
      </c>
      <c r="B6469" s="222" t="s">
        <v>7235</v>
      </c>
      <c r="C6469" s="222" t="s">
        <v>1255</v>
      </c>
      <c r="D6469" s="222" t="s">
        <v>801</v>
      </c>
      <c r="E6469" s="223">
        <v>0</v>
      </c>
    </row>
    <row r="6470" spans="1:5" x14ac:dyDescent="0.25">
      <c r="A6470" s="224">
        <v>3203111071</v>
      </c>
      <c r="B6470" s="224" t="s">
        <v>7008</v>
      </c>
      <c r="C6470" s="224" t="s">
        <v>1255</v>
      </c>
      <c r="D6470" s="224" t="s">
        <v>801</v>
      </c>
      <c r="E6470" s="225">
        <v>0</v>
      </c>
    </row>
    <row r="6471" spans="1:5" x14ac:dyDescent="0.25">
      <c r="A6471" s="222">
        <v>3203111072</v>
      </c>
      <c r="B6471" s="222" t="s">
        <v>7815</v>
      </c>
      <c r="C6471" s="222" t="s">
        <v>1255</v>
      </c>
      <c r="D6471" s="222" t="s">
        <v>2333</v>
      </c>
      <c r="E6471" s="223">
        <v>0</v>
      </c>
    </row>
    <row r="6472" spans="1:5" x14ac:dyDescent="0.25">
      <c r="A6472" s="224">
        <v>3203111073</v>
      </c>
      <c r="B6472" s="224" t="s">
        <v>6710</v>
      </c>
      <c r="C6472" s="224" t="s">
        <v>1255</v>
      </c>
      <c r="D6472" s="224" t="s">
        <v>1102</v>
      </c>
      <c r="E6472" s="225">
        <v>0</v>
      </c>
    </row>
    <row r="6473" spans="1:5" x14ac:dyDescent="0.25">
      <c r="A6473" s="222">
        <v>3203111074</v>
      </c>
      <c r="B6473" s="222" t="s">
        <v>6711</v>
      </c>
      <c r="C6473" s="222" t="s">
        <v>1255</v>
      </c>
      <c r="D6473" s="222" t="s">
        <v>801</v>
      </c>
      <c r="E6473" s="223">
        <v>0</v>
      </c>
    </row>
    <row r="6474" spans="1:5" x14ac:dyDescent="0.25">
      <c r="A6474" s="224">
        <v>3203111075</v>
      </c>
      <c r="B6474" s="224" t="s">
        <v>6712</v>
      </c>
      <c r="C6474" s="224" t="s">
        <v>1255</v>
      </c>
      <c r="D6474" s="224" t="s">
        <v>2327</v>
      </c>
      <c r="E6474" s="225">
        <v>0</v>
      </c>
    </row>
    <row r="6475" spans="1:5" x14ac:dyDescent="0.25">
      <c r="A6475" s="222">
        <v>3203111076</v>
      </c>
      <c r="B6475" s="222" t="s">
        <v>6713</v>
      </c>
      <c r="C6475" s="222" t="s">
        <v>1255</v>
      </c>
      <c r="D6475" s="222" t="s">
        <v>2327</v>
      </c>
      <c r="E6475" s="223">
        <v>0</v>
      </c>
    </row>
    <row r="6476" spans="1:5" x14ac:dyDescent="0.25">
      <c r="A6476" s="224">
        <v>3203111077</v>
      </c>
      <c r="B6476" s="224" t="s">
        <v>7957</v>
      </c>
      <c r="C6476" s="224" t="s">
        <v>1255</v>
      </c>
      <c r="D6476" s="224" t="s">
        <v>801</v>
      </c>
      <c r="E6476" s="225">
        <v>0</v>
      </c>
    </row>
    <row r="6477" spans="1:5" x14ac:dyDescent="0.25">
      <c r="A6477" s="222">
        <v>3203111078</v>
      </c>
      <c r="B6477" s="222" t="s">
        <v>8725</v>
      </c>
      <c r="C6477" s="222" t="s">
        <v>1255</v>
      </c>
      <c r="D6477" s="222" t="s">
        <v>801</v>
      </c>
      <c r="E6477" s="223">
        <v>0</v>
      </c>
    </row>
    <row r="6478" spans="1:5" x14ac:dyDescent="0.25">
      <c r="A6478" s="224">
        <v>3203111079</v>
      </c>
      <c r="B6478" s="224" t="s">
        <v>7816</v>
      </c>
      <c r="C6478" s="224" t="s">
        <v>1255</v>
      </c>
      <c r="D6478" s="224" t="s">
        <v>1102</v>
      </c>
      <c r="E6478" s="225">
        <v>0</v>
      </c>
    </row>
    <row r="6479" spans="1:5" x14ac:dyDescent="0.25">
      <c r="A6479" s="222">
        <v>3203111080</v>
      </c>
      <c r="B6479" s="222" t="s">
        <v>7817</v>
      </c>
      <c r="C6479" s="222" t="s">
        <v>1255</v>
      </c>
      <c r="D6479" s="222" t="s">
        <v>801</v>
      </c>
      <c r="E6479" s="223">
        <v>0</v>
      </c>
    </row>
    <row r="6480" spans="1:5" x14ac:dyDescent="0.25">
      <c r="A6480" s="224">
        <v>3203111081</v>
      </c>
      <c r="B6480" s="224" t="s">
        <v>7165</v>
      </c>
      <c r="C6480" s="224" t="s">
        <v>1255</v>
      </c>
      <c r="D6480" s="224" t="s">
        <v>2327</v>
      </c>
      <c r="E6480" s="225">
        <v>0</v>
      </c>
    </row>
    <row r="6481" spans="1:5" x14ac:dyDescent="0.25">
      <c r="A6481" s="222">
        <v>3203111082</v>
      </c>
      <c r="B6481" s="222" t="s">
        <v>7011</v>
      </c>
      <c r="C6481" s="222" t="s">
        <v>1255</v>
      </c>
      <c r="D6481" s="222" t="s">
        <v>801</v>
      </c>
      <c r="E6481" s="223">
        <v>0</v>
      </c>
    </row>
    <row r="6482" spans="1:5" x14ac:dyDescent="0.25">
      <c r="A6482" s="224">
        <v>3203111083</v>
      </c>
      <c r="B6482" s="224" t="s">
        <v>7012</v>
      </c>
      <c r="C6482" s="224" t="s">
        <v>1255</v>
      </c>
      <c r="D6482" s="224" t="s">
        <v>801</v>
      </c>
      <c r="E6482" s="225">
        <v>0</v>
      </c>
    </row>
    <row r="6483" spans="1:5" x14ac:dyDescent="0.25">
      <c r="A6483" s="222">
        <v>3203111084</v>
      </c>
      <c r="B6483" s="222" t="s">
        <v>7013</v>
      </c>
      <c r="C6483" s="222" t="s">
        <v>1255</v>
      </c>
      <c r="D6483" s="222" t="s">
        <v>801</v>
      </c>
      <c r="E6483" s="223">
        <v>0</v>
      </c>
    </row>
    <row r="6484" spans="1:5" x14ac:dyDescent="0.25">
      <c r="A6484" s="224">
        <v>3203111085</v>
      </c>
      <c r="B6484" s="224" t="s">
        <v>7236</v>
      </c>
      <c r="C6484" s="224" t="s">
        <v>1255</v>
      </c>
      <c r="D6484" s="224" t="s">
        <v>801</v>
      </c>
      <c r="E6484" s="225">
        <v>0</v>
      </c>
    </row>
    <row r="6485" spans="1:5" x14ac:dyDescent="0.25">
      <c r="A6485" s="222">
        <v>3203111086</v>
      </c>
      <c r="B6485" s="222" t="s">
        <v>7237</v>
      </c>
      <c r="C6485" s="222" t="s">
        <v>1255</v>
      </c>
      <c r="D6485" s="222" t="s">
        <v>801</v>
      </c>
      <c r="E6485" s="223">
        <v>0</v>
      </c>
    </row>
    <row r="6486" spans="1:5" x14ac:dyDescent="0.25">
      <c r="A6486" s="224">
        <v>3203111087</v>
      </c>
      <c r="B6486" s="224" t="s">
        <v>12760</v>
      </c>
      <c r="C6486" s="224" t="s">
        <v>1255</v>
      </c>
      <c r="D6486" s="224" t="s">
        <v>801</v>
      </c>
      <c r="E6486" s="225">
        <v>0</v>
      </c>
    </row>
    <row r="6487" spans="1:5" x14ac:dyDescent="0.25">
      <c r="A6487" s="222">
        <v>3203111088</v>
      </c>
      <c r="B6487" s="222" t="s">
        <v>7239</v>
      </c>
      <c r="C6487" s="222" t="s">
        <v>1255</v>
      </c>
      <c r="D6487" s="222" t="s">
        <v>801</v>
      </c>
      <c r="E6487" s="223">
        <v>0</v>
      </c>
    </row>
    <row r="6488" spans="1:5" x14ac:dyDescent="0.25">
      <c r="A6488" s="224">
        <v>3203111089</v>
      </c>
      <c r="B6488" s="224" t="s">
        <v>7240</v>
      </c>
      <c r="C6488" s="224" t="s">
        <v>1255</v>
      </c>
      <c r="D6488" s="224" t="s">
        <v>801</v>
      </c>
      <c r="E6488" s="225">
        <v>0</v>
      </c>
    </row>
    <row r="6489" spans="1:5" x14ac:dyDescent="0.25">
      <c r="A6489" s="222">
        <v>3203111090</v>
      </c>
      <c r="B6489" s="222" t="s">
        <v>7241</v>
      </c>
      <c r="C6489" s="222" t="s">
        <v>1255</v>
      </c>
      <c r="D6489" s="222" t="s">
        <v>801</v>
      </c>
      <c r="E6489" s="223">
        <v>0</v>
      </c>
    </row>
    <row r="6490" spans="1:5" x14ac:dyDescent="0.25">
      <c r="A6490" s="224">
        <v>3203111091</v>
      </c>
      <c r="B6490" s="224" t="s">
        <v>7242</v>
      </c>
      <c r="C6490" s="224" t="s">
        <v>1255</v>
      </c>
      <c r="D6490" s="224" t="s">
        <v>801</v>
      </c>
      <c r="E6490" s="225">
        <v>0</v>
      </c>
    </row>
    <row r="6491" spans="1:5" x14ac:dyDescent="0.25">
      <c r="A6491" s="222">
        <v>3203111092</v>
      </c>
      <c r="B6491" s="222" t="s">
        <v>7243</v>
      </c>
      <c r="C6491" s="222" t="s">
        <v>1255</v>
      </c>
      <c r="D6491" s="222" t="s">
        <v>801</v>
      </c>
      <c r="E6491" s="223">
        <v>0</v>
      </c>
    </row>
    <row r="6492" spans="1:5" x14ac:dyDescent="0.25">
      <c r="A6492" s="224">
        <v>3203111093</v>
      </c>
      <c r="B6492" s="224" t="s">
        <v>7244</v>
      </c>
      <c r="C6492" s="224" t="s">
        <v>1255</v>
      </c>
      <c r="D6492" s="224" t="s">
        <v>801</v>
      </c>
      <c r="E6492" s="225">
        <v>0</v>
      </c>
    </row>
    <row r="6493" spans="1:5" x14ac:dyDescent="0.25">
      <c r="A6493" s="222">
        <v>3203111094</v>
      </c>
      <c r="B6493" s="222" t="s">
        <v>7245</v>
      </c>
      <c r="C6493" s="222" t="s">
        <v>1255</v>
      </c>
      <c r="D6493" s="222" t="s">
        <v>801</v>
      </c>
      <c r="E6493" s="223">
        <v>0</v>
      </c>
    </row>
    <row r="6494" spans="1:5" x14ac:dyDescent="0.25">
      <c r="A6494" s="224">
        <v>3203111095</v>
      </c>
      <c r="B6494" s="224" t="s">
        <v>7246</v>
      </c>
      <c r="C6494" s="224" t="s">
        <v>1255</v>
      </c>
      <c r="D6494" s="224" t="s">
        <v>801</v>
      </c>
      <c r="E6494" s="225">
        <v>0</v>
      </c>
    </row>
    <row r="6495" spans="1:5" x14ac:dyDescent="0.25">
      <c r="A6495" s="222">
        <v>3203111096</v>
      </c>
      <c r="B6495" s="222" t="s">
        <v>7818</v>
      </c>
      <c r="C6495" s="222" t="s">
        <v>1255</v>
      </c>
      <c r="D6495" s="222" t="s">
        <v>2706</v>
      </c>
      <c r="E6495" s="223">
        <v>0</v>
      </c>
    </row>
    <row r="6496" spans="1:5" x14ac:dyDescent="0.25">
      <c r="A6496" s="224">
        <v>3203111097</v>
      </c>
      <c r="B6496" s="224" t="s">
        <v>7247</v>
      </c>
      <c r="C6496" s="224" t="s">
        <v>1255</v>
      </c>
      <c r="D6496" s="224" t="s">
        <v>2327</v>
      </c>
      <c r="E6496" s="225">
        <v>0</v>
      </c>
    </row>
    <row r="6497" spans="1:5" x14ac:dyDescent="0.25">
      <c r="A6497" s="222">
        <v>3203111098</v>
      </c>
      <c r="B6497" s="222" t="s">
        <v>7248</v>
      </c>
      <c r="C6497" s="222" t="s">
        <v>1255</v>
      </c>
      <c r="D6497" s="222" t="s">
        <v>801</v>
      </c>
      <c r="E6497" s="223">
        <v>0</v>
      </c>
    </row>
    <row r="6498" spans="1:5" x14ac:dyDescent="0.25">
      <c r="A6498" s="224">
        <v>3203111099</v>
      </c>
      <c r="B6498" s="224" t="s">
        <v>7818</v>
      </c>
      <c r="C6498" s="224" t="s">
        <v>1255</v>
      </c>
      <c r="D6498" s="224" t="s">
        <v>801</v>
      </c>
      <c r="E6498" s="225">
        <v>0</v>
      </c>
    </row>
    <row r="6499" spans="1:5" x14ac:dyDescent="0.25">
      <c r="A6499" s="222">
        <v>3203111100</v>
      </c>
      <c r="B6499" s="222" t="s">
        <v>12761</v>
      </c>
      <c r="C6499" s="222" t="s">
        <v>1255</v>
      </c>
      <c r="D6499" s="222" t="s">
        <v>801</v>
      </c>
      <c r="E6499" s="223">
        <v>0</v>
      </c>
    </row>
    <row r="6500" spans="1:5" x14ac:dyDescent="0.25">
      <c r="A6500" s="224">
        <v>3203111101</v>
      </c>
      <c r="B6500" s="224" t="s">
        <v>7390</v>
      </c>
      <c r="C6500" s="224" t="s">
        <v>1255</v>
      </c>
      <c r="D6500" s="224" t="s">
        <v>801</v>
      </c>
      <c r="E6500" s="225">
        <v>0</v>
      </c>
    </row>
    <row r="6501" spans="1:5" x14ac:dyDescent="0.25">
      <c r="A6501" s="222">
        <v>3203111102</v>
      </c>
      <c r="B6501" s="222" t="s">
        <v>7249</v>
      </c>
      <c r="C6501" s="222" t="s">
        <v>1255</v>
      </c>
      <c r="D6501" s="222" t="s">
        <v>2327</v>
      </c>
      <c r="E6501" s="223">
        <v>0</v>
      </c>
    </row>
    <row r="6502" spans="1:5" x14ac:dyDescent="0.25">
      <c r="A6502" s="224">
        <v>3203111103</v>
      </c>
      <c r="B6502" s="224" t="s">
        <v>7250</v>
      </c>
      <c r="C6502" s="224" t="s">
        <v>1255</v>
      </c>
      <c r="D6502" s="224" t="s">
        <v>801</v>
      </c>
      <c r="E6502" s="225">
        <v>0</v>
      </c>
    </row>
    <row r="6503" spans="1:5" x14ac:dyDescent="0.25">
      <c r="A6503" s="222">
        <v>3203111104</v>
      </c>
      <c r="B6503" s="222" t="s">
        <v>7819</v>
      </c>
      <c r="C6503" s="222" t="s">
        <v>1255</v>
      </c>
      <c r="D6503" s="222" t="s">
        <v>801</v>
      </c>
      <c r="E6503" s="223">
        <v>0</v>
      </c>
    </row>
    <row r="6504" spans="1:5" x14ac:dyDescent="0.25">
      <c r="A6504" s="224">
        <v>3203111105</v>
      </c>
      <c r="B6504" s="224" t="s">
        <v>8229</v>
      </c>
      <c r="C6504" s="224" t="s">
        <v>1255</v>
      </c>
      <c r="D6504" s="224" t="s">
        <v>801</v>
      </c>
      <c r="E6504" s="225">
        <v>0</v>
      </c>
    </row>
    <row r="6505" spans="1:5" x14ac:dyDescent="0.25">
      <c r="A6505" s="222">
        <v>3203111106</v>
      </c>
      <c r="B6505" s="222" t="s">
        <v>7372</v>
      </c>
      <c r="C6505" s="222" t="s">
        <v>1255</v>
      </c>
      <c r="D6505" s="222" t="s">
        <v>801</v>
      </c>
      <c r="E6505" s="223">
        <v>0</v>
      </c>
    </row>
    <row r="6506" spans="1:5" x14ac:dyDescent="0.25">
      <c r="A6506" s="224">
        <v>3203111107</v>
      </c>
      <c r="B6506" s="224" t="s">
        <v>8726</v>
      </c>
      <c r="C6506" s="224" t="s">
        <v>1255</v>
      </c>
      <c r="D6506" s="224" t="s">
        <v>801</v>
      </c>
      <c r="E6506" s="225">
        <v>0</v>
      </c>
    </row>
    <row r="6507" spans="1:5" x14ac:dyDescent="0.25">
      <c r="A6507" s="222">
        <v>3203111108</v>
      </c>
      <c r="B6507" s="222" t="s">
        <v>8727</v>
      </c>
      <c r="C6507" s="222" t="s">
        <v>1255</v>
      </c>
      <c r="D6507" s="222" t="s">
        <v>801</v>
      </c>
      <c r="E6507" s="223">
        <v>0</v>
      </c>
    </row>
    <row r="6508" spans="1:5" x14ac:dyDescent="0.25">
      <c r="A6508" s="224">
        <v>3203111109</v>
      </c>
      <c r="B6508" s="224" t="s">
        <v>8728</v>
      </c>
      <c r="C6508" s="224" t="s">
        <v>1255</v>
      </c>
      <c r="D6508" s="224" t="s">
        <v>2327</v>
      </c>
      <c r="E6508" s="225">
        <v>0</v>
      </c>
    </row>
    <row r="6509" spans="1:5" x14ac:dyDescent="0.25">
      <c r="A6509" s="222">
        <v>3203111110</v>
      </c>
      <c r="B6509" s="222" t="s">
        <v>8729</v>
      </c>
      <c r="C6509" s="222" t="s">
        <v>1255</v>
      </c>
      <c r="D6509" s="222" t="s">
        <v>2327</v>
      </c>
      <c r="E6509" s="223">
        <v>0</v>
      </c>
    </row>
    <row r="6510" spans="1:5" x14ac:dyDescent="0.25">
      <c r="A6510" s="224">
        <v>3203111111</v>
      </c>
      <c r="B6510" s="224" t="s">
        <v>8730</v>
      </c>
      <c r="C6510" s="224" t="s">
        <v>1255</v>
      </c>
      <c r="D6510" s="224" t="s">
        <v>2327</v>
      </c>
      <c r="E6510" s="225">
        <v>0</v>
      </c>
    </row>
    <row r="6511" spans="1:5" x14ac:dyDescent="0.25">
      <c r="A6511" s="222">
        <v>3203111112</v>
      </c>
      <c r="B6511" s="222" t="s">
        <v>8731</v>
      </c>
      <c r="C6511" s="222" t="s">
        <v>1255</v>
      </c>
      <c r="D6511" s="222" t="s">
        <v>2327</v>
      </c>
      <c r="E6511" s="223">
        <v>0</v>
      </c>
    </row>
    <row r="6512" spans="1:5" x14ac:dyDescent="0.25">
      <c r="A6512" s="224">
        <v>3203111113</v>
      </c>
      <c r="B6512" s="224" t="s">
        <v>7401</v>
      </c>
      <c r="C6512" s="224" t="s">
        <v>1255</v>
      </c>
      <c r="D6512" s="224" t="s">
        <v>1226</v>
      </c>
      <c r="E6512" s="225">
        <v>0</v>
      </c>
    </row>
    <row r="6513" spans="1:5" x14ac:dyDescent="0.25">
      <c r="A6513" s="222">
        <v>3203111114</v>
      </c>
      <c r="B6513" s="222" t="s">
        <v>7373</v>
      </c>
      <c r="C6513" s="222" t="s">
        <v>1255</v>
      </c>
      <c r="D6513" s="222" t="s">
        <v>1226</v>
      </c>
      <c r="E6513" s="223">
        <v>0</v>
      </c>
    </row>
    <row r="6514" spans="1:5" x14ac:dyDescent="0.25">
      <c r="A6514" s="224">
        <v>3203111115</v>
      </c>
      <c r="B6514" s="224" t="s">
        <v>7391</v>
      </c>
      <c r="C6514" s="224" t="s">
        <v>1255</v>
      </c>
      <c r="D6514" s="224" t="s">
        <v>1226</v>
      </c>
      <c r="E6514" s="225">
        <v>0</v>
      </c>
    </row>
    <row r="6515" spans="1:5" x14ac:dyDescent="0.25">
      <c r="A6515" s="222">
        <v>3203111116</v>
      </c>
      <c r="B6515" s="222" t="s">
        <v>7392</v>
      </c>
      <c r="C6515" s="222" t="s">
        <v>1255</v>
      </c>
      <c r="D6515" s="222" t="s">
        <v>1226</v>
      </c>
      <c r="E6515" s="223">
        <v>0</v>
      </c>
    </row>
    <row r="6516" spans="1:5" x14ac:dyDescent="0.25">
      <c r="A6516" s="224">
        <v>3203111117</v>
      </c>
      <c r="B6516" s="224" t="s">
        <v>8732</v>
      </c>
      <c r="C6516" s="224" t="s">
        <v>1255</v>
      </c>
      <c r="D6516" s="224" t="s">
        <v>2327</v>
      </c>
      <c r="E6516" s="225">
        <v>0</v>
      </c>
    </row>
    <row r="6517" spans="1:5" x14ac:dyDescent="0.25">
      <c r="A6517" s="222">
        <v>3203111118</v>
      </c>
      <c r="B6517" s="222" t="s">
        <v>8733</v>
      </c>
      <c r="C6517" s="222" t="s">
        <v>1255</v>
      </c>
      <c r="D6517" s="222" t="s">
        <v>801</v>
      </c>
      <c r="E6517" s="223">
        <v>0</v>
      </c>
    </row>
    <row r="6518" spans="1:5" x14ac:dyDescent="0.25">
      <c r="A6518" s="224">
        <v>3203111119</v>
      </c>
      <c r="B6518" s="224" t="s">
        <v>8038</v>
      </c>
      <c r="C6518" s="224" t="s">
        <v>1255</v>
      </c>
      <c r="D6518" s="224" t="s">
        <v>2327</v>
      </c>
      <c r="E6518" s="225">
        <v>0</v>
      </c>
    </row>
    <row r="6519" spans="1:5" x14ac:dyDescent="0.25">
      <c r="A6519" s="222">
        <v>3203111120</v>
      </c>
      <c r="B6519" s="222" t="s">
        <v>8039</v>
      </c>
      <c r="C6519" s="222" t="s">
        <v>1255</v>
      </c>
      <c r="D6519" s="222" t="s">
        <v>801</v>
      </c>
      <c r="E6519" s="223">
        <v>0</v>
      </c>
    </row>
    <row r="6520" spans="1:5" x14ac:dyDescent="0.25">
      <c r="A6520" s="224">
        <v>3203111121</v>
      </c>
      <c r="B6520" s="224" t="s">
        <v>8734</v>
      </c>
      <c r="C6520" s="224" t="s">
        <v>1255</v>
      </c>
      <c r="D6520" s="224" t="s">
        <v>801</v>
      </c>
      <c r="E6520" s="225">
        <v>0</v>
      </c>
    </row>
    <row r="6521" spans="1:5" x14ac:dyDescent="0.25">
      <c r="A6521" s="222">
        <v>3203111122</v>
      </c>
      <c r="B6521" s="222" t="s">
        <v>8347</v>
      </c>
      <c r="C6521" s="222" t="s">
        <v>1255</v>
      </c>
      <c r="D6521" s="222" t="s">
        <v>801</v>
      </c>
      <c r="E6521" s="223">
        <v>0</v>
      </c>
    </row>
    <row r="6522" spans="1:5" x14ac:dyDescent="0.25">
      <c r="A6522" s="224">
        <v>3203111123</v>
      </c>
      <c r="B6522" s="224" t="s">
        <v>8735</v>
      </c>
      <c r="C6522" s="224" t="s">
        <v>1255</v>
      </c>
      <c r="D6522" s="224" t="s">
        <v>801</v>
      </c>
      <c r="E6522" s="225">
        <v>0</v>
      </c>
    </row>
    <row r="6523" spans="1:5" x14ac:dyDescent="0.25">
      <c r="A6523" s="222">
        <v>3203111124</v>
      </c>
      <c r="B6523" s="222" t="s">
        <v>8736</v>
      </c>
      <c r="C6523" s="222" t="s">
        <v>1255</v>
      </c>
      <c r="D6523" s="222" t="s">
        <v>801</v>
      </c>
      <c r="E6523" s="223">
        <v>0</v>
      </c>
    </row>
    <row r="6524" spans="1:5" x14ac:dyDescent="0.25">
      <c r="A6524" s="224">
        <v>3203111125</v>
      </c>
      <c r="B6524" s="224" t="s">
        <v>8230</v>
      </c>
      <c r="C6524" s="224" t="s">
        <v>1255</v>
      </c>
      <c r="D6524" s="224" t="s">
        <v>801</v>
      </c>
      <c r="E6524" s="225">
        <v>0</v>
      </c>
    </row>
    <row r="6525" spans="1:5" x14ac:dyDescent="0.25">
      <c r="A6525" s="222">
        <v>3203111126</v>
      </c>
      <c r="B6525" s="222" t="s">
        <v>8737</v>
      </c>
      <c r="C6525" s="222" t="s">
        <v>1255</v>
      </c>
      <c r="D6525" s="222" t="s">
        <v>800</v>
      </c>
      <c r="E6525" s="223">
        <v>0</v>
      </c>
    </row>
    <row r="6526" spans="1:5" x14ac:dyDescent="0.25">
      <c r="A6526" s="224">
        <v>3203111127</v>
      </c>
      <c r="B6526" s="224" t="s">
        <v>8738</v>
      </c>
      <c r="C6526" s="224" t="s">
        <v>1255</v>
      </c>
      <c r="D6526" s="224" t="s">
        <v>801</v>
      </c>
      <c r="E6526" s="225">
        <v>0</v>
      </c>
    </row>
    <row r="6527" spans="1:5" x14ac:dyDescent="0.25">
      <c r="A6527" s="222">
        <v>3203111128</v>
      </c>
      <c r="B6527" s="222" t="s">
        <v>8046</v>
      </c>
      <c r="C6527" s="222" t="s">
        <v>1255</v>
      </c>
      <c r="D6527" s="222" t="s">
        <v>801</v>
      </c>
      <c r="E6527" s="223">
        <v>0</v>
      </c>
    </row>
    <row r="6528" spans="1:5" x14ac:dyDescent="0.25">
      <c r="A6528" s="224">
        <v>3203111129</v>
      </c>
      <c r="B6528" s="224" t="s">
        <v>8739</v>
      </c>
      <c r="C6528" s="224" t="s">
        <v>1255</v>
      </c>
      <c r="D6528" s="224" t="s">
        <v>801</v>
      </c>
      <c r="E6528" s="225">
        <v>0</v>
      </c>
    </row>
    <row r="6529" spans="1:5" x14ac:dyDescent="0.25">
      <c r="A6529" s="222">
        <v>3203111130</v>
      </c>
      <c r="B6529" s="222" t="s">
        <v>7877</v>
      </c>
      <c r="C6529" s="222" t="s">
        <v>1255</v>
      </c>
      <c r="D6529" s="222" t="s">
        <v>2599</v>
      </c>
      <c r="E6529" s="223">
        <v>0</v>
      </c>
    </row>
    <row r="6530" spans="1:5" x14ac:dyDescent="0.25">
      <c r="A6530" s="224">
        <v>3203111131</v>
      </c>
      <c r="B6530" s="224" t="s">
        <v>8740</v>
      </c>
      <c r="C6530" s="224" t="s">
        <v>1255</v>
      </c>
      <c r="D6530" s="224" t="s">
        <v>801</v>
      </c>
      <c r="E6530" s="225">
        <v>0</v>
      </c>
    </row>
    <row r="6531" spans="1:5" x14ac:dyDescent="0.25">
      <c r="A6531" s="222">
        <v>3203111132</v>
      </c>
      <c r="B6531" s="222" t="s">
        <v>8040</v>
      </c>
      <c r="C6531" s="222" t="s">
        <v>1255</v>
      </c>
      <c r="D6531" s="222" t="s">
        <v>801</v>
      </c>
      <c r="E6531" s="223">
        <v>0</v>
      </c>
    </row>
    <row r="6532" spans="1:5" x14ac:dyDescent="0.25">
      <c r="A6532" s="224">
        <v>3203111133</v>
      </c>
      <c r="B6532" s="224" t="s">
        <v>8741</v>
      </c>
      <c r="C6532" s="224" t="s">
        <v>1255</v>
      </c>
      <c r="D6532" s="224" t="s">
        <v>801</v>
      </c>
      <c r="E6532" s="225">
        <v>0</v>
      </c>
    </row>
    <row r="6533" spans="1:5" x14ac:dyDescent="0.25">
      <c r="A6533" s="222">
        <v>3203111134</v>
      </c>
      <c r="B6533" s="222" t="s">
        <v>8041</v>
      </c>
      <c r="C6533" s="222" t="s">
        <v>1255</v>
      </c>
      <c r="D6533" s="222" t="s">
        <v>801</v>
      </c>
      <c r="E6533" s="223">
        <v>0</v>
      </c>
    </row>
    <row r="6534" spans="1:5" x14ac:dyDescent="0.25">
      <c r="A6534" s="224">
        <v>3203111135</v>
      </c>
      <c r="B6534" s="224" t="s">
        <v>8042</v>
      </c>
      <c r="C6534" s="224" t="s">
        <v>1255</v>
      </c>
      <c r="D6534" s="224" t="s">
        <v>2327</v>
      </c>
      <c r="E6534" s="225">
        <v>0</v>
      </c>
    </row>
    <row r="6535" spans="1:5" x14ac:dyDescent="0.25">
      <c r="A6535" s="222">
        <v>3203111136</v>
      </c>
      <c r="B6535" s="222" t="s">
        <v>8043</v>
      </c>
      <c r="C6535" s="222" t="s">
        <v>1255</v>
      </c>
      <c r="D6535" s="222" t="s">
        <v>1102</v>
      </c>
      <c r="E6535" s="223">
        <v>0</v>
      </c>
    </row>
    <row r="6536" spans="1:5" x14ac:dyDescent="0.25">
      <c r="A6536" s="224">
        <v>3203111137</v>
      </c>
      <c r="B6536" s="224" t="s">
        <v>8742</v>
      </c>
      <c r="C6536" s="224" t="s">
        <v>1255</v>
      </c>
      <c r="D6536" s="224" t="s">
        <v>801</v>
      </c>
      <c r="E6536" s="225">
        <v>0</v>
      </c>
    </row>
    <row r="6537" spans="1:5" x14ac:dyDescent="0.25">
      <c r="A6537" s="222">
        <v>3203111138</v>
      </c>
      <c r="B6537" s="222" t="s">
        <v>8743</v>
      </c>
      <c r="C6537" s="222" t="s">
        <v>1255</v>
      </c>
      <c r="D6537" s="222" t="s">
        <v>2327</v>
      </c>
      <c r="E6537" s="223">
        <v>0</v>
      </c>
    </row>
    <row r="6538" spans="1:5" x14ac:dyDescent="0.25">
      <c r="A6538" s="224">
        <v>3203111139</v>
      </c>
      <c r="B6538" s="224" t="s">
        <v>8744</v>
      </c>
      <c r="C6538" s="224" t="s">
        <v>1255</v>
      </c>
      <c r="D6538" s="224" t="s">
        <v>1226</v>
      </c>
      <c r="E6538" s="225">
        <v>0</v>
      </c>
    </row>
    <row r="6539" spans="1:5" x14ac:dyDescent="0.25">
      <c r="A6539" s="222">
        <v>3203111140</v>
      </c>
      <c r="B6539" s="222" t="s">
        <v>8044</v>
      </c>
      <c r="C6539" s="222" t="s">
        <v>1255</v>
      </c>
      <c r="D6539" s="222" t="s">
        <v>801</v>
      </c>
      <c r="E6539" s="223">
        <v>0</v>
      </c>
    </row>
    <row r="6540" spans="1:5" x14ac:dyDescent="0.25">
      <c r="A6540" s="224">
        <v>3203111141</v>
      </c>
      <c r="B6540" s="224" t="s">
        <v>8745</v>
      </c>
      <c r="C6540" s="224" t="s">
        <v>1255</v>
      </c>
      <c r="D6540" s="224" t="s">
        <v>801</v>
      </c>
      <c r="E6540" s="225">
        <v>0</v>
      </c>
    </row>
    <row r="6541" spans="1:5" x14ac:dyDescent="0.25">
      <c r="A6541" s="222">
        <v>3203111142</v>
      </c>
      <c r="B6541" s="222" t="s">
        <v>8746</v>
      </c>
      <c r="C6541" s="222" t="s">
        <v>1255</v>
      </c>
      <c r="D6541" s="222" t="s">
        <v>801</v>
      </c>
      <c r="E6541" s="223">
        <v>0</v>
      </c>
    </row>
    <row r="6542" spans="1:5" x14ac:dyDescent="0.25">
      <c r="A6542" s="224">
        <v>3203111143</v>
      </c>
      <c r="B6542" s="224" t="s">
        <v>8747</v>
      </c>
      <c r="C6542" s="224" t="s">
        <v>1255</v>
      </c>
      <c r="D6542" s="224" t="s">
        <v>2327</v>
      </c>
      <c r="E6542" s="225">
        <v>0</v>
      </c>
    </row>
    <row r="6543" spans="1:5" x14ac:dyDescent="0.25">
      <c r="A6543" s="222">
        <v>3203111144</v>
      </c>
      <c r="B6543" s="222" t="s">
        <v>8748</v>
      </c>
      <c r="C6543" s="222" t="s">
        <v>1255</v>
      </c>
      <c r="D6543" s="222" t="s">
        <v>2599</v>
      </c>
      <c r="E6543" s="223">
        <v>0</v>
      </c>
    </row>
    <row r="6544" spans="1:5" x14ac:dyDescent="0.25">
      <c r="A6544" s="224">
        <v>3203111145</v>
      </c>
      <c r="B6544" s="224" t="s">
        <v>8749</v>
      </c>
      <c r="C6544" s="224" t="s">
        <v>1255</v>
      </c>
      <c r="D6544" s="224" t="s">
        <v>801</v>
      </c>
      <c r="E6544" s="225">
        <v>0</v>
      </c>
    </row>
    <row r="6545" spans="1:5" x14ac:dyDescent="0.25">
      <c r="A6545" s="222">
        <v>3203111146</v>
      </c>
      <c r="B6545" s="222" t="s">
        <v>8750</v>
      </c>
      <c r="C6545" s="222" t="s">
        <v>1255</v>
      </c>
      <c r="D6545" s="222" t="s">
        <v>2618</v>
      </c>
      <c r="E6545" s="223">
        <v>0</v>
      </c>
    </row>
    <row r="6546" spans="1:5" x14ac:dyDescent="0.25">
      <c r="A6546" s="224">
        <v>3203111147</v>
      </c>
      <c r="B6546" s="224" t="s">
        <v>8751</v>
      </c>
      <c r="C6546" s="224" t="s">
        <v>1255</v>
      </c>
      <c r="D6546" s="224" t="s">
        <v>801</v>
      </c>
      <c r="E6546" s="225">
        <v>0</v>
      </c>
    </row>
    <row r="6547" spans="1:5" x14ac:dyDescent="0.25">
      <c r="A6547" s="222">
        <v>3203111148</v>
      </c>
      <c r="B6547" s="222" t="s">
        <v>8752</v>
      </c>
      <c r="C6547" s="222" t="s">
        <v>1255</v>
      </c>
      <c r="D6547" s="222" t="s">
        <v>801</v>
      </c>
      <c r="E6547" s="223">
        <v>0</v>
      </c>
    </row>
    <row r="6548" spans="1:5" x14ac:dyDescent="0.25">
      <c r="A6548" s="224">
        <v>3203111149</v>
      </c>
      <c r="B6548" s="224" t="s">
        <v>8753</v>
      </c>
      <c r="C6548" s="224" t="s">
        <v>1255</v>
      </c>
      <c r="D6548" s="224" t="s">
        <v>801</v>
      </c>
      <c r="E6548" s="225">
        <v>0</v>
      </c>
    </row>
    <row r="6549" spans="1:5" x14ac:dyDescent="0.25">
      <c r="A6549" s="222">
        <v>3203111150</v>
      </c>
      <c r="B6549" s="222" t="s">
        <v>8754</v>
      </c>
      <c r="C6549" s="222" t="s">
        <v>1255</v>
      </c>
      <c r="D6549" s="222" t="s">
        <v>801</v>
      </c>
      <c r="E6549" s="223">
        <v>0</v>
      </c>
    </row>
    <row r="6550" spans="1:5" x14ac:dyDescent="0.25">
      <c r="A6550" s="224">
        <v>3203111151</v>
      </c>
      <c r="B6550" s="224" t="s">
        <v>8755</v>
      </c>
      <c r="C6550" s="224" t="s">
        <v>1255</v>
      </c>
      <c r="D6550" s="224" t="s">
        <v>801</v>
      </c>
      <c r="E6550" s="225">
        <v>0</v>
      </c>
    </row>
    <row r="6551" spans="1:5" x14ac:dyDescent="0.25">
      <c r="A6551" s="222">
        <v>3203111152</v>
      </c>
      <c r="B6551" s="222" t="s">
        <v>8756</v>
      </c>
      <c r="C6551" s="222" t="s">
        <v>1255</v>
      </c>
      <c r="D6551" s="222" t="s">
        <v>801</v>
      </c>
      <c r="E6551" s="223">
        <v>0</v>
      </c>
    </row>
    <row r="6552" spans="1:5" x14ac:dyDescent="0.25">
      <c r="A6552" s="224">
        <v>3203111153</v>
      </c>
      <c r="B6552" s="224" t="s">
        <v>8757</v>
      </c>
      <c r="C6552" s="224" t="s">
        <v>1255</v>
      </c>
      <c r="D6552" s="224" t="s">
        <v>801</v>
      </c>
      <c r="E6552" s="225">
        <v>0</v>
      </c>
    </row>
    <row r="6553" spans="1:5" x14ac:dyDescent="0.25">
      <c r="A6553" s="222">
        <v>3203111154</v>
      </c>
      <c r="B6553" s="222" t="s">
        <v>8758</v>
      </c>
      <c r="C6553" s="222" t="s">
        <v>1255</v>
      </c>
      <c r="D6553" s="222" t="s">
        <v>801</v>
      </c>
      <c r="E6553" s="223">
        <v>0</v>
      </c>
    </row>
    <row r="6554" spans="1:5" x14ac:dyDescent="0.25">
      <c r="A6554" s="224">
        <v>3203111155</v>
      </c>
      <c r="B6554" s="224" t="s">
        <v>8759</v>
      </c>
      <c r="C6554" s="224" t="s">
        <v>1255</v>
      </c>
      <c r="D6554" s="224" t="s">
        <v>801</v>
      </c>
      <c r="E6554" s="225">
        <v>0</v>
      </c>
    </row>
    <row r="6555" spans="1:5" x14ac:dyDescent="0.25">
      <c r="A6555" s="222">
        <v>3203111156</v>
      </c>
      <c r="B6555" s="222" t="s">
        <v>8760</v>
      </c>
      <c r="C6555" s="222" t="s">
        <v>1255</v>
      </c>
      <c r="D6555" s="222" t="s">
        <v>801</v>
      </c>
      <c r="E6555" s="223">
        <v>0</v>
      </c>
    </row>
    <row r="6556" spans="1:5" x14ac:dyDescent="0.25">
      <c r="A6556" s="224">
        <v>3203111157</v>
      </c>
      <c r="B6556" s="224" t="s">
        <v>8761</v>
      </c>
      <c r="C6556" s="224" t="s">
        <v>1255</v>
      </c>
      <c r="D6556" s="224" t="s">
        <v>801</v>
      </c>
      <c r="E6556" s="225">
        <v>0</v>
      </c>
    </row>
    <row r="6557" spans="1:5" x14ac:dyDescent="0.25">
      <c r="A6557" s="222">
        <v>3203111158</v>
      </c>
      <c r="B6557" s="222" t="s">
        <v>8762</v>
      </c>
      <c r="C6557" s="222" t="s">
        <v>1255</v>
      </c>
      <c r="D6557" s="222" t="s">
        <v>2376</v>
      </c>
      <c r="E6557" s="223">
        <v>0</v>
      </c>
    </row>
    <row r="6558" spans="1:5" x14ac:dyDescent="0.25">
      <c r="A6558" s="224">
        <v>3203111159</v>
      </c>
      <c r="B6558" s="224" t="s">
        <v>8763</v>
      </c>
      <c r="C6558" s="224" t="s">
        <v>1255</v>
      </c>
      <c r="D6558" s="224" t="s">
        <v>2327</v>
      </c>
      <c r="E6558" s="225">
        <v>0</v>
      </c>
    </row>
    <row r="6559" spans="1:5" x14ac:dyDescent="0.25">
      <c r="A6559" s="222">
        <v>3203111160</v>
      </c>
      <c r="B6559" s="222" t="s">
        <v>8764</v>
      </c>
      <c r="C6559" s="222" t="s">
        <v>1255</v>
      </c>
      <c r="D6559" s="222" t="s">
        <v>2327</v>
      </c>
      <c r="E6559" s="223">
        <v>0</v>
      </c>
    </row>
    <row r="6560" spans="1:5" x14ac:dyDescent="0.25">
      <c r="A6560" s="224">
        <v>3203111161</v>
      </c>
      <c r="B6560" s="224" t="s">
        <v>8123</v>
      </c>
      <c r="C6560" s="224" t="s">
        <v>1255</v>
      </c>
      <c r="D6560" s="224" t="s">
        <v>801</v>
      </c>
      <c r="E6560" s="225">
        <v>0</v>
      </c>
    </row>
    <row r="6561" spans="1:5" x14ac:dyDescent="0.25">
      <c r="A6561" s="222">
        <v>3203111162</v>
      </c>
      <c r="B6561" s="222" t="s">
        <v>8765</v>
      </c>
      <c r="C6561" s="222" t="s">
        <v>1255</v>
      </c>
      <c r="D6561" s="222" t="s">
        <v>800</v>
      </c>
      <c r="E6561" s="223">
        <v>0</v>
      </c>
    </row>
    <row r="6562" spans="1:5" x14ac:dyDescent="0.25">
      <c r="A6562" s="224">
        <v>3203111163</v>
      </c>
      <c r="B6562" s="224" t="s">
        <v>8766</v>
      </c>
      <c r="C6562" s="224" t="s">
        <v>1255</v>
      </c>
      <c r="D6562" s="224" t="s">
        <v>801</v>
      </c>
      <c r="E6562" s="225">
        <v>0</v>
      </c>
    </row>
    <row r="6563" spans="1:5" x14ac:dyDescent="0.25">
      <c r="A6563" s="222">
        <v>3203111164</v>
      </c>
      <c r="B6563" s="222" t="s">
        <v>8108</v>
      </c>
      <c r="C6563" s="222" t="s">
        <v>1255</v>
      </c>
      <c r="D6563" s="222" t="s">
        <v>801</v>
      </c>
      <c r="E6563" s="223">
        <v>0</v>
      </c>
    </row>
    <row r="6564" spans="1:5" x14ac:dyDescent="0.25">
      <c r="A6564" s="224">
        <v>3203111165</v>
      </c>
      <c r="B6564" s="224" t="s">
        <v>8767</v>
      </c>
      <c r="C6564" s="224" t="s">
        <v>1255</v>
      </c>
      <c r="D6564" s="224" t="s">
        <v>801</v>
      </c>
      <c r="E6564" s="225">
        <v>0</v>
      </c>
    </row>
    <row r="6565" spans="1:5" x14ac:dyDescent="0.25">
      <c r="A6565" s="222">
        <v>3203111166</v>
      </c>
      <c r="B6565" s="222" t="s">
        <v>8768</v>
      </c>
      <c r="C6565" s="222" t="s">
        <v>1255</v>
      </c>
      <c r="D6565" s="222" t="s">
        <v>801</v>
      </c>
      <c r="E6565" s="223">
        <v>0</v>
      </c>
    </row>
    <row r="6566" spans="1:5" x14ac:dyDescent="0.25">
      <c r="A6566" s="224">
        <v>3203111167</v>
      </c>
      <c r="B6566" s="224" t="s">
        <v>8109</v>
      </c>
      <c r="C6566" s="224" t="s">
        <v>1255</v>
      </c>
      <c r="D6566" s="224" t="s">
        <v>1226</v>
      </c>
      <c r="E6566" s="225">
        <v>0</v>
      </c>
    </row>
    <row r="6567" spans="1:5" x14ac:dyDescent="0.25">
      <c r="A6567" s="222">
        <v>3203111168</v>
      </c>
      <c r="B6567" s="222" t="s">
        <v>8769</v>
      </c>
      <c r="C6567" s="222" t="s">
        <v>1255</v>
      </c>
      <c r="D6567" s="222" t="s">
        <v>801</v>
      </c>
      <c r="E6567" s="223">
        <v>0</v>
      </c>
    </row>
    <row r="6568" spans="1:5" x14ac:dyDescent="0.25">
      <c r="A6568" s="224">
        <v>3203111169</v>
      </c>
      <c r="B6568" s="224" t="s">
        <v>8770</v>
      </c>
      <c r="C6568" s="224" t="s">
        <v>1255</v>
      </c>
      <c r="D6568" s="224" t="s">
        <v>801</v>
      </c>
      <c r="E6568" s="225">
        <v>0</v>
      </c>
    </row>
    <row r="6569" spans="1:5" x14ac:dyDescent="0.25">
      <c r="A6569" s="222">
        <v>3203111170</v>
      </c>
      <c r="B6569" s="222" t="s">
        <v>8771</v>
      </c>
      <c r="C6569" s="222" t="s">
        <v>1255</v>
      </c>
      <c r="D6569" s="222" t="s">
        <v>801</v>
      </c>
      <c r="E6569" s="223">
        <v>0</v>
      </c>
    </row>
    <row r="6570" spans="1:5" x14ac:dyDescent="0.25">
      <c r="A6570" s="224">
        <v>3203111171</v>
      </c>
      <c r="B6570" s="224" t="s">
        <v>8772</v>
      </c>
      <c r="C6570" s="224" t="s">
        <v>1255</v>
      </c>
      <c r="D6570" s="224" t="s">
        <v>2327</v>
      </c>
      <c r="E6570" s="225">
        <v>0</v>
      </c>
    </row>
    <row r="6571" spans="1:5" x14ac:dyDescent="0.25">
      <c r="A6571" s="222">
        <v>3203111172</v>
      </c>
      <c r="B6571" s="222" t="s">
        <v>8773</v>
      </c>
      <c r="C6571" s="222" t="s">
        <v>1255</v>
      </c>
      <c r="D6571" s="222" t="s">
        <v>801</v>
      </c>
      <c r="E6571" s="223">
        <v>0</v>
      </c>
    </row>
    <row r="6572" spans="1:5" x14ac:dyDescent="0.25">
      <c r="A6572" s="224">
        <v>3203111173</v>
      </c>
      <c r="B6572" s="224" t="s">
        <v>8774</v>
      </c>
      <c r="C6572" s="224" t="s">
        <v>1255</v>
      </c>
      <c r="D6572" s="224" t="s">
        <v>2327</v>
      </c>
      <c r="E6572" s="225">
        <v>0</v>
      </c>
    </row>
    <row r="6573" spans="1:5" x14ac:dyDescent="0.25">
      <c r="A6573" s="222">
        <v>3203111174</v>
      </c>
      <c r="B6573" s="222" t="s">
        <v>8775</v>
      </c>
      <c r="C6573" s="222" t="s">
        <v>1255</v>
      </c>
      <c r="D6573" s="222" t="s">
        <v>801</v>
      </c>
      <c r="E6573" s="223">
        <v>0</v>
      </c>
    </row>
    <row r="6574" spans="1:5" x14ac:dyDescent="0.25">
      <c r="A6574" s="224">
        <v>3203111175</v>
      </c>
      <c r="B6574" s="224" t="s">
        <v>8776</v>
      </c>
      <c r="C6574" s="224" t="s">
        <v>1255</v>
      </c>
      <c r="D6574" s="224" t="s">
        <v>801</v>
      </c>
      <c r="E6574" s="225">
        <v>0</v>
      </c>
    </row>
    <row r="6575" spans="1:5" x14ac:dyDescent="0.25">
      <c r="A6575" s="222">
        <v>3203111176</v>
      </c>
      <c r="B6575" s="222" t="s">
        <v>8777</v>
      </c>
      <c r="C6575" s="222" t="s">
        <v>1255</v>
      </c>
      <c r="D6575" s="222" t="s">
        <v>801</v>
      </c>
      <c r="E6575" s="223">
        <v>0</v>
      </c>
    </row>
    <row r="6576" spans="1:5" x14ac:dyDescent="0.25">
      <c r="A6576" s="224">
        <v>3203111177</v>
      </c>
      <c r="B6576" s="224" t="s">
        <v>8778</v>
      </c>
      <c r="C6576" s="224" t="s">
        <v>1255</v>
      </c>
      <c r="D6576" s="224" t="s">
        <v>801</v>
      </c>
      <c r="E6576" s="225">
        <v>0</v>
      </c>
    </row>
    <row r="6577" spans="1:5" x14ac:dyDescent="0.25">
      <c r="A6577" s="222">
        <v>3203111178</v>
      </c>
      <c r="B6577" s="222" t="s">
        <v>8779</v>
      </c>
      <c r="C6577" s="222" t="s">
        <v>1255</v>
      </c>
      <c r="D6577" s="222" t="s">
        <v>801</v>
      </c>
      <c r="E6577" s="223">
        <v>0</v>
      </c>
    </row>
    <row r="6578" spans="1:5" x14ac:dyDescent="0.25">
      <c r="A6578" s="224">
        <v>3203111179</v>
      </c>
      <c r="B6578" s="224" t="s">
        <v>8780</v>
      </c>
      <c r="C6578" s="224" t="s">
        <v>1255</v>
      </c>
      <c r="D6578" s="224" t="s">
        <v>801</v>
      </c>
      <c r="E6578" s="225">
        <v>0</v>
      </c>
    </row>
    <row r="6579" spans="1:5" x14ac:dyDescent="0.25">
      <c r="A6579" s="222">
        <v>3203111180</v>
      </c>
      <c r="B6579" s="222" t="s">
        <v>8781</v>
      </c>
      <c r="C6579" s="222" t="s">
        <v>1255</v>
      </c>
      <c r="D6579" s="222" t="s">
        <v>801</v>
      </c>
      <c r="E6579" s="223">
        <v>0</v>
      </c>
    </row>
    <row r="6580" spans="1:5" x14ac:dyDescent="0.25">
      <c r="A6580" s="224">
        <v>3203111181</v>
      </c>
      <c r="B6580" s="224" t="s">
        <v>8782</v>
      </c>
      <c r="C6580" s="224" t="s">
        <v>1255</v>
      </c>
      <c r="D6580" s="224" t="s">
        <v>801</v>
      </c>
      <c r="E6580" s="225">
        <v>0</v>
      </c>
    </row>
    <row r="6581" spans="1:5" x14ac:dyDescent="0.25">
      <c r="A6581" s="222">
        <v>3203111182</v>
      </c>
      <c r="B6581" s="222" t="s">
        <v>8110</v>
      </c>
      <c r="C6581" s="222" t="s">
        <v>1255</v>
      </c>
      <c r="D6581" s="222" t="s">
        <v>801</v>
      </c>
      <c r="E6581" s="223">
        <v>0</v>
      </c>
    </row>
    <row r="6582" spans="1:5" x14ac:dyDescent="0.25">
      <c r="A6582" s="224">
        <v>3203111183</v>
      </c>
      <c r="B6582" s="224" t="s">
        <v>8111</v>
      </c>
      <c r="C6582" s="224" t="s">
        <v>1255</v>
      </c>
      <c r="D6582" s="224" t="s">
        <v>801</v>
      </c>
      <c r="E6582" s="225">
        <v>0</v>
      </c>
    </row>
    <row r="6583" spans="1:5" x14ac:dyDescent="0.25">
      <c r="A6583" s="222">
        <v>3203111184</v>
      </c>
      <c r="B6583" s="222" t="s">
        <v>8783</v>
      </c>
      <c r="C6583" s="222" t="s">
        <v>1255</v>
      </c>
      <c r="D6583" s="222" t="s">
        <v>801</v>
      </c>
      <c r="E6583" s="223">
        <v>0</v>
      </c>
    </row>
    <row r="6584" spans="1:5" x14ac:dyDescent="0.25">
      <c r="A6584" s="224">
        <v>3203111185</v>
      </c>
      <c r="B6584" s="224" t="s">
        <v>8784</v>
      </c>
      <c r="C6584" s="224" t="s">
        <v>1255</v>
      </c>
      <c r="D6584" s="224" t="s">
        <v>2354</v>
      </c>
      <c r="E6584" s="225">
        <v>0</v>
      </c>
    </row>
    <row r="6585" spans="1:5" x14ac:dyDescent="0.25">
      <c r="A6585" s="222">
        <v>3203111186</v>
      </c>
      <c r="B6585" s="222" t="s">
        <v>8785</v>
      </c>
      <c r="C6585" s="222" t="s">
        <v>1255</v>
      </c>
      <c r="D6585" s="222" t="s">
        <v>2414</v>
      </c>
      <c r="E6585" s="223">
        <v>0</v>
      </c>
    </row>
    <row r="6586" spans="1:5" x14ac:dyDescent="0.25">
      <c r="A6586" s="224">
        <v>3203111187</v>
      </c>
      <c r="B6586" s="224" t="s">
        <v>8786</v>
      </c>
      <c r="C6586" s="224" t="s">
        <v>1255</v>
      </c>
      <c r="D6586" s="224" t="s">
        <v>801</v>
      </c>
      <c r="E6586" s="225">
        <v>0</v>
      </c>
    </row>
    <row r="6587" spans="1:5" x14ac:dyDescent="0.25">
      <c r="A6587" s="222">
        <v>3203111188</v>
      </c>
      <c r="B6587" s="222" t="s">
        <v>8787</v>
      </c>
      <c r="C6587" s="222" t="s">
        <v>1255</v>
      </c>
      <c r="D6587" s="222" t="s">
        <v>801</v>
      </c>
      <c r="E6587" s="223">
        <v>0</v>
      </c>
    </row>
    <row r="6588" spans="1:5" x14ac:dyDescent="0.25">
      <c r="A6588" s="224">
        <v>3203111189</v>
      </c>
      <c r="B6588" s="224" t="s">
        <v>8788</v>
      </c>
      <c r="C6588" s="224" t="s">
        <v>1255</v>
      </c>
      <c r="D6588" s="224" t="s">
        <v>801</v>
      </c>
      <c r="E6588" s="225">
        <v>0</v>
      </c>
    </row>
    <row r="6589" spans="1:5" x14ac:dyDescent="0.25">
      <c r="A6589" s="222">
        <v>3203111190</v>
      </c>
      <c r="B6589" s="222" t="s">
        <v>8789</v>
      </c>
      <c r="C6589" s="222" t="s">
        <v>1255</v>
      </c>
      <c r="D6589" s="222" t="s">
        <v>801</v>
      </c>
      <c r="E6589" s="223">
        <v>0</v>
      </c>
    </row>
    <row r="6590" spans="1:5" x14ac:dyDescent="0.25">
      <c r="A6590" s="224">
        <v>3203111191</v>
      </c>
      <c r="B6590" s="224" t="s">
        <v>8790</v>
      </c>
      <c r="C6590" s="224" t="s">
        <v>1255</v>
      </c>
      <c r="D6590" s="224" t="s">
        <v>801</v>
      </c>
      <c r="E6590" s="225">
        <v>0</v>
      </c>
    </row>
    <row r="6591" spans="1:5" x14ac:dyDescent="0.25">
      <c r="A6591" s="222">
        <v>3203111192</v>
      </c>
      <c r="B6591" s="222" t="s">
        <v>10540</v>
      </c>
      <c r="C6591" s="222" t="s">
        <v>1255</v>
      </c>
      <c r="D6591" s="222" t="s">
        <v>801</v>
      </c>
      <c r="E6591" s="223">
        <v>0</v>
      </c>
    </row>
    <row r="6592" spans="1:5" x14ac:dyDescent="0.25">
      <c r="A6592" s="224">
        <v>3203111193</v>
      </c>
      <c r="B6592" s="224" t="s">
        <v>8791</v>
      </c>
      <c r="C6592" s="224" t="s">
        <v>1255</v>
      </c>
      <c r="D6592" s="224" t="s">
        <v>801</v>
      </c>
      <c r="E6592" s="225">
        <v>0</v>
      </c>
    </row>
    <row r="6593" spans="1:5" x14ac:dyDescent="0.25">
      <c r="A6593" s="222">
        <v>3203111194</v>
      </c>
      <c r="B6593" s="222" t="s">
        <v>8231</v>
      </c>
      <c r="C6593" s="222" t="s">
        <v>1255</v>
      </c>
      <c r="D6593" s="222" t="s">
        <v>801</v>
      </c>
      <c r="E6593" s="223">
        <v>0</v>
      </c>
    </row>
    <row r="6594" spans="1:5" x14ac:dyDescent="0.25">
      <c r="A6594" s="224">
        <v>3203111195</v>
      </c>
      <c r="B6594" s="224" t="s">
        <v>8232</v>
      </c>
      <c r="C6594" s="224" t="s">
        <v>1255</v>
      </c>
      <c r="D6594" s="224" t="s">
        <v>2327</v>
      </c>
      <c r="E6594" s="225">
        <v>0</v>
      </c>
    </row>
    <row r="6595" spans="1:5" x14ac:dyDescent="0.25">
      <c r="A6595" s="222">
        <v>3203111196</v>
      </c>
      <c r="B6595" s="222" t="s">
        <v>8233</v>
      </c>
      <c r="C6595" s="222" t="s">
        <v>1255</v>
      </c>
      <c r="D6595" s="222" t="s">
        <v>801</v>
      </c>
      <c r="E6595" s="223">
        <v>0</v>
      </c>
    </row>
    <row r="6596" spans="1:5" x14ac:dyDescent="0.25">
      <c r="A6596" s="224">
        <v>3203111197</v>
      </c>
      <c r="B6596" s="224" t="s">
        <v>7863</v>
      </c>
      <c r="C6596" s="224" t="s">
        <v>1255</v>
      </c>
      <c r="D6596" s="224" t="s">
        <v>801</v>
      </c>
      <c r="E6596" s="225">
        <v>0</v>
      </c>
    </row>
    <row r="6597" spans="1:5" x14ac:dyDescent="0.25">
      <c r="A6597" s="222">
        <v>3203111198</v>
      </c>
      <c r="B6597" s="222" t="s">
        <v>8234</v>
      </c>
      <c r="C6597" s="222" t="s">
        <v>1255</v>
      </c>
      <c r="D6597" s="222" t="s">
        <v>2327</v>
      </c>
      <c r="E6597" s="223">
        <v>0</v>
      </c>
    </row>
    <row r="6598" spans="1:5" x14ac:dyDescent="0.25">
      <c r="A6598" s="224">
        <v>3203111199</v>
      </c>
      <c r="B6598" s="224" t="s">
        <v>8235</v>
      </c>
      <c r="C6598" s="224" t="s">
        <v>1255</v>
      </c>
      <c r="D6598" s="224" t="s">
        <v>801</v>
      </c>
      <c r="E6598" s="225">
        <v>0</v>
      </c>
    </row>
    <row r="6599" spans="1:5" x14ac:dyDescent="0.25">
      <c r="A6599" s="222">
        <v>3203111200</v>
      </c>
      <c r="B6599" s="222" t="s">
        <v>8236</v>
      </c>
      <c r="C6599" s="222" t="s">
        <v>1255</v>
      </c>
      <c r="D6599" s="222" t="s">
        <v>2327</v>
      </c>
      <c r="E6599" s="223">
        <v>0</v>
      </c>
    </row>
    <row r="6600" spans="1:5" x14ac:dyDescent="0.25">
      <c r="A6600" s="224">
        <v>3203111201</v>
      </c>
      <c r="B6600" s="224" t="s">
        <v>8237</v>
      </c>
      <c r="C6600" s="224" t="s">
        <v>1255</v>
      </c>
      <c r="D6600" s="224" t="s">
        <v>2327</v>
      </c>
      <c r="E6600" s="225">
        <v>0</v>
      </c>
    </row>
    <row r="6601" spans="1:5" x14ac:dyDescent="0.25">
      <c r="A6601" s="222">
        <v>3203111202</v>
      </c>
      <c r="B6601" s="222" t="s">
        <v>8238</v>
      </c>
      <c r="C6601" s="222" t="s">
        <v>1255</v>
      </c>
      <c r="D6601" s="222" t="s">
        <v>2327</v>
      </c>
      <c r="E6601" s="223">
        <v>0</v>
      </c>
    </row>
    <row r="6602" spans="1:5" x14ac:dyDescent="0.25">
      <c r="A6602" s="224">
        <v>3203111203</v>
      </c>
      <c r="B6602" s="224" t="s">
        <v>7263</v>
      </c>
      <c r="C6602" s="224" t="s">
        <v>1255</v>
      </c>
      <c r="D6602" s="224" t="s">
        <v>2327</v>
      </c>
      <c r="E6602" s="225">
        <v>0</v>
      </c>
    </row>
    <row r="6603" spans="1:5" x14ac:dyDescent="0.25">
      <c r="A6603" s="222">
        <v>3203111204</v>
      </c>
      <c r="B6603" s="222" t="s">
        <v>8239</v>
      </c>
      <c r="C6603" s="222" t="s">
        <v>1255</v>
      </c>
      <c r="D6603" s="222" t="s">
        <v>2327</v>
      </c>
      <c r="E6603" s="223">
        <v>0</v>
      </c>
    </row>
    <row r="6604" spans="1:5" x14ac:dyDescent="0.25">
      <c r="A6604" s="224">
        <v>3203111205</v>
      </c>
      <c r="B6604" s="224" t="s">
        <v>8240</v>
      </c>
      <c r="C6604" s="224" t="s">
        <v>1255</v>
      </c>
      <c r="D6604" s="224" t="s">
        <v>2327</v>
      </c>
      <c r="E6604" s="225">
        <v>0</v>
      </c>
    </row>
    <row r="6605" spans="1:5" x14ac:dyDescent="0.25">
      <c r="A6605" s="222">
        <v>3203111206</v>
      </c>
      <c r="B6605" s="222" t="s">
        <v>8241</v>
      </c>
      <c r="C6605" s="222" t="s">
        <v>1255</v>
      </c>
      <c r="D6605" s="222" t="s">
        <v>2327</v>
      </c>
      <c r="E6605" s="223">
        <v>0</v>
      </c>
    </row>
    <row r="6606" spans="1:5" x14ac:dyDescent="0.25">
      <c r="A6606" s="224">
        <v>3203111207</v>
      </c>
      <c r="B6606" s="224" t="s">
        <v>8242</v>
      </c>
      <c r="C6606" s="224" t="s">
        <v>1255</v>
      </c>
      <c r="D6606" s="224" t="s">
        <v>2327</v>
      </c>
      <c r="E6606" s="225">
        <v>0</v>
      </c>
    </row>
    <row r="6607" spans="1:5" x14ac:dyDescent="0.25">
      <c r="A6607" s="222">
        <v>3203111208</v>
      </c>
      <c r="B6607" s="222" t="s">
        <v>8243</v>
      </c>
      <c r="C6607" s="222" t="s">
        <v>1255</v>
      </c>
      <c r="D6607" s="222" t="s">
        <v>801</v>
      </c>
      <c r="E6607" s="223">
        <v>0</v>
      </c>
    </row>
    <row r="6608" spans="1:5" x14ac:dyDescent="0.25">
      <c r="A6608" s="224">
        <v>3203111209</v>
      </c>
      <c r="B6608" s="224" t="s">
        <v>7124</v>
      </c>
      <c r="C6608" s="224" t="s">
        <v>1255</v>
      </c>
      <c r="D6608" s="224" t="s">
        <v>800</v>
      </c>
      <c r="E6608" s="225">
        <v>0</v>
      </c>
    </row>
    <row r="6609" spans="1:5" x14ac:dyDescent="0.25">
      <c r="A6609" s="222">
        <v>3203111210</v>
      </c>
      <c r="B6609" s="222" t="s">
        <v>8244</v>
      </c>
      <c r="C6609" s="222" t="s">
        <v>1255</v>
      </c>
      <c r="D6609" s="222" t="s">
        <v>801</v>
      </c>
      <c r="E6609" s="223">
        <v>0</v>
      </c>
    </row>
    <row r="6610" spans="1:5" x14ac:dyDescent="0.25">
      <c r="A6610" s="224">
        <v>3203111211</v>
      </c>
      <c r="B6610" s="224" t="s">
        <v>8245</v>
      </c>
      <c r="C6610" s="224" t="s">
        <v>1255</v>
      </c>
      <c r="D6610" s="224" t="s">
        <v>801</v>
      </c>
      <c r="E6610" s="225">
        <v>0</v>
      </c>
    </row>
    <row r="6611" spans="1:5" x14ac:dyDescent="0.25">
      <c r="A6611" s="222">
        <v>3203111212</v>
      </c>
      <c r="B6611" s="222" t="s">
        <v>8792</v>
      </c>
      <c r="C6611" s="222" t="s">
        <v>1255</v>
      </c>
      <c r="D6611" s="222" t="s">
        <v>801</v>
      </c>
      <c r="E6611" s="223">
        <v>0</v>
      </c>
    </row>
    <row r="6612" spans="1:5" x14ac:dyDescent="0.25">
      <c r="A6612" s="224">
        <v>3203111213</v>
      </c>
      <c r="B6612" s="224" t="s">
        <v>8793</v>
      </c>
      <c r="C6612" s="224" t="s">
        <v>1255</v>
      </c>
      <c r="D6612" s="224" t="s">
        <v>801</v>
      </c>
      <c r="E6612" s="225">
        <v>0</v>
      </c>
    </row>
    <row r="6613" spans="1:5" x14ac:dyDescent="0.25">
      <c r="A6613" s="222">
        <v>3203111214</v>
      </c>
      <c r="B6613" s="222" t="s">
        <v>8246</v>
      </c>
      <c r="C6613" s="222" t="s">
        <v>1255</v>
      </c>
      <c r="D6613" s="222" t="s">
        <v>801</v>
      </c>
      <c r="E6613" s="223">
        <v>0</v>
      </c>
    </row>
    <row r="6614" spans="1:5" x14ac:dyDescent="0.25">
      <c r="A6614" s="224">
        <v>3203111215</v>
      </c>
      <c r="B6614" s="224" t="s">
        <v>8247</v>
      </c>
      <c r="C6614" s="224" t="s">
        <v>1255</v>
      </c>
      <c r="D6614" s="224" t="s">
        <v>2327</v>
      </c>
      <c r="E6614" s="225">
        <v>0</v>
      </c>
    </row>
    <row r="6615" spans="1:5" x14ac:dyDescent="0.25">
      <c r="A6615" s="222">
        <v>3203111216</v>
      </c>
      <c r="B6615" s="222" t="s">
        <v>8248</v>
      </c>
      <c r="C6615" s="222" t="s">
        <v>1255</v>
      </c>
      <c r="D6615" s="222" t="s">
        <v>2327</v>
      </c>
      <c r="E6615" s="223">
        <v>0</v>
      </c>
    </row>
    <row r="6616" spans="1:5" x14ac:dyDescent="0.25">
      <c r="A6616" s="224">
        <v>3203111217</v>
      </c>
      <c r="B6616" s="224" t="s">
        <v>8249</v>
      </c>
      <c r="C6616" s="224" t="s">
        <v>1255</v>
      </c>
      <c r="D6616" s="224" t="s">
        <v>2327</v>
      </c>
      <c r="E6616" s="225">
        <v>0</v>
      </c>
    </row>
    <row r="6617" spans="1:5" x14ac:dyDescent="0.25">
      <c r="A6617" s="222">
        <v>3203111218</v>
      </c>
      <c r="B6617" s="222" t="s">
        <v>8250</v>
      </c>
      <c r="C6617" s="222" t="s">
        <v>1255</v>
      </c>
      <c r="D6617" s="222" t="s">
        <v>2327</v>
      </c>
      <c r="E6617" s="223">
        <v>0</v>
      </c>
    </row>
    <row r="6618" spans="1:5" x14ac:dyDescent="0.25">
      <c r="A6618" s="224">
        <v>3203111219</v>
      </c>
      <c r="B6618" s="224" t="s">
        <v>8251</v>
      </c>
      <c r="C6618" s="224" t="s">
        <v>1255</v>
      </c>
      <c r="D6618" s="224" t="s">
        <v>2327</v>
      </c>
      <c r="E6618" s="225">
        <v>0</v>
      </c>
    </row>
    <row r="6619" spans="1:5" x14ac:dyDescent="0.25">
      <c r="A6619" s="222">
        <v>3203111220</v>
      </c>
      <c r="B6619" s="222" t="s">
        <v>8252</v>
      </c>
      <c r="C6619" s="222" t="s">
        <v>1255</v>
      </c>
      <c r="D6619" s="222" t="s">
        <v>2327</v>
      </c>
      <c r="E6619" s="223">
        <v>0</v>
      </c>
    </row>
    <row r="6620" spans="1:5" x14ac:dyDescent="0.25">
      <c r="A6620" s="224">
        <v>3203111221</v>
      </c>
      <c r="B6620" s="224" t="s">
        <v>8253</v>
      </c>
      <c r="C6620" s="224" t="s">
        <v>1255</v>
      </c>
      <c r="D6620" s="224" t="s">
        <v>2327</v>
      </c>
      <c r="E6620" s="225">
        <v>0</v>
      </c>
    </row>
    <row r="6621" spans="1:5" x14ac:dyDescent="0.25">
      <c r="A6621" s="222">
        <v>3203111222</v>
      </c>
      <c r="B6621" s="222" t="s">
        <v>8254</v>
      </c>
      <c r="C6621" s="222" t="s">
        <v>1255</v>
      </c>
      <c r="D6621" s="222" t="s">
        <v>2327</v>
      </c>
      <c r="E6621" s="223">
        <v>0</v>
      </c>
    </row>
    <row r="6622" spans="1:5" x14ac:dyDescent="0.25">
      <c r="A6622" s="224">
        <v>3203111223</v>
      </c>
      <c r="B6622" s="224" t="s">
        <v>8303</v>
      </c>
      <c r="C6622" s="224" t="s">
        <v>1255</v>
      </c>
      <c r="D6622" s="224" t="s">
        <v>801</v>
      </c>
      <c r="E6622" s="225">
        <v>0</v>
      </c>
    </row>
    <row r="6623" spans="1:5" x14ac:dyDescent="0.25">
      <c r="A6623" s="222">
        <v>3203111224</v>
      </c>
      <c r="B6623" s="222" t="s">
        <v>9512</v>
      </c>
      <c r="C6623" s="222" t="s">
        <v>1255</v>
      </c>
      <c r="D6623" s="222" t="s">
        <v>801</v>
      </c>
      <c r="E6623" s="223">
        <v>0</v>
      </c>
    </row>
    <row r="6624" spans="1:5" x14ac:dyDescent="0.25">
      <c r="A6624" s="224">
        <v>3203111225</v>
      </c>
      <c r="B6624" s="224" t="s">
        <v>10541</v>
      </c>
      <c r="C6624" s="224" t="s">
        <v>1255</v>
      </c>
      <c r="D6624" s="224" t="s">
        <v>801</v>
      </c>
      <c r="E6624" s="225">
        <v>0</v>
      </c>
    </row>
    <row r="6625" spans="1:5" x14ac:dyDescent="0.25">
      <c r="A6625" s="222">
        <v>3203111226</v>
      </c>
      <c r="B6625" s="222" t="s">
        <v>10542</v>
      </c>
      <c r="C6625" s="222" t="s">
        <v>1255</v>
      </c>
      <c r="D6625" s="222" t="s">
        <v>801</v>
      </c>
      <c r="E6625" s="223">
        <v>0</v>
      </c>
    </row>
    <row r="6626" spans="1:5" x14ac:dyDescent="0.25">
      <c r="A6626" s="224">
        <v>3203111227</v>
      </c>
      <c r="B6626" s="224" t="s">
        <v>10543</v>
      </c>
      <c r="C6626" s="224" t="s">
        <v>1255</v>
      </c>
      <c r="D6626" s="224" t="s">
        <v>801</v>
      </c>
      <c r="E6626" s="225">
        <v>0</v>
      </c>
    </row>
    <row r="6627" spans="1:5" x14ac:dyDescent="0.25">
      <c r="A6627" s="222">
        <v>3203111228</v>
      </c>
      <c r="B6627" s="222" t="s">
        <v>9646</v>
      </c>
      <c r="C6627" s="222" t="s">
        <v>1255</v>
      </c>
      <c r="D6627" s="222" t="s">
        <v>801</v>
      </c>
      <c r="E6627" s="223">
        <v>0</v>
      </c>
    </row>
    <row r="6628" spans="1:5" x14ac:dyDescent="0.25">
      <c r="A6628" s="224">
        <v>3203111229</v>
      </c>
      <c r="B6628" s="224" t="s">
        <v>10544</v>
      </c>
      <c r="C6628" s="224" t="s">
        <v>1255</v>
      </c>
      <c r="D6628" s="224" t="s">
        <v>801</v>
      </c>
      <c r="E6628" s="225">
        <v>0</v>
      </c>
    </row>
    <row r="6629" spans="1:5" x14ac:dyDescent="0.25">
      <c r="A6629" s="222">
        <v>3203111230</v>
      </c>
      <c r="B6629" s="222" t="s">
        <v>10545</v>
      </c>
      <c r="C6629" s="222" t="s">
        <v>1255</v>
      </c>
      <c r="D6629" s="222" t="s">
        <v>801</v>
      </c>
      <c r="E6629" s="223">
        <v>0</v>
      </c>
    </row>
    <row r="6630" spans="1:5" x14ac:dyDescent="0.25">
      <c r="A6630" s="224">
        <v>3203111231</v>
      </c>
      <c r="B6630" s="224" t="s">
        <v>8255</v>
      </c>
      <c r="C6630" s="224" t="s">
        <v>1255</v>
      </c>
      <c r="D6630" s="224" t="s">
        <v>801</v>
      </c>
      <c r="E6630" s="225">
        <v>0</v>
      </c>
    </row>
    <row r="6631" spans="1:5" x14ac:dyDescent="0.25">
      <c r="A6631" s="222">
        <v>3203111232</v>
      </c>
      <c r="B6631" s="222" t="s">
        <v>10546</v>
      </c>
      <c r="C6631" s="222" t="s">
        <v>1255</v>
      </c>
      <c r="D6631" s="222" t="s">
        <v>801</v>
      </c>
      <c r="E6631" s="223">
        <v>0</v>
      </c>
    </row>
    <row r="6632" spans="1:5" x14ac:dyDescent="0.25">
      <c r="A6632" s="224">
        <v>3203111233</v>
      </c>
      <c r="B6632" s="224" t="s">
        <v>10547</v>
      </c>
      <c r="C6632" s="224" t="s">
        <v>1255</v>
      </c>
      <c r="D6632" s="224" t="s">
        <v>801</v>
      </c>
      <c r="E6632" s="225">
        <v>0</v>
      </c>
    </row>
    <row r="6633" spans="1:5" x14ac:dyDescent="0.25">
      <c r="A6633" s="222">
        <v>3203111234</v>
      </c>
      <c r="B6633" s="222" t="s">
        <v>10548</v>
      </c>
      <c r="C6633" s="222" t="s">
        <v>1255</v>
      </c>
      <c r="D6633" s="222" t="s">
        <v>801</v>
      </c>
      <c r="E6633" s="223">
        <v>0</v>
      </c>
    </row>
    <row r="6634" spans="1:5" x14ac:dyDescent="0.25">
      <c r="A6634" s="224">
        <v>3203111235</v>
      </c>
      <c r="B6634" s="224" t="s">
        <v>10549</v>
      </c>
      <c r="C6634" s="224" t="s">
        <v>1255</v>
      </c>
      <c r="D6634" s="224" t="s">
        <v>801</v>
      </c>
      <c r="E6634" s="225">
        <v>0</v>
      </c>
    </row>
    <row r="6635" spans="1:5" x14ac:dyDescent="0.25">
      <c r="A6635" s="222">
        <v>3203111236</v>
      </c>
      <c r="B6635" s="222" t="s">
        <v>10550</v>
      </c>
      <c r="C6635" s="222" t="s">
        <v>1255</v>
      </c>
      <c r="D6635" s="222" t="s">
        <v>2327</v>
      </c>
      <c r="E6635" s="223">
        <v>0</v>
      </c>
    </row>
    <row r="6636" spans="1:5" x14ac:dyDescent="0.25">
      <c r="A6636" s="224">
        <v>3203111237</v>
      </c>
      <c r="B6636" s="224" t="s">
        <v>9874</v>
      </c>
      <c r="C6636" s="224" t="s">
        <v>1255</v>
      </c>
      <c r="D6636" s="224" t="s">
        <v>801</v>
      </c>
      <c r="E6636" s="225">
        <v>0</v>
      </c>
    </row>
    <row r="6637" spans="1:5" x14ac:dyDescent="0.25">
      <c r="A6637" s="222">
        <v>3203111238</v>
      </c>
      <c r="B6637" s="222" t="s">
        <v>9875</v>
      </c>
      <c r="C6637" s="222" t="s">
        <v>1255</v>
      </c>
      <c r="D6637" s="222" t="s">
        <v>801</v>
      </c>
      <c r="E6637" s="223">
        <v>0</v>
      </c>
    </row>
    <row r="6638" spans="1:5" x14ac:dyDescent="0.25">
      <c r="A6638" s="224">
        <v>3203111239</v>
      </c>
      <c r="B6638" s="224" t="s">
        <v>10551</v>
      </c>
      <c r="C6638" s="224" t="s">
        <v>1255</v>
      </c>
      <c r="D6638" s="224" t="s">
        <v>1226</v>
      </c>
      <c r="E6638" s="225">
        <v>0</v>
      </c>
    </row>
    <row r="6639" spans="1:5" x14ac:dyDescent="0.25">
      <c r="A6639" s="222">
        <v>3203111240</v>
      </c>
      <c r="B6639" s="222" t="s">
        <v>10552</v>
      </c>
      <c r="C6639" s="222" t="s">
        <v>1255</v>
      </c>
      <c r="D6639" s="222" t="s">
        <v>2327</v>
      </c>
      <c r="E6639" s="223">
        <v>0</v>
      </c>
    </row>
    <row r="6640" spans="1:5" x14ac:dyDescent="0.25">
      <c r="A6640" s="224">
        <v>3203111241</v>
      </c>
      <c r="B6640" s="224" t="s">
        <v>10553</v>
      </c>
      <c r="C6640" s="224" t="s">
        <v>1255</v>
      </c>
      <c r="D6640" s="224" t="s">
        <v>801</v>
      </c>
      <c r="E6640" s="225">
        <v>0</v>
      </c>
    </row>
    <row r="6641" spans="1:5" x14ac:dyDescent="0.25">
      <c r="A6641" s="222">
        <v>3203111242</v>
      </c>
      <c r="B6641" s="222" t="s">
        <v>8256</v>
      </c>
      <c r="C6641" s="222" t="s">
        <v>1255</v>
      </c>
      <c r="D6641" s="222" t="s">
        <v>801</v>
      </c>
      <c r="E6641" s="223">
        <v>0</v>
      </c>
    </row>
    <row r="6642" spans="1:5" x14ac:dyDescent="0.25">
      <c r="A6642" s="224">
        <v>3203111243</v>
      </c>
      <c r="B6642" s="224" t="s">
        <v>8257</v>
      </c>
      <c r="C6642" s="224" t="s">
        <v>1255</v>
      </c>
      <c r="D6642" s="224" t="s">
        <v>2414</v>
      </c>
      <c r="E6642" s="225">
        <v>0</v>
      </c>
    </row>
    <row r="6643" spans="1:5" x14ac:dyDescent="0.25">
      <c r="A6643" s="222">
        <v>3203111244</v>
      </c>
      <c r="B6643" s="222" t="s">
        <v>8258</v>
      </c>
      <c r="C6643" s="222" t="s">
        <v>1255</v>
      </c>
      <c r="D6643" s="222" t="s">
        <v>1226</v>
      </c>
      <c r="E6643" s="223">
        <v>0</v>
      </c>
    </row>
    <row r="6644" spans="1:5" x14ac:dyDescent="0.25">
      <c r="A6644" s="224">
        <v>3203111245</v>
      </c>
      <c r="B6644" s="224" t="s">
        <v>8259</v>
      </c>
      <c r="C6644" s="224" t="s">
        <v>1255</v>
      </c>
      <c r="D6644" s="224" t="s">
        <v>2327</v>
      </c>
      <c r="E6644" s="225">
        <v>0</v>
      </c>
    </row>
    <row r="6645" spans="1:5" x14ac:dyDescent="0.25">
      <c r="A6645" s="222">
        <v>3203111246</v>
      </c>
      <c r="B6645" s="222" t="s">
        <v>8260</v>
      </c>
      <c r="C6645" s="222" t="s">
        <v>1255</v>
      </c>
      <c r="D6645" s="222" t="s">
        <v>2327</v>
      </c>
      <c r="E6645" s="223">
        <v>0</v>
      </c>
    </row>
    <row r="6646" spans="1:5" x14ac:dyDescent="0.25">
      <c r="A6646" s="224">
        <v>3203111247</v>
      </c>
      <c r="B6646" s="224" t="s">
        <v>8261</v>
      </c>
      <c r="C6646" s="224" t="s">
        <v>1255</v>
      </c>
      <c r="D6646" s="224" t="s">
        <v>2327</v>
      </c>
      <c r="E6646" s="225">
        <v>0</v>
      </c>
    </row>
    <row r="6647" spans="1:5" x14ac:dyDescent="0.25">
      <c r="A6647" s="222">
        <v>3203111248</v>
      </c>
      <c r="B6647" s="222" t="s">
        <v>8262</v>
      </c>
      <c r="C6647" s="222" t="s">
        <v>1255</v>
      </c>
      <c r="D6647" s="222" t="s">
        <v>2327</v>
      </c>
      <c r="E6647" s="223">
        <v>0</v>
      </c>
    </row>
    <row r="6648" spans="1:5" x14ac:dyDescent="0.25">
      <c r="A6648" s="224">
        <v>3203111249</v>
      </c>
      <c r="B6648" s="224" t="s">
        <v>10554</v>
      </c>
      <c r="C6648" s="224" t="s">
        <v>1255</v>
      </c>
      <c r="D6648" s="224" t="s">
        <v>2444</v>
      </c>
      <c r="E6648" s="225">
        <v>0</v>
      </c>
    </row>
    <row r="6649" spans="1:5" x14ac:dyDescent="0.25">
      <c r="A6649" s="222">
        <v>3203111250</v>
      </c>
      <c r="B6649" s="222" t="s">
        <v>10555</v>
      </c>
      <c r="C6649" s="222" t="s">
        <v>1255</v>
      </c>
      <c r="D6649" s="222" t="s">
        <v>2327</v>
      </c>
      <c r="E6649" s="223">
        <v>0</v>
      </c>
    </row>
    <row r="6650" spans="1:5" x14ac:dyDescent="0.25">
      <c r="A6650" s="224">
        <v>3203111251</v>
      </c>
      <c r="B6650" s="224" t="s">
        <v>10556</v>
      </c>
      <c r="C6650" s="224" t="s">
        <v>1255</v>
      </c>
      <c r="D6650" s="224" t="s">
        <v>801</v>
      </c>
      <c r="E6650" s="225">
        <v>0</v>
      </c>
    </row>
    <row r="6651" spans="1:5" x14ac:dyDescent="0.25">
      <c r="A6651" s="222">
        <v>3203111252</v>
      </c>
      <c r="B6651" s="222" t="s">
        <v>10557</v>
      </c>
      <c r="C6651" s="222" t="s">
        <v>1255</v>
      </c>
      <c r="D6651" s="222" t="s">
        <v>801</v>
      </c>
      <c r="E6651" s="223">
        <v>0</v>
      </c>
    </row>
    <row r="6652" spans="1:5" x14ac:dyDescent="0.25">
      <c r="A6652" s="224">
        <v>3203111253</v>
      </c>
      <c r="B6652" s="224" t="s">
        <v>10558</v>
      </c>
      <c r="C6652" s="224" t="s">
        <v>1255</v>
      </c>
      <c r="D6652" s="224" t="s">
        <v>801</v>
      </c>
      <c r="E6652" s="225">
        <v>0</v>
      </c>
    </row>
    <row r="6653" spans="1:5" x14ac:dyDescent="0.25">
      <c r="A6653" s="222">
        <v>3203111254</v>
      </c>
      <c r="B6653" s="222" t="s">
        <v>10559</v>
      </c>
      <c r="C6653" s="222" t="s">
        <v>1255</v>
      </c>
      <c r="D6653" s="222" t="s">
        <v>801</v>
      </c>
      <c r="E6653" s="223">
        <v>0</v>
      </c>
    </row>
    <row r="6654" spans="1:5" x14ac:dyDescent="0.25">
      <c r="A6654" s="224">
        <v>3203111255</v>
      </c>
      <c r="B6654" s="224" t="s">
        <v>8263</v>
      </c>
      <c r="C6654" s="224" t="s">
        <v>1255</v>
      </c>
      <c r="D6654" s="224" t="s">
        <v>801</v>
      </c>
      <c r="E6654" s="225">
        <v>0</v>
      </c>
    </row>
    <row r="6655" spans="1:5" x14ac:dyDescent="0.25">
      <c r="A6655" s="222">
        <v>3203111256</v>
      </c>
      <c r="B6655" s="222" t="s">
        <v>10560</v>
      </c>
      <c r="C6655" s="222" t="s">
        <v>1255</v>
      </c>
      <c r="D6655" s="222" t="s">
        <v>801</v>
      </c>
      <c r="E6655" s="223">
        <v>0</v>
      </c>
    </row>
    <row r="6656" spans="1:5" x14ac:dyDescent="0.25">
      <c r="A6656" s="224">
        <v>3203111257</v>
      </c>
      <c r="B6656" s="224" t="s">
        <v>8264</v>
      </c>
      <c r="C6656" s="224" t="s">
        <v>1255</v>
      </c>
      <c r="D6656" s="224" t="s">
        <v>801</v>
      </c>
      <c r="E6656" s="225">
        <v>0</v>
      </c>
    </row>
    <row r="6657" spans="1:5" x14ac:dyDescent="0.25">
      <c r="A6657" s="222">
        <v>3203111258</v>
      </c>
      <c r="B6657" s="222" t="s">
        <v>10561</v>
      </c>
      <c r="C6657" s="222" t="s">
        <v>1255</v>
      </c>
      <c r="D6657" s="222" t="s">
        <v>801</v>
      </c>
      <c r="E6657" s="223">
        <v>0</v>
      </c>
    </row>
    <row r="6658" spans="1:5" x14ac:dyDescent="0.25">
      <c r="A6658" s="224">
        <v>3203111259</v>
      </c>
      <c r="B6658" s="224" t="s">
        <v>10562</v>
      </c>
      <c r="C6658" s="224" t="s">
        <v>1255</v>
      </c>
      <c r="D6658" s="224" t="s">
        <v>2318</v>
      </c>
      <c r="E6658" s="225">
        <v>0</v>
      </c>
    </row>
    <row r="6659" spans="1:5" x14ac:dyDescent="0.25">
      <c r="A6659" s="222">
        <v>3203111260</v>
      </c>
      <c r="B6659" s="222" t="s">
        <v>10563</v>
      </c>
      <c r="C6659" s="222" t="s">
        <v>1255</v>
      </c>
      <c r="D6659" s="222" t="s">
        <v>801</v>
      </c>
      <c r="E6659" s="223">
        <v>0</v>
      </c>
    </row>
    <row r="6660" spans="1:5" x14ac:dyDescent="0.25">
      <c r="A6660" s="224">
        <v>3203111261</v>
      </c>
      <c r="B6660" s="224" t="s">
        <v>10564</v>
      </c>
      <c r="C6660" s="224" t="s">
        <v>1255</v>
      </c>
      <c r="D6660" s="224" t="s">
        <v>801</v>
      </c>
      <c r="E6660" s="225">
        <v>0</v>
      </c>
    </row>
    <row r="6661" spans="1:5" x14ac:dyDescent="0.25">
      <c r="A6661" s="222">
        <v>3203111262</v>
      </c>
      <c r="B6661" s="222" t="s">
        <v>10565</v>
      </c>
      <c r="C6661" s="222" t="s">
        <v>1255</v>
      </c>
      <c r="D6661" s="222" t="s">
        <v>801</v>
      </c>
      <c r="E6661" s="223">
        <v>0</v>
      </c>
    </row>
    <row r="6662" spans="1:5" x14ac:dyDescent="0.25">
      <c r="A6662" s="224">
        <v>3203111263</v>
      </c>
      <c r="B6662" s="224" t="s">
        <v>10566</v>
      </c>
      <c r="C6662" s="224" t="s">
        <v>1255</v>
      </c>
      <c r="D6662" s="224" t="s">
        <v>801</v>
      </c>
      <c r="E6662" s="225">
        <v>0</v>
      </c>
    </row>
    <row r="6663" spans="1:5" x14ac:dyDescent="0.25">
      <c r="A6663" s="222">
        <v>3203111264</v>
      </c>
      <c r="B6663" s="222" t="s">
        <v>8265</v>
      </c>
      <c r="C6663" s="222" t="s">
        <v>1255</v>
      </c>
      <c r="D6663" s="222" t="s">
        <v>801</v>
      </c>
      <c r="E6663" s="223">
        <v>0</v>
      </c>
    </row>
    <row r="6664" spans="1:5" x14ac:dyDescent="0.25">
      <c r="A6664" s="224">
        <v>3203111265</v>
      </c>
      <c r="B6664" s="224" t="s">
        <v>8266</v>
      </c>
      <c r="C6664" s="224" t="s">
        <v>1255</v>
      </c>
      <c r="D6664" s="224" t="s">
        <v>801</v>
      </c>
      <c r="E6664" s="225">
        <v>0</v>
      </c>
    </row>
    <row r="6665" spans="1:5" x14ac:dyDescent="0.25">
      <c r="A6665" s="222">
        <v>3203111266</v>
      </c>
      <c r="B6665" s="222" t="s">
        <v>10567</v>
      </c>
      <c r="C6665" s="222" t="s">
        <v>1255</v>
      </c>
      <c r="D6665" s="222" t="s">
        <v>801</v>
      </c>
      <c r="E6665" s="223">
        <v>0</v>
      </c>
    </row>
    <row r="6666" spans="1:5" x14ac:dyDescent="0.25">
      <c r="A6666" s="224">
        <v>3203111267</v>
      </c>
      <c r="B6666" s="224" t="s">
        <v>8267</v>
      </c>
      <c r="C6666" s="224" t="s">
        <v>1255</v>
      </c>
      <c r="D6666" s="224" t="s">
        <v>801</v>
      </c>
      <c r="E6666" s="225">
        <v>0</v>
      </c>
    </row>
    <row r="6667" spans="1:5" x14ac:dyDescent="0.25">
      <c r="A6667" s="222">
        <v>3203111268</v>
      </c>
      <c r="B6667" s="222" t="s">
        <v>9444</v>
      </c>
      <c r="C6667" s="222" t="s">
        <v>1255</v>
      </c>
      <c r="D6667" s="222" t="s">
        <v>801</v>
      </c>
      <c r="E6667" s="223">
        <v>0</v>
      </c>
    </row>
    <row r="6668" spans="1:5" x14ac:dyDescent="0.25">
      <c r="A6668" s="224">
        <v>3203111269</v>
      </c>
      <c r="B6668" s="224" t="s">
        <v>10568</v>
      </c>
      <c r="C6668" s="224" t="s">
        <v>1255</v>
      </c>
      <c r="D6668" s="224" t="s">
        <v>801</v>
      </c>
      <c r="E6668" s="225">
        <v>0</v>
      </c>
    </row>
    <row r="6669" spans="1:5" x14ac:dyDescent="0.25">
      <c r="A6669" s="222">
        <v>3203111270</v>
      </c>
      <c r="B6669" s="222" t="s">
        <v>10569</v>
      </c>
      <c r="C6669" s="222" t="s">
        <v>1255</v>
      </c>
      <c r="D6669" s="222" t="s">
        <v>801</v>
      </c>
      <c r="E6669" s="223">
        <v>0</v>
      </c>
    </row>
    <row r="6670" spans="1:5" x14ac:dyDescent="0.25">
      <c r="A6670" s="224">
        <v>3203111271</v>
      </c>
      <c r="B6670" s="224" t="s">
        <v>12762</v>
      </c>
      <c r="C6670" s="224" t="s">
        <v>1255</v>
      </c>
      <c r="D6670" s="224" t="s">
        <v>801</v>
      </c>
      <c r="E6670" s="225">
        <v>0</v>
      </c>
    </row>
    <row r="6671" spans="1:5" x14ac:dyDescent="0.25">
      <c r="A6671" s="222">
        <v>3203111272</v>
      </c>
      <c r="B6671" s="222" t="s">
        <v>8268</v>
      </c>
      <c r="C6671" s="222" t="s">
        <v>1255</v>
      </c>
      <c r="D6671" s="222" t="s">
        <v>801</v>
      </c>
      <c r="E6671" s="223">
        <v>0</v>
      </c>
    </row>
    <row r="6672" spans="1:5" x14ac:dyDescent="0.25">
      <c r="A6672" s="224">
        <v>3203111273</v>
      </c>
      <c r="B6672" s="224" t="s">
        <v>8269</v>
      </c>
      <c r="C6672" s="224" t="s">
        <v>1255</v>
      </c>
      <c r="D6672" s="224" t="s">
        <v>801</v>
      </c>
      <c r="E6672" s="225">
        <v>0</v>
      </c>
    </row>
    <row r="6673" spans="1:5" x14ac:dyDescent="0.25">
      <c r="A6673" s="222">
        <v>3203111274</v>
      </c>
      <c r="B6673" s="222" t="s">
        <v>10570</v>
      </c>
      <c r="C6673" s="222" t="s">
        <v>1255</v>
      </c>
      <c r="D6673" s="222" t="s">
        <v>801</v>
      </c>
      <c r="E6673" s="223">
        <v>0</v>
      </c>
    </row>
    <row r="6674" spans="1:5" x14ac:dyDescent="0.25">
      <c r="A6674" s="224">
        <v>3203111275</v>
      </c>
      <c r="B6674" s="224" t="s">
        <v>5425</v>
      </c>
      <c r="C6674" s="224" t="s">
        <v>1255</v>
      </c>
      <c r="D6674" s="224" t="s">
        <v>801</v>
      </c>
      <c r="E6674" s="225">
        <v>0</v>
      </c>
    </row>
    <row r="6675" spans="1:5" x14ac:dyDescent="0.25">
      <c r="A6675" s="222">
        <v>3203111276</v>
      </c>
      <c r="B6675" s="222" t="s">
        <v>9445</v>
      </c>
      <c r="C6675" s="222" t="s">
        <v>1255</v>
      </c>
      <c r="D6675" s="222" t="s">
        <v>1226</v>
      </c>
      <c r="E6675" s="223">
        <v>0</v>
      </c>
    </row>
    <row r="6676" spans="1:5" x14ac:dyDescent="0.25">
      <c r="A6676" s="224">
        <v>3203111277</v>
      </c>
      <c r="B6676" s="224" t="s">
        <v>8270</v>
      </c>
      <c r="C6676" s="224" t="s">
        <v>1255</v>
      </c>
      <c r="D6676" s="224" t="s">
        <v>801</v>
      </c>
      <c r="E6676" s="225">
        <v>0</v>
      </c>
    </row>
    <row r="6677" spans="1:5" x14ac:dyDescent="0.25">
      <c r="A6677" s="222">
        <v>3203111278</v>
      </c>
      <c r="B6677" s="222" t="s">
        <v>8348</v>
      </c>
      <c r="C6677" s="222" t="s">
        <v>1255</v>
      </c>
      <c r="D6677" s="222" t="s">
        <v>1226</v>
      </c>
      <c r="E6677" s="223">
        <v>0</v>
      </c>
    </row>
    <row r="6678" spans="1:5" x14ac:dyDescent="0.25">
      <c r="A6678" s="224">
        <v>3203111279</v>
      </c>
      <c r="B6678" s="224" t="s">
        <v>10571</v>
      </c>
      <c r="C6678" s="224" t="s">
        <v>1255</v>
      </c>
      <c r="D6678" s="224" t="s">
        <v>2327</v>
      </c>
      <c r="E6678" s="225">
        <v>0</v>
      </c>
    </row>
    <row r="6679" spans="1:5" x14ac:dyDescent="0.25">
      <c r="A6679" s="222">
        <v>3203111280</v>
      </c>
      <c r="B6679" s="222" t="s">
        <v>9387</v>
      </c>
      <c r="C6679" s="222" t="s">
        <v>1255</v>
      </c>
      <c r="D6679" s="222" t="s">
        <v>801</v>
      </c>
      <c r="E6679" s="223">
        <v>0</v>
      </c>
    </row>
    <row r="6680" spans="1:5" x14ac:dyDescent="0.25">
      <c r="A6680" s="224">
        <v>3203111281</v>
      </c>
      <c r="B6680" s="224" t="s">
        <v>9647</v>
      </c>
      <c r="C6680" s="224" t="s">
        <v>1255</v>
      </c>
      <c r="D6680" s="224" t="s">
        <v>800</v>
      </c>
      <c r="E6680" s="225">
        <v>0</v>
      </c>
    </row>
    <row r="6681" spans="1:5" x14ac:dyDescent="0.25">
      <c r="A6681" s="222">
        <v>3203111282</v>
      </c>
      <c r="B6681" s="222" t="s">
        <v>9648</v>
      </c>
      <c r="C6681" s="222" t="s">
        <v>1255</v>
      </c>
      <c r="D6681" s="222" t="s">
        <v>2318</v>
      </c>
      <c r="E6681" s="223">
        <v>0</v>
      </c>
    </row>
    <row r="6682" spans="1:5" x14ac:dyDescent="0.25">
      <c r="A6682" s="224">
        <v>3203111283</v>
      </c>
      <c r="B6682" s="224" t="s">
        <v>10572</v>
      </c>
      <c r="C6682" s="224" t="s">
        <v>1255</v>
      </c>
      <c r="D6682" s="224" t="s">
        <v>801</v>
      </c>
      <c r="E6682" s="225">
        <v>0</v>
      </c>
    </row>
    <row r="6683" spans="1:5" x14ac:dyDescent="0.25">
      <c r="A6683" s="222">
        <v>3203111284</v>
      </c>
      <c r="B6683" s="222" t="s">
        <v>10573</v>
      </c>
      <c r="C6683" s="222" t="s">
        <v>1255</v>
      </c>
      <c r="D6683" s="222" t="s">
        <v>801</v>
      </c>
      <c r="E6683" s="223">
        <v>0</v>
      </c>
    </row>
    <row r="6684" spans="1:5" x14ac:dyDescent="0.25">
      <c r="A6684" s="224">
        <v>3203111285</v>
      </c>
      <c r="B6684" s="224" t="s">
        <v>10574</v>
      </c>
      <c r="C6684" s="224" t="s">
        <v>1255</v>
      </c>
      <c r="D6684" s="224" t="s">
        <v>801</v>
      </c>
      <c r="E6684" s="225">
        <v>0</v>
      </c>
    </row>
    <row r="6685" spans="1:5" x14ac:dyDescent="0.25">
      <c r="A6685" s="222">
        <v>3203111286</v>
      </c>
      <c r="B6685" s="222" t="s">
        <v>10575</v>
      </c>
      <c r="C6685" s="222" t="s">
        <v>1255</v>
      </c>
      <c r="D6685" s="222" t="s">
        <v>801</v>
      </c>
      <c r="E6685" s="223">
        <v>0</v>
      </c>
    </row>
    <row r="6686" spans="1:5" x14ac:dyDescent="0.25">
      <c r="A6686" s="224">
        <v>3203111287</v>
      </c>
      <c r="B6686" s="224" t="s">
        <v>10576</v>
      </c>
      <c r="C6686" s="224" t="s">
        <v>1255</v>
      </c>
      <c r="D6686" s="224" t="s">
        <v>801</v>
      </c>
      <c r="E6686" s="225">
        <v>0</v>
      </c>
    </row>
    <row r="6687" spans="1:5" x14ac:dyDescent="0.25">
      <c r="A6687" s="222">
        <v>3203111288</v>
      </c>
      <c r="B6687" s="222" t="s">
        <v>10577</v>
      </c>
      <c r="C6687" s="222" t="s">
        <v>1255</v>
      </c>
      <c r="D6687" s="222" t="s">
        <v>801</v>
      </c>
      <c r="E6687" s="223">
        <v>0</v>
      </c>
    </row>
    <row r="6688" spans="1:5" x14ac:dyDescent="0.25">
      <c r="A6688" s="224">
        <v>3203111289</v>
      </c>
      <c r="B6688" s="224" t="s">
        <v>10578</v>
      </c>
      <c r="C6688" s="224" t="s">
        <v>1255</v>
      </c>
      <c r="D6688" s="224" t="s">
        <v>801</v>
      </c>
      <c r="E6688" s="225">
        <v>0</v>
      </c>
    </row>
    <row r="6689" spans="1:5" x14ac:dyDescent="0.25">
      <c r="A6689" s="222">
        <v>3203111290</v>
      </c>
      <c r="B6689" s="222" t="s">
        <v>9446</v>
      </c>
      <c r="C6689" s="222" t="s">
        <v>1255</v>
      </c>
      <c r="D6689" s="222" t="s">
        <v>801</v>
      </c>
      <c r="E6689" s="223">
        <v>0</v>
      </c>
    </row>
    <row r="6690" spans="1:5" x14ac:dyDescent="0.25">
      <c r="A6690" s="224">
        <v>3203111291</v>
      </c>
      <c r="B6690" s="224" t="s">
        <v>10579</v>
      </c>
      <c r="C6690" s="224" t="s">
        <v>1255</v>
      </c>
      <c r="D6690" s="224" t="s">
        <v>801</v>
      </c>
      <c r="E6690" s="225">
        <v>0</v>
      </c>
    </row>
    <row r="6691" spans="1:5" x14ac:dyDescent="0.25">
      <c r="A6691" s="222">
        <v>3203111292</v>
      </c>
      <c r="B6691" s="222" t="s">
        <v>9876</v>
      </c>
      <c r="C6691" s="222" t="s">
        <v>1255</v>
      </c>
      <c r="D6691" s="222" t="s">
        <v>801</v>
      </c>
      <c r="E6691" s="223">
        <v>0</v>
      </c>
    </row>
    <row r="6692" spans="1:5" x14ac:dyDescent="0.25">
      <c r="A6692" s="224">
        <v>3203111293</v>
      </c>
      <c r="B6692" s="224" t="s">
        <v>10580</v>
      </c>
      <c r="C6692" s="224" t="s">
        <v>1255</v>
      </c>
      <c r="D6692" s="224" t="s">
        <v>2354</v>
      </c>
      <c r="E6692" s="225">
        <v>0</v>
      </c>
    </row>
    <row r="6693" spans="1:5" x14ac:dyDescent="0.25">
      <c r="A6693" s="222">
        <v>3203111294</v>
      </c>
      <c r="B6693" s="222" t="s">
        <v>10581</v>
      </c>
      <c r="C6693" s="222" t="s">
        <v>1255</v>
      </c>
      <c r="D6693" s="222" t="s">
        <v>1226</v>
      </c>
      <c r="E6693" s="223">
        <v>0</v>
      </c>
    </row>
    <row r="6694" spans="1:5" x14ac:dyDescent="0.25">
      <c r="A6694" s="224">
        <v>3203111295</v>
      </c>
      <c r="B6694" s="224" t="s">
        <v>9447</v>
      </c>
      <c r="C6694" s="224" t="s">
        <v>1255</v>
      </c>
      <c r="D6694" s="224" t="s">
        <v>801</v>
      </c>
      <c r="E6694" s="225">
        <v>0</v>
      </c>
    </row>
    <row r="6695" spans="1:5" x14ac:dyDescent="0.25">
      <c r="A6695" s="222">
        <v>3203111296</v>
      </c>
      <c r="B6695" s="222" t="s">
        <v>9448</v>
      </c>
      <c r="C6695" s="222" t="s">
        <v>1255</v>
      </c>
      <c r="D6695" s="222" t="s">
        <v>801</v>
      </c>
      <c r="E6695" s="223">
        <v>0</v>
      </c>
    </row>
    <row r="6696" spans="1:5" x14ac:dyDescent="0.25">
      <c r="A6696" s="224">
        <v>3203111297</v>
      </c>
      <c r="B6696" s="224" t="s">
        <v>9449</v>
      </c>
      <c r="C6696" s="224" t="s">
        <v>1255</v>
      </c>
      <c r="D6696" s="224" t="s">
        <v>801</v>
      </c>
      <c r="E6696" s="225">
        <v>0</v>
      </c>
    </row>
    <row r="6697" spans="1:5" x14ac:dyDescent="0.25">
      <c r="A6697" s="222">
        <v>3203111298</v>
      </c>
      <c r="B6697" s="222" t="s">
        <v>9450</v>
      </c>
      <c r="C6697" s="222" t="s">
        <v>1255</v>
      </c>
      <c r="D6697" s="222" t="s">
        <v>2327</v>
      </c>
      <c r="E6697" s="223">
        <v>0</v>
      </c>
    </row>
    <row r="6698" spans="1:5" x14ac:dyDescent="0.25">
      <c r="A6698" s="224">
        <v>3203111299</v>
      </c>
      <c r="B6698" s="224" t="s">
        <v>10582</v>
      </c>
      <c r="C6698" s="224" t="s">
        <v>1255</v>
      </c>
      <c r="D6698" s="224" t="s">
        <v>801</v>
      </c>
      <c r="E6698" s="225">
        <v>0</v>
      </c>
    </row>
    <row r="6699" spans="1:5" x14ac:dyDescent="0.25">
      <c r="A6699" s="222">
        <v>3203111300</v>
      </c>
      <c r="B6699" s="222" t="s">
        <v>9451</v>
      </c>
      <c r="C6699" s="222" t="s">
        <v>1255</v>
      </c>
      <c r="D6699" s="222" t="s">
        <v>2327</v>
      </c>
      <c r="E6699" s="223">
        <v>0</v>
      </c>
    </row>
    <row r="6700" spans="1:5" x14ac:dyDescent="0.25">
      <c r="A6700" s="224">
        <v>3203111301</v>
      </c>
      <c r="B6700" s="224" t="s">
        <v>10583</v>
      </c>
      <c r="C6700" s="224" t="s">
        <v>1255</v>
      </c>
      <c r="D6700" s="224" t="s">
        <v>801</v>
      </c>
      <c r="E6700" s="225">
        <v>0</v>
      </c>
    </row>
    <row r="6701" spans="1:5" x14ac:dyDescent="0.25">
      <c r="A6701" s="222">
        <v>3203111302</v>
      </c>
      <c r="B6701" s="222" t="s">
        <v>10584</v>
      </c>
      <c r="C6701" s="222" t="s">
        <v>1255</v>
      </c>
      <c r="D6701" s="222" t="s">
        <v>800</v>
      </c>
      <c r="E6701" s="223">
        <v>0</v>
      </c>
    </row>
    <row r="6702" spans="1:5" x14ac:dyDescent="0.25">
      <c r="A6702" s="224">
        <v>3203111303</v>
      </c>
      <c r="B6702" s="224" t="s">
        <v>10585</v>
      </c>
      <c r="C6702" s="224" t="s">
        <v>1255</v>
      </c>
      <c r="D6702" s="224" t="s">
        <v>801</v>
      </c>
      <c r="E6702" s="225">
        <v>0</v>
      </c>
    </row>
    <row r="6703" spans="1:5" x14ac:dyDescent="0.25">
      <c r="A6703" s="222">
        <v>3203111304</v>
      </c>
      <c r="B6703" s="222" t="s">
        <v>10586</v>
      </c>
      <c r="C6703" s="222" t="s">
        <v>1255</v>
      </c>
      <c r="D6703" s="222" t="s">
        <v>801</v>
      </c>
      <c r="E6703" s="223">
        <v>0</v>
      </c>
    </row>
    <row r="6704" spans="1:5" x14ac:dyDescent="0.25">
      <c r="A6704" s="224">
        <v>3203111305</v>
      </c>
      <c r="B6704" s="224" t="s">
        <v>10587</v>
      </c>
      <c r="C6704" s="224" t="s">
        <v>1255</v>
      </c>
      <c r="D6704" s="224" t="s">
        <v>801</v>
      </c>
      <c r="E6704" s="225">
        <v>0</v>
      </c>
    </row>
    <row r="6705" spans="1:5" x14ac:dyDescent="0.25">
      <c r="A6705" s="222">
        <v>3203111306</v>
      </c>
      <c r="B6705" s="222" t="s">
        <v>10588</v>
      </c>
      <c r="C6705" s="222" t="s">
        <v>1255</v>
      </c>
      <c r="D6705" s="222" t="s">
        <v>801</v>
      </c>
      <c r="E6705" s="223">
        <v>0</v>
      </c>
    </row>
    <row r="6706" spans="1:5" x14ac:dyDescent="0.25">
      <c r="A6706" s="224">
        <v>3203111307</v>
      </c>
      <c r="B6706" s="224" t="s">
        <v>9452</v>
      </c>
      <c r="C6706" s="224" t="s">
        <v>1255</v>
      </c>
      <c r="D6706" s="224" t="s">
        <v>801</v>
      </c>
      <c r="E6706" s="225">
        <v>0</v>
      </c>
    </row>
    <row r="6707" spans="1:5" x14ac:dyDescent="0.25">
      <c r="A6707" s="222">
        <v>3203111308</v>
      </c>
      <c r="B6707" s="222" t="s">
        <v>9453</v>
      </c>
      <c r="C6707" s="222" t="s">
        <v>1255</v>
      </c>
      <c r="D6707" s="222" t="s">
        <v>801</v>
      </c>
      <c r="E6707" s="223">
        <v>0</v>
      </c>
    </row>
    <row r="6708" spans="1:5" x14ac:dyDescent="0.25">
      <c r="A6708" s="224">
        <v>3203111309</v>
      </c>
      <c r="B6708" s="224" t="s">
        <v>10589</v>
      </c>
      <c r="C6708" s="224" t="s">
        <v>1255</v>
      </c>
      <c r="D6708" s="224" t="s">
        <v>801</v>
      </c>
      <c r="E6708" s="225">
        <v>0</v>
      </c>
    </row>
    <row r="6709" spans="1:5" x14ac:dyDescent="0.25">
      <c r="A6709" s="222">
        <v>3203111310</v>
      </c>
      <c r="B6709" s="222" t="s">
        <v>10590</v>
      </c>
      <c r="C6709" s="222" t="s">
        <v>1255</v>
      </c>
      <c r="D6709" s="222" t="s">
        <v>801</v>
      </c>
      <c r="E6709" s="223">
        <v>0</v>
      </c>
    </row>
    <row r="6710" spans="1:5" x14ac:dyDescent="0.25">
      <c r="A6710" s="224">
        <v>3203111311</v>
      </c>
      <c r="B6710" s="224" t="s">
        <v>10591</v>
      </c>
      <c r="C6710" s="224" t="s">
        <v>1255</v>
      </c>
      <c r="D6710" s="224" t="s">
        <v>2354</v>
      </c>
      <c r="E6710" s="225">
        <v>0</v>
      </c>
    </row>
    <row r="6711" spans="1:5" x14ac:dyDescent="0.25">
      <c r="A6711" s="222">
        <v>3203111312</v>
      </c>
      <c r="B6711" s="222" t="s">
        <v>10592</v>
      </c>
      <c r="C6711" s="222" t="s">
        <v>1255</v>
      </c>
      <c r="D6711" s="222" t="s">
        <v>801</v>
      </c>
      <c r="E6711" s="223">
        <v>0</v>
      </c>
    </row>
    <row r="6712" spans="1:5" x14ac:dyDescent="0.25">
      <c r="A6712" s="224">
        <v>3203111313</v>
      </c>
      <c r="B6712" s="224" t="s">
        <v>10593</v>
      </c>
      <c r="C6712" s="224" t="s">
        <v>1255</v>
      </c>
      <c r="D6712" s="224" t="s">
        <v>801</v>
      </c>
      <c r="E6712" s="225">
        <v>0</v>
      </c>
    </row>
    <row r="6713" spans="1:5" x14ac:dyDescent="0.25">
      <c r="A6713" s="222">
        <v>3203111314</v>
      </c>
      <c r="B6713" s="222" t="s">
        <v>10594</v>
      </c>
      <c r="C6713" s="222" t="s">
        <v>1255</v>
      </c>
      <c r="D6713" s="222" t="s">
        <v>801</v>
      </c>
      <c r="E6713" s="223">
        <v>0</v>
      </c>
    </row>
    <row r="6714" spans="1:5" x14ac:dyDescent="0.25">
      <c r="A6714" s="224">
        <v>3203111315</v>
      </c>
      <c r="B6714" s="224" t="s">
        <v>10595</v>
      </c>
      <c r="C6714" s="224" t="s">
        <v>1255</v>
      </c>
      <c r="D6714" s="224" t="s">
        <v>2327</v>
      </c>
      <c r="E6714" s="225">
        <v>0</v>
      </c>
    </row>
    <row r="6715" spans="1:5" x14ac:dyDescent="0.25">
      <c r="A6715" s="222">
        <v>3203111316</v>
      </c>
      <c r="B6715" s="222" t="s">
        <v>10596</v>
      </c>
      <c r="C6715" s="222" t="s">
        <v>1255</v>
      </c>
      <c r="D6715" s="222" t="s">
        <v>1226</v>
      </c>
      <c r="E6715" s="223">
        <v>0</v>
      </c>
    </row>
    <row r="6716" spans="1:5" x14ac:dyDescent="0.25">
      <c r="A6716" s="224">
        <v>3203111317</v>
      </c>
      <c r="B6716" s="224" t="s">
        <v>10597</v>
      </c>
      <c r="C6716" s="224" t="s">
        <v>1255</v>
      </c>
      <c r="D6716" s="224" t="s">
        <v>801</v>
      </c>
      <c r="E6716" s="225">
        <v>0</v>
      </c>
    </row>
    <row r="6717" spans="1:5" x14ac:dyDescent="0.25">
      <c r="A6717" s="222">
        <v>3203111318</v>
      </c>
      <c r="B6717" s="222" t="s">
        <v>10598</v>
      </c>
      <c r="C6717" s="222" t="s">
        <v>1255</v>
      </c>
      <c r="D6717" s="222" t="s">
        <v>801</v>
      </c>
      <c r="E6717" s="223">
        <v>0</v>
      </c>
    </row>
    <row r="6718" spans="1:5" x14ac:dyDescent="0.25">
      <c r="A6718" s="224">
        <v>3203111319</v>
      </c>
      <c r="B6718" s="224" t="s">
        <v>10599</v>
      </c>
      <c r="C6718" s="224" t="s">
        <v>1255</v>
      </c>
      <c r="D6718" s="224" t="s">
        <v>2327</v>
      </c>
      <c r="E6718" s="225">
        <v>0</v>
      </c>
    </row>
    <row r="6719" spans="1:5" x14ac:dyDescent="0.25">
      <c r="A6719" s="222">
        <v>3203111320</v>
      </c>
      <c r="B6719" s="222" t="s">
        <v>9454</v>
      </c>
      <c r="C6719" s="222" t="s">
        <v>1255</v>
      </c>
      <c r="D6719" s="222" t="s">
        <v>801</v>
      </c>
      <c r="E6719" s="223">
        <v>0</v>
      </c>
    </row>
    <row r="6720" spans="1:5" x14ac:dyDescent="0.25">
      <c r="A6720" s="224">
        <v>3203111321</v>
      </c>
      <c r="B6720" s="224" t="s">
        <v>9455</v>
      </c>
      <c r="C6720" s="224" t="s">
        <v>1255</v>
      </c>
      <c r="D6720" s="224" t="s">
        <v>801</v>
      </c>
      <c r="E6720" s="225">
        <v>0</v>
      </c>
    </row>
    <row r="6721" spans="1:5" x14ac:dyDescent="0.25">
      <c r="A6721" s="222">
        <v>3203111322</v>
      </c>
      <c r="B6721" s="222" t="s">
        <v>4493</v>
      </c>
      <c r="C6721" s="222" t="s">
        <v>1255</v>
      </c>
      <c r="D6721" s="222" t="s">
        <v>801</v>
      </c>
      <c r="E6721" s="223">
        <v>0</v>
      </c>
    </row>
    <row r="6722" spans="1:5" x14ac:dyDescent="0.25">
      <c r="A6722" s="224">
        <v>3203111323</v>
      </c>
      <c r="B6722" s="224" t="s">
        <v>10600</v>
      </c>
      <c r="C6722" s="224" t="s">
        <v>1255</v>
      </c>
      <c r="D6722" s="224" t="s">
        <v>2327</v>
      </c>
      <c r="E6722" s="225">
        <v>0</v>
      </c>
    </row>
    <row r="6723" spans="1:5" x14ac:dyDescent="0.25">
      <c r="A6723" s="222">
        <v>3203111324</v>
      </c>
      <c r="B6723" s="222" t="s">
        <v>4494</v>
      </c>
      <c r="C6723" s="222" t="s">
        <v>1255</v>
      </c>
      <c r="D6723" s="222" t="s">
        <v>801</v>
      </c>
      <c r="E6723" s="223">
        <v>0</v>
      </c>
    </row>
    <row r="6724" spans="1:5" x14ac:dyDescent="0.25">
      <c r="A6724" s="224">
        <v>3203111325</v>
      </c>
      <c r="B6724" s="224" t="s">
        <v>10601</v>
      </c>
      <c r="C6724" s="224" t="s">
        <v>1255</v>
      </c>
      <c r="D6724" s="224" t="s">
        <v>2327</v>
      </c>
      <c r="E6724" s="225">
        <v>0</v>
      </c>
    </row>
    <row r="6725" spans="1:5" x14ac:dyDescent="0.25">
      <c r="A6725" s="222">
        <v>3203111326</v>
      </c>
      <c r="B6725" s="222" t="s">
        <v>10602</v>
      </c>
      <c r="C6725" s="222" t="s">
        <v>1255</v>
      </c>
      <c r="D6725" s="222" t="s">
        <v>2327</v>
      </c>
      <c r="E6725" s="223">
        <v>0</v>
      </c>
    </row>
    <row r="6726" spans="1:5" x14ac:dyDescent="0.25">
      <c r="A6726" s="224">
        <v>3203111327</v>
      </c>
      <c r="B6726" s="224" t="s">
        <v>10603</v>
      </c>
      <c r="C6726" s="224" t="s">
        <v>1255</v>
      </c>
      <c r="D6726" s="224" t="s">
        <v>1226</v>
      </c>
      <c r="E6726" s="225">
        <v>0</v>
      </c>
    </row>
    <row r="6727" spans="1:5" x14ac:dyDescent="0.25">
      <c r="A6727" s="222">
        <v>3203111328</v>
      </c>
      <c r="B6727" s="222" t="s">
        <v>10604</v>
      </c>
      <c r="C6727" s="222" t="s">
        <v>1255</v>
      </c>
      <c r="D6727" s="222" t="s">
        <v>801</v>
      </c>
      <c r="E6727" s="223">
        <v>0</v>
      </c>
    </row>
    <row r="6728" spans="1:5" x14ac:dyDescent="0.25">
      <c r="A6728" s="224">
        <v>3203111329</v>
      </c>
      <c r="B6728" s="224" t="s">
        <v>10605</v>
      </c>
      <c r="C6728" s="224" t="s">
        <v>1255</v>
      </c>
      <c r="D6728" s="224" t="s">
        <v>801</v>
      </c>
      <c r="E6728" s="225">
        <v>0</v>
      </c>
    </row>
    <row r="6729" spans="1:5" x14ac:dyDescent="0.25">
      <c r="A6729" s="222">
        <v>3203111330</v>
      </c>
      <c r="B6729" s="222" t="s">
        <v>10606</v>
      </c>
      <c r="C6729" s="222" t="s">
        <v>1255</v>
      </c>
      <c r="D6729" s="222" t="s">
        <v>2327</v>
      </c>
      <c r="E6729" s="223">
        <v>0</v>
      </c>
    </row>
    <row r="6730" spans="1:5" x14ac:dyDescent="0.25">
      <c r="A6730" s="224">
        <v>3203111331</v>
      </c>
      <c r="B6730" s="224" t="s">
        <v>10607</v>
      </c>
      <c r="C6730" s="224" t="s">
        <v>1255</v>
      </c>
      <c r="D6730" s="224" t="s">
        <v>801</v>
      </c>
      <c r="E6730" s="225">
        <v>0</v>
      </c>
    </row>
    <row r="6731" spans="1:5" x14ac:dyDescent="0.25">
      <c r="A6731" s="222">
        <v>3203111332</v>
      </c>
      <c r="B6731" s="222" t="s">
        <v>4498</v>
      </c>
      <c r="C6731" s="222" t="s">
        <v>1255</v>
      </c>
      <c r="D6731" s="222" t="s">
        <v>801</v>
      </c>
      <c r="E6731" s="223">
        <v>0</v>
      </c>
    </row>
    <row r="6732" spans="1:5" x14ac:dyDescent="0.25">
      <c r="A6732" s="224">
        <v>3203111333</v>
      </c>
      <c r="B6732" s="224" t="s">
        <v>4499</v>
      </c>
      <c r="C6732" s="224" t="s">
        <v>1255</v>
      </c>
      <c r="D6732" s="224" t="s">
        <v>801</v>
      </c>
      <c r="E6732" s="225">
        <v>0</v>
      </c>
    </row>
    <row r="6733" spans="1:5" x14ac:dyDescent="0.25">
      <c r="A6733" s="222">
        <v>3203111334</v>
      </c>
      <c r="B6733" s="222" t="s">
        <v>10608</v>
      </c>
      <c r="C6733" s="222" t="s">
        <v>1255</v>
      </c>
      <c r="D6733" s="222" t="s">
        <v>801</v>
      </c>
      <c r="E6733" s="223">
        <v>0</v>
      </c>
    </row>
    <row r="6734" spans="1:5" x14ac:dyDescent="0.25">
      <c r="A6734" s="224">
        <v>3203111335</v>
      </c>
      <c r="B6734" s="224" t="s">
        <v>10609</v>
      </c>
      <c r="C6734" s="224" t="s">
        <v>1255</v>
      </c>
      <c r="D6734" s="224" t="s">
        <v>801</v>
      </c>
      <c r="E6734" s="225">
        <v>0</v>
      </c>
    </row>
    <row r="6735" spans="1:5" x14ac:dyDescent="0.25">
      <c r="A6735" s="222">
        <v>3203111336</v>
      </c>
      <c r="B6735" s="222" t="s">
        <v>4502</v>
      </c>
      <c r="C6735" s="222" t="s">
        <v>1255</v>
      </c>
      <c r="D6735" s="222" t="s">
        <v>801</v>
      </c>
      <c r="E6735" s="223">
        <v>0</v>
      </c>
    </row>
    <row r="6736" spans="1:5" x14ac:dyDescent="0.25">
      <c r="A6736" s="224">
        <v>3203111337</v>
      </c>
      <c r="B6736" s="224" t="s">
        <v>4503</v>
      </c>
      <c r="C6736" s="224" t="s">
        <v>1255</v>
      </c>
      <c r="D6736" s="224" t="s">
        <v>801</v>
      </c>
      <c r="E6736" s="225">
        <v>0</v>
      </c>
    </row>
    <row r="6737" spans="1:5" x14ac:dyDescent="0.25">
      <c r="A6737" s="222">
        <v>3203111338</v>
      </c>
      <c r="B6737" s="222" t="s">
        <v>4504</v>
      </c>
      <c r="C6737" s="222" t="s">
        <v>1255</v>
      </c>
      <c r="D6737" s="222" t="s">
        <v>801</v>
      </c>
      <c r="E6737" s="223">
        <v>0</v>
      </c>
    </row>
    <row r="6738" spans="1:5" x14ac:dyDescent="0.25">
      <c r="A6738" s="224">
        <v>3203111339</v>
      </c>
      <c r="B6738" s="224" t="s">
        <v>10610</v>
      </c>
      <c r="C6738" s="224" t="s">
        <v>1255</v>
      </c>
      <c r="D6738" s="224" t="s">
        <v>801</v>
      </c>
      <c r="E6738" s="225">
        <v>0</v>
      </c>
    </row>
    <row r="6739" spans="1:5" x14ac:dyDescent="0.25">
      <c r="A6739" s="222">
        <v>3203111340</v>
      </c>
      <c r="B6739" s="222" t="s">
        <v>9456</v>
      </c>
      <c r="C6739" s="222" t="s">
        <v>1255</v>
      </c>
      <c r="D6739" s="222" t="s">
        <v>801</v>
      </c>
      <c r="E6739" s="223">
        <v>0</v>
      </c>
    </row>
    <row r="6740" spans="1:5" x14ac:dyDescent="0.25">
      <c r="A6740" s="224">
        <v>3203111341</v>
      </c>
      <c r="B6740" s="224" t="s">
        <v>10611</v>
      </c>
      <c r="C6740" s="224" t="s">
        <v>1255</v>
      </c>
      <c r="D6740" s="224" t="s">
        <v>801</v>
      </c>
      <c r="E6740" s="225">
        <v>0</v>
      </c>
    </row>
    <row r="6741" spans="1:5" x14ac:dyDescent="0.25">
      <c r="A6741" s="222">
        <v>3203111342</v>
      </c>
      <c r="B6741" s="222" t="s">
        <v>9649</v>
      </c>
      <c r="C6741" s="222" t="s">
        <v>1255</v>
      </c>
      <c r="D6741" s="222" t="s">
        <v>1226</v>
      </c>
      <c r="E6741" s="223">
        <v>0</v>
      </c>
    </row>
    <row r="6742" spans="1:5" x14ac:dyDescent="0.25">
      <c r="A6742" s="224">
        <v>3203111343</v>
      </c>
      <c r="B6742" s="224" t="s">
        <v>10612</v>
      </c>
      <c r="C6742" s="224" t="s">
        <v>1255</v>
      </c>
      <c r="D6742" s="224" t="s">
        <v>801</v>
      </c>
      <c r="E6742" s="225">
        <v>0</v>
      </c>
    </row>
    <row r="6743" spans="1:5" x14ac:dyDescent="0.25">
      <c r="A6743" s="222">
        <v>3203111344</v>
      </c>
      <c r="B6743" s="222" t="s">
        <v>10613</v>
      </c>
      <c r="C6743" s="222" t="s">
        <v>1255</v>
      </c>
      <c r="D6743" s="222" t="s">
        <v>801</v>
      </c>
      <c r="E6743" s="223">
        <v>0</v>
      </c>
    </row>
    <row r="6744" spans="1:5" x14ac:dyDescent="0.25">
      <c r="A6744" s="224">
        <v>3203111345</v>
      </c>
      <c r="B6744" s="224" t="s">
        <v>10614</v>
      </c>
      <c r="C6744" s="224" t="s">
        <v>1255</v>
      </c>
      <c r="D6744" s="224" t="s">
        <v>800</v>
      </c>
      <c r="E6744" s="225">
        <v>0</v>
      </c>
    </row>
    <row r="6745" spans="1:5" x14ac:dyDescent="0.25">
      <c r="A6745" s="222">
        <v>3203111346</v>
      </c>
      <c r="B6745" s="222" t="s">
        <v>9457</v>
      </c>
      <c r="C6745" s="222" t="s">
        <v>1255</v>
      </c>
      <c r="D6745" s="222" t="s">
        <v>1226</v>
      </c>
      <c r="E6745" s="223">
        <v>0</v>
      </c>
    </row>
    <row r="6746" spans="1:5" x14ac:dyDescent="0.25">
      <c r="A6746" s="224">
        <v>3203111347</v>
      </c>
      <c r="B6746" s="224" t="s">
        <v>9458</v>
      </c>
      <c r="C6746" s="224" t="s">
        <v>1255</v>
      </c>
      <c r="D6746" s="224" t="s">
        <v>2327</v>
      </c>
      <c r="E6746" s="225">
        <v>0</v>
      </c>
    </row>
    <row r="6747" spans="1:5" x14ac:dyDescent="0.25">
      <c r="A6747" s="222">
        <v>3203111348</v>
      </c>
      <c r="B6747" s="222" t="s">
        <v>9459</v>
      </c>
      <c r="C6747" s="222" t="s">
        <v>1255</v>
      </c>
      <c r="D6747" s="222" t="s">
        <v>2327</v>
      </c>
      <c r="E6747" s="223">
        <v>0</v>
      </c>
    </row>
    <row r="6748" spans="1:5" x14ac:dyDescent="0.25">
      <c r="A6748" s="224">
        <v>3203111349</v>
      </c>
      <c r="B6748" s="224" t="s">
        <v>9460</v>
      </c>
      <c r="C6748" s="224" t="s">
        <v>1255</v>
      </c>
      <c r="D6748" s="224" t="s">
        <v>2327</v>
      </c>
      <c r="E6748" s="225">
        <v>0</v>
      </c>
    </row>
    <row r="6749" spans="1:5" x14ac:dyDescent="0.25">
      <c r="A6749" s="222">
        <v>3203111350</v>
      </c>
      <c r="B6749" s="222" t="s">
        <v>9461</v>
      </c>
      <c r="C6749" s="222" t="s">
        <v>1255</v>
      </c>
      <c r="D6749" s="222" t="s">
        <v>801</v>
      </c>
      <c r="E6749" s="223">
        <v>0</v>
      </c>
    </row>
    <row r="6750" spans="1:5" x14ac:dyDescent="0.25">
      <c r="A6750" s="224">
        <v>3203111351</v>
      </c>
      <c r="B6750" s="224" t="s">
        <v>9462</v>
      </c>
      <c r="C6750" s="224" t="s">
        <v>1255</v>
      </c>
      <c r="D6750" s="224" t="s">
        <v>2327</v>
      </c>
      <c r="E6750" s="225">
        <v>0</v>
      </c>
    </row>
    <row r="6751" spans="1:5" x14ac:dyDescent="0.25">
      <c r="A6751" s="222">
        <v>3203111352</v>
      </c>
      <c r="B6751" s="222" t="s">
        <v>9463</v>
      </c>
      <c r="C6751" s="222" t="s">
        <v>1255</v>
      </c>
      <c r="D6751" s="222" t="s">
        <v>2327</v>
      </c>
      <c r="E6751" s="223">
        <v>0</v>
      </c>
    </row>
    <row r="6752" spans="1:5" x14ac:dyDescent="0.25">
      <c r="A6752" s="224">
        <v>3203111353</v>
      </c>
      <c r="B6752" s="224" t="s">
        <v>6799</v>
      </c>
      <c r="C6752" s="224" t="s">
        <v>1255</v>
      </c>
      <c r="D6752" s="224" t="s">
        <v>2327</v>
      </c>
      <c r="E6752" s="225">
        <v>0</v>
      </c>
    </row>
    <row r="6753" spans="1:5" x14ac:dyDescent="0.25">
      <c r="A6753" s="222">
        <v>3203111354</v>
      </c>
      <c r="B6753" s="222" t="s">
        <v>10615</v>
      </c>
      <c r="C6753" s="222" t="s">
        <v>1255</v>
      </c>
      <c r="D6753" s="222" t="s">
        <v>801</v>
      </c>
      <c r="E6753" s="223">
        <v>0</v>
      </c>
    </row>
    <row r="6754" spans="1:5" x14ac:dyDescent="0.25">
      <c r="A6754" s="224">
        <v>3203111355</v>
      </c>
      <c r="B6754" s="224" t="s">
        <v>10616</v>
      </c>
      <c r="C6754" s="224" t="s">
        <v>1255</v>
      </c>
      <c r="D6754" s="224" t="s">
        <v>801</v>
      </c>
      <c r="E6754" s="225">
        <v>0</v>
      </c>
    </row>
    <row r="6755" spans="1:5" x14ac:dyDescent="0.25">
      <c r="A6755" s="222">
        <v>3203111356</v>
      </c>
      <c r="B6755" s="222" t="s">
        <v>10617</v>
      </c>
      <c r="C6755" s="222" t="s">
        <v>1255</v>
      </c>
      <c r="D6755" s="222" t="s">
        <v>801</v>
      </c>
      <c r="E6755" s="223">
        <v>0</v>
      </c>
    </row>
    <row r="6756" spans="1:5" x14ac:dyDescent="0.25">
      <c r="A6756" s="224">
        <v>3203111357</v>
      </c>
      <c r="B6756" s="224" t="s">
        <v>10618</v>
      </c>
      <c r="C6756" s="224" t="s">
        <v>1255</v>
      </c>
      <c r="D6756" s="224" t="s">
        <v>801</v>
      </c>
      <c r="E6756" s="225">
        <v>0</v>
      </c>
    </row>
    <row r="6757" spans="1:5" x14ac:dyDescent="0.25">
      <c r="A6757" s="222">
        <v>3203111358</v>
      </c>
      <c r="B6757" s="222" t="s">
        <v>10619</v>
      </c>
      <c r="C6757" s="222" t="s">
        <v>1255</v>
      </c>
      <c r="D6757" s="222" t="s">
        <v>801</v>
      </c>
      <c r="E6757" s="223">
        <v>0</v>
      </c>
    </row>
    <row r="6758" spans="1:5" x14ac:dyDescent="0.25">
      <c r="A6758" s="224">
        <v>3203111359</v>
      </c>
      <c r="B6758" s="224" t="s">
        <v>10620</v>
      </c>
      <c r="C6758" s="224" t="s">
        <v>1255</v>
      </c>
      <c r="D6758" s="224" t="s">
        <v>801</v>
      </c>
      <c r="E6758" s="225">
        <v>0</v>
      </c>
    </row>
    <row r="6759" spans="1:5" x14ac:dyDescent="0.25">
      <c r="A6759" s="222">
        <v>3203111360</v>
      </c>
      <c r="B6759" s="222" t="s">
        <v>10621</v>
      </c>
      <c r="C6759" s="222" t="s">
        <v>1255</v>
      </c>
      <c r="D6759" s="222" t="s">
        <v>801</v>
      </c>
      <c r="E6759" s="223">
        <v>0</v>
      </c>
    </row>
    <row r="6760" spans="1:5" x14ac:dyDescent="0.25">
      <c r="A6760" s="224">
        <v>3203111361</v>
      </c>
      <c r="B6760" s="224" t="s">
        <v>10622</v>
      </c>
      <c r="C6760" s="224" t="s">
        <v>1255</v>
      </c>
      <c r="D6760" s="224" t="s">
        <v>801</v>
      </c>
      <c r="E6760" s="225">
        <v>0</v>
      </c>
    </row>
    <row r="6761" spans="1:5" x14ac:dyDescent="0.25">
      <c r="A6761" s="222">
        <v>3203111362</v>
      </c>
      <c r="B6761" s="222" t="s">
        <v>10623</v>
      </c>
      <c r="C6761" s="222" t="s">
        <v>1255</v>
      </c>
      <c r="D6761" s="222" t="s">
        <v>801</v>
      </c>
      <c r="E6761" s="223">
        <v>0</v>
      </c>
    </row>
    <row r="6762" spans="1:5" x14ac:dyDescent="0.25">
      <c r="A6762" s="224">
        <v>3203111363</v>
      </c>
      <c r="B6762" s="224" t="s">
        <v>9464</v>
      </c>
      <c r="C6762" s="224" t="s">
        <v>1255</v>
      </c>
      <c r="D6762" s="224" t="s">
        <v>801</v>
      </c>
      <c r="E6762" s="225">
        <v>0</v>
      </c>
    </row>
    <row r="6763" spans="1:5" x14ac:dyDescent="0.25">
      <c r="A6763" s="222">
        <v>3203111364</v>
      </c>
      <c r="B6763" s="222" t="s">
        <v>9465</v>
      </c>
      <c r="C6763" s="222" t="s">
        <v>1255</v>
      </c>
      <c r="D6763" s="222" t="s">
        <v>801</v>
      </c>
      <c r="E6763" s="223">
        <v>0</v>
      </c>
    </row>
    <row r="6764" spans="1:5" x14ac:dyDescent="0.25">
      <c r="A6764" s="224">
        <v>3203111365</v>
      </c>
      <c r="B6764" s="224" t="s">
        <v>10624</v>
      </c>
      <c r="C6764" s="224" t="s">
        <v>1255</v>
      </c>
      <c r="D6764" s="224" t="s">
        <v>801</v>
      </c>
      <c r="E6764" s="225">
        <v>0</v>
      </c>
    </row>
    <row r="6765" spans="1:5" x14ac:dyDescent="0.25">
      <c r="A6765" s="222">
        <v>3203111366</v>
      </c>
      <c r="B6765" s="222" t="s">
        <v>10625</v>
      </c>
      <c r="C6765" s="222" t="s">
        <v>1255</v>
      </c>
      <c r="D6765" s="222" t="s">
        <v>801</v>
      </c>
      <c r="E6765" s="223">
        <v>0</v>
      </c>
    </row>
    <row r="6766" spans="1:5" x14ac:dyDescent="0.25">
      <c r="A6766" s="224">
        <v>3203111367</v>
      </c>
      <c r="B6766" s="224" t="s">
        <v>10626</v>
      </c>
      <c r="C6766" s="224" t="s">
        <v>1255</v>
      </c>
      <c r="D6766" s="224" t="s">
        <v>801</v>
      </c>
      <c r="E6766" s="225">
        <v>0</v>
      </c>
    </row>
    <row r="6767" spans="1:5" x14ac:dyDescent="0.25">
      <c r="A6767" s="222">
        <v>3203111368</v>
      </c>
      <c r="B6767" s="222" t="s">
        <v>10627</v>
      </c>
      <c r="C6767" s="222" t="s">
        <v>1255</v>
      </c>
      <c r="D6767" s="222" t="s">
        <v>2327</v>
      </c>
      <c r="E6767" s="223">
        <v>0</v>
      </c>
    </row>
    <row r="6768" spans="1:5" x14ac:dyDescent="0.25">
      <c r="A6768" s="224">
        <v>3203111369</v>
      </c>
      <c r="B6768" s="224" t="s">
        <v>10628</v>
      </c>
      <c r="C6768" s="224" t="s">
        <v>1255</v>
      </c>
      <c r="D6768" s="224" t="s">
        <v>801</v>
      </c>
      <c r="E6768" s="225">
        <v>0</v>
      </c>
    </row>
    <row r="6769" spans="1:5" x14ac:dyDescent="0.25">
      <c r="A6769" s="222">
        <v>3203111370</v>
      </c>
      <c r="B6769" s="222" t="s">
        <v>9466</v>
      </c>
      <c r="C6769" s="222" t="s">
        <v>1255</v>
      </c>
      <c r="D6769" s="222" t="s">
        <v>801</v>
      </c>
      <c r="E6769" s="223">
        <v>0</v>
      </c>
    </row>
    <row r="6770" spans="1:5" x14ac:dyDescent="0.25">
      <c r="A6770" s="224">
        <v>3203111371</v>
      </c>
      <c r="B6770" s="224" t="s">
        <v>10629</v>
      </c>
      <c r="C6770" s="224" t="s">
        <v>1255</v>
      </c>
      <c r="D6770" s="224" t="s">
        <v>801</v>
      </c>
      <c r="E6770" s="225">
        <v>0</v>
      </c>
    </row>
    <row r="6771" spans="1:5" x14ac:dyDescent="0.25">
      <c r="A6771" s="222">
        <v>3203111372</v>
      </c>
      <c r="B6771" s="222" t="s">
        <v>10630</v>
      </c>
      <c r="C6771" s="222" t="s">
        <v>1255</v>
      </c>
      <c r="D6771" s="222" t="s">
        <v>801</v>
      </c>
      <c r="E6771" s="223">
        <v>0</v>
      </c>
    </row>
    <row r="6772" spans="1:5" x14ac:dyDescent="0.25">
      <c r="A6772" s="224">
        <v>3203111373</v>
      </c>
      <c r="B6772" s="224" t="s">
        <v>10631</v>
      </c>
      <c r="C6772" s="224" t="s">
        <v>1255</v>
      </c>
      <c r="D6772" s="224" t="s">
        <v>803</v>
      </c>
      <c r="E6772" s="225">
        <v>0</v>
      </c>
    </row>
    <row r="6773" spans="1:5" x14ac:dyDescent="0.25">
      <c r="A6773" s="222">
        <v>3203111374</v>
      </c>
      <c r="B6773" s="222" t="s">
        <v>10632</v>
      </c>
      <c r="C6773" s="222" t="s">
        <v>1255</v>
      </c>
      <c r="D6773" s="222" t="s">
        <v>2414</v>
      </c>
      <c r="E6773" s="223">
        <v>0</v>
      </c>
    </row>
    <row r="6774" spans="1:5" x14ac:dyDescent="0.25">
      <c r="A6774" s="224">
        <v>3203111375</v>
      </c>
      <c r="B6774" s="224" t="s">
        <v>10633</v>
      </c>
      <c r="C6774" s="224" t="s">
        <v>1255</v>
      </c>
      <c r="D6774" s="224" t="s">
        <v>801</v>
      </c>
      <c r="E6774" s="225">
        <v>0</v>
      </c>
    </row>
    <row r="6775" spans="1:5" x14ac:dyDescent="0.25">
      <c r="A6775" s="222">
        <v>3203111376</v>
      </c>
      <c r="B6775" s="222" t="s">
        <v>10634</v>
      </c>
      <c r="C6775" s="222" t="s">
        <v>1255</v>
      </c>
      <c r="D6775" s="222" t="s">
        <v>801</v>
      </c>
      <c r="E6775" s="223">
        <v>0</v>
      </c>
    </row>
    <row r="6776" spans="1:5" x14ac:dyDescent="0.25">
      <c r="A6776" s="224">
        <v>3203111377</v>
      </c>
      <c r="B6776" s="224" t="s">
        <v>9650</v>
      </c>
      <c r="C6776" s="224" t="s">
        <v>1255</v>
      </c>
      <c r="D6776" s="224" t="s">
        <v>801</v>
      </c>
      <c r="E6776" s="225">
        <v>0</v>
      </c>
    </row>
    <row r="6777" spans="1:5" x14ac:dyDescent="0.25">
      <c r="A6777" s="222">
        <v>3203111378</v>
      </c>
      <c r="B6777" s="222" t="s">
        <v>10635</v>
      </c>
      <c r="C6777" s="222" t="s">
        <v>1255</v>
      </c>
      <c r="D6777" s="222" t="s">
        <v>801</v>
      </c>
      <c r="E6777" s="223">
        <v>0</v>
      </c>
    </row>
    <row r="6778" spans="1:5" x14ac:dyDescent="0.25">
      <c r="A6778" s="224">
        <v>3203111379</v>
      </c>
      <c r="B6778" s="224" t="s">
        <v>10636</v>
      </c>
      <c r="C6778" s="224" t="s">
        <v>1255</v>
      </c>
      <c r="D6778" s="224" t="s">
        <v>801</v>
      </c>
      <c r="E6778" s="225">
        <v>0</v>
      </c>
    </row>
    <row r="6779" spans="1:5" x14ac:dyDescent="0.25">
      <c r="A6779" s="222">
        <v>3203111380</v>
      </c>
      <c r="B6779" s="222" t="s">
        <v>10637</v>
      </c>
      <c r="C6779" s="222" t="s">
        <v>1255</v>
      </c>
      <c r="D6779" s="222" t="s">
        <v>801</v>
      </c>
      <c r="E6779" s="223">
        <v>0</v>
      </c>
    </row>
    <row r="6780" spans="1:5" x14ac:dyDescent="0.25">
      <c r="A6780" s="224">
        <v>3203111381</v>
      </c>
      <c r="B6780" s="224" t="s">
        <v>10638</v>
      </c>
      <c r="C6780" s="224" t="s">
        <v>1255</v>
      </c>
      <c r="D6780" s="224" t="s">
        <v>801</v>
      </c>
      <c r="E6780" s="225">
        <v>0</v>
      </c>
    </row>
    <row r="6781" spans="1:5" x14ac:dyDescent="0.25">
      <c r="A6781" s="222">
        <v>3203111382</v>
      </c>
      <c r="B6781" s="222" t="s">
        <v>10639</v>
      </c>
      <c r="C6781" s="222" t="s">
        <v>1255</v>
      </c>
      <c r="D6781" s="222" t="s">
        <v>954</v>
      </c>
      <c r="E6781" s="223">
        <v>0</v>
      </c>
    </row>
    <row r="6782" spans="1:5" x14ac:dyDescent="0.25">
      <c r="A6782" s="224">
        <v>3203111383</v>
      </c>
      <c r="B6782" s="224" t="s">
        <v>9651</v>
      </c>
      <c r="C6782" s="224" t="s">
        <v>1255</v>
      </c>
      <c r="D6782" s="224" t="s">
        <v>801</v>
      </c>
      <c r="E6782" s="225">
        <v>0</v>
      </c>
    </row>
    <row r="6783" spans="1:5" x14ac:dyDescent="0.25">
      <c r="A6783" s="222">
        <v>3203111384</v>
      </c>
      <c r="B6783" s="222" t="s">
        <v>9652</v>
      </c>
      <c r="C6783" s="222" t="s">
        <v>1255</v>
      </c>
      <c r="D6783" s="222" t="s">
        <v>801</v>
      </c>
      <c r="E6783" s="223">
        <v>0</v>
      </c>
    </row>
    <row r="6784" spans="1:5" x14ac:dyDescent="0.25">
      <c r="A6784" s="224">
        <v>3203111385</v>
      </c>
      <c r="B6784" s="224" t="s">
        <v>10640</v>
      </c>
      <c r="C6784" s="224" t="s">
        <v>1255</v>
      </c>
      <c r="D6784" s="224" t="s">
        <v>801</v>
      </c>
      <c r="E6784" s="225">
        <v>0</v>
      </c>
    </row>
    <row r="6785" spans="1:5" x14ac:dyDescent="0.25">
      <c r="A6785" s="222">
        <v>3203111386</v>
      </c>
      <c r="B6785" s="222" t="s">
        <v>10641</v>
      </c>
      <c r="C6785" s="222" t="s">
        <v>1255</v>
      </c>
      <c r="D6785" s="222" t="s">
        <v>801</v>
      </c>
      <c r="E6785" s="223">
        <v>0</v>
      </c>
    </row>
    <row r="6786" spans="1:5" x14ac:dyDescent="0.25">
      <c r="A6786" s="224">
        <v>3203111387</v>
      </c>
      <c r="B6786" s="224" t="s">
        <v>10642</v>
      </c>
      <c r="C6786" s="224" t="s">
        <v>1255</v>
      </c>
      <c r="D6786" s="224" t="s">
        <v>801</v>
      </c>
      <c r="E6786" s="225">
        <v>0</v>
      </c>
    </row>
    <row r="6787" spans="1:5" x14ac:dyDescent="0.25">
      <c r="A6787" s="222">
        <v>3203111388</v>
      </c>
      <c r="B6787" s="222" t="s">
        <v>7050</v>
      </c>
      <c r="C6787" s="222" t="s">
        <v>1255</v>
      </c>
      <c r="D6787" s="222" t="s">
        <v>2327</v>
      </c>
      <c r="E6787" s="223">
        <v>0</v>
      </c>
    </row>
    <row r="6788" spans="1:5" x14ac:dyDescent="0.25">
      <c r="A6788" s="224">
        <v>3203111389</v>
      </c>
      <c r="B6788" s="224" t="s">
        <v>10643</v>
      </c>
      <c r="C6788" s="224" t="s">
        <v>1255</v>
      </c>
      <c r="D6788" s="224" t="s">
        <v>801</v>
      </c>
      <c r="E6788" s="225">
        <v>0</v>
      </c>
    </row>
    <row r="6789" spans="1:5" x14ac:dyDescent="0.25">
      <c r="A6789" s="222">
        <v>3203111390</v>
      </c>
      <c r="B6789" s="222" t="s">
        <v>10644</v>
      </c>
      <c r="C6789" s="222" t="s">
        <v>1255</v>
      </c>
      <c r="D6789" s="222" t="s">
        <v>801</v>
      </c>
      <c r="E6789" s="223">
        <v>0</v>
      </c>
    </row>
    <row r="6790" spans="1:5" x14ac:dyDescent="0.25">
      <c r="A6790" s="224">
        <v>3203111391</v>
      </c>
      <c r="B6790" s="224" t="s">
        <v>9467</v>
      </c>
      <c r="C6790" s="224" t="s">
        <v>1255</v>
      </c>
      <c r="D6790" s="224" t="s">
        <v>801</v>
      </c>
      <c r="E6790" s="225">
        <v>0</v>
      </c>
    </row>
    <row r="6791" spans="1:5" x14ac:dyDescent="0.25">
      <c r="A6791" s="222">
        <v>3203111392</v>
      </c>
      <c r="B6791" s="222" t="s">
        <v>9468</v>
      </c>
      <c r="C6791" s="222" t="s">
        <v>1255</v>
      </c>
      <c r="D6791" s="222" t="s">
        <v>801</v>
      </c>
      <c r="E6791" s="223">
        <v>0</v>
      </c>
    </row>
    <row r="6792" spans="1:5" x14ac:dyDescent="0.25">
      <c r="A6792" s="224">
        <v>3203111393</v>
      </c>
      <c r="B6792" s="224" t="s">
        <v>9469</v>
      </c>
      <c r="C6792" s="224" t="s">
        <v>1255</v>
      </c>
      <c r="D6792" s="224" t="s">
        <v>801</v>
      </c>
      <c r="E6792" s="225">
        <v>0</v>
      </c>
    </row>
    <row r="6793" spans="1:5" x14ac:dyDescent="0.25">
      <c r="A6793" s="222">
        <v>3203111394</v>
      </c>
      <c r="B6793" s="222" t="s">
        <v>9470</v>
      </c>
      <c r="C6793" s="222" t="s">
        <v>1255</v>
      </c>
      <c r="D6793" s="222" t="s">
        <v>801</v>
      </c>
      <c r="E6793" s="223">
        <v>0</v>
      </c>
    </row>
    <row r="6794" spans="1:5" x14ac:dyDescent="0.25">
      <c r="A6794" s="224">
        <v>3203111395</v>
      </c>
      <c r="B6794" s="224" t="s">
        <v>9471</v>
      </c>
      <c r="C6794" s="224" t="s">
        <v>1255</v>
      </c>
      <c r="D6794" s="224" t="s">
        <v>801</v>
      </c>
      <c r="E6794" s="225">
        <v>0</v>
      </c>
    </row>
    <row r="6795" spans="1:5" x14ac:dyDescent="0.25">
      <c r="A6795" s="222">
        <v>3203111396</v>
      </c>
      <c r="B6795" s="222" t="s">
        <v>9545</v>
      </c>
      <c r="C6795" s="222" t="s">
        <v>1255</v>
      </c>
      <c r="D6795" s="222" t="s">
        <v>801</v>
      </c>
      <c r="E6795" s="223">
        <v>0</v>
      </c>
    </row>
    <row r="6796" spans="1:5" x14ac:dyDescent="0.25">
      <c r="A6796" s="224">
        <v>3203111397</v>
      </c>
      <c r="B6796" s="224" t="s">
        <v>9546</v>
      </c>
      <c r="C6796" s="224" t="s">
        <v>1255</v>
      </c>
      <c r="D6796" s="224" t="s">
        <v>801</v>
      </c>
      <c r="E6796" s="225">
        <v>0</v>
      </c>
    </row>
    <row r="6797" spans="1:5" x14ac:dyDescent="0.25">
      <c r="A6797" s="222">
        <v>3203111398</v>
      </c>
      <c r="B6797" s="222" t="s">
        <v>10645</v>
      </c>
      <c r="C6797" s="222" t="s">
        <v>1255</v>
      </c>
      <c r="D6797" s="222" t="s">
        <v>801</v>
      </c>
      <c r="E6797" s="223">
        <v>0</v>
      </c>
    </row>
    <row r="6798" spans="1:5" x14ac:dyDescent="0.25">
      <c r="A6798" s="224">
        <v>3203111399</v>
      </c>
      <c r="B6798" s="224" t="s">
        <v>9653</v>
      </c>
      <c r="C6798" s="224" t="s">
        <v>1255</v>
      </c>
      <c r="D6798" s="224" t="s">
        <v>801</v>
      </c>
      <c r="E6798" s="225">
        <v>0</v>
      </c>
    </row>
    <row r="6799" spans="1:5" x14ac:dyDescent="0.25">
      <c r="A6799" s="222">
        <v>3203111400</v>
      </c>
      <c r="B6799" s="222" t="s">
        <v>10646</v>
      </c>
      <c r="C6799" s="222" t="s">
        <v>1255</v>
      </c>
      <c r="D6799" s="222" t="s">
        <v>801</v>
      </c>
      <c r="E6799" s="223">
        <v>0</v>
      </c>
    </row>
    <row r="6800" spans="1:5" x14ac:dyDescent="0.25">
      <c r="A6800" s="224">
        <v>3203111401</v>
      </c>
      <c r="B6800" s="224" t="s">
        <v>10647</v>
      </c>
      <c r="C6800" s="224" t="s">
        <v>1255</v>
      </c>
      <c r="D6800" s="224" t="s">
        <v>801</v>
      </c>
      <c r="E6800" s="225">
        <v>0</v>
      </c>
    </row>
    <row r="6801" spans="1:5" x14ac:dyDescent="0.25">
      <c r="A6801" s="222">
        <v>3203111402</v>
      </c>
      <c r="B6801" s="222" t="s">
        <v>9472</v>
      </c>
      <c r="C6801" s="222" t="s">
        <v>1255</v>
      </c>
      <c r="D6801" s="222" t="s">
        <v>801</v>
      </c>
      <c r="E6801" s="223">
        <v>0</v>
      </c>
    </row>
    <row r="6802" spans="1:5" x14ac:dyDescent="0.25">
      <c r="A6802" s="224">
        <v>3203111403</v>
      </c>
      <c r="B6802" s="224" t="s">
        <v>10648</v>
      </c>
      <c r="C6802" s="224" t="s">
        <v>1255</v>
      </c>
      <c r="D6802" s="224" t="s">
        <v>2327</v>
      </c>
      <c r="E6802" s="225">
        <v>0</v>
      </c>
    </row>
    <row r="6803" spans="1:5" x14ac:dyDescent="0.25">
      <c r="A6803" s="222">
        <v>3203111404</v>
      </c>
      <c r="B6803" s="222" t="s">
        <v>10649</v>
      </c>
      <c r="C6803" s="222" t="s">
        <v>1255</v>
      </c>
      <c r="D6803" s="222" t="s">
        <v>801</v>
      </c>
      <c r="E6803" s="223">
        <v>0</v>
      </c>
    </row>
    <row r="6804" spans="1:5" x14ac:dyDescent="0.25">
      <c r="A6804" s="224">
        <v>3203111405</v>
      </c>
      <c r="B6804" s="224" t="s">
        <v>10650</v>
      </c>
      <c r="C6804" s="224" t="s">
        <v>1255</v>
      </c>
      <c r="D6804" s="224" t="s">
        <v>2327</v>
      </c>
      <c r="E6804" s="225">
        <v>0</v>
      </c>
    </row>
    <row r="6805" spans="1:5" x14ac:dyDescent="0.25">
      <c r="A6805" s="222">
        <v>3203111406</v>
      </c>
      <c r="B6805" s="222" t="s">
        <v>10651</v>
      </c>
      <c r="C6805" s="222" t="s">
        <v>1255</v>
      </c>
      <c r="D6805" s="222" t="s">
        <v>2327</v>
      </c>
      <c r="E6805" s="223">
        <v>0</v>
      </c>
    </row>
    <row r="6806" spans="1:5" x14ac:dyDescent="0.25">
      <c r="A6806" s="224">
        <v>3203111407</v>
      </c>
      <c r="B6806" s="224" t="s">
        <v>10652</v>
      </c>
      <c r="C6806" s="224" t="s">
        <v>1255</v>
      </c>
      <c r="D6806" s="224" t="s">
        <v>801</v>
      </c>
      <c r="E6806" s="225">
        <v>0</v>
      </c>
    </row>
    <row r="6807" spans="1:5" x14ac:dyDescent="0.25">
      <c r="A6807" s="222">
        <v>3203111408</v>
      </c>
      <c r="B6807" s="222" t="s">
        <v>13289</v>
      </c>
      <c r="C6807" s="222" t="s">
        <v>1255</v>
      </c>
      <c r="D6807" s="222" t="s">
        <v>801</v>
      </c>
      <c r="E6807" s="223">
        <v>0</v>
      </c>
    </row>
    <row r="6808" spans="1:5" x14ac:dyDescent="0.25">
      <c r="A6808" s="224">
        <v>3203111409</v>
      </c>
      <c r="B6808" s="224" t="s">
        <v>10653</v>
      </c>
      <c r="C6808" s="224" t="s">
        <v>1255</v>
      </c>
      <c r="D6808" s="224" t="s">
        <v>1226</v>
      </c>
      <c r="E6808" s="225">
        <v>0</v>
      </c>
    </row>
    <row r="6809" spans="1:5" x14ac:dyDescent="0.25">
      <c r="A6809" s="222">
        <v>3203111410</v>
      </c>
      <c r="B6809" s="222" t="s">
        <v>10654</v>
      </c>
      <c r="C6809" s="222" t="s">
        <v>1255</v>
      </c>
      <c r="D6809" s="222" t="s">
        <v>954</v>
      </c>
      <c r="E6809" s="223">
        <v>0</v>
      </c>
    </row>
    <row r="6810" spans="1:5" x14ac:dyDescent="0.25">
      <c r="A6810" s="224">
        <v>3203111411</v>
      </c>
      <c r="B6810" s="224" t="s">
        <v>9508</v>
      </c>
      <c r="C6810" s="224" t="s">
        <v>1255</v>
      </c>
      <c r="D6810" s="224" t="s">
        <v>801</v>
      </c>
      <c r="E6810" s="225">
        <v>0</v>
      </c>
    </row>
    <row r="6811" spans="1:5" x14ac:dyDescent="0.25">
      <c r="A6811" s="222">
        <v>3203111412</v>
      </c>
      <c r="B6811" s="222" t="s">
        <v>9513</v>
      </c>
      <c r="C6811" s="222" t="s">
        <v>1255</v>
      </c>
      <c r="D6811" s="222" t="s">
        <v>2327</v>
      </c>
      <c r="E6811" s="223">
        <v>0</v>
      </c>
    </row>
    <row r="6812" spans="1:5" x14ac:dyDescent="0.25">
      <c r="A6812" s="224">
        <v>3203111413</v>
      </c>
      <c r="B6812" s="224" t="s">
        <v>9514</v>
      </c>
      <c r="C6812" s="224" t="s">
        <v>1255</v>
      </c>
      <c r="D6812" s="224" t="s">
        <v>2327</v>
      </c>
      <c r="E6812" s="225">
        <v>0</v>
      </c>
    </row>
    <row r="6813" spans="1:5" x14ac:dyDescent="0.25">
      <c r="A6813" s="222">
        <v>3203111414</v>
      </c>
      <c r="B6813" s="222" t="s">
        <v>9515</v>
      </c>
      <c r="C6813" s="222" t="s">
        <v>1255</v>
      </c>
      <c r="D6813" s="222" t="s">
        <v>2327</v>
      </c>
      <c r="E6813" s="223">
        <v>0</v>
      </c>
    </row>
    <row r="6814" spans="1:5" x14ac:dyDescent="0.25">
      <c r="A6814" s="224">
        <v>3203111415</v>
      </c>
      <c r="B6814" s="224" t="s">
        <v>9516</v>
      </c>
      <c r="C6814" s="224" t="s">
        <v>1255</v>
      </c>
      <c r="D6814" s="224" t="s">
        <v>2327</v>
      </c>
      <c r="E6814" s="225">
        <v>0</v>
      </c>
    </row>
    <row r="6815" spans="1:5" x14ac:dyDescent="0.25">
      <c r="A6815" s="222">
        <v>3203111416</v>
      </c>
      <c r="B6815" s="222" t="s">
        <v>9517</v>
      </c>
      <c r="C6815" s="222" t="s">
        <v>1255</v>
      </c>
      <c r="D6815" s="222" t="s">
        <v>2327</v>
      </c>
      <c r="E6815" s="223">
        <v>0</v>
      </c>
    </row>
    <row r="6816" spans="1:5" x14ac:dyDescent="0.25">
      <c r="A6816" s="224">
        <v>3203111417</v>
      </c>
      <c r="B6816" s="224" t="s">
        <v>9518</v>
      </c>
      <c r="C6816" s="224" t="s">
        <v>1255</v>
      </c>
      <c r="D6816" s="224" t="s">
        <v>801</v>
      </c>
      <c r="E6816" s="225">
        <v>0</v>
      </c>
    </row>
    <row r="6817" spans="1:5" x14ac:dyDescent="0.25">
      <c r="A6817" s="222">
        <v>3203111418</v>
      </c>
      <c r="B6817" s="222" t="s">
        <v>9519</v>
      </c>
      <c r="C6817" s="222" t="s">
        <v>1255</v>
      </c>
      <c r="D6817" s="222" t="s">
        <v>801</v>
      </c>
      <c r="E6817" s="223">
        <v>0</v>
      </c>
    </row>
    <row r="6818" spans="1:5" x14ac:dyDescent="0.25">
      <c r="A6818" s="224">
        <v>3203111419</v>
      </c>
      <c r="B6818" s="224" t="s">
        <v>9520</v>
      </c>
      <c r="C6818" s="224" t="s">
        <v>1255</v>
      </c>
      <c r="D6818" s="224" t="s">
        <v>2327</v>
      </c>
      <c r="E6818" s="225">
        <v>0</v>
      </c>
    </row>
    <row r="6819" spans="1:5" x14ac:dyDescent="0.25">
      <c r="A6819" s="222">
        <v>3203111420</v>
      </c>
      <c r="B6819" s="222" t="s">
        <v>9521</v>
      </c>
      <c r="C6819" s="222" t="s">
        <v>1255</v>
      </c>
      <c r="D6819" s="222" t="s">
        <v>801</v>
      </c>
      <c r="E6819" s="223">
        <v>0</v>
      </c>
    </row>
    <row r="6820" spans="1:5" x14ac:dyDescent="0.25">
      <c r="A6820" s="224">
        <v>3203111421</v>
      </c>
      <c r="B6820" s="224" t="s">
        <v>9522</v>
      </c>
      <c r="C6820" s="224" t="s">
        <v>1255</v>
      </c>
      <c r="D6820" s="224" t="s">
        <v>801</v>
      </c>
      <c r="E6820" s="225">
        <v>0</v>
      </c>
    </row>
    <row r="6821" spans="1:5" x14ac:dyDescent="0.25">
      <c r="A6821" s="222">
        <v>3203111422</v>
      </c>
      <c r="B6821" s="222" t="s">
        <v>9523</v>
      </c>
      <c r="C6821" s="222" t="s">
        <v>1255</v>
      </c>
      <c r="D6821" s="222" t="s">
        <v>801</v>
      </c>
      <c r="E6821" s="223">
        <v>0</v>
      </c>
    </row>
    <row r="6822" spans="1:5" x14ac:dyDescent="0.25">
      <c r="A6822" s="224">
        <v>3203111423</v>
      </c>
      <c r="B6822" s="224" t="s">
        <v>9524</v>
      </c>
      <c r="C6822" s="224" t="s">
        <v>1255</v>
      </c>
      <c r="D6822" s="224" t="s">
        <v>801</v>
      </c>
      <c r="E6822" s="225">
        <v>0</v>
      </c>
    </row>
    <row r="6823" spans="1:5" x14ac:dyDescent="0.25">
      <c r="A6823" s="222">
        <v>3203111424</v>
      </c>
      <c r="B6823" s="222" t="s">
        <v>9525</v>
      </c>
      <c r="C6823" s="222" t="s">
        <v>1255</v>
      </c>
      <c r="D6823" s="222" t="s">
        <v>801</v>
      </c>
      <c r="E6823" s="223">
        <v>0</v>
      </c>
    </row>
    <row r="6824" spans="1:5" x14ac:dyDescent="0.25">
      <c r="A6824" s="224">
        <v>3203111425</v>
      </c>
      <c r="B6824" s="224" t="s">
        <v>9526</v>
      </c>
      <c r="C6824" s="224" t="s">
        <v>1255</v>
      </c>
      <c r="D6824" s="224" t="s">
        <v>801</v>
      </c>
      <c r="E6824" s="225">
        <v>0</v>
      </c>
    </row>
    <row r="6825" spans="1:5" x14ac:dyDescent="0.25">
      <c r="A6825" s="222">
        <v>3203111426</v>
      </c>
      <c r="B6825" s="222" t="s">
        <v>9527</v>
      </c>
      <c r="C6825" s="222" t="s">
        <v>1255</v>
      </c>
      <c r="D6825" s="222" t="s">
        <v>1226</v>
      </c>
      <c r="E6825" s="223">
        <v>0</v>
      </c>
    </row>
    <row r="6826" spans="1:5" x14ac:dyDescent="0.25">
      <c r="A6826" s="224">
        <v>3203111427</v>
      </c>
      <c r="B6826" s="224" t="s">
        <v>4126</v>
      </c>
      <c r="C6826" s="224" t="s">
        <v>1255</v>
      </c>
      <c r="D6826" s="224" t="s">
        <v>1226</v>
      </c>
      <c r="E6826" s="225">
        <v>0</v>
      </c>
    </row>
    <row r="6827" spans="1:5" x14ac:dyDescent="0.25">
      <c r="A6827" s="222">
        <v>3203111428</v>
      </c>
      <c r="B6827" s="222" t="s">
        <v>4127</v>
      </c>
      <c r="C6827" s="222" t="s">
        <v>1255</v>
      </c>
      <c r="D6827" s="222" t="s">
        <v>1226</v>
      </c>
      <c r="E6827" s="223">
        <v>0</v>
      </c>
    </row>
    <row r="6828" spans="1:5" x14ac:dyDescent="0.25">
      <c r="A6828" s="224">
        <v>3203111429</v>
      </c>
      <c r="B6828" s="224" t="s">
        <v>9528</v>
      </c>
      <c r="C6828" s="224" t="s">
        <v>1255</v>
      </c>
      <c r="D6828" s="224" t="s">
        <v>1226</v>
      </c>
      <c r="E6828" s="225">
        <v>0</v>
      </c>
    </row>
    <row r="6829" spans="1:5" x14ac:dyDescent="0.25">
      <c r="A6829" s="222">
        <v>3203111430</v>
      </c>
      <c r="B6829" s="222" t="s">
        <v>9529</v>
      </c>
      <c r="C6829" s="222" t="s">
        <v>1255</v>
      </c>
      <c r="D6829" s="222" t="s">
        <v>1226</v>
      </c>
      <c r="E6829" s="223">
        <v>0</v>
      </c>
    </row>
    <row r="6830" spans="1:5" x14ac:dyDescent="0.25">
      <c r="A6830" s="224">
        <v>3203111431</v>
      </c>
      <c r="B6830" s="224" t="s">
        <v>10655</v>
      </c>
      <c r="C6830" s="224" t="s">
        <v>1255</v>
      </c>
      <c r="D6830" s="224" t="s">
        <v>801</v>
      </c>
      <c r="E6830" s="225">
        <v>0</v>
      </c>
    </row>
    <row r="6831" spans="1:5" x14ac:dyDescent="0.25">
      <c r="A6831" s="222">
        <v>3203111432</v>
      </c>
      <c r="B6831" s="222" t="s">
        <v>9537</v>
      </c>
      <c r="C6831" s="222" t="s">
        <v>1255</v>
      </c>
      <c r="D6831" s="222" t="s">
        <v>801</v>
      </c>
      <c r="E6831" s="223">
        <v>0</v>
      </c>
    </row>
    <row r="6832" spans="1:5" x14ac:dyDescent="0.25">
      <c r="A6832" s="224">
        <v>3203111433</v>
      </c>
      <c r="B6832" s="224" t="s">
        <v>9538</v>
      </c>
      <c r="C6832" s="224" t="s">
        <v>1255</v>
      </c>
      <c r="D6832" s="224" t="s">
        <v>2327</v>
      </c>
      <c r="E6832" s="225">
        <v>0</v>
      </c>
    </row>
    <row r="6833" spans="1:5" x14ac:dyDescent="0.25">
      <c r="A6833" s="222">
        <v>3203111434</v>
      </c>
      <c r="B6833" s="222" t="s">
        <v>9539</v>
      </c>
      <c r="C6833" s="222" t="s">
        <v>1255</v>
      </c>
      <c r="D6833" s="222" t="s">
        <v>2327</v>
      </c>
      <c r="E6833" s="223">
        <v>0</v>
      </c>
    </row>
    <row r="6834" spans="1:5" x14ac:dyDescent="0.25">
      <c r="A6834" s="224">
        <v>3203111435</v>
      </c>
      <c r="B6834" s="224" t="s">
        <v>9540</v>
      </c>
      <c r="C6834" s="224" t="s">
        <v>1255</v>
      </c>
      <c r="D6834" s="224" t="s">
        <v>2327</v>
      </c>
      <c r="E6834" s="225">
        <v>0</v>
      </c>
    </row>
    <row r="6835" spans="1:5" x14ac:dyDescent="0.25">
      <c r="A6835" s="222">
        <v>3203111436</v>
      </c>
      <c r="B6835" s="222" t="s">
        <v>9547</v>
      </c>
      <c r="C6835" s="222" t="s">
        <v>1255</v>
      </c>
      <c r="D6835" s="222" t="s">
        <v>2327</v>
      </c>
      <c r="E6835" s="223">
        <v>0</v>
      </c>
    </row>
    <row r="6836" spans="1:5" x14ac:dyDescent="0.25">
      <c r="A6836" s="224">
        <v>3203111437</v>
      </c>
      <c r="B6836" s="224" t="s">
        <v>9530</v>
      </c>
      <c r="C6836" s="224" t="s">
        <v>1255</v>
      </c>
      <c r="D6836" s="224" t="s">
        <v>2327</v>
      </c>
      <c r="E6836" s="225">
        <v>0</v>
      </c>
    </row>
    <row r="6837" spans="1:5" x14ac:dyDescent="0.25">
      <c r="A6837" s="222">
        <v>3203111438</v>
      </c>
      <c r="B6837" s="222" t="s">
        <v>9531</v>
      </c>
      <c r="C6837" s="222" t="s">
        <v>1255</v>
      </c>
      <c r="D6837" s="222" t="s">
        <v>2327</v>
      </c>
      <c r="E6837" s="223">
        <v>0</v>
      </c>
    </row>
    <row r="6838" spans="1:5" x14ac:dyDescent="0.25">
      <c r="A6838" s="224">
        <v>3203111439</v>
      </c>
      <c r="B6838" s="224" t="s">
        <v>9541</v>
      </c>
      <c r="C6838" s="224" t="s">
        <v>1255</v>
      </c>
      <c r="D6838" s="224" t="s">
        <v>2327</v>
      </c>
      <c r="E6838" s="225">
        <v>0</v>
      </c>
    </row>
    <row r="6839" spans="1:5" x14ac:dyDescent="0.25">
      <c r="A6839" s="222">
        <v>3203111440</v>
      </c>
      <c r="B6839" s="222" t="s">
        <v>10656</v>
      </c>
      <c r="C6839" s="222" t="s">
        <v>1255</v>
      </c>
      <c r="D6839" s="222" t="s">
        <v>801</v>
      </c>
      <c r="E6839" s="223">
        <v>0</v>
      </c>
    </row>
    <row r="6840" spans="1:5" x14ac:dyDescent="0.25">
      <c r="A6840" s="224">
        <v>3203111441</v>
      </c>
      <c r="B6840" s="224" t="s">
        <v>9548</v>
      </c>
      <c r="C6840" s="224" t="s">
        <v>1255</v>
      </c>
      <c r="D6840" s="224" t="s">
        <v>2327</v>
      </c>
      <c r="E6840" s="225">
        <v>0</v>
      </c>
    </row>
    <row r="6841" spans="1:5" x14ac:dyDescent="0.25">
      <c r="A6841" s="222">
        <v>3203111442</v>
      </c>
      <c r="B6841" s="222" t="s">
        <v>9549</v>
      </c>
      <c r="C6841" s="222" t="s">
        <v>1255</v>
      </c>
      <c r="D6841" s="222" t="s">
        <v>2327</v>
      </c>
      <c r="E6841" s="223">
        <v>0</v>
      </c>
    </row>
    <row r="6842" spans="1:5" x14ac:dyDescent="0.25">
      <c r="A6842" s="224">
        <v>3203111443</v>
      </c>
      <c r="B6842" s="224" t="s">
        <v>9550</v>
      </c>
      <c r="C6842" s="224" t="s">
        <v>1255</v>
      </c>
      <c r="D6842" s="224" t="s">
        <v>2327</v>
      </c>
      <c r="E6842" s="225">
        <v>0</v>
      </c>
    </row>
    <row r="6843" spans="1:5" x14ac:dyDescent="0.25">
      <c r="A6843" s="222">
        <v>3203111444</v>
      </c>
      <c r="B6843" s="222" t="s">
        <v>9551</v>
      </c>
      <c r="C6843" s="222" t="s">
        <v>1255</v>
      </c>
      <c r="D6843" s="222" t="s">
        <v>2327</v>
      </c>
      <c r="E6843" s="223">
        <v>0</v>
      </c>
    </row>
    <row r="6844" spans="1:5" x14ac:dyDescent="0.25">
      <c r="A6844" s="224">
        <v>3203111445</v>
      </c>
      <c r="B6844" s="224" t="s">
        <v>9552</v>
      </c>
      <c r="C6844" s="224" t="s">
        <v>1255</v>
      </c>
      <c r="D6844" s="224" t="s">
        <v>1102</v>
      </c>
      <c r="E6844" s="225">
        <v>0</v>
      </c>
    </row>
    <row r="6845" spans="1:5" x14ac:dyDescent="0.25">
      <c r="A6845" s="222">
        <v>3203111446</v>
      </c>
      <c r="B6845" s="222" t="s">
        <v>7960</v>
      </c>
      <c r="C6845" s="222" t="s">
        <v>1255</v>
      </c>
      <c r="D6845" s="222" t="s">
        <v>801</v>
      </c>
      <c r="E6845" s="223">
        <v>0</v>
      </c>
    </row>
    <row r="6846" spans="1:5" x14ac:dyDescent="0.25">
      <c r="A6846" s="224">
        <v>3203111447</v>
      </c>
      <c r="B6846" s="224" t="s">
        <v>7959</v>
      </c>
      <c r="C6846" s="224" t="s">
        <v>1255</v>
      </c>
      <c r="D6846" s="224" t="s">
        <v>801</v>
      </c>
      <c r="E6846" s="225">
        <v>0</v>
      </c>
    </row>
    <row r="6847" spans="1:5" x14ac:dyDescent="0.25">
      <c r="A6847" s="222">
        <v>3203111448</v>
      </c>
      <c r="B6847" s="222" t="s">
        <v>9553</v>
      </c>
      <c r="C6847" s="222" t="s">
        <v>1255</v>
      </c>
      <c r="D6847" s="222" t="s">
        <v>801</v>
      </c>
      <c r="E6847" s="223">
        <v>0</v>
      </c>
    </row>
    <row r="6848" spans="1:5" x14ac:dyDescent="0.25">
      <c r="A6848" s="224">
        <v>3203111449</v>
      </c>
      <c r="B6848" s="224" t="s">
        <v>10657</v>
      </c>
      <c r="C6848" s="224" t="s">
        <v>1255</v>
      </c>
      <c r="D6848" s="224" t="s">
        <v>801</v>
      </c>
      <c r="E6848" s="225">
        <v>0</v>
      </c>
    </row>
    <row r="6849" spans="1:5" x14ac:dyDescent="0.25">
      <c r="A6849" s="222">
        <v>3203111450</v>
      </c>
      <c r="B6849" s="222" t="s">
        <v>10658</v>
      </c>
      <c r="C6849" s="222" t="s">
        <v>1255</v>
      </c>
      <c r="D6849" s="222" t="s">
        <v>801</v>
      </c>
      <c r="E6849" s="223">
        <v>0</v>
      </c>
    </row>
    <row r="6850" spans="1:5" x14ac:dyDescent="0.25">
      <c r="A6850" s="224">
        <v>3203111451</v>
      </c>
      <c r="B6850" s="224" t="s">
        <v>10659</v>
      </c>
      <c r="C6850" s="224" t="s">
        <v>1255</v>
      </c>
      <c r="D6850" s="224" t="s">
        <v>801</v>
      </c>
      <c r="E6850" s="225">
        <v>0</v>
      </c>
    </row>
    <row r="6851" spans="1:5" x14ac:dyDescent="0.25">
      <c r="A6851" s="222">
        <v>3203111452</v>
      </c>
      <c r="B6851" s="222" t="s">
        <v>10660</v>
      </c>
      <c r="C6851" s="222" t="s">
        <v>1255</v>
      </c>
      <c r="D6851" s="222" t="s">
        <v>801</v>
      </c>
      <c r="E6851" s="223">
        <v>0</v>
      </c>
    </row>
    <row r="6852" spans="1:5" x14ac:dyDescent="0.25">
      <c r="A6852" s="224">
        <v>3203111453</v>
      </c>
      <c r="B6852" s="224" t="s">
        <v>10661</v>
      </c>
      <c r="C6852" s="224" t="s">
        <v>1255</v>
      </c>
      <c r="D6852" s="224" t="s">
        <v>801</v>
      </c>
      <c r="E6852" s="225">
        <v>0</v>
      </c>
    </row>
    <row r="6853" spans="1:5" x14ac:dyDescent="0.25">
      <c r="A6853" s="222">
        <v>3203111454</v>
      </c>
      <c r="B6853" s="222" t="s">
        <v>10662</v>
      </c>
      <c r="C6853" s="222" t="s">
        <v>1255</v>
      </c>
      <c r="D6853" s="222" t="s">
        <v>801</v>
      </c>
      <c r="E6853" s="223">
        <v>0</v>
      </c>
    </row>
    <row r="6854" spans="1:5" x14ac:dyDescent="0.25">
      <c r="A6854" s="224">
        <v>3203111455</v>
      </c>
      <c r="B6854" s="224" t="s">
        <v>9654</v>
      </c>
      <c r="C6854" s="224" t="s">
        <v>1255</v>
      </c>
      <c r="D6854" s="224" t="s">
        <v>801</v>
      </c>
      <c r="E6854" s="225">
        <v>0</v>
      </c>
    </row>
    <row r="6855" spans="1:5" x14ac:dyDescent="0.25">
      <c r="A6855" s="222">
        <v>3203111456</v>
      </c>
      <c r="B6855" s="222" t="s">
        <v>10663</v>
      </c>
      <c r="C6855" s="222" t="s">
        <v>1255</v>
      </c>
      <c r="D6855" s="222" t="s">
        <v>801</v>
      </c>
      <c r="E6855" s="223">
        <v>0</v>
      </c>
    </row>
    <row r="6856" spans="1:5" x14ac:dyDescent="0.25">
      <c r="A6856" s="224">
        <v>3203111457</v>
      </c>
      <c r="B6856" s="224" t="s">
        <v>9655</v>
      </c>
      <c r="C6856" s="224" t="s">
        <v>1255</v>
      </c>
      <c r="D6856" s="224" t="s">
        <v>801</v>
      </c>
      <c r="E6856" s="225">
        <v>0</v>
      </c>
    </row>
    <row r="6857" spans="1:5" x14ac:dyDescent="0.25">
      <c r="A6857" s="222">
        <v>3203111458</v>
      </c>
      <c r="B6857" s="222" t="s">
        <v>9656</v>
      </c>
      <c r="C6857" s="222" t="s">
        <v>1255</v>
      </c>
      <c r="D6857" s="222" t="s">
        <v>801</v>
      </c>
      <c r="E6857" s="223">
        <v>0</v>
      </c>
    </row>
    <row r="6858" spans="1:5" x14ac:dyDescent="0.25">
      <c r="A6858" s="224">
        <v>3203111459</v>
      </c>
      <c r="B6858" s="224" t="s">
        <v>9657</v>
      </c>
      <c r="C6858" s="224" t="s">
        <v>1255</v>
      </c>
      <c r="D6858" s="224" t="s">
        <v>2327</v>
      </c>
      <c r="E6858" s="225">
        <v>0</v>
      </c>
    </row>
    <row r="6859" spans="1:5" x14ac:dyDescent="0.25">
      <c r="A6859" s="222">
        <v>3203111460</v>
      </c>
      <c r="B6859" s="222" t="s">
        <v>9658</v>
      </c>
      <c r="C6859" s="222" t="s">
        <v>1255</v>
      </c>
      <c r="D6859" s="222" t="s">
        <v>2327</v>
      </c>
      <c r="E6859" s="223">
        <v>0</v>
      </c>
    </row>
    <row r="6860" spans="1:5" x14ac:dyDescent="0.25">
      <c r="A6860" s="224">
        <v>3203111461</v>
      </c>
      <c r="B6860" s="224" t="s">
        <v>9659</v>
      </c>
      <c r="C6860" s="224" t="s">
        <v>1255</v>
      </c>
      <c r="D6860" s="224" t="s">
        <v>2327</v>
      </c>
      <c r="E6860" s="225">
        <v>0</v>
      </c>
    </row>
    <row r="6861" spans="1:5" x14ac:dyDescent="0.25">
      <c r="A6861" s="222">
        <v>3203111462</v>
      </c>
      <c r="B6861" s="222" t="s">
        <v>9660</v>
      </c>
      <c r="C6861" s="222" t="s">
        <v>1255</v>
      </c>
      <c r="D6861" s="222" t="s">
        <v>2327</v>
      </c>
      <c r="E6861" s="223">
        <v>0</v>
      </c>
    </row>
    <row r="6862" spans="1:5" x14ac:dyDescent="0.25">
      <c r="A6862" s="224">
        <v>3203111463</v>
      </c>
      <c r="B6862" s="224" t="s">
        <v>9661</v>
      </c>
      <c r="C6862" s="224" t="s">
        <v>1255</v>
      </c>
      <c r="D6862" s="224" t="s">
        <v>2327</v>
      </c>
      <c r="E6862" s="225">
        <v>0</v>
      </c>
    </row>
    <row r="6863" spans="1:5" x14ac:dyDescent="0.25">
      <c r="A6863" s="222">
        <v>3203111464</v>
      </c>
      <c r="B6863" s="222" t="s">
        <v>10664</v>
      </c>
      <c r="C6863" s="222" t="s">
        <v>1255</v>
      </c>
      <c r="D6863" s="222" t="s">
        <v>801</v>
      </c>
      <c r="E6863" s="223">
        <v>0</v>
      </c>
    </row>
    <row r="6864" spans="1:5" x14ac:dyDescent="0.25">
      <c r="A6864" s="224">
        <v>3203111465</v>
      </c>
      <c r="B6864" s="224" t="s">
        <v>10665</v>
      </c>
      <c r="C6864" s="224" t="s">
        <v>1255</v>
      </c>
      <c r="D6864" s="224" t="s">
        <v>801</v>
      </c>
      <c r="E6864" s="225">
        <v>0</v>
      </c>
    </row>
    <row r="6865" spans="1:5" x14ac:dyDescent="0.25">
      <c r="A6865" s="222">
        <v>3203111466</v>
      </c>
      <c r="B6865" s="222" t="s">
        <v>10666</v>
      </c>
      <c r="C6865" s="222" t="s">
        <v>1255</v>
      </c>
      <c r="D6865" s="222" t="s">
        <v>801</v>
      </c>
      <c r="E6865" s="223">
        <v>0</v>
      </c>
    </row>
    <row r="6866" spans="1:5" x14ac:dyDescent="0.25">
      <c r="A6866" s="224">
        <v>3203111467</v>
      </c>
      <c r="B6866" s="224" t="s">
        <v>9662</v>
      </c>
      <c r="C6866" s="224" t="s">
        <v>1255</v>
      </c>
      <c r="D6866" s="224" t="s">
        <v>2327</v>
      </c>
      <c r="E6866" s="225">
        <v>0</v>
      </c>
    </row>
    <row r="6867" spans="1:5" x14ac:dyDescent="0.25">
      <c r="A6867" s="222">
        <v>3203111468</v>
      </c>
      <c r="B6867" s="222" t="s">
        <v>9663</v>
      </c>
      <c r="C6867" s="222" t="s">
        <v>1255</v>
      </c>
      <c r="D6867" s="222" t="s">
        <v>2327</v>
      </c>
      <c r="E6867" s="223">
        <v>0</v>
      </c>
    </row>
    <row r="6868" spans="1:5" x14ac:dyDescent="0.25">
      <c r="A6868" s="224">
        <v>3203111469</v>
      </c>
      <c r="B6868" s="224" t="s">
        <v>10667</v>
      </c>
      <c r="C6868" s="224" t="s">
        <v>1255</v>
      </c>
      <c r="D6868" s="224" t="s">
        <v>2327</v>
      </c>
      <c r="E6868" s="225">
        <v>0</v>
      </c>
    </row>
    <row r="6869" spans="1:5" x14ac:dyDescent="0.25">
      <c r="A6869" s="222">
        <v>3203111470</v>
      </c>
      <c r="B6869" s="222" t="s">
        <v>10668</v>
      </c>
      <c r="C6869" s="222" t="s">
        <v>1255</v>
      </c>
      <c r="D6869" s="222" t="s">
        <v>2706</v>
      </c>
      <c r="E6869" s="223">
        <v>0</v>
      </c>
    </row>
    <row r="6870" spans="1:5" x14ac:dyDescent="0.25">
      <c r="A6870" s="224">
        <v>3203111471</v>
      </c>
      <c r="B6870" s="224" t="s">
        <v>10669</v>
      </c>
      <c r="C6870" s="224" t="s">
        <v>1255</v>
      </c>
      <c r="D6870" s="224" t="s">
        <v>2327</v>
      </c>
      <c r="E6870" s="225">
        <v>0</v>
      </c>
    </row>
    <row r="6871" spans="1:5" x14ac:dyDescent="0.25">
      <c r="A6871" s="222">
        <v>3203111472</v>
      </c>
      <c r="B6871" s="222" t="s">
        <v>10670</v>
      </c>
      <c r="C6871" s="222" t="s">
        <v>1255</v>
      </c>
      <c r="D6871" s="222" t="s">
        <v>801</v>
      </c>
      <c r="E6871" s="223">
        <v>0</v>
      </c>
    </row>
    <row r="6872" spans="1:5" x14ac:dyDescent="0.25">
      <c r="A6872" s="224">
        <v>3203111473</v>
      </c>
      <c r="B6872" s="224" t="s">
        <v>10671</v>
      </c>
      <c r="C6872" s="224" t="s">
        <v>1255</v>
      </c>
      <c r="D6872" s="224" t="s">
        <v>801</v>
      </c>
      <c r="E6872" s="225">
        <v>0</v>
      </c>
    </row>
    <row r="6873" spans="1:5" x14ac:dyDescent="0.25">
      <c r="A6873" s="222">
        <v>3203111474</v>
      </c>
      <c r="B6873" s="222" t="s">
        <v>9664</v>
      </c>
      <c r="C6873" s="222" t="s">
        <v>1255</v>
      </c>
      <c r="D6873" s="222" t="s">
        <v>801</v>
      </c>
      <c r="E6873" s="223">
        <v>0</v>
      </c>
    </row>
    <row r="6874" spans="1:5" x14ac:dyDescent="0.25">
      <c r="A6874" s="224">
        <v>3203111475</v>
      </c>
      <c r="B6874" s="224" t="s">
        <v>9665</v>
      </c>
      <c r="C6874" s="224" t="s">
        <v>1255</v>
      </c>
      <c r="D6874" s="224" t="s">
        <v>2327</v>
      </c>
      <c r="E6874" s="225">
        <v>0</v>
      </c>
    </row>
    <row r="6875" spans="1:5" x14ac:dyDescent="0.25">
      <c r="A6875" s="222">
        <v>3203111476</v>
      </c>
      <c r="B6875" s="222" t="s">
        <v>9666</v>
      </c>
      <c r="C6875" s="222" t="s">
        <v>1255</v>
      </c>
      <c r="D6875" s="222" t="s">
        <v>2327</v>
      </c>
      <c r="E6875" s="223">
        <v>0</v>
      </c>
    </row>
    <row r="6876" spans="1:5" x14ac:dyDescent="0.25">
      <c r="A6876" s="224">
        <v>3203111477</v>
      </c>
      <c r="B6876" s="224" t="s">
        <v>9667</v>
      </c>
      <c r="C6876" s="224" t="s">
        <v>1255</v>
      </c>
      <c r="D6876" s="224" t="s">
        <v>801</v>
      </c>
      <c r="E6876" s="225">
        <v>0</v>
      </c>
    </row>
    <row r="6877" spans="1:5" x14ac:dyDescent="0.25">
      <c r="A6877" s="222">
        <v>3203111478</v>
      </c>
      <c r="B6877" s="222" t="s">
        <v>9668</v>
      </c>
      <c r="C6877" s="222" t="s">
        <v>1255</v>
      </c>
      <c r="D6877" s="222" t="s">
        <v>801</v>
      </c>
      <c r="E6877" s="223">
        <v>0</v>
      </c>
    </row>
    <row r="6878" spans="1:5" x14ac:dyDescent="0.25">
      <c r="A6878" s="224">
        <v>3203111479</v>
      </c>
      <c r="B6878" s="224" t="s">
        <v>9669</v>
      </c>
      <c r="C6878" s="224" t="s">
        <v>1255</v>
      </c>
      <c r="D6878" s="224" t="s">
        <v>801</v>
      </c>
      <c r="E6878" s="225">
        <v>0</v>
      </c>
    </row>
    <row r="6879" spans="1:5" x14ac:dyDescent="0.25">
      <c r="A6879" s="222">
        <v>3203111480</v>
      </c>
      <c r="B6879" s="222" t="s">
        <v>9670</v>
      </c>
      <c r="C6879" s="222" t="s">
        <v>1255</v>
      </c>
      <c r="D6879" s="222" t="s">
        <v>801</v>
      </c>
      <c r="E6879" s="223">
        <v>0</v>
      </c>
    </row>
    <row r="6880" spans="1:5" x14ac:dyDescent="0.25">
      <c r="A6880" s="224">
        <v>3203111481</v>
      </c>
      <c r="B6880" s="224" t="s">
        <v>9671</v>
      </c>
      <c r="C6880" s="224" t="s">
        <v>1255</v>
      </c>
      <c r="D6880" s="224" t="s">
        <v>801</v>
      </c>
      <c r="E6880" s="225">
        <v>0</v>
      </c>
    </row>
    <row r="6881" spans="1:5" x14ac:dyDescent="0.25">
      <c r="A6881" s="222">
        <v>3203111482</v>
      </c>
      <c r="B6881" s="222" t="s">
        <v>10672</v>
      </c>
      <c r="C6881" s="222" t="s">
        <v>1255</v>
      </c>
      <c r="D6881" s="222" t="s">
        <v>2327</v>
      </c>
      <c r="E6881" s="223">
        <v>0</v>
      </c>
    </row>
    <row r="6882" spans="1:5" x14ac:dyDescent="0.25">
      <c r="A6882" s="224">
        <v>3203111483</v>
      </c>
      <c r="B6882" s="224" t="s">
        <v>9672</v>
      </c>
      <c r="C6882" s="224" t="s">
        <v>1255</v>
      </c>
      <c r="D6882" s="224" t="s">
        <v>801</v>
      </c>
      <c r="E6882" s="225">
        <v>0</v>
      </c>
    </row>
    <row r="6883" spans="1:5" x14ac:dyDescent="0.25">
      <c r="A6883" s="222">
        <v>3203111484</v>
      </c>
      <c r="B6883" s="222" t="s">
        <v>10673</v>
      </c>
      <c r="C6883" s="222" t="s">
        <v>1255</v>
      </c>
      <c r="D6883" s="222" t="s">
        <v>801</v>
      </c>
      <c r="E6883" s="223">
        <v>0</v>
      </c>
    </row>
    <row r="6884" spans="1:5" x14ac:dyDescent="0.25">
      <c r="A6884" s="224">
        <v>3203111485</v>
      </c>
      <c r="B6884" s="224" t="s">
        <v>10674</v>
      </c>
      <c r="C6884" s="224" t="s">
        <v>1255</v>
      </c>
      <c r="D6884" s="224" t="s">
        <v>801</v>
      </c>
      <c r="E6884" s="225">
        <v>0</v>
      </c>
    </row>
    <row r="6885" spans="1:5" x14ac:dyDescent="0.25">
      <c r="A6885" s="222">
        <v>3203111486</v>
      </c>
      <c r="B6885" s="222" t="s">
        <v>10675</v>
      </c>
      <c r="C6885" s="222" t="s">
        <v>1255</v>
      </c>
      <c r="D6885" s="222" t="s">
        <v>801</v>
      </c>
      <c r="E6885" s="223">
        <v>0</v>
      </c>
    </row>
    <row r="6886" spans="1:5" x14ac:dyDescent="0.25">
      <c r="A6886" s="224">
        <v>3203111487</v>
      </c>
      <c r="B6886" s="224" t="s">
        <v>10676</v>
      </c>
      <c r="C6886" s="224" t="s">
        <v>1255</v>
      </c>
      <c r="D6886" s="224" t="s">
        <v>801</v>
      </c>
      <c r="E6886" s="225">
        <v>0</v>
      </c>
    </row>
    <row r="6887" spans="1:5" x14ac:dyDescent="0.25">
      <c r="A6887" s="222">
        <v>3203111488</v>
      </c>
      <c r="B6887" s="222" t="s">
        <v>12763</v>
      </c>
      <c r="C6887" s="222" t="s">
        <v>1255</v>
      </c>
      <c r="D6887" s="222" t="s">
        <v>801</v>
      </c>
      <c r="E6887" s="223">
        <v>0</v>
      </c>
    </row>
    <row r="6888" spans="1:5" x14ac:dyDescent="0.25">
      <c r="A6888" s="224">
        <v>3203111489</v>
      </c>
      <c r="B6888" s="224" t="s">
        <v>9673</v>
      </c>
      <c r="C6888" s="224" t="s">
        <v>1255</v>
      </c>
      <c r="D6888" s="224" t="s">
        <v>801</v>
      </c>
      <c r="E6888" s="225">
        <v>0</v>
      </c>
    </row>
    <row r="6889" spans="1:5" x14ac:dyDescent="0.25">
      <c r="A6889" s="222">
        <v>3203111490</v>
      </c>
      <c r="B6889" s="222" t="s">
        <v>10677</v>
      </c>
      <c r="C6889" s="222" t="s">
        <v>1255</v>
      </c>
      <c r="D6889" s="222" t="s">
        <v>2327</v>
      </c>
      <c r="E6889" s="223">
        <v>0</v>
      </c>
    </row>
    <row r="6890" spans="1:5" x14ac:dyDescent="0.25">
      <c r="A6890" s="224">
        <v>3203111491</v>
      </c>
      <c r="B6890" s="224" t="s">
        <v>9674</v>
      </c>
      <c r="C6890" s="224" t="s">
        <v>1255</v>
      </c>
      <c r="D6890" s="224" t="s">
        <v>801</v>
      </c>
      <c r="E6890" s="225">
        <v>0</v>
      </c>
    </row>
    <row r="6891" spans="1:5" x14ac:dyDescent="0.25">
      <c r="A6891" s="222">
        <v>3203111492</v>
      </c>
      <c r="B6891" s="222" t="s">
        <v>10678</v>
      </c>
      <c r="C6891" s="222" t="s">
        <v>1255</v>
      </c>
      <c r="D6891" s="222" t="s">
        <v>2327</v>
      </c>
      <c r="E6891" s="223">
        <v>0</v>
      </c>
    </row>
    <row r="6892" spans="1:5" x14ac:dyDescent="0.25">
      <c r="A6892" s="224">
        <v>3203111493</v>
      </c>
      <c r="B6892" s="224" t="s">
        <v>10679</v>
      </c>
      <c r="C6892" s="224" t="s">
        <v>1255</v>
      </c>
      <c r="D6892" s="224" t="s">
        <v>2327</v>
      </c>
      <c r="E6892" s="225">
        <v>0</v>
      </c>
    </row>
    <row r="6893" spans="1:5" x14ac:dyDescent="0.25">
      <c r="A6893" s="222">
        <v>3203111494</v>
      </c>
      <c r="B6893" s="222" t="s">
        <v>10680</v>
      </c>
      <c r="C6893" s="222" t="s">
        <v>1255</v>
      </c>
      <c r="D6893" s="222" t="s">
        <v>2327</v>
      </c>
      <c r="E6893" s="223">
        <v>0</v>
      </c>
    </row>
    <row r="6894" spans="1:5" x14ac:dyDescent="0.25">
      <c r="A6894" s="224">
        <v>3203111495</v>
      </c>
      <c r="B6894" s="224" t="s">
        <v>10681</v>
      </c>
      <c r="C6894" s="224" t="s">
        <v>1255</v>
      </c>
      <c r="D6894" s="224" t="s">
        <v>2327</v>
      </c>
      <c r="E6894" s="225">
        <v>0</v>
      </c>
    </row>
    <row r="6895" spans="1:5" x14ac:dyDescent="0.25">
      <c r="A6895" s="222">
        <v>3203111496</v>
      </c>
      <c r="B6895" s="222" t="s">
        <v>10682</v>
      </c>
      <c r="C6895" s="222" t="s">
        <v>1255</v>
      </c>
      <c r="D6895" s="222" t="s">
        <v>1226</v>
      </c>
      <c r="E6895" s="223">
        <v>0</v>
      </c>
    </row>
    <row r="6896" spans="1:5" x14ac:dyDescent="0.25">
      <c r="A6896" s="224">
        <v>3203111497</v>
      </c>
      <c r="B6896" s="224" t="s">
        <v>9877</v>
      </c>
      <c r="C6896" s="224" t="s">
        <v>1255</v>
      </c>
      <c r="D6896" s="224" t="s">
        <v>2327</v>
      </c>
      <c r="E6896" s="225">
        <v>0</v>
      </c>
    </row>
    <row r="6897" spans="1:5" x14ac:dyDescent="0.25">
      <c r="A6897" s="222">
        <v>3203111498</v>
      </c>
      <c r="B6897" s="222" t="s">
        <v>10683</v>
      </c>
      <c r="C6897" s="222" t="s">
        <v>1255</v>
      </c>
      <c r="D6897" s="222" t="s">
        <v>2327</v>
      </c>
      <c r="E6897" s="223">
        <v>0</v>
      </c>
    </row>
    <row r="6898" spans="1:5" x14ac:dyDescent="0.25">
      <c r="A6898" s="224">
        <v>3203111499</v>
      </c>
      <c r="B6898" s="224" t="s">
        <v>10684</v>
      </c>
      <c r="C6898" s="224" t="s">
        <v>1255</v>
      </c>
      <c r="D6898" s="224" t="s">
        <v>801</v>
      </c>
      <c r="E6898" s="225">
        <v>0</v>
      </c>
    </row>
    <row r="6899" spans="1:5" x14ac:dyDescent="0.25">
      <c r="A6899" s="222">
        <v>3203111500</v>
      </c>
      <c r="B6899" s="222" t="s">
        <v>10685</v>
      </c>
      <c r="C6899" s="222" t="s">
        <v>1255</v>
      </c>
      <c r="D6899" s="222" t="s">
        <v>801</v>
      </c>
      <c r="E6899" s="223">
        <v>0</v>
      </c>
    </row>
    <row r="6900" spans="1:5" x14ac:dyDescent="0.25">
      <c r="A6900" s="224">
        <v>3203111501</v>
      </c>
      <c r="B6900" s="224" t="s">
        <v>10686</v>
      </c>
      <c r="C6900" s="224" t="s">
        <v>1255</v>
      </c>
      <c r="D6900" s="224" t="s">
        <v>801</v>
      </c>
      <c r="E6900" s="225">
        <v>0</v>
      </c>
    </row>
    <row r="6901" spans="1:5" x14ac:dyDescent="0.25">
      <c r="A6901" s="222">
        <v>3203111502</v>
      </c>
      <c r="B6901" s="222" t="s">
        <v>10687</v>
      </c>
      <c r="C6901" s="222" t="s">
        <v>1255</v>
      </c>
      <c r="D6901" s="222" t="s">
        <v>2327</v>
      </c>
      <c r="E6901" s="223">
        <v>0</v>
      </c>
    </row>
    <row r="6902" spans="1:5" x14ac:dyDescent="0.25">
      <c r="A6902" s="224">
        <v>3203111503</v>
      </c>
      <c r="B6902" s="224" t="s">
        <v>12764</v>
      </c>
      <c r="C6902" s="224" t="s">
        <v>1255</v>
      </c>
      <c r="D6902" s="224" t="s">
        <v>2599</v>
      </c>
      <c r="E6902" s="225">
        <v>0</v>
      </c>
    </row>
    <row r="6903" spans="1:5" x14ac:dyDescent="0.25">
      <c r="A6903" s="222">
        <v>3203111504</v>
      </c>
      <c r="B6903" s="222" t="s">
        <v>10688</v>
      </c>
      <c r="C6903" s="222" t="s">
        <v>1255</v>
      </c>
      <c r="D6903" s="222" t="s">
        <v>2599</v>
      </c>
      <c r="E6903" s="223">
        <v>0</v>
      </c>
    </row>
    <row r="6904" spans="1:5" x14ac:dyDescent="0.25">
      <c r="A6904" s="224">
        <v>3203111505</v>
      </c>
      <c r="B6904" s="224" t="s">
        <v>10689</v>
      </c>
      <c r="C6904" s="224" t="s">
        <v>1255</v>
      </c>
      <c r="D6904" s="224" t="s">
        <v>801</v>
      </c>
      <c r="E6904" s="225">
        <v>0</v>
      </c>
    </row>
    <row r="6905" spans="1:5" x14ac:dyDescent="0.25">
      <c r="A6905" s="222">
        <v>3203111506</v>
      </c>
      <c r="B6905" s="222" t="s">
        <v>10690</v>
      </c>
      <c r="C6905" s="222" t="s">
        <v>1255</v>
      </c>
      <c r="D6905" s="222" t="s">
        <v>801</v>
      </c>
      <c r="E6905" s="223">
        <v>0</v>
      </c>
    </row>
    <row r="6906" spans="1:5" x14ac:dyDescent="0.25">
      <c r="A6906" s="224">
        <v>3203111507</v>
      </c>
      <c r="B6906" s="224" t="s">
        <v>9675</v>
      </c>
      <c r="C6906" s="224" t="s">
        <v>1255</v>
      </c>
      <c r="D6906" s="224" t="s">
        <v>2327</v>
      </c>
      <c r="E6906" s="225">
        <v>0</v>
      </c>
    </row>
    <row r="6907" spans="1:5" x14ac:dyDescent="0.25">
      <c r="A6907" s="222">
        <v>3203111508</v>
      </c>
      <c r="B6907" s="222" t="s">
        <v>9676</v>
      </c>
      <c r="C6907" s="222" t="s">
        <v>1255</v>
      </c>
      <c r="D6907" s="222" t="s">
        <v>2327</v>
      </c>
      <c r="E6907" s="223">
        <v>0</v>
      </c>
    </row>
    <row r="6908" spans="1:5" x14ac:dyDescent="0.25">
      <c r="A6908" s="224">
        <v>3203111509</v>
      </c>
      <c r="B6908" s="224" t="s">
        <v>10691</v>
      </c>
      <c r="C6908" s="224" t="s">
        <v>1255</v>
      </c>
      <c r="D6908" s="224" t="s">
        <v>2327</v>
      </c>
      <c r="E6908" s="225">
        <v>0</v>
      </c>
    </row>
    <row r="6909" spans="1:5" x14ac:dyDescent="0.25">
      <c r="A6909" s="222">
        <v>3203111510</v>
      </c>
      <c r="B6909" s="222" t="s">
        <v>9677</v>
      </c>
      <c r="C6909" s="222" t="s">
        <v>1255</v>
      </c>
      <c r="D6909" s="222" t="s">
        <v>2327</v>
      </c>
      <c r="E6909" s="223">
        <v>0</v>
      </c>
    </row>
    <row r="6910" spans="1:5" x14ac:dyDescent="0.25">
      <c r="A6910" s="224">
        <v>3203111511</v>
      </c>
      <c r="B6910" s="224" t="s">
        <v>9678</v>
      </c>
      <c r="C6910" s="224" t="s">
        <v>1255</v>
      </c>
      <c r="D6910" s="224" t="s">
        <v>2327</v>
      </c>
      <c r="E6910" s="225">
        <v>0</v>
      </c>
    </row>
    <row r="6911" spans="1:5" x14ac:dyDescent="0.25">
      <c r="A6911" s="222">
        <v>3203111512</v>
      </c>
      <c r="B6911" s="222" t="s">
        <v>9660</v>
      </c>
      <c r="C6911" s="222" t="s">
        <v>1255</v>
      </c>
      <c r="D6911" s="222" t="s">
        <v>2327</v>
      </c>
      <c r="E6911" s="223">
        <v>0</v>
      </c>
    </row>
    <row r="6912" spans="1:5" x14ac:dyDescent="0.25">
      <c r="A6912" s="224">
        <v>3203111513</v>
      </c>
      <c r="B6912" s="224" t="s">
        <v>9679</v>
      </c>
      <c r="C6912" s="224" t="s">
        <v>1255</v>
      </c>
      <c r="D6912" s="224" t="s">
        <v>801</v>
      </c>
      <c r="E6912" s="225">
        <v>0</v>
      </c>
    </row>
    <row r="6913" spans="1:5" x14ac:dyDescent="0.25">
      <c r="A6913" s="222">
        <v>3203111514</v>
      </c>
      <c r="B6913" s="222" t="s">
        <v>9680</v>
      </c>
      <c r="C6913" s="222" t="s">
        <v>1255</v>
      </c>
      <c r="D6913" s="222" t="s">
        <v>801</v>
      </c>
      <c r="E6913" s="223">
        <v>0</v>
      </c>
    </row>
    <row r="6914" spans="1:5" x14ac:dyDescent="0.25">
      <c r="A6914" s="224">
        <v>3203111515</v>
      </c>
      <c r="B6914" s="224" t="s">
        <v>10692</v>
      </c>
      <c r="C6914" s="224" t="s">
        <v>1255</v>
      </c>
      <c r="D6914" s="224" t="s">
        <v>1226</v>
      </c>
      <c r="E6914" s="225">
        <v>0</v>
      </c>
    </row>
    <row r="6915" spans="1:5" x14ac:dyDescent="0.25">
      <c r="A6915" s="222">
        <v>3203111516</v>
      </c>
      <c r="B6915" s="222" t="s">
        <v>10693</v>
      </c>
      <c r="C6915" s="222" t="s">
        <v>1255</v>
      </c>
      <c r="D6915" s="222" t="s">
        <v>1226</v>
      </c>
      <c r="E6915" s="223">
        <v>0</v>
      </c>
    </row>
    <row r="6916" spans="1:5" x14ac:dyDescent="0.25">
      <c r="A6916" s="224">
        <v>3203111517</v>
      </c>
      <c r="B6916" s="224" t="s">
        <v>10694</v>
      </c>
      <c r="C6916" s="224" t="s">
        <v>1255</v>
      </c>
      <c r="D6916" s="224" t="s">
        <v>801</v>
      </c>
      <c r="E6916" s="225">
        <v>0</v>
      </c>
    </row>
    <row r="6917" spans="1:5" x14ac:dyDescent="0.25">
      <c r="A6917" s="222">
        <v>3203111518</v>
      </c>
      <c r="B6917" s="222" t="s">
        <v>10695</v>
      </c>
      <c r="C6917" s="222" t="s">
        <v>1255</v>
      </c>
      <c r="D6917" s="222" t="s">
        <v>801</v>
      </c>
      <c r="E6917" s="223">
        <v>0</v>
      </c>
    </row>
    <row r="6918" spans="1:5" x14ac:dyDescent="0.25">
      <c r="A6918" s="224">
        <v>3203111519</v>
      </c>
      <c r="B6918" s="224" t="s">
        <v>10696</v>
      </c>
      <c r="C6918" s="224" t="s">
        <v>1255</v>
      </c>
      <c r="D6918" s="224" t="s">
        <v>801</v>
      </c>
      <c r="E6918" s="225">
        <v>0</v>
      </c>
    </row>
    <row r="6919" spans="1:5" x14ac:dyDescent="0.25">
      <c r="A6919" s="222">
        <v>3203111520</v>
      </c>
      <c r="B6919" s="222" t="s">
        <v>10697</v>
      </c>
      <c r="C6919" s="222" t="s">
        <v>1255</v>
      </c>
      <c r="D6919" s="222" t="s">
        <v>801</v>
      </c>
      <c r="E6919" s="223">
        <v>0</v>
      </c>
    </row>
    <row r="6920" spans="1:5" x14ac:dyDescent="0.25">
      <c r="A6920" s="224">
        <v>3203111521</v>
      </c>
      <c r="B6920" s="224" t="s">
        <v>10698</v>
      </c>
      <c r="C6920" s="224" t="s">
        <v>1255</v>
      </c>
      <c r="D6920" s="224" t="s">
        <v>801</v>
      </c>
      <c r="E6920" s="225">
        <v>0</v>
      </c>
    </row>
    <row r="6921" spans="1:5" x14ac:dyDescent="0.25">
      <c r="A6921" s="222">
        <v>3203111522</v>
      </c>
      <c r="B6921" s="222" t="s">
        <v>10699</v>
      </c>
      <c r="C6921" s="222" t="s">
        <v>1255</v>
      </c>
      <c r="D6921" s="222" t="s">
        <v>801</v>
      </c>
      <c r="E6921" s="223">
        <v>0</v>
      </c>
    </row>
    <row r="6922" spans="1:5" x14ac:dyDescent="0.25">
      <c r="A6922" s="224">
        <v>3203111523</v>
      </c>
      <c r="B6922" s="224" t="s">
        <v>10700</v>
      </c>
      <c r="C6922" s="224" t="s">
        <v>1255</v>
      </c>
      <c r="D6922" s="224" t="s">
        <v>801</v>
      </c>
      <c r="E6922" s="225">
        <v>0</v>
      </c>
    </row>
    <row r="6923" spans="1:5" x14ac:dyDescent="0.25">
      <c r="A6923" s="222">
        <v>3203111524</v>
      </c>
      <c r="B6923" s="222" t="s">
        <v>10701</v>
      </c>
      <c r="C6923" s="222" t="s">
        <v>1255</v>
      </c>
      <c r="D6923" s="222" t="s">
        <v>801</v>
      </c>
      <c r="E6923" s="223">
        <v>0</v>
      </c>
    </row>
    <row r="6924" spans="1:5" x14ac:dyDescent="0.25">
      <c r="A6924" s="224">
        <v>3203111525</v>
      </c>
      <c r="B6924" s="224" t="s">
        <v>10702</v>
      </c>
      <c r="C6924" s="224" t="s">
        <v>1255</v>
      </c>
      <c r="D6924" s="224" t="s">
        <v>801</v>
      </c>
      <c r="E6924" s="225">
        <v>0</v>
      </c>
    </row>
    <row r="6925" spans="1:5" x14ac:dyDescent="0.25">
      <c r="A6925" s="222">
        <v>3203111526</v>
      </c>
      <c r="B6925" s="222" t="s">
        <v>10703</v>
      </c>
      <c r="C6925" s="222" t="s">
        <v>1255</v>
      </c>
      <c r="D6925" s="222" t="s">
        <v>801</v>
      </c>
      <c r="E6925" s="223">
        <v>0</v>
      </c>
    </row>
    <row r="6926" spans="1:5" x14ac:dyDescent="0.25">
      <c r="A6926" s="224">
        <v>3203111527</v>
      </c>
      <c r="B6926" s="224" t="s">
        <v>10704</v>
      </c>
      <c r="C6926" s="224" t="s">
        <v>1255</v>
      </c>
      <c r="D6926" s="224" t="s">
        <v>801</v>
      </c>
      <c r="E6926" s="225">
        <v>0</v>
      </c>
    </row>
    <row r="6927" spans="1:5" x14ac:dyDescent="0.25">
      <c r="A6927" s="222">
        <v>3203111528</v>
      </c>
      <c r="B6927" s="222" t="s">
        <v>10705</v>
      </c>
      <c r="C6927" s="222" t="s">
        <v>1255</v>
      </c>
      <c r="D6927" s="222" t="s">
        <v>801</v>
      </c>
      <c r="E6927" s="223">
        <v>0</v>
      </c>
    </row>
    <row r="6928" spans="1:5" x14ac:dyDescent="0.25">
      <c r="A6928" s="224">
        <v>3203111529</v>
      </c>
      <c r="B6928" s="224" t="s">
        <v>10706</v>
      </c>
      <c r="C6928" s="224" t="s">
        <v>1255</v>
      </c>
      <c r="D6928" s="224" t="s">
        <v>801</v>
      </c>
      <c r="E6928" s="225">
        <v>0</v>
      </c>
    </row>
    <row r="6929" spans="1:5" x14ac:dyDescent="0.25">
      <c r="A6929" s="222">
        <v>3203111530</v>
      </c>
      <c r="B6929" s="222" t="s">
        <v>6886</v>
      </c>
      <c r="C6929" s="222" t="s">
        <v>1255</v>
      </c>
      <c r="D6929" s="222" t="s">
        <v>801</v>
      </c>
      <c r="E6929" s="223">
        <v>0</v>
      </c>
    </row>
    <row r="6930" spans="1:5" x14ac:dyDescent="0.25">
      <c r="A6930" s="224">
        <v>3203111531</v>
      </c>
      <c r="B6930" s="224" t="s">
        <v>10707</v>
      </c>
      <c r="C6930" s="224" t="s">
        <v>1255</v>
      </c>
      <c r="D6930" s="224" t="s">
        <v>801</v>
      </c>
      <c r="E6930" s="225">
        <v>0</v>
      </c>
    </row>
    <row r="6931" spans="1:5" x14ac:dyDescent="0.25">
      <c r="A6931" s="222">
        <v>3203111532</v>
      </c>
      <c r="B6931" s="222" t="s">
        <v>10708</v>
      </c>
      <c r="C6931" s="222" t="s">
        <v>1255</v>
      </c>
      <c r="D6931" s="222" t="s">
        <v>801</v>
      </c>
      <c r="E6931" s="223">
        <v>0</v>
      </c>
    </row>
    <row r="6932" spans="1:5" x14ac:dyDescent="0.25">
      <c r="A6932" s="224">
        <v>3203111533</v>
      </c>
      <c r="B6932" s="224" t="s">
        <v>10709</v>
      </c>
      <c r="C6932" s="224" t="s">
        <v>1255</v>
      </c>
      <c r="D6932" s="224" t="s">
        <v>801</v>
      </c>
      <c r="E6932" s="225">
        <v>0</v>
      </c>
    </row>
    <row r="6933" spans="1:5" x14ac:dyDescent="0.25">
      <c r="A6933" s="222">
        <v>3203111534</v>
      </c>
      <c r="B6933" s="222" t="s">
        <v>10710</v>
      </c>
      <c r="C6933" s="222" t="s">
        <v>1255</v>
      </c>
      <c r="D6933" s="222" t="s">
        <v>801</v>
      </c>
      <c r="E6933" s="223">
        <v>0</v>
      </c>
    </row>
    <row r="6934" spans="1:5" x14ac:dyDescent="0.25">
      <c r="A6934" s="224">
        <v>3203111535</v>
      </c>
      <c r="B6934" s="224" t="s">
        <v>10711</v>
      </c>
      <c r="C6934" s="224" t="s">
        <v>1255</v>
      </c>
      <c r="D6934" s="224" t="s">
        <v>801</v>
      </c>
      <c r="E6934" s="225">
        <v>0</v>
      </c>
    </row>
    <row r="6935" spans="1:5" x14ac:dyDescent="0.25">
      <c r="A6935" s="222">
        <v>3203111536</v>
      </c>
      <c r="B6935" s="222" t="s">
        <v>10712</v>
      </c>
      <c r="C6935" s="222" t="s">
        <v>1255</v>
      </c>
      <c r="D6935" s="222" t="s">
        <v>801</v>
      </c>
      <c r="E6935" s="223">
        <v>0</v>
      </c>
    </row>
    <row r="6936" spans="1:5" x14ac:dyDescent="0.25">
      <c r="A6936" s="224">
        <v>3203111537</v>
      </c>
      <c r="B6936" s="224" t="s">
        <v>10713</v>
      </c>
      <c r="C6936" s="224" t="s">
        <v>1255</v>
      </c>
      <c r="D6936" s="224" t="s">
        <v>801</v>
      </c>
      <c r="E6936" s="225">
        <v>0</v>
      </c>
    </row>
    <row r="6937" spans="1:5" x14ac:dyDescent="0.25">
      <c r="A6937" s="222">
        <v>3203111538</v>
      </c>
      <c r="B6937" s="222" t="s">
        <v>10714</v>
      </c>
      <c r="C6937" s="222" t="s">
        <v>1255</v>
      </c>
      <c r="D6937" s="222" t="s">
        <v>801</v>
      </c>
      <c r="E6937" s="223">
        <v>0</v>
      </c>
    </row>
    <row r="6938" spans="1:5" x14ac:dyDescent="0.25">
      <c r="A6938" s="224">
        <v>3203111539</v>
      </c>
      <c r="B6938" s="224" t="s">
        <v>10715</v>
      </c>
      <c r="C6938" s="224" t="s">
        <v>1255</v>
      </c>
      <c r="D6938" s="224" t="s">
        <v>801</v>
      </c>
      <c r="E6938" s="225">
        <v>0</v>
      </c>
    </row>
    <row r="6939" spans="1:5" x14ac:dyDescent="0.25">
      <c r="A6939" s="222">
        <v>3203111540</v>
      </c>
      <c r="B6939" s="222" t="s">
        <v>6950</v>
      </c>
      <c r="C6939" s="222" t="s">
        <v>1255</v>
      </c>
      <c r="D6939" s="222" t="s">
        <v>801</v>
      </c>
      <c r="E6939" s="223">
        <v>0</v>
      </c>
    </row>
    <row r="6940" spans="1:5" x14ac:dyDescent="0.25">
      <c r="A6940" s="224">
        <v>3203111541</v>
      </c>
      <c r="B6940" s="224" t="s">
        <v>10716</v>
      </c>
      <c r="C6940" s="224" t="s">
        <v>1255</v>
      </c>
      <c r="D6940" s="224" t="s">
        <v>801</v>
      </c>
      <c r="E6940" s="225">
        <v>0</v>
      </c>
    </row>
    <row r="6941" spans="1:5" x14ac:dyDescent="0.25">
      <c r="A6941" s="222">
        <v>3203111542</v>
      </c>
      <c r="B6941" s="222" t="s">
        <v>6949</v>
      </c>
      <c r="C6941" s="222" t="s">
        <v>1255</v>
      </c>
      <c r="D6941" s="222" t="s">
        <v>801</v>
      </c>
      <c r="E6941" s="223">
        <v>0</v>
      </c>
    </row>
    <row r="6942" spans="1:5" x14ac:dyDescent="0.25">
      <c r="A6942" s="224">
        <v>3203111543</v>
      </c>
      <c r="B6942" s="224" t="s">
        <v>10717</v>
      </c>
      <c r="C6942" s="224" t="s">
        <v>1255</v>
      </c>
      <c r="D6942" s="224" t="s">
        <v>801</v>
      </c>
      <c r="E6942" s="225">
        <v>0</v>
      </c>
    </row>
    <row r="6943" spans="1:5" x14ac:dyDescent="0.25">
      <c r="A6943" s="222">
        <v>3203111544</v>
      </c>
      <c r="B6943" s="222" t="s">
        <v>10718</v>
      </c>
      <c r="C6943" s="222" t="s">
        <v>1255</v>
      </c>
      <c r="D6943" s="222" t="s">
        <v>801</v>
      </c>
      <c r="E6943" s="223">
        <v>0</v>
      </c>
    </row>
    <row r="6944" spans="1:5" x14ac:dyDescent="0.25">
      <c r="A6944" s="224">
        <v>3203111545</v>
      </c>
      <c r="B6944" s="224" t="s">
        <v>10719</v>
      </c>
      <c r="C6944" s="224" t="s">
        <v>1255</v>
      </c>
      <c r="D6944" s="224" t="s">
        <v>801</v>
      </c>
      <c r="E6944" s="225">
        <v>0</v>
      </c>
    </row>
    <row r="6945" spans="1:5" x14ac:dyDescent="0.25">
      <c r="A6945" s="222">
        <v>3203111546</v>
      </c>
      <c r="B6945" s="222" t="s">
        <v>6962</v>
      </c>
      <c r="C6945" s="222" t="s">
        <v>1255</v>
      </c>
      <c r="D6945" s="222" t="s">
        <v>801</v>
      </c>
      <c r="E6945" s="223">
        <v>0</v>
      </c>
    </row>
    <row r="6946" spans="1:5" x14ac:dyDescent="0.25">
      <c r="A6946" s="224">
        <v>3203111547</v>
      </c>
      <c r="B6946" s="224" t="s">
        <v>10720</v>
      </c>
      <c r="C6946" s="224" t="s">
        <v>1255</v>
      </c>
      <c r="D6946" s="224" t="s">
        <v>801</v>
      </c>
      <c r="E6946" s="225">
        <v>0</v>
      </c>
    </row>
    <row r="6947" spans="1:5" x14ac:dyDescent="0.25">
      <c r="A6947" s="222">
        <v>3203111548</v>
      </c>
      <c r="B6947" s="222" t="s">
        <v>10721</v>
      </c>
      <c r="C6947" s="222" t="s">
        <v>1255</v>
      </c>
      <c r="D6947" s="222" t="s">
        <v>801</v>
      </c>
      <c r="E6947" s="223">
        <v>0</v>
      </c>
    </row>
    <row r="6948" spans="1:5" x14ac:dyDescent="0.25">
      <c r="A6948" s="224">
        <v>3203111549</v>
      </c>
      <c r="B6948" s="224" t="s">
        <v>9681</v>
      </c>
      <c r="C6948" s="224" t="s">
        <v>1255</v>
      </c>
      <c r="D6948" s="224" t="s">
        <v>801</v>
      </c>
      <c r="E6948" s="225">
        <v>0</v>
      </c>
    </row>
    <row r="6949" spans="1:5" x14ac:dyDescent="0.25">
      <c r="A6949" s="222">
        <v>3203111550</v>
      </c>
      <c r="B6949" s="222" t="s">
        <v>9682</v>
      </c>
      <c r="C6949" s="222" t="s">
        <v>1255</v>
      </c>
      <c r="D6949" s="222" t="s">
        <v>801</v>
      </c>
      <c r="E6949" s="223">
        <v>0</v>
      </c>
    </row>
    <row r="6950" spans="1:5" x14ac:dyDescent="0.25">
      <c r="A6950" s="224">
        <v>3203111551</v>
      </c>
      <c r="B6950" s="224" t="s">
        <v>9683</v>
      </c>
      <c r="C6950" s="224" t="s">
        <v>1255</v>
      </c>
      <c r="D6950" s="224" t="s">
        <v>801</v>
      </c>
      <c r="E6950" s="225">
        <v>0</v>
      </c>
    </row>
    <row r="6951" spans="1:5" x14ac:dyDescent="0.25">
      <c r="A6951" s="222">
        <v>3203111552</v>
      </c>
      <c r="B6951" s="222" t="s">
        <v>9684</v>
      </c>
      <c r="C6951" s="222" t="s">
        <v>1255</v>
      </c>
      <c r="D6951" s="222" t="s">
        <v>801</v>
      </c>
      <c r="E6951" s="223">
        <v>0</v>
      </c>
    </row>
    <row r="6952" spans="1:5" x14ac:dyDescent="0.25">
      <c r="A6952" s="224">
        <v>3203111553</v>
      </c>
      <c r="B6952" s="224" t="s">
        <v>9685</v>
      </c>
      <c r="C6952" s="224" t="s">
        <v>1255</v>
      </c>
      <c r="D6952" s="224" t="s">
        <v>801</v>
      </c>
      <c r="E6952" s="225">
        <v>0</v>
      </c>
    </row>
    <row r="6953" spans="1:5" x14ac:dyDescent="0.25">
      <c r="A6953" s="222">
        <v>3203111554</v>
      </c>
      <c r="B6953" s="222" t="s">
        <v>9686</v>
      </c>
      <c r="C6953" s="222" t="s">
        <v>1255</v>
      </c>
      <c r="D6953" s="222" t="s">
        <v>801</v>
      </c>
      <c r="E6953" s="223">
        <v>0</v>
      </c>
    </row>
    <row r="6954" spans="1:5" x14ac:dyDescent="0.25">
      <c r="A6954" s="224">
        <v>3203111555</v>
      </c>
      <c r="B6954" s="224" t="s">
        <v>9687</v>
      </c>
      <c r="C6954" s="224" t="s">
        <v>1255</v>
      </c>
      <c r="D6954" s="224" t="s">
        <v>801</v>
      </c>
      <c r="E6954" s="225">
        <v>0</v>
      </c>
    </row>
    <row r="6955" spans="1:5" x14ac:dyDescent="0.25">
      <c r="A6955" s="222">
        <v>3203111556</v>
      </c>
      <c r="B6955" s="222" t="s">
        <v>10722</v>
      </c>
      <c r="C6955" s="222" t="s">
        <v>1255</v>
      </c>
      <c r="D6955" s="222" t="s">
        <v>1226</v>
      </c>
      <c r="E6955" s="223">
        <v>0</v>
      </c>
    </row>
    <row r="6956" spans="1:5" x14ac:dyDescent="0.25">
      <c r="A6956" s="224">
        <v>3203111557</v>
      </c>
      <c r="B6956" s="224" t="s">
        <v>10723</v>
      </c>
      <c r="C6956" s="224" t="s">
        <v>1255</v>
      </c>
      <c r="D6956" s="224" t="s">
        <v>801</v>
      </c>
      <c r="E6956" s="225">
        <v>0</v>
      </c>
    </row>
    <row r="6957" spans="1:5" x14ac:dyDescent="0.25">
      <c r="A6957" s="222">
        <v>3203111558</v>
      </c>
      <c r="B6957" s="222" t="s">
        <v>10724</v>
      </c>
      <c r="C6957" s="222" t="s">
        <v>1255</v>
      </c>
      <c r="D6957" s="222" t="s">
        <v>801</v>
      </c>
      <c r="E6957" s="223">
        <v>0</v>
      </c>
    </row>
    <row r="6958" spans="1:5" x14ac:dyDescent="0.25">
      <c r="A6958" s="224">
        <v>3203111559</v>
      </c>
      <c r="B6958" s="224" t="s">
        <v>10725</v>
      </c>
      <c r="C6958" s="224" t="s">
        <v>1255</v>
      </c>
      <c r="D6958" s="224" t="s">
        <v>801</v>
      </c>
      <c r="E6958" s="225">
        <v>0</v>
      </c>
    </row>
    <row r="6959" spans="1:5" x14ac:dyDescent="0.25">
      <c r="A6959" s="222">
        <v>3203111560</v>
      </c>
      <c r="B6959" s="222" t="s">
        <v>9688</v>
      </c>
      <c r="C6959" s="222" t="s">
        <v>1255</v>
      </c>
      <c r="D6959" s="222" t="s">
        <v>801</v>
      </c>
      <c r="E6959" s="223">
        <v>0</v>
      </c>
    </row>
    <row r="6960" spans="1:5" x14ac:dyDescent="0.25">
      <c r="A6960" s="224">
        <v>3203111561</v>
      </c>
      <c r="B6960" s="224" t="s">
        <v>9689</v>
      </c>
      <c r="C6960" s="224" t="s">
        <v>1255</v>
      </c>
      <c r="D6960" s="224" t="s">
        <v>801</v>
      </c>
      <c r="E6960" s="225">
        <v>0</v>
      </c>
    </row>
    <row r="6961" spans="1:5" x14ac:dyDescent="0.25">
      <c r="A6961" s="222">
        <v>3203111562</v>
      </c>
      <c r="B6961" s="222" t="s">
        <v>9690</v>
      </c>
      <c r="C6961" s="222" t="s">
        <v>1255</v>
      </c>
      <c r="D6961" s="222" t="s">
        <v>801</v>
      </c>
      <c r="E6961" s="223">
        <v>0</v>
      </c>
    </row>
    <row r="6962" spans="1:5" x14ac:dyDescent="0.25">
      <c r="A6962" s="224">
        <v>3203111563</v>
      </c>
      <c r="B6962" s="224" t="s">
        <v>10726</v>
      </c>
      <c r="C6962" s="224" t="s">
        <v>1255</v>
      </c>
      <c r="D6962" s="224" t="s">
        <v>1226</v>
      </c>
      <c r="E6962" s="225">
        <v>0</v>
      </c>
    </row>
    <row r="6963" spans="1:5" x14ac:dyDescent="0.25">
      <c r="A6963" s="222">
        <v>3203111564</v>
      </c>
      <c r="B6963" s="222" t="s">
        <v>9691</v>
      </c>
      <c r="C6963" s="222" t="s">
        <v>1255</v>
      </c>
      <c r="D6963" s="222" t="s">
        <v>801</v>
      </c>
      <c r="E6963" s="223">
        <v>0</v>
      </c>
    </row>
    <row r="6964" spans="1:5" x14ac:dyDescent="0.25">
      <c r="A6964" s="224">
        <v>3203111565</v>
      </c>
      <c r="B6964" s="224" t="s">
        <v>10727</v>
      </c>
      <c r="C6964" s="224" t="s">
        <v>1255</v>
      </c>
      <c r="D6964" s="224" t="s">
        <v>801</v>
      </c>
      <c r="E6964" s="225">
        <v>0</v>
      </c>
    </row>
    <row r="6965" spans="1:5" x14ac:dyDescent="0.25">
      <c r="A6965" s="222">
        <v>3203111566</v>
      </c>
      <c r="B6965" s="222" t="s">
        <v>9692</v>
      </c>
      <c r="C6965" s="222" t="s">
        <v>1255</v>
      </c>
      <c r="D6965" s="222" t="s">
        <v>801</v>
      </c>
      <c r="E6965" s="223">
        <v>0</v>
      </c>
    </row>
    <row r="6966" spans="1:5" x14ac:dyDescent="0.25">
      <c r="A6966" s="224">
        <v>3203111567</v>
      </c>
      <c r="B6966" s="224" t="s">
        <v>9693</v>
      </c>
      <c r="C6966" s="224" t="s">
        <v>1255</v>
      </c>
      <c r="D6966" s="224" t="s">
        <v>811</v>
      </c>
      <c r="E6966" s="225">
        <v>0</v>
      </c>
    </row>
    <row r="6967" spans="1:5" x14ac:dyDescent="0.25">
      <c r="A6967" s="222">
        <v>3203111568</v>
      </c>
      <c r="B6967" s="222" t="s">
        <v>10728</v>
      </c>
      <c r="C6967" s="222" t="s">
        <v>1255</v>
      </c>
      <c r="D6967" s="222" t="s">
        <v>1226</v>
      </c>
      <c r="E6967" s="223">
        <v>0</v>
      </c>
    </row>
    <row r="6968" spans="1:5" x14ac:dyDescent="0.25">
      <c r="A6968" s="224">
        <v>3203111569</v>
      </c>
      <c r="B6968" s="224" t="s">
        <v>9694</v>
      </c>
      <c r="C6968" s="224" t="s">
        <v>1255</v>
      </c>
      <c r="D6968" s="224" t="s">
        <v>801</v>
      </c>
      <c r="E6968" s="225">
        <v>0</v>
      </c>
    </row>
    <row r="6969" spans="1:5" x14ac:dyDescent="0.25">
      <c r="A6969" s="222">
        <v>3203111570</v>
      </c>
      <c r="B6969" s="222" t="s">
        <v>9695</v>
      </c>
      <c r="C6969" s="222" t="s">
        <v>1255</v>
      </c>
      <c r="D6969" s="222" t="s">
        <v>801</v>
      </c>
      <c r="E6969" s="223">
        <v>0</v>
      </c>
    </row>
    <row r="6970" spans="1:5" x14ac:dyDescent="0.25">
      <c r="A6970" s="224">
        <v>3203111571</v>
      </c>
      <c r="B6970" s="224" t="s">
        <v>10729</v>
      </c>
      <c r="C6970" s="224" t="s">
        <v>1255</v>
      </c>
      <c r="D6970" s="224" t="s">
        <v>801</v>
      </c>
      <c r="E6970" s="225">
        <v>0</v>
      </c>
    </row>
    <row r="6971" spans="1:5" x14ac:dyDescent="0.25">
      <c r="A6971" s="222">
        <v>3203111572</v>
      </c>
      <c r="B6971" s="222" t="s">
        <v>9696</v>
      </c>
      <c r="C6971" s="222" t="s">
        <v>1255</v>
      </c>
      <c r="D6971" s="222" t="s">
        <v>2327</v>
      </c>
      <c r="E6971" s="223">
        <v>0</v>
      </c>
    </row>
    <row r="6972" spans="1:5" x14ac:dyDescent="0.25">
      <c r="A6972" s="224">
        <v>3203111573</v>
      </c>
      <c r="B6972" s="224" t="s">
        <v>9697</v>
      </c>
      <c r="C6972" s="224" t="s">
        <v>1255</v>
      </c>
      <c r="D6972" s="224" t="s">
        <v>2327</v>
      </c>
      <c r="E6972" s="225">
        <v>0</v>
      </c>
    </row>
    <row r="6973" spans="1:5" x14ac:dyDescent="0.25">
      <c r="A6973" s="222">
        <v>3203111574</v>
      </c>
      <c r="B6973" s="222" t="s">
        <v>10730</v>
      </c>
      <c r="C6973" s="222" t="s">
        <v>1255</v>
      </c>
      <c r="D6973" s="222" t="s">
        <v>1102</v>
      </c>
      <c r="E6973" s="223">
        <v>0</v>
      </c>
    </row>
    <row r="6974" spans="1:5" x14ac:dyDescent="0.25">
      <c r="A6974" s="224">
        <v>3203111575</v>
      </c>
      <c r="B6974" s="224" t="s">
        <v>10731</v>
      </c>
      <c r="C6974" s="224" t="s">
        <v>1255</v>
      </c>
      <c r="D6974" s="224" t="s">
        <v>801</v>
      </c>
      <c r="E6974" s="225">
        <v>0</v>
      </c>
    </row>
    <row r="6975" spans="1:5" x14ac:dyDescent="0.25">
      <c r="A6975" s="222">
        <v>3203111576</v>
      </c>
      <c r="B6975" s="222" t="s">
        <v>9698</v>
      </c>
      <c r="C6975" s="222" t="s">
        <v>1255</v>
      </c>
      <c r="D6975" s="222" t="s">
        <v>801</v>
      </c>
      <c r="E6975" s="223">
        <v>0</v>
      </c>
    </row>
    <row r="6976" spans="1:5" x14ac:dyDescent="0.25">
      <c r="A6976" s="224">
        <v>3203111577</v>
      </c>
      <c r="B6976" s="224" t="s">
        <v>9699</v>
      </c>
      <c r="C6976" s="224" t="s">
        <v>1255</v>
      </c>
      <c r="D6976" s="224" t="s">
        <v>2327</v>
      </c>
      <c r="E6976" s="225">
        <v>0</v>
      </c>
    </row>
    <row r="6977" spans="1:5" x14ac:dyDescent="0.25">
      <c r="A6977" s="222">
        <v>3203111578</v>
      </c>
      <c r="B6977" s="222" t="s">
        <v>9700</v>
      </c>
      <c r="C6977" s="222" t="s">
        <v>1255</v>
      </c>
      <c r="D6977" s="222" t="s">
        <v>801</v>
      </c>
      <c r="E6977" s="223">
        <v>0</v>
      </c>
    </row>
    <row r="6978" spans="1:5" x14ac:dyDescent="0.25">
      <c r="A6978" s="224">
        <v>3203111579</v>
      </c>
      <c r="B6978" s="224" t="s">
        <v>9701</v>
      </c>
      <c r="C6978" s="224" t="s">
        <v>1255</v>
      </c>
      <c r="D6978" s="224" t="s">
        <v>801</v>
      </c>
      <c r="E6978" s="225">
        <v>0</v>
      </c>
    </row>
    <row r="6979" spans="1:5" x14ac:dyDescent="0.25">
      <c r="A6979" s="222">
        <v>3203111580</v>
      </c>
      <c r="B6979" s="222" t="s">
        <v>9702</v>
      </c>
      <c r="C6979" s="222" t="s">
        <v>1255</v>
      </c>
      <c r="D6979" s="222" t="s">
        <v>2327</v>
      </c>
      <c r="E6979" s="223">
        <v>0</v>
      </c>
    </row>
    <row r="6980" spans="1:5" x14ac:dyDescent="0.25">
      <c r="A6980" s="224">
        <v>3203111581</v>
      </c>
      <c r="B6980" s="224" t="s">
        <v>9703</v>
      </c>
      <c r="C6980" s="224" t="s">
        <v>1255</v>
      </c>
      <c r="D6980" s="224" t="s">
        <v>1226</v>
      </c>
      <c r="E6980" s="225">
        <v>0</v>
      </c>
    </row>
    <row r="6981" spans="1:5" x14ac:dyDescent="0.25">
      <c r="A6981" s="222">
        <v>3203111582</v>
      </c>
      <c r="B6981" s="222" t="s">
        <v>9704</v>
      </c>
      <c r="C6981" s="222" t="s">
        <v>1255</v>
      </c>
      <c r="D6981" s="222" t="s">
        <v>2327</v>
      </c>
      <c r="E6981" s="223">
        <v>0</v>
      </c>
    </row>
    <row r="6982" spans="1:5" x14ac:dyDescent="0.25">
      <c r="A6982" s="224">
        <v>3203111583</v>
      </c>
      <c r="B6982" s="224" t="s">
        <v>10732</v>
      </c>
      <c r="C6982" s="224" t="s">
        <v>1255</v>
      </c>
      <c r="D6982" s="224" t="s">
        <v>1226</v>
      </c>
      <c r="E6982" s="225">
        <v>0</v>
      </c>
    </row>
    <row r="6983" spans="1:5" x14ac:dyDescent="0.25">
      <c r="A6983" s="222">
        <v>3203111584</v>
      </c>
      <c r="B6983" s="222" t="s">
        <v>9705</v>
      </c>
      <c r="C6983" s="222" t="s">
        <v>1255</v>
      </c>
      <c r="D6983" s="222" t="s">
        <v>801</v>
      </c>
      <c r="E6983" s="223">
        <v>0</v>
      </c>
    </row>
    <row r="6984" spans="1:5" x14ac:dyDescent="0.25">
      <c r="A6984" s="224">
        <v>3203111585</v>
      </c>
      <c r="B6984" s="224" t="s">
        <v>9826</v>
      </c>
      <c r="C6984" s="224" t="s">
        <v>1255</v>
      </c>
      <c r="D6984" s="224" t="s">
        <v>1226</v>
      </c>
      <c r="E6984" s="225">
        <v>0</v>
      </c>
    </row>
    <row r="6985" spans="1:5" x14ac:dyDescent="0.25">
      <c r="A6985" s="222">
        <v>3203111586</v>
      </c>
      <c r="B6985" s="222" t="s">
        <v>9706</v>
      </c>
      <c r="C6985" s="222" t="s">
        <v>1255</v>
      </c>
      <c r="D6985" s="222" t="s">
        <v>2327</v>
      </c>
      <c r="E6985" s="223">
        <v>0</v>
      </c>
    </row>
    <row r="6986" spans="1:5" x14ac:dyDescent="0.25">
      <c r="A6986" s="224">
        <v>3203111587</v>
      </c>
      <c r="B6986" s="224" t="s">
        <v>9707</v>
      </c>
      <c r="C6986" s="224" t="s">
        <v>1255</v>
      </c>
      <c r="D6986" s="224" t="s">
        <v>2599</v>
      </c>
      <c r="E6986" s="225">
        <v>0</v>
      </c>
    </row>
    <row r="6987" spans="1:5" x14ac:dyDescent="0.25">
      <c r="A6987" s="222">
        <v>3203111588</v>
      </c>
      <c r="B6987" s="222" t="s">
        <v>9708</v>
      </c>
      <c r="C6987" s="222" t="s">
        <v>1255</v>
      </c>
      <c r="D6987" s="222" t="s">
        <v>2327</v>
      </c>
      <c r="E6987" s="223">
        <v>0</v>
      </c>
    </row>
    <row r="6988" spans="1:5" x14ac:dyDescent="0.25">
      <c r="A6988" s="224">
        <v>3203111589</v>
      </c>
      <c r="B6988" s="224" t="s">
        <v>9709</v>
      </c>
      <c r="C6988" s="224" t="s">
        <v>1255</v>
      </c>
      <c r="D6988" s="224" t="s">
        <v>2327</v>
      </c>
      <c r="E6988" s="225">
        <v>0</v>
      </c>
    </row>
    <row r="6989" spans="1:5" x14ac:dyDescent="0.25">
      <c r="A6989" s="222">
        <v>3203111590</v>
      </c>
      <c r="B6989" s="222" t="s">
        <v>9710</v>
      </c>
      <c r="C6989" s="222" t="s">
        <v>1255</v>
      </c>
      <c r="D6989" s="222" t="s">
        <v>2327</v>
      </c>
      <c r="E6989" s="223">
        <v>0</v>
      </c>
    </row>
    <row r="6990" spans="1:5" x14ac:dyDescent="0.25">
      <c r="A6990" s="224">
        <v>3203111591</v>
      </c>
      <c r="B6990" s="224" t="s">
        <v>9711</v>
      </c>
      <c r="C6990" s="224" t="s">
        <v>1255</v>
      </c>
      <c r="D6990" s="224" t="s">
        <v>2327</v>
      </c>
      <c r="E6990" s="225">
        <v>0</v>
      </c>
    </row>
    <row r="6991" spans="1:5" x14ac:dyDescent="0.25">
      <c r="A6991" s="222">
        <v>3203111592</v>
      </c>
      <c r="B6991" s="222" t="s">
        <v>9712</v>
      </c>
      <c r="C6991" s="222" t="s">
        <v>1255</v>
      </c>
      <c r="D6991" s="222" t="s">
        <v>2327</v>
      </c>
      <c r="E6991" s="223">
        <v>0</v>
      </c>
    </row>
    <row r="6992" spans="1:5" x14ac:dyDescent="0.25">
      <c r="A6992" s="224">
        <v>3203111593</v>
      </c>
      <c r="B6992" s="224" t="s">
        <v>9713</v>
      </c>
      <c r="C6992" s="224" t="s">
        <v>1255</v>
      </c>
      <c r="D6992" s="224" t="s">
        <v>2327</v>
      </c>
      <c r="E6992" s="225">
        <v>0</v>
      </c>
    </row>
    <row r="6993" spans="1:5" x14ac:dyDescent="0.25">
      <c r="A6993" s="222">
        <v>3203111594</v>
      </c>
      <c r="B6993" s="222" t="s">
        <v>9714</v>
      </c>
      <c r="C6993" s="222" t="s">
        <v>1255</v>
      </c>
      <c r="D6993" s="222" t="s">
        <v>2327</v>
      </c>
      <c r="E6993" s="223">
        <v>0</v>
      </c>
    </row>
    <row r="6994" spans="1:5" x14ac:dyDescent="0.25">
      <c r="A6994" s="224">
        <v>3203111595</v>
      </c>
      <c r="B6994" s="224" t="s">
        <v>9715</v>
      </c>
      <c r="C6994" s="224" t="s">
        <v>1255</v>
      </c>
      <c r="D6994" s="224" t="s">
        <v>801</v>
      </c>
      <c r="E6994" s="225">
        <v>0</v>
      </c>
    </row>
    <row r="6995" spans="1:5" x14ac:dyDescent="0.25">
      <c r="A6995" s="222">
        <v>3203111596</v>
      </c>
      <c r="B6995" s="222" t="s">
        <v>9716</v>
      </c>
      <c r="C6995" s="222" t="s">
        <v>1255</v>
      </c>
      <c r="D6995" s="222" t="s">
        <v>2327</v>
      </c>
      <c r="E6995" s="223">
        <v>0</v>
      </c>
    </row>
    <row r="6996" spans="1:5" x14ac:dyDescent="0.25">
      <c r="A6996" s="224">
        <v>3203111597</v>
      </c>
      <c r="B6996" s="224" t="s">
        <v>9717</v>
      </c>
      <c r="C6996" s="224" t="s">
        <v>1255</v>
      </c>
      <c r="D6996" s="224" t="s">
        <v>801</v>
      </c>
      <c r="E6996" s="225">
        <v>0</v>
      </c>
    </row>
    <row r="6997" spans="1:5" x14ac:dyDescent="0.25">
      <c r="A6997" s="222">
        <v>3203111598</v>
      </c>
      <c r="B6997" s="222" t="s">
        <v>9718</v>
      </c>
      <c r="C6997" s="222" t="s">
        <v>1255</v>
      </c>
      <c r="D6997" s="222" t="s">
        <v>801</v>
      </c>
      <c r="E6997" s="223">
        <v>0</v>
      </c>
    </row>
    <row r="6998" spans="1:5" x14ac:dyDescent="0.25">
      <c r="A6998" s="224">
        <v>3203111599</v>
      </c>
      <c r="B6998" s="224" t="s">
        <v>9719</v>
      </c>
      <c r="C6998" s="224" t="s">
        <v>1255</v>
      </c>
      <c r="D6998" s="224" t="s">
        <v>801</v>
      </c>
      <c r="E6998" s="225">
        <v>0</v>
      </c>
    </row>
    <row r="6999" spans="1:5" x14ac:dyDescent="0.25">
      <c r="A6999" s="222">
        <v>3203111600</v>
      </c>
      <c r="B6999" s="222" t="s">
        <v>9720</v>
      </c>
      <c r="C6999" s="222" t="s">
        <v>1255</v>
      </c>
      <c r="D6999" s="222" t="s">
        <v>2327</v>
      </c>
      <c r="E6999" s="223">
        <v>0</v>
      </c>
    </row>
    <row r="7000" spans="1:5" x14ac:dyDescent="0.25">
      <c r="A7000" s="224">
        <v>3203111601</v>
      </c>
      <c r="B7000" s="224" t="s">
        <v>9721</v>
      </c>
      <c r="C7000" s="224" t="s">
        <v>1255</v>
      </c>
      <c r="D7000" s="224" t="s">
        <v>2327</v>
      </c>
      <c r="E7000" s="225">
        <v>0</v>
      </c>
    </row>
    <row r="7001" spans="1:5" x14ac:dyDescent="0.25">
      <c r="A7001" s="222">
        <v>3203111602</v>
      </c>
      <c r="B7001" s="222" t="s">
        <v>9722</v>
      </c>
      <c r="C7001" s="222" t="s">
        <v>1255</v>
      </c>
      <c r="D7001" s="222" t="s">
        <v>1226</v>
      </c>
      <c r="E7001" s="223">
        <v>0</v>
      </c>
    </row>
    <row r="7002" spans="1:5" x14ac:dyDescent="0.25">
      <c r="A7002" s="224">
        <v>3203111603</v>
      </c>
      <c r="B7002" s="224" t="s">
        <v>9723</v>
      </c>
      <c r="C7002" s="224" t="s">
        <v>1255</v>
      </c>
      <c r="D7002" s="224" t="s">
        <v>801</v>
      </c>
      <c r="E7002" s="225">
        <v>0</v>
      </c>
    </row>
    <row r="7003" spans="1:5" x14ac:dyDescent="0.25">
      <c r="A7003" s="222">
        <v>3203111604</v>
      </c>
      <c r="B7003" s="222" t="s">
        <v>9724</v>
      </c>
      <c r="C7003" s="222" t="s">
        <v>1255</v>
      </c>
      <c r="D7003" s="222" t="s">
        <v>1226</v>
      </c>
      <c r="E7003" s="223">
        <v>0</v>
      </c>
    </row>
    <row r="7004" spans="1:5" x14ac:dyDescent="0.25">
      <c r="A7004" s="224">
        <v>3203111605</v>
      </c>
      <c r="B7004" s="224" t="s">
        <v>9725</v>
      </c>
      <c r="C7004" s="224" t="s">
        <v>1255</v>
      </c>
      <c r="D7004" s="224" t="s">
        <v>801</v>
      </c>
      <c r="E7004" s="225">
        <v>0</v>
      </c>
    </row>
    <row r="7005" spans="1:5" x14ac:dyDescent="0.25">
      <c r="A7005" s="222">
        <v>3203111606</v>
      </c>
      <c r="B7005" s="222" t="s">
        <v>9726</v>
      </c>
      <c r="C7005" s="222" t="s">
        <v>1255</v>
      </c>
      <c r="D7005" s="222" t="s">
        <v>2327</v>
      </c>
      <c r="E7005" s="223">
        <v>0</v>
      </c>
    </row>
    <row r="7006" spans="1:5" x14ac:dyDescent="0.25">
      <c r="A7006" s="224">
        <v>3203111607</v>
      </c>
      <c r="B7006" s="224" t="s">
        <v>10733</v>
      </c>
      <c r="C7006" s="224" t="s">
        <v>1255</v>
      </c>
      <c r="D7006" s="224" t="s">
        <v>1226</v>
      </c>
      <c r="E7006" s="225">
        <v>0</v>
      </c>
    </row>
    <row r="7007" spans="1:5" x14ac:dyDescent="0.25">
      <c r="A7007" s="222">
        <v>3203111608</v>
      </c>
      <c r="B7007" s="222" t="s">
        <v>9831</v>
      </c>
      <c r="C7007" s="222" t="s">
        <v>1255</v>
      </c>
      <c r="D7007" s="222" t="s">
        <v>801</v>
      </c>
      <c r="E7007" s="223">
        <v>0</v>
      </c>
    </row>
    <row r="7008" spans="1:5" x14ac:dyDescent="0.25">
      <c r="A7008" s="224">
        <v>3203111609</v>
      </c>
      <c r="B7008" s="224" t="s">
        <v>10734</v>
      </c>
      <c r="C7008" s="224" t="s">
        <v>1255</v>
      </c>
      <c r="D7008" s="224" t="s">
        <v>801</v>
      </c>
      <c r="E7008" s="225">
        <v>0</v>
      </c>
    </row>
    <row r="7009" spans="1:5" x14ac:dyDescent="0.25">
      <c r="A7009" s="222">
        <v>3203111610</v>
      </c>
      <c r="B7009" s="222" t="s">
        <v>10735</v>
      </c>
      <c r="C7009" s="222" t="s">
        <v>1255</v>
      </c>
      <c r="D7009" s="222" t="s">
        <v>801</v>
      </c>
      <c r="E7009" s="223">
        <v>0</v>
      </c>
    </row>
    <row r="7010" spans="1:5" x14ac:dyDescent="0.25">
      <c r="A7010" s="224">
        <v>3203111611</v>
      </c>
      <c r="B7010" s="224" t="s">
        <v>4435</v>
      </c>
      <c r="C7010" s="224" t="s">
        <v>1255</v>
      </c>
      <c r="D7010" s="224" t="s">
        <v>801</v>
      </c>
      <c r="E7010" s="225">
        <v>0</v>
      </c>
    </row>
    <row r="7011" spans="1:5" x14ac:dyDescent="0.25">
      <c r="A7011" s="222">
        <v>3203111612</v>
      </c>
      <c r="B7011" s="222" t="s">
        <v>9878</v>
      </c>
      <c r="C7011" s="222" t="s">
        <v>1255</v>
      </c>
      <c r="D7011" s="222" t="s">
        <v>801</v>
      </c>
      <c r="E7011" s="223">
        <v>0</v>
      </c>
    </row>
    <row r="7012" spans="1:5" x14ac:dyDescent="0.25">
      <c r="A7012" s="224">
        <v>3203111613</v>
      </c>
      <c r="B7012" s="224" t="s">
        <v>10736</v>
      </c>
      <c r="C7012" s="224" t="s">
        <v>1255</v>
      </c>
      <c r="D7012" s="224" t="s">
        <v>2327</v>
      </c>
      <c r="E7012" s="225">
        <v>0</v>
      </c>
    </row>
    <row r="7013" spans="1:5" x14ac:dyDescent="0.25">
      <c r="A7013" s="222">
        <v>3203111614</v>
      </c>
      <c r="B7013" s="222" t="s">
        <v>10737</v>
      </c>
      <c r="C7013" s="222" t="s">
        <v>1255</v>
      </c>
      <c r="D7013" s="222" t="s">
        <v>801</v>
      </c>
      <c r="E7013" s="223">
        <v>0</v>
      </c>
    </row>
    <row r="7014" spans="1:5" x14ac:dyDescent="0.25">
      <c r="A7014" s="224">
        <v>3203111615</v>
      </c>
      <c r="B7014" s="224" t="s">
        <v>9783</v>
      </c>
      <c r="C7014" s="224" t="s">
        <v>1255</v>
      </c>
      <c r="D7014" s="224" t="s">
        <v>801</v>
      </c>
      <c r="E7014" s="225">
        <v>0</v>
      </c>
    </row>
    <row r="7015" spans="1:5" x14ac:dyDescent="0.25">
      <c r="A7015" s="222">
        <v>3203111616</v>
      </c>
      <c r="B7015" s="222" t="s">
        <v>9784</v>
      </c>
      <c r="C7015" s="222" t="s">
        <v>1255</v>
      </c>
      <c r="D7015" s="222" t="s">
        <v>801</v>
      </c>
      <c r="E7015" s="223">
        <v>0</v>
      </c>
    </row>
    <row r="7016" spans="1:5" x14ac:dyDescent="0.25">
      <c r="A7016" s="224">
        <v>3203111617</v>
      </c>
      <c r="B7016" s="224" t="s">
        <v>10738</v>
      </c>
      <c r="C7016" s="224" t="s">
        <v>1255</v>
      </c>
      <c r="D7016" s="224" t="s">
        <v>801</v>
      </c>
      <c r="E7016" s="225">
        <v>0</v>
      </c>
    </row>
    <row r="7017" spans="1:5" x14ac:dyDescent="0.25">
      <c r="A7017" s="222">
        <v>3203111618</v>
      </c>
      <c r="B7017" s="222" t="s">
        <v>10739</v>
      </c>
      <c r="C7017" s="222" t="s">
        <v>1255</v>
      </c>
      <c r="D7017" s="222" t="s">
        <v>1226</v>
      </c>
      <c r="E7017" s="223">
        <v>0</v>
      </c>
    </row>
    <row r="7018" spans="1:5" x14ac:dyDescent="0.25">
      <c r="A7018" s="224">
        <v>3203111619</v>
      </c>
      <c r="B7018" s="224" t="s">
        <v>9785</v>
      </c>
      <c r="C7018" s="224" t="s">
        <v>1255</v>
      </c>
      <c r="D7018" s="224" t="s">
        <v>801</v>
      </c>
      <c r="E7018" s="225">
        <v>0</v>
      </c>
    </row>
    <row r="7019" spans="1:5" x14ac:dyDescent="0.25">
      <c r="A7019" s="222">
        <v>3203111620</v>
      </c>
      <c r="B7019" s="222" t="s">
        <v>9786</v>
      </c>
      <c r="C7019" s="222" t="s">
        <v>1255</v>
      </c>
      <c r="D7019" s="222" t="s">
        <v>801</v>
      </c>
      <c r="E7019" s="223">
        <v>0</v>
      </c>
    </row>
    <row r="7020" spans="1:5" x14ac:dyDescent="0.25">
      <c r="A7020" s="224">
        <v>3203111621</v>
      </c>
      <c r="B7020" s="224" t="s">
        <v>10740</v>
      </c>
      <c r="C7020" s="224" t="s">
        <v>1255</v>
      </c>
      <c r="D7020" s="224" t="s">
        <v>801</v>
      </c>
      <c r="E7020" s="225">
        <v>0</v>
      </c>
    </row>
    <row r="7021" spans="1:5" x14ac:dyDescent="0.25">
      <c r="A7021" s="222">
        <v>3203111622</v>
      </c>
      <c r="B7021" s="222" t="s">
        <v>10741</v>
      </c>
      <c r="C7021" s="222" t="s">
        <v>1255</v>
      </c>
      <c r="D7021" s="222" t="s">
        <v>801</v>
      </c>
      <c r="E7021" s="223">
        <v>0</v>
      </c>
    </row>
    <row r="7022" spans="1:5" x14ac:dyDescent="0.25">
      <c r="A7022" s="224">
        <v>3203111623</v>
      </c>
      <c r="B7022" s="224" t="s">
        <v>10742</v>
      </c>
      <c r="C7022" s="224" t="s">
        <v>1255</v>
      </c>
      <c r="D7022" s="224" t="s">
        <v>801</v>
      </c>
      <c r="E7022" s="225">
        <v>0</v>
      </c>
    </row>
    <row r="7023" spans="1:5" x14ac:dyDescent="0.25">
      <c r="A7023" s="222">
        <v>3203111624</v>
      </c>
      <c r="B7023" s="222" t="s">
        <v>10743</v>
      </c>
      <c r="C7023" s="222" t="s">
        <v>1255</v>
      </c>
      <c r="D7023" s="222" t="s">
        <v>801</v>
      </c>
      <c r="E7023" s="223">
        <v>0</v>
      </c>
    </row>
    <row r="7024" spans="1:5" x14ac:dyDescent="0.25">
      <c r="A7024" s="224">
        <v>3203111625</v>
      </c>
      <c r="B7024" s="224" t="s">
        <v>5282</v>
      </c>
      <c r="C7024" s="224" t="s">
        <v>1255</v>
      </c>
      <c r="D7024" s="224" t="s">
        <v>801</v>
      </c>
      <c r="E7024" s="225">
        <v>0</v>
      </c>
    </row>
    <row r="7025" spans="1:5" x14ac:dyDescent="0.25">
      <c r="A7025" s="222">
        <v>3203111626</v>
      </c>
      <c r="B7025" s="222" t="s">
        <v>9787</v>
      </c>
      <c r="C7025" s="222" t="s">
        <v>1255</v>
      </c>
      <c r="D7025" s="222" t="s">
        <v>801</v>
      </c>
      <c r="E7025" s="223">
        <v>0</v>
      </c>
    </row>
    <row r="7026" spans="1:5" x14ac:dyDescent="0.25">
      <c r="A7026" s="224">
        <v>3203111627</v>
      </c>
      <c r="B7026" s="224" t="s">
        <v>9792</v>
      </c>
      <c r="C7026" s="224" t="s">
        <v>1255</v>
      </c>
      <c r="D7026" s="224" t="s">
        <v>2327</v>
      </c>
      <c r="E7026" s="225">
        <v>0</v>
      </c>
    </row>
    <row r="7027" spans="1:5" x14ac:dyDescent="0.25">
      <c r="A7027" s="222">
        <v>3203111628</v>
      </c>
      <c r="B7027" s="222" t="s">
        <v>9793</v>
      </c>
      <c r="C7027" s="222" t="s">
        <v>1255</v>
      </c>
      <c r="D7027" s="222" t="s">
        <v>2327</v>
      </c>
      <c r="E7027" s="223">
        <v>0</v>
      </c>
    </row>
    <row r="7028" spans="1:5" x14ac:dyDescent="0.25">
      <c r="A7028" s="224">
        <v>3203111629</v>
      </c>
      <c r="B7028" s="224" t="s">
        <v>9794</v>
      </c>
      <c r="C7028" s="224" t="s">
        <v>1255</v>
      </c>
      <c r="D7028" s="224" t="s">
        <v>2327</v>
      </c>
      <c r="E7028" s="225">
        <v>0</v>
      </c>
    </row>
    <row r="7029" spans="1:5" x14ac:dyDescent="0.25">
      <c r="A7029" s="222">
        <v>3203111630</v>
      </c>
      <c r="B7029" s="222" t="s">
        <v>9795</v>
      </c>
      <c r="C7029" s="222" t="s">
        <v>1255</v>
      </c>
      <c r="D7029" s="222" t="s">
        <v>2327</v>
      </c>
      <c r="E7029" s="223">
        <v>0</v>
      </c>
    </row>
    <row r="7030" spans="1:5" x14ac:dyDescent="0.25">
      <c r="A7030" s="224">
        <v>3203111631</v>
      </c>
      <c r="B7030" s="224" t="s">
        <v>9796</v>
      </c>
      <c r="C7030" s="224" t="s">
        <v>1255</v>
      </c>
      <c r="D7030" s="224" t="s">
        <v>2327</v>
      </c>
      <c r="E7030" s="225">
        <v>0</v>
      </c>
    </row>
    <row r="7031" spans="1:5" x14ac:dyDescent="0.25">
      <c r="A7031" s="222">
        <v>3203111632</v>
      </c>
      <c r="B7031" s="222" t="s">
        <v>9879</v>
      </c>
      <c r="C7031" s="222" t="s">
        <v>1255</v>
      </c>
      <c r="D7031" s="222" t="s">
        <v>801</v>
      </c>
      <c r="E7031" s="223">
        <v>0</v>
      </c>
    </row>
    <row r="7032" spans="1:5" x14ac:dyDescent="0.25">
      <c r="A7032" s="224">
        <v>3203111633</v>
      </c>
      <c r="B7032" s="224" t="s">
        <v>9797</v>
      </c>
      <c r="C7032" s="224" t="s">
        <v>1255</v>
      </c>
      <c r="D7032" s="224" t="s">
        <v>2327</v>
      </c>
      <c r="E7032" s="225">
        <v>0</v>
      </c>
    </row>
    <row r="7033" spans="1:5" x14ac:dyDescent="0.25">
      <c r="A7033" s="222">
        <v>3203111634</v>
      </c>
      <c r="B7033" s="222" t="s">
        <v>9798</v>
      </c>
      <c r="C7033" s="222" t="s">
        <v>1255</v>
      </c>
      <c r="D7033" s="222" t="s">
        <v>2327</v>
      </c>
      <c r="E7033" s="223">
        <v>0</v>
      </c>
    </row>
    <row r="7034" spans="1:5" x14ac:dyDescent="0.25">
      <c r="A7034" s="224">
        <v>3203111635</v>
      </c>
      <c r="B7034" s="224" t="s">
        <v>9799</v>
      </c>
      <c r="C7034" s="224" t="s">
        <v>1255</v>
      </c>
      <c r="D7034" s="224" t="s">
        <v>2327</v>
      </c>
      <c r="E7034" s="225">
        <v>0</v>
      </c>
    </row>
    <row r="7035" spans="1:5" x14ac:dyDescent="0.25">
      <c r="A7035" s="222">
        <v>3203111636</v>
      </c>
      <c r="B7035" s="222" t="s">
        <v>9800</v>
      </c>
      <c r="C7035" s="222" t="s">
        <v>1255</v>
      </c>
      <c r="D7035" s="222" t="s">
        <v>2327</v>
      </c>
      <c r="E7035" s="223">
        <v>0</v>
      </c>
    </row>
    <row r="7036" spans="1:5" x14ac:dyDescent="0.25">
      <c r="A7036" s="224">
        <v>3203111637</v>
      </c>
      <c r="B7036" s="224" t="s">
        <v>9801</v>
      </c>
      <c r="C7036" s="224" t="s">
        <v>1255</v>
      </c>
      <c r="D7036" s="224" t="s">
        <v>801</v>
      </c>
      <c r="E7036" s="225">
        <v>0</v>
      </c>
    </row>
    <row r="7037" spans="1:5" x14ac:dyDescent="0.25">
      <c r="A7037" s="222">
        <v>3203111638</v>
      </c>
      <c r="B7037" s="222" t="s">
        <v>9802</v>
      </c>
      <c r="C7037" s="222" t="s">
        <v>1255</v>
      </c>
      <c r="D7037" s="222" t="s">
        <v>801</v>
      </c>
      <c r="E7037" s="223">
        <v>0</v>
      </c>
    </row>
    <row r="7038" spans="1:5" x14ac:dyDescent="0.25">
      <c r="A7038" s="224">
        <v>3203111639</v>
      </c>
      <c r="B7038" s="224" t="s">
        <v>9803</v>
      </c>
      <c r="C7038" s="224" t="s">
        <v>1255</v>
      </c>
      <c r="D7038" s="224" t="s">
        <v>801</v>
      </c>
      <c r="E7038" s="225">
        <v>0</v>
      </c>
    </row>
    <row r="7039" spans="1:5" x14ac:dyDescent="0.25">
      <c r="A7039" s="222">
        <v>3203111640</v>
      </c>
      <c r="B7039" s="222" t="s">
        <v>9804</v>
      </c>
      <c r="C7039" s="222" t="s">
        <v>1255</v>
      </c>
      <c r="D7039" s="222" t="s">
        <v>801</v>
      </c>
      <c r="E7039" s="223">
        <v>0</v>
      </c>
    </row>
    <row r="7040" spans="1:5" x14ac:dyDescent="0.25">
      <c r="A7040" s="224">
        <v>3203111641</v>
      </c>
      <c r="B7040" s="224" t="s">
        <v>9805</v>
      </c>
      <c r="C7040" s="224" t="s">
        <v>1255</v>
      </c>
      <c r="D7040" s="224" t="s">
        <v>801</v>
      </c>
      <c r="E7040" s="225">
        <v>0</v>
      </c>
    </row>
    <row r="7041" spans="1:5" x14ac:dyDescent="0.25">
      <c r="A7041" s="222">
        <v>3203111642</v>
      </c>
      <c r="B7041" s="222" t="s">
        <v>9806</v>
      </c>
      <c r="C7041" s="222" t="s">
        <v>1255</v>
      </c>
      <c r="D7041" s="222" t="s">
        <v>801</v>
      </c>
      <c r="E7041" s="223">
        <v>0</v>
      </c>
    </row>
    <row r="7042" spans="1:5" x14ac:dyDescent="0.25">
      <c r="A7042" s="224">
        <v>3203111643</v>
      </c>
      <c r="B7042" s="224" t="s">
        <v>9807</v>
      </c>
      <c r="C7042" s="224" t="s">
        <v>1255</v>
      </c>
      <c r="D7042" s="224" t="s">
        <v>801</v>
      </c>
      <c r="E7042" s="225">
        <v>0</v>
      </c>
    </row>
    <row r="7043" spans="1:5" x14ac:dyDescent="0.25">
      <c r="A7043" s="222">
        <v>3203111644</v>
      </c>
      <c r="B7043" s="222" t="s">
        <v>9808</v>
      </c>
      <c r="C7043" s="222" t="s">
        <v>1255</v>
      </c>
      <c r="D7043" s="222" t="s">
        <v>801</v>
      </c>
      <c r="E7043" s="223">
        <v>0</v>
      </c>
    </row>
    <row r="7044" spans="1:5" x14ac:dyDescent="0.25">
      <c r="A7044" s="224">
        <v>3203111645</v>
      </c>
      <c r="B7044" s="224" t="s">
        <v>9809</v>
      </c>
      <c r="C7044" s="224" t="s">
        <v>1255</v>
      </c>
      <c r="D7044" s="224" t="s">
        <v>801</v>
      </c>
      <c r="E7044" s="225">
        <v>0</v>
      </c>
    </row>
    <row r="7045" spans="1:5" x14ac:dyDescent="0.25">
      <c r="A7045" s="222">
        <v>3203111646</v>
      </c>
      <c r="B7045" s="222" t="s">
        <v>9810</v>
      </c>
      <c r="C7045" s="222" t="s">
        <v>1255</v>
      </c>
      <c r="D7045" s="222" t="s">
        <v>801</v>
      </c>
      <c r="E7045" s="223">
        <v>0</v>
      </c>
    </row>
    <row r="7046" spans="1:5" x14ac:dyDescent="0.25">
      <c r="A7046" s="224">
        <v>3203111647</v>
      </c>
      <c r="B7046" s="224" t="s">
        <v>9811</v>
      </c>
      <c r="C7046" s="224" t="s">
        <v>1255</v>
      </c>
      <c r="D7046" s="224" t="s">
        <v>801</v>
      </c>
      <c r="E7046" s="225">
        <v>0</v>
      </c>
    </row>
    <row r="7047" spans="1:5" x14ac:dyDescent="0.25">
      <c r="A7047" s="222">
        <v>3203111648</v>
      </c>
      <c r="B7047" s="222" t="s">
        <v>9812</v>
      </c>
      <c r="C7047" s="222" t="s">
        <v>1255</v>
      </c>
      <c r="D7047" s="222" t="s">
        <v>801</v>
      </c>
      <c r="E7047" s="223">
        <v>0</v>
      </c>
    </row>
    <row r="7048" spans="1:5" x14ac:dyDescent="0.25">
      <c r="A7048" s="224">
        <v>3203111649</v>
      </c>
      <c r="B7048" s="224" t="s">
        <v>9813</v>
      </c>
      <c r="C7048" s="224" t="s">
        <v>1255</v>
      </c>
      <c r="D7048" s="224" t="s">
        <v>801</v>
      </c>
      <c r="E7048" s="225">
        <v>0</v>
      </c>
    </row>
    <row r="7049" spans="1:5" x14ac:dyDescent="0.25">
      <c r="A7049" s="222">
        <v>3203111650</v>
      </c>
      <c r="B7049" s="222" t="s">
        <v>9814</v>
      </c>
      <c r="C7049" s="222" t="s">
        <v>1255</v>
      </c>
      <c r="D7049" s="222" t="s">
        <v>801</v>
      </c>
      <c r="E7049" s="223">
        <v>0</v>
      </c>
    </row>
    <row r="7050" spans="1:5" x14ac:dyDescent="0.25">
      <c r="A7050" s="224">
        <v>3203111651</v>
      </c>
      <c r="B7050" s="224" t="s">
        <v>9815</v>
      </c>
      <c r="C7050" s="224" t="s">
        <v>1255</v>
      </c>
      <c r="D7050" s="224" t="s">
        <v>801</v>
      </c>
      <c r="E7050" s="225">
        <v>0</v>
      </c>
    </row>
    <row r="7051" spans="1:5" x14ac:dyDescent="0.25">
      <c r="A7051" s="222">
        <v>3203111652</v>
      </c>
      <c r="B7051" s="222" t="s">
        <v>9816</v>
      </c>
      <c r="C7051" s="222" t="s">
        <v>1255</v>
      </c>
      <c r="D7051" s="222" t="s">
        <v>801</v>
      </c>
      <c r="E7051" s="223">
        <v>0</v>
      </c>
    </row>
    <row r="7052" spans="1:5" x14ac:dyDescent="0.25">
      <c r="A7052" s="224">
        <v>3203111653</v>
      </c>
      <c r="B7052" s="224" t="s">
        <v>9817</v>
      </c>
      <c r="C7052" s="224" t="s">
        <v>1255</v>
      </c>
      <c r="D7052" s="224" t="s">
        <v>801</v>
      </c>
      <c r="E7052" s="225">
        <v>0</v>
      </c>
    </row>
    <row r="7053" spans="1:5" x14ac:dyDescent="0.25">
      <c r="A7053" s="222">
        <v>3203111654</v>
      </c>
      <c r="B7053" s="222" t="s">
        <v>9818</v>
      </c>
      <c r="C7053" s="222" t="s">
        <v>1255</v>
      </c>
      <c r="D7053" s="222" t="s">
        <v>801</v>
      </c>
      <c r="E7053" s="223">
        <v>0</v>
      </c>
    </row>
    <row r="7054" spans="1:5" x14ac:dyDescent="0.25">
      <c r="A7054" s="224">
        <v>3203111655</v>
      </c>
      <c r="B7054" s="224" t="s">
        <v>9819</v>
      </c>
      <c r="C7054" s="224" t="s">
        <v>1255</v>
      </c>
      <c r="D7054" s="224" t="s">
        <v>801</v>
      </c>
      <c r="E7054" s="225">
        <v>0</v>
      </c>
    </row>
    <row r="7055" spans="1:5" x14ac:dyDescent="0.25">
      <c r="A7055" s="222">
        <v>3203111656</v>
      </c>
      <c r="B7055" s="222" t="s">
        <v>9820</v>
      </c>
      <c r="C7055" s="222" t="s">
        <v>1255</v>
      </c>
      <c r="D7055" s="222" t="s">
        <v>801</v>
      </c>
      <c r="E7055" s="223">
        <v>0</v>
      </c>
    </row>
    <row r="7056" spans="1:5" x14ac:dyDescent="0.25">
      <c r="A7056" s="224">
        <v>3203111657</v>
      </c>
      <c r="B7056" s="224" t="s">
        <v>9821</v>
      </c>
      <c r="C7056" s="224" t="s">
        <v>1255</v>
      </c>
      <c r="D7056" s="224" t="s">
        <v>801</v>
      </c>
      <c r="E7056" s="225">
        <v>0</v>
      </c>
    </row>
    <row r="7057" spans="1:5" x14ac:dyDescent="0.25">
      <c r="A7057" s="222">
        <v>3203111658</v>
      </c>
      <c r="B7057" s="222" t="s">
        <v>9822</v>
      </c>
      <c r="C7057" s="222" t="s">
        <v>1255</v>
      </c>
      <c r="D7057" s="222" t="s">
        <v>801</v>
      </c>
      <c r="E7057" s="223">
        <v>0</v>
      </c>
    </row>
    <row r="7058" spans="1:5" x14ac:dyDescent="0.25">
      <c r="A7058" s="224">
        <v>3203111659</v>
      </c>
      <c r="B7058" s="224" t="s">
        <v>9880</v>
      </c>
      <c r="C7058" s="224" t="s">
        <v>1255</v>
      </c>
      <c r="D7058" s="224" t="s">
        <v>800</v>
      </c>
      <c r="E7058" s="225">
        <v>0</v>
      </c>
    </row>
    <row r="7059" spans="1:5" x14ac:dyDescent="0.25">
      <c r="A7059" s="222">
        <v>3203111660</v>
      </c>
      <c r="B7059" s="222" t="s">
        <v>10744</v>
      </c>
      <c r="C7059" s="222" t="s">
        <v>1255</v>
      </c>
      <c r="D7059" s="222" t="s">
        <v>4297</v>
      </c>
      <c r="E7059" s="223">
        <v>0</v>
      </c>
    </row>
    <row r="7060" spans="1:5" x14ac:dyDescent="0.25">
      <c r="A7060" s="224">
        <v>3203111661</v>
      </c>
      <c r="B7060" s="224" t="s">
        <v>9881</v>
      </c>
      <c r="C7060" s="224" t="s">
        <v>1255</v>
      </c>
      <c r="D7060" s="224" t="s">
        <v>800</v>
      </c>
      <c r="E7060" s="225">
        <v>0</v>
      </c>
    </row>
    <row r="7061" spans="1:5" x14ac:dyDescent="0.25">
      <c r="A7061" s="222">
        <v>3203111662</v>
      </c>
      <c r="B7061" s="222" t="s">
        <v>10745</v>
      </c>
      <c r="C7061" s="222" t="s">
        <v>1255</v>
      </c>
      <c r="D7061" s="222" t="s">
        <v>2327</v>
      </c>
      <c r="E7061" s="223">
        <v>0</v>
      </c>
    </row>
    <row r="7062" spans="1:5" x14ac:dyDescent="0.25">
      <c r="A7062" s="224">
        <v>3203111663</v>
      </c>
      <c r="B7062" s="224" t="s">
        <v>10746</v>
      </c>
      <c r="C7062" s="224" t="s">
        <v>1255</v>
      </c>
      <c r="D7062" s="224" t="s">
        <v>801</v>
      </c>
      <c r="E7062" s="225">
        <v>0</v>
      </c>
    </row>
    <row r="7063" spans="1:5" x14ac:dyDescent="0.25">
      <c r="A7063" s="222">
        <v>3203111664</v>
      </c>
      <c r="B7063" s="222" t="s">
        <v>10747</v>
      </c>
      <c r="C7063" s="222" t="s">
        <v>1255</v>
      </c>
      <c r="D7063" s="222" t="s">
        <v>801</v>
      </c>
      <c r="E7063" s="223">
        <v>0</v>
      </c>
    </row>
    <row r="7064" spans="1:5" x14ac:dyDescent="0.25">
      <c r="A7064" s="224">
        <v>3203111665</v>
      </c>
      <c r="B7064" s="224" t="s">
        <v>9882</v>
      </c>
      <c r="C7064" s="224" t="s">
        <v>1255</v>
      </c>
      <c r="D7064" s="224" t="s">
        <v>2327</v>
      </c>
      <c r="E7064" s="225">
        <v>0</v>
      </c>
    </row>
    <row r="7065" spans="1:5" x14ac:dyDescent="0.25">
      <c r="A7065" s="222">
        <v>3203111666</v>
      </c>
      <c r="B7065" s="222" t="s">
        <v>9883</v>
      </c>
      <c r="C7065" s="222" t="s">
        <v>1255</v>
      </c>
      <c r="D7065" s="222" t="s">
        <v>2327</v>
      </c>
      <c r="E7065" s="223">
        <v>0</v>
      </c>
    </row>
    <row r="7066" spans="1:5" x14ac:dyDescent="0.25">
      <c r="A7066" s="224">
        <v>3203111667</v>
      </c>
      <c r="B7066" s="224" t="s">
        <v>9884</v>
      </c>
      <c r="C7066" s="224" t="s">
        <v>1255</v>
      </c>
      <c r="D7066" s="224" t="s">
        <v>2327</v>
      </c>
      <c r="E7066" s="225">
        <v>0</v>
      </c>
    </row>
    <row r="7067" spans="1:5" x14ac:dyDescent="0.25">
      <c r="A7067" s="222">
        <v>3203111668</v>
      </c>
      <c r="B7067" s="222" t="s">
        <v>10748</v>
      </c>
      <c r="C7067" s="222" t="s">
        <v>1255</v>
      </c>
      <c r="D7067" s="222" t="s">
        <v>801</v>
      </c>
      <c r="E7067" s="223">
        <v>0</v>
      </c>
    </row>
    <row r="7068" spans="1:5" x14ac:dyDescent="0.25">
      <c r="A7068" s="224">
        <v>3203111669</v>
      </c>
      <c r="B7068" s="224" t="s">
        <v>10749</v>
      </c>
      <c r="C7068" s="224" t="s">
        <v>1255</v>
      </c>
      <c r="D7068" s="224" t="s">
        <v>801</v>
      </c>
      <c r="E7068" s="225">
        <v>0</v>
      </c>
    </row>
    <row r="7069" spans="1:5" x14ac:dyDescent="0.25">
      <c r="A7069" s="222">
        <v>3203111670</v>
      </c>
      <c r="B7069" s="222" t="s">
        <v>9885</v>
      </c>
      <c r="C7069" s="222" t="s">
        <v>1255</v>
      </c>
      <c r="D7069" s="222" t="s">
        <v>2327</v>
      </c>
      <c r="E7069" s="223">
        <v>0</v>
      </c>
    </row>
    <row r="7070" spans="1:5" x14ac:dyDescent="0.25">
      <c r="A7070" s="224">
        <v>3203111671</v>
      </c>
      <c r="B7070" s="224" t="s">
        <v>9886</v>
      </c>
      <c r="C7070" s="224" t="s">
        <v>1255</v>
      </c>
      <c r="D7070" s="224" t="s">
        <v>2327</v>
      </c>
      <c r="E7070" s="225">
        <v>0</v>
      </c>
    </row>
    <row r="7071" spans="1:5" x14ac:dyDescent="0.25">
      <c r="A7071" s="222">
        <v>3203111672</v>
      </c>
      <c r="B7071" s="222" t="s">
        <v>9887</v>
      </c>
      <c r="C7071" s="222" t="s">
        <v>1255</v>
      </c>
      <c r="D7071" s="222" t="s">
        <v>2327</v>
      </c>
      <c r="E7071" s="223">
        <v>0</v>
      </c>
    </row>
    <row r="7072" spans="1:5" x14ac:dyDescent="0.25">
      <c r="A7072" s="224">
        <v>3203111673</v>
      </c>
      <c r="B7072" s="224" t="s">
        <v>10750</v>
      </c>
      <c r="C7072" s="224" t="s">
        <v>1255</v>
      </c>
      <c r="D7072" s="224" t="s">
        <v>801</v>
      </c>
      <c r="E7072" s="225">
        <v>0</v>
      </c>
    </row>
    <row r="7073" spans="1:5" x14ac:dyDescent="0.25">
      <c r="A7073" s="222">
        <v>3203111674</v>
      </c>
      <c r="B7073" s="222" t="s">
        <v>10751</v>
      </c>
      <c r="C7073" s="222" t="s">
        <v>1255</v>
      </c>
      <c r="D7073" s="222" t="s">
        <v>801</v>
      </c>
      <c r="E7073" s="223">
        <v>0</v>
      </c>
    </row>
    <row r="7074" spans="1:5" x14ac:dyDescent="0.25">
      <c r="A7074" s="224">
        <v>3203111675</v>
      </c>
      <c r="B7074" s="224" t="s">
        <v>9888</v>
      </c>
      <c r="C7074" s="224" t="s">
        <v>1255</v>
      </c>
      <c r="D7074" s="224" t="s">
        <v>801</v>
      </c>
      <c r="E7074" s="225">
        <v>0</v>
      </c>
    </row>
    <row r="7075" spans="1:5" x14ac:dyDescent="0.25">
      <c r="A7075" s="222">
        <v>3203111676</v>
      </c>
      <c r="B7075" s="222" t="s">
        <v>9832</v>
      </c>
      <c r="C7075" s="222" t="s">
        <v>1255</v>
      </c>
      <c r="D7075" s="222" t="s">
        <v>801</v>
      </c>
      <c r="E7075" s="223">
        <v>0</v>
      </c>
    </row>
    <row r="7076" spans="1:5" x14ac:dyDescent="0.25">
      <c r="A7076" s="224">
        <v>3203111677</v>
      </c>
      <c r="B7076" s="224" t="s">
        <v>10752</v>
      </c>
      <c r="C7076" s="224" t="s">
        <v>1255</v>
      </c>
      <c r="D7076" s="224" t="s">
        <v>801</v>
      </c>
      <c r="E7076" s="225">
        <v>0</v>
      </c>
    </row>
    <row r="7077" spans="1:5" x14ac:dyDescent="0.25">
      <c r="A7077" s="222">
        <v>3203111678</v>
      </c>
      <c r="B7077" s="222" t="s">
        <v>10753</v>
      </c>
      <c r="C7077" s="222" t="s">
        <v>1255</v>
      </c>
      <c r="D7077" s="222" t="s">
        <v>801</v>
      </c>
      <c r="E7077" s="223">
        <v>0</v>
      </c>
    </row>
    <row r="7078" spans="1:5" x14ac:dyDescent="0.25">
      <c r="A7078" s="224">
        <v>3203111679</v>
      </c>
      <c r="B7078" s="224" t="s">
        <v>10754</v>
      </c>
      <c r="C7078" s="224" t="s">
        <v>1255</v>
      </c>
      <c r="D7078" s="224" t="s">
        <v>801</v>
      </c>
      <c r="E7078" s="225">
        <v>0</v>
      </c>
    </row>
    <row r="7079" spans="1:5" x14ac:dyDescent="0.25">
      <c r="A7079" s="222">
        <v>3203111680</v>
      </c>
      <c r="B7079" s="222" t="s">
        <v>10755</v>
      </c>
      <c r="C7079" s="222" t="s">
        <v>1255</v>
      </c>
      <c r="D7079" s="222" t="s">
        <v>801</v>
      </c>
      <c r="E7079" s="223">
        <v>0</v>
      </c>
    </row>
    <row r="7080" spans="1:5" x14ac:dyDescent="0.25">
      <c r="A7080" s="224">
        <v>3203111681</v>
      </c>
      <c r="B7080" s="224" t="s">
        <v>10756</v>
      </c>
      <c r="C7080" s="224" t="s">
        <v>1255</v>
      </c>
      <c r="D7080" s="224" t="s">
        <v>801</v>
      </c>
      <c r="E7080" s="225">
        <v>0</v>
      </c>
    </row>
    <row r="7081" spans="1:5" x14ac:dyDescent="0.25">
      <c r="A7081" s="222">
        <v>3203111682</v>
      </c>
      <c r="B7081" s="222" t="s">
        <v>10757</v>
      </c>
      <c r="C7081" s="222" t="s">
        <v>1255</v>
      </c>
      <c r="D7081" s="222" t="s">
        <v>801</v>
      </c>
      <c r="E7081" s="223">
        <v>0</v>
      </c>
    </row>
    <row r="7082" spans="1:5" x14ac:dyDescent="0.25">
      <c r="A7082" s="224">
        <v>3203111683</v>
      </c>
      <c r="B7082" s="224" t="s">
        <v>9889</v>
      </c>
      <c r="C7082" s="224" t="s">
        <v>1255</v>
      </c>
      <c r="D7082" s="224" t="s">
        <v>800</v>
      </c>
      <c r="E7082" s="225">
        <v>0</v>
      </c>
    </row>
    <row r="7083" spans="1:5" x14ac:dyDescent="0.25">
      <c r="A7083" s="222">
        <v>3203111684</v>
      </c>
      <c r="B7083" s="222" t="s">
        <v>9890</v>
      </c>
      <c r="C7083" s="222" t="s">
        <v>1255</v>
      </c>
      <c r="D7083" s="222" t="s">
        <v>800</v>
      </c>
      <c r="E7083" s="223">
        <v>0</v>
      </c>
    </row>
    <row r="7084" spans="1:5" x14ac:dyDescent="0.25">
      <c r="A7084" s="224">
        <v>3203111685</v>
      </c>
      <c r="B7084" s="224" t="s">
        <v>9891</v>
      </c>
      <c r="C7084" s="224" t="s">
        <v>1255</v>
      </c>
      <c r="D7084" s="224" t="s">
        <v>800</v>
      </c>
      <c r="E7084" s="225">
        <v>0</v>
      </c>
    </row>
    <row r="7085" spans="1:5" x14ac:dyDescent="0.25">
      <c r="A7085" s="222">
        <v>3203111686</v>
      </c>
      <c r="B7085" s="222" t="s">
        <v>12765</v>
      </c>
      <c r="C7085" s="222" t="s">
        <v>1255</v>
      </c>
      <c r="D7085" s="222" t="s">
        <v>2327</v>
      </c>
      <c r="E7085" s="223">
        <v>0</v>
      </c>
    </row>
    <row r="7086" spans="1:5" x14ac:dyDescent="0.25">
      <c r="A7086" s="224">
        <v>3203111687</v>
      </c>
      <c r="B7086" s="224" t="s">
        <v>9892</v>
      </c>
      <c r="C7086" s="224" t="s">
        <v>1255</v>
      </c>
      <c r="D7086" s="224" t="s">
        <v>2327</v>
      </c>
      <c r="E7086" s="225">
        <v>0</v>
      </c>
    </row>
    <row r="7087" spans="1:5" x14ac:dyDescent="0.25">
      <c r="A7087" s="222">
        <v>3203111688</v>
      </c>
      <c r="B7087" s="222" t="s">
        <v>9893</v>
      </c>
      <c r="C7087" s="222" t="s">
        <v>1255</v>
      </c>
      <c r="D7087" s="222" t="s">
        <v>2327</v>
      </c>
      <c r="E7087" s="223">
        <v>0</v>
      </c>
    </row>
    <row r="7088" spans="1:5" x14ac:dyDescent="0.25">
      <c r="A7088" s="224">
        <v>3203111689</v>
      </c>
      <c r="B7088" s="224" t="s">
        <v>9894</v>
      </c>
      <c r="C7088" s="224" t="s">
        <v>1255</v>
      </c>
      <c r="D7088" s="224" t="s">
        <v>801</v>
      </c>
      <c r="E7088" s="225">
        <v>0</v>
      </c>
    </row>
    <row r="7089" spans="1:5" x14ac:dyDescent="0.25">
      <c r="A7089" s="222">
        <v>3203111690</v>
      </c>
      <c r="B7089" s="222" t="s">
        <v>9895</v>
      </c>
      <c r="C7089" s="222" t="s">
        <v>1255</v>
      </c>
      <c r="D7089" s="222" t="s">
        <v>801</v>
      </c>
      <c r="E7089" s="223">
        <v>0</v>
      </c>
    </row>
    <row r="7090" spans="1:5" x14ac:dyDescent="0.25">
      <c r="A7090" s="224">
        <v>3203111691</v>
      </c>
      <c r="B7090" s="224" t="s">
        <v>10758</v>
      </c>
      <c r="C7090" s="224" t="s">
        <v>1255</v>
      </c>
      <c r="D7090" s="224" t="s">
        <v>800</v>
      </c>
      <c r="E7090" s="225">
        <v>0</v>
      </c>
    </row>
    <row r="7091" spans="1:5" x14ac:dyDescent="0.25">
      <c r="A7091" s="222">
        <v>3203111692</v>
      </c>
      <c r="B7091" s="222" t="s">
        <v>10759</v>
      </c>
      <c r="C7091" s="222" t="s">
        <v>1255</v>
      </c>
      <c r="D7091" s="222" t="s">
        <v>801</v>
      </c>
      <c r="E7091" s="223">
        <v>0</v>
      </c>
    </row>
    <row r="7092" spans="1:5" x14ac:dyDescent="0.25">
      <c r="A7092" s="224">
        <v>3203111693</v>
      </c>
      <c r="B7092" s="224" t="s">
        <v>10760</v>
      </c>
      <c r="C7092" s="224" t="s">
        <v>1255</v>
      </c>
      <c r="D7092" s="224" t="s">
        <v>801</v>
      </c>
      <c r="E7092" s="225">
        <v>0</v>
      </c>
    </row>
    <row r="7093" spans="1:5" x14ac:dyDescent="0.25">
      <c r="A7093" s="222">
        <v>3203111694</v>
      </c>
      <c r="B7093" s="222" t="s">
        <v>10761</v>
      </c>
      <c r="C7093" s="222" t="s">
        <v>1255</v>
      </c>
      <c r="D7093" s="222" t="s">
        <v>2333</v>
      </c>
      <c r="E7093" s="223">
        <v>0</v>
      </c>
    </row>
    <row r="7094" spans="1:5" x14ac:dyDescent="0.25">
      <c r="A7094" s="224">
        <v>3203111695</v>
      </c>
      <c r="B7094" s="224" t="s">
        <v>10762</v>
      </c>
      <c r="C7094" s="224" t="s">
        <v>1255</v>
      </c>
      <c r="D7094" s="224" t="s">
        <v>801</v>
      </c>
      <c r="E7094" s="225">
        <v>0</v>
      </c>
    </row>
    <row r="7095" spans="1:5" x14ac:dyDescent="0.25">
      <c r="A7095" s="222">
        <v>3203111696</v>
      </c>
      <c r="B7095" s="222" t="s">
        <v>10763</v>
      </c>
      <c r="C7095" s="222" t="s">
        <v>1255</v>
      </c>
      <c r="D7095" s="222" t="s">
        <v>801</v>
      </c>
      <c r="E7095" s="223">
        <v>0</v>
      </c>
    </row>
    <row r="7096" spans="1:5" x14ac:dyDescent="0.25">
      <c r="A7096" s="224">
        <v>3203111697</v>
      </c>
      <c r="B7096" s="224" t="s">
        <v>10764</v>
      </c>
      <c r="C7096" s="224" t="s">
        <v>1255</v>
      </c>
      <c r="D7096" s="224" t="s">
        <v>801</v>
      </c>
      <c r="E7096" s="225">
        <v>0</v>
      </c>
    </row>
    <row r="7097" spans="1:5" x14ac:dyDescent="0.25">
      <c r="A7097" s="222">
        <v>3203111698</v>
      </c>
      <c r="B7097" s="222" t="s">
        <v>10765</v>
      </c>
      <c r="C7097" s="222" t="s">
        <v>1255</v>
      </c>
      <c r="D7097" s="222" t="s">
        <v>1226</v>
      </c>
      <c r="E7097" s="223">
        <v>0</v>
      </c>
    </row>
    <row r="7098" spans="1:5" x14ac:dyDescent="0.25">
      <c r="A7098" s="224">
        <v>3203111699</v>
      </c>
      <c r="B7098" s="224" t="s">
        <v>10766</v>
      </c>
      <c r="C7098" s="224" t="s">
        <v>1255</v>
      </c>
      <c r="D7098" s="224" t="s">
        <v>801</v>
      </c>
      <c r="E7098" s="225">
        <v>0</v>
      </c>
    </row>
    <row r="7099" spans="1:5" x14ac:dyDescent="0.25">
      <c r="A7099" s="222">
        <v>3203111700</v>
      </c>
      <c r="B7099" s="222" t="s">
        <v>10767</v>
      </c>
      <c r="C7099" s="222" t="s">
        <v>1255</v>
      </c>
      <c r="D7099" s="222" t="s">
        <v>2327</v>
      </c>
      <c r="E7099" s="223">
        <v>0</v>
      </c>
    </row>
    <row r="7100" spans="1:5" x14ac:dyDescent="0.25">
      <c r="A7100" s="224">
        <v>3203111701</v>
      </c>
      <c r="B7100" s="224" t="s">
        <v>10768</v>
      </c>
      <c r="C7100" s="224" t="s">
        <v>1255</v>
      </c>
      <c r="D7100" s="224" t="s">
        <v>801</v>
      </c>
      <c r="E7100" s="225">
        <v>0</v>
      </c>
    </row>
    <row r="7101" spans="1:5" x14ac:dyDescent="0.25">
      <c r="A7101" s="222">
        <v>3203111702</v>
      </c>
      <c r="B7101" s="222" t="s">
        <v>10769</v>
      </c>
      <c r="C7101" s="222" t="s">
        <v>1255</v>
      </c>
      <c r="D7101" s="222" t="s">
        <v>801</v>
      </c>
      <c r="E7101" s="223">
        <v>0</v>
      </c>
    </row>
    <row r="7102" spans="1:5" x14ac:dyDescent="0.25">
      <c r="A7102" s="224">
        <v>3203111703</v>
      </c>
      <c r="B7102" s="224" t="s">
        <v>10770</v>
      </c>
      <c r="C7102" s="224" t="s">
        <v>1255</v>
      </c>
      <c r="D7102" s="224" t="s">
        <v>801</v>
      </c>
      <c r="E7102" s="225">
        <v>0</v>
      </c>
    </row>
    <row r="7103" spans="1:5" x14ac:dyDescent="0.25">
      <c r="A7103" s="222">
        <v>3203111704</v>
      </c>
      <c r="B7103" s="222" t="s">
        <v>10771</v>
      </c>
      <c r="C7103" s="222" t="s">
        <v>1255</v>
      </c>
      <c r="D7103" s="222" t="s">
        <v>2327</v>
      </c>
      <c r="E7103" s="223">
        <v>0</v>
      </c>
    </row>
    <row r="7104" spans="1:5" x14ac:dyDescent="0.25">
      <c r="A7104" s="224">
        <v>3203111705</v>
      </c>
      <c r="B7104" s="224" t="s">
        <v>10772</v>
      </c>
      <c r="C7104" s="224" t="s">
        <v>1255</v>
      </c>
      <c r="D7104" s="224" t="s">
        <v>2327</v>
      </c>
      <c r="E7104" s="225">
        <v>0</v>
      </c>
    </row>
    <row r="7105" spans="1:5" x14ac:dyDescent="0.25">
      <c r="A7105" s="222">
        <v>3203111706</v>
      </c>
      <c r="B7105" s="222" t="s">
        <v>10773</v>
      </c>
      <c r="C7105" s="222" t="s">
        <v>1255</v>
      </c>
      <c r="D7105" s="222" t="s">
        <v>2327</v>
      </c>
      <c r="E7105" s="223">
        <v>0</v>
      </c>
    </row>
    <row r="7106" spans="1:5" x14ac:dyDescent="0.25">
      <c r="A7106" s="224">
        <v>3203111707</v>
      </c>
      <c r="B7106" s="224" t="s">
        <v>10774</v>
      </c>
      <c r="C7106" s="224" t="s">
        <v>1255</v>
      </c>
      <c r="D7106" s="224" t="s">
        <v>801</v>
      </c>
      <c r="E7106" s="225">
        <v>0</v>
      </c>
    </row>
    <row r="7107" spans="1:5" x14ac:dyDescent="0.25">
      <c r="A7107" s="222">
        <v>3203111708</v>
      </c>
      <c r="B7107" s="222" t="s">
        <v>10775</v>
      </c>
      <c r="C7107" s="222" t="s">
        <v>1255</v>
      </c>
      <c r="D7107" s="222" t="s">
        <v>2327</v>
      </c>
      <c r="E7107" s="223">
        <v>0</v>
      </c>
    </row>
    <row r="7108" spans="1:5" x14ac:dyDescent="0.25">
      <c r="A7108" s="224">
        <v>3203111709</v>
      </c>
      <c r="B7108" s="224" t="s">
        <v>10776</v>
      </c>
      <c r="C7108" s="224" t="s">
        <v>1255</v>
      </c>
      <c r="D7108" s="224" t="s">
        <v>801</v>
      </c>
      <c r="E7108" s="225">
        <v>0</v>
      </c>
    </row>
    <row r="7109" spans="1:5" x14ac:dyDescent="0.25">
      <c r="A7109" s="222">
        <v>3203111710</v>
      </c>
      <c r="B7109" s="222" t="s">
        <v>10777</v>
      </c>
      <c r="C7109" s="222" t="s">
        <v>1255</v>
      </c>
      <c r="D7109" s="222" t="s">
        <v>801</v>
      </c>
      <c r="E7109" s="223">
        <v>0</v>
      </c>
    </row>
    <row r="7110" spans="1:5" x14ac:dyDescent="0.25">
      <c r="A7110" s="224">
        <v>3203111711</v>
      </c>
      <c r="B7110" s="224" t="s">
        <v>10778</v>
      </c>
      <c r="C7110" s="224" t="s">
        <v>1255</v>
      </c>
      <c r="D7110" s="224" t="s">
        <v>801</v>
      </c>
      <c r="E7110" s="225">
        <v>0</v>
      </c>
    </row>
    <row r="7111" spans="1:5" x14ac:dyDescent="0.25">
      <c r="A7111" s="222">
        <v>3203111712</v>
      </c>
      <c r="B7111" s="222" t="s">
        <v>10779</v>
      </c>
      <c r="C7111" s="222" t="s">
        <v>1255</v>
      </c>
      <c r="D7111" s="222" t="s">
        <v>801</v>
      </c>
      <c r="E7111" s="223">
        <v>0</v>
      </c>
    </row>
    <row r="7112" spans="1:5" x14ac:dyDescent="0.25">
      <c r="A7112" s="224">
        <v>3203111713</v>
      </c>
      <c r="B7112" s="224" t="s">
        <v>9934</v>
      </c>
      <c r="C7112" s="224" t="s">
        <v>1255</v>
      </c>
      <c r="D7112" s="224" t="s">
        <v>800</v>
      </c>
      <c r="E7112" s="225">
        <v>0</v>
      </c>
    </row>
    <row r="7113" spans="1:5" x14ac:dyDescent="0.25">
      <c r="A7113" s="222">
        <v>3203111714</v>
      </c>
      <c r="B7113" s="222" t="s">
        <v>10780</v>
      </c>
      <c r="C7113" s="222" t="s">
        <v>1255</v>
      </c>
      <c r="D7113" s="222" t="s">
        <v>2327</v>
      </c>
      <c r="E7113" s="223">
        <v>0</v>
      </c>
    </row>
    <row r="7114" spans="1:5" x14ac:dyDescent="0.25">
      <c r="A7114" s="224">
        <v>3203111715</v>
      </c>
      <c r="B7114" s="224" t="s">
        <v>9896</v>
      </c>
      <c r="C7114" s="224" t="s">
        <v>1255</v>
      </c>
      <c r="D7114" s="224" t="s">
        <v>801</v>
      </c>
      <c r="E7114" s="225">
        <v>0</v>
      </c>
    </row>
    <row r="7115" spans="1:5" x14ac:dyDescent="0.25">
      <c r="A7115" s="222">
        <v>3203111716</v>
      </c>
      <c r="B7115" s="222" t="s">
        <v>9897</v>
      </c>
      <c r="C7115" s="222" t="s">
        <v>1255</v>
      </c>
      <c r="D7115" s="222" t="s">
        <v>801</v>
      </c>
      <c r="E7115" s="223">
        <v>0</v>
      </c>
    </row>
    <row r="7116" spans="1:5" x14ac:dyDescent="0.25">
      <c r="A7116" s="224">
        <v>3203111717</v>
      </c>
      <c r="B7116" s="224" t="s">
        <v>10781</v>
      </c>
      <c r="C7116" s="224" t="s">
        <v>1255</v>
      </c>
      <c r="D7116" s="224" t="s">
        <v>801</v>
      </c>
      <c r="E7116" s="225">
        <v>0</v>
      </c>
    </row>
    <row r="7117" spans="1:5" x14ac:dyDescent="0.25">
      <c r="A7117" s="222">
        <v>3203111718</v>
      </c>
      <c r="B7117" s="222" t="s">
        <v>10782</v>
      </c>
      <c r="C7117" s="222" t="s">
        <v>1255</v>
      </c>
      <c r="D7117" s="222" t="s">
        <v>801</v>
      </c>
      <c r="E7117" s="223">
        <v>0</v>
      </c>
    </row>
    <row r="7118" spans="1:5" x14ac:dyDescent="0.25">
      <c r="A7118" s="224">
        <v>3203111719</v>
      </c>
      <c r="B7118" s="224" t="s">
        <v>9898</v>
      </c>
      <c r="C7118" s="224" t="s">
        <v>1255</v>
      </c>
      <c r="D7118" s="224" t="s">
        <v>1226</v>
      </c>
      <c r="E7118" s="225">
        <v>0</v>
      </c>
    </row>
    <row r="7119" spans="1:5" x14ac:dyDescent="0.25">
      <c r="A7119" s="222">
        <v>3203111720</v>
      </c>
      <c r="B7119" s="222" t="s">
        <v>9899</v>
      </c>
      <c r="C7119" s="222" t="s">
        <v>1255</v>
      </c>
      <c r="D7119" s="222" t="s">
        <v>801</v>
      </c>
      <c r="E7119" s="223">
        <v>0</v>
      </c>
    </row>
    <row r="7120" spans="1:5" x14ac:dyDescent="0.25">
      <c r="A7120" s="224">
        <v>3203111721</v>
      </c>
      <c r="B7120" s="224" t="s">
        <v>9900</v>
      </c>
      <c r="C7120" s="224" t="s">
        <v>1255</v>
      </c>
      <c r="D7120" s="224" t="s">
        <v>801</v>
      </c>
      <c r="E7120" s="225">
        <v>0</v>
      </c>
    </row>
    <row r="7121" spans="1:5" x14ac:dyDescent="0.25">
      <c r="A7121" s="222">
        <v>3203111722</v>
      </c>
      <c r="B7121" s="222" t="s">
        <v>9901</v>
      </c>
      <c r="C7121" s="222" t="s">
        <v>1255</v>
      </c>
      <c r="D7121" s="222" t="s">
        <v>801</v>
      </c>
      <c r="E7121" s="223">
        <v>0</v>
      </c>
    </row>
    <row r="7122" spans="1:5" x14ac:dyDescent="0.25">
      <c r="A7122" s="224">
        <v>3203111723</v>
      </c>
      <c r="B7122" s="224" t="s">
        <v>10783</v>
      </c>
      <c r="C7122" s="224" t="s">
        <v>1255</v>
      </c>
      <c r="D7122" s="224" t="s">
        <v>801</v>
      </c>
      <c r="E7122" s="225">
        <v>0</v>
      </c>
    </row>
    <row r="7123" spans="1:5" x14ac:dyDescent="0.25">
      <c r="A7123" s="222">
        <v>3203111724</v>
      </c>
      <c r="B7123" s="222" t="s">
        <v>10784</v>
      </c>
      <c r="C7123" s="222" t="s">
        <v>1255</v>
      </c>
      <c r="D7123" s="222" t="s">
        <v>1226</v>
      </c>
      <c r="E7123" s="223">
        <v>0</v>
      </c>
    </row>
    <row r="7124" spans="1:5" x14ac:dyDescent="0.25">
      <c r="A7124" s="224">
        <v>3203111725</v>
      </c>
      <c r="B7124" s="224" t="s">
        <v>9902</v>
      </c>
      <c r="C7124" s="224" t="s">
        <v>1255</v>
      </c>
      <c r="D7124" s="224" t="s">
        <v>801</v>
      </c>
      <c r="E7124" s="225">
        <v>0</v>
      </c>
    </row>
    <row r="7125" spans="1:5" x14ac:dyDescent="0.25">
      <c r="A7125" s="222">
        <v>3203111726</v>
      </c>
      <c r="B7125" s="222" t="s">
        <v>10785</v>
      </c>
      <c r="C7125" s="222" t="s">
        <v>1255</v>
      </c>
      <c r="D7125" s="222" t="s">
        <v>801</v>
      </c>
      <c r="E7125" s="223">
        <v>0</v>
      </c>
    </row>
    <row r="7126" spans="1:5" x14ac:dyDescent="0.25">
      <c r="A7126" s="224">
        <v>3203111727</v>
      </c>
      <c r="B7126" s="224" t="s">
        <v>9903</v>
      </c>
      <c r="C7126" s="224" t="s">
        <v>1255</v>
      </c>
      <c r="D7126" s="224" t="s">
        <v>2327</v>
      </c>
      <c r="E7126" s="225">
        <v>0</v>
      </c>
    </row>
    <row r="7127" spans="1:5" x14ac:dyDescent="0.25">
      <c r="A7127" s="222">
        <v>3203111728</v>
      </c>
      <c r="B7127" s="222" t="s">
        <v>10786</v>
      </c>
      <c r="C7127" s="222" t="s">
        <v>1255</v>
      </c>
      <c r="D7127" s="222" t="s">
        <v>801</v>
      </c>
      <c r="E7127" s="223">
        <v>0</v>
      </c>
    </row>
    <row r="7128" spans="1:5" x14ac:dyDescent="0.25">
      <c r="A7128" s="224">
        <v>3203111729</v>
      </c>
      <c r="B7128" s="224" t="s">
        <v>10787</v>
      </c>
      <c r="C7128" s="224" t="s">
        <v>1255</v>
      </c>
      <c r="D7128" s="224" t="s">
        <v>801</v>
      </c>
      <c r="E7128" s="225">
        <v>0</v>
      </c>
    </row>
    <row r="7129" spans="1:5" x14ac:dyDescent="0.25">
      <c r="A7129" s="222">
        <v>3203111730</v>
      </c>
      <c r="B7129" s="222" t="s">
        <v>9904</v>
      </c>
      <c r="C7129" s="222" t="s">
        <v>1255</v>
      </c>
      <c r="D7129" s="222" t="s">
        <v>801</v>
      </c>
      <c r="E7129" s="223">
        <v>0</v>
      </c>
    </row>
    <row r="7130" spans="1:5" x14ac:dyDescent="0.25">
      <c r="A7130" s="224">
        <v>3203111731</v>
      </c>
      <c r="B7130" s="224" t="s">
        <v>9905</v>
      </c>
      <c r="C7130" s="224" t="s">
        <v>1255</v>
      </c>
      <c r="D7130" s="224" t="s">
        <v>801</v>
      </c>
      <c r="E7130" s="225">
        <v>0</v>
      </c>
    </row>
    <row r="7131" spans="1:5" x14ac:dyDescent="0.25">
      <c r="A7131" s="222">
        <v>3203111732</v>
      </c>
      <c r="B7131" s="222" t="s">
        <v>10788</v>
      </c>
      <c r="C7131" s="222" t="s">
        <v>1255</v>
      </c>
      <c r="D7131" s="222" t="s">
        <v>801</v>
      </c>
      <c r="E7131" s="223">
        <v>0</v>
      </c>
    </row>
    <row r="7132" spans="1:5" x14ac:dyDescent="0.25">
      <c r="A7132" s="224">
        <v>3203111733</v>
      </c>
      <c r="B7132" s="224" t="s">
        <v>9906</v>
      </c>
      <c r="C7132" s="224" t="s">
        <v>1255</v>
      </c>
      <c r="D7132" s="224" t="s">
        <v>801</v>
      </c>
      <c r="E7132" s="225">
        <v>0</v>
      </c>
    </row>
    <row r="7133" spans="1:5" x14ac:dyDescent="0.25">
      <c r="A7133" s="222">
        <v>3203111734</v>
      </c>
      <c r="B7133" s="222" t="s">
        <v>9907</v>
      </c>
      <c r="C7133" s="222" t="s">
        <v>1255</v>
      </c>
      <c r="D7133" s="222" t="s">
        <v>801</v>
      </c>
      <c r="E7133" s="223">
        <v>0</v>
      </c>
    </row>
    <row r="7134" spans="1:5" x14ac:dyDescent="0.25">
      <c r="A7134" s="224">
        <v>3203111735</v>
      </c>
      <c r="B7134" s="224" t="s">
        <v>9908</v>
      </c>
      <c r="C7134" s="224" t="s">
        <v>1255</v>
      </c>
      <c r="D7134" s="224" t="s">
        <v>801</v>
      </c>
      <c r="E7134" s="225">
        <v>0</v>
      </c>
    </row>
    <row r="7135" spans="1:5" x14ac:dyDescent="0.25">
      <c r="A7135" s="222">
        <v>3203111736</v>
      </c>
      <c r="B7135" s="222" t="s">
        <v>9498</v>
      </c>
      <c r="C7135" s="222" t="s">
        <v>1255</v>
      </c>
      <c r="D7135" s="222" t="s">
        <v>801</v>
      </c>
      <c r="E7135" s="223">
        <v>0</v>
      </c>
    </row>
    <row r="7136" spans="1:5" x14ac:dyDescent="0.25">
      <c r="A7136" s="224">
        <v>3203111737</v>
      </c>
      <c r="B7136" s="224" t="s">
        <v>10789</v>
      </c>
      <c r="C7136" s="224" t="s">
        <v>1255</v>
      </c>
      <c r="D7136" s="224" t="s">
        <v>801</v>
      </c>
      <c r="E7136" s="225">
        <v>0</v>
      </c>
    </row>
    <row r="7137" spans="1:5" x14ac:dyDescent="0.25">
      <c r="A7137" s="222">
        <v>3203111738</v>
      </c>
      <c r="B7137" s="222" t="s">
        <v>9909</v>
      </c>
      <c r="C7137" s="222" t="s">
        <v>1255</v>
      </c>
      <c r="D7137" s="222" t="s">
        <v>801</v>
      </c>
      <c r="E7137" s="223">
        <v>0</v>
      </c>
    </row>
    <row r="7138" spans="1:5" x14ac:dyDescent="0.25">
      <c r="A7138" s="224">
        <v>3203111739</v>
      </c>
      <c r="B7138" s="224" t="s">
        <v>9910</v>
      </c>
      <c r="C7138" s="224" t="s">
        <v>1255</v>
      </c>
      <c r="D7138" s="224" t="s">
        <v>801</v>
      </c>
      <c r="E7138" s="225">
        <v>0</v>
      </c>
    </row>
    <row r="7139" spans="1:5" x14ac:dyDescent="0.25">
      <c r="A7139" s="222">
        <v>3203111740</v>
      </c>
      <c r="B7139" s="222" t="s">
        <v>10790</v>
      </c>
      <c r="C7139" s="222" t="s">
        <v>1255</v>
      </c>
      <c r="D7139" s="222" t="s">
        <v>801</v>
      </c>
      <c r="E7139" s="223">
        <v>0</v>
      </c>
    </row>
    <row r="7140" spans="1:5" x14ac:dyDescent="0.25">
      <c r="A7140" s="224">
        <v>3203111741</v>
      </c>
      <c r="B7140" s="224" t="s">
        <v>10791</v>
      </c>
      <c r="C7140" s="224" t="s">
        <v>1255</v>
      </c>
      <c r="D7140" s="224" t="s">
        <v>801</v>
      </c>
      <c r="E7140" s="225">
        <v>0</v>
      </c>
    </row>
    <row r="7141" spans="1:5" x14ac:dyDescent="0.25">
      <c r="A7141" s="222">
        <v>3203111742</v>
      </c>
      <c r="B7141" s="222" t="s">
        <v>9911</v>
      </c>
      <c r="C7141" s="222" t="s">
        <v>1255</v>
      </c>
      <c r="D7141" s="222" t="s">
        <v>1226</v>
      </c>
      <c r="E7141" s="223">
        <v>0</v>
      </c>
    </row>
    <row r="7142" spans="1:5" x14ac:dyDescent="0.25">
      <c r="A7142" s="224">
        <v>3203111743</v>
      </c>
      <c r="B7142" s="224" t="s">
        <v>9912</v>
      </c>
      <c r="C7142" s="224" t="s">
        <v>1255</v>
      </c>
      <c r="D7142" s="224" t="s">
        <v>1226</v>
      </c>
      <c r="E7142" s="225">
        <v>0</v>
      </c>
    </row>
    <row r="7143" spans="1:5" x14ac:dyDescent="0.25">
      <c r="A7143" s="222">
        <v>3203111744</v>
      </c>
      <c r="B7143" s="222" t="s">
        <v>9913</v>
      </c>
      <c r="C7143" s="222" t="s">
        <v>1255</v>
      </c>
      <c r="D7143" s="222" t="s">
        <v>1226</v>
      </c>
      <c r="E7143" s="223">
        <v>0</v>
      </c>
    </row>
    <row r="7144" spans="1:5" x14ac:dyDescent="0.25">
      <c r="A7144" s="224">
        <v>3203111745</v>
      </c>
      <c r="B7144" s="224" t="s">
        <v>9914</v>
      </c>
      <c r="C7144" s="224" t="s">
        <v>1255</v>
      </c>
      <c r="D7144" s="224" t="s">
        <v>1226</v>
      </c>
      <c r="E7144" s="225">
        <v>0</v>
      </c>
    </row>
    <row r="7145" spans="1:5" x14ac:dyDescent="0.25">
      <c r="A7145" s="222">
        <v>3203111746</v>
      </c>
      <c r="B7145" s="222" t="s">
        <v>9915</v>
      </c>
      <c r="C7145" s="222" t="s">
        <v>1255</v>
      </c>
      <c r="D7145" s="222" t="s">
        <v>1226</v>
      </c>
      <c r="E7145" s="223">
        <v>0</v>
      </c>
    </row>
    <row r="7146" spans="1:5" x14ac:dyDescent="0.25">
      <c r="A7146" s="224">
        <v>3203111747</v>
      </c>
      <c r="B7146" s="224" t="s">
        <v>9916</v>
      </c>
      <c r="C7146" s="224" t="s">
        <v>1255</v>
      </c>
      <c r="D7146" s="224" t="s">
        <v>1226</v>
      </c>
      <c r="E7146" s="225">
        <v>0</v>
      </c>
    </row>
    <row r="7147" spans="1:5" x14ac:dyDescent="0.25">
      <c r="A7147" s="222">
        <v>3203111748</v>
      </c>
      <c r="B7147" s="222" t="s">
        <v>9917</v>
      </c>
      <c r="C7147" s="222" t="s">
        <v>1255</v>
      </c>
      <c r="D7147" s="222" t="s">
        <v>1226</v>
      </c>
      <c r="E7147" s="223">
        <v>0</v>
      </c>
    </row>
    <row r="7148" spans="1:5" x14ac:dyDescent="0.25">
      <c r="A7148" s="224">
        <v>3203111749</v>
      </c>
      <c r="B7148" s="224" t="s">
        <v>9918</v>
      </c>
      <c r="C7148" s="224" t="s">
        <v>1255</v>
      </c>
      <c r="D7148" s="224" t="s">
        <v>1226</v>
      </c>
      <c r="E7148" s="225">
        <v>0</v>
      </c>
    </row>
    <row r="7149" spans="1:5" x14ac:dyDescent="0.25">
      <c r="A7149" s="222">
        <v>3203111750</v>
      </c>
      <c r="B7149" s="222" t="s">
        <v>9919</v>
      </c>
      <c r="C7149" s="222" t="s">
        <v>1255</v>
      </c>
      <c r="D7149" s="222" t="s">
        <v>801</v>
      </c>
      <c r="E7149" s="223">
        <v>0</v>
      </c>
    </row>
    <row r="7150" spans="1:5" x14ac:dyDescent="0.25">
      <c r="A7150" s="224">
        <v>3203111751</v>
      </c>
      <c r="B7150" s="224" t="s">
        <v>10792</v>
      </c>
      <c r="C7150" s="224" t="s">
        <v>1255</v>
      </c>
      <c r="D7150" s="224" t="s">
        <v>801</v>
      </c>
      <c r="E7150" s="225">
        <v>0</v>
      </c>
    </row>
    <row r="7151" spans="1:5" x14ac:dyDescent="0.25">
      <c r="A7151" s="222">
        <v>3203111752</v>
      </c>
      <c r="B7151" s="222" t="s">
        <v>10793</v>
      </c>
      <c r="C7151" s="222" t="s">
        <v>1255</v>
      </c>
      <c r="D7151" s="222" t="s">
        <v>801</v>
      </c>
      <c r="E7151" s="223">
        <v>0</v>
      </c>
    </row>
    <row r="7152" spans="1:5" x14ac:dyDescent="0.25">
      <c r="A7152" s="224">
        <v>3203111753</v>
      </c>
      <c r="B7152" s="224" t="s">
        <v>10794</v>
      </c>
      <c r="C7152" s="224" t="s">
        <v>1255</v>
      </c>
      <c r="D7152" s="224" t="s">
        <v>801</v>
      </c>
      <c r="E7152" s="225">
        <v>0</v>
      </c>
    </row>
    <row r="7153" spans="1:5" x14ac:dyDescent="0.25">
      <c r="A7153" s="222">
        <v>3203111754</v>
      </c>
      <c r="B7153" s="222" t="s">
        <v>9920</v>
      </c>
      <c r="C7153" s="222" t="s">
        <v>1255</v>
      </c>
      <c r="D7153" s="222" t="s">
        <v>1226</v>
      </c>
      <c r="E7153" s="223">
        <v>0</v>
      </c>
    </row>
    <row r="7154" spans="1:5" x14ac:dyDescent="0.25">
      <c r="A7154" s="224">
        <v>3203111755</v>
      </c>
      <c r="B7154" s="224" t="s">
        <v>10795</v>
      </c>
      <c r="C7154" s="224" t="s">
        <v>1255</v>
      </c>
      <c r="D7154" s="224" t="s">
        <v>2712</v>
      </c>
      <c r="E7154" s="225">
        <v>0</v>
      </c>
    </row>
    <row r="7155" spans="1:5" x14ac:dyDescent="0.25">
      <c r="A7155" s="222">
        <v>3203111756</v>
      </c>
      <c r="B7155" s="222" t="s">
        <v>10796</v>
      </c>
      <c r="C7155" s="222" t="s">
        <v>1255</v>
      </c>
      <c r="D7155" s="222" t="s">
        <v>2443</v>
      </c>
      <c r="E7155" s="223">
        <v>0</v>
      </c>
    </row>
    <row r="7156" spans="1:5" x14ac:dyDescent="0.25">
      <c r="A7156" s="224">
        <v>3203111757</v>
      </c>
      <c r="B7156" s="224" t="s">
        <v>10797</v>
      </c>
      <c r="C7156" s="224" t="s">
        <v>1255</v>
      </c>
      <c r="D7156" s="224" t="s">
        <v>801</v>
      </c>
      <c r="E7156" s="225">
        <v>0</v>
      </c>
    </row>
    <row r="7157" spans="1:5" x14ac:dyDescent="0.25">
      <c r="A7157" s="222">
        <v>3203111758</v>
      </c>
      <c r="B7157" s="222" t="s">
        <v>9921</v>
      </c>
      <c r="C7157" s="222" t="s">
        <v>1255</v>
      </c>
      <c r="D7157" s="222" t="s">
        <v>801</v>
      </c>
      <c r="E7157" s="223">
        <v>0</v>
      </c>
    </row>
    <row r="7158" spans="1:5" x14ac:dyDescent="0.25">
      <c r="A7158" s="224">
        <v>3203111759</v>
      </c>
      <c r="B7158" s="224" t="s">
        <v>12766</v>
      </c>
      <c r="C7158" s="224" t="s">
        <v>1255</v>
      </c>
      <c r="D7158" s="224" t="s">
        <v>801</v>
      </c>
      <c r="E7158" s="225">
        <v>0</v>
      </c>
    </row>
    <row r="7159" spans="1:5" x14ac:dyDescent="0.25">
      <c r="A7159" s="222">
        <v>3203111760</v>
      </c>
      <c r="B7159" s="222" t="s">
        <v>12767</v>
      </c>
      <c r="C7159" s="222" t="s">
        <v>1255</v>
      </c>
      <c r="D7159" s="222" t="s">
        <v>801</v>
      </c>
      <c r="E7159" s="223">
        <v>0</v>
      </c>
    </row>
    <row r="7160" spans="1:5" x14ac:dyDescent="0.25">
      <c r="A7160" s="224">
        <v>3203111761</v>
      </c>
      <c r="B7160" s="224" t="s">
        <v>13290</v>
      </c>
      <c r="C7160" s="224" t="s">
        <v>1255</v>
      </c>
      <c r="D7160" s="224" t="s">
        <v>801</v>
      </c>
      <c r="E7160" s="225">
        <v>0</v>
      </c>
    </row>
    <row r="7161" spans="1:5" x14ac:dyDescent="0.25">
      <c r="A7161" s="222">
        <v>3203111762</v>
      </c>
      <c r="B7161" s="222" t="s">
        <v>12768</v>
      </c>
      <c r="C7161" s="222" t="s">
        <v>1255</v>
      </c>
      <c r="D7161" s="222" t="s">
        <v>1226</v>
      </c>
      <c r="E7161" s="223">
        <v>0</v>
      </c>
    </row>
    <row r="7162" spans="1:5" x14ac:dyDescent="0.25">
      <c r="A7162" s="224">
        <v>3203111763</v>
      </c>
      <c r="B7162" s="224" t="s">
        <v>12769</v>
      </c>
      <c r="C7162" s="224" t="s">
        <v>1255</v>
      </c>
      <c r="D7162" s="224" t="s">
        <v>1226</v>
      </c>
      <c r="E7162" s="225">
        <v>0</v>
      </c>
    </row>
    <row r="7163" spans="1:5" x14ac:dyDescent="0.25">
      <c r="A7163" s="222">
        <v>3203111764</v>
      </c>
      <c r="B7163" s="222" t="s">
        <v>12770</v>
      </c>
      <c r="C7163" s="222" t="s">
        <v>1255</v>
      </c>
      <c r="D7163" s="222" t="s">
        <v>1226</v>
      </c>
      <c r="E7163" s="223">
        <v>0</v>
      </c>
    </row>
    <row r="7164" spans="1:5" x14ac:dyDescent="0.25">
      <c r="A7164" s="224">
        <v>3203111765</v>
      </c>
      <c r="B7164" s="224" t="s">
        <v>13291</v>
      </c>
      <c r="C7164" s="224" t="s">
        <v>1255</v>
      </c>
      <c r="D7164" s="224" t="s">
        <v>801</v>
      </c>
      <c r="E7164" s="225">
        <v>0</v>
      </c>
    </row>
    <row r="7165" spans="1:5" x14ac:dyDescent="0.25">
      <c r="A7165" s="222">
        <v>3203111766</v>
      </c>
      <c r="B7165" s="222" t="s">
        <v>12771</v>
      </c>
      <c r="C7165" s="222" t="s">
        <v>1255</v>
      </c>
      <c r="D7165" s="222" t="s">
        <v>2327</v>
      </c>
      <c r="E7165" s="223">
        <v>0</v>
      </c>
    </row>
    <row r="7166" spans="1:5" x14ac:dyDescent="0.25">
      <c r="A7166" s="224">
        <v>3203111767</v>
      </c>
      <c r="B7166" s="224" t="s">
        <v>12772</v>
      </c>
      <c r="C7166" s="224" t="s">
        <v>1255</v>
      </c>
      <c r="D7166" s="224" t="s">
        <v>2327</v>
      </c>
      <c r="E7166" s="225">
        <v>0</v>
      </c>
    </row>
    <row r="7167" spans="1:5" x14ac:dyDescent="0.25">
      <c r="A7167" s="222">
        <v>3203111768</v>
      </c>
      <c r="B7167" s="222" t="s">
        <v>12773</v>
      </c>
      <c r="C7167" s="222" t="s">
        <v>1255</v>
      </c>
      <c r="D7167" s="222" t="s">
        <v>2327</v>
      </c>
      <c r="E7167" s="223">
        <v>0</v>
      </c>
    </row>
    <row r="7168" spans="1:5" x14ac:dyDescent="0.25">
      <c r="A7168" s="224">
        <v>3203111769</v>
      </c>
      <c r="B7168" s="224" t="s">
        <v>12774</v>
      </c>
      <c r="C7168" s="224" t="s">
        <v>1255</v>
      </c>
      <c r="D7168" s="224" t="s">
        <v>1226</v>
      </c>
      <c r="E7168" s="225">
        <v>0</v>
      </c>
    </row>
    <row r="7169" spans="1:5" x14ac:dyDescent="0.25">
      <c r="A7169" s="222">
        <v>3203111770</v>
      </c>
      <c r="B7169" s="222" t="s">
        <v>12775</v>
      </c>
      <c r="C7169" s="222" t="s">
        <v>1255</v>
      </c>
      <c r="D7169" s="222" t="s">
        <v>2327</v>
      </c>
      <c r="E7169" s="223">
        <v>0</v>
      </c>
    </row>
    <row r="7170" spans="1:5" x14ac:dyDescent="0.25">
      <c r="A7170" s="224">
        <v>3203111771</v>
      </c>
      <c r="B7170" s="224" t="s">
        <v>13292</v>
      </c>
      <c r="C7170" s="224" t="s">
        <v>1255</v>
      </c>
      <c r="D7170" s="224" t="s">
        <v>801</v>
      </c>
      <c r="E7170" s="225">
        <v>0</v>
      </c>
    </row>
    <row r="7171" spans="1:5" x14ac:dyDescent="0.25">
      <c r="A7171" s="222">
        <v>3203111772</v>
      </c>
      <c r="B7171" s="222" t="s">
        <v>13293</v>
      </c>
      <c r="C7171" s="222" t="s">
        <v>1255</v>
      </c>
      <c r="D7171" s="222" t="s">
        <v>801</v>
      </c>
      <c r="E7171" s="223">
        <v>0</v>
      </c>
    </row>
    <row r="7172" spans="1:5" x14ac:dyDescent="0.25">
      <c r="A7172" s="224">
        <v>3203111773</v>
      </c>
      <c r="B7172" s="224" t="s">
        <v>13294</v>
      </c>
      <c r="C7172" s="224" t="s">
        <v>1255</v>
      </c>
      <c r="D7172" s="224" t="s">
        <v>801</v>
      </c>
      <c r="E7172" s="225">
        <v>0</v>
      </c>
    </row>
    <row r="7173" spans="1:5" x14ac:dyDescent="0.25">
      <c r="A7173" s="222">
        <v>3203111774</v>
      </c>
      <c r="B7173" s="222" t="s">
        <v>13295</v>
      </c>
      <c r="C7173" s="222" t="s">
        <v>1255</v>
      </c>
      <c r="D7173" s="222" t="s">
        <v>2327</v>
      </c>
      <c r="E7173" s="223">
        <v>0</v>
      </c>
    </row>
    <row r="7174" spans="1:5" x14ac:dyDescent="0.25">
      <c r="A7174" s="224">
        <v>3203111775</v>
      </c>
      <c r="B7174" s="224" t="s">
        <v>13296</v>
      </c>
      <c r="C7174" s="224" t="s">
        <v>1255</v>
      </c>
      <c r="D7174" s="224" t="s">
        <v>801</v>
      </c>
      <c r="E7174" s="225">
        <v>0</v>
      </c>
    </row>
    <row r="7175" spans="1:5" x14ac:dyDescent="0.25">
      <c r="A7175" s="222">
        <v>3203111776</v>
      </c>
      <c r="B7175" s="222" t="s">
        <v>13297</v>
      </c>
      <c r="C7175" s="222" t="s">
        <v>1255</v>
      </c>
      <c r="D7175" s="222" t="s">
        <v>2327</v>
      </c>
      <c r="E7175" s="223">
        <v>0</v>
      </c>
    </row>
    <row r="7176" spans="1:5" x14ac:dyDescent="0.25">
      <c r="A7176" s="224">
        <v>3203111777</v>
      </c>
      <c r="B7176" s="224" t="s">
        <v>12776</v>
      </c>
      <c r="C7176" s="224" t="s">
        <v>1255</v>
      </c>
      <c r="D7176" s="224" t="s">
        <v>801</v>
      </c>
      <c r="E7176" s="225">
        <v>0</v>
      </c>
    </row>
    <row r="7177" spans="1:5" x14ac:dyDescent="0.25">
      <c r="A7177" s="222">
        <v>3203111778</v>
      </c>
      <c r="B7177" s="222" t="s">
        <v>12777</v>
      </c>
      <c r="C7177" s="222" t="s">
        <v>1255</v>
      </c>
      <c r="D7177" s="222" t="s">
        <v>801</v>
      </c>
      <c r="E7177" s="223">
        <v>0</v>
      </c>
    </row>
    <row r="7178" spans="1:5" x14ac:dyDescent="0.25">
      <c r="A7178" s="224">
        <v>3203111779</v>
      </c>
      <c r="B7178" s="224" t="s">
        <v>8307</v>
      </c>
      <c r="C7178" s="224" t="s">
        <v>1255</v>
      </c>
      <c r="D7178" s="224" t="s">
        <v>1226</v>
      </c>
      <c r="E7178" s="225">
        <v>0</v>
      </c>
    </row>
    <row r="7179" spans="1:5" x14ac:dyDescent="0.25">
      <c r="A7179" s="222">
        <v>3203111780</v>
      </c>
      <c r="B7179" s="222" t="s">
        <v>13298</v>
      </c>
      <c r="C7179" s="222" t="s">
        <v>1255</v>
      </c>
      <c r="D7179" s="222" t="s">
        <v>2354</v>
      </c>
      <c r="E7179" s="223">
        <v>0</v>
      </c>
    </row>
    <row r="7180" spans="1:5" x14ac:dyDescent="0.25">
      <c r="A7180" s="224">
        <v>3203111781</v>
      </c>
      <c r="B7180" s="224" t="s">
        <v>13299</v>
      </c>
      <c r="C7180" s="224" t="s">
        <v>1255</v>
      </c>
      <c r="D7180" s="224" t="s">
        <v>2354</v>
      </c>
      <c r="E7180" s="225">
        <v>0</v>
      </c>
    </row>
    <row r="7181" spans="1:5" x14ac:dyDescent="0.25">
      <c r="A7181" s="222">
        <v>3203111782</v>
      </c>
      <c r="B7181" s="222" t="s">
        <v>13300</v>
      </c>
      <c r="C7181" s="222" t="s">
        <v>1255</v>
      </c>
      <c r="D7181" s="222" t="s">
        <v>2354</v>
      </c>
      <c r="E7181" s="223">
        <v>0</v>
      </c>
    </row>
    <row r="7182" spans="1:5" x14ac:dyDescent="0.25">
      <c r="A7182" s="224">
        <v>3203111783</v>
      </c>
      <c r="B7182" s="224" t="s">
        <v>13301</v>
      </c>
      <c r="C7182" s="224" t="s">
        <v>1255</v>
      </c>
      <c r="D7182" s="224" t="s">
        <v>2354</v>
      </c>
      <c r="E7182" s="225">
        <v>0</v>
      </c>
    </row>
    <row r="7183" spans="1:5" x14ac:dyDescent="0.25">
      <c r="A7183" s="222">
        <v>3203111784</v>
      </c>
      <c r="B7183" s="222" t="s">
        <v>13302</v>
      </c>
      <c r="C7183" s="222" t="s">
        <v>1255</v>
      </c>
      <c r="D7183" s="222" t="s">
        <v>801</v>
      </c>
      <c r="E7183" s="223">
        <v>0</v>
      </c>
    </row>
    <row r="7184" spans="1:5" x14ac:dyDescent="0.25">
      <c r="A7184" s="224">
        <v>3203111785</v>
      </c>
      <c r="B7184" s="224" t="s">
        <v>13303</v>
      </c>
      <c r="C7184" s="224" t="s">
        <v>1255</v>
      </c>
      <c r="D7184" s="224" t="s">
        <v>801</v>
      </c>
      <c r="E7184" s="225">
        <v>0</v>
      </c>
    </row>
    <row r="7185" spans="1:5" x14ac:dyDescent="0.25">
      <c r="A7185" s="222">
        <v>3203111786</v>
      </c>
      <c r="B7185" s="222" t="s">
        <v>12778</v>
      </c>
      <c r="C7185" s="222" t="s">
        <v>1255</v>
      </c>
      <c r="D7185" s="222" t="s">
        <v>801</v>
      </c>
      <c r="E7185" s="223">
        <v>0</v>
      </c>
    </row>
    <row r="7186" spans="1:5" x14ac:dyDescent="0.25">
      <c r="A7186" s="224">
        <v>3203111787</v>
      </c>
      <c r="B7186" s="224" t="s">
        <v>13304</v>
      </c>
      <c r="C7186" s="224" t="s">
        <v>1255</v>
      </c>
      <c r="D7186" s="224" t="s">
        <v>801</v>
      </c>
      <c r="E7186" s="225">
        <v>0</v>
      </c>
    </row>
    <row r="7187" spans="1:5" x14ac:dyDescent="0.25">
      <c r="A7187" s="222">
        <v>3203111788</v>
      </c>
      <c r="B7187" s="222" t="s">
        <v>13305</v>
      </c>
      <c r="C7187" s="222" t="s">
        <v>1255</v>
      </c>
      <c r="D7187" s="222" t="s">
        <v>801</v>
      </c>
      <c r="E7187" s="223">
        <v>0</v>
      </c>
    </row>
    <row r="7188" spans="1:5" x14ac:dyDescent="0.25">
      <c r="A7188" s="224">
        <v>3203111789</v>
      </c>
      <c r="B7188" s="224" t="s">
        <v>12779</v>
      </c>
      <c r="C7188" s="224" t="s">
        <v>1255</v>
      </c>
      <c r="D7188" s="224" t="s">
        <v>2327</v>
      </c>
      <c r="E7188" s="225">
        <v>0</v>
      </c>
    </row>
    <row r="7189" spans="1:5" x14ac:dyDescent="0.25">
      <c r="A7189" s="222">
        <v>3203111790</v>
      </c>
      <c r="B7189" s="222" t="s">
        <v>12780</v>
      </c>
      <c r="C7189" s="222" t="s">
        <v>1255</v>
      </c>
      <c r="D7189" s="222" t="s">
        <v>2327</v>
      </c>
      <c r="E7189" s="223">
        <v>0</v>
      </c>
    </row>
    <row r="7190" spans="1:5" x14ac:dyDescent="0.25">
      <c r="A7190" s="224">
        <v>3203111791</v>
      </c>
      <c r="B7190" s="224" t="s">
        <v>13306</v>
      </c>
      <c r="C7190" s="224" t="s">
        <v>1255</v>
      </c>
      <c r="D7190" s="224" t="s">
        <v>2327</v>
      </c>
      <c r="E7190" s="225">
        <v>0</v>
      </c>
    </row>
    <row r="7191" spans="1:5" x14ac:dyDescent="0.25">
      <c r="A7191" s="222">
        <v>3203111792</v>
      </c>
      <c r="B7191" s="222" t="s">
        <v>12781</v>
      </c>
      <c r="C7191" s="222" t="s">
        <v>1255</v>
      </c>
      <c r="D7191" s="222" t="s">
        <v>801</v>
      </c>
      <c r="E7191" s="223">
        <v>0</v>
      </c>
    </row>
    <row r="7192" spans="1:5" x14ac:dyDescent="0.25">
      <c r="A7192" s="224">
        <v>3203111793</v>
      </c>
      <c r="B7192" s="224" t="s">
        <v>12782</v>
      </c>
      <c r="C7192" s="224" t="s">
        <v>1255</v>
      </c>
      <c r="D7192" s="224" t="s">
        <v>801</v>
      </c>
      <c r="E7192" s="225">
        <v>0</v>
      </c>
    </row>
    <row r="7193" spans="1:5" x14ac:dyDescent="0.25">
      <c r="A7193" s="222">
        <v>3203111794</v>
      </c>
      <c r="B7193" s="222" t="s">
        <v>8350</v>
      </c>
      <c r="C7193" s="222" t="s">
        <v>1255</v>
      </c>
      <c r="D7193" s="222" t="s">
        <v>801</v>
      </c>
      <c r="E7193" s="223">
        <v>0</v>
      </c>
    </row>
    <row r="7194" spans="1:5" x14ac:dyDescent="0.25">
      <c r="A7194" s="224">
        <v>3203111795</v>
      </c>
      <c r="B7194" s="224" t="s">
        <v>13307</v>
      </c>
      <c r="C7194" s="224" t="s">
        <v>1255</v>
      </c>
      <c r="D7194" s="224" t="s">
        <v>2327</v>
      </c>
      <c r="E7194" s="225">
        <v>0</v>
      </c>
    </row>
    <row r="7195" spans="1:5" x14ac:dyDescent="0.25">
      <c r="A7195" s="222">
        <v>3203111796</v>
      </c>
      <c r="B7195" s="222" t="s">
        <v>12783</v>
      </c>
      <c r="C7195" s="222" t="s">
        <v>1255</v>
      </c>
      <c r="D7195" s="222" t="s">
        <v>801</v>
      </c>
      <c r="E7195" s="223">
        <v>0</v>
      </c>
    </row>
    <row r="7196" spans="1:5" x14ac:dyDescent="0.25">
      <c r="A7196" s="224">
        <v>3203111797</v>
      </c>
      <c r="B7196" s="224" t="s">
        <v>12784</v>
      </c>
      <c r="C7196" s="224" t="s">
        <v>1255</v>
      </c>
      <c r="D7196" s="224" t="s">
        <v>2327</v>
      </c>
      <c r="E7196" s="225">
        <v>0</v>
      </c>
    </row>
    <row r="7197" spans="1:5" x14ac:dyDescent="0.25">
      <c r="A7197" s="222">
        <v>3203111798</v>
      </c>
      <c r="B7197" s="222" t="s">
        <v>13308</v>
      </c>
      <c r="C7197" s="222" t="s">
        <v>1255</v>
      </c>
      <c r="D7197" s="222" t="s">
        <v>801</v>
      </c>
      <c r="E7197" s="223">
        <v>0</v>
      </c>
    </row>
    <row r="7198" spans="1:5" x14ac:dyDescent="0.25">
      <c r="A7198" s="224">
        <v>3203111799</v>
      </c>
      <c r="B7198" s="224" t="s">
        <v>12785</v>
      </c>
      <c r="C7198" s="224" t="s">
        <v>1255</v>
      </c>
      <c r="D7198" s="224" t="s">
        <v>801</v>
      </c>
      <c r="E7198" s="225">
        <v>0</v>
      </c>
    </row>
    <row r="7199" spans="1:5" x14ac:dyDescent="0.25">
      <c r="A7199" s="222">
        <v>3203111800</v>
      </c>
      <c r="B7199" s="222" t="s">
        <v>12786</v>
      </c>
      <c r="C7199" s="222" t="s">
        <v>1255</v>
      </c>
      <c r="D7199" s="222" t="s">
        <v>2327</v>
      </c>
      <c r="E7199" s="223">
        <v>0</v>
      </c>
    </row>
    <row r="7200" spans="1:5" x14ac:dyDescent="0.25">
      <c r="A7200" s="224">
        <v>3203111801</v>
      </c>
      <c r="B7200" s="224" t="s">
        <v>13309</v>
      </c>
      <c r="C7200" s="224" t="s">
        <v>1255</v>
      </c>
      <c r="D7200" s="224" t="s">
        <v>2327</v>
      </c>
      <c r="E7200" s="225">
        <v>0</v>
      </c>
    </row>
    <row r="7201" spans="1:5" x14ac:dyDescent="0.25">
      <c r="A7201" s="222">
        <v>3203111802</v>
      </c>
      <c r="B7201" s="222" t="s">
        <v>12787</v>
      </c>
      <c r="C7201" s="222" t="s">
        <v>1255</v>
      </c>
      <c r="D7201" s="222" t="s">
        <v>2327</v>
      </c>
      <c r="E7201" s="223">
        <v>0</v>
      </c>
    </row>
    <row r="7202" spans="1:5" x14ac:dyDescent="0.25">
      <c r="A7202" s="224">
        <v>3203111803</v>
      </c>
      <c r="B7202" s="224" t="s">
        <v>12788</v>
      </c>
      <c r="C7202" s="224" t="s">
        <v>1255</v>
      </c>
      <c r="D7202" s="224" t="s">
        <v>801</v>
      </c>
      <c r="E7202" s="225">
        <v>0</v>
      </c>
    </row>
    <row r="7203" spans="1:5" x14ac:dyDescent="0.25">
      <c r="A7203" s="222">
        <v>3203111804</v>
      </c>
      <c r="B7203" s="222" t="s">
        <v>13310</v>
      </c>
      <c r="C7203" s="222" t="s">
        <v>1255</v>
      </c>
      <c r="D7203" s="222" t="s">
        <v>801</v>
      </c>
      <c r="E7203" s="223">
        <v>0</v>
      </c>
    </row>
    <row r="7204" spans="1:5" x14ac:dyDescent="0.25">
      <c r="A7204" s="224">
        <v>3203111805</v>
      </c>
      <c r="B7204" s="224" t="s">
        <v>12789</v>
      </c>
      <c r="C7204" s="224" t="s">
        <v>1255</v>
      </c>
      <c r="D7204" s="224" t="s">
        <v>1226</v>
      </c>
      <c r="E7204" s="225">
        <v>0</v>
      </c>
    </row>
    <row r="7205" spans="1:5" x14ac:dyDescent="0.25">
      <c r="A7205" s="222">
        <v>3203111806</v>
      </c>
      <c r="B7205" s="222" t="s">
        <v>12790</v>
      </c>
      <c r="C7205" s="222" t="s">
        <v>1255</v>
      </c>
      <c r="D7205" s="222" t="s">
        <v>1226</v>
      </c>
      <c r="E7205" s="223">
        <v>0</v>
      </c>
    </row>
    <row r="7206" spans="1:5" x14ac:dyDescent="0.25">
      <c r="A7206" s="224">
        <v>3203111807</v>
      </c>
      <c r="B7206" s="224" t="s">
        <v>12791</v>
      </c>
      <c r="C7206" s="224" t="s">
        <v>1255</v>
      </c>
      <c r="D7206" s="224" t="s">
        <v>1226</v>
      </c>
      <c r="E7206" s="225">
        <v>0</v>
      </c>
    </row>
    <row r="7207" spans="1:5" x14ac:dyDescent="0.25">
      <c r="A7207" s="222">
        <v>3203111808</v>
      </c>
      <c r="B7207" s="222" t="s">
        <v>12792</v>
      </c>
      <c r="C7207" s="222" t="s">
        <v>1255</v>
      </c>
      <c r="D7207" s="222" t="s">
        <v>800</v>
      </c>
      <c r="E7207" s="223">
        <v>0</v>
      </c>
    </row>
    <row r="7208" spans="1:5" x14ac:dyDescent="0.25">
      <c r="A7208" s="224">
        <v>3203111809</v>
      </c>
      <c r="B7208" s="224" t="s">
        <v>12793</v>
      </c>
      <c r="C7208" s="224" t="s">
        <v>1255</v>
      </c>
      <c r="D7208" s="224" t="s">
        <v>801</v>
      </c>
      <c r="E7208" s="225">
        <v>0</v>
      </c>
    </row>
    <row r="7209" spans="1:5" x14ac:dyDescent="0.25">
      <c r="A7209" s="222">
        <v>3203111810</v>
      </c>
      <c r="B7209" s="222" t="s">
        <v>12794</v>
      </c>
      <c r="C7209" s="222" t="s">
        <v>1255</v>
      </c>
      <c r="D7209" s="222" t="s">
        <v>801</v>
      </c>
      <c r="E7209" s="223">
        <v>0</v>
      </c>
    </row>
    <row r="7210" spans="1:5" x14ac:dyDescent="0.25">
      <c r="A7210" s="224">
        <v>3203111811</v>
      </c>
      <c r="B7210" s="224" t="s">
        <v>12795</v>
      </c>
      <c r="C7210" s="224" t="s">
        <v>1255</v>
      </c>
      <c r="D7210" s="224" t="s">
        <v>801</v>
      </c>
      <c r="E7210" s="225">
        <v>0</v>
      </c>
    </row>
    <row r="7211" spans="1:5" x14ac:dyDescent="0.25">
      <c r="A7211" s="222">
        <v>3203111812</v>
      </c>
      <c r="B7211" s="222" t="s">
        <v>12796</v>
      </c>
      <c r="C7211" s="222" t="s">
        <v>1255</v>
      </c>
      <c r="D7211" s="222" t="s">
        <v>2327</v>
      </c>
      <c r="E7211" s="223">
        <v>0</v>
      </c>
    </row>
    <row r="7212" spans="1:5" x14ac:dyDescent="0.25">
      <c r="A7212" s="224">
        <v>3203111813</v>
      </c>
      <c r="B7212" s="224" t="s">
        <v>12797</v>
      </c>
      <c r="C7212" s="224" t="s">
        <v>1255</v>
      </c>
      <c r="D7212" s="224" t="s">
        <v>2327</v>
      </c>
      <c r="E7212" s="225">
        <v>0</v>
      </c>
    </row>
    <row r="7213" spans="1:5" x14ac:dyDescent="0.25">
      <c r="A7213" s="222">
        <v>3203111814</v>
      </c>
      <c r="B7213" s="222" t="s">
        <v>12798</v>
      </c>
      <c r="C7213" s="222" t="s">
        <v>1255</v>
      </c>
      <c r="D7213" s="222" t="s">
        <v>2327</v>
      </c>
      <c r="E7213" s="223">
        <v>0</v>
      </c>
    </row>
    <row r="7214" spans="1:5" x14ac:dyDescent="0.25">
      <c r="A7214" s="224">
        <v>3203111815</v>
      </c>
      <c r="B7214" s="224" t="s">
        <v>12799</v>
      </c>
      <c r="C7214" s="224" t="s">
        <v>1255</v>
      </c>
      <c r="D7214" s="224" t="s">
        <v>801</v>
      </c>
      <c r="E7214" s="225">
        <v>0</v>
      </c>
    </row>
    <row r="7215" spans="1:5" x14ac:dyDescent="0.25">
      <c r="A7215" s="222">
        <v>3203111816</v>
      </c>
      <c r="B7215" s="222" t="s">
        <v>12800</v>
      </c>
      <c r="C7215" s="222" t="s">
        <v>1255</v>
      </c>
      <c r="D7215" s="222" t="s">
        <v>801</v>
      </c>
      <c r="E7215" s="223">
        <v>0</v>
      </c>
    </row>
    <row r="7216" spans="1:5" x14ac:dyDescent="0.25">
      <c r="A7216" s="224">
        <v>3203111817</v>
      </c>
      <c r="B7216" s="224" t="s">
        <v>12801</v>
      </c>
      <c r="C7216" s="224" t="s">
        <v>1255</v>
      </c>
      <c r="D7216" s="224" t="s">
        <v>801</v>
      </c>
      <c r="E7216" s="225">
        <v>0</v>
      </c>
    </row>
    <row r="7217" spans="1:5" x14ac:dyDescent="0.25">
      <c r="A7217" s="222">
        <v>3203111818</v>
      </c>
      <c r="B7217" s="222" t="s">
        <v>12802</v>
      </c>
      <c r="C7217" s="222" t="s">
        <v>1255</v>
      </c>
      <c r="D7217" s="222" t="s">
        <v>801</v>
      </c>
      <c r="E7217" s="223">
        <v>0</v>
      </c>
    </row>
    <row r="7218" spans="1:5" x14ac:dyDescent="0.25">
      <c r="A7218" s="224">
        <v>3203111819</v>
      </c>
      <c r="B7218" s="224" t="s">
        <v>13311</v>
      </c>
      <c r="C7218" s="224" t="s">
        <v>1255</v>
      </c>
      <c r="D7218" s="224" t="s">
        <v>2327</v>
      </c>
      <c r="E7218" s="225">
        <v>0</v>
      </c>
    </row>
    <row r="7219" spans="1:5" x14ac:dyDescent="0.25">
      <c r="A7219" s="222">
        <v>3203111820</v>
      </c>
      <c r="B7219" s="222" t="s">
        <v>12803</v>
      </c>
      <c r="C7219" s="222" t="s">
        <v>1255</v>
      </c>
      <c r="D7219" s="222" t="s">
        <v>1226</v>
      </c>
      <c r="E7219" s="223">
        <v>0</v>
      </c>
    </row>
    <row r="7220" spans="1:5" x14ac:dyDescent="0.25">
      <c r="A7220" s="224">
        <v>3203111821</v>
      </c>
      <c r="B7220" s="224" t="s">
        <v>12932</v>
      </c>
      <c r="C7220" s="224" t="s">
        <v>1255</v>
      </c>
      <c r="D7220" s="224" t="s">
        <v>2354</v>
      </c>
      <c r="E7220" s="225">
        <v>0</v>
      </c>
    </row>
    <row r="7221" spans="1:5" x14ac:dyDescent="0.25">
      <c r="A7221" s="222">
        <v>3203111822</v>
      </c>
      <c r="B7221" s="222" t="s">
        <v>13312</v>
      </c>
      <c r="C7221" s="222" t="s">
        <v>1255</v>
      </c>
      <c r="D7221" s="222" t="s">
        <v>2354</v>
      </c>
      <c r="E7221" s="223">
        <v>0</v>
      </c>
    </row>
    <row r="7222" spans="1:5" x14ac:dyDescent="0.25">
      <c r="A7222" s="224">
        <v>3203111823</v>
      </c>
      <c r="B7222" s="224" t="s">
        <v>12804</v>
      </c>
      <c r="C7222" s="224" t="s">
        <v>1255</v>
      </c>
      <c r="D7222" s="224" t="s">
        <v>801</v>
      </c>
      <c r="E7222" s="225">
        <v>0</v>
      </c>
    </row>
    <row r="7223" spans="1:5" x14ac:dyDescent="0.25">
      <c r="A7223" s="222">
        <v>3203111824</v>
      </c>
      <c r="B7223" s="222" t="s">
        <v>12805</v>
      </c>
      <c r="C7223" s="222" t="s">
        <v>1255</v>
      </c>
      <c r="D7223" s="222" t="s">
        <v>801</v>
      </c>
      <c r="E7223" s="223">
        <v>0</v>
      </c>
    </row>
    <row r="7224" spans="1:5" x14ac:dyDescent="0.25">
      <c r="A7224" s="224">
        <v>3203111825</v>
      </c>
      <c r="B7224" s="224" t="s">
        <v>12806</v>
      </c>
      <c r="C7224" s="224" t="s">
        <v>1255</v>
      </c>
      <c r="D7224" s="224" t="s">
        <v>2327</v>
      </c>
      <c r="E7224" s="225">
        <v>0</v>
      </c>
    </row>
    <row r="7225" spans="1:5" x14ac:dyDescent="0.25">
      <c r="A7225" s="222">
        <v>3203111826</v>
      </c>
      <c r="B7225" s="222" t="s">
        <v>12807</v>
      </c>
      <c r="C7225" s="222" t="s">
        <v>1255</v>
      </c>
      <c r="D7225" s="222" t="s">
        <v>801</v>
      </c>
      <c r="E7225" s="223">
        <v>0</v>
      </c>
    </row>
    <row r="7226" spans="1:5" x14ac:dyDescent="0.25">
      <c r="A7226" s="224">
        <v>3203111827</v>
      </c>
      <c r="B7226" s="224" t="s">
        <v>13313</v>
      </c>
      <c r="C7226" s="224" t="s">
        <v>1255</v>
      </c>
      <c r="D7226" s="224" t="s">
        <v>801</v>
      </c>
      <c r="E7226" s="225">
        <v>0</v>
      </c>
    </row>
    <row r="7227" spans="1:5" x14ac:dyDescent="0.25">
      <c r="A7227" s="222">
        <v>3203111828</v>
      </c>
      <c r="B7227" s="222" t="s">
        <v>13314</v>
      </c>
      <c r="C7227" s="222" t="s">
        <v>1255</v>
      </c>
      <c r="D7227" s="222" t="s">
        <v>801</v>
      </c>
      <c r="E7227" s="223">
        <v>0</v>
      </c>
    </row>
    <row r="7228" spans="1:5" x14ac:dyDescent="0.25">
      <c r="A7228" s="224">
        <v>3203111829</v>
      </c>
      <c r="B7228" s="224" t="s">
        <v>13315</v>
      </c>
      <c r="C7228" s="224" t="s">
        <v>1255</v>
      </c>
      <c r="D7228" s="224" t="s">
        <v>801</v>
      </c>
      <c r="E7228" s="225">
        <v>0</v>
      </c>
    </row>
    <row r="7229" spans="1:5" x14ac:dyDescent="0.25">
      <c r="A7229" s="222">
        <v>3203111830</v>
      </c>
      <c r="B7229" s="222" t="s">
        <v>3422</v>
      </c>
      <c r="C7229" s="222" t="s">
        <v>1255</v>
      </c>
      <c r="D7229" s="222" t="s">
        <v>2414</v>
      </c>
      <c r="E7229" s="223">
        <v>0</v>
      </c>
    </row>
    <row r="7230" spans="1:5" x14ac:dyDescent="0.25">
      <c r="A7230" s="224">
        <v>3203111831</v>
      </c>
      <c r="B7230" s="224" t="s">
        <v>13316</v>
      </c>
      <c r="C7230" s="224" t="s">
        <v>1255</v>
      </c>
      <c r="D7230" s="224" t="s">
        <v>801</v>
      </c>
      <c r="E7230" s="225">
        <v>0</v>
      </c>
    </row>
    <row r="7231" spans="1:5" x14ac:dyDescent="0.25">
      <c r="A7231" s="222">
        <v>3203111832</v>
      </c>
      <c r="B7231" s="222" t="s">
        <v>13317</v>
      </c>
      <c r="C7231" s="222" t="s">
        <v>1255</v>
      </c>
      <c r="D7231" s="222" t="s">
        <v>801</v>
      </c>
      <c r="E7231" s="223">
        <v>0</v>
      </c>
    </row>
    <row r="7232" spans="1:5" x14ac:dyDescent="0.25">
      <c r="A7232" s="224">
        <v>3203111833</v>
      </c>
      <c r="B7232" s="224" t="s">
        <v>13318</v>
      </c>
      <c r="C7232" s="224" t="s">
        <v>1255</v>
      </c>
      <c r="D7232" s="224" t="s">
        <v>801</v>
      </c>
      <c r="E7232" s="225">
        <v>0</v>
      </c>
    </row>
    <row r="7233" spans="1:5" x14ac:dyDescent="0.25">
      <c r="A7233" s="222">
        <v>3203111834</v>
      </c>
      <c r="B7233" s="222" t="s">
        <v>13319</v>
      </c>
      <c r="C7233" s="222" t="s">
        <v>1255</v>
      </c>
      <c r="D7233" s="222" t="s">
        <v>801</v>
      </c>
      <c r="E7233" s="223">
        <v>0</v>
      </c>
    </row>
    <row r="7234" spans="1:5" x14ac:dyDescent="0.25">
      <c r="A7234" s="224">
        <v>3203111835</v>
      </c>
      <c r="B7234" s="224" t="s">
        <v>12808</v>
      </c>
      <c r="C7234" s="224" t="s">
        <v>1255</v>
      </c>
      <c r="D7234" s="224" t="s">
        <v>2599</v>
      </c>
      <c r="E7234" s="225">
        <v>0</v>
      </c>
    </row>
    <row r="7235" spans="1:5" x14ac:dyDescent="0.25">
      <c r="A7235" s="222">
        <v>3203111836</v>
      </c>
      <c r="B7235" s="222" t="s">
        <v>12809</v>
      </c>
      <c r="C7235" s="222" t="s">
        <v>1255</v>
      </c>
      <c r="D7235" s="222" t="s">
        <v>2327</v>
      </c>
      <c r="E7235" s="223">
        <v>0</v>
      </c>
    </row>
    <row r="7236" spans="1:5" x14ac:dyDescent="0.25">
      <c r="A7236" s="224">
        <v>3203111837</v>
      </c>
      <c r="B7236" s="224" t="s">
        <v>12810</v>
      </c>
      <c r="C7236" s="224" t="s">
        <v>1255</v>
      </c>
      <c r="D7236" s="224" t="s">
        <v>801</v>
      </c>
      <c r="E7236" s="225">
        <v>0</v>
      </c>
    </row>
    <row r="7237" spans="1:5" x14ac:dyDescent="0.25">
      <c r="A7237" s="222">
        <v>3203111838</v>
      </c>
      <c r="B7237" s="222" t="s">
        <v>12811</v>
      </c>
      <c r="C7237" s="222" t="s">
        <v>1255</v>
      </c>
      <c r="D7237" s="222" t="s">
        <v>2599</v>
      </c>
      <c r="E7237" s="223">
        <v>0</v>
      </c>
    </row>
    <row r="7238" spans="1:5" x14ac:dyDescent="0.25">
      <c r="A7238" s="224">
        <v>3203111839</v>
      </c>
      <c r="B7238" s="224" t="s">
        <v>12812</v>
      </c>
      <c r="C7238" s="224" t="s">
        <v>1255</v>
      </c>
      <c r="D7238" s="224" t="s">
        <v>2599</v>
      </c>
      <c r="E7238" s="225">
        <v>0</v>
      </c>
    </row>
    <row r="7239" spans="1:5" x14ac:dyDescent="0.25">
      <c r="A7239" s="222">
        <v>3203111840</v>
      </c>
      <c r="B7239" s="222" t="s">
        <v>12813</v>
      </c>
      <c r="C7239" s="222" t="s">
        <v>1255</v>
      </c>
      <c r="D7239" s="222" t="s">
        <v>2599</v>
      </c>
      <c r="E7239" s="223">
        <v>0</v>
      </c>
    </row>
    <row r="7240" spans="1:5" x14ac:dyDescent="0.25">
      <c r="A7240" s="224">
        <v>3203111841</v>
      </c>
      <c r="B7240" s="224" t="s">
        <v>12814</v>
      </c>
      <c r="C7240" s="224" t="s">
        <v>1255</v>
      </c>
      <c r="D7240" s="224" t="s">
        <v>2599</v>
      </c>
      <c r="E7240" s="225">
        <v>0</v>
      </c>
    </row>
    <row r="7241" spans="1:5" x14ac:dyDescent="0.25">
      <c r="A7241" s="222">
        <v>3203111842</v>
      </c>
      <c r="B7241" s="222" t="s">
        <v>12815</v>
      </c>
      <c r="C7241" s="222" t="s">
        <v>1255</v>
      </c>
      <c r="D7241" s="222" t="s">
        <v>2327</v>
      </c>
      <c r="E7241" s="223">
        <v>0</v>
      </c>
    </row>
    <row r="7242" spans="1:5" x14ac:dyDescent="0.25">
      <c r="A7242" s="224">
        <v>3203111843</v>
      </c>
      <c r="B7242" s="224" t="s">
        <v>7308</v>
      </c>
      <c r="C7242" s="224" t="s">
        <v>1255</v>
      </c>
      <c r="D7242" s="224" t="s">
        <v>801</v>
      </c>
      <c r="E7242" s="225">
        <v>0</v>
      </c>
    </row>
    <row r="7243" spans="1:5" x14ac:dyDescent="0.25">
      <c r="A7243" s="222">
        <v>3203111844</v>
      </c>
      <c r="B7243" s="222" t="s">
        <v>13320</v>
      </c>
      <c r="C7243" s="222" t="s">
        <v>1255</v>
      </c>
      <c r="D7243" s="222" t="s">
        <v>801</v>
      </c>
      <c r="E7243" s="223">
        <v>0</v>
      </c>
    </row>
    <row r="7244" spans="1:5" x14ac:dyDescent="0.25">
      <c r="A7244" s="224">
        <v>3203111845</v>
      </c>
      <c r="B7244" s="224" t="s">
        <v>13321</v>
      </c>
      <c r="C7244" s="224" t="s">
        <v>1255</v>
      </c>
      <c r="D7244" s="224" t="s">
        <v>801</v>
      </c>
      <c r="E7244" s="225">
        <v>0</v>
      </c>
    </row>
    <row r="7245" spans="1:5" x14ac:dyDescent="0.25">
      <c r="A7245" s="222">
        <v>3203111846</v>
      </c>
      <c r="B7245" s="222" t="s">
        <v>13322</v>
      </c>
      <c r="C7245" s="222" t="s">
        <v>1255</v>
      </c>
      <c r="D7245" s="222" t="s">
        <v>801</v>
      </c>
      <c r="E7245" s="223">
        <v>0</v>
      </c>
    </row>
    <row r="7246" spans="1:5" x14ac:dyDescent="0.25">
      <c r="A7246" s="224">
        <v>3203111847</v>
      </c>
      <c r="B7246" s="224" t="s">
        <v>13323</v>
      </c>
      <c r="C7246" s="224" t="s">
        <v>1255</v>
      </c>
      <c r="D7246" s="224" t="s">
        <v>801</v>
      </c>
      <c r="E7246" s="225">
        <v>0</v>
      </c>
    </row>
    <row r="7247" spans="1:5" x14ac:dyDescent="0.25">
      <c r="A7247" s="222">
        <v>3203111848</v>
      </c>
      <c r="B7247" s="222" t="s">
        <v>13324</v>
      </c>
      <c r="C7247" s="222" t="s">
        <v>1255</v>
      </c>
      <c r="D7247" s="222" t="s">
        <v>801</v>
      </c>
      <c r="E7247" s="223">
        <v>0</v>
      </c>
    </row>
    <row r="7248" spans="1:5" x14ac:dyDescent="0.25">
      <c r="A7248" s="224">
        <v>3203111849</v>
      </c>
      <c r="B7248" s="224" t="s">
        <v>12816</v>
      </c>
      <c r="C7248" s="224" t="s">
        <v>1255</v>
      </c>
      <c r="D7248" s="224" t="s">
        <v>801</v>
      </c>
      <c r="E7248" s="225">
        <v>0</v>
      </c>
    </row>
    <row r="7249" spans="1:5" x14ac:dyDescent="0.25">
      <c r="A7249" s="222">
        <v>3203111850</v>
      </c>
      <c r="B7249" s="222" t="s">
        <v>13325</v>
      </c>
      <c r="C7249" s="222" t="s">
        <v>1255</v>
      </c>
      <c r="D7249" s="222" t="s">
        <v>801</v>
      </c>
      <c r="E7249" s="223">
        <v>0</v>
      </c>
    </row>
    <row r="7250" spans="1:5" x14ac:dyDescent="0.25">
      <c r="A7250" s="224">
        <v>3203111851</v>
      </c>
      <c r="B7250" s="224" t="s">
        <v>13326</v>
      </c>
      <c r="C7250" s="224" t="s">
        <v>1255</v>
      </c>
      <c r="D7250" s="224" t="s">
        <v>801</v>
      </c>
      <c r="E7250" s="225">
        <v>0</v>
      </c>
    </row>
    <row r="7251" spans="1:5" x14ac:dyDescent="0.25">
      <c r="A7251" s="222">
        <v>3203111852</v>
      </c>
      <c r="B7251" s="222" t="s">
        <v>13327</v>
      </c>
      <c r="C7251" s="222" t="s">
        <v>1255</v>
      </c>
      <c r="D7251" s="222" t="s">
        <v>801</v>
      </c>
      <c r="E7251" s="223">
        <v>0</v>
      </c>
    </row>
    <row r="7252" spans="1:5" x14ac:dyDescent="0.25">
      <c r="A7252" s="224">
        <v>3203111853</v>
      </c>
      <c r="B7252" s="224" t="s">
        <v>13328</v>
      </c>
      <c r="C7252" s="224" t="s">
        <v>1255</v>
      </c>
      <c r="D7252" s="224" t="s">
        <v>801</v>
      </c>
      <c r="E7252" s="225">
        <v>0</v>
      </c>
    </row>
    <row r="7253" spans="1:5" x14ac:dyDescent="0.25">
      <c r="A7253" s="222">
        <v>3203111854</v>
      </c>
      <c r="B7253" s="222" t="s">
        <v>13329</v>
      </c>
      <c r="C7253" s="222" t="s">
        <v>1255</v>
      </c>
      <c r="D7253" s="222" t="s">
        <v>801</v>
      </c>
      <c r="E7253" s="223">
        <v>0</v>
      </c>
    </row>
    <row r="7254" spans="1:5" x14ac:dyDescent="0.25">
      <c r="A7254" s="224">
        <v>3203111855</v>
      </c>
      <c r="B7254" s="224" t="s">
        <v>12817</v>
      </c>
      <c r="C7254" s="224" t="s">
        <v>1255</v>
      </c>
      <c r="D7254" s="224" t="s">
        <v>801</v>
      </c>
      <c r="E7254" s="225">
        <v>0</v>
      </c>
    </row>
    <row r="7255" spans="1:5" x14ac:dyDescent="0.25">
      <c r="A7255" s="222">
        <v>3203111856</v>
      </c>
      <c r="B7255" s="222" t="s">
        <v>12818</v>
      </c>
      <c r="C7255" s="222" t="s">
        <v>1255</v>
      </c>
      <c r="D7255" s="222" t="s">
        <v>2327</v>
      </c>
      <c r="E7255" s="223">
        <v>0</v>
      </c>
    </row>
    <row r="7256" spans="1:5" x14ac:dyDescent="0.25">
      <c r="A7256" s="224">
        <v>3203111857</v>
      </c>
      <c r="B7256" s="224" t="s">
        <v>13330</v>
      </c>
      <c r="C7256" s="224" t="s">
        <v>1255</v>
      </c>
      <c r="D7256" s="224" t="s">
        <v>801</v>
      </c>
      <c r="E7256" s="225">
        <v>0</v>
      </c>
    </row>
    <row r="7257" spans="1:5" x14ac:dyDescent="0.25">
      <c r="A7257" s="222">
        <v>3203111858</v>
      </c>
      <c r="B7257" s="222" t="s">
        <v>13331</v>
      </c>
      <c r="C7257" s="222" t="s">
        <v>1255</v>
      </c>
      <c r="D7257" s="222" t="s">
        <v>801</v>
      </c>
      <c r="E7257" s="223">
        <v>0</v>
      </c>
    </row>
    <row r="7258" spans="1:5" x14ac:dyDescent="0.25">
      <c r="A7258" s="224">
        <v>3203111859</v>
      </c>
      <c r="B7258" s="224" t="s">
        <v>13332</v>
      </c>
      <c r="C7258" s="224" t="s">
        <v>1255</v>
      </c>
      <c r="D7258" s="224" t="s">
        <v>801</v>
      </c>
      <c r="E7258" s="225">
        <v>0</v>
      </c>
    </row>
    <row r="7259" spans="1:5" x14ac:dyDescent="0.25">
      <c r="A7259" s="222">
        <v>3203111860</v>
      </c>
      <c r="B7259" s="222" t="s">
        <v>12819</v>
      </c>
      <c r="C7259" s="222" t="s">
        <v>1255</v>
      </c>
      <c r="D7259" s="222" t="s">
        <v>2618</v>
      </c>
      <c r="E7259" s="223">
        <v>0</v>
      </c>
    </row>
    <row r="7260" spans="1:5" x14ac:dyDescent="0.25">
      <c r="A7260" s="224">
        <v>3203111861</v>
      </c>
      <c r="B7260" s="224" t="s">
        <v>12820</v>
      </c>
      <c r="C7260" s="224" t="s">
        <v>1255</v>
      </c>
      <c r="D7260" s="224" t="s">
        <v>2327</v>
      </c>
      <c r="E7260" s="225">
        <v>0</v>
      </c>
    </row>
    <row r="7261" spans="1:5" x14ac:dyDescent="0.25">
      <c r="A7261" s="222">
        <v>3203111862</v>
      </c>
      <c r="B7261" s="222" t="s">
        <v>12821</v>
      </c>
      <c r="C7261" s="222" t="s">
        <v>1255</v>
      </c>
      <c r="D7261" s="222" t="s">
        <v>2327</v>
      </c>
      <c r="E7261" s="223">
        <v>0</v>
      </c>
    </row>
    <row r="7262" spans="1:5" x14ac:dyDescent="0.25">
      <c r="A7262" s="224">
        <v>3203111863</v>
      </c>
      <c r="B7262" s="224" t="s">
        <v>12822</v>
      </c>
      <c r="C7262" s="224" t="s">
        <v>1255</v>
      </c>
      <c r="D7262" s="224" t="s">
        <v>801</v>
      </c>
      <c r="E7262" s="225">
        <v>0</v>
      </c>
    </row>
    <row r="7263" spans="1:5" x14ac:dyDescent="0.25">
      <c r="A7263" s="222">
        <v>3203111864</v>
      </c>
      <c r="B7263" s="222" t="s">
        <v>9279</v>
      </c>
      <c r="C7263" s="222" t="s">
        <v>1255</v>
      </c>
      <c r="D7263" s="222" t="s">
        <v>1226</v>
      </c>
      <c r="E7263" s="223">
        <v>0</v>
      </c>
    </row>
    <row r="7264" spans="1:5" x14ac:dyDescent="0.25">
      <c r="A7264" s="224">
        <v>3203111865</v>
      </c>
      <c r="B7264" s="224" t="s">
        <v>13333</v>
      </c>
      <c r="C7264" s="224" t="s">
        <v>1255</v>
      </c>
      <c r="D7264" s="224" t="s">
        <v>801</v>
      </c>
      <c r="E7264" s="225">
        <v>0</v>
      </c>
    </row>
    <row r="7265" spans="1:5" x14ac:dyDescent="0.25">
      <c r="A7265" s="222">
        <v>3203111866</v>
      </c>
      <c r="B7265" s="222" t="s">
        <v>12823</v>
      </c>
      <c r="C7265" s="222" t="s">
        <v>1255</v>
      </c>
      <c r="D7265" s="222" t="s">
        <v>801</v>
      </c>
      <c r="E7265" s="223">
        <v>0</v>
      </c>
    </row>
    <row r="7266" spans="1:5" x14ac:dyDescent="0.25">
      <c r="A7266" s="224">
        <v>3203111867</v>
      </c>
      <c r="B7266" s="224" t="s">
        <v>13334</v>
      </c>
      <c r="C7266" s="224" t="s">
        <v>1255</v>
      </c>
      <c r="D7266" s="224" t="s">
        <v>2327</v>
      </c>
      <c r="E7266" s="225">
        <v>0</v>
      </c>
    </row>
    <row r="7267" spans="1:5" x14ac:dyDescent="0.25">
      <c r="A7267" s="222">
        <v>3203111868</v>
      </c>
      <c r="B7267" s="222" t="s">
        <v>13335</v>
      </c>
      <c r="C7267" s="222" t="s">
        <v>1255</v>
      </c>
      <c r="D7267" s="222" t="s">
        <v>801</v>
      </c>
      <c r="E7267" s="223">
        <v>0</v>
      </c>
    </row>
    <row r="7268" spans="1:5" x14ac:dyDescent="0.25">
      <c r="A7268" s="224">
        <v>3203111869</v>
      </c>
      <c r="B7268" s="224" t="s">
        <v>13336</v>
      </c>
      <c r="C7268" s="224" t="s">
        <v>1255</v>
      </c>
      <c r="D7268" s="224" t="s">
        <v>801</v>
      </c>
      <c r="E7268" s="225">
        <v>0</v>
      </c>
    </row>
    <row r="7269" spans="1:5" x14ac:dyDescent="0.25">
      <c r="A7269" s="222">
        <v>3203111870</v>
      </c>
      <c r="B7269" s="222" t="s">
        <v>13337</v>
      </c>
      <c r="C7269" s="222" t="s">
        <v>1255</v>
      </c>
      <c r="D7269" s="222" t="s">
        <v>801</v>
      </c>
      <c r="E7269" s="223">
        <v>0</v>
      </c>
    </row>
    <row r="7270" spans="1:5" x14ac:dyDescent="0.25">
      <c r="A7270" s="224">
        <v>3203111871</v>
      </c>
      <c r="B7270" s="224" t="s">
        <v>13338</v>
      </c>
      <c r="C7270" s="224" t="s">
        <v>1255</v>
      </c>
      <c r="D7270" s="224" t="s">
        <v>801</v>
      </c>
      <c r="E7270" s="225">
        <v>0</v>
      </c>
    </row>
    <row r="7271" spans="1:5" x14ac:dyDescent="0.25">
      <c r="A7271" s="222">
        <v>3203111872</v>
      </c>
      <c r="B7271" s="222" t="s">
        <v>13339</v>
      </c>
      <c r="C7271" s="222" t="s">
        <v>1255</v>
      </c>
      <c r="D7271" s="222" t="s">
        <v>801</v>
      </c>
      <c r="E7271" s="223">
        <v>0</v>
      </c>
    </row>
    <row r="7272" spans="1:5" x14ac:dyDescent="0.25">
      <c r="A7272" s="224">
        <v>3203111873</v>
      </c>
      <c r="B7272" s="224" t="s">
        <v>13340</v>
      </c>
      <c r="C7272" s="224" t="s">
        <v>1255</v>
      </c>
      <c r="D7272" s="224" t="s">
        <v>801</v>
      </c>
      <c r="E7272" s="225">
        <v>0</v>
      </c>
    </row>
    <row r="7273" spans="1:5" x14ac:dyDescent="0.25">
      <c r="A7273" s="222">
        <v>3203111874</v>
      </c>
      <c r="B7273" s="222" t="s">
        <v>13341</v>
      </c>
      <c r="C7273" s="222" t="s">
        <v>1255</v>
      </c>
      <c r="D7273" s="222" t="s">
        <v>801</v>
      </c>
      <c r="E7273" s="223">
        <v>0</v>
      </c>
    </row>
    <row r="7274" spans="1:5" x14ac:dyDescent="0.25">
      <c r="A7274" s="224">
        <v>3203111875</v>
      </c>
      <c r="B7274" s="224" t="s">
        <v>13342</v>
      </c>
      <c r="C7274" s="224" t="s">
        <v>1255</v>
      </c>
      <c r="D7274" s="224" t="s">
        <v>801</v>
      </c>
      <c r="E7274" s="225">
        <v>0</v>
      </c>
    </row>
    <row r="7275" spans="1:5" x14ac:dyDescent="0.25">
      <c r="A7275" s="222">
        <v>3203111876</v>
      </c>
      <c r="B7275" s="222" t="s">
        <v>12824</v>
      </c>
      <c r="C7275" s="222" t="s">
        <v>1255</v>
      </c>
      <c r="D7275" s="222" t="s">
        <v>801</v>
      </c>
      <c r="E7275" s="223">
        <v>0</v>
      </c>
    </row>
    <row r="7276" spans="1:5" x14ac:dyDescent="0.25">
      <c r="A7276" s="224">
        <v>3203111877</v>
      </c>
      <c r="B7276" s="224" t="s">
        <v>12825</v>
      </c>
      <c r="C7276" s="224" t="s">
        <v>1255</v>
      </c>
      <c r="D7276" s="224" t="s">
        <v>801</v>
      </c>
      <c r="E7276" s="225">
        <v>0</v>
      </c>
    </row>
    <row r="7277" spans="1:5" x14ac:dyDescent="0.25">
      <c r="A7277" s="222">
        <v>3203111878</v>
      </c>
      <c r="B7277" s="222" t="s">
        <v>11480</v>
      </c>
      <c r="C7277" s="222" t="s">
        <v>1255</v>
      </c>
      <c r="D7277" s="222" t="s">
        <v>801</v>
      </c>
      <c r="E7277" s="223">
        <v>0</v>
      </c>
    </row>
    <row r="7278" spans="1:5" x14ac:dyDescent="0.25">
      <c r="A7278" s="224">
        <v>3203111879</v>
      </c>
      <c r="B7278" s="224" t="s">
        <v>12826</v>
      </c>
      <c r="C7278" s="224" t="s">
        <v>1255</v>
      </c>
      <c r="D7278" s="224" t="s">
        <v>2327</v>
      </c>
      <c r="E7278" s="225">
        <v>0</v>
      </c>
    </row>
    <row r="7279" spans="1:5" x14ac:dyDescent="0.25">
      <c r="A7279" s="222">
        <v>3203111880</v>
      </c>
      <c r="B7279" s="222" t="s">
        <v>12827</v>
      </c>
      <c r="C7279" s="222" t="s">
        <v>1255</v>
      </c>
      <c r="D7279" s="222" t="s">
        <v>801</v>
      </c>
      <c r="E7279" s="223">
        <v>0</v>
      </c>
    </row>
    <row r="7280" spans="1:5" x14ac:dyDescent="0.25">
      <c r="A7280" s="224">
        <v>3203111881</v>
      </c>
      <c r="B7280" s="224" t="s">
        <v>12828</v>
      </c>
      <c r="C7280" s="224" t="s">
        <v>1255</v>
      </c>
      <c r="D7280" s="224" t="s">
        <v>801</v>
      </c>
      <c r="E7280" s="225">
        <v>0</v>
      </c>
    </row>
    <row r="7281" spans="1:5" x14ac:dyDescent="0.25">
      <c r="A7281" s="222">
        <v>3203111882</v>
      </c>
      <c r="B7281" s="222" t="s">
        <v>13343</v>
      </c>
      <c r="C7281" s="222" t="s">
        <v>1255</v>
      </c>
      <c r="D7281" s="222" t="s">
        <v>801</v>
      </c>
      <c r="E7281" s="223">
        <v>0</v>
      </c>
    </row>
    <row r="7282" spans="1:5" x14ac:dyDescent="0.25">
      <c r="A7282" s="224">
        <v>3203111883</v>
      </c>
      <c r="B7282" s="224" t="s">
        <v>12829</v>
      </c>
      <c r="C7282" s="224" t="s">
        <v>1255</v>
      </c>
      <c r="D7282" s="224" t="s">
        <v>2327</v>
      </c>
      <c r="E7282" s="225">
        <v>0</v>
      </c>
    </row>
    <row r="7283" spans="1:5" x14ac:dyDescent="0.25">
      <c r="A7283" s="222">
        <v>3203111884</v>
      </c>
      <c r="B7283" s="222" t="s">
        <v>12830</v>
      </c>
      <c r="C7283" s="222" t="s">
        <v>1255</v>
      </c>
      <c r="D7283" s="222" t="s">
        <v>2327</v>
      </c>
      <c r="E7283" s="223">
        <v>0</v>
      </c>
    </row>
    <row r="7284" spans="1:5" x14ac:dyDescent="0.25">
      <c r="A7284" s="224">
        <v>3203111885</v>
      </c>
      <c r="B7284" s="224" t="s">
        <v>12831</v>
      </c>
      <c r="C7284" s="224" t="s">
        <v>1255</v>
      </c>
      <c r="D7284" s="224" t="s">
        <v>801</v>
      </c>
      <c r="E7284" s="225">
        <v>0</v>
      </c>
    </row>
    <row r="7285" spans="1:5" x14ac:dyDescent="0.25">
      <c r="A7285" s="222">
        <v>3203111886</v>
      </c>
      <c r="B7285" s="222" t="s">
        <v>12832</v>
      </c>
      <c r="C7285" s="222" t="s">
        <v>1255</v>
      </c>
      <c r="D7285" s="222" t="s">
        <v>801</v>
      </c>
      <c r="E7285" s="223">
        <v>0</v>
      </c>
    </row>
    <row r="7286" spans="1:5" x14ac:dyDescent="0.25">
      <c r="A7286" s="224">
        <v>3203111887</v>
      </c>
      <c r="B7286" s="224" t="s">
        <v>12833</v>
      </c>
      <c r="C7286" s="224" t="s">
        <v>1255</v>
      </c>
      <c r="D7286" s="224" t="s">
        <v>2327</v>
      </c>
      <c r="E7286" s="225">
        <v>0</v>
      </c>
    </row>
    <row r="7287" spans="1:5" x14ac:dyDescent="0.25">
      <c r="A7287" s="222">
        <v>3203111888</v>
      </c>
      <c r="B7287" s="222" t="s">
        <v>12834</v>
      </c>
      <c r="C7287" s="222" t="s">
        <v>1255</v>
      </c>
      <c r="D7287" s="222" t="s">
        <v>801</v>
      </c>
      <c r="E7287" s="223">
        <v>0</v>
      </c>
    </row>
    <row r="7288" spans="1:5" x14ac:dyDescent="0.25">
      <c r="A7288" s="224">
        <v>3203111889</v>
      </c>
      <c r="B7288" s="224" t="s">
        <v>12835</v>
      </c>
      <c r="C7288" s="224" t="s">
        <v>1255</v>
      </c>
      <c r="D7288" s="224" t="s">
        <v>2327</v>
      </c>
      <c r="E7288" s="225">
        <v>0</v>
      </c>
    </row>
    <row r="7289" spans="1:5" x14ac:dyDescent="0.25">
      <c r="A7289" s="222">
        <v>3203111890</v>
      </c>
      <c r="B7289" s="222" t="s">
        <v>13344</v>
      </c>
      <c r="C7289" s="222" t="s">
        <v>1255</v>
      </c>
      <c r="D7289" s="222" t="s">
        <v>801</v>
      </c>
      <c r="E7289" s="223">
        <v>0</v>
      </c>
    </row>
    <row r="7290" spans="1:5" x14ac:dyDescent="0.25">
      <c r="A7290" s="224">
        <v>3203111891</v>
      </c>
      <c r="B7290" s="224" t="s">
        <v>12836</v>
      </c>
      <c r="C7290" s="224" t="s">
        <v>1255</v>
      </c>
      <c r="D7290" s="224" t="s">
        <v>801</v>
      </c>
      <c r="E7290" s="225">
        <v>0</v>
      </c>
    </row>
    <row r="7291" spans="1:5" x14ac:dyDescent="0.25">
      <c r="A7291" s="222">
        <v>3203111892</v>
      </c>
      <c r="B7291" s="222" t="s">
        <v>12837</v>
      </c>
      <c r="C7291" s="222" t="s">
        <v>1255</v>
      </c>
      <c r="D7291" s="222" t="s">
        <v>2327</v>
      </c>
      <c r="E7291" s="223">
        <v>0</v>
      </c>
    </row>
    <row r="7292" spans="1:5" x14ac:dyDescent="0.25">
      <c r="A7292" s="224">
        <v>3203111893</v>
      </c>
      <c r="B7292" s="224" t="s">
        <v>12838</v>
      </c>
      <c r="C7292" s="224" t="s">
        <v>1255</v>
      </c>
      <c r="D7292" s="224" t="s">
        <v>801</v>
      </c>
      <c r="E7292" s="225">
        <v>0</v>
      </c>
    </row>
    <row r="7293" spans="1:5" x14ac:dyDescent="0.25">
      <c r="A7293" s="222">
        <v>3203111894</v>
      </c>
      <c r="B7293" s="222" t="s">
        <v>12839</v>
      </c>
      <c r="C7293" s="222" t="s">
        <v>1255</v>
      </c>
      <c r="D7293" s="222" t="s">
        <v>801</v>
      </c>
      <c r="E7293" s="223">
        <v>0</v>
      </c>
    </row>
    <row r="7294" spans="1:5" x14ac:dyDescent="0.25">
      <c r="A7294" s="224">
        <v>3203111895</v>
      </c>
      <c r="B7294" s="224" t="s">
        <v>13345</v>
      </c>
      <c r="C7294" s="224" t="s">
        <v>1255</v>
      </c>
      <c r="D7294" s="224" t="s">
        <v>801</v>
      </c>
      <c r="E7294" s="225">
        <v>0</v>
      </c>
    </row>
    <row r="7295" spans="1:5" x14ac:dyDescent="0.25">
      <c r="A7295" s="222">
        <v>3203111896</v>
      </c>
      <c r="B7295" s="222" t="s">
        <v>13346</v>
      </c>
      <c r="C7295" s="222" t="s">
        <v>1255</v>
      </c>
      <c r="D7295" s="222" t="s">
        <v>801</v>
      </c>
      <c r="E7295" s="223">
        <v>0</v>
      </c>
    </row>
    <row r="7296" spans="1:5" x14ac:dyDescent="0.25">
      <c r="A7296" s="224">
        <v>3203111897</v>
      </c>
      <c r="B7296" s="224" t="s">
        <v>13347</v>
      </c>
      <c r="C7296" s="224" t="s">
        <v>1255</v>
      </c>
      <c r="D7296" s="224" t="s">
        <v>801</v>
      </c>
      <c r="E7296" s="225">
        <v>0</v>
      </c>
    </row>
    <row r="7297" spans="1:5" x14ac:dyDescent="0.25">
      <c r="A7297" s="222">
        <v>3203111898</v>
      </c>
      <c r="B7297" s="222" t="s">
        <v>13348</v>
      </c>
      <c r="C7297" s="222" t="s">
        <v>1255</v>
      </c>
      <c r="D7297" s="222" t="s">
        <v>801</v>
      </c>
      <c r="E7297" s="223">
        <v>0</v>
      </c>
    </row>
    <row r="7298" spans="1:5" x14ac:dyDescent="0.25">
      <c r="A7298" s="224">
        <v>3203111899</v>
      </c>
      <c r="B7298" s="224" t="s">
        <v>12840</v>
      </c>
      <c r="C7298" s="224" t="s">
        <v>1255</v>
      </c>
      <c r="D7298" s="224" t="s">
        <v>2327</v>
      </c>
      <c r="E7298" s="225">
        <v>0</v>
      </c>
    </row>
    <row r="7299" spans="1:5" x14ac:dyDescent="0.25">
      <c r="A7299" s="222">
        <v>3203111900</v>
      </c>
      <c r="B7299" s="222" t="s">
        <v>12841</v>
      </c>
      <c r="C7299" s="222" t="s">
        <v>1255</v>
      </c>
      <c r="D7299" s="222" t="s">
        <v>801</v>
      </c>
      <c r="E7299" s="223">
        <v>0</v>
      </c>
    </row>
    <row r="7300" spans="1:5" x14ac:dyDescent="0.25">
      <c r="A7300" s="224">
        <v>3203111901</v>
      </c>
      <c r="B7300" s="224" t="s">
        <v>12842</v>
      </c>
      <c r="C7300" s="224" t="s">
        <v>1255</v>
      </c>
      <c r="D7300" s="224" t="s">
        <v>801</v>
      </c>
      <c r="E7300" s="225">
        <v>0</v>
      </c>
    </row>
    <row r="7301" spans="1:5" x14ac:dyDescent="0.25">
      <c r="A7301" s="222">
        <v>3203111902</v>
      </c>
      <c r="B7301" s="222" t="s">
        <v>12843</v>
      </c>
      <c r="C7301" s="222" t="s">
        <v>1255</v>
      </c>
      <c r="D7301" s="222" t="s">
        <v>2327</v>
      </c>
      <c r="E7301" s="223">
        <v>0</v>
      </c>
    </row>
    <row r="7302" spans="1:5" x14ac:dyDescent="0.25">
      <c r="A7302" s="224">
        <v>3203111903</v>
      </c>
      <c r="B7302" s="224" t="s">
        <v>12844</v>
      </c>
      <c r="C7302" s="224" t="s">
        <v>1255</v>
      </c>
      <c r="D7302" s="224" t="s">
        <v>801</v>
      </c>
      <c r="E7302" s="225">
        <v>0</v>
      </c>
    </row>
    <row r="7303" spans="1:5" x14ac:dyDescent="0.25">
      <c r="A7303" s="222">
        <v>3203111904</v>
      </c>
      <c r="B7303" s="222" t="s">
        <v>12845</v>
      </c>
      <c r="C7303" s="222" t="s">
        <v>1255</v>
      </c>
      <c r="D7303" s="222" t="s">
        <v>801</v>
      </c>
      <c r="E7303" s="223">
        <v>0</v>
      </c>
    </row>
    <row r="7304" spans="1:5" x14ac:dyDescent="0.25">
      <c r="A7304" s="224">
        <v>3203111905</v>
      </c>
      <c r="B7304" s="224" t="s">
        <v>13349</v>
      </c>
      <c r="C7304" s="224" t="s">
        <v>1255</v>
      </c>
      <c r="D7304" s="224" t="s">
        <v>801</v>
      </c>
      <c r="E7304" s="225">
        <v>0</v>
      </c>
    </row>
    <row r="7305" spans="1:5" x14ac:dyDescent="0.25">
      <c r="A7305" s="222">
        <v>3203111906</v>
      </c>
      <c r="B7305" s="222" t="s">
        <v>12846</v>
      </c>
      <c r="C7305" s="222" t="s">
        <v>1255</v>
      </c>
      <c r="D7305" s="222" t="s">
        <v>801</v>
      </c>
      <c r="E7305" s="223">
        <v>0</v>
      </c>
    </row>
    <row r="7306" spans="1:5" x14ac:dyDescent="0.25">
      <c r="A7306" s="224">
        <v>3203111907</v>
      </c>
      <c r="B7306" s="224" t="s">
        <v>12847</v>
      </c>
      <c r="C7306" s="224" t="s">
        <v>1255</v>
      </c>
      <c r="D7306" s="224" t="s">
        <v>801</v>
      </c>
      <c r="E7306" s="225">
        <v>0</v>
      </c>
    </row>
    <row r="7307" spans="1:5" x14ac:dyDescent="0.25">
      <c r="A7307" s="222">
        <v>3203111908</v>
      </c>
      <c r="B7307" s="222" t="s">
        <v>12848</v>
      </c>
      <c r="C7307" s="222" t="s">
        <v>1255</v>
      </c>
      <c r="D7307" s="222" t="s">
        <v>801</v>
      </c>
      <c r="E7307" s="223">
        <v>0</v>
      </c>
    </row>
    <row r="7308" spans="1:5" x14ac:dyDescent="0.25">
      <c r="A7308" s="224">
        <v>3203111909</v>
      </c>
      <c r="B7308" s="224" t="s">
        <v>12849</v>
      </c>
      <c r="C7308" s="224" t="s">
        <v>1255</v>
      </c>
      <c r="D7308" s="224" t="s">
        <v>801</v>
      </c>
      <c r="E7308" s="225">
        <v>0</v>
      </c>
    </row>
    <row r="7309" spans="1:5" x14ac:dyDescent="0.25">
      <c r="A7309" s="222">
        <v>3203111910</v>
      </c>
      <c r="B7309" s="222" t="s">
        <v>12850</v>
      </c>
      <c r="C7309" s="222" t="s">
        <v>1255</v>
      </c>
      <c r="D7309" s="222" t="s">
        <v>801</v>
      </c>
      <c r="E7309" s="223">
        <v>0</v>
      </c>
    </row>
    <row r="7310" spans="1:5" x14ac:dyDescent="0.25">
      <c r="A7310" s="224">
        <v>3203111911</v>
      </c>
      <c r="B7310" s="224" t="s">
        <v>12851</v>
      </c>
      <c r="C7310" s="224" t="s">
        <v>1255</v>
      </c>
      <c r="D7310" s="224" t="s">
        <v>801</v>
      </c>
      <c r="E7310" s="225">
        <v>0</v>
      </c>
    </row>
    <row r="7311" spans="1:5" x14ac:dyDescent="0.25">
      <c r="A7311" s="222">
        <v>3203111912</v>
      </c>
      <c r="B7311" s="222" t="s">
        <v>12852</v>
      </c>
      <c r="C7311" s="222" t="s">
        <v>1255</v>
      </c>
      <c r="D7311" s="222" t="s">
        <v>801</v>
      </c>
      <c r="E7311" s="223">
        <v>0</v>
      </c>
    </row>
    <row r="7312" spans="1:5" x14ac:dyDescent="0.25">
      <c r="A7312" s="224">
        <v>3203111913</v>
      </c>
      <c r="B7312" s="224" t="s">
        <v>12853</v>
      </c>
      <c r="C7312" s="224" t="s">
        <v>1255</v>
      </c>
      <c r="D7312" s="224" t="s">
        <v>801</v>
      </c>
      <c r="E7312" s="225">
        <v>0</v>
      </c>
    </row>
    <row r="7313" spans="1:5" x14ac:dyDescent="0.25">
      <c r="A7313" s="222">
        <v>3203111914</v>
      </c>
      <c r="B7313" s="222" t="s">
        <v>12854</v>
      </c>
      <c r="C7313" s="222" t="s">
        <v>1255</v>
      </c>
      <c r="D7313" s="222" t="s">
        <v>801</v>
      </c>
      <c r="E7313" s="223">
        <v>0</v>
      </c>
    </row>
    <row r="7314" spans="1:5" x14ac:dyDescent="0.25">
      <c r="A7314" s="224">
        <v>3203111915</v>
      </c>
      <c r="B7314" s="224" t="s">
        <v>12933</v>
      </c>
      <c r="C7314" s="224" t="s">
        <v>1255</v>
      </c>
      <c r="D7314" s="224" t="s">
        <v>801</v>
      </c>
      <c r="E7314" s="225">
        <v>0</v>
      </c>
    </row>
    <row r="7315" spans="1:5" x14ac:dyDescent="0.25">
      <c r="A7315" s="222">
        <v>3203111916</v>
      </c>
      <c r="B7315" s="222" t="s">
        <v>12855</v>
      </c>
      <c r="C7315" s="222" t="s">
        <v>1255</v>
      </c>
      <c r="D7315" s="222" t="s">
        <v>801</v>
      </c>
      <c r="E7315" s="223">
        <v>0</v>
      </c>
    </row>
    <row r="7316" spans="1:5" x14ac:dyDescent="0.25">
      <c r="A7316" s="224">
        <v>3203111917</v>
      </c>
      <c r="B7316" s="224" t="s">
        <v>12856</v>
      </c>
      <c r="C7316" s="224" t="s">
        <v>1255</v>
      </c>
      <c r="D7316" s="224" t="s">
        <v>801</v>
      </c>
      <c r="E7316" s="225">
        <v>0</v>
      </c>
    </row>
    <row r="7317" spans="1:5" x14ac:dyDescent="0.25">
      <c r="A7317" s="222">
        <v>3203111918</v>
      </c>
      <c r="B7317" s="222" t="s">
        <v>12857</v>
      </c>
      <c r="C7317" s="222" t="s">
        <v>1255</v>
      </c>
      <c r="D7317" s="222" t="s">
        <v>801</v>
      </c>
      <c r="E7317" s="223">
        <v>0</v>
      </c>
    </row>
    <row r="7318" spans="1:5" x14ac:dyDescent="0.25">
      <c r="A7318" s="224">
        <v>3203111919</v>
      </c>
      <c r="B7318" s="224" t="s">
        <v>12858</v>
      </c>
      <c r="C7318" s="224" t="s">
        <v>1255</v>
      </c>
      <c r="D7318" s="224" t="s">
        <v>801</v>
      </c>
      <c r="E7318" s="225">
        <v>0</v>
      </c>
    </row>
    <row r="7319" spans="1:5" x14ac:dyDescent="0.25">
      <c r="A7319" s="222">
        <v>3203111920</v>
      </c>
      <c r="B7319" s="222" t="s">
        <v>12859</v>
      </c>
      <c r="C7319" s="222" t="s">
        <v>1255</v>
      </c>
      <c r="D7319" s="222" t="s">
        <v>801</v>
      </c>
      <c r="E7319" s="223">
        <v>0</v>
      </c>
    </row>
    <row r="7320" spans="1:5" x14ac:dyDescent="0.25">
      <c r="A7320" s="224">
        <v>3203111921</v>
      </c>
      <c r="B7320" s="224" t="s">
        <v>12860</v>
      </c>
      <c r="C7320" s="224" t="s">
        <v>1255</v>
      </c>
      <c r="D7320" s="224" t="s">
        <v>801</v>
      </c>
      <c r="E7320" s="225">
        <v>0</v>
      </c>
    </row>
    <row r="7321" spans="1:5" x14ac:dyDescent="0.25">
      <c r="A7321" s="222">
        <v>3203111922</v>
      </c>
      <c r="B7321" s="222" t="s">
        <v>12861</v>
      </c>
      <c r="C7321" s="222" t="s">
        <v>1255</v>
      </c>
      <c r="D7321" s="222" t="s">
        <v>801</v>
      </c>
      <c r="E7321" s="223">
        <v>0</v>
      </c>
    </row>
    <row r="7322" spans="1:5" x14ac:dyDescent="0.25">
      <c r="A7322" s="224">
        <v>3203111923</v>
      </c>
      <c r="B7322" s="224" t="s">
        <v>12862</v>
      </c>
      <c r="C7322" s="224" t="s">
        <v>1255</v>
      </c>
      <c r="D7322" s="224" t="s">
        <v>801</v>
      </c>
      <c r="E7322" s="225">
        <v>0</v>
      </c>
    </row>
    <row r="7323" spans="1:5" x14ac:dyDescent="0.25">
      <c r="A7323" s="222">
        <v>3203111924</v>
      </c>
      <c r="B7323" s="222" t="s">
        <v>13350</v>
      </c>
      <c r="C7323" s="222" t="s">
        <v>1255</v>
      </c>
      <c r="D7323" s="222" t="s">
        <v>801</v>
      </c>
      <c r="E7323" s="223">
        <v>0</v>
      </c>
    </row>
    <row r="7324" spans="1:5" x14ac:dyDescent="0.25">
      <c r="A7324" s="224">
        <v>3203111925</v>
      </c>
      <c r="B7324" s="224" t="s">
        <v>12863</v>
      </c>
      <c r="C7324" s="224" t="s">
        <v>1255</v>
      </c>
      <c r="D7324" s="224" t="s">
        <v>811</v>
      </c>
      <c r="E7324" s="225">
        <v>0</v>
      </c>
    </row>
    <row r="7325" spans="1:5" x14ac:dyDescent="0.25">
      <c r="A7325" s="222">
        <v>3203111926</v>
      </c>
      <c r="B7325" s="222" t="s">
        <v>12864</v>
      </c>
      <c r="C7325" s="222" t="s">
        <v>1255</v>
      </c>
      <c r="D7325" s="222" t="s">
        <v>801</v>
      </c>
      <c r="E7325" s="223">
        <v>0</v>
      </c>
    </row>
    <row r="7326" spans="1:5" x14ac:dyDescent="0.25">
      <c r="A7326" s="224">
        <v>3203111927</v>
      </c>
      <c r="B7326" s="224" t="s">
        <v>12865</v>
      </c>
      <c r="C7326" s="224" t="s">
        <v>1255</v>
      </c>
      <c r="D7326" s="224" t="s">
        <v>801</v>
      </c>
      <c r="E7326" s="225">
        <v>0</v>
      </c>
    </row>
    <row r="7327" spans="1:5" x14ac:dyDescent="0.25">
      <c r="A7327" s="222">
        <v>3203111928</v>
      </c>
      <c r="B7327" s="222" t="s">
        <v>12866</v>
      </c>
      <c r="C7327" s="222" t="s">
        <v>1255</v>
      </c>
      <c r="D7327" s="222" t="s">
        <v>801</v>
      </c>
      <c r="E7327" s="223">
        <v>0</v>
      </c>
    </row>
    <row r="7328" spans="1:5" x14ac:dyDescent="0.25">
      <c r="A7328" s="224">
        <v>3203111929</v>
      </c>
      <c r="B7328" s="224" t="s">
        <v>12867</v>
      </c>
      <c r="C7328" s="224" t="s">
        <v>1255</v>
      </c>
      <c r="D7328" s="224" t="s">
        <v>3788</v>
      </c>
      <c r="E7328" s="225">
        <v>0</v>
      </c>
    </row>
    <row r="7329" spans="1:5" x14ac:dyDescent="0.25">
      <c r="A7329" s="222">
        <v>3203111930</v>
      </c>
      <c r="B7329" s="222" t="s">
        <v>13351</v>
      </c>
      <c r="C7329" s="222" t="s">
        <v>1255</v>
      </c>
      <c r="D7329" s="222" t="s">
        <v>800</v>
      </c>
      <c r="E7329" s="223">
        <v>0</v>
      </c>
    </row>
    <row r="7330" spans="1:5" x14ac:dyDescent="0.25">
      <c r="A7330" s="224">
        <v>3203111931</v>
      </c>
      <c r="B7330" s="224" t="s">
        <v>13352</v>
      </c>
      <c r="C7330" s="224" t="s">
        <v>1255</v>
      </c>
      <c r="D7330" s="224" t="s">
        <v>801</v>
      </c>
      <c r="E7330" s="225">
        <v>0</v>
      </c>
    </row>
    <row r="7331" spans="1:5" x14ac:dyDescent="0.25">
      <c r="A7331" s="222">
        <v>3203111932</v>
      </c>
      <c r="B7331" s="222" t="s">
        <v>12868</v>
      </c>
      <c r="C7331" s="222" t="s">
        <v>1255</v>
      </c>
      <c r="D7331" s="222" t="s">
        <v>801</v>
      </c>
      <c r="E7331" s="223">
        <v>0</v>
      </c>
    </row>
    <row r="7332" spans="1:5" x14ac:dyDescent="0.25">
      <c r="A7332" s="224">
        <v>3203111933</v>
      </c>
      <c r="B7332" s="224" t="s">
        <v>12869</v>
      </c>
      <c r="C7332" s="224" t="s">
        <v>1255</v>
      </c>
      <c r="D7332" s="224" t="s">
        <v>801</v>
      </c>
      <c r="E7332" s="225">
        <v>0</v>
      </c>
    </row>
    <row r="7333" spans="1:5" x14ac:dyDescent="0.25">
      <c r="A7333" s="222">
        <v>3203111934</v>
      </c>
      <c r="B7333" s="222" t="s">
        <v>13353</v>
      </c>
      <c r="C7333" s="222" t="s">
        <v>1255</v>
      </c>
      <c r="D7333" s="222" t="s">
        <v>801</v>
      </c>
      <c r="E7333" s="223">
        <v>0</v>
      </c>
    </row>
    <row r="7334" spans="1:5" x14ac:dyDescent="0.25">
      <c r="A7334" s="224">
        <v>3203111935</v>
      </c>
      <c r="B7334" s="224" t="s">
        <v>13354</v>
      </c>
      <c r="C7334" s="224" t="s">
        <v>1255</v>
      </c>
      <c r="D7334" s="224" t="s">
        <v>801</v>
      </c>
      <c r="E7334" s="225">
        <v>0</v>
      </c>
    </row>
    <row r="7335" spans="1:5" x14ac:dyDescent="0.25">
      <c r="A7335" s="222">
        <v>3203111936</v>
      </c>
      <c r="B7335" s="222" t="s">
        <v>13355</v>
      </c>
      <c r="C7335" s="222" t="s">
        <v>1255</v>
      </c>
      <c r="D7335" s="222" t="s">
        <v>801</v>
      </c>
      <c r="E7335" s="223">
        <v>0</v>
      </c>
    </row>
    <row r="7336" spans="1:5" x14ac:dyDescent="0.25">
      <c r="A7336" s="224">
        <v>3203111937</v>
      </c>
      <c r="B7336" s="224" t="s">
        <v>13356</v>
      </c>
      <c r="C7336" s="224" t="s">
        <v>1255</v>
      </c>
      <c r="D7336" s="224" t="s">
        <v>801</v>
      </c>
      <c r="E7336" s="225">
        <v>0</v>
      </c>
    </row>
    <row r="7337" spans="1:5" x14ac:dyDescent="0.25">
      <c r="A7337" s="222">
        <v>3203111938</v>
      </c>
      <c r="B7337" s="222" t="s">
        <v>13357</v>
      </c>
      <c r="C7337" s="222" t="s">
        <v>1255</v>
      </c>
      <c r="D7337" s="222" t="s">
        <v>801</v>
      </c>
      <c r="E7337" s="223">
        <v>0</v>
      </c>
    </row>
    <row r="7338" spans="1:5" x14ac:dyDescent="0.25">
      <c r="A7338" s="224">
        <v>3203111939</v>
      </c>
      <c r="B7338" s="224" t="s">
        <v>13358</v>
      </c>
      <c r="C7338" s="224" t="s">
        <v>1255</v>
      </c>
      <c r="D7338" s="224" t="s">
        <v>801</v>
      </c>
      <c r="E7338" s="225">
        <v>0</v>
      </c>
    </row>
    <row r="7339" spans="1:5" x14ac:dyDescent="0.25">
      <c r="A7339" s="222">
        <v>3203111940</v>
      </c>
      <c r="B7339" s="222" t="s">
        <v>13359</v>
      </c>
      <c r="C7339" s="222" t="s">
        <v>1255</v>
      </c>
      <c r="D7339" s="222" t="s">
        <v>801</v>
      </c>
      <c r="E7339" s="223">
        <v>0</v>
      </c>
    </row>
    <row r="7340" spans="1:5" x14ac:dyDescent="0.25">
      <c r="A7340" s="224">
        <v>3203111941</v>
      </c>
      <c r="B7340" s="224" t="s">
        <v>13360</v>
      </c>
      <c r="C7340" s="224" t="s">
        <v>1255</v>
      </c>
      <c r="D7340" s="224" t="s">
        <v>801</v>
      </c>
      <c r="E7340" s="225">
        <v>0</v>
      </c>
    </row>
    <row r="7341" spans="1:5" x14ac:dyDescent="0.25">
      <c r="A7341" s="222">
        <v>3203111942</v>
      </c>
      <c r="B7341" s="222" t="s">
        <v>13361</v>
      </c>
      <c r="C7341" s="222" t="s">
        <v>1255</v>
      </c>
      <c r="D7341" s="222" t="s">
        <v>801</v>
      </c>
      <c r="E7341" s="223">
        <v>0</v>
      </c>
    </row>
    <row r="7342" spans="1:5" x14ac:dyDescent="0.25">
      <c r="A7342" s="224">
        <v>3203111943</v>
      </c>
      <c r="B7342" s="224" t="s">
        <v>13362</v>
      </c>
      <c r="C7342" s="224" t="s">
        <v>1255</v>
      </c>
      <c r="D7342" s="224" t="s">
        <v>801</v>
      </c>
      <c r="E7342" s="225">
        <v>0</v>
      </c>
    </row>
    <row r="7343" spans="1:5" x14ac:dyDescent="0.25">
      <c r="A7343" s="222">
        <v>3203111944</v>
      </c>
      <c r="B7343" s="222" t="s">
        <v>13363</v>
      </c>
      <c r="C7343" s="222" t="s">
        <v>1255</v>
      </c>
      <c r="D7343" s="222" t="s">
        <v>801</v>
      </c>
      <c r="E7343" s="223">
        <v>0</v>
      </c>
    </row>
    <row r="7344" spans="1:5" x14ac:dyDescent="0.25">
      <c r="A7344" s="224">
        <v>3203111945</v>
      </c>
      <c r="B7344" s="224" t="s">
        <v>13364</v>
      </c>
      <c r="C7344" s="224" t="s">
        <v>1255</v>
      </c>
      <c r="D7344" s="224" t="s">
        <v>2327</v>
      </c>
      <c r="E7344" s="225">
        <v>0</v>
      </c>
    </row>
    <row r="7345" spans="1:5" x14ac:dyDescent="0.25">
      <c r="A7345" s="222">
        <v>3203111946</v>
      </c>
      <c r="B7345" s="222" t="s">
        <v>12870</v>
      </c>
      <c r="C7345" s="222" t="s">
        <v>1255</v>
      </c>
      <c r="D7345" s="222" t="s">
        <v>801</v>
      </c>
      <c r="E7345" s="223">
        <v>0</v>
      </c>
    </row>
    <row r="7346" spans="1:5" x14ac:dyDescent="0.25">
      <c r="A7346" s="224">
        <v>3203111947</v>
      </c>
      <c r="B7346" s="224" t="s">
        <v>13365</v>
      </c>
      <c r="C7346" s="224" t="s">
        <v>1255</v>
      </c>
      <c r="D7346" s="224" t="s">
        <v>801</v>
      </c>
      <c r="E7346" s="225">
        <v>0</v>
      </c>
    </row>
    <row r="7347" spans="1:5" x14ac:dyDescent="0.25">
      <c r="A7347" s="222">
        <v>3203111948</v>
      </c>
      <c r="B7347" s="222" t="s">
        <v>12871</v>
      </c>
      <c r="C7347" s="222" t="s">
        <v>1255</v>
      </c>
      <c r="D7347" s="222" t="s">
        <v>2327</v>
      </c>
      <c r="E7347" s="223">
        <v>0</v>
      </c>
    </row>
    <row r="7348" spans="1:5" x14ac:dyDescent="0.25">
      <c r="A7348" s="224">
        <v>3203111949</v>
      </c>
      <c r="B7348" s="224" t="s">
        <v>12872</v>
      </c>
      <c r="C7348" s="224" t="s">
        <v>1255</v>
      </c>
      <c r="D7348" s="224" t="s">
        <v>2327</v>
      </c>
      <c r="E7348" s="225">
        <v>0</v>
      </c>
    </row>
    <row r="7349" spans="1:5" x14ac:dyDescent="0.25">
      <c r="A7349" s="222">
        <v>3203111950</v>
      </c>
      <c r="B7349" s="222" t="s">
        <v>12873</v>
      </c>
      <c r="C7349" s="222" t="s">
        <v>1255</v>
      </c>
      <c r="D7349" s="222" t="s">
        <v>801</v>
      </c>
      <c r="E7349" s="223">
        <v>0</v>
      </c>
    </row>
    <row r="7350" spans="1:5" x14ac:dyDescent="0.25">
      <c r="A7350" s="224">
        <v>3203111951</v>
      </c>
      <c r="B7350" s="224" t="s">
        <v>6792</v>
      </c>
      <c r="C7350" s="224" t="s">
        <v>1255</v>
      </c>
      <c r="D7350" s="224" t="s">
        <v>2327</v>
      </c>
      <c r="E7350" s="225">
        <v>0</v>
      </c>
    </row>
    <row r="7351" spans="1:5" x14ac:dyDescent="0.25">
      <c r="A7351" s="222">
        <v>3203111952</v>
      </c>
      <c r="B7351" s="222" t="s">
        <v>8911</v>
      </c>
      <c r="C7351" s="222" t="s">
        <v>1255</v>
      </c>
      <c r="D7351" s="222" t="s">
        <v>801</v>
      </c>
      <c r="E7351" s="223">
        <v>0</v>
      </c>
    </row>
    <row r="7352" spans="1:5" x14ac:dyDescent="0.25">
      <c r="A7352" s="224">
        <v>3203111953</v>
      </c>
      <c r="B7352" s="224" t="s">
        <v>13366</v>
      </c>
      <c r="C7352" s="224" t="s">
        <v>1255</v>
      </c>
      <c r="D7352" s="224" t="s">
        <v>801</v>
      </c>
      <c r="E7352" s="225">
        <v>0</v>
      </c>
    </row>
    <row r="7353" spans="1:5" x14ac:dyDescent="0.25">
      <c r="A7353" s="222">
        <v>3203111954</v>
      </c>
      <c r="B7353" s="222" t="s">
        <v>12874</v>
      </c>
      <c r="C7353" s="222" t="s">
        <v>1255</v>
      </c>
      <c r="D7353" s="222" t="s">
        <v>801</v>
      </c>
      <c r="E7353" s="223">
        <v>0</v>
      </c>
    </row>
    <row r="7354" spans="1:5" x14ac:dyDescent="0.25">
      <c r="A7354" s="224">
        <v>3203111955</v>
      </c>
      <c r="B7354" s="224" t="s">
        <v>13367</v>
      </c>
      <c r="C7354" s="224" t="s">
        <v>1255</v>
      </c>
      <c r="D7354" s="224" t="s">
        <v>2327</v>
      </c>
      <c r="E7354" s="225">
        <v>0</v>
      </c>
    </row>
    <row r="7355" spans="1:5" x14ac:dyDescent="0.25">
      <c r="A7355" s="222">
        <v>3203111956</v>
      </c>
      <c r="B7355" s="222" t="s">
        <v>13368</v>
      </c>
      <c r="C7355" s="222" t="s">
        <v>1255</v>
      </c>
      <c r="D7355" s="222" t="s">
        <v>801</v>
      </c>
      <c r="E7355" s="223">
        <v>0</v>
      </c>
    </row>
    <row r="7356" spans="1:5" x14ac:dyDescent="0.25">
      <c r="A7356" s="224">
        <v>3203120001</v>
      </c>
      <c r="B7356" s="224" t="s">
        <v>8794</v>
      </c>
      <c r="C7356" s="224" t="s">
        <v>1255</v>
      </c>
      <c r="D7356" s="224" t="s">
        <v>801</v>
      </c>
      <c r="E7356" s="225">
        <v>0</v>
      </c>
    </row>
    <row r="7357" spans="1:5" x14ac:dyDescent="0.25">
      <c r="A7357" s="222">
        <v>3203120002</v>
      </c>
      <c r="B7357" s="222" t="s">
        <v>10798</v>
      </c>
      <c r="C7357" s="222" t="s">
        <v>1255</v>
      </c>
      <c r="D7357" s="222" t="s">
        <v>801</v>
      </c>
      <c r="E7357" s="223">
        <v>0</v>
      </c>
    </row>
    <row r="7358" spans="1:5" x14ac:dyDescent="0.25">
      <c r="A7358" s="224">
        <v>3203150001</v>
      </c>
      <c r="B7358" s="224" t="s">
        <v>3029</v>
      </c>
      <c r="C7358" s="224" t="s">
        <v>1255</v>
      </c>
      <c r="D7358" s="224" t="s">
        <v>801</v>
      </c>
      <c r="E7358" s="225">
        <v>0</v>
      </c>
    </row>
    <row r="7359" spans="1:5" x14ac:dyDescent="0.25">
      <c r="A7359" s="222">
        <v>3203150002</v>
      </c>
      <c r="B7359" s="222" t="s">
        <v>12875</v>
      </c>
      <c r="C7359" s="222" t="s">
        <v>1255</v>
      </c>
      <c r="D7359" s="222" t="s">
        <v>1226</v>
      </c>
      <c r="E7359" s="223">
        <v>0</v>
      </c>
    </row>
    <row r="7360" spans="1:5" x14ac:dyDescent="0.25">
      <c r="A7360" s="224">
        <v>3203150003</v>
      </c>
      <c r="B7360" s="224" t="s">
        <v>5376</v>
      </c>
      <c r="C7360" s="224" t="s">
        <v>1255</v>
      </c>
      <c r="D7360" s="224" t="s">
        <v>801</v>
      </c>
      <c r="E7360" s="225">
        <v>0</v>
      </c>
    </row>
    <row r="7361" spans="1:5" x14ac:dyDescent="0.25">
      <c r="A7361" s="222">
        <v>3203150004</v>
      </c>
      <c r="B7361" s="222" t="s">
        <v>3030</v>
      </c>
      <c r="C7361" s="222" t="s">
        <v>1255</v>
      </c>
      <c r="D7361" s="222" t="s">
        <v>801</v>
      </c>
      <c r="E7361" s="223">
        <v>0</v>
      </c>
    </row>
    <row r="7362" spans="1:5" x14ac:dyDescent="0.25">
      <c r="A7362" s="224">
        <v>3203150005</v>
      </c>
      <c r="B7362" s="224" t="s">
        <v>5377</v>
      </c>
      <c r="C7362" s="224" t="s">
        <v>1255</v>
      </c>
      <c r="D7362" s="224" t="s">
        <v>801</v>
      </c>
      <c r="E7362" s="225">
        <v>0</v>
      </c>
    </row>
    <row r="7363" spans="1:5" x14ac:dyDescent="0.25">
      <c r="A7363" s="222">
        <v>3203150006</v>
      </c>
      <c r="B7363" s="222" t="s">
        <v>3031</v>
      </c>
      <c r="C7363" s="222" t="s">
        <v>1255</v>
      </c>
      <c r="D7363" s="222" t="s">
        <v>801</v>
      </c>
      <c r="E7363" s="223">
        <v>0</v>
      </c>
    </row>
    <row r="7364" spans="1:5" x14ac:dyDescent="0.25">
      <c r="A7364" s="224">
        <v>3203150007</v>
      </c>
      <c r="B7364" s="224" t="s">
        <v>5378</v>
      </c>
      <c r="C7364" s="224" t="s">
        <v>1255</v>
      </c>
      <c r="D7364" s="224" t="s">
        <v>801</v>
      </c>
      <c r="E7364" s="225">
        <v>0</v>
      </c>
    </row>
    <row r="7365" spans="1:5" x14ac:dyDescent="0.25">
      <c r="A7365" s="222">
        <v>3203150008</v>
      </c>
      <c r="B7365" s="222" t="s">
        <v>5379</v>
      </c>
      <c r="C7365" s="222" t="s">
        <v>1255</v>
      </c>
      <c r="D7365" s="222" t="s">
        <v>801</v>
      </c>
      <c r="E7365" s="223">
        <v>0</v>
      </c>
    </row>
    <row r="7366" spans="1:5" x14ac:dyDescent="0.25">
      <c r="A7366" s="224">
        <v>3203150009</v>
      </c>
      <c r="B7366" s="224" t="s">
        <v>3032</v>
      </c>
      <c r="C7366" s="224" t="s">
        <v>1255</v>
      </c>
      <c r="D7366" s="224" t="s">
        <v>801</v>
      </c>
      <c r="E7366" s="225">
        <v>0</v>
      </c>
    </row>
    <row r="7367" spans="1:5" x14ac:dyDescent="0.25">
      <c r="A7367" s="222">
        <v>3203150010</v>
      </c>
      <c r="B7367" s="222" t="s">
        <v>3033</v>
      </c>
      <c r="C7367" s="222" t="s">
        <v>1255</v>
      </c>
      <c r="D7367" s="222" t="s">
        <v>801</v>
      </c>
      <c r="E7367" s="223">
        <v>0</v>
      </c>
    </row>
    <row r="7368" spans="1:5" x14ac:dyDescent="0.25">
      <c r="A7368" s="224">
        <v>3203150011</v>
      </c>
      <c r="B7368" s="224" t="s">
        <v>3034</v>
      </c>
      <c r="C7368" s="224" t="s">
        <v>1255</v>
      </c>
      <c r="D7368" s="224" t="s">
        <v>801</v>
      </c>
      <c r="E7368" s="225">
        <v>0</v>
      </c>
    </row>
    <row r="7369" spans="1:5" x14ac:dyDescent="0.25">
      <c r="A7369" s="222">
        <v>3203150012</v>
      </c>
      <c r="B7369" s="222" t="s">
        <v>3035</v>
      </c>
      <c r="C7369" s="222" t="s">
        <v>1255</v>
      </c>
      <c r="D7369" s="222" t="s">
        <v>801</v>
      </c>
      <c r="E7369" s="223">
        <v>0</v>
      </c>
    </row>
    <row r="7370" spans="1:5" x14ac:dyDescent="0.25">
      <c r="A7370" s="224">
        <v>3203150013</v>
      </c>
      <c r="B7370" s="224" t="s">
        <v>5380</v>
      </c>
      <c r="C7370" s="224" t="s">
        <v>1255</v>
      </c>
      <c r="D7370" s="224" t="s">
        <v>801</v>
      </c>
      <c r="E7370" s="225">
        <v>0</v>
      </c>
    </row>
    <row r="7371" spans="1:5" x14ac:dyDescent="0.25">
      <c r="A7371" s="222">
        <v>3203150014</v>
      </c>
      <c r="B7371" s="222" t="s">
        <v>5381</v>
      </c>
      <c r="C7371" s="222" t="s">
        <v>1255</v>
      </c>
      <c r="D7371" s="222" t="s">
        <v>801</v>
      </c>
      <c r="E7371" s="223">
        <v>0</v>
      </c>
    </row>
    <row r="7372" spans="1:5" x14ac:dyDescent="0.25">
      <c r="A7372" s="224">
        <v>3203150015</v>
      </c>
      <c r="B7372" s="224" t="s">
        <v>10799</v>
      </c>
      <c r="C7372" s="224" t="s">
        <v>1255</v>
      </c>
      <c r="D7372" s="224" t="s">
        <v>801</v>
      </c>
      <c r="E7372" s="225">
        <v>0</v>
      </c>
    </row>
    <row r="7373" spans="1:5" x14ac:dyDescent="0.25">
      <c r="A7373" s="222">
        <v>3203150016</v>
      </c>
      <c r="B7373" s="222" t="s">
        <v>3036</v>
      </c>
      <c r="C7373" s="222" t="s">
        <v>1255</v>
      </c>
      <c r="D7373" s="222" t="s">
        <v>801</v>
      </c>
      <c r="E7373" s="223">
        <v>0</v>
      </c>
    </row>
    <row r="7374" spans="1:5" x14ac:dyDescent="0.25">
      <c r="A7374" s="224">
        <v>3203150017</v>
      </c>
      <c r="B7374" s="224" t="s">
        <v>6714</v>
      </c>
      <c r="C7374" s="224" t="s">
        <v>1255</v>
      </c>
      <c r="D7374" s="224" t="s">
        <v>801</v>
      </c>
      <c r="E7374" s="225">
        <v>0</v>
      </c>
    </row>
    <row r="7375" spans="1:5" x14ac:dyDescent="0.25">
      <c r="A7375" s="222">
        <v>3203150018</v>
      </c>
      <c r="B7375" s="222" t="s">
        <v>3037</v>
      </c>
      <c r="C7375" s="222" t="s">
        <v>1255</v>
      </c>
      <c r="D7375" s="222" t="s">
        <v>801</v>
      </c>
      <c r="E7375" s="223">
        <v>0</v>
      </c>
    </row>
    <row r="7376" spans="1:5" x14ac:dyDescent="0.25">
      <c r="A7376" s="224">
        <v>3203150019</v>
      </c>
      <c r="B7376" s="224" t="s">
        <v>6715</v>
      </c>
      <c r="C7376" s="224" t="s">
        <v>1255</v>
      </c>
      <c r="D7376" s="224" t="s">
        <v>801</v>
      </c>
      <c r="E7376" s="225">
        <v>0</v>
      </c>
    </row>
    <row r="7377" spans="1:5" x14ac:dyDescent="0.25">
      <c r="A7377" s="222">
        <v>3203150020</v>
      </c>
      <c r="B7377" s="222" t="s">
        <v>6716</v>
      </c>
      <c r="C7377" s="222" t="s">
        <v>1255</v>
      </c>
      <c r="D7377" s="222" t="s">
        <v>801</v>
      </c>
      <c r="E7377" s="223">
        <v>0</v>
      </c>
    </row>
    <row r="7378" spans="1:5" x14ac:dyDescent="0.25">
      <c r="A7378" s="224">
        <v>3203150021</v>
      </c>
      <c r="B7378" s="224" t="s">
        <v>3038</v>
      </c>
      <c r="C7378" s="224" t="s">
        <v>1255</v>
      </c>
      <c r="D7378" s="224" t="s">
        <v>801</v>
      </c>
      <c r="E7378" s="225">
        <v>0</v>
      </c>
    </row>
    <row r="7379" spans="1:5" x14ac:dyDescent="0.25">
      <c r="A7379" s="222">
        <v>3203150022</v>
      </c>
      <c r="B7379" s="222" t="s">
        <v>3039</v>
      </c>
      <c r="C7379" s="222" t="s">
        <v>1255</v>
      </c>
      <c r="D7379" s="222" t="s">
        <v>1226</v>
      </c>
      <c r="E7379" s="223">
        <v>0</v>
      </c>
    </row>
    <row r="7380" spans="1:5" x14ac:dyDescent="0.25">
      <c r="A7380" s="224">
        <v>3203150023</v>
      </c>
      <c r="B7380" s="224" t="s">
        <v>3040</v>
      </c>
      <c r="C7380" s="224" t="s">
        <v>1255</v>
      </c>
      <c r="D7380" s="224" t="s">
        <v>801</v>
      </c>
      <c r="E7380" s="225">
        <v>0</v>
      </c>
    </row>
    <row r="7381" spans="1:5" x14ac:dyDescent="0.25">
      <c r="A7381" s="222">
        <v>3203150024</v>
      </c>
      <c r="B7381" s="222" t="s">
        <v>3041</v>
      </c>
      <c r="C7381" s="222" t="s">
        <v>1255</v>
      </c>
      <c r="D7381" s="222" t="s">
        <v>801</v>
      </c>
      <c r="E7381" s="223">
        <v>0</v>
      </c>
    </row>
    <row r="7382" spans="1:5" x14ac:dyDescent="0.25">
      <c r="A7382" s="224">
        <v>3203150025</v>
      </c>
      <c r="B7382" s="224" t="s">
        <v>3042</v>
      </c>
      <c r="C7382" s="224" t="s">
        <v>1255</v>
      </c>
      <c r="D7382" s="224" t="s">
        <v>1226</v>
      </c>
      <c r="E7382" s="225">
        <v>0</v>
      </c>
    </row>
    <row r="7383" spans="1:5" x14ac:dyDescent="0.25">
      <c r="A7383" s="222">
        <v>3203150026</v>
      </c>
      <c r="B7383" s="222" t="s">
        <v>3043</v>
      </c>
      <c r="C7383" s="222" t="s">
        <v>1255</v>
      </c>
      <c r="D7383" s="222" t="s">
        <v>1226</v>
      </c>
      <c r="E7383" s="223">
        <v>0</v>
      </c>
    </row>
    <row r="7384" spans="1:5" x14ac:dyDescent="0.25">
      <c r="A7384" s="224">
        <v>3203150027</v>
      </c>
      <c r="B7384" s="224" t="s">
        <v>3044</v>
      </c>
      <c r="C7384" s="224" t="s">
        <v>1255</v>
      </c>
      <c r="D7384" s="224" t="s">
        <v>2327</v>
      </c>
      <c r="E7384" s="225">
        <v>0</v>
      </c>
    </row>
    <row r="7385" spans="1:5" x14ac:dyDescent="0.25">
      <c r="A7385" s="222">
        <v>3203150028</v>
      </c>
      <c r="B7385" s="222" t="s">
        <v>3045</v>
      </c>
      <c r="C7385" s="222" t="s">
        <v>1255</v>
      </c>
      <c r="D7385" s="222" t="s">
        <v>801</v>
      </c>
      <c r="E7385" s="223">
        <v>0</v>
      </c>
    </row>
    <row r="7386" spans="1:5" x14ac:dyDescent="0.25">
      <c r="A7386" s="224">
        <v>3203150029</v>
      </c>
      <c r="B7386" s="224" t="s">
        <v>3046</v>
      </c>
      <c r="C7386" s="224" t="s">
        <v>1255</v>
      </c>
      <c r="D7386" s="224" t="s">
        <v>2706</v>
      </c>
      <c r="E7386" s="225">
        <v>0</v>
      </c>
    </row>
    <row r="7387" spans="1:5" x14ac:dyDescent="0.25">
      <c r="A7387" s="222">
        <v>3203150030</v>
      </c>
      <c r="B7387" s="222" t="s">
        <v>3047</v>
      </c>
      <c r="C7387" s="222" t="s">
        <v>1255</v>
      </c>
      <c r="D7387" s="222" t="s">
        <v>801</v>
      </c>
      <c r="E7387" s="223">
        <v>0</v>
      </c>
    </row>
    <row r="7388" spans="1:5" x14ac:dyDescent="0.25">
      <c r="A7388" s="224">
        <v>3203150031</v>
      </c>
      <c r="B7388" s="224" t="s">
        <v>3048</v>
      </c>
      <c r="C7388" s="224" t="s">
        <v>1255</v>
      </c>
      <c r="D7388" s="224" t="s">
        <v>801</v>
      </c>
      <c r="E7388" s="225">
        <v>0</v>
      </c>
    </row>
    <row r="7389" spans="1:5" x14ac:dyDescent="0.25">
      <c r="A7389" s="222">
        <v>3203150032</v>
      </c>
      <c r="B7389" s="222" t="s">
        <v>3049</v>
      </c>
      <c r="C7389" s="222" t="s">
        <v>1255</v>
      </c>
      <c r="D7389" s="222" t="s">
        <v>801</v>
      </c>
      <c r="E7389" s="223">
        <v>0</v>
      </c>
    </row>
    <row r="7390" spans="1:5" x14ac:dyDescent="0.25">
      <c r="A7390" s="224">
        <v>3203150033</v>
      </c>
      <c r="B7390" s="224" t="s">
        <v>3050</v>
      </c>
      <c r="C7390" s="224" t="s">
        <v>1255</v>
      </c>
      <c r="D7390" s="224" t="s">
        <v>801</v>
      </c>
      <c r="E7390" s="225">
        <v>0</v>
      </c>
    </row>
    <row r="7391" spans="1:5" x14ac:dyDescent="0.25">
      <c r="A7391" s="222">
        <v>3203150034</v>
      </c>
      <c r="B7391" s="222" t="s">
        <v>8271</v>
      </c>
      <c r="C7391" s="222" t="s">
        <v>1255</v>
      </c>
      <c r="D7391" s="222" t="s">
        <v>801</v>
      </c>
      <c r="E7391" s="223">
        <v>0</v>
      </c>
    </row>
    <row r="7392" spans="1:5" x14ac:dyDescent="0.25">
      <c r="A7392" s="224">
        <v>3203150035</v>
      </c>
      <c r="B7392" s="224" t="s">
        <v>9922</v>
      </c>
      <c r="C7392" s="224" t="s">
        <v>1255</v>
      </c>
      <c r="D7392" s="224" t="s">
        <v>801</v>
      </c>
      <c r="E7392" s="225">
        <v>0</v>
      </c>
    </row>
    <row r="7393" spans="1:5" x14ac:dyDescent="0.25">
      <c r="A7393" s="222">
        <v>3203150036</v>
      </c>
      <c r="B7393" s="222" t="s">
        <v>3051</v>
      </c>
      <c r="C7393" s="222" t="s">
        <v>1255</v>
      </c>
      <c r="D7393" s="222" t="s">
        <v>801</v>
      </c>
      <c r="E7393" s="223">
        <v>0</v>
      </c>
    </row>
    <row r="7394" spans="1:5" x14ac:dyDescent="0.25">
      <c r="A7394" s="224">
        <v>3203150037</v>
      </c>
      <c r="B7394" s="224" t="s">
        <v>3052</v>
      </c>
      <c r="C7394" s="224" t="s">
        <v>1255</v>
      </c>
      <c r="D7394" s="224" t="s">
        <v>801</v>
      </c>
      <c r="E7394" s="225">
        <v>0</v>
      </c>
    </row>
    <row r="7395" spans="1:5" x14ac:dyDescent="0.25">
      <c r="A7395" s="222">
        <v>3203150038</v>
      </c>
      <c r="B7395" s="222" t="s">
        <v>3053</v>
      </c>
      <c r="C7395" s="222" t="s">
        <v>1255</v>
      </c>
      <c r="D7395" s="222" t="s">
        <v>801</v>
      </c>
      <c r="E7395" s="223">
        <v>0</v>
      </c>
    </row>
    <row r="7396" spans="1:5" x14ac:dyDescent="0.25">
      <c r="A7396" s="224">
        <v>3203150039</v>
      </c>
      <c r="B7396" s="224" t="s">
        <v>3054</v>
      </c>
      <c r="C7396" s="224" t="s">
        <v>1255</v>
      </c>
      <c r="D7396" s="224" t="s">
        <v>801</v>
      </c>
      <c r="E7396" s="225">
        <v>0</v>
      </c>
    </row>
    <row r="7397" spans="1:5" x14ac:dyDescent="0.25">
      <c r="A7397" s="222">
        <v>3203150040</v>
      </c>
      <c r="B7397" s="222" t="s">
        <v>3055</v>
      </c>
      <c r="C7397" s="222" t="s">
        <v>1255</v>
      </c>
      <c r="D7397" s="222" t="s">
        <v>801</v>
      </c>
      <c r="E7397" s="223">
        <v>0</v>
      </c>
    </row>
    <row r="7398" spans="1:5" x14ac:dyDescent="0.25">
      <c r="A7398" s="224">
        <v>3203150041</v>
      </c>
      <c r="B7398" s="224" t="s">
        <v>3056</v>
      </c>
      <c r="C7398" s="224" t="s">
        <v>1255</v>
      </c>
      <c r="D7398" s="224" t="s">
        <v>2327</v>
      </c>
      <c r="E7398" s="225">
        <v>0</v>
      </c>
    </row>
    <row r="7399" spans="1:5" x14ac:dyDescent="0.25">
      <c r="A7399" s="222">
        <v>3203150042</v>
      </c>
      <c r="B7399" s="222" t="s">
        <v>8272</v>
      </c>
      <c r="C7399" s="222" t="s">
        <v>1255</v>
      </c>
      <c r="D7399" s="222" t="s">
        <v>801</v>
      </c>
      <c r="E7399" s="223">
        <v>0</v>
      </c>
    </row>
    <row r="7400" spans="1:5" x14ac:dyDescent="0.25">
      <c r="A7400" s="224">
        <v>3203150043</v>
      </c>
      <c r="B7400" s="224" t="s">
        <v>6717</v>
      </c>
      <c r="C7400" s="224" t="s">
        <v>1255</v>
      </c>
      <c r="D7400" s="224" t="s">
        <v>801</v>
      </c>
      <c r="E7400" s="225">
        <v>0</v>
      </c>
    </row>
    <row r="7401" spans="1:5" x14ac:dyDescent="0.25">
      <c r="A7401" s="222">
        <v>3203150044</v>
      </c>
      <c r="B7401" s="222" t="s">
        <v>6718</v>
      </c>
      <c r="C7401" s="222" t="s">
        <v>1255</v>
      </c>
      <c r="D7401" s="222" t="s">
        <v>801</v>
      </c>
      <c r="E7401" s="223">
        <v>0</v>
      </c>
    </row>
    <row r="7402" spans="1:5" x14ac:dyDescent="0.25">
      <c r="A7402" s="224">
        <v>3203150045</v>
      </c>
      <c r="B7402" s="224" t="s">
        <v>5382</v>
      </c>
      <c r="C7402" s="224" t="s">
        <v>1255</v>
      </c>
      <c r="D7402" s="224" t="s">
        <v>801</v>
      </c>
      <c r="E7402" s="225">
        <v>0</v>
      </c>
    </row>
    <row r="7403" spans="1:5" x14ac:dyDescent="0.25">
      <c r="A7403" s="222">
        <v>3203150046</v>
      </c>
      <c r="B7403" s="222" t="s">
        <v>3968</v>
      </c>
      <c r="C7403" s="222" t="s">
        <v>1255</v>
      </c>
      <c r="D7403" s="222" t="s">
        <v>2599</v>
      </c>
      <c r="E7403" s="223">
        <v>0</v>
      </c>
    </row>
    <row r="7404" spans="1:5" x14ac:dyDescent="0.25">
      <c r="A7404" s="224">
        <v>3203150047</v>
      </c>
      <c r="B7404" s="224" t="s">
        <v>5383</v>
      </c>
      <c r="C7404" s="224" t="s">
        <v>1255</v>
      </c>
      <c r="D7404" s="224" t="s">
        <v>801</v>
      </c>
      <c r="E7404" s="225">
        <v>0</v>
      </c>
    </row>
    <row r="7405" spans="1:5" x14ac:dyDescent="0.25">
      <c r="A7405" s="222">
        <v>3203150048</v>
      </c>
      <c r="B7405" s="222" t="s">
        <v>6719</v>
      </c>
      <c r="C7405" s="222" t="s">
        <v>1255</v>
      </c>
      <c r="D7405" s="222" t="s">
        <v>801</v>
      </c>
      <c r="E7405" s="223">
        <v>0</v>
      </c>
    </row>
    <row r="7406" spans="1:5" x14ac:dyDescent="0.25">
      <c r="A7406" s="224">
        <v>3203150049</v>
      </c>
      <c r="B7406" s="224" t="s">
        <v>5384</v>
      </c>
      <c r="C7406" s="224" t="s">
        <v>1255</v>
      </c>
      <c r="D7406" s="224" t="s">
        <v>801</v>
      </c>
      <c r="E7406" s="225">
        <v>0</v>
      </c>
    </row>
    <row r="7407" spans="1:5" x14ac:dyDescent="0.25">
      <c r="A7407" s="222">
        <v>3203150050</v>
      </c>
      <c r="B7407" s="222" t="s">
        <v>3496</v>
      </c>
      <c r="C7407" s="222" t="s">
        <v>1255</v>
      </c>
      <c r="D7407" s="222" t="s">
        <v>801</v>
      </c>
      <c r="E7407" s="223">
        <v>0</v>
      </c>
    </row>
    <row r="7408" spans="1:5" x14ac:dyDescent="0.25">
      <c r="A7408" s="224">
        <v>3203150051</v>
      </c>
      <c r="B7408" s="224" t="s">
        <v>3497</v>
      </c>
      <c r="C7408" s="224" t="s">
        <v>1255</v>
      </c>
      <c r="D7408" s="224" t="s">
        <v>801</v>
      </c>
      <c r="E7408" s="225">
        <v>0</v>
      </c>
    </row>
    <row r="7409" spans="1:5" x14ac:dyDescent="0.25">
      <c r="A7409" s="222">
        <v>3203150052</v>
      </c>
      <c r="B7409" s="222" t="s">
        <v>3498</v>
      </c>
      <c r="C7409" s="222" t="s">
        <v>1255</v>
      </c>
      <c r="D7409" s="222" t="s">
        <v>801</v>
      </c>
      <c r="E7409" s="223">
        <v>0</v>
      </c>
    </row>
    <row r="7410" spans="1:5" x14ac:dyDescent="0.25">
      <c r="A7410" s="224">
        <v>3203150053</v>
      </c>
      <c r="B7410" s="224" t="s">
        <v>3499</v>
      </c>
      <c r="C7410" s="224" t="s">
        <v>1255</v>
      </c>
      <c r="D7410" s="224" t="s">
        <v>801</v>
      </c>
      <c r="E7410" s="225">
        <v>0</v>
      </c>
    </row>
    <row r="7411" spans="1:5" x14ac:dyDescent="0.25">
      <c r="A7411" s="222">
        <v>3203150054</v>
      </c>
      <c r="B7411" s="222" t="s">
        <v>5385</v>
      </c>
      <c r="C7411" s="222" t="s">
        <v>1255</v>
      </c>
      <c r="D7411" s="222" t="s">
        <v>801</v>
      </c>
      <c r="E7411" s="223">
        <v>0</v>
      </c>
    </row>
    <row r="7412" spans="1:5" x14ac:dyDescent="0.25">
      <c r="A7412" s="224">
        <v>3203150055</v>
      </c>
      <c r="B7412" s="224" t="s">
        <v>5386</v>
      </c>
      <c r="C7412" s="224" t="s">
        <v>1255</v>
      </c>
      <c r="D7412" s="224" t="s">
        <v>801</v>
      </c>
      <c r="E7412" s="225">
        <v>0</v>
      </c>
    </row>
    <row r="7413" spans="1:5" x14ac:dyDescent="0.25">
      <c r="A7413" s="222">
        <v>3203150056</v>
      </c>
      <c r="B7413" s="222" t="s">
        <v>3500</v>
      </c>
      <c r="C7413" s="222" t="s">
        <v>1255</v>
      </c>
      <c r="D7413" s="222" t="s">
        <v>801</v>
      </c>
      <c r="E7413" s="223">
        <v>0</v>
      </c>
    </row>
    <row r="7414" spans="1:5" x14ac:dyDescent="0.25">
      <c r="A7414" s="224">
        <v>3203150057</v>
      </c>
      <c r="B7414" s="224" t="s">
        <v>3501</v>
      </c>
      <c r="C7414" s="224" t="s">
        <v>1255</v>
      </c>
      <c r="D7414" s="224" t="s">
        <v>801</v>
      </c>
      <c r="E7414" s="225">
        <v>0</v>
      </c>
    </row>
    <row r="7415" spans="1:5" x14ac:dyDescent="0.25">
      <c r="A7415" s="222">
        <v>3203150058</v>
      </c>
      <c r="B7415" s="222" t="s">
        <v>3502</v>
      </c>
      <c r="C7415" s="222" t="s">
        <v>1255</v>
      </c>
      <c r="D7415" s="222" t="s">
        <v>801</v>
      </c>
      <c r="E7415" s="223">
        <v>0</v>
      </c>
    </row>
    <row r="7416" spans="1:5" x14ac:dyDescent="0.25">
      <c r="A7416" s="224">
        <v>3203150059</v>
      </c>
      <c r="B7416" s="224" t="s">
        <v>3503</v>
      </c>
      <c r="C7416" s="224" t="s">
        <v>1255</v>
      </c>
      <c r="D7416" s="224" t="s">
        <v>801</v>
      </c>
      <c r="E7416" s="225">
        <v>0</v>
      </c>
    </row>
    <row r="7417" spans="1:5" x14ac:dyDescent="0.25">
      <c r="A7417" s="222">
        <v>3203150060</v>
      </c>
      <c r="B7417" s="222" t="s">
        <v>3504</v>
      </c>
      <c r="C7417" s="222" t="s">
        <v>1255</v>
      </c>
      <c r="D7417" s="222" t="s">
        <v>801</v>
      </c>
      <c r="E7417" s="223">
        <v>0</v>
      </c>
    </row>
    <row r="7418" spans="1:5" x14ac:dyDescent="0.25">
      <c r="A7418" s="224">
        <v>3203150061</v>
      </c>
      <c r="B7418" s="224" t="s">
        <v>6720</v>
      </c>
      <c r="C7418" s="224" t="s">
        <v>1255</v>
      </c>
      <c r="D7418" s="224" t="s">
        <v>801</v>
      </c>
      <c r="E7418" s="225">
        <v>0</v>
      </c>
    </row>
    <row r="7419" spans="1:5" x14ac:dyDescent="0.25">
      <c r="A7419" s="222">
        <v>3203150062</v>
      </c>
      <c r="B7419" s="222" t="s">
        <v>3969</v>
      </c>
      <c r="C7419" s="222" t="s">
        <v>1255</v>
      </c>
      <c r="D7419" s="222" t="s">
        <v>801</v>
      </c>
      <c r="E7419" s="223">
        <v>0</v>
      </c>
    </row>
    <row r="7420" spans="1:5" x14ac:dyDescent="0.25">
      <c r="A7420" s="224">
        <v>3203150063</v>
      </c>
      <c r="B7420" s="224" t="s">
        <v>3970</v>
      </c>
      <c r="C7420" s="224" t="s">
        <v>1255</v>
      </c>
      <c r="D7420" s="224" t="s">
        <v>801</v>
      </c>
      <c r="E7420" s="225">
        <v>0</v>
      </c>
    </row>
    <row r="7421" spans="1:5" x14ac:dyDescent="0.25">
      <c r="A7421" s="222">
        <v>3203150064</v>
      </c>
      <c r="B7421" s="222" t="s">
        <v>3971</v>
      </c>
      <c r="C7421" s="222" t="s">
        <v>1255</v>
      </c>
      <c r="D7421" s="222" t="s">
        <v>801</v>
      </c>
      <c r="E7421" s="223">
        <v>0</v>
      </c>
    </row>
    <row r="7422" spans="1:5" x14ac:dyDescent="0.25">
      <c r="A7422" s="224">
        <v>3203150065</v>
      </c>
      <c r="B7422" s="224" t="s">
        <v>3972</v>
      </c>
      <c r="C7422" s="224" t="s">
        <v>1255</v>
      </c>
      <c r="D7422" s="224" t="s">
        <v>801</v>
      </c>
      <c r="E7422" s="225">
        <v>0</v>
      </c>
    </row>
    <row r="7423" spans="1:5" x14ac:dyDescent="0.25">
      <c r="A7423" s="222">
        <v>3203150066</v>
      </c>
      <c r="B7423" s="222" t="s">
        <v>3973</v>
      </c>
      <c r="C7423" s="222" t="s">
        <v>1255</v>
      </c>
      <c r="D7423" s="222" t="s">
        <v>801</v>
      </c>
      <c r="E7423" s="223">
        <v>0</v>
      </c>
    </row>
    <row r="7424" spans="1:5" x14ac:dyDescent="0.25">
      <c r="A7424" s="224">
        <v>3203150067</v>
      </c>
      <c r="B7424" s="224" t="s">
        <v>3974</v>
      </c>
      <c r="C7424" s="224" t="s">
        <v>1255</v>
      </c>
      <c r="D7424" s="224" t="s">
        <v>801</v>
      </c>
      <c r="E7424" s="225">
        <v>0</v>
      </c>
    </row>
    <row r="7425" spans="1:5" x14ac:dyDescent="0.25">
      <c r="A7425" s="222">
        <v>3203150068</v>
      </c>
      <c r="B7425" s="222" t="s">
        <v>3975</v>
      </c>
      <c r="C7425" s="222" t="s">
        <v>1255</v>
      </c>
      <c r="D7425" s="222" t="s">
        <v>801</v>
      </c>
      <c r="E7425" s="223">
        <v>0</v>
      </c>
    </row>
    <row r="7426" spans="1:5" x14ac:dyDescent="0.25">
      <c r="A7426" s="224">
        <v>3203150069</v>
      </c>
      <c r="B7426" s="224" t="s">
        <v>3976</v>
      </c>
      <c r="C7426" s="224" t="s">
        <v>1255</v>
      </c>
      <c r="D7426" s="224" t="s">
        <v>801</v>
      </c>
      <c r="E7426" s="225">
        <v>0</v>
      </c>
    </row>
    <row r="7427" spans="1:5" x14ac:dyDescent="0.25">
      <c r="A7427" s="222">
        <v>3203150070</v>
      </c>
      <c r="B7427" s="222" t="s">
        <v>9095</v>
      </c>
      <c r="C7427" s="222" t="s">
        <v>1255</v>
      </c>
      <c r="D7427" s="222" t="s">
        <v>801</v>
      </c>
      <c r="E7427" s="223">
        <v>0</v>
      </c>
    </row>
    <row r="7428" spans="1:5" x14ac:dyDescent="0.25">
      <c r="A7428" s="224">
        <v>3203150071</v>
      </c>
      <c r="B7428" s="224" t="s">
        <v>3978</v>
      </c>
      <c r="C7428" s="224" t="s">
        <v>1255</v>
      </c>
      <c r="D7428" s="224" t="s">
        <v>2327</v>
      </c>
      <c r="E7428" s="225">
        <v>0</v>
      </c>
    </row>
    <row r="7429" spans="1:5" x14ac:dyDescent="0.25">
      <c r="A7429" s="222">
        <v>3203150072</v>
      </c>
      <c r="B7429" s="222" t="s">
        <v>9372</v>
      </c>
      <c r="C7429" s="222" t="s">
        <v>1255</v>
      </c>
      <c r="D7429" s="222" t="s">
        <v>2327</v>
      </c>
      <c r="E7429" s="223">
        <v>0</v>
      </c>
    </row>
    <row r="7430" spans="1:5" x14ac:dyDescent="0.25">
      <c r="A7430" s="224">
        <v>3203150073</v>
      </c>
      <c r="B7430" s="224" t="s">
        <v>3979</v>
      </c>
      <c r="C7430" s="224" t="s">
        <v>1255</v>
      </c>
      <c r="D7430" s="224" t="s">
        <v>2327</v>
      </c>
      <c r="E7430" s="225">
        <v>0</v>
      </c>
    </row>
    <row r="7431" spans="1:5" x14ac:dyDescent="0.25">
      <c r="A7431" s="222">
        <v>3203150074</v>
      </c>
      <c r="B7431" s="222" t="s">
        <v>3980</v>
      </c>
      <c r="C7431" s="222" t="s">
        <v>1255</v>
      </c>
      <c r="D7431" s="222" t="s">
        <v>2327</v>
      </c>
      <c r="E7431" s="223">
        <v>0</v>
      </c>
    </row>
    <row r="7432" spans="1:5" x14ac:dyDescent="0.25">
      <c r="A7432" s="224">
        <v>3203150075</v>
      </c>
      <c r="B7432" s="224" t="s">
        <v>5897</v>
      </c>
      <c r="C7432" s="224" t="s">
        <v>1255</v>
      </c>
      <c r="D7432" s="224" t="s">
        <v>801</v>
      </c>
      <c r="E7432" s="225">
        <v>0</v>
      </c>
    </row>
    <row r="7433" spans="1:5" x14ac:dyDescent="0.25">
      <c r="A7433" s="222">
        <v>3203150076</v>
      </c>
      <c r="B7433" s="222" t="s">
        <v>3981</v>
      </c>
      <c r="C7433" s="222" t="s">
        <v>1255</v>
      </c>
      <c r="D7433" s="222" t="s">
        <v>2327</v>
      </c>
      <c r="E7433" s="223">
        <v>0</v>
      </c>
    </row>
    <row r="7434" spans="1:5" x14ac:dyDescent="0.25">
      <c r="A7434" s="224">
        <v>3203150077</v>
      </c>
      <c r="B7434" s="224" t="s">
        <v>3982</v>
      </c>
      <c r="C7434" s="224" t="s">
        <v>1255</v>
      </c>
      <c r="D7434" s="224" t="s">
        <v>801</v>
      </c>
      <c r="E7434" s="225">
        <v>0</v>
      </c>
    </row>
    <row r="7435" spans="1:5" x14ac:dyDescent="0.25">
      <c r="A7435" s="222">
        <v>3203150078</v>
      </c>
      <c r="B7435" s="222" t="s">
        <v>3983</v>
      </c>
      <c r="C7435" s="222" t="s">
        <v>1255</v>
      </c>
      <c r="D7435" s="222" t="s">
        <v>2354</v>
      </c>
      <c r="E7435" s="223">
        <v>0</v>
      </c>
    </row>
    <row r="7436" spans="1:5" x14ac:dyDescent="0.25">
      <c r="A7436" s="224">
        <v>3203150079</v>
      </c>
      <c r="B7436" s="224" t="s">
        <v>10800</v>
      </c>
      <c r="C7436" s="224" t="s">
        <v>1255</v>
      </c>
      <c r="D7436" s="224" t="s">
        <v>2354</v>
      </c>
      <c r="E7436" s="225">
        <v>0</v>
      </c>
    </row>
    <row r="7437" spans="1:5" x14ac:dyDescent="0.25">
      <c r="A7437" s="222">
        <v>3203150080</v>
      </c>
      <c r="B7437" s="222" t="s">
        <v>6721</v>
      </c>
      <c r="C7437" s="222" t="s">
        <v>1255</v>
      </c>
      <c r="D7437" s="222" t="s">
        <v>2354</v>
      </c>
      <c r="E7437" s="223">
        <v>0</v>
      </c>
    </row>
    <row r="7438" spans="1:5" x14ac:dyDescent="0.25">
      <c r="A7438" s="224">
        <v>3203150081</v>
      </c>
      <c r="B7438" s="224" t="s">
        <v>3984</v>
      </c>
      <c r="C7438" s="224" t="s">
        <v>1255</v>
      </c>
      <c r="D7438" s="224" t="s">
        <v>801</v>
      </c>
      <c r="E7438" s="225">
        <v>0</v>
      </c>
    </row>
    <row r="7439" spans="1:5" x14ac:dyDescent="0.25">
      <c r="A7439" s="222">
        <v>3203150082</v>
      </c>
      <c r="B7439" s="222" t="s">
        <v>3985</v>
      </c>
      <c r="C7439" s="222" t="s">
        <v>1255</v>
      </c>
      <c r="D7439" s="222" t="s">
        <v>801</v>
      </c>
      <c r="E7439" s="223">
        <v>0</v>
      </c>
    </row>
    <row r="7440" spans="1:5" x14ac:dyDescent="0.25">
      <c r="A7440" s="224">
        <v>3203150083</v>
      </c>
      <c r="B7440" s="224" t="s">
        <v>3986</v>
      </c>
      <c r="C7440" s="224" t="s">
        <v>1255</v>
      </c>
      <c r="D7440" s="224" t="s">
        <v>801</v>
      </c>
      <c r="E7440" s="225">
        <v>0</v>
      </c>
    </row>
    <row r="7441" spans="1:5" x14ac:dyDescent="0.25">
      <c r="A7441" s="222">
        <v>3203150084</v>
      </c>
      <c r="B7441" s="222" t="s">
        <v>3987</v>
      </c>
      <c r="C7441" s="222" t="s">
        <v>1255</v>
      </c>
      <c r="D7441" s="222" t="s">
        <v>801</v>
      </c>
      <c r="E7441" s="223">
        <v>0</v>
      </c>
    </row>
    <row r="7442" spans="1:5" x14ac:dyDescent="0.25">
      <c r="A7442" s="224">
        <v>3203150085</v>
      </c>
      <c r="B7442" s="224" t="s">
        <v>3988</v>
      </c>
      <c r="C7442" s="224" t="s">
        <v>1255</v>
      </c>
      <c r="D7442" s="224" t="s">
        <v>801</v>
      </c>
      <c r="E7442" s="225">
        <v>0</v>
      </c>
    </row>
    <row r="7443" spans="1:5" x14ac:dyDescent="0.25">
      <c r="A7443" s="222">
        <v>3203150086</v>
      </c>
      <c r="B7443" s="222" t="s">
        <v>6722</v>
      </c>
      <c r="C7443" s="222" t="s">
        <v>1255</v>
      </c>
      <c r="D7443" s="222" t="s">
        <v>801</v>
      </c>
      <c r="E7443" s="223">
        <v>0</v>
      </c>
    </row>
    <row r="7444" spans="1:5" x14ac:dyDescent="0.25">
      <c r="A7444" s="224">
        <v>3203150087</v>
      </c>
      <c r="B7444" s="224" t="s">
        <v>3989</v>
      </c>
      <c r="C7444" s="224" t="s">
        <v>1255</v>
      </c>
      <c r="D7444" s="224" t="s">
        <v>801</v>
      </c>
      <c r="E7444" s="225">
        <v>0</v>
      </c>
    </row>
    <row r="7445" spans="1:5" x14ac:dyDescent="0.25">
      <c r="A7445" s="222">
        <v>3203150088</v>
      </c>
      <c r="B7445" s="222" t="s">
        <v>3990</v>
      </c>
      <c r="C7445" s="222" t="s">
        <v>1255</v>
      </c>
      <c r="D7445" s="222" t="s">
        <v>801</v>
      </c>
      <c r="E7445" s="223">
        <v>0</v>
      </c>
    </row>
    <row r="7446" spans="1:5" x14ac:dyDescent="0.25">
      <c r="A7446" s="224">
        <v>3203150089</v>
      </c>
      <c r="B7446" s="224" t="s">
        <v>4346</v>
      </c>
      <c r="C7446" s="224" t="s">
        <v>1255</v>
      </c>
      <c r="D7446" s="224" t="s">
        <v>2327</v>
      </c>
      <c r="E7446" s="225">
        <v>0</v>
      </c>
    </row>
    <row r="7447" spans="1:5" x14ac:dyDescent="0.25">
      <c r="A7447" s="222">
        <v>3203150090</v>
      </c>
      <c r="B7447" s="222" t="s">
        <v>3991</v>
      </c>
      <c r="C7447" s="222" t="s">
        <v>1255</v>
      </c>
      <c r="D7447" s="222" t="s">
        <v>800</v>
      </c>
      <c r="E7447" s="223">
        <v>0</v>
      </c>
    </row>
    <row r="7448" spans="1:5" x14ac:dyDescent="0.25">
      <c r="A7448" s="224">
        <v>3203150091</v>
      </c>
      <c r="B7448" s="224" t="s">
        <v>3992</v>
      </c>
      <c r="C7448" s="224" t="s">
        <v>1255</v>
      </c>
      <c r="D7448" s="224" t="s">
        <v>801</v>
      </c>
      <c r="E7448" s="225">
        <v>0</v>
      </c>
    </row>
    <row r="7449" spans="1:5" x14ac:dyDescent="0.25">
      <c r="A7449" s="222">
        <v>3203150092</v>
      </c>
      <c r="B7449" s="222" t="s">
        <v>3993</v>
      </c>
      <c r="C7449" s="222" t="s">
        <v>1255</v>
      </c>
      <c r="D7449" s="222" t="s">
        <v>801</v>
      </c>
      <c r="E7449" s="223">
        <v>0</v>
      </c>
    </row>
    <row r="7450" spans="1:5" x14ac:dyDescent="0.25">
      <c r="A7450" s="224">
        <v>3203150093</v>
      </c>
      <c r="B7450" s="224" t="s">
        <v>3994</v>
      </c>
      <c r="C7450" s="224" t="s">
        <v>1255</v>
      </c>
      <c r="D7450" s="224" t="s">
        <v>801</v>
      </c>
      <c r="E7450" s="225">
        <v>0</v>
      </c>
    </row>
    <row r="7451" spans="1:5" x14ac:dyDescent="0.25">
      <c r="A7451" s="222">
        <v>3203150094</v>
      </c>
      <c r="B7451" s="222" t="s">
        <v>3995</v>
      </c>
      <c r="C7451" s="222" t="s">
        <v>1255</v>
      </c>
      <c r="D7451" s="222" t="s">
        <v>801</v>
      </c>
      <c r="E7451" s="223">
        <v>0</v>
      </c>
    </row>
    <row r="7452" spans="1:5" x14ac:dyDescent="0.25">
      <c r="A7452" s="224">
        <v>3203150095</v>
      </c>
      <c r="B7452" s="224" t="s">
        <v>3996</v>
      </c>
      <c r="C7452" s="224" t="s">
        <v>1255</v>
      </c>
      <c r="D7452" s="224" t="s">
        <v>2327</v>
      </c>
      <c r="E7452" s="225">
        <v>0</v>
      </c>
    </row>
    <row r="7453" spans="1:5" x14ac:dyDescent="0.25">
      <c r="A7453" s="222">
        <v>3203150096</v>
      </c>
      <c r="B7453" s="222" t="s">
        <v>3997</v>
      </c>
      <c r="C7453" s="222" t="s">
        <v>1255</v>
      </c>
      <c r="D7453" s="222" t="s">
        <v>2327</v>
      </c>
      <c r="E7453" s="223">
        <v>0</v>
      </c>
    </row>
    <row r="7454" spans="1:5" x14ac:dyDescent="0.25">
      <c r="A7454" s="224">
        <v>3203150097</v>
      </c>
      <c r="B7454" s="224" t="s">
        <v>3998</v>
      </c>
      <c r="C7454" s="224" t="s">
        <v>1255</v>
      </c>
      <c r="D7454" s="224" t="s">
        <v>1102</v>
      </c>
      <c r="E7454" s="225">
        <v>0</v>
      </c>
    </row>
    <row r="7455" spans="1:5" x14ac:dyDescent="0.25">
      <c r="A7455" s="222">
        <v>3203150098</v>
      </c>
      <c r="B7455" s="222" t="s">
        <v>12876</v>
      </c>
      <c r="C7455" s="222" t="s">
        <v>1255</v>
      </c>
      <c r="D7455" s="222" t="s">
        <v>801</v>
      </c>
      <c r="E7455" s="223">
        <v>0</v>
      </c>
    </row>
    <row r="7456" spans="1:5" x14ac:dyDescent="0.25">
      <c r="A7456" s="224">
        <v>3203150099</v>
      </c>
      <c r="B7456" s="224" t="s">
        <v>5387</v>
      </c>
      <c r="C7456" s="224" t="s">
        <v>1255</v>
      </c>
      <c r="D7456" s="224" t="s">
        <v>801</v>
      </c>
      <c r="E7456" s="225">
        <v>0</v>
      </c>
    </row>
    <row r="7457" spans="1:5" x14ac:dyDescent="0.25">
      <c r="A7457" s="222">
        <v>3203150100</v>
      </c>
      <c r="B7457" s="222" t="s">
        <v>3999</v>
      </c>
      <c r="C7457" s="222" t="s">
        <v>1255</v>
      </c>
      <c r="D7457" s="222" t="s">
        <v>801</v>
      </c>
      <c r="E7457" s="223">
        <v>0</v>
      </c>
    </row>
    <row r="7458" spans="1:5" x14ac:dyDescent="0.25">
      <c r="A7458" s="224">
        <v>3203150101</v>
      </c>
      <c r="B7458" s="224" t="s">
        <v>4000</v>
      </c>
      <c r="C7458" s="224" t="s">
        <v>1255</v>
      </c>
      <c r="D7458" s="224" t="s">
        <v>801</v>
      </c>
      <c r="E7458" s="225">
        <v>0</v>
      </c>
    </row>
    <row r="7459" spans="1:5" x14ac:dyDescent="0.25">
      <c r="A7459" s="222">
        <v>3203150102</v>
      </c>
      <c r="B7459" s="222" t="s">
        <v>8273</v>
      </c>
      <c r="C7459" s="222" t="s">
        <v>1255</v>
      </c>
      <c r="D7459" s="222" t="s">
        <v>800</v>
      </c>
      <c r="E7459" s="223">
        <v>0</v>
      </c>
    </row>
    <row r="7460" spans="1:5" x14ac:dyDescent="0.25">
      <c r="A7460" s="224">
        <v>3203150103</v>
      </c>
      <c r="B7460" s="224" t="s">
        <v>4001</v>
      </c>
      <c r="C7460" s="224" t="s">
        <v>1255</v>
      </c>
      <c r="D7460" s="224" t="s">
        <v>2327</v>
      </c>
      <c r="E7460" s="225">
        <v>0</v>
      </c>
    </row>
    <row r="7461" spans="1:5" x14ac:dyDescent="0.25">
      <c r="A7461" s="222">
        <v>3203150104</v>
      </c>
      <c r="B7461" s="222" t="s">
        <v>4002</v>
      </c>
      <c r="C7461" s="222" t="s">
        <v>1255</v>
      </c>
      <c r="D7461" s="222" t="s">
        <v>2354</v>
      </c>
      <c r="E7461" s="223">
        <v>0</v>
      </c>
    </row>
    <row r="7462" spans="1:5" x14ac:dyDescent="0.25">
      <c r="A7462" s="224">
        <v>3203150105</v>
      </c>
      <c r="B7462" s="224" t="s">
        <v>6723</v>
      </c>
      <c r="C7462" s="224" t="s">
        <v>1255</v>
      </c>
      <c r="D7462" s="224" t="s">
        <v>2354</v>
      </c>
      <c r="E7462" s="225">
        <v>0</v>
      </c>
    </row>
    <row r="7463" spans="1:5" x14ac:dyDescent="0.25">
      <c r="A7463" s="222">
        <v>3203150106</v>
      </c>
      <c r="B7463" s="222" t="s">
        <v>4003</v>
      </c>
      <c r="C7463" s="222" t="s">
        <v>1255</v>
      </c>
      <c r="D7463" s="222" t="s">
        <v>2354</v>
      </c>
      <c r="E7463" s="223">
        <v>0</v>
      </c>
    </row>
    <row r="7464" spans="1:5" x14ac:dyDescent="0.25">
      <c r="A7464" s="224">
        <v>3203150107</v>
      </c>
      <c r="B7464" s="224" t="s">
        <v>6724</v>
      </c>
      <c r="C7464" s="224" t="s">
        <v>1255</v>
      </c>
      <c r="D7464" s="224" t="s">
        <v>2354</v>
      </c>
      <c r="E7464" s="225">
        <v>0</v>
      </c>
    </row>
    <row r="7465" spans="1:5" x14ac:dyDescent="0.25">
      <c r="A7465" s="222">
        <v>3203150108</v>
      </c>
      <c r="B7465" s="222" t="s">
        <v>4004</v>
      </c>
      <c r="C7465" s="222" t="s">
        <v>1255</v>
      </c>
      <c r="D7465" s="222" t="s">
        <v>800</v>
      </c>
      <c r="E7465" s="223">
        <v>0</v>
      </c>
    </row>
    <row r="7466" spans="1:5" x14ac:dyDescent="0.25">
      <c r="A7466" s="224">
        <v>3203150109</v>
      </c>
      <c r="B7466" s="224" t="s">
        <v>12877</v>
      </c>
      <c r="C7466" s="224" t="s">
        <v>1255</v>
      </c>
      <c r="D7466" s="224" t="s">
        <v>800</v>
      </c>
      <c r="E7466" s="225">
        <v>0</v>
      </c>
    </row>
    <row r="7467" spans="1:5" x14ac:dyDescent="0.25">
      <c r="A7467" s="222">
        <v>3203150110</v>
      </c>
      <c r="B7467" s="222" t="s">
        <v>9295</v>
      </c>
      <c r="C7467" s="222" t="s">
        <v>1255</v>
      </c>
      <c r="D7467" s="222" t="s">
        <v>2327</v>
      </c>
      <c r="E7467" s="223">
        <v>0</v>
      </c>
    </row>
    <row r="7468" spans="1:5" x14ac:dyDescent="0.25">
      <c r="A7468" s="224">
        <v>3203150111</v>
      </c>
      <c r="B7468" s="224" t="s">
        <v>4005</v>
      </c>
      <c r="C7468" s="224" t="s">
        <v>1255</v>
      </c>
      <c r="D7468" s="224" t="s">
        <v>2327</v>
      </c>
      <c r="E7468" s="225">
        <v>0</v>
      </c>
    </row>
    <row r="7469" spans="1:5" x14ac:dyDescent="0.25">
      <c r="A7469" s="222">
        <v>3203150112</v>
      </c>
      <c r="B7469" s="222" t="s">
        <v>4006</v>
      </c>
      <c r="C7469" s="222" t="s">
        <v>1255</v>
      </c>
      <c r="D7469" s="222" t="s">
        <v>801</v>
      </c>
      <c r="E7469" s="223">
        <v>0</v>
      </c>
    </row>
    <row r="7470" spans="1:5" x14ac:dyDescent="0.25">
      <c r="A7470" s="224">
        <v>3203150113</v>
      </c>
      <c r="B7470" s="224" t="s">
        <v>6725</v>
      </c>
      <c r="C7470" s="224" t="s">
        <v>1255</v>
      </c>
      <c r="D7470" s="224" t="s">
        <v>801</v>
      </c>
      <c r="E7470" s="225">
        <v>0</v>
      </c>
    </row>
    <row r="7471" spans="1:5" x14ac:dyDescent="0.25">
      <c r="A7471" s="222">
        <v>3203150114</v>
      </c>
      <c r="B7471" s="222" t="s">
        <v>4007</v>
      </c>
      <c r="C7471" s="222" t="s">
        <v>1255</v>
      </c>
      <c r="D7471" s="222" t="s">
        <v>801</v>
      </c>
      <c r="E7471" s="223">
        <v>0</v>
      </c>
    </row>
    <row r="7472" spans="1:5" x14ac:dyDescent="0.25">
      <c r="A7472" s="224">
        <v>3203150115</v>
      </c>
      <c r="B7472" s="224" t="s">
        <v>12878</v>
      </c>
      <c r="C7472" s="224" t="s">
        <v>1255</v>
      </c>
      <c r="D7472" s="224" t="s">
        <v>801</v>
      </c>
      <c r="E7472" s="225">
        <v>0</v>
      </c>
    </row>
    <row r="7473" spans="1:5" x14ac:dyDescent="0.25">
      <c r="A7473" s="222">
        <v>3203150116</v>
      </c>
      <c r="B7473" s="222" t="s">
        <v>4008</v>
      </c>
      <c r="C7473" s="222" t="s">
        <v>1255</v>
      </c>
      <c r="D7473" s="222" t="s">
        <v>801</v>
      </c>
      <c r="E7473" s="223">
        <v>0</v>
      </c>
    </row>
    <row r="7474" spans="1:5" x14ac:dyDescent="0.25">
      <c r="A7474" s="224">
        <v>3203150117</v>
      </c>
      <c r="B7474" s="224" t="s">
        <v>4009</v>
      </c>
      <c r="C7474" s="224" t="s">
        <v>1255</v>
      </c>
      <c r="D7474" s="224" t="s">
        <v>801</v>
      </c>
      <c r="E7474" s="225">
        <v>0</v>
      </c>
    </row>
    <row r="7475" spans="1:5" x14ac:dyDescent="0.25">
      <c r="A7475" s="222">
        <v>3203150118</v>
      </c>
      <c r="B7475" s="222" t="s">
        <v>4010</v>
      </c>
      <c r="C7475" s="222" t="s">
        <v>1255</v>
      </c>
      <c r="D7475" s="222" t="s">
        <v>800</v>
      </c>
      <c r="E7475" s="223">
        <v>0</v>
      </c>
    </row>
    <row r="7476" spans="1:5" x14ac:dyDescent="0.25">
      <c r="A7476" s="224">
        <v>3203150119</v>
      </c>
      <c r="B7476" s="224" t="s">
        <v>4011</v>
      </c>
      <c r="C7476" s="224" t="s">
        <v>1255</v>
      </c>
      <c r="D7476" s="224" t="s">
        <v>801</v>
      </c>
      <c r="E7476" s="225">
        <v>0</v>
      </c>
    </row>
    <row r="7477" spans="1:5" x14ac:dyDescent="0.25">
      <c r="A7477" s="222">
        <v>3203150120</v>
      </c>
      <c r="B7477" s="222" t="s">
        <v>9473</v>
      </c>
      <c r="C7477" s="222" t="s">
        <v>1255</v>
      </c>
      <c r="D7477" s="222" t="s">
        <v>801</v>
      </c>
      <c r="E7477" s="223">
        <v>0</v>
      </c>
    </row>
    <row r="7478" spans="1:5" x14ac:dyDescent="0.25">
      <c r="A7478" s="224">
        <v>3203150121</v>
      </c>
      <c r="B7478" s="224" t="s">
        <v>4198</v>
      </c>
      <c r="C7478" s="224" t="s">
        <v>1255</v>
      </c>
      <c r="D7478" s="224" t="s">
        <v>2327</v>
      </c>
      <c r="E7478" s="225">
        <v>0</v>
      </c>
    </row>
    <row r="7479" spans="1:5" x14ac:dyDescent="0.25">
      <c r="A7479" s="222">
        <v>3203150122</v>
      </c>
      <c r="B7479" s="222" t="s">
        <v>5898</v>
      </c>
      <c r="C7479" s="222" t="s">
        <v>1255</v>
      </c>
      <c r="D7479" s="222" t="s">
        <v>801</v>
      </c>
      <c r="E7479" s="223">
        <v>0</v>
      </c>
    </row>
    <row r="7480" spans="1:5" x14ac:dyDescent="0.25">
      <c r="A7480" s="224">
        <v>3203150123</v>
      </c>
      <c r="B7480" s="224" t="s">
        <v>4209</v>
      </c>
      <c r="C7480" s="224" t="s">
        <v>1255</v>
      </c>
      <c r="D7480" s="224" t="s">
        <v>800</v>
      </c>
      <c r="E7480" s="225">
        <v>0</v>
      </c>
    </row>
    <row r="7481" spans="1:5" x14ac:dyDescent="0.25">
      <c r="A7481" s="222">
        <v>3203150124</v>
      </c>
      <c r="B7481" s="222" t="s">
        <v>4250</v>
      </c>
      <c r="C7481" s="222" t="s">
        <v>1255</v>
      </c>
      <c r="D7481" s="222" t="s">
        <v>2327</v>
      </c>
      <c r="E7481" s="223">
        <v>0</v>
      </c>
    </row>
    <row r="7482" spans="1:5" x14ac:dyDescent="0.25">
      <c r="A7482" s="224">
        <v>3203150125</v>
      </c>
      <c r="B7482" s="224" t="s">
        <v>4347</v>
      </c>
      <c r="C7482" s="224" t="s">
        <v>1255</v>
      </c>
      <c r="D7482" s="224" t="s">
        <v>801</v>
      </c>
      <c r="E7482" s="225">
        <v>0</v>
      </c>
    </row>
    <row r="7483" spans="1:5" x14ac:dyDescent="0.25">
      <c r="A7483" s="222">
        <v>3203150126</v>
      </c>
      <c r="B7483" s="222" t="s">
        <v>4348</v>
      </c>
      <c r="C7483" s="222" t="s">
        <v>1255</v>
      </c>
      <c r="D7483" s="222" t="s">
        <v>801</v>
      </c>
      <c r="E7483" s="223">
        <v>0</v>
      </c>
    </row>
    <row r="7484" spans="1:5" x14ac:dyDescent="0.25">
      <c r="A7484" s="224">
        <v>3203150127</v>
      </c>
      <c r="B7484" s="224" t="s">
        <v>4349</v>
      </c>
      <c r="C7484" s="224" t="s">
        <v>1255</v>
      </c>
      <c r="D7484" s="224" t="s">
        <v>2327</v>
      </c>
      <c r="E7484" s="225">
        <v>0</v>
      </c>
    </row>
    <row r="7485" spans="1:5" x14ac:dyDescent="0.25">
      <c r="A7485" s="222">
        <v>3203150128</v>
      </c>
      <c r="B7485" s="222" t="s">
        <v>4350</v>
      </c>
      <c r="C7485" s="222" t="s">
        <v>1255</v>
      </c>
      <c r="D7485" s="222" t="s">
        <v>2327</v>
      </c>
      <c r="E7485" s="223">
        <v>0</v>
      </c>
    </row>
    <row r="7486" spans="1:5" x14ac:dyDescent="0.25">
      <c r="A7486" s="224">
        <v>3203150129</v>
      </c>
      <c r="B7486" s="224" t="s">
        <v>5899</v>
      </c>
      <c r="C7486" s="224" t="s">
        <v>1255</v>
      </c>
      <c r="D7486" s="224" t="s">
        <v>801</v>
      </c>
      <c r="E7486" s="225">
        <v>0</v>
      </c>
    </row>
    <row r="7487" spans="1:5" x14ac:dyDescent="0.25">
      <c r="A7487" s="222">
        <v>3203150130</v>
      </c>
      <c r="B7487" s="222" t="s">
        <v>8274</v>
      </c>
      <c r="C7487" s="222" t="s">
        <v>1255</v>
      </c>
      <c r="D7487" s="222" t="s">
        <v>801</v>
      </c>
      <c r="E7487" s="223">
        <v>0</v>
      </c>
    </row>
    <row r="7488" spans="1:5" x14ac:dyDescent="0.25">
      <c r="A7488" s="224">
        <v>3203150131</v>
      </c>
      <c r="B7488" s="224" t="s">
        <v>7820</v>
      </c>
      <c r="C7488" s="224" t="s">
        <v>1255</v>
      </c>
      <c r="D7488" s="224" t="s">
        <v>2354</v>
      </c>
      <c r="E7488" s="225">
        <v>0</v>
      </c>
    </row>
    <row r="7489" spans="1:5" x14ac:dyDescent="0.25">
      <c r="A7489" s="222">
        <v>3203150132</v>
      </c>
      <c r="B7489" s="222" t="s">
        <v>5900</v>
      </c>
      <c r="C7489" s="222" t="s">
        <v>1255</v>
      </c>
      <c r="D7489" s="222" t="s">
        <v>1226</v>
      </c>
      <c r="E7489" s="223">
        <v>0</v>
      </c>
    </row>
    <row r="7490" spans="1:5" x14ac:dyDescent="0.25">
      <c r="A7490" s="224">
        <v>3203150133</v>
      </c>
      <c r="B7490" s="224" t="s">
        <v>4351</v>
      </c>
      <c r="C7490" s="224" t="s">
        <v>1255</v>
      </c>
      <c r="D7490" s="224" t="s">
        <v>801</v>
      </c>
      <c r="E7490" s="225">
        <v>0</v>
      </c>
    </row>
    <row r="7491" spans="1:5" x14ac:dyDescent="0.25">
      <c r="A7491" s="222">
        <v>3203150134</v>
      </c>
      <c r="B7491" s="222" t="s">
        <v>4352</v>
      </c>
      <c r="C7491" s="222" t="s">
        <v>1255</v>
      </c>
      <c r="D7491" s="222" t="s">
        <v>801</v>
      </c>
      <c r="E7491" s="223">
        <v>0</v>
      </c>
    </row>
    <row r="7492" spans="1:5" x14ac:dyDescent="0.25">
      <c r="A7492" s="224">
        <v>3203150135</v>
      </c>
      <c r="B7492" s="224" t="s">
        <v>4353</v>
      </c>
      <c r="C7492" s="224" t="s">
        <v>1255</v>
      </c>
      <c r="D7492" s="224" t="s">
        <v>801</v>
      </c>
      <c r="E7492" s="225">
        <v>0</v>
      </c>
    </row>
    <row r="7493" spans="1:5" x14ac:dyDescent="0.25">
      <c r="A7493" s="222">
        <v>3203150136</v>
      </c>
      <c r="B7493" s="222" t="s">
        <v>6726</v>
      </c>
      <c r="C7493" s="222" t="s">
        <v>1255</v>
      </c>
      <c r="D7493" s="222" t="s">
        <v>801</v>
      </c>
      <c r="E7493" s="223">
        <v>0</v>
      </c>
    </row>
    <row r="7494" spans="1:5" x14ac:dyDescent="0.25">
      <c r="A7494" s="224">
        <v>3203150137</v>
      </c>
      <c r="B7494" s="224" t="s">
        <v>4354</v>
      </c>
      <c r="C7494" s="224" t="s">
        <v>1255</v>
      </c>
      <c r="D7494" s="224" t="s">
        <v>801</v>
      </c>
      <c r="E7494" s="225">
        <v>0</v>
      </c>
    </row>
    <row r="7495" spans="1:5" x14ac:dyDescent="0.25">
      <c r="A7495" s="222">
        <v>3203150138</v>
      </c>
      <c r="B7495" s="222" t="s">
        <v>4355</v>
      </c>
      <c r="C7495" s="222" t="s">
        <v>1255</v>
      </c>
      <c r="D7495" s="222" t="s">
        <v>801</v>
      </c>
      <c r="E7495" s="223">
        <v>0</v>
      </c>
    </row>
    <row r="7496" spans="1:5" x14ac:dyDescent="0.25">
      <c r="A7496" s="224">
        <v>3203150139</v>
      </c>
      <c r="B7496" s="224" t="s">
        <v>4356</v>
      </c>
      <c r="C7496" s="224" t="s">
        <v>1255</v>
      </c>
      <c r="D7496" s="224" t="s">
        <v>801</v>
      </c>
      <c r="E7496" s="225">
        <v>0</v>
      </c>
    </row>
    <row r="7497" spans="1:5" x14ac:dyDescent="0.25">
      <c r="A7497" s="222">
        <v>3203150140</v>
      </c>
      <c r="B7497" s="222" t="s">
        <v>4357</v>
      </c>
      <c r="C7497" s="222" t="s">
        <v>1255</v>
      </c>
      <c r="D7497" s="222" t="s">
        <v>801</v>
      </c>
      <c r="E7497" s="223">
        <v>0</v>
      </c>
    </row>
    <row r="7498" spans="1:5" x14ac:dyDescent="0.25">
      <c r="A7498" s="224">
        <v>3203150141</v>
      </c>
      <c r="B7498" s="224" t="s">
        <v>4358</v>
      </c>
      <c r="C7498" s="224" t="s">
        <v>1255</v>
      </c>
      <c r="D7498" s="224" t="s">
        <v>801</v>
      </c>
      <c r="E7498" s="225">
        <v>0</v>
      </c>
    </row>
    <row r="7499" spans="1:5" x14ac:dyDescent="0.25">
      <c r="A7499" s="222">
        <v>3203150142</v>
      </c>
      <c r="B7499" s="222" t="s">
        <v>4359</v>
      </c>
      <c r="C7499" s="222" t="s">
        <v>1255</v>
      </c>
      <c r="D7499" s="222" t="s">
        <v>801</v>
      </c>
      <c r="E7499" s="223">
        <v>0</v>
      </c>
    </row>
    <row r="7500" spans="1:5" x14ac:dyDescent="0.25">
      <c r="A7500" s="224">
        <v>3203150143</v>
      </c>
      <c r="B7500" s="224" t="s">
        <v>4360</v>
      </c>
      <c r="C7500" s="224" t="s">
        <v>1255</v>
      </c>
      <c r="D7500" s="224" t="s">
        <v>801</v>
      </c>
      <c r="E7500" s="225">
        <v>0</v>
      </c>
    </row>
    <row r="7501" spans="1:5" x14ac:dyDescent="0.25">
      <c r="A7501" s="222">
        <v>3203150144</v>
      </c>
      <c r="B7501" s="222" t="s">
        <v>5388</v>
      </c>
      <c r="C7501" s="222" t="s">
        <v>1255</v>
      </c>
      <c r="D7501" s="222" t="s">
        <v>801</v>
      </c>
      <c r="E7501" s="223">
        <v>0</v>
      </c>
    </row>
    <row r="7502" spans="1:5" x14ac:dyDescent="0.25">
      <c r="A7502" s="224">
        <v>3203150145</v>
      </c>
      <c r="B7502" s="224" t="s">
        <v>4361</v>
      </c>
      <c r="C7502" s="224" t="s">
        <v>1255</v>
      </c>
      <c r="D7502" s="224" t="s">
        <v>801</v>
      </c>
      <c r="E7502" s="225">
        <v>0</v>
      </c>
    </row>
    <row r="7503" spans="1:5" x14ac:dyDescent="0.25">
      <c r="A7503" s="222">
        <v>3203150146</v>
      </c>
      <c r="B7503" s="222" t="s">
        <v>6727</v>
      </c>
      <c r="C7503" s="222" t="s">
        <v>1255</v>
      </c>
      <c r="D7503" s="222" t="s">
        <v>801</v>
      </c>
      <c r="E7503" s="223">
        <v>0</v>
      </c>
    </row>
    <row r="7504" spans="1:5" x14ac:dyDescent="0.25">
      <c r="A7504" s="224">
        <v>3203150147</v>
      </c>
      <c r="B7504" s="224" t="s">
        <v>4362</v>
      </c>
      <c r="C7504" s="224" t="s">
        <v>1255</v>
      </c>
      <c r="D7504" s="224" t="s">
        <v>801</v>
      </c>
      <c r="E7504" s="225">
        <v>0</v>
      </c>
    </row>
    <row r="7505" spans="1:5" x14ac:dyDescent="0.25">
      <c r="A7505" s="222">
        <v>3203150148</v>
      </c>
      <c r="B7505" s="222" t="s">
        <v>5901</v>
      </c>
      <c r="C7505" s="222" t="s">
        <v>1255</v>
      </c>
      <c r="D7505" s="222" t="s">
        <v>801</v>
      </c>
      <c r="E7505" s="223">
        <v>0</v>
      </c>
    </row>
    <row r="7506" spans="1:5" x14ac:dyDescent="0.25">
      <c r="A7506" s="224">
        <v>3203150149</v>
      </c>
      <c r="B7506" s="224" t="s">
        <v>5902</v>
      </c>
      <c r="C7506" s="224" t="s">
        <v>1255</v>
      </c>
      <c r="D7506" s="224" t="s">
        <v>801</v>
      </c>
      <c r="E7506" s="225">
        <v>0</v>
      </c>
    </row>
    <row r="7507" spans="1:5" x14ac:dyDescent="0.25">
      <c r="A7507" s="222">
        <v>3203150150</v>
      </c>
      <c r="B7507" s="222" t="s">
        <v>5903</v>
      </c>
      <c r="C7507" s="222" t="s">
        <v>1255</v>
      </c>
      <c r="D7507" s="222" t="s">
        <v>801</v>
      </c>
      <c r="E7507" s="223">
        <v>0</v>
      </c>
    </row>
    <row r="7508" spans="1:5" x14ac:dyDescent="0.25">
      <c r="A7508" s="224">
        <v>3203150151</v>
      </c>
      <c r="B7508" s="224" t="s">
        <v>5904</v>
      </c>
      <c r="C7508" s="224" t="s">
        <v>1255</v>
      </c>
      <c r="D7508" s="224" t="s">
        <v>801</v>
      </c>
      <c r="E7508" s="225">
        <v>0</v>
      </c>
    </row>
    <row r="7509" spans="1:5" x14ac:dyDescent="0.25">
      <c r="A7509" s="222">
        <v>3203150152</v>
      </c>
      <c r="B7509" s="222" t="s">
        <v>7821</v>
      </c>
      <c r="C7509" s="222" t="s">
        <v>1255</v>
      </c>
      <c r="D7509" s="222" t="s">
        <v>801</v>
      </c>
      <c r="E7509" s="223">
        <v>0</v>
      </c>
    </row>
    <row r="7510" spans="1:5" x14ac:dyDescent="0.25">
      <c r="A7510" s="224">
        <v>3203150153</v>
      </c>
      <c r="B7510" s="224" t="s">
        <v>5905</v>
      </c>
      <c r="C7510" s="224" t="s">
        <v>1255</v>
      </c>
      <c r="D7510" s="224" t="s">
        <v>801</v>
      </c>
      <c r="E7510" s="225">
        <v>0</v>
      </c>
    </row>
    <row r="7511" spans="1:5" x14ac:dyDescent="0.25">
      <c r="A7511" s="222">
        <v>3203150154</v>
      </c>
      <c r="B7511" s="222" t="s">
        <v>5906</v>
      </c>
      <c r="C7511" s="222" t="s">
        <v>1255</v>
      </c>
      <c r="D7511" s="222" t="s">
        <v>2327</v>
      </c>
      <c r="E7511" s="223">
        <v>0</v>
      </c>
    </row>
    <row r="7512" spans="1:5" x14ac:dyDescent="0.25">
      <c r="A7512" s="224">
        <v>3203150155</v>
      </c>
      <c r="B7512" s="224" t="s">
        <v>5907</v>
      </c>
      <c r="C7512" s="224" t="s">
        <v>1255</v>
      </c>
      <c r="D7512" s="224" t="s">
        <v>801</v>
      </c>
      <c r="E7512" s="225">
        <v>0</v>
      </c>
    </row>
    <row r="7513" spans="1:5" x14ac:dyDescent="0.25">
      <c r="A7513" s="222">
        <v>3203150156</v>
      </c>
      <c r="B7513" s="222" t="s">
        <v>5908</v>
      </c>
      <c r="C7513" s="222" t="s">
        <v>1255</v>
      </c>
      <c r="D7513" s="222" t="s">
        <v>801</v>
      </c>
      <c r="E7513" s="223">
        <v>0</v>
      </c>
    </row>
    <row r="7514" spans="1:5" x14ac:dyDescent="0.25">
      <c r="A7514" s="224">
        <v>3203150157</v>
      </c>
      <c r="B7514" s="224" t="s">
        <v>8275</v>
      </c>
      <c r="C7514" s="224" t="s">
        <v>1255</v>
      </c>
      <c r="D7514" s="224" t="s">
        <v>801</v>
      </c>
      <c r="E7514" s="225">
        <v>0</v>
      </c>
    </row>
    <row r="7515" spans="1:5" x14ac:dyDescent="0.25">
      <c r="A7515" s="222">
        <v>3203150158</v>
      </c>
      <c r="B7515" s="222" t="s">
        <v>5909</v>
      </c>
      <c r="C7515" s="222" t="s">
        <v>1255</v>
      </c>
      <c r="D7515" s="222" t="s">
        <v>801</v>
      </c>
      <c r="E7515" s="223">
        <v>0</v>
      </c>
    </row>
    <row r="7516" spans="1:5" x14ac:dyDescent="0.25">
      <c r="A7516" s="224">
        <v>3203150159</v>
      </c>
      <c r="B7516" s="224" t="s">
        <v>5910</v>
      </c>
      <c r="C7516" s="224" t="s">
        <v>1255</v>
      </c>
      <c r="D7516" s="224" t="s">
        <v>801</v>
      </c>
      <c r="E7516" s="225">
        <v>0</v>
      </c>
    </row>
    <row r="7517" spans="1:5" x14ac:dyDescent="0.25">
      <c r="A7517" s="222">
        <v>3203150160</v>
      </c>
      <c r="B7517" s="222" t="s">
        <v>5911</v>
      </c>
      <c r="C7517" s="222" t="s">
        <v>1255</v>
      </c>
      <c r="D7517" s="222" t="s">
        <v>801</v>
      </c>
      <c r="E7517" s="223">
        <v>0</v>
      </c>
    </row>
    <row r="7518" spans="1:5" x14ac:dyDescent="0.25">
      <c r="A7518" s="224">
        <v>3203150161</v>
      </c>
      <c r="B7518" s="224" t="s">
        <v>5912</v>
      </c>
      <c r="C7518" s="224" t="s">
        <v>1255</v>
      </c>
      <c r="D7518" s="224" t="s">
        <v>801</v>
      </c>
      <c r="E7518" s="225">
        <v>0</v>
      </c>
    </row>
    <row r="7519" spans="1:5" x14ac:dyDescent="0.25">
      <c r="A7519" s="222">
        <v>3203150162</v>
      </c>
      <c r="B7519" s="222" t="s">
        <v>5913</v>
      </c>
      <c r="C7519" s="222" t="s">
        <v>1255</v>
      </c>
      <c r="D7519" s="222" t="s">
        <v>801</v>
      </c>
      <c r="E7519" s="223">
        <v>0</v>
      </c>
    </row>
    <row r="7520" spans="1:5" x14ac:dyDescent="0.25">
      <c r="A7520" s="224">
        <v>3203150163</v>
      </c>
      <c r="B7520" s="224" t="s">
        <v>7822</v>
      </c>
      <c r="C7520" s="224" t="s">
        <v>1255</v>
      </c>
      <c r="D7520" s="224" t="s">
        <v>2327</v>
      </c>
      <c r="E7520" s="225">
        <v>0</v>
      </c>
    </row>
    <row r="7521" spans="1:5" x14ac:dyDescent="0.25">
      <c r="A7521" s="222">
        <v>3203150164</v>
      </c>
      <c r="B7521" s="222" t="s">
        <v>5914</v>
      </c>
      <c r="C7521" s="222" t="s">
        <v>1255</v>
      </c>
      <c r="D7521" s="222" t="s">
        <v>2599</v>
      </c>
      <c r="E7521" s="223">
        <v>0</v>
      </c>
    </row>
    <row r="7522" spans="1:5" x14ac:dyDescent="0.25">
      <c r="A7522" s="224">
        <v>3203150165</v>
      </c>
      <c r="B7522" s="224" t="s">
        <v>7823</v>
      </c>
      <c r="C7522" s="224" t="s">
        <v>1255</v>
      </c>
      <c r="D7522" s="224" t="s">
        <v>801</v>
      </c>
      <c r="E7522" s="225">
        <v>0</v>
      </c>
    </row>
    <row r="7523" spans="1:5" x14ac:dyDescent="0.25">
      <c r="A7523" s="222">
        <v>3203150166</v>
      </c>
      <c r="B7523" s="222" t="s">
        <v>5915</v>
      </c>
      <c r="C7523" s="222" t="s">
        <v>1255</v>
      </c>
      <c r="D7523" s="222" t="s">
        <v>801</v>
      </c>
      <c r="E7523" s="223">
        <v>0</v>
      </c>
    </row>
    <row r="7524" spans="1:5" x14ac:dyDescent="0.25">
      <c r="A7524" s="224">
        <v>3203150167</v>
      </c>
      <c r="B7524" s="224" t="s">
        <v>5916</v>
      </c>
      <c r="C7524" s="224" t="s">
        <v>1255</v>
      </c>
      <c r="D7524" s="224" t="s">
        <v>2327</v>
      </c>
      <c r="E7524" s="225">
        <v>0</v>
      </c>
    </row>
    <row r="7525" spans="1:5" x14ac:dyDescent="0.25">
      <c r="A7525" s="222">
        <v>3203150168</v>
      </c>
      <c r="B7525" s="222" t="s">
        <v>4363</v>
      </c>
      <c r="C7525" s="222" t="s">
        <v>1255</v>
      </c>
      <c r="D7525" s="222" t="s">
        <v>2327</v>
      </c>
      <c r="E7525" s="223">
        <v>0</v>
      </c>
    </row>
    <row r="7526" spans="1:5" x14ac:dyDescent="0.25">
      <c r="A7526" s="224">
        <v>3203150169</v>
      </c>
      <c r="B7526" s="224" t="s">
        <v>9474</v>
      </c>
      <c r="C7526" s="224" t="s">
        <v>1255</v>
      </c>
      <c r="D7526" s="224" t="s">
        <v>2327</v>
      </c>
      <c r="E7526" s="225">
        <v>0</v>
      </c>
    </row>
    <row r="7527" spans="1:5" x14ac:dyDescent="0.25">
      <c r="A7527" s="222">
        <v>3203150170</v>
      </c>
      <c r="B7527" s="222" t="s">
        <v>6728</v>
      </c>
      <c r="C7527" s="222" t="s">
        <v>1255</v>
      </c>
      <c r="D7527" s="222" t="s">
        <v>801</v>
      </c>
      <c r="E7527" s="223">
        <v>0</v>
      </c>
    </row>
    <row r="7528" spans="1:5" x14ac:dyDescent="0.25">
      <c r="A7528" s="224">
        <v>3203150171</v>
      </c>
      <c r="B7528" s="224" t="s">
        <v>4364</v>
      </c>
      <c r="C7528" s="224" t="s">
        <v>1255</v>
      </c>
      <c r="D7528" s="224" t="s">
        <v>801</v>
      </c>
      <c r="E7528" s="225">
        <v>0</v>
      </c>
    </row>
    <row r="7529" spans="1:5" x14ac:dyDescent="0.25">
      <c r="A7529" s="222">
        <v>3203150172</v>
      </c>
      <c r="B7529" s="222" t="s">
        <v>5917</v>
      </c>
      <c r="C7529" s="222" t="s">
        <v>1255</v>
      </c>
      <c r="D7529" s="222" t="s">
        <v>801</v>
      </c>
      <c r="E7529" s="223">
        <v>0</v>
      </c>
    </row>
    <row r="7530" spans="1:5" x14ac:dyDescent="0.25">
      <c r="A7530" s="224">
        <v>3203150173</v>
      </c>
      <c r="B7530" s="224" t="s">
        <v>4365</v>
      </c>
      <c r="C7530" s="224" t="s">
        <v>1255</v>
      </c>
      <c r="D7530" s="224" t="s">
        <v>2327</v>
      </c>
      <c r="E7530" s="225">
        <v>0</v>
      </c>
    </row>
    <row r="7531" spans="1:5" x14ac:dyDescent="0.25">
      <c r="A7531" s="222">
        <v>3203150174</v>
      </c>
      <c r="B7531" s="222" t="s">
        <v>4366</v>
      </c>
      <c r="C7531" s="222" t="s">
        <v>1255</v>
      </c>
      <c r="D7531" s="222" t="s">
        <v>2327</v>
      </c>
      <c r="E7531" s="223">
        <v>0</v>
      </c>
    </row>
    <row r="7532" spans="1:5" x14ac:dyDescent="0.25">
      <c r="A7532" s="224">
        <v>3203150175</v>
      </c>
      <c r="B7532" s="224" t="s">
        <v>5918</v>
      </c>
      <c r="C7532" s="224" t="s">
        <v>1255</v>
      </c>
      <c r="D7532" s="224" t="s">
        <v>801</v>
      </c>
      <c r="E7532" s="225">
        <v>0</v>
      </c>
    </row>
    <row r="7533" spans="1:5" x14ac:dyDescent="0.25">
      <c r="A7533" s="222">
        <v>3203150176</v>
      </c>
      <c r="B7533" s="222" t="s">
        <v>5919</v>
      </c>
      <c r="C7533" s="222" t="s">
        <v>1255</v>
      </c>
      <c r="D7533" s="222" t="s">
        <v>801</v>
      </c>
      <c r="E7533" s="223">
        <v>0</v>
      </c>
    </row>
    <row r="7534" spans="1:5" x14ac:dyDescent="0.25">
      <c r="A7534" s="224">
        <v>3203150177</v>
      </c>
      <c r="B7534" s="224" t="s">
        <v>5920</v>
      </c>
      <c r="C7534" s="224" t="s">
        <v>1255</v>
      </c>
      <c r="D7534" s="224" t="s">
        <v>801</v>
      </c>
      <c r="E7534" s="225">
        <v>0</v>
      </c>
    </row>
    <row r="7535" spans="1:5" x14ac:dyDescent="0.25">
      <c r="A7535" s="222">
        <v>3203150178</v>
      </c>
      <c r="B7535" s="222" t="s">
        <v>9727</v>
      </c>
      <c r="C7535" s="222" t="s">
        <v>1255</v>
      </c>
      <c r="D7535" s="222" t="s">
        <v>801</v>
      </c>
      <c r="E7535" s="223">
        <v>0</v>
      </c>
    </row>
    <row r="7536" spans="1:5" x14ac:dyDescent="0.25">
      <c r="A7536" s="224">
        <v>3203150179</v>
      </c>
      <c r="B7536" s="224" t="s">
        <v>10801</v>
      </c>
      <c r="C7536" s="224" t="s">
        <v>1255</v>
      </c>
      <c r="D7536" s="224" t="s">
        <v>801</v>
      </c>
      <c r="E7536" s="225">
        <v>0</v>
      </c>
    </row>
    <row r="7537" spans="1:5" x14ac:dyDescent="0.25">
      <c r="A7537" s="222">
        <v>3203150180</v>
      </c>
      <c r="B7537" s="222" t="s">
        <v>8276</v>
      </c>
      <c r="C7537" s="222" t="s">
        <v>1255</v>
      </c>
      <c r="D7537" s="222" t="s">
        <v>801</v>
      </c>
      <c r="E7537" s="223">
        <v>0</v>
      </c>
    </row>
    <row r="7538" spans="1:5" x14ac:dyDescent="0.25">
      <c r="A7538" s="224">
        <v>3203150181</v>
      </c>
      <c r="B7538" s="224" t="s">
        <v>4367</v>
      </c>
      <c r="C7538" s="224" t="s">
        <v>1255</v>
      </c>
      <c r="D7538" s="224" t="s">
        <v>2354</v>
      </c>
      <c r="E7538" s="225">
        <v>0</v>
      </c>
    </row>
    <row r="7539" spans="1:5" x14ac:dyDescent="0.25">
      <c r="A7539" s="222">
        <v>3203150182</v>
      </c>
      <c r="B7539" s="222" t="s">
        <v>4368</v>
      </c>
      <c r="C7539" s="222" t="s">
        <v>1255</v>
      </c>
      <c r="D7539" s="222" t="s">
        <v>2354</v>
      </c>
      <c r="E7539" s="223">
        <v>0</v>
      </c>
    </row>
    <row r="7540" spans="1:5" x14ac:dyDescent="0.25">
      <c r="A7540" s="224">
        <v>3203150183</v>
      </c>
      <c r="B7540" s="224" t="s">
        <v>4369</v>
      </c>
      <c r="C7540" s="224" t="s">
        <v>1255</v>
      </c>
      <c r="D7540" s="224" t="s">
        <v>2354</v>
      </c>
      <c r="E7540" s="225">
        <v>0</v>
      </c>
    </row>
    <row r="7541" spans="1:5" x14ac:dyDescent="0.25">
      <c r="A7541" s="222">
        <v>3203150184</v>
      </c>
      <c r="B7541" s="222" t="s">
        <v>6729</v>
      </c>
      <c r="C7541" s="222" t="s">
        <v>1255</v>
      </c>
      <c r="D7541" s="222" t="s">
        <v>2354</v>
      </c>
      <c r="E7541" s="223">
        <v>0</v>
      </c>
    </row>
    <row r="7542" spans="1:5" x14ac:dyDescent="0.25">
      <c r="A7542" s="224">
        <v>3203150185</v>
      </c>
      <c r="B7542" s="224" t="s">
        <v>4370</v>
      </c>
      <c r="C7542" s="224" t="s">
        <v>1255</v>
      </c>
      <c r="D7542" s="224" t="s">
        <v>2354</v>
      </c>
      <c r="E7542" s="225">
        <v>0</v>
      </c>
    </row>
    <row r="7543" spans="1:5" x14ac:dyDescent="0.25">
      <c r="A7543" s="222">
        <v>3203150186</v>
      </c>
      <c r="B7543" s="222" t="s">
        <v>6730</v>
      </c>
      <c r="C7543" s="222" t="s">
        <v>1255</v>
      </c>
      <c r="D7543" s="222" t="s">
        <v>2354</v>
      </c>
      <c r="E7543" s="223">
        <v>0</v>
      </c>
    </row>
    <row r="7544" spans="1:5" x14ac:dyDescent="0.25">
      <c r="A7544" s="224">
        <v>3203150187</v>
      </c>
      <c r="B7544" s="224" t="s">
        <v>4371</v>
      </c>
      <c r="C7544" s="224" t="s">
        <v>1255</v>
      </c>
      <c r="D7544" s="224" t="s">
        <v>2354</v>
      </c>
      <c r="E7544" s="225">
        <v>0</v>
      </c>
    </row>
    <row r="7545" spans="1:5" x14ac:dyDescent="0.25">
      <c r="A7545" s="222">
        <v>3203150188</v>
      </c>
      <c r="B7545" s="222" t="s">
        <v>4372</v>
      </c>
      <c r="C7545" s="222" t="s">
        <v>1255</v>
      </c>
      <c r="D7545" s="222" t="s">
        <v>2354</v>
      </c>
      <c r="E7545" s="223">
        <v>0</v>
      </c>
    </row>
    <row r="7546" spans="1:5" x14ac:dyDescent="0.25">
      <c r="A7546" s="224">
        <v>3203150189</v>
      </c>
      <c r="B7546" s="224" t="s">
        <v>4373</v>
      </c>
      <c r="C7546" s="224" t="s">
        <v>1255</v>
      </c>
      <c r="D7546" s="224" t="s">
        <v>2354</v>
      </c>
      <c r="E7546" s="225">
        <v>0</v>
      </c>
    </row>
    <row r="7547" spans="1:5" x14ac:dyDescent="0.25">
      <c r="A7547" s="222">
        <v>3203150190</v>
      </c>
      <c r="B7547" s="222" t="s">
        <v>4374</v>
      </c>
      <c r="C7547" s="222" t="s">
        <v>1255</v>
      </c>
      <c r="D7547" s="222" t="s">
        <v>2354</v>
      </c>
      <c r="E7547" s="223">
        <v>0</v>
      </c>
    </row>
    <row r="7548" spans="1:5" x14ac:dyDescent="0.25">
      <c r="A7548" s="224">
        <v>3203150191</v>
      </c>
      <c r="B7548" s="224" t="s">
        <v>4375</v>
      </c>
      <c r="C7548" s="224" t="s">
        <v>1255</v>
      </c>
      <c r="D7548" s="224" t="s">
        <v>2354</v>
      </c>
      <c r="E7548" s="225">
        <v>0</v>
      </c>
    </row>
    <row r="7549" spans="1:5" x14ac:dyDescent="0.25">
      <c r="A7549" s="222">
        <v>3203150192</v>
      </c>
      <c r="B7549" s="222" t="s">
        <v>4376</v>
      </c>
      <c r="C7549" s="222" t="s">
        <v>1255</v>
      </c>
      <c r="D7549" s="222" t="s">
        <v>2354</v>
      </c>
      <c r="E7549" s="223">
        <v>0</v>
      </c>
    </row>
    <row r="7550" spans="1:5" x14ac:dyDescent="0.25">
      <c r="A7550" s="224">
        <v>3203150193</v>
      </c>
      <c r="B7550" s="224" t="s">
        <v>4377</v>
      </c>
      <c r="C7550" s="224" t="s">
        <v>1255</v>
      </c>
      <c r="D7550" s="224" t="s">
        <v>2354</v>
      </c>
      <c r="E7550" s="225">
        <v>0</v>
      </c>
    </row>
    <row r="7551" spans="1:5" x14ac:dyDescent="0.25">
      <c r="A7551" s="222">
        <v>3203150194</v>
      </c>
      <c r="B7551" s="222" t="s">
        <v>4378</v>
      </c>
      <c r="C7551" s="222" t="s">
        <v>1255</v>
      </c>
      <c r="D7551" s="222" t="s">
        <v>2354</v>
      </c>
      <c r="E7551" s="223">
        <v>0</v>
      </c>
    </row>
    <row r="7552" spans="1:5" x14ac:dyDescent="0.25">
      <c r="A7552" s="224">
        <v>3203150195</v>
      </c>
      <c r="B7552" s="224" t="s">
        <v>4379</v>
      </c>
      <c r="C7552" s="224" t="s">
        <v>1255</v>
      </c>
      <c r="D7552" s="224" t="s">
        <v>2354</v>
      </c>
      <c r="E7552" s="225">
        <v>0</v>
      </c>
    </row>
    <row r="7553" spans="1:5" x14ac:dyDescent="0.25">
      <c r="A7553" s="222">
        <v>3203150196</v>
      </c>
      <c r="B7553" s="222" t="s">
        <v>4380</v>
      </c>
      <c r="C7553" s="222" t="s">
        <v>1255</v>
      </c>
      <c r="D7553" s="222" t="s">
        <v>2354</v>
      </c>
      <c r="E7553" s="223">
        <v>0</v>
      </c>
    </row>
    <row r="7554" spans="1:5" x14ac:dyDescent="0.25">
      <c r="A7554" s="224">
        <v>3203150197</v>
      </c>
      <c r="B7554" s="224" t="s">
        <v>4381</v>
      </c>
      <c r="C7554" s="224" t="s">
        <v>1255</v>
      </c>
      <c r="D7554" s="224" t="s">
        <v>2354</v>
      </c>
      <c r="E7554" s="225">
        <v>0</v>
      </c>
    </row>
    <row r="7555" spans="1:5" x14ac:dyDescent="0.25">
      <c r="A7555" s="222">
        <v>3203150198</v>
      </c>
      <c r="B7555" s="222" t="s">
        <v>4382</v>
      </c>
      <c r="C7555" s="222" t="s">
        <v>1255</v>
      </c>
      <c r="D7555" s="222" t="s">
        <v>2354</v>
      </c>
      <c r="E7555" s="223">
        <v>0</v>
      </c>
    </row>
    <row r="7556" spans="1:5" x14ac:dyDescent="0.25">
      <c r="A7556" s="224">
        <v>3203150199</v>
      </c>
      <c r="B7556" s="224" t="s">
        <v>4383</v>
      </c>
      <c r="C7556" s="224" t="s">
        <v>1255</v>
      </c>
      <c r="D7556" s="224" t="s">
        <v>2354</v>
      </c>
      <c r="E7556" s="225">
        <v>0</v>
      </c>
    </row>
    <row r="7557" spans="1:5" x14ac:dyDescent="0.25">
      <c r="A7557" s="222">
        <v>3203150200</v>
      </c>
      <c r="B7557" s="222" t="s">
        <v>4384</v>
      </c>
      <c r="C7557" s="222" t="s">
        <v>1255</v>
      </c>
      <c r="D7557" s="222" t="s">
        <v>2354</v>
      </c>
      <c r="E7557" s="223">
        <v>0</v>
      </c>
    </row>
    <row r="7558" spans="1:5" x14ac:dyDescent="0.25">
      <c r="A7558" s="224">
        <v>3203150201</v>
      </c>
      <c r="B7558" s="224" t="s">
        <v>4385</v>
      </c>
      <c r="C7558" s="224" t="s">
        <v>1255</v>
      </c>
      <c r="D7558" s="224" t="s">
        <v>1226</v>
      </c>
      <c r="E7558" s="225">
        <v>0</v>
      </c>
    </row>
    <row r="7559" spans="1:5" x14ac:dyDescent="0.25">
      <c r="A7559" s="222">
        <v>3203150202</v>
      </c>
      <c r="B7559" s="222" t="s">
        <v>8112</v>
      </c>
      <c r="C7559" s="222" t="s">
        <v>1255</v>
      </c>
      <c r="D7559" s="222" t="s">
        <v>2327</v>
      </c>
      <c r="E7559" s="223">
        <v>0</v>
      </c>
    </row>
    <row r="7560" spans="1:5" x14ac:dyDescent="0.25">
      <c r="A7560" s="224">
        <v>3203150203</v>
      </c>
      <c r="B7560" s="224" t="s">
        <v>6731</v>
      </c>
      <c r="C7560" s="224" t="s">
        <v>1255</v>
      </c>
      <c r="D7560" s="224" t="s">
        <v>2327</v>
      </c>
      <c r="E7560" s="225">
        <v>0</v>
      </c>
    </row>
    <row r="7561" spans="1:5" x14ac:dyDescent="0.25">
      <c r="A7561" s="222">
        <v>3203150204</v>
      </c>
      <c r="B7561" s="222" t="s">
        <v>4386</v>
      </c>
      <c r="C7561" s="222" t="s">
        <v>1255</v>
      </c>
      <c r="D7561" s="222" t="s">
        <v>801</v>
      </c>
      <c r="E7561" s="223">
        <v>0</v>
      </c>
    </row>
    <row r="7562" spans="1:5" x14ac:dyDescent="0.25">
      <c r="A7562" s="224">
        <v>3203150205</v>
      </c>
      <c r="B7562" s="224" t="s">
        <v>4387</v>
      </c>
      <c r="C7562" s="224" t="s">
        <v>1255</v>
      </c>
      <c r="D7562" s="224" t="s">
        <v>801</v>
      </c>
      <c r="E7562" s="225">
        <v>0</v>
      </c>
    </row>
    <row r="7563" spans="1:5" x14ac:dyDescent="0.25">
      <c r="A7563" s="222">
        <v>3203150206</v>
      </c>
      <c r="B7563" s="222" t="s">
        <v>4388</v>
      </c>
      <c r="C7563" s="222" t="s">
        <v>1255</v>
      </c>
      <c r="D7563" s="222" t="s">
        <v>2327</v>
      </c>
      <c r="E7563" s="223">
        <v>0</v>
      </c>
    </row>
    <row r="7564" spans="1:5" x14ac:dyDescent="0.25">
      <c r="A7564" s="224">
        <v>3203150207</v>
      </c>
      <c r="B7564" s="224" t="s">
        <v>6732</v>
      </c>
      <c r="C7564" s="224" t="s">
        <v>1255</v>
      </c>
      <c r="D7564" s="224" t="s">
        <v>2327</v>
      </c>
      <c r="E7564" s="225">
        <v>0</v>
      </c>
    </row>
    <row r="7565" spans="1:5" x14ac:dyDescent="0.25">
      <c r="A7565" s="222">
        <v>3203150208</v>
      </c>
      <c r="B7565" s="222" t="s">
        <v>4389</v>
      </c>
      <c r="C7565" s="222" t="s">
        <v>1255</v>
      </c>
      <c r="D7565" s="222" t="s">
        <v>2327</v>
      </c>
      <c r="E7565" s="223">
        <v>0</v>
      </c>
    </row>
    <row r="7566" spans="1:5" x14ac:dyDescent="0.25">
      <c r="A7566" s="224">
        <v>3203150209</v>
      </c>
      <c r="B7566" s="224" t="s">
        <v>5389</v>
      </c>
      <c r="C7566" s="224" t="s">
        <v>1255</v>
      </c>
      <c r="D7566" s="224" t="s">
        <v>2327</v>
      </c>
      <c r="E7566" s="225">
        <v>0</v>
      </c>
    </row>
    <row r="7567" spans="1:5" x14ac:dyDescent="0.25">
      <c r="A7567" s="222">
        <v>3203150210</v>
      </c>
      <c r="B7567" s="222" t="s">
        <v>12879</v>
      </c>
      <c r="C7567" s="222" t="s">
        <v>1255</v>
      </c>
      <c r="D7567" s="222" t="s">
        <v>2327</v>
      </c>
      <c r="E7567" s="223">
        <v>0</v>
      </c>
    </row>
    <row r="7568" spans="1:5" x14ac:dyDescent="0.25">
      <c r="A7568" s="224">
        <v>3203150211</v>
      </c>
      <c r="B7568" s="224" t="s">
        <v>4390</v>
      </c>
      <c r="C7568" s="224" t="s">
        <v>1255</v>
      </c>
      <c r="D7568" s="224" t="s">
        <v>2327</v>
      </c>
      <c r="E7568" s="225">
        <v>0</v>
      </c>
    </row>
    <row r="7569" spans="1:5" x14ac:dyDescent="0.25">
      <c r="A7569" s="222">
        <v>3203150212</v>
      </c>
      <c r="B7569" s="222" t="s">
        <v>5390</v>
      </c>
      <c r="C7569" s="222" t="s">
        <v>1255</v>
      </c>
      <c r="D7569" s="222" t="s">
        <v>1226</v>
      </c>
      <c r="E7569" s="223">
        <v>0</v>
      </c>
    </row>
    <row r="7570" spans="1:5" x14ac:dyDescent="0.25">
      <c r="A7570" s="224">
        <v>3203150213</v>
      </c>
      <c r="B7570" s="224" t="s">
        <v>4391</v>
      </c>
      <c r="C7570" s="224" t="s">
        <v>1255</v>
      </c>
      <c r="D7570" s="224" t="s">
        <v>1226</v>
      </c>
      <c r="E7570" s="225">
        <v>0</v>
      </c>
    </row>
    <row r="7571" spans="1:5" x14ac:dyDescent="0.25">
      <c r="A7571" s="222">
        <v>3203150214</v>
      </c>
      <c r="B7571" s="222" t="s">
        <v>4392</v>
      </c>
      <c r="C7571" s="222" t="s">
        <v>1255</v>
      </c>
      <c r="D7571" s="222" t="s">
        <v>1226</v>
      </c>
      <c r="E7571" s="223">
        <v>0</v>
      </c>
    </row>
    <row r="7572" spans="1:5" x14ac:dyDescent="0.25">
      <c r="A7572" s="224">
        <v>3203150215</v>
      </c>
      <c r="B7572" s="224" t="s">
        <v>4393</v>
      </c>
      <c r="C7572" s="224" t="s">
        <v>1255</v>
      </c>
      <c r="D7572" s="224" t="s">
        <v>801</v>
      </c>
      <c r="E7572" s="225">
        <v>0</v>
      </c>
    </row>
    <row r="7573" spans="1:5" x14ac:dyDescent="0.25">
      <c r="A7573" s="222">
        <v>3203150216</v>
      </c>
      <c r="B7573" s="222" t="s">
        <v>4394</v>
      </c>
      <c r="C7573" s="222" t="s">
        <v>1255</v>
      </c>
      <c r="D7573" s="222" t="s">
        <v>2327</v>
      </c>
      <c r="E7573" s="223">
        <v>0</v>
      </c>
    </row>
    <row r="7574" spans="1:5" x14ac:dyDescent="0.25">
      <c r="A7574" s="224">
        <v>3203150217</v>
      </c>
      <c r="B7574" s="224" t="s">
        <v>4395</v>
      </c>
      <c r="C7574" s="224" t="s">
        <v>1255</v>
      </c>
      <c r="D7574" s="224" t="s">
        <v>2327</v>
      </c>
      <c r="E7574" s="225">
        <v>0</v>
      </c>
    </row>
    <row r="7575" spans="1:5" x14ac:dyDescent="0.25">
      <c r="A7575" s="222">
        <v>3203150218</v>
      </c>
      <c r="B7575" s="222" t="s">
        <v>4396</v>
      </c>
      <c r="C7575" s="222" t="s">
        <v>1255</v>
      </c>
      <c r="D7575" s="222" t="s">
        <v>2327</v>
      </c>
      <c r="E7575" s="223">
        <v>0</v>
      </c>
    </row>
    <row r="7576" spans="1:5" x14ac:dyDescent="0.25">
      <c r="A7576" s="224">
        <v>3203150219</v>
      </c>
      <c r="B7576" s="224" t="s">
        <v>4397</v>
      </c>
      <c r="C7576" s="224" t="s">
        <v>1255</v>
      </c>
      <c r="D7576" s="224" t="s">
        <v>2327</v>
      </c>
      <c r="E7576" s="225">
        <v>0</v>
      </c>
    </row>
    <row r="7577" spans="1:5" x14ac:dyDescent="0.25">
      <c r="A7577" s="222">
        <v>3203150220</v>
      </c>
      <c r="B7577" s="222" t="s">
        <v>4398</v>
      </c>
      <c r="C7577" s="222" t="s">
        <v>1255</v>
      </c>
      <c r="D7577" s="222" t="s">
        <v>2327</v>
      </c>
      <c r="E7577" s="223">
        <v>0</v>
      </c>
    </row>
    <row r="7578" spans="1:5" x14ac:dyDescent="0.25">
      <c r="A7578" s="224">
        <v>3203150221</v>
      </c>
      <c r="B7578" s="224" t="s">
        <v>4399</v>
      </c>
      <c r="C7578" s="224" t="s">
        <v>1255</v>
      </c>
      <c r="D7578" s="224" t="s">
        <v>801</v>
      </c>
      <c r="E7578" s="225">
        <v>0</v>
      </c>
    </row>
    <row r="7579" spans="1:5" x14ac:dyDescent="0.25">
      <c r="A7579" s="222">
        <v>3203150222</v>
      </c>
      <c r="B7579" s="222" t="s">
        <v>4400</v>
      </c>
      <c r="C7579" s="222" t="s">
        <v>1255</v>
      </c>
      <c r="D7579" s="222" t="s">
        <v>801</v>
      </c>
      <c r="E7579" s="223">
        <v>0</v>
      </c>
    </row>
    <row r="7580" spans="1:5" x14ac:dyDescent="0.25">
      <c r="A7580" s="224">
        <v>3203150223</v>
      </c>
      <c r="B7580" s="224" t="s">
        <v>9475</v>
      </c>
      <c r="C7580" s="224" t="s">
        <v>1255</v>
      </c>
      <c r="D7580" s="224" t="s">
        <v>801</v>
      </c>
      <c r="E7580" s="225">
        <v>0</v>
      </c>
    </row>
    <row r="7581" spans="1:5" x14ac:dyDescent="0.25">
      <c r="A7581" s="222">
        <v>3203150224</v>
      </c>
      <c r="B7581" s="222" t="s">
        <v>9476</v>
      </c>
      <c r="C7581" s="222" t="s">
        <v>1255</v>
      </c>
      <c r="D7581" s="222" t="s">
        <v>801</v>
      </c>
      <c r="E7581" s="223">
        <v>0</v>
      </c>
    </row>
    <row r="7582" spans="1:5" x14ac:dyDescent="0.25">
      <c r="A7582" s="224">
        <v>3203150225</v>
      </c>
      <c r="B7582" s="224" t="s">
        <v>4401</v>
      </c>
      <c r="C7582" s="224" t="s">
        <v>1255</v>
      </c>
      <c r="D7582" s="224" t="s">
        <v>801</v>
      </c>
      <c r="E7582" s="225">
        <v>0</v>
      </c>
    </row>
    <row r="7583" spans="1:5" x14ac:dyDescent="0.25">
      <c r="A7583" s="222">
        <v>3203150226</v>
      </c>
      <c r="B7583" s="222" t="s">
        <v>4402</v>
      </c>
      <c r="C7583" s="222" t="s">
        <v>1255</v>
      </c>
      <c r="D7583" s="222" t="s">
        <v>801</v>
      </c>
      <c r="E7583" s="223">
        <v>0</v>
      </c>
    </row>
    <row r="7584" spans="1:5" x14ac:dyDescent="0.25">
      <c r="A7584" s="224">
        <v>3203150227</v>
      </c>
      <c r="B7584" s="224" t="s">
        <v>4403</v>
      </c>
      <c r="C7584" s="224" t="s">
        <v>1255</v>
      </c>
      <c r="D7584" s="224" t="s">
        <v>801</v>
      </c>
      <c r="E7584" s="225">
        <v>0</v>
      </c>
    </row>
    <row r="7585" spans="1:5" x14ac:dyDescent="0.25">
      <c r="A7585" s="222">
        <v>3203150228</v>
      </c>
      <c r="B7585" s="222" t="s">
        <v>5921</v>
      </c>
      <c r="C7585" s="222" t="s">
        <v>1255</v>
      </c>
      <c r="D7585" s="222" t="s">
        <v>2327</v>
      </c>
      <c r="E7585" s="223">
        <v>0</v>
      </c>
    </row>
    <row r="7586" spans="1:5" x14ac:dyDescent="0.25">
      <c r="A7586" s="224">
        <v>3203150229</v>
      </c>
      <c r="B7586" s="224" t="s">
        <v>5922</v>
      </c>
      <c r="C7586" s="224" t="s">
        <v>1255</v>
      </c>
      <c r="D7586" s="224" t="s">
        <v>2327</v>
      </c>
      <c r="E7586" s="225">
        <v>0</v>
      </c>
    </row>
    <row r="7587" spans="1:5" x14ac:dyDescent="0.25">
      <c r="A7587" s="222">
        <v>3203150230</v>
      </c>
      <c r="B7587" s="222" t="s">
        <v>5923</v>
      </c>
      <c r="C7587" s="222" t="s">
        <v>1255</v>
      </c>
      <c r="D7587" s="222" t="s">
        <v>2327</v>
      </c>
      <c r="E7587" s="223">
        <v>0</v>
      </c>
    </row>
    <row r="7588" spans="1:5" x14ac:dyDescent="0.25">
      <c r="A7588" s="224">
        <v>3203150231</v>
      </c>
      <c r="B7588" s="224" t="s">
        <v>5924</v>
      </c>
      <c r="C7588" s="224" t="s">
        <v>1255</v>
      </c>
      <c r="D7588" s="224" t="s">
        <v>2327</v>
      </c>
      <c r="E7588" s="225">
        <v>0</v>
      </c>
    </row>
    <row r="7589" spans="1:5" x14ac:dyDescent="0.25">
      <c r="A7589" s="222">
        <v>3203150232</v>
      </c>
      <c r="B7589" s="222" t="s">
        <v>4404</v>
      </c>
      <c r="C7589" s="222" t="s">
        <v>1255</v>
      </c>
      <c r="D7589" s="222" t="s">
        <v>801</v>
      </c>
      <c r="E7589" s="223">
        <v>0</v>
      </c>
    </row>
    <row r="7590" spans="1:5" x14ac:dyDescent="0.25">
      <c r="A7590" s="224">
        <v>3203150233</v>
      </c>
      <c r="B7590" s="224" t="s">
        <v>4405</v>
      </c>
      <c r="C7590" s="224" t="s">
        <v>1255</v>
      </c>
      <c r="D7590" s="224" t="s">
        <v>801</v>
      </c>
      <c r="E7590" s="225">
        <v>0</v>
      </c>
    </row>
    <row r="7591" spans="1:5" x14ac:dyDescent="0.25">
      <c r="A7591" s="222">
        <v>3203150234</v>
      </c>
      <c r="B7591" s="222" t="s">
        <v>5391</v>
      </c>
      <c r="C7591" s="222" t="s">
        <v>1255</v>
      </c>
      <c r="D7591" s="222" t="s">
        <v>801</v>
      </c>
      <c r="E7591" s="223">
        <v>0</v>
      </c>
    </row>
    <row r="7592" spans="1:5" x14ac:dyDescent="0.25">
      <c r="A7592" s="224">
        <v>3203150235</v>
      </c>
      <c r="B7592" s="224" t="s">
        <v>5392</v>
      </c>
      <c r="C7592" s="224" t="s">
        <v>1255</v>
      </c>
      <c r="D7592" s="224" t="s">
        <v>801</v>
      </c>
      <c r="E7592" s="225">
        <v>0</v>
      </c>
    </row>
    <row r="7593" spans="1:5" x14ac:dyDescent="0.25">
      <c r="A7593" s="222">
        <v>3203150236</v>
      </c>
      <c r="B7593" s="222" t="s">
        <v>4481</v>
      </c>
      <c r="C7593" s="222" t="s">
        <v>1255</v>
      </c>
      <c r="D7593" s="222" t="s">
        <v>2354</v>
      </c>
      <c r="E7593" s="223">
        <v>0</v>
      </c>
    </row>
    <row r="7594" spans="1:5" x14ac:dyDescent="0.25">
      <c r="A7594" s="224">
        <v>3203150237</v>
      </c>
      <c r="B7594" s="224" t="s">
        <v>6733</v>
      </c>
      <c r="C7594" s="224" t="s">
        <v>1255</v>
      </c>
      <c r="D7594" s="224" t="s">
        <v>2354</v>
      </c>
      <c r="E7594" s="225">
        <v>0</v>
      </c>
    </row>
    <row r="7595" spans="1:5" x14ac:dyDescent="0.25">
      <c r="A7595" s="222">
        <v>3203150238</v>
      </c>
      <c r="B7595" s="222" t="s">
        <v>7824</v>
      </c>
      <c r="C7595" s="222" t="s">
        <v>1255</v>
      </c>
      <c r="D7595" s="222" t="s">
        <v>801</v>
      </c>
      <c r="E7595" s="223">
        <v>0</v>
      </c>
    </row>
    <row r="7596" spans="1:5" x14ac:dyDescent="0.25">
      <c r="A7596" s="224">
        <v>3203150239</v>
      </c>
      <c r="B7596" s="224" t="s">
        <v>5393</v>
      </c>
      <c r="C7596" s="224" t="s">
        <v>1255</v>
      </c>
      <c r="D7596" s="224" t="s">
        <v>801</v>
      </c>
      <c r="E7596" s="225">
        <v>0</v>
      </c>
    </row>
    <row r="7597" spans="1:5" x14ac:dyDescent="0.25">
      <c r="A7597" s="222">
        <v>3203150240</v>
      </c>
      <c r="B7597" s="222" t="s">
        <v>5925</v>
      </c>
      <c r="C7597" s="222" t="s">
        <v>1255</v>
      </c>
      <c r="D7597" s="222" t="s">
        <v>801</v>
      </c>
      <c r="E7597" s="223">
        <v>0</v>
      </c>
    </row>
    <row r="7598" spans="1:5" x14ac:dyDescent="0.25">
      <c r="A7598" s="224">
        <v>3203150241</v>
      </c>
      <c r="B7598" s="224" t="s">
        <v>5394</v>
      </c>
      <c r="C7598" s="224" t="s">
        <v>1255</v>
      </c>
      <c r="D7598" s="224" t="s">
        <v>801</v>
      </c>
      <c r="E7598" s="225">
        <v>0</v>
      </c>
    </row>
    <row r="7599" spans="1:5" x14ac:dyDescent="0.25">
      <c r="A7599" s="222">
        <v>3203150242</v>
      </c>
      <c r="B7599" s="222" t="s">
        <v>5395</v>
      </c>
      <c r="C7599" s="222" t="s">
        <v>1255</v>
      </c>
      <c r="D7599" s="222" t="s">
        <v>801</v>
      </c>
      <c r="E7599" s="223">
        <v>0</v>
      </c>
    </row>
    <row r="7600" spans="1:5" x14ac:dyDescent="0.25">
      <c r="A7600" s="224">
        <v>3203150243</v>
      </c>
      <c r="B7600" s="224" t="s">
        <v>12880</v>
      </c>
      <c r="C7600" s="224" t="s">
        <v>1255</v>
      </c>
      <c r="D7600" s="224" t="s">
        <v>801</v>
      </c>
      <c r="E7600" s="225">
        <v>0</v>
      </c>
    </row>
    <row r="7601" spans="1:5" x14ac:dyDescent="0.25">
      <c r="A7601" s="222">
        <v>3203150244</v>
      </c>
      <c r="B7601" s="222" t="s">
        <v>5396</v>
      </c>
      <c r="C7601" s="222" t="s">
        <v>1255</v>
      </c>
      <c r="D7601" s="222" t="s">
        <v>801</v>
      </c>
      <c r="E7601" s="223">
        <v>0</v>
      </c>
    </row>
    <row r="7602" spans="1:5" x14ac:dyDescent="0.25">
      <c r="A7602" s="224">
        <v>3203150245</v>
      </c>
      <c r="B7602" s="224" t="s">
        <v>5397</v>
      </c>
      <c r="C7602" s="224" t="s">
        <v>1255</v>
      </c>
      <c r="D7602" s="224" t="s">
        <v>801</v>
      </c>
      <c r="E7602" s="225">
        <v>0</v>
      </c>
    </row>
    <row r="7603" spans="1:5" x14ac:dyDescent="0.25">
      <c r="A7603" s="222">
        <v>3203150246</v>
      </c>
      <c r="B7603" s="222" t="s">
        <v>5398</v>
      </c>
      <c r="C7603" s="222" t="s">
        <v>1255</v>
      </c>
      <c r="D7603" s="222" t="s">
        <v>801</v>
      </c>
      <c r="E7603" s="223">
        <v>0</v>
      </c>
    </row>
    <row r="7604" spans="1:5" x14ac:dyDescent="0.25">
      <c r="A7604" s="224">
        <v>3203150247</v>
      </c>
      <c r="B7604" s="224" t="s">
        <v>5399</v>
      </c>
      <c r="C7604" s="224" t="s">
        <v>1255</v>
      </c>
      <c r="D7604" s="224" t="s">
        <v>2327</v>
      </c>
      <c r="E7604" s="225">
        <v>0</v>
      </c>
    </row>
    <row r="7605" spans="1:5" x14ac:dyDescent="0.25">
      <c r="A7605" s="222">
        <v>3203150248</v>
      </c>
      <c r="B7605" s="222" t="s">
        <v>5400</v>
      </c>
      <c r="C7605" s="222" t="s">
        <v>1255</v>
      </c>
      <c r="D7605" s="222" t="s">
        <v>801</v>
      </c>
      <c r="E7605" s="223">
        <v>0</v>
      </c>
    </row>
    <row r="7606" spans="1:5" x14ac:dyDescent="0.25">
      <c r="A7606" s="224">
        <v>3203150249</v>
      </c>
      <c r="B7606" s="224" t="s">
        <v>5401</v>
      </c>
      <c r="C7606" s="224" t="s">
        <v>1255</v>
      </c>
      <c r="D7606" s="224" t="s">
        <v>801</v>
      </c>
      <c r="E7606" s="225">
        <v>0</v>
      </c>
    </row>
    <row r="7607" spans="1:5" x14ac:dyDescent="0.25">
      <c r="A7607" s="222">
        <v>3203150250</v>
      </c>
      <c r="B7607" s="222" t="s">
        <v>5402</v>
      </c>
      <c r="C7607" s="222" t="s">
        <v>1255</v>
      </c>
      <c r="D7607" s="222" t="s">
        <v>801</v>
      </c>
      <c r="E7607" s="223">
        <v>0</v>
      </c>
    </row>
    <row r="7608" spans="1:5" x14ac:dyDescent="0.25">
      <c r="A7608" s="224">
        <v>3203150251</v>
      </c>
      <c r="B7608" s="224" t="s">
        <v>5403</v>
      </c>
      <c r="C7608" s="224" t="s">
        <v>1255</v>
      </c>
      <c r="D7608" s="224" t="s">
        <v>801</v>
      </c>
      <c r="E7608" s="225">
        <v>0</v>
      </c>
    </row>
    <row r="7609" spans="1:5" x14ac:dyDescent="0.25">
      <c r="A7609" s="222">
        <v>3203150252</v>
      </c>
      <c r="B7609" s="222" t="s">
        <v>5404</v>
      </c>
      <c r="C7609" s="222" t="s">
        <v>1255</v>
      </c>
      <c r="D7609" s="222" t="s">
        <v>801</v>
      </c>
      <c r="E7609" s="223">
        <v>0</v>
      </c>
    </row>
    <row r="7610" spans="1:5" x14ac:dyDescent="0.25">
      <c r="A7610" s="224">
        <v>3203150253</v>
      </c>
      <c r="B7610" s="224" t="s">
        <v>5405</v>
      </c>
      <c r="C7610" s="224" t="s">
        <v>1255</v>
      </c>
      <c r="D7610" s="224" t="s">
        <v>801</v>
      </c>
      <c r="E7610" s="225">
        <v>0</v>
      </c>
    </row>
    <row r="7611" spans="1:5" x14ac:dyDescent="0.25">
      <c r="A7611" s="222">
        <v>3203150254</v>
      </c>
      <c r="B7611" s="222" t="s">
        <v>12881</v>
      </c>
      <c r="C7611" s="222" t="s">
        <v>1255</v>
      </c>
      <c r="D7611" s="222" t="s">
        <v>801</v>
      </c>
      <c r="E7611" s="223">
        <v>0</v>
      </c>
    </row>
    <row r="7612" spans="1:5" x14ac:dyDescent="0.25">
      <c r="A7612" s="224">
        <v>3203150255</v>
      </c>
      <c r="B7612" s="224" t="s">
        <v>5406</v>
      </c>
      <c r="C7612" s="224" t="s">
        <v>1255</v>
      </c>
      <c r="D7612" s="224" t="s">
        <v>801</v>
      </c>
      <c r="E7612" s="225">
        <v>0</v>
      </c>
    </row>
    <row r="7613" spans="1:5" x14ac:dyDescent="0.25">
      <c r="A7613" s="222">
        <v>3203150256</v>
      </c>
      <c r="B7613" s="222" t="s">
        <v>5407</v>
      </c>
      <c r="C7613" s="222" t="s">
        <v>1255</v>
      </c>
      <c r="D7613" s="222" t="s">
        <v>2354</v>
      </c>
      <c r="E7613" s="223">
        <v>0</v>
      </c>
    </row>
    <row r="7614" spans="1:5" x14ac:dyDescent="0.25">
      <c r="A7614" s="224">
        <v>3203150257</v>
      </c>
      <c r="B7614" s="224" t="s">
        <v>6734</v>
      </c>
      <c r="C7614" s="224" t="s">
        <v>1255</v>
      </c>
      <c r="D7614" s="224" t="s">
        <v>2327</v>
      </c>
      <c r="E7614" s="225">
        <v>0</v>
      </c>
    </row>
    <row r="7615" spans="1:5" x14ac:dyDescent="0.25">
      <c r="A7615" s="222">
        <v>3203150258</v>
      </c>
      <c r="B7615" s="222" t="s">
        <v>9477</v>
      </c>
      <c r="C7615" s="222" t="s">
        <v>1255</v>
      </c>
      <c r="D7615" s="222" t="s">
        <v>801</v>
      </c>
      <c r="E7615" s="223">
        <v>0</v>
      </c>
    </row>
    <row r="7616" spans="1:5" x14ac:dyDescent="0.25">
      <c r="A7616" s="224">
        <v>3203150259</v>
      </c>
      <c r="B7616" s="224" t="s">
        <v>7825</v>
      </c>
      <c r="C7616" s="224" t="s">
        <v>1255</v>
      </c>
      <c r="D7616" s="224" t="s">
        <v>2327</v>
      </c>
      <c r="E7616" s="225">
        <v>0</v>
      </c>
    </row>
    <row r="7617" spans="1:5" x14ac:dyDescent="0.25">
      <c r="A7617" s="222">
        <v>3203150260</v>
      </c>
      <c r="B7617" s="222" t="s">
        <v>7826</v>
      </c>
      <c r="C7617" s="222" t="s">
        <v>1255</v>
      </c>
      <c r="D7617" s="222" t="s">
        <v>2327</v>
      </c>
      <c r="E7617" s="223">
        <v>0</v>
      </c>
    </row>
    <row r="7618" spans="1:5" x14ac:dyDescent="0.25">
      <c r="A7618" s="224">
        <v>3203150261</v>
      </c>
      <c r="B7618" s="224" t="s">
        <v>7827</v>
      </c>
      <c r="C7618" s="224" t="s">
        <v>1255</v>
      </c>
      <c r="D7618" s="224" t="s">
        <v>2327</v>
      </c>
      <c r="E7618" s="225">
        <v>0</v>
      </c>
    </row>
    <row r="7619" spans="1:5" x14ac:dyDescent="0.25">
      <c r="A7619" s="222">
        <v>3203150262</v>
      </c>
      <c r="B7619" s="222" t="s">
        <v>7828</v>
      </c>
      <c r="C7619" s="222" t="s">
        <v>1255</v>
      </c>
      <c r="D7619" s="222" t="s">
        <v>2327</v>
      </c>
      <c r="E7619" s="223">
        <v>0</v>
      </c>
    </row>
    <row r="7620" spans="1:5" x14ac:dyDescent="0.25">
      <c r="A7620" s="224">
        <v>3203150263</v>
      </c>
      <c r="B7620" s="224" t="s">
        <v>7829</v>
      </c>
      <c r="C7620" s="224" t="s">
        <v>1255</v>
      </c>
      <c r="D7620" s="224" t="s">
        <v>801</v>
      </c>
      <c r="E7620" s="225">
        <v>0</v>
      </c>
    </row>
    <row r="7621" spans="1:5" x14ac:dyDescent="0.25">
      <c r="A7621" s="222">
        <v>3203150264</v>
      </c>
      <c r="B7621" s="222" t="s">
        <v>6735</v>
      </c>
      <c r="C7621" s="222" t="s">
        <v>1255</v>
      </c>
      <c r="D7621" s="222" t="s">
        <v>2414</v>
      </c>
      <c r="E7621" s="223">
        <v>0</v>
      </c>
    </row>
    <row r="7622" spans="1:5" x14ac:dyDescent="0.25">
      <c r="A7622" s="224">
        <v>3203150265</v>
      </c>
      <c r="B7622" s="224" t="s">
        <v>3507</v>
      </c>
      <c r="C7622" s="224" t="s">
        <v>1255</v>
      </c>
      <c r="D7622" s="224" t="s">
        <v>801</v>
      </c>
      <c r="E7622" s="225">
        <v>0</v>
      </c>
    </row>
    <row r="7623" spans="1:5" x14ac:dyDescent="0.25">
      <c r="A7623" s="222">
        <v>3203150266</v>
      </c>
      <c r="B7623" s="222" t="s">
        <v>7830</v>
      </c>
      <c r="C7623" s="222" t="s">
        <v>1255</v>
      </c>
      <c r="D7623" s="222" t="s">
        <v>2327</v>
      </c>
      <c r="E7623" s="223">
        <v>0</v>
      </c>
    </row>
    <row r="7624" spans="1:5" x14ac:dyDescent="0.25">
      <c r="A7624" s="224">
        <v>3203150267</v>
      </c>
      <c r="B7624" s="224" t="s">
        <v>7831</v>
      </c>
      <c r="C7624" s="224" t="s">
        <v>1255</v>
      </c>
      <c r="D7624" s="224" t="s">
        <v>2327</v>
      </c>
      <c r="E7624" s="225">
        <v>0</v>
      </c>
    </row>
    <row r="7625" spans="1:5" x14ac:dyDescent="0.25">
      <c r="A7625" s="222">
        <v>3203150268</v>
      </c>
      <c r="B7625" s="222" t="s">
        <v>7832</v>
      </c>
      <c r="C7625" s="222" t="s">
        <v>1255</v>
      </c>
      <c r="D7625" s="222" t="s">
        <v>2327</v>
      </c>
      <c r="E7625" s="223">
        <v>0</v>
      </c>
    </row>
    <row r="7626" spans="1:5" x14ac:dyDescent="0.25">
      <c r="A7626" s="224">
        <v>3203150269</v>
      </c>
      <c r="B7626" s="224" t="s">
        <v>6736</v>
      </c>
      <c r="C7626" s="224" t="s">
        <v>1255</v>
      </c>
      <c r="D7626" s="224" t="s">
        <v>801</v>
      </c>
      <c r="E7626" s="225">
        <v>0</v>
      </c>
    </row>
    <row r="7627" spans="1:5" x14ac:dyDescent="0.25">
      <c r="A7627" s="222">
        <v>3203150270</v>
      </c>
      <c r="B7627" s="222" t="s">
        <v>6737</v>
      </c>
      <c r="C7627" s="222" t="s">
        <v>1255</v>
      </c>
      <c r="D7627" s="222" t="s">
        <v>801</v>
      </c>
      <c r="E7627" s="223">
        <v>0</v>
      </c>
    </row>
    <row r="7628" spans="1:5" x14ac:dyDescent="0.25">
      <c r="A7628" s="224">
        <v>3203150271</v>
      </c>
      <c r="B7628" s="224" t="s">
        <v>6738</v>
      </c>
      <c r="C7628" s="224" t="s">
        <v>1255</v>
      </c>
      <c r="D7628" s="224" t="s">
        <v>801</v>
      </c>
      <c r="E7628" s="225">
        <v>0</v>
      </c>
    </row>
    <row r="7629" spans="1:5" x14ac:dyDescent="0.25">
      <c r="A7629" s="222">
        <v>3203150272</v>
      </c>
      <c r="B7629" s="222" t="s">
        <v>6739</v>
      </c>
      <c r="C7629" s="222" t="s">
        <v>1255</v>
      </c>
      <c r="D7629" s="222" t="s">
        <v>801</v>
      </c>
      <c r="E7629" s="223">
        <v>0</v>
      </c>
    </row>
    <row r="7630" spans="1:5" x14ac:dyDescent="0.25">
      <c r="A7630" s="224">
        <v>3203150273</v>
      </c>
      <c r="B7630" s="224" t="s">
        <v>7833</v>
      </c>
      <c r="C7630" s="224" t="s">
        <v>1255</v>
      </c>
      <c r="D7630" s="224" t="s">
        <v>801</v>
      </c>
      <c r="E7630" s="225">
        <v>0</v>
      </c>
    </row>
    <row r="7631" spans="1:5" x14ac:dyDescent="0.25">
      <c r="A7631" s="222">
        <v>3203150274</v>
      </c>
      <c r="B7631" s="222" t="s">
        <v>6740</v>
      </c>
      <c r="C7631" s="222" t="s">
        <v>1255</v>
      </c>
      <c r="D7631" s="222" t="s">
        <v>801</v>
      </c>
      <c r="E7631" s="223">
        <v>0</v>
      </c>
    </row>
    <row r="7632" spans="1:5" x14ac:dyDescent="0.25">
      <c r="A7632" s="224">
        <v>3203150275</v>
      </c>
      <c r="B7632" s="224" t="s">
        <v>6741</v>
      </c>
      <c r="C7632" s="224" t="s">
        <v>1255</v>
      </c>
      <c r="D7632" s="224" t="s">
        <v>801</v>
      </c>
      <c r="E7632" s="225">
        <v>0</v>
      </c>
    </row>
    <row r="7633" spans="1:5" x14ac:dyDescent="0.25">
      <c r="A7633" s="222">
        <v>3203150276</v>
      </c>
      <c r="B7633" s="222" t="s">
        <v>6742</v>
      </c>
      <c r="C7633" s="222" t="s">
        <v>1255</v>
      </c>
      <c r="D7633" s="222" t="s">
        <v>3788</v>
      </c>
      <c r="E7633" s="223">
        <v>0</v>
      </c>
    </row>
    <row r="7634" spans="1:5" x14ac:dyDescent="0.25">
      <c r="A7634" s="224">
        <v>3203150277</v>
      </c>
      <c r="B7634" s="224" t="s">
        <v>7834</v>
      </c>
      <c r="C7634" s="224" t="s">
        <v>1255</v>
      </c>
      <c r="D7634" s="224" t="s">
        <v>2333</v>
      </c>
      <c r="E7634" s="225">
        <v>0</v>
      </c>
    </row>
    <row r="7635" spans="1:5" x14ac:dyDescent="0.25">
      <c r="A7635" s="222">
        <v>3203150278</v>
      </c>
      <c r="B7635" s="222" t="s">
        <v>6743</v>
      </c>
      <c r="C7635" s="222" t="s">
        <v>1255</v>
      </c>
      <c r="D7635" s="222" t="s">
        <v>801</v>
      </c>
      <c r="E7635" s="223">
        <v>0</v>
      </c>
    </row>
    <row r="7636" spans="1:5" x14ac:dyDescent="0.25">
      <c r="A7636" s="224">
        <v>3203150279</v>
      </c>
      <c r="B7636" s="224" t="s">
        <v>6744</v>
      </c>
      <c r="C7636" s="224" t="s">
        <v>1255</v>
      </c>
      <c r="D7636" s="224" t="s">
        <v>801</v>
      </c>
      <c r="E7636" s="225">
        <v>0</v>
      </c>
    </row>
    <row r="7637" spans="1:5" x14ac:dyDescent="0.25">
      <c r="A7637" s="222">
        <v>3203150280</v>
      </c>
      <c r="B7637" s="222" t="s">
        <v>6745</v>
      </c>
      <c r="C7637" s="222" t="s">
        <v>1255</v>
      </c>
      <c r="D7637" s="222" t="s">
        <v>801</v>
      </c>
      <c r="E7637" s="223">
        <v>0</v>
      </c>
    </row>
    <row r="7638" spans="1:5" x14ac:dyDescent="0.25">
      <c r="A7638" s="224">
        <v>3203150281</v>
      </c>
      <c r="B7638" s="224" t="s">
        <v>6746</v>
      </c>
      <c r="C7638" s="224" t="s">
        <v>1255</v>
      </c>
      <c r="D7638" s="224" t="s">
        <v>801</v>
      </c>
      <c r="E7638" s="225">
        <v>0</v>
      </c>
    </row>
    <row r="7639" spans="1:5" x14ac:dyDescent="0.25">
      <c r="A7639" s="222">
        <v>3203150282</v>
      </c>
      <c r="B7639" s="222" t="s">
        <v>4110</v>
      </c>
      <c r="C7639" s="222" t="s">
        <v>1255</v>
      </c>
      <c r="D7639" s="222" t="s">
        <v>2327</v>
      </c>
      <c r="E7639" s="223">
        <v>0</v>
      </c>
    </row>
    <row r="7640" spans="1:5" x14ac:dyDescent="0.25">
      <c r="A7640" s="224">
        <v>3203150283</v>
      </c>
      <c r="B7640" s="224" t="s">
        <v>4113</v>
      </c>
      <c r="C7640" s="224" t="s">
        <v>1255</v>
      </c>
      <c r="D7640" s="224" t="s">
        <v>2327</v>
      </c>
      <c r="E7640" s="225">
        <v>0</v>
      </c>
    </row>
    <row r="7641" spans="1:5" x14ac:dyDescent="0.25">
      <c r="A7641" s="222">
        <v>3203150284</v>
      </c>
      <c r="B7641" s="222" t="s">
        <v>6747</v>
      </c>
      <c r="C7641" s="222" t="s">
        <v>1255</v>
      </c>
      <c r="D7641" s="222" t="s">
        <v>801</v>
      </c>
      <c r="E7641" s="223">
        <v>0</v>
      </c>
    </row>
    <row r="7642" spans="1:5" x14ac:dyDescent="0.25">
      <c r="A7642" s="224">
        <v>3203150285</v>
      </c>
      <c r="B7642" s="224" t="s">
        <v>6748</v>
      </c>
      <c r="C7642" s="224" t="s">
        <v>1255</v>
      </c>
      <c r="D7642" s="224" t="s">
        <v>801</v>
      </c>
      <c r="E7642" s="225">
        <v>0</v>
      </c>
    </row>
    <row r="7643" spans="1:5" x14ac:dyDescent="0.25">
      <c r="A7643" s="222">
        <v>3203150286</v>
      </c>
      <c r="B7643" s="222" t="s">
        <v>6749</v>
      </c>
      <c r="C7643" s="222" t="s">
        <v>1255</v>
      </c>
      <c r="D7643" s="222" t="s">
        <v>2327</v>
      </c>
      <c r="E7643" s="223">
        <v>0</v>
      </c>
    </row>
    <row r="7644" spans="1:5" x14ac:dyDescent="0.25">
      <c r="A7644" s="224">
        <v>3203150287</v>
      </c>
      <c r="B7644" s="224" t="s">
        <v>6750</v>
      </c>
      <c r="C7644" s="224" t="s">
        <v>1255</v>
      </c>
      <c r="D7644" s="224" t="s">
        <v>801</v>
      </c>
      <c r="E7644" s="225">
        <v>0</v>
      </c>
    </row>
    <row r="7645" spans="1:5" x14ac:dyDescent="0.25">
      <c r="A7645" s="222">
        <v>3203150288</v>
      </c>
      <c r="B7645" s="222" t="s">
        <v>6751</v>
      </c>
      <c r="C7645" s="222" t="s">
        <v>1255</v>
      </c>
      <c r="D7645" s="222" t="s">
        <v>801</v>
      </c>
      <c r="E7645" s="223">
        <v>0</v>
      </c>
    </row>
    <row r="7646" spans="1:5" x14ac:dyDescent="0.25">
      <c r="A7646" s="224">
        <v>3203150289</v>
      </c>
      <c r="B7646" s="224" t="s">
        <v>6752</v>
      </c>
      <c r="C7646" s="224" t="s">
        <v>1255</v>
      </c>
      <c r="D7646" s="224" t="s">
        <v>801</v>
      </c>
      <c r="E7646" s="225">
        <v>0</v>
      </c>
    </row>
    <row r="7647" spans="1:5" x14ac:dyDescent="0.25">
      <c r="A7647" s="222">
        <v>3203150290</v>
      </c>
      <c r="B7647" s="222" t="s">
        <v>6753</v>
      </c>
      <c r="C7647" s="222" t="s">
        <v>1255</v>
      </c>
      <c r="D7647" s="222" t="s">
        <v>801</v>
      </c>
      <c r="E7647" s="223">
        <v>0</v>
      </c>
    </row>
    <row r="7648" spans="1:5" x14ac:dyDescent="0.25">
      <c r="A7648" s="224">
        <v>3203150291</v>
      </c>
      <c r="B7648" s="224" t="s">
        <v>6754</v>
      </c>
      <c r="C7648" s="224" t="s">
        <v>1255</v>
      </c>
      <c r="D7648" s="224" t="s">
        <v>801</v>
      </c>
      <c r="E7648" s="225">
        <v>0</v>
      </c>
    </row>
    <row r="7649" spans="1:5" x14ac:dyDescent="0.25">
      <c r="A7649" s="222">
        <v>3203150292</v>
      </c>
      <c r="B7649" s="222" t="s">
        <v>6755</v>
      </c>
      <c r="C7649" s="222" t="s">
        <v>1255</v>
      </c>
      <c r="D7649" s="222" t="s">
        <v>801</v>
      </c>
      <c r="E7649" s="223">
        <v>0</v>
      </c>
    </row>
    <row r="7650" spans="1:5" x14ac:dyDescent="0.25">
      <c r="A7650" s="224">
        <v>3203150293</v>
      </c>
      <c r="B7650" s="224" t="s">
        <v>8277</v>
      </c>
      <c r="C7650" s="224" t="s">
        <v>1255</v>
      </c>
      <c r="D7650" s="224" t="s">
        <v>801</v>
      </c>
      <c r="E7650" s="225">
        <v>0</v>
      </c>
    </row>
    <row r="7651" spans="1:5" x14ac:dyDescent="0.25">
      <c r="A7651" s="222">
        <v>3203150294</v>
      </c>
      <c r="B7651" s="222" t="s">
        <v>6756</v>
      </c>
      <c r="C7651" s="222" t="s">
        <v>1255</v>
      </c>
      <c r="D7651" s="222" t="s">
        <v>801</v>
      </c>
      <c r="E7651" s="223">
        <v>0</v>
      </c>
    </row>
    <row r="7652" spans="1:5" x14ac:dyDescent="0.25">
      <c r="A7652" s="224">
        <v>3203150295</v>
      </c>
      <c r="B7652" s="224" t="s">
        <v>6757</v>
      </c>
      <c r="C7652" s="224" t="s">
        <v>1255</v>
      </c>
      <c r="D7652" s="224" t="s">
        <v>801</v>
      </c>
      <c r="E7652" s="225">
        <v>0</v>
      </c>
    </row>
    <row r="7653" spans="1:5" x14ac:dyDescent="0.25">
      <c r="A7653" s="222">
        <v>3203150296</v>
      </c>
      <c r="B7653" s="222" t="s">
        <v>6901</v>
      </c>
      <c r="C7653" s="222" t="s">
        <v>1255</v>
      </c>
      <c r="D7653" s="222" t="s">
        <v>801</v>
      </c>
      <c r="E7653" s="223">
        <v>0</v>
      </c>
    </row>
    <row r="7654" spans="1:5" x14ac:dyDescent="0.25">
      <c r="A7654" s="224">
        <v>3203150297</v>
      </c>
      <c r="B7654" s="224" t="s">
        <v>7835</v>
      </c>
      <c r="C7654" s="224" t="s">
        <v>1255</v>
      </c>
      <c r="D7654" s="224" t="s">
        <v>801</v>
      </c>
      <c r="E7654" s="225">
        <v>0</v>
      </c>
    </row>
    <row r="7655" spans="1:5" x14ac:dyDescent="0.25">
      <c r="A7655" s="222">
        <v>3203150298</v>
      </c>
      <c r="B7655" s="222" t="s">
        <v>6758</v>
      </c>
      <c r="C7655" s="222" t="s">
        <v>1255</v>
      </c>
      <c r="D7655" s="222" t="s">
        <v>2327</v>
      </c>
      <c r="E7655" s="223">
        <v>0</v>
      </c>
    </row>
    <row r="7656" spans="1:5" x14ac:dyDescent="0.25">
      <c r="A7656" s="224">
        <v>3203150299</v>
      </c>
      <c r="B7656" s="224" t="s">
        <v>6759</v>
      </c>
      <c r="C7656" s="224" t="s">
        <v>1255</v>
      </c>
      <c r="D7656" s="224" t="s">
        <v>801</v>
      </c>
      <c r="E7656" s="225">
        <v>0</v>
      </c>
    </row>
    <row r="7657" spans="1:5" x14ac:dyDescent="0.25">
      <c r="A7657" s="222">
        <v>3203150300</v>
      </c>
      <c r="B7657" s="222" t="s">
        <v>6760</v>
      </c>
      <c r="C7657" s="222" t="s">
        <v>1255</v>
      </c>
      <c r="D7657" s="222" t="s">
        <v>801</v>
      </c>
      <c r="E7657" s="223">
        <v>0</v>
      </c>
    </row>
    <row r="7658" spans="1:5" x14ac:dyDescent="0.25">
      <c r="A7658" s="224">
        <v>3203150301</v>
      </c>
      <c r="B7658" s="224" t="s">
        <v>6761</v>
      </c>
      <c r="C7658" s="224" t="s">
        <v>1255</v>
      </c>
      <c r="D7658" s="224" t="s">
        <v>801</v>
      </c>
      <c r="E7658" s="225">
        <v>0</v>
      </c>
    </row>
    <row r="7659" spans="1:5" x14ac:dyDescent="0.25">
      <c r="A7659" s="222">
        <v>3203150302</v>
      </c>
      <c r="B7659" s="222" t="s">
        <v>7836</v>
      </c>
      <c r="C7659" s="222" t="s">
        <v>1255</v>
      </c>
      <c r="D7659" s="222" t="s">
        <v>801</v>
      </c>
      <c r="E7659" s="223">
        <v>0</v>
      </c>
    </row>
    <row r="7660" spans="1:5" x14ac:dyDescent="0.25">
      <c r="A7660" s="224">
        <v>3203150303</v>
      </c>
      <c r="B7660" s="224" t="s">
        <v>7837</v>
      </c>
      <c r="C7660" s="224" t="s">
        <v>1255</v>
      </c>
      <c r="D7660" s="224" t="s">
        <v>801</v>
      </c>
      <c r="E7660" s="225">
        <v>0</v>
      </c>
    </row>
    <row r="7661" spans="1:5" x14ac:dyDescent="0.25">
      <c r="A7661" s="222">
        <v>3203150304</v>
      </c>
      <c r="B7661" s="222" t="s">
        <v>7838</v>
      </c>
      <c r="C7661" s="222" t="s">
        <v>1255</v>
      </c>
      <c r="D7661" s="222" t="s">
        <v>801</v>
      </c>
      <c r="E7661" s="223">
        <v>0</v>
      </c>
    </row>
    <row r="7662" spans="1:5" x14ac:dyDescent="0.25">
      <c r="A7662" s="224">
        <v>3203150305</v>
      </c>
      <c r="B7662" s="224" t="s">
        <v>7839</v>
      </c>
      <c r="C7662" s="224" t="s">
        <v>1255</v>
      </c>
      <c r="D7662" s="224" t="s">
        <v>1226</v>
      </c>
      <c r="E7662" s="225">
        <v>0</v>
      </c>
    </row>
    <row r="7663" spans="1:5" x14ac:dyDescent="0.25">
      <c r="A7663" s="222">
        <v>3203150306</v>
      </c>
      <c r="B7663" s="222" t="s">
        <v>7840</v>
      </c>
      <c r="C7663" s="222" t="s">
        <v>1255</v>
      </c>
      <c r="D7663" s="222" t="s">
        <v>2327</v>
      </c>
      <c r="E7663" s="223">
        <v>0</v>
      </c>
    </row>
    <row r="7664" spans="1:5" x14ac:dyDescent="0.25">
      <c r="A7664" s="224">
        <v>3203150307</v>
      </c>
      <c r="B7664" s="224" t="s">
        <v>7841</v>
      </c>
      <c r="C7664" s="224" t="s">
        <v>1255</v>
      </c>
      <c r="D7664" s="224" t="s">
        <v>2327</v>
      </c>
      <c r="E7664" s="225">
        <v>0</v>
      </c>
    </row>
    <row r="7665" spans="1:5" x14ac:dyDescent="0.25">
      <c r="A7665" s="222">
        <v>3203150308</v>
      </c>
      <c r="B7665" s="222" t="s">
        <v>7842</v>
      </c>
      <c r="C7665" s="222" t="s">
        <v>1255</v>
      </c>
      <c r="D7665" s="222" t="s">
        <v>801</v>
      </c>
      <c r="E7665" s="223">
        <v>0</v>
      </c>
    </row>
    <row r="7666" spans="1:5" x14ac:dyDescent="0.25">
      <c r="A7666" s="224">
        <v>3203150309</v>
      </c>
      <c r="B7666" s="224" t="s">
        <v>7843</v>
      </c>
      <c r="C7666" s="224" t="s">
        <v>1255</v>
      </c>
      <c r="D7666" s="224" t="s">
        <v>801</v>
      </c>
      <c r="E7666" s="225">
        <v>0</v>
      </c>
    </row>
    <row r="7667" spans="1:5" x14ac:dyDescent="0.25">
      <c r="A7667" s="222">
        <v>3203150310</v>
      </c>
      <c r="B7667" s="222" t="s">
        <v>7251</v>
      </c>
      <c r="C7667" s="222" t="s">
        <v>1255</v>
      </c>
      <c r="D7667" s="222" t="s">
        <v>801</v>
      </c>
      <c r="E7667" s="223">
        <v>0</v>
      </c>
    </row>
    <row r="7668" spans="1:5" x14ac:dyDescent="0.25">
      <c r="A7668" s="224">
        <v>3203150311</v>
      </c>
      <c r="B7668" s="224" t="s">
        <v>7252</v>
      </c>
      <c r="C7668" s="224" t="s">
        <v>1255</v>
      </c>
      <c r="D7668" s="224" t="s">
        <v>801</v>
      </c>
      <c r="E7668" s="225">
        <v>0</v>
      </c>
    </row>
    <row r="7669" spans="1:5" x14ac:dyDescent="0.25">
      <c r="A7669" s="222">
        <v>3203150312</v>
      </c>
      <c r="B7669" s="222" t="s">
        <v>7269</v>
      </c>
      <c r="C7669" s="222" t="s">
        <v>1255</v>
      </c>
      <c r="D7669" s="222" t="s">
        <v>2327</v>
      </c>
      <c r="E7669" s="223">
        <v>0</v>
      </c>
    </row>
    <row r="7670" spans="1:5" x14ac:dyDescent="0.25">
      <c r="A7670" s="224">
        <v>3203150313</v>
      </c>
      <c r="B7670" s="224" t="s">
        <v>7252</v>
      </c>
      <c r="C7670" s="224" t="s">
        <v>1255</v>
      </c>
      <c r="D7670" s="224" t="s">
        <v>801</v>
      </c>
      <c r="E7670" s="225">
        <v>0</v>
      </c>
    </row>
    <row r="7671" spans="1:5" x14ac:dyDescent="0.25">
      <c r="A7671" s="222">
        <v>3203150314</v>
      </c>
      <c r="B7671" s="222" t="s">
        <v>7253</v>
      </c>
      <c r="C7671" s="222" t="s">
        <v>1255</v>
      </c>
      <c r="D7671" s="222" t="s">
        <v>801</v>
      </c>
      <c r="E7671" s="223">
        <v>0</v>
      </c>
    </row>
    <row r="7672" spans="1:5" x14ac:dyDescent="0.25">
      <c r="A7672" s="224">
        <v>3203150315</v>
      </c>
      <c r="B7672" s="224" t="s">
        <v>7254</v>
      </c>
      <c r="C7672" s="224" t="s">
        <v>1255</v>
      </c>
      <c r="D7672" s="224" t="s">
        <v>801</v>
      </c>
      <c r="E7672" s="225">
        <v>0</v>
      </c>
    </row>
    <row r="7673" spans="1:5" x14ac:dyDescent="0.25">
      <c r="A7673" s="222">
        <v>3203150316</v>
      </c>
      <c r="B7673" s="222" t="s">
        <v>7255</v>
      </c>
      <c r="C7673" s="222" t="s">
        <v>1255</v>
      </c>
      <c r="D7673" s="222" t="s">
        <v>801</v>
      </c>
      <c r="E7673" s="223">
        <v>0</v>
      </c>
    </row>
    <row r="7674" spans="1:5" x14ac:dyDescent="0.25">
      <c r="A7674" s="224">
        <v>3203150317</v>
      </c>
      <c r="B7674" s="224" t="s">
        <v>7844</v>
      </c>
      <c r="C7674" s="224" t="s">
        <v>1255</v>
      </c>
      <c r="D7674" s="224" t="s">
        <v>801</v>
      </c>
      <c r="E7674" s="225">
        <v>0</v>
      </c>
    </row>
    <row r="7675" spans="1:5" x14ac:dyDescent="0.25">
      <c r="A7675" s="222">
        <v>3203150318</v>
      </c>
      <c r="B7675" s="222" t="s">
        <v>7845</v>
      </c>
      <c r="C7675" s="222" t="s">
        <v>1255</v>
      </c>
      <c r="D7675" s="222" t="s">
        <v>801</v>
      </c>
      <c r="E7675" s="223">
        <v>0</v>
      </c>
    </row>
    <row r="7676" spans="1:5" x14ac:dyDescent="0.25">
      <c r="A7676" s="224">
        <v>3203150319</v>
      </c>
      <c r="B7676" s="224" t="s">
        <v>7846</v>
      </c>
      <c r="C7676" s="224" t="s">
        <v>1255</v>
      </c>
      <c r="D7676" s="224" t="s">
        <v>801</v>
      </c>
      <c r="E7676" s="225">
        <v>0</v>
      </c>
    </row>
    <row r="7677" spans="1:5" x14ac:dyDescent="0.25">
      <c r="A7677" s="222">
        <v>3203150320</v>
      </c>
      <c r="B7677" s="222" t="s">
        <v>7256</v>
      </c>
      <c r="C7677" s="222" t="s">
        <v>1255</v>
      </c>
      <c r="D7677" s="222" t="s">
        <v>801</v>
      </c>
      <c r="E7677" s="223">
        <v>0</v>
      </c>
    </row>
    <row r="7678" spans="1:5" x14ac:dyDescent="0.25">
      <c r="A7678" s="224">
        <v>3203150321</v>
      </c>
      <c r="B7678" s="224" t="s">
        <v>7257</v>
      </c>
      <c r="C7678" s="224" t="s">
        <v>1255</v>
      </c>
      <c r="D7678" s="224" t="s">
        <v>801</v>
      </c>
      <c r="E7678" s="225">
        <v>0</v>
      </c>
    </row>
    <row r="7679" spans="1:5" x14ac:dyDescent="0.25">
      <c r="A7679" s="222">
        <v>3203150322</v>
      </c>
      <c r="B7679" s="222" t="s">
        <v>7847</v>
      </c>
      <c r="C7679" s="222" t="s">
        <v>1255</v>
      </c>
      <c r="D7679" s="222" t="s">
        <v>1226</v>
      </c>
      <c r="E7679" s="223">
        <v>0</v>
      </c>
    </row>
    <row r="7680" spans="1:5" x14ac:dyDescent="0.25">
      <c r="A7680" s="224">
        <v>3203150323</v>
      </c>
      <c r="B7680" s="224" t="s">
        <v>7258</v>
      </c>
      <c r="C7680" s="224" t="s">
        <v>1255</v>
      </c>
      <c r="D7680" s="224" t="s">
        <v>801</v>
      </c>
      <c r="E7680" s="225">
        <v>0</v>
      </c>
    </row>
    <row r="7681" spans="1:5" x14ac:dyDescent="0.25">
      <c r="A7681" s="222">
        <v>3203150324</v>
      </c>
      <c r="B7681" s="222" t="s">
        <v>7848</v>
      </c>
      <c r="C7681" s="222" t="s">
        <v>1255</v>
      </c>
      <c r="D7681" s="222" t="s">
        <v>801</v>
      </c>
      <c r="E7681" s="223">
        <v>0</v>
      </c>
    </row>
    <row r="7682" spans="1:5" x14ac:dyDescent="0.25">
      <c r="A7682" s="224">
        <v>3203150325</v>
      </c>
      <c r="B7682" s="224" t="s">
        <v>7849</v>
      </c>
      <c r="C7682" s="224" t="s">
        <v>1255</v>
      </c>
      <c r="D7682" s="224" t="s">
        <v>801</v>
      </c>
      <c r="E7682" s="225">
        <v>0</v>
      </c>
    </row>
    <row r="7683" spans="1:5" x14ac:dyDescent="0.25">
      <c r="A7683" s="222">
        <v>3203150326</v>
      </c>
      <c r="B7683" s="222" t="s">
        <v>7374</v>
      </c>
      <c r="C7683" s="222" t="s">
        <v>1255</v>
      </c>
      <c r="D7683" s="222" t="s">
        <v>2327</v>
      </c>
      <c r="E7683" s="223">
        <v>0</v>
      </c>
    </row>
    <row r="7684" spans="1:5" x14ac:dyDescent="0.25">
      <c r="A7684" s="224">
        <v>3203150327</v>
      </c>
      <c r="B7684" s="224" t="s">
        <v>7375</v>
      </c>
      <c r="C7684" s="224" t="s">
        <v>1255</v>
      </c>
      <c r="D7684" s="224" t="s">
        <v>801</v>
      </c>
      <c r="E7684" s="225">
        <v>0</v>
      </c>
    </row>
    <row r="7685" spans="1:5" x14ac:dyDescent="0.25">
      <c r="A7685" s="222">
        <v>3203150328</v>
      </c>
      <c r="B7685" s="222" t="s">
        <v>7376</v>
      </c>
      <c r="C7685" s="222" t="s">
        <v>1255</v>
      </c>
      <c r="D7685" s="222" t="s">
        <v>2327</v>
      </c>
      <c r="E7685" s="223">
        <v>0</v>
      </c>
    </row>
    <row r="7686" spans="1:5" x14ac:dyDescent="0.25">
      <c r="A7686" s="224">
        <v>3203150329</v>
      </c>
      <c r="B7686" s="224" t="s">
        <v>7377</v>
      </c>
      <c r="C7686" s="224" t="s">
        <v>1255</v>
      </c>
      <c r="D7686" s="224" t="s">
        <v>2327</v>
      </c>
      <c r="E7686" s="225">
        <v>0</v>
      </c>
    </row>
    <row r="7687" spans="1:5" x14ac:dyDescent="0.25">
      <c r="A7687" s="222">
        <v>3203150330</v>
      </c>
      <c r="B7687" s="222" t="s">
        <v>7378</v>
      </c>
      <c r="C7687" s="222" t="s">
        <v>1255</v>
      </c>
      <c r="D7687" s="222" t="s">
        <v>2327</v>
      </c>
      <c r="E7687" s="223">
        <v>0</v>
      </c>
    </row>
    <row r="7688" spans="1:5" x14ac:dyDescent="0.25">
      <c r="A7688" s="224">
        <v>3203150331</v>
      </c>
      <c r="B7688" s="224" t="s">
        <v>7379</v>
      </c>
      <c r="C7688" s="224" t="s">
        <v>1255</v>
      </c>
      <c r="D7688" s="224" t="s">
        <v>2327</v>
      </c>
      <c r="E7688" s="225">
        <v>0</v>
      </c>
    </row>
    <row r="7689" spans="1:5" x14ac:dyDescent="0.25">
      <c r="A7689" s="222">
        <v>3203150332</v>
      </c>
      <c r="B7689" s="222" t="s">
        <v>7380</v>
      </c>
      <c r="C7689" s="222" t="s">
        <v>1255</v>
      </c>
      <c r="D7689" s="222" t="s">
        <v>2327</v>
      </c>
      <c r="E7689" s="223">
        <v>0</v>
      </c>
    </row>
    <row r="7690" spans="1:5" x14ac:dyDescent="0.25">
      <c r="A7690" s="224">
        <v>3203150333</v>
      </c>
      <c r="B7690" s="224" t="s">
        <v>7381</v>
      </c>
      <c r="C7690" s="224" t="s">
        <v>1255</v>
      </c>
      <c r="D7690" s="224" t="s">
        <v>801</v>
      </c>
      <c r="E7690" s="225">
        <v>0</v>
      </c>
    </row>
    <row r="7691" spans="1:5" x14ac:dyDescent="0.25">
      <c r="A7691" s="222">
        <v>3203150334</v>
      </c>
      <c r="B7691" s="222" t="s">
        <v>8795</v>
      </c>
      <c r="C7691" s="222" t="s">
        <v>1255</v>
      </c>
      <c r="D7691" s="222" t="s">
        <v>2327</v>
      </c>
      <c r="E7691" s="223">
        <v>0</v>
      </c>
    </row>
    <row r="7692" spans="1:5" x14ac:dyDescent="0.25">
      <c r="A7692" s="224">
        <v>3203150335</v>
      </c>
      <c r="B7692" s="224" t="s">
        <v>8796</v>
      </c>
      <c r="C7692" s="224" t="s">
        <v>1255</v>
      </c>
      <c r="D7692" s="224" t="s">
        <v>2327</v>
      </c>
      <c r="E7692" s="225">
        <v>0</v>
      </c>
    </row>
    <row r="7693" spans="1:5" x14ac:dyDescent="0.25">
      <c r="A7693" s="222">
        <v>3203150336</v>
      </c>
      <c r="B7693" s="222" t="s">
        <v>8797</v>
      </c>
      <c r="C7693" s="222" t="s">
        <v>1255</v>
      </c>
      <c r="D7693" s="222" t="s">
        <v>2327</v>
      </c>
      <c r="E7693" s="223">
        <v>0</v>
      </c>
    </row>
    <row r="7694" spans="1:5" x14ac:dyDescent="0.25">
      <c r="A7694" s="224">
        <v>3203150337</v>
      </c>
      <c r="B7694" s="224" t="s">
        <v>8798</v>
      </c>
      <c r="C7694" s="224" t="s">
        <v>1255</v>
      </c>
      <c r="D7694" s="224" t="s">
        <v>2327</v>
      </c>
      <c r="E7694" s="225">
        <v>0</v>
      </c>
    </row>
    <row r="7695" spans="1:5" x14ac:dyDescent="0.25">
      <c r="A7695" s="222">
        <v>3203150338</v>
      </c>
      <c r="B7695" s="222" t="s">
        <v>8799</v>
      </c>
      <c r="C7695" s="222" t="s">
        <v>1255</v>
      </c>
      <c r="D7695" s="222" t="s">
        <v>2327</v>
      </c>
      <c r="E7695" s="223">
        <v>0</v>
      </c>
    </row>
    <row r="7696" spans="1:5" x14ac:dyDescent="0.25">
      <c r="A7696" s="224">
        <v>3203150339</v>
      </c>
      <c r="B7696" s="224" t="s">
        <v>8800</v>
      </c>
      <c r="C7696" s="224" t="s">
        <v>1255</v>
      </c>
      <c r="D7696" s="224" t="s">
        <v>2327</v>
      </c>
      <c r="E7696" s="225">
        <v>0</v>
      </c>
    </row>
    <row r="7697" spans="1:5" x14ac:dyDescent="0.25">
      <c r="A7697" s="222">
        <v>3203150340</v>
      </c>
      <c r="B7697" s="222" t="s">
        <v>8801</v>
      </c>
      <c r="C7697" s="222" t="s">
        <v>1255</v>
      </c>
      <c r="D7697" s="222" t="s">
        <v>2327</v>
      </c>
      <c r="E7697" s="223">
        <v>0</v>
      </c>
    </row>
    <row r="7698" spans="1:5" x14ac:dyDescent="0.25">
      <c r="A7698" s="224">
        <v>3203150341</v>
      </c>
      <c r="B7698" s="224" t="s">
        <v>8802</v>
      </c>
      <c r="C7698" s="224" t="s">
        <v>1255</v>
      </c>
      <c r="D7698" s="224" t="s">
        <v>2327</v>
      </c>
      <c r="E7698" s="225">
        <v>0</v>
      </c>
    </row>
    <row r="7699" spans="1:5" x14ac:dyDescent="0.25">
      <c r="A7699" s="222">
        <v>3203150342</v>
      </c>
      <c r="B7699" s="222" t="s">
        <v>8803</v>
      </c>
      <c r="C7699" s="222" t="s">
        <v>1255</v>
      </c>
      <c r="D7699" s="222" t="s">
        <v>2327</v>
      </c>
      <c r="E7699" s="223">
        <v>0</v>
      </c>
    </row>
    <row r="7700" spans="1:5" x14ac:dyDescent="0.25">
      <c r="A7700" s="224">
        <v>3203150343</v>
      </c>
      <c r="B7700" s="224" t="s">
        <v>8804</v>
      </c>
      <c r="C7700" s="224" t="s">
        <v>1255</v>
      </c>
      <c r="D7700" s="224" t="s">
        <v>2327</v>
      </c>
      <c r="E7700" s="225">
        <v>0</v>
      </c>
    </row>
    <row r="7701" spans="1:5" x14ac:dyDescent="0.25">
      <c r="A7701" s="222">
        <v>3203150344</v>
      </c>
      <c r="B7701" s="222" t="s">
        <v>8805</v>
      </c>
      <c r="C7701" s="222" t="s">
        <v>1255</v>
      </c>
      <c r="D7701" s="222" t="s">
        <v>2327</v>
      </c>
      <c r="E7701" s="223">
        <v>0</v>
      </c>
    </row>
    <row r="7702" spans="1:5" x14ac:dyDescent="0.25">
      <c r="A7702" s="224">
        <v>3203150345</v>
      </c>
      <c r="B7702" s="224" t="s">
        <v>8806</v>
      </c>
      <c r="C7702" s="224" t="s">
        <v>1255</v>
      </c>
      <c r="D7702" s="224" t="s">
        <v>2327</v>
      </c>
      <c r="E7702" s="225">
        <v>0</v>
      </c>
    </row>
    <row r="7703" spans="1:5" x14ac:dyDescent="0.25">
      <c r="A7703" s="222">
        <v>3203150346</v>
      </c>
      <c r="B7703" s="222" t="s">
        <v>8807</v>
      </c>
      <c r="C7703" s="222" t="s">
        <v>1255</v>
      </c>
      <c r="D7703" s="222" t="s">
        <v>2327</v>
      </c>
      <c r="E7703" s="223">
        <v>0</v>
      </c>
    </row>
    <row r="7704" spans="1:5" x14ac:dyDescent="0.25">
      <c r="A7704" s="224">
        <v>3203150347</v>
      </c>
      <c r="B7704" s="224" t="s">
        <v>8808</v>
      </c>
      <c r="C7704" s="224" t="s">
        <v>1255</v>
      </c>
      <c r="D7704" s="224" t="s">
        <v>2327</v>
      </c>
      <c r="E7704" s="225">
        <v>0</v>
      </c>
    </row>
    <row r="7705" spans="1:5" x14ac:dyDescent="0.25">
      <c r="A7705" s="222">
        <v>3203150348</v>
      </c>
      <c r="B7705" s="222" t="s">
        <v>8809</v>
      </c>
      <c r="C7705" s="222" t="s">
        <v>1255</v>
      </c>
      <c r="D7705" s="222" t="s">
        <v>2327</v>
      </c>
      <c r="E7705" s="223">
        <v>0</v>
      </c>
    </row>
    <row r="7706" spans="1:5" x14ac:dyDescent="0.25">
      <c r="A7706" s="224">
        <v>3203150349</v>
      </c>
      <c r="B7706" s="224" t="s">
        <v>8810</v>
      </c>
      <c r="C7706" s="224" t="s">
        <v>1255</v>
      </c>
      <c r="D7706" s="224" t="s">
        <v>2327</v>
      </c>
      <c r="E7706" s="225">
        <v>0</v>
      </c>
    </row>
    <row r="7707" spans="1:5" x14ac:dyDescent="0.25">
      <c r="A7707" s="222">
        <v>3203150350</v>
      </c>
      <c r="B7707" s="222" t="s">
        <v>8811</v>
      </c>
      <c r="C7707" s="222" t="s">
        <v>1255</v>
      </c>
      <c r="D7707" s="222" t="s">
        <v>2327</v>
      </c>
      <c r="E7707" s="223">
        <v>0</v>
      </c>
    </row>
    <row r="7708" spans="1:5" x14ac:dyDescent="0.25">
      <c r="A7708" s="224">
        <v>3203150351</v>
      </c>
      <c r="B7708" s="224" t="s">
        <v>8812</v>
      </c>
      <c r="C7708" s="224" t="s">
        <v>1255</v>
      </c>
      <c r="D7708" s="224" t="s">
        <v>2327</v>
      </c>
      <c r="E7708" s="225">
        <v>0</v>
      </c>
    </row>
    <row r="7709" spans="1:5" x14ac:dyDescent="0.25">
      <c r="A7709" s="222">
        <v>3203150352</v>
      </c>
      <c r="B7709" s="222" t="s">
        <v>8813</v>
      </c>
      <c r="C7709" s="222" t="s">
        <v>1255</v>
      </c>
      <c r="D7709" s="222" t="s">
        <v>2327</v>
      </c>
      <c r="E7709" s="223">
        <v>0</v>
      </c>
    </row>
    <row r="7710" spans="1:5" x14ac:dyDescent="0.25">
      <c r="A7710" s="224">
        <v>3203150353</v>
      </c>
      <c r="B7710" s="224" t="s">
        <v>8814</v>
      </c>
      <c r="C7710" s="224" t="s">
        <v>1255</v>
      </c>
      <c r="D7710" s="224" t="s">
        <v>2327</v>
      </c>
      <c r="E7710" s="225">
        <v>0</v>
      </c>
    </row>
    <row r="7711" spans="1:5" x14ac:dyDescent="0.25">
      <c r="A7711" s="222">
        <v>3203150354</v>
      </c>
      <c r="B7711" s="222" t="s">
        <v>8815</v>
      </c>
      <c r="C7711" s="222" t="s">
        <v>1255</v>
      </c>
      <c r="D7711" s="222" t="s">
        <v>2327</v>
      </c>
      <c r="E7711" s="223">
        <v>0</v>
      </c>
    </row>
    <row r="7712" spans="1:5" x14ac:dyDescent="0.25">
      <c r="A7712" s="224">
        <v>3203150355</v>
      </c>
      <c r="B7712" s="224" t="s">
        <v>8816</v>
      </c>
      <c r="C7712" s="224" t="s">
        <v>1255</v>
      </c>
      <c r="D7712" s="224" t="s">
        <v>801</v>
      </c>
      <c r="E7712" s="225">
        <v>0</v>
      </c>
    </row>
    <row r="7713" spans="1:5" x14ac:dyDescent="0.25">
      <c r="A7713" s="222">
        <v>3203150356</v>
      </c>
      <c r="B7713" s="222" t="s">
        <v>8817</v>
      </c>
      <c r="C7713" s="222" t="s">
        <v>1255</v>
      </c>
      <c r="D7713" s="222" t="s">
        <v>801</v>
      </c>
      <c r="E7713" s="223">
        <v>0</v>
      </c>
    </row>
    <row r="7714" spans="1:5" x14ac:dyDescent="0.25">
      <c r="A7714" s="224">
        <v>3203150357</v>
      </c>
      <c r="B7714" s="224" t="s">
        <v>8818</v>
      </c>
      <c r="C7714" s="224" t="s">
        <v>1255</v>
      </c>
      <c r="D7714" s="224" t="s">
        <v>1226</v>
      </c>
      <c r="E7714" s="225">
        <v>0</v>
      </c>
    </row>
    <row r="7715" spans="1:5" x14ac:dyDescent="0.25">
      <c r="A7715" s="222">
        <v>3203150358</v>
      </c>
      <c r="B7715" s="222" t="s">
        <v>8819</v>
      </c>
      <c r="C7715" s="222" t="s">
        <v>1255</v>
      </c>
      <c r="D7715" s="222" t="s">
        <v>2327</v>
      </c>
      <c r="E7715" s="223">
        <v>0</v>
      </c>
    </row>
    <row r="7716" spans="1:5" x14ac:dyDescent="0.25">
      <c r="A7716" s="224">
        <v>3203150359</v>
      </c>
      <c r="B7716" s="224" t="s">
        <v>8278</v>
      </c>
      <c r="C7716" s="224" t="s">
        <v>1255</v>
      </c>
      <c r="D7716" s="224" t="s">
        <v>801</v>
      </c>
      <c r="E7716" s="225">
        <v>0</v>
      </c>
    </row>
    <row r="7717" spans="1:5" x14ac:dyDescent="0.25">
      <c r="A7717" s="222">
        <v>3203150360</v>
      </c>
      <c r="B7717" s="222" t="s">
        <v>8820</v>
      </c>
      <c r="C7717" s="222" t="s">
        <v>1255</v>
      </c>
      <c r="D7717" s="222" t="s">
        <v>801</v>
      </c>
      <c r="E7717" s="223">
        <v>0</v>
      </c>
    </row>
    <row r="7718" spans="1:5" x14ac:dyDescent="0.25">
      <c r="A7718" s="224">
        <v>3203150361</v>
      </c>
      <c r="B7718" s="224" t="s">
        <v>8821</v>
      </c>
      <c r="C7718" s="224" t="s">
        <v>1255</v>
      </c>
      <c r="D7718" s="224" t="s">
        <v>801</v>
      </c>
      <c r="E7718" s="225">
        <v>0</v>
      </c>
    </row>
    <row r="7719" spans="1:5" x14ac:dyDescent="0.25">
      <c r="A7719" s="222">
        <v>3203150362</v>
      </c>
      <c r="B7719" s="222" t="s">
        <v>8822</v>
      </c>
      <c r="C7719" s="222" t="s">
        <v>1255</v>
      </c>
      <c r="D7719" s="222" t="s">
        <v>801</v>
      </c>
      <c r="E7719" s="223">
        <v>0</v>
      </c>
    </row>
    <row r="7720" spans="1:5" x14ac:dyDescent="0.25">
      <c r="A7720" s="224">
        <v>3203150363</v>
      </c>
      <c r="B7720" s="224" t="s">
        <v>8823</v>
      </c>
      <c r="C7720" s="224" t="s">
        <v>1255</v>
      </c>
      <c r="D7720" s="224" t="s">
        <v>801</v>
      </c>
      <c r="E7720" s="225">
        <v>0</v>
      </c>
    </row>
    <row r="7721" spans="1:5" x14ac:dyDescent="0.25">
      <c r="A7721" s="222">
        <v>3203150364</v>
      </c>
      <c r="B7721" s="222" t="s">
        <v>8824</v>
      </c>
      <c r="C7721" s="222" t="s">
        <v>1255</v>
      </c>
      <c r="D7721" s="222" t="s">
        <v>801</v>
      </c>
      <c r="E7721" s="223">
        <v>0</v>
      </c>
    </row>
    <row r="7722" spans="1:5" x14ac:dyDescent="0.25">
      <c r="A7722" s="224">
        <v>3203150365</v>
      </c>
      <c r="B7722" s="224" t="s">
        <v>8825</v>
      </c>
      <c r="C7722" s="224" t="s">
        <v>1255</v>
      </c>
      <c r="D7722" s="224" t="s">
        <v>801</v>
      </c>
      <c r="E7722" s="225">
        <v>0</v>
      </c>
    </row>
    <row r="7723" spans="1:5" x14ac:dyDescent="0.25">
      <c r="A7723" s="222">
        <v>3203150366</v>
      </c>
      <c r="B7723" s="222" t="s">
        <v>8826</v>
      </c>
      <c r="C7723" s="222" t="s">
        <v>1255</v>
      </c>
      <c r="D7723" s="222" t="s">
        <v>801</v>
      </c>
      <c r="E7723" s="223">
        <v>0</v>
      </c>
    </row>
    <row r="7724" spans="1:5" x14ac:dyDescent="0.25">
      <c r="A7724" s="224">
        <v>3203150367</v>
      </c>
      <c r="B7724" s="224" t="s">
        <v>8827</v>
      </c>
      <c r="C7724" s="224" t="s">
        <v>1255</v>
      </c>
      <c r="D7724" s="224" t="s">
        <v>801</v>
      </c>
      <c r="E7724" s="225">
        <v>0</v>
      </c>
    </row>
    <row r="7725" spans="1:5" x14ac:dyDescent="0.25">
      <c r="A7725" s="222">
        <v>3203150368</v>
      </c>
      <c r="B7725" s="222" t="s">
        <v>8828</v>
      </c>
      <c r="C7725" s="222" t="s">
        <v>1255</v>
      </c>
      <c r="D7725" s="222" t="s">
        <v>801</v>
      </c>
      <c r="E7725" s="223">
        <v>0</v>
      </c>
    </row>
    <row r="7726" spans="1:5" x14ac:dyDescent="0.25">
      <c r="A7726" s="224">
        <v>3203150369</v>
      </c>
      <c r="B7726" s="224" t="s">
        <v>8829</v>
      </c>
      <c r="C7726" s="224" t="s">
        <v>1255</v>
      </c>
      <c r="D7726" s="224" t="s">
        <v>801</v>
      </c>
      <c r="E7726" s="225">
        <v>0</v>
      </c>
    </row>
    <row r="7727" spans="1:5" x14ac:dyDescent="0.25">
      <c r="A7727" s="222">
        <v>3203150370</v>
      </c>
      <c r="B7727" s="222" t="s">
        <v>8830</v>
      </c>
      <c r="C7727" s="222" t="s">
        <v>1255</v>
      </c>
      <c r="D7727" s="222" t="s">
        <v>801</v>
      </c>
      <c r="E7727" s="223">
        <v>0</v>
      </c>
    </row>
    <row r="7728" spans="1:5" x14ac:dyDescent="0.25">
      <c r="A7728" s="224">
        <v>3203150371</v>
      </c>
      <c r="B7728" s="224" t="s">
        <v>8831</v>
      </c>
      <c r="C7728" s="224" t="s">
        <v>1255</v>
      </c>
      <c r="D7728" s="224" t="s">
        <v>801</v>
      </c>
      <c r="E7728" s="225">
        <v>0</v>
      </c>
    </row>
    <row r="7729" spans="1:5" x14ac:dyDescent="0.25">
      <c r="A7729" s="222">
        <v>3203150372</v>
      </c>
      <c r="B7729" s="222" t="s">
        <v>8832</v>
      </c>
      <c r="C7729" s="222" t="s">
        <v>1255</v>
      </c>
      <c r="D7729" s="222" t="s">
        <v>801</v>
      </c>
      <c r="E7729" s="223">
        <v>0</v>
      </c>
    </row>
    <row r="7730" spans="1:5" x14ac:dyDescent="0.25">
      <c r="A7730" s="224">
        <v>3203150373</v>
      </c>
      <c r="B7730" s="224" t="s">
        <v>8833</v>
      </c>
      <c r="C7730" s="224" t="s">
        <v>1255</v>
      </c>
      <c r="D7730" s="224" t="s">
        <v>801</v>
      </c>
      <c r="E7730" s="225">
        <v>0</v>
      </c>
    </row>
    <row r="7731" spans="1:5" x14ac:dyDescent="0.25">
      <c r="A7731" s="222">
        <v>3203150374</v>
      </c>
      <c r="B7731" s="222" t="s">
        <v>8834</v>
      </c>
      <c r="C7731" s="222" t="s">
        <v>1255</v>
      </c>
      <c r="D7731" s="222" t="s">
        <v>801</v>
      </c>
      <c r="E7731" s="223">
        <v>0</v>
      </c>
    </row>
    <row r="7732" spans="1:5" x14ac:dyDescent="0.25">
      <c r="A7732" s="224">
        <v>3203150375</v>
      </c>
      <c r="B7732" s="224" t="s">
        <v>8835</v>
      </c>
      <c r="C7732" s="224" t="s">
        <v>1255</v>
      </c>
      <c r="D7732" s="224" t="s">
        <v>801</v>
      </c>
      <c r="E7732" s="225">
        <v>0</v>
      </c>
    </row>
    <row r="7733" spans="1:5" x14ac:dyDescent="0.25">
      <c r="A7733" s="222">
        <v>3203150376</v>
      </c>
      <c r="B7733" s="222" t="s">
        <v>8836</v>
      </c>
      <c r="C7733" s="222" t="s">
        <v>1255</v>
      </c>
      <c r="D7733" s="222" t="s">
        <v>801</v>
      </c>
      <c r="E7733" s="223">
        <v>0</v>
      </c>
    </row>
    <row r="7734" spans="1:5" x14ac:dyDescent="0.25">
      <c r="A7734" s="224">
        <v>3203150377</v>
      </c>
      <c r="B7734" s="224" t="s">
        <v>8837</v>
      </c>
      <c r="C7734" s="224" t="s">
        <v>1255</v>
      </c>
      <c r="D7734" s="224" t="s">
        <v>801</v>
      </c>
      <c r="E7734" s="225">
        <v>0</v>
      </c>
    </row>
    <row r="7735" spans="1:5" x14ac:dyDescent="0.25">
      <c r="A7735" s="222">
        <v>3203150378</v>
      </c>
      <c r="B7735" s="222" t="s">
        <v>7164</v>
      </c>
      <c r="C7735" s="222" t="s">
        <v>1255</v>
      </c>
      <c r="D7735" s="222" t="s">
        <v>801</v>
      </c>
      <c r="E7735" s="223">
        <v>0</v>
      </c>
    </row>
    <row r="7736" spans="1:5" x14ac:dyDescent="0.25">
      <c r="A7736" s="224">
        <v>3203150379</v>
      </c>
      <c r="B7736" s="224" t="s">
        <v>8838</v>
      </c>
      <c r="C7736" s="224" t="s">
        <v>1255</v>
      </c>
      <c r="D7736" s="224" t="s">
        <v>2327</v>
      </c>
      <c r="E7736" s="225">
        <v>0</v>
      </c>
    </row>
    <row r="7737" spans="1:5" x14ac:dyDescent="0.25">
      <c r="A7737" s="222">
        <v>3203150380</v>
      </c>
      <c r="B7737" s="222" t="s">
        <v>8839</v>
      </c>
      <c r="C7737" s="222" t="s">
        <v>1255</v>
      </c>
      <c r="D7737" s="222" t="s">
        <v>2327</v>
      </c>
      <c r="E7737" s="223">
        <v>0</v>
      </c>
    </row>
    <row r="7738" spans="1:5" x14ac:dyDescent="0.25">
      <c r="A7738" s="224">
        <v>3203150381</v>
      </c>
      <c r="B7738" s="224" t="s">
        <v>8840</v>
      </c>
      <c r="C7738" s="224" t="s">
        <v>1255</v>
      </c>
      <c r="D7738" s="224" t="s">
        <v>2327</v>
      </c>
      <c r="E7738" s="225">
        <v>0</v>
      </c>
    </row>
    <row r="7739" spans="1:5" x14ac:dyDescent="0.25">
      <c r="A7739" s="222">
        <v>3203150382</v>
      </c>
      <c r="B7739" s="222" t="s">
        <v>8841</v>
      </c>
      <c r="C7739" s="222" t="s">
        <v>1255</v>
      </c>
      <c r="D7739" s="222" t="s">
        <v>2327</v>
      </c>
      <c r="E7739" s="223">
        <v>0</v>
      </c>
    </row>
    <row r="7740" spans="1:5" x14ac:dyDescent="0.25">
      <c r="A7740" s="224">
        <v>3203150383</v>
      </c>
      <c r="B7740" s="224" t="s">
        <v>8842</v>
      </c>
      <c r="C7740" s="224" t="s">
        <v>1255</v>
      </c>
      <c r="D7740" s="224" t="s">
        <v>2327</v>
      </c>
      <c r="E7740" s="225">
        <v>0</v>
      </c>
    </row>
    <row r="7741" spans="1:5" x14ac:dyDescent="0.25">
      <c r="A7741" s="222">
        <v>3203150384</v>
      </c>
      <c r="B7741" s="222" t="s">
        <v>8843</v>
      </c>
      <c r="C7741" s="222" t="s">
        <v>1255</v>
      </c>
      <c r="D7741" s="222" t="s">
        <v>2327</v>
      </c>
      <c r="E7741" s="223">
        <v>0</v>
      </c>
    </row>
    <row r="7742" spans="1:5" x14ac:dyDescent="0.25">
      <c r="A7742" s="224">
        <v>3203150385</v>
      </c>
      <c r="B7742" s="224" t="s">
        <v>12882</v>
      </c>
      <c r="C7742" s="224" t="s">
        <v>1255</v>
      </c>
      <c r="D7742" s="224" t="s">
        <v>801</v>
      </c>
      <c r="E7742" s="225">
        <v>0</v>
      </c>
    </row>
    <row r="7743" spans="1:5" x14ac:dyDescent="0.25">
      <c r="A7743" s="222">
        <v>3203150386</v>
      </c>
      <c r="B7743" s="222" t="s">
        <v>8844</v>
      </c>
      <c r="C7743" s="222" t="s">
        <v>1255</v>
      </c>
      <c r="D7743" s="222" t="s">
        <v>2327</v>
      </c>
      <c r="E7743" s="223">
        <v>0</v>
      </c>
    </row>
    <row r="7744" spans="1:5" x14ac:dyDescent="0.25">
      <c r="A7744" s="224">
        <v>3203150387</v>
      </c>
      <c r="B7744" s="224" t="s">
        <v>8845</v>
      </c>
      <c r="C7744" s="224" t="s">
        <v>1255</v>
      </c>
      <c r="D7744" s="224" t="s">
        <v>2327</v>
      </c>
      <c r="E7744" s="225">
        <v>0</v>
      </c>
    </row>
    <row r="7745" spans="1:5" x14ac:dyDescent="0.25">
      <c r="A7745" s="222">
        <v>3203150388</v>
      </c>
      <c r="B7745" s="222" t="s">
        <v>8846</v>
      </c>
      <c r="C7745" s="222" t="s">
        <v>1255</v>
      </c>
      <c r="D7745" s="222" t="s">
        <v>801</v>
      </c>
      <c r="E7745" s="223">
        <v>0</v>
      </c>
    </row>
    <row r="7746" spans="1:5" x14ac:dyDescent="0.25">
      <c r="A7746" s="224">
        <v>3203150389</v>
      </c>
      <c r="B7746" s="224" t="s">
        <v>8847</v>
      </c>
      <c r="C7746" s="224" t="s">
        <v>1255</v>
      </c>
      <c r="D7746" s="224" t="s">
        <v>801</v>
      </c>
      <c r="E7746" s="225">
        <v>0</v>
      </c>
    </row>
    <row r="7747" spans="1:5" x14ac:dyDescent="0.25">
      <c r="A7747" s="222">
        <v>3203150390</v>
      </c>
      <c r="B7747" s="222" t="s">
        <v>8848</v>
      </c>
      <c r="C7747" s="222" t="s">
        <v>1255</v>
      </c>
      <c r="D7747" s="222" t="s">
        <v>801</v>
      </c>
      <c r="E7747" s="223">
        <v>0</v>
      </c>
    </row>
    <row r="7748" spans="1:5" x14ac:dyDescent="0.25">
      <c r="A7748" s="224">
        <v>3203150391</v>
      </c>
      <c r="B7748" s="224" t="s">
        <v>8849</v>
      </c>
      <c r="C7748" s="224" t="s">
        <v>1255</v>
      </c>
      <c r="D7748" s="224" t="s">
        <v>801</v>
      </c>
      <c r="E7748" s="225">
        <v>0</v>
      </c>
    </row>
    <row r="7749" spans="1:5" x14ac:dyDescent="0.25">
      <c r="A7749" s="222">
        <v>3203150392</v>
      </c>
      <c r="B7749" s="222" t="s">
        <v>8850</v>
      </c>
      <c r="C7749" s="222" t="s">
        <v>1255</v>
      </c>
      <c r="D7749" s="222" t="s">
        <v>801</v>
      </c>
      <c r="E7749" s="223">
        <v>0</v>
      </c>
    </row>
    <row r="7750" spans="1:5" x14ac:dyDescent="0.25">
      <c r="A7750" s="224">
        <v>3203150393</v>
      </c>
      <c r="B7750" s="224" t="s">
        <v>8851</v>
      </c>
      <c r="C7750" s="224" t="s">
        <v>1255</v>
      </c>
      <c r="D7750" s="224" t="s">
        <v>801</v>
      </c>
      <c r="E7750" s="225">
        <v>0</v>
      </c>
    </row>
    <row r="7751" spans="1:5" x14ac:dyDescent="0.25">
      <c r="A7751" s="222">
        <v>3203150394</v>
      </c>
      <c r="B7751" s="222" t="s">
        <v>8852</v>
      </c>
      <c r="C7751" s="222" t="s">
        <v>1255</v>
      </c>
      <c r="D7751" s="222" t="s">
        <v>1226</v>
      </c>
      <c r="E7751" s="223">
        <v>0</v>
      </c>
    </row>
    <row r="7752" spans="1:5" x14ac:dyDescent="0.25">
      <c r="A7752" s="224">
        <v>3203150395</v>
      </c>
      <c r="B7752" s="224" t="s">
        <v>8853</v>
      </c>
      <c r="C7752" s="224" t="s">
        <v>1255</v>
      </c>
      <c r="D7752" s="224" t="s">
        <v>2327</v>
      </c>
      <c r="E7752" s="225">
        <v>0</v>
      </c>
    </row>
    <row r="7753" spans="1:5" x14ac:dyDescent="0.25">
      <c r="A7753" s="222">
        <v>3203150396</v>
      </c>
      <c r="B7753" s="222" t="s">
        <v>8854</v>
      </c>
      <c r="C7753" s="222" t="s">
        <v>1255</v>
      </c>
      <c r="D7753" s="222" t="s">
        <v>2327</v>
      </c>
      <c r="E7753" s="223">
        <v>0</v>
      </c>
    </row>
    <row r="7754" spans="1:5" x14ac:dyDescent="0.25">
      <c r="A7754" s="224">
        <v>3203150397</v>
      </c>
      <c r="B7754" s="224" t="s">
        <v>8855</v>
      </c>
      <c r="C7754" s="224" t="s">
        <v>1255</v>
      </c>
      <c r="D7754" s="224" t="s">
        <v>2443</v>
      </c>
      <c r="E7754" s="225">
        <v>0</v>
      </c>
    </row>
    <row r="7755" spans="1:5" x14ac:dyDescent="0.25">
      <c r="A7755" s="222">
        <v>3203150398</v>
      </c>
      <c r="B7755" s="222" t="s">
        <v>8856</v>
      </c>
      <c r="C7755" s="222" t="s">
        <v>1255</v>
      </c>
      <c r="D7755" s="222" t="s">
        <v>2327</v>
      </c>
      <c r="E7755" s="223">
        <v>0</v>
      </c>
    </row>
    <row r="7756" spans="1:5" x14ac:dyDescent="0.25">
      <c r="A7756" s="224">
        <v>3203150399</v>
      </c>
      <c r="B7756" s="224" t="s">
        <v>8857</v>
      </c>
      <c r="C7756" s="224" t="s">
        <v>1255</v>
      </c>
      <c r="D7756" s="224" t="s">
        <v>801</v>
      </c>
      <c r="E7756" s="225">
        <v>0</v>
      </c>
    </row>
    <row r="7757" spans="1:5" x14ac:dyDescent="0.25">
      <c r="A7757" s="222">
        <v>3203150400</v>
      </c>
      <c r="B7757" s="222" t="s">
        <v>8858</v>
      </c>
      <c r="C7757" s="222" t="s">
        <v>1255</v>
      </c>
      <c r="D7757" s="222" t="s">
        <v>801</v>
      </c>
      <c r="E7757" s="223">
        <v>0</v>
      </c>
    </row>
    <row r="7758" spans="1:5" x14ac:dyDescent="0.25">
      <c r="A7758" s="224">
        <v>3203150401</v>
      </c>
      <c r="B7758" s="224" t="s">
        <v>8859</v>
      </c>
      <c r="C7758" s="224" t="s">
        <v>1255</v>
      </c>
      <c r="D7758" s="224" t="s">
        <v>801</v>
      </c>
      <c r="E7758" s="225">
        <v>0</v>
      </c>
    </row>
    <row r="7759" spans="1:5" x14ac:dyDescent="0.25">
      <c r="A7759" s="222">
        <v>3203150402</v>
      </c>
      <c r="B7759" s="222" t="s">
        <v>8860</v>
      </c>
      <c r="C7759" s="222" t="s">
        <v>1255</v>
      </c>
      <c r="D7759" s="222" t="s">
        <v>801</v>
      </c>
      <c r="E7759" s="223">
        <v>0</v>
      </c>
    </row>
    <row r="7760" spans="1:5" x14ac:dyDescent="0.25">
      <c r="A7760" s="224">
        <v>3203150403</v>
      </c>
      <c r="B7760" s="224" t="s">
        <v>8861</v>
      </c>
      <c r="C7760" s="224" t="s">
        <v>1255</v>
      </c>
      <c r="D7760" s="224" t="s">
        <v>801</v>
      </c>
      <c r="E7760" s="225">
        <v>0</v>
      </c>
    </row>
    <row r="7761" spans="1:5" x14ac:dyDescent="0.25">
      <c r="A7761" s="222">
        <v>3203150404</v>
      </c>
      <c r="B7761" s="222" t="s">
        <v>8862</v>
      </c>
      <c r="C7761" s="222" t="s">
        <v>1255</v>
      </c>
      <c r="D7761" s="222" t="s">
        <v>801</v>
      </c>
      <c r="E7761" s="223">
        <v>0</v>
      </c>
    </row>
    <row r="7762" spans="1:5" x14ac:dyDescent="0.25">
      <c r="A7762" s="224">
        <v>3203150405</v>
      </c>
      <c r="B7762" s="224" t="s">
        <v>8863</v>
      </c>
      <c r="C7762" s="224" t="s">
        <v>1255</v>
      </c>
      <c r="D7762" s="224" t="s">
        <v>801</v>
      </c>
      <c r="E7762" s="225">
        <v>0</v>
      </c>
    </row>
    <row r="7763" spans="1:5" x14ac:dyDescent="0.25">
      <c r="A7763" s="222">
        <v>3203150406</v>
      </c>
      <c r="B7763" s="222" t="s">
        <v>8864</v>
      </c>
      <c r="C7763" s="222" t="s">
        <v>1255</v>
      </c>
      <c r="D7763" s="222" t="s">
        <v>801</v>
      </c>
      <c r="E7763" s="223">
        <v>0</v>
      </c>
    </row>
    <row r="7764" spans="1:5" x14ac:dyDescent="0.25">
      <c r="A7764" s="224">
        <v>3203150407</v>
      </c>
      <c r="B7764" s="224" t="s">
        <v>8045</v>
      </c>
      <c r="C7764" s="224" t="s">
        <v>1255</v>
      </c>
      <c r="D7764" s="224" t="s">
        <v>2327</v>
      </c>
      <c r="E7764" s="225">
        <v>0</v>
      </c>
    </row>
    <row r="7765" spans="1:5" x14ac:dyDescent="0.25">
      <c r="A7765" s="222">
        <v>3203150408</v>
      </c>
      <c r="B7765" s="222" t="s">
        <v>8865</v>
      </c>
      <c r="C7765" s="222" t="s">
        <v>1255</v>
      </c>
      <c r="D7765" s="222" t="s">
        <v>801</v>
      </c>
      <c r="E7765" s="223">
        <v>0</v>
      </c>
    </row>
    <row r="7766" spans="1:5" x14ac:dyDescent="0.25">
      <c r="A7766" s="224">
        <v>3203150409</v>
      </c>
      <c r="B7766" s="224" t="s">
        <v>8866</v>
      </c>
      <c r="C7766" s="224" t="s">
        <v>1255</v>
      </c>
      <c r="D7766" s="224" t="s">
        <v>801</v>
      </c>
      <c r="E7766" s="225">
        <v>0</v>
      </c>
    </row>
    <row r="7767" spans="1:5" x14ac:dyDescent="0.25">
      <c r="A7767" s="222">
        <v>3203150410</v>
      </c>
      <c r="B7767" s="222" t="s">
        <v>8279</v>
      </c>
      <c r="C7767" s="222" t="s">
        <v>1255</v>
      </c>
      <c r="D7767" s="222" t="s">
        <v>801</v>
      </c>
      <c r="E7767" s="223">
        <v>0</v>
      </c>
    </row>
    <row r="7768" spans="1:5" x14ac:dyDescent="0.25">
      <c r="A7768" s="224">
        <v>3203150411</v>
      </c>
      <c r="B7768" s="224" t="s">
        <v>10802</v>
      </c>
      <c r="C7768" s="224" t="s">
        <v>1255</v>
      </c>
      <c r="D7768" s="224" t="s">
        <v>801</v>
      </c>
      <c r="E7768" s="225">
        <v>0</v>
      </c>
    </row>
    <row r="7769" spans="1:5" x14ac:dyDescent="0.25">
      <c r="A7769" s="222">
        <v>3203150412</v>
      </c>
      <c r="B7769" s="222" t="s">
        <v>10803</v>
      </c>
      <c r="C7769" s="222" t="s">
        <v>1255</v>
      </c>
      <c r="D7769" s="222" t="s">
        <v>801</v>
      </c>
      <c r="E7769" s="223">
        <v>0</v>
      </c>
    </row>
    <row r="7770" spans="1:5" x14ac:dyDescent="0.25">
      <c r="A7770" s="224">
        <v>3203150413</v>
      </c>
      <c r="B7770" s="224" t="s">
        <v>10804</v>
      </c>
      <c r="C7770" s="224" t="s">
        <v>1255</v>
      </c>
      <c r="D7770" s="224" t="s">
        <v>801</v>
      </c>
      <c r="E7770" s="225">
        <v>0</v>
      </c>
    </row>
    <row r="7771" spans="1:5" x14ac:dyDescent="0.25">
      <c r="A7771" s="222">
        <v>3203150414</v>
      </c>
      <c r="B7771" s="222" t="s">
        <v>10805</v>
      </c>
      <c r="C7771" s="222" t="s">
        <v>1255</v>
      </c>
      <c r="D7771" s="222" t="s">
        <v>801</v>
      </c>
      <c r="E7771" s="223">
        <v>0</v>
      </c>
    </row>
    <row r="7772" spans="1:5" x14ac:dyDescent="0.25">
      <c r="A7772" s="224">
        <v>3203150415</v>
      </c>
      <c r="B7772" s="224" t="s">
        <v>10806</v>
      </c>
      <c r="C7772" s="224" t="s">
        <v>1255</v>
      </c>
      <c r="D7772" s="224" t="s">
        <v>800</v>
      </c>
      <c r="E7772" s="225">
        <v>0</v>
      </c>
    </row>
    <row r="7773" spans="1:5" x14ac:dyDescent="0.25">
      <c r="A7773" s="222">
        <v>3203150416</v>
      </c>
      <c r="B7773" s="222" t="s">
        <v>9923</v>
      </c>
      <c r="C7773" s="222" t="s">
        <v>1255</v>
      </c>
      <c r="D7773" s="222" t="s">
        <v>801</v>
      </c>
      <c r="E7773" s="223">
        <v>0</v>
      </c>
    </row>
    <row r="7774" spans="1:5" x14ac:dyDescent="0.25">
      <c r="A7774" s="224">
        <v>3203150417</v>
      </c>
      <c r="B7774" s="224" t="s">
        <v>13369</v>
      </c>
      <c r="C7774" s="224" t="s">
        <v>1255</v>
      </c>
      <c r="D7774" s="224" t="s">
        <v>801</v>
      </c>
      <c r="E7774" s="225">
        <v>0</v>
      </c>
    </row>
    <row r="7775" spans="1:5" x14ac:dyDescent="0.25">
      <c r="A7775" s="222">
        <v>3203150418</v>
      </c>
      <c r="B7775" s="222" t="s">
        <v>13370</v>
      </c>
      <c r="C7775" s="222" t="s">
        <v>1255</v>
      </c>
      <c r="D7775" s="222" t="s">
        <v>801</v>
      </c>
      <c r="E7775" s="223">
        <v>0</v>
      </c>
    </row>
    <row r="7776" spans="1:5" x14ac:dyDescent="0.25">
      <c r="A7776" s="224">
        <v>3203150419</v>
      </c>
      <c r="B7776" s="224" t="s">
        <v>13371</v>
      </c>
      <c r="C7776" s="224" t="s">
        <v>1255</v>
      </c>
      <c r="D7776" s="224" t="s">
        <v>801</v>
      </c>
      <c r="E7776" s="225">
        <v>0</v>
      </c>
    </row>
    <row r="7777" spans="1:5" x14ac:dyDescent="0.25">
      <c r="A7777" s="222">
        <v>3203150420</v>
      </c>
      <c r="B7777" s="222" t="s">
        <v>13372</v>
      </c>
      <c r="C7777" s="222" t="s">
        <v>1255</v>
      </c>
      <c r="D7777" s="222" t="s">
        <v>801</v>
      </c>
      <c r="E7777" s="223">
        <v>0</v>
      </c>
    </row>
    <row r="7778" spans="1:5" x14ac:dyDescent="0.25">
      <c r="A7778" s="224">
        <v>3203150421</v>
      </c>
      <c r="B7778" s="224" t="s">
        <v>13373</v>
      </c>
      <c r="C7778" s="224" t="s">
        <v>1255</v>
      </c>
      <c r="D7778" s="224" t="s">
        <v>801</v>
      </c>
      <c r="E7778" s="225">
        <v>0</v>
      </c>
    </row>
    <row r="7779" spans="1:5" x14ac:dyDescent="0.25">
      <c r="A7779" s="222">
        <v>3203150422</v>
      </c>
      <c r="B7779" s="222" t="s">
        <v>13374</v>
      </c>
      <c r="C7779" s="222" t="s">
        <v>1255</v>
      </c>
      <c r="D7779" s="222" t="s">
        <v>801</v>
      </c>
      <c r="E7779" s="223">
        <v>0</v>
      </c>
    </row>
    <row r="7780" spans="1:5" x14ac:dyDescent="0.25">
      <c r="A7780" s="224">
        <v>3203150423</v>
      </c>
      <c r="B7780" s="224" t="s">
        <v>13375</v>
      </c>
      <c r="C7780" s="224" t="s">
        <v>1255</v>
      </c>
      <c r="D7780" s="224" t="s">
        <v>801</v>
      </c>
      <c r="E7780" s="225">
        <v>0</v>
      </c>
    </row>
    <row r="7781" spans="1:5" x14ac:dyDescent="0.25">
      <c r="A7781" s="222">
        <v>3203150424</v>
      </c>
      <c r="B7781" s="222" t="s">
        <v>13376</v>
      </c>
      <c r="C7781" s="222" t="s">
        <v>1255</v>
      </c>
      <c r="D7781" s="222" t="s">
        <v>801</v>
      </c>
      <c r="E7781" s="223">
        <v>0</v>
      </c>
    </row>
    <row r="7782" spans="1:5" x14ac:dyDescent="0.25">
      <c r="A7782" s="224">
        <v>3203150425</v>
      </c>
      <c r="B7782" s="224" t="s">
        <v>13377</v>
      </c>
      <c r="C7782" s="224" t="s">
        <v>1255</v>
      </c>
      <c r="D7782" s="224" t="s">
        <v>2327</v>
      </c>
      <c r="E7782" s="225">
        <v>0</v>
      </c>
    </row>
    <row r="7783" spans="1:5" x14ac:dyDescent="0.25">
      <c r="A7783" s="222">
        <v>3203150426</v>
      </c>
      <c r="B7783" s="222" t="s">
        <v>12883</v>
      </c>
      <c r="C7783" s="222" t="s">
        <v>1255</v>
      </c>
      <c r="D7783" s="222" t="s">
        <v>801</v>
      </c>
      <c r="E7783" s="223">
        <v>0</v>
      </c>
    </row>
    <row r="7784" spans="1:5" x14ac:dyDescent="0.25">
      <c r="A7784" s="224">
        <v>3203150427</v>
      </c>
      <c r="B7784" s="224" t="s">
        <v>13378</v>
      </c>
      <c r="C7784" s="224" t="s">
        <v>1255</v>
      </c>
      <c r="D7784" s="224" t="s">
        <v>801</v>
      </c>
      <c r="E7784" s="225">
        <v>0</v>
      </c>
    </row>
    <row r="7785" spans="1:5" x14ac:dyDescent="0.25">
      <c r="A7785" s="222">
        <v>3203150428</v>
      </c>
      <c r="B7785" s="222" t="s">
        <v>13379</v>
      </c>
      <c r="C7785" s="222" t="s">
        <v>1255</v>
      </c>
      <c r="D7785" s="222" t="s">
        <v>801</v>
      </c>
      <c r="E7785" s="223">
        <v>0</v>
      </c>
    </row>
    <row r="7786" spans="1:5" x14ac:dyDescent="0.25">
      <c r="A7786" s="224">
        <v>3203150429</v>
      </c>
      <c r="B7786" s="224" t="s">
        <v>12884</v>
      </c>
      <c r="C7786" s="224" t="s">
        <v>1255</v>
      </c>
      <c r="D7786" s="224" t="s">
        <v>2599</v>
      </c>
      <c r="E7786" s="225">
        <v>0</v>
      </c>
    </row>
    <row r="7787" spans="1:5" x14ac:dyDescent="0.25">
      <c r="A7787" s="222">
        <v>3203150430</v>
      </c>
      <c r="B7787" s="222" t="s">
        <v>13380</v>
      </c>
      <c r="C7787" s="222" t="s">
        <v>1255</v>
      </c>
      <c r="D7787" s="222" t="s">
        <v>801</v>
      </c>
      <c r="E7787" s="223">
        <v>0</v>
      </c>
    </row>
    <row r="7788" spans="1:5" x14ac:dyDescent="0.25">
      <c r="A7788" s="224">
        <v>3203150431</v>
      </c>
      <c r="B7788" s="224" t="s">
        <v>13381</v>
      </c>
      <c r="C7788" s="224" t="s">
        <v>1255</v>
      </c>
      <c r="D7788" s="224" t="s">
        <v>801</v>
      </c>
      <c r="E7788" s="225">
        <v>0</v>
      </c>
    </row>
    <row r="7789" spans="1:5" x14ac:dyDescent="0.25">
      <c r="A7789" s="222">
        <v>3203150432</v>
      </c>
      <c r="B7789" s="222" t="s">
        <v>13382</v>
      </c>
      <c r="C7789" s="222" t="s">
        <v>1255</v>
      </c>
      <c r="D7789" s="222" t="s">
        <v>1226</v>
      </c>
      <c r="E7789" s="223">
        <v>0</v>
      </c>
    </row>
    <row r="7790" spans="1:5" x14ac:dyDescent="0.25">
      <c r="A7790" s="224">
        <v>3203150433</v>
      </c>
      <c r="B7790" s="224" t="s">
        <v>12885</v>
      </c>
      <c r="C7790" s="224" t="s">
        <v>1255</v>
      </c>
      <c r="D7790" s="224" t="s">
        <v>801</v>
      </c>
      <c r="E7790" s="225">
        <v>0</v>
      </c>
    </row>
    <row r="7791" spans="1:5" x14ac:dyDescent="0.25">
      <c r="A7791" s="222">
        <v>3203150434</v>
      </c>
      <c r="B7791" s="222" t="s">
        <v>12886</v>
      </c>
      <c r="C7791" s="222" t="s">
        <v>1255</v>
      </c>
      <c r="D7791" s="222" t="s">
        <v>801</v>
      </c>
      <c r="E7791" s="223">
        <v>0</v>
      </c>
    </row>
    <row r="7792" spans="1:5" x14ac:dyDescent="0.25">
      <c r="A7792" s="224">
        <v>3203150435</v>
      </c>
      <c r="B7792" s="224" t="s">
        <v>12887</v>
      </c>
      <c r="C7792" s="224" t="s">
        <v>1255</v>
      </c>
      <c r="D7792" s="224" t="s">
        <v>2327</v>
      </c>
      <c r="E7792" s="225">
        <v>0</v>
      </c>
    </row>
    <row r="7793" spans="1:5" x14ac:dyDescent="0.25">
      <c r="A7793" s="222">
        <v>3203150436</v>
      </c>
      <c r="B7793" s="222" t="s">
        <v>8904</v>
      </c>
      <c r="C7793" s="222" t="s">
        <v>1255</v>
      </c>
      <c r="D7793" s="222" t="s">
        <v>801</v>
      </c>
      <c r="E7793" s="223">
        <v>0</v>
      </c>
    </row>
    <row r="7794" spans="1:5" x14ac:dyDescent="0.25">
      <c r="A7794" s="224">
        <v>3203150437</v>
      </c>
      <c r="B7794" s="224" t="s">
        <v>12888</v>
      </c>
      <c r="C7794" s="224" t="s">
        <v>1255</v>
      </c>
      <c r="D7794" s="224" t="s">
        <v>2327</v>
      </c>
      <c r="E7794" s="225">
        <v>0</v>
      </c>
    </row>
    <row r="7795" spans="1:5" x14ac:dyDescent="0.25">
      <c r="A7795" s="222">
        <v>3203150438</v>
      </c>
      <c r="B7795" s="222" t="s">
        <v>12889</v>
      </c>
      <c r="C7795" s="222" t="s">
        <v>1255</v>
      </c>
      <c r="D7795" s="222" t="s">
        <v>2327</v>
      </c>
      <c r="E7795" s="223">
        <v>0</v>
      </c>
    </row>
    <row r="7796" spans="1:5" x14ac:dyDescent="0.25">
      <c r="A7796" s="224">
        <v>3203150439</v>
      </c>
      <c r="B7796" s="224" t="s">
        <v>12890</v>
      </c>
      <c r="C7796" s="224" t="s">
        <v>1255</v>
      </c>
      <c r="D7796" s="224" t="s">
        <v>2327</v>
      </c>
      <c r="E7796" s="225">
        <v>0</v>
      </c>
    </row>
    <row r="7797" spans="1:5" x14ac:dyDescent="0.25">
      <c r="A7797" s="222">
        <v>3203150440</v>
      </c>
      <c r="B7797" s="222" t="s">
        <v>12891</v>
      </c>
      <c r="C7797" s="222" t="s">
        <v>1255</v>
      </c>
      <c r="D7797" s="222" t="s">
        <v>2327</v>
      </c>
      <c r="E7797" s="223">
        <v>0</v>
      </c>
    </row>
    <row r="7798" spans="1:5" x14ac:dyDescent="0.25">
      <c r="A7798" s="224">
        <v>3203150441</v>
      </c>
      <c r="B7798" s="224" t="s">
        <v>12892</v>
      </c>
      <c r="C7798" s="224" t="s">
        <v>1255</v>
      </c>
      <c r="D7798" s="224" t="s">
        <v>2327</v>
      </c>
      <c r="E7798" s="225">
        <v>0</v>
      </c>
    </row>
    <row r="7799" spans="1:5" x14ac:dyDescent="0.25">
      <c r="A7799" s="222">
        <v>3203150442</v>
      </c>
      <c r="B7799" s="222" t="s">
        <v>12893</v>
      </c>
      <c r="C7799" s="222" t="s">
        <v>1255</v>
      </c>
      <c r="D7799" s="222" t="s">
        <v>2327</v>
      </c>
      <c r="E7799" s="223">
        <v>0</v>
      </c>
    </row>
    <row r="7800" spans="1:5" x14ac:dyDescent="0.25">
      <c r="A7800" s="224">
        <v>3203150443</v>
      </c>
      <c r="B7800" s="224" t="s">
        <v>12894</v>
      </c>
      <c r="C7800" s="224" t="s">
        <v>1255</v>
      </c>
      <c r="D7800" s="224" t="s">
        <v>2327</v>
      </c>
      <c r="E7800" s="225">
        <v>0</v>
      </c>
    </row>
    <row r="7801" spans="1:5" x14ac:dyDescent="0.25">
      <c r="A7801" s="222">
        <v>3203150444</v>
      </c>
      <c r="B7801" s="222" t="s">
        <v>12895</v>
      </c>
      <c r="C7801" s="222" t="s">
        <v>1255</v>
      </c>
      <c r="D7801" s="222" t="s">
        <v>2327</v>
      </c>
      <c r="E7801" s="223">
        <v>0</v>
      </c>
    </row>
    <row r="7802" spans="1:5" x14ac:dyDescent="0.25">
      <c r="A7802" s="224">
        <v>3203150445</v>
      </c>
      <c r="B7802" s="224" t="s">
        <v>12896</v>
      </c>
      <c r="C7802" s="224" t="s">
        <v>1255</v>
      </c>
      <c r="D7802" s="224" t="s">
        <v>2327</v>
      </c>
      <c r="E7802" s="225">
        <v>0</v>
      </c>
    </row>
    <row r="7803" spans="1:5" x14ac:dyDescent="0.25">
      <c r="A7803" s="222">
        <v>3203150446</v>
      </c>
      <c r="B7803" s="222" t="s">
        <v>12897</v>
      </c>
      <c r="C7803" s="222" t="s">
        <v>1255</v>
      </c>
      <c r="D7803" s="222" t="s">
        <v>2327</v>
      </c>
      <c r="E7803" s="223">
        <v>0</v>
      </c>
    </row>
    <row r="7804" spans="1:5" x14ac:dyDescent="0.25">
      <c r="A7804" s="224">
        <v>3203150447</v>
      </c>
      <c r="B7804" s="224" t="s">
        <v>12898</v>
      </c>
      <c r="C7804" s="224" t="s">
        <v>1255</v>
      </c>
      <c r="D7804" s="224" t="s">
        <v>2327</v>
      </c>
      <c r="E7804" s="225">
        <v>0</v>
      </c>
    </row>
    <row r="7805" spans="1:5" x14ac:dyDescent="0.25">
      <c r="A7805" s="222">
        <v>3203150448</v>
      </c>
      <c r="B7805" s="222" t="s">
        <v>12899</v>
      </c>
      <c r="C7805" s="222" t="s">
        <v>1255</v>
      </c>
      <c r="D7805" s="222" t="s">
        <v>2327</v>
      </c>
      <c r="E7805" s="223">
        <v>0</v>
      </c>
    </row>
    <row r="7806" spans="1:5" x14ac:dyDescent="0.25">
      <c r="A7806" s="224">
        <v>3203150449</v>
      </c>
      <c r="B7806" s="224" t="s">
        <v>12900</v>
      </c>
      <c r="C7806" s="224" t="s">
        <v>1255</v>
      </c>
      <c r="D7806" s="224" t="s">
        <v>2327</v>
      </c>
      <c r="E7806" s="225">
        <v>0</v>
      </c>
    </row>
    <row r="7807" spans="1:5" x14ac:dyDescent="0.25">
      <c r="A7807" s="222">
        <v>3203150450</v>
      </c>
      <c r="B7807" s="222" t="s">
        <v>12901</v>
      </c>
      <c r="C7807" s="222" t="s">
        <v>1255</v>
      </c>
      <c r="D7807" s="222" t="s">
        <v>2327</v>
      </c>
      <c r="E7807" s="223">
        <v>0</v>
      </c>
    </row>
    <row r="7808" spans="1:5" x14ac:dyDescent="0.25">
      <c r="A7808" s="224">
        <v>3203150451</v>
      </c>
      <c r="B7808" s="224" t="s">
        <v>12902</v>
      </c>
      <c r="C7808" s="224" t="s">
        <v>1255</v>
      </c>
      <c r="D7808" s="224" t="s">
        <v>2327</v>
      </c>
      <c r="E7808" s="225">
        <v>0</v>
      </c>
    </row>
    <row r="7809" spans="1:5" x14ac:dyDescent="0.25">
      <c r="A7809" s="222">
        <v>3203150452</v>
      </c>
      <c r="B7809" s="222" t="s">
        <v>12903</v>
      </c>
      <c r="C7809" s="222" t="s">
        <v>1255</v>
      </c>
      <c r="D7809" s="222" t="s">
        <v>2327</v>
      </c>
      <c r="E7809" s="223">
        <v>0</v>
      </c>
    </row>
    <row r="7810" spans="1:5" x14ac:dyDescent="0.25">
      <c r="A7810" s="224">
        <v>3203150453</v>
      </c>
      <c r="B7810" s="224" t="s">
        <v>12904</v>
      </c>
      <c r="C7810" s="224" t="s">
        <v>1255</v>
      </c>
      <c r="D7810" s="224" t="s">
        <v>2327</v>
      </c>
      <c r="E7810" s="225">
        <v>0</v>
      </c>
    </row>
    <row r="7811" spans="1:5" x14ac:dyDescent="0.25">
      <c r="A7811" s="222">
        <v>3203150454</v>
      </c>
      <c r="B7811" s="222" t="s">
        <v>12905</v>
      </c>
      <c r="C7811" s="222" t="s">
        <v>1255</v>
      </c>
      <c r="D7811" s="222" t="s">
        <v>2327</v>
      </c>
      <c r="E7811" s="223">
        <v>0</v>
      </c>
    </row>
    <row r="7812" spans="1:5" x14ac:dyDescent="0.25">
      <c r="A7812" s="224">
        <v>3203150455</v>
      </c>
      <c r="B7812" s="224" t="s">
        <v>12906</v>
      </c>
      <c r="C7812" s="224" t="s">
        <v>1255</v>
      </c>
      <c r="D7812" s="224" t="s">
        <v>2327</v>
      </c>
      <c r="E7812" s="225">
        <v>0</v>
      </c>
    </row>
    <row r="7813" spans="1:5" x14ac:dyDescent="0.25">
      <c r="A7813" s="222">
        <v>3203150456</v>
      </c>
      <c r="B7813" s="222" t="s">
        <v>12907</v>
      </c>
      <c r="C7813" s="222" t="s">
        <v>1255</v>
      </c>
      <c r="D7813" s="222" t="s">
        <v>2327</v>
      </c>
      <c r="E7813" s="223">
        <v>0</v>
      </c>
    </row>
    <row r="7814" spans="1:5" x14ac:dyDescent="0.25">
      <c r="A7814" s="224">
        <v>3203150457</v>
      </c>
      <c r="B7814" s="224" t="s">
        <v>12908</v>
      </c>
      <c r="C7814" s="224" t="s">
        <v>1255</v>
      </c>
      <c r="D7814" s="224" t="s">
        <v>2327</v>
      </c>
      <c r="E7814" s="225">
        <v>0</v>
      </c>
    </row>
    <row r="7815" spans="1:5" x14ac:dyDescent="0.25">
      <c r="A7815" s="222">
        <v>3203150458</v>
      </c>
      <c r="B7815" s="222" t="s">
        <v>12909</v>
      </c>
      <c r="C7815" s="222" t="s">
        <v>1255</v>
      </c>
      <c r="D7815" s="222" t="s">
        <v>2327</v>
      </c>
      <c r="E7815" s="223">
        <v>0</v>
      </c>
    </row>
    <row r="7816" spans="1:5" x14ac:dyDescent="0.25">
      <c r="A7816" s="224">
        <v>3203150459</v>
      </c>
      <c r="B7816" s="224" t="s">
        <v>12910</v>
      </c>
      <c r="C7816" s="224" t="s">
        <v>1255</v>
      </c>
      <c r="D7816" s="224" t="s">
        <v>2327</v>
      </c>
      <c r="E7816" s="225">
        <v>0</v>
      </c>
    </row>
    <row r="7817" spans="1:5" x14ac:dyDescent="0.25">
      <c r="A7817" s="222">
        <v>3203150460</v>
      </c>
      <c r="B7817" s="222" t="s">
        <v>12911</v>
      </c>
      <c r="C7817" s="222" t="s">
        <v>1255</v>
      </c>
      <c r="D7817" s="222" t="s">
        <v>2327</v>
      </c>
      <c r="E7817" s="223">
        <v>0</v>
      </c>
    </row>
    <row r="7818" spans="1:5" x14ac:dyDescent="0.25">
      <c r="A7818" s="224">
        <v>3203150461</v>
      </c>
      <c r="B7818" s="224" t="s">
        <v>12912</v>
      </c>
      <c r="C7818" s="224" t="s">
        <v>1255</v>
      </c>
      <c r="D7818" s="224" t="s">
        <v>2327</v>
      </c>
      <c r="E7818" s="225">
        <v>0</v>
      </c>
    </row>
    <row r="7819" spans="1:5" x14ac:dyDescent="0.25">
      <c r="A7819" s="222">
        <v>3203150462</v>
      </c>
      <c r="B7819" s="222" t="s">
        <v>12913</v>
      </c>
      <c r="C7819" s="222" t="s">
        <v>1255</v>
      </c>
      <c r="D7819" s="222" t="s">
        <v>2327</v>
      </c>
      <c r="E7819" s="223">
        <v>0</v>
      </c>
    </row>
    <row r="7820" spans="1:5" x14ac:dyDescent="0.25">
      <c r="A7820" s="224">
        <v>3203150463</v>
      </c>
      <c r="B7820" s="224" t="s">
        <v>12914</v>
      </c>
      <c r="C7820" s="224" t="s">
        <v>1255</v>
      </c>
      <c r="D7820" s="224" t="s">
        <v>2327</v>
      </c>
      <c r="E7820" s="225">
        <v>0</v>
      </c>
    </row>
    <row r="7821" spans="1:5" x14ac:dyDescent="0.25">
      <c r="A7821" s="222">
        <v>3203150464</v>
      </c>
      <c r="B7821" s="222" t="s">
        <v>12915</v>
      </c>
      <c r="C7821" s="222" t="s">
        <v>1255</v>
      </c>
      <c r="D7821" s="222" t="s">
        <v>2327</v>
      </c>
      <c r="E7821" s="223">
        <v>0</v>
      </c>
    </row>
    <row r="7822" spans="1:5" x14ac:dyDescent="0.25">
      <c r="A7822" s="224">
        <v>3203150465</v>
      </c>
      <c r="B7822" s="224" t="s">
        <v>12916</v>
      </c>
      <c r="C7822" s="224" t="s">
        <v>1255</v>
      </c>
      <c r="D7822" s="224" t="s">
        <v>801</v>
      </c>
      <c r="E7822" s="225">
        <v>0</v>
      </c>
    </row>
    <row r="7823" spans="1:5" x14ac:dyDescent="0.25">
      <c r="A7823" s="222">
        <v>3203210001</v>
      </c>
      <c r="B7823" s="222" t="s">
        <v>5408</v>
      </c>
      <c r="C7823" s="222" t="s">
        <v>1255</v>
      </c>
      <c r="D7823" s="222" t="s">
        <v>1226</v>
      </c>
      <c r="E7823" s="223">
        <v>0</v>
      </c>
    </row>
    <row r="7824" spans="1:5" x14ac:dyDescent="0.25">
      <c r="A7824" s="224">
        <v>3203210002</v>
      </c>
      <c r="B7824" s="224" t="s">
        <v>5409</v>
      </c>
      <c r="C7824" s="224" t="s">
        <v>1255</v>
      </c>
      <c r="D7824" s="224" t="s">
        <v>2327</v>
      </c>
      <c r="E7824" s="225">
        <v>0</v>
      </c>
    </row>
    <row r="7825" spans="1:5" x14ac:dyDescent="0.25">
      <c r="A7825" s="222">
        <v>3203210003</v>
      </c>
      <c r="B7825" s="222" t="s">
        <v>5410</v>
      </c>
      <c r="C7825" s="222" t="s">
        <v>1255</v>
      </c>
      <c r="D7825" s="222" t="s">
        <v>2327</v>
      </c>
      <c r="E7825" s="223">
        <v>0</v>
      </c>
    </row>
    <row r="7826" spans="1:5" x14ac:dyDescent="0.25">
      <c r="A7826" s="224">
        <v>3203210004</v>
      </c>
      <c r="B7826" s="224" t="s">
        <v>4012</v>
      </c>
      <c r="C7826" s="224" t="s">
        <v>1255</v>
      </c>
      <c r="D7826" s="224" t="s">
        <v>2333</v>
      </c>
      <c r="E7826" s="225">
        <v>0</v>
      </c>
    </row>
    <row r="7827" spans="1:5" x14ac:dyDescent="0.25">
      <c r="A7827" s="222">
        <v>3203210005</v>
      </c>
      <c r="B7827" s="222" t="s">
        <v>4013</v>
      </c>
      <c r="C7827" s="222" t="s">
        <v>1255</v>
      </c>
      <c r="D7827" s="222" t="s">
        <v>2333</v>
      </c>
      <c r="E7827" s="223">
        <v>0</v>
      </c>
    </row>
    <row r="7828" spans="1:5" x14ac:dyDescent="0.25">
      <c r="A7828" s="224">
        <v>3203210006</v>
      </c>
      <c r="B7828" s="224" t="s">
        <v>4014</v>
      </c>
      <c r="C7828" s="224" t="s">
        <v>1255</v>
      </c>
      <c r="D7828" s="224" t="s">
        <v>2333</v>
      </c>
      <c r="E7828" s="225">
        <v>0</v>
      </c>
    </row>
    <row r="7829" spans="1:5" x14ac:dyDescent="0.25">
      <c r="A7829" s="222">
        <v>3203210007</v>
      </c>
      <c r="B7829" s="222" t="s">
        <v>8086</v>
      </c>
      <c r="C7829" s="222" t="s">
        <v>1255</v>
      </c>
      <c r="D7829" s="222" t="s">
        <v>2327</v>
      </c>
      <c r="E7829" s="223">
        <v>0</v>
      </c>
    </row>
    <row r="7830" spans="1:5" x14ac:dyDescent="0.25">
      <c r="A7830" s="224">
        <v>3205010001</v>
      </c>
      <c r="B7830" s="224" t="s">
        <v>3057</v>
      </c>
      <c r="C7830" s="224" t="s">
        <v>1255</v>
      </c>
      <c r="D7830" s="224" t="s">
        <v>801</v>
      </c>
      <c r="E7830" s="225">
        <v>0</v>
      </c>
    </row>
    <row r="7831" spans="1:5" x14ac:dyDescent="0.25">
      <c r="A7831" s="222">
        <v>3205010002</v>
      </c>
      <c r="B7831" s="222" t="s">
        <v>3058</v>
      </c>
      <c r="C7831" s="222" t="s">
        <v>1255</v>
      </c>
      <c r="D7831" s="222" t="s">
        <v>2706</v>
      </c>
      <c r="E7831" s="223">
        <v>0</v>
      </c>
    </row>
    <row r="7832" spans="1:5" x14ac:dyDescent="0.25">
      <c r="A7832" s="224">
        <v>3303050001</v>
      </c>
      <c r="B7832" s="224" t="s">
        <v>3059</v>
      </c>
      <c r="C7832" s="224" t="s">
        <v>1255</v>
      </c>
      <c r="D7832" s="224" t="s">
        <v>1102</v>
      </c>
      <c r="E7832" s="225">
        <v>0</v>
      </c>
    </row>
    <row r="7833" spans="1:5" x14ac:dyDescent="0.25">
      <c r="A7833" s="222">
        <v>3303100001</v>
      </c>
      <c r="B7833" s="222" t="s">
        <v>3060</v>
      </c>
      <c r="C7833" s="222" t="s">
        <v>1255</v>
      </c>
      <c r="D7833" s="222" t="s">
        <v>801</v>
      </c>
      <c r="E7833" s="223">
        <v>0</v>
      </c>
    </row>
    <row r="7834" spans="1:5" x14ac:dyDescent="0.25">
      <c r="A7834" s="224">
        <v>3303100002</v>
      </c>
      <c r="B7834" s="224" t="s">
        <v>3061</v>
      </c>
      <c r="C7834" s="224" t="s">
        <v>1255</v>
      </c>
      <c r="D7834" s="224" t="s">
        <v>801</v>
      </c>
      <c r="E7834" s="225">
        <v>0</v>
      </c>
    </row>
    <row r="7835" spans="1:5" x14ac:dyDescent="0.25">
      <c r="A7835" s="222">
        <v>3303100003</v>
      </c>
      <c r="B7835" s="222" t="s">
        <v>3062</v>
      </c>
      <c r="C7835" s="222" t="s">
        <v>1255</v>
      </c>
      <c r="D7835" s="222" t="s">
        <v>801</v>
      </c>
      <c r="E7835" s="223">
        <v>0</v>
      </c>
    </row>
    <row r="7836" spans="1:5" x14ac:dyDescent="0.25">
      <c r="A7836" s="224">
        <v>3303100004</v>
      </c>
      <c r="B7836" s="224" t="s">
        <v>3063</v>
      </c>
      <c r="C7836" s="224" t="s">
        <v>1255</v>
      </c>
      <c r="D7836" s="224" t="s">
        <v>801</v>
      </c>
      <c r="E7836" s="225">
        <v>0</v>
      </c>
    </row>
    <row r="7837" spans="1:5" x14ac:dyDescent="0.25">
      <c r="A7837" s="222">
        <v>3303100005</v>
      </c>
      <c r="B7837" s="222" t="s">
        <v>3064</v>
      </c>
      <c r="C7837" s="222" t="s">
        <v>1255</v>
      </c>
      <c r="D7837" s="222" t="s">
        <v>801</v>
      </c>
      <c r="E7837" s="223">
        <v>0</v>
      </c>
    </row>
    <row r="7838" spans="1:5" x14ac:dyDescent="0.25">
      <c r="A7838" s="224">
        <v>3303100006</v>
      </c>
      <c r="B7838" s="224" t="s">
        <v>6762</v>
      </c>
      <c r="C7838" s="224" t="s">
        <v>1255</v>
      </c>
      <c r="D7838" s="224" t="s">
        <v>801</v>
      </c>
      <c r="E7838" s="225">
        <v>0</v>
      </c>
    </row>
    <row r="7839" spans="1:5" x14ac:dyDescent="0.25">
      <c r="A7839" s="222">
        <v>3303100007</v>
      </c>
      <c r="B7839" s="222" t="s">
        <v>8280</v>
      </c>
      <c r="C7839" s="222" t="s">
        <v>1255</v>
      </c>
      <c r="D7839" s="222" t="s">
        <v>2327</v>
      </c>
      <c r="E7839" s="223">
        <v>0</v>
      </c>
    </row>
    <row r="7840" spans="1:5" x14ac:dyDescent="0.25">
      <c r="A7840" s="224">
        <v>3303100008</v>
      </c>
      <c r="B7840" s="224" t="s">
        <v>3065</v>
      </c>
      <c r="C7840" s="224" t="s">
        <v>1255</v>
      </c>
      <c r="D7840" s="224" t="s">
        <v>801</v>
      </c>
      <c r="E7840" s="225">
        <v>0</v>
      </c>
    </row>
    <row r="7841" spans="1:5" x14ac:dyDescent="0.25">
      <c r="A7841" s="222">
        <v>3303100009</v>
      </c>
      <c r="B7841" s="222" t="s">
        <v>8281</v>
      </c>
      <c r="C7841" s="222" t="s">
        <v>1255</v>
      </c>
      <c r="D7841" s="222" t="s">
        <v>801</v>
      </c>
      <c r="E7841" s="223">
        <v>0</v>
      </c>
    </row>
    <row r="7842" spans="1:5" x14ac:dyDescent="0.25">
      <c r="A7842" s="224">
        <v>3303100010</v>
      </c>
      <c r="B7842" s="224" t="s">
        <v>3066</v>
      </c>
      <c r="C7842" s="224" t="s">
        <v>1255</v>
      </c>
      <c r="D7842" s="224" t="s">
        <v>801</v>
      </c>
      <c r="E7842" s="225">
        <v>0</v>
      </c>
    </row>
    <row r="7843" spans="1:5" x14ac:dyDescent="0.25">
      <c r="A7843" s="222">
        <v>3303100011</v>
      </c>
      <c r="B7843" s="222" t="s">
        <v>3067</v>
      </c>
      <c r="C7843" s="222" t="s">
        <v>1255</v>
      </c>
      <c r="D7843" s="222" t="s">
        <v>801</v>
      </c>
      <c r="E7843" s="223">
        <v>0</v>
      </c>
    </row>
    <row r="7844" spans="1:5" x14ac:dyDescent="0.25">
      <c r="A7844" s="224">
        <v>3303100012</v>
      </c>
      <c r="B7844" s="224" t="s">
        <v>5926</v>
      </c>
      <c r="C7844" s="224" t="s">
        <v>1255</v>
      </c>
      <c r="D7844" s="224" t="s">
        <v>801</v>
      </c>
      <c r="E7844" s="225">
        <v>0</v>
      </c>
    </row>
    <row r="7845" spans="1:5" x14ac:dyDescent="0.25">
      <c r="A7845" s="222">
        <v>3303100013</v>
      </c>
      <c r="B7845" s="222" t="s">
        <v>3068</v>
      </c>
      <c r="C7845" s="222" t="s">
        <v>1255</v>
      </c>
      <c r="D7845" s="222" t="s">
        <v>2327</v>
      </c>
      <c r="E7845" s="223">
        <v>0</v>
      </c>
    </row>
    <row r="7846" spans="1:5" x14ac:dyDescent="0.25">
      <c r="A7846" s="224">
        <v>3303100014</v>
      </c>
      <c r="B7846" s="224" t="s">
        <v>3069</v>
      </c>
      <c r="C7846" s="224" t="s">
        <v>1255</v>
      </c>
      <c r="D7846" s="224" t="s">
        <v>801</v>
      </c>
      <c r="E7846" s="225">
        <v>0</v>
      </c>
    </row>
    <row r="7847" spans="1:5" x14ac:dyDescent="0.25">
      <c r="A7847" s="222">
        <v>3303100015</v>
      </c>
      <c r="B7847" s="222" t="s">
        <v>3070</v>
      </c>
      <c r="C7847" s="222" t="s">
        <v>1255</v>
      </c>
      <c r="D7847" s="222" t="s">
        <v>1226</v>
      </c>
      <c r="E7847" s="223">
        <v>0</v>
      </c>
    </row>
    <row r="7848" spans="1:5" x14ac:dyDescent="0.25">
      <c r="A7848" s="224">
        <v>3303100016</v>
      </c>
      <c r="B7848" s="224" t="s">
        <v>5927</v>
      </c>
      <c r="C7848" s="224" t="s">
        <v>1255</v>
      </c>
      <c r="D7848" s="224" t="s">
        <v>2327</v>
      </c>
      <c r="E7848" s="225">
        <v>0</v>
      </c>
    </row>
    <row r="7849" spans="1:5" x14ac:dyDescent="0.25">
      <c r="A7849" s="222">
        <v>3303100017</v>
      </c>
      <c r="B7849" s="222" t="s">
        <v>5928</v>
      </c>
      <c r="C7849" s="222" t="s">
        <v>1255</v>
      </c>
      <c r="D7849" s="222" t="s">
        <v>2327</v>
      </c>
      <c r="E7849" s="223">
        <v>0</v>
      </c>
    </row>
    <row r="7850" spans="1:5" x14ac:dyDescent="0.25">
      <c r="A7850" s="224">
        <v>3303100018</v>
      </c>
      <c r="B7850" s="224" t="s">
        <v>3071</v>
      </c>
      <c r="C7850" s="224" t="s">
        <v>1255</v>
      </c>
      <c r="D7850" s="224" t="s">
        <v>2327</v>
      </c>
      <c r="E7850" s="225">
        <v>0</v>
      </c>
    </row>
    <row r="7851" spans="1:5" x14ac:dyDescent="0.25">
      <c r="A7851" s="222">
        <v>3303100019</v>
      </c>
      <c r="B7851" s="222" t="s">
        <v>3072</v>
      </c>
      <c r="C7851" s="222" t="s">
        <v>1255</v>
      </c>
      <c r="D7851" s="222" t="s">
        <v>2327</v>
      </c>
      <c r="E7851" s="223">
        <v>0</v>
      </c>
    </row>
    <row r="7852" spans="1:5" x14ac:dyDescent="0.25">
      <c r="A7852" s="224">
        <v>3303100020</v>
      </c>
      <c r="B7852" s="224" t="s">
        <v>3073</v>
      </c>
      <c r="C7852" s="224" t="s">
        <v>1255</v>
      </c>
      <c r="D7852" s="224" t="s">
        <v>2327</v>
      </c>
      <c r="E7852" s="225">
        <v>0</v>
      </c>
    </row>
    <row r="7853" spans="1:5" x14ac:dyDescent="0.25">
      <c r="A7853" s="222">
        <v>3303100021</v>
      </c>
      <c r="B7853" s="222" t="s">
        <v>3074</v>
      </c>
      <c r="C7853" s="222" t="s">
        <v>1255</v>
      </c>
      <c r="D7853" s="222" t="s">
        <v>2327</v>
      </c>
      <c r="E7853" s="223">
        <v>0</v>
      </c>
    </row>
    <row r="7854" spans="1:5" x14ac:dyDescent="0.25">
      <c r="A7854" s="224">
        <v>3303100022</v>
      </c>
      <c r="B7854" s="224" t="s">
        <v>3075</v>
      </c>
      <c r="C7854" s="224" t="s">
        <v>1255</v>
      </c>
      <c r="D7854" s="224" t="s">
        <v>2327</v>
      </c>
      <c r="E7854" s="225">
        <v>0</v>
      </c>
    </row>
    <row r="7855" spans="1:5" x14ac:dyDescent="0.25">
      <c r="A7855" s="222">
        <v>3303100023</v>
      </c>
      <c r="B7855" s="222" t="s">
        <v>3076</v>
      </c>
      <c r="C7855" s="222" t="s">
        <v>1255</v>
      </c>
      <c r="D7855" s="222" t="s">
        <v>2327</v>
      </c>
      <c r="E7855" s="223">
        <v>0</v>
      </c>
    </row>
    <row r="7856" spans="1:5" x14ac:dyDescent="0.25">
      <c r="A7856" s="224">
        <v>3303100024</v>
      </c>
      <c r="B7856" s="224" t="s">
        <v>3077</v>
      </c>
      <c r="C7856" s="224" t="s">
        <v>1255</v>
      </c>
      <c r="D7856" s="224" t="s">
        <v>2327</v>
      </c>
      <c r="E7856" s="225">
        <v>0</v>
      </c>
    </row>
    <row r="7857" spans="1:5" x14ac:dyDescent="0.25">
      <c r="A7857" s="222">
        <v>3303100025</v>
      </c>
      <c r="B7857" s="222" t="s">
        <v>3078</v>
      </c>
      <c r="C7857" s="222" t="s">
        <v>1255</v>
      </c>
      <c r="D7857" s="222" t="s">
        <v>2327</v>
      </c>
      <c r="E7857" s="223">
        <v>0</v>
      </c>
    </row>
    <row r="7858" spans="1:5" x14ac:dyDescent="0.25">
      <c r="A7858" s="224">
        <v>3303100026</v>
      </c>
      <c r="B7858" s="224" t="s">
        <v>3079</v>
      </c>
      <c r="C7858" s="224" t="s">
        <v>1255</v>
      </c>
      <c r="D7858" s="224" t="s">
        <v>2327</v>
      </c>
      <c r="E7858" s="225">
        <v>0</v>
      </c>
    </row>
    <row r="7859" spans="1:5" x14ac:dyDescent="0.25">
      <c r="A7859" s="222">
        <v>3303100027</v>
      </c>
      <c r="B7859" s="222" t="s">
        <v>3080</v>
      </c>
      <c r="C7859" s="222" t="s">
        <v>1255</v>
      </c>
      <c r="D7859" s="222" t="s">
        <v>2327</v>
      </c>
      <c r="E7859" s="223">
        <v>0</v>
      </c>
    </row>
    <row r="7860" spans="1:5" x14ac:dyDescent="0.25">
      <c r="A7860" s="224">
        <v>3303100028</v>
      </c>
      <c r="B7860" s="224" t="s">
        <v>5929</v>
      </c>
      <c r="C7860" s="224" t="s">
        <v>1255</v>
      </c>
      <c r="D7860" s="224" t="s">
        <v>2327</v>
      </c>
      <c r="E7860" s="225">
        <v>0</v>
      </c>
    </row>
    <row r="7861" spans="1:5" x14ac:dyDescent="0.25">
      <c r="A7861" s="222">
        <v>3303100029</v>
      </c>
      <c r="B7861" s="222" t="s">
        <v>7850</v>
      </c>
      <c r="C7861" s="222" t="s">
        <v>1255</v>
      </c>
      <c r="D7861" s="222" t="s">
        <v>2327</v>
      </c>
      <c r="E7861" s="223">
        <v>0</v>
      </c>
    </row>
    <row r="7862" spans="1:5" x14ac:dyDescent="0.25">
      <c r="A7862" s="224">
        <v>3303100030</v>
      </c>
      <c r="B7862" s="224" t="s">
        <v>3081</v>
      </c>
      <c r="C7862" s="224" t="s">
        <v>1255</v>
      </c>
      <c r="D7862" s="224" t="s">
        <v>2327</v>
      </c>
      <c r="E7862" s="225">
        <v>0</v>
      </c>
    </row>
    <row r="7863" spans="1:5" x14ac:dyDescent="0.25">
      <c r="A7863" s="222">
        <v>3303100031</v>
      </c>
      <c r="B7863" s="222" t="s">
        <v>3082</v>
      </c>
      <c r="C7863" s="222" t="s">
        <v>1255</v>
      </c>
      <c r="D7863" s="222" t="s">
        <v>2327</v>
      </c>
      <c r="E7863" s="223">
        <v>0</v>
      </c>
    </row>
    <row r="7864" spans="1:5" x14ac:dyDescent="0.25">
      <c r="A7864" s="224">
        <v>3303100032</v>
      </c>
      <c r="B7864" s="224" t="s">
        <v>4406</v>
      </c>
      <c r="C7864" s="224" t="s">
        <v>1255</v>
      </c>
      <c r="D7864" s="224" t="s">
        <v>2327</v>
      </c>
      <c r="E7864" s="225">
        <v>0</v>
      </c>
    </row>
    <row r="7865" spans="1:5" x14ac:dyDescent="0.25">
      <c r="A7865" s="222">
        <v>3303100033</v>
      </c>
      <c r="B7865" s="222" t="s">
        <v>3083</v>
      </c>
      <c r="C7865" s="222" t="s">
        <v>1255</v>
      </c>
      <c r="D7865" s="222" t="s">
        <v>2327</v>
      </c>
      <c r="E7865" s="223">
        <v>0</v>
      </c>
    </row>
    <row r="7866" spans="1:5" x14ac:dyDescent="0.25">
      <c r="A7866" s="224">
        <v>3303100034</v>
      </c>
      <c r="B7866" s="224" t="s">
        <v>3084</v>
      </c>
      <c r="C7866" s="224" t="s">
        <v>1255</v>
      </c>
      <c r="D7866" s="224" t="s">
        <v>2327</v>
      </c>
      <c r="E7866" s="225">
        <v>0</v>
      </c>
    </row>
    <row r="7867" spans="1:5" x14ac:dyDescent="0.25">
      <c r="A7867" s="222">
        <v>3303100035</v>
      </c>
      <c r="B7867" s="222" t="s">
        <v>3085</v>
      </c>
      <c r="C7867" s="222" t="s">
        <v>1255</v>
      </c>
      <c r="D7867" s="222" t="s">
        <v>2327</v>
      </c>
      <c r="E7867" s="223">
        <v>0</v>
      </c>
    </row>
    <row r="7868" spans="1:5" x14ac:dyDescent="0.25">
      <c r="A7868" s="224">
        <v>3303100036</v>
      </c>
      <c r="B7868" s="224" t="s">
        <v>3086</v>
      </c>
      <c r="C7868" s="224" t="s">
        <v>1255</v>
      </c>
      <c r="D7868" s="224" t="s">
        <v>2327</v>
      </c>
      <c r="E7868" s="225">
        <v>0</v>
      </c>
    </row>
    <row r="7869" spans="1:5" x14ac:dyDescent="0.25">
      <c r="A7869" s="222">
        <v>3303100037</v>
      </c>
      <c r="B7869" s="222" t="s">
        <v>3087</v>
      </c>
      <c r="C7869" s="222" t="s">
        <v>1255</v>
      </c>
      <c r="D7869" s="222" t="s">
        <v>2327</v>
      </c>
      <c r="E7869" s="223">
        <v>0</v>
      </c>
    </row>
    <row r="7870" spans="1:5" x14ac:dyDescent="0.25">
      <c r="A7870" s="224">
        <v>3303100038</v>
      </c>
      <c r="B7870" s="224" t="s">
        <v>3088</v>
      </c>
      <c r="C7870" s="224" t="s">
        <v>1255</v>
      </c>
      <c r="D7870" s="224" t="s">
        <v>2327</v>
      </c>
      <c r="E7870" s="225">
        <v>0</v>
      </c>
    </row>
    <row r="7871" spans="1:5" x14ac:dyDescent="0.25">
      <c r="A7871" s="222">
        <v>3303100039</v>
      </c>
      <c r="B7871" s="222" t="s">
        <v>3089</v>
      </c>
      <c r="C7871" s="222" t="s">
        <v>1255</v>
      </c>
      <c r="D7871" s="222" t="s">
        <v>2327</v>
      </c>
      <c r="E7871" s="223">
        <v>0</v>
      </c>
    </row>
    <row r="7872" spans="1:5" x14ac:dyDescent="0.25">
      <c r="A7872" s="224">
        <v>3303100040</v>
      </c>
      <c r="B7872" s="224" t="s">
        <v>3090</v>
      </c>
      <c r="C7872" s="224" t="s">
        <v>1255</v>
      </c>
      <c r="D7872" s="224" t="s">
        <v>2327</v>
      </c>
      <c r="E7872" s="225">
        <v>0</v>
      </c>
    </row>
    <row r="7873" spans="1:5" x14ac:dyDescent="0.25">
      <c r="A7873" s="222">
        <v>3303100041</v>
      </c>
      <c r="B7873" s="222" t="s">
        <v>3091</v>
      </c>
      <c r="C7873" s="222" t="s">
        <v>1255</v>
      </c>
      <c r="D7873" s="222" t="s">
        <v>2327</v>
      </c>
      <c r="E7873" s="223">
        <v>0</v>
      </c>
    </row>
    <row r="7874" spans="1:5" x14ac:dyDescent="0.25">
      <c r="A7874" s="224">
        <v>3303100042</v>
      </c>
      <c r="B7874" s="224" t="s">
        <v>3092</v>
      </c>
      <c r="C7874" s="224" t="s">
        <v>1255</v>
      </c>
      <c r="D7874" s="224" t="s">
        <v>2327</v>
      </c>
      <c r="E7874" s="225">
        <v>0</v>
      </c>
    </row>
    <row r="7875" spans="1:5" x14ac:dyDescent="0.25">
      <c r="A7875" s="222">
        <v>3303100043</v>
      </c>
      <c r="B7875" s="222" t="s">
        <v>3093</v>
      </c>
      <c r="C7875" s="222" t="s">
        <v>1255</v>
      </c>
      <c r="D7875" s="222" t="s">
        <v>2327</v>
      </c>
      <c r="E7875" s="223">
        <v>0</v>
      </c>
    </row>
    <row r="7876" spans="1:5" x14ac:dyDescent="0.25">
      <c r="A7876" s="224">
        <v>3303100044</v>
      </c>
      <c r="B7876" s="224" t="s">
        <v>7851</v>
      </c>
      <c r="C7876" s="224" t="s">
        <v>1255</v>
      </c>
      <c r="D7876" s="224" t="s">
        <v>2327</v>
      </c>
      <c r="E7876" s="225">
        <v>0</v>
      </c>
    </row>
    <row r="7877" spans="1:5" x14ac:dyDescent="0.25">
      <c r="A7877" s="222">
        <v>3303100045</v>
      </c>
      <c r="B7877" s="222" t="s">
        <v>3094</v>
      </c>
      <c r="C7877" s="222" t="s">
        <v>1255</v>
      </c>
      <c r="D7877" s="222" t="s">
        <v>2327</v>
      </c>
      <c r="E7877" s="223">
        <v>0</v>
      </c>
    </row>
    <row r="7878" spans="1:5" x14ac:dyDescent="0.25">
      <c r="A7878" s="224">
        <v>3303100046</v>
      </c>
      <c r="B7878" s="224" t="s">
        <v>3095</v>
      </c>
      <c r="C7878" s="224" t="s">
        <v>1255</v>
      </c>
      <c r="D7878" s="224" t="s">
        <v>2327</v>
      </c>
      <c r="E7878" s="225">
        <v>0</v>
      </c>
    </row>
    <row r="7879" spans="1:5" x14ac:dyDescent="0.25">
      <c r="A7879" s="222">
        <v>3303100047</v>
      </c>
      <c r="B7879" s="222" t="s">
        <v>3096</v>
      </c>
      <c r="C7879" s="222" t="s">
        <v>1255</v>
      </c>
      <c r="D7879" s="222" t="s">
        <v>2327</v>
      </c>
      <c r="E7879" s="223">
        <v>0</v>
      </c>
    </row>
    <row r="7880" spans="1:5" x14ac:dyDescent="0.25">
      <c r="A7880" s="224">
        <v>3303100048</v>
      </c>
      <c r="B7880" s="224" t="s">
        <v>3097</v>
      </c>
      <c r="C7880" s="224" t="s">
        <v>1255</v>
      </c>
      <c r="D7880" s="224" t="s">
        <v>2327</v>
      </c>
      <c r="E7880" s="225">
        <v>0</v>
      </c>
    </row>
    <row r="7881" spans="1:5" x14ac:dyDescent="0.25">
      <c r="A7881" s="222">
        <v>3303100049</v>
      </c>
      <c r="B7881" s="222" t="s">
        <v>3098</v>
      </c>
      <c r="C7881" s="222" t="s">
        <v>1255</v>
      </c>
      <c r="D7881" s="222" t="s">
        <v>2327</v>
      </c>
      <c r="E7881" s="223">
        <v>0</v>
      </c>
    </row>
    <row r="7882" spans="1:5" x14ac:dyDescent="0.25">
      <c r="A7882" s="224">
        <v>3303100050</v>
      </c>
      <c r="B7882" s="224" t="s">
        <v>3099</v>
      </c>
      <c r="C7882" s="224" t="s">
        <v>1255</v>
      </c>
      <c r="D7882" s="224" t="s">
        <v>2327</v>
      </c>
      <c r="E7882" s="225">
        <v>0</v>
      </c>
    </row>
    <row r="7883" spans="1:5" x14ac:dyDescent="0.25">
      <c r="A7883" s="222">
        <v>3303100051</v>
      </c>
      <c r="B7883" s="222" t="s">
        <v>3100</v>
      </c>
      <c r="C7883" s="222" t="s">
        <v>1255</v>
      </c>
      <c r="D7883" s="222" t="s">
        <v>2327</v>
      </c>
      <c r="E7883" s="223">
        <v>0</v>
      </c>
    </row>
    <row r="7884" spans="1:5" x14ac:dyDescent="0.25">
      <c r="A7884" s="224">
        <v>3303100052</v>
      </c>
      <c r="B7884" s="224" t="s">
        <v>3101</v>
      </c>
      <c r="C7884" s="224" t="s">
        <v>1255</v>
      </c>
      <c r="D7884" s="224" t="s">
        <v>2327</v>
      </c>
      <c r="E7884" s="225">
        <v>0</v>
      </c>
    </row>
    <row r="7885" spans="1:5" x14ac:dyDescent="0.25">
      <c r="A7885" s="222">
        <v>3303100053</v>
      </c>
      <c r="B7885" s="222" t="s">
        <v>3102</v>
      </c>
      <c r="C7885" s="222" t="s">
        <v>1255</v>
      </c>
      <c r="D7885" s="222" t="s">
        <v>2327</v>
      </c>
      <c r="E7885" s="223">
        <v>0</v>
      </c>
    </row>
    <row r="7886" spans="1:5" x14ac:dyDescent="0.25">
      <c r="A7886" s="224">
        <v>3303100054</v>
      </c>
      <c r="B7886" s="224" t="s">
        <v>6763</v>
      </c>
      <c r="C7886" s="224" t="s">
        <v>1255</v>
      </c>
      <c r="D7886" s="224" t="s">
        <v>2327</v>
      </c>
      <c r="E7886" s="225">
        <v>0</v>
      </c>
    </row>
    <row r="7887" spans="1:5" x14ac:dyDescent="0.25">
      <c r="A7887" s="222">
        <v>3303100055</v>
      </c>
      <c r="B7887" s="222" t="s">
        <v>12917</v>
      </c>
      <c r="C7887" s="222" t="s">
        <v>1255</v>
      </c>
      <c r="D7887" s="222" t="s">
        <v>2327</v>
      </c>
      <c r="E7887" s="223">
        <v>0</v>
      </c>
    </row>
    <row r="7888" spans="1:5" x14ac:dyDescent="0.25">
      <c r="A7888" s="224">
        <v>3303100056</v>
      </c>
      <c r="B7888" s="224" t="s">
        <v>5930</v>
      </c>
      <c r="C7888" s="224" t="s">
        <v>1255</v>
      </c>
      <c r="D7888" s="224" t="s">
        <v>2327</v>
      </c>
      <c r="E7888" s="225">
        <v>0</v>
      </c>
    </row>
    <row r="7889" spans="1:5" x14ac:dyDescent="0.25">
      <c r="A7889" s="222">
        <v>3303100057</v>
      </c>
      <c r="B7889" s="222" t="s">
        <v>3103</v>
      </c>
      <c r="C7889" s="222" t="s">
        <v>1255</v>
      </c>
      <c r="D7889" s="222" t="s">
        <v>801</v>
      </c>
      <c r="E7889" s="223">
        <v>0</v>
      </c>
    </row>
    <row r="7890" spans="1:5" x14ac:dyDescent="0.25">
      <c r="A7890" s="224">
        <v>3303100058</v>
      </c>
      <c r="B7890" s="224" t="s">
        <v>3104</v>
      </c>
      <c r="C7890" s="224" t="s">
        <v>1255</v>
      </c>
      <c r="D7890" s="224" t="s">
        <v>2327</v>
      </c>
      <c r="E7890" s="225">
        <v>0</v>
      </c>
    </row>
    <row r="7891" spans="1:5" x14ac:dyDescent="0.25">
      <c r="A7891" s="222">
        <v>3303100059</v>
      </c>
      <c r="B7891" s="222" t="s">
        <v>3105</v>
      </c>
      <c r="C7891" s="222" t="s">
        <v>1255</v>
      </c>
      <c r="D7891" s="222" t="s">
        <v>2327</v>
      </c>
      <c r="E7891" s="223">
        <v>0</v>
      </c>
    </row>
    <row r="7892" spans="1:5" x14ac:dyDescent="0.25">
      <c r="A7892" s="224">
        <v>3303100060</v>
      </c>
      <c r="B7892" s="224" t="s">
        <v>3106</v>
      </c>
      <c r="C7892" s="224" t="s">
        <v>1255</v>
      </c>
      <c r="D7892" s="224" t="s">
        <v>2327</v>
      </c>
      <c r="E7892" s="225">
        <v>0</v>
      </c>
    </row>
    <row r="7893" spans="1:5" x14ac:dyDescent="0.25">
      <c r="A7893" s="222">
        <v>3303100061</v>
      </c>
      <c r="B7893" s="222" t="s">
        <v>7852</v>
      </c>
      <c r="C7893" s="222" t="s">
        <v>1255</v>
      </c>
      <c r="D7893" s="222" t="s">
        <v>2327</v>
      </c>
      <c r="E7893" s="223">
        <v>0</v>
      </c>
    </row>
    <row r="7894" spans="1:5" x14ac:dyDescent="0.25">
      <c r="A7894" s="224">
        <v>3303100062</v>
      </c>
      <c r="B7894" s="224" t="s">
        <v>6764</v>
      </c>
      <c r="C7894" s="224" t="s">
        <v>1255</v>
      </c>
      <c r="D7894" s="224" t="s">
        <v>801</v>
      </c>
      <c r="E7894" s="225">
        <v>0</v>
      </c>
    </row>
    <row r="7895" spans="1:5" x14ac:dyDescent="0.25">
      <c r="A7895" s="222">
        <v>3303100063</v>
      </c>
      <c r="B7895" s="222" t="s">
        <v>5931</v>
      </c>
      <c r="C7895" s="222" t="s">
        <v>1255</v>
      </c>
      <c r="D7895" s="222" t="s">
        <v>2327</v>
      </c>
      <c r="E7895" s="223">
        <v>0</v>
      </c>
    </row>
    <row r="7896" spans="1:5" x14ac:dyDescent="0.25">
      <c r="A7896" s="224">
        <v>3303100064</v>
      </c>
      <c r="B7896" s="224" t="s">
        <v>3107</v>
      </c>
      <c r="C7896" s="224" t="s">
        <v>1255</v>
      </c>
      <c r="D7896" s="224" t="s">
        <v>801</v>
      </c>
      <c r="E7896" s="225">
        <v>0</v>
      </c>
    </row>
    <row r="7897" spans="1:5" x14ac:dyDescent="0.25">
      <c r="A7897" s="222">
        <v>3303100065</v>
      </c>
      <c r="B7897" s="222" t="s">
        <v>3108</v>
      </c>
      <c r="C7897" s="222" t="s">
        <v>1255</v>
      </c>
      <c r="D7897" s="222" t="s">
        <v>801</v>
      </c>
      <c r="E7897" s="223">
        <v>0</v>
      </c>
    </row>
    <row r="7898" spans="1:5" x14ac:dyDescent="0.25">
      <c r="A7898" s="224">
        <v>3303100066</v>
      </c>
      <c r="B7898" s="224" t="s">
        <v>3109</v>
      </c>
      <c r="C7898" s="224" t="s">
        <v>1255</v>
      </c>
      <c r="D7898" s="224" t="s">
        <v>801</v>
      </c>
      <c r="E7898" s="225">
        <v>0</v>
      </c>
    </row>
    <row r="7899" spans="1:5" x14ac:dyDescent="0.25">
      <c r="A7899" s="222">
        <v>3303100067</v>
      </c>
      <c r="B7899" s="222" t="s">
        <v>5932</v>
      </c>
      <c r="C7899" s="222" t="s">
        <v>1255</v>
      </c>
      <c r="D7899" s="222" t="s">
        <v>801</v>
      </c>
      <c r="E7899" s="223">
        <v>0</v>
      </c>
    </row>
    <row r="7900" spans="1:5" x14ac:dyDescent="0.25">
      <c r="A7900" s="224">
        <v>3303100068</v>
      </c>
      <c r="B7900" s="224" t="s">
        <v>5933</v>
      </c>
      <c r="C7900" s="224" t="s">
        <v>1255</v>
      </c>
      <c r="D7900" s="224" t="s">
        <v>801</v>
      </c>
      <c r="E7900" s="225">
        <v>0</v>
      </c>
    </row>
    <row r="7901" spans="1:5" x14ac:dyDescent="0.25">
      <c r="A7901" s="222">
        <v>3303100069</v>
      </c>
      <c r="B7901" s="222" t="s">
        <v>3110</v>
      </c>
      <c r="C7901" s="222" t="s">
        <v>1255</v>
      </c>
      <c r="D7901" s="222" t="s">
        <v>2327</v>
      </c>
      <c r="E7901" s="223">
        <v>0</v>
      </c>
    </row>
    <row r="7902" spans="1:5" x14ac:dyDescent="0.25">
      <c r="A7902" s="224">
        <v>3303100070</v>
      </c>
      <c r="B7902" s="224" t="s">
        <v>3111</v>
      </c>
      <c r="C7902" s="224" t="s">
        <v>1255</v>
      </c>
      <c r="D7902" s="224" t="s">
        <v>2327</v>
      </c>
      <c r="E7902" s="225">
        <v>0</v>
      </c>
    </row>
    <row r="7903" spans="1:5" x14ac:dyDescent="0.25">
      <c r="A7903" s="222">
        <v>3303100071</v>
      </c>
      <c r="B7903" s="222" t="s">
        <v>5934</v>
      </c>
      <c r="C7903" s="222" t="s">
        <v>1255</v>
      </c>
      <c r="D7903" s="222" t="s">
        <v>2327</v>
      </c>
      <c r="E7903" s="223">
        <v>0</v>
      </c>
    </row>
    <row r="7904" spans="1:5" x14ac:dyDescent="0.25">
      <c r="A7904" s="224">
        <v>3303100072</v>
      </c>
      <c r="B7904" s="224" t="s">
        <v>3112</v>
      </c>
      <c r="C7904" s="224" t="s">
        <v>1255</v>
      </c>
      <c r="D7904" s="224" t="s">
        <v>2327</v>
      </c>
      <c r="E7904" s="225">
        <v>0</v>
      </c>
    </row>
    <row r="7905" spans="1:5" x14ac:dyDescent="0.25">
      <c r="A7905" s="222">
        <v>3303100073</v>
      </c>
      <c r="B7905" s="222" t="s">
        <v>3113</v>
      </c>
      <c r="C7905" s="222" t="s">
        <v>1255</v>
      </c>
      <c r="D7905" s="222" t="s">
        <v>2327</v>
      </c>
      <c r="E7905" s="223">
        <v>0</v>
      </c>
    </row>
    <row r="7906" spans="1:5" x14ac:dyDescent="0.25">
      <c r="A7906" s="224">
        <v>3303100074</v>
      </c>
      <c r="B7906" s="224" t="s">
        <v>3114</v>
      </c>
      <c r="C7906" s="224" t="s">
        <v>1255</v>
      </c>
      <c r="D7906" s="224" t="s">
        <v>2327</v>
      </c>
      <c r="E7906" s="225">
        <v>0</v>
      </c>
    </row>
    <row r="7907" spans="1:5" x14ac:dyDescent="0.25">
      <c r="A7907" s="222">
        <v>3303100075</v>
      </c>
      <c r="B7907" s="222" t="s">
        <v>3115</v>
      </c>
      <c r="C7907" s="222" t="s">
        <v>1255</v>
      </c>
      <c r="D7907" s="222" t="s">
        <v>2327</v>
      </c>
      <c r="E7907" s="223">
        <v>0</v>
      </c>
    </row>
    <row r="7908" spans="1:5" x14ac:dyDescent="0.25">
      <c r="A7908" s="224">
        <v>3303100076</v>
      </c>
      <c r="B7908" s="224" t="s">
        <v>3116</v>
      </c>
      <c r="C7908" s="224" t="s">
        <v>1255</v>
      </c>
      <c r="D7908" s="224" t="s">
        <v>2327</v>
      </c>
      <c r="E7908" s="225">
        <v>0</v>
      </c>
    </row>
    <row r="7909" spans="1:5" x14ac:dyDescent="0.25">
      <c r="A7909" s="222">
        <v>3303100077</v>
      </c>
      <c r="B7909" s="222" t="s">
        <v>3117</v>
      </c>
      <c r="C7909" s="222" t="s">
        <v>1255</v>
      </c>
      <c r="D7909" s="222" t="s">
        <v>2327</v>
      </c>
      <c r="E7909" s="223">
        <v>0</v>
      </c>
    </row>
    <row r="7910" spans="1:5" x14ac:dyDescent="0.25">
      <c r="A7910" s="224">
        <v>3303100078</v>
      </c>
      <c r="B7910" s="224" t="s">
        <v>3118</v>
      </c>
      <c r="C7910" s="224" t="s">
        <v>1255</v>
      </c>
      <c r="D7910" s="224" t="s">
        <v>2327</v>
      </c>
      <c r="E7910" s="225">
        <v>0</v>
      </c>
    </row>
    <row r="7911" spans="1:5" x14ac:dyDescent="0.25">
      <c r="A7911" s="222">
        <v>3303100079</v>
      </c>
      <c r="B7911" s="222" t="s">
        <v>3119</v>
      </c>
      <c r="C7911" s="222" t="s">
        <v>1255</v>
      </c>
      <c r="D7911" s="222" t="s">
        <v>2327</v>
      </c>
      <c r="E7911" s="223">
        <v>0</v>
      </c>
    </row>
    <row r="7912" spans="1:5" x14ac:dyDescent="0.25">
      <c r="A7912" s="224">
        <v>3303100080</v>
      </c>
      <c r="B7912" s="224" t="s">
        <v>3120</v>
      </c>
      <c r="C7912" s="224" t="s">
        <v>1255</v>
      </c>
      <c r="D7912" s="224" t="s">
        <v>2327</v>
      </c>
      <c r="E7912" s="225">
        <v>0</v>
      </c>
    </row>
    <row r="7913" spans="1:5" x14ac:dyDescent="0.25">
      <c r="A7913" s="222">
        <v>3303100081</v>
      </c>
      <c r="B7913" s="222" t="s">
        <v>3121</v>
      </c>
      <c r="C7913" s="222" t="s">
        <v>1255</v>
      </c>
      <c r="D7913" s="222" t="s">
        <v>2327</v>
      </c>
      <c r="E7913" s="223">
        <v>0</v>
      </c>
    </row>
    <row r="7914" spans="1:5" x14ac:dyDescent="0.25">
      <c r="A7914" s="224">
        <v>3303100082</v>
      </c>
      <c r="B7914" s="224" t="s">
        <v>3122</v>
      </c>
      <c r="C7914" s="224" t="s">
        <v>1255</v>
      </c>
      <c r="D7914" s="224" t="s">
        <v>2327</v>
      </c>
      <c r="E7914" s="225">
        <v>0</v>
      </c>
    </row>
    <row r="7915" spans="1:5" x14ac:dyDescent="0.25">
      <c r="A7915" s="222">
        <v>3303100083</v>
      </c>
      <c r="B7915" s="222" t="s">
        <v>3123</v>
      </c>
      <c r="C7915" s="222" t="s">
        <v>1255</v>
      </c>
      <c r="D7915" s="222" t="s">
        <v>2327</v>
      </c>
      <c r="E7915" s="223">
        <v>0</v>
      </c>
    </row>
    <row r="7916" spans="1:5" x14ac:dyDescent="0.25">
      <c r="A7916" s="224">
        <v>3303100084</v>
      </c>
      <c r="B7916" s="224" t="s">
        <v>3124</v>
      </c>
      <c r="C7916" s="224" t="s">
        <v>1255</v>
      </c>
      <c r="D7916" s="224" t="s">
        <v>2327</v>
      </c>
      <c r="E7916" s="225">
        <v>0</v>
      </c>
    </row>
    <row r="7917" spans="1:5" x14ac:dyDescent="0.25">
      <c r="A7917" s="222">
        <v>3303100085</v>
      </c>
      <c r="B7917" s="222" t="s">
        <v>5935</v>
      </c>
      <c r="C7917" s="222" t="s">
        <v>1255</v>
      </c>
      <c r="D7917" s="222" t="s">
        <v>2327</v>
      </c>
      <c r="E7917" s="223">
        <v>0</v>
      </c>
    </row>
    <row r="7918" spans="1:5" x14ac:dyDescent="0.25">
      <c r="A7918" s="224">
        <v>3303100086</v>
      </c>
      <c r="B7918" s="224" t="s">
        <v>7853</v>
      </c>
      <c r="C7918" s="224" t="s">
        <v>1255</v>
      </c>
      <c r="D7918" s="224" t="s">
        <v>801</v>
      </c>
      <c r="E7918" s="225">
        <v>0</v>
      </c>
    </row>
    <row r="7919" spans="1:5" x14ac:dyDescent="0.25">
      <c r="A7919" s="222">
        <v>3303100087</v>
      </c>
      <c r="B7919" s="222" t="s">
        <v>10807</v>
      </c>
      <c r="C7919" s="222" t="s">
        <v>1255</v>
      </c>
      <c r="D7919" s="222" t="s">
        <v>2327</v>
      </c>
      <c r="E7919" s="223">
        <v>0</v>
      </c>
    </row>
    <row r="7920" spans="1:5" x14ac:dyDescent="0.25">
      <c r="A7920" s="224">
        <v>3303100088</v>
      </c>
      <c r="B7920" s="224" t="s">
        <v>10808</v>
      </c>
      <c r="C7920" s="224" t="s">
        <v>1255</v>
      </c>
      <c r="D7920" s="224" t="s">
        <v>1226</v>
      </c>
      <c r="E7920" s="225">
        <v>0</v>
      </c>
    </row>
    <row r="7921" spans="1:5" x14ac:dyDescent="0.25">
      <c r="A7921" s="222">
        <v>3303100089</v>
      </c>
      <c r="B7921" s="222" t="s">
        <v>10809</v>
      </c>
      <c r="C7921" s="222" t="s">
        <v>1255</v>
      </c>
      <c r="D7921" s="222" t="s">
        <v>2327</v>
      </c>
      <c r="E7921" s="223">
        <v>0</v>
      </c>
    </row>
    <row r="7922" spans="1:5" x14ac:dyDescent="0.25">
      <c r="A7922" s="224">
        <v>3303100090</v>
      </c>
      <c r="B7922" s="224" t="s">
        <v>10810</v>
      </c>
      <c r="C7922" s="224" t="s">
        <v>1255</v>
      </c>
      <c r="D7922" s="224" t="s">
        <v>803</v>
      </c>
      <c r="E7922" s="225">
        <v>0</v>
      </c>
    </row>
    <row r="7923" spans="1:5" x14ac:dyDescent="0.25">
      <c r="A7923" s="222">
        <v>3303100091</v>
      </c>
      <c r="B7923" s="222" t="s">
        <v>13383</v>
      </c>
      <c r="C7923" s="222" t="s">
        <v>1255</v>
      </c>
      <c r="D7923" s="222" t="s">
        <v>2327</v>
      </c>
      <c r="E7923" s="223">
        <v>0</v>
      </c>
    </row>
    <row r="7924" spans="1:5" x14ac:dyDescent="0.25">
      <c r="A7924" s="224">
        <v>3404010001</v>
      </c>
      <c r="B7924" s="224" t="s">
        <v>3125</v>
      </c>
      <c r="C7924" s="224" t="s">
        <v>1262</v>
      </c>
      <c r="D7924" s="224" t="s">
        <v>801</v>
      </c>
      <c r="E7924" s="225">
        <v>0</v>
      </c>
    </row>
    <row r="7925" spans="1:5" x14ac:dyDescent="0.25">
      <c r="A7925" s="222">
        <v>3404010002</v>
      </c>
      <c r="B7925" s="222" t="s">
        <v>3126</v>
      </c>
      <c r="C7925" s="222" t="s">
        <v>1262</v>
      </c>
      <c r="D7925" s="222" t="s">
        <v>801</v>
      </c>
      <c r="E7925" s="223">
        <v>0</v>
      </c>
    </row>
    <row r="7926" spans="1:5" x14ac:dyDescent="0.25">
      <c r="A7926" s="224">
        <v>3404010003</v>
      </c>
      <c r="B7926" s="224" t="s">
        <v>3127</v>
      </c>
      <c r="C7926" s="224" t="s">
        <v>1262</v>
      </c>
      <c r="D7926" s="224" t="s">
        <v>801</v>
      </c>
      <c r="E7926" s="225">
        <v>0</v>
      </c>
    </row>
    <row r="7927" spans="1:5" x14ac:dyDescent="0.25">
      <c r="A7927" s="222">
        <v>3404010004</v>
      </c>
      <c r="B7927" s="222" t="s">
        <v>3128</v>
      </c>
      <c r="C7927" s="222" t="s">
        <v>1262</v>
      </c>
      <c r="D7927" s="222" t="s">
        <v>801</v>
      </c>
      <c r="E7927" s="223">
        <v>0</v>
      </c>
    </row>
    <row r="7928" spans="1:5" x14ac:dyDescent="0.25">
      <c r="A7928" s="224">
        <v>3404010005</v>
      </c>
      <c r="B7928" s="224" t="s">
        <v>3129</v>
      </c>
      <c r="C7928" s="224" t="s">
        <v>1262</v>
      </c>
      <c r="D7928" s="224" t="s">
        <v>801</v>
      </c>
      <c r="E7928" s="225">
        <v>0</v>
      </c>
    </row>
    <row r="7929" spans="1:5" x14ac:dyDescent="0.25">
      <c r="A7929" s="222">
        <v>3404010006</v>
      </c>
      <c r="B7929" s="222" t="s">
        <v>3130</v>
      </c>
      <c r="C7929" s="222" t="s">
        <v>1262</v>
      </c>
      <c r="D7929" s="222" t="s">
        <v>801</v>
      </c>
      <c r="E7929" s="223">
        <v>0</v>
      </c>
    </row>
    <row r="7930" spans="1:5" x14ac:dyDescent="0.25">
      <c r="A7930" s="224">
        <v>3404010007</v>
      </c>
      <c r="B7930" s="224" t="s">
        <v>3131</v>
      </c>
      <c r="C7930" s="224" t="s">
        <v>1262</v>
      </c>
      <c r="D7930" s="224" t="s">
        <v>801</v>
      </c>
      <c r="E7930" s="225">
        <v>0</v>
      </c>
    </row>
    <row r="7931" spans="1:5" x14ac:dyDescent="0.25">
      <c r="A7931" s="222">
        <v>3404010008</v>
      </c>
      <c r="B7931" s="222" t="s">
        <v>3132</v>
      </c>
      <c r="C7931" s="222" t="s">
        <v>1262</v>
      </c>
      <c r="D7931" s="222" t="s">
        <v>801</v>
      </c>
      <c r="E7931" s="223">
        <v>0</v>
      </c>
    </row>
    <row r="7932" spans="1:5" x14ac:dyDescent="0.25">
      <c r="A7932" s="224">
        <v>3404010009</v>
      </c>
      <c r="B7932" s="224" t="s">
        <v>3133</v>
      </c>
      <c r="C7932" s="224" t="s">
        <v>1262</v>
      </c>
      <c r="D7932" s="224" t="s">
        <v>801</v>
      </c>
      <c r="E7932" s="225">
        <v>0</v>
      </c>
    </row>
    <row r="7933" spans="1:5" x14ac:dyDescent="0.25">
      <c r="A7933" s="222">
        <v>3404010010</v>
      </c>
      <c r="B7933" s="222" t="s">
        <v>3134</v>
      </c>
      <c r="C7933" s="222" t="s">
        <v>1262</v>
      </c>
      <c r="D7933" s="222" t="s">
        <v>801</v>
      </c>
      <c r="E7933" s="223">
        <v>0</v>
      </c>
    </row>
    <row r="7934" spans="1:5" x14ac:dyDescent="0.25">
      <c r="A7934" s="224">
        <v>3404010011</v>
      </c>
      <c r="B7934" s="224" t="s">
        <v>3135</v>
      </c>
      <c r="C7934" s="224" t="s">
        <v>1262</v>
      </c>
      <c r="D7934" s="224" t="s">
        <v>801</v>
      </c>
      <c r="E7934" s="225">
        <v>0</v>
      </c>
    </row>
    <row r="7935" spans="1:5" x14ac:dyDescent="0.25">
      <c r="A7935" s="222">
        <v>3404010012</v>
      </c>
      <c r="B7935" s="222" t="s">
        <v>3136</v>
      </c>
      <c r="C7935" s="222" t="s">
        <v>1262</v>
      </c>
      <c r="D7935" s="222" t="s">
        <v>801</v>
      </c>
      <c r="E7935" s="223">
        <v>0</v>
      </c>
    </row>
    <row r="7936" spans="1:5" x14ac:dyDescent="0.25">
      <c r="A7936" s="224">
        <v>3404010013</v>
      </c>
      <c r="B7936" s="224" t="s">
        <v>3137</v>
      </c>
      <c r="C7936" s="224" t="s">
        <v>1262</v>
      </c>
      <c r="D7936" s="224" t="s">
        <v>801</v>
      </c>
      <c r="E7936" s="225">
        <v>0</v>
      </c>
    </row>
    <row r="7937" spans="1:5" x14ac:dyDescent="0.25">
      <c r="A7937" s="222">
        <v>3404010014</v>
      </c>
      <c r="B7937" s="222" t="s">
        <v>3138</v>
      </c>
      <c r="C7937" s="222" t="s">
        <v>1262</v>
      </c>
      <c r="D7937" s="222" t="s">
        <v>801</v>
      </c>
      <c r="E7937" s="223">
        <v>0</v>
      </c>
    </row>
    <row r="7938" spans="1:5" x14ac:dyDescent="0.25">
      <c r="A7938" s="224">
        <v>3404010015</v>
      </c>
      <c r="B7938" s="224" t="s">
        <v>3139</v>
      </c>
      <c r="C7938" s="224" t="s">
        <v>1262</v>
      </c>
      <c r="D7938" s="224" t="s">
        <v>801</v>
      </c>
      <c r="E7938" s="225">
        <v>0</v>
      </c>
    </row>
    <row r="7939" spans="1:5" x14ac:dyDescent="0.25">
      <c r="A7939" s="222">
        <v>3404010016</v>
      </c>
      <c r="B7939" s="222" t="s">
        <v>3140</v>
      </c>
      <c r="C7939" s="222" t="s">
        <v>1262</v>
      </c>
      <c r="D7939" s="222" t="s">
        <v>801</v>
      </c>
      <c r="E7939" s="223">
        <v>0</v>
      </c>
    </row>
    <row r="7940" spans="1:5" x14ac:dyDescent="0.25">
      <c r="A7940" s="224">
        <v>3404010017</v>
      </c>
      <c r="B7940" s="224" t="s">
        <v>3141</v>
      </c>
      <c r="C7940" s="224" t="s">
        <v>1262</v>
      </c>
      <c r="D7940" s="224" t="s">
        <v>801</v>
      </c>
      <c r="E7940" s="225">
        <v>0</v>
      </c>
    </row>
    <row r="7941" spans="1:5" x14ac:dyDescent="0.25">
      <c r="A7941" s="222">
        <v>3404010018</v>
      </c>
      <c r="B7941" s="222" t="s">
        <v>3142</v>
      </c>
      <c r="C7941" s="222" t="s">
        <v>1262</v>
      </c>
      <c r="D7941" s="222" t="s">
        <v>801</v>
      </c>
      <c r="E7941" s="223">
        <v>0</v>
      </c>
    </row>
    <row r="7942" spans="1:5" x14ac:dyDescent="0.25">
      <c r="A7942" s="224">
        <v>3404010019</v>
      </c>
      <c r="B7942" s="224" t="s">
        <v>3143</v>
      </c>
      <c r="C7942" s="224" t="s">
        <v>1262</v>
      </c>
      <c r="D7942" s="224" t="s">
        <v>801</v>
      </c>
      <c r="E7942" s="225">
        <v>0</v>
      </c>
    </row>
    <row r="7943" spans="1:5" x14ac:dyDescent="0.25">
      <c r="A7943" s="222">
        <v>3404010020</v>
      </c>
      <c r="B7943" s="222" t="s">
        <v>3144</v>
      </c>
      <c r="C7943" s="222" t="s">
        <v>1262</v>
      </c>
      <c r="D7943" s="222" t="s">
        <v>801</v>
      </c>
      <c r="E7943" s="223">
        <v>0</v>
      </c>
    </row>
    <row r="7944" spans="1:5" x14ac:dyDescent="0.25">
      <c r="A7944" s="224">
        <v>3404010021</v>
      </c>
      <c r="B7944" s="224" t="s">
        <v>3145</v>
      </c>
      <c r="C7944" s="224" t="s">
        <v>1262</v>
      </c>
      <c r="D7944" s="224" t="s">
        <v>801</v>
      </c>
      <c r="E7944" s="225">
        <v>0</v>
      </c>
    </row>
    <row r="7945" spans="1:5" x14ac:dyDescent="0.25">
      <c r="A7945" s="222">
        <v>3404010022</v>
      </c>
      <c r="B7945" s="222" t="s">
        <v>3146</v>
      </c>
      <c r="C7945" s="222" t="s">
        <v>1262</v>
      </c>
      <c r="D7945" s="222" t="s">
        <v>801</v>
      </c>
      <c r="E7945" s="223">
        <v>0</v>
      </c>
    </row>
    <row r="7946" spans="1:5" x14ac:dyDescent="0.25">
      <c r="A7946" s="224">
        <v>3404010023</v>
      </c>
      <c r="B7946" s="224" t="s">
        <v>3147</v>
      </c>
      <c r="C7946" s="224" t="s">
        <v>1262</v>
      </c>
      <c r="D7946" s="224" t="s">
        <v>801</v>
      </c>
      <c r="E7946" s="225">
        <v>0</v>
      </c>
    </row>
    <row r="7947" spans="1:5" x14ac:dyDescent="0.25">
      <c r="A7947" s="222">
        <v>3404010024</v>
      </c>
      <c r="B7947" s="222" t="s">
        <v>3148</v>
      </c>
      <c r="C7947" s="222" t="s">
        <v>1262</v>
      </c>
      <c r="D7947" s="222" t="s">
        <v>801</v>
      </c>
      <c r="E7947" s="223">
        <v>0</v>
      </c>
    </row>
    <row r="7948" spans="1:5" x14ac:dyDescent="0.25">
      <c r="A7948" s="224">
        <v>3404010025</v>
      </c>
      <c r="B7948" s="224" t="s">
        <v>3149</v>
      </c>
      <c r="C7948" s="224" t="s">
        <v>1262</v>
      </c>
      <c r="D7948" s="224" t="s">
        <v>801</v>
      </c>
      <c r="E7948" s="225">
        <v>0</v>
      </c>
    </row>
    <row r="7949" spans="1:5" x14ac:dyDescent="0.25">
      <c r="A7949" s="222">
        <v>3404010026</v>
      </c>
      <c r="B7949" s="222" t="s">
        <v>3150</v>
      </c>
      <c r="C7949" s="222" t="s">
        <v>1262</v>
      </c>
      <c r="D7949" s="222" t="s">
        <v>801</v>
      </c>
      <c r="E7949" s="223">
        <v>0</v>
      </c>
    </row>
    <row r="7950" spans="1:5" x14ac:dyDescent="0.25">
      <c r="A7950" s="224">
        <v>3404010027</v>
      </c>
      <c r="B7950" s="224" t="s">
        <v>3151</v>
      </c>
      <c r="C7950" s="224" t="s">
        <v>1262</v>
      </c>
      <c r="D7950" s="224" t="s">
        <v>801</v>
      </c>
      <c r="E7950" s="225">
        <v>0</v>
      </c>
    </row>
    <row r="7951" spans="1:5" x14ac:dyDescent="0.25">
      <c r="A7951" s="222">
        <v>3404010028</v>
      </c>
      <c r="B7951" s="222" t="s">
        <v>3152</v>
      </c>
      <c r="C7951" s="222" t="s">
        <v>1262</v>
      </c>
      <c r="D7951" s="222" t="s">
        <v>801</v>
      </c>
      <c r="E7951" s="223">
        <v>0</v>
      </c>
    </row>
    <row r="7952" spans="1:5" x14ac:dyDescent="0.25">
      <c r="A7952" s="224">
        <v>3404010029</v>
      </c>
      <c r="B7952" s="224" t="s">
        <v>3153</v>
      </c>
      <c r="C7952" s="224" t="s">
        <v>1262</v>
      </c>
      <c r="D7952" s="224" t="s">
        <v>801</v>
      </c>
      <c r="E7952" s="225">
        <v>0</v>
      </c>
    </row>
    <row r="7953" spans="1:5" x14ac:dyDescent="0.25">
      <c r="A7953" s="222">
        <v>3404010030</v>
      </c>
      <c r="B7953" s="222" t="s">
        <v>3154</v>
      </c>
      <c r="C7953" s="222" t="s">
        <v>1262</v>
      </c>
      <c r="D7953" s="222" t="s">
        <v>801</v>
      </c>
      <c r="E7953" s="223">
        <v>0</v>
      </c>
    </row>
    <row r="7954" spans="1:5" x14ac:dyDescent="0.25">
      <c r="A7954" s="224">
        <v>3404010031</v>
      </c>
      <c r="B7954" s="224" t="s">
        <v>3155</v>
      </c>
      <c r="C7954" s="224" t="s">
        <v>1262</v>
      </c>
      <c r="D7954" s="224" t="s">
        <v>801</v>
      </c>
      <c r="E7954" s="225">
        <v>0</v>
      </c>
    </row>
    <row r="7955" spans="1:5" x14ac:dyDescent="0.25">
      <c r="A7955" s="222">
        <v>3404010032</v>
      </c>
      <c r="B7955" s="222" t="s">
        <v>3156</v>
      </c>
      <c r="C7955" s="222" t="s">
        <v>1262</v>
      </c>
      <c r="D7955" s="222" t="s">
        <v>801</v>
      </c>
      <c r="E7955" s="223">
        <v>0</v>
      </c>
    </row>
    <row r="7956" spans="1:5" x14ac:dyDescent="0.25">
      <c r="A7956" s="224">
        <v>3404010033</v>
      </c>
      <c r="B7956" s="224" t="s">
        <v>3157</v>
      </c>
      <c r="C7956" s="224" t="s">
        <v>1262</v>
      </c>
      <c r="D7956" s="224" t="s">
        <v>801</v>
      </c>
      <c r="E7956" s="225">
        <v>0</v>
      </c>
    </row>
    <row r="7957" spans="1:5" x14ac:dyDescent="0.25">
      <c r="A7957" s="222">
        <v>3404010034</v>
      </c>
      <c r="B7957" s="222" t="s">
        <v>3158</v>
      </c>
      <c r="C7957" s="222" t="s">
        <v>1262</v>
      </c>
      <c r="D7957" s="222" t="s">
        <v>801</v>
      </c>
      <c r="E7957" s="223">
        <v>0</v>
      </c>
    </row>
    <row r="7958" spans="1:5" x14ac:dyDescent="0.25">
      <c r="A7958" s="224">
        <v>3404010035</v>
      </c>
      <c r="B7958" s="224" t="s">
        <v>3159</v>
      </c>
      <c r="C7958" s="224" t="s">
        <v>1262</v>
      </c>
      <c r="D7958" s="224" t="s">
        <v>801</v>
      </c>
      <c r="E7958" s="225">
        <v>0</v>
      </c>
    </row>
    <row r="7959" spans="1:5" x14ac:dyDescent="0.25">
      <c r="A7959" s="222">
        <v>3404010036</v>
      </c>
      <c r="B7959" s="222" t="s">
        <v>3160</v>
      </c>
      <c r="C7959" s="222" t="s">
        <v>1262</v>
      </c>
      <c r="D7959" s="222" t="s">
        <v>801</v>
      </c>
      <c r="E7959" s="223">
        <v>0</v>
      </c>
    </row>
    <row r="7960" spans="1:5" x14ac:dyDescent="0.25">
      <c r="A7960" s="224">
        <v>3404010037</v>
      </c>
      <c r="B7960" s="224" t="s">
        <v>3161</v>
      </c>
      <c r="C7960" s="224" t="s">
        <v>1262</v>
      </c>
      <c r="D7960" s="224" t="s">
        <v>801</v>
      </c>
      <c r="E7960" s="225">
        <v>0</v>
      </c>
    </row>
    <row r="7961" spans="1:5" x14ac:dyDescent="0.25">
      <c r="A7961" s="222">
        <v>3404010038</v>
      </c>
      <c r="B7961" s="222" t="s">
        <v>3162</v>
      </c>
      <c r="C7961" s="222" t="s">
        <v>1262</v>
      </c>
      <c r="D7961" s="222" t="s">
        <v>801</v>
      </c>
      <c r="E7961" s="223">
        <v>0</v>
      </c>
    </row>
    <row r="7962" spans="1:5" x14ac:dyDescent="0.25">
      <c r="A7962" s="224">
        <v>3404010039</v>
      </c>
      <c r="B7962" s="224" t="s">
        <v>3163</v>
      </c>
      <c r="C7962" s="224" t="s">
        <v>1262</v>
      </c>
      <c r="D7962" s="224" t="s">
        <v>801</v>
      </c>
      <c r="E7962" s="225">
        <v>0</v>
      </c>
    </row>
    <row r="7963" spans="1:5" x14ac:dyDescent="0.25">
      <c r="A7963" s="222">
        <v>3404010040</v>
      </c>
      <c r="B7963" s="222" t="s">
        <v>10811</v>
      </c>
      <c r="C7963" s="222" t="s">
        <v>1262</v>
      </c>
      <c r="D7963" s="222" t="s">
        <v>801</v>
      </c>
      <c r="E7963" s="223">
        <v>0</v>
      </c>
    </row>
    <row r="7964" spans="1:5" x14ac:dyDescent="0.25">
      <c r="A7964" s="224">
        <v>3404010041</v>
      </c>
      <c r="B7964" s="224" t="s">
        <v>3164</v>
      </c>
      <c r="C7964" s="224" t="s">
        <v>1262</v>
      </c>
      <c r="D7964" s="224" t="s">
        <v>801</v>
      </c>
      <c r="E7964" s="225">
        <v>0</v>
      </c>
    </row>
    <row r="7965" spans="1:5" x14ac:dyDescent="0.25">
      <c r="A7965" s="222">
        <v>3404010042</v>
      </c>
      <c r="B7965" s="222" t="s">
        <v>3165</v>
      </c>
      <c r="C7965" s="222" t="s">
        <v>1262</v>
      </c>
      <c r="D7965" s="222" t="s">
        <v>801</v>
      </c>
      <c r="E7965" s="223">
        <v>0</v>
      </c>
    </row>
    <row r="7966" spans="1:5" x14ac:dyDescent="0.25">
      <c r="A7966" s="224">
        <v>3404010043</v>
      </c>
      <c r="B7966" s="224" t="s">
        <v>3166</v>
      </c>
      <c r="C7966" s="224" t="s">
        <v>1262</v>
      </c>
      <c r="D7966" s="224" t="s">
        <v>801</v>
      </c>
      <c r="E7966" s="225">
        <v>0</v>
      </c>
    </row>
    <row r="7967" spans="1:5" x14ac:dyDescent="0.25">
      <c r="A7967" s="222">
        <v>3404010044</v>
      </c>
      <c r="B7967" s="222" t="s">
        <v>3167</v>
      </c>
      <c r="C7967" s="222" t="s">
        <v>1262</v>
      </c>
      <c r="D7967" s="222" t="s">
        <v>801</v>
      </c>
      <c r="E7967" s="223">
        <v>0</v>
      </c>
    </row>
    <row r="7968" spans="1:5" x14ac:dyDescent="0.25">
      <c r="A7968" s="224">
        <v>3404010045</v>
      </c>
      <c r="B7968" s="224" t="s">
        <v>3168</v>
      </c>
      <c r="C7968" s="224" t="s">
        <v>1262</v>
      </c>
      <c r="D7968" s="224" t="s">
        <v>801</v>
      </c>
      <c r="E7968" s="225">
        <v>0</v>
      </c>
    </row>
    <row r="7969" spans="1:5" x14ac:dyDescent="0.25">
      <c r="A7969" s="222">
        <v>3404010046</v>
      </c>
      <c r="B7969" s="222" t="s">
        <v>3169</v>
      </c>
      <c r="C7969" s="222" t="s">
        <v>1262</v>
      </c>
      <c r="D7969" s="222" t="s">
        <v>801</v>
      </c>
      <c r="E7969" s="223">
        <v>0</v>
      </c>
    </row>
    <row r="7970" spans="1:5" x14ac:dyDescent="0.25">
      <c r="A7970" s="224">
        <v>3404010047</v>
      </c>
      <c r="B7970" s="224" t="s">
        <v>3170</v>
      </c>
      <c r="C7970" s="224" t="s">
        <v>1262</v>
      </c>
      <c r="D7970" s="224" t="s">
        <v>801</v>
      </c>
      <c r="E7970" s="225">
        <v>0</v>
      </c>
    </row>
    <row r="7971" spans="1:5" x14ac:dyDescent="0.25">
      <c r="A7971" s="222">
        <v>3404010048</v>
      </c>
      <c r="B7971" s="222" t="s">
        <v>3171</v>
      </c>
      <c r="C7971" s="222" t="s">
        <v>1262</v>
      </c>
      <c r="D7971" s="222" t="s">
        <v>801</v>
      </c>
      <c r="E7971" s="223">
        <v>0</v>
      </c>
    </row>
    <row r="7972" spans="1:5" x14ac:dyDescent="0.25">
      <c r="A7972" s="224">
        <v>3404010049</v>
      </c>
      <c r="B7972" s="224" t="s">
        <v>3172</v>
      </c>
      <c r="C7972" s="224" t="s">
        <v>1262</v>
      </c>
      <c r="D7972" s="224" t="s">
        <v>801</v>
      </c>
      <c r="E7972" s="225">
        <v>0</v>
      </c>
    </row>
    <row r="7973" spans="1:5" x14ac:dyDescent="0.25">
      <c r="A7973" s="222">
        <v>3404010050</v>
      </c>
      <c r="B7973" s="222" t="s">
        <v>3173</v>
      </c>
      <c r="C7973" s="222" t="s">
        <v>1262</v>
      </c>
      <c r="D7973" s="222" t="s">
        <v>801</v>
      </c>
      <c r="E7973" s="223">
        <v>0</v>
      </c>
    </row>
    <row r="7974" spans="1:5" x14ac:dyDescent="0.25">
      <c r="A7974" s="224">
        <v>3404010051</v>
      </c>
      <c r="B7974" s="224" t="s">
        <v>3174</v>
      </c>
      <c r="C7974" s="224" t="s">
        <v>1262</v>
      </c>
      <c r="D7974" s="224" t="s">
        <v>801</v>
      </c>
      <c r="E7974" s="225">
        <v>0</v>
      </c>
    </row>
    <row r="7975" spans="1:5" x14ac:dyDescent="0.25">
      <c r="A7975" s="222">
        <v>3404010052</v>
      </c>
      <c r="B7975" s="222" t="s">
        <v>3175</v>
      </c>
      <c r="C7975" s="222" t="s">
        <v>1262</v>
      </c>
      <c r="D7975" s="222" t="s">
        <v>801</v>
      </c>
      <c r="E7975" s="223">
        <v>0</v>
      </c>
    </row>
    <row r="7976" spans="1:5" x14ac:dyDescent="0.25">
      <c r="A7976" s="224">
        <v>3404010053</v>
      </c>
      <c r="B7976" s="224" t="s">
        <v>3176</v>
      </c>
      <c r="C7976" s="224" t="s">
        <v>1262</v>
      </c>
      <c r="D7976" s="224" t="s">
        <v>801</v>
      </c>
      <c r="E7976" s="225">
        <v>0</v>
      </c>
    </row>
    <row r="7977" spans="1:5" x14ac:dyDescent="0.25">
      <c r="A7977" s="222">
        <v>3404010054</v>
      </c>
      <c r="B7977" s="222" t="s">
        <v>3177</v>
      </c>
      <c r="C7977" s="222" t="s">
        <v>1262</v>
      </c>
      <c r="D7977" s="222" t="s">
        <v>801</v>
      </c>
      <c r="E7977" s="223">
        <v>0</v>
      </c>
    </row>
    <row r="7978" spans="1:5" x14ac:dyDescent="0.25">
      <c r="A7978" s="224">
        <v>3404010055</v>
      </c>
      <c r="B7978" s="224" t="s">
        <v>3178</v>
      </c>
      <c r="C7978" s="224" t="s">
        <v>1262</v>
      </c>
      <c r="D7978" s="224" t="s">
        <v>801</v>
      </c>
      <c r="E7978" s="225">
        <v>0</v>
      </c>
    </row>
    <row r="7979" spans="1:5" x14ac:dyDescent="0.25">
      <c r="A7979" s="222">
        <v>3404010056</v>
      </c>
      <c r="B7979" s="222" t="s">
        <v>3179</v>
      </c>
      <c r="C7979" s="222" t="s">
        <v>1262</v>
      </c>
      <c r="D7979" s="222" t="s">
        <v>801</v>
      </c>
      <c r="E7979" s="223">
        <v>0</v>
      </c>
    </row>
    <row r="7980" spans="1:5" x14ac:dyDescent="0.25">
      <c r="A7980" s="224">
        <v>3404010057</v>
      </c>
      <c r="B7980" s="224" t="s">
        <v>3180</v>
      </c>
      <c r="C7980" s="224" t="s">
        <v>1262</v>
      </c>
      <c r="D7980" s="224" t="s">
        <v>801</v>
      </c>
      <c r="E7980" s="225">
        <v>0</v>
      </c>
    </row>
    <row r="7981" spans="1:5" x14ac:dyDescent="0.25">
      <c r="A7981" s="222">
        <v>3404010058</v>
      </c>
      <c r="B7981" s="222" t="s">
        <v>3181</v>
      </c>
      <c r="C7981" s="222" t="s">
        <v>1262</v>
      </c>
      <c r="D7981" s="222" t="s">
        <v>801</v>
      </c>
      <c r="E7981" s="223">
        <v>0</v>
      </c>
    </row>
    <row r="7982" spans="1:5" x14ac:dyDescent="0.25">
      <c r="A7982" s="224">
        <v>3404010059</v>
      </c>
      <c r="B7982" s="224" t="s">
        <v>3182</v>
      </c>
      <c r="C7982" s="224" t="s">
        <v>1262</v>
      </c>
      <c r="D7982" s="224" t="s">
        <v>801</v>
      </c>
      <c r="E7982" s="225">
        <v>0</v>
      </c>
    </row>
    <row r="7983" spans="1:5" x14ac:dyDescent="0.25">
      <c r="A7983" s="222">
        <v>3404010060</v>
      </c>
      <c r="B7983" s="222" t="s">
        <v>3183</v>
      </c>
      <c r="C7983" s="222" t="s">
        <v>1262</v>
      </c>
      <c r="D7983" s="222" t="s">
        <v>801</v>
      </c>
      <c r="E7983" s="223">
        <v>0</v>
      </c>
    </row>
    <row r="7984" spans="1:5" x14ac:dyDescent="0.25">
      <c r="A7984" s="224">
        <v>3404010061</v>
      </c>
      <c r="B7984" s="224" t="s">
        <v>3184</v>
      </c>
      <c r="C7984" s="224" t="s">
        <v>1262</v>
      </c>
      <c r="D7984" s="224" t="s">
        <v>801</v>
      </c>
      <c r="E7984" s="225">
        <v>0</v>
      </c>
    </row>
    <row r="7985" spans="1:5" x14ac:dyDescent="0.25">
      <c r="A7985" s="222">
        <v>3404010062</v>
      </c>
      <c r="B7985" s="222" t="s">
        <v>3185</v>
      </c>
      <c r="C7985" s="222" t="s">
        <v>1262</v>
      </c>
      <c r="D7985" s="222" t="s">
        <v>801</v>
      </c>
      <c r="E7985" s="223">
        <v>0</v>
      </c>
    </row>
    <row r="7986" spans="1:5" x14ac:dyDescent="0.25">
      <c r="A7986" s="224">
        <v>3404010063</v>
      </c>
      <c r="B7986" s="224" t="s">
        <v>3186</v>
      </c>
      <c r="C7986" s="224" t="s">
        <v>1262</v>
      </c>
      <c r="D7986" s="224" t="s">
        <v>801</v>
      </c>
      <c r="E7986" s="225">
        <v>0</v>
      </c>
    </row>
    <row r="7987" spans="1:5" x14ac:dyDescent="0.25">
      <c r="A7987" s="222">
        <v>3404010064</v>
      </c>
      <c r="B7987" s="222" t="s">
        <v>3187</v>
      </c>
      <c r="C7987" s="222" t="s">
        <v>1262</v>
      </c>
      <c r="D7987" s="222" t="s">
        <v>801</v>
      </c>
      <c r="E7987" s="223">
        <v>0</v>
      </c>
    </row>
    <row r="7988" spans="1:5" x14ac:dyDescent="0.25">
      <c r="A7988" s="224">
        <v>3404010065</v>
      </c>
      <c r="B7988" s="224" t="s">
        <v>3188</v>
      </c>
      <c r="C7988" s="224" t="s">
        <v>1262</v>
      </c>
      <c r="D7988" s="224" t="s">
        <v>801</v>
      </c>
      <c r="E7988" s="225">
        <v>0</v>
      </c>
    </row>
    <row r="7989" spans="1:5" x14ac:dyDescent="0.25">
      <c r="A7989" s="222">
        <v>3404010066</v>
      </c>
      <c r="B7989" s="222" t="s">
        <v>3189</v>
      </c>
      <c r="C7989" s="222" t="s">
        <v>1262</v>
      </c>
      <c r="D7989" s="222" t="s">
        <v>801</v>
      </c>
      <c r="E7989" s="223">
        <v>0</v>
      </c>
    </row>
    <row r="7990" spans="1:5" x14ac:dyDescent="0.25">
      <c r="A7990" s="224">
        <v>3404010067</v>
      </c>
      <c r="B7990" s="224" t="s">
        <v>3190</v>
      </c>
      <c r="C7990" s="224" t="s">
        <v>1262</v>
      </c>
      <c r="D7990" s="224" t="s">
        <v>801</v>
      </c>
      <c r="E7990" s="225">
        <v>0</v>
      </c>
    </row>
    <row r="7991" spans="1:5" x14ac:dyDescent="0.25">
      <c r="A7991" s="222">
        <v>3404010068</v>
      </c>
      <c r="B7991" s="222" t="s">
        <v>3191</v>
      </c>
      <c r="C7991" s="222" t="s">
        <v>1262</v>
      </c>
      <c r="D7991" s="222" t="s">
        <v>801</v>
      </c>
      <c r="E7991" s="223">
        <v>0</v>
      </c>
    </row>
    <row r="7992" spans="1:5" x14ac:dyDescent="0.25">
      <c r="A7992" s="224">
        <v>3404010069</v>
      </c>
      <c r="B7992" s="224" t="s">
        <v>3192</v>
      </c>
      <c r="C7992" s="224" t="s">
        <v>1262</v>
      </c>
      <c r="D7992" s="224" t="s">
        <v>801</v>
      </c>
      <c r="E7992" s="225">
        <v>0</v>
      </c>
    </row>
    <row r="7993" spans="1:5" x14ac:dyDescent="0.25">
      <c r="A7993" s="222">
        <v>3404010070</v>
      </c>
      <c r="B7993" s="222" t="s">
        <v>3193</v>
      </c>
      <c r="C7993" s="222" t="s">
        <v>1262</v>
      </c>
      <c r="D7993" s="222" t="s">
        <v>801</v>
      </c>
      <c r="E7993" s="223">
        <v>0</v>
      </c>
    </row>
    <row r="7994" spans="1:5" x14ac:dyDescent="0.25">
      <c r="A7994" s="224">
        <v>3404010071</v>
      </c>
      <c r="B7994" s="224" t="s">
        <v>3194</v>
      </c>
      <c r="C7994" s="224" t="s">
        <v>1262</v>
      </c>
      <c r="D7994" s="224" t="s">
        <v>801</v>
      </c>
      <c r="E7994" s="225">
        <v>0</v>
      </c>
    </row>
    <row r="7995" spans="1:5" x14ac:dyDescent="0.25">
      <c r="A7995" s="222">
        <v>3404010072</v>
      </c>
      <c r="B7995" s="222" t="s">
        <v>3195</v>
      </c>
      <c r="C7995" s="222" t="s">
        <v>1262</v>
      </c>
      <c r="D7995" s="222" t="s">
        <v>801</v>
      </c>
      <c r="E7995" s="223">
        <v>0</v>
      </c>
    </row>
    <row r="7996" spans="1:5" x14ac:dyDescent="0.25">
      <c r="A7996" s="224">
        <v>3404010073</v>
      </c>
      <c r="B7996" s="224" t="s">
        <v>3196</v>
      </c>
      <c r="C7996" s="224" t="s">
        <v>1262</v>
      </c>
      <c r="D7996" s="224" t="s">
        <v>801</v>
      </c>
      <c r="E7996" s="225">
        <v>0</v>
      </c>
    </row>
    <row r="7997" spans="1:5" x14ac:dyDescent="0.25">
      <c r="A7997" s="222">
        <v>3404010074</v>
      </c>
      <c r="B7997" s="222" t="s">
        <v>3197</v>
      </c>
      <c r="C7997" s="222" t="s">
        <v>1262</v>
      </c>
      <c r="D7997" s="222" t="s">
        <v>801</v>
      </c>
      <c r="E7997" s="223">
        <v>0</v>
      </c>
    </row>
    <row r="7998" spans="1:5" x14ac:dyDescent="0.25">
      <c r="A7998" s="224">
        <v>3404010075</v>
      </c>
      <c r="B7998" s="224" t="s">
        <v>3198</v>
      </c>
      <c r="C7998" s="224" t="s">
        <v>1262</v>
      </c>
      <c r="D7998" s="224" t="s">
        <v>801</v>
      </c>
      <c r="E7998" s="225">
        <v>0</v>
      </c>
    </row>
    <row r="7999" spans="1:5" x14ac:dyDescent="0.25">
      <c r="A7999" s="222">
        <v>3404010076</v>
      </c>
      <c r="B7999" s="222" t="s">
        <v>3199</v>
      </c>
      <c r="C7999" s="222" t="s">
        <v>1262</v>
      </c>
      <c r="D7999" s="222" t="s">
        <v>801</v>
      </c>
      <c r="E7999" s="223">
        <v>0</v>
      </c>
    </row>
    <row r="8000" spans="1:5" x14ac:dyDescent="0.25">
      <c r="A8000" s="224">
        <v>3404010077</v>
      </c>
      <c r="B8000" s="224" t="s">
        <v>3200</v>
      </c>
      <c r="C8000" s="224" t="s">
        <v>1262</v>
      </c>
      <c r="D8000" s="224" t="s">
        <v>801</v>
      </c>
      <c r="E8000" s="225">
        <v>0</v>
      </c>
    </row>
    <row r="8001" spans="1:5" x14ac:dyDescent="0.25">
      <c r="A8001" s="222">
        <v>3404010078</v>
      </c>
      <c r="B8001" s="222" t="s">
        <v>3201</v>
      </c>
      <c r="C8001" s="222" t="s">
        <v>1262</v>
      </c>
      <c r="D8001" s="222" t="s">
        <v>801</v>
      </c>
      <c r="E8001" s="223">
        <v>0</v>
      </c>
    </row>
    <row r="8002" spans="1:5" x14ac:dyDescent="0.25">
      <c r="A8002" s="224">
        <v>3404010079</v>
      </c>
      <c r="B8002" s="224" t="s">
        <v>1263</v>
      </c>
      <c r="C8002" s="224" t="s">
        <v>1262</v>
      </c>
      <c r="D8002" s="224" t="s">
        <v>801</v>
      </c>
      <c r="E8002" s="225">
        <v>0</v>
      </c>
    </row>
    <row r="8003" spans="1:5" x14ac:dyDescent="0.25">
      <c r="A8003" s="222">
        <v>3404010080</v>
      </c>
      <c r="B8003" s="222" t="s">
        <v>3202</v>
      </c>
      <c r="C8003" s="222" t="s">
        <v>1262</v>
      </c>
      <c r="D8003" s="222" t="s">
        <v>801</v>
      </c>
      <c r="E8003" s="223">
        <v>0</v>
      </c>
    </row>
    <row r="8004" spans="1:5" x14ac:dyDescent="0.25">
      <c r="A8004" s="224">
        <v>3404010081</v>
      </c>
      <c r="B8004" s="224" t="s">
        <v>3203</v>
      </c>
      <c r="C8004" s="224" t="s">
        <v>1262</v>
      </c>
      <c r="D8004" s="224" t="s">
        <v>801</v>
      </c>
      <c r="E8004" s="225">
        <v>0</v>
      </c>
    </row>
    <row r="8005" spans="1:5" x14ac:dyDescent="0.25">
      <c r="A8005" s="222">
        <v>3404010082</v>
      </c>
      <c r="B8005" s="222" t="s">
        <v>3204</v>
      </c>
      <c r="C8005" s="222" t="s">
        <v>1262</v>
      </c>
      <c r="D8005" s="222" t="s">
        <v>801</v>
      </c>
      <c r="E8005" s="223">
        <v>0</v>
      </c>
    </row>
    <row r="8006" spans="1:5" x14ac:dyDescent="0.25">
      <c r="A8006" s="224">
        <v>3404010083</v>
      </c>
      <c r="B8006" s="224" t="s">
        <v>3473</v>
      </c>
      <c r="C8006" s="224" t="s">
        <v>1262</v>
      </c>
      <c r="D8006" s="224" t="s">
        <v>801</v>
      </c>
      <c r="E8006" s="225">
        <v>0</v>
      </c>
    </row>
    <row r="8007" spans="1:5" x14ac:dyDescent="0.25">
      <c r="A8007" s="222">
        <v>3404010084</v>
      </c>
      <c r="B8007" s="222" t="s">
        <v>3531</v>
      </c>
      <c r="C8007" s="222" t="s">
        <v>1262</v>
      </c>
      <c r="D8007" s="222" t="s">
        <v>801</v>
      </c>
      <c r="E8007" s="223">
        <v>0</v>
      </c>
    </row>
    <row r="8008" spans="1:5" x14ac:dyDescent="0.25">
      <c r="A8008" s="224">
        <v>3404010085</v>
      </c>
      <c r="B8008" s="224" t="s">
        <v>4015</v>
      </c>
      <c r="C8008" s="224" t="s">
        <v>1262</v>
      </c>
      <c r="D8008" s="224" t="s">
        <v>801</v>
      </c>
      <c r="E8008" s="225">
        <v>0</v>
      </c>
    </row>
    <row r="8009" spans="1:5" x14ac:dyDescent="0.25">
      <c r="A8009" s="222">
        <v>3404010086</v>
      </c>
      <c r="B8009" s="222" t="s">
        <v>4016</v>
      </c>
      <c r="C8009" s="222" t="s">
        <v>1262</v>
      </c>
      <c r="D8009" s="222" t="s">
        <v>801</v>
      </c>
      <c r="E8009" s="223">
        <v>0</v>
      </c>
    </row>
    <row r="8010" spans="1:5" x14ac:dyDescent="0.25">
      <c r="A8010" s="224">
        <v>3404010087</v>
      </c>
      <c r="B8010" s="224" t="s">
        <v>4200</v>
      </c>
      <c r="C8010" s="224" t="s">
        <v>1262</v>
      </c>
      <c r="D8010" s="224" t="s">
        <v>801</v>
      </c>
      <c r="E8010" s="225">
        <v>0</v>
      </c>
    </row>
    <row r="8011" spans="1:5" x14ac:dyDescent="0.25">
      <c r="A8011" s="222">
        <v>3404010088</v>
      </c>
      <c r="B8011" s="222" t="s">
        <v>7259</v>
      </c>
      <c r="C8011" s="222" t="s">
        <v>1262</v>
      </c>
      <c r="D8011" s="222" t="s">
        <v>801</v>
      </c>
      <c r="E8011" s="223">
        <v>0</v>
      </c>
    </row>
    <row r="8012" spans="1:5" x14ac:dyDescent="0.25">
      <c r="A8012" s="224">
        <v>3404010089</v>
      </c>
      <c r="B8012" s="224" t="s">
        <v>8282</v>
      </c>
      <c r="C8012" s="224" t="s">
        <v>1262</v>
      </c>
      <c r="D8012" s="224" t="s">
        <v>801</v>
      </c>
      <c r="E8012" s="225">
        <v>0</v>
      </c>
    </row>
    <row r="8013" spans="1:5" x14ac:dyDescent="0.25">
      <c r="A8013" s="222">
        <v>3404010090</v>
      </c>
      <c r="B8013" s="222" t="s">
        <v>8867</v>
      </c>
      <c r="C8013" s="222" t="s">
        <v>1262</v>
      </c>
      <c r="D8013" s="222" t="s">
        <v>801</v>
      </c>
      <c r="E8013" s="223">
        <v>0</v>
      </c>
    </row>
    <row r="8014" spans="1:5" x14ac:dyDescent="0.25">
      <c r="A8014" s="224">
        <v>3404010091</v>
      </c>
      <c r="B8014" s="224" t="s">
        <v>8283</v>
      </c>
      <c r="C8014" s="224" t="s">
        <v>1262</v>
      </c>
      <c r="D8014" s="224" t="s">
        <v>801</v>
      </c>
      <c r="E8014" s="225">
        <v>0</v>
      </c>
    </row>
    <row r="8015" spans="1:5" x14ac:dyDescent="0.25">
      <c r="A8015" s="222">
        <v>3404010092</v>
      </c>
      <c r="B8015" s="222" t="s">
        <v>10812</v>
      </c>
      <c r="C8015" s="222" t="s">
        <v>1262</v>
      </c>
      <c r="D8015" s="222" t="s">
        <v>801</v>
      </c>
      <c r="E8015" s="223">
        <v>0</v>
      </c>
    </row>
    <row r="8016" spans="1:5" x14ac:dyDescent="0.25">
      <c r="A8016" s="224">
        <v>3404010093</v>
      </c>
      <c r="B8016" s="224" t="s">
        <v>10813</v>
      </c>
      <c r="C8016" s="224" t="s">
        <v>1262</v>
      </c>
      <c r="D8016" s="224" t="s">
        <v>801</v>
      </c>
      <c r="E8016" s="225">
        <v>0</v>
      </c>
    </row>
    <row r="8017" spans="1:5" x14ac:dyDescent="0.25">
      <c r="A8017" s="222">
        <v>3404010094</v>
      </c>
      <c r="B8017" s="222" t="s">
        <v>10814</v>
      </c>
      <c r="C8017" s="222" t="s">
        <v>1262</v>
      </c>
      <c r="D8017" s="222" t="s">
        <v>801</v>
      </c>
      <c r="E8017" s="223">
        <v>0</v>
      </c>
    </row>
    <row r="8018" spans="1:5" x14ac:dyDescent="0.25">
      <c r="A8018" s="224">
        <v>3404010095</v>
      </c>
      <c r="B8018" s="224" t="s">
        <v>9532</v>
      </c>
      <c r="C8018" s="224" t="s">
        <v>1262</v>
      </c>
      <c r="D8018" s="224" t="s">
        <v>801</v>
      </c>
      <c r="E8018" s="225">
        <v>0</v>
      </c>
    </row>
    <row r="8019" spans="1:5" x14ac:dyDescent="0.25">
      <c r="A8019" s="222">
        <v>3404010096</v>
      </c>
      <c r="B8019" s="222" t="s">
        <v>10815</v>
      </c>
      <c r="C8019" s="222" t="s">
        <v>1262</v>
      </c>
      <c r="D8019" s="222" t="s">
        <v>801</v>
      </c>
      <c r="E8019" s="223">
        <v>0</v>
      </c>
    </row>
    <row r="8020" spans="1:5" x14ac:dyDescent="0.25">
      <c r="A8020" s="224">
        <v>3404010097</v>
      </c>
      <c r="B8020" s="224" t="s">
        <v>10816</v>
      </c>
      <c r="C8020" s="224" t="s">
        <v>1262</v>
      </c>
      <c r="D8020" s="224" t="s">
        <v>801</v>
      </c>
      <c r="E8020" s="225">
        <v>0</v>
      </c>
    </row>
    <row r="8021" spans="1:5" x14ac:dyDescent="0.25">
      <c r="A8021" s="222">
        <v>3404010098</v>
      </c>
      <c r="B8021" s="222" t="s">
        <v>9924</v>
      </c>
      <c r="C8021" s="222" t="s">
        <v>1262</v>
      </c>
      <c r="D8021" s="222" t="s">
        <v>801</v>
      </c>
      <c r="E8021" s="223">
        <v>0</v>
      </c>
    </row>
    <row r="8022" spans="1:5" x14ac:dyDescent="0.25">
      <c r="A8022" s="224">
        <v>3404010099</v>
      </c>
      <c r="B8022" s="224" t="s">
        <v>13384</v>
      </c>
      <c r="C8022" s="224" t="s">
        <v>1262</v>
      </c>
      <c r="D8022" s="224" t="s">
        <v>801</v>
      </c>
      <c r="E8022" s="225">
        <v>0</v>
      </c>
    </row>
    <row r="8023" spans="1:5" x14ac:dyDescent="0.25">
      <c r="A8023" s="222">
        <v>3404010100</v>
      </c>
      <c r="B8023" s="222" t="s">
        <v>13385</v>
      </c>
      <c r="C8023" s="222" t="s">
        <v>1262</v>
      </c>
      <c r="D8023" s="222" t="s">
        <v>801</v>
      </c>
      <c r="E8023" s="223">
        <v>0</v>
      </c>
    </row>
    <row r="8024" spans="1:5" x14ac:dyDescent="0.25">
      <c r="A8024" s="224">
        <v>3404010101</v>
      </c>
      <c r="B8024" s="224" t="s">
        <v>12918</v>
      </c>
      <c r="C8024" s="224" t="s">
        <v>1262</v>
      </c>
      <c r="D8024" s="224" t="s">
        <v>801</v>
      </c>
      <c r="E8024" s="225">
        <v>0</v>
      </c>
    </row>
    <row r="8025" spans="1:5" x14ac:dyDescent="0.25">
      <c r="A8025" s="222">
        <v>3404020001</v>
      </c>
      <c r="B8025" s="222" t="s">
        <v>3205</v>
      </c>
      <c r="C8025" s="222" t="s">
        <v>1262</v>
      </c>
      <c r="D8025" s="222" t="s">
        <v>801</v>
      </c>
      <c r="E8025" s="223">
        <v>0</v>
      </c>
    </row>
    <row r="8026" spans="1:5" x14ac:dyDescent="0.25">
      <c r="A8026" s="224">
        <v>3404040001</v>
      </c>
      <c r="B8026" s="224" t="s">
        <v>3206</v>
      </c>
      <c r="C8026" s="224" t="s">
        <v>1262</v>
      </c>
      <c r="D8026" s="224" t="s">
        <v>801</v>
      </c>
      <c r="E8026" s="225">
        <v>0</v>
      </c>
    </row>
    <row r="8027" spans="1:5" x14ac:dyDescent="0.25">
      <c r="A8027" s="222">
        <v>3404050001</v>
      </c>
      <c r="B8027" s="222" t="s">
        <v>3207</v>
      </c>
      <c r="C8027" s="222" t="s">
        <v>1262</v>
      </c>
      <c r="D8027" s="222" t="s">
        <v>801</v>
      </c>
      <c r="E8027" s="223">
        <v>0</v>
      </c>
    </row>
    <row r="8028" spans="1:5" x14ac:dyDescent="0.25">
      <c r="A8028" s="224">
        <v>3404060001</v>
      </c>
      <c r="B8028" s="224" t="s">
        <v>3208</v>
      </c>
      <c r="C8028" s="224" t="s">
        <v>1262</v>
      </c>
      <c r="D8028" s="224" t="s">
        <v>801</v>
      </c>
      <c r="E8028" s="225">
        <v>0</v>
      </c>
    </row>
    <row r="8029" spans="1:5" x14ac:dyDescent="0.25">
      <c r="A8029" s="222">
        <v>3404060002</v>
      </c>
      <c r="B8029" s="222" t="s">
        <v>3209</v>
      </c>
      <c r="C8029" s="222" t="s">
        <v>1262</v>
      </c>
      <c r="D8029" s="222" t="s">
        <v>801</v>
      </c>
      <c r="E8029" s="223">
        <v>0</v>
      </c>
    </row>
    <row r="8030" spans="1:5" x14ac:dyDescent="0.25">
      <c r="A8030" s="224">
        <v>3404060003</v>
      </c>
      <c r="B8030" s="224" t="s">
        <v>3210</v>
      </c>
      <c r="C8030" s="224" t="s">
        <v>1262</v>
      </c>
      <c r="D8030" s="224" t="s">
        <v>801</v>
      </c>
      <c r="E8030" s="225">
        <v>0</v>
      </c>
    </row>
    <row r="8031" spans="1:5" x14ac:dyDescent="0.25">
      <c r="A8031" s="222">
        <v>3404070001</v>
      </c>
      <c r="B8031" s="222" t="s">
        <v>3211</v>
      </c>
      <c r="C8031" s="222" t="s">
        <v>1262</v>
      </c>
      <c r="D8031" s="222" t="s">
        <v>801</v>
      </c>
      <c r="E8031" s="223">
        <v>0</v>
      </c>
    </row>
    <row r="8032" spans="1:5" x14ac:dyDescent="0.25">
      <c r="A8032" s="224">
        <v>3404080001</v>
      </c>
      <c r="B8032" s="224" t="s">
        <v>3212</v>
      </c>
      <c r="C8032" s="224" t="s">
        <v>1262</v>
      </c>
      <c r="D8032" s="224" t="s">
        <v>801</v>
      </c>
      <c r="E8032" s="225">
        <v>0</v>
      </c>
    </row>
    <row r="8033" spans="1:5" x14ac:dyDescent="0.25">
      <c r="A8033" s="222">
        <v>3404080002</v>
      </c>
      <c r="B8033" s="222" t="s">
        <v>3213</v>
      </c>
      <c r="C8033" s="222" t="s">
        <v>1262</v>
      </c>
      <c r="D8033" s="222" t="s">
        <v>801</v>
      </c>
      <c r="E8033" s="223">
        <v>0</v>
      </c>
    </row>
    <row r="8034" spans="1:5" x14ac:dyDescent="0.25">
      <c r="A8034" s="224">
        <v>3404080003</v>
      </c>
      <c r="B8034" s="224" t="s">
        <v>3214</v>
      </c>
      <c r="C8034" s="224" t="s">
        <v>1262</v>
      </c>
      <c r="D8034" s="224" t="s">
        <v>801</v>
      </c>
      <c r="E8034" s="225">
        <v>0</v>
      </c>
    </row>
    <row r="8035" spans="1:5" x14ac:dyDescent="0.25">
      <c r="A8035" s="222">
        <v>3404080004</v>
      </c>
      <c r="B8035" s="222" t="s">
        <v>9478</v>
      </c>
      <c r="C8035" s="222" t="s">
        <v>1262</v>
      </c>
      <c r="D8035" s="222" t="s">
        <v>801</v>
      </c>
      <c r="E8035" s="223">
        <v>0</v>
      </c>
    </row>
    <row r="8036" spans="1:5" x14ac:dyDescent="0.25">
      <c r="A8036" s="224">
        <v>3404080005</v>
      </c>
      <c r="B8036" s="224" t="s">
        <v>10863</v>
      </c>
      <c r="C8036" s="224" t="s">
        <v>1262</v>
      </c>
      <c r="D8036" s="224" t="s">
        <v>801</v>
      </c>
      <c r="E8036" s="225">
        <v>0</v>
      </c>
    </row>
    <row r="8037" spans="1:5" x14ac:dyDescent="0.25">
      <c r="A8037" s="222">
        <v>3404090001</v>
      </c>
      <c r="B8037" s="222" t="s">
        <v>3215</v>
      </c>
      <c r="C8037" s="222" t="s">
        <v>1262</v>
      </c>
      <c r="D8037" s="222" t="s">
        <v>801</v>
      </c>
      <c r="E8037" s="223">
        <v>0</v>
      </c>
    </row>
    <row r="8038" spans="1:5" x14ac:dyDescent="0.25">
      <c r="A8038" s="224">
        <v>3404100001</v>
      </c>
      <c r="B8038" s="224" t="s">
        <v>3216</v>
      </c>
      <c r="C8038" s="224" t="s">
        <v>1262</v>
      </c>
      <c r="D8038" s="224" t="s">
        <v>801</v>
      </c>
      <c r="E8038" s="225">
        <v>0</v>
      </c>
    </row>
    <row r="8039" spans="1:5" x14ac:dyDescent="0.25">
      <c r="A8039" s="222">
        <v>3404110001</v>
      </c>
      <c r="B8039" s="222" t="s">
        <v>3217</v>
      </c>
      <c r="C8039" s="222" t="s">
        <v>1262</v>
      </c>
      <c r="D8039" s="222" t="s">
        <v>801</v>
      </c>
      <c r="E8039" s="223">
        <v>0</v>
      </c>
    </row>
    <row r="8040" spans="1:5" x14ac:dyDescent="0.25">
      <c r="A8040" s="224">
        <v>3404110002</v>
      </c>
      <c r="B8040" s="224" t="s">
        <v>3218</v>
      </c>
      <c r="C8040" s="224" t="s">
        <v>1262</v>
      </c>
      <c r="D8040" s="224" t="s">
        <v>801</v>
      </c>
      <c r="E8040" s="225">
        <v>0</v>
      </c>
    </row>
    <row r="8041" spans="1:5" x14ac:dyDescent="0.25">
      <c r="A8041" s="222">
        <v>3404110003</v>
      </c>
      <c r="B8041" s="222" t="s">
        <v>3219</v>
      </c>
      <c r="C8041" s="222" t="s">
        <v>1262</v>
      </c>
      <c r="D8041" s="222" t="s">
        <v>801</v>
      </c>
      <c r="E8041" s="223">
        <v>0</v>
      </c>
    </row>
    <row r="8042" spans="1:5" x14ac:dyDescent="0.25">
      <c r="A8042" s="224">
        <v>3404110004</v>
      </c>
      <c r="B8042" s="224" t="s">
        <v>5936</v>
      </c>
      <c r="C8042" s="224" t="s">
        <v>1262</v>
      </c>
      <c r="D8042" s="224" t="s">
        <v>801</v>
      </c>
      <c r="E8042" s="225">
        <v>0</v>
      </c>
    </row>
    <row r="8043" spans="1:5" x14ac:dyDescent="0.25">
      <c r="A8043" s="222">
        <v>3500010001</v>
      </c>
      <c r="B8043" s="222" t="s">
        <v>3220</v>
      </c>
      <c r="C8043" s="222" t="s">
        <v>802</v>
      </c>
      <c r="D8043" s="222" t="s">
        <v>808</v>
      </c>
      <c r="E8043" s="223">
        <v>0</v>
      </c>
    </row>
    <row r="8044" spans="1:5" x14ac:dyDescent="0.25">
      <c r="A8044" s="224">
        <v>3500010002</v>
      </c>
      <c r="B8044" s="224" t="s">
        <v>3221</v>
      </c>
      <c r="C8044" s="224" t="s">
        <v>802</v>
      </c>
      <c r="D8044" s="224" t="s">
        <v>808</v>
      </c>
      <c r="E8044" s="225">
        <v>0</v>
      </c>
    </row>
    <row r="8045" spans="1:5" x14ac:dyDescent="0.25">
      <c r="A8045" s="222">
        <v>3500010003</v>
      </c>
      <c r="B8045" s="222" t="s">
        <v>3222</v>
      </c>
      <c r="C8045" s="222" t="s">
        <v>802</v>
      </c>
      <c r="D8045" s="222" t="s">
        <v>808</v>
      </c>
      <c r="E8045" s="223">
        <v>0</v>
      </c>
    </row>
    <row r="8046" spans="1:5" x14ac:dyDescent="0.25">
      <c r="A8046" s="224">
        <v>3500010004</v>
      </c>
      <c r="B8046" s="224" t="s">
        <v>6765</v>
      </c>
      <c r="C8046" s="224" t="s">
        <v>802</v>
      </c>
      <c r="D8046" s="224" t="s">
        <v>808</v>
      </c>
      <c r="E8046" s="225">
        <v>0</v>
      </c>
    </row>
    <row r="8047" spans="1:5" x14ac:dyDescent="0.25">
      <c r="A8047" s="222">
        <v>3500010005</v>
      </c>
      <c r="B8047" s="222" t="s">
        <v>6766</v>
      </c>
      <c r="C8047" s="222" t="s">
        <v>802</v>
      </c>
      <c r="D8047" s="222" t="s">
        <v>808</v>
      </c>
      <c r="E8047" s="223">
        <v>0</v>
      </c>
    </row>
    <row r="8048" spans="1:5" x14ac:dyDescent="0.25">
      <c r="A8048" s="224">
        <v>3500010006</v>
      </c>
      <c r="B8048" s="224" t="s">
        <v>6767</v>
      </c>
      <c r="C8048" s="224" t="s">
        <v>802</v>
      </c>
      <c r="D8048" s="224" t="s">
        <v>808</v>
      </c>
      <c r="E8048" s="225">
        <v>0</v>
      </c>
    </row>
    <row r="8049" spans="1:5" x14ac:dyDescent="0.25">
      <c r="A8049" s="222">
        <v>3500010007</v>
      </c>
      <c r="B8049" s="222" t="s">
        <v>6768</v>
      </c>
      <c r="C8049" s="222" t="s">
        <v>802</v>
      </c>
      <c r="D8049" s="222" t="s">
        <v>808</v>
      </c>
      <c r="E8049" s="223">
        <v>0</v>
      </c>
    </row>
    <row r="8050" spans="1:5" x14ac:dyDescent="0.25">
      <c r="A8050" s="224">
        <v>3500010008</v>
      </c>
      <c r="B8050" s="224" t="s">
        <v>6769</v>
      </c>
      <c r="C8050" s="224" t="s">
        <v>802</v>
      </c>
      <c r="D8050" s="224" t="s">
        <v>808</v>
      </c>
      <c r="E8050" s="225">
        <v>0</v>
      </c>
    </row>
    <row r="8051" spans="1:5" x14ac:dyDescent="0.25">
      <c r="A8051" s="222">
        <v>3500010009</v>
      </c>
      <c r="B8051" s="222" t="s">
        <v>6770</v>
      </c>
      <c r="C8051" s="222" t="s">
        <v>802</v>
      </c>
      <c r="D8051" s="222" t="s">
        <v>808</v>
      </c>
      <c r="E8051" s="223">
        <v>0</v>
      </c>
    </row>
    <row r="8052" spans="1:5" x14ac:dyDescent="0.25">
      <c r="A8052" s="224">
        <v>3500010010</v>
      </c>
      <c r="B8052" s="224" t="s">
        <v>6771</v>
      </c>
      <c r="C8052" s="224" t="s">
        <v>802</v>
      </c>
      <c r="D8052" s="224" t="s">
        <v>808</v>
      </c>
      <c r="E8052" s="225">
        <v>0</v>
      </c>
    </row>
    <row r="8053" spans="1:5" x14ac:dyDescent="0.25">
      <c r="A8053" s="222">
        <v>3500010011</v>
      </c>
      <c r="B8053" s="222" t="s">
        <v>8868</v>
      </c>
      <c r="C8053" s="222" t="s">
        <v>802</v>
      </c>
      <c r="D8053" s="222" t="s">
        <v>808</v>
      </c>
      <c r="E8053" s="223">
        <v>6</v>
      </c>
    </row>
    <row r="8054" spans="1:5" x14ac:dyDescent="0.25">
      <c r="A8054" s="224">
        <v>3500010012</v>
      </c>
      <c r="B8054" s="224" t="s">
        <v>8869</v>
      </c>
      <c r="C8054" s="224" t="s">
        <v>802</v>
      </c>
      <c r="D8054" s="224" t="s">
        <v>808</v>
      </c>
      <c r="E8054" s="225">
        <v>6</v>
      </c>
    </row>
    <row r="8055" spans="1:5" x14ac:dyDescent="0.25">
      <c r="A8055" s="222">
        <v>3500010013</v>
      </c>
      <c r="B8055" s="222" t="s">
        <v>8870</v>
      </c>
      <c r="C8055" s="222" t="s">
        <v>802</v>
      </c>
      <c r="D8055" s="222" t="s">
        <v>808</v>
      </c>
      <c r="E8055" s="223">
        <v>6</v>
      </c>
    </row>
    <row r="8056" spans="1:5" x14ac:dyDescent="0.25">
      <c r="A8056" s="224">
        <v>3500010014</v>
      </c>
      <c r="B8056" s="224" t="s">
        <v>13386</v>
      </c>
      <c r="C8056" s="224" t="s">
        <v>802</v>
      </c>
      <c r="D8056" s="224" t="s">
        <v>808</v>
      </c>
      <c r="E8056" s="225">
        <v>12</v>
      </c>
    </row>
    <row r="8057" spans="1:5" x14ac:dyDescent="0.25">
      <c r="A8057" s="222">
        <v>3500020001</v>
      </c>
      <c r="B8057" s="222" t="s">
        <v>3223</v>
      </c>
      <c r="C8057" s="222" t="s">
        <v>802</v>
      </c>
      <c r="D8057" s="222" t="s">
        <v>808</v>
      </c>
      <c r="E8057" s="223">
        <v>0</v>
      </c>
    </row>
    <row r="8058" spans="1:5" x14ac:dyDescent="0.25">
      <c r="A8058" s="224">
        <v>3500020002</v>
      </c>
      <c r="B8058" s="224" t="s">
        <v>9925</v>
      </c>
      <c r="C8058" s="224" t="s">
        <v>802</v>
      </c>
      <c r="D8058" s="224" t="s">
        <v>808</v>
      </c>
      <c r="E8058" s="225">
        <v>0</v>
      </c>
    </row>
    <row r="8059" spans="1:5" x14ac:dyDescent="0.25">
      <c r="A8059" s="222">
        <v>3500020003</v>
      </c>
      <c r="B8059" s="222" t="s">
        <v>3224</v>
      </c>
      <c r="C8059" s="222" t="s">
        <v>802</v>
      </c>
      <c r="D8059" s="222" t="s">
        <v>808</v>
      </c>
      <c r="E8059" s="223">
        <v>0</v>
      </c>
    </row>
    <row r="8060" spans="1:5" x14ac:dyDescent="0.25">
      <c r="A8060" s="224">
        <v>3500020006</v>
      </c>
      <c r="B8060" s="224" t="s">
        <v>3225</v>
      </c>
      <c r="C8060" s="224" t="s">
        <v>802</v>
      </c>
      <c r="D8060" s="224" t="s">
        <v>808</v>
      </c>
      <c r="E8060" s="225">
        <v>0</v>
      </c>
    </row>
    <row r="8061" spans="1:5" x14ac:dyDescent="0.25">
      <c r="A8061" s="222">
        <v>3500020007</v>
      </c>
      <c r="B8061" s="222" t="s">
        <v>3226</v>
      </c>
      <c r="C8061" s="222" t="s">
        <v>802</v>
      </c>
      <c r="D8061" s="222" t="s">
        <v>808</v>
      </c>
      <c r="E8061" s="223">
        <v>0</v>
      </c>
    </row>
    <row r="8062" spans="1:5" x14ac:dyDescent="0.25">
      <c r="A8062" s="224">
        <v>3500020008</v>
      </c>
      <c r="B8062" s="224" t="s">
        <v>3227</v>
      </c>
      <c r="C8062" s="224" t="s">
        <v>802</v>
      </c>
      <c r="D8062" s="224" t="s">
        <v>808</v>
      </c>
      <c r="E8062" s="225">
        <v>0</v>
      </c>
    </row>
    <row r="8063" spans="1:5" x14ac:dyDescent="0.25">
      <c r="A8063" s="222">
        <v>3500020009</v>
      </c>
      <c r="B8063" s="222" t="s">
        <v>3228</v>
      </c>
      <c r="C8063" s="222" t="s">
        <v>802</v>
      </c>
      <c r="D8063" s="222" t="s">
        <v>808</v>
      </c>
      <c r="E8063" s="223">
        <v>0</v>
      </c>
    </row>
    <row r="8064" spans="1:5" x14ac:dyDescent="0.25">
      <c r="A8064" s="224">
        <v>3500020010</v>
      </c>
      <c r="B8064" s="224" t="s">
        <v>3229</v>
      </c>
      <c r="C8064" s="224" t="s">
        <v>802</v>
      </c>
      <c r="D8064" s="224" t="s">
        <v>808</v>
      </c>
      <c r="E8064" s="225">
        <v>0</v>
      </c>
    </row>
    <row r="8065" spans="1:5" x14ac:dyDescent="0.25">
      <c r="A8065" s="222">
        <v>3500020011</v>
      </c>
      <c r="B8065" s="222" t="s">
        <v>3230</v>
      </c>
      <c r="C8065" s="222" t="s">
        <v>802</v>
      </c>
      <c r="D8065" s="222" t="s">
        <v>808</v>
      </c>
      <c r="E8065" s="223">
        <v>0</v>
      </c>
    </row>
    <row r="8066" spans="1:5" x14ac:dyDescent="0.25">
      <c r="A8066" s="224">
        <v>3500020012</v>
      </c>
      <c r="B8066" s="224" t="s">
        <v>3231</v>
      </c>
      <c r="C8066" s="224" t="s">
        <v>802</v>
      </c>
      <c r="D8066" s="224" t="s">
        <v>808</v>
      </c>
      <c r="E8066" s="225">
        <v>0</v>
      </c>
    </row>
    <row r="8067" spans="1:5" x14ac:dyDescent="0.25">
      <c r="A8067" s="222">
        <v>3500020014</v>
      </c>
      <c r="B8067" s="222" t="s">
        <v>3232</v>
      </c>
      <c r="C8067" s="222" t="s">
        <v>802</v>
      </c>
      <c r="D8067" s="222" t="s">
        <v>808</v>
      </c>
      <c r="E8067" s="223">
        <v>0</v>
      </c>
    </row>
    <row r="8068" spans="1:5" x14ac:dyDescent="0.25">
      <c r="A8068" s="224">
        <v>3500020015</v>
      </c>
      <c r="B8068" s="224" t="s">
        <v>3233</v>
      </c>
      <c r="C8068" s="224" t="s">
        <v>802</v>
      </c>
      <c r="D8068" s="224" t="s">
        <v>808</v>
      </c>
      <c r="E8068" s="225">
        <v>0</v>
      </c>
    </row>
    <row r="8069" spans="1:5" x14ac:dyDescent="0.25">
      <c r="A8069" s="222">
        <v>3500020016</v>
      </c>
      <c r="B8069" s="222" t="s">
        <v>7854</v>
      </c>
      <c r="C8069" s="222" t="s">
        <v>802</v>
      </c>
      <c r="D8069" s="222" t="s">
        <v>808</v>
      </c>
      <c r="E8069" s="223">
        <v>0</v>
      </c>
    </row>
    <row r="8070" spans="1:5" x14ac:dyDescent="0.25">
      <c r="A8070" s="224">
        <v>3500020017</v>
      </c>
      <c r="B8070" s="224" t="s">
        <v>7855</v>
      </c>
      <c r="C8070" s="224" t="s">
        <v>802</v>
      </c>
      <c r="D8070" s="224" t="s">
        <v>808</v>
      </c>
      <c r="E8070" s="225">
        <v>0</v>
      </c>
    </row>
    <row r="8071" spans="1:5" x14ac:dyDescent="0.25">
      <c r="A8071" s="222">
        <v>3500020018</v>
      </c>
      <c r="B8071" s="222" t="s">
        <v>6772</v>
      </c>
      <c r="C8071" s="222" t="s">
        <v>802</v>
      </c>
      <c r="D8071" s="222" t="s">
        <v>808</v>
      </c>
      <c r="E8071" s="223">
        <v>0</v>
      </c>
    </row>
    <row r="8072" spans="1:5" x14ac:dyDescent="0.25">
      <c r="A8072" s="224">
        <v>3500030001</v>
      </c>
      <c r="B8072" s="224" t="s">
        <v>3234</v>
      </c>
      <c r="C8072" s="224" t="s">
        <v>802</v>
      </c>
      <c r="D8072" s="224" t="s">
        <v>808</v>
      </c>
      <c r="E8072" s="225">
        <v>0</v>
      </c>
    </row>
    <row r="8073" spans="1:5" x14ac:dyDescent="0.25">
      <c r="A8073" s="222">
        <v>3500030002</v>
      </c>
      <c r="B8073" s="222" t="s">
        <v>3235</v>
      </c>
      <c r="C8073" s="222" t="s">
        <v>802</v>
      </c>
      <c r="D8073" s="222" t="s">
        <v>808</v>
      </c>
      <c r="E8073" s="223">
        <v>0</v>
      </c>
    </row>
    <row r="8074" spans="1:5" x14ac:dyDescent="0.25">
      <c r="A8074" s="224">
        <v>3500030003</v>
      </c>
      <c r="B8074" s="224" t="s">
        <v>3236</v>
      </c>
      <c r="C8074" s="224" t="s">
        <v>802</v>
      </c>
      <c r="D8074" s="224" t="s">
        <v>808</v>
      </c>
      <c r="E8074" s="225">
        <v>0</v>
      </c>
    </row>
    <row r="8075" spans="1:5" x14ac:dyDescent="0.25">
      <c r="A8075" s="222">
        <v>3500030004</v>
      </c>
      <c r="B8075" s="222" t="s">
        <v>5411</v>
      </c>
      <c r="C8075" s="222" t="s">
        <v>802</v>
      </c>
      <c r="D8075" s="222" t="s">
        <v>808</v>
      </c>
      <c r="E8075" s="223">
        <v>0</v>
      </c>
    </row>
    <row r="8076" spans="1:5" x14ac:dyDescent="0.25">
      <c r="A8076" s="224">
        <v>3500030005</v>
      </c>
      <c r="B8076" s="224" t="s">
        <v>5412</v>
      </c>
      <c r="C8076" s="224" t="s">
        <v>802</v>
      </c>
      <c r="D8076" s="224" t="s">
        <v>808</v>
      </c>
      <c r="E8076" s="225">
        <v>0</v>
      </c>
    </row>
    <row r="8077" spans="1:5" x14ac:dyDescent="0.25">
      <c r="A8077" s="222">
        <v>3500030006</v>
      </c>
      <c r="B8077" s="222" t="s">
        <v>5413</v>
      </c>
      <c r="C8077" s="222" t="s">
        <v>802</v>
      </c>
      <c r="D8077" s="222" t="s">
        <v>808</v>
      </c>
      <c r="E8077" s="223">
        <v>0</v>
      </c>
    </row>
    <row r="8078" spans="1:5" x14ac:dyDescent="0.25">
      <c r="A8078" s="224">
        <v>3500040001</v>
      </c>
      <c r="B8078" s="224" t="s">
        <v>4017</v>
      </c>
      <c r="C8078" s="224" t="s">
        <v>802</v>
      </c>
      <c r="D8078" s="224" t="s">
        <v>808</v>
      </c>
      <c r="E8078" s="225">
        <v>0</v>
      </c>
    </row>
    <row r="8079" spans="1:5" x14ac:dyDescent="0.25">
      <c r="A8079" s="222">
        <v>3500040002</v>
      </c>
      <c r="B8079" s="222" t="s">
        <v>4018</v>
      </c>
      <c r="C8079" s="222" t="s">
        <v>802</v>
      </c>
      <c r="D8079" s="222" t="s">
        <v>808</v>
      </c>
      <c r="E8079" s="223">
        <v>0</v>
      </c>
    </row>
    <row r="8080" spans="1:5" x14ac:dyDescent="0.25">
      <c r="A8080" s="224">
        <v>3500040003</v>
      </c>
      <c r="B8080" s="224" t="s">
        <v>4019</v>
      </c>
      <c r="C8080" s="224" t="s">
        <v>802</v>
      </c>
      <c r="D8080" s="224" t="s">
        <v>808</v>
      </c>
      <c r="E8080" s="225">
        <v>0</v>
      </c>
    </row>
    <row r="8081" spans="1:5" x14ac:dyDescent="0.25">
      <c r="A8081" s="222">
        <v>3500040004</v>
      </c>
      <c r="B8081" s="222" t="s">
        <v>4020</v>
      </c>
      <c r="C8081" s="222" t="s">
        <v>802</v>
      </c>
      <c r="D8081" s="222" t="s">
        <v>808</v>
      </c>
      <c r="E8081" s="223">
        <v>0</v>
      </c>
    </row>
    <row r="8082" spans="1:5" x14ac:dyDescent="0.25">
      <c r="A8082" s="224">
        <v>3500040005</v>
      </c>
      <c r="B8082" s="224" t="s">
        <v>4021</v>
      </c>
      <c r="C8082" s="224" t="s">
        <v>802</v>
      </c>
      <c r="D8082" s="224" t="s">
        <v>808</v>
      </c>
      <c r="E8082" s="225">
        <v>0</v>
      </c>
    </row>
    <row r="8083" spans="1:5" x14ac:dyDescent="0.25">
      <c r="A8083" s="222">
        <v>3500040006</v>
      </c>
      <c r="B8083" s="222" t="s">
        <v>4022</v>
      </c>
      <c r="C8083" s="222" t="s">
        <v>802</v>
      </c>
      <c r="D8083" s="222" t="s">
        <v>811</v>
      </c>
      <c r="E8083" s="223">
        <v>0</v>
      </c>
    </row>
    <row r="8084" spans="1:5" x14ac:dyDescent="0.25">
      <c r="A8084" s="224">
        <v>3500040007</v>
      </c>
      <c r="B8084" s="224" t="s">
        <v>4023</v>
      </c>
      <c r="C8084" s="224" t="s">
        <v>802</v>
      </c>
      <c r="D8084" s="224" t="s">
        <v>811</v>
      </c>
      <c r="E8084" s="225">
        <v>0</v>
      </c>
    </row>
    <row r="8085" spans="1:5" x14ac:dyDescent="0.25">
      <c r="A8085" s="222">
        <v>3500040008</v>
      </c>
      <c r="B8085" s="222" t="s">
        <v>4024</v>
      </c>
      <c r="C8085" s="222" t="s">
        <v>802</v>
      </c>
      <c r="D8085" s="222" t="s">
        <v>811</v>
      </c>
      <c r="E8085" s="223">
        <v>0</v>
      </c>
    </row>
    <row r="8086" spans="1:5" x14ac:dyDescent="0.25">
      <c r="A8086" s="224">
        <v>3500040010</v>
      </c>
      <c r="B8086" s="224" t="s">
        <v>4025</v>
      </c>
      <c r="C8086" s="224" t="s">
        <v>802</v>
      </c>
      <c r="D8086" s="224" t="s">
        <v>808</v>
      </c>
      <c r="E8086" s="225">
        <v>0</v>
      </c>
    </row>
    <row r="8087" spans="1:5" x14ac:dyDescent="0.25">
      <c r="A8087" s="222">
        <v>3500040011</v>
      </c>
      <c r="B8087" s="222" t="s">
        <v>4026</v>
      </c>
      <c r="C8087" s="222" t="s">
        <v>802</v>
      </c>
      <c r="D8087" s="222" t="s">
        <v>808</v>
      </c>
      <c r="E8087" s="223">
        <v>0</v>
      </c>
    </row>
    <row r="8088" spans="1:5" x14ac:dyDescent="0.25">
      <c r="A8088" s="224">
        <v>3500040012</v>
      </c>
      <c r="B8088" s="224" t="s">
        <v>4027</v>
      </c>
      <c r="C8088" s="224" t="s">
        <v>802</v>
      </c>
      <c r="D8088" s="224" t="s">
        <v>808</v>
      </c>
      <c r="E8088" s="225">
        <v>0</v>
      </c>
    </row>
    <row r="8089" spans="1:5" x14ac:dyDescent="0.25">
      <c r="A8089" s="222">
        <v>3500040013</v>
      </c>
      <c r="B8089" s="222" t="s">
        <v>4028</v>
      </c>
      <c r="C8089" s="222" t="s">
        <v>802</v>
      </c>
      <c r="D8089" s="222" t="s">
        <v>808</v>
      </c>
      <c r="E8089" s="223">
        <v>0</v>
      </c>
    </row>
    <row r="8090" spans="1:5" x14ac:dyDescent="0.25">
      <c r="A8090" s="224">
        <v>3500040014</v>
      </c>
      <c r="B8090" s="224" t="s">
        <v>4029</v>
      </c>
      <c r="C8090" s="224" t="s">
        <v>802</v>
      </c>
      <c r="D8090" s="224" t="s">
        <v>808</v>
      </c>
      <c r="E8090" s="225">
        <v>0</v>
      </c>
    </row>
    <row r="8091" spans="1:5" x14ac:dyDescent="0.25">
      <c r="A8091" s="222">
        <v>3500040015</v>
      </c>
      <c r="B8091" s="222" t="s">
        <v>4030</v>
      </c>
      <c r="C8091" s="222" t="s">
        <v>802</v>
      </c>
      <c r="D8091" s="222" t="s">
        <v>808</v>
      </c>
      <c r="E8091" s="223">
        <v>0</v>
      </c>
    </row>
    <row r="8092" spans="1:5" x14ac:dyDescent="0.25">
      <c r="A8092" s="224">
        <v>3500040016</v>
      </c>
      <c r="B8092" s="224" t="s">
        <v>4031</v>
      </c>
      <c r="C8092" s="224" t="s">
        <v>802</v>
      </c>
      <c r="D8092" s="224" t="s">
        <v>811</v>
      </c>
      <c r="E8092" s="225">
        <v>0</v>
      </c>
    </row>
    <row r="8093" spans="1:5" x14ac:dyDescent="0.25">
      <c r="A8093" s="222">
        <v>3500040017</v>
      </c>
      <c r="B8093" s="222" t="s">
        <v>4032</v>
      </c>
      <c r="C8093" s="222" t="s">
        <v>802</v>
      </c>
      <c r="D8093" s="222" t="s">
        <v>811</v>
      </c>
      <c r="E8093" s="223">
        <v>0</v>
      </c>
    </row>
    <row r="8094" spans="1:5" x14ac:dyDescent="0.25">
      <c r="A8094" s="224">
        <v>3500050001</v>
      </c>
      <c r="B8094" s="224" t="s">
        <v>1264</v>
      </c>
      <c r="C8094" s="224" t="s">
        <v>802</v>
      </c>
      <c r="D8094" s="224" t="s">
        <v>808</v>
      </c>
      <c r="E8094" s="225">
        <v>0</v>
      </c>
    </row>
    <row r="8095" spans="1:5" x14ac:dyDescent="0.25">
      <c r="A8095" s="222">
        <v>3500050002</v>
      </c>
      <c r="B8095" s="222" t="s">
        <v>1265</v>
      </c>
      <c r="C8095" s="222" t="s">
        <v>802</v>
      </c>
      <c r="D8095" s="222" t="s">
        <v>808</v>
      </c>
      <c r="E8095" s="223">
        <v>0</v>
      </c>
    </row>
    <row r="8096" spans="1:5" x14ac:dyDescent="0.25">
      <c r="A8096" s="224">
        <v>3500050003</v>
      </c>
      <c r="B8096" s="224" t="s">
        <v>3237</v>
      </c>
      <c r="C8096" s="224" t="s">
        <v>802</v>
      </c>
      <c r="D8096" s="224" t="s">
        <v>808</v>
      </c>
      <c r="E8096" s="225">
        <v>0</v>
      </c>
    </row>
    <row r="8097" spans="1:5" x14ac:dyDescent="0.25">
      <c r="A8097" s="222">
        <v>3500050004</v>
      </c>
      <c r="B8097" s="222" t="s">
        <v>1266</v>
      </c>
      <c r="C8097" s="222" t="s">
        <v>802</v>
      </c>
      <c r="D8097" s="222" t="s">
        <v>808</v>
      </c>
      <c r="E8097" s="223">
        <v>0</v>
      </c>
    </row>
    <row r="8098" spans="1:5" x14ac:dyDescent="0.25">
      <c r="A8098" s="224">
        <v>3500050005</v>
      </c>
      <c r="B8098" s="224" t="s">
        <v>3238</v>
      </c>
      <c r="C8098" s="224" t="s">
        <v>802</v>
      </c>
      <c r="D8098" s="224" t="s">
        <v>808</v>
      </c>
      <c r="E8098" s="225">
        <v>0</v>
      </c>
    </row>
    <row r="8099" spans="1:5" x14ac:dyDescent="0.25">
      <c r="A8099" s="222">
        <v>3500050006</v>
      </c>
      <c r="B8099" s="222" t="s">
        <v>3239</v>
      </c>
      <c r="C8099" s="222" t="s">
        <v>802</v>
      </c>
      <c r="D8099" s="222" t="s">
        <v>808</v>
      </c>
      <c r="E8099" s="223">
        <v>0</v>
      </c>
    </row>
    <row r="8100" spans="1:5" x14ac:dyDescent="0.25">
      <c r="A8100" s="224">
        <v>3500050007</v>
      </c>
      <c r="B8100" s="224" t="s">
        <v>1267</v>
      </c>
      <c r="C8100" s="224" t="s">
        <v>802</v>
      </c>
      <c r="D8100" s="224" t="s">
        <v>808</v>
      </c>
      <c r="E8100" s="225">
        <v>0</v>
      </c>
    </row>
    <row r="8101" spans="1:5" x14ac:dyDescent="0.25">
      <c r="A8101" s="222">
        <v>3500050008</v>
      </c>
      <c r="B8101" s="222" t="s">
        <v>3240</v>
      </c>
      <c r="C8101" s="222" t="s">
        <v>802</v>
      </c>
      <c r="D8101" s="222" t="s">
        <v>808</v>
      </c>
      <c r="E8101" s="223">
        <v>0</v>
      </c>
    </row>
    <row r="8102" spans="1:5" x14ac:dyDescent="0.25">
      <c r="A8102" s="224">
        <v>3500050009</v>
      </c>
      <c r="B8102" s="224" t="s">
        <v>3241</v>
      </c>
      <c r="C8102" s="224" t="s">
        <v>802</v>
      </c>
      <c r="D8102" s="224" t="s">
        <v>808</v>
      </c>
      <c r="E8102" s="225">
        <v>0</v>
      </c>
    </row>
    <row r="8103" spans="1:5" x14ac:dyDescent="0.25">
      <c r="A8103" s="222">
        <v>3500050010</v>
      </c>
      <c r="B8103" s="222" t="s">
        <v>3242</v>
      </c>
      <c r="C8103" s="222" t="s">
        <v>802</v>
      </c>
      <c r="D8103" s="222" t="s">
        <v>808</v>
      </c>
      <c r="E8103" s="223">
        <v>0</v>
      </c>
    </row>
    <row r="8104" spans="1:5" x14ac:dyDescent="0.25">
      <c r="A8104" s="224">
        <v>3500050011</v>
      </c>
      <c r="B8104" s="224" t="s">
        <v>3243</v>
      </c>
      <c r="C8104" s="224" t="s">
        <v>802</v>
      </c>
      <c r="D8104" s="224" t="s">
        <v>808</v>
      </c>
      <c r="E8104" s="225">
        <v>0</v>
      </c>
    </row>
    <row r="8105" spans="1:5" x14ac:dyDescent="0.25">
      <c r="A8105" s="222">
        <v>3500050012</v>
      </c>
      <c r="B8105" s="222" t="s">
        <v>6773</v>
      </c>
      <c r="C8105" s="222" t="s">
        <v>802</v>
      </c>
      <c r="D8105" s="222" t="s">
        <v>811</v>
      </c>
      <c r="E8105" s="223">
        <v>0</v>
      </c>
    </row>
    <row r="8106" spans="1:5" x14ac:dyDescent="0.25">
      <c r="A8106" s="224">
        <v>3500110001</v>
      </c>
      <c r="B8106" s="224" t="s">
        <v>3244</v>
      </c>
      <c r="C8106" s="224" t="s">
        <v>802</v>
      </c>
      <c r="D8106" s="224" t="s">
        <v>808</v>
      </c>
      <c r="E8106" s="225">
        <v>0</v>
      </c>
    </row>
    <row r="8107" spans="1:5" x14ac:dyDescent="0.25">
      <c r="A8107" s="222">
        <v>3501050001</v>
      </c>
      <c r="B8107" s="222" t="s">
        <v>3245</v>
      </c>
      <c r="C8107" s="222" t="s">
        <v>802</v>
      </c>
      <c r="D8107" s="222" t="s">
        <v>1102</v>
      </c>
      <c r="E8107" s="223">
        <v>0</v>
      </c>
    </row>
    <row r="8108" spans="1:5" x14ac:dyDescent="0.25">
      <c r="A8108" s="224">
        <v>3603140001</v>
      </c>
      <c r="B8108" s="224" t="s">
        <v>4033</v>
      </c>
      <c r="C8108" s="224" t="s">
        <v>3247</v>
      </c>
      <c r="D8108" s="224" t="s">
        <v>800</v>
      </c>
      <c r="E8108" s="225">
        <v>0</v>
      </c>
    </row>
    <row r="8109" spans="1:5" x14ac:dyDescent="0.25">
      <c r="A8109" s="222">
        <v>3603140002</v>
      </c>
      <c r="B8109" s="222" t="s">
        <v>4034</v>
      </c>
      <c r="C8109" s="222" t="s">
        <v>3247</v>
      </c>
      <c r="D8109" s="222" t="s">
        <v>800</v>
      </c>
      <c r="E8109" s="223">
        <v>0</v>
      </c>
    </row>
    <row r="8110" spans="1:5" x14ac:dyDescent="0.25">
      <c r="A8110" s="224">
        <v>3603140003</v>
      </c>
      <c r="B8110" s="224" t="s">
        <v>4035</v>
      </c>
      <c r="C8110" s="224" t="s">
        <v>3247</v>
      </c>
      <c r="D8110" s="224" t="s">
        <v>800</v>
      </c>
      <c r="E8110" s="225">
        <v>0</v>
      </c>
    </row>
    <row r="8111" spans="1:5" x14ac:dyDescent="0.25">
      <c r="A8111" s="222">
        <v>3603140004</v>
      </c>
      <c r="B8111" s="222" t="s">
        <v>4036</v>
      </c>
      <c r="C8111" s="222" t="s">
        <v>3247</v>
      </c>
      <c r="D8111" s="222" t="s">
        <v>800</v>
      </c>
      <c r="E8111" s="223">
        <v>0</v>
      </c>
    </row>
    <row r="8112" spans="1:5" x14ac:dyDescent="0.25">
      <c r="A8112" s="224">
        <v>3603140005</v>
      </c>
      <c r="B8112" s="224" t="s">
        <v>4037</v>
      </c>
      <c r="C8112" s="224" t="s">
        <v>3247</v>
      </c>
      <c r="D8112" s="224" t="s">
        <v>800</v>
      </c>
      <c r="E8112" s="225">
        <v>0</v>
      </c>
    </row>
    <row r="8113" spans="1:5" x14ac:dyDescent="0.25">
      <c r="A8113" s="222">
        <v>3603140006</v>
      </c>
      <c r="B8113" s="222" t="s">
        <v>4038</v>
      </c>
      <c r="C8113" s="222" t="s">
        <v>3247</v>
      </c>
      <c r="D8113" s="222" t="s">
        <v>800</v>
      </c>
      <c r="E8113" s="223">
        <v>0</v>
      </c>
    </row>
    <row r="8114" spans="1:5" x14ac:dyDescent="0.25">
      <c r="A8114" s="224">
        <v>3603140007</v>
      </c>
      <c r="B8114" s="224" t="s">
        <v>4039</v>
      </c>
      <c r="C8114" s="224" t="s">
        <v>3247</v>
      </c>
      <c r="D8114" s="224" t="s">
        <v>800</v>
      </c>
      <c r="E8114" s="225">
        <v>0</v>
      </c>
    </row>
    <row r="8115" spans="1:5" x14ac:dyDescent="0.25">
      <c r="A8115" s="222">
        <v>3603140008</v>
      </c>
      <c r="B8115" s="222" t="s">
        <v>4040</v>
      </c>
      <c r="C8115" s="222" t="s">
        <v>3247</v>
      </c>
      <c r="D8115" s="222" t="s">
        <v>800</v>
      </c>
      <c r="E8115" s="223">
        <v>0</v>
      </c>
    </row>
    <row r="8116" spans="1:5" x14ac:dyDescent="0.25">
      <c r="A8116" s="224">
        <v>3603140009</v>
      </c>
      <c r="B8116" s="224" t="s">
        <v>4041</v>
      </c>
      <c r="C8116" s="224" t="s">
        <v>3247</v>
      </c>
      <c r="D8116" s="224" t="s">
        <v>800</v>
      </c>
      <c r="E8116" s="225">
        <v>0</v>
      </c>
    </row>
    <row r="8117" spans="1:5" x14ac:dyDescent="0.25">
      <c r="A8117" s="222">
        <v>3603140010</v>
      </c>
      <c r="B8117" s="222" t="s">
        <v>4042</v>
      </c>
      <c r="C8117" s="222" t="s">
        <v>3247</v>
      </c>
      <c r="D8117" s="222" t="s">
        <v>800</v>
      </c>
      <c r="E8117" s="223">
        <v>0</v>
      </c>
    </row>
    <row r="8118" spans="1:5" x14ac:dyDescent="0.25">
      <c r="A8118" s="224">
        <v>3603140011</v>
      </c>
      <c r="B8118" s="224" t="s">
        <v>4043</v>
      </c>
      <c r="C8118" s="224" t="s">
        <v>3247</v>
      </c>
      <c r="D8118" s="224" t="s">
        <v>800</v>
      </c>
      <c r="E8118" s="225">
        <v>0</v>
      </c>
    </row>
    <row r="8119" spans="1:5" x14ac:dyDescent="0.25">
      <c r="A8119" s="222">
        <v>3603140012</v>
      </c>
      <c r="B8119" s="222" t="s">
        <v>4044</v>
      </c>
      <c r="C8119" s="222" t="s">
        <v>3247</v>
      </c>
      <c r="D8119" s="222" t="s">
        <v>800</v>
      </c>
      <c r="E8119" s="223">
        <v>0</v>
      </c>
    </row>
    <row r="8120" spans="1:5" x14ac:dyDescent="0.25">
      <c r="A8120" s="224">
        <v>3603140013</v>
      </c>
      <c r="B8120" s="224" t="s">
        <v>4045</v>
      </c>
      <c r="C8120" s="224" t="s">
        <v>3247</v>
      </c>
      <c r="D8120" s="224" t="s">
        <v>800</v>
      </c>
      <c r="E8120" s="225">
        <v>0</v>
      </c>
    </row>
    <row r="8121" spans="1:5" x14ac:dyDescent="0.25">
      <c r="A8121" s="222">
        <v>3603140014</v>
      </c>
      <c r="B8121" s="222" t="s">
        <v>4046</v>
      </c>
      <c r="C8121" s="222" t="s">
        <v>3247</v>
      </c>
      <c r="D8121" s="222" t="s">
        <v>800</v>
      </c>
      <c r="E8121" s="223">
        <v>0</v>
      </c>
    </row>
    <row r="8122" spans="1:5" x14ac:dyDescent="0.25">
      <c r="A8122" s="224">
        <v>3603140015</v>
      </c>
      <c r="B8122" s="224" t="s">
        <v>4047</v>
      </c>
      <c r="C8122" s="224" t="s">
        <v>3247</v>
      </c>
      <c r="D8122" s="224" t="s">
        <v>800</v>
      </c>
      <c r="E8122" s="225">
        <v>0</v>
      </c>
    </row>
    <row r="8123" spans="1:5" x14ac:dyDescent="0.25">
      <c r="A8123" s="222">
        <v>3603140016</v>
      </c>
      <c r="B8123" s="222" t="s">
        <v>4048</v>
      </c>
      <c r="C8123" s="222" t="s">
        <v>3247</v>
      </c>
      <c r="D8123" s="222" t="s">
        <v>800</v>
      </c>
      <c r="E8123" s="223">
        <v>0</v>
      </c>
    </row>
    <row r="8124" spans="1:5" x14ac:dyDescent="0.25">
      <c r="A8124" s="224">
        <v>3603140017</v>
      </c>
      <c r="B8124" s="224" t="s">
        <v>6774</v>
      </c>
      <c r="C8124" s="224" t="s">
        <v>3247</v>
      </c>
      <c r="D8124" s="224" t="s">
        <v>800</v>
      </c>
      <c r="E8124" s="225">
        <v>0</v>
      </c>
    </row>
    <row r="8125" spans="1:5" x14ac:dyDescent="0.25">
      <c r="A8125" s="222">
        <v>3606000001</v>
      </c>
      <c r="B8125" s="222" t="s">
        <v>3246</v>
      </c>
      <c r="C8125" s="222" t="s">
        <v>3247</v>
      </c>
      <c r="D8125" s="222" t="s">
        <v>800</v>
      </c>
      <c r="E8125" s="223">
        <v>0</v>
      </c>
    </row>
    <row r="8126" spans="1:5" x14ac:dyDescent="0.25">
      <c r="A8126" s="224">
        <v>3701010001</v>
      </c>
      <c r="B8126" s="224" t="s">
        <v>1269</v>
      </c>
      <c r="C8126" s="224" t="s">
        <v>1268</v>
      </c>
      <c r="D8126" s="224" t="s">
        <v>801</v>
      </c>
      <c r="E8126" s="225">
        <v>0</v>
      </c>
    </row>
    <row r="8127" spans="1:5" x14ac:dyDescent="0.25">
      <c r="A8127" s="222">
        <v>3701150001</v>
      </c>
      <c r="B8127" s="222" t="s">
        <v>3248</v>
      </c>
      <c r="C8127" s="222" t="s">
        <v>1268</v>
      </c>
      <c r="D8127" s="222" t="s">
        <v>801</v>
      </c>
      <c r="E8127" s="223">
        <v>0</v>
      </c>
    </row>
    <row r="8128" spans="1:5" x14ac:dyDescent="0.25">
      <c r="A8128" s="224">
        <v>3701150002</v>
      </c>
      <c r="B8128" s="224" t="s">
        <v>4407</v>
      </c>
      <c r="C8128" s="224" t="s">
        <v>1268</v>
      </c>
      <c r="D8128" s="224" t="s">
        <v>801</v>
      </c>
      <c r="E8128" s="225">
        <v>0</v>
      </c>
    </row>
    <row r="8129" spans="1:5" x14ac:dyDescent="0.25">
      <c r="A8129" s="222">
        <v>3701150003</v>
      </c>
      <c r="B8129" s="222" t="s">
        <v>1182</v>
      </c>
      <c r="C8129" s="222" t="s">
        <v>1268</v>
      </c>
      <c r="D8129" s="222" t="s">
        <v>801</v>
      </c>
      <c r="E8129" s="223">
        <v>0</v>
      </c>
    </row>
    <row r="8130" spans="1:5" x14ac:dyDescent="0.25">
      <c r="A8130" s="224">
        <v>3701160001</v>
      </c>
      <c r="B8130" s="224" t="s">
        <v>4049</v>
      </c>
      <c r="C8130" s="224" t="s">
        <v>1268</v>
      </c>
      <c r="D8130" s="224" t="s">
        <v>801</v>
      </c>
      <c r="E8130" s="225">
        <v>24</v>
      </c>
    </row>
    <row r="8131" spans="1:5" x14ac:dyDescent="0.25">
      <c r="A8131" s="222">
        <v>3701160002</v>
      </c>
      <c r="B8131" s="222" t="s">
        <v>4050</v>
      </c>
      <c r="C8131" s="222" t="s">
        <v>1268</v>
      </c>
      <c r="D8131" s="222" t="s">
        <v>801</v>
      </c>
      <c r="E8131" s="223">
        <v>23</v>
      </c>
    </row>
    <row r="8132" spans="1:5" x14ac:dyDescent="0.25">
      <c r="A8132" s="224">
        <v>3701160003</v>
      </c>
      <c r="B8132" s="224" t="s">
        <v>4051</v>
      </c>
      <c r="C8132" s="224" t="s">
        <v>1268</v>
      </c>
      <c r="D8132" s="224" t="s">
        <v>801</v>
      </c>
      <c r="E8132" s="225">
        <v>12</v>
      </c>
    </row>
    <row r="8133" spans="1:5" x14ac:dyDescent="0.25">
      <c r="A8133" s="222">
        <v>3701160004</v>
      </c>
      <c r="B8133" s="222" t="s">
        <v>7984</v>
      </c>
      <c r="C8133" s="222" t="s">
        <v>1268</v>
      </c>
      <c r="D8133" s="222" t="s">
        <v>801</v>
      </c>
      <c r="E8133" s="223">
        <v>12</v>
      </c>
    </row>
    <row r="8134" spans="1:5" x14ac:dyDescent="0.25">
      <c r="A8134" s="224">
        <v>3702010001</v>
      </c>
      <c r="B8134" s="224" t="s">
        <v>10817</v>
      </c>
      <c r="C8134" s="224" t="s">
        <v>1268</v>
      </c>
      <c r="D8134" s="224" t="s">
        <v>801</v>
      </c>
      <c r="E8134" s="225">
        <v>0</v>
      </c>
    </row>
    <row r="8135" spans="1:5" x14ac:dyDescent="0.25">
      <c r="A8135" s="222">
        <v>3703000001</v>
      </c>
      <c r="B8135" s="222" t="s">
        <v>6610</v>
      </c>
      <c r="C8135" s="222" t="s">
        <v>1268</v>
      </c>
      <c r="D8135" s="222" t="s">
        <v>2327</v>
      </c>
      <c r="E8135" s="223">
        <v>0</v>
      </c>
    </row>
    <row r="8136" spans="1:5" x14ac:dyDescent="0.25">
      <c r="A8136" s="224">
        <v>3703010001</v>
      </c>
      <c r="B8136" s="224" t="s">
        <v>13387</v>
      </c>
      <c r="C8136" s="224" t="s">
        <v>1268</v>
      </c>
      <c r="D8136" s="224" t="s">
        <v>801</v>
      </c>
      <c r="E8136" s="225">
        <v>0</v>
      </c>
    </row>
    <row r="8137" spans="1:5" x14ac:dyDescent="0.25">
      <c r="A8137" s="222">
        <v>3703010002</v>
      </c>
      <c r="B8137" s="222" t="s">
        <v>13388</v>
      </c>
      <c r="C8137" s="222" t="s">
        <v>1268</v>
      </c>
      <c r="D8137" s="222" t="s">
        <v>801</v>
      </c>
      <c r="E8137" s="223">
        <v>0</v>
      </c>
    </row>
    <row r="8138" spans="1:5" x14ac:dyDescent="0.25">
      <c r="A8138" s="224">
        <v>3703010003</v>
      </c>
      <c r="B8138" s="224" t="s">
        <v>13389</v>
      </c>
      <c r="C8138" s="224" t="s">
        <v>1268</v>
      </c>
      <c r="D8138" s="224" t="s">
        <v>801</v>
      </c>
      <c r="E8138" s="225">
        <v>0</v>
      </c>
    </row>
    <row r="8139" spans="1:5" x14ac:dyDescent="0.25">
      <c r="A8139" s="222">
        <v>3703010004</v>
      </c>
      <c r="B8139" s="222" t="s">
        <v>13390</v>
      </c>
      <c r="C8139" s="222" t="s">
        <v>1268</v>
      </c>
      <c r="D8139" s="222" t="s">
        <v>801</v>
      </c>
      <c r="E8139" s="223">
        <v>0</v>
      </c>
    </row>
    <row r="8140" spans="1:5" x14ac:dyDescent="0.25">
      <c r="A8140" s="224">
        <v>3703010005</v>
      </c>
      <c r="B8140" s="224" t="s">
        <v>13391</v>
      </c>
      <c r="C8140" s="224" t="s">
        <v>1268</v>
      </c>
      <c r="D8140" s="224" t="s">
        <v>801</v>
      </c>
      <c r="E8140" s="225">
        <v>0</v>
      </c>
    </row>
    <row r="8141" spans="1:5" x14ac:dyDescent="0.25">
      <c r="A8141" s="222">
        <v>3703010006</v>
      </c>
      <c r="B8141" s="222" t="s">
        <v>13392</v>
      </c>
      <c r="C8141" s="222" t="s">
        <v>1268</v>
      </c>
      <c r="D8141" s="222" t="s">
        <v>801</v>
      </c>
      <c r="E8141" s="223">
        <v>0</v>
      </c>
    </row>
    <row r="8142" spans="1:5" x14ac:dyDescent="0.25">
      <c r="A8142" s="224">
        <v>3703010007</v>
      </c>
      <c r="B8142" s="224" t="s">
        <v>13393</v>
      </c>
      <c r="C8142" s="224" t="s">
        <v>1268</v>
      </c>
      <c r="D8142" s="224" t="s">
        <v>801</v>
      </c>
      <c r="E8142" s="225">
        <v>0</v>
      </c>
    </row>
    <row r="8143" spans="1:5" x14ac:dyDescent="0.25">
      <c r="A8143" s="222">
        <v>3703010008</v>
      </c>
      <c r="B8143" s="222" t="s">
        <v>13394</v>
      </c>
      <c r="C8143" s="222" t="s">
        <v>1268</v>
      </c>
      <c r="D8143" s="222" t="s">
        <v>801</v>
      </c>
      <c r="E8143" s="223">
        <v>0</v>
      </c>
    </row>
    <row r="8144" spans="1:5" x14ac:dyDescent="0.25">
      <c r="A8144" s="224">
        <v>3703030001</v>
      </c>
      <c r="B8144" s="224" t="s">
        <v>7062</v>
      </c>
      <c r="C8144" s="224" t="s">
        <v>1268</v>
      </c>
      <c r="D8144" s="224" t="s">
        <v>801</v>
      </c>
      <c r="E8144" s="225">
        <v>0</v>
      </c>
    </row>
    <row r="8145" spans="1:5" x14ac:dyDescent="0.25">
      <c r="A8145" s="222">
        <v>3703040001</v>
      </c>
      <c r="B8145" s="222" t="s">
        <v>6267</v>
      </c>
      <c r="C8145" s="222" t="s">
        <v>1268</v>
      </c>
      <c r="D8145" s="222" t="s">
        <v>2443</v>
      </c>
      <c r="E8145" s="223">
        <v>0</v>
      </c>
    </row>
    <row r="8146" spans="1:5" x14ac:dyDescent="0.25">
      <c r="A8146" s="224">
        <v>3703040002</v>
      </c>
      <c r="B8146" s="224" t="s">
        <v>9589</v>
      </c>
      <c r="C8146" s="224" t="s">
        <v>1268</v>
      </c>
      <c r="D8146" s="224" t="s">
        <v>801</v>
      </c>
      <c r="E8146" s="225">
        <v>0</v>
      </c>
    </row>
    <row r="8147" spans="1:5" x14ac:dyDescent="0.25">
      <c r="A8147" s="222">
        <v>3703040003</v>
      </c>
      <c r="B8147" s="222" t="s">
        <v>10818</v>
      </c>
      <c r="C8147" s="222" t="s">
        <v>1268</v>
      </c>
      <c r="D8147" s="222" t="s">
        <v>801</v>
      </c>
      <c r="E8147" s="223">
        <v>0</v>
      </c>
    </row>
    <row r="8148" spans="1:5" x14ac:dyDescent="0.25">
      <c r="A8148" s="224">
        <v>3703040004</v>
      </c>
      <c r="B8148" s="224" t="s">
        <v>7400</v>
      </c>
      <c r="C8148" s="224" t="s">
        <v>1268</v>
      </c>
      <c r="D8148" s="224" t="s">
        <v>801</v>
      </c>
      <c r="E8148" s="225">
        <v>0</v>
      </c>
    </row>
    <row r="8149" spans="1:5" x14ac:dyDescent="0.25">
      <c r="A8149" s="222">
        <v>3703040005</v>
      </c>
      <c r="B8149" s="222" t="s">
        <v>10070</v>
      </c>
      <c r="C8149" s="222" t="s">
        <v>1268</v>
      </c>
      <c r="D8149" s="222" t="s">
        <v>801</v>
      </c>
      <c r="E8149" s="223">
        <v>0</v>
      </c>
    </row>
    <row r="8150" spans="1:5" x14ac:dyDescent="0.25">
      <c r="A8150" s="224">
        <v>3703040006</v>
      </c>
      <c r="B8150" s="224" t="s">
        <v>7203</v>
      </c>
      <c r="C8150" s="224" t="s">
        <v>1268</v>
      </c>
      <c r="D8150" s="224" t="s">
        <v>801</v>
      </c>
      <c r="E8150" s="225">
        <v>0</v>
      </c>
    </row>
    <row r="8151" spans="1:5" x14ac:dyDescent="0.25">
      <c r="A8151" s="222">
        <v>3703040007</v>
      </c>
      <c r="B8151" s="222" t="s">
        <v>10819</v>
      </c>
      <c r="C8151" s="222" t="s">
        <v>1268</v>
      </c>
      <c r="D8151" s="222" t="s">
        <v>801</v>
      </c>
      <c r="E8151" s="223">
        <v>0</v>
      </c>
    </row>
    <row r="8152" spans="1:5" x14ac:dyDescent="0.25">
      <c r="A8152" s="224">
        <v>3703040008</v>
      </c>
      <c r="B8152" s="224" t="s">
        <v>10820</v>
      </c>
      <c r="C8152" s="224" t="s">
        <v>1268</v>
      </c>
      <c r="D8152" s="224" t="s">
        <v>801</v>
      </c>
      <c r="E8152" s="225">
        <v>0</v>
      </c>
    </row>
    <row r="8153" spans="1:5" x14ac:dyDescent="0.25">
      <c r="A8153" s="222">
        <v>3703040009</v>
      </c>
      <c r="B8153" s="222" t="s">
        <v>8428</v>
      </c>
      <c r="C8153" s="222" t="s">
        <v>1268</v>
      </c>
      <c r="D8153" s="222" t="s">
        <v>2443</v>
      </c>
      <c r="E8153" s="223">
        <v>0</v>
      </c>
    </row>
    <row r="8154" spans="1:5" x14ac:dyDescent="0.25">
      <c r="A8154" s="224">
        <v>3703040010</v>
      </c>
      <c r="B8154" s="224" t="s">
        <v>10821</v>
      </c>
      <c r="C8154" s="224" t="s">
        <v>1268</v>
      </c>
      <c r="D8154" s="224" t="s">
        <v>801</v>
      </c>
      <c r="E8154" s="225">
        <v>0</v>
      </c>
    </row>
    <row r="8155" spans="1:5" x14ac:dyDescent="0.25">
      <c r="A8155" s="222">
        <v>3703040011</v>
      </c>
      <c r="B8155" s="222" t="s">
        <v>8481</v>
      </c>
      <c r="C8155" s="222" t="s">
        <v>1268</v>
      </c>
      <c r="D8155" s="222" t="s">
        <v>801</v>
      </c>
      <c r="E8155" s="223">
        <v>0</v>
      </c>
    </row>
    <row r="8156" spans="1:5" x14ac:dyDescent="0.25">
      <c r="A8156" s="224">
        <v>3703040012</v>
      </c>
      <c r="B8156" s="224" t="s">
        <v>8154</v>
      </c>
      <c r="C8156" s="224" t="s">
        <v>1268</v>
      </c>
      <c r="D8156" s="224" t="s">
        <v>808</v>
      </c>
      <c r="E8156" s="225">
        <v>0</v>
      </c>
    </row>
    <row r="8157" spans="1:5" x14ac:dyDescent="0.25">
      <c r="A8157" s="222">
        <v>3703040013</v>
      </c>
      <c r="B8157" s="222" t="s">
        <v>8138</v>
      </c>
      <c r="C8157" s="222" t="s">
        <v>1268</v>
      </c>
      <c r="D8157" s="222" t="s">
        <v>808</v>
      </c>
      <c r="E8157" s="223">
        <v>0</v>
      </c>
    </row>
    <row r="8158" spans="1:5" x14ac:dyDescent="0.25">
      <c r="A8158" s="224">
        <v>3703040014</v>
      </c>
      <c r="B8158" s="224" t="s">
        <v>5565</v>
      </c>
      <c r="C8158" s="224" t="s">
        <v>1268</v>
      </c>
      <c r="D8158" s="224" t="s">
        <v>2443</v>
      </c>
      <c r="E8158" s="225">
        <v>0</v>
      </c>
    </row>
    <row r="8159" spans="1:5" x14ac:dyDescent="0.25">
      <c r="A8159" s="222">
        <v>3703040015</v>
      </c>
      <c r="B8159" s="222" t="s">
        <v>8468</v>
      </c>
      <c r="C8159" s="222" t="s">
        <v>1268</v>
      </c>
      <c r="D8159" s="222" t="s">
        <v>801</v>
      </c>
      <c r="E8159" s="223">
        <v>0</v>
      </c>
    </row>
    <row r="8160" spans="1:5" x14ac:dyDescent="0.25">
      <c r="A8160" s="224">
        <v>3703040016</v>
      </c>
      <c r="B8160" s="224" t="s">
        <v>10822</v>
      </c>
      <c r="C8160" s="224" t="s">
        <v>1268</v>
      </c>
      <c r="D8160" s="224" t="s">
        <v>808</v>
      </c>
      <c r="E8160" s="225">
        <v>0</v>
      </c>
    </row>
    <row r="8161" spans="1:5" x14ac:dyDescent="0.25">
      <c r="A8161" s="222">
        <v>3703040017</v>
      </c>
      <c r="B8161" s="222" t="s">
        <v>10065</v>
      </c>
      <c r="C8161" s="222" t="s">
        <v>1268</v>
      </c>
      <c r="D8161" s="222" t="s">
        <v>801</v>
      </c>
      <c r="E8161" s="223">
        <v>0</v>
      </c>
    </row>
    <row r="8162" spans="1:5" x14ac:dyDescent="0.25">
      <c r="A8162" s="224">
        <v>3703040018</v>
      </c>
      <c r="B8162" s="224" t="s">
        <v>8139</v>
      </c>
      <c r="C8162" s="224" t="s">
        <v>1268</v>
      </c>
      <c r="D8162" s="224" t="s">
        <v>801</v>
      </c>
      <c r="E8162" s="225">
        <v>0</v>
      </c>
    </row>
    <row r="8163" spans="1:5" x14ac:dyDescent="0.25">
      <c r="A8163" s="222">
        <v>3703040019</v>
      </c>
      <c r="B8163" s="222" t="s">
        <v>7205</v>
      </c>
      <c r="C8163" s="222" t="s">
        <v>1268</v>
      </c>
      <c r="D8163" s="222" t="s">
        <v>801</v>
      </c>
      <c r="E8163" s="223">
        <v>0</v>
      </c>
    </row>
    <row r="8164" spans="1:5" x14ac:dyDescent="0.25">
      <c r="A8164" s="224">
        <v>3703040020</v>
      </c>
      <c r="B8164" s="224" t="s">
        <v>10079</v>
      </c>
      <c r="C8164" s="224" t="s">
        <v>1268</v>
      </c>
      <c r="D8164" s="224" t="s">
        <v>801</v>
      </c>
      <c r="E8164" s="225">
        <v>0</v>
      </c>
    </row>
    <row r="8165" spans="1:5" x14ac:dyDescent="0.25">
      <c r="A8165" s="222">
        <v>3703040021</v>
      </c>
      <c r="B8165" s="222" t="s">
        <v>2334</v>
      </c>
      <c r="C8165" s="222" t="s">
        <v>1268</v>
      </c>
      <c r="D8165" s="222" t="s">
        <v>801</v>
      </c>
      <c r="E8165" s="223">
        <v>0</v>
      </c>
    </row>
    <row r="8166" spans="1:5" x14ac:dyDescent="0.25">
      <c r="A8166" s="224">
        <v>3703040022</v>
      </c>
      <c r="B8166" s="224" t="s">
        <v>3712</v>
      </c>
      <c r="C8166" s="224" t="s">
        <v>1268</v>
      </c>
      <c r="D8166" s="224" t="s">
        <v>2333</v>
      </c>
      <c r="E8166" s="225">
        <v>0</v>
      </c>
    </row>
    <row r="8167" spans="1:5" x14ac:dyDescent="0.25">
      <c r="A8167" s="222">
        <v>3703040023</v>
      </c>
      <c r="B8167" s="222" t="s">
        <v>8142</v>
      </c>
      <c r="C8167" s="222" t="s">
        <v>1268</v>
      </c>
      <c r="D8167" s="222" t="s">
        <v>811</v>
      </c>
      <c r="E8167" s="223">
        <v>0</v>
      </c>
    </row>
    <row r="8168" spans="1:5" x14ac:dyDescent="0.25">
      <c r="A8168" s="224">
        <v>3703040024</v>
      </c>
      <c r="B8168" s="224" t="s">
        <v>10823</v>
      </c>
      <c r="C8168" s="224" t="s">
        <v>1268</v>
      </c>
      <c r="D8168" s="224" t="s">
        <v>801</v>
      </c>
      <c r="E8168" s="225">
        <v>0</v>
      </c>
    </row>
    <row r="8169" spans="1:5" x14ac:dyDescent="0.25">
      <c r="A8169" s="222">
        <v>3703040025</v>
      </c>
      <c r="B8169" s="222" t="s">
        <v>2384</v>
      </c>
      <c r="C8169" s="222" t="s">
        <v>1268</v>
      </c>
      <c r="D8169" s="222" t="s">
        <v>801</v>
      </c>
      <c r="E8169" s="223">
        <v>0</v>
      </c>
    </row>
    <row r="8170" spans="1:5" x14ac:dyDescent="0.25">
      <c r="A8170" s="224">
        <v>3703040026</v>
      </c>
      <c r="B8170" s="224" t="s">
        <v>5095</v>
      </c>
      <c r="C8170" s="224" t="s">
        <v>1268</v>
      </c>
      <c r="D8170" s="224" t="s">
        <v>801</v>
      </c>
      <c r="E8170" s="225">
        <v>0</v>
      </c>
    </row>
    <row r="8171" spans="1:5" x14ac:dyDescent="0.25">
      <c r="A8171" s="222">
        <v>3703040027</v>
      </c>
      <c r="B8171" s="222" t="s">
        <v>10824</v>
      </c>
      <c r="C8171" s="222" t="s">
        <v>1268</v>
      </c>
      <c r="D8171" s="222" t="s">
        <v>801</v>
      </c>
      <c r="E8171" s="223">
        <v>0</v>
      </c>
    </row>
    <row r="8172" spans="1:5" x14ac:dyDescent="0.25">
      <c r="A8172" s="224">
        <v>3703040028</v>
      </c>
      <c r="B8172" s="224" t="s">
        <v>10825</v>
      </c>
      <c r="C8172" s="224" t="s">
        <v>1268</v>
      </c>
      <c r="D8172" s="224" t="s">
        <v>801</v>
      </c>
      <c r="E8172" s="225">
        <v>0</v>
      </c>
    </row>
    <row r="8173" spans="1:5" x14ac:dyDescent="0.25">
      <c r="A8173" s="222">
        <v>3703040029</v>
      </c>
      <c r="B8173" s="222" t="s">
        <v>13395</v>
      </c>
      <c r="C8173" s="222" t="s">
        <v>1268</v>
      </c>
      <c r="D8173" s="222" t="s">
        <v>801</v>
      </c>
      <c r="E8173" s="223">
        <v>0</v>
      </c>
    </row>
    <row r="8174" spans="1:5" x14ac:dyDescent="0.25">
      <c r="A8174" s="224">
        <v>3703060001</v>
      </c>
      <c r="B8174" s="224" t="s">
        <v>5109</v>
      </c>
      <c r="C8174" s="224" t="s">
        <v>1268</v>
      </c>
      <c r="D8174" s="224" t="s">
        <v>801</v>
      </c>
      <c r="E8174" s="225">
        <v>0</v>
      </c>
    </row>
    <row r="8175" spans="1:5" x14ac:dyDescent="0.25">
      <c r="A8175" s="222">
        <v>3703060002</v>
      </c>
      <c r="B8175" s="222" t="s">
        <v>8166</v>
      </c>
      <c r="C8175" s="222" t="s">
        <v>1268</v>
      </c>
      <c r="D8175" s="222" t="s">
        <v>801</v>
      </c>
      <c r="E8175" s="223">
        <v>0</v>
      </c>
    </row>
    <row r="8176" spans="1:5" x14ac:dyDescent="0.25">
      <c r="A8176" s="224">
        <v>3703060003</v>
      </c>
      <c r="B8176" s="224" t="s">
        <v>5078</v>
      </c>
      <c r="C8176" s="224" t="s">
        <v>1268</v>
      </c>
      <c r="D8176" s="224" t="s">
        <v>801</v>
      </c>
      <c r="E8176" s="225">
        <v>0</v>
      </c>
    </row>
    <row r="8177" spans="1:5" x14ac:dyDescent="0.25">
      <c r="A8177" s="222">
        <v>3703060004</v>
      </c>
      <c r="B8177" s="222" t="s">
        <v>5119</v>
      </c>
      <c r="C8177" s="222" t="s">
        <v>1268</v>
      </c>
      <c r="D8177" s="222" t="s">
        <v>801</v>
      </c>
      <c r="E8177" s="223">
        <v>0</v>
      </c>
    </row>
    <row r="8178" spans="1:5" x14ac:dyDescent="0.25">
      <c r="A8178" s="224">
        <v>3703060005</v>
      </c>
      <c r="B8178" s="224" t="s">
        <v>5120</v>
      </c>
      <c r="C8178" s="224" t="s">
        <v>1268</v>
      </c>
      <c r="D8178" s="224" t="s">
        <v>801</v>
      </c>
      <c r="E8178" s="225">
        <v>0</v>
      </c>
    </row>
    <row r="8179" spans="1:5" x14ac:dyDescent="0.25">
      <c r="A8179" s="222">
        <v>3703060006</v>
      </c>
      <c r="B8179" s="222" t="s">
        <v>9592</v>
      </c>
      <c r="C8179" s="222" t="s">
        <v>1268</v>
      </c>
      <c r="D8179" s="222" t="s">
        <v>811</v>
      </c>
      <c r="E8179" s="223">
        <v>0</v>
      </c>
    </row>
    <row r="8180" spans="1:5" x14ac:dyDescent="0.25">
      <c r="A8180" s="224">
        <v>3703060007</v>
      </c>
      <c r="B8180" s="224" t="s">
        <v>5506</v>
      </c>
      <c r="C8180" s="224" t="s">
        <v>1268</v>
      </c>
      <c r="D8180" s="224" t="s">
        <v>801</v>
      </c>
      <c r="E8180" s="225">
        <v>0</v>
      </c>
    </row>
    <row r="8181" spans="1:5" x14ac:dyDescent="0.25">
      <c r="A8181" s="222">
        <v>3703060008</v>
      </c>
      <c r="B8181" s="222" t="s">
        <v>10826</v>
      </c>
      <c r="C8181" s="222" t="s">
        <v>1268</v>
      </c>
      <c r="D8181" s="222" t="s">
        <v>811</v>
      </c>
      <c r="E8181" s="223">
        <v>0</v>
      </c>
    </row>
    <row r="8182" spans="1:5" x14ac:dyDescent="0.25">
      <c r="A8182" s="224">
        <v>3703060009</v>
      </c>
      <c r="B8182" s="224" t="s">
        <v>8498</v>
      </c>
      <c r="C8182" s="224" t="s">
        <v>1268</v>
      </c>
      <c r="D8182" s="224" t="s">
        <v>801</v>
      </c>
      <c r="E8182" s="225">
        <v>0</v>
      </c>
    </row>
    <row r="8183" spans="1:5" x14ac:dyDescent="0.25">
      <c r="A8183" s="222">
        <v>3703060010</v>
      </c>
      <c r="B8183" s="222" t="s">
        <v>10827</v>
      </c>
      <c r="C8183" s="222" t="s">
        <v>1268</v>
      </c>
      <c r="D8183" s="222" t="s">
        <v>801</v>
      </c>
      <c r="E8183" s="223">
        <v>0</v>
      </c>
    </row>
    <row r="8184" spans="1:5" x14ac:dyDescent="0.25">
      <c r="A8184" s="224">
        <v>3703060011</v>
      </c>
      <c r="B8184" s="224" t="s">
        <v>9728</v>
      </c>
      <c r="C8184" s="224" t="s">
        <v>1268</v>
      </c>
      <c r="D8184" s="224" t="s">
        <v>801</v>
      </c>
      <c r="E8184" s="225">
        <v>0</v>
      </c>
    </row>
    <row r="8185" spans="1:5" x14ac:dyDescent="0.25">
      <c r="A8185" s="222">
        <v>3703060012</v>
      </c>
      <c r="B8185" s="222" t="s">
        <v>10828</v>
      </c>
      <c r="C8185" s="222" t="s">
        <v>1268</v>
      </c>
      <c r="D8185" s="222" t="s">
        <v>801</v>
      </c>
      <c r="E8185" s="223">
        <v>0</v>
      </c>
    </row>
    <row r="8186" spans="1:5" x14ac:dyDescent="0.25">
      <c r="A8186" s="224">
        <v>3703060013</v>
      </c>
      <c r="B8186" s="224" t="s">
        <v>5505</v>
      </c>
      <c r="C8186" s="224" t="s">
        <v>1268</v>
      </c>
      <c r="D8186" s="224" t="s">
        <v>801</v>
      </c>
      <c r="E8186" s="225">
        <v>0</v>
      </c>
    </row>
    <row r="8187" spans="1:5" x14ac:dyDescent="0.25">
      <c r="A8187" s="222">
        <v>3703060014</v>
      </c>
      <c r="B8187" s="222" t="s">
        <v>10829</v>
      </c>
      <c r="C8187" s="222" t="s">
        <v>1268</v>
      </c>
      <c r="D8187" s="222" t="s">
        <v>801</v>
      </c>
      <c r="E8187" s="223">
        <v>0</v>
      </c>
    </row>
    <row r="8188" spans="1:5" x14ac:dyDescent="0.25">
      <c r="A8188" s="224">
        <v>3703060015</v>
      </c>
      <c r="B8188" s="224" t="s">
        <v>10830</v>
      </c>
      <c r="C8188" s="224" t="s">
        <v>1268</v>
      </c>
      <c r="D8188" s="224" t="s">
        <v>801</v>
      </c>
      <c r="E8188" s="225">
        <v>0</v>
      </c>
    </row>
    <row r="8189" spans="1:5" x14ac:dyDescent="0.25">
      <c r="A8189" s="222">
        <v>3703060016</v>
      </c>
      <c r="B8189" s="222" t="s">
        <v>10831</v>
      </c>
      <c r="C8189" s="222" t="s">
        <v>1268</v>
      </c>
      <c r="D8189" s="222" t="s">
        <v>801</v>
      </c>
      <c r="E8189" s="223">
        <v>0</v>
      </c>
    </row>
    <row r="8190" spans="1:5" x14ac:dyDescent="0.25">
      <c r="A8190" s="224">
        <v>3703060017</v>
      </c>
      <c r="B8190" s="224" t="s">
        <v>5504</v>
      </c>
      <c r="C8190" s="224" t="s">
        <v>1268</v>
      </c>
      <c r="D8190" s="224" t="s">
        <v>811</v>
      </c>
      <c r="E8190" s="225">
        <v>0</v>
      </c>
    </row>
    <row r="8191" spans="1:5" x14ac:dyDescent="0.25">
      <c r="A8191" s="222">
        <v>3703060018</v>
      </c>
      <c r="B8191" s="222" t="s">
        <v>10832</v>
      </c>
      <c r="C8191" s="222" t="s">
        <v>1268</v>
      </c>
      <c r="D8191" s="222" t="s">
        <v>801</v>
      </c>
      <c r="E8191" s="223">
        <v>0</v>
      </c>
    </row>
    <row r="8192" spans="1:5" x14ac:dyDescent="0.25">
      <c r="A8192" s="224">
        <v>3703060019</v>
      </c>
      <c r="B8192" s="224" t="s">
        <v>10833</v>
      </c>
      <c r="C8192" s="224" t="s">
        <v>1268</v>
      </c>
      <c r="D8192" s="224" t="s">
        <v>801</v>
      </c>
      <c r="E8192" s="225">
        <v>0</v>
      </c>
    </row>
    <row r="8193" spans="1:5" x14ac:dyDescent="0.25">
      <c r="A8193" s="222">
        <v>3703060020</v>
      </c>
      <c r="B8193" s="222" t="s">
        <v>10834</v>
      </c>
      <c r="C8193" s="222" t="s">
        <v>1268</v>
      </c>
      <c r="D8193" s="222" t="s">
        <v>801</v>
      </c>
      <c r="E8193" s="223">
        <v>0</v>
      </c>
    </row>
    <row r="8194" spans="1:5" x14ac:dyDescent="0.25">
      <c r="A8194" s="224">
        <v>3703060021</v>
      </c>
      <c r="B8194" s="224" t="s">
        <v>5107</v>
      </c>
      <c r="C8194" s="224" t="s">
        <v>1268</v>
      </c>
      <c r="D8194" s="224" t="s">
        <v>801</v>
      </c>
      <c r="E8194" s="225">
        <v>0</v>
      </c>
    </row>
    <row r="8195" spans="1:5" x14ac:dyDescent="0.25">
      <c r="A8195" s="222">
        <v>3703060022</v>
      </c>
      <c r="B8195" s="222" t="s">
        <v>10835</v>
      </c>
      <c r="C8195" s="222" t="s">
        <v>1268</v>
      </c>
      <c r="D8195" s="222" t="s">
        <v>801</v>
      </c>
      <c r="E8195" s="223">
        <v>0</v>
      </c>
    </row>
    <row r="8196" spans="1:5" x14ac:dyDescent="0.25">
      <c r="A8196" s="224">
        <v>3703060023</v>
      </c>
      <c r="B8196" s="224" t="s">
        <v>10836</v>
      </c>
      <c r="C8196" s="224" t="s">
        <v>1268</v>
      </c>
      <c r="D8196" s="224" t="s">
        <v>801</v>
      </c>
      <c r="E8196" s="225">
        <v>0</v>
      </c>
    </row>
    <row r="8197" spans="1:5" x14ac:dyDescent="0.25">
      <c r="A8197" s="222">
        <v>3703060024</v>
      </c>
      <c r="B8197" s="222" t="s">
        <v>10837</v>
      </c>
      <c r="C8197" s="222" t="s">
        <v>1268</v>
      </c>
      <c r="D8197" s="222" t="s">
        <v>801</v>
      </c>
      <c r="E8197" s="223">
        <v>0</v>
      </c>
    </row>
    <row r="8198" spans="1:5" x14ac:dyDescent="0.25">
      <c r="A8198" s="224">
        <v>3703060025</v>
      </c>
      <c r="B8198" s="224" t="s">
        <v>12934</v>
      </c>
      <c r="C8198" s="224" t="s">
        <v>1268</v>
      </c>
      <c r="D8198" s="224" t="s">
        <v>801</v>
      </c>
      <c r="E8198" s="225">
        <v>0</v>
      </c>
    </row>
    <row r="8199" spans="1:5" x14ac:dyDescent="0.25">
      <c r="A8199" s="222">
        <v>3703060026</v>
      </c>
      <c r="B8199" s="222" t="s">
        <v>13396</v>
      </c>
      <c r="C8199" s="222" t="s">
        <v>1268</v>
      </c>
      <c r="D8199" s="222" t="s">
        <v>801</v>
      </c>
      <c r="E8199" s="223">
        <v>0</v>
      </c>
    </row>
    <row r="8200" spans="1:5" x14ac:dyDescent="0.25">
      <c r="A8200" s="224">
        <v>3703060027</v>
      </c>
      <c r="B8200" s="224" t="s">
        <v>12615</v>
      </c>
      <c r="C8200" s="224" t="s">
        <v>1268</v>
      </c>
      <c r="D8200" s="224" t="s">
        <v>801</v>
      </c>
      <c r="E8200" s="225">
        <v>0</v>
      </c>
    </row>
    <row r="8201" spans="1:5" x14ac:dyDescent="0.25">
      <c r="A8201" s="222">
        <v>3703060028</v>
      </c>
      <c r="B8201" s="222" t="s">
        <v>5117</v>
      </c>
      <c r="C8201" s="222" t="s">
        <v>1268</v>
      </c>
      <c r="D8201" s="222" t="s">
        <v>801</v>
      </c>
      <c r="E8201" s="223">
        <v>0</v>
      </c>
    </row>
    <row r="8202" spans="1:5" x14ac:dyDescent="0.25">
      <c r="A8202" s="224">
        <v>3703060029</v>
      </c>
      <c r="B8202" s="224" t="s">
        <v>13397</v>
      </c>
      <c r="C8202" s="224" t="s">
        <v>1268</v>
      </c>
      <c r="D8202" s="224" t="s">
        <v>801</v>
      </c>
      <c r="E8202" s="225">
        <v>0</v>
      </c>
    </row>
    <row r="8203" spans="1:5" x14ac:dyDescent="0.25">
      <c r="A8203" s="222">
        <v>3703070001</v>
      </c>
      <c r="B8203" s="222" t="s">
        <v>5937</v>
      </c>
      <c r="C8203" s="222" t="s">
        <v>1268</v>
      </c>
      <c r="D8203" s="222" t="s">
        <v>954</v>
      </c>
      <c r="E8203" s="223">
        <v>0</v>
      </c>
    </row>
    <row r="8204" spans="1:5" x14ac:dyDescent="0.25">
      <c r="A8204" s="224">
        <v>3703070002</v>
      </c>
      <c r="B8204" s="224" t="s">
        <v>3249</v>
      </c>
      <c r="C8204" s="224" t="s">
        <v>1268</v>
      </c>
      <c r="D8204" s="224" t="s">
        <v>954</v>
      </c>
      <c r="E8204" s="225">
        <v>0</v>
      </c>
    </row>
    <row r="8205" spans="1:5" x14ac:dyDescent="0.25">
      <c r="A8205" s="222">
        <v>3703070003</v>
      </c>
      <c r="B8205" s="222" t="s">
        <v>10838</v>
      </c>
      <c r="C8205" s="222" t="s">
        <v>1268</v>
      </c>
      <c r="D8205" s="222" t="s">
        <v>954</v>
      </c>
      <c r="E8205" s="223">
        <v>0</v>
      </c>
    </row>
    <row r="8206" spans="1:5" x14ac:dyDescent="0.25">
      <c r="A8206" s="224">
        <v>3703070004</v>
      </c>
      <c r="B8206" s="224" t="s">
        <v>6321</v>
      </c>
      <c r="C8206" s="224" t="s">
        <v>1268</v>
      </c>
      <c r="D8206" s="224" t="s">
        <v>801</v>
      </c>
      <c r="E8206" s="225">
        <v>0</v>
      </c>
    </row>
    <row r="8207" spans="1:5" x14ac:dyDescent="0.25">
      <c r="A8207" s="222">
        <v>3703070005</v>
      </c>
      <c r="B8207" s="222" t="s">
        <v>9479</v>
      </c>
      <c r="C8207" s="222" t="s">
        <v>1268</v>
      </c>
      <c r="D8207" s="222" t="s">
        <v>801</v>
      </c>
      <c r="E8207" s="223">
        <v>0</v>
      </c>
    </row>
    <row r="8208" spans="1:5" x14ac:dyDescent="0.25">
      <c r="A8208" s="224">
        <v>3703070006</v>
      </c>
      <c r="B8208" s="224" t="s">
        <v>5414</v>
      </c>
      <c r="C8208" s="224" t="s">
        <v>1268</v>
      </c>
      <c r="D8208" s="224" t="s">
        <v>801</v>
      </c>
      <c r="E8208" s="225">
        <v>0</v>
      </c>
    </row>
    <row r="8209" spans="1:5" x14ac:dyDescent="0.25">
      <c r="A8209" s="222">
        <v>3703070007</v>
      </c>
      <c r="B8209" s="222" t="s">
        <v>3794</v>
      </c>
      <c r="C8209" s="222" t="s">
        <v>1268</v>
      </c>
      <c r="D8209" s="222" t="s">
        <v>801</v>
      </c>
      <c r="E8209" s="223">
        <v>0</v>
      </c>
    </row>
    <row r="8210" spans="1:5" x14ac:dyDescent="0.25">
      <c r="A8210" s="224">
        <v>3703070008</v>
      </c>
      <c r="B8210" s="224" t="s">
        <v>6775</v>
      </c>
      <c r="C8210" s="224" t="s">
        <v>1268</v>
      </c>
      <c r="D8210" s="224" t="s">
        <v>801</v>
      </c>
      <c r="E8210" s="225">
        <v>0</v>
      </c>
    </row>
    <row r="8211" spans="1:5" x14ac:dyDescent="0.25">
      <c r="A8211" s="222">
        <v>3703070009</v>
      </c>
      <c r="B8211" s="222" t="s">
        <v>5415</v>
      </c>
      <c r="C8211" s="222" t="s">
        <v>1268</v>
      </c>
      <c r="D8211" s="222" t="s">
        <v>801</v>
      </c>
      <c r="E8211" s="223">
        <v>0</v>
      </c>
    </row>
    <row r="8212" spans="1:5" x14ac:dyDescent="0.25">
      <c r="A8212" s="224">
        <v>3703070010</v>
      </c>
      <c r="B8212" s="224" t="s">
        <v>3250</v>
      </c>
      <c r="C8212" s="224" t="s">
        <v>1268</v>
      </c>
      <c r="D8212" s="224" t="s">
        <v>801</v>
      </c>
      <c r="E8212" s="225">
        <v>0</v>
      </c>
    </row>
    <row r="8213" spans="1:5" x14ac:dyDescent="0.25">
      <c r="A8213" s="222">
        <v>3703070011</v>
      </c>
      <c r="B8213" s="222" t="s">
        <v>5416</v>
      </c>
      <c r="C8213" s="222" t="s">
        <v>1268</v>
      </c>
      <c r="D8213" s="222" t="s">
        <v>801</v>
      </c>
      <c r="E8213" s="223">
        <v>0</v>
      </c>
    </row>
    <row r="8214" spans="1:5" x14ac:dyDescent="0.25">
      <c r="A8214" s="224">
        <v>3703070012</v>
      </c>
      <c r="B8214" s="224" t="s">
        <v>3251</v>
      </c>
      <c r="C8214" s="224" t="s">
        <v>1268</v>
      </c>
      <c r="D8214" s="224" t="s">
        <v>801</v>
      </c>
      <c r="E8214" s="225">
        <v>0</v>
      </c>
    </row>
    <row r="8215" spans="1:5" x14ac:dyDescent="0.25">
      <c r="A8215" s="222">
        <v>3703070013</v>
      </c>
      <c r="B8215" s="222" t="s">
        <v>12935</v>
      </c>
      <c r="C8215" s="222" t="s">
        <v>1268</v>
      </c>
      <c r="D8215" s="222" t="s">
        <v>801</v>
      </c>
      <c r="E8215" s="223">
        <v>0</v>
      </c>
    </row>
    <row r="8216" spans="1:5" x14ac:dyDescent="0.25">
      <c r="A8216" s="224">
        <v>3703070014</v>
      </c>
      <c r="B8216" s="224" t="s">
        <v>5417</v>
      </c>
      <c r="C8216" s="224" t="s">
        <v>1268</v>
      </c>
      <c r="D8216" s="224" t="s">
        <v>801</v>
      </c>
      <c r="E8216" s="225">
        <v>0</v>
      </c>
    </row>
    <row r="8217" spans="1:5" x14ac:dyDescent="0.25">
      <c r="A8217" s="222">
        <v>3703070015</v>
      </c>
      <c r="B8217" s="222" t="s">
        <v>5418</v>
      </c>
      <c r="C8217" s="222" t="s">
        <v>1268</v>
      </c>
      <c r="D8217" s="222" t="s">
        <v>801</v>
      </c>
      <c r="E8217" s="223">
        <v>0</v>
      </c>
    </row>
    <row r="8218" spans="1:5" x14ac:dyDescent="0.25">
      <c r="A8218" s="224">
        <v>3703070016</v>
      </c>
      <c r="B8218" s="224" t="s">
        <v>5419</v>
      </c>
      <c r="C8218" s="224" t="s">
        <v>1268</v>
      </c>
      <c r="D8218" s="224" t="s">
        <v>801</v>
      </c>
      <c r="E8218" s="225">
        <v>0</v>
      </c>
    </row>
    <row r="8219" spans="1:5" x14ac:dyDescent="0.25">
      <c r="A8219" s="222">
        <v>3703070017</v>
      </c>
      <c r="B8219" s="222" t="s">
        <v>9480</v>
      </c>
      <c r="C8219" s="222" t="s">
        <v>1268</v>
      </c>
      <c r="D8219" s="222" t="s">
        <v>801</v>
      </c>
      <c r="E8219" s="223">
        <v>0</v>
      </c>
    </row>
    <row r="8220" spans="1:5" x14ac:dyDescent="0.25">
      <c r="A8220" s="224">
        <v>3703070018</v>
      </c>
      <c r="B8220" s="224" t="s">
        <v>5420</v>
      </c>
      <c r="C8220" s="224" t="s">
        <v>1268</v>
      </c>
      <c r="D8220" s="224" t="s">
        <v>801</v>
      </c>
      <c r="E8220" s="225">
        <v>0</v>
      </c>
    </row>
    <row r="8221" spans="1:5" x14ac:dyDescent="0.25">
      <c r="A8221" s="222">
        <v>3703070019</v>
      </c>
      <c r="B8221" s="222" t="s">
        <v>6326</v>
      </c>
      <c r="C8221" s="222" t="s">
        <v>1268</v>
      </c>
      <c r="D8221" s="222" t="s">
        <v>801</v>
      </c>
      <c r="E8221" s="223">
        <v>0</v>
      </c>
    </row>
    <row r="8222" spans="1:5" x14ac:dyDescent="0.25">
      <c r="A8222" s="224">
        <v>3703070021</v>
      </c>
      <c r="B8222" s="224" t="s">
        <v>5421</v>
      </c>
      <c r="C8222" s="224" t="s">
        <v>1268</v>
      </c>
      <c r="D8222" s="224" t="s">
        <v>801</v>
      </c>
      <c r="E8222" s="225">
        <v>0</v>
      </c>
    </row>
    <row r="8223" spans="1:5" x14ac:dyDescent="0.25">
      <c r="A8223" s="222">
        <v>3703070022</v>
      </c>
      <c r="B8223" s="222" t="s">
        <v>3252</v>
      </c>
      <c r="C8223" s="222" t="s">
        <v>1268</v>
      </c>
      <c r="D8223" s="222" t="s">
        <v>801</v>
      </c>
      <c r="E8223" s="223">
        <v>0</v>
      </c>
    </row>
    <row r="8224" spans="1:5" x14ac:dyDescent="0.25">
      <c r="A8224" s="224">
        <v>3703070023</v>
      </c>
      <c r="B8224" s="224" t="s">
        <v>5422</v>
      </c>
      <c r="C8224" s="224" t="s">
        <v>1268</v>
      </c>
      <c r="D8224" s="224" t="s">
        <v>801</v>
      </c>
      <c r="E8224" s="225">
        <v>0</v>
      </c>
    </row>
    <row r="8225" spans="1:5" x14ac:dyDescent="0.25">
      <c r="A8225" s="222">
        <v>3703070024</v>
      </c>
      <c r="B8225" s="222" t="s">
        <v>6776</v>
      </c>
      <c r="C8225" s="222" t="s">
        <v>1268</v>
      </c>
      <c r="D8225" s="222" t="s">
        <v>801</v>
      </c>
      <c r="E8225" s="223">
        <v>0</v>
      </c>
    </row>
    <row r="8226" spans="1:5" x14ac:dyDescent="0.25">
      <c r="A8226" s="224">
        <v>3703070025</v>
      </c>
      <c r="B8226" s="224" t="s">
        <v>5423</v>
      </c>
      <c r="C8226" s="224" t="s">
        <v>1268</v>
      </c>
      <c r="D8226" s="224" t="s">
        <v>801</v>
      </c>
      <c r="E8226" s="225">
        <v>0</v>
      </c>
    </row>
    <row r="8227" spans="1:5" x14ac:dyDescent="0.25">
      <c r="A8227" s="222">
        <v>3703070026</v>
      </c>
      <c r="B8227" s="222" t="s">
        <v>6777</v>
      </c>
      <c r="C8227" s="222" t="s">
        <v>1268</v>
      </c>
      <c r="D8227" s="222" t="s">
        <v>801</v>
      </c>
      <c r="E8227" s="223">
        <v>0</v>
      </c>
    </row>
    <row r="8228" spans="1:5" x14ac:dyDescent="0.25">
      <c r="A8228" s="224">
        <v>3703070027</v>
      </c>
      <c r="B8228" s="224" t="s">
        <v>9481</v>
      </c>
      <c r="C8228" s="224" t="s">
        <v>1268</v>
      </c>
      <c r="D8228" s="224" t="s">
        <v>801</v>
      </c>
      <c r="E8228" s="225">
        <v>0</v>
      </c>
    </row>
    <row r="8229" spans="1:5" x14ac:dyDescent="0.25">
      <c r="A8229" s="222">
        <v>3703070028</v>
      </c>
      <c r="B8229" s="222" t="s">
        <v>3253</v>
      </c>
      <c r="C8229" s="222" t="s">
        <v>1268</v>
      </c>
      <c r="D8229" s="222" t="s">
        <v>801</v>
      </c>
      <c r="E8229" s="223">
        <v>0</v>
      </c>
    </row>
    <row r="8230" spans="1:5" x14ac:dyDescent="0.25">
      <c r="A8230" s="224">
        <v>3703070029</v>
      </c>
      <c r="B8230" s="224" t="s">
        <v>5424</v>
      </c>
      <c r="C8230" s="224" t="s">
        <v>1268</v>
      </c>
      <c r="D8230" s="224" t="s">
        <v>801</v>
      </c>
      <c r="E8230" s="225">
        <v>0</v>
      </c>
    </row>
    <row r="8231" spans="1:5" x14ac:dyDescent="0.25">
      <c r="A8231" s="222">
        <v>3703070030</v>
      </c>
      <c r="B8231" s="222" t="s">
        <v>6778</v>
      </c>
      <c r="C8231" s="222" t="s">
        <v>1268</v>
      </c>
      <c r="D8231" s="222" t="s">
        <v>801</v>
      </c>
      <c r="E8231" s="223">
        <v>0</v>
      </c>
    </row>
    <row r="8232" spans="1:5" x14ac:dyDescent="0.25">
      <c r="A8232" s="224">
        <v>3703070031</v>
      </c>
      <c r="B8232" s="224" t="s">
        <v>8022</v>
      </c>
      <c r="C8232" s="224" t="s">
        <v>1268</v>
      </c>
      <c r="D8232" s="224" t="s">
        <v>801</v>
      </c>
      <c r="E8232" s="225">
        <v>0</v>
      </c>
    </row>
    <row r="8233" spans="1:5" x14ac:dyDescent="0.25">
      <c r="A8233" s="222">
        <v>3703070032</v>
      </c>
      <c r="B8233" s="222" t="s">
        <v>8046</v>
      </c>
      <c r="C8233" s="222" t="s">
        <v>1268</v>
      </c>
      <c r="D8233" s="222" t="s">
        <v>801</v>
      </c>
      <c r="E8233" s="223">
        <v>0</v>
      </c>
    </row>
    <row r="8234" spans="1:5" x14ac:dyDescent="0.25">
      <c r="A8234" s="224">
        <v>3703070033</v>
      </c>
      <c r="B8234" s="224" t="s">
        <v>6340</v>
      </c>
      <c r="C8234" s="224" t="s">
        <v>1268</v>
      </c>
      <c r="D8234" s="224" t="s">
        <v>801</v>
      </c>
      <c r="E8234" s="225">
        <v>0</v>
      </c>
    </row>
    <row r="8235" spans="1:5" x14ac:dyDescent="0.25">
      <c r="A8235" s="222">
        <v>3703070034</v>
      </c>
      <c r="B8235" s="222" t="s">
        <v>3254</v>
      </c>
      <c r="C8235" s="222" t="s">
        <v>1268</v>
      </c>
      <c r="D8235" s="222" t="s">
        <v>801</v>
      </c>
      <c r="E8235" s="223">
        <v>0</v>
      </c>
    </row>
    <row r="8236" spans="1:5" x14ac:dyDescent="0.25">
      <c r="A8236" s="224">
        <v>3703070035</v>
      </c>
      <c r="B8236" s="224" t="s">
        <v>2436</v>
      </c>
      <c r="C8236" s="224" t="s">
        <v>1268</v>
      </c>
      <c r="D8236" s="224" t="s">
        <v>2327</v>
      </c>
      <c r="E8236" s="225">
        <v>0</v>
      </c>
    </row>
    <row r="8237" spans="1:5" x14ac:dyDescent="0.25">
      <c r="A8237" s="222">
        <v>3703070036</v>
      </c>
      <c r="B8237" s="222" t="s">
        <v>10839</v>
      </c>
      <c r="C8237" s="222" t="s">
        <v>1268</v>
      </c>
      <c r="D8237" s="222" t="s">
        <v>2327</v>
      </c>
      <c r="E8237" s="223">
        <v>0</v>
      </c>
    </row>
    <row r="8238" spans="1:5" x14ac:dyDescent="0.25">
      <c r="A8238" s="224">
        <v>3703070037</v>
      </c>
      <c r="B8238" s="224" t="s">
        <v>12936</v>
      </c>
      <c r="C8238" s="224" t="s">
        <v>1268</v>
      </c>
      <c r="D8238" s="224" t="s">
        <v>2327</v>
      </c>
      <c r="E8238" s="225">
        <v>0</v>
      </c>
    </row>
    <row r="8239" spans="1:5" x14ac:dyDescent="0.25">
      <c r="A8239" s="222">
        <v>3703070038</v>
      </c>
      <c r="B8239" s="222" t="s">
        <v>12937</v>
      </c>
      <c r="C8239" s="222" t="s">
        <v>1268</v>
      </c>
      <c r="D8239" s="222" t="s">
        <v>2336</v>
      </c>
      <c r="E8239" s="223">
        <v>0</v>
      </c>
    </row>
    <row r="8240" spans="1:5" x14ac:dyDescent="0.25">
      <c r="A8240" s="224">
        <v>3703070039</v>
      </c>
      <c r="B8240" s="224" t="s">
        <v>8113</v>
      </c>
      <c r="C8240" s="224" t="s">
        <v>1268</v>
      </c>
      <c r="D8240" s="224" t="s">
        <v>2336</v>
      </c>
      <c r="E8240" s="225">
        <v>0</v>
      </c>
    </row>
    <row r="8241" spans="1:5" x14ac:dyDescent="0.25">
      <c r="A8241" s="222">
        <v>3703070040</v>
      </c>
      <c r="B8241" s="222" t="s">
        <v>3255</v>
      </c>
      <c r="C8241" s="222" t="s">
        <v>1268</v>
      </c>
      <c r="D8241" s="222" t="s">
        <v>801</v>
      </c>
      <c r="E8241" s="223">
        <v>0</v>
      </c>
    </row>
    <row r="8242" spans="1:5" x14ac:dyDescent="0.25">
      <c r="A8242" s="224">
        <v>3703070041</v>
      </c>
      <c r="B8242" s="224" t="s">
        <v>6779</v>
      </c>
      <c r="C8242" s="224" t="s">
        <v>1268</v>
      </c>
      <c r="D8242" s="224" t="s">
        <v>2354</v>
      </c>
      <c r="E8242" s="225">
        <v>0</v>
      </c>
    </row>
    <row r="8243" spans="1:5" x14ac:dyDescent="0.25">
      <c r="A8243" s="222">
        <v>3703070042</v>
      </c>
      <c r="B8243" s="222" t="s">
        <v>3256</v>
      </c>
      <c r="C8243" s="222" t="s">
        <v>1268</v>
      </c>
      <c r="D8243" s="222" t="s">
        <v>2354</v>
      </c>
      <c r="E8243" s="223">
        <v>0</v>
      </c>
    </row>
    <row r="8244" spans="1:5" x14ac:dyDescent="0.25">
      <c r="A8244" s="224">
        <v>3703070043</v>
      </c>
      <c r="B8244" s="224" t="s">
        <v>3257</v>
      </c>
      <c r="C8244" s="224" t="s">
        <v>1268</v>
      </c>
      <c r="D8244" s="224" t="s">
        <v>2354</v>
      </c>
      <c r="E8244" s="225">
        <v>0</v>
      </c>
    </row>
    <row r="8245" spans="1:5" x14ac:dyDescent="0.25">
      <c r="A8245" s="222">
        <v>3703070044</v>
      </c>
      <c r="B8245" s="222" t="s">
        <v>3258</v>
      </c>
      <c r="C8245" s="222" t="s">
        <v>1268</v>
      </c>
      <c r="D8245" s="222" t="s">
        <v>2327</v>
      </c>
      <c r="E8245" s="223">
        <v>0</v>
      </c>
    </row>
    <row r="8246" spans="1:5" x14ac:dyDescent="0.25">
      <c r="A8246" s="224">
        <v>3703070045</v>
      </c>
      <c r="B8246" s="224" t="s">
        <v>8273</v>
      </c>
      <c r="C8246" s="224" t="s">
        <v>1268</v>
      </c>
      <c r="D8246" s="224" t="s">
        <v>800</v>
      </c>
      <c r="E8246" s="225">
        <v>0</v>
      </c>
    </row>
    <row r="8247" spans="1:5" x14ac:dyDescent="0.25">
      <c r="A8247" s="222">
        <v>3703070046</v>
      </c>
      <c r="B8247" s="222" t="s">
        <v>3259</v>
      </c>
      <c r="C8247" s="222" t="s">
        <v>1268</v>
      </c>
      <c r="D8247" s="222" t="s">
        <v>801</v>
      </c>
      <c r="E8247" s="223">
        <v>0</v>
      </c>
    </row>
    <row r="8248" spans="1:5" x14ac:dyDescent="0.25">
      <c r="A8248" s="224">
        <v>3703070047</v>
      </c>
      <c r="B8248" s="224" t="s">
        <v>3260</v>
      </c>
      <c r="C8248" s="224" t="s">
        <v>1268</v>
      </c>
      <c r="D8248" s="224" t="s">
        <v>801</v>
      </c>
      <c r="E8248" s="225">
        <v>0</v>
      </c>
    </row>
    <row r="8249" spans="1:5" x14ac:dyDescent="0.25">
      <c r="A8249" s="222">
        <v>3703070048</v>
      </c>
      <c r="B8249" s="222" t="s">
        <v>3261</v>
      </c>
      <c r="C8249" s="222" t="s">
        <v>1268</v>
      </c>
      <c r="D8249" s="222" t="s">
        <v>801</v>
      </c>
      <c r="E8249" s="223">
        <v>0</v>
      </c>
    </row>
    <row r="8250" spans="1:5" x14ac:dyDescent="0.25">
      <c r="A8250" s="224">
        <v>3703070049</v>
      </c>
      <c r="B8250" s="224" t="s">
        <v>3262</v>
      </c>
      <c r="C8250" s="224" t="s">
        <v>1268</v>
      </c>
      <c r="D8250" s="224" t="s">
        <v>801</v>
      </c>
      <c r="E8250" s="225">
        <v>0</v>
      </c>
    </row>
    <row r="8251" spans="1:5" x14ac:dyDescent="0.25">
      <c r="A8251" s="222">
        <v>3703070050</v>
      </c>
      <c r="B8251" s="222" t="s">
        <v>3263</v>
      </c>
      <c r="C8251" s="222" t="s">
        <v>1268</v>
      </c>
      <c r="D8251" s="222" t="s">
        <v>801</v>
      </c>
      <c r="E8251" s="223">
        <v>0</v>
      </c>
    </row>
    <row r="8252" spans="1:5" x14ac:dyDescent="0.25">
      <c r="A8252" s="224">
        <v>3703070051</v>
      </c>
      <c r="B8252" s="224" t="s">
        <v>3264</v>
      </c>
      <c r="C8252" s="224" t="s">
        <v>1268</v>
      </c>
      <c r="D8252" s="224" t="s">
        <v>801</v>
      </c>
      <c r="E8252" s="225">
        <v>0</v>
      </c>
    </row>
    <row r="8253" spans="1:5" x14ac:dyDescent="0.25">
      <c r="A8253" s="222">
        <v>3703080001</v>
      </c>
      <c r="B8253" s="222" t="s">
        <v>10840</v>
      </c>
      <c r="C8253" s="222" t="s">
        <v>1268</v>
      </c>
      <c r="D8253" s="222" t="s">
        <v>2444</v>
      </c>
      <c r="E8253" s="223">
        <v>0</v>
      </c>
    </row>
    <row r="8254" spans="1:5" x14ac:dyDescent="0.25">
      <c r="A8254" s="224">
        <v>3703080002</v>
      </c>
      <c r="B8254" s="224" t="s">
        <v>10841</v>
      </c>
      <c r="C8254" s="224" t="s">
        <v>1268</v>
      </c>
      <c r="D8254" s="224" t="s">
        <v>2444</v>
      </c>
      <c r="E8254" s="225">
        <v>0</v>
      </c>
    </row>
    <row r="8255" spans="1:5" x14ac:dyDescent="0.25">
      <c r="A8255" s="222">
        <v>3703080003</v>
      </c>
      <c r="B8255" s="222" t="s">
        <v>10842</v>
      </c>
      <c r="C8255" s="222" t="s">
        <v>1268</v>
      </c>
      <c r="D8255" s="222" t="s">
        <v>2444</v>
      </c>
      <c r="E8255" s="223">
        <v>0</v>
      </c>
    </row>
    <row r="8256" spans="1:5" x14ac:dyDescent="0.25">
      <c r="A8256" s="224">
        <v>3703080004</v>
      </c>
      <c r="B8256" s="224" t="s">
        <v>10843</v>
      </c>
      <c r="C8256" s="224" t="s">
        <v>1268</v>
      </c>
      <c r="D8256" s="224" t="s">
        <v>2444</v>
      </c>
      <c r="E8256" s="225">
        <v>0</v>
      </c>
    </row>
    <row r="8257" spans="1:5" x14ac:dyDescent="0.25">
      <c r="A8257" s="222">
        <v>3703080005</v>
      </c>
      <c r="B8257" s="222" t="s">
        <v>10844</v>
      </c>
      <c r="C8257" s="222" t="s">
        <v>1268</v>
      </c>
      <c r="D8257" s="222" t="s">
        <v>2327</v>
      </c>
      <c r="E8257" s="223">
        <v>0</v>
      </c>
    </row>
    <row r="8258" spans="1:5" x14ac:dyDescent="0.25">
      <c r="A8258" s="224">
        <v>3703080006</v>
      </c>
      <c r="B8258" s="224" t="s">
        <v>5643</v>
      </c>
      <c r="C8258" s="224" t="s">
        <v>1268</v>
      </c>
      <c r="D8258" s="224" t="s">
        <v>2444</v>
      </c>
      <c r="E8258" s="225">
        <v>0</v>
      </c>
    </row>
    <row r="8259" spans="1:5" x14ac:dyDescent="0.25">
      <c r="A8259" s="222">
        <v>3703080007</v>
      </c>
      <c r="B8259" s="222" t="s">
        <v>10845</v>
      </c>
      <c r="C8259" s="222" t="s">
        <v>1268</v>
      </c>
      <c r="D8259" s="222" t="s">
        <v>2444</v>
      </c>
      <c r="E8259" s="223">
        <v>0</v>
      </c>
    </row>
    <row r="8260" spans="1:5" x14ac:dyDescent="0.25">
      <c r="A8260" s="224">
        <v>3703080008</v>
      </c>
      <c r="B8260" s="224" t="s">
        <v>6352</v>
      </c>
      <c r="C8260" s="224" t="s">
        <v>1268</v>
      </c>
      <c r="D8260" s="224" t="s">
        <v>2444</v>
      </c>
      <c r="E8260" s="225">
        <v>0</v>
      </c>
    </row>
    <row r="8261" spans="1:5" x14ac:dyDescent="0.25">
      <c r="A8261" s="222">
        <v>3703080009</v>
      </c>
      <c r="B8261" s="222" t="s">
        <v>5153</v>
      </c>
      <c r="C8261" s="222" t="s">
        <v>1268</v>
      </c>
      <c r="D8261" s="222" t="s">
        <v>801</v>
      </c>
      <c r="E8261" s="223">
        <v>0</v>
      </c>
    </row>
    <row r="8262" spans="1:5" x14ac:dyDescent="0.25">
      <c r="A8262" s="224">
        <v>3703080010</v>
      </c>
      <c r="B8262" s="224" t="s">
        <v>5629</v>
      </c>
      <c r="C8262" s="224" t="s">
        <v>1268</v>
      </c>
      <c r="D8262" s="224" t="s">
        <v>801</v>
      </c>
      <c r="E8262" s="225">
        <v>0</v>
      </c>
    </row>
    <row r="8263" spans="1:5" x14ac:dyDescent="0.25">
      <c r="A8263" s="222">
        <v>3703080011</v>
      </c>
      <c r="B8263" s="222" t="s">
        <v>5630</v>
      </c>
      <c r="C8263" s="222" t="s">
        <v>1268</v>
      </c>
      <c r="D8263" s="222" t="s">
        <v>801</v>
      </c>
      <c r="E8263" s="223">
        <v>0</v>
      </c>
    </row>
    <row r="8264" spans="1:5" x14ac:dyDescent="0.25">
      <c r="A8264" s="224">
        <v>3703080012</v>
      </c>
      <c r="B8264" s="224" t="s">
        <v>5080</v>
      </c>
      <c r="C8264" s="224" t="s">
        <v>1268</v>
      </c>
      <c r="D8264" s="224" t="s">
        <v>801</v>
      </c>
      <c r="E8264" s="225">
        <v>0</v>
      </c>
    </row>
    <row r="8265" spans="1:5" x14ac:dyDescent="0.25">
      <c r="A8265" s="222">
        <v>3703080013</v>
      </c>
      <c r="B8265" s="222" t="s">
        <v>9608</v>
      </c>
      <c r="C8265" s="222" t="s">
        <v>1268</v>
      </c>
      <c r="D8265" s="222" t="s">
        <v>801</v>
      </c>
      <c r="E8265" s="223">
        <v>0</v>
      </c>
    </row>
    <row r="8266" spans="1:5" x14ac:dyDescent="0.25">
      <c r="A8266" s="224">
        <v>3703080014</v>
      </c>
      <c r="B8266" s="224" t="s">
        <v>2966</v>
      </c>
      <c r="C8266" s="224" t="s">
        <v>1268</v>
      </c>
      <c r="D8266" s="224" t="s">
        <v>2444</v>
      </c>
      <c r="E8266" s="225">
        <v>0</v>
      </c>
    </row>
    <row r="8267" spans="1:5" x14ac:dyDescent="0.25">
      <c r="A8267" s="222">
        <v>3703080015</v>
      </c>
      <c r="B8267" s="222" t="s">
        <v>10846</v>
      </c>
      <c r="C8267" s="222" t="s">
        <v>1268</v>
      </c>
      <c r="D8267" s="222" t="s">
        <v>2444</v>
      </c>
      <c r="E8267" s="223">
        <v>0</v>
      </c>
    </row>
    <row r="8268" spans="1:5" x14ac:dyDescent="0.25">
      <c r="A8268" s="224">
        <v>3703080016</v>
      </c>
      <c r="B8268" s="224" t="s">
        <v>10847</v>
      </c>
      <c r="C8268" s="224" t="s">
        <v>1268</v>
      </c>
      <c r="D8268" s="224" t="s">
        <v>2444</v>
      </c>
      <c r="E8268" s="225">
        <v>0</v>
      </c>
    </row>
    <row r="8269" spans="1:5" x14ac:dyDescent="0.25">
      <c r="A8269" s="222">
        <v>3703080017</v>
      </c>
      <c r="B8269" s="222" t="s">
        <v>10848</v>
      </c>
      <c r="C8269" s="222" t="s">
        <v>1268</v>
      </c>
      <c r="D8269" s="222" t="s">
        <v>2444</v>
      </c>
      <c r="E8269" s="223">
        <v>0</v>
      </c>
    </row>
    <row r="8270" spans="1:5" x14ac:dyDescent="0.25">
      <c r="A8270" s="224">
        <v>3703080018</v>
      </c>
      <c r="B8270" s="224" t="s">
        <v>6349</v>
      </c>
      <c r="C8270" s="224" t="s">
        <v>1268</v>
      </c>
      <c r="D8270" s="224" t="s">
        <v>801</v>
      </c>
      <c r="E8270" s="225">
        <v>0</v>
      </c>
    </row>
    <row r="8271" spans="1:5" x14ac:dyDescent="0.25">
      <c r="A8271" s="222">
        <v>3703080019</v>
      </c>
      <c r="B8271" s="222" t="s">
        <v>6358</v>
      </c>
      <c r="C8271" s="222" t="s">
        <v>1268</v>
      </c>
      <c r="D8271" s="222" t="s">
        <v>801</v>
      </c>
      <c r="E8271" s="223">
        <v>0</v>
      </c>
    </row>
    <row r="8272" spans="1:5" x14ac:dyDescent="0.25">
      <c r="A8272" s="224">
        <v>3703080020</v>
      </c>
      <c r="B8272" s="224" t="s">
        <v>6356</v>
      </c>
      <c r="C8272" s="224" t="s">
        <v>1268</v>
      </c>
      <c r="D8272" s="224" t="s">
        <v>801</v>
      </c>
      <c r="E8272" s="225">
        <v>0</v>
      </c>
    </row>
    <row r="8273" spans="1:5" x14ac:dyDescent="0.25">
      <c r="A8273" s="222">
        <v>3703080021</v>
      </c>
      <c r="B8273" s="222" t="s">
        <v>10849</v>
      </c>
      <c r="C8273" s="222" t="s">
        <v>1268</v>
      </c>
      <c r="D8273" s="222" t="s">
        <v>2444</v>
      </c>
      <c r="E8273" s="223">
        <v>0</v>
      </c>
    </row>
    <row r="8274" spans="1:5" x14ac:dyDescent="0.25">
      <c r="A8274" s="224">
        <v>3703080022</v>
      </c>
      <c r="B8274" s="224" t="s">
        <v>10850</v>
      </c>
      <c r="C8274" s="224" t="s">
        <v>1268</v>
      </c>
      <c r="D8274" s="224" t="s">
        <v>2444</v>
      </c>
      <c r="E8274" s="225">
        <v>0</v>
      </c>
    </row>
    <row r="8275" spans="1:5" x14ac:dyDescent="0.25">
      <c r="A8275" s="222">
        <v>3703080023</v>
      </c>
      <c r="B8275" s="222" t="s">
        <v>10851</v>
      </c>
      <c r="C8275" s="222" t="s">
        <v>1268</v>
      </c>
      <c r="D8275" s="222" t="s">
        <v>2444</v>
      </c>
      <c r="E8275" s="223">
        <v>0</v>
      </c>
    </row>
    <row r="8276" spans="1:5" x14ac:dyDescent="0.25">
      <c r="A8276" s="224">
        <v>3703080024</v>
      </c>
      <c r="B8276" s="224" t="s">
        <v>10852</v>
      </c>
      <c r="C8276" s="224" t="s">
        <v>1268</v>
      </c>
      <c r="D8276" s="224" t="s">
        <v>2444</v>
      </c>
      <c r="E8276" s="225">
        <v>0</v>
      </c>
    </row>
    <row r="8277" spans="1:5" x14ac:dyDescent="0.25">
      <c r="A8277" s="222">
        <v>3703080025</v>
      </c>
      <c r="B8277" s="222" t="s">
        <v>10853</v>
      </c>
      <c r="C8277" s="222" t="s">
        <v>1268</v>
      </c>
      <c r="D8277" s="222" t="s">
        <v>2444</v>
      </c>
      <c r="E8277" s="223">
        <v>0</v>
      </c>
    </row>
    <row r="8278" spans="1:5" x14ac:dyDescent="0.25">
      <c r="A8278" s="224">
        <v>3703080026</v>
      </c>
      <c r="B8278" s="224" t="s">
        <v>10854</v>
      </c>
      <c r="C8278" s="224" t="s">
        <v>1268</v>
      </c>
      <c r="D8278" s="224" t="s">
        <v>2327</v>
      </c>
      <c r="E8278" s="225">
        <v>0</v>
      </c>
    </row>
    <row r="8279" spans="1:5" x14ac:dyDescent="0.25">
      <c r="A8279" s="222">
        <v>3703080027</v>
      </c>
      <c r="B8279" s="222" t="s">
        <v>10855</v>
      </c>
      <c r="C8279" s="222" t="s">
        <v>1268</v>
      </c>
      <c r="D8279" s="222" t="s">
        <v>2327</v>
      </c>
      <c r="E8279" s="223">
        <v>0</v>
      </c>
    </row>
    <row r="8280" spans="1:5" x14ac:dyDescent="0.25">
      <c r="A8280" s="224">
        <v>3703080028</v>
      </c>
      <c r="B8280" s="224" t="s">
        <v>10856</v>
      </c>
      <c r="C8280" s="224" t="s">
        <v>1268</v>
      </c>
      <c r="D8280" s="224" t="s">
        <v>2327</v>
      </c>
      <c r="E8280" s="225">
        <v>0</v>
      </c>
    </row>
    <row r="8281" spans="1:5" x14ac:dyDescent="0.25">
      <c r="A8281" s="222">
        <v>3703080029</v>
      </c>
      <c r="B8281" s="222" t="s">
        <v>10857</v>
      </c>
      <c r="C8281" s="222" t="s">
        <v>1268</v>
      </c>
      <c r="D8281" s="222" t="s">
        <v>2444</v>
      </c>
      <c r="E8281" s="223">
        <v>0</v>
      </c>
    </row>
    <row r="8282" spans="1:5" x14ac:dyDescent="0.25">
      <c r="A8282" s="224">
        <v>3703080030</v>
      </c>
      <c r="B8282" s="224" t="s">
        <v>6341</v>
      </c>
      <c r="C8282" s="224" t="s">
        <v>1268</v>
      </c>
      <c r="D8282" s="224" t="s">
        <v>801</v>
      </c>
      <c r="E8282" s="225">
        <v>0</v>
      </c>
    </row>
    <row r="8283" spans="1:5" x14ac:dyDescent="0.25">
      <c r="A8283" s="222">
        <v>3703080031</v>
      </c>
      <c r="B8283" s="222" t="s">
        <v>10858</v>
      </c>
      <c r="C8283" s="222" t="s">
        <v>1268</v>
      </c>
      <c r="D8283" s="222" t="s">
        <v>2444</v>
      </c>
      <c r="E8283" s="223">
        <v>0</v>
      </c>
    </row>
    <row r="8284" spans="1:5" x14ac:dyDescent="0.25">
      <c r="A8284" s="224">
        <v>3703080032</v>
      </c>
      <c r="B8284" s="224" t="s">
        <v>10859</v>
      </c>
      <c r="C8284" s="224" t="s">
        <v>1268</v>
      </c>
      <c r="D8284" s="224" t="s">
        <v>811</v>
      </c>
      <c r="E8284" s="225">
        <v>0</v>
      </c>
    </row>
    <row r="8285" spans="1:5" x14ac:dyDescent="0.25">
      <c r="A8285" s="222">
        <v>3703080033</v>
      </c>
      <c r="B8285" s="222" t="s">
        <v>10860</v>
      </c>
      <c r="C8285" s="222" t="s">
        <v>1268</v>
      </c>
      <c r="D8285" s="222" t="s">
        <v>2327</v>
      </c>
      <c r="E8285" s="223">
        <v>0</v>
      </c>
    </row>
    <row r="8286" spans="1:5" x14ac:dyDescent="0.25">
      <c r="A8286" s="224">
        <v>3703080034</v>
      </c>
      <c r="B8286" s="224" t="s">
        <v>8576</v>
      </c>
      <c r="C8286" s="224" t="s">
        <v>1268</v>
      </c>
      <c r="D8286" s="224" t="s">
        <v>2444</v>
      </c>
      <c r="E8286" s="225">
        <v>0</v>
      </c>
    </row>
    <row r="8287" spans="1:5" x14ac:dyDescent="0.25">
      <c r="A8287" s="222">
        <v>3703080035</v>
      </c>
      <c r="B8287" s="222" t="s">
        <v>13398</v>
      </c>
      <c r="C8287" s="222" t="s">
        <v>1268</v>
      </c>
      <c r="D8287" s="222" t="s">
        <v>801</v>
      </c>
      <c r="E8287" s="223">
        <v>0</v>
      </c>
    </row>
    <row r="8288" spans="1:5" x14ac:dyDescent="0.25">
      <c r="A8288" s="224">
        <v>3703080036</v>
      </c>
      <c r="B8288" s="224" t="s">
        <v>13399</v>
      </c>
      <c r="C8288" s="224" t="s">
        <v>1268</v>
      </c>
      <c r="D8288" s="224" t="s">
        <v>2444</v>
      </c>
      <c r="E8288" s="225">
        <v>0</v>
      </c>
    </row>
    <row r="8289" spans="1:5" x14ac:dyDescent="0.25">
      <c r="A8289" s="222">
        <v>3703080037</v>
      </c>
      <c r="B8289" s="222" t="s">
        <v>13400</v>
      </c>
      <c r="C8289" s="222" t="s">
        <v>1268</v>
      </c>
      <c r="D8289" s="222" t="s">
        <v>2444</v>
      </c>
      <c r="E8289" s="223">
        <v>0</v>
      </c>
    </row>
    <row r="8290" spans="1:5" x14ac:dyDescent="0.25">
      <c r="A8290" s="224">
        <v>3703110001</v>
      </c>
      <c r="B8290" s="224" t="s">
        <v>3265</v>
      </c>
      <c r="C8290" s="224" t="s">
        <v>1268</v>
      </c>
      <c r="D8290" s="224" t="s">
        <v>801</v>
      </c>
      <c r="E8290" s="225">
        <v>0</v>
      </c>
    </row>
    <row r="8291" spans="1:5" x14ac:dyDescent="0.25">
      <c r="A8291" s="222">
        <v>3703110002</v>
      </c>
      <c r="B8291" s="222" t="s">
        <v>6780</v>
      </c>
      <c r="C8291" s="222" t="s">
        <v>1268</v>
      </c>
      <c r="D8291" s="222" t="s">
        <v>801</v>
      </c>
      <c r="E8291" s="223">
        <v>0</v>
      </c>
    </row>
    <row r="8292" spans="1:5" x14ac:dyDescent="0.25">
      <c r="A8292" s="224">
        <v>3703110003</v>
      </c>
      <c r="B8292" s="224" t="s">
        <v>3004</v>
      </c>
      <c r="C8292" s="224" t="s">
        <v>1268</v>
      </c>
      <c r="D8292" s="224" t="s">
        <v>801</v>
      </c>
      <c r="E8292" s="225">
        <v>0</v>
      </c>
    </row>
    <row r="8293" spans="1:5" x14ac:dyDescent="0.25">
      <c r="A8293" s="222">
        <v>3703110004</v>
      </c>
      <c r="B8293" s="222" t="s">
        <v>3266</v>
      </c>
      <c r="C8293" s="222" t="s">
        <v>1268</v>
      </c>
      <c r="D8293" s="222" t="s">
        <v>2327</v>
      </c>
      <c r="E8293" s="223">
        <v>0</v>
      </c>
    </row>
    <row r="8294" spans="1:5" x14ac:dyDescent="0.25">
      <c r="A8294" s="224">
        <v>3703110005</v>
      </c>
      <c r="B8294" s="224" t="s">
        <v>8246</v>
      </c>
      <c r="C8294" s="224" t="s">
        <v>1268</v>
      </c>
      <c r="D8294" s="224" t="s">
        <v>801</v>
      </c>
      <c r="E8294" s="225">
        <v>0</v>
      </c>
    </row>
    <row r="8295" spans="1:5" x14ac:dyDescent="0.25">
      <c r="A8295" s="222">
        <v>3703120001</v>
      </c>
      <c r="B8295" s="222" t="s">
        <v>4052</v>
      </c>
      <c r="C8295" s="222" t="s">
        <v>1268</v>
      </c>
      <c r="D8295" s="222" t="s">
        <v>801</v>
      </c>
      <c r="E8295" s="223">
        <v>0</v>
      </c>
    </row>
    <row r="8296" spans="1:5" x14ac:dyDescent="0.25">
      <c r="A8296" s="224">
        <v>3703120002</v>
      </c>
      <c r="B8296" s="224" t="s">
        <v>4053</v>
      </c>
      <c r="C8296" s="224" t="s">
        <v>1268</v>
      </c>
      <c r="D8296" s="224" t="s">
        <v>801</v>
      </c>
      <c r="E8296" s="225">
        <v>0</v>
      </c>
    </row>
    <row r="8297" spans="1:5" x14ac:dyDescent="0.25">
      <c r="A8297" s="222">
        <v>3703120003</v>
      </c>
      <c r="B8297" s="222" t="s">
        <v>4054</v>
      </c>
      <c r="C8297" s="222" t="s">
        <v>1268</v>
      </c>
      <c r="D8297" s="222" t="s">
        <v>801</v>
      </c>
      <c r="E8297" s="223">
        <v>0</v>
      </c>
    </row>
    <row r="8298" spans="1:5" x14ac:dyDescent="0.25">
      <c r="A8298" s="224">
        <v>3703130001</v>
      </c>
      <c r="B8298" s="224" t="s">
        <v>4408</v>
      </c>
      <c r="C8298" s="224" t="s">
        <v>1268</v>
      </c>
      <c r="D8298" s="224" t="s">
        <v>801</v>
      </c>
      <c r="E8298" s="225">
        <v>0</v>
      </c>
    </row>
    <row r="8299" spans="1:5" x14ac:dyDescent="0.25">
      <c r="A8299" s="222">
        <v>3703180001</v>
      </c>
      <c r="B8299" s="222" t="s">
        <v>6781</v>
      </c>
      <c r="C8299" s="222" t="s">
        <v>1268</v>
      </c>
      <c r="D8299" s="222" t="s">
        <v>801</v>
      </c>
      <c r="E8299" s="223">
        <v>0</v>
      </c>
    </row>
    <row r="8300" spans="1:5" x14ac:dyDescent="0.25">
      <c r="A8300" s="224">
        <v>3703180002</v>
      </c>
      <c r="B8300" s="224" t="s">
        <v>6782</v>
      </c>
      <c r="C8300" s="224" t="s">
        <v>1268</v>
      </c>
      <c r="D8300" s="224" t="s">
        <v>801</v>
      </c>
      <c r="E8300" s="225">
        <v>0</v>
      </c>
    </row>
    <row r="8301" spans="1:5" x14ac:dyDescent="0.25">
      <c r="A8301" s="222">
        <v>3703180003</v>
      </c>
      <c r="B8301" s="222" t="s">
        <v>6783</v>
      </c>
      <c r="C8301" s="222" t="s">
        <v>1268</v>
      </c>
      <c r="D8301" s="222" t="s">
        <v>801</v>
      </c>
      <c r="E8301" s="223">
        <v>0</v>
      </c>
    </row>
    <row r="8302" spans="1:5" x14ac:dyDescent="0.25">
      <c r="A8302" s="224">
        <v>3703180004</v>
      </c>
      <c r="B8302" s="224" t="s">
        <v>6784</v>
      </c>
      <c r="C8302" s="224" t="s">
        <v>1268</v>
      </c>
      <c r="D8302" s="224" t="s">
        <v>801</v>
      </c>
      <c r="E8302" s="225">
        <v>0</v>
      </c>
    </row>
    <row r="8303" spans="1:5" x14ac:dyDescent="0.25">
      <c r="A8303" s="222">
        <v>3703180005</v>
      </c>
      <c r="B8303" s="222" t="s">
        <v>6785</v>
      </c>
      <c r="C8303" s="222" t="s">
        <v>1268</v>
      </c>
      <c r="D8303" s="222" t="s">
        <v>801</v>
      </c>
      <c r="E8303" s="223">
        <v>0</v>
      </c>
    </row>
    <row r="8304" spans="1:5" x14ac:dyDescent="0.25">
      <c r="A8304" s="224">
        <v>3703180006</v>
      </c>
      <c r="B8304" s="224" t="s">
        <v>8702</v>
      </c>
      <c r="C8304" s="224" t="s">
        <v>1268</v>
      </c>
      <c r="D8304" s="224" t="s">
        <v>801</v>
      </c>
      <c r="E8304" s="225">
        <v>0</v>
      </c>
    </row>
    <row r="8305" spans="1:5" x14ac:dyDescent="0.25">
      <c r="A8305" s="222">
        <v>3703180007</v>
      </c>
      <c r="B8305" s="222" t="s">
        <v>10861</v>
      </c>
      <c r="C8305" s="222" t="s">
        <v>1268</v>
      </c>
      <c r="D8305" s="222" t="s">
        <v>801</v>
      </c>
      <c r="E8305" s="223">
        <v>0</v>
      </c>
    </row>
    <row r="8306" spans="1:5" x14ac:dyDescent="0.25">
      <c r="A8306" s="224">
        <v>3703180008</v>
      </c>
      <c r="B8306" s="224" t="s">
        <v>13401</v>
      </c>
      <c r="C8306" s="224" t="s">
        <v>1268</v>
      </c>
      <c r="D8306" s="224" t="s">
        <v>2327</v>
      </c>
      <c r="E8306" s="225">
        <v>0</v>
      </c>
    </row>
    <row r="8307" spans="1:5" x14ac:dyDescent="0.25">
      <c r="A8307" s="222">
        <v>3703180009</v>
      </c>
      <c r="B8307" s="222" t="s">
        <v>13402</v>
      </c>
      <c r="C8307" s="222" t="s">
        <v>1268</v>
      </c>
      <c r="D8307" s="222" t="s">
        <v>801</v>
      </c>
      <c r="E8307" s="223">
        <v>0</v>
      </c>
    </row>
    <row r="8308" spans="1:5" x14ac:dyDescent="0.25">
      <c r="A8308" s="224">
        <v>3703180010</v>
      </c>
      <c r="B8308" s="224" t="s">
        <v>13403</v>
      </c>
      <c r="C8308" s="224" t="s">
        <v>1268</v>
      </c>
      <c r="D8308" s="224" t="s">
        <v>801</v>
      </c>
      <c r="E8308" s="225">
        <v>0</v>
      </c>
    </row>
    <row r="8309" spans="1:5" x14ac:dyDescent="0.25">
      <c r="A8309" s="222">
        <v>3704010001</v>
      </c>
      <c r="B8309" s="222" t="s">
        <v>3144</v>
      </c>
      <c r="C8309" s="222" t="s">
        <v>1268</v>
      </c>
      <c r="D8309" s="222" t="s">
        <v>801</v>
      </c>
      <c r="E8309" s="223">
        <v>0</v>
      </c>
    </row>
    <row r="8310" spans="1:5" x14ac:dyDescent="0.25">
      <c r="A8310" s="224">
        <v>3704010002</v>
      </c>
      <c r="B8310" s="224" t="s">
        <v>3143</v>
      </c>
      <c r="C8310" s="224" t="s">
        <v>1268</v>
      </c>
      <c r="D8310" s="224" t="s">
        <v>801</v>
      </c>
      <c r="E8310" s="225">
        <v>0</v>
      </c>
    </row>
    <row r="8311" spans="1:5" x14ac:dyDescent="0.25">
      <c r="A8311" s="222">
        <v>3704010003</v>
      </c>
      <c r="B8311" s="222" t="s">
        <v>3200</v>
      </c>
      <c r="C8311" s="222" t="s">
        <v>1268</v>
      </c>
      <c r="D8311" s="222" t="s">
        <v>801</v>
      </c>
      <c r="E8311" s="223">
        <v>0</v>
      </c>
    </row>
    <row r="8312" spans="1:5" x14ac:dyDescent="0.25">
      <c r="A8312" s="224">
        <v>3704010004</v>
      </c>
      <c r="B8312" s="224" t="s">
        <v>3155</v>
      </c>
      <c r="C8312" s="224" t="s">
        <v>1268</v>
      </c>
      <c r="D8312" s="224" t="s">
        <v>801</v>
      </c>
      <c r="E8312" s="225">
        <v>0</v>
      </c>
    </row>
    <row r="8313" spans="1:5" x14ac:dyDescent="0.25">
      <c r="A8313" s="222">
        <v>3704010005</v>
      </c>
      <c r="B8313" s="222" t="s">
        <v>3125</v>
      </c>
      <c r="C8313" s="222" t="s">
        <v>1268</v>
      </c>
      <c r="D8313" s="222" t="s">
        <v>801</v>
      </c>
      <c r="E8313" s="223">
        <v>0</v>
      </c>
    </row>
    <row r="8314" spans="1:5" x14ac:dyDescent="0.25">
      <c r="A8314" s="224">
        <v>3704010006</v>
      </c>
      <c r="B8314" s="224" t="s">
        <v>3184</v>
      </c>
      <c r="C8314" s="224" t="s">
        <v>1268</v>
      </c>
      <c r="D8314" s="224" t="s">
        <v>801</v>
      </c>
      <c r="E8314" s="225">
        <v>0</v>
      </c>
    </row>
    <row r="8315" spans="1:5" x14ac:dyDescent="0.25">
      <c r="A8315" s="222">
        <v>3704010007</v>
      </c>
      <c r="B8315" s="222" t="s">
        <v>3180</v>
      </c>
      <c r="C8315" s="222" t="s">
        <v>1268</v>
      </c>
      <c r="D8315" s="222" t="s">
        <v>801</v>
      </c>
      <c r="E8315" s="223">
        <v>0</v>
      </c>
    </row>
    <row r="8316" spans="1:5" x14ac:dyDescent="0.25">
      <c r="A8316" s="224">
        <v>3704010008</v>
      </c>
      <c r="B8316" s="224" t="s">
        <v>3164</v>
      </c>
      <c r="C8316" s="224" t="s">
        <v>1268</v>
      </c>
      <c r="D8316" s="224" t="s">
        <v>801</v>
      </c>
      <c r="E8316" s="225">
        <v>0</v>
      </c>
    </row>
    <row r="8317" spans="1:5" x14ac:dyDescent="0.25">
      <c r="A8317" s="222">
        <v>3704010009</v>
      </c>
      <c r="B8317" s="222" t="s">
        <v>3156</v>
      </c>
      <c r="C8317" s="222" t="s">
        <v>1268</v>
      </c>
      <c r="D8317" s="222" t="s">
        <v>801</v>
      </c>
      <c r="E8317" s="223">
        <v>0</v>
      </c>
    </row>
    <row r="8318" spans="1:5" x14ac:dyDescent="0.25">
      <c r="A8318" s="224">
        <v>3704010010</v>
      </c>
      <c r="B8318" s="224" t="s">
        <v>3203</v>
      </c>
      <c r="C8318" s="224" t="s">
        <v>1268</v>
      </c>
      <c r="D8318" s="224" t="s">
        <v>801</v>
      </c>
      <c r="E8318" s="225">
        <v>0</v>
      </c>
    </row>
    <row r="8319" spans="1:5" x14ac:dyDescent="0.25">
      <c r="A8319" s="222">
        <v>3704010011</v>
      </c>
      <c r="B8319" s="222" t="s">
        <v>3195</v>
      </c>
      <c r="C8319" s="222" t="s">
        <v>1268</v>
      </c>
      <c r="D8319" s="222" t="s">
        <v>801</v>
      </c>
      <c r="E8319" s="223">
        <v>0</v>
      </c>
    </row>
    <row r="8320" spans="1:5" x14ac:dyDescent="0.25">
      <c r="A8320" s="224">
        <v>3704010012</v>
      </c>
      <c r="B8320" s="224" t="s">
        <v>3179</v>
      </c>
      <c r="C8320" s="224" t="s">
        <v>1268</v>
      </c>
      <c r="D8320" s="224" t="s">
        <v>801</v>
      </c>
      <c r="E8320" s="225">
        <v>0</v>
      </c>
    </row>
    <row r="8321" spans="1:5" x14ac:dyDescent="0.25">
      <c r="A8321" s="222">
        <v>3704010013</v>
      </c>
      <c r="B8321" s="222" t="s">
        <v>3128</v>
      </c>
      <c r="C8321" s="222" t="s">
        <v>1268</v>
      </c>
      <c r="D8321" s="222" t="s">
        <v>801</v>
      </c>
      <c r="E8321" s="223">
        <v>0</v>
      </c>
    </row>
    <row r="8322" spans="1:5" x14ac:dyDescent="0.25">
      <c r="A8322" s="224">
        <v>3704010014</v>
      </c>
      <c r="B8322" s="224" t="s">
        <v>3178</v>
      </c>
      <c r="C8322" s="224" t="s">
        <v>1268</v>
      </c>
      <c r="D8322" s="224" t="s">
        <v>801</v>
      </c>
      <c r="E8322" s="225">
        <v>0</v>
      </c>
    </row>
    <row r="8323" spans="1:5" x14ac:dyDescent="0.25">
      <c r="A8323" s="222">
        <v>3704010015</v>
      </c>
      <c r="B8323" s="222" t="s">
        <v>3181</v>
      </c>
      <c r="C8323" s="222" t="s">
        <v>1268</v>
      </c>
      <c r="D8323" s="222" t="s">
        <v>801</v>
      </c>
      <c r="E8323" s="223">
        <v>0</v>
      </c>
    </row>
    <row r="8324" spans="1:5" x14ac:dyDescent="0.25">
      <c r="A8324" s="224">
        <v>3704010016</v>
      </c>
      <c r="B8324" s="224" t="s">
        <v>3189</v>
      </c>
      <c r="C8324" s="224" t="s">
        <v>1268</v>
      </c>
      <c r="D8324" s="224" t="s">
        <v>801</v>
      </c>
      <c r="E8324" s="225">
        <v>0</v>
      </c>
    </row>
    <row r="8325" spans="1:5" x14ac:dyDescent="0.25">
      <c r="A8325" s="222">
        <v>3704010017</v>
      </c>
      <c r="B8325" s="222" t="s">
        <v>3129</v>
      </c>
      <c r="C8325" s="222" t="s">
        <v>1268</v>
      </c>
      <c r="D8325" s="222" t="s">
        <v>801</v>
      </c>
      <c r="E8325" s="223">
        <v>0</v>
      </c>
    </row>
    <row r="8326" spans="1:5" x14ac:dyDescent="0.25">
      <c r="A8326" s="224">
        <v>3704010018</v>
      </c>
      <c r="B8326" s="224" t="s">
        <v>10862</v>
      </c>
      <c r="C8326" s="224" t="s">
        <v>1268</v>
      </c>
      <c r="D8326" s="224" t="s">
        <v>801</v>
      </c>
      <c r="E8326" s="225">
        <v>0</v>
      </c>
    </row>
    <row r="8327" spans="1:5" x14ac:dyDescent="0.25">
      <c r="A8327" s="222">
        <v>3704010019</v>
      </c>
      <c r="B8327" s="222" t="s">
        <v>3135</v>
      </c>
      <c r="C8327" s="222" t="s">
        <v>1268</v>
      </c>
      <c r="D8327" s="222" t="s">
        <v>801</v>
      </c>
      <c r="E8327" s="223">
        <v>0</v>
      </c>
    </row>
    <row r="8328" spans="1:5" x14ac:dyDescent="0.25">
      <c r="A8328" s="224">
        <v>3704010020</v>
      </c>
      <c r="B8328" s="224" t="s">
        <v>3188</v>
      </c>
      <c r="C8328" s="224" t="s">
        <v>1268</v>
      </c>
      <c r="D8328" s="224" t="s">
        <v>801</v>
      </c>
      <c r="E8328" s="225">
        <v>0</v>
      </c>
    </row>
    <row r="8329" spans="1:5" x14ac:dyDescent="0.25">
      <c r="A8329" s="222">
        <v>3704010021</v>
      </c>
      <c r="B8329" s="222" t="s">
        <v>10863</v>
      </c>
      <c r="C8329" s="222" t="s">
        <v>1268</v>
      </c>
      <c r="D8329" s="222" t="s">
        <v>801</v>
      </c>
      <c r="E8329" s="223">
        <v>0</v>
      </c>
    </row>
    <row r="8330" spans="1:5" x14ac:dyDescent="0.25">
      <c r="A8330" s="224">
        <v>3704010022</v>
      </c>
      <c r="B8330" s="224" t="s">
        <v>3136</v>
      </c>
      <c r="C8330" s="224" t="s">
        <v>1268</v>
      </c>
      <c r="D8330" s="224" t="s">
        <v>801</v>
      </c>
      <c r="E8330" s="225">
        <v>0</v>
      </c>
    </row>
    <row r="8331" spans="1:5" x14ac:dyDescent="0.25">
      <c r="A8331" s="222">
        <v>3704010023</v>
      </c>
      <c r="B8331" s="222" t="s">
        <v>3148</v>
      </c>
      <c r="C8331" s="222" t="s">
        <v>1268</v>
      </c>
      <c r="D8331" s="222" t="s">
        <v>801</v>
      </c>
      <c r="E8331" s="223">
        <v>0</v>
      </c>
    </row>
    <row r="8332" spans="1:5" x14ac:dyDescent="0.25">
      <c r="A8332" s="224">
        <v>3704010024</v>
      </c>
      <c r="B8332" s="224" t="s">
        <v>3162</v>
      </c>
      <c r="C8332" s="224" t="s">
        <v>1268</v>
      </c>
      <c r="D8332" s="224" t="s">
        <v>801</v>
      </c>
      <c r="E8332" s="225">
        <v>0</v>
      </c>
    </row>
    <row r="8333" spans="1:5" x14ac:dyDescent="0.25">
      <c r="A8333" s="222">
        <v>3704010025</v>
      </c>
      <c r="B8333" s="222" t="s">
        <v>3199</v>
      </c>
      <c r="C8333" s="222" t="s">
        <v>1268</v>
      </c>
      <c r="D8333" s="222" t="s">
        <v>801</v>
      </c>
      <c r="E8333" s="223">
        <v>0</v>
      </c>
    </row>
    <row r="8334" spans="1:5" x14ac:dyDescent="0.25">
      <c r="A8334" s="224">
        <v>3704060001</v>
      </c>
      <c r="B8334" s="224" t="s">
        <v>3209</v>
      </c>
      <c r="C8334" s="224" t="s">
        <v>1268</v>
      </c>
      <c r="D8334" s="224" t="s">
        <v>801</v>
      </c>
      <c r="E8334" s="225">
        <v>0</v>
      </c>
    </row>
    <row r="8335" spans="1:5" x14ac:dyDescent="0.25">
      <c r="A8335" s="222">
        <v>3704070001</v>
      </c>
      <c r="B8335" s="222" t="s">
        <v>3211</v>
      </c>
      <c r="C8335" s="222" t="s">
        <v>1268</v>
      </c>
      <c r="D8335" s="222" t="s">
        <v>801</v>
      </c>
      <c r="E8335" s="223">
        <v>0</v>
      </c>
    </row>
    <row r="8336" spans="1:5" x14ac:dyDescent="0.25">
      <c r="A8336" s="224">
        <v>3704080001</v>
      </c>
      <c r="B8336" s="224" t="s">
        <v>3213</v>
      </c>
      <c r="C8336" s="224" t="s">
        <v>1268</v>
      </c>
      <c r="D8336" s="224" t="s">
        <v>801</v>
      </c>
      <c r="E8336" s="225">
        <v>0</v>
      </c>
    </row>
    <row r="8337" spans="1:5" x14ac:dyDescent="0.25">
      <c r="A8337" s="222">
        <v>3704080002</v>
      </c>
      <c r="B8337" s="222" t="s">
        <v>9478</v>
      </c>
      <c r="C8337" s="222" t="s">
        <v>1268</v>
      </c>
      <c r="D8337" s="222" t="s">
        <v>801</v>
      </c>
      <c r="E8337" s="223">
        <v>0</v>
      </c>
    </row>
    <row r="8338" spans="1:5" x14ac:dyDescent="0.25">
      <c r="A8338" s="224">
        <v>3704090001</v>
      </c>
      <c r="B8338" s="224" t="s">
        <v>3215</v>
      </c>
      <c r="C8338" s="224" t="s">
        <v>1268</v>
      </c>
      <c r="D8338" s="224" t="s">
        <v>801</v>
      </c>
      <c r="E8338" s="225">
        <v>0</v>
      </c>
    </row>
    <row r="8339" spans="1:5" x14ac:dyDescent="0.25">
      <c r="A8339" s="222">
        <v>3705010001</v>
      </c>
      <c r="B8339" s="222" t="s">
        <v>3267</v>
      </c>
      <c r="C8339" s="222" t="s">
        <v>1268</v>
      </c>
      <c r="D8339" s="222" t="s">
        <v>801</v>
      </c>
      <c r="E8339" s="223">
        <v>0</v>
      </c>
    </row>
    <row r="8340" spans="1:5" x14ac:dyDescent="0.25">
      <c r="A8340" s="224">
        <v>3705010002</v>
      </c>
      <c r="B8340" s="224" t="s">
        <v>6786</v>
      </c>
      <c r="C8340" s="224" t="s">
        <v>1268</v>
      </c>
      <c r="D8340" s="224" t="s">
        <v>801</v>
      </c>
      <c r="E8340" s="225">
        <v>0</v>
      </c>
    </row>
    <row r="8341" spans="1:5" x14ac:dyDescent="0.25">
      <c r="A8341" s="222">
        <v>3705010003</v>
      </c>
      <c r="B8341" s="222" t="s">
        <v>5938</v>
      </c>
      <c r="C8341" s="222" t="s">
        <v>1268</v>
      </c>
      <c r="D8341" s="222" t="s">
        <v>2327</v>
      </c>
      <c r="E8341" s="223">
        <v>0</v>
      </c>
    </row>
    <row r="8342" spans="1:5" x14ac:dyDescent="0.25">
      <c r="A8342" s="224">
        <v>3705010004</v>
      </c>
      <c r="B8342" s="224" t="s">
        <v>5939</v>
      </c>
      <c r="C8342" s="224" t="s">
        <v>1268</v>
      </c>
      <c r="D8342" s="224" t="s">
        <v>2327</v>
      </c>
      <c r="E8342" s="225">
        <v>0</v>
      </c>
    </row>
    <row r="8343" spans="1:5" x14ac:dyDescent="0.25">
      <c r="A8343" s="222">
        <v>3705010005</v>
      </c>
      <c r="B8343" s="222" t="s">
        <v>2455</v>
      </c>
      <c r="C8343" s="222" t="s">
        <v>1268</v>
      </c>
      <c r="D8343" s="222" t="s">
        <v>2327</v>
      </c>
      <c r="E8343" s="223">
        <v>0</v>
      </c>
    </row>
    <row r="8344" spans="1:5" x14ac:dyDescent="0.25">
      <c r="A8344" s="224">
        <v>3705010006</v>
      </c>
      <c r="B8344" s="224" t="s">
        <v>3268</v>
      </c>
      <c r="C8344" s="224" t="s">
        <v>1268</v>
      </c>
      <c r="D8344" s="224" t="s">
        <v>2327</v>
      </c>
      <c r="E8344" s="225">
        <v>0</v>
      </c>
    </row>
    <row r="8345" spans="1:5" x14ac:dyDescent="0.25">
      <c r="A8345" s="222">
        <v>3705010007</v>
      </c>
      <c r="B8345" s="222" t="s">
        <v>3269</v>
      </c>
      <c r="C8345" s="222" t="s">
        <v>1268</v>
      </c>
      <c r="D8345" s="222" t="s">
        <v>2327</v>
      </c>
      <c r="E8345" s="223">
        <v>0</v>
      </c>
    </row>
    <row r="8346" spans="1:5" x14ac:dyDescent="0.25">
      <c r="A8346" s="224">
        <v>3705010008</v>
      </c>
      <c r="B8346" s="224" t="s">
        <v>3270</v>
      </c>
      <c r="C8346" s="224" t="s">
        <v>1268</v>
      </c>
      <c r="D8346" s="224" t="s">
        <v>2327</v>
      </c>
      <c r="E8346" s="225">
        <v>0</v>
      </c>
    </row>
    <row r="8347" spans="1:5" x14ac:dyDescent="0.25">
      <c r="A8347" s="222">
        <v>3705010009</v>
      </c>
      <c r="B8347" s="222" t="s">
        <v>3271</v>
      </c>
      <c r="C8347" s="222" t="s">
        <v>1268</v>
      </c>
      <c r="D8347" s="222" t="s">
        <v>2327</v>
      </c>
      <c r="E8347" s="223">
        <v>0</v>
      </c>
    </row>
    <row r="8348" spans="1:5" x14ac:dyDescent="0.25">
      <c r="A8348" s="224">
        <v>3705010010</v>
      </c>
      <c r="B8348" s="224" t="s">
        <v>3272</v>
      </c>
      <c r="C8348" s="224" t="s">
        <v>1268</v>
      </c>
      <c r="D8348" s="224" t="s">
        <v>2327</v>
      </c>
      <c r="E8348" s="225">
        <v>0</v>
      </c>
    </row>
    <row r="8349" spans="1:5" x14ac:dyDescent="0.25">
      <c r="A8349" s="222">
        <v>3705010011</v>
      </c>
      <c r="B8349" s="222" t="s">
        <v>6787</v>
      </c>
      <c r="C8349" s="222" t="s">
        <v>1268</v>
      </c>
      <c r="D8349" s="222" t="s">
        <v>2327</v>
      </c>
      <c r="E8349" s="223">
        <v>0</v>
      </c>
    </row>
    <row r="8350" spans="1:5" x14ac:dyDescent="0.25">
      <c r="A8350" s="224">
        <v>3705010012</v>
      </c>
      <c r="B8350" s="224" t="s">
        <v>3273</v>
      </c>
      <c r="C8350" s="224" t="s">
        <v>1268</v>
      </c>
      <c r="D8350" s="224" t="s">
        <v>2327</v>
      </c>
      <c r="E8350" s="225">
        <v>0</v>
      </c>
    </row>
    <row r="8351" spans="1:5" x14ac:dyDescent="0.25">
      <c r="A8351" s="222">
        <v>3705010013</v>
      </c>
      <c r="B8351" s="222" t="s">
        <v>5940</v>
      </c>
      <c r="C8351" s="222" t="s">
        <v>1268</v>
      </c>
      <c r="D8351" s="222" t="s">
        <v>2327</v>
      </c>
      <c r="E8351" s="223">
        <v>0</v>
      </c>
    </row>
    <row r="8352" spans="1:5" x14ac:dyDescent="0.25">
      <c r="A8352" s="224">
        <v>3705010014</v>
      </c>
      <c r="B8352" s="224" t="s">
        <v>10864</v>
      </c>
      <c r="C8352" s="224" t="s">
        <v>1268</v>
      </c>
      <c r="D8352" s="224" t="s">
        <v>801</v>
      </c>
      <c r="E8352" s="225">
        <v>0</v>
      </c>
    </row>
    <row r="8353" spans="1:5" x14ac:dyDescent="0.25">
      <c r="A8353" s="222">
        <v>3705010015</v>
      </c>
      <c r="B8353" s="222" t="s">
        <v>5604</v>
      </c>
      <c r="C8353" s="222" t="s">
        <v>1268</v>
      </c>
      <c r="D8353" s="222" t="s">
        <v>2327</v>
      </c>
      <c r="E8353" s="223">
        <v>0</v>
      </c>
    </row>
    <row r="8354" spans="1:5" x14ac:dyDescent="0.25">
      <c r="A8354" s="224">
        <v>3705010016</v>
      </c>
      <c r="B8354" s="224" t="s">
        <v>6273</v>
      </c>
      <c r="C8354" s="224" t="s">
        <v>1268</v>
      </c>
      <c r="D8354" s="224" t="s">
        <v>2327</v>
      </c>
      <c r="E8354" s="225">
        <v>0</v>
      </c>
    </row>
    <row r="8355" spans="1:5" x14ac:dyDescent="0.25">
      <c r="A8355" s="222">
        <v>3705010017</v>
      </c>
      <c r="B8355" s="222" t="s">
        <v>5941</v>
      </c>
      <c r="C8355" s="222" t="s">
        <v>1268</v>
      </c>
      <c r="D8355" s="222" t="s">
        <v>2327</v>
      </c>
      <c r="E8355" s="223">
        <v>0</v>
      </c>
    </row>
    <row r="8356" spans="1:5" x14ac:dyDescent="0.25">
      <c r="A8356" s="224">
        <v>3705010018</v>
      </c>
      <c r="B8356" s="224" t="s">
        <v>5942</v>
      </c>
      <c r="C8356" s="224" t="s">
        <v>1268</v>
      </c>
      <c r="D8356" s="224" t="s">
        <v>2327</v>
      </c>
      <c r="E8356" s="225">
        <v>0</v>
      </c>
    </row>
    <row r="8357" spans="1:5" x14ac:dyDescent="0.25">
      <c r="A8357" s="222">
        <v>3705010019</v>
      </c>
      <c r="B8357" s="222" t="s">
        <v>5943</v>
      </c>
      <c r="C8357" s="222" t="s">
        <v>1268</v>
      </c>
      <c r="D8357" s="222" t="s">
        <v>2327</v>
      </c>
      <c r="E8357" s="223">
        <v>0</v>
      </c>
    </row>
    <row r="8358" spans="1:5" x14ac:dyDescent="0.25">
      <c r="A8358" s="224">
        <v>3705010020</v>
      </c>
      <c r="B8358" s="224" t="s">
        <v>5944</v>
      </c>
      <c r="C8358" s="224" t="s">
        <v>1268</v>
      </c>
      <c r="D8358" s="224" t="s">
        <v>2327</v>
      </c>
      <c r="E8358" s="225">
        <v>0</v>
      </c>
    </row>
    <row r="8359" spans="1:5" x14ac:dyDescent="0.25">
      <c r="A8359" s="222">
        <v>3705010021</v>
      </c>
      <c r="B8359" s="222" t="s">
        <v>5945</v>
      </c>
      <c r="C8359" s="222" t="s">
        <v>1268</v>
      </c>
      <c r="D8359" s="222" t="s">
        <v>2327</v>
      </c>
      <c r="E8359" s="223">
        <v>0</v>
      </c>
    </row>
    <row r="8360" spans="1:5" x14ac:dyDescent="0.25">
      <c r="A8360" s="224">
        <v>3705010022</v>
      </c>
      <c r="B8360" s="224" t="s">
        <v>5581</v>
      </c>
      <c r="C8360" s="224" t="s">
        <v>1268</v>
      </c>
      <c r="D8360" s="224" t="s">
        <v>2327</v>
      </c>
      <c r="E8360" s="225">
        <v>0</v>
      </c>
    </row>
    <row r="8361" spans="1:5" x14ac:dyDescent="0.25">
      <c r="A8361" s="222">
        <v>3705010023</v>
      </c>
      <c r="B8361" s="222" t="s">
        <v>6557</v>
      </c>
      <c r="C8361" s="222" t="s">
        <v>1268</v>
      </c>
      <c r="D8361" s="222" t="s">
        <v>2327</v>
      </c>
      <c r="E8361" s="223">
        <v>0</v>
      </c>
    </row>
    <row r="8362" spans="1:5" x14ac:dyDescent="0.25">
      <c r="A8362" s="224">
        <v>3705010024</v>
      </c>
      <c r="B8362" s="224" t="s">
        <v>6548</v>
      </c>
      <c r="C8362" s="224" t="s">
        <v>1268</v>
      </c>
      <c r="D8362" s="224" t="s">
        <v>2327</v>
      </c>
      <c r="E8362" s="225">
        <v>0</v>
      </c>
    </row>
    <row r="8363" spans="1:5" x14ac:dyDescent="0.25">
      <c r="A8363" s="222">
        <v>3705010025</v>
      </c>
      <c r="B8363" s="222" t="s">
        <v>6547</v>
      </c>
      <c r="C8363" s="222" t="s">
        <v>1268</v>
      </c>
      <c r="D8363" s="222" t="s">
        <v>2327</v>
      </c>
      <c r="E8363" s="223">
        <v>0</v>
      </c>
    </row>
    <row r="8364" spans="1:5" x14ac:dyDescent="0.25">
      <c r="A8364" s="224">
        <v>3705010026</v>
      </c>
      <c r="B8364" s="224" t="s">
        <v>5946</v>
      </c>
      <c r="C8364" s="224" t="s">
        <v>1268</v>
      </c>
      <c r="D8364" s="224" t="s">
        <v>2327</v>
      </c>
      <c r="E8364" s="225">
        <v>0</v>
      </c>
    </row>
    <row r="8365" spans="1:5" x14ac:dyDescent="0.25">
      <c r="A8365" s="222">
        <v>3705010027</v>
      </c>
      <c r="B8365" s="222" t="s">
        <v>6788</v>
      </c>
      <c r="C8365" s="222" t="s">
        <v>1268</v>
      </c>
      <c r="D8365" s="222" t="s">
        <v>2327</v>
      </c>
      <c r="E8365" s="223">
        <v>0</v>
      </c>
    </row>
    <row r="8366" spans="1:5" x14ac:dyDescent="0.25">
      <c r="A8366" s="224">
        <v>3705010028</v>
      </c>
      <c r="B8366" s="224" t="s">
        <v>3274</v>
      </c>
      <c r="C8366" s="224" t="s">
        <v>1268</v>
      </c>
      <c r="D8366" s="224" t="s">
        <v>2327</v>
      </c>
      <c r="E8366" s="225">
        <v>0</v>
      </c>
    </row>
    <row r="8367" spans="1:5" x14ac:dyDescent="0.25">
      <c r="A8367" s="222">
        <v>3705010029</v>
      </c>
      <c r="B8367" s="222" t="s">
        <v>3275</v>
      </c>
      <c r="C8367" s="222" t="s">
        <v>1268</v>
      </c>
      <c r="D8367" s="222" t="s">
        <v>2327</v>
      </c>
      <c r="E8367" s="223">
        <v>0</v>
      </c>
    </row>
    <row r="8368" spans="1:5" x14ac:dyDescent="0.25">
      <c r="A8368" s="224">
        <v>3705010030</v>
      </c>
      <c r="B8368" s="224" t="s">
        <v>5947</v>
      </c>
      <c r="C8368" s="224" t="s">
        <v>1268</v>
      </c>
      <c r="D8368" s="224" t="s">
        <v>801</v>
      </c>
      <c r="E8368" s="225">
        <v>0</v>
      </c>
    </row>
    <row r="8369" spans="1:5" x14ac:dyDescent="0.25">
      <c r="A8369" s="222">
        <v>3705010031</v>
      </c>
      <c r="B8369" s="222" t="s">
        <v>2845</v>
      </c>
      <c r="C8369" s="222" t="s">
        <v>1268</v>
      </c>
      <c r="D8369" s="222" t="s">
        <v>801</v>
      </c>
      <c r="E8369" s="223">
        <v>0</v>
      </c>
    </row>
    <row r="8370" spans="1:5" x14ac:dyDescent="0.25">
      <c r="A8370" s="224">
        <v>3705010032</v>
      </c>
      <c r="B8370" s="224" t="s">
        <v>3276</v>
      </c>
      <c r="C8370" s="224" t="s">
        <v>1268</v>
      </c>
      <c r="D8370" s="224" t="s">
        <v>801</v>
      </c>
      <c r="E8370" s="225">
        <v>0</v>
      </c>
    </row>
    <row r="8371" spans="1:5" x14ac:dyDescent="0.25">
      <c r="A8371" s="222">
        <v>3705010033</v>
      </c>
      <c r="B8371" s="222" t="s">
        <v>3277</v>
      </c>
      <c r="C8371" s="222" t="s">
        <v>1268</v>
      </c>
      <c r="D8371" s="222" t="s">
        <v>801</v>
      </c>
      <c r="E8371" s="223">
        <v>0</v>
      </c>
    </row>
    <row r="8372" spans="1:5" x14ac:dyDescent="0.25">
      <c r="A8372" s="224">
        <v>3705010034</v>
      </c>
      <c r="B8372" s="224" t="s">
        <v>3278</v>
      </c>
      <c r="C8372" s="224" t="s">
        <v>1268</v>
      </c>
      <c r="D8372" s="224" t="s">
        <v>801</v>
      </c>
      <c r="E8372" s="225">
        <v>0</v>
      </c>
    </row>
    <row r="8373" spans="1:5" x14ac:dyDescent="0.25">
      <c r="A8373" s="222">
        <v>3705010035</v>
      </c>
      <c r="B8373" s="222" t="s">
        <v>5425</v>
      </c>
      <c r="C8373" s="222" t="s">
        <v>1268</v>
      </c>
      <c r="D8373" s="222" t="s">
        <v>801</v>
      </c>
      <c r="E8373" s="223">
        <v>0</v>
      </c>
    </row>
    <row r="8374" spans="1:5" x14ac:dyDescent="0.25">
      <c r="A8374" s="224">
        <v>3705010036</v>
      </c>
      <c r="B8374" s="224" t="s">
        <v>3279</v>
      </c>
      <c r="C8374" s="224" t="s">
        <v>1268</v>
      </c>
      <c r="D8374" s="224" t="s">
        <v>801</v>
      </c>
      <c r="E8374" s="225">
        <v>0</v>
      </c>
    </row>
    <row r="8375" spans="1:5" x14ac:dyDescent="0.25">
      <c r="A8375" s="222">
        <v>3705010037</v>
      </c>
      <c r="B8375" s="222" t="s">
        <v>3280</v>
      </c>
      <c r="C8375" s="222" t="s">
        <v>1268</v>
      </c>
      <c r="D8375" s="222" t="s">
        <v>801</v>
      </c>
      <c r="E8375" s="223">
        <v>0</v>
      </c>
    </row>
    <row r="8376" spans="1:5" x14ac:dyDescent="0.25">
      <c r="A8376" s="224">
        <v>3705010038</v>
      </c>
      <c r="B8376" s="224" t="s">
        <v>3281</v>
      </c>
      <c r="C8376" s="224" t="s">
        <v>1268</v>
      </c>
      <c r="D8376" s="224" t="s">
        <v>801</v>
      </c>
      <c r="E8376" s="225">
        <v>0</v>
      </c>
    </row>
    <row r="8377" spans="1:5" x14ac:dyDescent="0.25">
      <c r="A8377" s="222">
        <v>3705010039</v>
      </c>
      <c r="B8377" s="222" t="s">
        <v>6789</v>
      </c>
      <c r="C8377" s="222" t="s">
        <v>1268</v>
      </c>
      <c r="D8377" s="222" t="s">
        <v>801</v>
      </c>
      <c r="E8377" s="223">
        <v>0</v>
      </c>
    </row>
    <row r="8378" spans="1:5" x14ac:dyDescent="0.25">
      <c r="A8378" s="224">
        <v>3705010040</v>
      </c>
      <c r="B8378" s="224" t="s">
        <v>3282</v>
      </c>
      <c r="C8378" s="224" t="s">
        <v>1268</v>
      </c>
      <c r="D8378" s="224" t="s">
        <v>2327</v>
      </c>
      <c r="E8378" s="225">
        <v>0</v>
      </c>
    </row>
    <row r="8379" spans="1:5" x14ac:dyDescent="0.25">
      <c r="A8379" s="222">
        <v>3705010041</v>
      </c>
      <c r="B8379" s="222" t="s">
        <v>3283</v>
      </c>
      <c r="C8379" s="222" t="s">
        <v>1268</v>
      </c>
      <c r="D8379" s="222" t="s">
        <v>2327</v>
      </c>
      <c r="E8379" s="223">
        <v>0</v>
      </c>
    </row>
    <row r="8380" spans="1:5" x14ac:dyDescent="0.25">
      <c r="A8380" s="224">
        <v>3705010042</v>
      </c>
      <c r="B8380" s="224" t="s">
        <v>3082</v>
      </c>
      <c r="C8380" s="224" t="s">
        <v>1268</v>
      </c>
      <c r="D8380" s="224" t="s">
        <v>2327</v>
      </c>
      <c r="E8380" s="225">
        <v>0</v>
      </c>
    </row>
    <row r="8381" spans="1:5" x14ac:dyDescent="0.25">
      <c r="A8381" s="222">
        <v>3705010043</v>
      </c>
      <c r="B8381" s="222" t="s">
        <v>3794</v>
      </c>
      <c r="C8381" s="222" t="s">
        <v>1268</v>
      </c>
      <c r="D8381" s="222" t="s">
        <v>1226</v>
      </c>
      <c r="E8381" s="223">
        <v>0</v>
      </c>
    </row>
    <row r="8382" spans="1:5" x14ac:dyDescent="0.25">
      <c r="A8382" s="224">
        <v>3705010044</v>
      </c>
      <c r="B8382" s="224" t="s">
        <v>3284</v>
      </c>
      <c r="C8382" s="224" t="s">
        <v>1268</v>
      </c>
      <c r="D8382" s="224" t="s">
        <v>2327</v>
      </c>
      <c r="E8382" s="225">
        <v>0</v>
      </c>
    </row>
    <row r="8383" spans="1:5" x14ac:dyDescent="0.25">
      <c r="A8383" s="222">
        <v>3705010045</v>
      </c>
      <c r="B8383" s="222" t="s">
        <v>3285</v>
      </c>
      <c r="C8383" s="222" t="s">
        <v>1268</v>
      </c>
      <c r="D8383" s="222" t="s">
        <v>2327</v>
      </c>
      <c r="E8383" s="223">
        <v>0</v>
      </c>
    </row>
    <row r="8384" spans="1:5" x14ac:dyDescent="0.25">
      <c r="A8384" s="224">
        <v>3705010046</v>
      </c>
      <c r="B8384" s="224" t="s">
        <v>3286</v>
      </c>
      <c r="C8384" s="224" t="s">
        <v>1268</v>
      </c>
      <c r="D8384" s="224" t="s">
        <v>2327</v>
      </c>
      <c r="E8384" s="225">
        <v>0</v>
      </c>
    </row>
    <row r="8385" spans="1:5" x14ac:dyDescent="0.25">
      <c r="A8385" s="222">
        <v>3705010047</v>
      </c>
      <c r="B8385" s="222" t="s">
        <v>3287</v>
      </c>
      <c r="C8385" s="222" t="s">
        <v>1268</v>
      </c>
      <c r="D8385" s="222" t="s">
        <v>1226</v>
      </c>
      <c r="E8385" s="223">
        <v>0</v>
      </c>
    </row>
    <row r="8386" spans="1:5" x14ac:dyDescent="0.25">
      <c r="A8386" s="224">
        <v>3705010048</v>
      </c>
      <c r="B8386" s="224" t="s">
        <v>7856</v>
      </c>
      <c r="C8386" s="224" t="s">
        <v>1268</v>
      </c>
      <c r="D8386" s="224" t="s">
        <v>2327</v>
      </c>
      <c r="E8386" s="225">
        <v>0</v>
      </c>
    </row>
    <row r="8387" spans="1:5" x14ac:dyDescent="0.25">
      <c r="A8387" s="222">
        <v>3705010049</v>
      </c>
      <c r="B8387" s="222" t="s">
        <v>3288</v>
      </c>
      <c r="C8387" s="222" t="s">
        <v>1268</v>
      </c>
      <c r="D8387" s="222" t="s">
        <v>2327</v>
      </c>
      <c r="E8387" s="223">
        <v>0</v>
      </c>
    </row>
    <row r="8388" spans="1:5" x14ac:dyDescent="0.25">
      <c r="A8388" s="224">
        <v>3705010050</v>
      </c>
      <c r="B8388" s="224" t="s">
        <v>3289</v>
      </c>
      <c r="C8388" s="224" t="s">
        <v>1268</v>
      </c>
      <c r="D8388" s="224" t="s">
        <v>2327</v>
      </c>
      <c r="E8388" s="225">
        <v>0</v>
      </c>
    </row>
    <row r="8389" spans="1:5" x14ac:dyDescent="0.25">
      <c r="A8389" s="222">
        <v>3705010051</v>
      </c>
      <c r="B8389" s="222" t="s">
        <v>3290</v>
      </c>
      <c r="C8389" s="222" t="s">
        <v>1268</v>
      </c>
      <c r="D8389" s="222" t="s">
        <v>2327</v>
      </c>
      <c r="E8389" s="223">
        <v>0</v>
      </c>
    </row>
    <row r="8390" spans="1:5" x14ac:dyDescent="0.25">
      <c r="A8390" s="224">
        <v>3705010052</v>
      </c>
      <c r="B8390" s="224" t="s">
        <v>3291</v>
      </c>
      <c r="C8390" s="224" t="s">
        <v>1268</v>
      </c>
      <c r="D8390" s="224" t="s">
        <v>2327</v>
      </c>
      <c r="E8390" s="225">
        <v>0</v>
      </c>
    </row>
    <row r="8391" spans="1:5" x14ac:dyDescent="0.25">
      <c r="A8391" s="222">
        <v>3705010053</v>
      </c>
      <c r="B8391" s="222" t="s">
        <v>3292</v>
      </c>
      <c r="C8391" s="222" t="s">
        <v>1268</v>
      </c>
      <c r="D8391" s="222" t="s">
        <v>2327</v>
      </c>
      <c r="E8391" s="223">
        <v>0</v>
      </c>
    </row>
    <row r="8392" spans="1:5" x14ac:dyDescent="0.25">
      <c r="A8392" s="224">
        <v>3705010054</v>
      </c>
      <c r="B8392" s="224" t="s">
        <v>3293</v>
      </c>
      <c r="C8392" s="224" t="s">
        <v>1268</v>
      </c>
      <c r="D8392" s="224" t="s">
        <v>801</v>
      </c>
      <c r="E8392" s="225">
        <v>0</v>
      </c>
    </row>
    <row r="8393" spans="1:5" x14ac:dyDescent="0.25">
      <c r="A8393" s="222">
        <v>3705010055</v>
      </c>
      <c r="B8393" s="222" t="s">
        <v>3294</v>
      </c>
      <c r="C8393" s="222" t="s">
        <v>1268</v>
      </c>
      <c r="D8393" s="222" t="s">
        <v>801</v>
      </c>
      <c r="E8393" s="223">
        <v>0</v>
      </c>
    </row>
    <row r="8394" spans="1:5" x14ac:dyDescent="0.25">
      <c r="A8394" s="224">
        <v>3705010056</v>
      </c>
      <c r="B8394" s="224" t="s">
        <v>3295</v>
      </c>
      <c r="C8394" s="224" t="s">
        <v>1268</v>
      </c>
      <c r="D8394" s="224" t="s">
        <v>801</v>
      </c>
      <c r="E8394" s="225">
        <v>0</v>
      </c>
    </row>
    <row r="8395" spans="1:5" x14ac:dyDescent="0.25">
      <c r="A8395" s="222">
        <v>3705010057</v>
      </c>
      <c r="B8395" s="222" t="s">
        <v>3296</v>
      </c>
      <c r="C8395" s="222" t="s">
        <v>1268</v>
      </c>
      <c r="D8395" s="222" t="s">
        <v>801</v>
      </c>
      <c r="E8395" s="223">
        <v>0</v>
      </c>
    </row>
    <row r="8396" spans="1:5" x14ac:dyDescent="0.25">
      <c r="A8396" s="224">
        <v>3705010058</v>
      </c>
      <c r="B8396" s="224" t="s">
        <v>3297</v>
      </c>
      <c r="C8396" s="224" t="s">
        <v>1268</v>
      </c>
      <c r="D8396" s="224" t="s">
        <v>2327</v>
      </c>
      <c r="E8396" s="225">
        <v>0</v>
      </c>
    </row>
    <row r="8397" spans="1:5" x14ac:dyDescent="0.25">
      <c r="A8397" s="222">
        <v>3705010059</v>
      </c>
      <c r="B8397" s="222" t="s">
        <v>3298</v>
      </c>
      <c r="C8397" s="222" t="s">
        <v>1268</v>
      </c>
      <c r="D8397" s="222" t="s">
        <v>2327</v>
      </c>
      <c r="E8397" s="223">
        <v>0</v>
      </c>
    </row>
    <row r="8398" spans="1:5" x14ac:dyDescent="0.25">
      <c r="A8398" s="224">
        <v>3705010060</v>
      </c>
      <c r="B8398" s="224" t="s">
        <v>5426</v>
      </c>
      <c r="C8398" s="224" t="s">
        <v>1268</v>
      </c>
      <c r="D8398" s="224" t="s">
        <v>801</v>
      </c>
      <c r="E8398" s="225">
        <v>0</v>
      </c>
    </row>
    <row r="8399" spans="1:5" x14ac:dyDescent="0.25">
      <c r="A8399" s="222">
        <v>3705010061</v>
      </c>
      <c r="B8399" s="222" t="s">
        <v>3299</v>
      </c>
      <c r="C8399" s="222" t="s">
        <v>1268</v>
      </c>
      <c r="D8399" s="222" t="s">
        <v>801</v>
      </c>
      <c r="E8399" s="223">
        <v>0</v>
      </c>
    </row>
    <row r="8400" spans="1:5" x14ac:dyDescent="0.25">
      <c r="A8400" s="224">
        <v>3705010062</v>
      </c>
      <c r="B8400" s="224" t="s">
        <v>3300</v>
      </c>
      <c r="C8400" s="224" t="s">
        <v>1268</v>
      </c>
      <c r="D8400" s="224" t="s">
        <v>801</v>
      </c>
      <c r="E8400" s="225">
        <v>0</v>
      </c>
    </row>
    <row r="8401" spans="1:5" x14ac:dyDescent="0.25">
      <c r="A8401" s="222">
        <v>3705010063</v>
      </c>
      <c r="B8401" s="222" t="s">
        <v>3301</v>
      </c>
      <c r="C8401" s="222" t="s">
        <v>1268</v>
      </c>
      <c r="D8401" s="222" t="s">
        <v>801</v>
      </c>
      <c r="E8401" s="223">
        <v>0</v>
      </c>
    </row>
    <row r="8402" spans="1:5" x14ac:dyDescent="0.25">
      <c r="A8402" s="224">
        <v>3705010064</v>
      </c>
      <c r="B8402" s="224" t="s">
        <v>3302</v>
      </c>
      <c r="C8402" s="224" t="s">
        <v>1268</v>
      </c>
      <c r="D8402" s="224" t="s">
        <v>2327</v>
      </c>
      <c r="E8402" s="225">
        <v>0</v>
      </c>
    </row>
    <row r="8403" spans="1:5" x14ac:dyDescent="0.25">
      <c r="A8403" s="222">
        <v>3705010065</v>
      </c>
      <c r="B8403" s="222" t="s">
        <v>3303</v>
      </c>
      <c r="C8403" s="222" t="s">
        <v>1268</v>
      </c>
      <c r="D8403" s="222" t="s">
        <v>801</v>
      </c>
      <c r="E8403" s="223">
        <v>0</v>
      </c>
    </row>
    <row r="8404" spans="1:5" x14ac:dyDescent="0.25">
      <c r="A8404" s="224">
        <v>3705010066</v>
      </c>
      <c r="B8404" s="224" t="s">
        <v>3304</v>
      </c>
      <c r="C8404" s="224" t="s">
        <v>1268</v>
      </c>
      <c r="D8404" s="224" t="s">
        <v>801</v>
      </c>
      <c r="E8404" s="225">
        <v>0</v>
      </c>
    </row>
    <row r="8405" spans="1:5" x14ac:dyDescent="0.25">
      <c r="A8405" s="222">
        <v>3705010067</v>
      </c>
      <c r="B8405" s="222" t="s">
        <v>3305</v>
      </c>
      <c r="C8405" s="222" t="s">
        <v>1268</v>
      </c>
      <c r="D8405" s="222" t="s">
        <v>801</v>
      </c>
      <c r="E8405" s="223">
        <v>0</v>
      </c>
    </row>
    <row r="8406" spans="1:5" x14ac:dyDescent="0.25">
      <c r="A8406" s="224">
        <v>3705010068</v>
      </c>
      <c r="B8406" s="224" t="s">
        <v>3306</v>
      </c>
      <c r="C8406" s="224" t="s">
        <v>1268</v>
      </c>
      <c r="D8406" s="224" t="s">
        <v>801</v>
      </c>
      <c r="E8406" s="225">
        <v>0</v>
      </c>
    </row>
    <row r="8407" spans="1:5" x14ac:dyDescent="0.25">
      <c r="A8407" s="222">
        <v>3705010069</v>
      </c>
      <c r="B8407" s="222" t="s">
        <v>3307</v>
      </c>
      <c r="C8407" s="222" t="s">
        <v>1268</v>
      </c>
      <c r="D8407" s="222" t="s">
        <v>801</v>
      </c>
      <c r="E8407" s="223">
        <v>0</v>
      </c>
    </row>
    <row r="8408" spans="1:5" x14ac:dyDescent="0.25">
      <c r="A8408" s="224">
        <v>3705010070</v>
      </c>
      <c r="B8408" s="224" t="s">
        <v>3308</v>
      </c>
      <c r="C8408" s="224" t="s">
        <v>1268</v>
      </c>
      <c r="D8408" s="224" t="s">
        <v>801</v>
      </c>
      <c r="E8408" s="225">
        <v>0</v>
      </c>
    </row>
    <row r="8409" spans="1:5" x14ac:dyDescent="0.25">
      <c r="A8409" s="222">
        <v>3705010071</v>
      </c>
      <c r="B8409" s="222" t="s">
        <v>3309</v>
      </c>
      <c r="C8409" s="222" t="s">
        <v>1268</v>
      </c>
      <c r="D8409" s="222" t="s">
        <v>801</v>
      </c>
      <c r="E8409" s="223">
        <v>0</v>
      </c>
    </row>
    <row r="8410" spans="1:5" x14ac:dyDescent="0.25">
      <c r="A8410" s="224">
        <v>3705010072</v>
      </c>
      <c r="B8410" s="224" t="s">
        <v>2906</v>
      </c>
      <c r="C8410" s="224" t="s">
        <v>1268</v>
      </c>
      <c r="D8410" s="224" t="s">
        <v>801</v>
      </c>
      <c r="E8410" s="225">
        <v>0</v>
      </c>
    </row>
    <row r="8411" spans="1:5" x14ac:dyDescent="0.25">
      <c r="A8411" s="222">
        <v>3705010073</v>
      </c>
      <c r="B8411" s="222" t="s">
        <v>2904</v>
      </c>
      <c r="C8411" s="222" t="s">
        <v>1268</v>
      </c>
      <c r="D8411" s="222" t="s">
        <v>801</v>
      </c>
      <c r="E8411" s="223">
        <v>0</v>
      </c>
    </row>
    <row r="8412" spans="1:5" x14ac:dyDescent="0.25">
      <c r="A8412" s="224">
        <v>3705010074</v>
      </c>
      <c r="B8412" s="224" t="s">
        <v>8047</v>
      </c>
      <c r="C8412" s="224" t="s">
        <v>1268</v>
      </c>
      <c r="D8412" s="224" t="s">
        <v>801</v>
      </c>
      <c r="E8412" s="225">
        <v>0</v>
      </c>
    </row>
    <row r="8413" spans="1:5" x14ac:dyDescent="0.25">
      <c r="A8413" s="222">
        <v>3705010075</v>
      </c>
      <c r="B8413" s="222" t="s">
        <v>2901</v>
      </c>
      <c r="C8413" s="222" t="s">
        <v>1268</v>
      </c>
      <c r="D8413" s="222" t="s">
        <v>801</v>
      </c>
      <c r="E8413" s="223">
        <v>0</v>
      </c>
    </row>
    <row r="8414" spans="1:5" x14ac:dyDescent="0.25">
      <c r="A8414" s="224">
        <v>3705010076</v>
      </c>
      <c r="B8414" s="224" t="s">
        <v>2900</v>
      </c>
      <c r="C8414" s="224" t="s">
        <v>1268</v>
      </c>
      <c r="D8414" s="224" t="s">
        <v>801</v>
      </c>
      <c r="E8414" s="225">
        <v>0</v>
      </c>
    </row>
    <row r="8415" spans="1:5" x14ac:dyDescent="0.25">
      <c r="A8415" s="222">
        <v>3705010077</v>
      </c>
      <c r="B8415" s="222" t="s">
        <v>4332</v>
      </c>
      <c r="C8415" s="222" t="s">
        <v>1268</v>
      </c>
      <c r="D8415" s="222" t="s">
        <v>801</v>
      </c>
      <c r="E8415" s="223">
        <v>0</v>
      </c>
    </row>
    <row r="8416" spans="1:5" x14ac:dyDescent="0.25">
      <c r="A8416" s="224">
        <v>3705010078</v>
      </c>
      <c r="B8416" s="224" t="s">
        <v>6545</v>
      </c>
      <c r="C8416" s="224" t="s">
        <v>1268</v>
      </c>
      <c r="D8416" s="224" t="s">
        <v>801</v>
      </c>
      <c r="E8416" s="225">
        <v>0</v>
      </c>
    </row>
    <row r="8417" spans="1:5" x14ac:dyDescent="0.25">
      <c r="A8417" s="222">
        <v>3705010079</v>
      </c>
      <c r="B8417" s="222" t="s">
        <v>5948</v>
      </c>
      <c r="C8417" s="222" t="s">
        <v>1268</v>
      </c>
      <c r="D8417" s="222" t="s">
        <v>801</v>
      </c>
      <c r="E8417" s="223">
        <v>0</v>
      </c>
    </row>
    <row r="8418" spans="1:5" x14ac:dyDescent="0.25">
      <c r="A8418" s="224">
        <v>3705010080</v>
      </c>
      <c r="B8418" s="224" t="s">
        <v>10865</v>
      </c>
      <c r="C8418" s="224" t="s">
        <v>1268</v>
      </c>
      <c r="D8418" s="224" t="s">
        <v>801</v>
      </c>
      <c r="E8418" s="225">
        <v>0</v>
      </c>
    </row>
    <row r="8419" spans="1:5" x14ac:dyDescent="0.25">
      <c r="A8419" s="222">
        <v>3705010081</v>
      </c>
      <c r="B8419" s="222" t="s">
        <v>10866</v>
      </c>
      <c r="C8419" s="222" t="s">
        <v>1268</v>
      </c>
      <c r="D8419" s="222" t="s">
        <v>801</v>
      </c>
      <c r="E8419" s="223">
        <v>0</v>
      </c>
    </row>
    <row r="8420" spans="1:5" x14ac:dyDescent="0.25">
      <c r="A8420" s="224">
        <v>3705010082</v>
      </c>
      <c r="B8420" s="224" t="s">
        <v>5829</v>
      </c>
      <c r="C8420" s="224" t="s">
        <v>1268</v>
      </c>
      <c r="D8420" s="224" t="s">
        <v>801</v>
      </c>
      <c r="E8420" s="225">
        <v>0</v>
      </c>
    </row>
    <row r="8421" spans="1:5" x14ac:dyDescent="0.25">
      <c r="A8421" s="222">
        <v>3705010083</v>
      </c>
      <c r="B8421" s="222" t="s">
        <v>6487</v>
      </c>
      <c r="C8421" s="222" t="s">
        <v>1268</v>
      </c>
      <c r="D8421" s="222" t="s">
        <v>801</v>
      </c>
      <c r="E8421" s="223">
        <v>0</v>
      </c>
    </row>
    <row r="8422" spans="1:5" x14ac:dyDescent="0.25">
      <c r="A8422" s="224">
        <v>3705010084</v>
      </c>
      <c r="B8422" s="224" t="s">
        <v>2896</v>
      </c>
      <c r="C8422" s="224" t="s">
        <v>1268</v>
      </c>
      <c r="D8422" s="224" t="s">
        <v>801</v>
      </c>
      <c r="E8422" s="225">
        <v>0</v>
      </c>
    </row>
    <row r="8423" spans="1:5" x14ac:dyDescent="0.25">
      <c r="A8423" s="222">
        <v>3705010085</v>
      </c>
      <c r="B8423" s="222" t="s">
        <v>5949</v>
      </c>
      <c r="C8423" s="222" t="s">
        <v>1268</v>
      </c>
      <c r="D8423" s="222" t="s">
        <v>801</v>
      </c>
      <c r="E8423" s="223">
        <v>0</v>
      </c>
    </row>
    <row r="8424" spans="1:5" x14ac:dyDescent="0.25">
      <c r="A8424" s="224">
        <v>3705010086</v>
      </c>
      <c r="B8424" s="224" t="s">
        <v>5950</v>
      </c>
      <c r="C8424" s="224" t="s">
        <v>1268</v>
      </c>
      <c r="D8424" s="224" t="s">
        <v>801</v>
      </c>
      <c r="E8424" s="225">
        <v>0</v>
      </c>
    </row>
    <row r="8425" spans="1:5" x14ac:dyDescent="0.25">
      <c r="A8425" s="222">
        <v>3705010087</v>
      </c>
      <c r="B8425" s="222" t="s">
        <v>2451</v>
      </c>
      <c r="C8425" s="222" t="s">
        <v>1268</v>
      </c>
      <c r="D8425" s="222" t="s">
        <v>801</v>
      </c>
      <c r="E8425" s="223">
        <v>0</v>
      </c>
    </row>
    <row r="8426" spans="1:5" x14ac:dyDescent="0.25">
      <c r="A8426" s="224">
        <v>3705010088</v>
      </c>
      <c r="B8426" s="224" t="s">
        <v>7738</v>
      </c>
      <c r="C8426" s="224" t="s">
        <v>1268</v>
      </c>
      <c r="D8426" s="224" t="s">
        <v>801</v>
      </c>
      <c r="E8426" s="225">
        <v>0</v>
      </c>
    </row>
    <row r="8427" spans="1:5" x14ac:dyDescent="0.25">
      <c r="A8427" s="222">
        <v>3705010089</v>
      </c>
      <c r="B8427" s="222" t="s">
        <v>2893</v>
      </c>
      <c r="C8427" s="222" t="s">
        <v>1268</v>
      </c>
      <c r="D8427" s="222" t="s">
        <v>2327</v>
      </c>
      <c r="E8427" s="223">
        <v>0</v>
      </c>
    </row>
    <row r="8428" spans="1:5" x14ac:dyDescent="0.25">
      <c r="A8428" s="224">
        <v>3705010090</v>
      </c>
      <c r="B8428" s="224" t="s">
        <v>2892</v>
      </c>
      <c r="C8428" s="224" t="s">
        <v>1268</v>
      </c>
      <c r="D8428" s="224" t="s">
        <v>2327</v>
      </c>
      <c r="E8428" s="225">
        <v>0</v>
      </c>
    </row>
    <row r="8429" spans="1:5" x14ac:dyDescent="0.25">
      <c r="A8429" s="222">
        <v>3705010091</v>
      </c>
      <c r="B8429" s="222" t="s">
        <v>2897</v>
      </c>
      <c r="C8429" s="222" t="s">
        <v>1268</v>
      </c>
      <c r="D8429" s="222" t="s">
        <v>801</v>
      </c>
      <c r="E8429" s="223">
        <v>0</v>
      </c>
    </row>
    <row r="8430" spans="1:5" x14ac:dyDescent="0.25">
      <c r="A8430" s="224">
        <v>3705010092</v>
      </c>
      <c r="B8430" s="224" t="s">
        <v>3310</v>
      </c>
      <c r="C8430" s="224" t="s">
        <v>1268</v>
      </c>
      <c r="D8430" s="224" t="s">
        <v>801</v>
      </c>
      <c r="E8430" s="225">
        <v>0</v>
      </c>
    </row>
    <row r="8431" spans="1:5" x14ac:dyDescent="0.25">
      <c r="A8431" s="222">
        <v>3705010093</v>
      </c>
      <c r="B8431" s="222" t="s">
        <v>3311</v>
      </c>
      <c r="C8431" s="222" t="s">
        <v>1268</v>
      </c>
      <c r="D8431" s="222" t="s">
        <v>801</v>
      </c>
      <c r="E8431" s="223">
        <v>0</v>
      </c>
    </row>
    <row r="8432" spans="1:5" x14ac:dyDescent="0.25">
      <c r="A8432" s="224">
        <v>3705010094</v>
      </c>
      <c r="B8432" s="224" t="s">
        <v>3312</v>
      </c>
      <c r="C8432" s="224" t="s">
        <v>1268</v>
      </c>
      <c r="D8432" s="224" t="s">
        <v>801</v>
      </c>
      <c r="E8432" s="225">
        <v>0</v>
      </c>
    </row>
    <row r="8433" spans="1:5" x14ac:dyDescent="0.25">
      <c r="A8433" s="222">
        <v>3705010095</v>
      </c>
      <c r="B8433" s="222" t="s">
        <v>4055</v>
      </c>
      <c r="C8433" s="222" t="s">
        <v>1268</v>
      </c>
      <c r="D8433" s="222" t="s">
        <v>801</v>
      </c>
      <c r="E8433" s="223">
        <v>0</v>
      </c>
    </row>
    <row r="8434" spans="1:5" x14ac:dyDescent="0.25">
      <c r="A8434" s="224">
        <v>3705010096</v>
      </c>
      <c r="B8434" s="224" t="s">
        <v>4056</v>
      </c>
      <c r="C8434" s="224" t="s">
        <v>1268</v>
      </c>
      <c r="D8434" s="224" t="s">
        <v>801</v>
      </c>
      <c r="E8434" s="225">
        <v>0</v>
      </c>
    </row>
    <row r="8435" spans="1:5" x14ac:dyDescent="0.25">
      <c r="A8435" s="222">
        <v>3705010097</v>
      </c>
      <c r="B8435" s="222" t="s">
        <v>2972</v>
      </c>
      <c r="C8435" s="222" t="s">
        <v>1268</v>
      </c>
      <c r="D8435" s="222" t="s">
        <v>2327</v>
      </c>
      <c r="E8435" s="223">
        <v>0</v>
      </c>
    </row>
    <row r="8436" spans="1:5" x14ac:dyDescent="0.25">
      <c r="A8436" s="224">
        <v>3705010098</v>
      </c>
      <c r="B8436" s="224" t="s">
        <v>3313</v>
      </c>
      <c r="C8436" s="224" t="s">
        <v>1268</v>
      </c>
      <c r="D8436" s="224" t="s">
        <v>2327</v>
      </c>
      <c r="E8436" s="225">
        <v>0</v>
      </c>
    </row>
    <row r="8437" spans="1:5" x14ac:dyDescent="0.25">
      <c r="A8437" s="222">
        <v>3705010099</v>
      </c>
      <c r="B8437" s="222" t="s">
        <v>3314</v>
      </c>
      <c r="C8437" s="222" t="s">
        <v>1268</v>
      </c>
      <c r="D8437" s="222" t="s">
        <v>2327</v>
      </c>
      <c r="E8437" s="223">
        <v>0</v>
      </c>
    </row>
    <row r="8438" spans="1:5" x14ac:dyDescent="0.25">
      <c r="A8438" s="224">
        <v>3705010100</v>
      </c>
      <c r="B8438" s="224" t="s">
        <v>3315</v>
      </c>
      <c r="C8438" s="224" t="s">
        <v>1268</v>
      </c>
      <c r="D8438" s="224" t="s">
        <v>2327</v>
      </c>
      <c r="E8438" s="225">
        <v>0</v>
      </c>
    </row>
    <row r="8439" spans="1:5" x14ac:dyDescent="0.25">
      <c r="A8439" s="222">
        <v>3705010101</v>
      </c>
      <c r="B8439" s="222" t="s">
        <v>3316</v>
      </c>
      <c r="C8439" s="222" t="s">
        <v>1268</v>
      </c>
      <c r="D8439" s="222" t="s">
        <v>801</v>
      </c>
      <c r="E8439" s="223">
        <v>0</v>
      </c>
    </row>
    <row r="8440" spans="1:5" x14ac:dyDescent="0.25">
      <c r="A8440" s="224">
        <v>3705010102</v>
      </c>
      <c r="B8440" s="224" t="s">
        <v>5427</v>
      </c>
      <c r="C8440" s="224" t="s">
        <v>1268</v>
      </c>
      <c r="D8440" s="224" t="s">
        <v>2327</v>
      </c>
      <c r="E8440" s="225">
        <v>0</v>
      </c>
    </row>
    <row r="8441" spans="1:5" x14ac:dyDescent="0.25">
      <c r="A8441" s="222">
        <v>3705010103</v>
      </c>
      <c r="B8441" s="222" t="s">
        <v>6265</v>
      </c>
      <c r="C8441" s="222" t="s">
        <v>1268</v>
      </c>
      <c r="D8441" s="222" t="s">
        <v>2327</v>
      </c>
      <c r="E8441" s="223">
        <v>0</v>
      </c>
    </row>
    <row r="8442" spans="1:5" x14ac:dyDescent="0.25">
      <c r="A8442" s="224">
        <v>3705010104</v>
      </c>
      <c r="B8442" s="224" t="s">
        <v>3317</v>
      </c>
      <c r="C8442" s="224" t="s">
        <v>1268</v>
      </c>
      <c r="D8442" s="224" t="s">
        <v>801</v>
      </c>
      <c r="E8442" s="225">
        <v>0</v>
      </c>
    </row>
    <row r="8443" spans="1:5" x14ac:dyDescent="0.25">
      <c r="A8443" s="222">
        <v>3705010105</v>
      </c>
      <c r="B8443" s="222" t="s">
        <v>3318</v>
      </c>
      <c r="C8443" s="222" t="s">
        <v>1268</v>
      </c>
      <c r="D8443" s="222" t="s">
        <v>2327</v>
      </c>
      <c r="E8443" s="223">
        <v>0</v>
      </c>
    </row>
    <row r="8444" spans="1:5" x14ac:dyDescent="0.25">
      <c r="A8444" s="224">
        <v>3705010106</v>
      </c>
      <c r="B8444" s="224" t="s">
        <v>3319</v>
      </c>
      <c r="C8444" s="224" t="s">
        <v>1268</v>
      </c>
      <c r="D8444" s="224" t="s">
        <v>2327</v>
      </c>
      <c r="E8444" s="225">
        <v>0</v>
      </c>
    </row>
    <row r="8445" spans="1:5" x14ac:dyDescent="0.25">
      <c r="A8445" s="222">
        <v>3705010107</v>
      </c>
      <c r="B8445" s="222" t="s">
        <v>3320</v>
      </c>
      <c r="C8445" s="222" t="s">
        <v>1268</v>
      </c>
      <c r="D8445" s="222" t="s">
        <v>2327</v>
      </c>
      <c r="E8445" s="223">
        <v>0</v>
      </c>
    </row>
    <row r="8446" spans="1:5" x14ac:dyDescent="0.25">
      <c r="A8446" s="224">
        <v>3705010108</v>
      </c>
      <c r="B8446" s="224" t="s">
        <v>3321</v>
      </c>
      <c r="C8446" s="224" t="s">
        <v>1268</v>
      </c>
      <c r="D8446" s="224" t="s">
        <v>2327</v>
      </c>
      <c r="E8446" s="225">
        <v>0</v>
      </c>
    </row>
    <row r="8447" spans="1:5" x14ac:dyDescent="0.25">
      <c r="A8447" s="222">
        <v>3705010109</v>
      </c>
      <c r="B8447" s="222" t="s">
        <v>3322</v>
      </c>
      <c r="C8447" s="222" t="s">
        <v>1268</v>
      </c>
      <c r="D8447" s="222" t="s">
        <v>801</v>
      </c>
      <c r="E8447" s="223">
        <v>0</v>
      </c>
    </row>
    <row r="8448" spans="1:5" x14ac:dyDescent="0.25">
      <c r="A8448" s="224">
        <v>3705010110</v>
      </c>
      <c r="B8448" s="224" t="s">
        <v>3323</v>
      </c>
      <c r="C8448" s="224" t="s">
        <v>1268</v>
      </c>
      <c r="D8448" s="224" t="s">
        <v>801</v>
      </c>
      <c r="E8448" s="225">
        <v>0</v>
      </c>
    </row>
    <row r="8449" spans="1:5" x14ac:dyDescent="0.25">
      <c r="A8449" s="222">
        <v>3705010111</v>
      </c>
      <c r="B8449" s="222" t="s">
        <v>3324</v>
      </c>
      <c r="C8449" s="222" t="s">
        <v>1268</v>
      </c>
      <c r="D8449" s="222" t="s">
        <v>801</v>
      </c>
      <c r="E8449" s="223">
        <v>0</v>
      </c>
    </row>
    <row r="8450" spans="1:5" x14ac:dyDescent="0.25">
      <c r="A8450" s="224">
        <v>3705010112</v>
      </c>
      <c r="B8450" s="224" t="s">
        <v>3041</v>
      </c>
      <c r="C8450" s="224" t="s">
        <v>1268</v>
      </c>
      <c r="D8450" s="224" t="s">
        <v>801</v>
      </c>
      <c r="E8450" s="225">
        <v>0</v>
      </c>
    </row>
    <row r="8451" spans="1:5" x14ac:dyDescent="0.25">
      <c r="A8451" s="222">
        <v>3705010113</v>
      </c>
      <c r="B8451" s="222" t="s">
        <v>3325</v>
      </c>
      <c r="C8451" s="222" t="s">
        <v>1268</v>
      </c>
      <c r="D8451" s="222" t="s">
        <v>2327</v>
      </c>
      <c r="E8451" s="223">
        <v>0</v>
      </c>
    </row>
    <row r="8452" spans="1:5" x14ac:dyDescent="0.25">
      <c r="A8452" s="224">
        <v>3705010114</v>
      </c>
      <c r="B8452" s="224" t="s">
        <v>3326</v>
      </c>
      <c r="C8452" s="224" t="s">
        <v>1268</v>
      </c>
      <c r="D8452" s="224" t="s">
        <v>801</v>
      </c>
      <c r="E8452" s="225">
        <v>0</v>
      </c>
    </row>
    <row r="8453" spans="1:5" x14ac:dyDescent="0.25">
      <c r="A8453" s="222">
        <v>3705010115</v>
      </c>
      <c r="B8453" s="222" t="s">
        <v>3327</v>
      </c>
      <c r="C8453" s="222" t="s">
        <v>1268</v>
      </c>
      <c r="D8453" s="222" t="s">
        <v>2327</v>
      </c>
      <c r="E8453" s="223">
        <v>0</v>
      </c>
    </row>
    <row r="8454" spans="1:5" x14ac:dyDescent="0.25">
      <c r="A8454" s="224">
        <v>3705010116</v>
      </c>
      <c r="B8454" s="224" t="s">
        <v>3328</v>
      </c>
      <c r="C8454" s="224" t="s">
        <v>1268</v>
      </c>
      <c r="D8454" s="224" t="s">
        <v>801</v>
      </c>
      <c r="E8454" s="225">
        <v>0</v>
      </c>
    </row>
    <row r="8455" spans="1:5" x14ac:dyDescent="0.25">
      <c r="A8455" s="222">
        <v>3705010117</v>
      </c>
      <c r="B8455" s="222" t="s">
        <v>6790</v>
      </c>
      <c r="C8455" s="222" t="s">
        <v>1268</v>
      </c>
      <c r="D8455" s="222" t="s">
        <v>801</v>
      </c>
      <c r="E8455" s="223">
        <v>0</v>
      </c>
    </row>
    <row r="8456" spans="1:5" x14ac:dyDescent="0.25">
      <c r="A8456" s="224">
        <v>3705010118</v>
      </c>
      <c r="B8456" s="224" t="s">
        <v>6374</v>
      </c>
      <c r="C8456" s="224" t="s">
        <v>1268</v>
      </c>
      <c r="D8456" s="224" t="s">
        <v>801</v>
      </c>
      <c r="E8456" s="225">
        <v>0</v>
      </c>
    </row>
    <row r="8457" spans="1:5" x14ac:dyDescent="0.25">
      <c r="A8457" s="222">
        <v>3705010119</v>
      </c>
      <c r="B8457" s="222" t="s">
        <v>3505</v>
      </c>
      <c r="C8457" s="222" t="s">
        <v>1268</v>
      </c>
      <c r="D8457" s="222" t="s">
        <v>801</v>
      </c>
      <c r="E8457" s="223">
        <v>0</v>
      </c>
    </row>
    <row r="8458" spans="1:5" x14ac:dyDescent="0.25">
      <c r="A8458" s="224">
        <v>3705010120</v>
      </c>
      <c r="B8458" s="224" t="s">
        <v>3506</v>
      </c>
      <c r="C8458" s="224" t="s">
        <v>1268</v>
      </c>
      <c r="D8458" s="224" t="s">
        <v>801</v>
      </c>
      <c r="E8458" s="225">
        <v>0</v>
      </c>
    </row>
    <row r="8459" spans="1:5" x14ac:dyDescent="0.25">
      <c r="A8459" s="222">
        <v>3705010121</v>
      </c>
      <c r="B8459" s="222" t="s">
        <v>3507</v>
      </c>
      <c r="C8459" s="222" t="s">
        <v>1268</v>
      </c>
      <c r="D8459" s="222" t="s">
        <v>801</v>
      </c>
      <c r="E8459" s="223">
        <v>0</v>
      </c>
    </row>
    <row r="8460" spans="1:5" x14ac:dyDescent="0.25">
      <c r="A8460" s="224">
        <v>3705010122</v>
      </c>
      <c r="B8460" s="224" t="s">
        <v>3508</v>
      </c>
      <c r="C8460" s="224" t="s">
        <v>1268</v>
      </c>
      <c r="D8460" s="224" t="s">
        <v>801</v>
      </c>
      <c r="E8460" s="225">
        <v>0</v>
      </c>
    </row>
    <row r="8461" spans="1:5" x14ac:dyDescent="0.25">
      <c r="A8461" s="222">
        <v>3705010123</v>
      </c>
      <c r="B8461" s="222" t="s">
        <v>3510</v>
      </c>
      <c r="C8461" s="222" t="s">
        <v>1268</v>
      </c>
      <c r="D8461" s="222" t="s">
        <v>801</v>
      </c>
      <c r="E8461" s="223">
        <v>0</v>
      </c>
    </row>
    <row r="8462" spans="1:5" x14ac:dyDescent="0.25">
      <c r="A8462" s="224">
        <v>3705010124</v>
      </c>
      <c r="B8462" s="224" t="s">
        <v>3509</v>
      </c>
      <c r="C8462" s="224" t="s">
        <v>1268</v>
      </c>
      <c r="D8462" s="224" t="s">
        <v>801</v>
      </c>
      <c r="E8462" s="225">
        <v>0</v>
      </c>
    </row>
    <row r="8463" spans="1:5" x14ac:dyDescent="0.25">
      <c r="A8463" s="222">
        <v>3705010125</v>
      </c>
      <c r="B8463" s="222" t="s">
        <v>6335</v>
      </c>
      <c r="C8463" s="222" t="s">
        <v>1268</v>
      </c>
      <c r="D8463" s="222" t="s">
        <v>801</v>
      </c>
      <c r="E8463" s="223">
        <v>0</v>
      </c>
    </row>
    <row r="8464" spans="1:5" x14ac:dyDescent="0.25">
      <c r="A8464" s="224">
        <v>3705010126</v>
      </c>
      <c r="B8464" s="224" t="s">
        <v>8284</v>
      </c>
      <c r="C8464" s="224" t="s">
        <v>1268</v>
      </c>
      <c r="D8464" s="224" t="s">
        <v>801</v>
      </c>
      <c r="E8464" s="225">
        <v>0</v>
      </c>
    </row>
    <row r="8465" spans="1:5" x14ac:dyDescent="0.25">
      <c r="A8465" s="222">
        <v>3705010127</v>
      </c>
      <c r="B8465" s="222" t="s">
        <v>3510</v>
      </c>
      <c r="C8465" s="222" t="s">
        <v>1268</v>
      </c>
      <c r="D8465" s="222" t="s">
        <v>801</v>
      </c>
      <c r="E8465" s="223">
        <v>0</v>
      </c>
    </row>
    <row r="8466" spans="1:5" x14ac:dyDescent="0.25">
      <c r="A8466" s="224">
        <v>3705010128</v>
      </c>
      <c r="B8466" s="224" t="s">
        <v>3511</v>
      </c>
      <c r="C8466" s="224" t="s">
        <v>1268</v>
      </c>
      <c r="D8466" s="224" t="s">
        <v>801</v>
      </c>
      <c r="E8466" s="225">
        <v>0</v>
      </c>
    </row>
    <row r="8467" spans="1:5" x14ac:dyDescent="0.25">
      <c r="A8467" s="222">
        <v>3705010129</v>
      </c>
      <c r="B8467" s="222" t="s">
        <v>5102</v>
      </c>
      <c r="C8467" s="222" t="s">
        <v>1268</v>
      </c>
      <c r="D8467" s="222" t="s">
        <v>801</v>
      </c>
      <c r="E8467" s="223">
        <v>0</v>
      </c>
    </row>
    <row r="8468" spans="1:5" x14ac:dyDescent="0.25">
      <c r="A8468" s="224">
        <v>3705010130</v>
      </c>
      <c r="B8468" s="224" t="s">
        <v>12938</v>
      </c>
      <c r="C8468" s="224" t="s">
        <v>1268</v>
      </c>
      <c r="D8468" s="224" t="s">
        <v>801</v>
      </c>
      <c r="E8468" s="225">
        <v>0</v>
      </c>
    </row>
    <row r="8469" spans="1:5" x14ac:dyDescent="0.25">
      <c r="A8469" s="222">
        <v>3705010131</v>
      </c>
      <c r="B8469" s="222" t="s">
        <v>2755</v>
      </c>
      <c r="C8469" s="222" t="s">
        <v>1268</v>
      </c>
      <c r="D8469" s="222" t="s">
        <v>2327</v>
      </c>
      <c r="E8469" s="223">
        <v>0</v>
      </c>
    </row>
    <row r="8470" spans="1:5" x14ac:dyDescent="0.25">
      <c r="A8470" s="224">
        <v>3705010132</v>
      </c>
      <c r="B8470" s="224" t="s">
        <v>3532</v>
      </c>
      <c r="C8470" s="224" t="s">
        <v>1268</v>
      </c>
      <c r="D8470" s="224" t="s">
        <v>2327</v>
      </c>
      <c r="E8470" s="225">
        <v>0</v>
      </c>
    </row>
    <row r="8471" spans="1:5" x14ac:dyDescent="0.25">
      <c r="A8471" s="222">
        <v>3705010133</v>
      </c>
      <c r="B8471" s="222" t="s">
        <v>3533</v>
      </c>
      <c r="C8471" s="222" t="s">
        <v>1268</v>
      </c>
      <c r="D8471" s="222" t="s">
        <v>2327</v>
      </c>
      <c r="E8471" s="223">
        <v>0</v>
      </c>
    </row>
    <row r="8472" spans="1:5" x14ac:dyDescent="0.25">
      <c r="A8472" s="224">
        <v>3705010134</v>
      </c>
      <c r="B8472" s="224" t="s">
        <v>3534</v>
      </c>
      <c r="C8472" s="224" t="s">
        <v>1268</v>
      </c>
      <c r="D8472" s="224" t="s">
        <v>2327</v>
      </c>
      <c r="E8472" s="225">
        <v>0</v>
      </c>
    </row>
    <row r="8473" spans="1:5" x14ac:dyDescent="0.25">
      <c r="A8473" s="222">
        <v>3705010135</v>
      </c>
      <c r="B8473" s="222" t="s">
        <v>3535</v>
      </c>
      <c r="C8473" s="222" t="s">
        <v>1268</v>
      </c>
      <c r="D8473" s="222" t="s">
        <v>2327</v>
      </c>
      <c r="E8473" s="223">
        <v>0</v>
      </c>
    </row>
    <row r="8474" spans="1:5" x14ac:dyDescent="0.25">
      <c r="A8474" s="224">
        <v>3705010136</v>
      </c>
      <c r="B8474" s="224" t="s">
        <v>3536</v>
      </c>
      <c r="C8474" s="224" t="s">
        <v>1268</v>
      </c>
      <c r="D8474" s="224" t="s">
        <v>1226</v>
      </c>
      <c r="E8474" s="225">
        <v>0</v>
      </c>
    </row>
    <row r="8475" spans="1:5" x14ac:dyDescent="0.25">
      <c r="A8475" s="222">
        <v>3705010137</v>
      </c>
      <c r="B8475" s="222" t="s">
        <v>8285</v>
      </c>
      <c r="C8475" s="222" t="s">
        <v>1268</v>
      </c>
      <c r="D8475" s="222" t="s">
        <v>2327</v>
      </c>
      <c r="E8475" s="223">
        <v>0</v>
      </c>
    </row>
    <row r="8476" spans="1:5" x14ac:dyDescent="0.25">
      <c r="A8476" s="224">
        <v>3705010138</v>
      </c>
      <c r="B8476" s="224" t="s">
        <v>3537</v>
      </c>
      <c r="C8476" s="224" t="s">
        <v>1268</v>
      </c>
      <c r="D8476" s="224" t="s">
        <v>801</v>
      </c>
      <c r="E8476" s="225">
        <v>0</v>
      </c>
    </row>
    <row r="8477" spans="1:5" x14ac:dyDescent="0.25">
      <c r="A8477" s="222">
        <v>3705010139</v>
      </c>
      <c r="B8477" s="222" t="s">
        <v>3538</v>
      </c>
      <c r="C8477" s="222" t="s">
        <v>1268</v>
      </c>
      <c r="D8477" s="222" t="s">
        <v>801</v>
      </c>
      <c r="E8477" s="223">
        <v>0</v>
      </c>
    </row>
    <row r="8478" spans="1:5" x14ac:dyDescent="0.25">
      <c r="A8478" s="224">
        <v>3705010140</v>
      </c>
      <c r="B8478" s="224" t="s">
        <v>3539</v>
      </c>
      <c r="C8478" s="224" t="s">
        <v>1268</v>
      </c>
      <c r="D8478" s="224" t="s">
        <v>801</v>
      </c>
      <c r="E8478" s="225">
        <v>0</v>
      </c>
    </row>
    <row r="8479" spans="1:5" x14ac:dyDescent="0.25">
      <c r="A8479" s="222">
        <v>3705010141</v>
      </c>
      <c r="B8479" s="222" t="s">
        <v>3540</v>
      </c>
      <c r="C8479" s="222" t="s">
        <v>1268</v>
      </c>
      <c r="D8479" s="222" t="s">
        <v>801</v>
      </c>
      <c r="E8479" s="223">
        <v>0</v>
      </c>
    </row>
    <row r="8480" spans="1:5" x14ac:dyDescent="0.25">
      <c r="A8480" s="224">
        <v>3705010142</v>
      </c>
      <c r="B8480" s="224" t="s">
        <v>3541</v>
      </c>
      <c r="C8480" s="224" t="s">
        <v>1268</v>
      </c>
      <c r="D8480" s="224" t="s">
        <v>801</v>
      </c>
      <c r="E8480" s="225">
        <v>0</v>
      </c>
    </row>
    <row r="8481" spans="1:5" x14ac:dyDescent="0.25">
      <c r="A8481" s="222">
        <v>3705010143</v>
      </c>
      <c r="B8481" s="222" t="s">
        <v>3542</v>
      </c>
      <c r="C8481" s="222" t="s">
        <v>1268</v>
      </c>
      <c r="D8481" s="222" t="s">
        <v>801</v>
      </c>
      <c r="E8481" s="223">
        <v>0</v>
      </c>
    </row>
    <row r="8482" spans="1:5" x14ac:dyDescent="0.25">
      <c r="A8482" s="224">
        <v>3705010144</v>
      </c>
      <c r="B8482" s="224" t="s">
        <v>3543</v>
      </c>
      <c r="C8482" s="224" t="s">
        <v>1268</v>
      </c>
      <c r="D8482" s="224" t="s">
        <v>801</v>
      </c>
      <c r="E8482" s="225">
        <v>0</v>
      </c>
    </row>
    <row r="8483" spans="1:5" x14ac:dyDescent="0.25">
      <c r="A8483" s="222">
        <v>3705010145</v>
      </c>
      <c r="B8483" s="222" t="s">
        <v>3544</v>
      </c>
      <c r="C8483" s="222" t="s">
        <v>1268</v>
      </c>
      <c r="D8483" s="222" t="s">
        <v>801</v>
      </c>
      <c r="E8483" s="223">
        <v>0</v>
      </c>
    </row>
    <row r="8484" spans="1:5" x14ac:dyDescent="0.25">
      <c r="A8484" s="224">
        <v>3705010146</v>
      </c>
      <c r="B8484" s="224" t="s">
        <v>3545</v>
      </c>
      <c r="C8484" s="224" t="s">
        <v>1268</v>
      </c>
      <c r="D8484" s="224" t="s">
        <v>801</v>
      </c>
      <c r="E8484" s="225">
        <v>0</v>
      </c>
    </row>
    <row r="8485" spans="1:5" x14ac:dyDescent="0.25">
      <c r="A8485" s="222">
        <v>3705010147</v>
      </c>
      <c r="B8485" s="222" t="s">
        <v>3546</v>
      </c>
      <c r="C8485" s="222" t="s">
        <v>1268</v>
      </c>
      <c r="D8485" s="222" t="s">
        <v>801</v>
      </c>
      <c r="E8485" s="223">
        <v>0</v>
      </c>
    </row>
    <row r="8486" spans="1:5" x14ac:dyDescent="0.25">
      <c r="A8486" s="224">
        <v>3705010148</v>
      </c>
      <c r="B8486" s="224" t="s">
        <v>3547</v>
      </c>
      <c r="C8486" s="224" t="s">
        <v>1268</v>
      </c>
      <c r="D8486" s="224" t="s">
        <v>801</v>
      </c>
      <c r="E8486" s="225">
        <v>0</v>
      </c>
    </row>
    <row r="8487" spans="1:5" x14ac:dyDescent="0.25">
      <c r="A8487" s="222">
        <v>3705010149</v>
      </c>
      <c r="B8487" s="222" t="s">
        <v>3548</v>
      </c>
      <c r="C8487" s="222" t="s">
        <v>1268</v>
      </c>
      <c r="D8487" s="222" t="s">
        <v>801</v>
      </c>
      <c r="E8487" s="223">
        <v>0</v>
      </c>
    </row>
    <row r="8488" spans="1:5" x14ac:dyDescent="0.25">
      <c r="A8488" s="224">
        <v>3705010150</v>
      </c>
      <c r="B8488" s="224" t="s">
        <v>5428</v>
      </c>
      <c r="C8488" s="224" t="s">
        <v>1268</v>
      </c>
      <c r="D8488" s="224" t="s">
        <v>801</v>
      </c>
      <c r="E8488" s="225">
        <v>0</v>
      </c>
    </row>
    <row r="8489" spans="1:5" x14ac:dyDescent="0.25">
      <c r="A8489" s="222">
        <v>3705010151</v>
      </c>
      <c r="B8489" s="222" t="s">
        <v>5429</v>
      </c>
      <c r="C8489" s="222" t="s">
        <v>1268</v>
      </c>
      <c r="D8489" s="222" t="s">
        <v>2327</v>
      </c>
      <c r="E8489" s="223">
        <v>0</v>
      </c>
    </row>
    <row r="8490" spans="1:5" x14ac:dyDescent="0.25">
      <c r="A8490" s="224">
        <v>3705010152</v>
      </c>
      <c r="B8490" s="224" t="s">
        <v>5430</v>
      </c>
      <c r="C8490" s="224" t="s">
        <v>1268</v>
      </c>
      <c r="D8490" s="224" t="s">
        <v>2327</v>
      </c>
      <c r="E8490" s="225">
        <v>0</v>
      </c>
    </row>
    <row r="8491" spans="1:5" x14ac:dyDescent="0.25">
      <c r="A8491" s="222">
        <v>3705010153</v>
      </c>
      <c r="B8491" s="222" t="s">
        <v>3549</v>
      </c>
      <c r="C8491" s="222" t="s">
        <v>1268</v>
      </c>
      <c r="D8491" s="222" t="s">
        <v>2327</v>
      </c>
      <c r="E8491" s="223">
        <v>0</v>
      </c>
    </row>
    <row r="8492" spans="1:5" x14ac:dyDescent="0.25">
      <c r="A8492" s="224">
        <v>3705010154</v>
      </c>
      <c r="B8492" s="224" t="s">
        <v>3550</v>
      </c>
      <c r="C8492" s="224" t="s">
        <v>1268</v>
      </c>
      <c r="D8492" s="224" t="s">
        <v>2327</v>
      </c>
      <c r="E8492" s="225">
        <v>0</v>
      </c>
    </row>
    <row r="8493" spans="1:5" x14ac:dyDescent="0.25">
      <c r="A8493" s="222">
        <v>3705010155</v>
      </c>
      <c r="B8493" s="222" t="s">
        <v>5431</v>
      </c>
      <c r="C8493" s="222" t="s">
        <v>1268</v>
      </c>
      <c r="D8493" s="222" t="s">
        <v>2327</v>
      </c>
      <c r="E8493" s="223">
        <v>0</v>
      </c>
    </row>
    <row r="8494" spans="1:5" x14ac:dyDescent="0.25">
      <c r="A8494" s="224">
        <v>3705010156</v>
      </c>
      <c r="B8494" s="224" t="s">
        <v>5432</v>
      </c>
      <c r="C8494" s="224" t="s">
        <v>1268</v>
      </c>
      <c r="D8494" s="224" t="s">
        <v>1226</v>
      </c>
      <c r="E8494" s="225">
        <v>0</v>
      </c>
    </row>
    <row r="8495" spans="1:5" x14ac:dyDescent="0.25">
      <c r="A8495" s="222">
        <v>3705010157</v>
      </c>
      <c r="B8495" s="222" t="s">
        <v>5433</v>
      </c>
      <c r="C8495" s="222" t="s">
        <v>1268</v>
      </c>
      <c r="D8495" s="222" t="s">
        <v>1226</v>
      </c>
      <c r="E8495" s="223">
        <v>0</v>
      </c>
    </row>
    <row r="8496" spans="1:5" x14ac:dyDescent="0.25">
      <c r="A8496" s="224">
        <v>3705010158</v>
      </c>
      <c r="B8496" s="224" t="s">
        <v>2729</v>
      </c>
      <c r="C8496" s="224" t="s">
        <v>1268</v>
      </c>
      <c r="D8496" s="224" t="s">
        <v>801</v>
      </c>
      <c r="E8496" s="225">
        <v>0</v>
      </c>
    </row>
    <row r="8497" spans="1:5" x14ac:dyDescent="0.25">
      <c r="A8497" s="222">
        <v>3705010159</v>
      </c>
      <c r="B8497" s="222" t="s">
        <v>4057</v>
      </c>
      <c r="C8497" s="222" t="s">
        <v>1268</v>
      </c>
      <c r="D8497" s="222" t="s">
        <v>801</v>
      </c>
      <c r="E8497" s="223">
        <v>0</v>
      </c>
    </row>
    <row r="8498" spans="1:5" x14ac:dyDescent="0.25">
      <c r="A8498" s="224">
        <v>3705010160</v>
      </c>
      <c r="B8498" s="224" t="s">
        <v>4058</v>
      </c>
      <c r="C8498" s="224" t="s">
        <v>1268</v>
      </c>
      <c r="D8498" s="224" t="s">
        <v>801</v>
      </c>
      <c r="E8498" s="225">
        <v>0</v>
      </c>
    </row>
    <row r="8499" spans="1:5" x14ac:dyDescent="0.25">
      <c r="A8499" s="222">
        <v>3705010161</v>
      </c>
      <c r="B8499" s="222" t="s">
        <v>4059</v>
      </c>
      <c r="C8499" s="222" t="s">
        <v>1268</v>
      </c>
      <c r="D8499" s="222" t="s">
        <v>801</v>
      </c>
      <c r="E8499" s="223">
        <v>0</v>
      </c>
    </row>
    <row r="8500" spans="1:5" x14ac:dyDescent="0.25">
      <c r="A8500" s="224">
        <v>3705010162</v>
      </c>
      <c r="B8500" s="224" t="s">
        <v>4060</v>
      </c>
      <c r="C8500" s="224" t="s">
        <v>1268</v>
      </c>
      <c r="D8500" s="224" t="s">
        <v>801</v>
      </c>
      <c r="E8500" s="225">
        <v>0</v>
      </c>
    </row>
    <row r="8501" spans="1:5" x14ac:dyDescent="0.25">
      <c r="A8501" s="222">
        <v>3705010163</v>
      </c>
      <c r="B8501" s="222" t="s">
        <v>3917</v>
      </c>
      <c r="C8501" s="222" t="s">
        <v>1268</v>
      </c>
      <c r="D8501" s="222" t="s">
        <v>801</v>
      </c>
      <c r="E8501" s="223">
        <v>0</v>
      </c>
    </row>
    <row r="8502" spans="1:5" x14ac:dyDescent="0.25">
      <c r="A8502" s="224">
        <v>3705010164</v>
      </c>
      <c r="B8502" s="224" t="s">
        <v>12939</v>
      </c>
      <c r="C8502" s="224" t="s">
        <v>1268</v>
      </c>
      <c r="D8502" s="224" t="s">
        <v>801</v>
      </c>
      <c r="E8502" s="225">
        <v>0</v>
      </c>
    </row>
    <row r="8503" spans="1:5" x14ac:dyDescent="0.25">
      <c r="A8503" s="222">
        <v>3705010165</v>
      </c>
      <c r="B8503" s="222" t="s">
        <v>3920</v>
      </c>
      <c r="C8503" s="222" t="s">
        <v>1268</v>
      </c>
      <c r="D8503" s="222" t="s">
        <v>801</v>
      </c>
      <c r="E8503" s="223">
        <v>0</v>
      </c>
    </row>
    <row r="8504" spans="1:5" x14ac:dyDescent="0.25">
      <c r="A8504" s="224">
        <v>3705010166</v>
      </c>
      <c r="B8504" s="224" t="s">
        <v>4061</v>
      </c>
      <c r="C8504" s="224" t="s">
        <v>1268</v>
      </c>
      <c r="D8504" s="224" t="s">
        <v>801</v>
      </c>
      <c r="E8504" s="225">
        <v>0</v>
      </c>
    </row>
    <row r="8505" spans="1:5" x14ac:dyDescent="0.25">
      <c r="A8505" s="222">
        <v>3705010167</v>
      </c>
      <c r="B8505" s="222" t="s">
        <v>4062</v>
      </c>
      <c r="C8505" s="222" t="s">
        <v>1268</v>
      </c>
      <c r="D8505" s="222" t="s">
        <v>801</v>
      </c>
      <c r="E8505" s="223">
        <v>0</v>
      </c>
    </row>
    <row r="8506" spans="1:5" x14ac:dyDescent="0.25">
      <c r="A8506" s="224">
        <v>3705010168</v>
      </c>
      <c r="B8506" s="224" t="s">
        <v>4063</v>
      </c>
      <c r="C8506" s="224" t="s">
        <v>1268</v>
      </c>
      <c r="D8506" s="224" t="s">
        <v>1226</v>
      </c>
      <c r="E8506" s="225">
        <v>0</v>
      </c>
    </row>
    <row r="8507" spans="1:5" x14ac:dyDescent="0.25">
      <c r="A8507" s="222">
        <v>3705010169</v>
      </c>
      <c r="B8507" s="222" t="s">
        <v>4064</v>
      </c>
      <c r="C8507" s="222" t="s">
        <v>1268</v>
      </c>
      <c r="D8507" s="222" t="s">
        <v>1226</v>
      </c>
      <c r="E8507" s="223">
        <v>0</v>
      </c>
    </row>
    <row r="8508" spans="1:5" x14ac:dyDescent="0.25">
      <c r="A8508" s="224">
        <v>3705010170</v>
      </c>
      <c r="B8508" s="224" t="s">
        <v>4065</v>
      </c>
      <c r="C8508" s="224" t="s">
        <v>1268</v>
      </c>
      <c r="D8508" s="224" t="s">
        <v>2327</v>
      </c>
      <c r="E8508" s="225">
        <v>0</v>
      </c>
    </row>
    <row r="8509" spans="1:5" x14ac:dyDescent="0.25">
      <c r="A8509" s="222">
        <v>3705010171</v>
      </c>
      <c r="B8509" s="222" t="s">
        <v>4066</v>
      </c>
      <c r="C8509" s="222" t="s">
        <v>1268</v>
      </c>
      <c r="D8509" s="222" t="s">
        <v>2327</v>
      </c>
      <c r="E8509" s="223">
        <v>0</v>
      </c>
    </row>
    <row r="8510" spans="1:5" x14ac:dyDescent="0.25">
      <c r="A8510" s="224">
        <v>3705010172</v>
      </c>
      <c r="B8510" s="224" t="s">
        <v>4067</v>
      </c>
      <c r="C8510" s="224" t="s">
        <v>1268</v>
      </c>
      <c r="D8510" s="224" t="s">
        <v>2327</v>
      </c>
      <c r="E8510" s="225">
        <v>0</v>
      </c>
    </row>
    <row r="8511" spans="1:5" x14ac:dyDescent="0.25">
      <c r="A8511" s="222">
        <v>3705010173</v>
      </c>
      <c r="B8511" s="222" t="s">
        <v>5434</v>
      </c>
      <c r="C8511" s="222" t="s">
        <v>1268</v>
      </c>
      <c r="D8511" s="222" t="s">
        <v>2327</v>
      </c>
      <c r="E8511" s="223">
        <v>0</v>
      </c>
    </row>
    <row r="8512" spans="1:5" x14ac:dyDescent="0.25">
      <c r="A8512" s="224">
        <v>3705010174</v>
      </c>
      <c r="B8512" s="224" t="s">
        <v>3919</v>
      </c>
      <c r="C8512" s="224" t="s">
        <v>1268</v>
      </c>
      <c r="D8512" s="224" t="s">
        <v>801</v>
      </c>
      <c r="E8512" s="225">
        <v>0</v>
      </c>
    </row>
    <row r="8513" spans="1:5" x14ac:dyDescent="0.25">
      <c r="A8513" s="222">
        <v>3705010175</v>
      </c>
      <c r="B8513" s="222" t="s">
        <v>6791</v>
      </c>
      <c r="C8513" s="222" t="s">
        <v>1268</v>
      </c>
      <c r="D8513" s="222" t="s">
        <v>801</v>
      </c>
      <c r="E8513" s="223">
        <v>0</v>
      </c>
    </row>
    <row r="8514" spans="1:5" x14ac:dyDescent="0.25">
      <c r="A8514" s="224">
        <v>3705010176</v>
      </c>
      <c r="B8514" s="224" t="s">
        <v>4068</v>
      </c>
      <c r="C8514" s="224" t="s">
        <v>1268</v>
      </c>
      <c r="D8514" s="224" t="s">
        <v>801</v>
      </c>
      <c r="E8514" s="225">
        <v>0</v>
      </c>
    </row>
    <row r="8515" spans="1:5" x14ac:dyDescent="0.25">
      <c r="A8515" s="222">
        <v>3705010177</v>
      </c>
      <c r="B8515" s="222" t="s">
        <v>8286</v>
      </c>
      <c r="C8515" s="222" t="s">
        <v>1268</v>
      </c>
      <c r="D8515" s="222" t="s">
        <v>801</v>
      </c>
      <c r="E8515" s="223">
        <v>0</v>
      </c>
    </row>
    <row r="8516" spans="1:5" x14ac:dyDescent="0.25">
      <c r="A8516" s="224">
        <v>3705010178</v>
      </c>
      <c r="B8516" s="224" t="s">
        <v>4069</v>
      </c>
      <c r="C8516" s="224" t="s">
        <v>1268</v>
      </c>
      <c r="D8516" s="224" t="s">
        <v>801</v>
      </c>
      <c r="E8516" s="225">
        <v>0</v>
      </c>
    </row>
    <row r="8517" spans="1:5" x14ac:dyDescent="0.25">
      <c r="A8517" s="222">
        <v>3705010179</v>
      </c>
      <c r="B8517" s="222" t="s">
        <v>2693</v>
      </c>
      <c r="C8517" s="222" t="s">
        <v>1268</v>
      </c>
      <c r="D8517" s="222" t="s">
        <v>801</v>
      </c>
      <c r="E8517" s="223">
        <v>0</v>
      </c>
    </row>
    <row r="8518" spans="1:5" x14ac:dyDescent="0.25">
      <c r="A8518" s="224">
        <v>3705010180</v>
      </c>
      <c r="B8518" s="224" t="s">
        <v>2694</v>
      </c>
      <c r="C8518" s="224" t="s">
        <v>1268</v>
      </c>
      <c r="D8518" s="224" t="s">
        <v>801</v>
      </c>
      <c r="E8518" s="225">
        <v>0</v>
      </c>
    </row>
    <row r="8519" spans="1:5" x14ac:dyDescent="0.25">
      <c r="A8519" s="222">
        <v>3705010181</v>
      </c>
      <c r="B8519" s="222" t="s">
        <v>3983</v>
      </c>
      <c r="C8519" s="222" t="s">
        <v>1268</v>
      </c>
      <c r="D8519" s="222" t="s">
        <v>2354</v>
      </c>
      <c r="E8519" s="223">
        <v>0</v>
      </c>
    </row>
    <row r="8520" spans="1:5" x14ac:dyDescent="0.25">
      <c r="A8520" s="224">
        <v>3705010182</v>
      </c>
      <c r="B8520" s="224" t="s">
        <v>2687</v>
      </c>
      <c r="C8520" s="224" t="s">
        <v>1268</v>
      </c>
      <c r="D8520" s="224" t="s">
        <v>2327</v>
      </c>
      <c r="E8520" s="225">
        <v>0</v>
      </c>
    </row>
    <row r="8521" spans="1:5" x14ac:dyDescent="0.25">
      <c r="A8521" s="222">
        <v>3705010183</v>
      </c>
      <c r="B8521" s="222" t="s">
        <v>5849</v>
      </c>
      <c r="C8521" s="222" t="s">
        <v>1268</v>
      </c>
      <c r="D8521" s="222" t="s">
        <v>2354</v>
      </c>
      <c r="E8521" s="223">
        <v>0</v>
      </c>
    </row>
    <row r="8522" spans="1:5" x14ac:dyDescent="0.25">
      <c r="A8522" s="224">
        <v>3705010184</v>
      </c>
      <c r="B8522" s="224" t="s">
        <v>5848</v>
      </c>
      <c r="C8522" s="224" t="s">
        <v>1268</v>
      </c>
      <c r="D8522" s="224" t="s">
        <v>1226</v>
      </c>
      <c r="E8522" s="225">
        <v>0</v>
      </c>
    </row>
    <row r="8523" spans="1:5" x14ac:dyDescent="0.25">
      <c r="A8523" s="222">
        <v>3705010185</v>
      </c>
      <c r="B8523" s="222" t="s">
        <v>5830</v>
      </c>
      <c r="C8523" s="222" t="s">
        <v>1268</v>
      </c>
      <c r="D8523" s="222" t="s">
        <v>801</v>
      </c>
      <c r="E8523" s="223">
        <v>0</v>
      </c>
    </row>
    <row r="8524" spans="1:5" x14ac:dyDescent="0.25">
      <c r="A8524" s="224">
        <v>3705010186</v>
      </c>
      <c r="B8524" s="224" t="s">
        <v>3967</v>
      </c>
      <c r="C8524" s="224" t="s">
        <v>1268</v>
      </c>
      <c r="D8524" s="224" t="s">
        <v>800</v>
      </c>
      <c r="E8524" s="225">
        <v>0</v>
      </c>
    </row>
    <row r="8525" spans="1:5" x14ac:dyDescent="0.25">
      <c r="A8525" s="222">
        <v>3705010187</v>
      </c>
      <c r="B8525" s="222" t="s">
        <v>13404</v>
      </c>
      <c r="C8525" s="222" t="s">
        <v>1268</v>
      </c>
      <c r="D8525" s="222" t="s">
        <v>2354</v>
      </c>
      <c r="E8525" s="223">
        <v>0</v>
      </c>
    </row>
    <row r="8526" spans="1:5" x14ac:dyDescent="0.25">
      <c r="A8526" s="224">
        <v>3705010188</v>
      </c>
      <c r="B8526" s="224" t="s">
        <v>4198</v>
      </c>
      <c r="C8526" s="224" t="s">
        <v>1268</v>
      </c>
      <c r="D8526" s="224" t="s">
        <v>2327</v>
      </c>
      <c r="E8526" s="225">
        <v>0</v>
      </c>
    </row>
    <row r="8527" spans="1:5" x14ac:dyDescent="0.25">
      <c r="A8527" s="222">
        <v>3705010189</v>
      </c>
      <c r="B8527" s="222" t="s">
        <v>5951</v>
      </c>
      <c r="C8527" s="222" t="s">
        <v>1268</v>
      </c>
      <c r="D8527" s="222" t="s">
        <v>2327</v>
      </c>
      <c r="E8527" s="223">
        <v>0</v>
      </c>
    </row>
    <row r="8528" spans="1:5" x14ac:dyDescent="0.25">
      <c r="A8528" s="224">
        <v>3705010190</v>
      </c>
      <c r="B8528" s="224" t="s">
        <v>4409</v>
      </c>
      <c r="C8528" s="224" t="s">
        <v>1268</v>
      </c>
      <c r="D8528" s="224" t="s">
        <v>801</v>
      </c>
      <c r="E8528" s="225">
        <v>0</v>
      </c>
    </row>
    <row r="8529" spans="1:5" x14ac:dyDescent="0.25">
      <c r="A8529" s="222">
        <v>3705010191</v>
      </c>
      <c r="B8529" s="222" t="s">
        <v>4251</v>
      </c>
      <c r="C8529" s="222" t="s">
        <v>1268</v>
      </c>
      <c r="D8529" s="222" t="s">
        <v>801</v>
      </c>
      <c r="E8529" s="223">
        <v>0</v>
      </c>
    </row>
    <row r="8530" spans="1:5" x14ac:dyDescent="0.25">
      <c r="A8530" s="224">
        <v>3705010192</v>
      </c>
      <c r="B8530" s="224" t="s">
        <v>4274</v>
      </c>
      <c r="C8530" s="224" t="s">
        <v>1268</v>
      </c>
      <c r="D8530" s="224" t="s">
        <v>801</v>
      </c>
      <c r="E8530" s="225">
        <v>0</v>
      </c>
    </row>
    <row r="8531" spans="1:5" x14ac:dyDescent="0.25">
      <c r="A8531" s="222">
        <v>3705010193</v>
      </c>
      <c r="B8531" s="222" t="s">
        <v>6792</v>
      </c>
      <c r="C8531" s="222" t="s">
        <v>1268</v>
      </c>
      <c r="D8531" s="222" t="s">
        <v>2327</v>
      </c>
      <c r="E8531" s="223">
        <v>0</v>
      </c>
    </row>
    <row r="8532" spans="1:5" x14ac:dyDescent="0.25">
      <c r="A8532" s="224">
        <v>3705010194</v>
      </c>
      <c r="B8532" s="224" t="s">
        <v>3908</v>
      </c>
      <c r="C8532" s="224" t="s">
        <v>1268</v>
      </c>
      <c r="D8532" s="224" t="s">
        <v>801</v>
      </c>
      <c r="E8532" s="225">
        <v>0</v>
      </c>
    </row>
    <row r="8533" spans="1:5" x14ac:dyDescent="0.25">
      <c r="A8533" s="222">
        <v>3705010195</v>
      </c>
      <c r="B8533" s="222" t="s">
        <v>6793</v>
      </c>
      <c r="C8533" s="222" t="s">
        <v>1268</v>
      </c>
      <c r="D8533" s="222" t="s">
        <v>801</v>
      </c>
      <c r="E8533" s="223">
        <v>0</v>
      </c>
    </row>
    <row r="8534" spans="1:5" x14ac:dyDescent="0.25">
      <c r="A8534" s="224">
        <v>3705010196</v>
      </c>
      <c r="B8534" s="224" t="s">
        <v>3910</v>
      </c>
      <c r="C8534" s="224" t="s">
        <v>1268</v>
      </c>
      <c r="D8534" s="224" t="s">
        <v>801</v>
      </c>
      <c r="E8534" s="225">
        <v>0</v>
      </c>
    </row>
    <row r="8535" spans="1:5" x14ac:dyDescent="0.25">
      <c r="A8535" s="222">
        <v>3705010197</v>
      </c>
      <c r="B8535" s="222" t="s">
        <v>4275</v>
      </c>
      <c r="C8535" s="222" t="s">
        <v>1268</v>
      </c>
      <c r="D8535" s="222" t="s">
        <v>801</v>
      </c>
      <c r="E8535" s="223">
        <v>0</v>
      </c>
    </row>
    <row r="8536" spans="1:5" x14ac:dyDescent="0.25">
      <c r="A8536" s="224">
        <v>3705010198</v>
      </c>
      <c r="B8536" s="224" t="s">
        <v>9482</v>
      </c>
      <c r="C8536" s="224" t="s">
        <v>1268</v>
      </c>
      <c r="D8536" s="224" t="s">
        <v>801</v>
      </c>
      <c r="E8536" s="225">
        <v>0</v>
      </c>
    </row>
    <row r="8537" spans="1:5" x14ac:dyDescent="0.25">
      <c r="A8537" s="222">
        <v>3705010199</v>
      </c>
      <c r="B8537" s="222" t="s">
        <v>4252</v>
      </c>
      <c r="C8537" s="222" t="s">
        <v>1268</v>
      </c>
      <c r="D8537" s="222" t="s">
        <v>801</v>
      </c>
      <c r="E8537" s="223">
        <v>0</v>
      </c>
    </row>
    <row r="8538" spans="1:5" x14ac:dyDescent="0.25">
      <c r="A8538" s="224">
        <v>3705010200</v>
      </c>
      <c r="B8538" s="224" t="s">
        <v>6794</v>
      </c>
      <c r="C8538" s="224" t="s">
        <v>1268</v>
      </c>
      <c r="D8538" s="224" t="s">
        <v>801</v>
      </c>
      <c r="E8538" s="225">
        <v>0</v>
      </c>
    </row>
    <row r="8539" spans="1:5" x14ac:dyDescent="0.25">
      <c r="A8539" s="222">
        <v>3705010201</v>
      </c>
      <c r="B8539" s="222" t="s">
        <v>6795</v>
      </c>
      <c r="C8539" s="222" t="s">
        <v>1268</v>
      </c>
      <c r="D8539" s="222" t="s">
        <v>801</v>
      </c>
      <c r="E8539" s="223">
        <v>0</v>
      </c>
    </row>
    <row r="8540" spans="1:5" x14ac:dyDescent="0.25">
      <c r="A8540" s="224">
        <v>3705010202</v>
      </c>
      <c r="B8540" s="224" t="s">
        <v>5952</v>
      </c>
      <c r="C8540" s="224" t="s">
        <v>1268</v>
      </c>
      <c r="D8540" s="224" t="s">
        <v>801</v>
      </c>
      <c r="E8540" s="225">
        <v>0</v>
      </c>
    </row>
    <row r="8541" spans="1:5" x14ac:dyDescent="0.25">
      <c r="A8541" s="222">
        <v>3705010203</v>
      </c>
      <c r="B8541" s="222" t="s">
        <v>6796</v>
      </c>
      <c r="C8541" s="222" t="s">
        <v>1268</v>
      </c>
      <c r="D8541" s="222" t="s">
        <v>2327</v>
      </c>
      <c r="E8541" s="223">
        <v>0</v>
      </c>
    </row>
    <row r="8542" spans="1:5" x14ac:dyDescent="0.25">
      <c r="A8542" s="224">
        <v>3705010204</v>
      </c>
      <c r="B8542" s="224" t="s">
        <v>4253</v>
      </c>
      <c r="C8542" s="224" t="s">
        <v>1268</v>
      </c>
      <c r="D8542" s="224" t="s">
        <v>801</v>
      </c>
      <c r="E8542" s="225">
        <v>0</v>
      </c>
    </row>
    <row r="8543" spans="1:5" x14ac:dyDescent="0.25">
      <c r="A8543" s="222">
        <v>3705010205</v>
      </c>
      <c r="B8543" s="222" t="s">
        <v>4254</v>
      </c>
      <c r="C8543" s="222" t="s">
        <v>1268</v>
      </c>
      <c r="D8543" s="222" t="s">
        <v>2327</v>
      </c>
      <c r="E8543" s="223">
        <v>0</v>
      </c>
    </row>
    <row r="8544" spans="1:5" x14ac:dyDescent="0.25">
      <c r="A8544" s="224">
        <v>3705010206</v>
      </c>
      <c r="B8544" s="224" t="s">
        <v>4255</v>
      </c>
      <c r="C8544" s="224" t="s">
        <v>1268</v>
      </c>
      <c r="D8544" s="224" t="s">
        <v>2327</v>
      </c>
      <c r="E8544" s="225">
        <v>0</v>
      </c>
    </row>
    <row r="8545" spans="1:5" x14ac:dyDescent="0.25">
      <c r="A8545" s="222">
        <v>3705010207</v>
      </c>
      <c r="B8545" s="222" t="s">
        <v>4256</v>
      </c>
      <c r="C8545" s="222" t="s">
        <v>1268</v>
      </c>
      <c r="D8545" s="222" t="s">
        <v>2327</v>
      </c>
      <c r="E8545" s="223">
        <v>0</v>
      </c>
    </row>
    <row r="8546" spans="1:5" x14ac:dyDescent="0.25">
      <c r="A8546" s="224">
        <v>3705010208</v>
      </c>
      <c r="B8546" s="224" t="s">
        <v>4257</v>
      </c>
      <c r="C8546" s="224" t="s">
        <v>1268</v>
      </c>
      <c r="D8546" s="224" t="s">
        <v>2327</v>
      </c>
      <c r="E8546" s="225">
        <v>0</v>
      </c>
    </row>
    <row r="8547" spans="1:5" x14ac:dyDescent="0.25">
      <c r="A8547" s="222">
        <v>3705010209</v>
      </c>
      <c r="B8547" s="222" t="s">
        <v>4258</v>
      </c>
      <c r="C8547" s="222" t="s">
        <v>1268</v>
      </c>
      <c r="D8547" s="222" t="s">
        <v>2327</v>
      </c>
      <c r="E8547" s="223">
        <v>0</v>
      </c>
    </row>
    <row r="8548" spans="1:5" x14ac:dyDescent="0.25">
      <c r="A8548" s="224">
        <v>3705010210</v>
      </c>
      <c r="B8548" s="224" t="s">
        <v>4259</v>
      </c>
      <c r="C8548" s="224" t="s">
        <v>1268</v>
      </c>
      <c r="D8548" s="224" t="s">
        <v>2327</v>
      </c>
      <c r="E8548" s="225">
        <v>0</v>
      </c>
    </row>
    <row r="8549" spans="1:5" x14ac:dyDescent="0.25">
      <c r="A8549" s="222">
        <v>3705010211</v>
      </c>
      <c r="B8549" s="222" t="s">
        <v>4260</v>
      </c>
      <c r="C8549" s="222" t="s">
        <v>1268</v>
      </c>
      <c r="D8549" s="222" t="s">
        <v>2327</v>
      </c>
      <c r="E8549" s="223">
        <v>0</v>
      </c>
    </row>
    <row r="8550" spans="1:5" x14ac:dyDescent="0.25">
      <c r="A8550" s="224">
        <v>3705010212</v>
      </c>
      <c r="B8550" s="224" t="s">
        <v>4261</v>
      </c>
      <c r="C8550" s="224" t="s">
        <v>1268</v>
      </c>
      <c r="D8550" s="224" t="s">
        <v>2327</v>
      </c>
      <c r="E8550" s="225">
        <v>0</v>
      </c>
    </row>
    <row r="8551" spans="1:5" x14ac:dyDescent="0.25">
      <c r="A8551" s="222">
        <v>3705010213</v>
      </c>
      <c r="B8551" s="222" t="s">
        <v>4262</v>
      </c>
      <c r="C8551" s="222" t="s">
        <v>1268</v>
      </c>
      <c r="D8551" s="222" t="s">
        <v>2327</v>
      </c>
      <c r="E8551" s="223">
        <v>0</v>
      </c>
    </row>
    <row r="8552" spans="1:5" x14ac:dyDescent="0.25">
      <c r="A8552" s="224">
        <v>3705010214</v>
      </c>
      <c r="B8552" s="224" t="s">
        <v>4263</v>
      </c>
      <c r="C8552" s="224" t="s">
        <v>1268</v>
      </c>
      <c r="D8552" s="224" t="s">
        <v>801</v>
      </c>
      <c r="E8552" s="225">
        <v>0</v>
      </c>
    </row>
    <row r="8553" spans="1:5" x14ac:dyDescent="0.25">
      <c r="A8553" s="222">
        <v>3705010215</v>
      </c>
      <c r="B8553" s="222" t="s">
        <v>4276</v>
      </c>
      <c r="C8553" s="222" t="s">
        <v>1268</v>
      </c>
      <c r="D8553" s="222" t="s">
        <v>2327</v>
      </c>
      <c r="E8553" s="223">
        <v>0</v>
      </c>
    </row>
    <row r="8554" spans="1:5" x14ac:dyDescent="0.25">
      <c r="A8554" s="224">
        <v>3705010216</v>
      </c>
      <c r="B8554" s="224" t="s">
        <v>4277</v>
      </c>
      <c r="C8554" s="224" t="s">
        <v>1268</v>
      </c>
      <c r="D8554" s="224" t="s">
        <v>2706</v>
      </c>
      <c r="E8554" s="225">
        <v>0</v>
      </c>
    </row>
    <row r="8555" spans="1:5" x14ac:dyDescent="0.25">
      <c r="A8555" s="222">
        <v>3705010217</v>
      </c>
      <c r="B8555" s="222" t="s">
        <v>4278</v>
      </c>
      <c r="C8555" s="222" t="s">
        <v>1268</v>
      </c>
      <c r="D8555" s="222" t="s">
        <v>2327</v>
      </c>
      <c r="E8555" s="223">
        <v>0</v>
      </c>
    </row>
    <row r="8556" spans="1:5" x14ac:dyDescent="0.25">
      <c r="A8556" s="224">
        <v>3705010218</v>
      </c>
      <c r="B8556" s="224" t="s">
        <v>4279</v>
      </c>
      <c r="C8556" s="224" t="s">
        <v>1268</v>
      </c>
      <c r="D8556" s="224" t="s">
        <v>2327</v>
      </c>
      <c r="E8556" s="225">
        <v>0</v>
      </c>
    </row>
    <row r="8557" spans="1:5" x14ac:dyDescent="0.25">
      <c r="A8557" s="222">
        <v>3705010219</v>
      </c>
      <c r="B8557" s="222" t="s">
        <v>10867</v>
      </c>
      <c r="C8557" s="222" t="s">
        <v>1268</v>
      </c>
      <c r="D8557" s="222" t="s">
        <v>800</v>
      </c>
      <c r="E8557" s="223">
        <v>0</v>
      </c>
    </row>
    <row r="8558" spans="1:5" x14ac:dyDescent="0.25">
      <c r="A8558" s="224">
        <v>3705010220</v>
      </c>
      <c r="B8558" s="224" t="s">
        <v>5953</v>
      </c>
      <c r="C8558" s="224" t="s">
        <v>1268</v>
      </c>
      <c r="D8558" s="224" t="s">
        <v>800</v>
      </c>
      <c r="E8558" s="225">
        <v>0</v>
      </c>
    </row>
    <row r="8559" spans="1:5" x14ac:dyDescent="0.25">
      <c r="A8559" s="222">
        <v>3705010221</v>
      </c>
      <c r="B8559" s="222" t="s">
        <v>4410</v>
      </c>
      <c r="C8559" s="222" t="s">
        <v>1268</v>
      </c>
      <c r="D8559" s="222" t="s">
        <v>2327</v>
      </c>
      <c r="E8559" s="223">
        <v>0</v>
      </c>
    </row>
    <row r="8560" spans="1:5" x14ac:dyDescent="0.25">
      <c r="A8560" s="224">
        <v>3705010222</v>
      </c>
      <c r="B8560" s="224" t="s">
        <v>8287</v>
      </c>
      <c r="C8560" s="224" t="s">
        <v>1268</v>
      </c>
      <c r="D8560" s="224" t="s">
        <v>2327</v>
      </c>
      <c r="E8560" s="225">
        <v>0</v>
      </c>
    </row>
    <row r="8561" spans="1:5" x14ac:dyDescent="0.25">
      <c r="A8561" s="222">
        <v>3705010223</v>
      </c>
      <c r="B8561" s="222" t="s">
        <v>4411</v>
      </c>
      <c r="C8561" s="222" t="s">
        <v>1268</v>
      </c>
      <c r="D8561" s="222" t="s">
        <v>2327</v>
      </c>
      <c r="E8561" s="223">
        <v>0</v>
      </c>
    </row>
    <row r="8562" spans="1:5" x14ac:dyDescent="0.25">
      <c r="A8562" s="224">
        <v>3705010224</v>
      </c>
      <c r="B8562" s="224" t="s">
        <v>4412</v>
      </c>
      <c r="C8562" s="224" t="s">
        <v>1268</v>
      </c>
      <c r="D8562" s="224" t="s">
        <v>2327</v>
      </c>
      <c r="E8562" s="225">
        <v>0</v>
      </c>
    </row>
    <row r="8563" spans="1:5" x14ac:dyDescent="0.25">
      <c r="A8563" s="222">
        <v>3705010225</v>
      </c>
      <c r="B8563" s="222" t="s">
        <v>3926</v>
      </c>
      <c r="C8563" s="222" t="s">
        <v>1268</v>
      </c>
      <c r="D8563" s="222" t="s">
        <v>801</v>
      </c>
      <c r="E8563" s="223">
        <v>0</v>
      </c>
    </row>
    <row r="8564" spans="1:5" x14ac:dyDescent="0.25">
      <c r="A8564" s="224">
        <v>3705010226</v>
      </c>
      <c r="B8564" s="224" t="s">
        <v>9729</v>
      </c>
      <c r="C8564" s="224" t="s">
        <v>1268</v>
      </c>
      <c r="D8564" s="224" t="s">
        <v>801</v>
      </c>
      <c r="E8564" s="225">
        <v>0</v>
      </c>
    </row>
    <row r="8565" spans="1:5" x14ac:dyDescent="0.25">
      <c r="A8565" s="222">
        <v>3705010227</v>
      </c>
      <c r="B8565" s="222" t="s">
        <v>9730</v>
      </c>
      <c r="C8565" s="222" t="s">
        <v>1268</v>
      </c>
      <c r="D8565" s="222" t="s">
        <v>801</v>
      </c>
      <c r="E8565" s="223">
        <v>0</v>
      </c>
    </row>
    <row r="8566" spans="1:5" x14ac:dyDescent="0.25">
      <c r="A8566" s="224">
        <v>3705010228</v>
      </c>
      <c r="B8566" s="224" t="s">
        <v>4493</v>
      </c>
      <c r="C8566" s="224" t="s">
        <v>1268</v>
      </c>
      <c r="D8566" s="224" t="s">
        <v>801</v>
      </c>
      <c r="E8566" s="225">
        <v>0</v>
      </c>
    </row>
    <row r="8567" spans="1:5" x14ac:dyDescent="0.25">
      <c r="A8567" s="222">
        <v>3705010229</v>
      </c>
      <c r="B8567" s="222" t="s">
        <v>3098</v>
      </c>
      <c r="C8567" s="222" t="s">
        <v>1268</v>
      </c>
      <c r="D8567" s="222" t="s">
        <v>801</v>
      </c>
      <c r="E8567" s="223">
        <v>0</v>
      </c>
    </row>
    <row r="8568" spans="1:5" x14ac:dyDescent="0.25">
      <c r="A8568" s="224">
        <v>3705010230</v>
      </c>
      <c r="B8568" s="224" t="s">
        <v>6797</v>
      </c>
      <c r="C8568" s="224" t="s">
        <v>1268</v>
      </c>
      <c r="D8568" s="224" t="s">
        <v>801</v>
      </c>
      <c r="E8568" s="225">
        <v>0</v>
      </c>
    </row>
    <row r="8569" spans="1:5" x14ac:dyDescent="0.25">
      <c r="A8569" s="222">
        <v>3705010231</v>
      </c>
      <c r="B8569" s="222" t="s">
        <v>4494</v>
      </c>
      <c r="C8569" s="222" t="s">
        <v>1268</v>
      </c>
      <c r="D8569" s="222" t="s">
        <v>801</v>
      </c>
      <c r="E8569" s="223">
        <v>0</v>
      </c>
    </row>
    <row r="8570" spans="1:5" x14ac:dyDescent="0.25">
      <c r="A8570" s="224">
        <v>3705010232</v>
      </c>
      <c r="B8570" s="224" t="s">
        <v>8288</v>
      </c>
      <c r="C8570" s="224" t="s">
        <v>1268</v>
      </c>
      <c r="D8570" s="224" t="s">
        <v>801</v>
      </c>
      <c r="E8570" s="225">
        <v>0</v>
      </c>
    </row>
    <row r="8571" spans="1:5" x14ac:dyDescent="0.25">
      <c r="A8571" s="222">
        <v>3705010233</v>
      </c>
      <c r="B8571" s="222" t="s">
        <v>4495</v>
      </c>
      <c r="C8571" s="222" t="s">
        <v>1268</v>
      </c>
      <c r="D8571" s="222" t="s">
        <v>801</v>
      </c>
      <c r="E8571" s="223">
        <v>0</v>
      </c>
    </row>
    <row r="8572" spans="1:5" x14ac:dyDescent="0.25">
      <c r="A8572" s="224">
        <v>3705010234</v>
      </c>
      <c r="B8572" s="224" t="s">
        <v>6798</v>
      </c>
      <c r="C8572" s="224" t="s">
        <v>1268</v>
      </c>
      <c r="D8572" s="224" t="s">
        <v>801</v>
      </c>
      <c r="E8572" s="225">
        <v>0</v>
      </c>
    </row>
    <row r="8573" spans="1:5" x14ac:dyDescent="0.25">
      <c r="A8573" s="222">
        <v>3705010235</v>
      </c>
      <c r="B8573" s="222" t="s">
        <v>8289</v>
      </c>
      <c r="C8573" s="222" t="s">
        <v>1268</v>
      </c>
      <c r="D8573" s="222" t="s">
        <v>801</v>
      </c>
      <c r="E8573" s="223">
        <v>0</v>
      </c>
    </row>
    <row r="8574" spans="1:5" x14ac:dyDescent="0.25">
      <c r="A8574" s="224">
        <v>3705010236</v>
      </c>
      <c r="B8574" s="224" t="s">
        <v>4496</v>
      </c>
      <c r="C8574" s="224" t="s">
        <v>1268</v>
      </c>
      <c r="D8574" s="224" t="s">
        <v>801</v>
      </c>
      <c r="E8574" s="225">
        <v>0</v>
      </c>
    </row>
    <row r="8575" spans="1:5" x14ac:dyDescent="0.25">
      <c r="A8575" s="222">
        <v>3705010237</v>
      </c>
      <c r="B8575" s="222" t="s">
        <v>4497</v>
      </c>
      <c r="C8575" s="222" t="s">
        <v>1268</v>
      </c>
      <c r="D8575" s="222" t="s">
        <v>801</v>
      </c>
      <c r="E8575" s="223">
        <v>0</v>
      </c>
    </row>
    <row r="8576" spans="1:5" x14ac:dyDescent="0.25">
      <c r="A8576" s="224">
        <v>3705010238</v>
      </c>
      <c r="B8576" s="224" t="s">
        <v>4498</v>
      </c>
      <c r="C8576" s="224" t="s">
        <v>1268</v>
      </c>
      <c r="D8576" s="224" t="s">
        <v>801</v>
      </c>
      <c r="E8576" s="225">
        <v>0</v>
      </c>
    </row>
    <row r="8577" spans="1:5" x14ac:dyDescent="0.25">
      <c r="A8577" s="222">
        <v>3705010239</v>
      </c>
      <c r="B8577" s="222" t="s">
        <v>4499</v>
      </c>
      <c r="C8577" s="222" t="s">
        <v>1268</v>
      </c>
      <c r="D8577" s="222" t="s">
        <v>801</v>
      </c>
      <c r="E8577" s="223">
        <v>0</v>
      </c>
    </row>
    <row r="8578" spans="1:5" x14ac:dyDescent="0.25">
      <c r="A8578" s="224">
        <v>3705010240</v>
      </c>
      <c r="B8578" s="224" t="s">
        <v>4500</v>
      </c>
      <c r="C8578" s="224" t="s">
        <v>1268</v>
      </c>
      <c r="D8578" s="224" t="s">
        <v>801</v>
      </c>
      <c r="E8578" s="225">
        <v>0</v>
      </c>
    </row>
    <row r="8579" spans="1:5" x14ac:dyDescent="0.25">
      <c r="A8579" s="222">
        <v>3705010241</v>
      </c>
      <c r="B8579" s="222" t="s">
        <v>4413</v>
      </c>
      <c r="C8579" s="222" t="s">
        <v>1268</v>
      </c>
      <c r="D8579" s="222" t="s">
        <v>801</v>
      </c>
      <c r="E8579" s="223">
        <v>0</v>
      </c>
    </row>
    <row r="8580" spans="1:5" x14ac:dyDescent="0.25">
      <c r="A8580" s="224">
        <v>3705010242</v>
      </c>
      <c r="B8580" s="224" t="s">
        <v>4501</v>
      </c>
      <c r="C8580" s="224" t="s">
        <v>1268</v>
      </c>
      <c r="D8580" s="224" t="s">
        <v>801</v>
      </c>
      <c r="E8580" s="225">
        <v>0</v>
      </c>
    </row>
    <row r="8581" spans="1:5" x14ac:dyDescent="0.25">
      <c r="A8581" s="222">
        <v>3705010243</v>
      </c>
      <c r="B8581" s="222" t="s">
        <v>10868</v>
      </c>
      <c r="C8581" s="222" t="s">
        <v>1268</v>
      </c>
      <c r="D8581" s="222" t="s">
        <v>801</v>
      </c>
      <c r="E8581" s="223">
        <v>0</v>
      </c>
    </row>
    <row r="8582" spans="1:5" x14ac:dyDescent="0.25">
      <c r="A8582" s="224">
        <v>3705010244</v>
      </c>
      <c r="B8582" s="224" t="s">
        <v>4502</v>
      </c>
      <c r="C8582" s="224" t="s">
        <v>1268</v>
      </c>
      <c r="D8582" s="224" t="s">
        <v>801</v>
      </c>
      <c r="E8582" s="225">
        <v>0</v>
      </c>
    </row>
    <row r="8583" spans="1:5" x14ac:dyDescent="0.25">
      <c r="A8583" s="222">
        <v>3705010245</v>
      </c>
      <c r="B8583" s="222" t="s">
        <v>4503</v>
      </c>
      <c r="C8583" s="222" t="s">
        <v>1268</v>
      </c>
      <c r="D8583" s="222" t="s">
        <v>801</v>
      </c>
      <c r="E8583" s="223">
        <v>0</v>
      </c>
    </row>
    <row r="8584" spans="1:5" x14ac:dyDescent="0.25">
      <c r="A8584" s="224">
        <v>3705010246</v>
      </c>
      <c r="B8584" s="224" t="s">
        <v>4504</v>
      </c>
      <c r="C8584" s="224" t="s">
        <v>1268</v>
      </c>
      <c r="D8584" s="224" t="s">
        <v>801</v>
      </c>
      <c r="E8584" s="225">
        <v>0</v>
      </c>
    </row>
    <row r="8585" spans="1:5" x14ac:dyDescent="0.25">
      <c r="A8585" s="222">
        <v>3705010247</v>
      </c>
      <c r="B8585" s="222" t="s">
        <v>8290</v>
      </c>
      <c r="C8585" s="222" t="s">
        <v>1268</v>
      </c>
      <c r="D8585" s="222" t="s">
        <v>801</v>
      </c>
      <c r="E8585" s="223">
        <v>0</v>
      </c>
    </row>
    <row r="8586" spans="1:5" x14ac:dyDescent="0.25">
      <c r="A8586" s="224">
        <v>3705010248</v>
      </c>
      <c r="B8586" s="224" t="s">
        <v>6799</v>
      </c>
      <c r="C8586" s="224" t="s">
        <v>1268</v>
      </c>
      <c r="D8586" s="224" t="s">
        <v>801</v>
      </c>
      <c r="E8586" s="225">
        <v>0</v>
      </c>
    </row>
    <row r="8587" spans="1:5" x14ac:dyDescent="0.25">
      <c r="A8587" s="222">
        <v>3705010249</v>
      </c>
      <c r="B8587" s="222" t="s">
        <v>4505</v>
      </c>
      <c r="C8587" s="222" t="s">
        <v>1268</v>
      </c>
      <c r="D8587" s="222" t="s">
        <v>801</v>
      </c>
      <c r="E8587" s="223">
        <v>0</v>
      </c>
    </row>
    <row r="8588" spans="1:5" x14ac:dyDescent="0.25">
      <c r="A8588" s="224">
        <v>3705010250</v>
      </c>
      <c r="B8588" s="224" t="s">
        <v>10869</v>
      </c>
      <c r="C8588" s="224" t="s">
        <v>1268</v>
      </c>
      <c r="D8588" s="224" t="s">
        <v>2327</v>
      </c>
      <c r="E8588" s="225">
        <v>0</v>
      </c>
    </row>
    <row r="8589" spans="1:5" x14ac:dyDescent="0.25">
      <c r="A8589" s="222">
        <v>3705010251</v>
      </c>
      <c r="B8589" s="222" t="s">
        <v>8871</v>
      </c>
      <c r="C8589" s="222" t="s">
        <v>1268</v>
      </c>
      <c r="D8589" s="222" t="s">
        <v>801</v>
      </c>
      <c r="E8589" s="223">
        <v>0</v>
      </c>
    </row>
    <row r="8590" spans="1:5" x14ac:dyDescent="0.25">
      <c r="A8590" s="224">
        <v>3705010252</v>
      </c>
      <c r="B8590" s="224" t="s">
        <v>5954</v>
      </c>
      <c r="C8590" s="224" t="s">
        <v>1268</v>
      </c>
      <c r="D8590" s="224" t="s">
        <v>801</v>
      </c>
      <c r="E8590" s="225">
        <v>0</v>
      </c>
    </row>
    <row r="8591" spans="1:5" x14ac:dyDescent="0.25">
      <c r="A8591" s="222">
        <v>3705010253</v>
      </c>
      <c r="B8591" s="222" t="s">
        <v>4414</v>
      </c>
      <c r="C8591" s="222" t="s">
        <v>1268</v>
      </c>
      <c r="D8591" s="222" t="s">
        <v>801</v>
      </c>
      <c r="E8591" s="223">
        <v>0</v>
      </c>
    </row>
    <row r="8592" spans="1:5" x14ac:dyDescent="0.25">
      <c r="A8592" s="224">
        <v>3705010254</v>
      </c>
      <c r="B8592" s="224" t="s">
        <v>5955</v>
      </c>
      <c r="C8592" s="224" t="s">
        <v>1268</v>
      </c>
      <c r="D8592" s="224" t="s">
        <v>801</v>
      </c>
      <c r="E8592" s="225">
        <v>0</v>
      </c>
    </row>
    <row r="8593" spans="1:5" x14ac:dyDescent="0.25">
      <c r="A8593" s="222">
        <v>3705010255</v>
      </c>
      <c r="B8593" s="222" t="s">
        <v>5956</v>
      </c>
      <c r="C8593" s="222" t="s">
        <v>1268</v>
      </c>
      <c r="D8593" s="222" t="s">
        <v>801</v>
      </c>
      <c r="E8593" s="223">
        <v>0</v>
      </c>
    </row>
    <row r="8594" spans="1:5" x14ac:dyDescent="0.25">
      <c r="A8594" s="224">
        <v>3705010256</v>
      </c>
      <c r="B8594" s="224" t="s">
        <v>4415</v>
      </c>
      <c r="C8594" s="224" t="s">
        <v>1268</v>
      </c>
      <c r="D8594" s="224" t="s">
        <v>2327</v>
      </c>
      <c r="E8594" s="225">
        <v>0</v>
      </c>
    </row>
    <row r="8595" spans="1:5" x14ac:dyDescent="0.25">
      <c r="A8595" s="222">
        <v>3705010257</v>
      </c>
      <c r="B8595" s="222" t="s">
        <v>4416</v>
      </c>
      <c r="C8595" s="222" t="s">
        <v>1268</v>
      </c>
      <c r="D8595" s="222" t="s">
        <v>2327</v>
      </c>
      <c r="E8595" s="223">
        <v>0</v>
      </c>
    </row>
    <row r="8596" spans="1:5" x14ac:dyDescent="0.25">
      <c r="A8596" s="224">
        <v>3705010258</v>
      </c>
      <c r="B8596" s="224" t="s">
        <v>4417</v>
      </c>
      <c r="C8596" s="224" t="s">
        <v>1268</v>
      </c>
      <c r="D8596" s="224" t="s">
        <v>2327</v>
      </c>
      <c r="E8596" s="225">
        <v>0</v>
      </c>
    </row>
    <row r="8597" spans="1:5" x14ac:dyDescent="0.25">
      <c r="A8597" s="222">
        <v>3705010259</v>
      </c>
      <c r="B8597" s="222" t="s">
        <v>4418</v>
      </c>
      <c r="C8597" s="222" t="s">
        <v>1268</v>
      </c>
      <c r="D8597" s="222" t="s">
        <v>2327</v>
      </c>
      <c r="E8597" s="223">
        <v>0</v>
      </c>
    </row>
    <row r="8598" spans="1:5" x14ac:dyDescent="0.25">
      <c r="A8598" s="224">
        <v>3705010260</v>
      </c>
      <c r="B8598" s="224" t="s">
        <v>4419</v>
      </c>
      <c r="C8598" s="224" t="s">
        <v>1268</v>
      </c>
      <c r="D8598" s="224" t="s">
        <v>2327</v>
      </c>
      <c r="E8598" s="225">
        <v>0</v>
      </c>
    </row>
    <row r="8599" spans="1:5" x14ac:dyDescent="0.25">
      <c r="A8599" s="222">
        <v>3705010261</v>
      </c>
      <c r="B8599" s="222" t="s">
        <v>4420</v>
      </c>
      <c r="C8599" s="222" t="s">
        <v>1268</v>
      </c>
      <c r="D8599" s="222" t="s">
        <v>2327</v>
      </c>
      <c r="E8599" s="223">
        <v>0</v>
      </c>
    </row>
    <row r="8600" spans="1:5" x14ac:dyDescent="0.25">
      <c r="A8600" s="224">
        <v>3705010262</v>
      </c>
      <c r="B8600" s="224" t="s">
        <v>4421</v>
      </c>
      <c r="C8600" s="224" t="s">
        <v>1268</v>
      </c>
      <c r="D8600" s="224" t="s">
        <v>2327</v>
      </c>
      <c r="E8600" s="225">
        <v>0</v>
      </c>
    </row>
    <row r="8601" spans="1:5" x14ac:dyDescent="0.25">
      <c r="A8601" s="222">
        <v>3705010263</v>
      </c>
      <c r="B8601" s="222" t="s">
        <v>2501</v>
      </c>
      <c r="C8601" s="222" t="s">
        <v>1268</v>
      </c>
      <c r="D8601" s="222" t="s">
        <v>801</v>
      </c>
      <c r="E8601" s="223">
        <v>0</v>
      </c>
    </row>
    <row r="8602" spans="1:5" x14ac:dyDescent="0.25">
      <c r="A8602" s="224">
        <v>3705010264</v>
      </c>
      <c r="B8602" s="224" t="s">
        <v>3933</v>
      </c>
      <c r="C8602" s="224" t="s">
        <v>1268</v>
      </c>
      <c r="D8602" s="224" t="s">
        <v>801</v>
      </c>
      <c r="E8602" s="225">
        <v>0</v>
      </c>
    </row>
    <row r="8603" spans="1:5" x14ac:dyDescent="0.25">
      <c r="A8603" s="222">
        <v>3705010265</v>
      </c>
      <c r="B8603" s="222" t="s">
        <v>3934</v>
      </c>
      <c r="C8603" s="222" t="s">
        <v>1268</v>
      </c>
      <c r="D8603" s="222" t="s">
        <v>801</v>
      </c>
      <c r="E8603" s="223">
        <v>0</v>
      </c>
    </row>
    <row r="8604" spans="1:5" x14ac:dyDescent="0.25">
      <c r="A8604" s="224">
        <v>3705010266</v>
      </c>
      <c r="B8604" s="224" t="s">
        <v>6586</v>
      </c>
      <c r="C8604" s="224" t="s">
        <v>1268</v>
      </c>
      <c r="D8604" s="224" t="s">
        <v>801</v>
      </c>
      <c r="E8604" s="225">
        <v>0</v>
      </c>
    </row>
    <row r="8605" spans="1:5" x14ac:dyDescent="0.25">
      <c r="A8605" s="222">
        <v>3705010267</v>
      </c>
      <c r="B8605" s="222" t="s">
        <v>8291</v>
      </c>
      <c r="C8605" s="222" t="s">
        <v>1268</v>
      </c>
      <c r="D8605" s="222" t="s">
        <v>801</v>
      </c>
      <c r="E8605" s="223">
        <v>0</v>
      </c>
    </row>
    <row r="8606" spans="1:5" x14ac:dyDescent="0.25">
      <c r="A8606" s="224">
        <v>3705010268</v>
      </c>
      <c r="B8606" s="224" t="s">
        <v>6800</v>
      </c>
      <c r="C8606" s="224" t="s">
        <v>1268</v>
      </c>
      <c r="D8606" s="224" t="s">
        <v>801</v>
      </c>
      <c r="E8606" s="225">
        <v>0</v>
      </c>
    </row>
    <row r="8607" spans="1:5" x14ac:dyDescent="0.25">
      <c r="A8607" s="222">
        <v>3705010269</v>
      </c>
      <c r="B8607" s="222" t="s">
        <v>3935</v>
      </c>
      <c r="C8607" s="222" t="s">
        <v>1268</v>
      </c>
      <c r="D8607" s="222" t="s">
        <v>801</v>
      </c>
      <c r="E8607" s="223">
        <v>0</v>
      </c>
    </row>
    <row r="8608" spans="1:5" x14ac:dyDescent="0.25">
      <c r="A8608" s="224">
        <v>3705010270</v>
      </c>
      <c r="B8608" s="224" t="s">
        <v>8048</v>
      </c>
      <c r="C8608" s="224" t="s">
        <v>1268</v>
      </c>
      <c r="D8608" s="224" t="s">
        <v>801</v>
      </c>
      <c r="E8608" s="225">
        <v>0</v>
      </c>
    </row>
    <row r="8609" spans="1:5" x14ac:dyDescent="0.25">
      <c r="A8609" s="222">
        <v>3705010271</v>
      </c>
      <c r="B8609" s="222" t="s">
        <v>3936</v>
      </c>
      <c r="C8609" s="222" t="s">
        <v>1268</v>
      </c>
      <c r="D8609" s="222" t="s">
        <v>801</v>
      </c>
      <c r="E8609" s="223">
        <v>0</v>
      </c>
    </row>
    <row r="8610" spans="1:5" x14ac:dyDescent="0.25">
      <c r="A8610" s="224">
        <v>3705010272</v>
      </c>
      <c r="B8610" s="224" t="s">
        <v>3937</v>
      </c>
      <c r="C8610" s="224" t="s">
        <v>1268</v>
      </c>
      <c r="D8610" s="224" t="s">
        <v>801</v>
      </c>
      <c r="E8610" s="225">
        <v>0</v>
      </c>
    </row>
    <row r="8611" spans="1:5" x14ac:dyDescent="0.25">
      <c r="A8611" s="222">
        <v>3705010273</v>
      </c>
      <c r="B8611" s="222" t="s">
        <v>3938</v>
      </c>
      <c r="C8611" s="222" t="s">
        <v>1268</v>
      </c>
      <c r="D8611" s="222" t="s">
        <v>801</v>
      </c>
      <c r="E8611" s="223">
        <v>0</v>
      </c>
    </row>
    <row r="8612" spans="1:5" x14ac:dyDescent="0.25">
      <c r="A8612" s="224">
        <v>3705010274</v>
      </c>
      <c r="B8612" s="224" t="s">
        <v>6801</v>
      </c>
      <c r="C8612" s="224" t="s">
        <v>1268</v>
      </c>
      <c r="D8612" s="224" t="s">
        <v>2327</v>
      </c>
      <c r="E8612" s="225">
        <v>0</v>
      </c>
    </row>
    <row r="8613" spans="1:5" x14ac:dyDescent="0.25">
      <c r="A8613" s="222">
        <v>3705010275</v>
      </c>
      <c r="B8613" s="222" t="s">
        <v>4422</v>
      </c>
      <c r="C8613" s="222" t="s">
        <v>1268</v>
      </c>
      <c r="D8613" s="222" t="s">
        <v>2327</v>
      </c>
      <c r="E8613" s="223">
        <v>0</v>
      </c>
    </row>
    <row r="8614" spans="1:5" x14ac:dyDescent="0.25">
      <c r="A8614" s="224">
        <v>3705010276</v>
      </c>
      <c r="B8614" s="224" t="s">
        <v>5957</v>
      </c>
      <c r="C8614" s="224" t="s">
        <v>1268</v>
      </c>
      <c r="D8614" s="224" t="s">
        <v>801</v>
      </c>
      <c r="E8614" s="225">
        <v>0</v>
      </c>
    </row>
    <row r="8615" spans="1:5" x14ac:dyDescent="0.25">
      <c r="A8615" s="222">
        <v>3705010277</v>
      </c>
      <c r="B8615" s="222" t="s">
        <v>5958</v>
      </c>
      <c r="C8615" s="222" t="s">
        <v>1268</v>
      </c>
      <c r="D8615" s="222" t="s">
        <v>2327</v>
      </c>
      <c r="E8615" s="223">
        <v>0</v>
      </c>
    </row>
    <row r="8616" spans="1:5" x14ac:dyDescent="0.25">
      <c r="A8616" s="224">
        <v>3705010278</v>
      </c>
      <c r="B8616" s="224" t="s">
        <v>4423</v>
      </c>
      <c r="C8616" s="224" t="s">
        <v>1268</v>
      </c>
      <c r="D8616" s="224" t="s">
        <v>801</v>
      </c>
      <c r="E8616" s="225">
        <v>0</v>
      </c>
    </row>
    <row r="8617" spans="1:5" x14ac:dyDescent="0.25">
      <c r="A8617" s="222">
        <v>3705010279</v>
      </c>
      <c r="B8617" s="222" t="s">
        <v>3966</v>
      </c>
      <c r="C8617" s="222" t="s">
        <v>1268</v>
      </c>
      <c r="D8617" s="222" t="s">
        <v>2327</v>
      </c>
      <c r="E8617" s="223">
        <v>0</v>
      </c>
    </row>
    <row r="8618" spans="1:5" x14ac:dyDescent="0.25">
      <c r="A8618" s="224">
        <v>3705010280</v>
      </c>
      <c r="B8618" s="224" t="s">
        <v>4485</v>
      </c>
      <c r="C8618" s="224" t="s">
        <v>1268</v>
      </c>
      <c r="D8618" s="224" t="s">
        <v>2327</v>
      </c>
      <c r="E8618" s="225">
        <v>0</v>
      </c>
    </row>
    <row r="8619" spans="1:5" x14ac:dyDescent="0.25">
      <c r="A8619" s="222">
        <v>3705010281</v>
      </c>
      <c r="B8619" s="222" t="s">
        <v>3049</v>
      </c>
      <c r="C8619" s="222" t="s">
        <v>1268</v>
      </c>
      <c r="D8619" s="222" t="s">
        <v>2706</v>
      </c>
      <c r="E8619" s="223">
        <v>0</v>
      </c>
    </row>
    <row r="8620" spans="1:5" x14ac:dyDescent="0.25">
      <c r="A8620" s="224">
        <v>3705010282</v>
      </c>
      <c r="B8620" s="224" t="s">
        <v>3050</v>
      </c>
      <c r="C8620" s="224" t="s">
        <v>1268</v>
      </c>
      <c r="D8620" s="224" t="s">
        <v>2706</v>
      </c>
      <c r="E8620" s="225">
        <v>0</v>
      </c>
    </row>
    <row r="8621" spans="1:5" x14ac:dyDescent="0.25">
      <c r="A8621" s="222">
        <v>3705010283</v>
      </c>
      <c r="B8621" s="222" t="s">
        <v>6802</v>
      </c>
      <c r="C8621" s="222" t="s">
        <v>1268</v>
      </c>
      <c r="D8621" s="222" t="s">
        <v>2327</v>
      </c>
      <c r="E8621" s="223">
        <v>0</v>
      </c>
    </row>
    <row r="8622" spans="1:5" x14ac:dyDescent="0.25">
      <c r="A8622" s="224">
        <v>3705010284</v>
      </c>
      <c r="B8622" s="224" t="s">
        <v>6803</v>
      </c>
      <c r="C8622" s="224" t="s">
        <v>1268</v>
      </c>
      <c r="D8622" s="224" t="s">
        <v>2327</v>
      </c>
      <c r="E8622" s="225">
        <v>0</v>
      </c>
    </row>
    <row r="8623" spans="1:5" x14ac:dyDescent="0.25">
      <c r="A8623" s="222">
        <v>3705010285</v>
      </c>
      <c r="B8623" s="222" t="s">
        <v>3945</v>
      </c>
      <c r="C8623" s="222" t="s">
        <v>1268</v>
      </c>
      <c r="D8623" s="222" t="s">
        <v>2327</v>
      </c>
      <c r="E8623" s="223">
        <v>0</v>
      </c>
    </row>
    <row r="8624" spans="1:5" x14ac:dyDescent="0.25">
      <c r="A8624" s="224">
        <v>3705010286</v>
      </c>
      <c r="B8624" s="224" t="s">
        <v>6379</v>
      </c>
      <c r="C8624" s="224" t="s">
        <v>1268</v>
      </c>
      <c r="D8624" s="224" t="s">
        <v>801</v>
      </c>
      <c r="E8624" s="225">
        <v>0</v>
      </c>
    </row>
    <row r="8625" spans="1:5" x14ac:dyDescent="0.25">
      <c r="A8625" s="222">
        <v>3705010287</v>
      </c>
      <c r="B8625" s="222" t="s">
        <v>4424</v>
      </c>
      <c r="C8625" s="222" t="s">
        <v>1268</v>
      </c>
      <c r="D8625" s="222" t="s">
        <v>801</v>
      </c>
      <c r="E8625" s="223">
        <v>0</v>
      </c>
    </row>
    <row r="8626" spans="1:5" x14ac:dyDescent="0.25">
      <c r="A8626" s="224">
        <v>3705010288</v>
      </c>
      <c r="B8626" s="224" t="s">
        <v>4425</v>
      </c>
      <c r="C8626" s="224" t="s">
        <v>1268</v>
      </c>
      <c r="D8626" s="224" t="s">
        <v>801</v>
      </c>
      <c r="E8626" s="225">
        <v>0</v>
      </c>
    </row>
    <row r="8627" spans="1:5" x14ac:dyDescent="0.25">
      <c r="A8627" s="222">
        <v>3705010289</v>
      </c>
      <c r="B8627" s="222" t="s">
        <v>4426</v>
      </c>
      <c r="C8627" s="222" t="s">
        <v>1268</v>
      </c>
      <c r="D8627" s="222" t="s">
        <v>801</v>
      </c>
      <c r="E8627" s="223">
        <v>0</v>
      </c>
    </row>
    <row r="8628" spans="1:5" x14ac:dyDescent="0.25">
      <c r="A8628" s="224">
        <v>3705010290</v>
      </c>
      <c r="B8628" s="224" t="s">
        <v>4427</v>
      </c>
      <c r="C8628" s="224" t="s">
        <v>1268</v>
      </c>
      <c r="D8628" s="224" t="s">
        <v>801</v>
      </c>
      <c r="E8628" s="225">
        <v>0</v>
      </c>
    </row>
    <row r="8629" spans="1:5" x14ac:dyDescent="0.25">
      <c r="A8629" s="222">
        <v>3705010291</v>
      </c>
      <c r="B8629" s="222" t="s">
        <v>4428</v>
      </c>
      <c r="C8629" s="222" t="s">
        <v>1268</v>
      </c>
      <c r="D8629" s="222" t="s">
        <v>801</v>
      </c>
      <c r="E8629" s="223">
        <v>0</v>
      </c>
    </row>
    <row r="8630" spans="1:5" x14ac:dyDescent="0.25">
      <c r="A8630" s="224">
        <v>3705010292</v>
      </c>
      <c r="B8630" s="224" t="s">
        <v>4429</v>
      </c>
      <c r="C8630" s="224" t="s">
        <v>1268</v>
      </c>
      <c r="D8630" s="224" t="s">
        <v>801</v>
      </c>
      <c r="E8630" s="225">
        <v>0</v>
      </c>
    </row>
    <row r="8631" spans="1:5" x14ac:dyDescent="0.25">
      <c r="A8631" s="222">
        <v>3705010293</v>
      </c>
      <c r="B8631" s="222" t="s">
        <v>4430</v>
      </c>
      <c r="C8631" s="222" t="s">
        <v>1268</v>
      </c>
      <c r="D8631" s="222" t="s">
        <v>801</v>
      </c>
      <c r="E8631" s="223">
        <v>0</v>
      </c>
    </row>
    <row r="8632" spans="1:5" x14ac:dyDescent="0.25">
      <c r="A8632" s="224">
        <v>3705010294</v>
      </c>
      <c r="B8632" s="224" t="s">
        <v>4431</v>
      </c>
      <c r="C8632" s="224" t="s">
        <v>1268</v>
      </c>
      <c r="D8632" s="224" t="s">
        <v>801</v>
      </c>
      <c r="E8632" s="225">
        <v>0</v>
      </c>
    </row>
    <row r="8633" spans="1:5" x14ac:dyDescent="0.25">
      <c r="A8633" s="222">
        <v>3705010295</v>
      </c>
      <c r="B8633" s="222" t="s">
        <v>4432</v>
      </c>
      <c r="C8633" s="222" t="s">
        <v>1268</v>
      </c>
      <c r="D8633" s="222" t="s">
        <v>801</v>
      </c>
      <c r="E8633" s="223">
        <v>0</v>
      </c>
    </row>
    <row r="8634" spans="1:5" x14ac:dyDescent="0.25">
      <c r="A8634" s="224">
        <v>3705010296</v>
      </c>
      <c r="B8634" s="224" t="s">
        <v>4433</v>
      </c>
      <c r="C8634" s="224" t="s">
        <v>1268</v>
      </c>
      <c r="D8634" s="224" t="s">
        <v>801</v>
      </c>
      <c r="E8634" s="225">
        <v>0</v>
      </c>
    </row>
    <row r="8635" spans="1:5" x14ac:dyDescent="0.25">
      <c r="A8635" s="222">
        <v>3705010297</v>
      </c>
      <c r="B8635" s="222" t="s">
        <v>5959</v>
      </c>
      <c r="C8635" s="222" t="s">
        <v>1268</v>
      </c>
      <c r="D8635" s="222" t="s">
        <v>801</v>
      </c>
      <c r="E8635" s="223">
        <v>0</v>
      </c>
    </row>
    <row r="8636" spans="1:5" x14ac:dyDescent="0.25">
      <c r="A8636" s="224">
        <v>3705010298</v>
      </c>
      <c r="B8636" s="224" t="s">
        <v>4434</v>
      </c>
      <c r="C8636" s="224" t="s">
        <v>1268</v>
      </c>
      <c r="D8636" s="224" t="s">
        <v>801</v>
      </c>
      <c r="E8636" s="225">
        <v>0</v>
      </c>
    </row>
    <row r="8637" spans="1:5" x14ac:dyDescent="0.25">
      <c r="A8637" s="222">
        <v>3705010299</v>
      </c>
      <c r="B8637" s="222" t="s">
        <v>5960</v>
      </c>
      <c r="C8637" s="222" t="s">
        <v>1268</v>
      </c>
      <c r="D8637" s="222" t="s">
        <v>801</v>
      </c>
      <c r="E8637" s="223">
        <v>0</v>
      </c>
    </row>
    <row r="8638" spans="1:5" x14ac:dyDescent="0.25">
      <c r="A8638" s="224">
        <v>3705010300</v>
      </c>
      <c r="B8638" s="224" t="s">
        <v>4435</v>
      </c>
      <c r="C8638" s="224" t="s">
        <v>1268</v>
      </c>
      <c r="D8638" s="224" t="s">
        <v>801</v>
      </c>
      <c r="E8638" s="225">
        <v>0</v>
      </c>
    </row>
    <row r="8639" spans="1:5" x14ac:dyDescent="0.25">
      <c r="A8639" s="222">
        <v>3705010301</v>
      </c>
      <c r="B8639" s="222" t="s">
        <v>5961</v>
      </c>
      <c r="C8639" s="222" t="s">
        <v>1268</v>
      </c>
      <c r="D8639" s="222" t="s">
        <v>801</v>
      </c>
      <c r="E8639" s="223">
        <v>0</v>
      </c>
    </row>
    <row r="8640" spans="1:5" x14ac:dyDescent="0.25">
      <c r="A8640" s="224">
        <v>3705010302</v>
      </c>
      <c r="B8640" s="224" t="s">
        <v>4436</v>
      </c>
      <c r="C8640" s="224" t="s">
        <v>1268</v>
      </c>
      <c r="D8640" s="224" t="s">
        <v>801</v>
      </c>
      <c r="E8640" s="225">
        <v>0</v>
      </c>
    </row>
    <row r="8641" spans="1:5" x14ac:dyDescent="0.25">
      <c r="A8641" s="222">
        <v>3705010303</v>
      </c>
      <c r="B8641" s="222" t="s">
        <v>10870</v>
      </c>
      <c r="C8641" s="222" t="s">
        <v>1268</v>
      </c>
      <c r="D8641" s="222" t="s">
        <v>801</v>
      </c>
      <c r="E8641" s="223">
        <v>0</v>
      </c>
    </row>
    <row r="8642" spans="1:5" x14ac:dyDescent="0.25">
      <c r="A8642" s="224">
        <v>3705010304</v>
      </c>
      <c r="B8642" s="224" t="s">
        <v>7382</v>
      </c>
      <c r="C8642" s="224" t="s">
        <v>1268</v>
      </c>
      <c r="D8642" s="224" t="s">
        <v>801</v>
      </c>
      <c r="E8642" s="225">
        <v>0</v>
      </c>
    </row>
    <row r="8643" spans="1:5" x14ac:dyDescent="0.25">
      <c r="A8643" s="222">
        <v>3705010305</v>
      </c>
      <c r="B8643" s="222" t="s">
        <v>4482</v>
      </c>
      <c r="C8643" s="222" t="s">
        <v>1268</v>
      </c>
      <c r="D8643" s="222" t="s">
        <v>801</v>
      </c>
      <c r="E8643" s="223">
        <v>0</v>
      </c>
    </row>
    <row r="8644" spans="1:5" x14ac:dyDescent="0.25">
      <c r="A8644" s="224">
        <v>3705010306</v>
      </c>
      <c r="B8644" s="224" t="s">
        <v>5277</v>
      </c>
      <c r="C8644" s="224" t="s">
        <v>1268</v>
      </c>
      <c r="D8644" s="224" t="s">
        <v>2327</v>
      </c>
      <c r="E8644" s="225">
        <v>0</v>
      </c>
    </row>
    <row r="8645" spans="1:5" x14ac:dyDescent="0.25">
      <c r="A8645" s="222">
        <v>3705010307</v>
      </c>
      <c r="B8645" s="222" t="s">
        <v>12940</v>
      </c>
      <c r="C8645" s="222" t="s">
        <v>1268</v>
      </c>
      <c r="D8645" s="222" t="s">
        <v>2327</v>
      </c>
      <c r="E8645" s="223">
        <v>0</v>
      </c>
    </row>
    <row r="8646" spans="1:5" x14ac:dyDescent="0.25">
      <c r="A8646" s="224">
        <v>3705010308</v>
      </c>
      <c r="B8646" s="224" t="s">
        <v>4437</v>
      </c>
      <c r="C8646" s="224" t="s">
        <v>1268</v>
      </c>
      <c r="D8646" s="224" t="s">
        <v>2327</v>
      </c>
      <c r="E8646" s="225">
        <v>0</v>
      </c>
    </row>
    <row r="8647" spans="1:5" x14ac:dyDescent="0.25">
      <c r="A8647" s="222">
        <v>3705010309</v>
      </c>
      <c r="B8647" s="222" t="s">
        <v>4438</v>
      </c>
      <c r="C8647" s="222" t="s">
        <v>1268</v>
      </c>
      <c r="D8647" s="222" t="s">
        <v>2327</v>
      </c>
      <c r="E8647" s="223">
        <v>0</v>
      </c>
    </row>
    <row r="8648" spans="1:5" x14ac:dyDescent="0.25">
      <c r="A8648" s="224">
        <v>3705010310</v>
      </c>
      <c r="B8648" s="224" t="s">
        <v>6804</v>
      </c>
      <c r="C8648" s="224" t="s">
        <v>1268</v>
      </c>
      <c r="D8648" s="224" t="s">
        <v>801</v>
      </c>
      <c r="E8648" s="225">
        <v>0</v>
      </c>
    </row>
    <row r="8649" spans="1:5" x14ac:dyDescent="0.25">
      <c r="A8649" s="222">
        <v>3705010311</v>
      </c>
      <c r="B8649" s="222" t="s">
        <v>4439</v>
      </c>
      <c r="C8649" s="222" t="s">
        <v>1268</v>
      </c>
      <c r="D8649" s="222" t="s">
        <v>801</v>
      </c>
      <c r="E8649" s="223">
        <v>0</v>
      </c>
    </row>
    <row r="8650" spans="1:5" x14ac:dyDescent="0.25">
      <c r="A8650" s="224">
        <v>3705010312</v>
      </c>
      <c r="B8650" s="224" t="s">
        <v>6805</v>
      </c>
      <c r="C8650" s="224" t="s">
        <v>1268</v>
      </c>
      <c r="D8650" s="224" t="s">
        <v>801</v>
      </c>
      <c r="E8650" s="225">
        <v>0</v>
      </c>
    </row>
    <row r="8651" spans="1:5" x14ac:dyDescent="0.25">
      <c r="A8651" s="222">
        <v>3705010313</v>
      </c>
      <c r="B8651" s="222" t="s">
        <v>6455</v>
      </c>
      <c r="C8651" s="222" t="s">
        <v>1268</v>
      </c>
      <c r="D8651" s="222" t="s">
        <v>801</v>
      </c>
      <c r="E8651" s="223">
        <v>0</v>
      </c>
    </row>
    <row r="8652" spans="1:5" x14ac:dyDescent="0.25">
      <c r="A8652" s="224">
        <v>3705010314</v>
      </c>
      <c r="B8652" s="224" t="s">
        <v>4440</v>
      </c>
      <c r="C8652" s="224" t="s">
        <v>1268</v>
      </c>
      <c r="D8652" s="224" t="s">
        <v>801</v>
      </c>
      <c r="E8652" s="225">
        <v>0</v>
      </c>
    </row>
    <row r="8653" spans="1:5" x14ac:dyDescent="0.25">
      <c r="A8653" s="222">
        <v>3705010315</v>
      </c>
      <c r="B8653" s="222" t="s">
        <v>4441</v>
      </c>
      <c r="C8653" s="222" t="s">
        <v>1268</v>
      </c>
      <c r="D8653" s="222" t="s">
        <v>801</v>
      </c>
      <c r="E8653" s="223">
        <v>0</v>
      </c>
    </row>
    <row r="8654" spans="1:5" x14ac:dyDescent="0.25">
      <c r="A8654" s="224">
        <v>3705010316</v>
      </c>
      <c r="B8654" s="224" t="s">
        <v>5435</v>
      </c>
      <c r="C8654" s="224" t="s">
        <v>1268</v>
      </c>
      <c r="D8654" s="224" t="s">
        <v>2414</v>
      </c>
      <c r="E8654" s="225">
        <v>0</v>
      </c>
    </row>
    <row r="8655" spans="1:5" x14ac:dyDescent="0.25">
      <c r="A8655" s="222">
        <v>3705010317</v>
      </c>
      <c r="B8655" s="222" t="s">
        <v>5436</v>
      </c>
      <c r="C8655" s="222" t="s">
        <v>1268</v>
      </c>
      <c r="D8655" s="222" t="s">
        <v>1226</v>
      </c>
      <c r="E8655" s="223">
        <v>0</v>
      </c>
    </row>
    <row r="8656" spans="1:5" x14ac:dyDescent="0.25">
      <c r="A8656" s="224">
        <v>3705010318</v>
      </c>
      <c r="B8656" s="224" t="s">
        <v>5437</v>
      </c>
      <c r="C8656" s="224" t="s">
        <v>1268</v>
      </c>
      <c r="D8656" s="224" t="s">
        <v>801</v>
      </c>
      <c r="E8656" s="225">
        <v>0</v>
      </c>
    </row>
    <row r="8657" spans="1:5" x14ac:dyDescent="0.25">
      <c r="A8657" s="222">
        <v>3705010319</v>
      </c>
      <c r="B8657" s="222" t="s">
        <v>4518</v>
      </c>
      <c r="C8657" s="222" t="s">
        <v>1268</v>
      </c>
      <c r="D8657" s="222" t="s">
        <v>2327</v>
      </c>
      <c r="E8657" s="223">
        <v>0</v>
      </c>
    </row>
    <row r="8658" spans="1:5" x14ac:dyDescent="0.25">
      <c r="A8658" s="224">
        <v>3705010320</v>
      </c>
      <c r="B8658" s="224" t="s">
        <v>4519</v>
      </c>
      <c r="C8658" s="224" t="s">
        <v>1268</v>
      </c>
      <c r="D8658" s="224" t="s">
        <v>2327</v>
      </c>
      <c r="E8658" s="225">
        <v>0</v>
      </c>
    </row>
    <row r="8659" spans="1:5" x14ac:dyDescent="0.25">
      <c r="A8659" s="222">
        <v>3705010321</v>
      </c>
      <c r="B8659" s="222" t="s">
        <v>4520</v>
      </c>
      <c r="C8659" s="222" t="s">
        <v>1268</v>
      </c>
      <c r="D8659" s="222" t="s">
        <v>2327</v>
      </c>
      <c r="E8659" s="223">
        <v>0</v>
      </c>
    </row>
    <row r="8660" spans="1:5" x14ac:dyDescent="0.25">
      <c r="A8660" s="224">
        <v>3705010322</v>
      </c>
      <c r="B8660" s="224" t="s">
        <v>4521</v>
      </c>
      <c r="C8660" s="224" t="s">
        <v>1268</v>
      </c>
      <c r="D8660" s="224" t="s">
        <v>2327</v>
      </c>
      <c r="E8660" s="225">
        <v>0</v>
      </c>
    </row>
    <row r="8661" spans="1:5" x14ac:dyDescent="0.25">
      <c r="A8661" s="222">
        <v>3705010323</v>
      </c>
      <c r="B8661" s="222" t="s">
        <v>5438</v>
      </c>
      <c r="C8661" s="222" t="s">
        <v>1268</v>
      </c>
      <c r="D8661" s="222" t="s">
        <v>801</v>
      </c>
      <c r="E8661" s="223">
        <v>0</v>
      </c>
    </row>
    <row r="8662" spans="1:5" x14ac:dyDescent="0.25">
      <c r="A8662" s="224">
        <v>3705010324</v>
      </c>
      <c r="B8662" s="224" t="s">
        <v>5962</v>
      </c>
      <c r="C8662" s="224" t="s">
        <v>1268</v>
      </c>
      <c r="D8662" s="224" t="s">
        <v>801</v>
      </c>
      <c r="E8662" s="225">
        <v>0</v>
      </c>
    </row>
    <row r="8663" spans="1:5" x14ac:dyDescent="0.25">
      <c r="A8663" s="222">
        <v>3705010325</v>
      </c>
      <c r="B8663" s="222" t="s">
        <v>7857</v>
      </c>
      <c r="C8663" s="222" t="s">
        <v>1268</v>
      </c>
      <c r="D8663" s="222" t="s">
        <v>801</v>
      </c>
      <c r="E8663" s="223">
        <v>0</v>
      </c>
    </row>
    <row r="8664" spans="1:5" x14ac:dyDescent="0.25">
      <c r="A8664" s="224">
        <v>3705010326</v>
      </c>
      <c r="B8664" s="224" t="s">
        <v>5963</v>
      </c>
      <c r="C8664" s="224" t="s">
        <v>1268</v>
      </c>
      <c r="D8664" s="224" t="s">
        <v>801</v>
      </c>
      <c r="E8664" s="225">
        <v>0</v>
      </c>
    </row>
    <row r="8665" spans="1:5" x14ac:dyDescent="0.25">
      <c r="A8665" s="222">
        <v>3705010327</v>
      </c>
      <c r="B8665" s="222" t="s">
        <v>6806</v>
      </c>
      <c r="C8665" s="222" t="s">
        <v>1268</v>
      </c>
      <c r="D8665" s="222" t="s">
        <v>801</v>
      </c>
      <c r="E8665" s="223">
        <v>0</v>
      </c>
    </row>
    <row r="8666" spans="1:5" x14ac:dyDescent="0.25">
      <c r="A8666" s="224">
        <v>3705010328</v>
      </c>
      <c r="B8666" s="224" t="s">
        <v>5439</v>
      </c>
      <c r="C8666" s="224" t="s">
        <v>1268</v>
      </c>
      <c r="D8666" s="224" t="s">
        <v>801</v>
      </c>
      <c r="E8666" s="225">
        <v>0</v>
      </c>
    </row>
    <row r="8667" spans="1:5" x14ac:dyDescent="0.25">
      <c r="A8667" s="222">
        <v>3705010329</v>
      </c>
      <c r="B8667" s="222" t="s">
        <v>6527</v>
      </c>
      <c r="C8667" s="222" t="s">
        <v>1268</v>
      </c>
      <c r="D8667" s="222" t="s">
        <v>2327</v>
      </c>
      <c r="E8667" s="223">
        <v>0</v>
      </c>
    </row>
    <row r="8668" spans="1:5" x14ac:dyDescent="0.25">
      <c r="A8668" s="224">
        <v>3705010330</v>
      </c>
      <c r="B8668" s="224" t="s">
        <v>4486</v>
      </c>
      <c r="C8668" s="224" t="s">
        <v>1268</v>
      </c>
      <c r="D8668" s="224" t="s">
        <v>801</v>
      </c>
      <c r="E8668" s="225">
        <v>0</v>
      </c>
    </row>
    <row r="8669" spans="1:5" x14ac:dyDescent="0.25">
      <c r="A8669" s="222">
        <v>3705010331</v>
      </c>
      <c r="B8669" s="222" t="s">
        <v>5440</v>
      </c>
      <c r="C8669" s="222" t="s">
        <v>1268</v>
      </c>
      <c r="D8669" s="222" t="s">
        <v>801</v>
      </c>
      <c r="E8669" s="223">
        <v>0</v>
      </c>
    </row>
    <row r="8670" spans="1:5" x14ac:dyDescent="0.25">
      <c r="A8670" s="224">
        <v>3705010332</v>
      </c>
      <c r="B8670" s="224" t="s">
        <v>4483</v>
      </c>
      <c r="C8670" s="224" t="s">
        <v>1268</v>
      </c>
      <c r="D8670" s="224" t="s">
        <v>801</v>
      </c>
      <c r="E8670" s="225">
        <v>0</v>
      </c>
    </row>
    <row r="8671" spans="1:5" x14ac:dyDescent="0.25">
      <c r="A8671" s="222">
        <v>3705010333</v>
      </c>
      <c r="B8671" s="222" t="s">
        <v>5441</v>
      </c>
      <c r="C8671" s="222" t="s">
        <v>1268</v>
      </c>
      <c r="D8671" s="222" t="s">
        <v>801</v>
      </c>
      <c r="E8671" s="223">
        <v>0</v>
      </c>
    </row>
    <row r="8672" spans="1:5" x14ac:dyDescent="0.25">
      <c r="A8672" s="224">
        <v>3705010334</v>
      </c>
      <c r="B8672" s="224" t="s">
        <v>4506</v>
      </c>
      <c r="C8672" s="224" t="s">
        <v>1268</v>
      </c>
      <c r="D8672" s="224" t="s">
        <v>801</v>
      </c>
      <c r="E8672" s="225">
        <v>0</v>
      </c>
    </row>
    <row r="8673" spans="1:5" x14ac:dyDescent="0.25">
      <c r="A8673" s="222">
        <v>3705010335</v>
      </c>
      <c r="B8673" s="222" t="s">
        <v>4507</v>
      </c>
      <c r="C8673" s="222" t="s">
        <v>1268</v>
      </c>
      <c r="D8673" s="222" t="s">
        <v>801</v>
      </c>
      <c r="E8673" s="223">
        <v>0</v>
      </c>
    </row>
    <row r="8674" spans="1:5" x14ac:dyDescent="0.25">
      <c r="A8674" s="224">
        <v>3705010336</v>
      </c>
      <c r="B8674" s="224" t="s">
        <v>4508</v>
      </c>
      <c r="C8674" s="224" t="s">
        <v>1268</v>
      </c>
      <c r="D8674" s="224" t="s">
        <v>801</v>
      </c>
      <c r="E8674" s="225">
        <v>0</v>
      </c>
    </row>
    <row r="8675" spans="1:5" x14ac:dyDescent="0.25">
      <c r="A8675" s="222">
        <v>3705010337</v>
      </c>
      <c r="B8675" s="222" t="s">
        <v>4509</v>
      </c>
      <c r="C8675" s="222" t="s">
        <v>1268</v>
      </c>
      <c r="D8675" s="222" t="s">
        <v>801</v>
      </c>
      <c r="E8675" s="223">
        <v>0</v>
      </c>
    </row>
    <row r="8676" spans="1:5" x14ac:dyDescent="0.25">
      <c r="A8676" s="224">
        <v>3705010338</v>
      </c>
      <c r="B8676" s="224" t="s">
        <v>4510</v>
      </c>
      <c r="C8676" s="224" t="s">
        <v>1268</v>
      </c>
      <c r="D8676" s="224" t="s">
        <v>801</v>
      </c>
      <c r="E8676" s="225">
        <v>0</v>
      </c>
    </row>
    <row r="8677" spans="1:5" x14ac:dyDescent="0.25">
      <c r="A8677" s="222">
        <v>3705010339</v>
      </c>
      <c r="B8677" s="222" t="s">
        <v>4511</v>
      </c>
      <c r="C8677" s="222" t="s">
        <v>1268</v>
      </c>
      <c r="D8677" s="222" t="s">
        <v>801</v>
      </c>
      <c r="E8677" s="223">
        <v>0</v>
      </c>
    </row>
    <row r="8678" spans="1:5" x14ac:dyDescent="0.25">
      <c r="A8678" s="224">
        <v>3705010340</v>
      </c>
      <c r="B8678" s="224" t="s">
        <v>4512</v>
      </c>
      <c r="C8678" s="224" t="s">
        <v>1268</v>
      </c>
      <c r="D8678" s="224" t="s">
        <v>801</v>
      </c>
      <c r="E8678" s="225">
        <v>0</v>
      </c>
    </row>
    <row r="8679" spans="1:5" x14ac:dyDescent="0.25">
      <c r="A8679" s="222">
        <v>3705010341</v>
      </c>
      <c r="B8679" s="222" t="s">
        <v>4487</v>
      </c>
      <c r="C8679" s="222" t="s">
        <v>1268</v>
      </c>
      <c r="D8679" s="222" t="s">
        <v>801</v>
      </c>
      <c r="E8679" s="223">
        <v>0</v>
      </c>
    </row>
    <row r="8680" spans="1:5" x14ac:dyDescent="0.25">
      <c r="A8680" s="224">
        <v>3705010342</v>
      </c>
      <c r="B8680" s="224" t="s">
        <v>3057</v>
      </c>
      <c r="C8680" s="224" t="s">
        <v>1268</v>
      </c>
      <c r="D8680" s="224" t="s">
        <v>801</v>
      </c>
      <c r="E8680" s="225">
        <v>0</v>
      </c>
    </row>
    <row r="8681" spans="1:5" x14ac:dyDescent="0.25">
      <c r="A8681" s="222">
        <v>3705010343</v>
      </c>
      <c r="B8681" s="222" t="s">
        <v>4513</v>
      </c>
      <c r="C8681" s="222" t="s">
        <v>1268</v>
      </c>
      <c r="D8681" s="222" t="s">
        <v>801</v>
      </c>
      <c r="E8681" s="223">
        <v>0</v>
      </c>
    </row>
    <row r="8682" spans="1:5" x14ac:dyDescent="0.25">
      <c r="A8682" s="224">
        <v>3705010344</v>
      </c>
      <c r="B8682" s="224" t="s">
        <v>5442</v>
      </c>
      <c r="C8682" s="224" t="s">
        <v>1268</v>
      </c>
      <c r="D8682" s="224" t="s">
        <v>801</v>
      </c>
      <c r="E8682" s="225">
        <v>0</v>
      </c>
    </row>
    <row r="8683" spans="1:5" x14ac:dyDescent="0.25">
      <c r="A8683" s="222">
        <v>3705010345</v>
      </c>
      <c r="B8683" s="222" t="s">
        <v>3021</v>
      </c>
      <c r="C8683" s="222" t="s">
        <v>1268</v>
      </c>
      <c r="D8683" s="222" t="s">
        <v>2327</v>
      </c>
      <c r="E8683" s="223">
        <v>0</v>
      </c>
    </row>
    <row r="8684" spans="1:5" x14ac:dyDescent="0.25">
      <c r="A8684" s="224">
        <v>3705010346</v>
      </c>
      <c r="B8684" s="224" t="s">
        <v>3022</v>
      </c>
      <c r="C8684" s="224" t="s">
        <v>1268</v>
      </c>
      <c r="D8684" s="224" t="s">
        <v>2327</v>
      </c>
      <c r="E8684" s="225">
        <v>0</v>
      </c>
    </row>
    <row r="8685" spans="1:5" x14ac:dyDescent="0.25">
      <c r="A8685" s="222">
        <v>3705010347</v>
      </c>
      <c r="B8685" s="222" t="s">
        <v>6807</v>
      </c>
      <c r="C8685" s="222" t="s">
        <v>1268</v>
      </c>
      <c r="D8685" s="222" t="s">
        <v>801</v>
      </c>
      <c r="E8685" s="223">
        <v>0</v>
      </c>
    </row>
    <row r="8686" spans="1:5" x14ac:dyDescent="0.25">
      <c r="A8686" s="224">
        <v>3705010348</v>
      </c>
      <c r="B8686" s="224" t="s">
        <v>5443</v>
      </c>
      <c r="C8686" s="224" t="s">
        <v>1268</v>
      </c>
      <c r="D8686" s="224" t="s">
        <v>801</v>
      </c>
      <c r="E8686" s="225">
        <v>0</v>
      </c>
    </row>
    <row r="8687" spans="1:5" x14ac:dyDescent="0.25">
      <c r="A8687" s="222">
        <v>3705010349</v>
      </c>
      <c r="B8687" s="222" t="s">
        <v>6808</v>
      </c>
      <c r="C8687" s="222" t="s">
        <v>1268</v>
      </c>
      <c r="D8687" s="222" t="s">
        <v>2327</v>
      </c>
      <c r="E8687" s="223">
        <v>0</v>
      </c>
    </row>
    <row r="8688" spans="1:5" x14ac:dyDescent="0.25">
      <c r="A8688" s="224">
        <v>3705010350</v>
      </c>
      <c r="B8688" s="224" t="s">
        <v>6809</v>
      </c>
      <c r="C8688" s="224" t="s">
        <v>1268</v>
      </c>
      <c r="D8688" s="224" t="s">
        <v>2327</v>
      </c>
      <c r="E8688" s="225">
        <v>0</v>
      </c>
    </row>
    <row r="8689" spans="1:5" x14ac:dyDescent="0.25">
      <c r="A8689" s="222">
        <v>3705010351</v>
      </c>
      <c r="B8689" s="222" t="s">
        <v>5444</v>
      </c>
      <c r="C8689" s="222" t="s">
        <v>1268</v>
      </c>
      <c r="D8689" s="222" t="s">
        <v>801</v>
      </c>
      <c r="E8689" s="223">
        <v>0</v>
      </c>
    </row>
    <row r="8690" spans="1:5" x14ac:dyDescent="0.25">
      <c r="A8690" s="224">
        <v>3705010352</v>
      </c>
      <c r="B8690" s="224" t="s">
        <v>5445</v>
      </c>
      <c r="C8690" s="224" t="s">
        <v>1268</v>
      </c>
      <c r="D8690" s="224" t="s">
        <v>2327</v>
      </c>
      <c r="E8690" s="225">
        <v>0</v>
      </c>
    </row>
    <row r="8691" spans="1:5" x14ac:dyDescent="0.25">
      <c r="A8691" s="222">
        <v>3705010353</v>
      </c>
      <c r="B8691" s="222" t="s">
        <v>5446</v>
      </c>
      <c r="C8691" s="222" t="s">
        <v>1268</v>
      </c>
      <c r="D8691" s="222" t="s">
        <v>801</v>
      </c>
      <c r="E8691" s="223">
        <v>0</v>
      </c>
    </row>
    <row r="8692" spans="1:5" x14ac:dyDescent="0.25">
      <c r="A8692" s="224">
        <v>3705010354</v>
      </c>
      <c r="B8692" s="224" t="s">
        <v>5447</v>
      </c>
      <c r="C8692" s="224" t="s">
        <v>1268</v>
      </c>
      <c r="D8692" s="224" t="s">
        <v>2327</v>
      </c>
      <c r="E8692" s="225">
        <v>0</v>
      </c>
    </row>
    <row r="8693" spans="1:5" x14ac:dyDescent="0.25">
      <c r="A8693" s="222">
        <v>3705010355</v>
      </c>
      <c r="B8693" s="222" t="s">
        <v>5448</v>
      </c>
      <c r="C8693" s="222" t="s">
        <v>1268</v>
      </c>
      <c r="D8693" s="222" t="s">
        <v>1226</v>
      </c>
      <c r="E8693" s="223">
        <v>0</v>
      </c>
    </row>
    <row r="8694" spans="1:5" x14ac:dyDescent="0.25">
      <c r="A8694" s="224">
        <v>3705010356</v>
      </c>
      <c r="B8694" s="224" t="s">
        <v>6810</v>
      </c>
      <c r="C8694" s="224" t="s">
        <v>1268</v>
      </c>
      <c r="D8694" s="224" t="s">
        <v>801</v>
      </c>
      <c r="E8694" s="225">
        <v>0</v>
      </c>
    </row>
    <row r="8695" spans="1:5" x14ac:dyDescent="0.25">
      <c r="A8695" s="222">
        <v>3705010357</v>
      </c>
      <c r="B8695" s="222" t="s">
        <v>5449</v>
      </c>
      <c r="C8695" s="222" t="s">
        <v>1268</v>
      </c>
      <c r="D8695" s="222" t="s">
        <v>800</v>
      </c>
      <c r="E8695" s="223">
        <v>0</v>
      </c>
    </row>
    <row r="8696" spans="1:5" x14ac:dyDescent="0.25">
      <c r="A8696" s="224">
        <v>3705010358</v>
      </c>
      <c r="B8696" s="224" t="s">
        <v>2952</v>
      </c>
      <c r="C8696" s="224" t="s">
        <v>1268</v>
      </c>
      <c r="D8696" s="224" t="s">
        <v>2327</v>
      </c>
      <c r="E8696" s="225">
        <v>0</v>
      </c>
    </row>
    <row r="8697" spans="1:5" x14ac:dyDescent="0.25">
      <c r="A8697" s="222">
        <v>3705010359</v>
      </c>
      <c r="B8697" s="222" t="s">
        <v>5450</v>
      </c>
      <c r="C8697" s="222" t="s">
        <v>1268</v>
      </c>
      <c r="D8697" s="222" t="s">
        <v>801</v>
      </c>
      <c r="E8697" s="223">
        <v>0</v>
      </c>
    </row>
    <row r="8698" spans="1:5" x14ac:dyDescent="0.25">
      <c r="A8698" s="224">
        <v>3705010360</v>
      </c>
      <c r="B8698" s="224" t="s">
        <v>6811</v>
      </c>
      <c r="C8698" s="224" t="s">
        <v>1268</v>
      </c>
      <c r="D8698" s="224" t="s">
        <v>801</v>
      </c>
      <c r="E8698" s="225">
        <v>0</v>
      </c>
    </row>
    <row r="8699" spans="1:5" x14ac:dyDescent="0.25">
      <c r="A8699" s="222">
        <v>3705010361</v>
      </c>
      <c r="B8699" s="222" t="s">
        <v>5451</v>
      </c>
      <c r="C8699" s="222" t="s">
        <v>1268</v>
      </c>
      <c r="D8699" s="222" t="s">
        <v>801</v>
      </c>
      <c r="E8699" s="223">
        <v>0</v>
      </c>
    </row>
    <row r="8700" spans="1:5" x14ac:dyDescent="0.25">
      <c r="A8700" s="224">
        <v>3705010362</v>
      </c>
      <c r="B8700" s="224" t="s">
        <v>5964</v>
      </c>
      <c r="C8700" s="224" t="s">
        <v>1268</v>
      </c>
      <c r="D8700" s="224" t="s">
        <v>2327</v>
      </c>
      <c r="E8700" s="225">
        <v>0</v>
      </c>
    </row>
    <row r="8701" spans="1:5" x14ac:dyDescent="0.25">
      <c r="A8701" s="222">
        <v>3705010363</v>
      </c>
      <c r="B8701" s="222" t="s">
        <v>5965</v>
      </c>
      <c r="C8701" s="222" t="s">
        <v>1268</v>
      </c>
      <c r="D8701" s="222" t="s">
        <v>2327</v>
      </c>
      <c r="E8701" s="223">
        <v>0</v>
      </c>
    </row>
    <row r="8702" spans="1:5" x14ac:dyDescent="0.25">
      <c r="A8702" s="224">
        <v>3705010364</v>
      </c>
      <c r="B8702" s="224" t="s">
        <v>5966</v>
      </c>
      <c r="C8702" s="224" t="s">
        <v>1268</v>
      </c>
      <c r="D8702" s="224" t="s">
        <v>2327</v>
      </c>
      <c r="E8702" s="225">
        <v>0</v>
      </c>
    </row>
    <row r="8703" spans="1:5" x14ac:dyDescent="0.25">
      <c r="A8703" s="222">
        <v>3705010365</v>
      </c>
      <c r="B8703" s="222" t="s">
        <v>5967</v>
      </c>
      <c r="C8703" s="222" t="s">
        <v>1268</v>
      </c>
      <c r="D8703" s="222" t="s">
        <v>2327</v>
      </c>
      <c r="E8703" s="223">
        <v>0</v>
      </c>
    </row>
    <row r="8704" spans="1:5" x14ac:dyDescent="0.25">
      <c r="A8704" s="224">
        <v>3705010366</v>
      </c>
      <c r="B8704" s="224" t="s">
        <v>5452</v>
      </c>
      <c r="C8704" s="224" t="s">
        <v>1268</v>
      </c>
      <c r="D8704" s="224" t="s">
        <v>801</v>
      </c>
      <c r="E8704" s="225">
        <v>0</v>
      </c>
    </row>
    <row r="8705" spans="1:5" x14ac:dyDescent="0.25">
      <c r="A8705" s="222">
        <v>3705010367</v>
      </c>
      <c r="B8705" s="222" t="s">
        <v>5453</v>
      </c>
      <c r="C8705" s="222" t="s">
        <v>1268</v>
      </c>
      <c r="D8705" s="222" t="s">
        <v>801</v>
      </c>
      <c r="E8705" s="223">
        <v>0</v>
      </c>
    </row>
    <row r="8706" spans="1:5" x14ac:dyDescent="0.25">
      <c r="A8706" s="224">
        <v>3705010368</v>
      </c>
      <c r="B8706" s="224" t="s">
        <v>6812</v>
      </c>
      <c r="C8706" s="224" t="s">
        <v>1268</v>
      </c>
      <c r="D8706" s="224" t="s">
        <v>801</v>
      </c>
      <c r="E8706" s="225">
        <v>0</v>
      </c>
    </row>
    <row r="8707" spans="1:5" x14ac:dyDescent="0.25">
      <c r="A8707" s="222">
        <v>3705010369</v>
      </c>
      <c r="B8707" s="222" t="s">
        <v>5454</v>
      </c>
      <c r="C8707" s="222" t="s">
        <v>1268</v>
      </c>
      <c r="D8707" s="222" t="s">
        <v>801</v>
      </c>
      <c r="E8707" s="223">
        <v>0</v>
      </c>
    </row>
    <row r="8708" spans="1:5" x14ac:dyDescent="0.25">
      <c r="A8708" s="224">
        <v>3705010370</v>
      </c>
      <c r="B8708" s="224" t="s">
        <v>5455</v>
      </c>
      <c r="C8708" s="224" t="s">
        <v>1268</v>
      </c>
      <c r="D8708" s="224" t="s">
        <v>801</v>
      </c>
      <c r="E8708" s="225">
        <v>0</v>
      </c>
    </row>
    <row r="8709" spans="1:5" x14ac:dyDescent="0.25">
      <c r="A8709" s="222">
        <v>3705010371</v>
      </c>
      <c r="B8709" s="222" t="s">
        <v>6813</v>
      </c>
      <c r="C8709" s="222" t="s">
        <v>1268</v>
      </c>
      <c r="D8709" s="222" t="s">
        <v>2327</v>
      </c>
      <c r="E8709" s="223">
        <v>0</v>
      </c>
    </row>
    <row r="8710" spans="1:5" x14ac:dyDescent="0.25">
      <c r="A8710" s="224">
        <v>3705010372</v>
      </c>
      <c r="B8710" s="224" t="s">
        <v>3500</v>
      </c>
      <c r="C8710" s="224" t="s">
        <v>1268</v>
      </c>
      <c r="D8710" s="224" t="s">
        <v>801</v>
      </c>
      <c r="E8710" s="225">
        <v>0</v>
      </c>
    </row>
    <row r="8711" spans="1:5" x14ac:dyDescent="0.25">
      <c r="A8711" s="222">
        <v>3705010373</v>
      </c>
      <c r="B8711" s="222" t="s">
        <v>6814</v>
      </c>
      <c r="C8711" s="222" t="s">
        <v>1268</v>
      </c>
      <c r="D8711" s="222" t="s">
        <v>801</v>
      </c>
      <c r="E8711" s="223">
        <v>0</v>
      </c>
    </row>
    <row r="8712" spans="1:5" x14ac:dyDescent="0.25">
      <c r="A8712" s="224">
        <v>3705010374</v>
      </c>
      <c r="B8712" s="224" t="s">
        <v>6815</v>
      </c>
      <c r="C8712" s="224" t="s">
        <v>1268</v>
      </c>
      <c r="D8712" s="224" t="s">
        <v>801</v>
      </c>
      <c r="E8712" s="225">
        <v>0</v>
      </c>
    </row>
    <row r="8713" spans="1:5" x14ac:dyDescent="0.25">
      <c r="A8713" s="222">
        <v>3705010375</v>
      </c>
      <c r="B8713" s="222" t="s">
        <v>6816</v>
      </c>
      <c r="C8713" s="222" t="s">
        <v>1268</v>
      </c>
      <c r="D8713" s="222" t="s">
        <v>801</v>
      </c>
      <c r="E8713" s="223">
        <v>0</v>
      </c>
    </row>
    <row r="8714" spans="1:5" x14ac:dyDescent="0.25">
      <c r="A8714" s="224">
        <v>3705010376</v>
      </c>
      <c r="B8714" s="224" t="s">
        <v>6817</v>
      </c>
      <c r="C8714" s="224" t="s">
        <v>1268</v>
      </c>
      <c r="D8714" s="224" t="s">
        <v>2327</v>
      </c>
      <c r="E8714" s="225">
        <v>0</v>
      </c>
    </row>
    <row r="8715" spans="1:5" x14ac:dyDescent="0.25">
      <c r="A8715" s="222">
        <v>3705010377</v>
      </c>
      <c r="B8715" s="222" t="s">
        <v>6818</v>
      </c>
      <c r="C8715" s="222" t="s">
        <v>1268</v>
      </c>
      <c r="D8715" s="222" t="s">
        <v>801</v>
      </c>
      <c r="E8715" s="223">
        <v>0</v>
      </c>
    </row>
    <row r="8716" spans="1:5" x14ac:dyDescent="0.25">
      <c r="A8716" s="224">
        <v>3705010378</v>
      </c>
      <c r="B8716" s="224" t="s">
        <v>6819</v>
      </c>
      <c r="C8716" s="224" t="s">
        <v>1268</v>
      </c>
      <c r="D8716" s="224" t="s">
        <v>2327</v>
      </c>
      <c r="E8716" s="225">
        <v>0</v>
      </c>
    </row>
    <row r="8717" spans="1:5" x14ac:dyDescent="0.25">
      <c r="A8717" s="222">
        <v>3705010379</v>
      </c>
      <c r="B8717" s="222" t="s">
        <v>6820</v>
      </c>
      <c r="C8717" s="222" t="s">
        <v>1268</v>
      </c>
      <c r="D8717" s="222" t="s">
        <v>801</v>
      </c>
      <c r="E8717" s="223">
        <v>0</v>
      </c>
    </row>
    <row r="8718" spans="1:5" x14ac:dyDescent="0.25">
      <c r="A8718" s="224">
        <v>3705010380</v>
      </c>
      <c r="B8718" s="224" t="s">
        <v>6821</v>
      </c>
      <c r="C8718" s="224" t="s">
        <v>1268</v>
      </c>
      <c r="D8718" s="224" t="s">
        <v>2327</v>
      </c>
      <c r="E8718" s="225">
        <v>0</v>
      </c>
    </row>
    <row r="8719" spans="1:5" x14ac:dyDescent="0.25">
      <c r="A8719" s="222">
        <v>3705010381</v>
      </c>
      <c r="B8719" s="222" t="s">
        <v>6822</v>
      </c>
      <c r="C8719" s="222" t="s">
        <v>1268</v>
      </c>
      <c r="D8719" s="222" t="s">
        <v>2327</v>
      </c>
      <c r="E8719" s="223">
        <v>0</v>
      </c>
    </row>
    <row r="8720" spans="1:5" x14ac:dyDescent="0.25">
      <c r="A8720" s="224">
        <v>3705010382</v>
      </c>
      <c r="B8720" s="224" t="s">
        <v>6823</v>
      </c>
      <c r="C8720" s="224" t="s">
        <v>1268</v>
      </c>
      <c r="D8720" s="224" t="s">
        <v>2327</v>
      </c>
      <c r="E8720" s="225">
        <v>0</v>
      </c>
    </row>
    <row r="8721" spans="1:5" x14ac:dyDescent="0.25">
      <c r="A8721" s="222">
        <v>3705010383</v>
      </c>
      <c r="B8721" s="222" t="s">
        <v>6824</v>
      </c>
      <c r="C8721" s="222" t="s">
        <v>1268</v>
      </c>
      <c r="D8721" s="222" t="s">
        <v>801</v>
      </c>
      <c r="E8721" s="223">
        <v>0</v>
      </c>
    </row>
    <row r="8722" spans="1:5" x14ac:dyDescent="0.25">
      <c r="A8722" s="224">
        <v>3705010384</v>
      </c>
      <c r="B8722" s="224" t="s">
        <v>6825</v>
      </c>
      <c r="C8722" s="224" t="s">
        <v>1268</v>
      </c>
      <c r="D8722" s="224" t="s">
        <v>2327</v>
      </c>
      <c r="E8722" s="225">
        <v>0</v>
      </c>
    </row>
    <row r="8723" spans="1:5" x14ac:dyDescent="0.25">
      <c r="A8723" s="222">
        <v>3705010385</v>
      </c>
      <c r="B8723" s="222" t="s">
        <v>7858</v>
      </c>
      <c r="C8723" s="222" t="s">
        <v>1268</v>
      </c>
      <c r="D8723" s="222" t="s">
        <v>2327</v>
      </c>
      <c r="E8723" s="223">
        <v>0</v>
      </c>
    </row>
    <row r="8724" spans="1:5" x14ac:dyDescent="0.25">
      <c r="A8724" s="224">
        <v>3705010386</v>
      </c>
      <c r="B8724" s="224" t="s">
        <v>7859</v>
      </c>
      <c r="C8724" s="224" t="s">
        <v>1268</v>
      </c>
      <c r="D8724" s="224" t="s">
        <v>2327</v>
      </c>
      <c r="E8724" s="225">
        <v>0</v>
      </c>
    </row>
    <row r="8725" spans="1:5" x14ac:dyDescent="0.25">
      <c r="A8725" s="222">
        <v>3705010387</v>
      </c>
      <c r="B8725" s="222" t="s">
        <v>7860</v>
      </c>
      <c r="C8725" s="222" t="s">
        <v>1268</v>
      </c>
      <c r="D8725" s="222" t="s">
        <v>2327</v>
      </c>
      <c r="E8725" s="223">
        <v>0</v>
      </c>
    </row>
    <row r="8726" spans="1:5" x14ac:dyDescent="0.25">
      <c r="A8726" s="224">
        <v>3705010388</v>
      </c>
      <c r="B8726" s="224" t="s">
        <v>7861</v>
      </c>
      <c r="C8726" s="224" t="s">
        <v>1268</v>
      </c>
      <c r="D8726" s="224" t="s">
        <v>2327</v>
      </c>
      <c r="E8726" s="225">
        <v>0</v>
      </c>
    </row>
    <row r="8727" spans="1:5" x14ac:dyDescent="0.25">
      <c r="A8727" s="222">
        <v>3705010389</v>
      </c>
      <c r="B8727" s="222" t="s">
        <v>6826</v>
      </c>
      <c r="C8727" s="222" t="s">
        <v>1268</v>
      </c>
      <c r="D8727" s="222" t="s">
        <v>801</v>
      </c>
      <c r="E8727" s="223">
        <v>0</v>
      </c>
    </row>
    <row r="8728" spans="1:5" x14ac:dyDescent="0.25">
      <c r="A8728" s="224">
        <v>3705010390</v>
      </c>
      <c r="B8728" s="224" t="s">
        <v>6376</v>
      </c>
      <c r="C8728" s="224" t="s">
        <v>1268</v>
      </c>
      <c r="D8728" s="224" t="s">
        <v>801</v>
      </c>
      <c r="E8728" s="225">
        <v>0</v>
      </c>
    </row>
    <row r="8729" spans="1:5" x14ac:dyDescent="0.25">
      <c r="A8729" s="222">
        <v>3705010391</v>
      </c>
      <c r="B8729" s="222" t="s">
        <v>6827</v>
      </c>
      <c r="C8729" s="222" t="s">
        <v>1268</v>
      </c>
      <c r="D8729" s="222" t="s">
        <v>801</v>
      </c>
      <c r="E8729" s="223">
        <v>0</v>
      </c>
    </row>
    <row r="8730" spans="1:5" x14ac:dyDescent="0.25">
      <c r="A8730" s="224">
        <v>3705010392</v>
      </c>
      <c r="B8730" s="224" t="s">
        <v>6828</v>
      </c>
      <c r="C8730" s="224" t="s">
        <v>1268</v>
      </c>
      <c r="D8730" s="224" t="s">
        <v>801</v>
      </c>
      <c r="E8730" s="225">
        <v>0</v>
      </c>
    </row>
    <row r="8731" spans="1:5" x14ac:dyDescent="0.25">
      <c r="A8731" s="222">
        <v>3705010393</v>
      </c>
      <c r="B8731" s="222" t="s">
        <v>6829</v>
      </c>
      <c r="C8731" s="222" t="s">
        <v>1268</v>
      </c>
      <c r="D8731" s="222" t="s">
        <v>801</v>
      </c>
      <c r="E8731" s="223">
        <v>0</v>
      </c>
    </row>
    <row r="8732" spans="1:5" x14ac:dyDescent="0.25">
      <c r="A8732" s="224">
        <v>3705010394</v>
      </c>
      <c r="B8732" s="224" t="s">
        <v>6830</v>
      </c>
      <c r="C8732" s="224" t="s">
        <v>1268</v>
      </c>
      <c r="D8732" s="224" t="s">
        <v>2327</v>
      </c>
      <c r="E8732" s="225">
        <v>0</v>
      </c>
    </row>
    <row r="8733" spans="1:5" x14ac:dyDescent="0.25">
      <c r="A8733" s="222">
        <v>3705010395</v>
      </c>
      <c r="B8733" s="222" t="s">
        <v>6831</v>
      </c>
      <c r="C8733" s="222" t="s">
        <v>1268</v>
      </c>
      <c r="D8733" s="222" t="s">
        <v>801</v>
      </c>
      <c r="E8733" s="223">
        <v>0</v>
      </c>
    </row>
    <row r="8734" spans="1:5" x14ac:dyDescent="0.25">
      <c r="A8734" s="224">
        <v>3705010396</v>
      </c>
      <c r="B8734" s="224" t="s">
        <v>7862</v>
      </c>
      <c r="C8734" s="224" t="s">
        <v>1268</v>
      </c>
      <c r="D8734" s="224" t="s">
        <v>801</v>
      </c>
      <c r="E8734" s="225">
        <v>0</v>
      </c>
    </row>
    <row r="8735" spans="1:5" x14ac:dyDescent="0.25">
      <c r="A8735" s="222">
        <v>3705010397</v>
      </c>
      <c r="B8735" s="222" t="s">
        <v>7863</v>
      </c>
      <c r="C8735" s="222" t="s">
        <v>1268</v>
      </c>
      <c r="D8735" s="222" t="s">
        <v>801</v>
      </c>
      <c r="E8735" s="223">
        <v>0</v>
      </c>
    </row>
    <row r="8736" spans="1:5" x14ac:dyDescent="0.25">
      <c r="A8736" s="224">
        <v>3705010398</v>
      </c>
      <c r="B8736" s="224" t="s">
        <v>7864</v>
      </c>
      <c r="C8736" s="224" t="s">
        <v>1268</v>
      </c>
      <c r="D8736" s="224" t="s">
        <v>801</v>
      </c>
      <c r="E8736" s="225">
        <v>0</v>
      </c>
    </row>
    <row r="8737" spans="1:5" x14ac:dyDescent="0.25">
      <c r="A8737" s="222">
        <v>3705010399</v>
      </c>
      <c r="B8737" s="222" t="s">
        <v>6832</v>
      </c>
      <c r="C8737" s="222" t="s">
        <v>1268</v>
      </c>
      <c r="D8737" s="222" t="s">
        <v>801</v>
      </c>
      <c r="E8737" s="223">
        <v>0</v>
      </c>
    </row>
    <row r="8738" spans="1:5" x14ac:dyDescent="0.25">
      <c r="A8738" s="224">
        <v>3705010400</v>
      </c>
      <c r="B8738" s="224" t="s">
        <v>7865</v>
      </c>
      <c r="C8738" s="224" t="s">
        <v>1268</v>
      </c>
      <c r="D8738" s="224" t="s">
        <v>801</v>
      </c>
      <c r="E8738" s="225">
        <v>0</v>
      </c>
    </row>
    <row r="8739" spans="1:5" x14ac:dyDescent="0.25">
      <c r="A8739" s="222">
        <v>3705010401</v>
      </c>
      <c r="B8739" s="222" t="s">
        <v>6671</v>
      </c>
      <c r="C8739" s="222" t="s">
        <v>1268</v>
      </c>
      <c r="D8739" s="222" t="s">
        <v>801</v>
      </c>
      <c r="E8739" s="223">
        <v>0</v>
      </c>
    </row>
    <row r="8740" spans="1:5" x14ac:dyDescent="0.25">
      <c r="A8740" s="224">
        <v>3705010402</v>
      </c>
      <c r="B8740" s="224" t="s">
        <v>6681</v>
      </c>
      <c r="C8740" s="224" t="s">
        <v>1268</v>
      </c>
      <c r="D8740" s="224" t="s">
        <v>801</v>
      </c>
      <c r="E8740" s="225">
        <v>0</v>
      </c>
    </row>
    <row r="8741" spans="1:5" x14ac:dyDescent="0.25">
      <c r="A8741" s="222">
        <v>3705010403</v>
      </c>
      <c r="B8741" s="222" t="s">
        <v>9926</v>
      </c>
      <c r="C8741" s="222" t="s">
        <v>1268</v>
      </c>
      <c r="D8741" s="222" t="s">
        <v>801</v>
      </c>
      <c r="E8741" s="223">
        <v>0</v>
      </c>
    </row>
    <row r="8742" spans="1:5" x14ac:dyDescent="0.25">
      <c r="A8742" s="224">
        <v>3705010404</v>
      </c>
      <c r="B8742" s="224" t="s">
        <v>6833</v>
      </c>
      <c r="C8742" s="224" t="s">
        <v>1268</v>
      </c>
      <c r="D8742" s="224" t="s">
        <v>801</v>
      </c>
      <c r="E8742" s="225">
        <v>0</v>
      </c>
    </row>
    <row r="8743" spans="1:5" x14ac:dyDescent="0.25">
      <c r="A8743" s="222">
        <v>3705010405</v>
      </c>
      <c r="B8743" s="222" t="s">
        <v>6834</v>
      </c>
      <c r="C8743" s="222" t="s">
        <v>1268</v>
      </c>
      <c r="D8743" s="222" t="s">
        <v>2327</v>
      </c>
      <c r="E8743" s="223">
        <v>0</v>
      </c>
    </row>
    <row r="8744" spans="1:5" x14ac:dyDescent="0.25">
      <c r="A8744" s="224">
        <v>3705010406</v>
      </c>
      <c r="B8744" s="224" t="s">
        <v>12941</v>
      </c>
      <c r="C8744" s="224" t="s">
        <v>1268</v>
      </c>
      <c r="D8744" s="224" t="s">
        <v>2327</v>
      </c>
      <c r="E8744" s="225">
        <v>0</v>
      </c>
    </row>
    <row r="8745" spans="1:5" x14ac:dyDescent="0.25">
      <c r="A8745" s="222">
        <v>3705010407</v>
      </c>
      <c r="B8745" s="222" t="s">
        <v>5227</v>
      </c>
      <c r="C8745" s="222" t="s">
        <v>1268</v>
      </c>
      <c r="D8745" s="222" t="s">
        <v>2327</v>
      </c>
      <c r="E8745" s="223">
        <v>0</v>
      </c>
    </row>
    <row r="8746" spans="1:5" x14ac:dyDescent="0.25">
      <c r="A8746" s="224">
        <v>3705010408</v>
      </c>
      <c r="B8746" s="224" t="s">
        <v>6835</v>
      </c>
      <c r="C8746" s="224" t="s">
        <v>1268</v>
      </c>
      <c r="D8746" s="224" t="s">
        <v>2327</v>
      </c>
      <c r="E8746" s="225">
        <v>0</v>
      </c>
    </row>
    <row r="8747" spans="1:5" x14ac:dyDescent="0.25">
      <c r="A8747" s="222">
        <v>3705010409</v>
      </c>
      <c r="B8747" s="222" t="s">
        <v>6836</v>
      </c>
      <c r="C8747" s="222" t="s">
        <v>1268</v>
      </c>
      <c r="D8747" s="222" t="s">
        <v>801</v>
      </c>
      <c r="E8747" s="223">
        <v>0</v>
      </c>
    </row>
    <row r="8748" spans="1:5" x14ac:dyDescent="0.25">
      <c r="A8748" s="224">
        <v>3705010410</v>
      </c>
      <c r="B8748" s="224" t="s">
        <v>7866</v>
      </c>
      <c r="C8748" s="224" t="s">
        <v>1268</v>
      </c>
      <c r="D8748" s="224" t="s">
        <v>801</v>
      </c>
      <c r="E8748" s="225">
        <v>0</v>
      </c>
    </row>
    <row r="8749" spans="1:5" x14ac:dyDescent="0.25">
      <c r="A8749" s="222">
        <v>3705010411</v>
      </c>
      <c r="B8749" s="222" t="s">
        <v>7867</v>
      </c>
      <c r="C8749" s="222" t="s">
        <v>1268</v>
      </c>
      <c r="D8749" s="222" t="s">
        <v>801</v>
      </c>
      <c r="E8749" s="223">
        <v>0</v>
      </c>
    </row>
    <row r="8750" spans="1:5" x14ac:dyDescent="0.25">
      <c r="A8750" s="224">
        <v>3705010412</v>
      </c>
      <c r="B8750" s="224" t="s">
        <v>7868</v>
      </c>
      <c r="C8750" s="224" t="s">
        <v>1268</v>
      </c>
      <c r="D8750" s="224" t="s">
        <v>801</v>
      </c>
      <c r="E8750" s="225">
        <v>0</v>
      </c>
    </row>
    <row r="8751" spans="1:5" x14ac:dyDescent="0.25">
      <c r="A8751" s="222">
        <v>3705010413</v>
      </c>
      <c r="B8751" s="222" t="s">
        <v>7869</v>
      </c>
      <c r="C8751" s="222" t="s">
        <v>1268</v>
      </c>
      <c r="D8751" s="222" t="s">
        <v>801</v>
      </c>
      <c r="E8751" s="223">
        <v>0</v>
      </c>
    </row>
    <row r="8752" spans="1:5" x14ac:dyDescent="0.25">
      <c r="A8752" s="224">
        <v>3705010414</v>
      </c>
      <c r="B8752" s="224" t="s">
        <v>7870</v>
      </c>
      <c r="C8752" s="224" t="s">
        <v>1268</v>
      </c>
      <c r="D8752" s="224" t="s">
        <v>801</v>
      </c>
      <c r="E8752" s="225">
        <v>0</v>
      </c>
    </row>
    <row r="8753" spans="1:5" x14ac:dyDescent="0.25">
      <c r="A8753" s="222">
        <v>3705010415</v>
      </c>
      <c r="B8753" s="222" t="s">
        <v>7739</v>
      </c>
      <c r="C8753" s="222" t="s">
        <v>1268</v>
      </c>
      <c r="D8753" s="222" t="s">
        <v>801</v>
      </c>
      <c r="E8753" s="223">
        <v>0</v>
      </c>
    </row>
    <row r="8754" spans="1:5" x14ac:dyDescent="0.25">
      <c r="A8754" s="224">
        <v>3705010416</v>
      </c>
      <c r="B8754" s="224" t="s">
        <v>7383</v>
      </c>
      <c r="C8754" s="224" t="s">
        <v>1268</v>
      </c>
      <c r="D8754" s="224" t="s">
        <v>801</v>
      </c>
      <c r="E8754" s="225">
        <v>0</v>
      </c>
    </row>
    <row r="8755" spans="1:5" x14ac:dyDescent="0.25">
      <c r="A8755" s="222">
        <v>3705010417</v>
      </c>
      <c r="B8755" s="222" t="s">
        <v>6837</v>
      </c>
      <c r="C8755" s="222" t="s">
        <v>1268</v>
      </c>
      <c r="D8755" s="222" t="s">
        <v>801</v>
      </c>
      <c r="E8755" s="223">
        <v>0</v>
      </c>
    </row>
    <row r="8756" spans="1:5" x14ac:dyDescent="0.25">
      <c r="A8756" s="224">
        <v>3705010418</v>
      </c>
      <c r="B8756" s="224" t="s">
        <v>7871</v>
      </c>
      <c r="C8756" s="224" t="s">
        <v>1268</v>
      </c>
      <c r="D8756" s="224" t="s">
        <v>801</v>
      </c>
      <c r="E8756" s="225">
        <v>0</v>
      </c>
    </row>
    <row r="8757" spans="1:5" x14ac:dyDescent="0.25">
      <c r="A8757" s="222">
        <v>3705010419</v>
      </c>
      <c r="B8757" s="222" t="s">
        <v>7872</v>
      </c>
      <c r="C8757" s="222" t="s">
        <v>1268</v>
      </c>
      <c r="D8757" s="222" t="s">
        <v>801</v>
      </c>
      <c r="E8757" s="223">
        <v>0</v>
      </c>
    </row>
    <row r="8758" spans="1:5" x14ac:dyDescent="0.25">
      <c r="A8758" s="224">
        <v>3705010420</v>
      </c>
      <c r="B8758" s="224" t="s">
        <v>6838</v>
      </c>
      <c r="C8758" s="224" t="s">
        <v>1268</v>
      </c>
      <c r="D8758" s="224" t="s">
        <v>801</v>
      </c>
      <c r="E8758" s="225">
        <v>0</v>
      </c>
    </row>
    <row r="8759" spans="1:5" x14ac:dyDescent="0.25">
      <c r="A8759" s="222">
        <v>3705010421</v>
      </c>
      <c r="B8759" s="222" t="s">
        <v>6839</v>
      </c>
      <c r="C8759" s="222" t="s">
        <v>1268</v>
      </c>
      <c r="D8759" s="222" t="s">
        <v>801</v>
      </c>
      <c r="E8759" s="223">
        <v>0</v>
      </c>
    </row>
    <row r="8760" spans="1:5" x14ac:dyDescent="0.25">
      <c r="A8760" s="224">
        <v>3705010422</v>
      </c>
      <c r="B8760" s="224" t="s">
        <v>6840</v>
      </c>
      <c r="C8760" s="224" t="s">
        <v>1268</v>
      </c>
      <c r="D8760" s="224" t="s">
        <v>2327</v>
      </c>
      <c r="E8760" s="225">
        <v>0</v>
      </c>
    </row>
    <row r="8761" spans="1:5" x14ac:dyDescent="0.25">
      <c r="A8761" s="222">
        <v>3705010423</v>
      </c>
      <c r="B8761" s="222" t="s">
        <v>8292</v>
      </c>
      <c r="C8761" s="222" t="s">
        <v>1268</v>
      </c>
      <c r="D8761" s="222" t="s">
        <v>2327</v>
      </c>
      <c r="E8761" s="223">
        <v>0</v>
      </c>
    </row>
    <row r="8762" spans="1:5" x14ac:dyDescent="0.25">
      <c r="A8762" s="224">
        <v>3705010424</v>
      </c>
      <c r="B8762" s="224" t="s">
        <v>6842</v>
      </c>
      <c r="C8762" s="224" t="s">
        <v>1268</v>
      </c>
      <c r="D8762" s="224" t="s">
        <v>2327</v>
      </c>
      <c r="E8762" s="225">
        <v>0</v>
      </c>
    </row>
    <row r="8763" spans="1:5" x14ac:dyDescent="0.25">
      <c r="A8763" s="222">
        <v>3705010425</v>
      </c>
      <c r="B8763" s="222" t="s">
        <v>6843</v>
      </c>
      <c r="C8763" s="222" t="s">
        <v>1268</v>
      </c>
      <c r="D8763" s="222" t="s">
        <v>2327</v>
      </c>
      <c r="E8763" s="223">
        <v>0</v>
      </c>
    </row>
    <row r="8764" spans="1:5" x14ac:dyDescent="0.25">
      <c r="A8764" s="224">
        <v>3705010426</v>
      </c>
      <c r="B8764" s="224" t="s">
        <v>6844</v>
      </c>
      <c r="C8764" s="224" t="s">
        <v>1268</v>
      </c>
      <c r="D8764" s="224" t="s">
        <v>2327</v>
      </c>
      <c r="E8764" s="225">
        <v>0</v>
      </c>
    </row>
    <row r="8765" spans="1:5" x14ac:dyDescent="0.25">
      <c r="A8765" s="222">
        <v>3705010427</v>
      </c>
      <c r="B8765" s="222" t="s">
        <v>6845</v>
      </c>
      <c r="C8765" s="222" t="s">
        <v>1268</v>
      </c>
      <c r="D8765" s="222" t="s">
        <v>801</v>
      </c>
      <c r="E8765" s="223">
        <v>0</v>
      </c>
    </row>
    <row r="8766" spans="1:5" x14ac:dyDescent="0.25">
      <c r="A8766" s="224">
        <v>3705010428</v>
      </c>
      <c r="B8766" s="224" t="s">
        <v>6846</v>
      </c>
      <c r="C8766" s="224" t="s">
        <v>1268</v>
      </c>
      <c r="D8766" s="224" t="s">
        <v>801</v>
      </c>
      <c r="E8766" s="225">
        <v>0</v>
      </c>
    </row>
    <row r="8767" spans="1:5" x14ac:dyDescent="0.25">
      <c r="A8767" s="222">
        <v>3705010429</v>
      </c>
      <c r="B8767" s="222" t="s">
        <v>6847</v>
      </c>
      <c r="C8767" s="222" t="s">
        <v>1268</v>
      </c>
      <c r="D8767" s="222" t="s">
        <v>801</v>
      </c>
      <c r="E8767" s="223">
        <v>0</v>
      </c>
    </row>
    <row r="8768" spans="1:5" x14ac:dyDescent="0.25">
      <c r="A8768" s="224">
        <v>3705010430</v>
      </c>
      <c r="B8768" s="224" t="s">
        <v>6848</v>
      </c>
      <c r="C8768" s="224" t="s">
        <v>1268</v>
      </c>
      <c r="D8768" s="224" t="s">
        <v>801</v>
      </c>
      <c r="E8768" s="225">
        <v>0</v>
      </c>
    </row>
    <row r="8769" spans="1:5" x14ac:dyDescent="0.25">
      <c r="A8769" s="222">
        <v>3705010431</v>
      </c>
      <c r="B8769" s="222" t="s">
        <v>6849</v>
      </c>
      <c r="C8769" s="222" t="s">
        <v>1268</v>
      </c>
      <c r="D8769" s="222" t="s">
        <v>1226</v>
      </c>
      <c r="E8769" s="223">
        <v>0</v>
      </c>
    </row>
    <row r="8770" spans="1:5" x14ac:dyDescent="0.25">
      <c r="A8770" s="224">
        <v>3705010432</v>
      </c>
      <c r="B8770" s="224" t="s">
        <v>6850</v>
      </c>
      <c r="C8770" s="224" t="s">
        <v>1268</v>
      </c>
      <c r="D8770" s="224" t="s">
        <v>801</v>
      </c>
      <c r="E8770" s="225">
        <v>0</v>
      </c>
    </row>
    <row r="8771" spans="1:5" x14ac:dyDescent="0.25">
      <c r="A8771" s="222">
        <v>3705010433</v>
      </c>
      <c r="B8771" s="222" t="s">
        <v>6851</v>
      </c>
      <c r="C8771" s="222" t="s">
        <v>1268</v>
      </c>
      <c r="D8771" s="222" t="s">
        <v>2327</v>
      </c>
      <c r="E8771" s="223">
        <v>0</v>
      </c>
    </row>
    <row r="8772" spans="1:5" x14ac:dyDescent="0.25">
      <c r="A8772" s="224">
        <v>3705010434</v>
      </c>
      <c r="B8772" s="224" t="s">
        <v>6852</v>
      </c>
      <c r="C8772" s="224" t="s">
        <v>1268</v>
      </c>
      <c r="D8772" s="224" t="s">
        <v>801</v>
      </c>
      <c r="E8772" s="225">
        <v>0</v>
      </c>
    </row>
    <row r="8773" spans="1:5" x14ac:dyDescent="0.25">
      <c r="A8773" s="222">
        <v>3705010435</v>
      </c>
      <c r="B8773" s="222" t="s">
        <v>6853</v>
      </c>
      <c r="C8773" s="222" t="s">
        <v>1268</v>
      </c>
      <c r="D8773" s="222" t="s">
        <v>801</v>
      </c>
      <c r="E8773" s="223">
        <v>0</v>
      </c>
    </row>
    <row r="8774" spans="1:5" x14ac:dyDescent="0.25">
      <c r="A8774" s="224">
        <v>3705010436</v>
      </c>
      <c r="B8774" s="224" t="s">
        <v>6854</v>
      </c>
      <c r="C8774" s="224" t="s">
        <v>1268</v>
      </c>
      <c r="D8774" s="224" t="s">
        <v>801</v>
      </c>
      <c r="E8774" s="225">
        <v>0</v>
      </c>
    </row>
    <row r="8775" spans="1:5" x14ac:dyDescent="0.25">
      <c r="A8775" s="222">
        <v>3705010437</v>
      </c>
      <c r="B8775" s="222" t="s">
        <v>6855</v>
      </c>
      <c r="C8775" s="222" t="s">
        <v>1268</v>
      </c>
      <c r="D8775" s="222" t="s">
        <v>801</v>
      </c>
      <c r="E8775" s="223">
        <v>0</v>
      </c>
    </row>
    <row r="8776" spans="1:5" x14ac:dyDescent="0.25">
      <c r="A8776" s="224">
        <v>3705010438</v>
      </c>
      <c r="B8776" s="224" t="s">
        <v>6856</v>
      </c>
      <c r="C8776" s="224" t="s">
        <v>1268</v>
      </c>
      <c r="D8776" s="224" t="s">
        <v>801</v>
      </c>
      <c r="E8776" s="225">
        <v>0</v>
      </c>
    </row>
    <row r="8777" spans="1:5" x14ac:dyDescent="0.25">
      <c r="A8777" s="222">
        <v>3705010439</v>
      </c>
      <c r="B8777" s="222" t="s">
        <v>6857</v>
      </c>
      <c r="C8777" s="222" t="s">
        <v>1268</v>
      </c>
      <c r="D8777" s="222" t="s">
        <v>801</v>
      </c>
      <c r="E8777" s="223">
        <v>0</v>
      </c>
    </row>
    <row r="8778" spans="1:5" x14ac:dyDescent="0.25">
      <c r="A8778" s="224">
        <v>3705010440</v>
      </c>
      <c r="B8778" s="224" t="s">
        <v>6858</v>
      </c>
      <c r="C8778" s="224" t="s">
        <v>1268</v>
      </c>
      <c r="D8778" s="224" t="s">
        <v>801</v>
      </c>
      <c r="E8778" s="225">
        <v>0</v>
      </c>
    </row>
    <row r="8779" spans="1:5" x14ac:dyDescent="0.25">
      <c r="A8779" s="222">
        <v>3705010441</v>
      </c>
      <c r="B8779" s="222" t="s">
        <v>6859</v>
      </c>
      <c r="C8779" s="222" t="s">
        <v>1268</v>
      </c>
      <c r="D8779" s="222" t="s">
        <v>801</v>
      </c>
      <c r="E8779" s="223">
        <v>0</v>
      </c>
    </row>
    <row r="8780" spans="1:5" x14ac:dyDescent="0.25">
      <c r="A8780" s="224">
        <v>3705010442</v>
      </c>
      <c r="B8780" s="224" t="s">
        <v>6590</v>
      </c>
      <c r="C8780" s="224" t="s">
        <v>1268</v>
      </c>
      <c r="D8780" s="224" t="s">
        <v>3788</v>
      </c>
      <c r="E8780" s="225">
        <v>0</v>
      </c>
    </row>
    <row r="8781" spans="1:5" x14ac:dyDescent="0.25">
      <c r="A8781" s="222">
        <v>3705010443</v>
      </c>
      <c r="B8781" s="222" t="s">
        <v>7873</v>
      </c>
      <c r="C8781" s="222" t="s">
        <v>1268</v>
      </c>
      <c r="D8781" s="222" t="s">
        <v>801</v>
      </c>
      <c r="E8781" s="223">
        <v>0</v>
      </c>
    </row>
    <row r="8782" spans="1:5" x14ac:dyDescent="0.25">
      <c r="A8782" s="224">
        <v>3705010444</v>
      </c>
      <c r="B8782" s="224" t="s">
        <v>5166</v>
      </c>
      <c r="C8782" s="224" t="s">
        <v>1268</v>
      </c>
      <c r="D8782" s="224" t="s">
        <v>801</v>
      </c>
      <c r="E8782" s="225">
        <v>0</v>
      </c>
    </row>
    <row r="8783" spans="1:5" x14ac:dyDescent="0.25">
      <c r="A8783" s="222">
        <v>3705010445</v>
      </c>
      <c r="B8783" s="222" t="s">
        <v>5237</v>
      </c>
      <c r="C8783" s="222" t="s">
        <v>1268</v>
      </c>
      <c r="D8783" s="222" t="s">
        <v>801</v>
      </c>
      <c r="E8783" s="223">
        <v>0</v>
      </c>
    </row>
    <row r="8784" spans="1:5" x14ac:dyDescent="0.25">
      <c r="A8784" s="224">
        <v>3705010446</v>
      </c>
      <c r="B8784" s="224" t="s">
        <v>6860</v>
      </c>
      <c r="C8784" s="224" t="s">
        <v>1268</v>
      </c>
      <c r="D8784" s="224" t="s">
        <v>801</v>
      </c>
      <c r="E8784" s="225">
        <v>0</v>
      </c>
    </row>
    <row r="8785" spans="1:5" x14ac:dyDescent="0.25">
      <c r="A8785" s="222">
        <v>3705010447</v>
      </c>
      <c r="B8785" s="222" t="s">
        <v>6861</v>
      </c>
      <c r="C8785" s="222" t="s">
        <v>1268</v>
      </c>
      <c r="D8785" s="222" t="s">
        <v>2327</v>
      </c>
      <c r="E8785" s="223">
        <v>0</v>
      </c>
    </row>
    <row r="8786" spans="1:5" x14ac:dyDescent="0.25">
      <c r="A8786" s="224">
        <v>3705010448</v>
      </c>
      <c r="B8786" s="224" t="s">
        <v>6862</v>
      </c>
      <c r="C8786" s="224" t="s">
        <v>1268</v>
      </c>
      <c r="D8786" s="224" t="s">
        <v>801</v>
      </c>
      <c r="E8786" s="225">
        <v>0</v>
      </c>
    </row>
    <row r="8787" spans="1:5" x14ac:dyDescent="0.25">
      <c r="A8787" s="222">
        <v>3705010449</v>
      </c>
      <c r="B8787" s="222" t="s">
        <v>6863</v>
      </c>
      <c r="C8787" s="222" t="s">
        <v>1268</v>
      </c>
      <c r="D8787" s="222" t="s">
        <v>801</v>
      </c>
      <c r="E8787" s="223">
        <v>0</v>
      </c>
    </row>
    <row r="8788" spans="1:5" x14ac:dyDescent="0.25">
      <c r="A8788" s="224">
        <v>3705010450</v>
      </c>
      <c r="B8788" s="224" t="s">
        <v>6864</v>
      </c>
      <c r="C8788" s="224" t="s">
        <v>1268</v>
      </c>
      <c r="D8788" s="224" t="s">
        <v>2618</v>
      </c>
      <c r="E8788" s="225">
        <v>0</v>
      </c>
    </row>
    <row r="8789" spans="1:5" x14ac:dyDescent="0.25">
      <c r="A8789" s="222">
        <v>3705010451</v>
      </c>
      <c r="B8789" s="222" t="s">
        <v>6865</v>
      </c>
      <c r="C8789" s="222" t="s">
        <v>1268</v>
      </c>
      <c r="D8789" s="222" t="s">
        <v>801</v>
      </c>
      <c r="E8789" s="223">
        <v>0</v>
      </c>
    </row>
    <row r="8790" spans="1:5" x14ac:dyDescent="0.25">
      <c r="A8790" s="224">
        <v>3705010452</v>
      </c>
      <c r="B8790" s="224" t="s">
        <v>2660</v>
      </c>
      <c r="C8790" s="224" t="s">
        <v>1268</v>
      </c>
      <c r="D8790" s="224" t="s">
        <v>801</v>
      </c>
      <c r="E8790" s="225">
        <v>0</v>
      </c>
    </row>
    <row r="8791" spans="1:5" x14ac:dyDescent="0.25">
      <c r="A8791" s="222">
        <v>3705010453</v>
      </c>
      <c r="B8791" s="222" t="s">
        <v>6328</v>
      </c>
      <c r="C8791" s="222" t="s">
        <v>1268</v>
      </c>
      <c r="D8791" s="222" t="s">
        <v>2327</v>
      </c>
      <c r="E8791" s="223">
        <v>0</v>
      </c>
    </row>
    <row r="8792" spans="1:5" x14ac:dyDescent="0.25">
      <c r="A8792" s="224">
        <v>3705010454</v>
      </c>
      <c r="B8792" s="224" t="s">
        <v>6741</v>
      </c>
      <c r="C8792" s="224" t="s">
        <v>1268</v>
      </c>
      <c r="D8792" s="224" t="s">
        <v>801</v>
      </c>
      <c r="E8792" s="225">
        <v>0</v>
      </c>
    </row>
    <row r="8793" spans="1:5" x14ac:dyDescent="0.25">
      <c r="A8793" s="222">
        <v>3705010455</v>
      </c>
      <c r="B8793" s="222" t="s">
        <v>6404</v>
      </c>
      <c r="C8793" s="222" t="s">
        <v>1268</v>
      </c>
      <c r="D8793" s="222" t="s">
        <v>801</v>
      </c>
      <c r="E8793" s="223">
        <v>0</v>
      </c>
    </row>
    <row r="8794" spans="1:5" x14ac:dyDescent="0.25">
      <c r="A8794" s="224">
        <v>3705010456</v>
      </c>
      <c r="B8794" s="224" t="s">
        <v>6866</v>
      </c>
      <c r="C8794" s="224" t="s">
        <v>1268</v>
      </c>
      <c r="D8794" s="224" t="s">
        <v>2327</v>
      </c>
      <c r="E8794" s="225">
        <v>0</v>
      </c>
    </row>
    <row r="8795" spans="1:5" x14ac:dyDescent="0.25">
      <c r="A8795" s="222">
        <v>3705010457</v>
      </c>
      <c r="B8795" s="222" t="s">
        <v>6867</v>
      </c>
      <c r="C8795" s="222" t="s">
        <v>1268</v>
      </c>
      <c r="D8795" s="222" t="s">
        <v>801</v>
      </c>
      <c r="E8795" s="223">
        <v>0</v>
      </c>
    </row>
    <row r="8796" spans="1:5" x14ac:dyDescent="0.25">
      <c r="A8796" s="224">
        <v>3705010458</v>
      </c>
      <c r="B8796" s="224" t="s">
        <v>6868</v>
      </c>
      <c r="C8796" s="224" t="s">
        <v>1268</v>
      </c>
      <c r="D8796" s="224" t="s">
        <v>801</v>
      </c>
      <c r="E8796" s="225">
        <v>0</v>
      </c>
    </row>
    <row r="8797" spans="1:5" x14ac:dyDescent="0.25">
      <c r="A8797" s="222">
        <v>3705010459</v>
      </c>
      <c r="B8797" s="222" t="s">
        <v>6869</v>
      </c>
      <c r="C8797" s="222" t="s">
        <v>1268</v>
      </c>
      <c r="D8797" s="222" t="s">
        <v>1226</v>
      </c>
      <c r="E8797" s="223">
        <v>0</v>
      </c>
    </row>
    <row r="8798" spans="1:5" x14ac:dyDescent="0.25">
      <c r="A8798" s="224">
        <v>3705010460</v>
      </c>
      <c r="B8798" s="224" t="s">
        <v>6870</v>
      </c>
      <c r="C8798" s="224" t="s">
        <v>1268</v>
      </c>
      <c r="D8798" s="224" t="s">
        <v>2327</v>
      </c>
      <c r="E8798" s="225">
        <v>0</v>
      </c>
    </row>
    <row r="8799" spans="1:5" x14ac:dyDescent="0.25">
      <c r="A8799" s="222">
        <v>3705010461</v>
      </c>
      <c r="B8799" s="222" t="s">
        <v>6871</v>
      </c>
      <c r="C8799" s="222" t="s">
        <v>1268</v>
      </c>
      <c r="D8799" s="222" t="s">
        <v>2327</v>
      </c>
      <c r="E8799" s="223">
        <v>0</v>
      </c>
    </row>
    <row r="8800" spans="1:5" x14ac:dyDescent="0.25">
      <c r="A8800" s="224">
        <v>3705010462</v>
      </c>
      <c r="B8800" s="224" t="s">
        <v>6872</v>
      </c>
      <c r="C8800" s="224" t="s">
        <v>1268</v>
      </c>
      <c r="D8800" s="224" t="s">
        <v>801</v>
      </c>
      <c r="E8800" s="225">
        <v>0</v>
      </c>
    </row>
    <row r="8801" spans="1:5" x14ac:dyDescent="0.25">
      <c r="A8801" s="222">
        <v>3705010463</v>
      </c>
      <c r="B8801" s="222" t="s">
        <v>6873</v>
      </c>
      <c r="C8801" s="222" t="s">
        <v>1268</v>
      </c>
      <c r="D8801" s="222" t="s">
        <v>801</v>
      </c>
      <c r="E8801" s="223">
        <v>0</v>
      </c>
    </row>
    <row r="8802" spans="1:5" x14ac:dyDescent="0.25">
      <c r="A8802" s="224">
        <v>3705010464</v>
      </c>
      <c r="B8802" s="224" t="s">
        <v>6874</v>
      </c>
      <c r="C8802" s="224" t="s">
        <v>1268</v>
      </c>
      <c r="D8802" s="224" t="s">
        <v>801</v>
      </c>
      <c r="E8802" s="225">
        <v>0</v>
      </c>
    </row>
    <row r="8803" spans="1:5" x14ac:dyDescent="0.25">
      <c r="A8803" s="222">
        <v>3705010465</v>
      </c>
      <c r="B8803" s="222" t="s">
        <v>6875</v>
      </c>
      <c r="C8803" s="222" t="s">
        <v>1268</v>
      </c>
      <c r="D8803" s="222" t="s">
        <v>801</v>
      </c>
      <c r="E8803" s="223">
        <v>0</v>
      </c>
    </row>
    <row r="8804" spans="1:5" x14ac:dyDescent="0.25">
      <c r="A8804" s="224">
        <v>3705010466</v>
      </c>
      <c r="B8804" s="224" t="s">
        <v>6876</v>
      </c>
      <c r="C8804" s="224" t="s">
        <v>1268</v>
      </c>
      <c r="D8804" s="224" t="s">
        <v>801</v>
      </c>
      <c r="E8804" s="225">
        <v>0</v>
      </c>
    </row>
    <row r="8805" spans="1:5" x14ac:dyDescent="0.25">
      <c r="A8805" s="222">
        <v>3705010467</v>
      </c>
      <c r="B8805" s="222" t="s">
        <v>6877</v>
      </c>
      <c r="C8805" s="222" t="s">
        <v>1268</v>
      </c>
      <c r="D8805" s="222" t="s">
        <v>801</v>
      </c>
      <c r="E8805" s="223">
        <v>0</v>
      </c>
    </row>
    <row r="8806" spans="1:5" x14ac:dyDescent="0.25">
      <c r="A8806" s="224">
        <v>3705010468</v>
      </c>
      <c r="B8806" s="224" t="s">
        <v>6878</v>
      </c>
      <c r="C8806" s="224" t="s">
        <v>1268</v>
      </c>
      <c r="D8806" s="224" t="s">
        <v>801</v>
      </c>
      <c r="E8806" s="225">
        <v>0</v>
      </c>
    </row>
    <row r="8807" spans="1:5" x14ac:dyDescent="0.25">
      <c r="A8807" s="222">
        <v>3705010469</v>
      </c>
      <c r="B8807" s="222" t="s">
        <v>6879</v>
      </c>
      <c r="C8807" s="222" t="s">
        <v>1268</v>
      </c>
      <c r="D8807" s="222" t="s">
        <v>801</v>
      </c>
      <c r="E8807" s="223">
        <v>0</v>
      </c>
    </row>
    <row r="8808" spans="1:5" x14ac:dyDescent="0.25">
      <c r="A8808" s="224">
        <v>3705010470</v>
      </c>
      <c r="B8808" s="224" t="s">
        <v>6880</v>
      </c>
      <c r="C8808" s="224" t="s">
        <v>1268</v>
      </c>
      <c r="D8808" s="224" t="s">
        <v>801</v>
      </c>
      <c r="E8808" s="225">
        <v>0</v>
      </c>
    </row>
    <row r="8809" spans="1:5" x14ac:dyDescent="0.25">
      <c r="A8809" s="222">
        <v>3705010471</v>
      </c>
      <c r="B8809" s="222" t="s">
        <v>6609</v>
      </c>
      <c r="C8809" s="222" t="s">
        <v>1268</v>
      </c>
      <c r="D8809" s="222" t="s">
        <v>801</v>
      </c>
      <c r="E8809" s="223">
        <v>0</v>
      </c>
    </row>
    <row r="8810" spans="1:5" x14ac:dyDescent="0.25">
      <c r="A8810" s="224">
        <v>3705010472</v>
      </c>
      <c r="B8810" s="224" t="s">
        <v>6669</v>
      </c>
      <c r="C8810" s="224" t="s">
        <v>1268</v>
      </c>
      <c r="D8810" s="224" t="s">
        <v>801</v>
      </c>
      <c r="E8810" s="225">
        <v>0</v>
      </c>
    </row>
    <row r="8811" spans="1:5" x14ac:dyDescent="0.25">
      <c r="A8811" s="222">
        <v>3705010473</v>
      </c>
      <c r="B8811" s="222" t="s">
        <v>6881</v>
      </c>
      <c r="C8811" s="222" t="s">
        <v>1268</v>
      </c>
      <c r="D8811" s="222" t="s">
        <v>801</v>
      </c>
      <c r="E8811" s="223">
        <v>0</v>
      </c>
    </row>
    <row r="8812" spans="1:5" x14ac:dyDescent="0.25">
      <c r="A8812" s="224">
        <v>3705010474</v>
      </c>
      <c r="B8812" s="224" t="s">
        <v>6882</v>
      </c>
      <c r="C8812" s="224" t="s">
        <v>1268</v>
      </c>
      <c r="D8812" s="224" t="s">
        <v>801</v>
      </c>
      <c r="E8812" s="225">
        <v>0</v>
      </c>
    </row>
    <row r="8813" spans="1:5" x14ac:dyDescent="0.25">
      <c r="A8813" s="222">
        <v>3705010475</v>
      </c>
      <c r="B8813" s="222" t="s">
        <v>6883</v>
      </c>
      <c r="C8813" s="222" t="s">
        <v>1268</v>
      </c>
      <c r="D8813" s="222" t="s">
        <v>801</v>
      </c>
      <c r="E8813" s="223">
        <v>0</v>
      </c>
    </row>
    <row r="8814" spans="1:5" x14ac:dyDescent="0.25">
      <c r="A8814" s="224">
        <v>3705010476</v>
      </c>
      <c r="B8814" s="224" t="s">
        <v>6884</v>
      </c>
      <c r="C8814" s="224" t="s">
        <v>1268</v>
      </c>
      <c r="D8814" s="224" t="s">
        <v>801</v>
      </c>
      <c r="E8814" s="225">
        <v>0</v>
      </c>
    </row>
    <row r="8815" spans="1:5" x14ac:dyDescent="0.25">
      <c r="A8815" s="222">
        <v>3705010477</v>
      </c>
      <c r="B8815" s="222" t="s">
        <v>6885</v>
      </c>
      <c r="C8815" s="222" t="s">
        <v>1268</v>
      </c>
      <c r="D8815" s="222" t="s">
        <v>2327</v>
      </c>
      <c r="E8815" s="223">
        <v>0</v>
      </c>
    </row>
    <row r="8816" spans="1:5" x14ac:dyDescent="0.25">
      <c r="A8816" s="224">
        <v>3705010478</v>
      </c>
      <c r="B8816" s="224" t="s">
        <v>6886</v>
      </c>
      <c r="C8816" s="224" t="s">
        <v>1268</v>
      </c>
      <c r="D8816" s="224" t="s">
        <v>801</v>
      </c>
      <c r="E8816" s="225">
        <v>0</v>
      </c>
    </row>
    <row r="8817" spans="1:5" x14ac:dyDescent="0.25">
      <c r="A8817" s="222">
        <v>3705010479</v>
      </c>
      <c r="B8817" s="222" t="s">
        <v>6887</v>
      </c>
      <c r="C8817" s="222" t="s">
        <v>1268</v>
      </c>
      <c r="D8817" s="222" t="s">
        <v>801</v>
      </c>
      <c r="E8817" s="223">
        <v>0</v>
      </c>
    </row>
    <row r="8818" spans="1:5" x14ac:dyDescent="0.25">
      <c r="A8818" s="224">
        <v>3705010480</v>
      </c>
      <c r="B8818" s="224" t="s">
        <v>6888</v>
      </c>
      <c r="C8818" s="224" t="s">
        <v>1268</v>
      </c>
      <c r="D8818" s="224" t="s">
        <v>801</v>
      </c>
      <c r="E8818" s="225">
        <v>0</v>
      </c>
    </row>
    <row r="8819" spans="1:5" x14ac:dyDescent="0.25">
      <c r="A8819" s="222">
        <v>3705010481</v>
      </c>
      <c r="B8819" s="222" t="s">
        <v>6889</v>
      </c>
      <c r="C8819" s="222" t="s">
        <v>1268</v>
      </c>
      <c r="D8819" s="222" t="s">
        <v>801</v>
      </c>
      <c r="E8819" s="223">
        <v>0</v>
      </c>
    </row>
    <row r="8820" spans="1:5" x14ac:dyDescent="0.25">
      <c r="A8820" s="224">
        <v>3705010482</v>
      </c>
      <c r="B8820" s="224" t="s">
        <v>6890</v>
      </c>
      <c r="C8820" s="224" t="s">
        <v>1268</v>
      </c>
      <c r="D8820" s="224" t="s">
        <v>801</v>
      </c>
      <c r="E8820" s="225">
        <v>0</v>
      </c>
    </row>
    <row r="8821" spans="1:5" x14ac:dyDescent="0.25">
      <c r="A8821" s="222">
        <v>3705010483</v>
      </c>
      <c r="B8821" s="222" t="s">
        <v>6891</v>
      </c>
      <c r="C8821" s="222" t="s">
        <v>1268</v>
      </c>
      <c r="D8821" s="222" t="s">
        <v>801</v>
      </c>
      <c r="E8821" s="223">
        <v>0</v>
      </c>
    </row>
    <row r="8822" spans="1:5" x14ac:dyDescent="0.25">
      <c r="A8822" s="224">
        <v>3705010484</v>
      </c>
      <c r="B8822" s="224" t="s">
        <v>6892</v>
      </c>
      <c r="C8822" s="224" t="s">
        <v>1268</v>
      </c>
      <c r="D8822" s="224" t="s">
        <v>801</v>
      </c>
      <c r="E8822" s="225">
        <v>0</v>
      </c>
    </row>
    <row r="8823" spans="1:5" x14ac:dyDescent="0.25">
      <c r="A8823" s="222">
        <v>3705010485</v>
      </c>
      <c r="B8823" s="222" t="s">
        <v>4206</v>
      </c>
      <c r="C8823" s="222" t="s">
        <v>1268</v>
      </c>
      <c r="D8823" s="222" t="s">
        <v>801</v>
      </c>
      <c r="E8823" s="223">
        <v>0</v>
      </c>
    </row>
    <row r="8824" spans="1:5" x14ac:dyDescent="0.25">
      <c r="A8824" s="224">
        <v>3705010486</v>
      </c>
      <c r="B8824" s="224" t="s">
        <v>8293</v>
      </c>
      <c r="C8824" s="224" t="s">
        <v>1268</v>
      </c>
      <c r="D8824" s="224" t="s">
        <v>801</v>
      </c>
      <c r="E8824" s="225">
        <v>0</v>
      </c>
    </row>
    <row r="8825" spans="1:5" x14ac:dyDescent="0.25">
      <c r="A8825" s="222">
        <v>3705010487</v>
      </c>
      <c r="B8825" s="222" t="s">
        <v>6893</v>
      </c>
      <c r="C8825" s="222" t="s">
        <v>1268</v>
      </c>
      <c r="D8825" s="222" t="s">
        <v>801</v>
      </c>
      <c r="E8825" s="223">
        <v>0</v>
      </c>
    </row>
    <row r="8826" spans="1:5" x14ac:dyDescent="0.25">
      <c r="A8826" s="224">
        <v>3705010488</v>
      </c>
      <c r="B8826" s="224" t="s">
        <v>6894</v>
      </c>
      <c r="C8826" s="224" t="s">
        <v>1268</v>
      </c>
      <c r="D8826" s="224" t="s">
        <v>801</v>
      </c>
      <c r="E8826" s="225">
        <v>0</v>
      </c>
    </row>
    <row r="8827" spans="1:5" x14ac:dyDescent="0.25">
      <c r="A8827" s="222">
        <v>3705010489</v>
      </c>
      <c r="B8827" s="222" t="s">
        <v>6895</v>
      </c>
      <c r="C8827" s="222" t="s">
        <v>1268</v>
      </c>
      <c r="D8827" s="222" t="s">
        <v>801</v>
      </c>
      <c r="E8827" s="223">
        <v>0</v>
      </c>
    </row>
    <row r="8828" spans="1:5" x14ac:dyDescent="0.25">
      <c r="A8828" s="224">
        <v>3705010490</v>
      </c>
      <c r="B8828" s="224" t="s">
        <v>6896</v>
      </c>
      <c r="C8828" s="224" t="s">
        <v>1268</v>
      </c>
      <c r="D8828" s="224" t="s">
        <v>801</v>
      </c>
      <c r="E8828" s="225">
        <v>0</v>
      </c>
    </row>
    <row r="8829" spans="1:5" x14ac:dyDescent="0.25">
      <c r="A8829" s="222">
        <v>3705010491</v>
      </c>
      <c r="B8829" s="222" t="s">
        <v>4205</v>
      </c>
      <c r="C8829" s="222" t="s">
        <v>1268</v>
      </c>
      <c r="D8829" s="222" t="s">
        <v>801</v>
      </c>
      <c r="E8829" s="223">
        <v>0</v>
      </c>
    </row>
    <row r="8830" spans="1:5" x14ac:dyDescent="0.25">
      <c r="A8830" s="224">
        <v>3705010492</v>
      </c>
      <c r="B8830" s="224" t="s">
        <v>6434</v>
      </c>
      <c r="C8830" s="224" t="s">
        <v>1268</v>
      </c>
      <c r="D8830" s="224" t="s">
        <v>801</v>
      </c>
      <c r="E8830" s="225">
        <v>0</v>
      </c>
    </row>
    <row r="8831" spans="1:5" x14ac:dyDescent="0.25">
      <c r="A8831" s="222">
        <v>3705010493</v>
      </c>
      <c r="B8831" s="222" t="s">
        <v>6431</v>
      </c>
      <c r="C8831" s="222" t="s">
        <v>1268</v>
      </c>
      <c r="D8831" s="222" t="s">
        <v>801</v>
      </c>
      <c r="E8831" s="223">
        <v>0</v>
      </c>
    </row>
    <row r="8832" spans="1:5" x14ac:dyDescent="0.25">
      <c r="A8832" s="224">
        <v>3705010494</v>
      </c>
      <c r="B8832" s="224" t="s">
        <v>6432</v>
      </c>
      <c r="C8832" s="224" t="s">
        <v>1268</v>
      </c>
      <c r="D8832" s="224" t="s">
        <v>801</v>
      </c>
      <c r="E8832" s="225">
        <v>0</v>
      </c>
    </row>
    <row r="8833" spans="1:5" x14ac:dyDescent="0.25">
      <c r="A8833" s="222">
        <v>3705010495</v>
      </c>
      <c r="B8833" s="222" t="s">
        <v>6433</v>
      </c>
      <c r="C8833" s="222" t="s">
        <v>1268</v>
      </c>
      <c r="D8833" s="222" t="s">
        <v>801</v>
      </c>
      <c r="E8833" s="223">
        <v>0</v>
      </c>
    </row>
    <row r="8834" spans="1:5" x14ac:dyDescent="0.25">
      <c r="A8834" s="224">
        <v>3705010496</v>
      </c>
      <c r="B8834" s="224" t="s">
        <v>6897</v>
      </c>
      <c r="C8834" s="224" t="s">
        <v>1268</v>
      </c>
      <c r="D8834" s="224" t="s">
        <v>801</v>
      </c>
      <c r="E8834" s="225">
        <v>0</v>
      </c>
    </row>
    <row r="8835" spans="1:5" x14ac:dyDescent="0.25">
      <c r="A8835" s="222">
        <v>3705010497</v>
      </c>
      <c r="B8835" s="222" t="s">
        <v>6898</v>
      </c>
      <c r="C8835" s="222" t="s">
        <v>1268</v>
      </c>
      <c r="D8835" s="222" t="s">
        <v>801</v>
      </c>
      <c r="E8835" s="223">
        <v>0</v>
      </c>
    </row>
    <row r="8836" spans="1:5" x14ac:dyDescent="0.25">
      <c r="A8836" s="224">
        <v>3705010498</v>
      </c>
      <c r="B8836" s="224" t="s">
        <v>6899</v>
      </c>
      <c r="C8836" s="224" t="s">
        <v>1268</v>
      </c>
      <c r="D8836" s="224" t="s">
        <v>801</v>
      </c>
      <c r="E8836" s="225">
        <v>0</v>
      </c>
    </row>
    <row r="8837" spans="1:5" x14ac:dyDescent="0.25">
      <c r="A8837" s="222">
        <v>3705010499</v>
      </c>
      <c r="B8837" s="222" t="s">
        <v>8294</v>
      </c>
      <c r="C8837" s="222" t="s">
        <v>1268</v>
      </c>
      <c r="D8837" s="222" t="s">
        <v>801</v>
      </c>
      <c r="E8837" s="223">
        <v>0</v>
      </c>
    </row>
    <row r="8838" spans="1:5" x14ac:dyDescent="0.25">
      <c r="A8838" s="224">
        <v>3705010500</v>
      </c>
      <c r="B8838" s="224" t="s">
        <v>6408</v>
      </c>
      <c r="C8838" s="224" t="s">
        <v>1268</v>
      </c>
      <c r="D8838" s="224" t="s">
        <v>801</v>
      </c>
      <c r="E8838" s="225">
        <v>0</v>
      </c>
    </row>
    <row r="8839" spans="1:5" x14ac:dyDescent="0.25">
      <c r="A8839" s="222">
        <v>3705010501</v>
      </c>
      <c r="B8839" s="222" t="s">
        <v>6900</v>
      </c>
      <c r="C8839" s="222" t="s">
        <v>1268</v>
      </c>
      <c r="D8839" s="222" t="s">
        <v>801</v>
      </c>
      <c r="E8839" s="223">
        <v>0</v>
      </c>
    </row>
    <row r="8840" spans="1:5" x14ac:dyDescent="0.25">
      <c r="A8840" s="224">
        <v>3705010502</v>
      </c>
      <c r="B8840" s="224" t="s">
        <v>6901</v>
      </c>
      <c r="C8840" s="224" t="s">
        <v>1268</v>
      </c>
      <c r="D8840" s="224" t="s">
        <v>801</v>
      </c>
      <c r="E8840" s="225">
        <v>0</v>
      </c>
    </row>
    <row r="8841" spans="1:5" x14ac:dyDescent="0.25">
      <c r="A8841" s="222">
        <v>3705010503</v>
      </c>
      <c r="B8841" s="222" t="s">
        <v>6902</v>
      </c>
      <c r="C8841" s="222" t="s">
        <v>1268</v>
      </c>
      <c r="D8841" s="222" t="s">
        <v>801</v>
      </c>
      <c r="E8841" s="223">
        <v>0</v>
      </c>
    </row>
    <row r="8842" spans="1:5" x14ac:dyDescent="0.25">
      <c r="A8842" s="224">
        <v>3705010504</v>
      </c>
      <c r="B8842" s="224" t="s">
        <v>6488</v>
      </c>
      <c r="C8842" s="224" t="s">
        <v>1268</v>
      </c>
      <c r="D8842" s="224" t="s">
        <v>801</v>
      </c>
      <c r="E8842" s="225">
        <v>0</v>
      </c>
    </row>
    <row r="8843" spans="1:5" x14ac:dyDescent="0.25">
      <c r="A8843" s="222">
        <v>3705010505</v>
      </c>
      <c r="B8843" s="222" t="s">
        <v>7874</v>
      </c>
      <c r="C8843" s="222" t="s">
        <v>1268</v>
      </c>
      <c r="D8843" s="222" t="s">
        <v>801</v>
      </c>
      <c r="E8843" s="223">
        <v>0</v>
      </c>
    </row>
    <row r="8844" spans="1:5" x14ac:dyDescent="0.25">
      <c r="A8844" s="224">
        <v>3705010506</v>
      </c>
      <c r="B8844" s="224" t="s">
        <v>6903</v>
      </c>
      <c r="C8844" s="224" t="s">
        <v>1268</v>
      </c>
      <c r="D8844" s="224" t="s">
        <v>801</v>
      </c>
      <c r="E8844" s="225">
        <v>0</v>
      </c>
    </row>
    <row r="8845" spans="1:5" x14ac:dyDescent="0.25">
      <c r="A8845" s="222">
        <v>3705010507</v>
      </c>
      <c r="B8845" s="222" t="s">
        <v>6904</v>
      </c>
      <c r="C8845" s="222" t="s">
        <v>1268</v>
      </c>
      <c r="D8845" s="222" t="s">
        <v>801</v>
      </c>
      <c r="E8845" s="223">
        <v>0</v>
      </c>
    </row>
    <row r="8846" spans="1:5" x14ac:dyDescent="0.25">
      <c r="A8846" s="224">
        <v>3705010508</v>
      </c>
      <c r="B8846" s="224" t="s">
        <v>6905</v>
      </c>
      <c r="C8846" s="224" t="s">
        <v>1268</v>
      </c>
      <c r="D8846" s="224" t="s">
        <v>801</v>
      </c>
      <c r="E8846" s="225">
        <v>0</v>
      </c>
    </row>
    <row r="8847" spans="1:5" x14ac:dyDescent="0.25">
      <c r="A8847" s="222">
        <v>3705010509</v>
      </c>
      <c r="B8847" s="222" t="s">
        <v>6906</v>
      </c>
      <c r="C8847" s="222" t="s">
        <v>1268</v>
      </c>
      <c r="D8847" s="222" t="s">
        <v>801</v>
      </c>
      <c r="E8847" s="223">
        <v>0</v>
      </c>
    </row>
    <row r="8848" spans="1:5" x14ac:dyDescent="0.25">
      <c r="A8848" s="224">
        <v>3705010510</v>
      </c>
      <c r="B8848" s="224" t="s">
        <v>5172</v>
      </c>
      <c r="C8848" s="224" t="s">
        <v>1268</v>
      </c>
      <c r="D8848" s="224" t="s">
        <v>801</v>
      </c>
      <c r="E8848" s="225">
        <v>0</v>
      </c>
    </row>
    <row r="8849" spans="1:5" x14ac:dyDescent="0.25">
      <c r="A8849" s="222">
        <v>3705010511</v>
      </c>
      <c r="B8849" s="222" t="s">
        <v>6380</v>
      </c>
      <c r="C8849" s="222" t="s">
        <v>1268</v>
      </c>
      <c r="D8849" s="222" t="s">
        <v>801</v>
      </c>
      <c r="E8849" s="223">
        <v>0</v>
      </c>
    </row>
    <row r="8850" spans="1:5" x14ac:dyDescent="0.25">
      <c r="A8850" s="224">
        <v>3705010512</v>
      </c>
      <c r="B8850" s="224" t="s">
        <v>6907</v>
      </c>
      <c r="C8850" s="224" t="s">
        <v>1268</v>
      </c>
      <c r="D8850" s="224" t="s">
        <v>801</v>
      </c>
      <c r="E8850" s="225">
        <v>0</v>
      </c>
    </row>
    <row r="8851" spans="1:5" x14ac:dyDescent="0.25">
      <c r="A8851" s="222">
        <v>3705010513</v>
      </c>
      <c r="B8851" s="222" t="s">
        <v>7875</v>
      </c>
      <c r="C8851" s="222" t="s">
        <v>1268</v>
      </c>
      <c r="D8851" s="222" t="s">
        <v>2327</v>
      </c>
      <c r="E8851" s="223">
        <v>0</v>
      </c>
    </row>
    <row r="8852" spans="1:5" x14ac:dyDescent="0.25">
      <c r="A8852" s="224">
        <v>3705010514</v>
      </c>
      <c r="B8852" s="224" t="s">
        <v>7355</v>
      </c>
      <c r="C8852" s="224" t="s">
        <v>1268</v>
      </c>
      <c r="D8852" s="224" t="s">
        <v>2327</v>
      </c>
      <c r="E8852" s="225">
        <v>0</v>
      </c>
    </row>
    <row r="8853" spans="1:5" x14ac:dyDescent="0.25">
      <c r="A8853" s="222">
        <v>3705010515</v>
      </c>
      <c r="B8853" s="222" t="s">
        <v>3074</v>
      </c>
      <c r="C8853" s="222" t="s">
        <v>1268</v>
      </c>
      <c r="D8853" s="222" t="s">
        <v>2327</v>
      </c>
      <c r="E8853" s="223">
        <v>0</v>
      </c>
    </row>
    <row r="8854" spans="1:5" x14ac:dyDescent="0.25">
      <c r="A8854" s="224">
        <v>3705010516</v>
      </c>
      <c r="B8854" s="224" t="s">
        <v>6649</v>
      </c>
      <c r="C8854" s="224" t="s">
        <v>1268</v>
      </c>
      <c r="D8854" s="224" t="s">
        <v>801</v>
      </c>
      <c r="E8854" s="225">
        <v>0</v>
      </c>
    </row>
    <row r="8855" spans="1:5" x14ac:dyDescent="0.25">
      <c r="A8855" s="222">
        <v>3705010517</v>
      </c>
      <c r="B8855" s="222" t="s">
        <v>7876</v>
      </c>
      <c r="C8855" s="222" t="s">
        <v>1268</v>
      </c>
      <c r="D8855" s="222" t="s">
        <v>2327</v>
      </c>
      <c r="E8855" s="223">
        <v>0</v>
      </c>
    </row>
    <row r="8856" spans="1:5" x14ac:dyDescent="0.25">
      <c r="A8856" s="224">
        <v>3705010518</v>
      </c>
      <c r="B8856" s="224" t="s">
        <v>6908</v>
      </c>
      <c r="C8856" s="224" t="s">
        <v>1268</v>
      </c>
      <c r="D8856" s="224" t="s">
        <v>801</v>
      </c>
      <c r="E8856" s="225">
        <v>0</v>
      </c>
    </row>
    <row r="8857" spans="1:5" x14ac:dyDescent="0.25">
      <c r="A8857" s="222">
        <v>3705010519</v>
      </c>
      <c r="B8857" s="222" t="s">
        <v>6909</v>
      </c>
      <c r="C8857" s="222" t="s">
        <v>1268</v>
      </c>
      <c r="D8857" s="222" t="s">
        <v>801</v>
      </c>
      <c r="E8857" s="223">
        <v>0</v>
      </c>
    </row>
    <row r="8858" spans="1:5" x14ac:dyDescent="0.25">
      <c r="A8858" s="224">
        <v>3705010520</v>
      </c>
      <c r="B8858" s="224" t="s">
        <v>6910</v>
      </c>
      <c r="C8858" s="224" t="s">
        <v>1268</v>
      </c>
      <c r="D8858" s="224" t="s">
        <v>801</v>
      </c>
      <c r="E8858" s="225">
        <v>0</v>
      </c>
    </row>
    <row r="8859" spans="1:5" x14ac:dyDescent="0.25">
      <c r="A8859" s="222">
        <v>3705010521</v>
      </c>
      <c r="B8859" s="222" t="s">
        <v>6911</v>
      </c>
      <c r="C8859" s="222" t="s">
        <v>1268</v>
      </c>
      <c r="D8859" s="222" t="s">
        <v>801</v>
      </c>
      <c r="E8859" s="223">
        <v>0</v>
      </c>
    </row>
    <row r="8860" spans="1:5" x14ac:dyDescent="0.25">
      <c r="A8860" s="224">
        <v>3705010522</v>
      </c>
      <c r="B8860" s="224" t="s">
        <v>12942</v>
      </c>
      <c r="C8860" s="224" t="s">
        <v>1268</v>
      </c>
      <c r="D8860" s="224" t="s">
        <v>2327</v>
      </c>
      <c r="E8860" s="225">
        <v>0</v>
      </c>
    </row>
    <row r="8861" spans="1:5" x14ac:dyDescent="0.25">
      <c r="A8861" s="222">
        <v>3705010523</v>
      </c>
      <c r="B8861" s="222" t="s">
        <v>6912</v>
      </c>
      <c r="C8861" s="222" t="s">
        <v>1268</v>
      </c>
      <c r="D8861" s="222" t="s">
        <v>2327</v>
      </c>
      <c r="E8861" s="223">
        <v>0</v>
      </c>
    </row>
    <row r="8862" spans="1:5" x14ac:dyDescent="0.25">
      <c r="A8862" s="224">
        <v>3705010524</v>
      </c>
      <c r="B8862" s="224" t="s">
        <v>6913</v>
      </c>
      <c r="C8862" s="224" t="s">
        <v>1268</v>
      </c>
      <c r="D8862" s="224" t="s">
        <v>2327</v>
      </c>
      <c r="E8862" s="225">
        <v>0</v>
      </c>
    </row>
    <row r="8863" spans="1:5" x14ac:dyDescent="0.25">
      <c r="A8863" s="222">
        <v>3705010525</v>
      </c>
      <c r="B8863" s="222" t="s">
        <v>6914</v>
      </c>
      <c r="C8863" s="222" t="s">
        <v>1268</v>
      </c>
      <c r="D8863" s="222" t="s">
        <v>801</v>
      </c>
      <c r="E8863" s="223">
        <v>0</v>
      </c>
    </row>
    <row r="8864" spans="1:5" x14ac:dyDescent="0.25">
      <c r="A8864" s="224">
        <v>3705010526</v>
      </c>
      <c r="B8864" s="224" t="s">
        <v>6915</v>
      </c>
      <c r="C8864" s="224" t="s">
        <v>1268</v>
      </c>
      <c r="D8864" s="224" t="s">
        <v>801</v>
      </c>
      <c r="E8864" s="225">
        <v>0</v>
      </c>
    </row>
    <row r="8865" spans="1:5" x14ac:dyDescent="0.25">
      <c r="A8865" s="222">
        <v>3705010527</v>
      </c>
      <c r="B8865" s="222" t="s">
        <v>6916</v>
      </c>
      <c r="C8865" s="222" t="s">
        <v>1268</v>
      </c>
      <c r="D8865" s="222" t="s">
        <v>801</v>
      </c>
      <c r="E8865" s="223">
        <v>0</v>
      </c>
    </row>
    <row r="8866" spans="1:5" x14ac:dyDescent="0.25">
      <c r="A8866" s="224">
        <v>3705010528</v>
      </c>
      <c r="B8866" s="224" t="s">
        <v>6917</v>
      </c>
      <c r="C8866" s="224" t="s">
        <v>1268</v>
      </c>
      <c r="D8866" s="224" t="s">
        <v>801</v>
      </c>
      <c r="E8866" s="225">
        <v>0</v>
      </c>
    </row>
    <row r="8867" spans="1:5" x14ac:dyDescent="0.25">
      <c r="A8867" s="222">
        <v>3705010529</v>
      </c>
      <c r="B8867" s="222" t="s">
        <v>6918</v>
      </c>
      <c r="C8867" s="222" t="s">
        <v>1268</v>
      </c>
      <c r="D8867" s="222" t="s">
        <v>801</v>
      </c>
      <c r="E8867" s="223">
        <v>0</v>
      </c>
    </row>
    <row r="8868" spans="1:5" x14ac:dyDescent="0.25">
      <c r="A8868" s="224">
        <v>3705010530</v>
      </c>
      <c r="B8868" s="224" t="s">
        <v>6919</v>
      </c>
      <c r="C8868" s="224" t="s">
        <v>1268</v>
      </c>
      <c r="D8868" s="224" t="s">
        <v>2327</v>
      </c>
      <c r="E8868" s="225">
        <v>0</v>
      </c>
    </row>
    <row r="8869" spans="1:5" x14ac:dyDescent="0.25">
      <c r="A8869" s="222">
        <v>3705010531</v>
      </c>
      <c r="B8869" s="222" t="s">
        <v>6920</v>
      </c>
      <c r="C8869" s="222" t="s">
        <v>1268</v>
      </c>
      <c r="D8869" s="222" t="s">
        <v>801</v>
      </c>
      <c r="E8869" s="223">
        <v>0</v>
      </c>
    </row>
    <row r="8870" spans="1:5" x14ac:dyDescent="0.25">
      <c r="A8870" s="224">
        <v>3705010532</v>
      </c>
      <c r="B8870" s="224" t="s">
        <v>6921</v>
      </c>
      <c r="C8870" s="224" t="s">
        <v>1268</v>
      </c>
      <c r="D8870" s="224" t="s">
        <v>801</v>
      </c>
      <c r="E8870" s="225">
        <v>0</v>
      </c>
    </row>
    <row r="8871" spans="1:5" x14ac:dyDescent="0.25">
      <c r="A8871" s="222">
        <v>3705010533</v>
      </c>
      <c r="B8871" s="222" t="s">
        <v>7877</v>
      </c>
      <c r="C8871" s="222" t="s">
        <v>1268</v>
      </c>
      <c r="D8871" s="222" t="s">
        <v>2599</v>
      </c>
      <c r="E8871" s="223">
        <v>0</v>
      </c>
    </row>
    <row r="8872" spans="1:5" x14ac:dyDescent="0.25">
      <c r="A8872" s="224">
        <v>3705010534</v>
      </c>
      <c r="B8872" s="224" t="s">
        <v>2857</v>
      </c>
      <c r="C8872" s="224" t="s">
        <v>1268</v>
      </c>
      <c r="D8872" s="224" t="s">
        <v>2327</v>
      </c>
      <c r="E8872" s="225">
        <v>0</v>
      </c>
    </row>
    <row r="8873" spans="1:5" x14ac:dyDescent="0.25">
      <c r="A8873" s="222">
        <v>3705010535</v>
      </c>
      <c r="B8873" s="222" t="s">
        <v>8295</v>
      </c>
      <c r="C8873" s="222" t="s">
        <v>1268</v>
      </c>
      <c r="D8873" s="222" t="s">
        <v>801</v>
      </c>
      <c r="E8873" s="223">
        <v>0</v>
      </c>
    </row>
    <row r="8874" spans="1:5" x14ac:dyDescent="0.25">
      <c r="A8874" s="224">
        <v>3705010536</v>
      </c>
      <c r="B8874" s="224" t="s">
        <v>7783</v>
      </c>
      <c r="C8874" s="224" t="s">
        <v>1268</v>
      </c>
      <c r="D8874" s="224" t="s">
        <v>801</v>
      </c>
      <c r="E8874" s="225">
        <v>0</v>
      </c>
    </row>
    <row r="8875" spans="1:5" x14ac:dyDescent="0.25">
      <c r="A8875" s="222">
        <v>3705010537</v>
      </c>
      <c r="B8875" s="222" t="s">
        <v>6922</v>
      </c>
      <c r="C8875" s="222" t="s">
        <v>1268</v>
      </c>
      <c r="D8875" s="222" t="s">
        <v>801</v>
      </c>
      <c r="E8875" s="223">
        <v>0</v>
      </c>
    </row>
    <row r="8876" spans="1:5" x14ac:dyDescent="0.25">
      <c r="A8876" s="224">
        <v>3705010538</v>
      </c>
      <c r="B8876" s="224" t="s">
        <v>8049</v>
      </c>
      <c r="C8876" s="224" t="s">
        <v>1268</v>
      </c>
      <c r="D8876" s="224" t="s">
        <v>2706</v>
      </c>
      <c r="E8876" s="225">
        <v>0</v>
      </c>
    </row>
    <row r="8877" spans="1:5" x14ac:dyDescent="0.25">
      <c r="A8877" s="222">
        <v>3705010539</v>
      </c>
      <c r="B8877" s="222" t="s">
        <v>6923</v>
      </c>
      <c r="C8877" s="222" t="s">
        <v>1268</v>
      </c>
      <c r="D8877" s="222" t="s">
        <v>2327</v>
      </c>
      <c r="E8877" s="223">
        <v>0</v>
      </c>
    </row>
    <row r="8878" spans="1:5" x14ac:dyDescent="0.25">
      <c r="A8878" s="224">
        <v>3705010540</v>
      </c>
      <c r="B8878" s="224" t="s">
        <v>6924</v>
      </c>
      <c r="C8878" s="224" t="s">
        <v>1268</v>
      </c>
      <c r="D8878" s="224" t="s">
        <v>801</v>
      </c>
      <c r="E8878" s="225">
        <v>0</v>
      </c>
    </row>
    <row r="8879" spans="1:5" x14ac:dyDescent="0.25">
      <c r="A8879" s="222">
        <v>3705010541</v>
      </c>
      <c r="B8879" s="222" t="s">
        <v>6925</v>
      </c>
      <c r="C8879" s="222" t="s">
        <v>1268</v>
      </c>
      <c r="D8879" s="222" t="s">
        <v>801</v>
      </c>
      <c r="E8879" s="223">
        <v>0</v>
      </c>
    </row>
    <row r="8880" spans="1:5" x14ac:dyDescent="0.25">
      <c r="A8880" s="224">
        <v>3705010542</v>
      </c>
      <c r="B8880" s="224" t="s">
        <v>6926</v>
      </c>
      <c r="C8880" s="224" t="s">
        <v>1268</v>
      </c>
      <c r="D8880" s="224" t="s">
        <v>2327</v>
      </c>
      <c r="E8880" s="225">
        <v>0</v>
      </c>
    </row>
    <row r="8881" spans="1:5" x14ac:dyDescent="0.25">
      <c r="A8881" s="222">
        <v>3705010543</v>
      </c>
      <c r="B8881" s="222" t="s">
        <v>6927</v>
      </c>
      <c r="C8881" s="222" t="s">
        <v>1268</v>
      </c>
      <c r="D8881" s="222" t="s">
        <v>2327</v>
      </c>
      <c r="E8881" s="223">
        <v>0</v>
      </c>
    </row>
    <row r="8882" spans="1:5" x14ac:dyDescent="0.25">
      <c r="A8882" s="224">
        <v>3705010544</v>
      </c>
      <c r="B8882" s="224" t="s">
        <v>6928</v>
      </c>
      <c r="C8882" s="224" t="s">
        <v>1268</v>
      </c>
      <c r="D8882" s="224" t="s">
        <v>1226</v>
      </c>
      <c r="E8882" s="225">
        <v>0</v>
      </c>
    </row>
    <row r="8883" spans="1:5" x14ac:dyDescent="0.25">
      <c r="A8883" s="222">
        <v>3705010545</v>
      </c>
      <c r="B8883" s="222" t="s">
        <v>6929</v>
      </c>
      <c r="C8883" s="222" t="s">
        <v>1268</v>
      </c>
      <c r="D8883" s="222" t="s">
        <v>1226</v>
      </c>
      <c r="E8883" s="223">
        <v>0</v>
      </c>
    </row>
    <row r="8884" spans="1:5" x14ac:dyDescent="0.25">
      <c r="A8884" s="224">
        <v>3705010546</v>
      </c>
      <c r="B8884" s="224" t="s">
        <v>6930</v>
      </c>
      <c r="C8884" s="224" t="s">
        <v>1268</v>
      </c>
      <c r="D8884" s="224" t="s">
        <v>2327</v>
      </c>
      <c r="E8884" s="225">
        <v>0</v>
      </c>
    </row>
    <row r="8885" spans="1:5" x14ac:dyDescent="0.25">
      <c r="A8885" s="222">
        <v>3705010547</v>
      </c>
      <c r="B8885" s="222" t="s">
        <v>6931</v>
      </c>
      <c r="C8885" s="222" t="s">
        <v>1268</v>
      </c>
      <c r="D8885" s="222" t="s">
        <v>2327</v>
      </c>
      <c r="E8885" s="223">
        <v>0</v>
      </c>
    </row>
    <row r="8886" spans="1:5" x14ac:dyDescent="0.25">
      <c r="A8886" s="224">
        <v>3705010548</v>
      </c>
      <c r="B8886" s="224" t="s">
        <v>6932</v>
      </c>
      <c r="C8886" s="224" t="s">
        <v>1268</v>
      </c>
      <c r="D8886" s="224" t="s">
        <v>2327</v>
      </c>
      <c r="E8886" s="225">
        <v>0</v>
      </c>
    </row>
    <row r="8887" spans="1:5" x14ac:dyDescent="0.25">
      <c r="A8887" s="222">
        <v>3705010549</v>
      </c>
      <c r="B8887" s="222" t="s">
        <v>7878</v>
      </c>
      <c r="C8887" s="222" t="s">
        <v>1268</v>
      </c>
      <c r="D8887" s="222" t="s">
        <v>1226</v>
      </c>
      <c r="E8887" s="223">
        <v>0</v>
      </c>
    </row>
    <row r="8888" spans="1:5" x14ac:dyDescent="0.25">
      <c r="A8888" s="224">
        <v>3705010550</v>
      </c>
      <c r="B8888" s="224" t="s">
        <v>6933</v>
      </c>
      <c r="C8888" s="224" t="s">
        <v>1268</v>
      </c>
      <c r="D8888" s="224" t="s">
        <v>1226</v>
      </c>
      <c r="E8888" s="225">
        <v>0</v>
      </c>
    </row>
    <row r="8889" spans="1:5" x14ac:dyDescent="0.25">
      <c r="A8889" s="222">
        <v>3705010551</v>
      </c>
      <c r="B8889" s="222" t="s">
        <v>6934</v>
      </c>
      <c r="C8889" s="222" t="s">
        <v>1268</v>
      </c>
      <c r="D8889" s="222" t="s">
        <v>2706</v>
      </c>
      <c r="E8889" s="223">
        <v>0</v>
      </c>
    </row>
    <row r="8890" spans="1:5" x14ac:dyDescent="0.25">
      <c r="A8890" s="224">
        <v>3705010552</v>
      </c>
      <c r="B8890" s="224" t="s">
        <v>6935</v>
      </c>
      <c r="C8890" s="224" t="s">
        <v>1268</v>
      </c>
      <c r="D8890" s="224" t="s">
        <v>2327</v>
      </c>
      <c r="E8890" s="225">
        <v>0</v>
      </c>
    </row>
    <row r="8891" spans="1:5" x14ac:dyDescent="0.25">
      <c r="A8891" s="222">
        <v>3705010553</v>
      </c>
      <c r="B8891" s="222" t="s">
        <v>6936</v>
      </c>
      <c r="C8891" s="222" t="s">
        <v>1268</v>
      </c>
      <c r="D8891" s="222" t="s">
        <v>801</v>
      </c>
      <c r="E8891" s="223">
        <v>0</v>
      </c>
    </row>
    <row r="8892" spans="1:5" x14ac:dyDescent="0.25">
      <c r="A8892" s="224">
        <v>3705010554</v>
      </c>
      <c r="B8892" s="224" t="s">
        <v>6937</v>
      </c>
      <c r="C8892" s="224" t="s">
        <v>1268</v>
      </c>
      <c r="D8892" s="224" t="s">
        <v>2327</v>
      </c>
      <c r="E8892" s="225">
        <v>0</v>
      </c>
    </row>
    <row r="8893" spans="1:5" x14ac:dyDescent="0.25">
      <c r="A8893" s="222">
        <v>3705010555</v>
      </c>
      <c r="B8893" s="222" t="s">
        <v>6938</v>
      </c>
      <c r="C8893" s="222" t="s">
        <v>1268</v>
      </c>
      <c r="D8893" s="222" t="s">
        <v>2327</v>
      </c>
      <c r="E8893" s="223">
        <v>0</v>
      </c>
    </row>
    <row r="8894" spans="1:5" x14ac:dyDescent="0.25">
      <c r="A8894" s="224">
        <v>3705010556</v>
      </c>
      <c r="B8894" s="224" t="s">
        <v>7879</v>
      </c>
      <c r="C8894" s="224" t="s">
        <v>1268</v>
      </c>
      <c r="D8894" s="224" t="s">
        <v>2327</v>
      </c>
      <c r="E8894" s="225">
        <v>0</v>
      </c>
    </row>
    <row r="8895" spans="1:5" x14ac:dyDescent="0.25">
      <c r="A8895" s="222">
        <v>3705010557</v>
      </c>
      <c r="B8895" s="222" t="s">
        <v>6939</v>
      </c>
      <c r="C8895" s="222" t="s">
        <v>1268</v>
      </c>
      <c r="D8895" s="222" t="s">
        <v>2327</v>
      </c>
      <c r="E8895" s="223">
        <v>0</v>
      </c>
    </row>
    <row r="8896" spans="1:5" x14ac:dyDescent="0.25">
      <c r="A8896" s="224">
        <v>3705010558</v>
      </c>
      <c r="B8896" s="224" t="s">
        <v>6940</v>
      </c>
      <c r="C8896" s="224" t="s">
        <v>1268</v>
      </c>
      <c r="D8896" s="224" t="s">
        <v>2327</v>
      </c>
      <c r="E8896" s="225">
        <v>0</v>
      </c>
    </row>
    <row r="8897" spans="1:5" x14ac:dyDescent="0.25">
      <c r="A8897" s="222">
        <v>3705010559</v>
      </c>
      <c r="B8897" s="222" t="s">
        <v>6941</v>
      </c>
      <c r="C8897" s="222" t="s">
        <v>1268</v>
      </c>
      <c r="D8897" s="222" t="s">
        <v>2327</v>
      </c>
      <c r="E8897" s="223">
        <v>0</v>
      </c>
    </row>
    <row r="8898" spans="1:5" x14ac:dyDescent="0.25">
      <c r="A8898" s="224">
        <v>3705010560</v>
      </c>
      <c r="B8898" s="224" t="s">
        <v>6942</v>
      </c>
      <c r="C8898" s="224" t="s">
        <v>1268</v>
      </c>
      <c r="D8898" s="224" t="s">
        <v>2327</v>
      </c>
      <c r="E8898" s="225">
        <v>0</v>
      </c>
    </row>
    <row r="8899" spans="1:5" x14ac:dyDescent="0.25">
      <c r="A8899" s="222">
        <v>3705010561</v>
      </c>
      <c r="B8899" s="222" t="s">
        <v>6943</v>
      </c>
      <c r="C8899" s="222" t="s">
        <v>1268</v>
      </c>
      <c r="D8899" s="222" t="s">
        <v>2327</v>
      </c>
      <c r="E8899" s="223">
        <v>0</v>
      </c>
    </row>
    <row r="8900" spans="1:5" x14ac:dyDescent="0.25">
      <c r="A8900" s="224">
        <v>3705010562</v>
      </c>
      <c r="B8900" s="224" t="s">
        <v>6944</v>
      </c>
      <c r="C8900" s="224" t="s">
        <v>1268</v>
      </c>
      <c r="D8900" s="224" t="s">
        <v>2327</v>
      </c>
      <c r="E8900" s="225">
        <v>0</v>
      </c>
    </row>
    <row r="8901" spans="1:5" x14ac:dyDescent="0.25">
      <c r="A8901" s="222">
        <v>3705010563</v>
      </c>
      <c r="B8901" s="222" t="s">
        <v>6945</v>
      </c>
      <c r="C8901" s="222" t="s">
        <v>1268</v>
      </c>
      <c r="D8901" s="222" t="s">
        <v>2327</v>
      </c>
      <c r="E8901" s="223">
        <v>0</v>
      </c>
    </row>
    <row r="8902" spans="1:5" x14ac:dyDescent="0.25">
      <c r="A8902" s="224">
        <v>3705010564</v>
      </c>
      <c r="B8902" s="224" t="s">
        <v>6946</v>
      </c>
      <c r="C8902" s="224" t="s">
        <v>1268</v>
      </c>
      <c r="D8902" s="224" t="s">
        <v>2327</v>
      </c>
      <c r="E8902" s="225">
        <v>0</v>
      </c>
    </row>
    <row r="8903" spans="1:5" x14ac:dyDescent="0.25">
      <c r="A8903" s="222">
        <v>3705010565</v>
      </c>
      <c r="B8903" s="222" t="s">
        <v>6947</v>
      </c>
      <c r="C8903" s="222" t="s">
        <v>1268</v>
      </c>
      <c r="D8903" s="222" t="s">
        <v>2327</v>
      </c>
      <c r="E8903" s="223">
        <v>0</v>
      </c>
    </row>
    <row r="8904" spans="1:5" x14ac:dyDescent="0.25">
      <c r="A8904" s="224">
        <v>3705010566</v>
      </c>
      <c r="B8904" s="224" t="s">
        <v>6948</v>
      </c>
      <c r="C8904" s="224" t="s">
        <v>1268</v>
      </c>
      <c r="D8904" s="224" t="s">
        <v>2327</v>
      </c>
      <c r="E8904" s="225">
        <v>0</v>
      </c>
    </row>
    <row r="8905" spans="1:5" x14ac:dyDescent="0.25">
      <c r="A8905" s="222">
        <v>3705010567</v>
      </c>
      <c r="B8905" s="222" t="s">
        <v>6949</v>
      </c>
      <c r="C8905" s="222" t="s">
        <v>1268</v>
      </c>
      <c r="D8905" s="222" t="s">
        <v>2327</v>
      </c>
      <c r="E8905" s="223">
        <v>0</v>
      </c>
    </row>
    <row r="8906" spans="1:5" x14ac:dyDescent="0.25">
      <c r="A8906" s="224">
        <v>3705010568</v>
      </c>
      <c r="B8906" s="224" t="s">
        <v>6950</v>
      </c>
      <c r="C8906" s="224" t="s">
        <v>1268</v>
      </c>
      <c r="D8906" s="224" t="s">
        <v>2327</v>
      </c>
      <c r="E8906" s="225">
        <v>0</v>
      </c>
    </row>
    <row r="8907" spans="1:5" x14ac:dyDescent="0.25">
      <c r="A8907" s="222">
        <v>3705010569</v>
      </c>
      <c r="B8907" s="222" t="s">
        <v>6951</v>
      </c>
      <c r="C8907" s="222" t="s">
        <v>1268</v>
      </c>
      <c r="D8907" s="222" t="s">
        <v>2327</v>
      </c>
      <c r="E8907" s="223">
        <v>0</v>
      </c>
    </row>
    <row r="8908" spans="1:5" x14ac:dyDescent="0.25">
      <c r="A8908" s="224">
        <v>3705010570</v>
      </c>
      <c r="B8908" s="224" t="s">
        <v>6952</v>
      </c>
      <c r="C8908" s="224" t="s">
        <v>1268</v>
      </c>
      <c r="D8908" s="224" t="s">
        <v>2327</v>
      </c>
      <c r="E8908" s="225">
        <v>0</v>
      </c>
    </row>
    <row r="8909" spans="1:5" x14ac:dyDescent="0.25">
      <c r="A8909" s="222">
        <v>3705010571</v>
      </c>
      <c r="B8909" s="222" t="s">
        <v>6953</v>
      </c>
      <c r="C8909" s="222" t="s">
        <v>1268</v>
      </c>
      <c r="D8909" s="222" t="s">
        <v>2327</v>
      </c>
      <c r="E8909" s="223">
        <v>0</v>
      </c>
    </row>
    <row r="8910" spans="1:5" x14ac:dyDescent="0.25">
      <c r="A8910" s="224">
        <v>3705010572</v>
      </c>
      <c r="B8910" s="224" t="s">
        <v>6954</v>
      </c>
      <c r="C8910" s="224" t="s">
        <v>1268</v>
      </c>
      <c r="D8910" s="224" t="s">
        <v>2327</v>
      </c>
      <c r="E8910" s="225">
        <v>0</v>
      </c>
    </row>
    <row r="8911" spans="1:5" x14ac:dyDescent="0.25">
      <c r="A8911" s="222">
        <v>3705010573</v>
      </c>
      <c r="B8911" s="222" t="s">
        <v>6955</v>
      </c>
      <c r="C8911" s="222" t="s">
        <v>1268</v>
      </c>
      <c r="D8911" s="222" t="s">
        <v>2327</v>
      </c>
      <c r="E8911" s="223">
        <v>0</v>
      </c>
    </row>
    <row r="8912" spans="1:5" x14ac:dyDescent="0.25">
      <c r="A8912" s="224">
        <v>3705010574</v>
      </c>
      <c r="B8912" s="224" t="s">
        <v>6956</v>
      </c>
      <c r="C8912" s="224" t="s">
        <v>1268</v>
      </c>
      <c r="D8912" s="224" t="s">
        <v>801</v>
      </c>
      <c r="E8912" s="225">
        <v>0</v>
      </c>
    </row>
    <row r="8913" spans="1:5" x14ac:dyDescent="0.25">
      <c r="A8913" s="222">
        <v>3705010575</v>
      </c>
      <c r="B8913" s="222" t="s">
        <v>6957</v>
      </c>
      <c r="C8913" s="222" t="s">
        <v>1268</v>
      </c>
      <c r="D8913" s="222" t="s">
        <v>2706</v>
      </c>
      <c r="E8913" s="223">
        <v>0</v>
      </c>
    </row>
    <row r="8914" spans="1:5" x14ac:dyDescent="0.25">
      <c r="A8914" s="224">
        <v>3705010576</v>
      </c>
      <c r="B8914" s="224" t="s">
        <v>6958</v>
      </c>
      <c r="C8914" s="224" t="s">
        <v>1268</v>
      </c>
      <c r="D8914" s="224" t="s">
        <v>801</v>
      </c>
      <c r="E8914" s="225">
        <v>0</v>
      </c>
    </row>
    <row r="8915" spans="1:5" x14ac:dyDescent="0.25">
      <c r="A8915" s="222">
        <v>3705010577</v>
      </c>
      <c r="B8915" s="222" t="s">
        <v>6959</v>
      </c>
      <c r="C8915" s="222" t="s">
        <v>1268</v>
      </c>
      <c r="D8915" s="222" t="s">
        <v>801</v>
      </c>
      <c r="E8915" s="223">
        <v>0</v>
      </c>
    </row>
    <row r="8916" spans="1:5" x14ac:dyDescent="0.25">
      <c r="A8916" s="224">
        <v>3705010578</v>
      </c>
      <c r="B8916" s="224" t="s">
        <v>6960</v>
      </c>
      <c r="C8916" s="224" t="s">
        <v>1268</v>
      </c>
      <c r="D8916" s="224" t="s">
        <v>801</v>
      </c>
      <c r="E8916" s="225">
        <v>0</v>
      </c>
    </row>
    <row r="8917" spans="1:5" x14ac:dyDescent="0.25">
      <c r="A8917" s="222">
        <v>3705010579</v>
      </c>
      <c r="B8917" s="222" t="s">
        <v>6961</v>
      </c>
      <c r="C8917" s="222" t="s">
        <v>1268</v>
      </c>
      <c r="D8917" s="222" t="s">
        <v>801</v>
      </c>
      <c r="E8917" s="223">
        <v>0</v>
      </c>
    </row>
    <row r="8918" spans="1:5" x14ac:dyDescent="0.25">
      <c r="A8918" s="224">
        <v>3705010580</v>
      </c>
      <c r="B8918" s="224" t="s">
        <v>7384</v>
      </c>
      <c r="C8918" s="224" t="s">
        <v>1268</v>
      </c>
      <c r="D8918" s="224" t="s">
        <v>801</v>
      </c>
      <c r="E8918" s="225">
        <v>0</v>
      </c>
    </row>
    <row r="8919" spans="1:5" x14ac:dyDescent="0.25">
      <c r="A8919" s="222">
        <v>3705010581</v>
      </c>
      <c r="B8919" s="222" t="s">
        <v>6962</v>
      </c>
      <c r="C8919" s="222" t="s">
        <v>1268</v>
      </c>
      <c r="D8919" s="222" t="s">
        <v>801</v>
      </c>
      <c r="E8919" s="223">
        <v>0</v>
      </c>
    </row>
    <row r="8920" spans="1:5" x14ac:dyDescent="0.25">
      <c r="A8920" s="224">
        <v>3705010582</v>
      </c>
      <c r="B8920" s="224" t="s">
        <v>6963</v>
      </c>
      <c r="C8920" s="224" t="s">
        <v>1268</v>
      </c>
      <c r="D8920" s="224" t="s">
        <v>801</v>
      </c>
      <c r="E8920" s="225">
        <v>0</v>
      </c>
    </row>
    <row r="8921" spans="1:5" x14ac:dyDescent="0.25">
      <c r="A8921" s="222">
        <v>3705010583</v>
      </c>
      <c r="B8921" s="222" t="s">
        <v>6964</v>
      </c>
      <c r="C8921" s="222" t="s">
        <v>1268</v>
      </c>
      <c r="D8921" s="222" t="s">
        <v>801</v>
      </c>
      <c r="E8921" s="223">
        <v>0</v>
      </c>
    </row>
    <row r="8922" spans="1:5" x14ac:dyDescent="0.25">
      <c r="A8922" s="224">
        <v>3705010584</v>
      </c>
      <c r="B8922" s="224" t="s">
        <v>6965</v>
      </c>
      <c r="C8922" s="224" t="s">
        <v>1268</v>
      </c>
      <c r="D8922" s="224" t="s">
        <v>801</v>
      </c>
      <c r="E8922" s="225">
        <v>0</v>
      </c>
    </row>
    <row r="8923" spans="1:5" x14ac:dyDescent="0.25">
      <c r="A8923" s="222">
        <v>3705010585</v>
      </c>
      <c r="B8923" s="222" t="s">
        <v>6966</v>
      </c>
      <c r="C8923" s="222" t="s">
        <v>1268</v>
      </c>
      <c r="D8923" s="222" t="s">
        <v>2327</v>
      </c>
      <c r="E8923" s="223">
        <v>0</v>
      </c>
    </row>
    <row r="8924" spans="1:5" x14ac:dyDescent="0.25">
      <c r="A8924" s="224">
        <v>3705010586</v>
      </c>
      <c r="B8924" s="224" t="s">
        <v>6967</v>
      </c>
      <c r="C8924" s="224" t="s">
        <v>1268</v>
      </c>
      <c r="D8924" s="224" t="s">
        <v>801</v>
      </c>
      <c r="E8924" s="225">
        <v>0</v>
      </c>
    </row>
    <row r="8925" spans="1:5" x14ac:dyDescent="0.25">
      <c r="A8925" s="222">
        <v>3705010587</v>
      </c>
      <c r="B8925" s="222" t="s">
        <v>6968</v>
      </c>
      <c r="C8925" s="222" t="s">
        <v>1268</v>
      </c>
      <c r="D8925" s="222" t="s">
        <v>801</v>
      </c>
      <c r="E8925" s="223">
        <v>0</v>
      </c>
    </row>
    <row r="8926" spans="1:5" x14ac:dyDescent="0.25">
      <c r="A8926" s="224">
        <v>3705010588</v>
      </c>
      <c r="B8926" s="224" t="s">
        <v>5885</v>
      </c>
      <c r="C8926" s="224" t="s">
        <v>1268</v>
      </c>
      <c r="D8926" s="224" t="s">
        <v>801</v>
      </c>
      <c r="E8926" s="225">
        <v>0</v>
      </c>
    </row>
    <row r="8927" spans="1:5" x14ac:dyDescent="0.25">
      <c r="A8927" s="222">
        <v>3705010589</v>
      </c>
      <c r="B8927" s="222" t="s">
        <v>5886</v>
      </c>
      <c r="C8927" s="222" t="s">
        <v>1268</v>
      </c>
      <c r="D8927" s="222" t="s">
        <v>801</v>
      </c>
      <c r="E8927" s="223">
        <v>0</v>
      </c>
    </row>
    <row r="8928" spans="1:5" x14ac:dyDescent="0.25">
      <c r="A8928" s="224">
        <v>3705010590</v>
      </c>
      <c r="B8928" s="224" t="s">
        <v>6969</v>
      </c>
      <c r="C8928" s="224" t="s">
        <v>1268</v>
      </c>
      <c r="D8928" s="224" t="s">
        <v>801</v>
      </c>
      <c r="E8928" s="225">
        <v>0</v>
      </c>
    </row>
    <row r="8929" spans="1:5" x14ac:dyDescent="0.25">
      <c r="A8929" s="222">
        <v>3705010591</v>
      </c>
      <c r="B8929" s="222" t="s">
        <v>6606</v>
      </c>
      <c r="C8929" s="222" t="s">
        <v>1268</v>
      </c>
      <c r="D8929" s="222" t="s">
        <v>801</v>
      </c>
      <c r="E8929" s="223">
        <v>0</v>
      </c>
    </row>
    <row r="8930" spans="1:5" x14ac:dyDescent="0.25">
      <c r="A8930" s="224">
        <v>3705010592</v>
      </c>
      <c r="B8930" s="224" t="s">
        <v>6970</v>
      </c>
      <c r="C8930" s="224" t="s">
        <v>1268</v>
      </c>
      <c r="D8930" s="224" t="s">
        <v>801</v>
      </c>
      <c r="E8930" s="225">
        <v>0</v>
      </c>
    </row>
    <row r="8931" spans="1:5" x14ac:dyDescent="0.25">
      <c r="A8931" s="222">
        <v>3705010593</v>
      </c>
      <c r="B8931" s="222" t="s">
        <v>6971</v>
      </c>
      <c r="C8931" s="222" t="s">
        <v>1268</v>
      </c>
      <c r="D8931" s="222" t="s">
        <v>801</v>
      </c>
      <c r="E8931" s="223">
        <v>0</v>
      </c>
    </row>
    <row r="8932" spans="1:5" x14ac:dyDescent="0.25">
      <c r="A8932" s="224">
        <v>3705010594</v>
      </c>
      <c r="B8932" s="224" t="s">
        <v>6662</v>
      </c>
      <c r="C8932" s="224" t="s">
        <v>1268</v>
      </c>
      <c r="D8932" s="224" t="s">
        <v>801</v>
      </c>
      <c r="E8932" s="225">
        <v>0</v>
      </c>
    </row>
    <row r="8933" spans="1:5" x14ac:dyDescent="0.25">
      <c r="A8933" s="222">
        <v>3705010595</v>
      </c>
      <c r="B8933" s="222" t="s">
        <v>6972</v>
      </c>
      <c r="C8933" s="222" t="s">
        <v>1268</v>
      </c>
      <c r="D8933" s="222" t="s">
        <v>801</v>
      </c>
      <c r="E8933" s="223">
        <v>0</v>
      </c>
    </row>
    <row r="8934" spans="1:5" x14ac:dyDescent="0.25">
      <c r="A8934" s="224">
        <v>3705010596</v>
      </c>
      <c r="B8934" s="224" t="s">
        <v>2743</v>
      </c>
      <c r="C8934" s="224" t="s">
        <v>1268</v>
      </c>
      <c r="D8934" s="224" t="s">
        <v>801</v>
      </c>
      <c r="E8934" s="225">
        <v>0</v>
      </c>
    </row>
    <row r="8935" spans="1:5" x14ac:dyDescent="0.25">
      <c r="A8935" s="222">
        <v>3705010597</v>
      </c>
      <c r="B8935" s="222" t="s">
        <v>6973</v>
      </c>
      <c r="C8935" s="222" t="s">
        <v>1268</v>
      </c>
      <c r="D8935" s="222" t="s">
        <v>801</v>
      </c>
      <c r="E8935" s="223">
        <v>0</v>
      </c>
    </row>
    <row r="8936" spans="1:5" x14ac:dyDescent="0.25">
      <c r="A8936" s="224">
        <v>3705010598</v>
      </c>
      <c r="B8936" s="224" t="s">
        <v>6974</v>
      </c>
      <c r="C8936" s="224" t="s">
        <v>1268</v>
      </c>
      <c r="D8936" s="224" t="s">
        <v>801</v>
      </c>
      <c r="E8936" s="225">
        <v>0</v>
      </c>
    </row>
    <row r="8937" spans="1:5" x14ac:dyDescent="0.25">
      <c r="A8937" s="222">
        <v>3705010599</v>
      </c>
      <c r="B8937" s="222" t="s">
        <v>6975</v>
      </c>
      <c r="C8937" s="222" t="s">
        <v>1268</v>
      </c>
      <c r="D8937" s="222" t="s">
        <v>801</v>
      </c>
      <c r="E8937" s="223">
        <v>0</v>
      </c>
    </row>
    <row r="8938" spans="1:5" x14ac:dyDescent="0.25">
      <c r="A8938" s="224">
        <v>3705010600</v>
      </c>
      <c r="B8938" s="224" t="s">
        <v>6976</v>
      </c>
      <c r="C8938" s="224" t="s">
        <v>1268</v>
      </c>
      <c r="D8938" s="224" t="s">
        <v>801</v>
      </c>
      <c r="E8938" s="225">
        <v>0</v>
      </c>
    </row>
    <row r="8939" spans="1:5" x14ac:dyDescent="0.25">
      <c r="A8939" s="222">
        <v>3705010601</v>
      </c>
      <c r="B8939" s="222" t="s">
        <v>6977</v>
      </c>
      <c r="C8939" s="222" t="s">
        <v>1268</v>
      </c>
      <c r="D8939" s="222" t="s">
        <v>801</v>
      </c>
      <c r="E8939" s="223">
        <v>0</v>
      </c>
    </row>
    <row r="8940" spans="1:5" x14ac:dyDescent="0.25">
      <c r="A8940" s="224">
        <v>3705010602</v>
      </c>
      <c r="B8940" s="224" t="s">
        <v>7307</v>
      </c>
      <c r="C8940" s="224" t="s">
        <v>1268</v>
      </c>
      <c r="D8940" s="224" t="s">
        <v>801</v>
      </c>
      <c r="E8940" s="225">
        <v>0</v>
      </c>
    </row>
    <row r="8941" spans="1:5" x14ac:dyDescent="0.25">
      <c r="A8941" s="222">
        <v>3705010603</v>
      </c>
      <c r="B8941" s="222" t="s">
        <v>6978</v>
      </c>
      <c r="C8941" s="222" t="s">
        <v>1268</v>
      </c>
      <c r="D8941" s="222" t="s">
        <v>801</v>
      </c>
      <c r="E8941" s="223">
        <v>0</v>
      </c>
    </row>
    <row r="8942" spans="1:5" x14ac:dyDescent="0.25">
      <c r="A8942" s="224">
        <v>3705010604</v>
      </c>
      <c r="B8942" s="224" t="s">
        <v>6979</v>
      </c>
      <c r="C8942" s="224" t="s">
        <v>1268</v>
      </c>
      <c r="D8942" s="224" t="s">
        <v>801</v>
      </c>
      <c r="E8942" s="225">
        <v>0</v>
      </c>
    </row>
    <row r="8943" spans="1:5" x14ac:dyDescent="0.25">
      <c r="A8943" s="222">
        <v>3705010605</v>
      </c>
      <c r="B8943" s="222" t="s">
        <v>6980</v>
      </c>
      <c r="C8943" s="222" t="s">
        <v>1268</v>
      </c>
      <c r="D8943" s="222" t="s">
        <v>801</v>
      </c>
      <c r="E8943" s="223">
        <v>0</v>
      </c>
    </row>
    <row r="8944" spans="1:5" x14ac:dyDescent="0.25">
      <c r="A8944" s="224">
        <v>3705010606</v>
      </c>
      <c r="B8944" s="224" t="s">
        <v>6981</v>
      </c>
      <c r="C8944" s="224" t="s">
        <v>1268</v>
      </c>
      <c r="D8944" s="224" t="s">
        <v>801</v>
      </c>
      <c r="E8944" s="225">
        <v>0</v>
      </c>
    </row>
    <row r="8945" spans="1:5" x14ac:dyDescent="0.25">
      <c r="A8945" s="222">
        <v>3705010607</v>
      </c>
      <c r="B8945" s="222" t="s">
        <v>6982</v>
      </c>
      <c r="C8945" s="222" t="s">
        <v>1268</v>
      </c>
      <c r="D8945" s="222" t="s">
        <v>801</v>
      </c>
      <c r="E8945" s="223">
        <v>0</v>
      </c>
    </row>
    <row r="8946" spans="1:5" x14ac:dyDescent="0.25">
      <c r="A8946" s="224">
        <v>3705010608</v>
      </c>
      <c r="B8946" s="224" t="s">
        <v>6983</v>
      </c>
      <c r="C8946" s="224" t="s">
        <v>1268</v>
      </c>
      <c r="D8946" s="224" t="s">
        <v>801</v>
      </c>
      <c r="E8946" s="225">
        <v>0</v>
      </c>
    </row>
    <row r="8947" spans="1:5" x14ac:dyDescent="0.25">
      <c r="A8947" s="222">
        <v>3705010609</v>
      </c>
      <c r="B8947" s="222" t="s">
        <v>6984</v>
      </c>
      <c r="C8947" s="222" t="s">
        <v>1268</v>
      </c>
      <c r="D8947" s="222" t="s">
        <v>801</v>
      </c>
      <c r="E8947" s="223">
        <v>0</v>
      </c>
    </row>
    <row r="8948" spans="1:5" x14ac:dyDescent="0.25">
      <c r="A8948" s="224">
        <v>3705010610</v>
      </c>
      <c r="B8948" s="224" t="s">
        <v>6985</v>
      </c>
      <c r="C8948" s="224" t="s">
        <v>1268</v>
      </c>
      <c r="D8948" s="224" t="s">
        <v>801</v>
      </c>
      <c r="E8948" s="225">
        <v>0</v>
      </c>
    </row>
    <row r="8949" spans="1:5" x14ac:dyDescent="0.25">
      <c r="A8949" s="222">
        <v>3705010611</v>
      </c>
      <c r="B8949" s="222" t="s">
        <v>6986</v>
      </c>
      <c r="C8949" s="222" t="s">
        <v>1268</v>
      </c>
      <c r="D8949" s="222" t="s">
        <v>801</v>
      </c>
      <c r="E8949" s="223">
        <v>0</v>
      </c>
    </row>
    <row r="8950" spans="1:5" x14ac:dyDescent="0.25">
      <c r="A8950" s="224">
        <v>3705010612</v>
      </c>
      <c r="B8950" s="224" t="s">
        <v>6987</v>
      </c>
      <c r="C8950" s="224" t="s">
        <v>1268</v>
      </c>
      <c r="D8950" s="224" t="s">
        <v>801</v>
      </c>
      <c r="E8950" s="225">
        <v>0</v>
      </c>
    </row>
    <row r="8951" spans="1:5" x14ac:dyDescent="0.25">
      <c r="A8951" s="222">
        <v>3705010613</v>
      </c>
      <c r="B8951" s="222" t="s">
        <v>6988</v>
      </c>
      <c r="C8951" s="222" t="s">
        <v>1268</v>
      </c>
      <c r="D8951" s="222" t="s">
        <v>2327</v>
      </c>
      <c r="E8951" s="223">
        <v>0</v>
      </c>
    </row>
    <row r="8952" spans="1:5" x14ac:dyDescent="0.25">
      <c r="A8952" s="224">
        <v>3705010614</v>
      </c>
      <c r="B8952" s="224" t="s">
        <v>6989</v>
      </c>
      <c r="C8952" s="224" t="s">
        <v>1268</v>
      </c>
      <c r="D8952" s="224" t="s">
        <v>2327</v>
      </c>
      <c r="E8952" s="225">
        <v>0</v>
      </c>
    </row>
    <row r="8953" spans="1:5" x14ac:dyDescent="0.25">
      <c r="A8953" s="222">
        <v>3705010615</v>
      </c>
      <c r="B8953" s="222" t="s">
        <v>6990</v>
      </c>
      <c r="C8953" s="222" t="s">
        <v>1268</v>
      </c>
      <c r="D8953" s="222" t="s">
        <v>2327</v>
      </c>
      <c r="E8953" s="223">
        <v>0</v>
      </c>
    </row>
    <row r="8954" spans="1:5" x14ac:dyDescent="0.25">
      <c r="A8954" s="224">
        <v>3705010616</v>
      </c>
      <c r="B8954" s="224" t="s">
        <v>5896</v>
      </c>
      <c r="C8954" s="224" t="s">
        <v>1268</v>
      </c>
      <c r="D8954" s="224" t="s">
        <v>2327</v>
      </c>
      <c r="E8954" s="225">
        <v>0</v>
      </c>
    </row>
    <row r="8955" spans="1:5" x14ac:dyDescent="0.25">
      <c r="A8955" s="222">
        <v>3705010617</v>
      </c>
      <c r="B8955" s="222" t="s">
        <v>8872</v>
      </c>
      <c r="C8955" s="222" t="s">
        <v>1268</v>
      </c>
      <c r="D8955" s="222" t="s">
        <v>801</v>
      </c>
      <c r="E8955" s="223">
        <v>0</v>
      </c>
    </row>
    <row r="8956" spans="1:5" x14ac:dyDescent="0.25">
      <c r="A8956" s="224">
        <v>3705010618</v>
      </c>
      <c r="B8956" s="224" t="s">
        <v>6991</v>
      </c>
      <c r="C8956" s="224" t="s">
        <v>1268</v>
      </c>
      <c r="D8956" s="224" t="s">
        <v>801</v>
      </c>
      <c r="E8956" s="225">
        <v>0</v>
      </c>
    </row>
    <row r="8957" spans="1:5" x14ac:dyDescent="0.25">
      <c r="A8957" s="222">
        <v>3705010619</v>
      </c>
      <c r="B8957" s="222" t="s">
        <v>6992</v>
      </c>
      <c r="C8957" s="222" t="s">
        <v>1268</v>
      </c>
      <c r="D8957" s="222" t="s">
        <v>800</v>
      </c>
      <c r="E8957" s="223">
        <v>0</v>
      </c>
    </row>
    <row r="8958" spans="1:5" x14ac:dyDescent="0.25">
      <c r="A8958" s="224">
        <v>3705010620</v>
      </c>
      <c r="B8958" s="224" t="s">
        <v>2566</v>
      </c>
      <c r="C8958" s="224" t="s">
        <v>1268</v>
      </c>
      <c r="D8958" s="224" t="s">
        <v>2327</v>
      </c>
      <c r="E8958" s="225">
        <v>0</v>
      </c>
    </row>
    <row r="8959" spans="1:5" x14ac:dyDescent="0.25">
      <c r="A8959" s="222">
        <v>3705010621</v>
      </c>
      <c r="B8959" s="222" t="s">
        <v>6447</v>
      </c>
      <c r="C8959" s="222" t="s">
        <v>1268</v>
      </c>
      <c r="D8959" s="222" t="s">
        <v>801</v>
      </c>
      <c r="E8959" s="223">
        <v>0</v>
      </c>
    </row>
    <row r="8960" spans="1:5" x14ac:dyDescent="0.25">
      <c r="A8960" s="224">
        <v>3705010622</v>
      </c>
      <c r="B8960" s="224" t="s">
        <v>7800</v>
      </c>
      <c r="C8960" s="224" t="s">
        <v>1268</v>
      </c>
      <c r="D8960" s="224" t="s">
        <v>801</v>
      </c>
      <c r="E8960" s="225">
        <v>0</v>
      </c>
    </row>
    <row r="8961" spans="1:5" x14ac:dyDescent="0.25">
      <c r="A8961" s="222">
        <v>3705010623</v>
      </c>
      <c r="B8961" s="222" t="s">
        <v>7799</v>
      </c>
      <c r="C8961" s="222" t="s">
        <v>1268</v>
      </c>
      <c r="D8961" s="222" t="s">
        <v>801</v>
      </c>
      <c r="E8961" s="223">
        <v>0</v>
      </c>
    </row>
    <row r="8962" spans="1:5" x14ac:dyDescent="0.25">
      <c r="A8962" s="224">
        <v>3705010624</v>
      </c>
      <c r="B8962" s="224" t="s">
        <v>6993</v>
      </c>
      <c r="C8962" s="224" t="s">
        <v>1268</v>
      </c>
      <c r="D8962" s="224" t="s">
        <v>2327</v>
      </c>
      <c r="E8962" s="225">
        <v>0</v>
      </c>
    </row>
    <row r="8963" spans="1:5" x14ac:dyDescent="0.25">
      <c r="A8963" s="222">
        <v>3705010625</v>
      </c>
      <c r="B8963" s="222" t="s">
        <v>6994</v>
      </c>
      <c r="C8963" s="222" t="s">
        <v>1268</v>
      </c>
      <c r="D8963" s="222" t="s">
        <v>2327</v>
      </c>
      <c r="E8963" s="223">
        <v>0</v>
      </c>
    </row>
    <row r="8964" spans="1:5" x14ac:dyDescent="0.25">
      <c r="A8964" s="224">
        <v>3705010626</v>
      </c>
      <c r="B8964" s="224" t="s">
        <v>6995</v>
      </c>
      <c r="C8964" s="224" t="s">
        <v>1268</v>
      </c>
      <c r="D8964" s="224" t="s">
        <v>2327</v>
      </c>
      <c r="E8964" s="225">
        <v>0</v>
      </c>
    </row>
    <row r="8965" spans="1:5" x14ac:dyDescent="0.25">
      <c r="A8965" s="222">
        <v>3705010627</v>
      </c>
      <c r="B8965" s="222" t="s">
        <v>6996</v>
      </c>
      <c r="C8965" s="222" t="s">
        <v>1268</v>
      </c>
      <c r="D8965" s="222" t="s">
        <v>801</v>
      </c>
      <c r="E8965" s="223">
        <v>0</v>
      </c>
    </row>
    <row r="8966" spans="1:5" x14ac:dyDescent="0.25">
      <c r="A8966" s="224">
        <v>3705010628</v>
      </c>
      <c r="B8966" s="224" t="s">
        <v>6997</v>
      </c>
      <c r="C8966" s="224" t="s">
        <v>1268</v>
      </c>
      <c r="D8966" s="224" t="s">
        <v>801</v>
      </c>
      <c r="E8966" s="225">
        <v>0</v>
      </c>
    </row>
    <row r="8967" spans="1:5" x14ac:dyDescent="0.25">
      <c r="A8967" s="222">
        <v>3705010629</v>
      </c>
      <c r="B8967" s="222" t="s">
        <v>6372</v>
      </c>
      <c r="C8967" s="222" t="s">
        <v>1268</v>
      </c>
      <c r="D8967" s="222" t="s">
        <v>801</v>
      </c>
      <c r="E8967" s="223">
        <v>0</v>
      </c>
    </row>
    <row r="8968" spans="1:5" x14ac:dyDescent="0.25">
      <c r="A8968" s="224">
        <v>3705010630</v>
      </c>
      <c r="B8968" s="224" t="s">
        <v>7880</v>
      </c>
      <c r="C8968" s="224" t="s">
        <v>1268</v>
      </c>
      <c r="D8968" s="224" t="s">
        <v>801</v>
      </c>
      <c r="E8968" s="225">
        <v>0</v>
      </c>
    </row>
    <row r="8969" spans="1:5" x14ac:dyDescent="0.25">
      <c r="A8969" s="222">
        <v>3705010631</v>
      </c>
      <c r="B8969" s="222" t="s">
        <v>7881</v>
      </c>
      <c r="C8969" s="222" t="s">
        <v>1268</v>
      </c>
      <c r="D8969" s="222" t="s">
        <v>801</v>
      </c>
      <c r="E8969" s="223">
        <v>0</v>
      </c>
    </row>
    <row r="8970" spans="1:5" x14ac:dyDescent="0.25">
      <c r="A8970" s="224">
        <v>3705010632</v>
      </c>
      <c r="B8970" s="224" t="s">
        <v>6998</v>
      </c>
      <c r="C8970" s="224" t="s">
        <v>1268</v>
      </c>
      <c r="D8970" s="224" t="s">
        <v>801</v>
      </c>
      <c r="E8970" s="225">
        <v>0</v>
      </c>
    </row>
    <row r="8971" spans="1:5" x14ac:dyDescent="0.25">
      <c r="A8971" s="222">
        <v>3705010633</v>
      </c>
      <c r="B8971" s="222" t="s">
        <v>6999</v>
      </c>
      <c r="C8971" s="222" t="s">
        <v>1268</v>
      </c>
      <c r="D8971" s="222" t="s">
        <v>2327</v>
      </c>
      <c r="E8971" s="223">
        <v>0</v>
      </c>
    </row>
    <row r="8972" spans="1:5" x14ac:dyDescent="0.25">
      <c r="A8972" s="224">
        <v>3705010634</v>
      </c>
      <c r="B8972" s="224" t="s">
        <v>7000</v>
      </c>
      <c r="C8972" s="224" t="s">
        <v>1268</v>
      </c>
      <c r="D8972" s="224" t="s">
        <v>2327</v>
      </c>
      <c r="E8972" s="225">
        <v>0</v>
      </c>
    </row>
    <row r="8973" spans="1:5" x14ac:dyDescent="0.25">
      <c r="A8973" s="222">
        <v>3705010635</v>
      </c>
      <c r="B8973" s="222" t="s">
        <v>7001</v>
      </c>
      <c r="C8973" s="222" t="s">
        <v>1268</v>
      </c>
      <c r="D8973" s="222" t="s">
        <v>2327</v>
      </c>
      <c r="E8973" s="223">
        <v>0</v>
      </c>
    </row>
    <row r="8974" spans="1:5" x14ac:dyDescent="0.25">
      <c r="A8974" s="224">
        <v>3705010636</v>
      </c>
      <c r="B8974" s="224" t="s">
        <v>7002</v>
      </c>
      <c r="C8974" s="224" t="s">
        <v>1268</v>
      </c>
      <c r="D8974" s="224" t="s">
        <v>2327</v>
      </c>
      <c r="E8974" s="225">
        <v>0</v>
      </c>
    </row>
    <row r="8975" spans="1:5" x14ac:dyDescent="0.25">
      <c r="A8975" s="222">
        <v>3705010637</v>
      </c>
      <c r="B8975" s="222" t="s">
        <v>7003</v>
      </c>
      <c r="C8975" s="222" t="s">
        <v>1268</v>
      </c>
      <c r="D8975" s="222" t="s">
        <v>3788</v>
      </c>
      <c r="E8975" s="223">
        <v>0</v>
      </c>
    </row>
    <row r="8976" spans="1:5" x14ac:dyDescent="0.25">
      <c r="A8976" s="224">
        <v>3705010638</v>
      </c>
      <c r="B8976" s="224" t="s">
        <v>7004</v>
      </c>
      <c r="C8976" s="224" t="s">
        <v>1268</v>
      </c>
      <c r="D8976" s="224" t="s">
        <v>1261</v>
      </c>
      <c r="E8976" s="225">
        <v>0</v>
      </c>
    </row>
    <row r="8977" spans="1:5" x14ac:dyDescent="0.25">
      <c r="A8977" s="222">
        <v>3705010639</v>
      </c>
      <c r="B8977" s="222" t="s">
        <v>7005</v>
      </c>
      <c r="C8977" s="222" t="s">
        <v>1268</v>
      </c>
      <c r="D8977" s="222" t="s">
        <v>1102</v>
      </c>
      <c r="E8977" s="223">
        <v>0</v>
      </c>
    </row>
    <row r="8978" spans="1:5" x14ac:dyDescent="0.25">
      <c r="A8978" s="224">
        <v>3705010640</v>
      </c>
      <c r="B8978" s="224" t="s">
        <v>7006</v>
      </c>
      <c r="C8978" s="224" t="s">
        <v>1268</v>
      </c>
      <c r="D8978" s="224" t="s">
        <v>1102</v>
      </c>
      <c r="E8978" s="225">
        <v>0</v>
      </c>
    </row>
    <row r="8979" spans="1:5" x14ac:dyDescent="0.25">
      <c r="A8979" s="222">
        <v>3705010641</v>
      </c>
      <c r="B8979" s="222" t="s">
        <v>7007</v>
      </c>
      <c r="C8979" s="222" t="s">
        <v>1268</v>
      </c>
      <c r="D8979" s="222" t="s">
        <v>801</v>
      </c>
      <c r="E8979" s="223">
        <v>0</v>
      </c>
    </row>
    <row r="8980" spans="1:5" x14ac:dyDescent="0.25">
      <c r="A8980" s="224">
        <v>3705010642</v>
      </c>
      <c r="B8980" s="224" t="s">
        <v>7008</v>
      </c>
      <c r="C8980" s="224" t="s">
        <v>1268</v>
      </c>
      <c r="D8980" s="224" t="s">
        <v>801</v>
      </c>
      <c r="E8980" s="225">
        <v>0</v>
      </c>
    </row>
    <row r="8981" spans="1:5" x14ac:dyDescent="0.25">
      <c r="A8981" s="222">
        <v>3705010643</v>
      </c>
      <c r="B8981" s="222" t="s">
        <v>7009</v>
      </c>
      <c r="C8981" s="222" t="s">
        <v>1268</v>
      </c>
      <c r="D8981" s="222" t="s">
        <v>801</v>
      </c>
      <c r="E8981" s="223">
        <v>0</v>
      </c>
    </row>
    <row r="8982" spans="1:5" x14ac:dyDescent="0.25">
      <c r="A8982" s="224">
        <v>3705010644</v>
      </c>
      <c r="B8982" s="224" t="s">
        <v>7010</v>
      </c>
      <c r="C8982" s="224" t="s">
        <v>1268</v>
      </c>
      <c r="D8982" s="224" t="s">
        <v>801</v>
      </c>
      <c r="E8982" s="225">
        <v>0</v>
      </c>
    </row>
    <row r="8983" spans="1:5" x14ac:dyDescent="0.25">
      <c r="A8983" s="222">
        <v>3705010645</v>
      </c>
      <c r="B8983" s="222" t="s">
        <v>7882</v>
      </c>
      <c r="C8983" s="222" t="s">
        <v>1268</v>
      </c>
      <c r="D8983" s="222" t="s">
        <v>801</v>
      </c>
      <c r="E8983" s="223">
        <v>0</v>
      </c>
    </row>
    <row r="8984" spans="1:5" x14ac:dyDescent="0.25">
      <c r="A8984" s="224">
        <v>3705010646</v>
      </c>
      <c r="B8984" s="224" t="s">
        <v>7883</v>
      </c>
      <c r="C8984" s="224" t="s">
        <v>1268</v>
      </c>
      <c r="D8984" s="224" t="s">
        <v>801</v>
      </c>
      <c r="E8984" s="225">
        <v>0</v>
      </c>
    </row>
    <row r="8985" spans="1:5" x14ac:dyDescent="0.25">
      <c r="A8985" s="222">
        <v>3705010647</v>
      </c>
      <c r="B8985" s="222" t="s">
        <v>7011</v>
      </c>
      <c r="C8985" s="222" t="s">
        <v>1268</v>
      </c>
      <c r="D8985" s="222" t="s">
        <v>801</v>
      </c>
      <c r="E8985" s="223">
        <v>0</v>
      </c>
    </row>
    <row r="8986" spans="1:5" x14ac:dyDescent="0.25">
      <c r="A8986" s="224">
        <v>3705010648</v>
      </c>
      <c r="B8986" s="224" t="s">
        <v>7012</v>
      </c>
      <c r="C8986" s="224" t="s">
        <v>1268</v>
      </c>
      <c r="D8986" s="224" t="s">
        <v>801</v>
      </c>
      <c r="E8986" s="225">
        <v>0</v>
      </c>
    </row>
    <row r="8987" spans="1:5" x14ac:dyDescent="0.25">
      <c r="A8987" s="222">
        <v>3705010649</v>
      </c>
      <c r="B8987" s="222" t="s">
        <v>7884</v>
      </c>
      <c r="C8987" s="222" t="s">
        <v>1268</v>
      </c>
      <c r="D8987" s="222" t="s">
        <v>801</v>
      </c>
      <c r="E8987" s="223">
        <v>0</v>
      </c>
    </row>
    <row r="8988" spans="1:5" x14ac:dyDescent="0.25">
      <c r="A8988" s="224">
        <v>3705010650</v>
      </c>
      <c r="B8988" s="224" t="s">
        <v>7013</v>
      </c>
      <c r="C8988" s="224" t="s">
        <v>1268</v>
      </c>
      <c r="D8988" s="224" t="s">
        <v>801</v>
      </c>
      <c r="E8988" s="225">
        <v>0</v>
      </c>
    </row>
    <row r="8989" spans="1:5" x14ac:dyDescent="0.25">
      <c r="A8989" s="222">
        <v>3705010651</v>
      </c>
      <c r="B8989" s="222" t="s">
        <v>7014</v>
      </c>
      <c r="C8989" s="222" t="s">
        <v>1268</v>
      </c>
      <c r="D8989" s="222" t="s">
        <v>801</v>
      </c>
      <c r="E8989" s="223">
        <v>0</v>
      </c>
    </row>
    <row r="8990" spans="1:5" x14ac:dyDescent="0.25">
      <c r="A8990" s="224">
        <v>3705010652</v>
      </c>
      <c r="B8990" s="224" t="s">
        <v>7015</v>
      </c>
      <c r="C8990" s="224" t="s">
        <v>1268</v>
      </c>
      <c r="D8990" s="224" t="s">
        <v>801</v>
      </c>
      <c r="E8990" s="225">
        <v>0</v>
      </c>
    </row>
    <row r="8991" spans="1:5" x14ac:dyDescent="0.25">
      <c r="A8991" s="222">
        <v>3705010653</v>
      </c>
      <c r="B8991" s="222" t="s">
        <v>7016</v>
      </c>
      <c r="C8991" s="222" t="s">
        <v>1268</v>
      </c>
      <c r="D8991" s="222" t="s">
        <v>801</v>
      </c>
      <c r="E8991" s="223">
        <v>0</v>
      </c>
    </row>
    <row r="8992" spans="1:5" x14ac:dyDescent="0.25">
      <c r="A8992" s="224">
        <v>3705010654</v>
      </c>
      <c r="B8992" s="224" t="s">
        <v>7017</v>
      </c>
      <c r="C8992" s="224" t="s">
        <v>1268</v>
      </c>
      <c r="D8992" s="224" t="s">
        <v>801</v>
      </c>
      <c r="E8992" s="225">
        <v>0</v>
      </c>
    </row>
    <row r="8993" spans="1:5" x14ac:dyDescent="0.25">
      <c r="A8993" s="222">
        <v>3705010655</v>
      </c>
      <c r="B8993" s="222" t="s">
        <v>7885</v>
      </c>
      <c r="C8993" s="222" t="s">
        <v>1268</v>
      </c>
      <c r="D8993" s="222" t="s">
        <v>801</v>
      </c>
      <c r="E8993" s="223">
        <v>0</v>
      </c>
    </row>
    <row r="8994" spans="1:5" x14ac:dyDescent="0.25">
      <c r="A8994" s="224">
        <v>3705010656</v>
      </c>
      <c r="B8994" s="224" t="s">
        <v>7018</v>
      </c>
      <c r="C8994" s="224" t="s">
        <v>1268</v>
      </c>
      <c r="D8994" s="224" t="s">
        <v>801</v>
      </c>
      <c r="E8994" s="225">
        <v>0</v>
      </c>
    </row>
    <row r="8995" spans="1:5" x14ac:dyDescent="0.25">
      <c r="A8995" s="222">
        <v>3705010657</v>
      </c>
      <c r="B8995" s="222" t="s">
        <v>7019</v>
      </c>
      <c r="C8995" s="222" t="s">
        <v>1268</v>
      </c>
      <c r="D8995" s="222" t="s">
        <v>801</v>
      </c>
      <c r="E8995" s="223">
        <v>0</v>
      </c>
    </row>
    <row r="8996" spans="1:5" x14ac:dyDescent="0.25">
      <c r="A8996" s="224">
        <v>3705010658</v>
      </c>
      <c r="B8996" s="224" t="s">
        <v>7886</v>
      </c>
      <c r="C8996" s="224" t="s">
        <v>1268</v>
      </c>
      <c r="D8996" s="224" t="s">
        <v>801</v>
      </c>
      <c r="E8996" s="225">
        <v>0</v>
      </c>
    </row>
    <row r="8997" spans="1:5" x14ac:dyDescent="0.25">
      <c r="A8997" s="222">
        <v>3705010659</v>
      </c>
      <c r="B8997" s="222" t="s">
        <v>7887</v>
      </c>
      <c r="C8997" s="222" t="s">
        <v>1268</v>
      </c>
      <c r="D8997" s="222" t="s">
        <v>801</v>
      </c>
      <c r="E8997" s="223">
        <v>0</v>
      </c>
    </row>
    <row r="8998" spans="1:5" x14ac:dyDescent="0.25">
      <c r="A8998" s="224">
        <v>3705010660</v>
      </c>
      <c r="B8998" s="224" t="s">
        <v>7020</v>
      </c>
      <c r="C8998" s="224" t="s">
        <v>1268</v>
      </c>
      <c r="D8998" s="224" t="s">
        <v>801</v>
      </c>
      <c r="E8998" s="225">
        <v>0</v>
      </c>
    </row>
    <row r="8999" spans="1:5" x14ac:dyDescent="0.25">
      <c r="A8999" s="222">
        <v>3705010661</v>
      </c>
      <c r="B8999" s="222" t="s">
        <v>7021</v>
      </c>
      <c r="C8999" s="222" t="s">
        <v>1268</v>
      </c>
      <c r="D8999" s="222" t="s">
        <v>801</v>
      </c>
      <c r="E8999" s="223">
        <v>0</v>
      </c>
    </row>
    <row r="9000" spans="1:5" x14ac:dyDescent="0.25">
      <c r="A9000" s="224">
        <v>3705010662</v>
      </c>
      <c r="B9000" s="224" t="s">
        <v>7022</v>
      </c>
      <c r="C9000" s="224" t="s">
        <v>1268</v>
      </c>
      <c r="D9000" s="224" t="s">
        <v>801</v>
      </c>
      <c r="E9000" s="225">
        <v>0</v>
      </c>
    </row>
    <row r="9001" spans="1:5" x14ac:dyDescent="0.25">
      <c r="A9001" s="222">
        <v>3705010663</v>
      </c>
      <c r="B9001" s="222" t="s">
        <v>7023</v>
      </c>
      <c r="C9001" s="222" t="s">
        <v>1268</v>
      </c>
      <c r="D9001" s="222" t="s">
        <v>801</v>
      </c>
      <c r="E9001" s="223">
        <v>0</v>
      </c>
    </row>
    <row r="9002" spans="1:5" x14ac:dyDescent="0.25">
      <c r="A9002" s="224">
        <v>3705010664</v>
      </c>
      <c r="B9002" s="224" t="s">
        <v>7024</v>
      </c>
      <c r="C9002" s="224" t="s">
        <v>1268</v>
      </c>
      <c r="D9002" s="224" t="s">
        <v>801</v>
      </c>
      <c r="E9002" s="225">
        <v>0</v>
      </c>
    </row>
    <row r="9003" spans="1:5" x14ac:dyDescent="0.25">
      <c r="A9003" s="222">
        <v>3705010665</v>
      </c>
      <c r="B9003" s="222" t="s">
        <v>7025</v>
      </c>
      <c r="C9003" s="222" t="s">
        <v>1268</v>
      </c>
      <c r="D9003" s="222" t="s">
        <v>801</v>
      </c>
      <c r="E9003" s="223">
        <v>0</v>
      </c>
    </row>
    <row r="9004" spans="1:5" x14ac:dyDescent="0.25">
      <c r="A9004" s="224">
        <v>3705010666</v>
      </c>
      <c r="B9004" s="224" t="s">
        <v>8296</v>
      </c>
      <c r="C9004" s="224" t="s">
        <v>1268</v>
      </c>
      <c r="D9004" s="224" t="s">
        <v>801</v>
      </c>
      <c r="E9004" s="225">
        <v>0</v>
      </c>
    </row>
    <row r="9005" spans="1:5" x14ac:dyDescent="0.25">
      <c r="A9005" s="222">
        <v>3705010667</v>
      </c>
      <c r="B9005" s="222" t="s">
        <v>8297</v>
      </c>
      <c r="C9005" s="222" t="s">
        <v>1268</v>
      </c>
      <c r="D9005" s="222" t="s">
        <v>801</v>
      </c>
      <c r="E9005" s="223">
        <v>0</v>
      </c>
    </row>
    <row r="9006" spans="1:5" x14ac:dyDescent="0.25">
      <c r="A9006" s="224">
        <v>3705010668</v>
      </c>
      <c r="B9006" s="224" t="s">
        <v>7026</v>
      </c>
      <c r="C9006" s="224" t="s">
        <v>1268</v>
      </c>
      <c r="D9006" s="224" t="s">
        <v>801</v>
      </c>
      <c r="E9006" s="225">
        <v>0</v>
      </c>
    </row>
    <row r="9007" spans="1:5" x14ac:dyDescent="0.25">
      <c r="A9007" s="222">
        <v>3705010669</v>
      </c>
      <c r="B9007" s="222" t="s">
        <v>7027</v>
      </c>
      <c r="C9007" s="222" t="s">
        <v>1268</v>
      </c>
      <c r="D9007" s="222" t="s">
        <v>801</v>
      </c>
      <c r="E9007" s="223">
        <v>0</v>
      </c>
    </row>
    <row r="9008" spans="1:5" x14ac:dyDescent="0.25">
      <c r="A9008" s="224">
        <v>3705010670</v>
      </c>
      <c r="B9008" s="224" t="s">
        <v>7028</v>
      </c>
      <c r="C9008" s="224" t="s">
        <v>1268</v>
      </c>
      <c r="D9008" s="224" t="s">
        <v>801</v>
      </c>
      <c r="E9008" s="225">
        <v>0</v>
      </c>
    </row>
    <row r="9009" spans="1:5" x14ac:dyDescent="0.25">
      <c r="A9009" s="222">
        <v>3705010671</v>
      </c>
      <c r="B9009" s="222" t="s">
        <v>7029</v>
      </c>
      <c r="C9009" s="222" t="s">
        <v>1268</v>
      </c>
      <c r="D9009" s="222" t="s">
        <v>801</v>
      </c>
      <c r="E9009" s="223">
        <v>0</v>
      </c>
    </row>
    <row r="9010" spans="1:5" x14ac:dyDescent="0.25">
      <c r="A9010" s="224">
        <v>3705010672</v>
      </c>
      <c r="B9010" s="224" t="s">
        <v>7030</v>
      </c>
      <c r="C9010" s="224" t="s">
        <v>1268</v>
      </c>
      <c r="D9010" s="224" t="s">
        <v>801</v>
      </c>
      <c r="E9010" s="225">
        <v>0</v>
      </c>
    </row>
    <row r="9011" spans="1:5" x14ac:dyDescent="0.25">
      <c r="A9011" s="222">
        <v>3705010673</v>
      </c>
      <c r="B9011" s="222" t="s">
        <v>7031</v>
      </c>
      <c r="C9011" s="222" t="s">
        <v>1268</v>
      </c>
      <c r="D9011" s="222" t="s">
        <v>801</v>
      </c>
      <c r="E9011" s="223">
        <v>0</v>
      </c>
    </row>
    <row r="9012" spans="1:5" x14ac:dyDescent="0.25">
      <c r="A9012" s="224">
        <v>3705010674</v>
      </c>
      <c r="B9012" s="224" t="s">
        <v>7032</v>
      </c>
      <c r="C9012" s="224" t="s">
        <v>1268</v>
      </c>
      <c r="D9012" s="224" t="s">
        <v>801</v>
      </c>
      <c r="E9012" s="225">
        <v>0</v>
      </c>
    </row>
    <row r="9013" spans="1:5" x14ac:dyDescent="0.25">
      <c r="A9013" s="222">
        <v>3705010675</v>
      </c>
      <c r="B9013" s="222" t="s">
        <v>7033</v>
      </c>
      <c r="C9013" s="222" t="s">
        <v>1268</v>
      </c>
      <c r="D9013" s="222" t="s">
        <v>801</v>
      </c>
      <c r="E9013" s="223">
        <v>0</v>
      </c>
    </row>
    <row r="9014" spans="1:5" x14ac:dyDescent="0.25">
      <c r="A9014" s="224">
        <v>3705010676</v>
      </c>
      <c r="B9014" s="224" t="s">
        <v>7034</v>
      </c>
      <c r="C9014" s="224" t="s">
        <v>1268</v>
      </c>
      <c r="D9014" s="224" t="s">
        <v>801</v>
      </c>
      <c r="E9014" s="225">
        <v>0</v>
      </c>
    </row>
    <row r="9015" spans="1:5" x14ac:dyDescent="0.25">
      <c r="A9015" s="222">
        <v>3705010677</v>
      </c>
      <c r="B9015" s="222" t="s">
        <v>7035</v>
      </c>
      <c r="C9015" s="222" t="s">
        <v>1268</v>
      </c>
      <c r="D9015" s="222" t="s">
        <v>801</v>
      </c>
      <c r="E9015" s="223">
        <v>0</v>
      </c>
    </row>
    <row r="9016" spans="1:5" x14ac:dyDescent="0.25">
      <c r="A9016" s="224">
        <v>3705010678</v>
      </c>
      <c r="B9016" s="224" t="s">
        <v>8298</v>
      </c>
      <c r="C9016" s="224" t="s">
        <v>1268</v>
      </c>
      <c r="D9016" s="224" t="s">
        <v>801</v>
      </c>
      <c r="E9016" s="225">
        <v>0</v>
      </c>
    </row>
    <row r="9017" spans="1:5" x14ac:dyDescent="0.25">
      <c r="A9017" s="222">
        <v>3705010679</v>
      </c>
      <c r="B9017" s="222" t="s">
        <v>8299</v>
      </c>
      <c r="C9017" s="222" t="s">
        <v>1268</v>
      </c>
      <c r="D9017" s="222" t="s">
        <v>801</v>
      </c>
      <c r="E9017" s="223">
        <v>0</v>
      </c>
    </row>
    <row r="9018" spans="1:5" x14ac:dyDescent="0.25">
      <c r="A9018" s="224">
        <v>3705010680</v>
      </c>
      <c r="B9018" s="224" t="s">
        <v>8300</v>
      </c>
      <c r="C9018" s="224" t="s">
        <v>1268</v>
      </c>
      <c r="D9018" s="224" t="s">
        <v>801</v>
      </c>
      <c r="E9018" s="225">
        <v>0</v>
      </c>
    </row>
    <row r="9019" spans="1:5" x14ac:dyDescent="0.25">
      <c r="A9019" s="222">
        <v>3705010681</v>
      </c>
      <c r="B9019" s="222" t="s">
        <v>7036</v>
      </c>
      <c r="C9019" s="222" t="s">
        <v>1268</v>
      </c>
      <c r="D9019" s="222" t="s">
        <v>801</v>
      </c>
      <c r="E9019" s="223">
        <v>0</v>
      </c>
    </row>
    <row r="9020" spans="1:5" x14ac:dyDescent="0.25">
      <c r="A9020" s="224">
        <v>3705010682</v>
      </c>
      <c r="B9020" s="224" t="s">
        <v>7037</v>
      </c>
      <c r="C9020" s="224" t="s">
        <v>1268</v>
      </c>
      <c r="D9020" s="224" t="s">
        <v>801</v>
      </c>
      <c r="E9020" s="225">
        <v>0</v>
      </c>
    </row>
    <row r="9021" spans="1:5" x14ac:dyDescent="0.25">
      <c r="A9021" s="222">
        <v>3705010683</v>
      </c>
      <c r="B9021" s="222" t="s">
        <v>7038</v>
      </c>
      <c r="C9021" s="222" t="s">
        <v>1268</v>
      </c>
      <c r="D9021" s="222" t="s">
        <v>801</v>
      </c>
      <c r="E9021" s="223">
        <v>0</v>
      </c>
    </row>
    <row r="9022" spans="1:5" x14ac:dyDescent="0.25">
      <c r="A9022" s="224">
        <v>3705010684</v>
      </c>
      <c r="B9022" s="224" t="s">
        <v>7039</v>
      </c>
      <c r="C9022" s="224" t="s">
        <v>1268</v>
      </c>
      <c r="D9022" s="224" t="s">
        <v>801</v>
      </c>
      <c r="E9022" s="225">
        <v>0</v>
      </c>
    </row>
    <row r="9023" spans="1:5" x14ac:dyDescent="0.25">
      <c r="A9023" s="222">
        <v>3705010685</v>
      </c>
      <c r="B9023" s="222" t="s">
        <v>7040</v>
      </c>
      <c r="C9023" s="222" t="s">
        <v>1268</v>
      </c>
      <c r="D9023" s="222" t="s">
        <v>801</v>
      </c>
      <c r="E9023" s="223">
        <v>0</v>
      </c>
    </row>
    <row r="9024" spans="1:5" x14ac:dyDescent="0.25">
      <c r="A9024" s="224">
        <v>3705010686</v>
      </c>
      <c r="B9024" s="224" t="s">
        <v>6597</v>
      </c>
      <c r="C9024" s="224" t="s">
        <v>1268</v>
      </c>
      <c r="D9024" s="224" t="s">
        <v>2327</v>
      </c>
      <c r="E9024" s="225">
        <v>0</v>
      </c>
    </row>
    <row r="9025" spans="1:5" x14ac:dyDescent="0.25">
      <c r="A9025" s="222">
        <v>3705010687</v>
      </c>
      <c r="B9025" s="222" t="s">
        <v>6661</v>
      </c>
      <c r="C9025" s="222" t="s">
        <v>1268</v>
      </c>
      <c r="D9025" s="222" t="s">
        <v>801</v>
      </c>
      <c r="E9025" s="223">
        <v>0</v>
      </c>
    </row>
    <row r="9026" spans="1:5" x14ac:dyDescent="0.25">
      <c r="A9026" s="224">
        <v>3705010688</v>
      </c>
      <c r="B9026" s="224" t="s">
        <v>7164</v>
      </c>
      <c r="C9026" s="224" t="s">
        <v>1268</v>
      </c>
      <c r="D9026" s="224" t="s">
        <v>801</v>
      </c>
      <c r="E9026" s="225">
        <v>0</v>
      </c>
    </row>
    <row r="9027" spans="1:5" x14ac:dyDescent="0.25">
      <c r="A9027" s="222">
        <v>3705010689</v>
      </c>
      <c r="B9027" s="222" t="s">
        <v>6535</v>
      </c>
      <c r="C9027" s="222" t="s">
        <v>1268</v>
      </c>
      <c r="D9027" s="222" t="s">
        <v>801</v>
      </c>
      <c r="E9027" s="223">
        <v>0</v>
      </c>
    </row>
    <row r="9028" spans="1:5" x14ac:dyDescent="0.25">
      <c r="A9028" s="224">
        <v>3705010690</v>
      </c>
      <c r="B9028" s="224" t="s">
        <v>7888</v>
      </c>
      <c r="C9028" s="224" t="s">
        <v>1268</v>
      </c>
      <c r="D9028" s="224" t="s">
        <v>801</v>
      </c>
      <c r="E9028" s="225">
        <v>0</v>
      </c>
    </row>
    <row r="9029" spans="1:5" x14ac:dyDescent="0.25">
      <c r="A9029" s="222">
        <v>3705010691</v>
      </c>
      <c r="B9029" s="222" t="s">
        <v>7308</v>
      </c>
      <c r="C9029" s="222" t="s">
        <v>1268</v>
      </c>
      <c r="D9029" s="222" t="s">
        <v>801</v>
      </c>
      <c r="E9029" s="223">
        <v>0</v>
      </c>
    </row>
    <row r="9030" spans="1:5" x14ac:dyDescent="0.25">
      <c r="A9030" s="224">
        <v>3705010692</v>
      </c>
      <c r="B9030" s="224" t="s">
        <v>7165</v>
      </c>
      <c r="C9030" s="224" t="s">
        <v>1268</v>
      </c>
      <c r="D9030" s="224" t="s">
        <v>2327</v>
      </c>
      <c r="E9030" s="225">
        <v>0</v>
      </c>
    </row>
    <row r="9031" spans="1:5" x14ac:dyDescent="0.25">
      <c r="A9031" s="222">
        <v>3705010693</v>
      </c>
      <c r="B9031" s="222" t="s">
        <v>7889</v>
      </c>
      <c r="C9031" s="222" t="s">
        <v>1268</v>
      </c>
      <c r="D9031" s="222" t="s">
        <v>1226</v>
      </c>
      <c r="E9031" s="223">
        <v>0</v>
      </c>
    </row>
    <row r="9032" spans="1:5" x14ac:dyDescent="0.25">
      <c r="A9032" s="224">
        <v>3705010694</v>
      </c>
      <c r="B9032" s="224" t="s">
        <v>7688</v>
      </c>
      <c r="C9032" s="224" t="s">
        <v>1268</v>
      </c>
      <c r="D9032" s="224" t="s">
        <v>2327</v>
      </c>
      <c r="E9032" s="225">
        <v>0</v>
      </c>
    </row>
    <row r="9033" spans="1:5" x14ac:dyDescent="0.25">
      <c r="A9033" s="222">
        <v>3705010695</v>
      </c>
      <c r="B9033" s="222" t="s">
        <v>7260</v>
      </c>
      <c r="C9033" s="222" t="s">
        <v>1268</v>
      </c>
      <c r="D9033" s="222" t="s">
        <v>801</v>
      </c>
      <c r="E9033" s="223">
        <v>0</v>
      </c>
    </row>
    <row r="9034" spans="1:5" x14ac:dyDescent="0.25">
      <c r="A9034" s="224">
        <v>3705010696</v>
      </c>
      <c r="B9034" s="224" t="s">
        <v>7261</v>
      </c>
      <c r="C9034" s="224" t="s">
        <v>1268</v>
      </c>
      <c r="D9034" s="224" t="s">
        <v>801</v>
      </c>
      <c r="E9034" s="225">
        <v>0</v>
      </c>
    </row>
    <row r="9035" spans="1:5" x14ac:dyDescent="0.25">
      <c r="A9035" s="222">
        <v>3705010697</v>
      </c>
      <c r="B9035" s="222" t="s">
        <v>7262</v>
      </c>
      <c r="C9035" s="222" t="s">
        <v>1268</v>
      </c>
      <c r="D9035" s="222" t="s">
        <v>801</v>
      </c>
      <c r="E9035" s="223">
        <v>0</v>
      </c>
    </row>
    <row r="9036" spans="1:5" x14ac:dyDescent="0.25">
      <c r="A9036" s="224">
        <v>3705010698</v>
      </c>
      <c r="B9036" s="224" t="s">
        <v>7263</v>
      </c>
      <c r="C9036" s="224" t="s">
        <v>1268</v>
      </c>
      <c r="D9036" s="224" t="s">
        <v>801</v>
      </c>
      <c r="E9036" s="225">
        <v>0</v>
      </c>
    </row>
    <row r="9037" spans="1:5" x14ac:dyDescent="0.25">
      <c r="A9037" s="222">
        <v>3705010699</v>
      </c>
      <c r="B9037" s="222" t="s">
        <v>7264</v>
      </c>
      <c r="C9037" s="222" t="s">
        <v>1268</v>
      </c>
      <c r="D9037" s="222" t="s">
        <v>801</v>
      </c>
      <c r="E9037" s="223">
        <v>0</v>
      </c>
    </row>
    <row r="9038" spans="1:5" x14ac:dyDescent="0.25">
      <c r="A9038" s="224">
        <v>3705010700</v>
      </c>
      <c r="B9038" s="224" t="s">
        <v>7265</v>
      </c>
      <c r="C9038" s="224" t="s">
        <v>1268</v>
      </c>
      <c r="D9038" s="224" t="s">
        <v>801</v>
      </c>
      <c r="E9038" s="225">
        <v>0</v>
      </c>
    </row>
    <row r="9039" spans="1:5" x14ac:dyDescent="0.25">
      <c r="A9039" s="222">
        <v>3705010701</v>
      </c>
      <c r="B9039" s="222" t="s">
        <v>7266</v>
      </c>
      <c r="C9039" s="222" t="s">
        <v>1268</v>
      </c>
      <c r="D9039" s="222" t="s">
        <v>801</v>
      </c>
      <c r="E9039" s="223">
        <v>0</v>
      </c>
    </row>
    <row r="9040" spans="1:5" x14ac:dyDescent="0.25">
      <c r="A9040" s="224">
        <v>3705010702</v>
      </c>
      <c r="B9040" s="224" t="s">
        <v>7267</v>
      </c>
      <c r="C9040" s="224" t="s">
        <v>1268</v>
      </c>
      <c r="D9040" s="224" t="s">
        <v>801</v>
      </c>
      <c r="E9040" s="225">
        <v>0</v>
      </c>
    </row>
    <row r="9041" spans="1:5" x14ac:dyDescent="0.25">
      <c r="A9041" s="222">
        <v>3705010703</v>
      </c>
      <c r="B9041" s="222" t="s">
        <v>8301</v>
      </c>
      <c r="C9041" s="222" t="s">
        <v>1268</v>
      </c>
      <c r="D9041" s="222" t="s">
        <v>801</v>
      </c>
      <c r="E9041" s="223">
        <v>0</v>
      </c>
    </row>
    <row r="9042" spans="1:5" x14ac:dyDescent="0.25">
      <c r="A9042" s="224">
        <v>3705010704</v>
      </c>
      <c r="B9042" s="224" t="s">
        <v>8302</v>
      </c>
      <c r="C9042" s="224" t="s">
        <v>1268</v>
      </c>
      <c r="D9042" s="224" t="s">
        <v>801</v>
      </c>
      <c r="E9042" s="225">
        <v>0</v>
      </c>
    </row>
    <row r="9043" spans="1:5" x14ac:dyDescent="0.25">
      <c r="A9043" s="222">
        <v>3705010705</v>
      </c>
      <c r="B9043" s="222" t="s">
        <v>7268</v>
      </c>
      <c r="C9043" s="222" t="s">
        <v>1268</v>
      </c>
      <c r="D9043" s="222" t="s">
        <v>801</v>
      </c>
      <c r="E9043" s="223">
        <v>0</v>
      </c>
    </row>
    <row r="9044" spans="1:5" x14ac:dyDescent="0.25">
      <c r="A9044" s="224">
        <v>3705010706</v>
      </c>
      <c r="B9044" s="224" t="s">
        <v>7269</v>
      </c>
      <c r="C9044" s="224" t="s">
        <v>1268</v>
      </c>
      <c r="D9044" s="224" t="s">
        <v>2327</v>
      </c>
      <c r="E9044" s="225">
        <v>0</v>
      </c>
    </row>
    <row r="9045" spans="1:5" x14ac:dyDescent="0.25">
      <c r="A9045" s="222">
        <v>3705010707</v>
      </c>
      <c r="B9045" s="222" t="s">
        <v>7233</v>
      </c>
      <c r="C9045" s="222" t="s">
        <v>1268</v>
      </c>
      <c r="D9045" s="222" t="s">
        <v>2327</v>
      </c>
      <c r="E9045" s="223">
        <v>0</v>
      </c>
    </row>
    <row r="9046" spans="1:5" x14ac:dyDescent="0.25">
      <c r="A9046" s="224">
        <v>3705010708</v>
      </c>
      <c r="B9046" s="224" t="s">
        <v>7270</v>
      </c>
      <c r="C9046" s="224" t="s">
        <v>1268</v>
      </c>
      <c r="D9046" s="224" t="s">
        <v>801</v>
      </c>
      <c r="E9046" s="225">
        <v>0</v>
      </c>
    </row>
    <row r="9047" spans="1:5" x14ac:dyDescent="0.25">
      <c r="A9047" s="222">
        <v>3705010709</v>
      </c>
      <c r="B9047" s="222" t="s">
        <v>7890</v>
      </c>
      <c r="C9047" s="222" t="s">
        <v>1268</v>
      </c>
      <c r="D9047" s="222" t="s">
        <v>2327</v>
      </c>
      <c r="E9047" s="223">
        <v>0</v>
      </c>
    </row>
    <row r="9048" spans="1:5" x14ac:dyDescent="0.25">
      <c r="A9048" s="224">
        <v>3705010710</v>
      </c>
      <c r="B9048" s="224" t="s">
        <v>7257</v>
      </c>
      <c r="C9048" s="224" t="s">
        <v>1268</v>
      </c>
      <c r="D9048" s="224" t="s">
        <v>2327</v>
      </c>
      <c r="E9048" s="225">
        <v>0</v>
      </c>
    </row>
    <row r="9049" spans="1:5" x14ac:dyDescent="0.25">
      <c r="A9049" s="222">
        <v>3705010711</v>
      </c>
      <c r="B9049" s="222" t="s">
        <v>7817</v>
      </c>
      <c r="C9049" s="222" t="s">
        <v>1268</v>
      </c>
      <c r="D9049" s="222" t="s">
        <v>801</v>
      </c>
      <c r="E9049" s="223">
        <v>0</v>
      </c>
    </row>
    <row r="9050" spans="1:5" x14ac:dyDescent="0.25">
      <c r="A9050" s="224">
        <v>3705010712</v>
      </c>
      <c r="B9050" s="224" t="s">
        <v>7595</v>
      </c>
      <c r="C9050" s="224" t="s">
        <v>1268</v>
      </c>
      <c r="D9050" s="224" t="s">
        <v>2327</v>
      </c>
      <c r="E9050" s="225">
        <v>0</v>
      </c>
    </row>
    <row r="9051" spans="1:5" x14ac:dyDescent="0.25">
      <c r="A9051" s="222">
        <v>3705010713</v>
      </c>
      <c r="B9051" s="222" t="s">
        <v>8050</v>
      </c>
      <c r="C9051" s="222" t="s">
        <v>1268</v>
      </c>
      <c r="D9051" s="222" t="s">
        <v>801</v>
      </c>
      <c r="E9051" s="223">
        <v>0</v>
      </c>
    </row>
    <row r="9052" spans="1:5" x14ac:dyDescent="0.25">
      <c r="A9052" s="224">
        <v>3705010714</v>
      </c>
      <c r="B9052" s="224" t="s">
        <v>8873</v>
      </c>
      <c r="C9052" s="224" t="s">
        <v>1268</v>
      </c>
      <c r="D9052" s="224" t="s">
        <v>2327</v>
      </c>
      <c r="E9052" s="225">
        <v>0</v>
      </c>
    </row>
    <row r="9053" spans="1:5" x14ac:dyDescent="0.25">
      <c r="A9053" s="222">
        <v>3705010715</v>
      </c>
      <c r="B9053" s="222" t="s">
        <v>8874</v>
      </c>
      <c r="C9053" s="222" t="s">
        <v>1268</v>
      </c>
      <c r="D9053" s="222" t="s">
        <v>2327</v>
      </c>
      <c r="E9053" s="223">
        <v>0</v>
      </c>
    </row>
    <row r="9054" spans="1:5" x14ac:dyDescent="0.25">
      <c r="A9054" s="224">
        <v>3705010716</v>
      </c>
      <c r="B9054" s="224" t="s">
        <v>8875</v>
      </c>
      <c r="C9054" s="224" t="s">
        <v>1268</v>
      </c>
      <c r="D9054" s="224" t="s">
        <v>2327</v>
      </c>
      <c r="E9054" s="225">
        <v>0</v>
      </c>
    </row>
    <row r="9055" spans="1:5" x14ac:dyDescent="0.25">
      <c r="A9055" s="222">
        <v>3705010717</v>
      </c>
      <c r="B9055" s="222" t="s">
        <v>6508</v>
      </c>
      <c r="C9055" s="222" t="s">
        <v>1268</v>
      </c>
      <c r="D9055" s="222" t="s">
        <v>801</v>
      </c>
      <c r="E9055" s="223">
        <v>0</v>
      </c>
    </row>
    <row r="9056" spans="1:5" x14ac:dyDescent="0.25">
      <c r="A9056" s="224">
        <v>3705010718</v>
      </c>
      <c r="B9056" s="224" t="s">
        <v>8876</v>
      </c>
      <c r="C9056" s="224" t="s">
        <v>1268</v>
      </c>
      <c r="D9056" s="224" t="s">
        <v>801</v>
      </c>
      <c r="E9056" s="225">
        <v>0</v>
      </c>
    </row>
    <row r="9057" spans="1:5" x14ac:dyDescent="0.25">
      <c r="A9057" s="222">
        <v>3705010719</v>
      </c>
      <c r="B9057" s="222" t="s">
        <v>8877</v>
      </c>
      <c r="C9057" s="222" t="s">
        <v>1268</v>
      </c>
      <c r="D9057" s="222" t="s">
        <v>801</v>
      </c>
      <c r="E9057" s="223">
        <v>0</v>
      </c>
    </row>
    <row r="9058" spans="1:5" x14ac:dyDescent="0.25">
      <c r="A9058" s="224">
        <v>3705010720</v>
      </c>
      <c r="B9058" s="224" t="s">
        <v>8878</v>
      </c>
      <c r="C9058" s="224" t="s">
        <v>1268</v>
      </c>
      <c r="D9058" s="224" t="s">
        <v>801</v>
      </c>
      <c r="E9058" s="225">
        <v>0</v>
      </c>
    </row>
    <row r="9059" spans="1:5" x14ac:dyDescent="0.25">
      <c r="A9059" s="222">
        <v>3705010721</v>
      </c>
      <c r="B9059" s="222" t="s">
        <v>8879</v>
      </c>
      <c r="C9059" s="222" t="s">
        <v>1268</v>
      </c>
      <c r="D9059" s="222" t="s">
        <v>801</v>
      </c>
      <c r="E9059" s="223">
        <v>0</v>
      </c>
    </row>
    <row r="9060" spans="1:5" x14ac:dyDescent="0.25">
      <c r="A9060" s="224">
        <v>3705010722</v>
      </c>
      <c r="B9060" s="224" t="s">
        <v>8880</v>
      </c>
      <c r="C9060" s="224" t="s">
        <v>1268</v>
      </c>
      <c r="D9060" s="224" t="s">
        <v>801</v>
      </c>
      <c r="E9060" s="225">
        <v>0</v>
      </c>
    </row>
    <row r="9061" spans="1:5" x14ac:dyDescent="0.25">
      <c r="A9061" s="222">
        <v>3705010723</v>
      </c>
      <c r="B9061" s="222" t="s">
        <v>8881</v>
      </c>
      <c r="C9061" s="222" t="s">
        <v>1268</v>
      </c>
      <c r="D9061" s="222" t="s">
        <v>801</v>
      </c>
      <c r="E9061" s="223">
        <v>0</v>
      </c>
    </row>
    <row r="9062" spans="1:5" x14ac:dyDescent="0.25">
      <c r="A9062" s="224">
        <v>3705010724</v>
      </c>
      <c r="B9062" s="224" t="s">
        <v>8882</v>
      </c>
      <c r="C9062" s="224" t="s">
        <v>1268</v>
      </c>
      <c r="D9062" s="224" t="s">
        <v>801</v>
      </c>
      <c r="E9062" s="225">
        <v>0</v>
      </c>
    </row>
    <row r="9063" spans="1:5" x14ac:dyDescent="0.25">
      <c r="A9063" s="222">
        <v>3705010725</v>
      </c>
      <c r="B9063" s="222" t="s">
        <v>8883</v>
      </c>
      <c r="C9063" s="222" t="s">
        <v>1268</v>
      </c>
      <c r="D9063" s="222" t="s">
        <v>801</v>
      </c>
      <c r="E9063" s="223">
        <v>0</v>
      </c>
    </row>
    <row r="9064" spans="1:5" x14ac:dyDescent="0.25">
      <c r="A9064" s="224">
        <v>3705010726</v>
      </c>
      <c r="B9064" s="224" t="s">
        <v>7360</v>
      </c>
      <c r="C9064" s="224" t="s">
        <v>1268</v>
      </c>
      <c r="D9064" s="224" t="s">
        <v>801</v>
      </c>
      <c r="E9064" s="225">
        <v>0</v>
      </c>
    </row>
    <row r="9065" spans="1:5" x14ac:dyDescent="0.25">
      <c r="A9065" s="222">
        <v>3705010727</v>
      </c>
      <c r="B9065" s="222" t="s">
        <v>7385</v>
      </c>
      <c r="C9065" s="222" t="s">
        <v>1268</v>
      </c>
      <c r="D9065" s="222" t="s">
        <v>2327</v>
      </c>
      <c r="E9065" s="223">
        <v>0</v>
      </c>
    </row>
    <row r="9066" spans="1:5" x14ac:dyDescent="0.25">
      <c r="A9066" s="224">
        <v>3705010728</v>
      </c>
      <c r="B9066" s="224" t="s">
        <v>8884</v>
      </c>
      <c r="C9066" s="224" t="s">
        <v>1268</v>
      </c>
      <c r="D9066" s="224" t="s">
        <v>801</v>
      </c>
      <c r="E9066" s="225">
        <v>0</v>
      </c>
    </row>
    <row r="9067" spans="1:5" x14ac:dyDescent="0.25">
      <c r="A9067" s="222">
        <v>3705010729</v>
      </c>
      <c r="B9067" s="222" t="s">
        <v>8885</v>
      </c>
      <c r="C9067" s="222" t="s">
        <v>1268</v>
      </c>
      <c r="D9067" s="222" t="s">
        <v>801</v>
      </c>
      <c r="E9067" s="223">
        <v>0</v>
      </c>
    </row>
    <row r="9068" spans="1:5" x14ac:dyDescent="0.25">
      <c r="A9068" s="224">
        <v>3705010730</v>
      </c>
      <c r="B9068" s="224" t="s">
        <v>7386</v>
      </c>
      <c r="C9068" s="224" t="s">
        <v>1268</v>
      </c>
      <c r="D9068" s="224" t="s">
        <v>801</v>
      </c>
      <c r="E9068" s="225">
        <v>0</v>
      </c>
    </row>
    <row r="9069" spans="1:5" x14ac:dyDescent="0.25">
      <c r="A9069" s="222">
        <v>3705010731</v>
      </c>
      <c r="B9069" s="222" t="s">
        <v>7839</v>
      </c>
      <c r="C9069" s="222" t="s">
        <v>1268</v>
      </c>
      <c r="D9069" s="222" t="s">
        <v>1226</v>
      </c>
      <c r="E9069" s="223">
        <v>0</v>
      </c>
    </row>
    <row r="9070" spans="1:5" x14ac:dyDescent="0.25">
      <c r="A9070" s="224">
        <v>3705010732</v>
      </c>
      <c r="B9070" s="224" t="s">
        <v>8886</v>
      </c>
      <c r="C9070" s="224" t="s">
        <v>1268</v>
      </c>
      <c r="D9070" s="224" t="s">
        <v>2327</v>
      </c>
      <c r="E9070" s="225">
        <v>0</v>
      </c>
    </row>
    <row r="9071" spans="1:5" x14ac:dyDescent="0.25">
      <c r="A9071" s="222">
        <v>3705010733</v>
      </c>
      <c r="B9071" s="222" t="s">
        <v>2578</v>
      </c>
      <c r="C9071" s="222" t="s">
        <v>1268</v>
      </c>
      <c r="D9071" s="222" t="s">
        <v>2327</v>
      </c>
      <c r="E9071" s="223">
        <v>0</v>
      </c>
    </row>
    <row r="9072" spans="1:5" x14ac:dyDescent="0.25">
      <c r="A9072" s="224">
        <v>3705010734</v>
      </c>
      <c r="B9072" s="224" t="s">
        <v>8887</v>
      </c>
      <c r="C9072" s="224" t="s">
        <v>1268</v>
      </c>
      <c r="D9072" s="224" t="s">
        <v>801</v>
      </c>
      <c r="E9072" s="225">
        <v>0</v>
      </c>
    </row>
    <row r="9073" spans="1:5" x14ac:dyDescent="0.25">
      <c r="A9073" s="222">
        <v>3705010735</v>
      </c>
      <c r="B9073" s="222" t="s">
        <v>8812</v>
      </c>
      <c r="C9073" s="222" t="s">
        <v>1268</v>
      </c>
      <c r="D9073" s="222" t="s">
        <v>2327</v>
      </c>
      <c r="E9073" s="223">
        <v>0</v>
      </c>
    </row>
    <row r="9074" spans="1:5" x14ac:dyDescent="0.25">
      <c r="A9074" s="224">
        <v>3705010736</v>
      </c>
      <c r="B9074" s="224" t="s">
        <v>8813</v>
      </c>
      <c r="C9074" s="224" t="s">
        <v>1268</v>
      </c>
      <c r="D9074" s="224" t="s">
        <v>2327</v>
      </c>
      <c r="E9074" s="225">
        <v>0</v>
      </c>
    </row>
    <row r="9075" spans="1:5" x14ac:dyDescent="0.25">
      <c r="A9075" s="222">
        <v>3705010737</v>
      </c>
      <c r="B9075" s="222" t="s">
        <v>8815</v>
      </c>
      <c r="C9075" s="222" t="s">
        <v>1268</v>
      </c>
      <c r="D9075" s="222" t="s">
        <v>2327</v>
      </c>
      <c r="E9075" s="223">
        <v>0</v>
      </c>
    </row>
    <row r="9076" spans="1:5" x14ac:dyDescent="0.25">
      <c r="A9076" s="224">
        <v>3705010738</v>
      </c>
      <c r="B9076" s="224" t="s">
        <v>8814</v>
      </c>
      <c r="C9076" s="224" t="s">
        <v>1268</v>
      </c>
      <c r="D9076" s="224" t="s">
        <v>2327</v>
      </c>
      <c r="E9076" s="225">
        <v>0</v>
      </c>
    </row>
    <row r="9077" spans="1:5" x14ac:dyDescent="0.25">
      <c r="A9077" s="222">
        <v>3705010739</v>
      </c>
      <c r="B9077" s="222" t="s">
        <v>8811</v>
      </c>
      <c r="C9077" s="222" t="s">
        <v>1268</v>
      </c>
      <c r="D9077" s="222" t="s">
        <v>2327</v>
      </c>
      <c r="E9077" s="223">
        <v>0</v>
      </c>
    </row>
    <row r="9078" spans="1:5" x14ac:dyDescent="0.25">
      <c r="A9078" s="224">
        <v>3705010740</v>
      </c>
      <c r="B9078" s="224" t="s">
        <v>8888</v>
      </c>
      <c r="C9078" s="224" t="s">
        <v>1268</v>
      </c>
      <c r="D9078" s="224" t="s">
        <v>2327</v>
      </c>
      <c r="E9078" s="225">
        <v>0</v>
      </c>
    </row>
    <row r="9079" spans="1:5" x14ac:dyDescent="0.25">
      <c r="A9079" s="222">
        <v>3705010741</v>
      </c>
      <c r="B9079" s="222" t="s">
        <v>8889</v>
      </c>
      <c r="C9079" s="222" t="s">
        <v>1268</v>
      </c>
      <c r="D9079" s="222" t="s">
        <v>801</v>
      </c>
      <c r="E9079" s="223">
        <v>0</v>
      </c>
    </row>
    <row r="9080" spans="1:5" x14ac:dyDescent="0.25">
      <c r="A9080" s="224">
        <v>3705010742</v>
      </c>
      <c r="B9080" s="224" t="s">
        <v>8890</v>
      </c>
      <c r="C9080" s="224" t="s">
        <v>1268</v>
      </c>
      <c r="D9080" s="224" t="s">
        <v>801</v>
      </c>
      <c r="E9080" s="225">
        <v>0</v>
      </c>
    </row>
    <row r="9081" spans="1:5" x14ac:dyDescent="0.25">
      <c r="A9081" s="222">
        <v>3705010743</v>
      </c>
      <c r="B9081" s="222" t="s">
        <v>8891</v>
      </c>
      <c r="C9081" s="222" t="s">
        <v>1268</v>
      </c>
      <c r="D9081" s="222" t="s">
        <v>801</v>
      </c>
      <c r="E9081" s="223">
        <v>0</v>
      </c>
    </row>
    <row r="9082" spans="1:5" x14ac:dyDescent="0.25">
      <c r="A9082" s="224">
        <v>3705010744</v>
      </c>
      <c r="B9082" s="224" t="s">
        <v>7421</v>
      </c>
      <c r="C9082" s="224" t="s">
        <v>1268</v>
      </c>
      <c r="D9082" s="224" t="s">
        <v>801</v>
      </c>
      <c r="E9082" s="225">
        <v>0</v>
      </c>
    </row>
    <row r="9083" spans="1:5" x14ac:dyDescent="0.25">
      <c r="A9083" s="222">
        <v>3705010745</v>
      </c>
      <c r="B9083" s="222" t="s">
        <v>8892</v>
      </c>
      <c r="C9083" s="222" t="s">
        <v>1268</v>
      </c>
      <c r="D9083" s="222" t="s">
        <v>2706</v>
      </c>
      <c r="E9083" s="223">
        <v>0</v>
      </c>
    </row>
    <row r="9084" spans="1:5" x14ac:dyDescent="0.25">
      <c r="A9084" s="224">
        <v>3705010746</v>
      </c>
      <c r="B9084" s="224" t="s">
        <v>8893</v>
      </c>
      <c r="C9084" s="224" t="s">
        <v>1268</v>
      </c>
      <c r="D9084" s="224" t="s">
        <v>801</v>
      </c>
      <c r="E9084" s="225">
        <v>0</v>
      </c>
    </row>
    <row r="9085" spans="1:5" x14ac:dyDescent="0.25">
      <c r="A9085" s="222">
        <v>3705010747</v>
      </c>
      <c r="B9085" s="222" t="s">
        <v>7959</v>
      </c>
      <c r="C9085" s="222" t="s">
        <v>1268</v>
      </c>
      <c r="D9085" s="222" t="s">
        <v>801</v>
      </c>
      <c r="E9085" s="223">
        <v>0</v>
      </c>
    </row>
    <row r="9086" spans="1:5" x14ac:dyDescent="0.25">
      <c r="A9086" s="224">
        <v>3705010748</v>
      </c>
      <c r="B9086" s="224" t="s">
        <v>7960</v>
      </c>
      <c r="C9086" s="224" t="s">
        <v>1268</v>
      </c>
      <c r="D9086" s="224" t="s">
        <v>801</v>
      </c>
      <c r="E9086" s="225">
        <v>0</v>
      </c>
    </row>
    <row r="9087" spans="1:5" x14ac:dyDescent="0.25">
      <c r="A9087" s="222">
        <v>3705010749</v>
      </c>
      <c r="B9087" s="222" t="s">
        <v>8894</v>
      </c>
      <c r="C9087" s="222" t="s">
        <v>1268</v>
      </c>
      <c r="D9087" s="222" t="s">
        <v>2327</v>
      </c>
      <c r="E9087" s="223">
        <v>0</v>
      </c>
    </row>
    <row r="9088" spans="1:5" x14ac:dyDescent="0.25">
      <c r="A9088" s="224">
        <v>3705010750</v>
      </c>
      <c r="B9088" s="224" t="s">
        <v>8895</v>
      </c>
      <c r="C9088" s="224" t="s">
        <v>1268</v>
      </c>
      <c r="D9088" s="224" t="s">
        <v>2327</v>
      </c>
      <c r="E9088" s="225">
        <v>0</v>
      </c>
    </row>
    <row r="9089" spans="1:5" x14ac:dyDescent="0.25">
      <c r="A9089" s="222">
        <v>3705010751</v>
      </c>
      <c r="B9089" s="222" t="s">
        <v>7978</v>
      </c>
      <c r="C9089" s="222" t="s">
        <v>1268</v>
      </c>
      <c r="D9089" s="222" t="s">
        <v>2327</v>
      </c>
      <c r="E9089" s="223">
        <v>0</v>
      </c>
    </row>
    <row r="9090" spans="1:5" x14ac:dyDescent="0.25">
      <c r="A9090" s="224">
        <v>3705010752</v>
      </c>
      <c r="B9090" s="224" t="s">
        <v>8051</v>
      </c>
      <c r="C9090" s="224" t="s">
        <v>1268</v>
      </c>
      <c r="D9090" s="224" t="s">
        <v>2327</v>
      </c>
      <c r="E9090" s="225">
        <v>0</v>
      </c>
    </row>
    <row r="9091" spans="1:5" x14ac:dyDescent="0.25">
      <c r="A9091" s="222">
        <v>3705010753</v>
      </c>
      <c r="B9091" s="222" t="s">
        <v>8052</v>
      </c>
      <c r="C9091" s="222" t="s">
        <v>1268</v>
      </c>
      <c r="D9091" s="222" t="s">
        <v>2327</v>
      </c>
      <c r="E9091" s="223">
        <v>0</v>
      </c>
    </row>
    <row r="9092" spans="1:5" x14ac:dyDescent="0.25">
      <c r="A9092" s="224">
        <v>3705010754</v>
      </c>
      <c r="B9092" s="224" t="s">
        <v>8053</v>
      </c>
      <c r="C9092" s="224" t="s">
        <v>1268</v>
      </c>
      <c r="D9092" s="224" t="s">
        <v>2327</v>
      </c>
      <c r="E9092" s="225">
        <v>0</v>
      </c>
    </row>
    <row r="9093" spans="1:5" x14ac:dyDescent="0.25">
      <c r="A9093" s="222">
        <v>3705010755</v>
      </c>
      <c r="B9093" s="222" t="s">
        <v>8054</v>
      </c>
      <c r="C9093" s="222" t="s">
        <v>1268</v>
      </c>
      <c r="D9093" s="222" t="s">
        <v>2327</v>
      </c>
      <c r="E9093" s="223">
        <v>0</v>
      </c>
    </row>
    <row r="9094" spans="1:5" x14ac:dyDescent="0.25">
      <c r="A9094" s="224">
        <v>3705010756</v>
      </c>
      <c r="B9094" s="224" t="s">
        <v>8055</v>
      </c>
      <c r="C9094" s="224" t="s">
        <v>1268</v>
      </c>
      <c r="D9094" s="224" t="s">
        <v>2327</v>
      </c>
      <c r="E9094" s="225">
        <v>0</v>
      </c>
    </row>
    <row r="9095" spans="1:5" x14ac:dyDescent="0.25">
      <c r="A9095" s="222">
        <v>3705010757</v>
      </c>
      <c r="B9095" s="222" t="s">
        <v>8056</v>
      </c>
      <c r="C9095" s="222" t="s">
        <v>1268</v>
      </c>
      <c r="D9095" s="222" t="s">
        <v>2327</v>
      </c>
      <c r="E9095" s="223">
        <v>0</v>
      </c>
    </row>
    <row r="9096" spans="1:5" x14ac:dyDescent="0.25">
      <c r="A9096" s="224">
        <v>3705010758</v>
      </c>
      <c r="B9096" s="224" t="s">
        <v>8057</v>
      </c>
      <c r="C9096" s="224" t="s">
        <v>1268</v>
      </c>
      <c r="D9096" s="224" t="s">
        <v>2327</v>
      </c>
      <c r="E9096" s="225">
        <v>0</v>
      </c>
    </row>
    <row r="9097" spans="1:5" x14ac:dyDescent="0.25">
      <c r="A9097" s="222">
        <v>3705010759</v>
      </c>
      <c r="B9097" s="222" t="s">
        <v>8058</v>
      </c>
      <c r="C9097" s="222" t="s">
        <v>1268</v>
      </c>
      <c r="D9097" s="222" t="s">
        <v>2327</v>
      </c>
      <c r="E9097" s="223">
        <v>0</v>
      </c>
    </row>
    <row r="9098" spans="1:5" x14ac:dyDescent="0.25">
      <c r="A9098" s="224">
        <v>3705010760</v>
      </c>
      <c r="B9098" s="224" t="s">
        <v>8059</v>
      </c>
      <c r="C9098" s="224" t="s">
        <v>1268</v>
      </c>
      <c r="D9098" s="224" t="s">
        <v>2327</v>
      </c>
      <c r="E9098" s="225">
        <v>0</v>
      </c>
    </row>
    <row r="9099" spans="1:5" x14ac:dyDescent="0.25">
      <c r="A9099" s="222">
        <v>3705010761</v>
      </c>
      <c r="B9099" s="222" t="s">
        <v>8060</v>
      </c>
      <c r="C9099" s="222" t="s">
        <v>1268</v>
      </c>
      <c r="D9099" s="222" t="s">
        <v>2327</v>
      </c>
      <c r="E9099" s="223">
        <v>0</v>
      </c>
    </row>
    <row r="9100" spans="1:5" x14ac:dyDescent="0.25">
      <c r="A9100" s="224">
        <v>3705010762</v>
      </c>
      <c r="B9100" s="224" t="s">
        <v>8061</v>
      </c>
      <c r="C9100" s="224" t="s">
        <v>1268</v>
      </c>
      <c r="D9100" s="224" t="s">
        <v>2327</v>
      </c>
      <c r="E9100" s="225">
        <v>0</v>
      </c>
    </row>
    <row r="9101" spans="1:5" x14ac:dyDescent="0.25">
      <c r="A9101" s="222">
        <v>3705010763</v>
      </c>
      <c r="B9101" s="222" t="s">
        <v>8062</v>
      </c>
      <c r="C9101" s="222" t="s">
        <v>1268</v>
      </c>
      <c r="D9101" s="222" t="s">
        <v>2327</v>
      </c>
      <c r="E9101" s="223">
        <v>0</v>
      </c>
    </row>
    <row r="9102" spans="1:5" x14ac:dyDescent="0.25">
      <c r="A9102" s="224">
        <v>3705010764</v>
      </c>
      <c r="B9102" s="224" t="s">
        <v>8896</v>
      </c>
      <c r="C9102" s="224" t="s">
        <v>1268</v>
      </c>
      <c r="D9102" s="224" t="s">
        <v>2327</v>
      </c>
      <c r="E9102" s="225">
        <v>0</v>
      </c>
    </row>
    <row r="9103" spans="1:5" x14ac:dyDescent="0.25">
      <c r="A9103" s="222">
        <v>3705010765</v>
      </c>
      <c r="B9103" s="222" t="s">
        <v>8897</v>
      </c>
      <c r="C9103" s="222" t="s">
        <v>1268</v>
      </c>
      <c r="D9103" s="222" t="s">
        <v>801</v>
      </c>
      <c r="E9103" s="223">
        <v>0</v>
      </c>
    </row>
    <row r="9104" spans="1:5" x14ac:dyDescent="0.25">
      <c r="A9104" s="224">
        <v>3705010766</v>
      </c>
      <c r="B9104" s="224" t="s">
        <v>8898</v>
      </c>
      <c r="C9104" s="224" t="s">
        <v>1268</v>
      </c>
      <c r="D9104" s="224" t="s">
        <v>2327</v>
      </c>
      <c r="E9104" s="225">
        <v>0</v>
      </c>
    </row>
    <row r="9105" spans="1:5" x14ac:dyDescent="0.25">
      <c r="A9105" s="222">
        <v>3705010767</v>
      </c>
      <c r="B9105" s="222" t="s">
        <v>7965</v>
      </c>
      <c r="C9105" s="222" t="s">
        <v>1268</v>
      </c>
      <c r="D9105" s="222" t="s">
        <v>801</v>
      </c>
      <c r="E9105" s="223">
        <v>0</v>
      </c>
    </row>
    <row r="9106" spans="1:5" x14ac:dyDescent="0.25">
      <c r="A9106" s="224">
        <v>3705010768</v>
      </c>
      <c r="B9106" s="224" t="s">
        <v>8063</v>
      </c>
      <c r="C9106" s="224" t="s">
        <v>1268</v>
      </c>
      <c r="D9106" s="224" t="s">
        <v>2327</v>
      </c>
      <c r="E9106" s="225">
        <v>0</v>
      </c>
    </row>
    <row r="9107" spans="1:5" x14ac:dyDescent="0.25">
      <c r="A9107" s="222">
        <v>3705010769</v>
      </c>
      <c r="B9107" s="222" t="s">
        <v>8899</v>
      </c>
      <c r="C9107" s="222" t="s">
        <v>1268</v>
      </c>
      <c r="D9107" s="222" t="s">
        <v>2327</v>
      </c>
      <c r="E9107" s="223">
        <v>0</v>
      </c>
    </row>
    <row r="9108" spans="1:5" x14ac:dyDescent="0.25">
      <c r="A9108" s="224">
        <v>3705010770</v>
      </c>
      <c r="B9108" s="224" t="s">
        <v>8900</v>
      </c>
      <c r="C9108" s="224" t="s">
        <v>1268</v>
      </c>
      <c r="D9108" s="224" t="s">
        <v>2327</v>
      </c>
      <c r="E9108" s="225">
        <v>0</v>
      </c>
    </row>
    <row r="9109" spans="1:5" x14ac:dyDescent="0.25">
      <c r="A9109" s="222">
        <v>3705010771</v>
      </c>
      <c r="B9109" s="222" t="s">
        <v>8901</v>
      </c>
      <c r="C9109" s="222" t="s">
        <v>1268</v>
      </c>
      <c r="D9109" s="222" t="s">
        <v>2327</v>
      </c>
      <c r="E9109" s="223">
        <v>0</v>
      </c>
    </row>
    <row r="9110" spans="1:5" x14ac:dyDescent="0.25">
      <c r="A9110" s="224">
        <v>3705010772</v>
      </c>
      <c r="B9110" s="224" t="s">
        <v>8902</v>
      </c>
      <c r="C9110" s="224" t="s">
        <v>1268</v>
      </c>
      <c r="D9110" s="224" t="s">
        <v>2327</v>
      </c>
      <c r="E9110" s="225">
        <v>0</v>
      </c>
    </row>
    <row r="9111" spans="1:5" x14ac:dyDescent="0.25">
      <c r="A9111" s="222">
        <v>3705010773</v>
      </c>
      <c r="B9111" s="222" t="s">
        <v>8903</v>
      </c>
      <c r="C9111" s="222" t="s">
        <v>1268</v>
      </c>
      <c r="D9111" s="222" t="s">
        <v>2327</v>
      </c>
      <c r="E9111" s="223">
        <v>0</v>
      </c>
    </row>
    <row r="9112" spans="1:5" x14ac:dyDescent="0.25">
      <c r="A9112" s="224">
        <v>3705010774</v>
      </c>
      <c r="B9112" s="224" t="s">
        <v>8904</v>
      </c>
      <c r="C9112" s="224" t="s">
        <v>1268</v>
      </c>
      <c r="D9112" s="224" t="s">
        <v>2327</v>
      </c>
      <c r="E9112" s="225">
        <v>0</v>
      </c>
    </row>
    <row r="9113" spans="1:5" x14ac:dyDescent="0.25">
      <c r="A9113" s="222">
        <v>3705010775</v>
      </c>
      <c r="B9113" s="222" t="s">
        <v>8905</v>
      </c>
      <c r="C9113" s="222" t="s">
        <v>1268</v>
      </c>
      <c r="D9113" s="222" t="s">
        <v>2327</v>
      </c>
      <c r="E9113" s="223">
        <v>0</v>
      </c>
    </row>
    <row r="9114" spans="1:5" x14ac:dyDescent="0.25">
      <c r="A9114" s="224">
        <v>3705010776</v>
      </c>
      <c r="B9114" s="224" t="s">
        <v>8906</v>
      </c>
      <c r="C9114" s="224" t="s">
        <v>1268</v>
      </c>
      <c r="D9114" s="224" t="s">
        <v>2327</v>
      </c>
      <c r="E9114" s="225">
        <v>0</v>
      </c>
    </row>
    <row r="9115" spans="1:5" x14ac:dyDescent="0.25">
      <c r="A9115" s="222">
        <v>3705010777</v>
      </c>
      <c r="B9115" s="222" t="s">
        <v>8907</v>
      </c>
      <c r="C9115" s="222" t="s">
        <v>1268</v>
      </c>
      <c r="D9115" s="222" t="s">
        <v>2327</v>
      </c>
      <c r="E9115" s="223">
        <v>0</v>
      </c>
    </row>
    <row r="9116" spans="1:5" x14ac:dyDescent="0.25">
      <c r="A9116" s="224">
        <v>3705010778</v>
      </c>
      <c r="B9116" s="224" t="s">
        <v>8908</v>
      </c>
      <c r="C9116" s="224" t="s">
        <v>1268</v>
      </c>
      <c r="D9116" s="224" t="s">
        <v>2327</v>
      </c>
      <c r="E9116" s="225">
        <v>0</v>
      </c>
    </row>
    <row r="9117" spans="1:5" x14ac:dyDescent="0.25">
      <c r="A9117" s="222">
        <v>3705010779</v>
      </c>
      <c r="B9117" s="222" t="s">
        <v>8909</v>
      </c>
      <c r="C9117" s="222" t="s">
        <v>1268</v>
      </c>
      <c r="D9117" s="222" t="s">
        <v>2327</v>
      </c>
      <c r="E9117" s="223">
        <v>0</v>
      </c>
    </row>
    <row r="9118" spans="1:5" x14ac:dyDescent="0.25">
      <c r="A9118" s="224">
        <v>3705010780</v>
      </c>
      <c r="B9118" s="224" t="s">
        <v>8910</v>
      </c>
      <c r="C9118" s="224" t="s">
        <v>1268</v>
      </c>
      <c r="D9118" s="224" t="s">
        <v>2327</v>
      </c>
      <c r="E9118" s="225">
        <v>0</v>
      </c>
    </row>
    <row r="9119" spans="1:5" x14ac:dyDescent="0.25">
      <c r="A9119" s="222">
        <v>3705010781</v>
      </c>
      <c r="B9119" s="222" t="s">
        <v>8911</v>
      </c>
      <c r="C9119" s="222" t="s">
        <v>1268</v>
      </c>
      <c r="D9119" s="222" t="s">
        <v>2327</v>
      </c>
      <c r="E9119" s="223">
        <v>0</v>
      </c>
    </row>
    <row r="9120" spans="1:5" x14ac:dyDescent="0.25">
      <c r="A9120" s="224">
        <v>3705010782</v>
      </c>
      <c r="B9120" s="224" t="s">
        <v>8912</v>
      </c>
      <c r="C9120" s="224" t="s">
        <v>1268</v>
      </c>
      <c r="D9120" s="224" t="s">
        <v>2327</v>
      </c>
      <c r="E9120" s="225">
        <v>0</v>
      </c>
    </row>
    <row r="9121" spans="1:5" x14ac:dyDescent="0.25">
      <c r="A9121" s="222">
        <v>3705010783</v>
      </c>
      <c r="B9121" s="222" t="s">
        <v>8913</v>
      </c>
      <c r="C9121" s="222" t="s">
        <v>1268</v>
      </c>
      <c r="D9121" s="222" t="s">
        <v>2327</v>
      </c>
      <c r="E9121" s="223">
        <v>0</v>
      </c>
    </row>
    <row r="9122" spans="1:5" x14ac:dyDescent="0.25">
      <c r="A9122" s="224">
        <v>3705010784</v>
      </c>
      <c r="B9122" s="224" t="s">
        <v>2969</v>
      </c>
      <c r="C9122" s="224" t="s">
        <v>1268</v>
      </c>
      <c r="D9122" s="224" t="s">
        <v>2327</v>
      </c>
      <c r="E9122" s="225">
        <v>0</v>
      </c>
    </row>
    <row r="9123" spans="1:5" x14ac:dyDescent="0.25">
      <c r="A9123" s="222">
        <v>3705010785</v>
      </c>
      <c r="B9123" s="222" t="s">
        <v>8914</v>
      </c>
      <c r="C9123" s="222" t="s">
        <v>1268</v>
      </c>
      <c r="D9123" s="222" t="s">
        <v>801</v>
      </c>
      <c r="E9123" s="223">
        <v>0</v>
      </c>
    </row>
    <row r="9124" spans="1:5" x14ac:dyDescent="0.25">
      <c r="A9124" s="224">
        <v>3705010786</v>
      </c>
      <c r="B9124" s="224" t="s">
        <v>8738</v>
      </c>
      <c r="C9124" s="224" t="s">
        <v>1268</v>
      </c>
      <c r="D9124" s="224" t="s">
        <v>801</v>
      </c>
      <c r="E9124" s="225">
        <v>0</v>
      </c>
    </row>
    <row r="9125" spans="1:5" x14ac:dyDescent="0.25">
      <c r="A9125" s="222">
        <v>3705010787</v>
      </c>
      <c r="B9125" s="222" t="s">
        <v>8915</v>
      </c>
      <c r="C9125" s="222" t="s">
        <v>1268</v>
      </c>
      <c r="D9125" s="222" t="s">
        <v>801</v>
      </c>
      <c r="E9125" s="223">
        <v>0</v>
      </c>
    </row>
    <row r="9126" spans="1:5" x14ac:dyDescent="0.25">
      <c r="A9126" s="224">
        <v>3705010788</v>
      </c>
      <c r="B9126" s="224" t="s">
        <v>8739</v>
      </c>
      <c r="C9126" s="224" t="s">
        <v>1268</v>
      </c>
      <c r="D9126" s="224" t="s">
        <v>801</v>
      </c>
      <c r="E9126" s="225">
        <v>0</v>
      </c>
    </row>
    <row r="9127" spans="1:5" x14ac:dyDescent="0.25">
      <c r="A9127" s="222">
        <v>3705010789</v>
      </c>
      <c r="B9127" s="222" t="s">
        <v>8624</v>
      </c>
      <c r="C9127" s="222" t="s">
        <v>1268</v>
      </c>
      <c r="D9127" s="222" t="s">
        <v>801</v>
      </c>
      <c r="E9127" s="223">
        <v>0</v>
      </c>
    </row>
    <row r="9128" spans="1:5" x14ac:dyDescent="0.25">
      <c r="A9128" s="224">
        <v>3705010790</v>
      </c>
      <c r="B9128" s="224" t="s">
        <v>8740</v>
      </c>
      <c r="C9128" s="224" t="s">
        <v>1268</v>
      </c>
      <c r="D9128" s="224" t="s">
        <v>801</v>
      </c>
      <c r="E9128" s="225">
        <v>0</v>
      </c>
    </row>
    <row r="9129" spans="1:5" x14ac:dyDescent="0.25">
      <c r="A9129" s="222">
        <v>3705010791</v>
      </c>
      <c r="B9129" s="222" t="s">
        <v>8916</v>
      </c>
      <c r="C9129" s="222" t="s">
        <v>1268</v>
      </c>
      <c r="D9129" s="222" t="s">
        <v>801</v>
      </c>
      <c r="E9129" s="223">
        <v>0</v>
      </c>
    </row>
    <row r="9130" spans="1:5" x14ac:dyDescent="0.25">
      <c r="A9130" s="224">
        <v>3705010792</v>
      </c>
      <c r="B9130" s="224" t="s">
        <v>3723</v>
      </c>
      <c r="C9130" s="224" t="s">
        <v>1268</v>
      </c>
      <c r="D9130" s="224" t="s">
        <v>1102</v>
      </c>
      <c r="E9130" s="225">
        <v>0</v>
      </c>
    </row>
    <row r="9131" spans="1:5" x14ac:dyDescent="0.25">
      <c r="A9131" s="222">
        <v>3705010793</v>
      </c>
      <c r="B9131" s="222" t="s">
        <v>8917</v>
      </c>
      <c r="C9131" s="222" t="s">
        <v>1268</v>
      </c>
      <c r="D9131" s="222" t="s">
        <v>801</v>
      </c>
      <c r="E9131" s="223">
        <v>0</v>
      </c>
    </row>
    <row r="9132" spans="1:5" x14ac:dyDescent="0.25">
      <c r="A9132" s="224">
        <v>3705010794</v>
      </c>
      <c r="B9132" s="224" t="s">
        <v>8918</v>
      </c>
      <c r="C9132" s="224" t="s">
        <v>1268</v>
      </c>
      <c r="D9132" s="224" t="s">
        <v>801</v>
      </c>
      <c r="E9132" s="225">
        <v>0</v>
      </c>
    </row>
    <row r="9133" spans="1:5" x14ac:dyDescent="0.25">
      <c r="A9133" s="222">
        <v>3705010795</v>
      </c>
      <c r="B9133" s="222" t="s">
        <v>8919</v>
      </c>
      <c r="C9133" s="222" t="s">
        <v>1268</v>
      </c>
      <c r="D9133" s="222" t="s">
        <v>801</v>
      </c>
      <c r="E9133" s="223">
        <v>0</v>
      </c>
    </row>
    <row r="9134" spans="1:5" x14ac:dyDescent="0.25">
      <c r="A9134" s="224">
        <v>3705010796</v>
      </c>
      <c r="B9134" s="224" t="s">
        <v>8920</v>
      </c>
      <c r="C9134" s="224" t="s">
        <v>1268</v>
      </c>
      <c r="D9134" s="224" t="s">
        <v>801</v>
      </c>
      <c r="E9134" s="225">
        <v>0</v>
      </c>
    </row>
    <row r="9135" spans="1:5" x14ac:dyDescent="0.25">
      <c r="A9135" s="222">
        <v>3705010797</v>
      </c>
      <c r="B9135" s="222" t="s">
        <v>8921</v>
      </c>
      <c r="C9135" s="222" t="s">
        <v>1268</v>
      </c>
      <c r="D9135" s="222" t="s">
        <v>801</v>
      </c>
      <c r="E9135" s="223">
        <v>0</v>
      </c>
    </row>
    <row r="9136" spans="1:5" x14ac:dyDescent="0.25">
      <c r="A9136" s="224">
        <v>3705010798</v>
      </c>
      <c r="B9136" s="224" t="s">
        <v>8922</v>
      </c>
      <c r="C9136" s="224" t="s">
        <v>1268</v>
      </c>
      <c r="D9136" s="224" t="s">
        <v>801</v>
      </c>
      <c r="E9136" s="225">
        <v>0</v>
      </c>
    </row>
    <row r="9137" spans="1:5" x14ac:dyDescent="0.25">
      <c r="A9137" s="222">
        <v>3705010799</v>
      </c>
      <c r="B9137" s="222" t="s">
        <v>8923</v>
      </c>
      <c r="C9137" s="222" t="s">
        <v>1268</v>
      </c>
      <c r="D9137" s="222" t="s">
        <v>801</v>
      </c>
      <c r="E9137" s="223">
        <v>0</v>
      </c>
    </row>
    <row r="9138" spans="1:5" x14ac:dyDescent="0.25">
      <c r="A9138" s="224">
        <v>3705010800</v>
      </c>
      <c r="B9138" s="224" t="s">
        <v>8924</v>
      </c>
      <c r="C9138" s="224" t="s">
        <v>1268</v>
      </c>
      <c r="D9138" s="224" t="s">
        <v>801</v>
      </c>
      <c r="E9138" s="225">
        <v>0</v>
      </c>
    </row>
    <row r="9139" spans="1:5" x14ac:dyDescent="0.25">
      <c r="A9139" s="222">
        <v>3705010801</v>
      </c>
      <c r="B9139" s="222" t="s">
        <v>8925</v>
      </c>
      <c r="C9139" s="222" t="s">
        <v>1268</v>
      </c>
      <c r="D9139" s="222" t="s">
        <v>801</v>
      </c>
      <c r="E9139" s="223">
        <v>0</v>
      </c>
    </row>
    <row r="9140" spans="1:5" x14ac:dyDescent="0.25">
      <c r="A9140" s="224">
        <v>3705010802</v>
      </c>
      <c r="B9140" s="224" t="s">
        <v>8926</v>
      </c>
      <c r="C9140" s="224" t="s">
        <v>1268</v>
      </c>
      <c r="D9140" s="224" t="s">
        <v>2327</v>
      </c>
      <c r="E9140" s="225">
        <v>0</v>
      </c>
    </row>
    <row r="9141" spans="1:5" x14ac:dyDescent="0.25">
      <c r="A9141" s="222">
        <v>3705010803</v>
      </c>
      <c r="B9141" s="222" t="s">
        <v>8927</v>
      </c>
      <c r="C9141" s="222" t="s">
        <v>1268</v>
      </c>
      <c r="D9141" s="222" t="s">
        <v>2327</v>
      </c>
      <c r="E9141" s="223">
        <v>0</v>
      </c>
    </row>
    <row r="9142" spans="1:5" x14ac:dyDescent="0.25">
      <c r="A9142" s="224">
        <v>3705010804</v>
      </c>
      <c r="B9142" s="224" t="s">
        <v>8928</v>
      </c>
      <c r="C9142" s="224" t="s">
        <v>1268</v>
      </c>
      <c r="D9142" s="224" t="s">
        <v>2327</v>
      </c>
      <c r="E9142" s="225">
        <v>0</v>
      </c>
    </row>
    <row r="9143" spans="1:5" x14ac:dyDescent="0.25">
      <c r="A9143" s="222">
        <v>3705010805</v>
      </c>
      <c r="B9143" s="222" t="s">
        <v>8929</v>
      </c>
      <c r="C9143" s="222" t="s">
        <v>1268</v>
      </c>
      <c r="D9143" s="222" t="s">
        <v>2327</v>
      </c>
      <c r="E9143" s="223">
        <v>0</v>
      </c>
    </row>
    <row r="9144" spans="1:5" x14ac:dyDescent="0.25">
      <c r="A9144" s="224">
        <v>3705010806</v>
      </c>
      <c r="B9144" s="224" t="s">
        <v>8930</v>
      </c>
      <c r="C9144" s="224" t="s">
        <v>1268</v>
      </c>
      <c r="D9144" s="224" t="s">
        <v>2327</v>
      </c>
      <c r="E9144" s="225">
        <v>0</v>
      </c>
    </row>
    <row r="9145" spans="1:5" x14ac:dyDescent="0.25">
      <c r="A9145" s="222">
        <v>3705010807</v>
      </c>
      <c r="B9145" s="222" t="s">
        <v>6378</v>
      </c>
      <c r="C9145" s="222" t="s">
        <v>1268</v>
      </c>
      <c r="D9145" s="222" t="s">
        <v>1102</v>
      </c>
      <c r="E9145" s="223">
        <v>0</v>
      </c>
    </row>
    <row r="9146" spans="1:5" x14ac:dyDescent="0.25">
      <c r="A9146" s="224">
        <v>3705010808</v>
      </c>
      <c r="B9146" s="224" t="s">
        <v>8064</v>
      </c>
      <c r="C9146" s="224" t="s">
        <v>1268</v>
      </c>
      <c r="D9146" s="224" t="s">
        <v>2327</v>
      </c>
      <c r="E9146" s="225">
        <v>0</v>
      </c>
    </row>
    <row r="9147" spans="1:5" x14ac:dyDescent="0.25">
      <c r="A9147" s="222">
        <v>3705010809</v>
      </c>
      <c r="B9147" s="222" t="s">
        <v>8065</v>
      </c>
      <c r="C9147" s="222" t="s">
        <v>1268</v>
      </c>
      <c r="D9147" s="222" t="s">
        <v>2327</v>
      </c>
      <c r="E9147" s="223">
        <v>0</v>
      </c>
    </row>
    <row r="9148" spans="1:5" x14ac:dyDescent="0.25">
      <c r="A9148" s="224">
        <v>3705010810</v>
      </c>
      <c r="B9148" s="224" t="s">
        <v>8066</v>
      </c>
      <c r="C9148" s="224" t="s">
        <v>1268</v>
      </c>
      <c r="D9148" s="224" t="s">
        <v>2327</v>
      </c>
      <c r="E9148" s="225">
        <v>0</v>
      </c>
    </row>
    <row r="9149" spans="1:5" x14ac:dyDescent="0.25">
      <c r="A9149" s="222">
        <v>3705010811</v>
      </c>
      <c r="B9149" s="222" t="s">
        <v>8067</v>
      </c>
      <c r="C9149" s="222" t="s">
        <v>1268</v>
      </c>
      <c r="D9149" s="222" t="s">
        <v>2327</v>
      </c>
      <c r="E9149" s="223">
        <v>0</v>
      </c>
    </row>
    <row r="9150" spans="1:5" x14ac:dyDescent="0.25">
      <c r="A9150" s="224">
        <v>3705010812</v>
      </c>
      <c r="B9150" s="224" t="s">
        <v>8931</v>
      </c>
      <c r="C9150" s="224" t="s">
        <v>1268</v>
      </c>
      <c r="D9150" s="224" t="s">
        <v>801</v>
      </c>
      <c r="E9150" s="225">
        <v>0</v>
      </c>
    </row>
    <row r="9151" spans="1:5" x14ac:dyDescent="0.25">
      <c r="A9151" s="222">
        <v>3705010813</v>
      </c>
      <c r="B9151" s="222" t="s">
        <v>8932</v>
      </c>
      <c r="C9151" s="222" t="s">
        <v>1268</v>
      </c>
      <c r="D9151" s="222" t="s">
        <v>801</v>
      </c>
      <c r="E9151" s="223">
        <v>0</v>
      </c>
    </row>
    <row r="9152" spans="1:5" x14ac:dyDescent="0.25">
      <c r="A9152" s="224">
        <v>3705010814</v>
      </c>
      <c r="B9152" s="224" t="s">
        <v>8933</v>
      </c>
      <c r="C9152" s="224" t="s">
        <v>1268</v>
      </c>
      <c r="D9152" s="224" t="s">
        <v>801</v>
      </c>
      <c r="E9152" s="225">
        <v>0</v>
      </c>
    </row>
    <row r="9153" spans="1:5" x14ac:dyDescent="0.25">
      <c r="A9153" s="222">
        <v>3705010815</v>
      </c>
      <c r="B9153" s="222" t="s">
        <v>8934</v>
      </c>
      <c r="C9153" s="222" t="s">
        <v>1268</v>
      </c>
      <c r="D9153" s="222" t="s">
        <v>801</v>
      </c>
      <c r="E9153" s="223">
        <v>0</v>
      </c>
    </row>
    <row r="9154" spans="1:5" x14ac:dyDescent="0.25">
      <c r="A9154" s="224">
        <v>3705010816</v>
      </c>
      <c r="B9154" s="224" t="s">
        <v>8024</v>
      </c>
      <c r="C9154" s="224" t="s">
        <v>1268</v>
      </c>
      <c r="D9154" s="224" t="s">
        <v>801</v>
      </c>
      <c r="E9154" s="225">
        <v>0</v>
      </c>
    </row>
    <row r="9155" spans="1:5" x14ac:dyDescent="0.25">
      <c r="A9155" s="222">
        <v>3705010817</v>
      </c>
      <c r="B9155" s="222" t="s">
        <v>8935</v>
      </c>
      <c r="C9155" s="222" t="s">
        <v>1268</v>
      </c>
      <c r="D9155" s="222" t="s">
        <v>801</v>
      </c>
      <c r="E9155" s="223">
        <v>0</v>
      </c>
    </row>
    <row r="9156" spans="1:5" x14ac:dyDescent="0.25">
      <c r="A9156" s="224">
        <v>3705010818</v>
      </c>
      <c r="B9156" s="224" t="s">
        <v>8087</v>
      </c>
      <c r="C9156" s="224" t="s">
        <v>1268</v>
      </c>
      <c r="D9156" s="224" t="s">
        <v>801</v>
      </c>
      <c r="E9156" s="225">
        <v>0</v>
      </c>
    </row>
    <row r="9157" spans="1:5" x14ac:dyDescent="0.25">
      <c r="A9157" s="222">
        <v>3705010819</v>
      </c>
      <c r="B9157" s="222" t="s">
        <v>10871</v>
      </c>
      <c r="C9157" s="222" t="s">
        <v>1268</v>
      </c>
      <c r="D9157" s="222" t="s">
        <v>800</v>
      </c>
      <c r="E9157" s="223">
        <v>0</v>
      </c>
    </row>
    <row r="9158" spans="1:5" x14ac:dyDescent="0.25">
      <c r="A9158" s="224">
        <v>3705010820</v>
      </c>
      <c r="B9158" s="224" t="s">
        <v>8936</v>
      </c>
      <c r="C9158" s="224" t="s">
        <v>1268</v>
      </c>
      <c r="D9158" s="224" t="s">
        <v>800</v>
      </c>
      <c r="E9158" s="225">
        <v>0</v>
      </c>
    </row>
    <row r="9159" spans="1:5" x14ac:dyDescent="0.25">
      <c r="A9159" s="222">
        <v>3705010821</v>
      </c>
      <c r="B9159" s="222" t="s">
        <v>8114</v>
      </c>
      <c r="C9159" s="222" t="s">
        <v>1268</v>
      </c>
      <c r="D9159" s="222" t="s">
        <v>801</v>
      </c>
      <c r="E9159" s="223">
        <v>0</v>
      </c>
    </row>
    <row r="9160" spans="1:5" x14ac:dyDescent="0.25">
      <c r="A9160" s="224">
        <v>3705010822</v>
      </c>
      <c r="B9160" s="224" t="s">
        <v>8115</v>
      </c>
      <c r="C9160" s="224" t="s">
        <v>1268</v>
      </c>
      <c r="D9160" s="224" t="s">
        <v>801</v>
      </c>
      <c r="E9160" s="225">
        <v>0</v>
      </c>
    </row>
    <row r="9161" spans="1:5" x14ac:dyDescent="0.25">
      <c r="A9161" s="222">
        <v>3705010823</v>
      </c>
      <c r="B9161" s="222" t="s">
        <v>8937</v>
      </c>
      <c r="C9161" s="222" t="s">
        <v>1268</v>
      </c>
      <c r="D9161" s="222" t="s">
        <v>2327</v>
      </c>
      <c r="E9161" s="223">
        <v>0</v>
      </c>
    </row>
    <row r="9162" spans="1:5" x14ac:dyDescent="0.25">
      <c r="A9162" s="224">
        <v>3705010824</v>
      </c>
      <c r="B9162" s="224" t="s">
        <v>8116</v>
      </c>
      <c r="C9162" s="224" t="s">
        <v>1268</v>
      </c>
      <c r="D9162" s="224" t="s">
        <v>801</v>
      </c>
      <c r="E9162" s="225">
        <v>0</v>
      </c>
    </row>
    <row r="9163" spans="1:5" x14ac:dyDescent="0.25">
      <c r="A9163" s="222">
        <v>3705010825</v>
      </c>
      <c r="B9163" s="222" t="s">
        <v>8938</v>
      </c>
      <c r="C9163" s="222" t="s">
        <v>1268</v>
      </c>
      <c r="D9163" s="222" t="s">
        <v>801</v>
      </c>
      <c r="E9163" s="223">
        <v>0</v>
      </c>
    </row>
    <row r="9164" spans="1:5" x14ac:dyDescent="0.25">
      <c r="A9164" s="224">
        <v>3705010826</v>
      </c>
      <c r="B9164" s="224" t="s">
        <v>10872</v>
      </c>
      <c r="C9164" s="224" t="s">
        <v>1268</v>
      </c>
      <c r="D9164" s="224" t="s">
        <v>2327</v>
      </c>
      <c r="E9164" s="225">
        <v>0</v>
      </c>
    </row>
    <row r="9165" spans="1:5" x14ac:dyDescent="0.25">
      <c r="A9165" s="222">
        <v>3705010827</v>
      </c>
      <c r="B9165" s="222" t="s">
        <v>10873</v>
      </c>
      <c r="C9165" s="222" t="s">
        <v>1268</v>
      </c>
      <c r="D9165" s="222" t="s">
        <v>2327</v>
      </c>
      <c r="E9165" s="223">
        <v>0</v>
      </c>
    </row>
    <row r="9166" spans="1:5" x14ac:dyDescent="0.25">
      <c r="A9166" s="224">
        <v>3705010828</v>
      </c>
      <c r="B9166" s="224" t="s">
        <v>8939</v>
      </c>
      <c r="C9166" s="224" t="s">
        <v>1268</v>
      </c>
      <c r="D9166" s="224" t="s">
        <v>1102</v>
      </c>
      <c r="E9166" s="225">
        <v>0</v>
      </c>
    </row>
    <row r="9167" spans="1:5" x14ac:dyDescent="0.25">
      <c r="A9167" s="222">
        <v>3705010829</v>
      </c>
      <c r="B9167" s="222" t="s">
        <v>8940</v>
      </c>
      <c r="C9167" s="222" t="s">
        <v>1268</v>
      </c>
      <c r="D9167" s="222" t="s">
        <v>801</v>
      </c>
      <c r="E9167" s="223">
        <v>0</v>
      </c>
    </row>
    <row r="9168" spans="1:5" x14ac:dyDescent="0.25">
      <c r="A9168" s="224">
        <v>3705010830</v>
      </c>
      <c r="B9168" s="224" t="s">
        <v>8124</v>
      </c>
      <c r="C9168" s="224" t="s">
        <v>1268</v>
      </c>
      <c r="D9168" s="224" t="s">
        <v>801</v>
      </c>
      <c r="E9168" s="225">
        <v>0</v>
      </c>
    </row>
    <row r="9169" spans="1:5" x14ac:dyDescent="0.25">
      <c r="A9169" s="222">
        <v>3705010831</v>
      </c>
      <c r="B9169" s="222" t="s">
        <v>8941</v>
      </c>
      <c r="C9169" s="222" t="s">
        <v>1268</v>
      </c>
      <c r="D9169" s="222" t="s">
        <v>2327</v>
      </c>
      <c r="E9169" s="223">
        <v>0</v>
      </c>
    </row>
    <row r="9170" spans="1:5" x14ac:dyDescent="0.25">
      <c r="A9170" s="224">
        <v>3705010832</v>
      </c>
      <c r="B9170" s="224" t="s">
        <v>8942</v>
      </c>
      <c r="C9170" s="224" t="s">
        <v>1268</v>
      </c>
      <c r="D9170" s="224" t="s">
        <v>2327</v>
      </c>
      <c r="E9170" s="225">
        <v>0</v>
      </c>
    </row>
    <row r="9171" spans="1:5" x14ac:dyDescent="0.25">
      <c r="A9171" s="222">
        <v>3705010833</v>
      </c>
      <c r="B9171" s="222" t="s">
        <v>8943</v>
      </c>
      <c r="C9171" s="222" t="s">
        <v>1268</v>
      </c>
      <c r="D9171" s="222" t="s">
        <v>2327</v>
      </c>
      <c r="E9171" s="223">
        <v>0</v>
      </c>
    </row>
    <row r="9172" spans="1:5" x14ac:dyDescent="0.25">
      <c r="A9172" s="224">
        <v>3705010834</v>
      </c>
      <c r="B9172" s="224" t="s">
        <v>8944</v>
      </c>
      <c r="C9172" s="224" t="s">
        <v>1268</v>
      </c>
      <c r="D9172" s="224" t="s">
        <v>2327</v>
      </c>
      <c r="E9172" s="225">
        <v>0</v>
      </c>
    </row>
    <row r="9173" spans="1:5" x14ac:dyDescent="0.25">
      <c r="A9173" s="222">
        <v>3705010835</v>
      </c>
      <c r="B9173" s="222" t="s">
        <v>8945</v>
      </c>
      <c r="C9173" s="222" t="s">
        <v>1268</v>
      </c>
      <c r="D9173" s="222" t="s">
        <v>801</v>
      </c>
      <c r="E9173" s="223">
        <v>0</v>
      </c>
    </row>
    <row r="9174" spans="1:5" x14ac:dyDescent="0.25">
      <c r="A9174" s="224">
        <v>3705010836</v>
      </c>
      <c r="B9174" s="224" t="s">
        <v>8129</v>
      </c>
      <c r="C9174" s="224" t="s">
        <v>1268</v>
      </c>
      <c r="D9174" s="224" t="s">
        <v>2327</v>
      </c>
      <c r="E9174" s="225">
        <v>0</v>
      </c>
    </row>
    <row r="9175" spans="1:5" x14ac:dyDescent="0.25">
      <c r="A9175" s="222">
        <v>3705010837</v>
      </c>
      <c r="B9175" s="222" t="s">
        <v>8946</v>
      </c>
      <c r="C9175" s="222" t="s">
        <v>1268</v>
      </c>
      <c r="D9175" s="222" t="s">
        <v>2327</v>
      </c>
      <c r="E9175" s="223">
        <v>0</v>
      </c>
    </row>
    <row r="9176" spans="1:5" x14ac:dyDescent="0.25">
      <c r="A9176" s="224">
        <v>3705010838</v>
      </c>
      <c r="B9176" s="224" t="s">
        <v>8947</v>
      </c>
      <c r="C9176" s="224" t="s">
        <v>1268</v>
      </c>
      <c r="D9176" s="224" t="s">
        <v>801</v>
      </c>
      <c r="E9176" s="225">
        <v>0</v>
      </c>
    </row>
    <row r="9177" spans="1:5" x14ac:dyDescent="0.25">
      <c r="A9177" s="222">
        <v>3705010839</v>
      </c>
      <c r="B9177" s="222" t="s">
        <v>8948</v>
      </c>
      <c r="C9177" s="222" t="s">
        <v>1268</v>
      </c>
      <c r="D9177" s="222" t="s">
        <v>801</v>
      </c>
      <c r="E9177" s="223">
        <v>0</v>
      </c>
    </row>
    <row r="9178" spans="1:5" x14ac:dyDescent="0.25">
      <c r="A9178" s="224">
        <v>3705010840</v>
      </c>
      <c r="B9178" s="224" t="s">
        <v>8949</v>
      </c>
      <c r="C9178" s="224" t="s">
        <v>1268</v>
      </c>
      <c r="D9178" s="224" t="s">
        <v>2327</v>
      </c>
      <c r="E9178" s="225">
        <v>0</v>
      </c>
    </row>
    <row r="9179" spans="1:5" x14ac:dyDescent="0.25">
      <c r="A9179" s="222">
        <v>3705010841</v>
      </c>
      <c r="B9179" s="222" t="s">
        <v>8950</v>
      </c>
      <c r="C9179" s="222" t="s">
        <v>1268</v>
      </c>
      <c r="D9179" s="222" t="s">
        <v>2327</v>
      </c>
      <c r="E9179" s="223">
        <v>0</v>
      </c>
    </row>
    <row r="9180" spans="1:5" x14ac:dyDescent="0.25">
      <c r="A9180" s="224">
        <v>3705010842</v>
      </c>
      <c r="B9180" s="224" t="s">
        <v>8951</v>
      </c>
      <c r="C9180" s="224" t="s">
        <v>1268</v>
      </c>
      <c r="D9180" s="224" t="s">
        <v>2327</v>
      </c>
      <c r="E9180" s="225">
        <v>0</v>
      </c>
    </row>
    <row r="9181" spans="1:5" x14ac:dyDescent="0.25">
      <c r="A9181" s="222">
        <v>3705010843</v>
      </c>
      <c r="B9181" s="222" t="s">
        <v>8952</v>
      </c>
      <c r="C9181" s="222" t="s">
        <v>1268</v>
      </c>
      <c r="D9181" s="222" t="s">
        <v>2327</v>
      </c>
      <c r="E9181" s="223">
        <v>0</v>
      </c>
    </row>
    <row r="9182" spans="1:5" x14ac:dyDescent="0.25">
      <c r="A9182" s="224">
        <v>3705010844</v>
      </c>
      <c r="B9182" s="224" t="s">
        <v>8953</v>
      </c>
      <c r="C9182" s="224" t="s">
        <v>1268</v>
      </c>
      <c r="D9182" s="224" t="s">
        <v>2327</v>
      </c>
      <c r="E9182" s="225">
        <v>0</v>
      </c>
    </row>
    <row r="9183" spans="1:5" x14ac:dyDescent="0.25">
      <c r="A9183" s="222">
        <v>3705010845</v>
      </c>
      <c r="B9183" s="222" t="s">
        <v>8954</v>
      </c>
      <c r="C9183" s="222" t="s">
        <v>1268</v>
      </c>
      <c r="D9183" s="222" t="s">
        <v>2327</v>
      </c>
      <c r="E9183" s="223">
        <v>0</v>
      </c>
    </row>
    <row r="9184" spans="1:5" x14ac:dyDescent="0.25">
      <c r="A9184" s="224">
        <v>3705010846</v>
      </c>
      <c r="B9184" s="224" t="s">
        <v>8955</v>
      </c>
      <c r="C9184" s="224" t="s">
        <v>1268</v>
      </c>
      <c r="D9184" s="224" t="s">
        <v>2327</v>
      </c>
      <c r="E9184" s="225">
        <v>0</v>
      </c>
    </row>
    <row r="9185" spans="1:5" x14ac:dyDescent="0.25">
      <c r="A9185" s="222">
        <v>3705010847</v>
      </c>
      <c r="B9185" s="222" t="s">
        <v>8956</v>
      </c>
      <c r="C9185" s="222" t="s">
        <v>1268</v>
      </c>
      <c r="D9185" s="222" t="s">
        <v>801</v>
      </c>
      <c r="E9185" s="223">
        <v>0</v>
      </c>
    </row>
    <row r="9186" spans="1:5" x14ac:dyDescent="0.25">
      <c r="A9186" s="224">
        <v>3705010848</v>
      </c>
      <c r="B9186" s="224" t="s">
        <v>2710</v>
      </c>
      <c r="C9186" s="224" t="s">
        <v>1268</v>
      </c>
      <c r="D9186" s="224" t="s">
        <v>1226</v>
      </c>
      <c r="E9186" s="225">
        <v>0</v>
      </c>
    </row>
    <row r="9187" spans="1:5" x14ac:dyDescent="0.25">
      <c r="A9187" s="222">
        <v>3705010849</v>
      </c>
      <c r="B9187" s="222" t="s">
        <v>8957</v>
      </c>
      <c r="C9187" s="222" t="s">
        <v>1268</v>
      </c>
      <c r="D9187" s="222" t="s">
        <v>2327</v>
      </c>
      <c r="E9187" s="223">
        <v>0</v>
      </c>
    </row>
    <row r="9188" spans="1:5" x14ac:dyDescent="0.25">
      <c r="A9188" s="224">
        <v>3705010850</v>
      </c>
      <c r="B9188" s="224" t="s">
        <v>8958</v>
      </c>
      <c r="C9188" s="224" t="s">
        <v>1268</v>
      </c>
      <c r="D9188" s="224" t="s">
        <v>801</v>
      </c>
      <c r="E9188" s="225">
        <v>0</v>
      </c>
    </row>
    <row r="9189" spans="1:5" x14ac:dyDescent="0.25">
      <c r="A9189" s="222">
        <v>3705010851</v>
      </c>
      <c r="B9189" s="222" t="s">
        <v>8959</v>
      </c>
      <c r="C9189" s="222" t="s">
        <v>1268</v>
      </c>
      <c r="D9189" s="222" t="s">
        <v>801</v>
      </c>
      <c r="E9189" s="223">
        <v>0</v>
      </c>
    </row>
    <row r="9190" spans="1:5" x14ac:dyDescent="0.25">
      <c r="A9190" s="224">
        <v>3705010852</v>
      </c>
      <c r="B9190" s="224" t="s">
        <v>8960</v>
      </c>
      <c r="C9190" s="224" t="s">
        <v>1268</v>
      </c>
      <c r="D9190" s="224" t="s">
        <v>2327</v>
      </c>
      <c r="E9190" s="225">
        <v>0</v>
      </c>
    </row>
    <row r="9191" spans="1:5" x14ac:dyDescent="0.25">
      <c r="A9191" s="222">
        <v>3705010853</v>
      </c>
      <c r="B9191" s="222" t="s">
        <v>8961</v>
      </c>
      <c r="C9191" s="222" t="s">
        <v>1268</v>
      </c>
      <c r="D9191" s="222" t="s">
        <v>2327</v>
      </c>
      <c r="E9191" s="223">
        <v>0</v>
      </c>
    </row>
    <row r="9192" spans="1:5" x14ac:dyDescent="0.25">
      <c r="A9192" s="224">
        <v>3705010854</v>
      </c>
      <c r="B9192" s="224" t="s">
        <v>8962</v>
      </c>
      <c r="C9192" s="224" t="s">
        <v>1268</v>
      </c>
      <c r="D9192" s="224" t="s">
        <v>2327</v>
      </c>
      <c r="E9192" s="225">
        <v>0</v>
      </c>
    </row>
    <row r="9193" spans="1:5" x14ac:dyDescent="0.25">
      <c r="A9193" s="222">
        <v>3705010855</v>
      </c>
      <c r="B9193" s="222" t="s">
        <v>8963</v>
      </c>
      <c r="C9193" s="222" t="s">
        <v>1268</v>
      </c>
      <c r="D9193" s="222" t="s">
        <v>2327</v>
      </c>
      <c r="E9193" s="223">
        <v>0</v>
      </c>
    </row>
    <row r="9194" spans="1:5" x14ac:dyDescent="0.25">
      <c r="A9194" s="224">
        <v>3705010856</v>
      </c>
      <c r="B9194" s="224" t="s">
        <v>8964</v>
      </c>
      <c r="C9194" s="224" t="s">
        <v>1268</v>
      </c>
      <c r="D9194" s="224" t="s">
        <v>2327</v>
      </c>
      <c r="E9194" s="225">
        <v>0</v>
      </c>
    </row>
    <row r="9195" spans="1:5" x14ac:dyDescent="0.25">
      <c r="A9195" s="222">
        <v>3705010857</v>
      </c>
      <c r="B9195" s="222" t="s">
        <v>8965</v>
      </c>
      <c r="C9195" s="222" t="s">
        <v>1268</v>
      </c>
      <c r="D9195" s="222" t="s">
        <v>2327</v>
      </c>
      <c r="E9195" s="223">
        <v>0</v>
      </c>
    </row>
    <row r="9196" spans="1:5" x14ac:dyDescent="0.25">
      <c r="A9196" s="224">
        <v>3705010858</v>
      </c>
      <c r="B9196" s="224" t="s">
        <v>8966</v>
      </c>
      <c r="C9196" s="224" t="s">
        <v>1268</v>
      </c>
      <c r="D9196" s="224" t="s">
        <v>2327</v>
      </c>
      <c r="E9196" s="225">
        <v>0</v>
      </c>
    </row>
    <row r="9197" spans="1:5" x14ac:dyDescent="0.25">
      <c r="A9197" s="222">
        <v>3705010859</v>
      </c>
      <c r="B9197" s="222" t="s">
        <v>8967</v>
      </c>
      <c r="C9197" s="222" t="s">
        <v>1268</v>
      </c>
      <c r="D9197" s="222" t="s">
        <v>2327</v>
      </c>
      <c r="E9197" s="223">
        <v>0</v>
      </c>
    </row>
    <row r="9198" spans="1:5" x14ac:dyDescent="0.25">
      <c r="A9198" s="224">
        <v>3705010860</v>
      </c>
      <c r="B9198" s="224" t="s">
        <v>8968</v>
      </c>
      <c r="C9198" s="224" t="s">
        <v>1268</v>
      </c>
      <c r="D9198" s="224" t="s">
        <v>2327</v>
      </c>
      <c r="E9198" s="225">
        <v>0</v>
      </c>
    </row>
    <row r="9199" spans="1:5" x14ac:dyDescent="0.25">
      <c r="A9199" s="222">
        <v>3705010861</v>
      </c>
      <c r="B9199" s="222" t="s">
        <v>8969</v>
      </c>
      <c r="C9199" s="222" t="s">
        <v>1268</v>
      </c>
      <c r="D9199" s="222" t="s">
        <v>2327</v>
      </c>
      <c r="E9199" s="223">
        <v>0</v>
      </c>
    </row>
    <row r="9200" spans="1:5" x14ac:dyDescent="0.25">
      <c r="A9200" s="224">
        <v>3705010862</v>
      </c>
      <c r="B9200" s="224" t="s">
        <v>8970</v>
      </c>
      <c r="C9200" s="224" t="s">
        <v>1268</v>
      </c>
      <c r="D9200" s="224" t="s">
        <v>1226</v>
      </c>
      <c r="E9200" s="225">
        <v>0</v>
      </c>
    </row>
    <row r="9201" spans="1:5" x14ac:dyDescent="0.25">
      <c r="A9201" s="222">
        <v>3705010863</v>
      </c>
      <c r="B9201" s="222" t="s">
        <v>8971</v>
      </c>
      <c r="C9201" s="222" t="s">
        <v>1268</v>
      </c>
      <c r="D9201" s="222" t="s">
        <v>801</v>
      </c>
      <c r="E9201" s="223">
        <v>0</v>
      </c>
    </row>
    <row r="9202" spans="1:5" x14ac:dyDescent="0.25">
      <c r="A9202" s="224">
        <v>3705010864</v>
      </c>
      <c r="B9202" s="224" t="s">
        <v>8972</v>
      </c>
      <c r="C9202" s="224" t="s">
        <v>1268</v>
      </c>
      <c r="D9202" s="224" t="s">
        <v>2327</v>
      </c>
      <c r="E9202" s="225">
        <v>0</v>
      </c>
    </row>
    <row r="9203" spans="1:5" x14ac:dyDescent="0.25">
      <c r="A9203" s="222">
        <v>3705010865</v>
      </c>
      <c r="B9203" s="222" t="s">
        <v>8973</v>
      </c>
      <c r="C9203" s="222" t="s">
        <v>1268</v>
      </c>
      <c r="D9203" s="222" t="s">
        <v>2327</v>
      </c>
      <c r="E9203" s="223">
        <v>0</v>
      </c>
    </row>
    <row r="9204" spans="1:5" x14ac:dyDescent="0.25">
      <c r="A9204" s="224">
        <v>3705010866</v>
      </c>
      <c r="B9204" s="224" t="s">
        <v>8974</v>
      </c>
      <c r="C9204" s="224" t="s">
        <v>1268</v>
      </c>
      <c r="D9204" s="224" t="s">
        <v>2327</v>
      </c>
      <c r="E9204" s="225">
        <v>0</v>
      </c>
    </row>
    <row r="9205" spans="1:5" x14ac:dyDescent="0.25">
      <c r="A9205" s="222">
        <v>3705010867</v>
      </c>
      <c r="B9205" s="222" t="s">
        <v>8975</v>
      </c>
      <c r="C9205" s="222" t="s">
        <v>1268</v>
      </c>
      <c r="D9205" s="222" t="s">
        <v>2327</v>
      </c>
      <c r="E9205" s="223">
        <v>0</v>
      </c>
    </row>
    <row r="9206" spans="1:5" x14ac:dyDescent="0.25">
      <c r="A9206" s="224">
        <v>3705010868</v>
      </c>
      <c r="B9206" s="224" t="s">
        <v>8976</v>
      </c>
      <c r="C9206" s="224" t="s">
        <v>1268</v>
      </c>
      <c r="D9206" s="224" t="s">
        <v>801</v>
      </c>
      <c r="E9206" s="225">
        <v>0</v>
      </c>
    </row>
    <row r="9207" spans="1:5" x14ac:dyDescent="0.25">
      <c r="A9207" s="222">
        <v>3705010869</v>
      </c>
      <c r="B9207" s="222" t="s">
        <v>8977</v>
      </c>
      <c r="C9207" s="222" t="s">
        <v>1268</v>
      </c>
      <c r="D9207" s="222" t="s">
        <v>2327</v>
      </c>
      <c r="E9207" s="223">
        <v>0</v>
      </c>
    </row>
    <row r="9208" spans="1:5" x14ac:dyDescent="0.25">
      <c r="A9208" s="224">
        <v>3705010870</v>
      </c>
      <c r="B9208" s="224" t="s">
        <v>8978</v>
      </c>
      <c r="C9208" s="224" t="s">
        <v>1268</v>
      </c>
      <c r="D9208" s="224" t="s">
        <v>801</v>
      </c>
      <c r="E9208" s="225">
        <v>0</v>
      </c>
    </row>
    <row r="9209" spans="1:5" x14ac:dyDescent="0.25">
      <c r="A9209" s="222">
        <v>3705010871</v>
      </c>
      <c r="B9209" s="222" t="s">
        <v>8979</v>
      </c>
      <c r="C9209" s="222" t="s">
        <v>1268</v>
      </c>
      <c r="D9209" s="222" t="s">
        <v>801</v>
      </c>
      <c r="E9209" s="223">
        <v>0</v>
      </c>
    </row>
    <row r="9210" spans="1:5" x14ac:dyDescent="0.25">
      <c r="A9210" s="224">
        <v>3705010872</v>
      </c>
      <c r="B9210" s="224" t="s">
        <v>8980</v>
      </c>
      <c r="C9210" s="224" t="s">
        <v>1268</v>
      </c>
      <c r="D9210" s="224" t="s">
        <v>2327</v>
      </c>
      <c r="E9210" s="225">
        <v>0</v>
      </c>
    </row>
    <row r="9211" spans="1:5" x14ac:dyDescent="0.25">
      <c r="A9211" s="222">
        <v>3705010873</v>
      </c>
      <c r="B9211" s="222" t="s">
        <v>10874</v>
      </c>
      <c r="C9211" s="222" t="s">
        <v>1268</v>
      </c>
      <c r="D9211" s="222" t="s">
        <v>2327</v>
      </c>
      <c r="E9211" s="223">
        <v>0</v>
      </c>
    </row>
    <row r="9212" spans="1:5" x14ac:dyDescent="0.25">
      <c r="A9212" s="224">
        <v>3705010874</v>
      </c>
      <c r="B9212" s="224" t="s">
        <v>8303</v>
      </c>
      <c r="C9212" s="224" t="s">
        <v>1268</v>
      </c>
      <c r="D9212" s="224" t="s">
        <v>801</v>
      </c>
      <c r="E9212" s="225">
        <v>0</v>
      </c>
    </row>
    <row r="9213" spans="1:5" x14ac:dyDescent="0.25">
      <c r="A9213" s="222">
        <v>3705010875</v>
      </c>
      <c r="B9213" s="222" t="s">
        <v>10875</v>
      </c>
      <c r="C9213" s="222" t="s">
        <v>1268</v>
      </c>
      <c r="D9213" s="222" t="s">
        <v>2327</v>
      </c>
      <c r="E9213" s="223">
        <v>0</v>
      </c>
    </row>
    <row r="9214" spans="1:5" x14ac:dyDescent="0.25">
      <c r="A9214" s="224">
        <v>3705010876</v>
      </c>
      <c r="B9214" s="224" t="s">
        <v>10876</v>
      </c>
      <c r="C9214" s="224" t="s">
        <v>1268</v>
      </c>
      <c r="D9214" s="224" t="s">
        <v>2327</v>
      </c>
      <c r="E9214" s="225">
        <v>0</v>
      </c>
    </row>
    <row r="9215" spans="1:5" x14ac:dyDescent="0.25">
      <c r="A9215" s="222">
        <v>3705010877</v>
      </c>
      <c r="B9215" s="222" t="s">
        <v>10877</v>
      </c>
      <c r="C9215" s="222" t="s">
        <v>1268</v>
      </c>
      <c r="D9215" s="222" t="s">
        <v>801</v>
      </c>
      <c r="E9215" s="223">
        <v>0</v>
      </c>
    </row>
    <row r="9216" spans="1:5" x14ac:dyDescent="0.25">
      <c r="A9216" s="224">
        <v>3705010878</v>
      </c>
      <c r="B9216" s="224" t="s">
        <v>10878</v>
      </c>
      <c r="C9216" s="224" t="s">
        <v>1268</v>
      </c>
      <c r="D9216" s="224" t="s">
        <v>801</v>
      </c>
      <c r="E9216" s="225">
        <v>0</v>
      </c>
    </row>
    <row r="9217" spans="1:5" x14ac:dyDescent="0.25">
      <c r="A9217" s="222">
        <v>3705010879</v>
      </c>
      <c r="B9217" s="222" t="s">
        <v>10879</v>
      </c>
      <c r="C9217" s="222" t="s">
        <v>1268</v>
      </c>
      <c r="D9217" s="222" t="s">
        <v>2327</v>
      </c>
      <c r="E9217" s="223">
        <v>0</v>
      </c>
    </row>
    <row r="9218" spans="1:5" x14ac:dyDescent="0.25">
      <c r="A9218" s="224">
        <v>3705010880</v>
      </c>
      <c r="B9218" s="224" t="s">
        <v>10880</v>
      </c>
      <c r="C9218" s="224" t="s">
        <v>1268</v>
      </c>
      <c r="D9218" s="224" t="s">
        <v>801</v>
      </c>
      <c r="E9218" s="225">
        <v>0</v>
      </c>
    </row>
    <row r="9219" spans="1:5" x14ac:dyDescent="0.25">
      <c r="A9219" s="222">
        <v>3705010881</v>
      </c>
      <c r="B9219" s="222" t="s">
        <v>10881</v>
      </c>
      <c r="C9219" s="222" t="s">
        <v>1268</v>
      </c>
      <c r="D9219" s="222" t="s">
        <v>2327</v>
      </c>
      <c r="E9219" s="223">
        <v>0</v>
      </c>
    </row>
    <row r="9220" spans="1:5" x14ac:dyDescent="0.25">
      <c r="A9220" s="224">
        <v>3705010882</v>
      </c>
      <c r="B9220" s="224" t="s">
        <v>10882</v>
      </c>
      <c r="C9220" s="224" t="s">
        <v>1268</v>
      </c>
      <c r="D9220" s="224" t="s">
        <v>2327</v>
      </c>
      <c r="E9220" s="225">
        <v>0</v>
      </c>
    </row>
    <row r="9221" spans="1:5" x14ac:dyDescent="0.25">
      <c r="A9221" s="222">
        <v>3705010883</v>
      </c>
      <c r="B9221" s="222" t="s">
        <v>8582</v>
      </c>
      <c r="C9221" s="222" t="s">
        <v>1268</v>
      </c>
      <c r="D9221" s="222" t="s">
        <v>801</v>
      </c>
      <c r="E9221" s="223">
        <v>0</v>
      </c>
    </row>
    <row r="9222" spans="1:5" x14ac:dyDescent="0.25">
      <c r="A9222" s="224">
        <v>3705010884</v>
      </c>
      <c r="B9222" s="224" t="s">
        <v>3791</v>
      </c>
      <c r="C9222" s="224" t="s">
        <v>1268</v>
      </c>
      <c r="D9222" s="224" t="s">
        <v>801</v>
      </c>
      <c r="E9222" s="225">
        <v>0</v>
      </c>
    </row>
    <row r="9223" spans="1:5" x14ac:dyDescent="0.25">
      <c r="A9223" s="222">
        <v>3705010885</v>
      </c>
      <c r="B9223" s="222" t="s">
        <v>8039</v>
      </c>
      <c r="C9223" s="222" t="s">
        <v>1268</v>
      </c>
      <c r="D9223" s="222" t="s">
        <v>801</v>
      </c>
      <c r="E9223" s="223">
        <v>0</v>
      </c>
    </row>
    <row r="9224" spans="1:5" x14ac:dyDescent="0.25">
      <c r="A9224" s="224">
        <v>3705010886</v>
      </c>
      <c r="B9224" s="224" t="s">
        <v>10883</v>
      </c>
      <c r="C9224" s="224" t="s">
        <v>1268</v>
      </c>
      <c r="D9224" s="224" t="s">
        <v>2327</v>
      </c>
      <c r="E9224" s="225">
        <v>0</v>
      </c>
    </row>
    <row r="9225" spans="1:5" x14ac:dyDescent="0.25">
      <c r="A9225" s="222">
        <v>3705010887</v>
      </c>
      <c r="B9225" s="222" t="s">
        <v>10884</v>
      </c>
      <c r="C9225" s="222" t="s">
        <v>1268</v>
      </c>
      <c r="D9225" s="222" t="s">
        <v>2327</v>
      </c>
      <c r="E9225" s="223">
        <v>0</v>
      </c>
    </row>
    <row r="9226" spans="1:5" x14ac:dyDescent="0.25">
      <c r="A9226" s="224">
        <v>3705010888</v>
      </c>
      <c r="B9226" s="224" t="s">
        <v>8304</v>
      </c>
      <c r="C9226" s="224" t="s">
        <v>1268</v>
      </c>
      <c r="D9226" s="224" t="s">
        <v>801</v>
      </c>
      <c r="E9226" s="225">
        <v>0</v>
      </c>
    </row>
    <row r="9227" spans="1:5" x14ac:dyDescent="0.25">
      <c r="A9227" s="222">
        <v>3705010889</v>
      </c>
      <c r="B9227" s="222" t="s">
        <v>10885</v>
      </c>
      <c r="C9227" s="222" t="s">
        <v>1268</v>
      </c>
      <c r="D9227" s="222" t="s">
        <v>2327</v>
      </c>
      <c r="E9227" s="223">
        <v>0</v>
      </c>
    </row>
    <row r="9228" spans="1:5" x14ac:dyDescent="0.25">
      <c r="A9228" s="224">
        <v>3705010890</v>
      </c>
      <c r="B9228" s="224" t="s">
        <v>10886</v>
      </c>
      <c r="C9228" s="224" t="s">
        <v>1268</v>
      </c>
      <c r="D9228" s="224" t="s">
        <v>2327</v>
      </c>
      <c r="E9228" s="225">
        <v>0</v>
      </c>
    </row>
    <row r="9229" spans="1:5" x14ac:dyDescent="0.25">
      <c r="A9229" s="222">
        <v>3705010891</v>
      </c>
      <c r="B9229" s="222" t="s">
        <v>10887</v>
      </c>
      <c r="C9229" s="222" t="s">
        <v>1268</v>
      </c>
      <c r="D9229" s="222" t="s">
        <v>2327</v>
      </c>
      <c r="E9229" s="223">
        <v>0</v>
      </c>
    </row>
    <row r="9230" spans="1:5" x14ac:dyDescent="0.25">
      <c r="A9230" s="224">
        <v>3705010892</v>
      </c>
      <c r="B9230" s="224" t="s">
        <v>10888</v>
      </c>
      <c r="C9230" s="224" t="s">
        <v>1268</v>
      </c>
      <c r="D9230" s="224" t="s">
        <v>2327</v>
      </c>
      <c r="E9230" s="225">
        <v>0</v>
      </c>
    </row>
    <row r="9231" spans="1:5" x14ac:dyDescent="0.25">
      <c r="A9231" s="222">
        <v>3705010893</v>
      </c>
      <c r="B9231" s="222" t="s">
        <v>10889</v>
      </c>
      <c r="C9231" s="222" t="s">
        <v>1268</v>
      </c>
      <c r="D9231" s="222" t="s">
        <v>2327</v>
      </c>
      <c r="E9231" s="223">
        <v>0</v>
      </c>
    </row>
    <row r="9232" spans="1:5" x14ac:dyDescent="0.25">
      <c r="A9232" s="224">
        <v>3705010894</v>
      </c>
      <c r="B9232" s="224" t="s">
        <v>10890</v>
      </c>
      <c r="C9232" s="224" t="s">
        <v>1268</v>
      </c>
      <c r="D9232" s="224" t="s">
        <v>2327</v>
      </c>
      <c r="E9232" s="225">
        <v>0</v>
      </c>
    </row>
    <row r="9233" spans="1:5" x14ac:dyDescent="0.25">
      <c r="A9233" s="222">
        <v>3705010895</v>
      </c>
      <c r="B9233" s="222" t="s">
        <v>10891</v>
      </c>
      <c r="C9233" s="222" t="s">
        <v>1268</v>
      </c>
      <c r="D9233" s="222" t="s">
        <v>2327</v>
      </c>
      <c r="E9233" s="223">
        <v>0</v>
      </c>
    </row>
    <row r="9234" spans="1:5" x14ac:dyDescent="0.25">
      <c r="A9234" s="224">
        <v>3705010896</v>
      </c>
      <c r="B9234" s="224" t="s">
        <v>10892</v>
      </c>
      <c r="C9234" s="224" t="s">
        <v>1268</v>
      </c>
      <c r="D9234" s="224" t="s">
        <v>2327</v>
      </c>
      <c r="E9234" s="225">
        <v>0</v>
      </c>
    </row>
    <row r="9235" spans="1:5" x14ac:dyDescent="0.25">
      <c r="A9235" s="222">
        <v>3705010897</v>
      </c>
      <c r="B9235" s="222" t="s">
        <v>10893</v>
      </c>
      <c r="C9235" s="222" t="s">
        <v>1268</v>
      </c>
      <c r="D9235" s="222" t="s">
        <v>2327</v>
      </c>
      <c r="E9235" s="223">
        <v>0</v>
      </c>
    </row>
    <row r="9236" spans="1:5" x14ac:dyDescent="0.25">
      <c r="A9236" s="224">
        <v>3705010898</v>
      </c>
      <c r="B9236" s="224" t="s">
        <v>10894</v>
      </c>
      <c r="C9236" s="224" t="s">
        <v>1268</v>
      </c>
      <c r="D9236" s="224" t="s">
        <v>2327</v>
      </c>
      <c r="E9236" s="225">
        <v>0</v>
      </c>
    </row>
    <row r="9237" spans="1:5" x14ac:dyDescent="0.25">
      <c r="A9237" s="222">
        <v>3705010899</v>
      </c>
      <c r="B9237" s="222" t="s">
        <v>10895</v>
      </c>
      <c r="C9237" s="222" t="s">
        <v>1268</v>
      </c>
      <c r="D9237" s="222" t="s">
        <v>2327</v>
      </c>
      <c r="E9237" s="223">
        <v>0</v>
      </c>
    </row>
    <row r="9238" spans="1:5" x14ac:dyDescent="0.25">
      <c r="A9238" s="224">
        <v>3705010900</v>
      </c>
      <c r="B9238" s="224" t="s">
        <v>10896</v>
      </c>
      <c r="C9238" s="224" t="s">
        <v>1268</v>
      </c>
      <c r="D9238" s="224" t="s">
        <v>2327</v>
      </c>
      <c r="E9238" s="225">
        <v>0</v>
      </c>
    </row>
    <row r="9239" spans="1:5" x14ac:dyDescent="0.25">
      <c r="A9239" s="222">
        <v>3705010901</v>
      </c>
      <c r="B9239" s="222" t="s">
        <v>10897</v>
      </c>
      <c r="C9239" s="222" t="s">
        <v>1268</v>
      </c>
      <c r="D9239" s="222" t="s">
        <v>2327</v>
      </c>
      <c r="E9239" s="223">
        <v>0</v>
      </c>
    </row>
    <row r="9240" spans="1:5" x14ac:dyDescent="0.25">
      <c r="A9240" s="224">
        <v>3705010902</v>
      </c>
      <c r="B9240" s="224" t="s">
        <v>10898</v>
      </c>
      <c r="C9240" s="224" t="s">
        <v>1268</v>
      </c>
      <c r="D9240" s="224" t="s">
        <v>2327</v>
      </c>
      <c r="E9240" s="225">
        <v>0</v>
      </c>
    </row>
    <row r="9241" spans="1:5" x14ac:dyDescent="0.25">
      <c r="A9241" s="222">
        <v>3705010903</v>
      </c>
      <c r="B9241" s="222" t="s">
        <v>10899</v>
      </c>
      <c r="C9241" s="222" t="s">
        <v>1268</v>
      </c>
      <c r="D9241" s="222" t="s">
        <v>801</v>
      </c>
      <c r="E9241" s="223">
        <v>0</v>
      </c>
    </row>
    <row r="9242" spans="1:5" x14ac:dyDescent="0.25">
      <c r="A9242" s="224">
        <v>3705010904</v>
      </c>
      <c r="B9242" s="224" t="s">
        <v>10900</v>
      </c>
      <c r="C9242" s="224" t="s">
        <v>1268</v>
      </c>
      <c r="D9242" s="224" t="s">
        <v>801</v>
      </c>
      <c r="E9242" s="225">
        <v>0</v>
      </c>
    </row>
    <row r="9243" spans="1:5" x14ac:dyDescent="0.25">
      <c r="A9243" s="222">
        <v>3705010905</v>
      </c>
      <c r="B9243" s="222" t="s">
        <v>10901</v>
      </c>
      <c r="C9243" s="222" t="s">
        <v>1268</v>
      </c>
      <c r="D9243" s="222" t="s">
        <v>2327</v>
      </c>
      <c r="E9243" s="223">
        <v>0</v>
      </c>
    </row>
    <row r="9244" spans="1:5" x14ac:dyDescent="0.25">
      <c r="A9244" s="224">
        <v>3705010906</v>
      </c>
      <c r="B9244" s="224" t="s">
        <v>10902</v>
      </c>
      <c r="C9244" s="224" t="s">
        <v>1268</v>
      </c>
      <c r="D9244" s="224" t="s">
        <v>2327</v>
      </c>
      <c r="E9244" s="225">
        <v>0</v>
      </c>
    </row>
    <row r="9245" spans="1:5" x14ac:dyDescent="0.25">
      <c r="A9245" s="222">
        <v>3705010907</v>
      </c>
      <c r="B9245" s="222" t="s">
        <v>10903</v>
      </c>
      <c r="C9245" s="222" t="s">
        <v>1268</v>
      </c>
      <c r="D9245" s="222" t="s">
        <v>2327</v>
      </c>
      <c r="E9245" s="223">
        <v>0</v>
      </c>
    </row>
    <row r="9246" spans="1:5" x14ac:dyDescent="0.25">
      <c r="A9246" s="224">
        <v>3705010908</v>
      </c>
      <c r="B9246" s="224" t="s">
        <v>10904</v>
      </c>
      <c r="C9246" s="224" t="s">
        <v>1268</v>
      </c>
      <c r="D9246" s="224" t="s">
        <v>2327</v>
      </c>
      <c r="E9246" s="225">
        <v>0</v>
      </c>
    </row>
    <row r="9247" spans="1:5" x14ac:dyDescent="0.25">
      <c r="A9247" s="222">
        <v>3705010909</v>
      </c>
      <c r="B9247" s="222" t="s">
        <v>10905</v>
      </c>
      <c r="C9247" s="222" t="s">
        <v>1268</v>
      </c>
      <c r="D9247" s="222" t="s">
        <v>2327</v>
      </c>
      <c r="E9247" s="223">
        <v>0</v>
      </c>
    </row>
    <row r="9248" spans="1:5" x14ac:dyDescent="0.25">
      <c r="A9248" s="224">
        <v>3705010910</v>
      </c>
      <c r="B9248" s="224" t="s">
        <v>10906</v>
      </c>
      <c r="C9248" s="224" t="s">
        <v>1268</v>
      </c>
      <c r="D9248" s="224" t="s">
        <v>801</v>
      </c>
      <c r="E9248" s="225">
        <v>0</v>
      </c>
    </row>
    <row r="9249" spans="1:5" x14ac:dyDescent="0.25">
      <c r="A9249" s="222">
        <v>3705010911</v>
      </c>
      <c r="B9249" s="222" t="s">
        <v>10907</v>
      </c>
      <c r="C9249" s="222" t="s">
        <v>1268</v>
      </c>
      <c r="D9249" s="222" t="s">
        <v>2327</v>
      </c>
      <c r="E9249" s="223">
        <v>0</v>
      </c>
    </row>
    <row r="9250" spans="1:5" x14ac:dyDescent="0.25">
      <c r="A9250" s="224">
        <v>3705010912</v>
      </c>
      <c r="B9250" s="224" t="s">
        <v>10908</v>
      </c>
      <c r="C9250" s="224" t="s">
        <v>1268</v>
      </c>
      <c r="D9250" s="224" t="s">
        <v>801</v>
      </c>
      <c r="E9250" s="225">
        <v>0</v>
      </c>
    </row>
    <row r="9251" spans="1:5" x14ac:dyDescent="0.25">
      <c r="A9251" s="222">
        <v>3705010913</v>
      </c>
      <c r="B9251" s="222" t="s">
        <v>10909</v>
      </c>
      <c r="C9251" s="222" t="s">
        <v>1268</v>
      </c>
      <c r="D9251" s="222" t="s">
        <v>801</v>
      </c>
      <c r="E9251" s="223">
        <v>0</v>
      </c>
    </row>
    <row r="9252" spans="1:5" x14ac:dyDescent="0.25">
      <c r="A9252" s="224">
        <v>3705010914</v>
      </c>
      <c r="B9252" s="224" t="s">
        <v>10910</v>
      </c>
      <c r="C9252" s="224" t="s">
        <v>1268</v>
      </c>
      <c r="D9252" s="224" t="s">
        <v>2327</v>
      </c>
      <c r="E9252" s="225">
        <v>0</v>
      </c>
    </row>
    <row r="9253" spans="1:5" x14ac:dyDescent="0.25">
      <c r="A9253" s="222">
        <v>3705010915</v>
      </c>
      <c r="B9253" s="222" t="s">
        <v>10911</v>
      </c>
      <c r="C9253" s="222" t="s">
        <v>1268</v>
      </c>
      <c r="D9253" s="222" t="s">
        <v>2327</v>
      </c>
      <c r="E9253" s="223">
        <v>0</v>
      </c>
    </row>
    <row r="9254" spans="1:5" x14ac:dyDescent="0.25">
      <c r="A9254" s="224">
        <v>3705010916</v>
      </c>
      <c r="B9254" s="224" t="s">
        <v>10912</v>
      </c>
      <c r="C9254" s="224" t="s">
        <v>1268</v>
      </c>
      <c r="D9254" s="224" t="s">
        <v>2327</v>
      </c>
      <c r="E9254" s="225">
        <v>0</v>
      </c>
    </row>
    <row r="9255" spans="1:5" x14ac:dyDescent="0.25">
      <c r="A9255" s="222">
        <v>3705010917</v>
      </c>
      <c r="B9255" s="222" t="s">
        <v>10913</v>
      </c>
      <c r="C9255" s="222" t="s">
        <v>1268</v>
      </c>
      <c r="D9255" s="222" t="s">
        <v>801</v>
      </c>
      <c r="E9255" s="223">
        <v>0</v>
      </c>
    </row>
    <row r="9256" spans="1:5" x14ac:dyDescent="0.25">
      <c r="A9256" s="224">
        <v>3705010918</v>
      </c>
      <c r="B9256" s="224" t="s">
        <v>10914</v>
      </c>
      <c r="C9256" s="224" t="s">
        <v>1268</v>
      </c>
      <c r="D9256" s="224" t="s">
        <v>2327</v>
      </c>
      <c r="E9256" s="225">
        <v>0</v>
      </c>
    </row>
    <row r="9257" spans="1:5" x14ac:dyDescent="0.25">
      <c r="A9257" s="222">
        <v>3705010919</v>
      </c>
      <c r="B9257" s="222" t="s">
        <v>10915</v>
      </c>
      <c r="C9257" s="222" t="s">
        <v>1268</v>
      </c>
      <c r="D9257" s="222" t="s">
        <v>2327</v>
      </c>
      <c r="E9257" s="223">
        <v>0</v>
      </c>
    </row>
    <row r="9258" spans="1:5" x14ac:dyDescent="0.25">
      <c r="A9258" s="224">
        <v>3705010920</v>
      </c>
      <c r="B9258" s="224" t="s">
        <v>10916</v>
      </c>
      <c r="C9258" s="224" t="s">
        <v>1268</v>
      </c>
      <c r="D9258" s="224" t="s">
        <v>801</v>
      </c>
      <c r="E9258" s="225">
        <v>0</v>
      </c>
    </row>
    <row r="9259" spans="1:5" x14ac:dyDescent="0.25">
      <c r="A9259" s="222">
        <v>3705010921</v>
      </c>
      <c r="B9259" s="222" t="s">
        <v>10917</v>
      </c>
      <c r="C9259" s="222" t="s">
        <v>1268</v>
      </c>
      <c r="D9259" s="222" t="s">
        <v>2327</v>
      </c>
      <c r="E9259" s="223">
        <v>0</v>
      </c>
    </row>
    <row r="9260" spans="1:5" x14ac:dyDescent="0.25">
      <c r="A9260" s="224">
        <v>3705010922</v>
      </c>
      <c r="B9260" s="224" t="s">
        <v>8305</v>
      </c>
      <c r="C9260" s="224" t="s">
        <v>1268</v>
      </c>
      <c r="D9260" s="224" t="s">
        <v>2327</v>
      </c>
      <c r="E9260" s="225">
        <v>0</v>
      </c>
    </row>
    <row r="9261" spans="1:5" x14ac:dyDescent="0.25">
      <c r="A9261" s="222">
        <v>3705010923</v>
      </c>
      <c r="B9261" s="222" t="s">
        <v>10918</v>
      </c>
      <c r="C9261" s="222" t="s">
        <v>1268</v>
      </c>
      <c r="D9261" s="222" t="s">
        <v>2327</v>
      </c>
      <c r="E9261" s="223">
        <v>0</v>
      </c>
    </row>
    <row r="9262" spans="1:5" x14ac:dyDescent="0.25">
      <c r="A9262" s="224">
        <v>3705010924</v>
      </c>
      <c r="B9262" s="224" t="s">
        <v>10919</v>
      </c>
      <c r="C9262" s="224" t="s">
        <v>1268</v>
      </c>
      <c r="D9262" s="224" t="s">
        <v>801</v>
      </c>
      <c r="E9262" s="225">
        <v>0</v>
      </c>
    </row>
    <row r="9263" spans="1:5" x14ac:dyDescent="0.25">
      <c r="A9263" s="222">
        <v>3705010925</v>
      </c>
      <c r="B9263" s="222" t="s">
        <v>4342</v>
      </c>
      <c r="C9263" s="222" t="s">
        <v>1268</v>
      </c>
      <c r="D9263" s="222" t="s">
        <v>801</v>
      </c>
      <c r="E9263" s="223">
        <v>0</v>
      </c>
    </row>
    <row r="9264" spans="1:5" x14ac:dyDescent="0.25">
      <c r="A9264" s="224">
        <v>3705010926</v>
      </c>
      <c r="B9264" s="224" t="s">
        <v>10920</v>
      </c>
      <c r="C9264" s="224" t="s">
        <v>1268</v>
      </c>
      <c r="D9264" s="224" t="s">
        <v>2327</v>
      </c>
      <c r="E9264" s="225">
        <v>0</v>
      </c>
    </row>
    <row r="9265" spans="1:5" x14ac:dyDescent="0.25">
      <c r="A9265" s="222">
        <v>3705010927</v>
      </c>
      <c r="B9265" s="222" t="s">
        <v>10921</v>
      </c>
      <c r="C9265" s="222" t="s">
        <v>1268</v>
      </c>
      <c r="D9265" s="222" t="s">
        <v>2327</v>
      </c>
      <c r="E9265" s="223">
        <v>0</v>
      </c>
    </row>
    <row r="9266" spans="1:5" x14ac:dyDescent="0.25">
      <c r="A9266" s="224">
        <v>3705010928</v>
      </c>
      <c r="B9266" s="224" t="s">
        <v>10922</v>
      </c>
      <c r="C9266" s="224" t="s">
        <v>1268</v>
      </c>
      <c r="D9266" s="224" t="s">
        <v>2327</v>
      </c>
      <c r="E9266" s="225">
        <v>0</v>
      </c>
    </row>
    <row r="9267" spans="1:5" x14ac:dyDescent="0.25">
      <c r="A9267" s="222">
        <v>3705010929</v>
      </c>
      <c r="B9267" s="222" t="s">
        <v>10923</v>
      </c>
      <c r="C9267" s="222" t="s">
        <v>1268</v>
      </c>
      <c r="D9267" s="222" t="s">
        <v>2327</v>
      </c>
      <c r="E9267" s="223">
        <v>0</v>
      </c>
    </row>
    <row r="9268" spans="1:5" x14ac:dyDescent="0.25">
      <c r="A9268" s="224">
        <v>3705010930</v>
      </c>
      <c r="B9268" s="224" t="s">
        <v>10924</v>
      </c>
      <c r="C9268" s="224" t="s">
        <v>1268</v>
      </c>
      <c r="D9268" s="224" t="s">
        <v>2327</v>
      </c>
      <c r="E9268" s="225">
        <v>0</v>
      </c>
    </row>
    <row r="9269" spans="1:5" x14ac:dyDescent="0.25">
      <c r="A9269" s="222">
        <v>3705010931</v>
      </c>
      <c r="B9269" s="222" t="s">
        <v>10925</v>
      </c>
      <c r="C9269" s="222" t="s">
        <v>1268</v>
      </c>
      <c r="D9269" s="222" t="s">
        <v>2327</v>
      </c>
      <c r="E9269" s="223">
        <v>0</v>
      </c>
    </row>
    <row r="9270" spans="1:5" x14ac:dyDescent="0.25">
      <c r="A9270" s="224">
        <v>3705010932</v>
      </c>
      <c r="B9270" s="224" t="s">
        <v>10926</v>
      </c>
      <c r="C9270" s="224" t="s">
        <v>1268</v>
      </c>
      <c r="D9270" s="224" t="s">
        <v>2327</v>
      </c>
      <c r="E9270" s="225">
        <v>0</v>
      </c>
    </row>
    <row r="9271" spans="1:5" x14ac:dyDescent="0.25">
      <c r="A9271" s="222">
        <v>3705010933</v>
      </c>
      <c r="B9271" s="222" t="s">
        <v>10927</v>
      </c>
      <c r="C9271" s="222" t="s">
        <v>1268</v>
      </c>
      <c r="D9271" s="222" t="s">
        <v>2327</v>
      </c>
      <c r="E9271" s="223">
        <v>0</v>
      </c>
    </row>
    <row r="9272" spans="1:5" x14ac:dyDescent="0.25">
      <c r="A9272" s="224">
        <v>3705010934</v>
      </c>
      <c r="B9272" s="224" t="s">
        <v>10928</v>
      </c>
      <c r="C9272" s="224" t="s">
        <v>1268</v>
      </c>
      <c r="D9272" s="224" t="s">
        <v>2327</v>
      </c>
      <c r="E9272" s="225">
        <v>0</v>
      </c>
    </row>
    <row r="9273" spans="1:5" x14ac:dyDescent="0.25">
      <c r="A9273" s="222">
        <v>3705010935</v>
      </c>
      <c r="B9273" s="222" t="s">
        <v>10929</v>
      </c>
      <c r="C9273" s="222" t="s">
        <v>1268</v>
      </c>
      <c r="D9273" s="222" t="s">
        <v>2327</v>
      </c>
      <c r="E9273" s="223">
        <v>0</v>
      </c>
    </row>
    <row r="9274" spans="1:5" x14ac:dyDescent="0.25">
      <c r="A9274" s="224">
        <v>3705010936</v>
      </c>
      <c r="B9274" s="224" t="s">
        <v>10930</v>
      </c>
      <c r="C9274" s="224" t="s">
        <v>1268</v>
      </c>
      <c r="D9274" s="224" t="s">
        <v>2327</v>
      </c>
      <c r="E9274" s="225">
        <v>0</v>
      </c>
    </row>
    <row r="9275" spans="1:5" x14ac:dyDescent="0.25">
      <c r="A9275" s="222">
        <v>3705010937</v>
      </c>
      <c r="B9275" s="222" t="s">
        <v>10931</v>
      </c>
      <c r="C9275" s="222" t="s">
        <v>1268</v>
      </c>
      <c r="D9275" s="222" t="s">
        <v>2327</v>
      </c>
      <c r="E9275" s="223">
        <v>0</v>
      </c>
    </row>
    <row r="9276" spans="1:5" x14ac:dyDescent="0.25">
      <c r="A9276" s="224">
        <v>3705010938</v>
      </c>
      <c r="B9276" s="224" t="s">
        <v>10932</v>
      </c>
      <c r="C9276" s="224" t="s">
        <v>1268</v>
      </c>
      <c r="D9276" s="224" t="s">
        <v>2327</v>
      </c>
      <c r="E9276" s="225">
        <v>0</v>
      </c>
    </row>
    <row r="9277" spans="1:5" x14ac:dyDescent="0.25">
      <c r="A9277" s="222">
        <v>3705010939</v>
      </c>
      <c r="B9277" s="222" t="s">
        <v>10933</v>
      </c>
      <c r="C9277" s="222" t="s">
        <v>1268</v>
      </c>
      <c r="D9277" s="222" t="s">
        <v>2327</v>
      </c>
      <c r="E9277" s="223">
        <v>0</v>
      </c>
    </row>
    <row r="9278" spans="1:5" x14ac:dyDescent="0.25">
      <c r="A9278" s="224">
        <v>3705010940</v>
      </c>
      <c r="B9278" s="224" t="s">
        <v>10934</v>
      </c>
      <c r="C9278" s="224" t="s">
        <v>1268</v>
      </c>
      <c r="D9278" s="224" t="s">
        <v>2327</v>
      </c>
      <c r="E9278" s="225">
        <v>0</v>
      </c>
    </row>
    <row r="9279" spans="1:5" x14ac:dyDescent="0.25">
      <c r="A9279" s="222">
        <v>3705010941</v>
      </c>
      <c r="B9279" s="222" t="s">
        <v>10935</v>
      </c>
      <c r="C9279" s="222" t="s">
        <v>1268</v>
      </c>
      <c r="D9279" s="222" t="s">
        <v>2327</v>
      </c>
      <c r="E9279" s="223">
        <v>0</v>
      </c>
    </row>
    <row r="9280" spans="1:5" x14ac:dyDescent="0.25">
      <c r="A9280" s="224">
        <v>3705010942</v>
      </c>
      <c r="B9280" s="224" t="s">
        <v>10936</v>
      </c>
      <c r="C9280" s="224" t="s">
        <v>1268</v>
      </c>
      <c r="D9280" s="224" t="s">
        <v>2327</v>
      </c>
      <c r="E9280" s="225">
        <v>0</v>
      </c>
    </row>
    <row r="9281" spans="1:5" x14ac:dyDescent="0.25">
      <c r="A9281" s="222">
        <v>3705010943</v>
      </c>
      <c r="B9281" s="222" t="s">
        <v>10937</v>
      </c>
      <c r="C9281" s="222" t="s">
        <v>1268</v>
      </c>
      <c r="D9281" s="222" t="s">
        <v>2327</v>
      </c>
      <c r="E9281" s="223">
        <v>0</v>
      </c>
    </row>
    <row r="9282" spans="1:5" x14ac:dyDescent="0.25">
      <c r="A9282" s="224">
        <v>3705010944</v>
      </c>
      <c r="B9282" s="224" t="s">
        <v>10938</v>
      </c>
      <c r="C9282" s="224" t="s">
        <v>1268</v>
      </c>
      <c r="D9282" s="224" t="s">
        <v>2327</v>
      </c>
      <c r="E9282" s="225">
        <v>0</v>
      </c>
    </row>
    <row r="9283" spans="1:5" x14ac:dyDescent="0.25">
      <c r="A9283" s="222">
        <v>3705010945</v>
      </c>
      <c r="B9283" s="222" t="s">
        <v>10939</v>
      </c>
      <c r="C9283" s="222" t="s">
        <v>1268</v>
      </c>
      <c r="D9283" s="222" t="s">
        <v>2327</v>
      </c>
      <c r="E9283" s="223">
        <v>0</v>
      </c>
    </row>
    <row r="9284" spans="1:5" x14ac:dyDescent="0.25">
      <c r="A9284" s="224">
        <v>3705010946</v>
      </c>
      <c r="B9284" s="224" t="s">
        <v>10940</v>
      </c>
      <c r="C9284" s="224" t="s">
        <v>1268</v>
      </c>
      <c r="D9284" s="224" t="s">
        <v>1226</v>
      </c>
      <c r="E9284" s="225">
        <v>0</v>
      </c>
    </row>
    <row r="9285" spans="1:5" x14ac:dyDescent="0.25">
      <c r="A9285" s="222">
        <v>3705010947</v>
      </c>
      <c r="B9285" s="222" t="s">
        <v>10941</v>
      </c>
      <c r="C9285" s="222" t="s">
        <v>1268</v>
      </c>
      <c r="D9285" s="222" t="s">
        <v>2327</v>
      </c>
      <c r="E9285" s="223">
        <v>0</v>
      </c>
    </row>
    <row r="9286" spans="1:5" x14ac:dyDescent="0.25">
      <c r="A9286" s="224">
        <v>3705010948</v>
      </c>
      <c r="B9286" s="224" t="s">
        <v>10942</v>
      </c>
      <c r="C9286" s="224" t="s">
        <v>1268</v>
      </c>
      <c r="D9286" s="224" t="s">
        <v>2327</v>
      </c>
      <c r="E9286" s="225">
        <v>0</v>
      </c>
    </row>
    <row r="9287" spans="1:5" x14ac:dyDescent="0.25">
      <c r="A9287" s="222">
        <v>3705010949</v>
      </c>
      <c r="B9287" s="222" t="s">
        <v>10943</v>
      </c>
      <c r="C9287" s="222" t="s">
        <v>1268</v>
      </c>
      <c r="D9287" s="222" t="s">
        <v>2327</v>
      </c>
      <c r="E9287" s="223">
        <v>0</v>
      </c>
    </row>
    <row r="9288" spans="1:5" x14ac:dyDescent="0.25">
      <c r="A9288" s="224">
        <v>3705010950</v>
      </c>
      <c r="B9288" s="224" t="s">
        <v>10944</v>
      </c>
      <c r="C9288" s="224" t="s">
        <v>1268</v>
      </c>
      <c r="D9288" s="224" t="s">
        <v>2327</v>
      </c>
      <c r="E9288" s="225">
        <v>0</v>
      </c>
    </row>
    <row r="9289" spans="1:5" x14ac:dyDescent="0.25">
      <c r="A9289" s="222">
        <v>3705010951</v>
      </c>
      <c r="B9289" s="222" t="s">
        <v>10945</v>
      </c>
      <c r="C9289" s="222" t="s">
        <v>1268</v>
      </c>
      <c r="D9289" s="222" t="s">
        <v>2327</v>
      </c>
      <c r="E9289" s="223">
        <v>0</v>
      </c>
    </row>
    <row r="9290" spans="1:5" x14ac:dyDescent="0.25">
      <c r="A9290" s="224">
        <v>3705010952</v>
      </c>
      <c r="B9290" s="224" t="s">
        <v>10946</v>
      </c>
      <c r="C9290" s="224" t="s">
        <v>1268</v>
      </c>
      <c r="D9290" s="224" t="s">
        <v>2327</v>
      </c>
      <c r="E9290" s="225">
        <v>0</v>
      </c>
    </row>
    <row r="9291" spans="1:5" x14ac:dyDescent="0.25">
      <c r="A9291" s="222">
        <v>3705010953</v>
      </c>
      <c r="B9291" s="222" t="s">
        <v>10947</v>
      </c>
      <c r="C9291" s="222" t="s">
        <v>1268</v>
      </c>
      <c r="D9291" s="222" t="s">
        <v>2327</v>
      </c>
      <c r="E9291" s="223">
        <v>0</v>
      </c>
    </row>
    <row r="9292" spans="1:5" x14ac:dyDescent="0.25">
      <c r="A9292" s="224">
        <v>3705010954</v>
      </c>
      <c r="B9292" s="224" t="s">
        <v>10948</v>
      </c>
      <c r="C9292" s="224" t="s">
        <v>1268</v>
      </c>
      <c r="D9292" s="224" t="s">
        <v>2327</v>
      </c>
      <c r="E9292" s="225">
        <v>0</v>
      </c>
    </row>
    <row r="9293" spans="1:5" x14ac:dyDescent="0.25">
      <c r="A9293" s="222">
        <v>3705010955</v>
      </c>
      <c r="B9293" s="222" t="s">
        <v>10949</v>
      </c>
      <c r="C9293" s="222" t="s">
        <v>1268</v>
      </c>
      <c r="D9293" s="222" t="s">
        <v>2327</v>
      </c>
      <c r="E9293" s="223">
        <v>0</v>
      </c>
    </row>
    <row r="9294" spans="1:5" x14ac:dyDescent="0.25">
      <c r="A9294" s="224">
        <v>3705010956</v>
      </c>
      <c r="B9294" s="224" t="s">
        <v>10950</v>
      </c>
      <c r="C9294" s="224" t="s">
        <v>1268</v>
      </c>
      <c r="D9294" s="224" t="s">
        <v>803</v>
      </c>
      <c r="E9294" s="225">
        <v>0</v>
      </c>
    </row>
    <row r="9295" spans="1:5" x14ac:dyDescent="0.25">
      <c r="A9295" s="222">
        <v>3705010957</v>
      </c>
      <c r="B9295" s="222" t="s">
        <v>10951</v>
      </c>
      <c r="C9295" s="222" t="s">
        <v>1268</v>
      </c>
      <c r="D9295" s="222" t="s">
        <v>803</v>
      </c>
      <c r="E9295" s="223">
        <v>0</v>
      </c>
    </row>
    <row r="9296" spans="1:5" x14ac:dyDescent="0.25">
      <c r="A9296" s="224">
        <v>3705010958</v>
      </c>
      <c r="B9296" s="224" t="s">
        <v>10952</v>
      </c>
      <c r="C9296" s="224" t="s">
        <v>1268</v>
      </c>
      <c r="D9296" s="224" t="s">
        <v>2327</v>
      </c>
      <c r="E9296" s="225">
        <v>0</v>
      </c>
    </row>
    <row r="9297" spans="1:5" x14ac:dyDescent="0.25">
      <c r="A9297" s="222">
        <v>3705010959</v>
      </c>
      <c r="B9297" s="222" t="s">
        <v>10953</v>
      </c>
      <c r="C9297" s="222" t="s">
        <v>1268</v>
      </c>
      <c r="D9297" s="222" t="s">
        <v>2327</v>
      </c>
      <c r="E9297" s="223">
        <v>0</v>
      </c>
    </row>
    <row r="9298" spans="1:5" x14ac:dyDescent="0.25">
      <c r="A9298" s="224">
        <v>3705010960</v>
      </c>
      <c r="B9298" s="224" t="s">
        <v>10954</v>
      </c>
      <c r="C9298" s="224" t="s">
        <v>1268</v>
      </c>
      <c r="D9298" s="224" t="s">
        <v>1226</v>
      </c>
      <c r="E9298" s="225">
        <v>0</v>
      </c>
    </row>
    <row r="9299" spans="1:5" x14ac:dyDescent="0.25">
      <c r="A9299" s="222">
        <v>3705010961</v>
      </c>
      <c r="B9299" s="222" t="s">
        <v>10955</v>
      </c>
      <c r="C9299" s="222" t="s">
        <v>1268</v>
      </c>
      <c r="D9299" s="222" t="s">
        <v>2327</v>
      </c>
      <c r="E9299" s="223">
        <v>0</v>
      </c>
    </row>
    <row r="9300" spans="1:5" x14ac:dyDescent="0.25">
      <c r="A9300" s="224">
        <v>3705010962</v>
      </c>
      <c r="B9300" s="224" t="s">
        <v>10956</v>
      </c>
      <c r="C9300" s="224" t="s">
        <v>1268</v>
      </c>
      <c r="D9300" s="224" t="s">
        <v>2327</v>
      </c>
      <c r="E9300" s="225">
        <v>0</v>
      </c>
    </row>
    <row r="9301" spans="1:5" x14ac:dyDescent="0.25">
      <c r="A9301" s="222">
        <v>3705010963</v>
      </c>
      <c r="B9301" s="222" t="s">
        <v>10957</v>
      </c>
      <c r="C9301" s="222" t="s">
        <v>1268</v>
      </c>
      <c r="D9301" s="222" t="s">
        <v>2327</v>
      </c>
      <c r="E9301" s="223">
        <v>0</v>
      </c>
    </row>
    <row r="9302" spans="1:5" x14ac:dyDescent="0.25">
      <c r="A9302" s="224">
        <v>3705010964</v>
      </c>
      <c r="B9302" s="224" t="s">
        <v>10958</v>
      </c>
      <c r="C9302" s="224" t="s">
        <v>1268</v>
      </c>
      <c r="D9302" s="224" t="s">
        <v>2327</v>
      </c>
      <c r="E9302" s="225">
        <v>0</v>
      </c>
    </row>
    <row r="9303" spans="1:5" x14ac:dyDescent="0.25">
      <c r="A9303" s="222">
        <v>3705010965</v>
      </c>
      <c r="B9303" s="222" t="s">
        <v>10959</v>
      </c>
      <c r="C9303" s="222" t="s">
        <v>1268</v>
      </c>
      <c r="D9303" s="222" t="s">
        <v>2327</v>
      </c>
      <c r="E9303" s="223">
        <v>0</v>
      </c>
    </row>
    <row r="9304" spans="1:5" x14ac:dyDescent="0.25">
      <c r="A9304" s="224">
        <v>3705010966</v>
      </c>
      <c r="B9304" s="224" t="s">
        <v>10960</v>
      </c>
      <c r="C9304" s="224" t="s">
        <v>1268</v>
      </c>
      <c r="D9304" s="224" t="s">
        <v>803</v>
      </c>
      <c r="E9304" s="225">
        <v>0</v>
      </c>
    </row>
    <row r="9305" spans="1:5" x14ac:dyDescent="0.25">
      <c r="A9305" s="222">
        <v>3705010967</v>
      </c>
      <c r="B9305" s="222" t="s">
        <v>10961</v>
      </c>
      <c r="C9305" s="222" t="s">
        <v>1268</v>
      </c>
      <c r="D9305" s="222" t="s">
        <v>2327</v>
      </c>
      <c r="E9305" s="223">
        <v>0</v>
      </c>
    </row>
    <row r="9306" spans="1:5" x14ac:dyDescent="0.25">
      <c r="A9306" s="224">
        <v>3705010968</v>
      </c>
      <c r="B9306" s="224" t="s">
        <v>10962</v>
      </c>
      <c r="C9306" s="224" t="s">
        <v>1268</v>
      </c>
      <c r="D9306" s="224" t="s">
        <v>2327</v>
      </c>
      <c r="E9306" s="225">
        <v>0</v>
      </c>
    </row>
    <row r="9307" spans="1:5" x14ac:dyDescent="0.25">
      <c r="A9307" s="222">
        <v>3705010969</v>
      </c>
      <c r="B9307" s="222" t="s">
        <v>10963</v>
      </c>
      <c r="C9307" s="222" t="s">
        <v>1268</v>
      </c>
      <c r="D9307" s="222" t="s">
        <v>2327</v>
      </c>
      <c r="E9307" s="223">
        <v>0</v>
      </c>
    </row>
    <row r="9308" spans="1:5" x14ac:dyDescent="0.25">
      <c r="A9308" s="224">
        <v>3705010970</v>
      </c>
      <c r="B9308" s="224" t="s">
        <v>10964</v>
      </c>
      <c r="C9308" s="224" t="s">
        <v>1268</v>
      </c>
      <c r="D9308" s="224" t="s">
        <v>2327</v>
      </c>
      <c r="E9308" s="225">
        <v>0</v>
      </c>
    </row>
    <row r="9309" spans="1:5" x14ac:dyDescent="0.25">
      <c r="A9309" s="222">
        <v>3705010971</v>
      </c>
      <c r="B9309" s="222" t="s">
        <v>10965</v>
      </c>
      <c r="C9309" s="222" t="s">
        <v>1268</v>
      </c>
      <c r="D9309" s="222" t="s">
        <v>2327</v>
      </c>
      <c r="E9309" s="223">
        <v>0</v>
      </c>
    </row>
    <row r="9310" spans="1:5" x14ac:dyDescent="0.25">
      <c r="A9310" s="224">
        <v>3705010972</v>
      </c>
      <c r="B9310" s="224" t="s">
        <v>10966</v>
      </c>
      <c r="C9310" s="224" t="s">
        <v>1268</v>
      </c>
      <c r="D9310" s="224" t="s">
        <v>2327</v>
      </c>
      <c r="E9310" s="225">
        <v>0</v>
      </c>
    </row>
    <row r="9311" spans="1:5" x14ac:dyDescent="0.25">
      <c r="A9311" s="222">
        <v>3705010973</v>
      </c>
      <c r="B9311" s="222" t="s">
        <v>10967</v>
      </c>
      <c r="C9311" s="222" t="s">
        <v>1268</v>
      </c>
      <c r="D9311" s="222" t="s">
        <v>2327</v>
      </c>
      <c r="E9311" s="223">
        <v>0</v>
      </c>
    </row>
    <row r="9312" spans="1:5" x14ac:dyDescent="0.25">
      <c r="A9312" s="224">
        <v>3705010974</v>
      </c>
      <c r="B9312" s="224" t="s">
        <v>10968</v>
      </c>
      <c r="C9312" s="224" t="s">
        <v>1268</v>
      </c>
      <c r="D9312" s="224" t="s">
        <v>2327</v>
      </c>
      <c r="E9312" s="225">
        <v>0</v>
      </c>
    </row>
    <row r="9313" spans="1:5" x14ac:dyDescent="0.25">
      <c r="A9313" s="222">
        <v>3705010975</v>
      </c>
      <c r="B9313" s="222" t="s">
        <v>10969</v>
      </c>
      <c r="C9313" s="222" t="s">
        <v>1268</v>
      </c>
      <c r="D9313" s="222" t="s">
        <v>2327</v>
      </c>
      <c r="E9313" s="223">
        <v>0</v>
      </c>
    </row>
    <row r="9314" spans="1:5" x14ac:dyDescent="0.25">
      <c r="A9314" s="224">
        <v>3705010976</v>
      </c>
      <c r="B9314" s="224" t="s">
        <v>10970</v>
      </c>
      <c r="C9314" s="224" t="s">
        <v>1268</v>
      </c>
      <c r="D9314" s="224" t="s">
        <v>2327</v>
      </c>
      <c r="E9314" s="225">
        <v>0</v>
      </c>
    </row>
    <row r="9315" spans="1:5" x14ac:dyDescent="0.25">
      <c r="A9315" s="222">
        <v>3705010977</v>
      </c>
      <c r="B9315" s="222" t="s">
        <v>10971</v>
      </c>
      <c r="C9315" s="222" t="s">
        <v>1268</v>
      </c>
      <c r="D9315" s="222" t="s">
        <v>2327</v>
      </c>
      <c r="E9315" s="223">
        <v>0</v>
      </c>
    </row>
    <row r="9316" spans="1:5" x14ac:dyDescent="0.25">
      <c r="A9316" s="224">
        <v>3705010978</v>
      </c>
      <c r="B9316" s="224" t="s">
        <v>10972</v>
      </c>
      <c r="C9316" s="224" t="s">
        <v>1268</v>
      </c>
      <c r="D9316" s="224" t="s">
        <v>2327</v>
      </c>
      <c r="E9316" s="225">
        <v>0</v>
      </c>
    </row>
    <row r="9317" spans="1:5" x14ac:dyDescent="0.25">
      <c r="A9317" s="222">
        <v>3705010979</v>
      </c>
      <c r="B9317" s="222" t="s">
        <v>10973</v>
      </c>
      <c r="C9317" s="222" t="s">
        <v>1268</v>
      </c>
      <c r="D9317" s="222" t="s">
        <v>2327</v>
      </c>
      <c r="E9317" s="223">
        <v>0</v>
      </c>
    </row>
    <row r="9318" spans="1:5" x14ac:dyDescent="0.25">
      <c r="A9318" s="224">
        <v>3705010980</v>
      </c>
      <c r="B9318" s="224" t="s">
        <v>10974</v>
      </c>
      <c r="C9318" s="224" t="s">
        <v>1268</v>
      </c>
      <c r="D9318" s="224" t="s">
        <v>2327</v>
      </c>
      <c r="E9318" s="225">
        <v>0</v>
      </c>
    </row>
    <row r="9319" spans="1:5" x14ac:dyDescent="0.25">
      <c r="A9319" s="222">
        <v>3705010981</v>
      </c>
      <c r="B9319" s="222" t="s">
        <v>10975</v>
      </c>
      <c r="C9319" s="222" t="s">
        <v>1268</v>
      </c>
      <c r="D9319" s="222" t="s">
        <v>2327</v>
      </c>
      <c r="E9319" s="223">
        <v>0</v>
      </c>
    </row>
    <row r="9320" spans="1:5" x14ac:dyDescent="0.25">
      <c r="A9320" s="224">
        <v>3705010982</v>
      </c>
      <c r="B9320" s="224" t="s">
        <v>10976</v>
      </c>
      <c r="C9320" s="224" t="s">
        <v>1268</v>
      </c>
      <c r="D9320" s="224" t="s">
        <v>2327</v>
      </c>
      <c r="E9320" s="225">
        <v>0</v>
      </c>
    </row>
    <row r="9321" spans="1:5" x14ac:dyDescent="0.25">
      <c r="A9321" s="222">
        <v>3705010983</v>
      </c>
      <c r="B9321" s="222" t="s">
        <v>10977</v>
      </c>
      <c r="C9321" s="222" t="s">
        <v>1268</v>
      </c>
      <c r="D9321" s="222" t="s">
        <v>2327</v>
      </c>
      <c r="E9321" s="223">
        <v>0</v>
      </c>
    </row>
    <row r="9322" spans="1:5" x14ac:dyDescent="0.25">
      <c r="A9322" s="224">
        <v>3705010984</v>
      </c>
      <c r="B9322" s="224" t="s">
        <v>10978</v>
      </c>
      <c r="C9322" s="224" t="s">
        <v>1268</v>
      </c>
      <c r="D9322" s="224" t="s">
        <v>2327</v>
      </c>
      <c r="E9322" s="225">
        <v>0</v>
      </c>
    </row>
    <row r="9323" spans="1:5" x14ac:dyDescent="0.25">
      <c r="A9323" s="222">
        <v>3705010985</v>
      </c>
      <c r="B9323" s="222" t="s">
        <v>10979</v>
      </c>
      <c r="C9323" s="222" t="s">
        <v>1268</v>
      </c>
      <c r="D9323" s="222" t="s">
        <v>2327</v>
      </c>
      <c r="E9323" s="223">
        <v>0</v>
      </c>
    </row>
    <row r="9324" spans="1:5" x14ac:dyDescent="0.25">
      <c r="A9324" s="224">
        <v>3705010986</v>
      </c>
      <c r="B9324" s="224" t="s">
        <v>10970</v>
      </c>
      <c r="C9324" s="224" t="s">
        <v>1268</v>
      </c>
      <c r="D9324" s="224" t="s">
        <v>2327</v>
      </c>
      <c r="E9324" s="225">
        <v>0</v>
      </c>
    </row>
    <row r="9325" spans="1:5" x14ac:dyDescent="0.25">
      <c r="A9325" s="222">
        <v>3705010987</v>
      </c>
      <c r="B9325" s="222" t="s">
        <v>10980</v>
      </c>
      <c r="C9325" s="222" t="s">
        <v>1268</v>
      </c>
      <c r="D9325" s="222" t="s">
        <v>2327</v>
      </c>
      <c r="E9325" s="223">
        <v>0</v>
      </c>
    </row>
    <row r="9326" spans="1:5" x14ac:dyDescent="0.25">
      <c r="A9326" s="224">
        <v>3705010988</v>
      </c>
      <c r="B9326" s="224" t="s">
        <v>10971</v>
      </c>
      <c r="C9326" s="224" t="s">
        <v>1268</v>
      </c>
      <c r="D9326" s="224" t="s">
        <v>2327</v>
      </c>
      <c r="E9326" s="225">
        <v>0</v>
      </c>
    </row>
    <row r="9327" spans="1:5" x14ac:dyDescent="0.25">
      <c r="A9327" s="222">
        <v>3705010989</v>
      </c>
      <c r="B9327" s="222" t="s">
        <v>10972</v>
      </c>
      <c r="C9327" s="222" t="s">
        <v>1268</v>
      </c>
      <c r="D9327" s="222" t="s">
        <v>2327</v>
      </c>
      <c r="E9327" s="223">
        <v>0</v>
      </c>
    </row>
    <row r="9328" spans="1:5" x14ac:dyDescent="0.25">
      <c r="A9328" s="224">
        <v>3705010990</v>
      </c>
      <c r="B9328" s="224" t="s">
        <v>10973</v>
      </c>
      <c r="C9328" s="224" t="s">
        <v>1268</v>
      </c>
      <c r="D9328" s="224" t="s">
        <v>2327</v>
      </c>
      <c r="E9328" s="225">
        <v>0</v>
      </c>
    </row>
    <row r="9329" spans="1:5" x14ac:dyDescent="0.25">
      <c r="A9329" s="222">
        <v>3705010991</v>
      </c>
      <c r="B9329" s="222" t="s">
        <v>10981</v>
      </c>
      <c r="C9329" s="222" t="s">
        <v>1268</v>
      </c>
      <c r="D9329" s="222" t="s">
        <v>2327</v>
      </c>
      <c r="E9329" s="223">
        <v>0</v>
      </c>
    </row>
    <row r="9330" spans="1:5" x14ac:dyDescent="0.25">
      <c r="A9330" s="224">
        <v>3705010992</v>
      </c>
      <c r="B9330" s="224" t="s">
        <v>10982</v>
      </c>
      <c r="C9330" s="224" t="s">
        <v>1268</v>
      </c>
      <c r="D9330" s="224" t="s">
        <v>2327</v>
      </c>
      <c r="E9330" s="225">
        <v>0</v>
      </c>
    </row>
    <row r="9331" spans="1:5" x14ac:dyDescent="0.25">
      <c r="A9331" s="222">
        <v>3705010993</v>
      </c>
      <c r="B9331" s="222" t="s">
        <v>10975</v>
      </c>
      <c r="C9331" s="222" t="s">
        <v>1268</v>
      </c>
      <c r="D9331" s="222" t="s">
        <v>2327</v>
      </c>
      <c r="E9331" s="223">
        <v>0</v>
      </c>
    </row>
    <row r="9332" spans="1:5" x14ac:dyDescent="0.25">
      <c r="A9332" s="224">
        <v>3705010994</v>
      </c>
      <c r="B9332" s="224" t="s">
        <v>10976</v>
      </c>
      <c r="C9332" s="224" t="s">
        <v>1268</v>
      </c>
      <c r="D9332" s="224" t="s">
        <v>2327</v>
      </c>
      <c r="E9332" s="225">
        <v>0</v>
      </c>
    </row>
    <row r="9333" spans="1:5" x14ac:dyDescent="0.25">
      <c r="A9333" s="222">
        <v>3705010995</v>
      </c>
      <c r="B9333" s="222" t="s">
        <v>10983</v>
      </c>
      <c r="C9333" s="222" t="s">
        <v>1268</v>
      </c>
      <c r="D9333" s="222" t="s">
        <v>2327</v>
      </c>
      <c r="E9333" s="223">
        <v>0</v>
      </c>
    </row>
    <row r="9334" spans="1:5" x14ac:dyDescent="0.25">
      <c r="A9334" s="224">
        <v>3705010996</v>
      </c>
      <c r="B9334" s="224" t="s">
        <v>10977</v>
      </c>
      <c r="C9334" s="224" t="s">
        <v>1268</v>
      </c>
      <c r="D9334" s="224" t="s">
        <v>2327</v>
      </c>
      <c r="E9334" s="225">
        <v>0</v>
      </c>
    </row>
    <row r="9335" spans="1:5" x14ac:dyDescent="0.25">
      <c r="A9335" s="222">
        <v>3705010997</v>
      </c>
      <c r="B9335" s="222" t="s">
        <v>10978</v>
      </c>
      <c r="C9335" s="222" t="s">
        <v>1268</v>
      </c>
      <c r="D9335" s="222" t="s">
        <v>2327</v>
      </c>
      <c r="E9335" s="223">
        <v>0</v>
      </c>
    </row>
    <row r="9336" spans="1:5" x14ac:dyDescent="0.25">
      <c r="A9336" s="224">
        <v>3705010998</v>
      </c>
      <c r="B9336" s="224" t="s">
        <v>10984</v>
      </c>
      <c r="C9336" s="224" t="s">
        <v>1268</v>
      </c>
      <c r="D9336" s="224" t="s">
        <v>2327</v>
      </c>
      <c r="E9336" s="225">
        <v>0</v>
      </c>
    </row>
    <row r="9337" spans="1:5" x14ac:dyDescent="0.25">
      <c r="A9337" s="222">
        <v>3705010999</v>
      </c>
      <c r="B9337" s="222" t="s">
        <v>10985</v>
      </c>
      <c r="C9337" s="222" t="s">
        <v>1268</v>
      </c>
      <c r="D9337" s="222" t="s">
        <v>2327</v>
      </c>
      <c r="E9337" s="223">
        <v>0</v>
      </c>
    </row>
    <row r="9338" spans="1:5" x14ac:dyDescent="0.25">
      <c r="A9338" s="224">
        <v>3705011000</v>
      </c>
      <c r="B9338" s="224" t="s">
        <v>10967</v>
      </c>
      <c r="C9338" s="224" t="s">
        <v>1268</v>
      </c>
      <c r="D9338" s="224" t="s">
        <v>2327</v>
      </c>
      <c r="E9338" s="225">
        <v>0</v>
      </c>
    </row>
    <row r="9339" spans="1:5" x14ac:dyDescent="0.25">
      <c r="A9339" s="222">
        <v>3705011001</v>
      </c>
      <c r="B9339" s="222" t="s">
        <v>10968</v>
      </c>
      <c r="C9339" s="222" t="s">
        <v>1268</v>
      </c>
      <c r="D9339" s="222" t="s">
        <v>2327</v>
      </c>
      <c r="E9339" s="223">
        <v>0</v>
      </c>
    </row>
    <row r="9340" spans="1:5" x14ac:dyDescent="0.25">
      <c r="A9340" s="224">
        <v>3705011002</v>
      </c>
      <c r="B9340" s="224" t="s">
        <v>10969</v>
      </c>
      <c r="C9340" s="224" t="s">
        <v>1268</v>
      </c>
      <c r="D9340" s="224" t="s">
        <v>2327</v>
      </c>
      <c r="E9340" s="225">
        <v>0</v>
      </c>
    </row>
    <row r="9341" spans="1:5" x14ac:dyDescent="0.25">
      <c r="A9341" s="222">
        <v>3705011003</v>
      </c>
      <c r="B9341" s="222" t="s">
        <v>10986</v>
      </c>
      <c r="C9341" s="222" t="s">
        <v>1268</v>
      </c>
      <c r="D9341" s="222" t="s">
        <v>2327</v>
      </c>
      <c r="E9341" s="223">
        <v>0</v>
      </c>
    </row>
    <row r="9342" spans="1:5" x14ac:dyDescent="0.25">
      <c r="A9342" s="224">
        <v>3705011004</v>
      </c>
      <c r="B9342" s="224" t="s">
        <v>10987</v>
      </c>
      <c r="C9342" s="224" t="s">
        <v>1268</v>
      </c>
      <c r="D9342" s="224" t="s">
        <v>2327</v>
      </c>
      <c r="E9342" s="225">
        <v>0</v>
      </c>
    </row>
    <row r="9343" spans="1:5" x14ac:dyDescent="0.25">
      <c r="A9343" s="222">
        <v>3705011005</v>
      </c>
      <c r="B9343" s="222" t="s">
        <v>10988</v>
      </c>
      <c r="C9343" s="222" t="s">
        <v>1268</v>
      </c>
      <c r="D9343" s="222" t="s">
        <v>2327</v>
      </c>
      <c r="E9343" s="223">
        <v>0</v>
      </c>
    </row>
    <row r="9344" spans="1:5" x14ac:dyDescent="0.25">
      <c r="A9344" s="224">
        <v>3705011006</v>
      </c>
      <c r="B9344" s="224" t="s">
        <v>10965</v>
      </c>
      <c r="C9344" s="224" t="s">
        <v>1268</v>
      </c>
      <c r="D9344" s="224" t="s">
        <v>2327</v>
      </c>
      <c r="E9344" s="225">
        <v>0</v>
      </c>
    </row>
    <row r="9345" spans="1:5" x14ac:dyDescent="0.25">
      <c r="A9345" s="222">
        <v>3705011007</v>
      </c>
      <c r="B9345" s="222" t="s">
        <v>10989</v>
      </c>
      <c r="C9345" s="222" t="s">
        <v>1268</v>
      </c>
      <c r="D9345" s="222" t="s">
        <v>2327</v>
      </c>
      <c r="E9345" s="223">
        <v>0</v>
      </c>
    </row>
    <row r="9346" spans="1:5" x14ac:dyDescent="0.25">
      <c r="A9346" s="224">
        <v>3705011008</v>
      </c>
      <c r="B9346" s="224" t="s">
        <v>10990</v>
      </c>
      <c r="C9346" s="224" t="s">
        <v>1268</v>
      </c>
      <c r="D9346" s="224" t="s">
        <v>2327</v>
      </c>
      <c r="E9346" s="225">
        <v>0</v>
      </c>
    </row>
    <row r="9347" spans="1:5" x14ac:dyDescent="0.25">
      <c r="A9347" s="222">
        <v>3705011009</v>
      </c>
      <c r="B9347" s="222" t="s">
        <v>10991</v>
      </c>
      <c r="C9347" s="222" t="s">
        <v>1268</v>
      </c>
      <c r="D9347" s="222" t="s">
        <v>2327</v>
      </c>
      <c r="E9347" s="223">
        <v>0</v>
      </c>
    </row>
    <row r="9348" spans="1:5" x14ac:dyDescent="0.25">
      <c r="A9348" s="224">
        <v>3705011010</v>
      </c>
      <c r="B9348" s="224" t="s">
        <v>10992</v>
      </c>
      <c r="C9348" s="224" t="s">
        <v>1268</v>
      </c>
      <c r="D9348" s="224" t="s">
        <v>2327</v>
      </c>
      <c r="E9348" s="225">
        <v>0</v>
      </c>
    </row>
    <row r="9349" spans="1:5" x14ac:dyDescent="0.25">
      <c r="A9349" s="222">
        <v>3705011011</v>
      </c>
      <c r="B9349" s="222" t="s">
        <v>10993</v>
      </c>
      <c r="C9349" s="222" t="s">
        <v>1268</v>
      </c>
      <c r="D9349" s="222" t="s">
        <v>2327</v>
      </c>
      <c r="E9349" s="223">
        <v>0</v>
      </c>
    </row>
    <row r="9350" spans="1:5" x14ac:dyDescent="0.25">
      <c r="A9350" s="224">
        <v>3705011012</v>
      </c>
      <c r="B9350" s="224" t="s">
        <v>10994</v>
      </c>
      <c r="C9350" s="224" t="s">
        <v>1268</v>
      </c>
      <c r="D9350" s="224" t="s">
        <v>2327</v>
      </c>
      <c r="E9350" s="225">
        <v>0</v>
      </c>
    </row>
    <row r="9351" spans="1:5" x14ac:dyDescent="0.25">
      <c r="A9351" s="222">
        <v>3705011013</v>
      </c>
      <c r="B9351" s="222" t="s">
        <v>10995</v>
      </c>
      <c r="C9351" s="222" t="s">
        <v>1268</v>
      </c>
      <c r="D9351" s="222" t="s">
        <v>2327</v>
      </c>
      <c r="E9351" s="223">
        <v>0</v>
      </c>
    </row>
    <row r="9352" spans="1:5" x14ac:dyDescent="0.25">
      <c r="A9352" s="224">
        <v>3705011014</v>
      </c>
      <c r="B9352" s="224" t="s">
        <v>10996</v>
      </c>
      <c r="C9352" s="224" t="s">
        <v>1268</v>
      </c>
      <c r="D9352" s="224" t="s">
        <v>2327</v>
      </c>
      <c r="E9352" s="225">
        <v>0</v>
      </c>
    </row>
    <row r="9353" spans="1:5" x14ac:dyDescent="0.25">
      <c r="A9353" s="222">
        <v>3705011015</v>
      </c>
      <c r="B9353" s="222" t="s">
        <v>10997</v>
      </c>
      <c r="C9353" s="222" t="s">
        <v>1268</v>
      </c>
      <c r="D9353" s="222" t="s">
        <v>2327</v>
      </c>
      <c r="E9353" s="223">
        <v>0</v>
      </c>
    </row>
    <row r="9354" spans="1:5" x14ac:dyDescent="0.25">
      <c r="A9354" s="224">
        <v>3705011016</v>
      </c>
      <c r="B9354" s="224" t="s">
        <v>10998</v>
      </c>
      <c r="C9354" s="224" t="s">
        <v>1268</v>
      </c>
      <c r="D9354" s="224" t="s">
        <v>2327</v>
      </c>
      <c r="E9354" s="225">
        <v>0</v>
      </c>
    </row>
    <row r="9355" spans="1:5" x14ac:dyDescent="0.25">
      <c r="A9355" s="222">
        <v>3705011017</v>
      </c>
      <c r="B9355" s="222" t="s">
        <v>10999</v>
      </c>
      <c r="C9355" s="222" t="s">
        <v>1268</v>
      </c>
      <c r="D9355" s="222" t="s">
        <v>2327</v>
      </c>
      <c r="E9355" s="223">
        <v>0</v>
      </c>
    </row>
    <row r="9356" spans="1:5" x14ac:dyDescent="0.25">
      <c r="A9356" s="224">
        <v>3705011018</v>
      </c>
      <c r="B9356" s="224" t="s">
        <v>11000</v>
      </c>
      <c r="C9356" s="224" t="s">
        <v>1268</v>
      </c>
      <c r="D9356" s="224" t="s">
        <v>2327</v>
      </c>
      <c r="E9356" s="225">
        <v>0</v>
      </c>
    </row>
    <row r="9357" spans="1:5" x14ac:dyDescent="0.25">
      <c r="A9357" s="222">
        <v>3705011019</v>
      </c>
      <c r="B9357" s="222" t="s">
        <v>10933</v>
      </c>
      <c r="C9357" s="222" t="s">
        <v>1268</v>
      </c>
      <c r="D9357" s="222" t="s">
        <v>2327</v>
      </c>
      <c r="E9357" s="223">
        <v>0</v>
      </c>
    </row>
    <row r="9358" spans="1:5" x14ac:dyDescent="0.25">
      <c r="A9358" s="224">
        <v>3705011020</v>
      </c>
      <c r="B9358" s="224" t="s">
        <v>11001</v>
      </c>
      <c r="C9358" s="224" t="s">
        <v>1268</v>
      </c>
      <c r="D9358" s="224" t="s">
        <v>2327</v>
      </c>
      <c r="E9358" s="225">
        <v>0</v>
      </c>
    </row>
    <row r="9359" spans="1:5" x14ac:dyDescent="0.25">
      <c r="A9359" s="222">
        <v>3705011021</v>
      </c>
      <c r="B9359" s="222" t="s">
        <v>10932</v>
      </c>
      <c r="C9359" s="222" t="s">
        <v>1268</v>
      </c>
      <c r="D9359" s="222" t="s">
        <v>2327</v>
      </c>
      <c r="E9359" s="223">
        <v>0</v>
      </c>
    </row>
    <row r="9360" spans="1:5" x14ac:dyDescent="0.25">
      <c r="A9360" s="224">
        <v>3705011022</v>
      </c>
      <c r="B9360" s="224" t="s">
        <v>10927</v>
      </c>
      <c r="C9360" s="224" t="s">
        <v>1268</v>
      </c>
      <c r="D9360" s="224" t="s">
        <v>2327</v>
      </c>
      <c r="E9360" s="225">
        <v>0</v>
      </c>
    </row>
    <row r="9361" spans="1:5" x14ac:dyDescent="0.25">
      <c r="A9361" s="222">
        <v>3705011023</v>
      </c>
      <c r="B9361" s="222" t="s">
        <v>10931</v>
      </c>
      <c r="C9361" s="222" t="s">
        <v>1268</v>
      </c>
      <c r="D9361" s="222" t="s">
        <v>2327</v>
      </c>
      <c r="E9361" s="223">
        <v>0</v>
      </c>
    </row>
    <row r="9362" spans="1:5" x14ac:dyDescent="0.25">
      <c r="A9362" s="224">
        <v>3705011024</v>
      </c>
      <c r="B9362" s="224" t="s">
        <v>11002</v>
      </c>
      <c r="C9362" s="224" t="s">
        <v>1268</v>
      </c>
      <c r="D9362" s="224" t="s">
        <v>2327</v>
      </c>
      <c r="E9362" s="225">
        <v>0</v>
      </c>
    </row>
    <row r="9363" spans="1:5" x14ac:dyDescent="0.25">
      <c r="A9363" s="222">
        <v>3705011025</v>
      </c>
      <c r="B9363" s="222" t="s">
        <v>10928</v>
      </c>
      <c r="C9363" s="222" t="s">
        <v>1268</v>
      </c>
      <c r="D9363" s="222" t="s">
        <v>2327</v>
      </c>
      <c r="E9363" s="223">
        <v>0</v>
      </c>
    </row>
    <row r="9364" spans="1:5" x14ac:dyDescent="0.25">
      <c r="A9364" s="224">
        <v>3705011026</v>
      </c>
      <c r="B9364" s="224" t="s">
        <v>11003</v>
      </c>
      <c r="C9364" s="224" t="s">
        <v>1268</v>
      </c>
      <c r="D9364" s="224" t="s">
        <v>2327</v>
      </c>
      <c r="E9364" s="225">
        <v>0</v>
      </c>
    </row>
    <row r="9365" spans="1:5" x14ac:dyDescent="0.25">
      <c r="A9365" s="222">
        <v>3705011027</v>
      </c>
      <c r="B9365" s="222" t="s">
        <v>10930</v>
      </c>
      <c r="C9365" s="222" t="s">
        <v>1268</v>
      </c>
      <c r="D9365" s="222" t="s">
        <v>2327</v>
      </c>
      <c r="E9365" s="223">
        <v>0</v>
      </c>
    </row>
    <row r="9366" spans="1:5" x14ac:dyDescent="0.25">
      <c r="A9366" s="224">
        <v>3705011028</v>
      </c>
      <c r="B9366" s="224" t="s">
        <v>11004</v>
      </c>
      <c r="C9366" s="224" t="s">
        <v>1268</v>
      </c>
      <c r="D9366" s="224" t="s">
        <v>2327</v>
      </c>
      <c r="E9366" s="225">
        <v>0</v>
      </c>
    </row>
    <row r="9367" spans="1:5" x14ac:dyDescent="0.25">
      <c r="A9367" s="222">
        <v>3705011029</v>
      </c>
      <c r="B9367" s="222" t="s">
        <v>11005</v>
      </c>
      <c r="C9367" s="222" t="s">
        <v>1268</v>
      </c>
      <c r="D9367" s="222" t="s">
        <v>2327</v>
      </c>
      <c r="E9367" s="223">
        <v>0</v>
      </c>
    </row>
    <row r="9368" spans="1:5" x14ac:dyDescent="0.25">
      <c r="A9368" s="224">
        <v>3705011030</v>
      </c>
      <c r="B9368" s="224" t="s">
        <v>11006</v>
      </c>
      <c r="C9368" s="224" t="s">
        <v>1268</v>
      </c>
      <c r="D9368" s="224" t="s">
        <v>2327</v>
      </c>
      <c r="E9368" s="225">
        <v>0</v>
      </c>
    </row>
    <row r="9369" spans="1:5" x14ac:dyDescent="0.25">
      <c r="A9369" s="222">
        <v>3705011031</v>
      </c>
      <c r="B9369" s="222" t="s">
        <v>11007</v>
      </c>
      <c r="C9369" s="222" t="s">
        <v>1268</v>
      </c>
      <c r="D9369" s="222" t="s">
        <v>2327</v>
      </c>
      <c r="E9369" s="223">
        <v>0</v>
      </c>
    </row>
    <row r="9370" spans="1:5" x14ac:dyDescent="0.25">
      <c r="A9370" s="224">
        <v>3705011032</v>
      </c>
      <c r="B9370" s="224" t="s">
        <v>11008</v>
      </c>
      <c r="C9370" s="224" t="s">
        <v>1268</v>
      </c>
      <c r="D9370" s="224" t="s">
        <v>2327</v>
      </c>
      <c r="E9370" s="225">
        <v>0</v>
      </c>
    </row>
    <row r="9371" spans="1:5" x14ac:dyDescent="0.25">
      <c r="A9371" s="222">
        <v>3705011033</v>
      </c>
      <c r="B9371" s="222" t="s">
        <v>11009</v>
      </c>
      <c r="C9371" s="222" t="s">
        <v>1268</v>
      </c>
      <c r="D9371" s="222" t="s">
        <v>2327</v>
      </c>
      <c r="E9371" s="223">
        <v>0</v>
      </c>
    </row>
    <row r="9372" spans="1:5" x14ac:dyDescent="0.25">
      <c r="A9372" s="224">
        <v>3705011034</v>
      </c>
      <c r="B9372" s="224" t="s">
        <v>11010</v>
      </c>
      <c r="C9372" s="224" t="s">
        <v>1268</v>
      </c>
      <c r="D9372" s="224" t="s">
        <v>2327</v>
      </c>
      <c r="E9372" s="225">
        <v>0</v>
      </c>
    </row>
    <row r="9373" spans="1:5" x14ac:dyDescent="0.25">
      <c r="A9373" s="222">
        <v>3705011035</v>
      </c>
      <c r="B9373" s="222" t="s">
        <v>11011</v>
      </c>
      <c r="C9373" s="222" t="s">
        <v>1268</v>
      </c>
      <c r="D9373" s="222" t="s">
        <v>2327</v>
      </c>
      <c r="E9373" s="223">
        <v>0</v>
      </c>
    </row>
    <row r="9374" spans="1:5" x14ac:dyDescent="0.25">
      <c r="A9374" s="224">
        <v>3705011036</v>
      </c>
      <c r="B9374" s="224" t="s">
        <v>11012</v>
      </c>
      <c r="C9374" s="224" t="s">
        <v>1268</v>
      </c>
      <c r="D9374" s="224" t="s">
        <v>2327</v>
      </c>
      <c r="E9374" s="225">
        <v>0</v>
      </c>
    </row>
    <row r="9375" spans="1:5" x14ac:dyDescent="0.25">
      <c r="A9375" s="222">
        <v>3705011037</v>
      </c>
      <c r="B9375" s="222" t="s">
        <v>11013</v>
      </c>
      <c r="C9375" s="222" t="s">
        <v>1268</v>
      </c>
      <c r="D9375" s="222" t="s">
        <v>2327</v>
      </c>
      <c r="E9375" s="223">
        <v>0</v>
      </c>
    </row>
    <row r="9376" spans="1:5" x14ac:dyDescent="0.25">
      <c r="A9376" s="224">
        <v>3705011038</v>
      </c>
      <c r="B9376" s="224" t="s">
        <v>11014</v>
      </c>
      <c r="C9376" s="224" t="s">
        <v>1268</v>
      </c>
      <c r="D9376" s="224" t="s">
        <v>2327</v>
      </c>
      <c r="E9376" s="225">
        <v>0</v>
      </c>
    </row>
    <row r="9377" spans="1:5" x14ac:dyDescent="0.25">
      <c r="A9377" s="222">
        <v>3705011039</v>
      </c>
      <c r="B9377" s="222" t="s">
        <v>11015</v>
      </c>
      <c r="C9377" s="222" t="s">
        <v>1268</v>
      </c>
      <c r="D9377" s="222" t="s">
        <v>2327</v>
      </c>
      <c r="E9377" s="223">
        <v>0</v>
      </c>
    </row>
    <row r="9378" spans="1:5" x14ac:dyDescent="0.25">
      <c r="A9378" s="224">
        <v>3705011040</v>
      </c>
      <c r="B9378" s="224" t="s">
        <v>11016</v>
      </c>
      <c r="C9378" s="224" t="s">
        <v>1268</v>
      </c>
      <c r="D9378" s="224" t="s">
        <v>2327</v>
      </c>
      <c r="E9378" s="225">
        <v>0</v>
      </c>
    </row>
    <row r="9379" spans="1:5" x14ac:dyDescent="0.25">
      <c r="A9379" s="222">
        <v>3705011041</v>
      </c>
      <c r="B9379" s="222" t="s">
        <v>11017</v>
      </c>
      <c r="C9379" s="222" t="s">
        <v>1268</v>
      </c>
      <c r="D9379" s="222" t="s">
        <v>2327</v>
      </c>
      <c r="E9379" s="223">
        <v>0</v>
      </c>
    </row>
    <row r="9380" spans="1:5" x14ac:dyDescent="0.25">
      <c r="A9380" s="224">
        <v>3705011042</v>
      </c>
      <c r="B9380" s="224" t="s">
        <v>11018</v>
      </c>
      <c r="C9380" s="224" t="s">
        <v>1268</v>
      </c>
      <c r="D9380" s="224" t="s">
        <v>2327</v>
      </c>
      <c r="E9380" s="225">
        <v>0</v>
      </c>
    </row>
    <row r="9381" spans="1:5" x14ac:dyDescent="0.25">
      <c r="A9381" s="222">
        <v>3705011043</v>
      </c>
      <c r="B9381" s="222" t="s">
        <v>11019</v>
      </c>
      <c r="C9381" s="222" t="s">
        <v>1268</v>
      </c>
      <c r="D9381" s="222" t="s">
        <v>2327</v>
      </c>
      <c r="E9381" s="223">
        <v>0</v>
      </c>
    </row>
    <row r="9382" spans="1:5" x14ac:dyDescent="0.25">
      <c r="A9382" s="224">
        <v>3705011044</v>
      </c>
      <c r="B9382" s="224" t="s">
        <v>11020</v>
      </c>
      <c r="C9382" s="224" t="s">
        <v>1268</v>
      </c>
      <c r="D9382" s="224" t="s">
        <v>2327</v>
      </c>
      <c r="E9382" s="225">
        <v>0</v>
      </c>
    </row>
    <row r="9383" spans="1:5" x14ac:dyDescent="0.25">
      <c r="A9383" s="222">
        <v>3705011045</v>
      </c>
      <c r="B9383" s="222" t="s">
        <v>11021</v>
      </c>
      <c r="C9383" s="222" t="s">
        <v>1268</v>
      </c>
      <c r="D9383" s="222" t="s">
        <v>2327</v>
      </c>
      <c r="E9383" s="223">
        <v>0</v>
      </c>
    </row>
    <row r="9384" spans="1:5" x14ac:dyDescent="0.25">
      <c r="A9384" s="224">
        <v>3705011046</v>
      </c>
      <c r="B9384" s="224" t="s">
        <v>11022</v>
      </c>
      <c r="C9384" s="224" t="s">
        <v>1268</v>
      </c>
      <c r="D9384" s="224" t="s">
        <v>2327</v>
      </c>
      <c r="E9384" s="225">
        <v>0</v>
      </c>
    </row>
    <row r="9385" spans="1:5" x14ac:dyDescent="0.25">
      <c r="A9385" s="222">
        <v>3705011047</v>
      </c>
      <c r="B9385" s="222" t="s">
        <v>11023</v>
      </c>
      <c r="C9385" s="222" t="s">
        <v>1268</v>
      </c>
      <c r="D9385" s="222" t="s">
        <v>2327</v>
      </c>
      <c r="E9385" s="223">
        <v>0</v>
      </c>
    </row>
    <row r="9386" spans="1:5" x14ac:dyDescent="0.25">
      <c r="A9386" s="224">
        <v>3705011048</v>
      </c>
      <c r="B9386" s="224" t="s">
        <v>11024</v>
      </c>
      <c r="C9386" s="224" t="s">
        <v>1268</v>
      </c>
      <c r="D9386" s="224" t="s">
        <v>2327</v>
      </c>
      <c r="E9386" s="225">
        <v>0</v>
      </c>
    </row>
    <row r="9387" spans="1:5" x14ac:dyDescent="0.25">
      <c r="A9387" s="222">
        <v>3705011049</v>
      </c>
      <c r="B9387" s="222" t="s">
        <v>11025</v>
      </c>
      <c r="C9387" s="222" t="s">
        <v>1268</v>
      </c>
      <c r="D9387" s="222" t="s">
        <v>2327</v>
      </c>
      <c r="E9387" s="223">
        <v>0</v>
      </c>
    </row>
    <row r="9388" spans="1:5" x14ac:dyDescent="0.25">
      <c r="A9388" s="224">
        <v>3705011050</v>
      </c>
      <c r="B9388" s="224" t="s">
        <v>11026</v>
      </c>
      <c r="C9388" s="224" t="s">
        <v>1268</v>
      </c>
      <c r="D9388" s="224" t="s">
        <v>2327</v>
      </c>
      <c r="E9388" s="225">
        <v>0</v>
      </c>
    </row>
    <row r="9389" spans="1:5" x14ac:dyDescent="0.25">
      <c r="A9389" s="222">
        <v>3705011051</v>
      </c>
      <c r="B9389" s="222" t="s">
        <v>11027</v>
      </c>
      <c r="C9389" s="222" t="s">
        <v>1268</v>
      </c>
      <c r="D9389" s="222" t="s">
        <v>2327</v>
      </c>
      <c r="E9389" s="223">
        <v>0</v>
      </c>
    </row>
    <row r="9390" spans="1:5" x14ac:dyDescent="0.25">
      <c r="A9390" s="224">
        <v>3705011052</v>
      </c>
      <c r="B9390" s="224" t="s">
        <v>11028</v>
      </c>
      <c r="C9390" s="224" t="s">
        <v>1268</v>
      </c>
      <c r="D9390" s="224" t="s">
        <v>2327</v>
      </c>
      <c r="E9390" s="225">
        <v>0</v>
      </c>
    </row>
    <row r="9391" spans="1:5" x14ac:dyDescent="0.25">
      <c r="A9391" s="222">
        <v>3705011053</v>
      </c>
      <c r="B9391" s="222" t="s">
        <v>11029</v>
      </c>
      <c r="C9391" s="222" t="s">
        <v>1268</v>
      </c>
      <c r="D9391" s="222" t="s">
        <v>2327</v>
      </c>
      <c r="E9391" s="223">
        <v>0</v>
      </c>
    </row>
    <row r="9392" spans="1:5" x14ac:dyDescent="0.25">
      <c r="A9392" s="224">
        <v>3705011054</v>
      </c>
      <c r="B9392" s="224" t="s">
        <v>11030</v>
      </c>
      <c r="C9392" s="224" t="s">
        <v>1268</v>
      </c>
      <c r="D9392" s="224" t="s">
        <v>2327</v>
      </c>
      <c r="E9392" s="225">
        <v>0</v>
      </c>
    </row>
    <row r="9393" spans="1:5" x14ac:dyDescent="0.25">
      <c r="A9393" s="222">
        <v>3705011055</v>
      </c>
      <c r="B9393" s="222" t="s">
        <v>11031</v>
      </c>
      <c r="C9393" s="222" t="s">
        <v>1268</v>
      </c>
      <c r="D9393" s="222" t="s">
        <v>2327</v>
      </c>
      <c r="E9393" s="223">
        <v>0</v>
      </c>
    </row>
    <row r="9394" spans="1:5" x14ac:dyDescent="0.25">
      <c r="A9394" s="224">
        <v>3705011056</v>
      </c>
      <c r="B9394" s="224" t="s">
        <v>11032</v>
      </c>
      <c r="C9394" s="224" t="s">
        <v>1268</v>
      </c>
      <c r="D9394" s="224" t="s">
        <v>2327</v>
      </c>
      <c r="E9394" s="225">
        <v>0</v>
      </c>
    </row>
    <row r="9395" spans="1:5" x14ac:dyDescent="0.25">
      <c r="A9395" s="222">
        <v>3705011057</v>
      </c>
      <c r="B9395" s="222" t="s">
        <v>11033</v>
      </c>
      <c r="C9395" s="222" t="s">
        <v>1268</v>
      </c>
      <c r="D9395" s="222" t="s">
        <v>2327</v>
      </c>
      <c r="E9395" s="223">
        <v>0</v>
      </c>
    </row>
    <row r="9396" spans="1:5" x14ac:dyDescent="0.25">
      <c r="A9396" s="224">
        <v>3705011058</v>
      </c>
      <c r="B9396" s="224" t="s">
        <v>11034</v>
      </c>
      <c r="C9396" s="224" t="s">
        <v>1268</v>
      </c>
      <c r="D9396" s="224" t="s">
        <v>2327</v>
      </c>
      <c r="E9396" s="225">
        <v>0</v>
      </c>
    </row>
    <row r="9397" spans="1:5" x14ac:dyDescent="0.25">
      <c r="A9397" s="222">
        <v>3705011059</v>
      </c>
      <c r="B9397" s="222" t="s">
        <v>11035</v>
      </c>
      <c r="C9397" s="222" t="s">
        <v>1268</v>
      </c>
      <c r="D9397" s="222" t="s">
        <v>2327</v>
      </c>
      <c r="E9397" s="223">
        <v>0</v>
      </c>
    </row>
    <row r="9398" spans="1:5" x14ac:dyDescent="0.25">
      <c r="A9398" s="224">
        <v>3705011060</v>
      </c>
      <c r="B9398" s="224" t="s">
        <v>11036</v>
      </c>
      <c r="C9398" s="224" t="s">
        <v>1268</v>
      </c>
      <c r="D9398" s="224" t="s">
        <v>2327</v>
      </c>
      <c r="E9398" s="225">
        <v>0</v>
      </c>
    </row>
    <row r="9399" spans="1:5" x14ac:dyDescent="0.25">
      <c r="A9399" s="222">
        <v>3705011061</v>
      </c>
      <c r="B9399" s="222" t="s">
        <v>11037</v>
      </c>
      <c r="C9399" s="222" t="s">
        <v>1268</v>
      </c>
      <c r="D9399" s="222" t="s">
        <v>2327</v>
      </c>
      <c r="E9399" s="223">
        <v>0</v>
      </c>
    </row>
    <row r="9400" spans="1:5" x14ac:dyDescent="0.25">
      <c r="A9400" s="224">
        <v>3705011062</v>
      </c>
      <c r="B9400" s="224" t="s">
        <v>11038</v>
      </c>
      <c r="C9400" s="224" t="s">
        <v>1268</v>
      </c>
      <c r="D9400" s="224" t="s">
        <v>2327</v>
      </c>
      <c r="E9400" s="225">
        <v>0</v>
      </c>
    </row>
    <row r="9401" spans="1:5" x14ac:dyDescent="0.25">
      <c r="A9401" s="222">
        <v>3705011063</v>
      </c>
      <c r="B9401" s="222" t="s">
        <v>11039</v>
      </c>
      <c r="C9401" s="222" t="s">
        <v>1268</v>
      </c>
      <c r="D9401" s="222" t="s">
        <v>2327</v>
      </c>
      <c r="E9401" s="223">
        <v>0</v>
      </c>
    </row>
    <row r="9402" spans="1:5" x14ac:dyDescent="0.25">
      <c r="A9402" s="224">
        <v>3705011064</v>
      </c>
      <c r="B9402" s="224" t="s">
        <v>11040</v>
      </c>
      <c r="C9402" s="224" t="s">
        <v>1268</v>
      </c>
      <c r="D9402" s="224" t="s">
        <v>2327</v>
      </c>
      <c r="E9402" s="225">
        <v>0</v>
      </c>
    </row>
    <row r="9403" spans="1:5" x14ac:dyDescent="0.25">
      <c r="A9403" s="222">
        <v>3705011065</v>
      </c>
      <c r="B9403" s="222" t="s">
        <v>11041</v>
      </c>
      <c r="C9403" s="222" t="s">
        <v>1268</v>
      </c>
      <c r="D9403" s="222" t="s">
        <v>2327</v>
      </c>
      <c r="E9403" s="223">
        <v>0</v>
      </c>
    </row>
    <row r="9404" spans="1:5" x14ac:dyDescent="0.25">
      <c r="A9404" s="224">
        <v>3705011066</v>
      </c>
      <c r="B9404" s="224" t="s">
        <v>11042</v>
      </c>
      <c r="C9404" s="224" t="s">
        <v>1268</v>
      </c>
      <c r="D9404" s="224" t="s">
        <v>2327</v>
      </c>
      <c r="E9404" s="225">
        <v>0</v>
      </c>
    </row>
    <row r="9405" spans="1:5" x14ac:dyDescent="0.25">
      <c r="A9405" s="222">
        <v>3705011067</v>
      </c>
      <c r="B9405" s="222" t="s">
        <v>11043</v>
      </c>
      <c r="C9405" s="222" t="s">
        <v>1268</v>
      </c>
      <c r="D9405" s="222" t="s">
        <v>2327</v>
      </c>
      <c r="E9405" s="223">
        <v>0</v>
      </c>
    </row>
    <row r="9406" spans="1:5" x14ac:dyDescent="0.25">
      <c r="A9406" s="224">
        <v>3705011068</v>
      </c>
      <c r="B9406" s="224" t="s">
        <v>11044</v>
      </c>
      <c r="C9406" s="224" t="s">
        <v>1268</v>
      </c>
      <c r="D9406" s="224" t="s">
        <v>2327</v>
      </c>
      <c r="E9406" s="225">
        <v>0</v>
      </c>
    </row>
    <row r="9407" spans="1:5" x14ac:dyDescent="0.25">
      <c r="A9407" s="222">
        <v>3705011069</v>
      </c>
      <c r="B9407" s="222" t="s">
        <v>11045</v>
      </c>
      <c r="C9407" s="222" t="s">
        <v>1268</v>
      </c>
      <c r="D9407" s="222" t="s">
        <v>2327</v>
      </c>
      <c r="E9407" s="223">
        <v>0</v>
      </c>
    </row>
    <row r="9408" spans="1:5" x14ac:dyDescent="0.25">
      <c r="A9408" s="224">
        <v>3705011070</v>
      </c>
      <c r="B9408" s="224" t="s">
        <v>11046</v>
      </c>
      <c r="C9408" s="224" t="s">
        <v>1268</v>
      </c>
      <c r="D9408" s="224" t="s">
        <v>2327</v>
      </c>
      <c r="E9408" s="225">
        <v>0</v>
      </c>
    </row>
    <row r="9409" spans="1:5" x14ac:dyDescent="0.25">
      <c r="A9409" s="222">
        <v>3705011071</v>
      </c>
      <c r="B9409" s="222" t="s">
        <v>11047</v>
      </c>
      <c r="C9409" s="222" t="s">
        <v>1268</v>
      </c>
      <c r="D9409" s="222" t="s">
        <v>2327</v>
      </c>
      <c r="E9409" s="223">
        <v>0</v>
      </c>
    </row>
    <row r="9410" spans="1:5" x14ac:dyDescent="0.25">
      <c r="A9410" s="224">
        <v>3705011072</v>
      </c>
      <c r="B9410" s="224" t="s">
        <v>11048</v>
      </c>
      <c r="C9410" s="224" t="s">
        <v>1268</v>
      </c>
      <c r="D9410" s="224" t="s">
        <v>2327</v>
      </c>
      <c r="E9410" s="225">
        <v>0</v>
      </c>
    </row>
    <row r="9411" spans="1:5" x14ac:dyDescent="0.25">
      <c r="A9411" s="222">
        <v>3705011073</v>
      </c>
      <c r="B9411" s="222" t="s">
        <v>11049</v>
      </c>
      <c r="C9411" s="222" t="s">
        <v>1268</v>
      </c>
      <c r="D9411" s="222" t="s">
        <v>2327</v>
      </c>
      <c r="E9411" s="223">
        <v>0</v>
      </c>
    </row>
    <row r="9412" spans="1:5" x14ac:dyDescent="0.25">
      <c r="A9412" s="224">
        <v>3705011074</v>
      </c>
      <c r="B9412" s="224" t="s">
        <v>11050</v>
      </c>
      <c r="C9412" s="224" t="s">
        <v>1268</v>
      </c>
      <c r="D9412" s="224" t="s">
        <v>2327</v>
      </c>
      <c r="E9412" s="225">
        <v>0</v>
      </c>
    </row>
    <row r="9413" spans="1:5" x14ac:dyDescent="0.25">
      <c r="A9413" s="222">
        <v>3705011075</v>
      </c>
      <c r="B9413" s="222" t="s">
        <v>11051</v>
      </c>
      <c r="C9413" s="222" t="s">
        <v>1268</v>
      </c>
      <c r="D9413" s="222" t="s">
        <v>2327</v>
      </c>
      <c r="E9413" s="223">
        <v>0</v>
      </c>
    </row>
    <row r="9414" spans="1:5" x14ac:dyDescent="0.25">
      <c r="A9414" s="224">
        <v>3705011076</v>
      </c>
      <c r="B9414" s="224" t="s">
        <v>11052</v>
      </c>
      <c r="C9414" s="224" t="s">
        <v>1268</v>
      </c>
      <c r="D9414" s="224" t="s">
        <v>2327</v>
      </c>
      <c r="E9414" s="225">
        <v>0</v>
      </c>
    </row>
    <row r="9415" spans="1:5" x14ac:dyDescent="0.25">
      <c r="A9415" s="222">
        <v>3705011077</v>
      </c>
      <c r="B9415" s="222" t="s">
        <v>11053</v>
      </c>
      <c r="C9415" s="222" t="s">
        <v>1268</v>
      </c>
      <c r="D9415" s="222" t="s">
        <v>2327</v>
      </c>
      <c r="E9415" s="223">
        <v>0</v>
      </c>
    </row>
    <row r="9416" spans="1:5" x14ac:dyDescent="0.25">
      <c r="A9416" s="224">
        <v>3705011078</v>
      </c>
      <c r="B9416" s="224" t="s">
        <v>11054</v>
      </c>
      <c r="C9416" s="224" t="s">
        <v>1268</v>
      </c>
      <c r="D9416" s="224" t="s">
        <v>2327</v>
      </c>
      <c r="E9416" s="225">
        <v>0</v>
      </c>
    </row>
    <row r="9417" spans="1:5" x14ac:dyDescent="0.25">
      <c r="A9417" s="222">
        <v>3705011079</v>
      </c>
      <c r="B9417" s="222" t="s">
        <v>11055</v>
      </c>
      <c r="C9417" s="222" t="s">
        <v>1268</v>
      </c>
      <c r="D9417" s="222" t="s">
        <v>2327</v>
      </c>
      <c r="E9417" s="223">
        <v>0</v>
      </c>
    </row>
    <row r="9418" spans="1:5" x14ac:dyDescent="0.25">
      <c r="A9418" s="224">
        <v>3705011080</v>
      </c>
      <c r="B9418" s="224" t="s">
        <v>11056</v>
      </c>
      <c r="C9418" s="224" t="s">
        <v>1268</v>
      </c>
      <c r="D9418" s="224" t="s">
        <v>2327</v>
      </c>
      <c r="E9418" s="225">
        <v>0</v>
      </c>
    </row>
    <row r="9419" spans="1:5" x14ac:dyDescent="0.25">
      <c r="A9419" s="222">
        <v>3705011081</v>
      </c>
      <c r="B9419" s="222" t="s">
        <v>11057</v>
      </c>
      <c r="C9419" s="222" t="s">
        <v>1268</v>
      </c>
      <c r="D9419" s="222" t="s">
        <v>2327</v>
      </c>
      <c r="E9419" s="223">
        <v>0</v>
      </c>
    </row>
    <row r="9420" spans="1:5" x14ac:dyDescent="0.25">
      <c r="A9420" s="224">
        <v>3705011082</v>
      </c>
      <c r="B9420" s="224" t="s">
        <v>11058</v>
      </c>
      <c r="C9420" s="224" t="s">
        <v>1268</v>
      </c>
      <c r="D9420" s="224" t="s">
        <v>2327</v>
      </c>
      <c r="E9420" s="225">
        <v>0</v>
      </c>
    </row>
    <row r="9421" spans="1:5" x14ac:dyDescent="0.25">
      <c r="A9421" s="222">
        <v>3705011083</v>
      </c>
      <c r="B9421" s="222" t="s">
        <v>11059</v>
      </c>
      <c r="C9421" s="222" t="s">
        <v>1268</v>
      </c>
      <c r="D9421" s="222" t="s">
        <v>2327</v>
      </c>
      <c r="E9421" s="223">
        <v>0</v>
      </c>
    </row>
    <row r="9422" spans="1:5" x14ac:dyDescent="0.25">
      <c r="A9422" s="224">
        <v>3705011084</v>
      </c>
      <c r="B9422" s="224" t="s">
        <v>11060</v>
      </c>
      <c r="C9422" s="224" t="s">
        <v>1268</v>
      </c>
      <c r="D9422" s="224" t="s">
        <v>2327</v>
      </c>
      <c r="E9422" s="225">
        <v>0</v>
      </c>
    </row>
    <row r="9423" spans="1:5" x14ac:dyDescent="0.25">
      <c r="A9423" s="222">
        <v>3705011085</v>
      </c>
      <c r="B9423" s="222" t="s">
        <v>11061</v>
      </c>
      <c r="C9423" s="222" t="s">
        <v>1268</v>
      </c>
      <c r="D9423" s="222" t="s">
        <v>2327</v>
      </c>
      <c r="E9423" s="223">
        <v>0</v>
      </c>
    </row>
    <row r="9424" spans="1:5" x14ac:dyDescent="0.25">
      <c r="A9424" s="224">
        <v>3705011086</v>
      </c>
      <c r="B9424" s="224" t="s">
        <v>11062</v>
      </c>
      <c r="C9424" s="224" t="s">
        <v>1268</v>
      </c>
      <c r="D9424" s="224" t="s">
        <v>2327</v>
      </c>
      <c r="E9424" s="225">
        <v>0</v>
      </c>
    </row>
    <row r="9425" spans="1:5" x14ac:dyDescent="0.25">
      <c r="A9425" s="222">
        <v>3705011087</v>
      </c>
      <c r="B9425" s="222" t="s">
        <v>11063</v>
      </c>
      <c r="C9425" s="222" t="s">
        <v>1268</v>
      </c>
      <c r="D9425" s="222" t="s">
        <v>2327</v>
      </c>
      <c r="E9425" s="223">
        <v>0</v>
      </c>
    </row>
    <row r="9426" spans="1:5" x14ac:dyDescent="0.25">
      <c r="A9426" s="224">
        <v>3705011088</v>
      </c>
      <c r="B9426" s="224" t="s">
        <v>11064</v>
      </c>
      <c r="C9426" s="224" t="s">
        <v>1268</v>
      </c>
      <c r="D9426" s="224" t="s">
        <v>2327</v>
      </c>
      <c r="E9426" s="225">
        <v>0</v>
      </c>
    </row>
    <row r="9427" spans="1:5" x14ac:dyDescent="0.25">
      <c r="A9427" s="222">
        <v>3705011089</v>
      </c>
      <c r="B9427" s="222" t="s">
        <v>11065</v>
      </c>
      <c r="C9427" s="222" t="s">
        <v>1268</v>
      </c>
      <c r="D9427" s="222" t="s">
        <v>2327</v>
      </c>
      <c r="E9427" s="223">
        <v>0</v>
      </c>
    </row>
    <row r="9428" spans="1:5" x14ac:dyDescent="0.25">
      <c r="A9428" s="224">
        <v>3705011090</v>
      </c>
      <c r="B9428" s="224" t="s">
        <v>11066</v>
      </c>
      <c r="C9428" s="224" t="s">
        <v>1268</v>
      </c>
      <c r="D9428" s="224" t="s">
        <v>2327</v>
      </c>
      <c r="E9428" s="225">
        <v>0</v>
      </c>
    </row>
    <row r="9429" spans="1:5" x14ac:dyDescent="0.25">
      <c r="A9429" s="222">
        <v>3705011091</v>
      </c>
      <c r="B9429" s="222" t="s">
        <v>11067</v>
      </c>
      <c r="C9429" s="222" t="s">
        <v>1268</v>
      </c>
      <c r="D9429" s="222" t="s">
        <v>2327</v>
      </c>
      <c r="E9429" s="223">
        <v>0</v>
      </c>
    </row>
    <row r="9430" spans="1:5" x14ac:dyDescent="0.25">
      <c r="A9430" s="224">
        <v>3705011092</v>
      </c>
      <c r="B9430" s="224" t="s">
        <v>11068</v>
      </c>
      <c r="C9430" s="224" t="s">
        <v>1268</v>
      </c>
      <c r="D9430" s="224" t="s">
        <v>2327</v>
      </c>
      <c r="E9430" s="225">
        <v>0</v>
      </c>
    </row>
    <row r="9431" spans="1:5" x14ac:dyDescent="0.25">
      <c r="A9431" s="222">
        <v>3705011093</v>
      </c>
      <c r="B9431" s="222" t="s">
        <v>11069</v>
      </c>
      <c r="C9431" s="222" t="s">
        <v>1268</v>
      </c>
      <c r="D9431" s="222" t="s">
        <v>2327</v>
      </c>
      <c r="E9431" s="223">
        <v>0</v>
      </c>
    </row>
    <row r="9432" spans="1:5" x14ac:dyDescent="0.25">
      <c r="A9432" s="224">
        <v>3705011094</v>
      </c>
      <c r="B9432" s="224" t="s">
        <v>11070</v>
      </c>
      <c r="C9432" s="224" t="s">
        <v>1268</v>
      </c>
      <c r="D9432" s="224" t="s">
        <v>2327</v>
      </c>
      <c r="E9432" s="225">
        <v>0</v>
      </c>
    </row>
    <row r="9433" spans="1:5" x14ac:dyDescent="0.25">
      <c r="A9433" s="222">
        <v>3705011095</v>
      </c>
      <c r="B9433" s="222" t="s">
        <v>11071</v>
      </c>
      <c r="C9433" s="222" t="s">
        <v>1268</v>
      </c>
      <c r="D9433" s="222" t="s">
        <v>2327</v>
      </c>
      <c r="E9433" s="223">
        <v>0</v>
      </c>
    </row>
    <row r="9434" spans="1:5" x14ac:dyDescent="0.25">
      <c r="A9434" s="224">
        <v>3705011096</v>
      </c>
      <c r="B9434" s="224" t="s">
        <v>11072</v>
      </c>
      <c r="C9434" s="224" t="s">
        <v>1268</v>
      </c>
      <c r="D9434" s="224" t="s">
        <v>2327</v>
      </c>
      <c r="E9434" s="225">
        <v>0</v>
      </c>
    </row>
    <row r="9435" spans="1:5" x14ac:dyDescent="0.25">
      <c r="A9435" s="222">
        <v>3705011097</v>
      </c>
      <c r="B9435" s="222" t="s">
        <v>11073</v>
      </c>
      <c r="C9435" s="222" t="s">
        <v>1268</v>
      </c>
      <c r="D9435" s="222" t="s">
        <v>2327</v>
      </c>
      <c r="E9435" s="223">
        <v>0</v>
      </c>
    </row>
    <row r="9436" spans="1:5" x14ac:dyDescent="0.25">
      <c r="A9436" s="224">
        <v>3705011098</v>
      </c>
      <c r="B9436" s="224" t="s">
        <v>11074</v>
      </c>
      <c r="C9436" s="224" t="s">
        <v>1268</v>
      </c>
      <c r="D9436" s="224" t="s">
        <v>2327</v>
      </c>
      <c r="E9436" s="225">
        <v>0</v>
      </c>
    </row>
    <row r="9437" spans="1:5" x14ac:dyDescent="0.25">
      <c r="A9437" s="222">
        <v>3705011099</v>
      </c>
      <c r="B9437" s="222" t="s">
        <v>11075</v>
      </c>
      <c r="C9437" s="222" t="s">
        <v>1268</v>
      </c>
      <c r="D9437" s="222" t="s">
        <v>2327</v>
      </c>
      <c r="E9437" s="223">
        <v>0</v>
      </c>
    </row>
    <row r="9438" spans="1:5" x14ac:dyDescent="0.25">
      <c r="A9438" s="224">
        <v>3705011100</v>
      </c>
      <c r="B9438" s="224" t="s">
        <v>11076</v>
      </c>
      <c r="C9438" s="224" t="s">
        <v>1268</v>
      </c>
      <c r="D9438" s="224" t="s">
        <v>2327</v>
      </c>
      <c r="E9438" s="225">
        <v>0</v>
      </c>
    </row>
    <row r="9439" spans="1:5" x14ac:dyDescent="0.25">
      <c r="A9439" s="222">
        <v>3705011101</v>
      </c>
      <c r="B9439" s="222" t="s">
        <v>11077</v>
      </c>
      <c r="C9439" s="222" t="s">
        <v>1268</v>
      </c>
      <c r="D9439" s="222" t="s">
        <v>2327</v>
      </c>
      <c r="E9439" s="223">
        <v>0</v>
      </c>
    </row>
    <row r="9440" spans="1:5" x14ac:dyDescent="0.25">
      <c r="A9440" s="224">
        <v>3705011102</v>
      </c>
      <c r="B9440" s="224" t="s">
        <v>11078</v>
      </c>
      <c r="C9440" s="224" t="s">
        <v>1268</v>
      </c>
      <c r="D9440" s="224" t="s">
        <v>2327</v>
      </c>
      <c r="E9440" s="225">
        <v>0</v>
      </c>
    </row>
    <row r="9441" spans="1:5" x14ac:dyDescent="0.25">
      <c r="A9441" s="222">
        <v>3705011103</v>
      </c>
      <c r="B9441" s="222" t="s">
        <v>11079</v>
      </c>
      <c r="C9441" s="222" t="s">
        <v>1268</v>
      </c>
      <c r="D9441" s="222" t="s">
        <v>2327</v>
      </c>
      <c r="E9441" s="223">
        <v>0</v>
      </c>
    </row>
    <row r="9442" spans="1:5" x14ac:dyDescent="0.25">
      <c r="A9442" s="224">
        <v>3705011104</v>
      </c>
      <c r="B9442" s="224" t="s">
        <v>11080</v>
      </c>
      <c r="C9442" s="224" t="s">
        <v>1268</v>
      </c>
      <c r="D9442" s="224" t="s">
        <v>2327</v>
      </c>
      <c r="E9442" s="225">
        <v>0</v>
      </c>
    </row>
    <row r="9443" spans="1:5" x14ac:dyDescent="0.25">
      <c r="A9443" s="222">
        <v>3705011105</v>
      </c>
      <c r="B9443" s="222" t="s">
        <v>11081</v>
      </c>
      <c r="C9443" s="222" t="s">
        <v>1268</v>
      </c>
      <c r="D9443" s="222" t="s">
        <v>2327</v>
      </c>
      <c r="E9443" s="223">
        <v>0</v>
      </c>
    </row>
    <row r="9444" spans="1:5" x14ac:dyDescent="0.25">
      <c r="A9444" s="224">
        <v>3705011106</v>
      </c>
      <c r="B9444" s="224" t="s">
        <v>11082</v>
      </c>
      <c r="C9444" s="224" t="s">
        <v>1268</v>
      </c>
      <c r="D9444" s="224" t="s">
        <v>2327</v>
      </c>
      <c r="E9444" s="225">
        <v>0</v>
      </c>
    </row>
    <row r="9445" spans="1:5" x14ac:dyDescent="0.25">
      <c r="A9445" s="222">
        <v>3705011107</v>
      </c>
      <c r="B9445" s="222" t="s">
        <v>11083</v>
      </c>
      <c r="C9445" s="222" t="s">
        <v>1268</v>
      </c>
      <c r="D9445" s="222" t="s">
        <v>2327</v>
      </c>
      <c r="E9445" s="223">
        <v>0</v>
      </c>
    </row>
    <row r="9446" spans="1:5" x14ac:dyDescent="0.25">
      <c r="A9446" s="224">
        <v>3705011108</v>
      </c>
      <c r="B9446" s="224" t="s">
        <v>11084</v>
      </c>
      <c r="C9446" s="224" t="s">
        <v>1268</v>
      </c>
      <c r="D9446" s="224" t="s">
        <v>2327</v>
      </c>
      <c r="E9446" s="225">
        <v>0</v>
      </c>
    </row>
    <row r="9447" spans="1:5" x14ac:dyDescent="0.25">
      <c r="A9447" s="222">
        <v>3705011109</v>
      </c>
      <c r="B9447" s="222" t="s">
        <v>11085</v>
      </c>
      <c r="C9447" s="222" t="s">
        <v>1268</v>
      </c>
      <c r="D9447" s="222" t="s">
        <v>2327</v>
      </c>
      <c r="E9447" s="223">
        <v>0</v>
      </c>
    </row>
    <row r="9448" spans="1:5" x14ac:dyDescent="0.25">
      <c r="A9448" s="224">
        <v>3705011110</v>
      </c>
      <c r="B9448" s="224" t="s">
        <v>11086</v>
      </c>
      <c r="C9448" s="224" t="s">
        <v>1268</v>
      </c>
      <c r="D9448" s="224" t="s">
        <v>2327</v>
      </c>
      <c r="E9448" s="225">
        <v>0</v>
      </c>
    </row>
    <row r="9449" spans="1:5" x14ac:dyDescent="0.25">
      <c r="A9449" s="222">
        <v>3705011111</v>
      </c>
      <c r="B9449" s="222" t="s">
        <v>11087</v>
      </c>
      <c r="C9449" s="222" t="s">
        <v>1268</v>
      </c>
      <c r="D9449" s="222" t="s">
        <v>2327</v>
      </c>
      <c r="E9449" s="223">
        <v>0</v>
      </c>
    </row>
    <row r="9450" spans="1:5" x14ac:dyDescent="0.25">
      <c r="A9450" s="224">
        <v>3705011112</v>
      </c>
      <c r="B9450" s="224" t="s">
        <v>11088</v>
      </c>
      <c r="C9450" s="224" t="s">
        <v>1268</v>
      </c>
      <c r="D9450" s="224" t="s">
        <v>2327</v>
      </c>
      <c r="E9450" s="225">
        <v>0</v>
      </c>
    </row>
    <row r="9451" spans="1:5" x14ac:dyDescent="0.25">
      <c r="A9451" s="222">
        <v>3705011113</v>
      </c>
      <c r="B9451" s="222" t="s">
        <v>11089</v>
      </c>
      <c r="C9451" s="222" t="s">
        <v>1268</v>
      </c>
      <c r="D9451" s="222" t="s">
        <v>2327</v>
      </c>
      <c r="E9451" s="223">
        <v>0</v>
      </c>
    </row>
    <row r="9452" spans="1:5" x14ac:dyDescent="0.25">
      <c r="A9452" s="224">
        <v>3705011114</v>
      </c>
      <c r="B9452" s="224" t="s">
        <v>11090</v>
      </c>
      <c r="C9452" s="224" t="s">
        <v>1268</v>
      </c>
      <c r="D9452" s="224" t="s">
        <v>2327</v>
      </c>
      <c r="E9452" s="225">
        <v>0</v>
      </c>
    </row>
    <row r="9453" spans="1:5" x14ac:dyDescent="0.25">
      <c r="A9453" s="222">
        <v>3705011115</v>
      </c>
      <c r="B9453" s="222" t="s">
        <v>11091</v>
      </c>
      <c r="C9453" s="222" t="s">
        <v>1268</v>
      </c>
      <c r="D9453" s="222" t="s">
        <v>2327</v>
      </c>
      <c r="E9453" s="223">
        <v>0</v>
      </c>
    </row>
    <row r="9454" spans="1:5" x14ac:dyDescent="0.25">
      <c r="A9454" s="224">
        <v>3705011116</v>
      </c>
      <c r="B9454" s="224" t="s">
        <v>11092</v>
      </c>
      <c r="C9454" s="224" t="s">
        <v>1268</v>
      </c>
      <c r="D9454" s="224" t="s">
        <v>2327</v>
      </c>
      <c r="E9454" s="225">
        <v>0</v>
      </c>
    </row>
    <row r="9455" spans="1:5" x14ac:dyDescent="0.25">
      <c r="A9455" s="222">
        <v>3705011117</v>
      </c>
      <c r="B9455" s="222" t="s">
        <v>11093</v>
      </c>
      <c r="C9455" s="222" t="s">
        <v>1268</v>
      </c>
      <c r="D9455" s="222" t="s">
        <v>2327</v>
      </c>
      <c r="E9455" s="223">
        <v>0</v>
      </c>
    </row>
    <row r="9456" spans="1:5" x14ac:dyDescent="0.25">
      <c r="A9456" s="224">
        <v>3705011118</v>
      </c>
      <c r="B9456" s="224" t="s">
        <v>11094</v>
      </c>
      <c r="C9456" s="224" t="s">
        <v>1268</v>
      </c>
      <c r="D9456" s="224" t="s">
        <v>2327</v>
      </c>
      <c r="E9456" s="225">
        <v>0</v>
      </c>
    </row>
    <row r="9457" spans="1:5" x14ac:dyDescent="0.25">
      <c r="A9457" s="222">
        <v>3705011119</v>
      </c>
      <c r="B9457" s="222" t="s">
        <v>11095</v>
      </c>
      <c r="C9457" s="222" t="s">
        <v>1268</v>
      </c>
      <c r="D9457" s="222" t="s">
        <v>2327</v>
      </c>
      <c r="E9457" s="223">
        <v>0</v>
      </c>
    </row>
    <row r="9458" spans="1:5" x14ac:dyDescent="0.25">
      <c r="A9458" s="224">
        <v>3705011120</v>
      </c>
      <c r="B9458" s="224" t="s">
        <v>11096</v>
      </c>
      <c r="C9458" s="224" t="s">
        <v>1268</v>
      </c>
      <c r="D9458" s="224" t="s">
        <v>2327</v>
      </c>
      <c r="E9458" s="225">
        <v>0</v>
      </c>
    </row>
    <row r="9459" spans="1:5" x14ac:dyDescent="0.25">
      <c r="A9459" s="222">
        <v>3705011121</v>
      </c>
      <c r="B9459" s="222" t="s">
        <v>11097</v>
      </c>
      <c r="C9459" s="222" t="s">
        <v>1268</v>
      </c>
      <c r="D9459" s="222" t="s">
        <v>2327</v>
      </c>
      <c r="E9459" s="223">
        <v>0</v>
      </c>
    </row>
    <row r="9460" spans="1:5" x14ac:dyDescent="0.25">
      <c r="A9460" s="224">
        <v>3705011122</v>
      </c>
      <c r="B9460" s="224" t="s">
        <v>11098</v>
      </c>
      <c r="C9460" s="224" t="s">
        <v>1268</v>
      </c>
      <c r="D9460" s="224" t="s">
        <v>2327</v>
      </c>
      <c r="E9460" s="225">
        <v>0</v>
      </c>
    </row>
    <row r="9461" spans="1:5" x14ac:dyDescent="0.25">
      <c r="A9461" s="222">
        <v>3705011123</v>
      </c>
      <c r="B9461" s="222" t="s">
        <v>11099</v>
      </c>
      <c r="C9461" s="222" t="s">
        <v>1268</v>
      </c>
      <c r="D9461" s="222" t="s">
        <v>2327</v>
      </c>
      <c r="E9461" s="223">
        <v>0</v>
      </c>
    </row>
    <row r="9462" spans="1:5" x14ac:dyDescent="0.25">
      <c r="A9462" s="224">
        <v>3705011124</v>
      </c>
      <c r="B9462" s="224" t="s">
        <v>11100</v>
      </c>
      <c r="C9462" s="224" t="s">
        <v>1268</v>
      </c>
      <c r="D9462" s="224" t="s">
        <v>2327</v>
      </c>
      <c r="E9462" s="225">
        <v>0</v>
      </c>
    </row>
    <row r="9463" spans="1:5" x14ac:dyDescent="0.25">
      <c r="A9463" s="222">
        <v>3705011125</v>
      </c>
      <c r="B9463" s="222" t="s">
        <v>11101</v>
      </c>
      <c r="C9463" s="222" t="s">
        <v>1268</v>
      </c>
      <c r="D9463" s="222" t="s">
        <v>2327</v>
      </c>
      <c r="E9463" s="223">
        <v>0</v>
      </c>
    </row>
    <row r="9464" spans="1:5" x14ac:dyDescent="0.25">
      <c r="A9464" s="224">
        <v>3705011126</v>
      </c>
      <c r="B9464" s="224" t="s">
        <v>11102</v>
      </c>
      <c r="C9464" s="224" t="s">
        <v>1268</v>
      </c>
      <c r="D9464" s="224" t="s">
        <v>2327</v>
      </c>
      <c r="E9464" s="225">
        <v>0</v>
      </c>
    </row>
    <row r="9465" spans="1:5" x14ac:dyDescent="0.25">
      <c r="A9465" s="222">
        <v>3705011127</v>
      </c>
      <c r="B9465" s="222" t="s">
        <v>11103</v>
      </c>
      <c r="C9465" s="222" t="s">
        <v>1268</v>
      </c>
      <c r="D9465" s="222" t="s">
        <v>2327</v>
      </c>
      <c r="E9465" s="223">
        <v>0</v>
      </c>
    </row>
    <row r="9466" spans="1:5" x14ac:dyDescent="0.25">
      <c r="A9466" s="224">
        <v>3705011128</v>
      </c>
      <c r="B9466" s="224" t="s">
        <v>11104</v>
      </c>
      <c r="C9466" s="224" t="s">
        <v>1268</v>
      </c>
      <c r="D9466" s="224" t="s">
        <v>2327</v>
      </c>
      <c r="E9466" s="225">
        <v>0</v>
      </c>
    </row>
    <row r="9467" spans="1:5" x14ac:dyDescent="0.25">
      <c r="A9467" s="222">
        <v>3705011129</v>
      </c>
      <c r="B9467" s="222" t="s">
        <v>11105</v>
      </c>
      <c r="C9467" s="222" t="s">
        <v>1268</v>
      </c>
      <c r="D9467" s="222" t="s">
        <v>2327</v>
      </c>
      <c r="E9467" s="223">
        <v>0</v>
      </c>
    </row>
    <row r="9468" spans="1:5" x14ac:dyDescent="0.25">
      <c r="A9468" s="224">
        <v>3705011130</v>
      </c>
      <c r="B9468" s="224" t="s">
        <v>11106</v>
      </c>
      <c r="C9468" s="224" t="s">
        <v>1268</v>
      </c>
      <c r="D9468" s="224" t="s">
        <v>2327</v>
      </c>
      <c r="E9468" s="225">
        <v>0</v>
      </c>
    </row>
    <row r="9469" spans="1:5" x14ac:dyDescent="0.25">
      <c r="A9469" s="222">
        <v>3705011131</v>
      </c>
      <c r="B9469" s="222" t="s">
        <v>11107</v>
      </c>
      <c r="C9469" s="222" t="s">
        <v>1268</v>
      </c>
      <c r="D9469" s="222" t="s">
        <v>2327</v>
      </c>
      <c r="E9469" s="223">
        <v>0</v>
      </c>
    </row>
    <row r="9470" spans="1:5" x14ac:dyDescent="0.25">
      <c r="A9470" s="224">
        <v>3705011132</v>
      </c>
      <c r="B9470" s="224" t="s">
        <v>11108</v>
      </c>
      <c r="C9470" s="224" t="s">
        <v>1268</v>
      </c>
      <c r="D9470" s="224" t="s">
        <v>2327</v>
      </c>
      <c r="E9470" s="225">
        <v>0</v>
      </c>
    </row>
    <row r="9471" spans="1:5" x14ac:dyDescent="0.25">
      <c r="A9471" s="222">
        <v>3705011133</v>
      </c>
      <c r="B9471" s="222" t="s">
        <v>11109</v>
      </c>
      <c r="C9471" s="222" t="s">
        <v>1268</v>
      </c>
      <c r="D9471" s="222" t="s">
        <v>2327</v>
      </c>
      <c r="E9471" s="223">
        <v>0</v>
      </c>
    </row>
    <row r="9472" spans="1:5" x14ac:dyDescent="0.25">
      <c r="A9472" s="224">
        <v>3705011134</v>
      </c>
      <c r="B9472" s="224" t="s">
        <v>11110</v>
      </c>
      <c r="C9472" s="224" t="s">
        <v>1268</v>
      </c>
      <c r="D9472" s="224" t="s">
        <v>2327</v>
      </c>
      <c r="E9472" s="225">
        <v>0</v>
      </c>
    </row>
    <row r="9473" spans="1:5" x14ac:dyDescent="0.25">
      <c r="A9473" s="222">
        <v>3705011135</v>
      </c>
      <c r="B9473" s="222" t="s">
        <v>11111</v>
      </c>
      <c r="C9473" s="222" t="s">
        <v>1268</v>
      </c>
      <c r="D9473" s="222" t="s">
        <v>2327</v>
      </c>
      <c r="E9473" s="223">
        <v>0</v>
      </c>
    </row>
    <row r="9474" spans="1:5" x14ac:dyDescent="0.25">
      <c r="A9474" s="224">
        <v>3705011136</v>
      </c>
      <c r="B9474" s="224" t="s">
        <v>11112</v>
      </c>
      <c r="C9474" s="224" t="s">
        <v>1268</v>
      </c>
      <c r="D9474" s="224" t="s">
        <v>2327</v>
      </c>
      <c r="E9474" s="225">
        <v>0</v>
      </c>
    </row>
    <row r="9475" spans="1:5" x14ac:dyDescent="0.25">
      <c r="A9475" s="222">
        <v>3705011137</v>
      </c>
      <c r="B9475" s="222" t="s">
        <v>11113</v>
      </c>
      <c r="C9475" s="222" t="s">
        <v>1268</v>
      </c>
      <c r="D9475" s="222" t="s">
        <v>2327</v>
      </c>
      <c r="E9475" s="223">
        <v>0</v>
      </c>
    </row>
    <row r="9476" spans="1:5" x14ac:dyDescent="0.25">
      <c r="A9476" s="224">
        <v>3705011138</v>
      </c>
      <c r="B9476" s="224" t="s">
        <v>11114</v>
      </c>
      <c r="C9476" s="224" t="s">
        <v>1268</v>
      </c>
      <c r="D9476" s="224" t="s">
        <v>2327</v>
      </c>
      <c r="E9476" s="225">
        <v>0</v>
      </c>
    </row>
    <row r="9477" spans="1:5" x14ac:dyDescent="0.25">
      <c r="A9477" s="222">
        <v>3705011139</v>
      </c>
      <c r="B9477" s="222" t="s">
        <v>11115</v>
      </c>
      <c r="C9477" s="222" t="s">
        <v>1268</v>
      </c>
      <c r="D9477" s="222" t="s">
        <v>2327</v>
      </c>
      <c r="E9477" s="223">
        <v>0</v>
      </c>
    </row>
    <row r="9478" spans="1:5" x14ac:dyDescent="0.25">
      <c r="A9478" s="224">
        <v>3705011140</v>
      </c>
      <c r="B9478" s="224" t="s">
        <v>11116</v>
      </c>
      <c r="C9478" s="224" t="s">
        <v>1268</v>
      </c>
      <c r="D9478" s="224" t="s">
        <v>2327</v>
      </c>
      <c r="E9478" s="225">
        <v>0</v>
      </c>
    </row>
    <row r="9479" spans="1:5" x14ac:dyDescent="0.25">
      <c r="A9479" s="222">
        <v>3705011141</v>
      </c>
      <c r="B9479" s="222" t="s">
        <v>11117</v>
      </c>
      <c r="C9479" s="222" t="s">
        <v>1268</v>
      </c>
      <c r="D9479" s="222" t="s">
        <v>2327</v>
      </c>
      <c r="E9479" s="223">
        <v>0</v>
      </c>
    </row>
    <row r="9480" spans="1:5" x14ac:dyDescent="0.25">
      <c r="A9480" s="224">
        <v>3705011142</v>
      </c>
      <c r="B9480" s="224" t="s">
        <v>11118</v>
      </c>
      <c r="C9480" s="224" t="s">
        <v>1268</v>
      </c>
      <c r="D9480" s="224" t="s">
        <v>2327</v>
      </c>
      <c r="E9480" s="225">
        <v>0</v>
      </c>
    </row>
    <row r="9481" spans="1:5" x14ac:dyDescent="0.25">
      <c r="A9481" s="222">
        <v>3705011143</v>
      </c>
      <c r="B9481" s="222" t="s">
        <v>11119</v>
      </c>
      <c r="C9481" s="222" t="s">
        <v>1268</v>
      </c>
      <c r="D9481" s="222" t="s">
        <v>2327</v>
      </c>
      <c r="E9481" s="223">
        <v>0</v>
      </c>
    </row>
    <row r="9482" spans="1:5" x14ac:dyDescent="0.25">
      <c r="A9482" s="224">
        <v>3705011144</v>
      </c>
      <c r="B9482" s="224" t="s">
        <v>11120</v>
      </c>
      <c r="C9482" s="224" t="s">
        <v>1268</v>
      </c>
      <c r="D9482" s="224" t="s">
        <v>2327</v>
      </c>
      <c r="E9482" s="225">
        <v>0</v>
      </c>
    </row>
    <row r="9483" spans="1:5" x14ac:dyDescent="0.25">
      <c r="A9483" s="222">
        <v>3705011145</v>
      </c>
      <c r="B9483" s="222" t="s">
        <v>11121</v>
      </c>
      <c r="C9483" s="222" t="s">
        <v>1268</v>
      </c>
      <c r="D9483" s="222" t="s">
        <v>2327</v>
      </c>
      <c r="E9483" s="223">
        <v>0</v>
      </c>
    </row>
    <row r="9484" spans="1:5" x14ac:dyDescent="0.25">
      <c r="A9484" s="224">
        <v>3705011146</v>
      </c>
      <c r="B9484" s="224" t="s">
        <v>11122</v>
      </c>
      <c r="C9484" s="224" t="s">
        <v>1268</v>
      </c>
      <c r="D9484" s="224" t="s">
        <v>2327</v>
      </c>
      <c r="E9484" s="225">
        <v>0</v>
      </c>
    </row>
    <row r="9485" spans="1:5" x14ac:dyDescent="0.25">
      <c r="A9485" s="222">
        <v>3705011147</v>
      </c>
      <c r="B9485" s="222" t="s">
        <v>11123</v>
      </c>
      <c r="C9485" s="222" t="s">
        <v>1268</v>
      </c>
      <c r="D9485" s="222" t="s">
        <v>2327</v>
      </c>
      <c r="E9485" s="223">
        <v>0</v>
      </c>
    </row>
    <row r="9486" spans="1:5" x14ac:dyDescent="0.25">
      <c r="A9486" s="224">
        <v>3705011148</v>
      </c>
      <c r="B9486" s="224" t="s">
        <v>11124</v>
      </c>
      <c r="C9486" s="224" t="s">
        <v>1268</v>
      </c>
      <c r="D9486" s="224" t="s">
        <v>2327</v>
      </c>
      <c r="E9486" s="225">
        <v>0</v>
      </c>
    </row>
    <row r="9487" spans="1:5" x14ac:dyDescent="0.25">
      <c r="A9487" s="222">
        <v>3705011149</v>
      </c>
      <c r="B9487" s="222" t="s">
        <v>11125</v>
      </c>
      <c r="C9487" s="222" t="s">
        <v>1268</v>
      </c>
      <c r="D9487" s="222" t="s">
        <v>2327</v>
      </c>
      <c r="E9487" s="223">
        <v>0</v>
      </c>
    </row>
    <row r="9488" spans="1:5" x14ac:dyDescent="0.25">
      <c r="A9488" s="224">
        <v>3705011150</v>
      </c>
      <c r="B9488" s="224" t="s">
        <v>11126</v>
      </c>
      <c r="C9488" s="224" t="s">
        <v>1268</v>
      </c>
      <c r="D9488" s="224" t="s">
        <v>2327</v>
      </c>
      <c r="E9488" s="225">
        <v>0</v>
      </c>
    </row>
    <row r="9489" spans="1:5" x14ac:dyDescent="0.25">
      <c r="A9489" s="222">
        <v>3705011151</v>
      </c>
      <c r="B9489" s="222" t="s">
        <v>11127</v>
      </c>
      <c r="C9489" s="222" t="s">
        <v>1268</v>
      </c>
      <c r="D9489" s="222" t="s">
        <v>2327</v>
      </c>
      <c r="E9489" s="223">
        <v>0</v>
      </c>
    </row>
    <row r="9490" spans="1:5" x14ac:dyDescent="0.25">
      <c r="A9490" s="224">
        <v>3705011152</v>
      </c>
      <c r="B9490" s="224" t="s">
        <v>11128</v>
      </c>
      <c r="C9490" s="224" t="s">
        <v>1268</v>
      </c>
      <c r="D9490" s="224" t="s">
        <v>2327</v>
      </c>
      <c r="E9490" s="225">
        <v>0</v>
      </c>
    </row>
    <row r="9491" spans="1:5" x14ac:dyDescent="0.25">
      <c r="A9491" s="222">
        <v>3705011153</v>
      </c>
      <c r="B9491" s="222" t="s">
        <v>11129</v>
      </c>
      <c r="C9491" s="222" t="s">
        <v>1268</v>
      </c>
      <c r="D9491" s="222" t="s">
        <v>2327</v>
      </c>
      <c r="E9491" s="223">
        <v>0</v>
      </c>
    </row>
    <row r="9492" spans="1:5" x14ac:dyDescent="0.25">
      <c r="A9492" s="224">
        <v>3705011154</v>
      </c>
      <c r="B9492" s="224" t="s">
        <v>11130</v>
      </c>
      <c r="C9492" s="224" t="s">
        <v>1268</v>
      </c>
      <c r="D9492" s="224" t="s">
        <v>2327</v>
      </c>
      <c r="E9492" s="225">
        <v>0</v>
      </c>
    </row>
    <row r="9493" spans="1:5" x14ac:dyDescent="0.25">
      <c r="A9493" s="222">
        <v>3705011155</v>
      </c>
      <c r="B9493" s="222" t="s">
        <v>11131</v>
      </c>
      <c r="C9493" s="222" t="s">
        <v>1268</v>
      </c>
      <c r="D9493" s="222" t="s">
        <v>2327</v>
      </c>
      <c r="E9493" s="223">
        <v>0</v>
      </c>
    </row>
    <row r="9494" spans="1:5" x14ac:dyDescent="0.25">
      <c r="A9494" s="224">
        <v>3705011156</v>
      </c>
      <c r="B9494" s="224" t="s">
        <v>11132</v>
      </c>
      <c r="C9494" s="224" t="s">
        <v>1268</v>
      </c>
      <c r="D9494" s="224" t="s">
        <v>2327</v>
      </c>
      <c r="E9494" s="225">
        <v>0</v>
      </c>
    </row>
    <row r="9495" spans="1:5" x14ac:dyDescent="0.25">
      <c r="A9495" s="222">
        <v>3705011157</v>
      </c>
      <c r="B9495" s="222" t="s">
        <v>11133</v>
      </c>
      <c r="C9495" s="222" t="s">
        <v>1268</v>
      </c>
      <c r="D9495" s="222" t="s">
        <v>2327</v>
      </c>
      <c r="E9495" s="223">
        <v>0</v>
      </c>
    </row>
    <row r="9496" spans="1:5" x14ac:dyDescent="0.25">
      <c r="A9496" s="224">
        <v>3705011158</v>
      </c>
      <c r="B9496" s="224" t="s">
        <v>11134</v>
      </c>
      <c r="C9496" s="224" t="s">
        <v>1268</v>
      </c>
      <c r="D9496" s="224" t="s">
        <v>2327</v>
      </c>
      <c r="E9496" s="225">
        <v>0</v>
      </c>
    </row>
    <row r="9497" spans="1:5" x14ac:dyDescent="0.25">
      <c r="A9497" s="222">
        <v>3705011159</v>
      </c>
      <c r="B9497" s="222" t="s">
        <v>11135</v>
      </c>
      <c r="C9497" s="222" t="s">
        <v>1268</v>
      </c>
      <c r="D9497" s="222" t="s">
        <v>2327</v>
      </c>
      <c r="E9497" s="223">
        <v>0</v>
      </c>
    </row>
    <row r="9498" spans="1:5" x14ac:dyDescent="0.25">
      <c r="A9498" s="224">
        <v>3705011160</v>
      </c>
      <c r="B9498" s="224" t="s">
        <v>11136</v>
      </c>
      <c r="C9498" s="224" t="s">
        <v>1268</v>
      </c>
      <c r="D9498" s="224" t="s">
        <v>2327</v>
      </c>
      <c r="E9498" s="225">
        <v>0</v>
      </c>
    </row>
    <row r="9499" spans="1:5" x14ac:dyDescent="0.25">
      <c r="A9499" s="222">
        <v>3705011161</v>
      </c>
      <c r="B9499" s="222" t="s">
        <v>11137</v>
      </c>
      <c r="C9499" s="222" t="s">
        <v>1268</v>
      </c>
      <c r="D9499" s="222" t="s">
        <v>2327</v>
      </c>
      <c r="E9499" s="223">
        <v>0</v>
      </c>
    </row>
    <row r="9500" spans="1:5" x14ac:dyDescent="0.25">
      <c r="A9500" s="224">
        <v>3705011162</v>
      </c>
      <c r="B9500" s="224" t="s">
        <v>11138</v>
      </c>
      <c r="C9500" s="224" t="s">
        <v>1268</v>
      </c>
      <c r="D9500" s="224" t="s">
        <v>2327</v>
      </c>
      <c r="E9500" s="225">
        <v>0</v>
      </c>
    </row>
    <row r="9501" spans="1:5" x14ac:dyDescent="0.25">
      <c r="A9501" s="222">
        <v>3705011163</v>
      </c>
      <c r="B9501" s="222" t="s">
        <v>11139</v>
      </c>
      <c r="C9501" s="222" t="s">
        <v>1268</v>
      </c>
      <c r="D9501" s="222" t="s">
        <v>2327</v>
      </c>
      <c r="E9501" s="223">
        <v>0</v>
      </c>
    </row>
    <row r="9502" spans="1:5" x14ac:dyDescent="0.25">
      <c r="A9502" s="224">
        <v>3705011164</v>
      </c>
      <c r="B9502" s="224" t="s">
        <v>11140</v>
      </c>
      <c r="C9502" s="224" t="s">
        <v>1268</v>
      </c>
      <c r="D9502" s="224" t="s">
        <v>2327</v>
      </c>
      <c r="E9502" s="225">
        <v>0</v>
      </c>
    </row>
    <row r="9503" spans="1:5" x14ac:dyDescent="0.25">
      <c r="A9503" s="222">
        <v>3705011165</v>
      </c>
      <c r="B9503" s="222" t="s">
        <v>11141</v>
      </c>
      <c r="C9503" s="222" t="s">
        <v>1268</v>
      </c>
      <c r="D9503" s="222" t="s">
        <v>2327</v>
      </c>
      <c r="E9503" s="223">
        <v>0</v>
      </c>
    </row>
    <row r="9504" spans="1:5" x14ac:dyDescent="0.25">
      <c r="A9504" s="224">
        <v>3705011166</v>
      </c>
      <c r="B9504" s="224" t="s">
        <v>11142</v>
      </c>
      <c r="C9504" s="224" t="s">
        <v>1268</v>
      </c>
      <c r="D9504" s="224" t="s">
        <v>2327</v>
      </c>
      <c r="E9504" s="225">
        <v>0</v>
      </c>
    </row>
    <row r="9505" spans="1:5" x14ac:dyDescent="0.25">
      <c r="A9505" s="222">
        <v>3705011167</v>
      </c>
      <c r="B9505" s="222" t="s">
        <v>11143</v>
      </c>
      <c r="C9505" s="222" t="s">
        <v>1268</v>
      </c>
      <c r="D9505" s="222" t="s">
        <v>2327</v>
      </c>
      <c r="E9505" s="223">
        <v>0</v>
      </c>
    </row>
    <row r="9506" spans="1:5" x14ac:dyDescent="0.25">
      <c r="A9506" s="224">
        <v>3705011168</v>
      </c>
      <c r="B9506" s="224" t="s">
        <v>11144</v>
      </c>
      <c r="C9506" s="224" t="s">
        <v>1268</v>
      </c>
      <c r="D9506" s="224" t="s">
        <v>2327</v>
      </c>
      <c r="E9506" s="225">
        <v>0</v>
      </c>
    </row>
    <row r="9507" spans="1:5" x14ac:dyDescent="0.25">
      <c r="A9507" s="222">
        <v>3705011169</v>
      </c>
      <c r="B9507" s="222" t="s">
        <v>11145</v>
      </c>
      <c r="C9507" s="222" t="s">
        <v>1268</v>
      </c>
      <c r="D9507" s="222" t="s">
        <v>2327</v>
      </c>
      <c r="E9507" s="223">
        <v>0</v>
      </c>
    </row>
    <row r="9508" spans="1:5" x14ac:dyDescent="0.25">
      <c r="A9508" s="224">
        <v>3705011170</v>
      </c>
      <c r="B9508" s="224" t="s">
        <v>11146</v>
      </c>
      <c r="C9508" s="224" t="s">
        <v>1268</v>
      </c>
      <c r="D9508" s="224" t="s">
        <v>2327</v>
      </c>
      <c r="E9508" s="225">
        <v>0</v>
      </c>
    </row>
    <row r="9509" spans="1:5" x14ac:dyDescent="0.25">
      <c r="A9509" s="222">
        <v>3705011171</v>
      </c>
      <c r="B9509" s="222" t="s">
        <v>11147</v>
      </c>
      <c r="C9509" s="222" t="s">
        <v>1268</v>
      </c>
      <c r="D9509" s="222" t="s">
        <v>2327</v>
      </c>
      <c r="E9509" s="223">
        <v>0</v>
      </c>
    </row>
    <row r="9510" spans="1:5" x14ac:dyDescent="0.25">
      <c r="A9510" s="224">
        <v>3705011172</v>
      </c>
      <c r="B9510" s="224" t="s">
        <v>11148</v>
      </c>
      <c r="C9510" s="224" t="s">
        <v>1268</v>
      </c>
      <c r="D9510" s="224" t="s">
        <v>2327</v>
      </c>
      <c r="E9510" s="225">
        <v>0</v>
      </c>
    </row>
    <row r="9511" spans="1:5" x14ac:dyDescent="0.25">
      <c r="A9511" s="222">
        <v>3705011173</v>
      </c>
      <c r="B9511" s="222" t="s">
        <v>11149</v>
      </c>
      <c r="C9511" s="222" t="s">
        <v>1268</v>
      </c>
      <c r="D9511" s="222" t="s">
        <v>2327</v>
      </c>
      <c r="E9511" s="223">
        <v>0</v>
      </c>
    </row>
    <row r="9512" spans="1:5" x14ac:dyDescent="0.25">
      <c r="A9512" s="224">
        <v>3705011174</v>
      </c>
      <c r="B9512" s="224" t="s">
        <v>11150</v>
      </c>
      <c r="C9512" s="224" t="s">
        <v>1268</v>
      </c>
      <c r="D9512" s="224" t="s">
        <v>2327</v>
      </c>
      <c r="E9512" s="225">
        <v>0</v>
      </c>
    </row>
    <row r="9513" spans="1:5" x14ac:dyDescent="0.25">
      <c r="A9513" s="222">
        <v>3705011175</v>
      </c>
      <c r="B9513" s="222" t="s">
        <v>11151</v>
      </c>
      <c r="C9513" s="222" t="s">
        <v>1268</v>
      </c>
      <c r="D9513" s="222" t="s">
        <v>2327</v>
      </c>
      <c r="E9513" s="223">
        <v>0</v>
      </c>
    </row>
    <row r="9514" spans="1:5" x14ac:dyDescent="0.25">
      <c r="A9514" s="224">
        <v>3705011176</v>
      </c>
      <c r="B9514" s="224" t="s">
        <v>11152</v>
      </c>
      <c r="C9514" s="224" t="s">
        <v>1268</v>
      </c>
      <c r="D9514" s="224" t="s">
        <v>2327</v>
      </c>
      <c r="E9514" s="225">
        <v>0</v>
      </c>
    </row>
    <row r="9515" spans="1:5" x14ac:dyDescent="0.25">
      <c r="A9515" s="222">
        <v>3705011177</v>
      </c>
      <c r="B9515" s="222" t="s">
        <v>11153</v>
      </c>
      <c r="C9515" s="222" t="s">
        <v>1268</v>
      </c>
      <c r="D9515" s="222" t="s">
        <v>2327</v>
      </c>
      <c r="E9515" s="223">
        <v>0</v>
      </c>
    </row>
    <row r="9516" spans="1:5" x14ac:dyDescent="0.25">
      <c r="A9516" s="224">
        <v>3705011178</v>
      </c>
      <c r="B9516" s="224" t="s">
        <v>11154</v>
      </c>
      <c r="C9516" s="224" t="s">
        <v>1268</v>
      </c>
      <c r="D9516" s="224" t="s">
        <v>2327</v>
      </c>
      <c r="E9516" s="225">
        <v>0</v>
      </c>
    </row>
    <row r="9517" spans="1:5" x14ac:dyDescent="0.25">
      <c r="A9517" s="222">
        <v>3705011179</v>
      </c>
      <c r="B9517" s="222" t="s">
        <v>11155</v>
      </c>
      <c r="C9517" s="222" t="s">
        <v>1268</v>
      </c>
      <c r="D9517" s="222" t="s">
        <v>2327</v>
      </c>
      <c r="E9517" s="223">
        <v>0</v>
      </c>
    </row>
    <row r="9518" spans="1:5" x14ac:dyDescent="0.25">
      <c r="A9518" s="224">
        <v>3705011180</v>
      </c>
      <c r="B9518" s="224" t="s">
        <v>11156</v>
      </c>
      <c r="C9518" s="224" t="s">
        <v>1268</v>
      </c>
      <c r="D9518" s="224" t="s">
        <v>2327</v>
      </c>
      <c r="E9518" s="225">
        <v>0</v>
      </c>
    </row>
    <row r="9519" spans="1:5" x14ac:dyDescent="0.25">
      <c r="A9519" s="222">
        <v>3705011181</v>
      </c>
      <c r="B9519" s="222" t="s">
        <v>11157</v>
      </c>
      <c r="C9519" s="222" t="s">
        <v>1268</v>
      </c>
      <c r="D9519" s="222" t="s">
        <v>2327</v>
      </c>
      <c r="E9519" s="223">
        <v>0</v>
      </c>
    </row>
    <row r="9520" spans="1:5" x14ac:dyDescent="0.25">
      <c r="A9520" s="224">
        <v>3705011182</v>
      </c>
      <c r="B9520" s="224" t="s">
        <v>11158</v>
      </c>
      <c r="C9520" s="224" t="s">
        <v>1268</v>
      </c>
      <c r="D9520" s="224" t="s">
        <v>2327</v>
      </c>
      <c r="E9520" s="225">
        <v>0</v>
      </c>
    </row>
    <row r="9521" spans="1:5" x14ac:dyDescent="0.25">
      <c r="A9521" s="222">
        <v>3705011183</v>
      </c>
      <c r="B9521" s="222" t="s">
        <v>11159</v>
      </c>
      <c r="C9521" s="222" t="s">
        <v>1268</v>
      </c>
      <c r="D9521" s="222" t="s">
        <v>1226</v>
      </c>
      <c r="E9521" s="223">
        <v>0</v>
      </c>
    </row>
    <row r="9522" spans="1:5" x14ac:dyDescent="0.25">
      <c r="A9522" s="224">
        <v>3705011184</v>
      </c>
      <c r="B9522" s="224" t="s">
        <v>11160</v>
      </c>
      <c r="C9522" s="224" t="s">
        <v>1268</v>
      </c>
      <c r="D9522" s="224" t="s">
        <v>2327</v>
      </c>
      <c r="E9522" s="225">
        <v>0</v>
      </c>
    </row>
    <row r="9523" spans="1:5" x14ac:dyDescent="0.25">
      <c r="A9523" s="222">
        <v>3705011185</v>
      </c>
      <c r="B9523" s="222" t="s">
        <v>11161</v>
      </c>
      <c r="C9523" s="222" t="s">
        <v>1268</v>
      </c>
      <c r="D9523" s="222" t="s">
        <v>1226</v>
      </c>
      <c r="E9523" s="223">
        <v>0</v>
      </c>
    </row>
    <row r="9524" spans="1:5" x14ac:dyDescent="0.25">
      <c r="A9524" s="224">
        <v>3705011186</v>
      </c>
      <c r="B9524" s="224" t="s">
        <v>11162</v>
      </c>
      <c r="C9524" s="224" t="s">
        <v>1268</v>
      </c>
      <c r="D9524" s="224" t="s">
        <v>2327</v>
      </c>
      <c r="E9524" s="225">
        <v>0</v>
      </c>
    </row>
    <row r="9525" spans="1:5" x14ac:dyDescent="0.25">
      <c r="A9525" s="222">
        <v>3705011187</v>
      </c>
      <c r="B9525" s="222" t="s">
        <v>11163</v>
      </c>
      <c r="C9525" s="222" t="s">
        <v>1268</v>
      </c>
      <c r="D9525" s="222" t="s">
        <v>2327</v>
      </c>
      <c r="E9525" s="223">
        <v>0</v>
      </c>
    </row>
    <row r="9526" spans="1:5" x14ac:dyDescent="0.25">
      <c r="A9526" s="224">
        <v>3705011188</v>
      </c>
      <c r="B9526" s="224" t="s">
        <v>11164</v>
      </c>
      <c r="C9526" s="224" t="s">
        <v>1268</v>
      </c>
      <c r="D9526" s="224" t="s">
        <v>2327</v>
      </c>
      <c r="E9526" s="225">
        <v>0</v>
      </c>
    </row>
    <row r="9527" spans="1:5" x14ac:dyDescent="0.25">
      <c r="A9527" s="222">
        <v>3705011189</v>
      </c>
      <c r="B9527" s="222" t="s">
        <v>11165</v>
      </c>
      <c r="C9527" s="222" t="s">
        <v>1268</v>
      </c>
      <c r="D9527" s="222" t="s">
        <v>2327</v>
      </c>
      <c r="E9527" s="223">
        <v>0</v>
      </c>
    </row>
    <row r="9528" spans="1:5" x14ac:dyDescent="0.25">
      <c r="A9528" s="224">
        <v>3705011190</v>
      </c>
      <c r="B9528" s="224" t="s">
        <v>11166</v>
      </c>
      <c r="C9528" s="224" t="s">
        <v>1268</v>
      </c>
      <c r="D9528" s="224" t="s">
        <v>2327</v>
      </c>
      <c r="E9528" s="225">
        <v>0</v>
      </c>
    </row>
    <row r="9529" spans="1:5" x14ac:dyDescent="0.25">
      <c r="A9529" s="222">
        <v>3705011191</v>
      </c>
      <c r="B9529" s="222" t="s">
        <v>11167</v>
      </c>
      <c r="C9529" s="222" t="s">
        <v>1268</v>
      </c>
      <c r="D9529" s="222" t="s">
        <v>801</v>
      </c>
      <c r="E9529" s="223">
        <v>0</v>
      </c>
    </row>
    <row r="9530" spans="1:5" x14ac:dyDescent="0.25">
      <c r="A9530" s="224">
        <v>3705011192</v>
      </c>
      <c r="B9530" s="224" t="s">
        <v>11168</v>
      </c>
      <c r="C9530" s="224" t="s">
        <v>1268</v>
      </c>
      <c r="D9530" s="224" t="s">
        <v>2327</v>
      </c>
      <c r="E9530" s="225">
        <v>0</v>
      </c>
    </row>
    <row r="9531" spans="1:5" x14ac:dyDescent="0.25">
      <c r="A9531" s="222">
        <v>3705011193</v>
      </c>
      <c r="B9531" s="222" t="s">
        <v>11169</v>
      </c>
      <c r="C9531" s="222" t="s">
        <v>1268</v>
      </c>
      <c r="D9531" s="222" t="s">
        <v>2327</v>
      </c>
      <c r="E9531" s="223">
        <v>0</v>
      </c>
    </row>
    <row r="9532" spans="1:5" x14ac:dyDescent="0.25">
      <c r="A9532" s="224">
        <v>3705011194</v>
      </c>
      <c r="B9532" s="224" t="s">
        <v>11170</v>
      </c>
      <c r="C9532" s="224" t="s">
        <v>1268</v>
      </c>
      <c r="D9532" s="224" t="s">
        <v>2327</v>
      </c>
      <c r="E9532" s="225">
        <v>0</v>
      </c>
    </row>
    <row r="9533" spans="1:5" x14ac:dyDescent="0.25">
      <c r="A9533" s="222">
        <v>3705011195</v>
      </c>
      <c r="B9533" s="222" t="s">
        <v>8306</v>
      </c>
      <c r="C9533" s="222" t="s">
        <v>1268</v>
      </c>
      <c r="D9533" s="222" t="s">
        <v>801</v>
      </c>
      <c r="E9533" s="223">
        <v>0</v>
      </c>
    </row>
    <row r="9534" spans="1:5" x14ac:dyDescent="0.25">
      <c r="A9534" s="224">
        <v>3705011196</v>
      </c>
      <c r="B9534" s="224" t="s">
        <v>11171</v>
      </c>
      <c r="C9534" s="224" t="s">
        <v>1268</v>
      </c>
      <c r="D9534" s="224" t="s">
        <v>2414</v>
      </c>
      <c r="E9534" s="225">
        <v>0</v>
      </c>
    </row>
    <row r="9535" spans="1:5" x14ac:dyDescent="0.25">
      <c r="A9535" s="222">
        <v>3705011197</v>
      </c>
      <c r="B9535" s="222" t="s">
        <v>11172</v>
      </c>
      <c r="C9535" s="222" t="s">
        <v>1268</v>
      </c>
      <c r="D9535" s="222" t="s">
        <v>801</v>
      </c>
      <c r="E9535" s="223">
        <v>0</v>
      </c>
    </row>
    <row r="9536" spans="1:5" x14ac:dyDescent="0.25">
      <c r="A9536" s="224">
        <v>3705011198</v>
      </c>
      <c r="B9536" s="224" t="s">
        <v>10346</v>
      </c>
      <c r="C9536" s="224" t="s">
        <v>1268</v>
      </c>
      <c r="D9536" s="224" t="s">
        <v>2327</v>
      </c>
      <c r="E9536" s="225">
        <v>0</v>
      </c>
    </row>
    <row r="9537" spans="1:5" x14ac:dyDescent="0.25">
      <c r="A9537" s="222">
        <v>3705011199</v>
      </c>
      <c r="B9537" s="222" t="s">
        <v>10347</v>
      </c>
      <c r="C9537" s="222" t="s">
        <v>1268</v>
      </c>
      <c r="D9537" s="222" t="s">
        <v>2327</v>
      </c>
      <c r="E9537" s="223">
        <v>0</v>
      </c>
    </row>
    <row r="9538" spans="1:5" x14ac:dyDescent="0.25">
      <c r="A9538" s="224">
        <v>3705011200</v>
      </c>
      <c r="B9538" s="224" t="s">
        <v>11173</v>
      </c>
      <c r="C9538" s="224" t="s">
        <v>1268</v>
      </c>
      <c r="D9538" s="224" t="s">
        <v>2327</v>
      </c>
      <c r="E9538" s="225">
        <v>0</v>
      </c>
    </row>
    <row r="9539" spans="1:5" x14ac:dyDescent="0.25">
      <c r="A9539" s="222">
        <v>3705011201</v>
      </c>
      <c r="B9539" s="222" t="s">
        <v>8307</v>
      </c>
      <c r="C9539" s="222" t="s">
        <v>1268</v>
      </c>
      <c r="D9539" s="222" t="s">
        <v>1226</v>
      </c>
      <c r="E9539" s="223">
        <v>0</v>
      </c>
    </row>
    <row r="9540" spans="1:5" x14ac:dyDescent="0.25">
      <c r="A9540" s="224">
        <v>3705011202</v>
      </c>
      <c r="B9540" s="224" t="s">
        <v>11174</v>
      </c>
      <c r="C9540" s="224" t="s">
        <v>1268</v>
      </c>
      <c r="D9540" s="224" t="s">
        <v>801</v>
      </c>
      <c r="E9540" s="225">
        <v>0</v>
      </c>
    </row>
    <row r="9541" spans="1:5" x14ac:dyDescent="0.25">
      <c r="A9541" s="222">
        <v>3705011203</v>
      </c>
      <c r="B9541" s="222" t="s">
        <v>11175</v>
      </c>
      <c r="C9541" s="222" t="s">
        <v>1268</v>
      </c>
      <c r="D9541" s="222" t="s">
        <v>801</v>
      </c>
      <c r="E9541" s="223">
        <v>0</v>
      </c>
    </row>
    <row r="9542" spans="1:5" x14ac:dyDescent="0.25">
      <c r="A9542" s="224">
        <v>3705011204</v>
      </c>
      <c r="B9542" s="224" t="s">
        <v>11176</v>
      </c>
      <c r="C9542" s="224" t="s">
        <v>1268</v>
      </c>
      <c r="D9542" s="224" t="s">
        <v>2327</v>
      </c>
      <c r="E9542" s="225">
        <v>0</v>
      </c>
    </row>
    <row r="9543" spans="1:5" x14ac:dyDescent="0.25">
      <c r="A9543" s="222">
        <v>3705011205</v>
      </c>
      <c r="B9543" s="222" t="s">
        <v>11177</v>
      </c>
      <c r="C9543" s="222" t="s">
        <v>1268</v>
      </c>
      <c r="D9543" s="222" t="s">
        <v>2327</v>
      </c>
      <c r="E9543" s="223">
        <v>0</v>
      </c>
    </row>
    <row r="9544" spans="1:5" x14ac:dyDescent="0.25">
      <c r="A9544" s="224">
        <v>3705011206</v>
      </c>
      <c r="B9544" s="224" t="s">
        <v>11178</v>
      </c>
      <c r="C9544" s="224" t="s">
        <v>1268</v>
      </c>
      <c r="D9544" s="224" t="s">
        <v>801</v>
      </c>
      <c r="E9544" s="225">
        <v>0</v>
      </c>
    </row>
    <row r="9545" spans="1:5" x14ac:dyDescent="0.25">
      <c r="A9545" s="222">
        <v>3705011207</v>
      </c>
      <c r="B9545" s="222" t="s">
        <v>9414</v>
      </c>
      <c r="C9545" s="222" t="s">
        <v>1268</v>
      </c>
      <c r="D9545" s="222" t="s">
        <v>801</v>
      </c>
      <c r="E9545" s="223">
        <v>0</v>
      </c>
    </row>
    <row r="9546" spans="1:5" x14ac:dyDescent="0.25">
      <c r="A9546" s="224">
        <v>3705011208</v>
      </c>
      <c r="B9546" s="224" t="s">
        <v>10248</v>
      </c>
      <c r="C9546" s="224" t="s">
        <v>1268</v>
      </c>
      <c r="D9546" s="224" t="s">
        <v>801</v>
      </c>
      <c r="E9546" s="225">
        <v>0</v>
      </c>
    </row>
    <row r="9547" spans="1:5" x14ac:dyDescent="0.25">
      <c r="A9547" s="222">
        <v>3705011209</v>
      </c>
      <c r="B9547" s="222" t="s">
        <v>11179</v>
      </c>
      <c r="C9547" s="222" t="s">
        <v>1268</v>
      </c>
      <c r="D9547" s="222" t="s">
        <v>2327</v>
      </c>
      <c r="E9547" s="223">
        <v>0</v>
      </c>
    </row>
    <row r="9548" spans="1:5" x14ac:dyDescent="0.25">
      <c r="A9548" s="224">
        <v>3705011210</v>
      </c>
      <c r="B9548" s="224" t="s">
        <v>11180</v>
      </c>
      <c r="C9548" s="224" t="s">
        <v>1268</v>
      </c>
      <c r="D9548" s="224" t="s">
        <v>801</v>
      </c>
      <c r="E9548" s="225">
        <v>0</v>
      </c>
    </row>
    <row r="9549" spans="1:5" x14ac:dyDescent="0.25">
      <c r="A9549" s="222">
        <v>3705011211</v>
      </c>
      <c r="B9549" s="222" t="s">
        <v>11181</v>
      </c>
      <c r="C9549" s="222" t="s">
        <v>1268</v>
      </c>
      <c r="D9549" s="222" t="s">
        <v>801</v>
      </c>
      <c r="E9549" s="223">
        <v>0</v>
      </c>
    </row>
    <row r="9550" spans="1:5" x14ac:dyDescent="0.25">
      <c r="A9550" s="224">
        <v>3705011212</v>
      </c>
      <c r="B9550" s="224" t="s">
        <v>11182</v>
      </c>
      <c r="C9550" s="224" t="s">
        <v>1268</v>
      </c>
      <c r="D9550" s="224" t="s">
        <v>1226</v>
      </c>
      <c r="E9550" s="225">
        <v>0</v>
      </c>
    </row>
    <row r="9551" spans="1:5" x14ac:dyDescent="0.25">
      <c r="A9551" s="222">
        <v>3705011213</v>
      </c>
      <c r="B9551" s="222" t="s">
        <v>8308</v>
      </c>
      <c r="C9551" s="222" t="s">
        <v>1268</v>
      </c>
      <c r="D9551" s="222" t="s">
        <v>801</v>
      </c>
      <c r="E9551" s="223">
        <v>0</v>
      </c>
    </row>
    <row r="9552" spans="1:5" x14ac:dyDescent="0.25">
      <c r="A9552" s="224">
        <v>3705011214</v>
      </c>
      <c r="B9552" s="224" t="s">
        <v>11183</v>
      </c>
      <c r="C9552" s="224" t="s">
        <v>1268</v>
      </c>
      <c r="D9552" s="224" t="s">
        <v>801</v>
      </c>
      <c r="E9552" s="225">
        <v>0</v>
      </c>
    </row>
    <row r="9553" spans="1:5" x14ac:dyDescent="0.25">
      <c r="A9553" s="222">
        <v>3705011215</v>
      </c>
      <c r="B9553" s="222" t="s">
        <v>11184</v>
      </c>
      <c r="C9553" s="222" t="s">
        <v>1268</v>
      </c>
      <c r="D9553" s="222" t="s">
        <v>2327</v>
      </c>
      <c r="E9553" s="223">
        <v>0</v>
      </c>
    </row>
    <row r="9554" spans="1:5" x14ac:dyDescent="0.25">
      <c r="A9554" s="224">
        <v>3705011216</v>
      </c>
      <c r="B9554" s="224" t="s">
        <v>11185</v>
      </c>
      <c r="C9554" s="224" t="s">
        <v>1268</v>
      </c>
      <c r="D9554" s="224" t="s">
        <v>2327</v>
      </c>
      <c r="E9554" s="225">
        <v>0</v>
      </c>
    </row>
    <row r="9555" spans="1:5" x14ac:dyDescent="0.25">
      <c r="A9555" s="222">
        <v>3705011217</v>
      </c>
      <c r="B9555" s="222" t="s">
        <v>11186</v>
      </c>
      <c r="C9555" s="222" t="s">
        <v>1268</v>
      </c>
      <c r="D9555" s="222" t="s">
        <v>2327</v>
      </c>
      <c r="E9555" s="223">
        <v>0</v>
      </c>
    </row>
    <row r="9556" spans="1:5" x14ac:dyDescent="0.25">
      <c r="A9556" s="224">
        <v>3705011218</v>
      </c>
      <c r="B9556" s="224" t="s">
        <v>11187</v>
      </c>
      <c r="C9556" s="224" t="s">
        <v>1268</v>
      </c>
      <c r="D9556" s="224" t="s">
        <v>2327</v>
      </c>
      <c r="E9556" s="225">
        <v>0</v>
      </c>
    </row>
    <row r="9557" spans="1:5" x14ac:dyDescent="0.25">
      <c r="A9557" s="222">
        <v>3705011219</v>
      </c>
      <c r="B9557" s="222" t="s">
        <v>11188</v>
      </c>
      <c r="C9557" s="222" t="s">
        <v>1268</v>
      </c>
      <c r="D9557" s="222" t="s">
        <v>2327</v>
      </c>
      <c r="E9557" s="223">
        <v>0</v>
      </c>
    </row>
    <row r="9558" spans="1:5" x14ac:dyDescent="0.25">
      <c r="A9558" s="224">
        <v>3705011220</v>
      </c>
      <c r="B9558" s="224" t="s">
        <v>11189</v>
      </c>
      <c r="C9558" s="224" t="s">
        <v>1268</v>
      </c>
      <c r="D9558" s="224" t="s">
        <v>2327</v>
      </c>
      <c r="E9558" s="225">
        <v>0</v>
      </c>
    </row>
    <row r="9559" spans="1:5" x14ac:dyDescent="0.25">
      <c r="A9559" s="222">
        <v>3705011221</v>
      </c>
      <c r="B9559" s="222" t="s">
        <v>11190</v>
      </c>
      <c r="C9559" s="222" t="s">
        <v>1268</v>
      </c>
      <c r="D9559" s="222" t="s">
        <v>2327</v>
      </c>
      <c r="E9559" s="223">
        <v>0</v>
      </c>
    </row>
    <row r="9560" spans="1:5" x14ac:dyDescent="0.25">
      <c r="A9560" s="224">
        <v>3705011222</v>
      </c>
      <c r="B9560" s="224" t="s">
        <v>11191</v>
      </c>
      <c r="C9560" s="224" t="s">
        <v>1268</v>
      </c>
      <c r="D9560" s="224" t="s">
        <v>2327</v>
      </c>
      <c r="E9560" s="225">
        <v>0</v>
      </c>
    </row>
    <row r="9561" spans="1:5" x14ac:dyDescent="0.25">
      <c r="A9561" s="222">
        <v>3705011223</v>
      </c>
      <c r="B9561" s="222" t="s">
        <v>11192</v>
      </c>
      <c r="C9561" s="222" t="s">
        <v>1268</v>
      </c>
      <c r="D9561" s="222" t="s">
        <v>2327</v>
      </c>
      <c r="E9561" s="223">
        <v>0</v>
      </c>
    </row>
    <row r="9562" spans="1:5" x14ac:dyDescent="0.25">
      <c r="A9562" s="224">
        <v>3705011224</v>
      </c>
      <c r="B9562" s="224" t="s">
        <v>11193</v>
      </c>
      <c r="C9562" s="224" t="s">
        <v>1268</v>
      </c>
      <c r="D9562" s="224" t="s">
        <v>2327</v>
      </c>
      <c r="E9562" s="225">
        <v>0</v>
      </c>
    </row>
    <row r="9563" spans="1:5" x14ac:dyDescent="0.25">
      <c r="A9563" s="222">
        <v>3705011225</v>
      </c>
      <c r="B9563" s="222" t="s">
        <v>11194</v>
      </c>
      <c r="C9563" s="222" t="s">
        <v>1268</v>
      </c>
      <c r="D9563" s="222" t="s">
        <v>2327</v>
      </c>
      <c r="E9563" s="223">
        <v>0</v>
      </c>
    </row>
    <row r="9564" spans="1:5" x14ac:dyDescent="0.25">
      <c r="A9564" s="224">
        <v>3705011226</v>
      </c>
      <c r="B9564" s="224" t="s">
        <v>11195</v>
      </c>
      <c r="C9564" s="224" t="s">
        <v>1268</v>
      </c>
      <c r="D9564" s="224" t="s">
        <v>2327</v>
      </c>
      <c r="E9564" s="225">
        <v>0</v>
      </c>
    </row>
    <row r="9565" spans="1:5" x14ac:dyDescent="0.25">
      <c r="A9565" s="222">
        <v>3705011227</v>
      </c>
      <c r="B9565" s="222" t="s">
        <v>11196</v>
      </c>
      <c r="C9565" s="222" t="s">
        <v>1268</v>
      </c>
      <c r="D9565" s="222" t="s">
        <v>2327</v>
      </c>
      <c r="E9565" s="223">
        <v>0</v>
      </c>
    </row>
    <row r="9566" spans="1:5" x14ac:dyDescent="0.25">
      <c r="A9566" s="224">
        <v>3705011228</v>
      </c>
      <c r="B9566" s="224" t="s">
        <v>11197</v>
      </c>
      <c r="C9566" s="224" t="s">
        <v>1268</v>
      </c>
      <c r="D9566" s="224" t="s">
        <v>2327</v>
      </c>
      <c r="E9566" s="225">
        <v>0</v>
      </c>
    </row>
    <row r="9567" spans="1:5" x14ac:dyDescent="0.25">
      <c r="A9567" s="222">
        <v>3705011229</v>
      </c>
      <c r="B9567" s="222" t="s">
        <v>11198</v>
      </c>
      <c r="C9567" s="222" t="s">
        <v>1268</v>
      </c>
      <c r="D9567" s="222" t="s">
        <v>2327</v>
      </c>
      <c r="E9567" s="223">
        <v>0</v>
      </c>
    </row>
    <row r="9568" spans="1:5" x14ac:dyDescent="0.25">
      <c r="A9568" s="224">
        <v>3705011230</v>
      </c>
      <c r="B9568" s="224" t="s">
        <v>11199</v>
      </c>
      <c r="C9568" s="224" t="s">
        <v>1268</v>
      </c>
      <c r="D9568" s="224" t="s">
        <v>2327</v>
      </c>
      <c r="E9568" s="225">
        <v>0</v>
      </c>
    </row>
    <row r="9569" spans="1:5" x14ac:dyDescent="0.25">
      <c r="A9569" s="222">
        <v>3705011231</v>
      </c>
      <c r="B9569" s="222" t="s">
        <v>11200</v>
      </c>
      <c r="C9569" s="222" t="s">
        <v>1268</v>
      </c>
      <c r="D9569" s="222" t="s">
        <v>2327</v>
      </c>
      <c r="E9569" s="223">
        <v>0</v>
      </c>
    </row>
    <row r="9570" spans="1:5" x14ac:dyDescent="0.25">
      <c r="A9570" s="224">
        <v>3705011232</v>
      </c>
      <c r="B9570" s="224" t="s">
        <v>11201</v>
      </c>
      <c r="C9570" s="224" t="s">
        <v>1268</v>
      </c>
      <c r="D9570" s="224" t="s">
        <v>2327</v>
      </c>
      <c r="E9570" s="225">
        <v>0</v>
      </c>
    </row>
    <row r="9571" spans="1:5" x14ac:dyDescent="0.25">
      <c r="A9571" s="222">
        <v>3705011233</v>
      </c>
      <c r="B9571" s="222" t="s">
        <v>11202</v>
      </c>
      <c r="C9571" s="222" t="s">
        <v>1268</v>
      </c>
      <c r="D9571" s="222" t="s">
        <v>2327</v>
      </c>
      <c r="E9571" s="223">
        <v>0</v>
      </c>
    </row>
    <row r="9572" spans="1:5" x14ac:dyDescent="0.25">
      <c r="A9572" s="224">
        <v>3705011234</v>
      </c>
      <c r="B9572" s="224" t="s">
        <v>11203</v>
      </c>
      <c r="C9572" s="224" t="s">
        <v>1268</v>
      </c>
      <c r="D9572" s="224" t="s">
        <v>2327</v>
      </c>
      <c r="E9572" s="225">
        <v>0</v>
      </c>
    </row>
    <row r="9573" spans="1:5" x14ac:dyDescent="0.25">
      <c r="A9573" s="222">
        <v>3705011235</v>
      </c>
      <c r="B9573" s="222" t="s">
        <v>11204</v>
      </c>
      <c r="C9573" s="222" t="s">
        <v>1268</v>
      </c>
      <c r="D9573" s="222" t="s">
        <v>2327</v>
      </c>
      <c r="E9573" s="223">
        <v>0</v>
      </c>
    </row>
    <row r="9574" spans="1:5" x14ac:dyDescent="0.25">
      <c r="A9574" s="224">
        <v>3705011236</v>
      </c>
      <c r="B9574" s="224" t="s">
        <v>11205</v>
      </c>
      <c r="C9574" s="224" t="s">
        <v>1268</v>
      </c>
      <c r="D9574" s="224" t="s">
        <v>2327</v>
      </c>
      <c r="E9574" s="225">
        <v>0</v>
      </c>
    </row>
    <row r="9575" spans="1:5" x14ac:dyDescent="0.25">
      <c r="A9575" s="222">
        <v>3705011237</v>
      </c>
      <c r="B9575" s="222" t="s">
        <v>8349</v>
      </c>
      <c r="C9575" s="222" t="s">
        <v>1268</v>
      </c>
      <c r="D9575" s="222" t="s">
        <v>801</v>
      </c>
      <c r="E9575" s="223">
        <v>0</v>
      </c>
    </row>
    <row r="9576" spans="1:5" x14ac:dyDescent="0.25">
      <c r="A9576" s="224">
        <v>3705011238</v>
      </c>
      <c r="B9576" s="224" t="s">
        <v>8350</v>
      </c>
      <c r="C9576" s="224" t="s">
        <v>1268</v>
      </c>
      <c r="D9576" s="224" t="s">
        <v>2327</v>
      </c>
      <c r="E9576" s="225">
        <v>0</v>
      </c>
    </row>
    <row r="9577" spans="1:5" x14ac:dyDescent="0.25">
      <c r="A9577" s="222">
        <v>3705011239</v>
      </c>
      <c r="B9577" s="222" t="s">
        <v>8336</v>
      </c>
      <c r="C9577" s="222" t="s">
        <v>1268</v>
      </c>
      <c r="D9577" s="222" t="s">
        <v>2327</v>
      </c>
      <c r="E9577" s="223">
        <v>0</v>
      </c>
    </row>
    <row r="9578" spans="1:5" x14ac:dyDescent="0.25">
      <c r="A9578" s="224">
        <v>3705011240</v>
      </c>
      <c r="B9578" s="224" t="s">
        <v>8337</v>
      </c>
      <c r="C9578" s="224" t="s">
        <v>1268</v>
      </c>
      <c r="D9578" s="224" t="s">
        <v>2327</v>
      </c>
      <c r="E9578" s="225">
        <v>0</v>
      </c>
    </row>
    <row r="9579" spans="1:5" x14ac:dyDescent="0.25">
      <c r="A9579" s="222">
        <v>3705011241</v>
      </c>
      <c r="B9579" s="222" t="s">
        <v>5822</v>
      </c>
      <c r="C9579" s="222" t="s">
        <v>1268</v>
      </c>
      <c r="D9579" s="222" t="s">
        <v>2327</v>
      </c>
      <c r="E9579" s="223">
        <v>0</v>
      </c>
    </row>
    <row r="9580" spans="1:5" x14ac:dyDescent="0.25">
      <c r="A9580" s="224">
        <v>3705011242</v>
      </c>
      <c r="B9580" s="224" t="s">
        <v>8338</v>
      </c>
      <c r="C9580" s="224" t="s">
        <v>1268</v>
      </c>
      <c r="D9580" s="224" t="s">
        <v>2327</v>
      </c>
      <c r="E9580" s="225">
        <v>0</v>
      </c>
    </row>
    <row r="9581" spans="1:5" x14ac:dyDescent="0.25">
      <c r="A9581" s="222">
        <v>3705011243</v>
      </c>
      <c r="B9581" s="222" t="s">
        <v>11206</v>
      </c>
      <c r="C9581" s="222" t="s">
        <v>1268</v>
      </c>
      <c r="D9581" s="222" t="s">
        <v>2327</v>
      </c>
      <c r="E9581" s="223">
        <v>0</v>
      </c>
    </row>
    <row r="9582" spans="1:5" x14ac:dyDescent="0.25">
      <c r="A9582" s="224">
        <v>3705011244</v>
      </c>
      <c r="B9582" s="224" t="s">
        <v>11207</v>
      </c>
      <c r="C9582" s="224" t="s">
        <v>1268</v>
      </c>
      <c r="D9582" s="224" t="s">
        <v>2327</v>
      </c>
      <c r="E9582" s="225">
        <v>0</v>
      </c>
    </row>
    <row r="9583" spans="1:5" x14ac:dyDescent="0.25">
      <c r="A9583" s="222">
        <v>3705011245</v>
      </c>
      <c r="B9583" s="222" t="s">
        <v>8339</v>
      </c>
      <c r="C9583" s="222" t="s">
        <v>1268</v>
      </c>
      <c r="D9583" s="222" t="s">
        <v>801</v>
      </c>
      <c r="E9583" s="223">
        <v>0</v>
      </c>
    </row>
    <row r="9584" spans="1:5" x14ac:dyDescent="0.25">
      <c r="A9584" s="224">
        <v>3705011246</v>
      </c>
      <c r="B9584" s="224" t="s">
        <v>8340</v>
      </c>
      <c r="C9584" s="224" t="s">
        <v>1268</v>
      </c>
      <c r="D9584" s="224" t="s">
        <v>2327</v>
      </c>
      <c r="E9584" s="225">
        <v>0</v>
      </c>
    </row>
    <row r="9585" spans="1:5" x14ac:dyDescent="0.25">
      <c r="A9585" s="222">
        <v>3705011247</v>
      </c>
      <c r="B9585" s="222" t="s">
        <v>8351</v>
      </c>
      <c r="C9585" s="222" t="s">
        <v>1268</v>
      </c>
      <c r="D9585" s="222" t="s">
        <v>801</v>
      </c>
      <c r="E9585" s="223">
        <v>0</v>
      </c>
    </row>
    <row r="9586" spans="1:5" x14ac:dyDescent="0.25">
      <c r="A9586" s="224">
        <v>3705011248</v>
      </c>
      <c r="B9586" s="224" t="s">
        <v>9388</v>
      </c>
      <c r="C9586" s="224" t="s">
        <v>1268</v>
      </c>
      <c r="D9586" s="224" t="s">
        <v>801</v>
      </c>
      <c r="E9586" s="225">
        <v>0</v>
      </c>
    </row>
    <row r="9587" spans="1:5" x14ac:dyDescent="0.25">
      <c r="A9587" s="222">
        <v>3705011249</v>
      </c>
      <c r="B9587" s="222" t="s">
        <v>11208</v>
      </c>
      <c r="C9587" s="222" t="s">
        <v>1268</v>
      </c>
      <c r="D9587" s="222" t="s">
        <v>801</v>
      </c>
      <c r="E9587" s="223">
        <v>0</v>
      </c>
    </row>
    <row r="9588" spans="1:5" x14ac:dyDescent="0.25">
      <c r="A9588" s="224">
        <v>3705011250</v>
      </c>
      <c r="B9588" s="224" t="s">
        <v>11209</v>
      </c>
      <c r="C9588" s="224" t="s">
        <v>1268</v>
      </c>
      <c r="D9588" s="224" t="s">
        <v>801</v>
      </c>
      <c r="E9588" s="225">
        <v>0</v>
      </c>
    </row>
    <row r="9589" spans="1:5" x14ac:dyDescent="0.25">
      <c r="A9589" s="222">
        <v>3705011251</v>
      </c>
      <c r="B9589" s="222" t="s">
        <v>9376</v>
      </c>
      <c r="C9589" s="222" t="s">
        <v>1268</v>
      </c>
      <c r="D9589" s="222" t="s">
        <v>801</v>
      </c>
      <c r="E9589" s="223">
        <v>0</v>
      </c>
    </row>
    <row r="9590" spans="1:5" x14ac:dyDescent="0.25">
      <c r="A9590" s="224">
        <v>3705011252</v>
      </c>
      <c r="B9590" s="224" t="s">
        <v>11210</v>
      </c>
      <c r="C9590" s="224" t="s">
        <v>1268</v>
      </c>
      <c r="D9590" s="224" t="s">
        <v>801</v>
      </c>
      <c r="E9590" s="225">
        <v>0</v>
      </c>
    </row>
    <row r="9591" spans="1:5" x14ac:dyDescent="0.25">
      <c r="A9591" s="222">
        <v>3705011253</v>
      </c>
      <c r="B9591" s="222" t="s">
        <v>11211</v>
      </c>
      <c r="C9591" s="222" t="s">
        <v>1268</v>
      </c>
      <c r="D9591" s="222" t="s">
        <v>801</v>
      </c>
      <c r="E9591" s="223">
        <v>0</v>
      </c>
    </row>
    <row r="9592" spans="1:5" x14ac:dyDescent="0.25">
      <c r="A9592" s="224">
        <v>3705011254</v>
      </c>
      <c r="B9592" s="224" t="s">
        <v>11212</v>
      </c>
      <c r="C9592" s="224" t="s">
        <v>1268</v>
      </c>
      <c r="D9592" s="224" t="s">
        <v>2327</v>
      </c>
      <c r="E9592" s="225">
        <v>0</v>
      </c>
    </row>
    <row r="9593" spans="1:5" x14ac:dyDescent="0.25">
      <c r="A9593" s="222">
        <v>3705011255</v>
      </c>
      <c r="B9593" s="222" t="s">
        <v>11213</v>
      </c>
      <c r="C9593" s="222" t="s">
        <v>1268</v>
      </c>
      <c r="D9593" s="222" t="s">
        <v>2327</v>
      </c>
      <c r="E9593" s="223">
        <v>0</v>
      </c>
    </row>
    <row r="9594" spans="1:5" x14ac:dyDescent="0.25">
      <c r="A9594" s="224">
        <v>3705011256</v>
      </c>
      <c r="B9594" s="224" t="s">
        <v>9483</v>
      </c>
      <c r="C9594" s="224" t="s">
        <v>1268</v>
      </c>
      <c r="D9594" s="224" t="s">
        <v>801</v>
      </c>
      <c r="E9594" s="225">
        <v>0</v>
      </c>
    </row>
    <row r="9595" spans="1:5" x14ac:dyDescent="0.25">
      <c r="A9595" s="222">
        <v>3705011257</v>
      </c>
      <c r="B9595" s="222" t="s">
        <v>9484</v>
      </c>
      <c r="C9595" s="222" t="s">
        <v>1268</v>
      </c>
      <c r="D9595" s="222" t="s">
        <v>801</v>
      </c>
      <c r="E9595" s="223">
        <v>0</v>
      </c>
    </row>
    <row r="9596" spans="1:5" x14ac:dyDescent="0.25">
      <c r="A9596" s="224">
        <v>3705011258</v>
      </c>
      <c r="B9596" s="224" t="s">
        <v>11214</v>
      </c>
      <c r="C9596" s="224" t="s">
        <v>1268</v>
      </c>
      <c r="D9596" s="224" t="s">
        <v>801</v>
      </c>
      <c r="E9596" s="225">
        <v>0</v>
      </c>
    </row>
    <row r="9597" spans="1:5" x14ac:dyDescent="0.25">
      <c r="A9597" s="222">
        <v>3705011259</v>
      </c>
      <c r="B9597" s="222" t="s">
        <v>11215</v>
      </c>
      <c r="C9597" s="222" t="s">
        <v>1268</v>
      </c>
      <c r="D9597" s="222" t="s">
        <v>2327</v>
      </c>
      <c r="E9597" s="223">
        <v>0</v>
      </c>
    </row>
    <row r="9598" spans="1:5" x14ac:dyDescent="0.25">
      <c r="A9598" s="224">
        <v>3705011260</v>
      </c>
      <c r="B9598" s="224" t="s">
        <v>9927</v>
      </c>
      <c r="C9598" s="224" t="s">
        <v>1268</v>
      </c>
      <c r="D9598" s="224" t="s">
        <v>801</v>
      </c>
      <c r="E9598" s="225">
        <v>0</v>
      </c>
    </row>
    <row r="9599" spans="1:5" x14ac:dyDescent="0.25">
      <c r="A9599" s="222">
        <v>3705011261</v>
      </c>
      <c r="B9599" s="222" t="s">
        <v>9788</v>
      </c>
      <c r="C9599" s="222" t="s">
        <v>1268</v>
      </c>
      <c r="D9599" s="222" t="s">
        <v>801</v>
      </c>
      <c r="E9599" s="223">
        <v>0</v>
      </c>
    </row>
    <row r="9600" spans="1:5" x14ac:dyDescent="0.25">
      <c r="A9600" s="224">
        <v>3705011262</v>
      </c>
      <c r="B9600" s="224" t="s">
        <v>11216</v>
      </c>
      <c r="C9600" s="224" t="s">
        <v>1268</v>
      </c>
      <c r="D9600" s="224" t="s">
        <v>2327</v>
      </c>
      <c r="E9600" s="225">
        <v>0</v>
      </c>
    </row>
    <row r="9601" spans="1:5" x14ac:dyDescent="0.25">
      <c r="A9601" s="222">
        <v>3705011263</v>
      </c>
      <c r="B9601" s="222" t="s">
        <v>11217</v>
      </c>
      <c r="C9601" s="222" t="s">
        <v>1268</v>
      </c>
      <c r="D9601" s="222" t="s">
        <v>801</v>
      </c>
      <c r="E9601" s="223">
        <v>0</v>
      </c>
    </row>
    <row r="9602" spans="1:5" x14ac:dyDescent="0.25">
      <c r="A9602" s="224">
        <v>3705011264</v>
      </c>
      <c r="B9602" s="224" t="s">
        <v>11218</v>
      </c>
      <c r="C9602" s="224" t="s">
        <v>1268</v>
      </c>
      <c r="D9602" s="224" t="s">
        <v>2327</v>
      </c>
      <c r="E9602" s="225">
        <v>0</v>
      </c>
    </row>
    <row r="9603" spans="1:5" x14ac:dyDescent="0.25">
      <c r="A9603" s="222">
        <v>3705011265</v>
      </c>
      <c r="B9603" s="222" t="s">
        <v>11219</v>
      </c>
      <c r="C9603" s="222" t="s">
        <v>1268</v>
      </c>
      <c r="D9603" s="222" t="s">
        <v>2327</v>
      </c>
      <c r="E9603" s="223">
        <v>0</v>
      </c>
    </row>
    <row r="9604" spans="1:5" x14ac:dyDescent="0.25">
      <c r="A9604" s="224">
        <v>3705011266</v>
      </c>
      <c r="B9604" s="224" t="s">
        <v>8591</v>
      </c>
      <c r="C9604" s="224" t="s">
        <v>1268</v>
      </c>
      <c r="D9604" s="224" t="s">
        <v>801</v>
      </c>
      <c r="E9604" s="225">
        <v>0</v>
      </c>
    </row>
    <row r="9605" spans="1:5" x14ac:dyDescent="0.25">
      <c r="A9605" s="222">
        <v>3705011267</v>
      </c>
      <c r="B9605" s="222" t="s">
        <v>4233</v>
      </c>
      <c r="C9605" s="222" t="s">
        <v>1268</v>
      </c>
      <c r="D9605" s="222" t="s">
        <v>801</v>
      </c>
      <c r="E9605" s="223">
        <v>0</v>
      </c>
    </row>
    <row r="9606" spans="1:5" x14ac:dyDescent="0.25">
      <c r="A9606" s="224">
        <v>3705011268</v>
      </c>
      <c r="B9606" s="224" t="s">
        <v>11220</v>
      </c>
      <c r="C9606" s="224" t="s">
        <v>1268</v>
      </c>
      <c r="D9606" s="224" t="s">
        <v>2618</v>
      </c>
      <c r="E9606" s="225">
        <v>0</v>
      </c>
    </row>
    <row r="9607" spans="1:5" x14ac:dyDescent="0.25">
      <c r="A9607" s="222">
        <v>3705011269</v>
      </c>
      <c r="B9607" s="222" t="s">
        <v>9554</v>
      </c>
      <c r="C9607" s="222" t="s">
        <v>1268</v>
      </c>
      <c r="D9607" s="222" t="s">
        <v>801</v>
      </c>
      <c r="E9607" s="223">
        <v>0</v>
      </c>
    </row>
    <row r="9608" spans="1:5" x14ac:dyDescent="0.25">
      <c r="A9608" s="224">
        <v>3705011270</v>
      </c>
      <c r="B9608" s="224" t="s">
        <v>11221</v>
      </c>
      <c r="C9608" s="224" t="s">
        <v>1268</v>
      </c>
      <c r="D9608" s="224" t="s">
        <v>801</v>
      </c>
      <c r="E9608" s="225">
        <v>0</v>
      </c>
    </row>
    <row r="9609" spans="1:5" x14ac:dyDescent="0.25">
      <c r="A9609" s="222">
        <v>3705011271</v>
      </c>
      <c r="B9609" s="222" t="s">
        <v>11222</v>
      </c>
      <c r="C9609" s="222" t="s">
        <v>1268</v>
      </c>
      <c r="D9609" s="222" t="s">
        <v>801</v>
      </c>
      <c r="E9609" s="223">
        <v>0</v>
      </c>
    </row>
    <row r="9610" spans="1:5" x14ac:dyDescent="0.25">
      <c r="A9610" s="224">
        <v>3705011272</v>
      </c>
      <c r="B9610" s="224" t="s">
        <v>11223</v>
      </c>
      <c r="C9610" s="224" t="s">
        <v>1268</v>
      </c>
      <c r="D9610" s="224" t="s">
        <v>801</v>
      </c>
      <c r="E9610" s="225">
        <v>0</v>
      </c>
    </row>
    <row r="9611" spans="1:5" x14ac:dyDescent="0.25">
      <c r="A9611" s="222">
        <v>3705011273</v>
      </c>
      <c r="B9611" s="222" t="s">
        <v>11224</v>
      </c>
      <c r="C9611" s="222" t="s">
        <v>1268</v>
      </c>
      <c r="D9611" s="222" t="s">
        <v>801</v>
      </c>
      <c r="E9611" s="223">
        <v>0</v>
      </c>
    </row>
    <row r="9612" spans="1:5" x14ac:dyDescent="0.25">
      <c r="A9612" s="224">
        <v>3705011274</v>
      </c>
      <c r="B9612" s="224" t="s">
        <v>11225</v>
      </c>
      <c r="C9612" s="224" t="s">
        <v>1268</v>
      </c>
      <c r="D9612" s="224" t="s">
        <v>2327</v>
      </c>
      <c r="E9612" s="225">
        <v>0</v>
      </c>
    </row>
    <row r="9613" spans="1:5" x14ac:dyDescent="0.25">
      <c r="A9613" s="222">
        <v>3705011275</v>
      </c>
      <c r="B9613" s="222" t="s">
        <v>11226</v>
      </c>
      <c r="C9613" s="222" t="s">
        <v>1268</v>
      </c>
      <c r="D9613" s="222" t="s">
        <v>2327</v>
      </c>
      <c r="E9613" s="223">
        <v>0</v>
      </c>
    </row>
    <row r="9614" spans="1:5" x14ac:dyDescent="0.25">
      <c r="A9614" s="224">
        <v>3705011276</v>
      </c>
      <c r="B9614" s="224" t="s">
        <v>9485</v>
      </c>
      <c r="C9614" s="224" t="s">
        <v>1268</v>
      </c>
      <c r="D9614" s="224" t="s">
        <v>801</v>
      </c>
      <c r="E9614" s="225">
        <v>0</v>
      </c>
    </row>
    <row r="9615" spans="1:5" x14ac:dyDescent="0.25">
      <c r="A9615" s="222">
        <v>3705011277</v>
      </c>
      <c r="B9615" s="222" t="s">
        <v>9486</v>
      </c>
      <c r="C9615" s="222" t="s">
        <v>1268</v>
      </c>
      <c r="D9615" s="222" t="s">
        <v>801</v>
      </c>
      <c r="E9615" s="223">
        <v>0</v>
      </c>
    </row>
    <row r="9616" spans="1:5" x14ac:dyDescent="0.25">
      <c r="A9616" s="224">
        <v>3705011278</v>
      </c>
      <c r="B9616" s="224" t="s">
        <v>9487</v>
      </c>
      <c r="C9616" s="224" t="s">
        <v>1268</v>
      </c>
      <c r="D9616" s="224" t="s">
        <v>801</v>
      </c>
      <c r="E9616" s="225">
        <v>0</v>
      </c>
    </row>
    <row r="9617" spans="1:5" x14ac:dyDescent="0.25">
      <c r="A9617" s="222">
        <v>3705011279</v>
      </c>
      <c r="B9617" s="222" t="s">
        <v>11227</v>
      </c>
      <c r="C9617" s="222" t="s">
        <v>1268</v>
      </c>
      <c r="D9617" s="222" t="s">
        <v>801</v>
      </c>
      <c r="E9617" s="223">
        <v>0</v>
      </c>
    </row>
    <row r="9618" spans="1:5" x14ac:dyDescent="0.25">
      <c r="A9618" s="224">
        <v>3705011280</v>
      </c>
      <c r="B9618" s="224" t="s">
        <v>11228</v>
      </c>
      <c r="C9618" s="224" t="s">
        <v>1268</v>
      </c>
      <c r="D9618" s="224" t="s">
        <v>801</v>
      </c>
      <c r="E9618" s="225">
        <v>0</v>
      </c>
    </row>
    <row r="9619" spans="1:5" x14ac:dyDescent="0.25">
      <c r="A9619" s="222">
        <v>3705011281</v>
      </c>
      <c r="B9619" s="222" t="s">
        <v>11229</v>
      </c>
      <c r="C9619" s="222" t="s">
        <v>1268</v>
      </c>
      <c r="D9619" s="222" t="s">
        <v>801</v>
      </c>
      <c r="E9619" s="223">
        <v>0</v>
      </c>
    </row>
    <row r="9620" spans="1:5" x14ac:dyDescent="0.25">
      <c r="A9620" s="224">
        <v>3705011282</v>
      </c>
      <c r="B9620" s="224" t="s">
        <v>11230</v>
      </c>
      <c r="C9620" s="224" t="s">
        <v>1268</v>
      </c>
      <c r="D9620" s="224" t="s">
        <v>801</v>
      </c>
      <c r="E9620" s="225">
        <v>0</v>
      </c>
    </row>
    <row r="9621" spans="1:5" x14ac:dyDescent="0.25">
      <c r="A9621" s="222">
        <v>3705011283</v>
      </c>
      <c r="B9621" s="222" t="s">
        <v>11231</v>
      </c>
      <c r="C9621" s="222" t="s">
        <v>1268</v>
      </c>
      <c r="D9621" s="222" t="s">
        <v>2327</v>
      </c>
      <c r="E9621" s="223">
        <v>0</v>
      </c>
    </row>
    <row r="9622" spans="1:5" x14ac:dyDescent="0.25">
      <c r="A9622" s="224">
        <v>3705011284</v>
      </c>
      <c r="B9622" s="224" t="s">
        <v>11232</v>
      </c>
      <c r="C9622" s="224" t="s">
        <v>1268</v>
      </c>
      <c r="D9622" s="224" t="s">
        <v>801</v>
      </c>
      <c r="E9622" s="225">
        <v>0</v>
      </c>
    </row>
    <row r="9623" spans="1:5" x14ac:dyDescent="0.25">
      <c r="A9623" s="222">
        <v>3705011285</v>
      </c>
      <c r="B9623" s="222" t="s">
        <v>11233</v>
      </c>
      <c r="C9623" s="222" t="s">
        <v>1268</v>
      </c>
      <c r="D9623" s="222" t="s">
        <v>801</v>
      </c>
      <c r="E9623" s="223">
        <v>0</v>
      </c>
    </row>
    <row r="9624" spans="1:5" x14ac:dyDescent="0.25">
      <c r="A9624" s="224">
        <v>3705011286</v>
      </c>
      <c r="B9624" s="224" t="s">
        <v>9731</v>
      </c>
      <c r="C9624" s="224" t="s">
        <v>1268</v>
      </c>
      <c r="D9624" s="224" t="s">
        <v>801</v>
      </c>
      <c r="E9624" s="225">
        <v>0</v>
      </c>
    </row>
    <row r="9625" spans="1:5" x14ac:dyDescent="0.25">
      <c r="A9625" s="222">
        <v>3705011287</v>
      </c>
      <c r="B9625" s="222" t="s">
        <v>9732</v>
      </c>
      <c r="C9625" s="222" t="s">
        <v>1268</v>
      </c>
      <c r="D9625" s="222" t="s">
        <v>801</v>
      </c>
      <c r="E9625" s="223">
        <v>0</v>
      </c>
    </row>
    <row r="9626" spans="1:5" x14ac:dyDescent="0.25">
      <c r="A9626" s="224">
        <v>3705011288</v>
      </c>
      <c r="B9626" s="224" t="s">
        <v>9733</v>
      </c>
      <c r="C9626" s="224" t="s">
        <v>1268</v>
      </c>
      <c r="D9626" s="224" t="s">
        <v>801</v>
      </c>
      <c r="E9626" s="225">
        <v>0</v>
      </c>
    </row>
    <row r="9627" spans="1:5" x14ac:dyDescent="0.25">
      <c r="A9627" s="222">
        <v>3705011289</v>
      </c>
      <c r="B9627" s="222" t="s">
        <v>9734</v>
      </c>
      <c r="C9627" s="222" t="s">
        <v>1268</v>
      </c>
      <c r="D9627" s="222" t="s">
        <v>801</v>
      </c>
      <c r="E9627" s="223">
        <v>0</v>
      </c>
    </row>
    <row r="9628" spans="1:5" x14ac:dyDescent="0.25">
      <c r="A9628" s="224">
        <v>3705011290</v>
      </c>
      <c r="B9628" s="224" t="s">
        <v>11234</v>
      </c>
      <c r="C9628" s="224" t="s">
        <v>1268</v>
      </c>
      <c r="D9628" s="224" t="s">
        <v>2327</v>
      </c>
      <c r="E9628" s="225">
        <v>0</v>
      </c>
    </row>
    <row r="9629" spans="1:5" x14ac:dyDescent="0.25">
      <c r="A9629" s="222">
        <v>3705011291</v>
      </c>
      <c r="B9629" s="222" t="s">
        <v>11235</v>
      </c>
      <c r="C9629" s="222" t="s">
        <v>1268</v>
      </c>
      <c r="D9629" s="222" t="s">
        <v>2327</v>
      </c>
      <c r="E9629" s="223">
        <v>0</v>
      </c>
    </row>
    <row r="9630" spans="1:5" x14ac:dyDescent="0.25">
      <c r="A9630" s="224">
        <v>3705011292</v>
      </c>
      <c r="B9630" s="224" t="s">
        <v>11236</v>
      </c>
      <c r="C9630" s="224" t="s">
        <v>1268</v>
      </c>
      <c r="D9630" s="224" t="s">
        <v>2327</v>
      </c>
      <c r="E9630" s="225">
        <v>0</v>
      </c>
    </row>
    <row r="9631" spans="1:5" x14ac:dyDescent="0.25">
      <c r="A9631" s="222">
        <v>3705011293</v>
      </c>
      <c r="B9631" s="222" t="s">
        <v>11237</v>
      </c>
      <c r="C9631" s="222" t="s">
        <v>1268</v>
      </c>
      <c r="D9631" s="222" t="s">
        <v>801</v>
      </c>
      <c r="E9631" s="223">
        <v>0</v>
      </c>
    </row>
    <row r="9632" spans="1:5" x14ac:dyDescent="0.25">
      <c r="A9632" s="224">
        <v>3705011294</v>
      </c>
      <c r="B9632" s="224" t="s">
        <v>11238</v>
      </c>
      <c r="C9632" s="224" t="s">
        <v>1268</v>
      </c>
      <c r="D9632" s="224" t="s">
        <v>801</v>
      </c>
      <c r="E9632" s="225">
        <v>0</v>
      </c>
    </row>
    <row r="9633" spans="1:5" x14ac:dyDescent="0.25">
      <c r="A9633" s="222">
        <v>3705011295</v>
      </c>
      <c r="B9633" s="222" t="s">
        <v>11239</v>
      </c>
      <c r="C9633" s="222" t="s">
        <v>1268</v>
      </c>
      <c r="D9633" s="222" t="s">
        <v>801</v>
      </c>
      <c r="E9633" s="223">
        <v>0</v>
      </c>
    </row>
    <row r="9634" spans="1:5" x14ac:dyDescent="0.25">
      <c r="A9634" s="224">
        <v>3705011296</v>
      </c>
      <c r="B9634" s="224" t="s">
        <v>11240</v>
      </c>
      <c r="C9634" s="224" t="s">
        <v>1268</v>
      </c>
      <c r="D9634" s="224" t="s">
        <v>2327</v>
      </c>
      <c r="E9634" s="225">
        <v>0</v>
      </c>
    </row>
    <row r="9635" spans="1:5" x14ac:dyDescent="0.25">
      <c r="A9635" s="222">
        <v>3705011297</v>
      </c>
      <c r="B9635" s="222" t="s">
        <v>11241</v>
      </c>
      <c r="C9635" s="222" t="s">
        <v>1268</v>
      </c>
      <c r="D9635" s="222" t="s">
        <v>801</v>
      </c>
      <c r="E9635" s="223">
        <v>0</v>
      </c>
    </row>
    <row r="9636" spans="1:5" x14ac:dyDescent="0.25">
      <c r="A9636" s="224">
        <v>3705011298</v>
      </c>
      <c r="B9636" s="224" t="s">
        <v>11242</v>
      </c>
      <c r="C9636" s="224" t="s">
        <v>1268</v>
      </c>
      <c r="D9636" s="224" t="s">
        <v>2327</v>
      </c>
      <c r="E9636" s="225">
        <v>0</v>
      </c>
    </row>
    <row r="9637" spans="1:5" x14ac:dyDescent="0.25">
      <c r="A9637" s="222">
        <v>3705011299</v>
      </c>
      <c r="B9637" s="222" t="s">
        <v>11243</v>
      </c>
      <c r="C9637" s="222" t="s">
        <v>1268</v>
      </c>
      <c r="D9637" s="222" t="s">
        <v>2327</v>
      </c>
      <c r="E9637" s="223">
        <v>0</v>
      </c>
    </row>
    <row r="9638" spans="1:5" x14ac:dyDescent="0.25">
      <c r="A9638" s="224">
        <v>3705011300</v>
      </c>
      <c r="B9638" s="224" t="s">
        <v>11244</v>
      </c>
      <c r="C9638" s="224" t="s">
        <v>1268</v>
      </c>
      <c r="D9638" s="224" t="s">
        <v>2327</v>
      </c>
      <c r="E9638" s="225">
        <v>0</v>
      </c>
    </row>
    <row r="9639" spans="1:5" x14ac:dyDescent="0.25">
      <c r="A9639" s="222">
        <v>3705011301</v>
      </c>
      <c r="B9639" s="222" t="s">
        <v>11245</v>
      </c>
      <c r="C9639" s="222" t="s">
        <v>1268</v>
      </c>
      <c r="D9639" s="222" t="s">
        <v>801</v>
      </c>
      <c r="E9639" s="223">
        <v>0</v>
      </c>
    </row>
    <row r="9640" spans="1:5" x14ac:dyDescent="0.25">
      <c r="A9640" s="224">
        <v>3705011302</v>
      </c>
      <c r="B9640" s="224" t="s">
        <v>11246</v>
      </c>
      <c r="C9640" s="224" t="s">
        <v>1268</v>
      </c>
      <c r="D9640" s="224" t="s">
        <v>2327</v>
      </c>
      <c r="E9640" s="225">
        <v>0</v>
      </c>
    </row>
    <row r="9641" spans="1:5" x14ac:dyDescent="0.25">
      <c r="A9641" s="222">
        <v>3705011303</v>
      </c>
      <c r="B9641" s="222" t="s">
        <v>11247</v>
      </c>
      <c r="C9641" s="222" t="s">
        <v>1268</v>
      </c>
      <c r="D9641" s="222" t="s">
        <v>801</v>
      </c>
      <c r="E9641" s="223">
        <v>0</v>
      </c>
    </row>
    <row r="9642" spans="1:5" x14ac:dyDescent="0.25">
      <c r="A9642" s="224">
        <v>3705011304</v>
      </c>
      <c r="B9642" s="224" t="s">
        <v>11248</v>
      </c>
      <c r="C9642" s="224" t="s">
        <v>1268</v>
      </c>
      <c r="D9642" s="224" t="s">
        <v>801</v>
      </c>
      <c r="E9642" s="225">
        <v>0</v>
      </c>
    </row>
    <row r="9643" spans="1:5" x14ac:dyDescent="0.25">
      <c r="A9643" s="222">
        <v>3705011305</v>
      </c>
      <c r="B9643" s="222" t="s">
        <v>11249</v>
      </c>
      <c r="C9643" s="222" t="s">
        <v>1268</v>
      </c>
      <c r="D9643" s="222" t="s">
        <v>801</v>
      </c>
      <c r="E9643" s="223">
        <v>0</v>
      </c>
    </row>
    <row r="9644" spans="1:5" x14ac:dyDescent="0.25">
      <c r="A9644" s="224">
        <v>3705011306</v>
      </c>
      <c r="B9644" s="224" t="s">
        <v>11250</v>
      </c>
      <c r="C9644" s="224" t="s">
        <v>1268</v>
      </c>
      <c r="D9644" s="224" t="s">
        <v>801</v>
      </c>
      <c r="E9644" s="225">
        <v>0</v>
      </c>
    </row>
    <row r="9645" spans="1:5" x14ac:dyDescent="0.25">
      <c r="A9645" s="222">
        <v>3705011307</v>
      </c>
      <c r="B9645" s="222" t="s">
        <v>11251</v>
      </c>
      <c r="C9645" s="222" t="s">
        <v>1268</v>
      </c>
      <c r="D9645" s="222" t="s">
        <v>801</v>
      </c>
      <c r="E9645" s="223">
        <v>0</v>
      </c>
    </row>
    <row r="9646" spans="1:5" x14ac:dyDescent="0.25">
      <c r="A9646" s="224">
        <v>3705011308</v>
      </c>
      <c r="B9646" s="224" t="s">
        <v>11252</v>
      </c>
      <c r="C9646" s="224" t="s">
        <v>1268</v>
      </c>
      <c r="D9646" s="224" t="s">
        <v>801</v>
      </c>
      <c r="E9646" s="225">
        <v>0</v>
      </c>
    </row>
    <row r="9647" spans="1:5" x14ac:dyDescent="0.25">
      <c r="A9647" s="222">
        <v>3705011309</v>
      </c>
      <c r="B9647" s="222" t="s">
        <v>11253</v>
      </c>
      <c r="C9647" s="222" t="s">
        <v>1268</v>
      </c>
      <c r="D9647" s="222" t="s">
        <v>801</v>
      </c>
      <c r="E9647" s="223">
        <v>0</v>
      </c>
    </row>
    <row r="9648" spans="1:5" x14ac:dyDescent="0.25">
      <c r="A9648" s="224">
        <v>3705011310</v>
      </c>
      <c r="B9648" s="224" t="s">
        <v>11254</v>
      </c>
      <c r="C9648" s="224" t="s">
        <v>1268</v>
      </c>
      <c r="D9648" s="224" t="s">
        <v>801</v>
      </c>
      <c r="E9648" s="225">
        <v>0</v>
      </c>
    </row>
    <row r="9649" spans="1:5" x14ac:dyDescent="0.25">
      <c r="A9649" s="222">
        <v>3705011311</v>
      </c>
      <c r="B9649" s="222" t="s">
        <v>10345</v>
      </c>
      <c r="C9649" s="222" t="s">
        <v>1268</v>
      </c>
      <c r="D9649" s="222" t="s">
        <v>2327</v>
      </c>
      <c r="E9649" s="223">
        <v>0</v>
      </c>
    </row>
    <row r="9650" spans="1:5" x14ac:dyDescent="0.25">
      <c r="A9650" s="224">
        <v>3705011312</v>
      </c>
      <c r="B9650" s="224" t="s">
        <v>11255</v>
      </c>
      <c r="C9650" s="224" t="s">
        <v>1268</v>
      </c>
      <c r="D9650" s="224" t="s">
        <v>2327</v>
      </c>
      <c r="E9650" s="225">
        <v>0</v>
      </c>
    </row>
    <row r="9651" spans="1:5" x14ac:dyDescent="0.25">
      <c r="A9651" s="222">
        <v>3705011313</v>
      </c>
      <c r="B9651" s="222" t="s">
        <v>11256</v>
      </c>
      <c r="C9651" s="222" t="s">
        <v>1268</v>
      </c>
      <c r="D9651" s="222" t="s">
        <v>2327</v>
      </c>
      <c r="E9651" s="223">
        <v>0</v>
      </c>
    </row>
    <row r="9652" spans="1:5" x14ac:dyDescent="0.25">
      <c r="A9652" s="224">
        <v>3705011314</v>
      </c>
      <c r="B9652" s="224" t="s">
        <v>11257</v>
      </c>
      <c r="C9652" s="224" t="s">
        <v>1268</v>
      </c>
      <c r="D9652" s="224" t="s">
        <v>2327</v>
      </c>
      <c r="E9652" s="225">
        <v>0</v>
      </c>
    </row>
    <row r="9653" spans="1:5" x14ac:dyDescent="0.25">
      <c r="A9653" s="222">
        <v>3705011315</v>
      </c>
      <c r="B9653" s="222" t="s">
        <v>11258</v>
      </c>
      <c r="C9653" s="222" t="s">
        <v>1268</v>
      </c>
      <c r="D9653" s="222" t="s">
        <v>801</v>
      </c>
      <c r="E9653" s="223">
        <v>0</v>
      </c>
    </row>
    <row r="9654" spans="1:5" x14ac:dyDescent="0.25">
      <c r="A9654" s="224">
        <v>3705011316</v>
      </c>
      <c r="B9654" s="224" t="s">
        <v>11259</v>
      </c>
      <c r="C9654" s="224" t="s">
        <v>1268</v>
      </c>
      <c r="D9654" s="224" t="s">
        <v>2327</v>
      </c>
      <c r="E9654" s="225">
        <v>0</v>
      </c>
    </row>
    <row r="9655" spans="1:5" x14ac:dyDescent="0.25">
      <c r="A9655" s="222">
        <v>3705011317</v>
      </c>
      <c r="B9655" s="222" t="s">
        <v>11260</v>
      </c>
      <c r="C9655" s="222" t="s">
        <v>1268</v>
      </c>
      <c r="D9655" s="222" t="s">
        <v>801</v>
      </c>
      <c r="E9655" s="223">
        <v>0</v>
      </c>
    </row>
    <row r="9656" spans="1:5" x14ac:dyDescent="0.25">
      <c r="A9656" s="224">
        <v>3705011318</v>
      </c>
      <c r="B9656" s="224" t="s">
        <v>11261</v>
      </c>
      <c r="C9656" s="224" t="s">
        <v>1268</v>
      </c>
      <c r="D9656" s="224" t="s">
        <v>801</v>
      </c>
      <c r="E9656" s="225">
        <v>0</v>
      </c>
    </row>
    <row r="9657" spans="1:5" x14ac:dyDescent="0.25">
      <c r="A9657" s="222">
        <v>3705011319</v>
      </c>
      <c r="B9657" s="222" t="s">
        <v>11262</v>
      </c>
      <c r="C9657" s="222" t="s">
        <v>1268</v>
      </c>
      <c r="D9657" s="222" t="s">
        <v>2327</v>
      </c>
      <c r="E9657" s="223">
        <v>0</v>
      </c>
    </row>
    <row r="9658" spans="1:5" x14ac:dyDescent="0.25">
      <c r="A9658" s="224">
        <v>3705011320</v>
      </c>
      <c r="B9658" s="224" t="s">
        <v>11263</v>
      </c>
      <c r="C9658" s="224" t="s">
        <v>1268</v>
      </c>
      <c r="D9658" s="224" t="s">
        <v>2327</v>
      </c>
      <c r="E9658" s="225">
        <v>0</v>
      </c>
    </row>
    <row r="9659" spans="1:5" x14ac:dyDescent="0.25">
      <c r="A9659" s="222">
        <v>3705011321</v>
      </c>
      <c r="B9659" s="222" t="s">
        <v>11264</v>
      </c>
      <c r="C9659" s="222" t="s">
        <v>1268</v>
      </c>
      <c r="D9659" s="222" t="s">
        <v>801</v>
      </c>
      <c r="E9659" s="223">
        <v>0</v>
      </c>
    </row>
    <row r="9660" spans="1:5" x14ac:dyDescent="0.25">
      <c r="A9660" s="224">
        <v>3705011322</v>
      </c>
      <c r="B9660" s="224" t="s">
        <v>11265</v>
      </c>
      <c r="C9660" s="224" t="s">
        <v>1268</v>
      </c>
      <c r="D9660" s="224" t="s">
        <v>801</v>
      </c>
      <c r="E9660" s="225">
        <v>0</v>
      </c>
    </row>
    <row r="9661" spans="1:5" x14ac:dyDescent="0.25">
      <c r="A9661" s="222">
        <v>3705011323</v>
      </c>
      <c r="B9661" s="222" t="s">
        <v>9735</v>
      </c>
      <c r="C9661" s="222" t="s">
        <v>1268</v>
      </c>
      <c r="D9661" s="222" t="s">
        <v>801</v>
      </c>
      <c r="E9661" s="223">
        <v>0</v>
      </c>
    </row>
    <row r="9662" spans="1:5" x14ac:dyDescent="0.25">
      <c r="A9662" s="224">
        <v>3705011324</v>
      </c>
      <c r="B9662" s="224" t="s">
        <v>11266</v>
      </c>
      <c r="C9662" s="224" t="s">
        <v>1268</v>
      </c>
      <c r="D9662" s="224" t="s">
        <v>2327</v>
      </c>
      <c r="E9662" s="225">
        <v>0</v>
      </c>
    </row>
    <row r="9663" spans="1:5" x14ac:dyDescent="0.25">
      <c r="A9663" s="222">
        <v>3705011325</v>
      </c>
      <c r="B9663" s="222" t="s">
        <v>11267</v>
      </c>
      <c r="C9663" s="222" t="s">
        <v>1268</v>
      </c>
      <c r="D9663" s="222" t="s">
        <v>2327</v>
      </c>
      <c r="E9663" s="223">
        <v>0</v>
      </c>
    </row>
    <row r="9664" spans="1:5" x14ac:dyDescent="0.25">
      <c r="A9664" s="224">
        <v>3705011326</v>
      </c>
      <c r="B9664" s="224" t="s">
        <v>11268</v>
      </c>
      <c r="C9664" s="224" t="s">
        <v>1268</v>
      </c>
      <c r="D9664" s="224" t="s">
        <v>2327</v>
      </c>
      <c r="E9664" s="225">
        <v>0</v>
      </c>
    </row>
    <row r="9665" spans="1:5" x14ac:dyDescent="0.25">
      <c r="A9665" s="222">
        <v>3705011327</v>
      </c>
      <c r="B9665" s="222" t="s">
        <v>11269</v>
      </c>
      <c r="C9665" s="222" t="s">
        <v>1268</v>
      </c>
      <c r="D9665" s="222" t="s">
        <v>2327</v>
      </c>
      <c r="E9665" s="223">
        <v>0</v>
      </c>
    </row>
    <row r="9666" spans="1:5" x14ac:dyDescent="0.25">
      <c r="A9666" s="224">
        <v>3705011328</v>
      </c>
      <c r="B9666" s="224" t="s">
        <v>11270</v>
      </c>
      <c r="C9666" s="224" t="s">
        <v>1268</v>
      </c>
      <c r="D9666" s="224" t="s">
        <v>800</v>
      </c>
      <c r="E9666" s="225">
        <v>0</v>
      </c>
    </row>
    <row r="9667" spans="1:5" x14ac:dyDescent="0.25">
      <c r="A9667" s="222">
        <v>3705011329</v>
      </c>
      <c r="B9667" s="222" t="s">
        <v>11271</v>
      </c>
      <c r="C9667" s="222" t="s">
        <v>1268</v>
      </c>
      <c r="D9667" s="222" t="s">
        <v>800</v>
      </c>
      <c r="E9667" s="223">
        <v>0</v>
      </c>
    </row>
    <row r="9668" spans="1:5" x14ac:dyDescent="0.25">
      <c r="A9668" s="224">
        <v>3705011330</v>
      </c>
      <c r="B9668" s="224" t="s">
        <v>11272</v>
      </c>
      <c r="C9668" s="224" t="s">
        <v>1268</v>
      </c>
      <c r="D9668" s="224" t="s">
        <v>800</v>
      </c>
      <c r="E9668" s="225">
        <v>0</v>
      </c>
    </row>
    <row r="9669" spans="1:5" x14ac:dyDescent="0.25">
      <c r="A9669" s="222">
        <v>3705011331</v>
      </c>
      <c r="B9669" s="222" t="s">
        <v>11273</v>
      </c>
      <c r="C9669" s="222" t="s">
        <v>1268</v>
      </c>
      <c r="D9669" s="222" t="s">
        <v>800</v>
      </c>
      <c r="E9669" s="223">
        <v>0</v>
      </c>
    </row>
    <row r="9670" spans="1:5" x14ac:dyDescent="0.25">
      <c r="A9670" s="224">
        <v>3705011332</v>
      </c>
      <c r="B9670" s="224" t="s">
        <v>11274</v>
      </c>
      <c r="C9670" s="224" t="s">
        <v>1268</v>
      </c>
      <c r="D9670" s="224" t="s">
        <v>800</v>
      </c>
      <c r="E9670" s="225">
        <v>0</v>
      </c>
    </row>
    <row r="9671" spans="1:5" x14ac:dyDescent="0.25">
      <c r="A9671" s="222">
        <v>3705011333</v>
      </c>
      <c r="B9671" s="222" t="s">
        <v>11275</v>
      </c>
      <c r="C9671" s="222" t="s">
        <v>1268</v>
      </c>
      <c r="D9671" s="222" t="s">
        <v>2327</v>
      </c>
      <c r="E9671" s="223">
        <v>0</v>
      </c>
    </row>
    <row r="9672" spans="1:5" x14ac:dyDescent="0.25">
      <c r="A9672" s="224">
        <v>3705011334</v>
      </c>
      <c r="B9672" s="224" t="s">
        <v>9452</v>
      </c>
      <c r="C9672" s="224" t="s">
        <v>1268</v>
      </c>
      <c r="D9672" s="224" t="s">
        <v>801</v>
      </c>
      <c r="E9672" s="225">
        <v>0</v>
      </c>
    </row>
    <row r="9673" spans="1:5" x14ac:dyDescent="0.25">
      <c r="A9673" s="222">
        <v>3705011335</v>
      </c>
      <c r="B9673" s="222" t="s">
        <v>9453</v>
      </c>
      <c r="C9673" s="222" t="s">
        <v>1268</v>
      </c>
      <c r="D9673" s="222" t="s">
        <v>801</v>
      </c>
      <c r="E9673" s="223">
        <v>0</v>
      </c>
    </row>
    <row r="9674" spans="1:5" x14ac:dyDescent="0.25">
      <c r="A9674" s="224">
        <v>3705011336</v>
      </c>
      <c r="B9674" s="224" t="s">
        <v>11276</v>
      </c>
      <c r="C9674" s="224" t="s">
        <v>1268</v>
      </c>
      <c r="D9674" s="224" t="s">
        <v>2327</v>
      </c>
      <c r="E9674" s="225">
        <v>0</v>
      </c>
    </row>
    <row r="9675" spans="1:5" x14ac:dyDescent="0.25">
      <c r="A9675" s="222">
        <v>3705011337</v>
      </c>
      <c r="B9675" s="222" t="s">
        <v>11277</v>
      </c>
      <c r="C9675" s="222" t="s">
        <v>1268</v>
      </c>
      <c r="D9675" s="222" t="s">
        <v>801</v>
      </c>
      <c r="E9675" s="223">
        <v>0</v>
      </c>
    </row>
    <row r="9676" spans="1:5" x14ac:dyDescent="0.25">
      <c r="A9676" s="224">
        <v>3705011338</v>
      </c>
      <c r="B9676" s="224" t="s">
        <v>11278</v>
      </c>
      <c r="C9676" s="224" t="s">
        <v>1268</v>
      </c>
      <c r="D9676" s="224" t="s">
        <v>2431</v>
      </c>
      <c r="E9676" s="225">
        <v>0</v>
      </c>
    </row>
    <row r="9677" spans="1:5" x14ac:dyDescent="0.25">
      <c r="A9677" s="222">
        <v>3705011339</v>
      </c>
      <c r="B9677" s="222" t="s">
        <v>11279</v>
      </c>
      <c r="C9677" s="222" t="s">
        <v>1268</v>
      </c>
      <c r="D9677" s="222" t="s">
        <v>2327</v>
      </c>
      <c r="E9677" s="223">
        <v>0</v>
      </c>
    </row>
    <row r="9678" spans="1:5" x14ac:dyDescent="0.25">
      <c r="A9678" s="224">
        <v>3705011340</v>
      </c>
      <c r="B9678" s="224" t="s">
        <v>11280</v>
      </c>
      <c r="C9678" s="224" t="s">
        <v>1268</v>
      </c>
      <c r="D9678" s="224" t="s">
        <v>2327</v>
      </c>
      <c r="E9678" s="225">
        <v>0</v>
      </c>
    </row>
    <row r="9679" spans="1:5" x14ac:dyDescent="0.25">
      <c r="A9679" s="222">
        <v>3705011341</v>
      </c>
      <c r="B9679" s="222" t="s">
        <v>11281</v>
      </c>
      <c r="C9679" s="222" t="s">
        <v>1268</v>
      </c>
      <c r="D9679" s="222" t="s">
        <v>2327</v>
      </c>
      <c r="E9679" s="223">
        <v>0</v>
      </c>
    </row>
    <row r="9680" spans="1:5" x14ac:dyDescent="0.25">
      <c r="A9680" s="224">
        <v>3705011342</v>
      </c>
      <c r="B9680" s="224" t="s">
        <v>11282</v>
      </c>
      <c r="C9680" s="224" t="s">
        <v>1268</v>
      </c>
      <c r="D9680" s="224" t="s">
        <v>2327</v>
      </c>
      <c r="E9680" s="225">
        <v>0</v>
      </c>
    </row>
    <row r="9681" spans="1:5" x14ac:dyDescent="0.25">
      <c r="A9681" s="222">
        <v>3705011343</v>
      </c>
      <c r="B9681" s="222" t="s">
        <v>11283</v>
      </c>
      <c r="C9681" s="222" t="s">
        <v>1268</v>
      </c>
      <c r="D9681" s="222" t="s">
        <v>2327</v>
      </c>
      <c r="E9681" s="223">
        <v>0</v>
      </c>
    </row>
    <row r="9682" spans="1:5" x14ac:dyDescent="0.25">
      <c r="A9682" s="224">
        <v>3705011344</v>
      </c>
      <c r="B9682" s="224" t="s">
        <v>11284</v>
      </c>
      <c r="C9682" s="224" t="s">
        <v>1268</v>
      </c>
      <c r="D9682" s="224" t="s">
        <v>2327</v>
      </c>
      <c r="E9682" s="225">
        <v>0</v>
      </c>
    </row>
    <row r="9683" spans="1:5" x14ac:dyDescent="0.25">
      <c r="A9683" s="222">
        <v>3705011345</v>
      </c>
      <c r="B9683" s="222" t="s">
        <v>11285</v>
      </c>
      <c r="C9683" s="222" t="s">
        <v>1268</v>
      </c>
      <c r="D9683" s="222" t="s">
        <v>2327</v>
      </c>
      <c r="E9683" s="223">
        <v>0</v>
      </c>
    </row>
    <row r="9684" spans="1:5" x14ac:dyDescent="0.25">
      <c r="A9684" s="224">
        <v>3705011346</v>
      </c>
      <c r="B9684" s="224" t="s">
        <v>11286</v>
      </c>
      <c r="C9684" s="224" t="s">
        <v>1268</v>
      </c>
      <c r="D9684" s="224" t="s">
        <v>2327</v>
      </c>
      <c r="E9684" s="225">
        <v>0</v>
      </c>
    </row>
    <row r="9685" spans="1:5" x14ac:dyDescent="0.25">
      <c r="A9685" s="222">
        <v>3705011347</v>
      </c>
      <c r="B9685" s="222" t="s">
        <v>11287</v>
      </c>
      <c r="C9685" s="222" t="s">
        <v>1268</v>
      </c>
      <c r="D9685" s="222" t="s">
        <v>2327</v>
      </c>
      <c r="E9685" s="223">
        <v>0</v>
      </c>
    </row>
    <row r="9686" spans="1:5" x14ac:dyDescent="0.25">
      <c r="A9686" s="224">
        <v>3705011348</v>
      </c>
      <c r="B9686" s="224" t="s">
        <v>11288</v>
      </c>
      <c r="C9686" s="224" t="s">
        <v>1268</v>
      </c>
      <c r="D9686" s="224" t="s">
        <v>2327</v>
      </c>
      <c r="E9686" s="225">
        <v>0</v>
      </c>
    </row>
    <row r="9687" spans="1:5" x14ac:dyDescent="0.25">
      <c r="A9687" s="222">
        <v>3705011349</v>
      </c>
      <c r="B9687" s="222" t="s">
        <v>11289</v>
      </c>
      <c r="C9687" s="222" t="s">
        <v>1268</v>
      </c>
      <c r="D9687" s="222" t="s">
        <v>2327</v>
      </c>
      <c r="E9687" s="223">
        <v>0</v>
      </c>
    </row>
    <row r="9688" spans="1:5" x14ac:dyDescent="0.25">
      <c r="A9688" s="224">
        <v>3705011350</v>
      </c>
      <c r="B9688" s="224" t="s">
        <v>11290</v>
      </c>
      <c r="C9688" s="224" t="s">
        <v>1268</v>
      </c>
      <c r="D9688" s="224" t="s">
        <v>2327</v>
      </c>
      <c r="E9688" s="225">
        <v>0</v>
      </c>
    </row>
    <row r="9689" spans="1:5" x14ac:dyDescent="0.25">
      <c r="A9689" s="222">
        <v>3705011351</v>
      </c>
      <c r="B9689" s="222" t="s">
        <v>11291</v>
      </c>
      <c r="C9689" s="222" t="s">
        <v>1268</v>
      </c>
      <c r="D9689" s="222" t="s">
        <v>2327</v>
      </c>
      <c r="E9689" s="223">
        <v>0</v>
      </c>
    </row>
    <row r="9690" spans="1:5" x14ac:dyDescent="0.25">
      <c r="A9690" s="224">
        <v>3705011352</v>
      </c>
      <c r="B9690" s="224" t="s">
        <v>11292</v>
      </c>
      <c r="C9690" s="224" t="s">
        <v>1268</v>
      </c>
      <c r="D9690" s="224" t="s">
        <v>2327</v>
      </c>
      <c r="E9690" s="225">
        <v>0</v>
      </c>
    </row>
    <row r="9691" spans="1:5" x14ac:dyDescent="0.25">
      <c r="A9691" s="222">
        <v>3705011353</v>
      </c>
      <c r="B9691" s="222" t="s">
        <v>11293</v>
      </c>
      <c r="C9691" s="222" t="s">
        <v>1268</v>
      </c>
      <c r="D9691" s="222" t="s">
        <v>2327</v>
      </c>
      <c r="E9691" s="223">
        <v>0</v>
      </c>
    </row>
    <row r="9692" spans="1:5" x14ac:dyDescent="0.25">
      <c r="A9692" s="224">
        <v>3705011354</v>
      </c>
      <c r="B9692" s="224" t="s">
        <v>11294</v>
      </c>
      <c r="C9692" s="224" t="s">
        <v>1268</v>
      </c>
      <c r="D9692" s="224" t="s">
        <v>2327</v>
      </c>
      <c r="E9692" s="225">
        <v>0</v>
      </c>
    </row>
    <row r="9693" spans="1:5" x14ac:dyDescent="0.25">
      <c r="A9693" s="222">
        <v>3705011355</v>
      </c>
      <c r="B9693" s="222" t="s">
        <v>11295</v>
      </c>
      <c r="C9693" s="222" t="s">
        <v>1268</v>
      </c>
      <c r="D9693" s="222" t="s">
        <v>2327</v>
      </c>
      <c r="E9693" s="223">
        <v>0</v>
      </c>
    </row>
    <row r="9694" spans="1:5" x14ac:dyDescent="0.25">
      <c r="A9694" s="224">
        <v>3705011356</v>
      </c>
      <c r="B9694" s="224" t="s">
        <v>11296</v>
      </c>
      <c r="C9694" s="224" t="s">
        <v>1268</v>
      </c>
      <c r="D9694" s="224" t="s">
        <v>2327</v>
      </c>
      <c r="E9694" s="225">
        <v>0</v>
      </c>
    </row>
    <row r="9695" spans="1:5" x14ac:dyDescent="0.25">
      <c r="A9695" s="222">
        <v>3705011357</v>
      </c>
      <c r="B9695" s="222" t="s">
        <v>11297</v>
      </c>
      <c r="C9695" s="222" t="s">
        <v>1268</v>
      </c>
      <c r="D9695" s="222" t="s">
        <v>2327</v>
      </c>
      <c r="E9695" s="223">
        <v>0</v>
      </c>
    </row>
    <row r="9696" spans="1:5" x14ac:dyDescent="0.25">
      <c r="A9696" s="224">
        <v>3705011358</v>
      </c>
      <c r="B9696" s="224" t="s">
        <v>11298</v>
      </c>
      <c r="C9696" s="224" t="s">
        <v>1268</v>
      </c>
      <c r="D9696" s="224" t="s">
        <v>2327</v>
      </c>
      <c r="E9696" s="225">
        <v>0</v>
      </c>
    </row>
    <row r="9697" spans="1:5" x14ac:dyDescent="0.25">
      <c r="A9697" s="222">
        <v>3705011359</v>
      </c>
      <c r="B9697" s="222" t="s">
        <v>11299</v>
      </c>
      <c r="C9697" s="222" t="s">
        <v>1268</v>
      </c>
      <c r="D9697" s="222" t="s">
        <v>2327</v>
      </c>
      <c r="E9697" s="223">
        <v>0</v>
      </c>
    </row>
    <row r="9698" spans="1:5" x14ac:dyDescent="0.25">
      <c r="A9698" s="224">
        <v>3705011360</v>
      </c>
      <c r="B9698" s="224" t="s">
        <v>11300</v>
      </c>
      <c r="C9698" s="224" t="s">
        <v>1268</v>
      </c>
      <c r="D9698" s="224" t="s">
        <v>2327</v>
      </c>
      <c r="E9698" s="225">
        <v>0</v>
      </c>
    </row>
    <row r="9699" spans="1:5" x14ac:dyDescent="0.25">
      <c r="A9699" s="222">
        <v>3705011361</v>
      </c>
      <c r="B9699" s="222" t="s">
        <v>11301</v>
      </c>
      <c r="C9699" s="222" t="s">
        <v>1268</v>
      </c>
      <c r="D9699" s="222" t="s">
        <v>2327</v>
      </c>
      <c r="E9699" s="223">
        <v>0</v>
      </c>
    </row>
    <row r="9700" spans="1:5" x14ac:dyDescent="0.25">
      <c r="A9700" s="224">
        <v>3705011362</v>
      </c>
      <c r="B9700" s="224" t="s">
        <v>11302</v>
      </c>
      <c r="C9700" s="224" t="s">
        <v>1268</v>
      </c>
      <c r="D9700" s="224" t="s">
        <v>2327</v>
      </c>
      <c r="E9700" s="225">
        <v>0</v>
      </c>
    </row>
    <row r="9701" spans="1:5" x14ac:dyDescent="0.25">
      <c r="A9701" s="222">
        <v>3705011363</v>
      </c>
      <c r="B9701" s="222" t="s">
        <v>11303</v>
      </c>
      <c r="C9701" s="222" t="s">
        <v>1268</v>
      </c>
      <c r="D9701" s="222" t="s">
        <v>2327</v>
      </c>
      <c r="E9701" s="223">
        <v>0</v>
      </c>
    </row>
    <row r="9702" spans="1:5" x14ac:dyDescent="0.25">
      <c r="A9702" s="224">
        <v>3705011364</v>
      </c>
      <c r="B9702" s="224" t="s">
        <v>11304</v>
      </c>
      <c r="C9702" s="224" t="s">
        <v>1268</v>
      </c>
      <c r="D9702" s="224" t="s">
        <v>2327</v>
      </c>
      <c r="E9702" s="225">
        <v>0</v>
      </c>
    </row>
    <row r="9703" spans="1:5" x14ac:dyDescent="0.25">
      <c r="A9703" s="222">
        <v>3705011365</v>
      </c>
      <c r="B9703" s="222" t="s">
        <v>11305</v>
      </c>
      <c r="C9703" s="222" t="s">
        <v>1268</v>
      </c>
      <c r="D9703" s="222" t="s">
        <v>2327</v>
      </c>
      <c r="E9703" s="223">
        <v>0</v>
      </c>
    </row>
    <row r="9704" spans="1:5" x14ac:dyDescent="0.25">
      <c r="A9704" s="224">
        <v>3705011366</v>
      </c>
      <c r="B9704" s="224" t="s">
        <v>11306</v>
      </c>
      <c r="C9704" s="224" t="s">
        <v>1268</v>
      </c>
      <c r="D9704" s="224" t="s">
        <v>2327</v>
      </c>
      <c r="E9704" s="225">
        <v>0</v>
      </c>
    </row>
    <row r="9705" spans="1:5" x14ac:dyDescent="0.25">
      <c r="A9705" s="222">
        <v>3705011367</v>
      </c>
      <c r="B9705" s="222" t="s">
        <v>11307</v>
      </c>
      <c r="C9705" s="222" t="s">
        <v>1268</v>
      </c>
      <c r="D9705" s="222" t="s">
        <v>2327</v>
      </c>
      <c r="E9705" s="223">
        <v>0</v>
      </c>
    </row>
    <row r="9706" spans="1:5" x14ac:dyDescent="0.25">
      <c r="A9706" s="224">
        <v>3705011368</v>
      </c>
      <c r="B9706" s="224" t="s">
        <v>11308</v>
      </c>
      <c r="C9706" s="224" t="s">
        <v>1268</v>
      </c>
      <c r="D9706" s="224" t="s">
        <v>2327</v>
      </c>
      <c r="E9706" s="225">
        <v>0</v>
      </c>
    </row>
    <row r="9707" spans="1:5" x14ac:dyDescent="0.25">
      <c r="A9707" s="222">
        <v>3705011369</v>
      </c>
      <c r="B9707" s="222" t="s">
        <v>11309</v>
      </c>
      <c r="C9707" s="222" t="s">
        <v>1268</v>
      </c>
      <c r="D9707" s="222" t="s">
        <v>2327</v>
      </c>
      <c r="E9707" s="223">
        <v>0</v>
      </c>
    </row>
    <row r="9708" spans="1:5" x14ac:dyDescent="0.25">
      <c r="A9708" s="224">
        <v>3705011370</v>
      </c>
      <c r="B9708" s="224" t="s">
        <v>11310</v>
      </c>
      <c r="C9708" s="224" t="s">
        <v>1268</v>
      </c>
      <c r="D9708" s="224" t="s">
        <v>2327</v>
      </c>
      <c r="E9708" s="225">
        <v>0</v>
      </c>
    </row>
    <row r="9709" spans="1:5" x14ac:dyDescent="0.25">
      <c r="A9709" s="222">
        <v>3705011371</v>
      </c>
      <c r="B9709" s="222" t="s">
        <v>11311</v>
      </c>
      <c r="C9709" s="222" t="s">
        <v>1268</v>
      </c>
      <c r="D9709" s="222" t="s">
        <v>2327</v>
      </c>
      <c r="E9709" s="223">
        <v>0</v>
      </c>
    </row>
    <row r="9710" spans="1:5" x14ac:dyDescent="0.25">
      <c r="A9710" s="224">
        <v>3705011372</v>
      </c>
      <c r="B9710" s="224" t="s">
        <v>11312</v>
      </c>
      <c r="C9710" s="224" t="s">
        <v>1268</v>
      </c>
      <c r="D9710" s="224" t="s">
        <v>2327</v>
      </c>
      <c r="E9710" s="225">
        <v>0</v>
      </c>
    </row>
    <row r="9711" spans="1:5" x14ac:dyDescent="0.25">
      <c r="A9711" s="222">
        <v>3705011373</v>
      </c>
      <c r="B9711" s="222" t="s">
        <v>11313</v>
      </c>
      <c r="C9711" s="222" t="s">
        <v>1268</v>
      </c>
      <c r="D9711" s="222" t="s">
        <v>2327</v>
      </c>
      <c r="E9711" s="223">
        <v>0</v>
      </c>
    </row>
    <row r="9712" spans="1:5" x14ac:dyDescent="0.25">
      <c r="A9712" s="224">
        <v>3705011374</v>
      </c>
      <c r="B9712" s="224" t="s">
        <v>11314</v>
      </c>
      <c r="C9712" s="224" t="s">
        <v>1268</v>
      </c>
      <c r="D9712" s="224" t="s">
        <v>2327</v>
      </c>
      <c r="E9712" s="225">
        <v>0</v>
      </c>
    </row>
    <row r="9713" spans="1:5" x14ac:dyDescent="0.25">
      <c r="A9713" s="222">
        <v>3705011375</v>
      </c>
      <c r="B9713" s="222" t="s">
        <v>11315</v>
      </c>
      <c r="C9713" s="222" t="s">
        <v>1268</v>
      </c>
      <c r="D9713" s="222" t="s">
        <v>2327</v>
      </c>
      <c r="E9713" s="223">
        <v>0</v>
      </c>
    </row>
    <row r="9714" spans="1:5" x14ac:dyDescent="0.25">
      <c r="A9714" s="224">
        <v>3705011376</v>
      </c>
      <c r="B9714" s="224" t="s">
        <v>11316</v>
      </c>
      <c r="C9714" s="224" t="s">
        <v>1268</v>
      </c>
      <c r="D9714" s="224" t="s">
        <v>2327</v>
      </c>
      <c r="E9714" s="225">
        <v>0</v>
      </c>
    </row>
    <row r="9715" spans="1:5" x14ac:dyDescent="0.25">
      <c r="A9715" s="222">
        <v>3705011377</v>
      </c>
      <c r="B9715" s="222" t="s">
        <v>11317</v>
      </c>
      <c r="C9715" s="222" t="s">
        <v>1268</v>
      </c>
      <c r="D9715" s="222" t="s">
        <v>2327</v>
      </c>
      <c r="E9715" s="223">
        <v>0</v>
      </c>
    </row>
    <row r="9716" spans="1:5" x14ac:dyDescent="0.25">
      <c r="A9716" s="224">
        <v>3705011378</v>
      </c>
      <c r="B9716" s="224" t="s">
        <v>11318</v>
      </c>
      <c r="C9716" s="224" t="s">
        <v>1268</v>
      </c>
      <c r="D9716" s="224" t="s">
        <v>2327</v>
      </c>
      <c r="E9716" s="225">
        <v>0</v>
      </c>
    </row>
    <row r="9717" spans="1:5" x14ac:dyDescent="0.25">
      <c r="A9717" s="222">
        <v>3705011379</v>
      </c>
      <c r="B9717" s="222" t="s">
        <v>11319</v>
      </c>
      <c r="C9717" s="222" t="s">
        <v>1268</v>
      </c>
      <c r="D9717" s="222" t="s">
        <v>2327</v>
      </c>
      <c r="E9717" s="223">
        <v>0</v>
      </c>
    </row>
    <row r="9718" spans="1:5" x14ac:dyDescent="0.25">
      <c r="A9718" s="224">
        <v>3705011380</v>
      </c>
      <c r="B9718" s="224" t="s">
        <v>11320</v>
      </c>
      <c r="C9718" s="224" t="s">
        <v>1268</v>
      </c>
      <c r="D9718" s="224" t="s">
        <v>2327</v>
      </c>
      <c r="E9718" s="225">
        <v>0</v>
      </c>
    </row>
    <row r="9719" spans="1:5" x14ac:dyDescent="0.25">
      <c r="A9719" s="222">
        <v>3705011381</v>
      </c>
      <c r="B9719" s="222" t="s">
        <v>13405</v>
      </c>
      <c r="C9719" s="222" t="s">
        <v>1268</v>
      </c>
      <c r="D9719" s="222" t="s">
        <v>2327</v>
      </c>
      <c r="E9719" s="223">
        <v>0</v>
      </c>
    </row>
    <row r="9720" spans="1:5" x14ac:dyDescent="0.25">
      <c r="A9720" s="224">
        <v>3705011382</v>
      </c>
      <c r="B9720" s="224" t="s">
        <v>11321</v>
      </c>
      <c r="C9720" s="224" t="s">
        <v>1268</v>
      </c>
      <c r="D9720" s="224" t="s">
        <v>2327</v>
      </c>
      <c r="E9720" s="225">
        <v>0</v>
      </c>
    </row>
    <row r="9721" spans="1:5" x14ac:dyDescent="0.25">
      <c r="A9721" s="222">
        <v>3705011383</v>
      </c>
      <c r="B9721" s="222" t="s">
        <v>11322</v>
      </c>
      <c r="C9721" s="222" t="s">
        <v>1268</v>
      </c>
      <c r="D9721" s="222" t="s">
        <v>2327</v>
      </c>
      <c r="E9721" s="223">
        <v>0</v>
      </c>
    </row>
    <row r="9722" spans="1:5" x14ac:dyDescent="0.25">
      <c r="A9722" s="224">
        <v>3705011384</v>
      </c>
      <c r="B9722" s="224" t="s">
        <v>11323</v>
      </c>
      <c r="C9722" s="224" t="s">
        <v>1268</v>
      </c>
      <c r="D9722" s="224" t="s">
        <v>2327</v>
      </c>
      <c r="E9722" s="225">
        <v>0</v>
      </c>
    </row>
    <row r="9723" spans="1:5" x14ac:dyDescent="0.25">
      <c r="A9723" s="222">
        <v>3705011385</v>
      </c>
      <c r="B9723" s="222" t="s">
        <v>11324</v>
      </c>
      <c r="C9723" s="222" t="s">
        <v>1268</v>
      </c>
      <c r="D9723" s="222" t="s">
        <v>2327</v>
      </c>
      <c r="E9723" s="223">
        <v>0</v>
      </c>
    </row>
    <row r="9724" spans="1:5" x14ac:dyDescent="0.25">
      <c r="A9724" s="224">
        <v>3705011386</v>
      </c>
      <c r="B9724" s="224" t="s">
        <v>13406</v>
      </c>
      <c r="C9724" s="224" t="s">
        <v>1268</v>
      </c>
      <c r="D9724" s="224" t="s">
        <v>2327</v>
      </c>
      <c r="E9724" s="225">
        <v>0</v>
      </c>
    </row>
    <row r="9725" spans="1:5" x14ac:dyDescent="0.25">
      <c r="A9725" s="222">
        <v>3705011387</v>
      </c>
      <c r="B9725" s="222" t="s">
        <v>11325</v>
      </c>
      <c r="C9725" s="222" t="s">
        <v>1268</v>
      </c>
      <c r="D9725" s="222" t="s">
        <v>2327</v>
      </c>
      <c r="E9725" s="223">
        <v>0</v>
      </c>
    </row>
    <row r="9726" spans="1:5" x14ac:dyDescent="0.25">
      <c r="A9726" s="224">
        <v>3705011388</v>
      </c>
      <c r="B9726" s="224" t="s">
        <v>11326</v>
      </c>
      <c r="C9726" s="224" t="s">
        <v>1268</v>
      </c>
      <c r="D9726" s="224" t="s">
        <v>2327</v>
      </c>
      <c r="E9726" s="225">
        <v>0</v>
      </c>
    </row>
    <row r="9727" spans="1:5" x14ac:dyDescent="0.25">
      <c r="A9727" s="222">
        <v>3705011389</v>
      </c>
      <c r="B9727" s="222" t="s">
        <v>11327</v>
      </c>
      <c r="C9727" s="222" t="s">
        <v>1268</v>
      </c>
      <c r="D9727" s="222" t="s">
        <v>2327</v>
      </c>
      <c r="E9727" s="223">
        <v>0</v>
      </c>
    </row>
    <row r="9728" spans="1:5" x14ac:dyDescent="0.25">
      <c r="A9728" s="224">
        <v>3705011390</v>
      </c>
      <c r="B9728" s="224" t="s">
        <v>11328</v>
      </c>
      <c r="C9728" s="224" t="s">
        <v>1268</v>
      </c>
      <c r="D9728" s="224" t="s">
        <v>2327</v>
      </c>
      <c r="E9728" s="225">
        <v>0</v>
      </c>
    </row>
    <row r="9729" spans="1:5" x14ac:dyDescent="0.25">
      <c r="A9729" s="222">
        <v>3705011391</v>
      </c>
      <c r="B9729" s="222" t="s">
        <v>11329</v>
      </c>
      <c r="C9729" s="222" t="s">
        <v>1268</v>
      </c>
      <c r="D9729" s="222" t="s">
        <v>2327</v>
      </c>
      <c r="E9729" s="223">
        <v>0</v>
      </c>
    </row>
    <row r="9730" spans="1:5" x14ac:dyDescent="0.25">
      <c r="A9730" s="224">
        <v>3705011392</v>
      </c>
      <c r="B9730" s="224" t="s">
        <v>11330</v>
      </c>
      <c r="C9730" s="224" t="s">
        <v>1268</v>
      </c>
      <c r="D9730" s="224" t="s">
        <v>2327</v>
      </c>
      <c r="E9730" s="225">
        <v>0</v>
      </c>
    </row>
    <row r="9731" spans="1:5" x14ac:dyDescent="0.25">
      <c r="A9731" s="222">
        <v>3705011393</v>
      </c>
      <c r="B9731" s="222" t="s">
        <v>11331</v>
      </c>
      <c r="C9731" s="222" t="s">
        <v>1268</v>
      </c>
      <c r="D9731" s="222" t="s">
        <v>2327</v>
      </c>
      <c r="E9731" s="223">
        <v>0</v>
      </c>
    </row>
    <row r="9732" spans="1:5" x14ac:dyDescent="0.25">
      <c r="A9732" s="224">
        <v>3705011394</v>
      </c>
      <c r="B9732" s="224" t="s">
        <v>11332</v>
      </c>
      <c r="C9732" s="224" t="s">
        <v>1268</v>
      </c>
      <c r="D9732" s="224" t="s">
        <v>2327</v>
      </c>
      <c r="E9732" s="225">
        <v>0</v>
      </c>
    </row>
    <row r="9733" spans="1:5" x14ac:dyDescent="0.25">
      <c r="A9733" s="222">
        <v>3705011395</v>
      </c>
      <c r="B9733" s="222" t="s">
        <v>11333</v>
      </c>
      <c r="C9733" s="222" t="s">
        <v>1268</v>
      </c>
      <c r="D9733" s="222" t="s">
        <v>2327</v>
      </c>
      <c r="E9733" s="223">
        <v>0</v>
      </c>
    </row>
    <row r="9734" spans="1:5" x14ac:dyDescent="0.25">
      <c r="A9734" s="224">
        <v>3705011396</v>
      </c>
      <c r="B9734" s="224" t="s">
        <v>11334</v>
      </c>
      <c r="C9734" s="224" t="s">
        <v>1268</v>
      </c>
      <c r="D9734" s="224" t="s">
        <v>2327</v>
      </c>
      <c r="E9734" s="225">
        <v>0</v>
      </c>
    </row>
    <row r="9735" spans="1:5" x14ac:dyDescent="0.25">
      <c r="A9735" s="222">
        <v>3705011397</v>
      </c>
      <c r="B9735" s="222" t="s">
        <v>11335</v>
      </c>
      <c r="C9735" s="222" t="s">
        <v>1268</v>
      </c>
      <c r="D9735" s="222" t="s">
        <v>2327</v>
      </c>
      <c r="E9735" s="223">
        <v>0</v>
      </c>
    </row>
    <row r="9736" spans="1:5" x14ac:dyDescent="0.25">
      <c r="A9736" s="224">
        <v>3705011398</v>
      </c>
      <c r="B9736" s="224" t="s">
        <v>11336</v>
      </c>
      <c r="C9736" s="224" t="s">
        <v>1268</v>
      </c>
      <c r="D9736" s="224" t="s">
        <v>2327</v>
      </c>
      <c r="E9736" s="225">
        <v>0</v>
      </c>
    </row>
    <row r="9737" spans="1:5" x14ac:dyDescent="0.25">
      <c r="A9737" s="222">
        <v>3705011399</v>
      </c>
      <c r="B9737" s="222" t="s">
        <v>11316</v>
      </c>
      <c r="C9737" s="222" t="s">
        <v>1268</v>
      </c>
      <c r="D9737" s="222" t="s">
        <v>2327</v>
      </c>
      <c r="E9737" s="223">
        <v>0</v>
      </c>
    </row>
    <row r="9738" spans="1:5" x14ac:dyDescent="0.25">
      <c r="A9738" s="224">
        <v>3705011400</v>
      </c>
      <c r="B9738" s="224" t="s">
        <v>9736</v>
      </c>
      <c r="C9738" s="224" t="s">
        <v>1268</v>
      </c>
      <c r="D9738" s="224" t="s">
        <v>801</v>
      </c>
      <c r="E9738" s="225">
        <v>0</v>
      </c>
    </row>
    <row r="9739" spans="1:5" x14ac:dyDescent="0.25">
      <c r="A9739" s="222">
        <v>3705011401</v>
      </c>
      <c r="B9739" s="222" t="s">
        <v>11337</v>
      </c>
      <c r="C9739" s="222" t="s">
        <v>1268</v>
      </c>
      <c r="D9739" s="222" t="s">
        <v>801</v>
      </c>
      <c r="E9739" s="223">
        <v>0</v>
      </c>
    </row>
    <row r="9740" spans="1:5" x14ac:dyDescent="0.25">
      <c r="A9740" s="224">
        <v>3705011402</v>
      </c>
      <c r="B9740" s="224" t="s">
        <v>11338</v>
      </c>
      <c r="C9740" s="224" t="s">
        <v>1268</v>
      </c>
      <c r="D9740" s="224" t="s">
        <v>801</v>
      </c>
      <c r="E9740" s="225">
        <v>0</v>
      </c>
    </row>
    <row r="9741" spans="1:5" x14ac:dyDescent="0.25">
      <c r="A9741" s="222">
        <v>3705011403</v>
      </c>
      <c r="B9741" s="222" t="s">
        <v>11339</v>
      </c>
      <c r="C9741" s="222" t="s">
        <v>1268</v>
      </c>
      <c r="D9741" s="222" t="s">
        <v>801</v>
      </c>
      <c r="E9741" s="223">
        <v>0</v>
      </c>
    </row>
    <row r="9742" spans="1:5" x14ac:dyDescent="0.25">
      <c r="A9742" s="224">
        <v>3705011404</v>
      </c>
      <c r="B9742" s="224" t="s">
        <v>11340</v>
      </c>
      <c r="C9742" s="224" t="s">
        <v>1268</v>
      </c>
      <c r="D9742" s="224" t="s">
        <v>801</v>
      </c>
      <c r="E9742" s="225">
        <v>0</v>
      </c>
    </row>
    <row r="9743" spans="1:5" x14ac:dyDescent="0.25">
      <c r="A9743" s="222">
        <v>3705011405</v>
      </c>
      <c r="B9743" s="222" t="s">
        <v>9737</v>
      </c>
      <c r="C9743" s="222" t="s">
        <v>1268</v>
      </c>
      <c r="D9743" s="222" t="s">
        <v>801</v>
      </c>
      <c r="E9743" s="223">
        <v>0</v>
      </c>
    </row>
    <row r="9744" spans="1:5" x14ac:dyDescent="0.25">
      <c r="A9744" s="224">
        <v>3705011406</v>
      </c>
      <c r="B9744" s="224" t="s">
        <v>9738</v>
      </c>
      <c r="C9744" s="224" t="s">
        <v>1268</v>
      </c>
      <c r="D9744" s="224" t="s">
        <v>801</v>
      </c>
      <c r="E9744" s="225">
        <v>0</v>
      </c>
    </row>
    <row r="9745" spans="1:5" x14ac:dyDescent="0.25">
      <c r="A9745" s="222">
        <v>3705011407</v>
      </c>
      <c r="B9745" s="222" t="s">
        <v>9739</v>
      </c>
      <c r="C9745" s="222" t="s">
        <v>1268</v>
      </c>
      <c r="D9745" s="222" t="s">
        <v>801</v>
      </c>
      <c r="E9745" s="223">
        <v>0</v>
      </c>
    </row>
    <row r="9746" spans="1:5" x14ac:dyDescent="0.25">
      <c r="A9746" s="224">
        <v>3705011408</v>
      </c>
      <c r="B9746" s="224" t="s">
        <v>9740</v>
      </c>
      <c r="C9746" s="224" t="s">
        <v>1268</v>
      </c>
      <c r="D9746" s="224" t="s">
        <v>801</v>
      </c>
      <c r="E9746" s="225">
        <v>0</v>
      </c>
    </row>
    <row r="9747" spans="1:5" x14ac:dyDescent="0.25">
      <c r="A9747" s="222">
        <v>3705011409</v>
      </c>
      <c r="B9747" s="222" t="s">
        <v>9741</v>
      </c>
      <c r="C9747" s="222" t="s">
        <v>1268</v>
      </c>
      <c r="D9747" s="222" t="s">
        <v>801</v>
      </c>
      <c r="E9747" s="223">
        <v>0</v>
      </c>
    </row>
    <row r="9748" spans="1:5" x14ac:dyDescent="0.25">
      <c r="A9748" s="224">
        <v>3705011410</v>
      </c>
      <c r="B9748" s="224" t="s">
        <v>9742</v>
      </c>
      <c r="C9748" s="224" t="s">
        <v>1268</v>
      </c>
      <c r="D9748" s="224" t="s">
        <v>801</v>
      </c>
      <c r="E9748" s="225">
        <v>0</v>
      </c>
    </row>
    <row r="9749" spans="1:5" x14ac:dyDescent="0.25">
      <c r="A9749" s="222">
        <v>3705011411</v>
      </c>
      <c r="B9749" s="222" t="s">
        <v>11341</v>
      </c>
      <c r="C9749" s="222" t="s">
        <v>1268</v>
      </c>
      <c r="D9749" s="222" t="s">
        <v>801</v>
      </c>
      <c r="E9749" s="223">
        <v>0</v>
      </c>
    </row>
    <row r="9750" spans="1:5" x14ac:dyDescent="0.25">
      <c r="A9750" s="224">
        <v>3705011412</v>
      </c>
      <c r="B9750" s="224" t="s">
        <v>9743</v>
      </c>
      <c r="C9750" s="224" t="s">
        <v>1268</v>
      </c>
      <c r="D9750" s="224" t="s">
        <v>801</v>
      </c>
      <c r="E9750" s="225">
        <v>0</v>
      </c>
    </row>
    <row r="9751" spans="1:5" x14ac:dyDescent="0.25">
      <c r="A9751" s="222">
        <v>3705011413</v>
      </c>
      <c r="B9751" s="222" t="s">
        <v>9744</v>
      </c>
      <c r="C9751" s="222" t="s">
        <v>1268</v>
      </c>
      <c r="D9751" s="222" t="s">
        <v>801</v>
      </c>
      <c r="E9751" s="223">
        <v>0</v>
      </c>
    </row>
    <row r="9752" spans="1:5" x14ac:dyDescent="0.25">
      <c r="A9752" s="224">
        <v>3705011414</v>
      </c>
      <c r="B9752" s="224" t="s">
        <v>9745</v>
      </c>
      <c r="C9752" s="224" t="s">
        <v>1268</v>
      </c>
      <c r="D9752" s="224" t="s">
        <v>801</v>
      </c>
      <c r="E9752" s="225">
        <v>0</v>
      </c>
    </row>
    <row r="9753" spans="1:5" x14ac:dyDescent="0.25">
      <c r="A9753" s="222">
        <v>3705011415</v>
      </c>
      <c r="B9753" s="222" t="s">
        <v>9746</v>
      </c>
      <c r="C9753" s="222" t="s">
        <v>1268</v>
      </c>
      <c r="D9753" s="222" t="s">
        <v>801</v>
      </c>
      <c r="E9753" s="223">
        <v>0</v>
      </c>
    </row>
    <row r="9754" spans="1:5" x14ac:dyDescent="0.25">
      <c r="A9754" s="224">
        <v>3705011416</v>
      </c>
      <c r="B9754" s="224" t="s">
        <v>11342</v>
      </c>
      <c r="C9754" s="224" t="s">
        <v>1268</v>
      </c>
      <c r="D9754" s="224" t="s">
        <v>801</v>
      </c>
      <c r="E9754" s="225">
        <v>0</v>
      </c>
    </row>
    <row r="9755" spans="1:5" x14ac:dyDescent="0.25">
      <c r="A9755" s="222">
        <v>3705011417</v>
      </c>
      <c r="B9755" s="222" t="s">
        <v>11343</v>
      </c>
      <c r="C9755" s="222" t="s">
        <v>1268</v>
      </c>
      <c r="D9755" s="222" t="s">
        <v>2706</v>
      </c>
      <c r="E9755" s="223">
        <v>0</v>
      </c>
    </row>
    <row r="9756" spans="1:5" x14ac:dyDescent="0.25">
      <c r="A9756" s="224">
        <v>3705011418</v>
      </c>
      <c r="B9756" s="224" t="s">
        <v>9547</v>
      </c>
      <c r="C9756" s="224" t="s">
        <v>1268</v>
      </c>
      <c r="D9756" s="224" t="s">
        <v>2327</v>
      </c>
      <c r="E9756" s="225">
        <v>0</v>
      </c>
    </row>
    <row r="9757" spans="1:5" x14ac:dyDescent="0.25">
      <c r="A9757" s="222">
        <v>3705011419</v>
      </c>
      <c r="B9757" s="222" t="s">
        <v>11344</v>
      </c>
      <c r="C9757" s="222" t="s">
        <v>1268</v>
      </c>
      <c r="D9757" s="222" t="s">
        <v>801</v>
      </c>
      <c r="E9757" s="223">
        <v>0</v>
      </c>
    </row>
    <row r="9758" spans="1:5" x14ac:dyDescent="0.25">
      <c r="A9758" s="224">
        <v>3705011420</v>
      </c>
      <c r="B9758" s="224" t="s">
        <v>11345</v>
      </c>
      <c r="C9758" s="224" t="s">
        <v>1268</v>
      </c>
      <c r="D9758" s="224" t="s">
        <v>801</v>
      </c>
      <c r="E9758" s="225">
        <v>0</v>
      </c>
    </row>
    <row r="9759" spans="1:5" x14ac:dyDescent="0.25">
      <c r="A9759" s="222">
        <v>3705011421</v>
      </c>
      <c r="B9759" s="222" t="s">
        <v>11346</v>
      </c>
      <c r="C9759" s="222" t="s">
        <v>1268</v>
      </c>
      <c r="D9759" s="222" t="s">
        <v>801</v>
      </c>
      <c r="E9759" s="223">
        <v>0</v>
      </c>
    </row>
    <row r="9760" spans="1:5" x14ac:dyDescent="0.25">
      <c r="A9760" s="224">
        <v>3705011422</v>
      </c>
      <c r="B9760" s="224" t="s">
        <v>11347</v>
      </c>
      <c r="C9760" s="224" t="s">
        <v>1268</v>
      </c>
      <c r="D9760" s="224" t="s">
        <v>801</v>
      </c>
      <c r="E9760" s="225">
        <v>0</v>
      </c>
    </row>
    <row r="9761" spans="1:5" x14ac:dyDescent="0.25">
      <c r="A9761" s="222">
        <v>3705011423</v>
      </c>
      <c r="B9761" s="222" t="s">
        <v>11348</v>
      </c>
      <c r="C9761" s="222" t="s">
        <v>1268</v>
      </c>
      <c r="D9761" s="222" t="s">
        <v>2706</v>
      </c>
      <c r="E9761" s="223">
        <v>0</v>
      </c>
    </row>
    <row r="9762" spans="1:5" x14ac:dyDescent="0.25">
      <c r="A9762" s="224">
        <v>3705011424</v>
      </c>
      <c r="B9762" s="224" t="s">
        <v>11349</v>
      </c>
      <c r="C9762" s="224" t="s">
        <v>1268</v>
      </c>
      <c r="D9762" s="224" t="s">
        <v>800</v>
      </c>
      <c r="E9762" s="225">
        <v>0</v>
      </c>
    </row>
    <row r="9763" spans="1:5" x14ac:dyDescent="0.25">
      <c r="A9763" s="222">
        <v>3705011425</v>
      </c>
      <c r="B9763" s="222" t="s">
        <v>11350</v>
      </c>
      <c r="C9763" s="222" t="s">
        <v>1268</v>
      </c>
      <c r="D9763" s="222" t="s">
        <v>801</v>
      </c>
      <c r="E9763" s="223">
        <v>0</v>
      </c>
    </row>
    <row r="9764" spans="1:5" x14ac:dyDescent="0.25">
      <c r="A9764" s="224">
        <v>3705011426</v>
      </c>
      <c r="B9764" s="224" t="s">
        <v>11351</v>
      </c>
      <c r="C9764" s="224" t="s">
        <v>1268</v>
      </c>
      <c r="D9764" s="224" t="s">
        <v>801</v>
      </c>
      <c r="E9764" s="225">
        <v>0</v>
      </c>
    </row>
    <row r="9765" spans="1:5" x14ac:dyDescent="0.25">
      <c r="A9765" s="222">
        <v>3705011427</v>
      </c>
      <c r="B9765" s="222" t="s">
        <v>11352</v>
      </c>
      <c r="C9765" s="222" t="s">
        <v>1268</v>
      </c>
      <c r="D9765" s="222" t="s">
        <v>801</v>
      </c>
      <c r="E9765" s="223">
        <v>0</v>
      </c>
    </row>
    <row r="9766" spans="1:5" x14ac:dyDescent="0.25">
      <c r="A9766" s="224">
        <v>3705011428</v>
      </c>
      <c r="B9766" s="224" t="s">
        <v>11353</v>
      </c>
      <c r="C9766" s="224" t="s">
        <v>1268</v>
      </c>
      <c r="D9766" s="224" t="s">
        <v>801</v>
      </c>
      <c r="E9766" s="225">
        <v>0</v>
      </c>
    </row>
    <row r="9767" spans="1:5" x14ac:dyDescent="0.25">
      <c r="A9767" s="222">
        <v>3705011429</v>
      </c>
      <c r="B9767" s="222" t="s">
        <v>11354</v>
      </c>
      <c r="C9767" s="222" t="s">
        <v>1268</v>
      </c>
      <c r="D9767" s="222" t="s">
        <v>801</v>
      </c>
      <c r="E9767" s="223">
        <v>0</v>
      </c>
    </row>
    <row r="9768" spans="1:5" x14ac:dyDescent="0.25">
      <c r="A9768" s="224">
        <v>3705011430</v>
      </c>
      <c r="B9768" s="224" t="s">
        <v>11355</v>
      </c>
      <c r="C9768" s="224" t="s">
        <v>1268</v>
      </c>
      <c r="D9768" s="224" t="s">
        <v>801</v>
      </c>
      <c r="E9768" s="225">
        <v>0</v>
      </c>
    </row>
    <row r="9769" spans="1:5" x14ac:dyDescent="0.25">
      <c r="A9769" s="222">
        <v>3705011431</v>
      </c>
      <c r="B9769" s="222" t="s">
        <v>11356</v>
      </c>
      <c r="C9769" s="222" t="s">
        <v>1268</v>
      </c>
      <c r="D9769" s="222" t="s">
        <v>801</v>
      </c>
      <c r="E9769" s="223">
        <v>0</v>
      </c>
    </row>
    <row r="9770" spans="1:5" x14ac:dyDescent="0.25">
      <c r="A9770" s="224">
        <v>3705011432</v>
      </c>
      <c r="B9770" s="224" t="s">
        <v>11357</v>
      </c>
      <c r="C9770" s="224" t="s">
        <v>1268</v>
      </c>
      <c r="D9770" s="224" t="s">
        <v>801</v>
      </c>
      <c r="E9770" s="225">
        <v>0</v>
      </c>
    </row>
    <row r="9771" spans="1:5" x14ac:dyDescent="0.25">
      <c r="A9771" s="222">
        <v>3705011433</v>
      </c>
      <c r="B9771" s="222" t="s">
        <v>11358</v>
      </c>
      <c r="C9771" s="222" t="s">
        <v>1268</v>
      </c>
      <c r="D9771" s="222" t="s">
        <v>801</v>
      </c>
      <c r="E9771" s="223">
        <v>0</v>
      </c>
    </row>
    <row r="9772" spans="1:5" x14ac:dyDescent="0.25">
      <c r="A9772" s="224">
        <v>3705011434</v>
      </c>
      <c r="B9772" s="224" t="s">
        <v>11359</v>
      </c>
      <c r="C9772" s="224" t="s">
        <v>1268</v>
      </c>
      <c r="D9772" s="224" t="s">
        <v>801</v>
      </c>
      <c r="E9772" s="225">
        <v>0</v>
      </c>
    </row>
    <row r="9773" spans="1:5" x14ac:dyDescent="0.25">
      <c r="A9773" s="222">
        <v>3705011435</v>
      </c>
      <c r="B9773" s="222" t="s">
        <v>11360</v>
      </c>
      <c r="C9773" s="222" t="s">
        <v>1268</v>
      </c>
      <c r="D9773" s="222" t="s">
        <v>801</v>
      </c>
      <c r="E9773" s="223">
        <v>0</v>
      </c>
    </row>
    <row r="9774" spans="1:5" x14ac:dyDescent="0.25">
      <c r="A9774" s="224">
        <v>3705011436</v>
      </c>
      <c r="B9774" s="224" t="s">
        <v>11361</v>
      </c>
      <c r="C9774" s="224" t="s">
        <v>1268</v>
      </c>
      <c r="D9774" s="224" t="s">
        <v>801</v>
      </c>
      <c r="E9774" s="225">
        <v>0</v>
      </c>
    </row>
    <row r="9775" spans="1:5" x14ac:dyDescent="0.25">
      <c r="A9775" s="222">
        <v>3705011437</v>
      </c>
      <c r="B9775" s="222" t="s">
        <v>11362</v>
      </c>
      <c r="C9775" s="222" t="s">
        <v>1268</v>
      </c>
      <c r="D9775" s="222" t="s">
        <v>801</v>
      </c>
      <c r="E9775" s="223">
        <v>0</v>
      </c>
    </row>
    <row r="9776" spans="1:5" x14ac:dyDescent="0.25">
      <c r="A9776" s="224">
        <v>3705011438</v>
      </c>
      <c r="B9776" s="224" t="s">
        <v>11363</v>
      </c>
      <c r="C9776" s="224" t="s">
        <v>1268</v>
      </c>
      <c r="D9776" s="224" t="s">
        <v>801</v>
      </c>
      <c r="E9776" s="225">
        <v>0</v>
      </c>
    </row>
    <row r="9777" spans="1:5" x14ac:dyDescent="0.25">
      <c r="A9777" s="222">
        <v>3705011439</v>
      </c>
      <c r="B9777" s="222" t="s">
        <v>11364</v>
      </c>
      <c r="C9777" s="222" t="s">
        <v>1268</v>
      </c>
      <c r="D9777" s="222" t="s">
        <v>801</v>
      </c>
      <c r="E9777" s="223">
        <v>0</v>
      </c>
    </row>
    <row r="9778" spans="1:5" x14ac:dyDescent="0.25">
      <c r="A9778" s="224">
        <v>3705011440</v>
      </c>
      <c r="B9778" s="224" t="s">
        <v>11365</v>
      </c>
      <c r="C9778" s="224" t="s">
        <v>1268</v>
      </c>
      <c r="D9778" s="224" t="s">
        <v>801</v>
      </c>
      <c r="E9778" s="225">
        <v>0</v>
      </c>
    </row>
    <row r="9779" spans="1:5" x14ac:dyDescent="0.25">
      <c r="A9779" s="222">
        <v>3705011441</v>
      </c>
      <c r="B9779" s="222" t="s">
        <v>11366</v>
      </c>
      <c r="C9779" s="222" t="s">
        <v>1268</v>
      </c>
      <c r="D9779" s="222" t="s">
        <v>801</v>
      </c>
      <c r="E9779" s="223">
        <v>0</v>
      </c>
    </row>
    <row r="9780" spans="1:5" x14ac:dyDescent="0.25">
      <c r="A9780" s="224">
        <v>3705011442</v>
      </c>
      <c r="B9780" s="224" t="s">
        <v>11367</v>
      </c>
      <c r="C9780" s="224" t="s">
        <v>1268</v>
      </c>
      <c r="D9780" s="224" t="s">
        <v>801</v>
      </c>
      <c r="E9780" s="225">
        <v>0</v>
      </c>
    </row>
    <row r="9781" spans="1:5" x14ac:dyDescent="0.25">
      <c r="A9781" s="222">
        <v>3705011443</v>
      </c>
      <c r="B9781" s="222" t="s">
        <v>11368</v>
      </c>
      <c r="C9781" s="222" t="s">
        <v>1268</v>
      </c>
      <c r="D9781" s="222" t="s">
        <v>801</v>
      </c>
      <c r="E9781" s="223">
        <v>0</v>
      </c>
    </row>
    <row r="9782" spans="1:5" x14ac:dyDescent="0.25">
      <c r="A9782" s="224">
        <v>3705011444</v>
      </c>
      <c r="B9782" s="224" t="s">
        <v>11369</v>
      </c>
      <c r="C9782" s="224" t="s">
        <v>1268</v>
      </c>
      <c r="D9782" s="224" t="s">
        <v>801</v>
      </c>
      <c r="E9782" s="225">
        <v>0</v>
      </c>
    </row>
    <row r="9783" spans="1:5" x14ac:dyDescent="0.25">
      <c r="A9783" s="222">
        <v>3705011445</v>
      </c>
      <c r="B9783" s="222" t="s">
        <v>11370</v>
      </c>
      <c r="C9783" s="222" t="s">
        <v>1268</v>
      </c>
      <c r="D9783" s="222" t="s">
        <v>801</v>
      </c>
      <c r="E9783" s="223">
        <v>0</v>
      </c>
    </row>
    <row r="9784" spans="1:5" x14ac:dyDescent="0.25">
      <c r="A9784" s="224">
        <v>3705011446</v>
      </c>
      <c r="B9784" s="224" t="s">
        <v>11371</v>
      </c>
      <c r="C9784" s="224" t="s">
        <v>1268</v>
      </c>
      <c r="D9784" s="224" t="s">
        <v>801</v>
      </c>
      <c r="E9784" s="225">
        <v>0</v>
      </c>
    </row>
    <row r="9785" spans="1:5" x14ac:dyDescent="0.25">
      <c r="A9785" s="222">
        <v>3705011447</v>
      </c>
      <c r="B9785" s="222" t="s">
        <v>11372</v>
      </c>
      <c r="C9785" s="222" t="s">
        <v>1268</v>
      </c>
      <c r="D9785" s="222" t="s">
        <v>801</v>
      </c>
      <c r="E9785" s="223">
        <v>0</v>
      </c>
    </row>
    <row r="9786" spans="1:5" x14ac:dyDescent="0.25">
      <c r="A9786" s="224">
        <v>3705011448</v>
      </c>
      <c r="B9786" s="224" t="s">
        <v>11373</v>
      </c>
      <c r="C9786" s="224" t="s">
        <v>1268</v>
      </c>
      <c r="D9786" s="224" t="s">
        <v>801</v>
      </c>
      <c r="E9786" s="225">
        <v>0</v>
      </c>
    </row>
    <row r="9787" spans="1:5" x14ac:dyDescent="0.25">
      <c r="A9787" s="222">
        <v>3705011449</v>
      </c>
      <c r="B9787" s="222" t="s">
        <v>11374</v>
      </c>
      <c r="C9787" s="222" t="s">
        <v>1268</v>
      </c>
      <c r="D9787" s="222" t="s">
        <v>801</v>
      </c>
      <c r="E9787" s="223">
        <v>0</v>
      </c>
    </row>
    <row r="9788" spans="1:5" x14ac:dyDescent="0.25">
      <c r="A9788" s="224">
        <v>3705011450</v>
      </c>
      <c r="B9788" s="224" t="s">
        <v>11375</v>
      </c>
      <c r="C9788" s="224" t="s">
        <v>1268</v>
      </c>
      <c r="D9788" s="224" t="s">
        <v>801</v>
      </c>
      <c r="E9788" s="225">
        <v>0</v>
      </c>
    </row>
    <row r="9789" spans="1:5" x14ac:dyDescent="0.25">
      <c r="A9789" s="222">
        <v>3705011451</v>
      </c>
      <c r="B9789" s="222" t="s">
        <v>11376</v>
      </c>
      <c r="C9789" s="222" t="s">
        <v>1268</v>
      </c>
      <c r="D9789" s="222" t="s">
        <v>801</v>
      </c>
      <c r="E9789" s="223">
        <v>0</v>
      </c>
    </row>
    <row r="9790" spans="1:5" x14ac:dyDescent="0.25">
      <c r="A9790" s="224">
        <v>3705011452</v>
      </c>
      <c r="B9790" s="224" t="s">
        <v>11377</v>
      </c>
      <c r="C9790" s="224" t="s">
        <v>1268</v>
      </c>
      <c r="D9790" s="224" t="s">
        <v>2706</v>
      </c>
      <c r="E9790" s="225">
        <v>0</v>
      </c>
    </row>
    <row r="9791" spans="1:5" x14ac:dyDescent="0.25">
      <c r="A9791" s="222">
        <v>3705011453</v>
      </c>
      <c r="B9791" s="222" t="s">
        <v>11378</v>
      </c>
      <c r="C9791" s="222" t="s">
        <v>1268</v>
      </c>
      <c r="D9791" s="222" t="s">
        <v>801</v>
      </c>
      <c r="E9791" s="223">
        <v>0</v>
      </c>
    </row>
    <row r="9792" spans="1:5" x14ac:dyDescent="0.25">
      <c r="A9792" s="224">
        <v>3705011454</v>
      </c>
      <c r="B9792" s="224" t="s">
        <v>11379</v>
      </c>
      <c r="C9792" s="224" t="s">
        <v>1268</v>
      </c>
      <c r="D9792" s="224" t="s">
        <v>1226</v>
      </c>
      <c r="E9792" s="225">
        <v>0</v>
      </c>
    </row>
    <row r="9793" spans="1:5" x14ac:dyDescent="0.25">
      <c r="A9793" s="222">
        <v>3705011455</v>
      </c>
      <c r="B9793" s="222" t="s">
        <v>11380</v>
      </c>
      <c r="C9793" s="222" t="s">
        <v>1268</v>
      </c>
      <c r="D9793" s="222" t="s">
        <v>801</v>
      </c>
      <c r="E9793" s="223">
        <v>0</v>
      </c>
    </row>
    <row r="9794" spans="1:5" x14ac:dyDescent="0.25">
      <c r="A9794" s="224">
        <v>3705011456</v>
      </c>
      <c r="B9794" s="224" t="s">
        <v>11381</v>
      </c>
      <c r="C9794" s="224" t="s">
        <v>1268</v>
      </c>
      <c r="D9794" s="224" t="s">
        <v>1226</v>
      </c>
      <c r="E9794" s="225">
        <v>0</v>
      </c>
    </row>
    <row r="9795" spans="1:5" x14ac:dyDescent="0.25">
      <c r="A9795" s="222">
        <v>3705011457</v>
      </c>
      <c r="B9795" s="222" t="s">
        <v>11382</v>
      </c>
      <c r="C9795" s="222" t="s">
        <v>1268</v>
      </c>
      <c r="D9795" s="222" t="s">
        <v>801</v>
      </c>
      <c r="E9795" s="223">
        <v>0</v>
      </c>
    </row>
    <row r="9796" spans="1:5" x14ac:dyDescent="0.25">
      <c r="A9796" s="224">
        <v>3705011458</v>
      </c>
      <c r="B9796" s="224" t="s">
        <v>11383</v>
      </c>
      <c r="C9796" s="224" t="s">
        <v>1268</v>
      </c>
      <c r="D9796" s="224" t="s">
        <v>1226</v>
      </c>
      <c r="E9796" s="225">
        <v>0</v>
      </c>
    </row>
    <row r="9797" spans="1:5" x14ac:dyDescent="0.25">
      <c r="A9797" s="222">
        <v>3705011459</v>
      </c>
      <c r="B9797" s="222" t="s">
        <v>11384</v>
      </c>
      <c r="C9797" s="222" t="s">
        <v>1268</v>
      </c>
      <c r="D9797" s="222" t="s">
        <v>801</v>
      </c>
      <c r="E9797" s="223">
        <v>0</v>
      </c>
    </row>
    <row r="9798" spans="1:5" x14ac:dyDescent="0.25">
      <c r="A9798" s="224">
        <v>3705011460</v>
      </c>
      <c r="B9798" s="224" t="s">
        <v>11385</v>
      </c>
      <c r="C9798" s="224" t="s">
        <v>1268</v>
      </c>
      <c r="D9798" s="224" t="s">
        <v>1226</v>
      </c>
      <c r="E9798" s="225">
        <v>0</v>
      </c>
    </row>
    <row r="9799" spans="1:5" x14ac:dyDescent="0.25">
      <c r="A9799" s="222">
        <v>3705011461</v>
      </c>
      <c r="B9799" s="222" t="s">
        <v>11386</v>
      </c>
      <c r="C9799" s="222" t="s">
        <v>1268</v>
      </c>
      <c r="D9799" s="222" t="s">
        <v>801</v>
      </c>
      <c r="E9799" s="223">
        <v>0</v>
      </c>
    </row>
    <row r="9800" spans="1:5" x14ac:dyDescent="0.25">
      <c r="A9800" s="224">
        <v>3705011462</v>
      </c>
      <c r="B9800" s="224" t="s">
        <v>11387</v>
      </c>
      <c r="C9800" s="224" t="s">
        <v>1268</v>
      </c>
      <c r="D9800" s="224" t="s">
        <v>801</v>
      </c>
      <c r="E9800" s="225">
        <v>0</v>
      </c>
    </row>
    <row r="9801" spans="1:5" x14ac:dyDescent="0.25">
      <c r="A9801" s="222">
        <v>3705011463</v>
      </c>
      <c r="B9801" s="222" t="s">
        <v>11388</v>
      </c>
      <c r="C9801" s="222" t="s">
        <v>1268</v>
      </c>
      <c r="D9801" s="222" t="s">
        <v>801</v>
      </c>
      <c r="E9801" s="223">
        <v>0</v>
      </c>
    </row>
    <row r="9802" spans="1:5" x14ac:dyDescent="0.25">
      <c r="A9802" s="224">
        <v>3705011464</v>
      </c>
      <c r="B9802" s="224" t="s">
        <v>11389</v>
      </c>
      <c r="C9802" s="224" t="s">
        <v>1268</v>
      </c>
      <c r="D9802" s="224" t="s">
        <v>801</v>
      </c>
      <c r="E9802" s="225">
        <v>0</v>
      </c>
    </row>
    <row r="9803" spans="1:5" x14ac:dyDescent="0.25">
      <c r="A9803" s="222">
        <v>3705011465</v>
      </c>
      <c r="B9803" s="222" t="s">
        <v>11390</v>
      </c>
      <c r="C9803" s="222" t="s">
        <v>1268</v>
      </c>
      <c r="D9803" s="222" t="s">
        <v>801</v>
      </c>
      <c r="E9803" s="223">
        <v>0</v>
      </c>
    </row>
    <row r="9804" spans="1:5" x14ac:dyDescent="0.25">
      <c r="A9804" s="224">
        <v>3705011466</v>
      </c>
      <c r="B9804" s="224" t="s">
        <v>11391</v>
      </c>
      <c r="C9804" s="224" t="s">
        <v>1268</v>
      </c>
      <c r="D9804" s="224" t="s">
        <v>801</v>
      </c>
      <c r="E9804" s="225">
        <v>0</v>
      </c>
    </row>
    <row r="9805" spans="1:5" x14ac:dyDescent="0.25">
      <c r="A9805" s="222">
        <v>3705011467</v>
      </c>
      <c r="B9805" s="222" t="s">
        <v>11392</v>
      </c>
      <c r="C9805" s="222" t="s">
        <v>1268</v>
      </c>
      <c r="D9805" s="222" t="s">
        <v>801</v>
      </c>
      <c r="E9805" s="223">
        <v>0</v>
      </c>
    </row>
    <row r="9806" spans="1:5" x14ac:dyDescent="0.25">
      <c r="A9806" s="224">
        <v>3705011468</v>
      </c>
      <c r="B9806" s="224" t="s">
        <v>11393</v>
      </c>
      <c r="C9806" s="224" t="s">
        <v>1268</v>
      </c>
      <c r="D9806" s="224" t="s">
        <v>801</v>
      </c>
      <c r="E9806" s="225">
        <v>0</v>
      </c>
    </row>
    <row r="9807" spans="1:5" x14ac:dyDescent="0.25">
      <c r="A9807" s="222">
        <v>3705011469</v>
      </c>
      <c r="B9807" s="222" t="s">
        <v>11394</v>
      </c>
      <c r="C9807" s="222" t="s">
        <v>1268</v>
      </c>
      <c r="D9807" s="222" t="s">
        <v>801</v>
      </c>
      <c r="E9807" s="223">
        <v>0</v>
      </c>
    </row>
    <row r="9808" spans="1:5" x14ac:dyDescent="0.25">
      <c r="A9808" s="224">
        <v>3705011470</v>
      </c>
      <c r="B9808" s="224" t="s">
        <v>11395</v>
      </c>
      <c r="C9808" s="224" t="s">
        <v>1268</v>
      </c>
      <c r="D9808" s="224" t="s">
        <v>801</v>
      </c>
      <c r="E9808" s="225">
        <v>0</v>
      </c>
    </row>
    <row r="9809" spans="1:5" x14ac:dyDescent="0.25">
      <c r="A9809" s="222">
        <v>3705011471</v>
      </c>
      <c r="B9809" s="222" t="s">
        <v>11396</v>
      </c>
      <c r="C9809" s="222" t="s">
        <v>1268</v>
      </c>
      <c r="D9809" s="222" t="s">
        <v>801</v>
      </c>
      <c r="E9809" s="223">
        <v>0</v>
      </c>
    </row>
    <row r="9810" spans="1:5" x14ac:dyDescent="0.25">
      <c r="A9810" s="224">
        <v>3705011472</v>
      </c>
      <c r="B9810" s="224" t="s">
        <v>11397</v>
      </c>
      <c r="C9810" s="224" t="s">
        <v>1268</v>
      </c>
      <c r="D9810" s="224" t="s">
        <v>801</v>
      </c>
      <c r="E9810" s="225">
        <v>0</v>
      </c>
    </row>
    <row r="9811" spans="1:5" x14ac:dyDescent="0.25">
      <c r="A9811" s="222">
        <v>3705011473</v>
      </c>
      <c r="B9811" s="222" t="s">
        <v>11398</v>
      </c>
      <c r="C9811" s="222" t="s">
        <v>1268</v>
      </c>
      <c r="D9811" s="222" t="s">
        <v>801</v>
      </c>
      <c r="E9811" s="223">
        <v>0</v>
      </c>
    </row>
    <row r="9812" spans="1:5" x14ac:dyDescent="0.25">
      <c r="A9812" s="224">
        <v>3705011474</v>
      </c>
      <c r="B9812" s="224" t="s">
        <v>11399</v>
      </c>
      <c r="C9812" s="224" t="s">
        <v>1268</v>
      </c>
      <c r="D9812" s="224" t="s">
        <v>801</v>
      </c>
      <c r="E9812" s="225">
        <v>0</v>
      </c>
    </row>
    <row r="9813" spans="1:5" x14ac:dyDescent="0.25">
      <c r="A9813" s="222">
        <v>3705011475</v>
      </c>
      <c r="B9813" s="222" t="s">
        <v>11400</v>
      </c>
      <c r="C9813" s="222" t="s">
        <v>1268</v>
      </c>
      <c r="D9813" s="222" t="s">
        <v>801</v>
      </c>
      <c r="E9813" s="223">
        <v>0</v>
      </c>
    </row>
    <row r="9814" spans="1:5" x14ac:dyDescent="0.25">
      <c r="A9814" s="224">
        <v>3705011476</v>
      </c>
      <c r="B9814" s="224" t="s">
        <v>11401</v>
      </c>
      <c r="C9814" s="224" t="s">
        <v>1268</v>
      </c>
      <c r="D9814" s="224" t="s">
        <v>801</v>
      </c>
      <c r="E9814" s="225">
        <v>0</v>
      </c>
    </row>
    <row r="9815" spans="1:5" x14ac:dyDescent="0.25">
      <c r="A9815" s="222">
        <v>3705011477</v>
      </c>
      <c r="B9815" s="222" t="s">
        <v>11402</v>
      </c>
      <c r="C9815" s="222" t="s">
        <v>1268</v>
      </c>
      <c r="D9815" s="222" t="s">
        <v>801</v>
      </c>
      <c r="E9815" s="223">
        <v>0</v>
      </c>
    </row>
    <row r="9816" spans="1:5" x14ac:dyDescent="0.25">
      <c r="A9816" s="224">
        <v>3705011478</v>
      </c>
      <c r="B9816" s="224" t="s">
        <v>11403</v>
      </c>
      <c r="C9816" s="224" t="s">
        <v>1268</v>
      </c>
      <c r="D9816" s="224" t="s">
        <v>801</v>
      </c>
      <c r="E9816" s="225">
        <v>0</v>
      </c>
    </row>
    <row r="9817" spans="1:5" x14ac:dyDescent="0.25">
      <c r="A9817" s="222">
        <v>3705011479</v>
      </c>
      <c r="B9817" s="222" t="s">
        <v>11404</v>
      </c>
      <c r="C9817" s="222" t="s">
        <v>1268</v>
      </c>
      <c r="D9817" s="222" t="s">
        <v>801</v>
      </c>
      <c r="E9817" s="223">
        <v>0</v>
      </c>
    </row>
    <row r="9818" spans="1:5" x14ac:dyDescent="0.25">
      <c r="A9818" s="224">
        <v>3705011480</v>
      </c>
      <c r="B9818" s="224" t="s">
        <v>11405</v>
      </c>
      <c r="C9818" s="224" t="s">
        <v>1268</v>
      </c>
      <c r="D9818" s="224" t="s">
        <v>801</v>
      </c>
      <c r="E9818" s="225">
        <v>0</v>
      </c>
    </row>
    <row r="9819" spans="1:5" x14ac:dyDescent="0.25">
      <c r="A9819" s="222">
        <v>3705011481</v>
      </c>
      <c r="B9819" s="222" t="s">
        <v>11406</v>
      </c>
      <c r="C9819" s="222" t="s">
        <v>1268</v>
      </c>
      <c r="D9819" s="222" t="s">
        <v>801</v>
      </c>
      <c r="E9819" s="223">
        <v>0</v>
      </c>
    </row>
    <row r="9820" spans="1:5" x14ac:dyDescent="0.25">
      <c r="A9820" s="224">
        <v>3705011482</v>
      </c>
      <c r="B9820" s="224" t="s">
        <v>11407</v>
      </c>
      <c r="C9820" s="224" t="s">
        <v>1268</v>
      </c>
      <c r="D9820" s="224" t="s">
        <v>801</v>
      </c>
      <c r="E9820" s="225">
        <v>0</v>
      </c>
    </row>
    <row r="9821" spans="1:5" x14ac:dyDescent="0.25">
      <c r="A9821" s="222">
        <v>3705011483</v>
      </c>
      <c r="B9821" s="222" t="s">
        <v>11408</v>
      </c>
      <c r="C9821" s="222" t="s">
        <v>1268</v>
      </c>
      <c r="D9821" s="222" t="s">
        <v>801</v>
      </c>
      <c r="E9821" s="223">
        <v>0</v>
      </c>
    </row>
    <row r="9822" spans="1:5" x14ac:dyDescent="0.25">
      <c r="A9822" s="224">
        <v>3705011484</v>
      </c>
      <c r="B9822" s="224" t="s">
        <v>11409</v>
      </c>
      <c r="C9822" s="224" t="s">
        <v>1268</v>
      </c>
      <c r="D9822" s="224" t="s">
        <v>801</v>
      </c>
      <c r="E9822" s="225">
        <v>0</v>
      </c>
    </row>
    <row r="9823" spans="1:5" x14ac:dyDescent="0.25">
      <c r="A9823" s="222">
        <v>3705011485</v>
      </c>
      <c r="B9823" s="222" t="s">
        <v>11410</v>
      </c>
      <c r="C9823" s="222" t="s">
        <v>1268</v>
      </c>
      <c r="D9823" s="222" t="s">
        <v>801</v>
      </c>
      <c r="E9823" s="223">
        <v>0</v>
      </c>
    </row>
    <row r="9824" spans="1:5" x14ac:dyDescent="0.25">
      <c r="A9824" s="224">
        <v>3705011486</v>
      </c>
      <c r="B9824" s="224" t="s">
        <v>11411</v>
      </c>
      <c r="C9824" s="224" t="s">
        <v>1268</v>
      </c>
      <c r="D9824" s="224" t="s">
        <v>801</v>
      </c>
      <c r="E9824" s="225">
        <v>0</v>
      </c>
    </row>
    <row r="9825" spans="1:5" x14ac:dyDescent="0.25">
      <c r="A9825" s="222">
        <v>3705011487</v>
      </c>
      <c r="B9825" s="222" t="s">
        <v>11412</v>
      </c>
      <c r="C9825" s="222" t="s">
        <v>1268</v>
      </c>
      <c r="D9825" s="222" t="s">
        <v>801</v>
      </c>
      <c r="E9825" s="223">
        <v>0</v>
      </c>
    </row>
    <row r="9826" spans="1:5" x14ac:dyDescent="0.25">
      <c r="A9826" s="224">
        <v>3705011488</v>
      </c>
      <c r="B9826" s="224" t="s">
        <v>11413</v>
      </c>
      <c r="C9826" s="224" t="s">
        <v>1268</v>
      </c>
      <c r="D9826" s="224" t="s">
        <v>1226</v>
      </c>
      <c r="E9826" s="225">
        <v>0</v>
      </c>
    </row>
    <row r="9827" spans="1:5" x14ac:dyDescent="0.25">
      <c r="A9827" s="222">
        <v>3705011489</v>
      </c>
      <c r="B9827" s="222" t="s">
        <v>11414</v>
      </c>
      <c r="C9827" s="222" t="s">
        <v>1268</v>
      </c>
      <c r="D9827" s="222" t="s">
        <v>1226</v>
      </c>
      <c r="E9827" s="223">
        <v>0</v>
      </c>
    </row>
    <row r="9828" spans="1:5" x14ac:dyDescent="0.25">
      <c r="A9828" s="224">
        <v>3705011490</v>
      </c>
      <c r="B9828" s="224" t="s">
        <v>11415</v>
      </c>
      <c r="C9828" s="224" t="s">
        <v>1268</v>
      </c>
      <c r="D9828" s="224" t="s">
        <v>1226</v>
      </c>
      <c r="E9828" s="225">
        <v>0</v>
      </c>
    </row>
    <row r="9829" spans="1:5" x14ac:dyDescent="0.25">
      <c r="A9829" s="222">
        <v>3705011491</v>
      </c>
      <c r="B9829" s="222" t="s">
        <v>11416</v>
      </c>
      <c r="C9829" s="222" t="s">
        <v>1268</v>
      </c>
      <c r="D9829" s="222" t="s">
        <v>1226</v>
      </c>
      <c r="E9829" s="223">
        <v>0</v>
      </c>
    </row>
    <row r="9830" spans="1:5" x14ac:dyDescent="0.25">
      <c r="A9830" s="224">
        <v>3705011492</v>
      </c>
      <c r="B9830" s="224" t="s">
        <v>11417</v>
      </c>
      <c r="C9830" s="224" t="s">
        <v>1268</v>
      </c>
      <c r="D9830" s="224" t="s">
        <v>1226</v>
      </c>
      <c r="E9830" s="225">
        <v>0</v>
      </c>
    </row>
    <row r="9831" spans="1:5" x14ac:dyDescent="0.25">
      <c r="A9831" s="222">
        <v>3705011493</v>
      </c>
      <c r="B9831" s="222" t="s">
        <v>11418</v>
      </c>
      <c r="C9831" s="222" t="s">
        <v>1268</v>
      </c>
      <c r="D9831" s="222" t="s">
        <v>801</v>
      </c>
      <c r="E9831" s="223">
        <v>0</v>
      </c>
    </row>
    <row r="9832" spans="1:5" x14ac:dyDescent="0.25">
      <c r="A9832" s="224">
        <v>3705011494</v>
      </c>
      <c r="B9832" s="224" t="s">
        <v>11419</v>
      </c>
      <c r="C9832" s="224" t="s">
        <v>1268</v>
      </c>
      <c r="D9832" s="224" t="s">
        <v>801</v>
      </c>
      <c r="E9832" s="225">
        <v>0</v>
      </c>
    </row>
    <row r="9833" spans="1:5" x14ac:dyDescent="0.25">
      <c r="A9833" s="222">
        <v>3705011495</v>
      </c>
      <c r="B9833" s="222" t="s">
        <v>11420</v>
      </c>
      <c r="C9833" s="222" t="s">
        <v>1268</v>
      </c>
      <c r="D9833" s="222" t="s">
        <v>801</v>
      </c>
      <c r="E9833" s="223">
        <v>0</v>
      </c>
    </row>
    <row r="9834" spans="1:5" x14ac:dyDescent="0.25">
      <c r="A9834" s="224">
        <v>3705011496</v>
      </c>
      <c r="B9834" s="224" t="s">
        <v>11421</v>
      </c>
      <c r="C9834" s="224" t="s">
        <v>1268</v>
      </c>
      <c r="D9834" s="224" t="s">
        <v>2327</v>
      </c>
      <c r="E9834" s="225">
        <v>0</v>
      </c>
    </row>
    <row r="9835" spans="1:5" x14ac:dyDescent="0.25">
      <c r="A9835" s="222">
        <v>3705011497</v>
      </c>
      <c r="B9835" s="222" t="s">
        <v>11422</v>
      </c>
      <c r="C9835" s="222" t="s">
        <v>1268</v>
      </c>
      <c r="D9835" s="222" t="s">
        <v>800</v>
      </c>
      <c r="E9835" s="223">
        <v>0</v>
      </c>
    </row>
    <row r="9836" spans="1:5" x14ac:dyDescent="0.25">
      <c r="A9836" s="224">
        <v>3705011498</v>
      </c>
      <c r="B9836" s="224" t="s">
        <v>11423</v>
      </c>
      <c r="C9836" s="224" t="s">
        <v>1268</v>
      </c>
      <c r="D9836" s="224" t="s">
        <v>2327</v>
      </c>
      <c r="E9836" s="225">
        <v>0</v>
      </c>
    </row>
    <row r="9837" spans="1:5" x14ac:dyDescent="0.25">
      <c r="A9837" s="222">
        <v>3705011499</v>
      </c>
      <c r="B9837" s="222" t="s">
        <v>11424</v>
      </c>
      <c r="C9837" s="222" t="s">
        <v>1268</v>
      </c>
      <c r="D9837" s="222" t="s">
        <v>2327</v>
      </c>
      <c r="E9837" s="223">
        <v>0</v>
      </c>
    </row>
    <row r="9838" spans="1:5" x14ac:dyDescent="0.25">
      <c r="A9838" s="224">
        <v>3705011500</v>
      </c>
      <c r="B9838" s="224" t="s">
        <v>9789</v>
      </c>
      <c r="C9838" s="224" t="s">
        <v>1268</v>
      </c>
      <c r="D9838" s="224" t="s">
        <v>801</v>
      </c>
      <c r="E9838" s="225">
        <v>0</v>
      </c>
    </row>
    <row r="9839" spans="1:5" x14ac:dyDescent="0.25">
      <c r="A9839" s="222">
        <v>3705011501</v>
      </c>
      <c r="B9839" s="222" t="s">
        <v>9790</v>
      </c>
      <c r="C9839" s="222" t="s">
        <v>1268</v>
      </c>
      <c r="D9839" s="222" t="s">
        <v>801</v>
      </c>
      <c r="E9839" s="223">
        <v>0</v>
      </c>
    </row>
    <row r="9840" spans="1:5" x14ac:dyDescent="0.25">
      <c r="A9840" s="224">
        <v>3705011502</v>
      </c>
      <c r="B9840" s="224" t="s">
        <v>11425</v>
      </c>
      <c r="C9840" s="224" t="s">
        <v>1268</v>
      </c>
      <c r="D9840" s="224" t="s">
        <v>2327</v>
      </c>
      <c r="E9840" s="225">
        <v>0</v>
      </c>
    </row>
    <row r="9841" spans="1:5" x14ac:dyDescent="0.25">
      <c r="A9841" s="222">
        <v>3705011503</v>
      </c>
      <c r="B9841" s="222" t="s">
        <v>11426</v>
      </c>
      <c r="C9841" s="222" t="s">
        <v>1268</v>
      </c>
      <c r="D9841" s="222" t="s">
        <v>801</v>
      </c>
      <c r="E9841" s="223">
        <v>0</v>
      </c>
    </row>
    <row r="9842" spans="1:5" x14ac:dyDescent="0.25">
      <c r="A9842" s="224">
        <v>3705011504</v>
      </c>
      <c r="B9842" s="224" t="s">
        <v>11427</v>
      </c>
      <c r="C9842" s="224" t="s">
        <v>1268</v>
      </c>
      <c r="D9842" s="224" t="s">
        <v>2327</v>
      </c>
      <c r="E9842" s="225">
        <v>0</v>
      </c>
    </row>
    <row r="9843" spans="1:5" x14ac:dyDescent="0.25">
      <c r="A9843" s="222">
        <v>3705011505</v>
      </c>
      <c r="B9843" s="222" t="s">
        <v>6607</v>
      </c>
      <c r="C9843" s="222" t="s">
        <v>1268</v>
      </c>
      <c r="D9843" s="222" t="s">
        <v>801</v>
      </c>
      <c r="E9843" s="223">
        <v>0</v>
      </c>
    </row>
    <row r="9844" spans="1:5" x14ac:dyDescent="0.25">
      <c r="A9844" s="224">
        <v>3705011506</v>
      </c>
      <c r="B9844" s="224" t="s">
        <v>11428</v>
      </c>
      <c r="C9844" s="224" t="s">
        <v>1268</v>
      </c>
      <c r="D9844" s="224" t="s">
        <v>801</v>
      </c>
      <c r="E9844" s="225">
        <v>0</v>
      </c>
    </row>
    <row r="9845" spans="1:5" x14ac:dyDescent="0.25">
      <c r="A9845" s="222">
        <v>3705011507</v>
      </c>
      <c r="B9845" s="222" t="s">
        <v>11429</v>
      </c>
      <c r="C9845" s="222" t="s">
        <v>1268</v>
      </c>
      <c r="D9845" s="222" t="s">
        <v>801</v>
      </c>
      <c r="E9845" s="223">
        <v>0</v>
      </c>
    </row>
    <row r="9846" spans="1:5" x14ac:dyDescent="0.25">
      <c r="A9846" s="224">
        <v>3705011508</v>
      </c>
      <c r="B9846" s="224" t="s">
        <v>11430</v>
      </c>
      <c r="C9846" s="224" t="s">
        <v>1268</v>
      </c>
      <c r="D9846" s="224" t="s">
        <v>801</v>
      </c>
      <c r="E9846" s="225">
        <v>0</v>
      </c>
    </row>
    <row r="9847" spans="1:5" x14ac:dyDescent="0.25">
      <c r="A9847" s="222">
        <v>3705011509</v>
      </c>
      <c r="B9847" s="222" t="s">
        <v>11431</v>
      </c>
      <c r="C9847" s="222" t="s">
        <v>1268</v>
      </c>
      <c r="D9847" s="222" t="s">
        <v>801</v>
      </c>
      <c r="E9847" s="223">
        <v>0</v>
      </c>
    </row>
    <row r="9848" spans="1:5" x14ac:dyDescent="0.25">
      <c r="A9848" s="224">
        <v>3705011510</v>
      </c>
      <c r="B9848" s="224" t="s">
        <v>11432</v>
      </c>
      <c r="C9848" s="224" t="s">
        <v>1268</v>
      </c>
      <c r="D9848" s="224" t="s">
        <v>801</v>
      </c>
      <c r="E9848" s="225">
        <v>0</v>
      </c>
    </row>
    <row r="9849" spans="1:5" x14ac:dyDescent="0.25">
      <c r="A9849" s="222">
        <v>3705011511</v>
      </c>
      <c r="B9849" s="222" t="s">
        <v>11433</v>
      </c>
      <c r="C9849" s="222" t="s">
        <v>1268</v>
      </c>
      <c r="D9849" s="222" t="s">
        <v>801</v>
      </c>
      <c r="E9849" s="223">
        <v>0</v>
      </c>
    </row>
    <row r="9850" spans="1:5" x14ac:dyDescent="0.25">
      <c r="A9850" s="224">
        <v>3705011512</v>
      </c>
      <c r="B9850" s="224" t="s">
        <v>11434</v>
      </c>
      <c r="C9850" s="224" t="s">
        <v>1268</v>
      </c>
      <c r="D9850" s="224" t="s">
        <v>801</v>
      </c>
      <c r="E9850" s="225">
        <v>0</v>
      </c>
    </row>
    <row r="9851" spans="1:5" x14ac:dyDescent="0.25">
      <c r="A9851" s="222">
        <v>3705011513</v>
      </c>
      <c r="B9851" s="222" t="s">
        <v>11435</v>
      </c>
      <c r="C9851" s="222" t="s">
        <v>1268</v>
      </c>
      <c r="D9851" s="222" t="s">
        <v>801</v>
      </c>
      <c r="E9851" s="223">
        <v>0</v>
      </c>
    </row>
    <row r="9852" spans="1:5" x14ac:dyDescent="0.25">
      <c r="A9852" s="224">
        <v>3705011514</v>
      </c>
      <c r="B9852" s="224" t="s">
        <v>11436</v>
      </c>
      <c r="C9852" s="224" t="s">
        <v>1268</v>
      </c>
      <c r="D9852" s="224" t="s">
        <v>801</v>
      </c>
      <c r="E9852" s="225">
        <v>0</v>
      </c>
    </row>
    <row r="9853" spans="1:5" x14ac:dyDescent="0.25">
      <c r="A9853" s="222">
        <v>3705011515</v>
      </c>
      <c r="B9853" s="222" t="s">
        <v>11437</v>
      </c>
      <c r="C9853" s="222" t="s">
        <v>1268</v>
      </c>
      <c r="D9853" s="222" t="s">
        <v>801</v>
      </c>
      <c r="E9853" s="223">
        <v>0</v>
      </c>
    </row>
    <row r="9854" spans="1:5" x14ac:dyDescent="0.25">
      <c r="A9854" s="224">
        <v>3705011516</v>
      </c>
      <c r="B9854" s="224" t="s">
        <v>11438</v>
      </c>
      <c r="C9854" s="224" t="s">
        <v>1268</v>
      </c>
      <c r="D9854" s="224" t="s">
        <v>801</v>
      </c>
      <c r="E9854" s="225">
        <v>0</v>
      </c>
    </row>
    <row r="9855" spans="1:5" x14ac:dyDescent="0.25">
      <c r="A9855" s="222">
        <v>3705011517</v>
      </c>
      <c r="B9855" s="222" t="s">
        <v>11439</v>
      </c>
      <c r="C9855" s="222" t="s">
        <v>1268</v>
      </c>
      <c r="D9855" s="222" t="s">
        <v>801</v>
      </c>
      <c r="E9855" s="223">
        <v>0</v>
      </c>
    </row>
    <row r="9856" spans="1:5" x14ac:dyDescent="0.25">
      <c r="A9856" s="224">
        <v>3705011518</v>
      </c>
      <c r="B9856" s="224" t="s">
        <v>9928</v>
      </c>
      <c r="C9856" s="224" t="s">
        <v>1268</v>
      </c>
      <c r="D9856" s="224" t="s">
        <v>801</v>
      </c>
      <c r="E9856" s="225">
        <v>0</v>
      </c>
    </row>
    <row r="9857" spans="1:5" x14ac:dyDescent="0.25">
      <c r="A9857" s="222">
        <v>3705011519</v>
      </c>
      <c r="B9857" s="222" t="s">
        <v>11440</v>
      </c>
      <c r="C9857" s="222" t="s">
        <v>1268</v>
      </c>
      <c r="D9857" s="222" t="s">
        <v>801</v>
      </c>
      <c r="E9857" s="223">
        <v>0</v>
      </c>
    </row>
    <row r="9858" spans="1:5" x14ac:dyDescent="0.25">
      <c r="A9858" s="224">
        <v>3705011520</v>
      </c>
      <c r="B9858" s="224" t="s">
        <v>11441</v>
      </c>
      <c r="C9858" s="224" t="s">
        <v>1268</v>
      </c>
      <c r="D9858" s="224" t="s">
        <v>801</v>
      </c>
      <c r="E9858" s="225">
        <v>0</v>
      </c>
    </row>
    <row r="9859" spans="1:5" x14ac:dyDescent="0.25">
      <c r="A9859" s="222">
        <v>3705011521</v>
      </c>
      <c r="B9859" s="222" t="s">
        <v>11442</v>
      </c>
      <c r="C9859" s="222" t="s">
        <v>1268</v>
      </c>
      <c r="D9859" s="222" t="s">
        <v>2327</v>
      </c>
      <c r="E9859" s="223">
        <v>0</v>
      </c>
    </row>
    <row r="9860" spans="1:5" x14ac:dyDescent="0.25">
      <c r="A9860" s="224">
        <v>3705011522</v>
      </c>
      <c r="B9860" s="224" t="s">
        <v>11443</v>
      </c>
      <c r="C9860" s="224" t="s">
        <v>1268</v>
      </c>
      <c r="D9860" s="224" t="s">
        <v>2327</v>
      </c>
      <c r="E9860" s="225">
        <v>0</v>
      </c>
    </row>
    <row r="9861" spans="1:5" x14ac:dyDescent="0.25">
      <c r="A9861" s="222">
        <v>3705011523</v>
      </c>
      <c r="B9861" s="222" t="s">
        <v>11444</v>
      </c>
      <c r="C9861" s="222" t="s">
        <v>1268</v>
      </c>
      <c r="D9861" s="222" t="s">
        <v>801</v>
      </c>
      <c r="E9861" s="223">
        <v>0</v>
      </c>
    </row>
    <row r="9862" spans="1:5" x14ac:dyDescent="0.25">
      <c r="A9862" s="224">
        <v>3705011524</v>
      </c>
      <c r="B9862" s="224" t="s">
        <v>11445</v>
      </c>
      <c r="C9862" s="224" t="s">
        <v>1268</v>
      </c>
      <c r="D9862" s="224" t="s">
        <v>801</v>
      </c>
      <c r="E9862" s="225">
        <v>0</v>
      </c>
    </row>
    <row r="9863" spans="1:5" x14ac:dyDescent="0.25">
      <c r="A9863" s="222">
        <v>3705011525</v>
      </c>
      <c r="B9863" s="222" t="s">
        <v>9929</v>
      </c>
      <c r="C9863" s="222" t="s">
        <v>1268</v>
      </c>
      <c r="D9863" s="222" t="s">
        <v>801</v>
      </c>
      <c r="E9863" s="223">
        <v>0</v>
      </c>
    </row>
    <row r="9864" spans="1:5" x14ac:dyDescent="0.25">
      <c r="A9864" s="224">
        <v>3705011526</v>
      </c>
      <c r="B9864" s="224" t="s">
        <v>11446</v>
      </c>
      <c r="C9864" s="224" t="s">
        <v>1268</v>
      </c>
      <c r="D9864" s="224" t="s">
        <v>2327</v>
      </c>
      <c r="E9864" s="225">
        <v>0</v>
      </c>
    </row>
    <row r="9865" spans="1:5" x14ac:dyDescent="0.25">
      <c r="A9865" s="222">
        <v>3705011527</v>
      </c>
      <c r="B9865" s="222" t="s">
        <v>11447</v>
      </c>
      <c r="C9865" s="222" t="s">
        <v>1268</v>
      </c>
      <c r="D9865" s="222" t="s">
        <v>2327</v>
      </c>
      <c r="E9865" s="223">
        <v>0</v>
      </c>
    </row>
    <row r="9866" spans="1:5" x14ac:dyDescent="0.25">
      <c r="A9866" s="224">
        <v>3705011528</v>
      </c>
      <c r="B9866" s="224" t="s">
        <v>11448</v>
      </c>
      <c r="C9866" s="224" t="s">
        <v>1268</v>
      </c>
      <c r="D9866" s="224" t="s">
        <v>2327</v>
      </c>
      <c r="E9866" s="225">
        <v>0</v>
      </c>
    </row>
    <row r="9867" spans="1:5" x14ac:dyDescent="0.25">
      <c r="A9867" s="222">
        <v>3705011529</v>
      </c>
      <c r="B9867" s="222" t="s">
        <v>11449</v>
      </c>
      <c r="C9867" s="222" t="s">
        <v>1268</v>
      </c>
      <c r="D9867" s="222" t="s">
        <v>2327</v>
      </c>
      <c r="E9867" s="223">
        <v>0</v>
      </c>
    </row>
    <row r="9868" spans="1:5" x14ac:dyDescent="0.25">
      <c r="A9868" s="224">
        <v>3705011530</v>
      </c>
      <c r="B9868" s="224" t="s">
        <v>11450</v>
      </c>
      <c r="C9868" s="224" t="s">
        <v>1268</v>
      </c>
      <c r="D9868" s="224" t="s">
        <v>2327</v>
      </c>
      <c r="E9868" s="225">
        <v>0</v>
      </c>
    </row>
    <row r="9869" spans="1:5" x14ac:dyDescent="0.25">
      <c r="A9869" s="222">
        <v>3705011531</v>
      </c>
      <c r="B9869" s="222" t="s">
        <v>11451</v>
      </c>
      <c r="C9869" s="222" t="s">
        <v>1268</v>
      </c>
      <c r="D9869" s="222" t="s">
        <v>2327</v>
      </c>
      <c r="E9869" s="223">
        <v>0</v>
      </c>
    </row>
    <row r="9870" spans="1:5" x14ac:dyDescent="0.25">
      <c r="A9870" s="224">
        <v>3705011532</v>
      </c>
      <c r="B9870" s="224" t="s">
        <v>11452</v>
      </c>
      <c r="C9870" s="224" t="s">
        <v>1268</v>
      </c>
      <c r="D9870" s="224" t="s">
        <v>2327</v>
      </c>
      <c r="E9870" s="225">
        <v>0</v>
      </c>
    </row>
    <row r="9871" spans="1:5" x14ac:dyDescent="0.25">
      <c r="A9871" s="222">
        <v>3705011533</v>
      </c>
      <c r="B9871" s="222" t="s">
        <v>11453</v>
      </c>
      <c r="C9871" s="222" t="s">
        <v>1268</v>
      </c>
      <c r="D9871" s="222" t="s">
        <v>2327</v>
      </c>
      <c r="E9871" s="223">
        <v>0</v>
      </c>
    </row>
    <row r="9872" spans="1:5" x14ac:dyDescent="0.25">
      <c r="A9872" s="224">
        <v>3705011534</v>
      </c>
      <c r="B9872" s="224" t="s">
        <v>11454</v>
      </c>
      <c r="C9872" s="224" t="s">
        <v>1268</v>
      </c>
      <c r="D9872" s="224" t="s">
        <v>2327</v>
      </c>
      <c r="E9872" s="225">
        <v>0</v>
      </c>
    </row>
    <row r="9873" spans="1:5" x14ac:dyDescent="0.25">
      <c r="A9873" s="222">
        <v>3705011535</v>
      </c>
      <c r="B9873" s="222" t="s">
        <v>11455</v>
      </c>
      <c r="C9873" s="222" t="s">
        <v>1268</v>
      </c>
      <c r="D9873" s="222" t="s">
        <v>801</v>
      </c>
      <c r="E9873" s="223">
        <v>0</v>
      </c>
    </row>
    <row r="9874" spans="1:5" x14ac:dyDescent="0.25">
      <c r="A9874" s="224">
        <v>3705011536</v>
      </c>
      <c r="B9874" s="224" t="s">
        <v>13407</v>
      </c>
      <c r="C9874" s="224" t="s">
        <v>1268</v>
      </c>
      <c r="D9874" s="224" t="s">
        <v>801</v>
      </c>
      <c r="E9874" s="225">
        <v>0</v>
      </c>
    </row>
    <row r="9875" spans="1:5" x14ac:dyDescent="0.25">
      <c r="A9875" s="222">
        <v>3705011537</v>
      </c>
      <c r="B9875" s="222" t="s">
        <v>13408</v>
      </c>
      <c r="C9875" s="222" t="s">
        <v>1268</v>
      </c>
      <c r="D9875" s="222" t="s">
        <v>801</v>
      </c>
      <c r="E9875" s="223">
        <v>0</v>
      </c>
    </row>
    <row r="9876" spans="1:5" x14ac:dyDescent="0.25">
      <c r="A9876" s="224">
        <v>3705011538</v>
      </c>
      <c r="B9876" s="224" t="s">
        <v>13409</v>
      </c>
      <c r="C9876" s="224" t="s">
        <v>1268</v>
      </c>
      <c r="D9876" s="224" t="s">
        <v>2327</v>
      </c>
      <c r="E9876" s="225">
        <v>0</v>
      </c>
    </row>
    <row r="9877" spans="1:5" x14ac:dyDescent="0.25">
      <c r="A9877" s="222">
        <v>3705011539</v>
      </c>
      <c r="B9877" s="222" t="s">
        <v>13410</v>
      </c>
      <c r="C9877" s="222" t="s">
        <v>1268</v>
      </c>
      <c r="D9877" s="222" t="s">
        <v>801</v>
      </c>
      <c r="E9877" s="223">
        <v>0</v>
      </c>
    </row>
    <row r="9878" spans="1:5" x14ac:dyDescent="0.25">
      <c r="A9878" s="224">
        <v>3705011540</v>
      </c>
      <c r="B9878" s="224" t="s">
        <v>13411</v>
      </c>
      <c r="C9878" s="224" t="s">
        <v>1268</v>
      </c>
      <c r="D9878" s="224" t="s">
        <v>2327</v>
      </c>
      <c r="E9878" s="225">
        <v>0</v>
      </c>
    </row>
    <row r="9879" spans="1:5" x14ac:dyDescent="0.25">
      <c r="A9879" s="222">
        <v>3705011541</v>
      </c>
      <c r="B9879" s="222" t="s">
        <v>6713</v>
      </c>
      <c r="C9879" s="222" t="s">
        <v>1268</v>
      </c>
      <c r="D9879" s="222" t="s">
        <v>2327</v>
      </c>
      <c r="E9879" s="223">
        <v>0</v>
      </c>
    </row>
    <row r="9880" spans="1:5" x14ac:dyDescent="0.25">
      <c r="A9880" s="224">
        <v>3705011542</v>
      </c>
      <c r="B9880" s="224" t="s">
        <v>12943</v>
      </c>
      <c r="C9880" s="224" t="s">
        <v>1268</v>
      </c>
      <c r="D9880" s="224" t="s">
        <v>801</v>
      </c>
      <c r="E9880" s="225">
        <v>0</v>
      </c>
    </row>
    <row r="9881" spans="1:5" x14ac:dyDescent="0.25">
      <c r="A9881" s="222">
        <v>3705011543</v>
      </c>
      <c r="B9881" s="222" t="s">
        <v>12944</v>
      </c>
      <c r="C9881" s="222" t="s">
        <v>1268</v>
      </c>
      <c r="D9881" s="222" t="s">
        <v>2327</v>
      </c>
      <c r="E9881" s="223">
        <v>0</v>
      </c>
    </row>
    <row r="9882" spans="1:5" x14ac:dyDescent="0.25">
      <c r="A9882" s="224">
        <v>3705011544</v>
      </c>
      <c r="B9882" s="224" t="s">
        <v>13412</v>
      </c>
      <c r="C9882" s="224" t="s">
        <v>1268</v>
      </c>
      <c r="D9882" s="224" t="s">
        <v>801</v>
      </c>
      <c r="E9882" s="225">
        <v>0</v>
      </c>
    </row>
    <row r="9883" spans="1:5" x14ac:dyDescent="0.25">
      <c r="A9883" s="222">
        <v>3705011545</v>
      </c>
      <c r="B9883" s="222" t="s">
        <v>13413</v>
      </c>
      <c r="C9883" s="222" t="s">
        <v>1268</v>
      </c>
      <c r="D9883" s="222" t="s">
        <v>801</v>
      </c>
      <c r="E9883" s="223">
        <v>0</v>
      </c>
    </row>
    <row r="9884" spans="1:5" x14ac:dyDescent="0.25">
      <c r="A9884" s="224">
        <v>3705011546</v>
      </c>
      <c r="B9884" s="224" t="s">
        <v>13414</v>
      </c>
      <c r="C9884" s="224" t="s">
        <v>1268</v>
      </c>
      <c r="D9884" s="224" t="s">
        <v>2327</v>
      </c>
      <c r="E9884" s="225">
        <v>0</v>
      </c>
    </row>
    <row r="9885" spans="1:5" x14ac:dyDescent="0.25">
      <c r="A9885" s="222">
        <v>3705011547</v>
      </c>
      <c r="B9885" s="222" t="s">
        <v>13415</v>
      </c>
      <c r="C9885" s="222" t="s">
        <v>1268</v>
      </c>
      <c r="D9885" s="222" t="s">
        <v>2327</v>
      </c>
      <c r="E9885" s="223">
        <v>0</v>
      </c>
    </row>
    <row r="9886" spans="1:5" x14ac:dyDescent="0.25">
      <c r="A9886" s="224">
        <v>3705011548</v>
      </c>
      <c r="B9886" s="224" t="s">
        <v>13416</v>
      </c>
      <c r="C9886" s="224" t="s">
        <v>1268</v>
      </c>
      <c r="D9886" s="224" t="s">
        <v>2327</v>
      </c>
      <c r="E9886" s="225">
        <v>0</v>
      </c>
    </row>
    <row r="9887" spans="1:5" x14ac:dyDescent="0.25">
      <c r="A9887" s="222">
        <v>3705011549</v>
      </c>
      <c r="B9887" s="222" t="s">
        <v>13417</v>
      </c>
      <c r="C9887" s="222" t="s">
        <v>1268</v>
      </c>
      <c r="D9887" s="222" t="s">
        <v>2327</v>
      </c>
      <c r="E9887" s="223">
        <v>0</v>
      </c>
    </row>
    <row r="9888" spans="1:5" x14ac:dyDescent="0.25">
      <c r="A9888" s="224">
        <v>3705011550</v>
      </c>
      <c r="B9888" s="224" t="s">
        <v>13418</v>
      </c>
      <c r="C9888" s="224" t="s">
        <v>1268</v>
      </c>
      <c r="D9888" s="224" t="s">
        <v>2327</v>
      </c>
      <c r="E9888" s="225">
        <v>0</v>
      </c>
    </row>
    <row r="9889" spans="1:5" x14ac:dyDescent="0.25">
      <c r="A9889" s="222">
        <v>3705011551</v>
      </c>
      <c r="B9889" s="222" t="s">
        <v>13419</v>
      </c>
      <c r="C9889" s="222" t="s">
        <v>1268</v>
      </c>
      <c r="D9889" s="222" t="s">
        <v>2327</v>
      </c>
      <c r="E9889" s="223">
        <v>0</v>
      </c>
    </row>
    <row r="9890" spans="1:5" x14ac:dyDescent="0.25">
      <c r="A9890" s="224">
        <v>3705011552</v>
      </c>
      <c r="B9890" s="224" t="s">
        <v>13420</v>
      </c>
      <c r="C9890" s="224" t="s">
        <v>1268</v>
      </c>
      <c r="D9890" s="224" t="s">
        <v>2327</v>
      </c>
      <c r="E9890" s="225">
        <v>0</v>
      </c>
    </row>
    <row r="9891" spans="1:5" x14ac:dyDescent="0.25">
      <c r="A9891" s="222">
        <v>3705011553</v>
      </c>
      <c r="B9891" s="222" t="s">
        <v>13421</v>
      </c>
      <c r="C9891" s="222" t="s">
        <v>1268</v>
      </c>
      <c r="D9891" s="222" t="s">
        <v>2327</v>
      </c>
      <c r="E9891" s="223">
        <v>0</v>
      </c>
    </row>
    <row r="9892" spans="1:5" x14ac:dyDescent="0.25">
      <c r="A9892" s="224">
        <v>3705011554</v>
      </c>
      <c r="B9892" s="224" t="s">
        <v>13422</v>
      </c>
      <c r="C9892" s="224" t="s">
        <v>1268</v>
      </c>
      <c r="D9892" s="224" t="s">
        <v>2327</v>
      </c>
      <c r="E9892" s="225">
        <v>0</v>
      </c>
    </row>
    <row r="9893" spans="1:5" x14ac:dyDescent="0.25">
      <c r="A9893" s="222">
        <v>3705011555</v>
      </c>
      <c r="B9893" s="222" t="s">
        <v>13423</v>
      </c>
      <c r="C9893" s="222" t="s">
        <v>1268</v>
      </c>
      <c r="D9893" s="222" t="s">
        <v>2327</v>
      </c>
      <c r="E9893" s="223">
        <v>0</v>
      </c>
    </row>
    <row r="9894" spans="1:5" x14ac:dyDescent="0.25">
      <c r="A9894" s="224">
        <v>3705011556</v>
      </c>
      <c r="B9894" s="224" t="s">
        <v>13424</v>
      </c>
      <c r="C9894" s="224" t="s">
        <v>1268</v>
      </c>
      <c r="D9894" s="224" t="s">
        <v>2327</v>
      </c>
      <c r="E9894" s="225">
        <v>0</v>
      </c>
    </row>
    <row r="9895" spans="1:5" x14ac:dyDescent="0.25">
      <c r="A9895" s="222">
        <v>3705011557</v>
      </c>
      <c r="B9895" s="222" t="s">
        <v>13425</v>
      </c>
      <c r="C9895" s="222" t="s">
        <v>1268</v>
      </c>
      <c r="D9895" s="222" t="s">
        <v>2327</v>
      </c>
      <c r="E9895" s="223">
        <v>0</v>
      </c>
    </row>
    <row r="9896" spans="1:5" x14ac:dyDescent="0.25">
      <c r="A9896" s="224">
        <v>3705011558</v>
      </c>
      <c r="B9896" s="224" t="s">
        <v>13426</v>
      </c>
      <c r="C9896" s="224" t="s">
        <v>1268</v>
      </c>
      <c r="D9896" s="224" t="s">
        <v>2327</v>
      </c>
      <c r="E9896" s="225">
        <v>0</v>
      </c>
    </row>
    <row r="9897" spans="1:5" x14ac:dyDescent="0.25">
      <c r="A9897" s="222">
        <v>3705011559</v>
      </c>
      <c r="B9897" s="222" t="s">
        <v>13427</v>
      </c>
      <c r="C9897" s="222" t="s">
        <v>1268</v>
      </c>
      <c r="D9897" s="222" t="s">
        <v>2327</v>
      </c>
      <c r="E9897" s="223">
        <v>0</v>
      </c>
    </row>
    <row r="9898" spans="1:5" x14ac:dyDescent="0.25">
      <c r="A9898" s="224">
        <v>3705011560</v>
      </c>
      <c r="B9898" s="224" t="s">
        <v>13428</v>
      </c>
      <c r="C9898" s="224" t="s">
        <v>1268</v>
      </c>
      <c r="D9898" s="224" t="s">
        <v>2327</v>
      </c>
      <c r="E9898" s="225">
        <v>0</v>
      </c>
    </row>
    <row r="9899" spans="1:5" x14ac:dyDescent="0.25">
      <c r="A9899" s="222">
        <v>3705011561</v>
      </c>
      <c r="B9899" s="222" t="s">
        <v>13429</v>
      </c>
      <c r="C9899" s="222" t="s">
        <v>1268</v>
      </c>
      <c r="D9899" s="222" t="s">
        <v>2327</v>
      </c>
      <c r="E9899" s="223">
        <v>0</v>
      </c>
    </row>
    <row r="9900" spans="1:5" x14ac:dyDescent="0.25">
      <c r="A9900" s="224">
        <v>3705011562</v>
      </c>
      <c r="B9900" s="224" t="s">
        <v>13430</v>
      </c>
      <c r="C9900" s="224" t="s">
        <v>1268</v>
      </c>
      <c r="D9900" s="224" t="s">
        <v>2327</v>
      </c>
      <c r="E9900" s="225">
        <v>0</v>
      </c>
    </row>
    <row r="9901" spans="1:5" x14ac:dyDescent="0.25">
      <c r="A9901" s="222">
        <v>3705011563</v>
      </c>
      <c r="B9901" s="222" t="s">
        <v>13431</v>
      </c>
      <c r="C9901" s="222" t="s">
        <v>1268</v>
      </c>
      <c r="D9901" s="222" t="s">
        <v>2327</v>
      </c>
      <c r="E9901" s="223">
        <v>0</v>
      </c>
    </row>
    <row r="9902" spans="1:5" x14ac:dyDescent="0.25">
      <c r="A9902" s="224">
        <v>3705011564</v>
      </c>
      <c r="B9902" s="224" t="s">
        <v>13432</v>
      </c>
      <c r="C9902" s="224" t="s">
        <v>1268</v>
      </c>
      <c r="D9902" s="224" t="s">
        <v>2327</v>
      </c>
      <c r="E9902" s="225">
        <v>0</v>
      </c>
    </row>
    <row r="9903" spans="1:5" x14ac:dyDescent="0.25">
      <c r="A9903" s="222">
        <v>3705011565</v>
      </c>
      <c r="B9903" s="222" t="s">
        <v>13433</v>
      </c>
      <c r="C9903" s="222" t="s">
        <v>1268</v>
      </c>
      <c r="D9903" s="222" t="s">
        <v>2327</v>
      </c>
      <c r="E9903" s="223">
        <v>0</v>
      </c>
    </row>
    <row r="9904" spans="1:5" x14ac:dyDescent="0.25">
      <c r="A9904" s="224">
        <v>3705011566</v>
      </c>
      <c r="B9904" s="224" t="s">
        <v>13434</v>
      </c>
      <c r="C9904" s="224" t="s">
        <v>1268</v>
      </c>
      <c r="D9904" s="224" t="s">
        <v>801</v>
      </c>
      <c r="E9904" s="225">
        <v>0</v>
      </c>
    </row>
    <row r="9905" spans="1:5" x14ac:dyDescent="0.25">
      <c r="A9905" s="222">
        <v>3705011567</v>
      </c>
      <c r="B9905" s="222" t="s">
        <v>13435</v>
      </c>
      <c r="C9905" s="222" t="s">
        <v>1268</v>
      </c>
      <c r="D9905" s="222" t="s">
        <v>2327</v>
      </c>
      <c r="E9905" s="223">
        <v>0</v>
      </c>
    </row>
    <row r="9906" spans="1:5" x14ac:dyDescent="0.25">
      <c r="A9906" s="224">
        <v>3705011568</v>
      </c>
      <c r="B9906" s="224" t="s">
        <v>13436</v>
      </c>
      <c r="C9906" s="224" t="s">
        <v>1268</v>
      </c>
      <c r="D9906" s="224" t="s">
        <v>2327</v>
      </c>
      <c r="E9906" s="225">
        <v>0</v>
      </c>
    </row>
    <row r="9907" spans="1:5" x14ac:dyDescent="0.25">
      <c r="A9907" s="222">
        <v>3705011569</v>
      </c>
      <c r="B9907" s="222" t="s">
        <v>13437</v>
      </c>
      <c r="C9907" s="222" t="s">
        <v>1268</v>
      </c>
      <c r="D9907" s="222" t="s">
        <v>2327</v>
      </c>
      <c r="E9907" s="223">
        <v>0</v>
      </c>
    </row>
    <row r="9908" spans="1:5" x14ac:dyDescent="0.25">
      <c r="A9908" s="224">
        <v>3705011570</v>
      </c>
      <c r="B9908" s="224" t="s">
        <v>13438</v>
      </c>
      <c r="C9908" s="224" t="s">
        <v>1268</v>
      </c>
      <c r="D9908" s="224" t="s">
        <v>2327</v>
      </c>
      <c r="E9908" s="225">
        <v>0</v>
      </c>
    </row>
    <row r="9909" spans="1:5" x14ac:dyDescent="0.25">
      <c r="A9909" s="222">
        <v>3705011571</v>
      </c>
      <c r="B9909" s="222" t="s">
        <v>13439</v>
      </c>
      <c r="C9909" s="222" t="s">
        <v>1268</v>
      </c>
      <c r="D9909" s="222" t="s">
        <v>2327</v>
      </c>
      <c r="E9909" s="223">
        <v>0</v>
      </c>
    </row>
    <row r="9910" spans="1:5" x14ac:dyDescent="0.25">
      <c r="A9910" s="224">
        <v>3705011572</v>
      </c>
      <c r="B9910" s="224" t="s">
        <v>13440</v>
      </c>
      <c r="C9910" s="224" t="s">
        <v>1268</v>
      </c>
      <c r="D9910" s="224" t="s">
        <v>2327</v>
      </c>
      <c r="E9910" s="225">
        <v>0</v>
      </c>
    </row>
    <row r="9911" spans="1:5" x14ac:dyDescent="0.25">
      <c r="A9911" s="222">
        <v>3705011573</v>
      </c>
      <c r="B9911" s="222" t="s">
        <v>13441</v>
      </c>
      <c r="C9911" s="222" t="s">
        <v>1268</v>
      </c>
      <c r="D9911" s="222" t="s">
        <v>2327</v>
      </c>
      <c r="E9911" s="223">
        <v>0</v>
      </c>
    </row>
    <row r="9912" spans="1:5" x14ac:dyDescent="0.25">
      <c r="A9912" s="224">
        <v>3705011574</v>
      </c>
      <c r="B9912" s="224" t="s">
        <v>13442</v>
      </c>
      <c r="C9912" s="224" t="s">
        <v>1268</v>
      </c>
      <c r="D9912" s="224" t="s">
        <v>2327</v>
      </c>
      <c r="E9912" s="225">
        <v>0</v>
      </c>
    </row>
    <row r="9913" spans="1:5" x14ac:dyDescent="0.25">
      <c r="A9913" s="222">
        <v>3705011575</v>
      </c>
      <c r="B9913" s="222" t="s">
        <v>13443</v>
      </c>
      <c r="C9913" s="222" t="s">
        <v>1268</v>
      </c>
      <c r="D9913" s="222" t="s">
        <v>2327</v>
      </c>
      <c r="E9913" s="223">
        <v>0</v>
      </c>
    </row>
    <row r="9914" spans="1:5" x14ac:dyDescent="0.25">
      <c r="A9914" s="224">
        <v>3705011576</v>
      </c>
      <c r="B9914" s="224" t="s">
        <v>13444</v>
      </c>
      <c r="C9914" s="224" t="s">
        <v>1268</v>
      </c>
      <c r="D9914" s="224" t="s">
        <v>2327</v>
      </c>
      <c r="E9914" s="225">
        <v>0</v>
      </c>
    </row>
    <row r="9915" spans="1:5" x14ac:dyDescent="0.25">
      <c r="A9915" s="222">
        <v>3705011577</v>
      </c>
      <c r="B9915" s="222" t="s">
        <v>13445</v>
      </c>
      <c r="C9915" s="222" t="s">
        <v>1268</v>
      </c>
      <c r="D9915" s="222" t="s">
        <v>2327</v>
      </c>
      <c r="E9915" s="223">
        <v>0</v>
      </c>
    </row>
    <row r="9916" spans="1:5" x14ac:dyDescent="0.25">
      <c r="A9916" s="224">
        <v>3705011578</v>
      </c>
      <c r="B9916" s="224" t="s">
        <v>13446</v>
      </c>
      <c r="C9916" s="224" t="s">
        <v>1268</v>
      </c>
      <c r="D9916" s="224" t="s">
        <v>2327</v>
      </c>
      <c r="E9916" s="225">
        <v>0</v>
      </c>
    </row>
    <row r="9917" spans="1:5" x14ac:dyDescent="0.25">
      <c r="A9917" s="222">
        <v>3705011579</v>
      </c>
      <c r="B9917" s="222" t="s">
        <v>13447</v>
      </c>
      <c r="C9917" s="222" t="s">
        <v>1268</v>
      </c>
      <c r="D9917" s="222" t="s">
        <v>2327</v>
      </c>
      <c r="E9917" s="223">
        <v>0</v>
      </c>
    </row>
    <row r="9918" spans="1:5" x14ac:dyDescent="0.25">
      <c r="A9918" s="224">
        <v>3705011580</v>
      </c>
      <c r="B9918" s="224" t="s">
        <v>13448</v>
      </c>
      <c r="C9918" s="224" t="s">
        <v>1268</v>
      </c>
      <c r="D9918" s="224" t="s">
        <v>2327</v>
      </c>
      <c r="E9918" s="225">
        <v>0</v>
      </c>
    </row>
    <row r="9919" spans="1:5" x14ac:dyDescent="0.25">
      <c r="A9919" s="222">
        <v>3705011581</v>
      </c>
      <c r="B9919" s="222" t="s">
        <v>13449</v>
      </c>
      <c r="C9919" s="222" t="s">
        <v>1268</v>
      </c>
      <c r="D9919" s="222" t="s">
        <v>2327</v>
      </c>
      <c r="E9919" s="223">
        <v>0</v>
      </c>
    </row>
    <row r="9920" spans="1:5" x14ac:dyDescent="0.25">
      <c r="A9920" s="224">
        <v>3705011582</v>
      </c>
      <c r="B9920" s="224" t="s">
        <v>13450</v>
      </c>
      <c r="C9920" s="224" t="s">
        <v>1268</v>
      </c>
      <c r="D9920" s="224" t="s">
        <v>2327</v>
      </c>
      <c r="E9920" s="225">
        <v>0</v>
      </c>
    </row>
    <row r="9921" spans="1:5" x14ac:dyDescent="0.25">
      <c r="A9921" s="222">
        <v>3705011583</v>
      </c>
      <c r="B9921" s="222" t="s">
        <v>13451</v>
      </c>
      <c r="C9921" s="222" t="s">
        <v>1268</v>
      </c>
      <c r="D9921" s="222" t="s">
        <v>2327</v>
      </c>
      <c r="E9921" s="223">
        <v>0</v>
      </c>
    </row>
    <row r="9922" spans="1:5" x14ac:dyDescent="0.25">
      <c r="A9922" s="224">
        <v>3705011584</v>
      </c>
      <c r="B9922" s="224" t="s">
        <v>13452</v>
      </c>
      <c r="C9922" s="224" t="s">
        <v>1268</v>
      </c>
      <c r="D9922" s="224" t="s">
        <v>2327</v>
      </c>
      <c r="E9922" s="225">
        <v>0</v>
      </c>
    </row>
    <row r="9923" spans="1:5" x14ac:dyDescent="0.25">
      <c r="A9923" s="222">
        <v>3705011585</v>
      </c>
      <c r="B9923" s="222" t="s">
        <v>13453</v>
      </c>
      <c r="C9923" s="222" t="s">
        <v>1268</v>
      </c>
      <c r="D9923" s="222" t="s">
        <v>2327</v>
      </c>
      <c r="E9923" s="223">
        <v>0</v>
      </c>
    </row>
    <row r="9924" spans="1:5" x14ac:dyDescent="0.25">
      <c r="A9924" s="224">
        <v>3705011586</v>
      </c>
      <c r="B9924" s="224" t="s">
        <v>13454</v>
      </c>
      <c r="C9924" s="224" t="s">
        <v>1268</v>
      </c>
      <c r="D9924" s="224" t="s">
        <v>2327</v>
      </c>
      <c r="E9924" s="225">
        <v>0</v>
      </c>
    </row>
    <row r="9925" spans="1:5" x14ac:dyDescent="0.25">
      <c r="A9925" s="222">
        <v>3705011587</v>
      </c>
      <c r="B9925" s="222" t="s">
        <v>12945</v>
      </c>
      <c r="C9925" s="222" t="s">
        <v>1268</v>
      </c>
      <c r="D9925" s="222" t="s">
        <v>801</v>
      </c>
      <c r="E9925" s="223">
        <v>0</v>
      </c>
    </row>
    <row r="9926" spans="1:5" x14ac:dyDescent="0.25">
      <c r="A9926" s="224">
        <v>3705011588</v>
      </c>
      <c r="B9926" s="224" t="s">
        <v>12946</v>
      </c>
      <c r="C9926" s="224" t="s">
        <v>1268</v>
      </c>
      <c r="D9926" s="224" t="s">
        <v>801</v>
      </c>
      <c r="E9926" s="225">
        <v>0</v>
      </c>
    </row>
    <row r="9927" spans="1:5" x14ac:dyDescent="0.25">
      <c r="A9927" s="222">
        <v>3705011589</v>
      </c>
      <c r="B9927" s="222" t="s">
        <v>12644</v>
      </c>
      <c r="C9927" s="222" t="s">
        <v>1268</v>
      </c>
      <c r="D9927" s="222" t="s">
        <v>801</v>
      </c>
      <c r="E9927" s="223">
        <v>0</v>
      </c>
    </row>
    <row r="9928" spans="1:5" x14ac:dyDescent="0.25">
      <c r="A9928" s="224">
        <v>3705011590</v>
      </c>
      <c r="B9928" s="224" t="s">
        <v>12764</v>
      </c>
      <c r="C9928" s="224" t="s">
        <v>1268</v>
      </c>
      <c r="D9928" s="224" t="s">
        <v>2599</v>
      </c>
      <c r="E9928" s="225">
        <v>0</v>
      </c>
    </row>
    <row r="9929" spans="1:5" x14ac:dyDescent="0.25">
      <c r="A9929" s="222">
        <v>3705011591</v>
      </c>
      <c r="B9929" s="222" t="s">
        <v>13455</v>
      </c>
      <c r="C9929" s="222" t="s">
        <v>1268</v>
      </c>
      <c r="D9929" s="222" t="s">
        <v>801</v>
      </c>
      <c r="E9929" s="223">
        <v>0</v>
      </c>
    </row>
    <row r="9930" spans="1:5" x14ac:dyDescent="0.25">
      <c r="A9930" s="224">
        <v>3705011592</v>
      </c>
      <c r="B9930" s="224" t="s">
        <v>13456</v>
      </c>
      <c r="C9930" s="224" t="s">
        <v>1268</v>
      </c>
      <c r="D9930" s="224" t="s">
        <v>801</v>
      </c>
      <c r="E9930" s="225">
        <v>0</v>
      </c>
    </row>
    <row r="9931" spans="1:5" x14ac:dyDescent="0.25">
      <c r="A9931" s="222">
        <v>3705011593</v>
      </c>
      <c r="B9931" s="222" t="s">
        <v>13457</v>
      </c>
      <c r="C9931" s="222" t="s">
        <v>1268</v>
      </c>
      <c r="D9931" s="222" t="s">
        <v>801</v>
      </c>
      <c r="E9931" s="223">
        <v>0</v>
      </c>
    </row>
    <row r="9932" spans="1:5" x14ac:dyDescent="0.25">
      <c r="A9932" s="224">
        <v>3705011594</v>
      </c>
      <c r="B9932" s="224" t="s">
        <v>13458</v>
      </c>
      <c r="C9932" s="224" t="s">
        <v>1268</v>
      </c>
      <c r="D9932" s="224" t="s">
        <v>801</v>
      </c>
      <c r="E9932" s="225">
        <v>0</v>
      </c>
    </row>
    <row r="9933" spans="1:5" x14ac:dyDescent="0.25">
      <c r="A9933" s="222">
        <v>3705011595</v>
      </c>
      <c r="B9933" s="222" t="s">
        <v>13459</v>
      </c>
      <c r="C9933" s="222" t="s">
        <v>1268</v>
      </c>
      <c r="D9933" s="222" t="s">
        <v>801</v>
      </c>
      <c r="E9933" s="223">
        <v>0</v>
      </c>
    </row>
    <row r="9934" spans="1:5" x14ac:dyDescent="0.25">
      <c r="A9934" s="224">
        <v>3705011596</v>
      </c>
      <c r="B9934" s="224" t="s">
        <v>13460</v>
      </c>
      <c r="C9934" s="224" t="s">
        <v>1268</v>
      </c>
      <c r="D9934" s="224" t="s">
        <v>801</v>
      </c>
      <c r="E9934" s="225">
        <v>0</v>
      </c>
    </row>
    <row r="9935" spans="1:5" x14ac:dyDescent="0.25">
      <c r="A9935" s="222">
        <v>3705011597</v>
      </c>
      <c r="B9935" s="222" t="s">
        <v>13461</v>
      </c>
      <c r="C9935" s="222" t="s">
        <v>1268</v>
      </c>
      <c r="D9935" s="222" t="s">
        <v>801</v>
      </c>
      <c r="E9935" s="223">
        <v>0</v>
      </c>
    </row>
    <row r="9936" spans="1:5" x14ac:dyDescent="0.25">
      <c r="A9936" s="224">
        <v>3705011598</v>
      </c>
      <c r="B9936" s="224" t="s">
        <v>13462</v>
      </c>
      <c r="C9936" s="224" t="s">
        <v>1268</v>
      </c>
      <c r="D9936" s="224" t="s">
        <v>801</v>
      </c>
      <c r="E9936" s="225">
        <v>0</v>
      </c>
    </row>
    <row r="9937" spans="1:5" x14ac:dyDescent="0.25">
      <c r="A9937" s="222">
        <v>3705011599</v>
      </c>
      <c r="B9937" s="222" t="s">
        <v>13463</v>
      </c>
      <c r="C9937" s="222" t="s">
        <v>1268</v>
      </c>
      <c r="D9937" s="222" t="s">
        <v>801</v>
      </c>
      <c r="E9937" s="223">
        <v>0</v>
      </c>
    </row>
    <row r="9938" spans="1:5" x14ac:dyDescent="0.25">
      <c r="A9938" s="224">
        <v>3705011600</v>
      </c>
      <c r="B9938" s="224" t="s">
        <v>13464</v>
      </c>
      <c r="C9938" s="224" t="s">
        <v>1268</v>
      </c>
      <c r="D9938" s="224" t="s">
        <v>801</v>
      </c>
      <c r="E9938" s="225">
        <v>0</v>
      </c>
    </row>
    <row r="9939" spans="1:5" x14ac:dyDescent="0.25">
      <c r="A9939" s="222">
        <v>3705011601</v>
      </c>
      <c r="B9939" s="222" t="s">
        <v>13032</v>
      </c>
      <c r="C9939" s="222" t="s">
        <v>1268</v>
      </c>
      <c r="D9939" s="222" t="s">
        <v>801</v>
      </c>
      <c r="E9939" s="223">
        <v>0</v>
      </c>
    </row>
    <row r="9940" spans="1:5" x14ac:dyDescent="0.25">
      <c r="A9940" s="224">
        <v>3705011602</v>
      </c>
      <c r="B9940" s="224" t="s">
        <v>13465</v>
      </c>
      <c r="C9940" s="224" t="s">
        <v>1268</v>
      </c>
      <c r="D9940" s="224" t="s">
        <v>801</v>
      </c>
      <c r="E9940" s="225">
        <v>0</v>
      </c>
    </row>
    <row r="9941" spans="1:5" x14ac:dyDescent="0.25">
      <c r="A9941" s="222">
        <v>3705011603</v>
      </c>
      <c r="B9941" s="222" t="s">
        <v>13466</v>
      </c>
      <c r="C9941" s="222" t="s">
        <v>1268</v>
      </c>
      <c r="D9941" s="222" t="s">
        <v>801</v>
      </c>
      <c r="E9941" s="223">
        <v>0</v>
      </c>
    </row>
    <row r="9942" spans="1:5" x14ac:dyDescent="0.25">
      <c r="A9942" s="224">
        <v>3705011604</v>
      </c>
      <c r="B9942" s="224" t="s">
        <v>13467</v>
      </c>
      <c r="C9942" s="224" t="s">
        <v>1268</v>
      </c>
      <c r="D9942" s="224" t="s">
        <v>801</v>
      </c>
      <c r="E9942" s="225">
        <v>0</v>
      </c>
    </row>
    <row r="9943" spans="1:5" x14ac:dyDescent="0.25">
      <c r="A9943" s="222">
        <v>3705011605</v>
      </c>
      <c r="B9943" s="222" t="s">
        <v>13468</v>
      </c>
      <c r="C9943" s="222" t="s">
        <v>1268</v>
      </c>
      <c r="D9943" s="222" t="s">
        <v>801</v>
      </c>
      <c r="E9943" s="223">
        <v>0</v>
      </c>
    </row>
    <row r="9944" spans="1:5" x14ac:dyDescent="0.25">
      <c r="A9944" s="224">
        <v>3705011606</v>
      </c>
      <c r="B9944" s="224" t="s">
        <v>13469</v>
      </c>
      <c r="C9944" s="224" t="s">
        <v>1268</v>
      </c>
      <c r="D9944" s="224" t="s">
        <v>801</v>
      </c>
      <c r="E9944" s="225">
        <v>0</v>
      </c>
    </row>
    <row r="9945" spans="1:5" x14ac:dyDescent="0.25">
      <c r="A9945" s="222">
        <v>3705011607</v>
      </c>
      <c r="B9945" s="222" t="s">
        <v>13470</v>
      </c>
      <c r="C9945" s="222" t="s">
        <v>1268</v>
      </c>
      <c r="D9945" s="222" t="s">
        <v>2327</v>
      </c>
      <c r="E9945" s="223">
        <v>0</v>
      </c>
    </row>
    <row r="9946" spans="1:5" x14ac:dyDescent="0.25">
      <c r="A9946" s="224">
        <v>3705011608</v>
      </c>
      <c r="B9946" s="224" t="s">
        <v>13471</v>
      </c>
      <c r="C9946" s="224" t="s">
        <v>1268</v>
      </c>
      <c r="D9946" s="224" t="s">
        <v>2327</v>
      </c>
      <c r="E9946" s="225">
        <v>0</v>
      </c>
    </row>
    <row r="9947" spans="1:5" x14ac:dyDescent="0.25">
      <c r="A9947" s="222">
        <v>3705011609</v>
      </c>
      <c r="B9947" s="222" t="s">
        <v>13472</v>
      </c>
      <c r="C9947" s="222" t="s">
        <v>1268</v>
      </c>
      <c r="D9947" s="222" t="s">
        <v>2327</v>
      </c>
      <c r="E9947" s="223">
        <v>0</v>
      </c>
    </row>
    <row r="9948" spans="1:5" x14ac:dyDescent="0.25">
      <c r="A9948" s="224">
        <v>3705011610</v>
      </c>
      <c r="B9948" s="224" t="s">
        <v>13473</v>
      </c>
      <c r="C9948" s="224" t="s">
        <v>1268</v>
      </c>
      <c r="D9948" s="224" t="s">
        <v>1102</v>
      </c>
      <c r="E9948" s="225">
        <v>0</v>
      </c>
    </row>
    <row r="9949" spans="1:5" x14ac:dyDescent="0.25">
      <c r="A9949" s="222">
        <v>3705011611</v>
      </c>
      <c r="B9949" s="222" t="s">
        <v>13474</v>
      </c>
      <c r="C9949" s="222" t="s">
        <v>1268</v>
      </c>
      <c r="D9949" s="222" t="s">
        <v>2327</v>
      </c>
      <c r="E9949" s="223">
        <v>0</v>
      </c>
    </row>
    <row r="9950" spans="1:5" x14ac:dyDescent="0.25">
      <c r="A9950" s="224">
        <v>3705011612</v>
      </c>
      <c r="B9950" s="224" t="s">
        <v>13475</v>
      </c>
      <c r="C9950" s="224" t="s">
        <v>1268</v>
      </c>
      <c r="D9950" s="224" t="s">
        <v>801</v>
      </c>
      <c r="E9950" s="225">
        <v>0</v>
      </c>
    </row>
    <row r="9951" spans="1:5" x14ac:dyDescent="0.25">
      <c r="A9951" s="222">
        <v>3705011613</v>
      </c>
      <c r="B9951" s="222" t="s">
        <v>12947</v>
      </c>
      <c r="C9951" s="222" t="s">
        <v>1268</v>
      </c>
      <c r="D9951" s="222" t="s">
        <v>801</v>
      </c>
      <c r="E9951" s="223">
        <v>0</v>
      </c>
    </row>
    <row r="9952" spans="1:5" x14ac:dyDescent="0.25">
      <c r="A9952" s="224">
        <v>3705011614</v>
      </c>
      <c r="B9952" s="224" t="s">
        <v>12948</v>
      </c>
      <c r="C9952" s="224" t="s">
        <v>1268</v>
      </c>
      <c r="D9952" s="224" t="s">
        <v>801</v>
      </c>
      <c r="E9952" s="225">
        <v>0</v>
      </c>
    </row>
    <row r="9953" spans="1:5" x14ac:dyDescent="0.25">
      <c r="A9953" s="222">
        <v>3705011615</v>
      </c>
      <c r="B9953" s="222" t="s">
        <v>12949</v>
      </c>
      <c r="C9953" s="222" t="s">
        <v>1268</v>
      </c>
      <c r="D9953" s="222" t="s">
        <v>801</v>
      </c>
      <c r="E9953" s="223">
        <v>0</v>
      </c>
    </row>
    <row r="9954" spans="1:5" x14ac:dyDescent="0.25">
      <c r="A9954" s="224">
        <v>3705011616</v>
      </c>
      <c r="B9954" s="224" t="s">
        <v>13476</v>
      </c>
      <c r="C9954" s="224" t="s">
        <v>1268</v>
      </c>
      <c r="D9954" s="224" t="s">
        <v>801</v>
      </c>
      <c r="E9954" s="225">
        <v>0</v>
      </c>
    </row>
    <row r="9955" spans="1:5" x14ac:dyDescent="0.25">
      <c r="A9955" s="222">
        <v>3705011617</v>
      </c>
      <c r="B9955" s="222" t="s">
        <v>13477</v>
      </c>
      <c r="C9955" s="222" t="s">
        <v>1268</v>
      </c>
      <c r="D9955" s="222" t="s">
        <v>2327</v>
      </c>
      <c r="E9955" s="223">
        <v>0</v>
      </c>
    </row>
    <row r="9956" spans="1:5" x14ac:dyDescent="0.25">
      <c r="A9956" s="224">
        <v>3705011618</v>
      </c>
      <c r="B9956" s="224" t="s">
        <v>13478</v>
      </c>
      <c r="C9956" s="224" t="s">
        <v>1268</v>
      </c>
      <c r="D9956" s="224" t="s">
        <v>2327</v>
      </c>
      <c r="E9956" s="225">
        <v>0</v>
      </c>
    </row>
    <row r="9957" spans="1:5" x14ac:dyDescent="0.25">
      <c r="A9957" s="222">
        <v>3705011619</v>
      </c>
      <c r="B9957" s="222" t="s">
        <v>13479</v>
      </c>
      <c r="C9957" s="222" t="s">
        <v>1268</v>
      </c>
      <c r="D9957" s="222" t="s">
        <v>2327</v>
      </c>
      <c r="E9957" s="223">
        <v>0</v>
      </c>
    </row>
    <row r="9958" spans="1:5" x14ac:dyDescent="0.25">
      <c r="A9958" s="224">
        <v>3705011620</v>
      </c>
      <c r="B9958" s="224" t="s">
        <v>13480</v>
      </c>
      <c r="C9958" s="224" t="s">
        <v>1268</v>
      </c>
      <c r="D9958" s="224" t="s">
        <v>2327</v>
      </c>
      <c r="E9958" s="225">
        <v>0</v>
      </c>
    </row>
    <row r="9959" spans="1:5" x14ac:dyDescent="0.25">
      <c r="A9959" s="222">
        <v>3705011621</v>
      </c>
      <c r="B9959" s="222" t="s">
        <v>13481</v>
      </c>
      <c r="C9959" s="222" t="s">
        <v>1268</v>
      </c>
      <c r="D9959" s="222" t="s">
        <v>14186</v>
      </c>
      <c r="E9959" s="223">
        <v>0</v>
      </c>
    </row>
    <row r="9960" spans="1:5" x14ac:dyDescent="0.25">
      <c r="A9960" s="224">
        <v>3705011622</v>
      </c>
      <c r="B9960" s="224" t="s">
        <v>13482</v>
      </c>
      <c r="C9960" s="224" t="s">
        <v>1268</v>
      </c>
      <c r="D9960" s="224" t="s">
        <v>14186</v>
      </c>
      <c r="E9960" s="225">
        <v>0</v>
      </c>
    </row>
    <row r="9961" spans="1:5" x14ac:dyDescent="0.25">
      <c r="A9961" s="222">
        <v>3705011623</v>
      </c>
      <c r="B9961" s="222" t="s">
        <v>13483</v>
      </c>
      <c r="C9961" s="222" t="s">
        <v>1268</v>
      </c>
      <c r="D9961" s="222" t="s">
        <v>14186</v>
      </c>
      <c r="E9961" s="223">
        <v>0</v>
      </c>
    </row>
    <row r="9962" spans="1:5" x14ac:dyDescent="0.25">
      <c r="A9962" s="224">
        <v>3705011624</v>
      </c>
      <c r="B9962" s="224" t="s">
        <v>13484</v>
      </c>
      <c r="C9962" s="224" t="s">
        <v>1268</v>
      </c>
      <c r="D9962" s="224" t="s">
        <v>14186</v>
      </c>
      <c r="E9962" s="225">
        <v>0</v>
      </c>
    </row>
    <row r="9963" spans="1:5" x14ac:dyDescent="0.25">
      <c r="A9963" s="222">
        <v>3705011625</v>
      </c>
      <c r="B9963" s="222" t="s">
        <v>13485</v>
      </c>
      <c r="C9963" s="222" t="s">
        <v>1268</v>
      </c>
      <c r="D9963" s="222" t="s">
        <v>14186</v>
      </c>
      <c r="E9963" s="223">
        <v>0</v>
      </c>
    </row>
    <row r="9964" spans="1:5" x14ac:dyDescent="0.25">
      <c r="A9964" s="224">
        <v>3705011626</v>
      </c>
      <c r="B9964" s="224" t="s">
        <v>13486</v>
      </c>
      <c r="C9964" s="224" t="s">
        <v>1268</v>
      </c>
      <c r="D9964" s="224" t="s">
        <v>14186</v>
      </c>
      <c r="E9964" s="225">
        <v>0</v>
      </c>
    </row>
    <row r="9965" spans="1:5" x14ac:dyDescent="0.25">
      <c r="A9965" s="222">
        <v>3705011627</v>
      </c>
      <c r="B9965" s="222" t="s">
        <v>13487</v>
      </c>
      <c r="C9965" s="222" t="s">
        <v>1268</v>
      </c>
      <c r="D9965" s="222" t="s">
        <v>14186</v>
      </c>
      <c r="E9965" s="223">
        <v>0</v>
      </c>
    </row>
    <row r="9966" spans="1:5" x14ac:dyDescent="0.25">
      <c r="A9966" s="224">
        <v>3705011628</v>
      </c>
      <c r="B9966" s="224" t="s">
        <v>13488</v>
      </c>
      <c r="C9966" s="224" t="s">
        <v>1268</v>
      </c>
      <c r="D9966" s="224" t="s">
        <v>14186</v>
      </c>
      <c r="E9966" s="225">
        <v>0</v>
      </c>
    </row>
    <row r="9967" spans="1:5" x14ac:dyDescent="0.25">
      <c r="A9967" s="222">
        <v>3705011629</v>
      </c>
      <c r="B9967" s="222" t="s">
        <v>13489</v>
      </c>
      <c r="C9967" s="222" t="s">
        <v>1268</v>
      </c>
      <c r="D9967" s="222" t="s">
        <v>14186</v>
      </c>
      <c r="E9967" s="223">
        <v>0</v>
      </c>
    </row>
    <row r="9968" spans="1:5" x14ac:dyDescent="0.25">
      <c r="A9968" s="224">
        <v>3705011630</v>
      </c>
      <c r="B9968" s="224" t="s">
        <v>13490</v>
      </c>
      <c r="C9968" s="224" t="s">
        <v>1268</v>
      </c>
      <c r="D9968" s="224" t="s">
        <v>14186</v>
      </c>
      <c r="E9968" s="225">
        <v>0</v>
      </c>
    </row>
    <row r="9969" spans="1:5" x14ac:dyDescent="0.25">
      <c r="A9969" s="222">
        <v>3705011631</v>
      </c>
      <c r="B9969" s="222" t="s">
        <v>13491</v>
      </c>
      <c r="C9969" s="222" t="s">
        <v>1268</v>
      </c>
      <c r="D9969" s="222" t="s">
        <v>14186</v>
      </c>
      <c r="E9969" s="223">
        <v>0</v>
      </c>
    </row>
    <row r="9970" spans="1:5" x14ac:dyDescent="0.25">
      <c r="A9970" s="224">
        <v>3705011632</v>
      </c>
      <c r="B9970" s="224" t="s">
        <v>13492</v>
      </c>
      <c r="C9970" s="224" t="s">
        <v>1268</v>
      </c>
      <c r="D9970" s="224" t="s">
        <v>14186</v>
      </c>
      <c r="E9970" s="225">
        <v>0</v>
      </c>
    </row>
    <row r="9971" spans="1:5" x14ac:dyDescent="0.25">
      <c r="A9971" s="222">
        <v>3705011633</v>
      </c>
      <c r="B9971" s="222" t="s">
        <v>13493</v>
      </c>
      <c r="C9971" s="222" t="s">
        <v>1268</v>
      </c>
      <c r="D9971" s="222" t="s">
        <v>14186</v>
      </c>
      <c r="E9971" s="223">
        <v>0</v>
      </c>
    </row>
    <row r="9972" spans="1:5" x14ac:dyDescent="0.25">
      <c r="A9972" s="224">
        <v>3705011634</v>
      </c>
      <c r="B9972" s="224" t="s">
        <v>13494</v>
      </c>
      <c r="C9972" s="224" t="s">
        <v>1268</v>
      </c>
      <c r="D9972" s="224" t="s">
        <v>2327</v>
      </c>
      <c r="E9972" s="225">
        <v>0</v>
      </c>
    </row>
    <row r="9973" spans="1:5" x14ac:dyDescent="0.25">
      <c r="A9973" s="222">
        <v>3705011635</v>
      </c>
      <c r="B9973" s="222" t="s">
        <v>12950</v>
      </c>
      <c r="C9973" s="222" t="s">
        <v>1268</v>
      </c>
      <c r="D9973" s="222" t="s">
        <v>2327</v>
      </c>
      <c r="E9973" s="223">
        <v>0</v>
      </c>
    </row>
    <row r="9974" spans="1:5" x14ac:dyDescent="0.25">
      <c r="A9974" s="224">
        <v>3705011636</v>
      </c>
      <c r="B9974" s="224" t="s">
        <v>13495</v>
      </c>
      <c r="C9974" s="224" t="s">
        <v>1268</v>
      </c>
      <c r="D9974" s="224" t="s">
        <v>2327</v>
      </c>
      <c r="E9974" s="225">
        <v>0</v>
      </c>
    </row>
    <row r="9975" spans="1:5" x14ac:dyDescent="0.25">
      <c r="A9975" s="222">
        <v>3705011637</v>
      </c>
      <c r="B9975" s="222" t="s">
        <v>13496</v>
      </c>
      <c r="C9975" s="222" t="s">
        <v>1268</v>
      </c>
      <c r="D9975" s="222" t="s">
        <v>801</v>
      </c>
      <c r="E9975" s="223">
        <v>0</v>
      </c>
    </row>
    <row r="9976" spans="1:5" x14ac:dyDescent="0.25">
      <c r="A9976" s="224">
        <v>3705011638</v>
      </c>
      <c r="B9976" s="224" t="s">
        <v>13497</v>
      </c>
      <c r="C9976" s="224" t="s">
        <v>1268</v>
      </c>
      <c r="D9976" s="224" t="s">
        <v>801</v>
      </c>
      <c r="E9976" s="225">
        <v>0</v>
      </c>
    </row>
    <row r="9977" spans="1:5" x14ac:dyDescent="0.25">
      <c r="A9977" s="222">
        <v>3705011639</v>
      </c>
      <c r="B9977" s="222" t="s">
        <v>13498</v>
      </c>
      <c r="C9977" s="222" t="s">
        <v>1268</v>
      </c>
      <c r="D9977" s="222" t="s">
        <v>2327</v>
      </c>
      <c r="E9977" s="223">
        <v>0</v>
      </c>
    </row>
    <row r="9978" spans="1:5" x14ac:dyDescent="0.25">
      <c r="A9978" s="224">
        <v>3705011640</v>
      </c>
      <c r="B9978" s="224" t="s">
        <v>13499</v>
      </c>
      <c r="C9978" s="224" t="s">
        <v>1268</v>
      </c>
      <c r="D9978" s="224" t="s">
        <v>2327</v>
      </c>
      <c r="E9978" s="225">
        <v>0</v>
      </c>
    </row>
    <row r="9979" spans="1:5" x14ac:dyDescent="0.25">
      <c r="A9979" s="222">
        <v>3705011641</v>
      </c>
      <c r="B9979" s="222" t="s">
        <v>13500</v>
      </c>
      <c r="C9979" s="222" t="s">
        <v>1268</v>
      </c>
      <c r="D9979" s="222" t="s">
        <v>801</v>
      </c>
      <c r="E9979" s="223">
        <v>0</v>
      </c>
    </row>
    <row r="9980" spans="1:5" x14ac:dyDescent="0.25">
      <c r="A9980" s="224">
        <v>3705011642</v>
      </c>
      <c r="B9980" s="224" t="s">
        <v>13501</v>
      </c>
      <c r="C9980" s="224" t="s">
        <v>1268</v>
      </c>
      <c r="D9980" s="224" t="s">
        <v>801</v>
      </c>
      <c r="E9980" s="225">
        <v>0</v>
      </c>
    </row>
    <row r="9981" spans="1:5" x14ac:dyDescent="0.25">
      <c r="A9981" s="222">
        <v>3705011643</v>
      </c>
      <c r="B9981" s="222" t="s">
        <v>13502</v>
      </c>
      <c r="C9981" s="222" t="s">
        <v>1268</v>
      </c>
      <c r="D9981" s="222" t="s">
        <v>801</v>
      </c>
      <c r="E9981" s="223">
        <v>0</v>
      </c>
    </row>
    <row r="9982" spans="1:5" x14ac:dyDescent="0.25">
      <c r="A9982" s="224">
        <v>3705016980</v>
      </c>
      <c r="B9982" s="224" t="s">
        <v>11456</v>
      </c>
      <c r="C9982" s="224" t="s">
        <v>1268</v>
      </c>
      <c r="D9982" s="224" t="s">
        <v>2327</v>
      </c>
      <c r="E9982" s="225">
        <v>0</v>
      </c>
    </row>
    <row r="9983" spans="1:5" x14ac:dyDescent="0.25">
      <c r="A9983" s="222">
        <v>3705016981</v>
      </c>
      <c r="B9983" s="222" t="s">
        <v>8309</v>
      </c>
      <c r="C9983" s="222" t="s">
        <v>1268</v>
      </c>
      <c r="D9983" s="222" t="s">
        <v>801</v>
      </c>
      <c r="E9983" s="223">
        <v>0</v>
      </c>
    </row>
    <row r="9984" spans="1:5" x14ac:dyDescent="0.25">
      <c r="A9984" s="224">
        <v>3705020001</v>
      </c>
      <c r="B9984" s="224" t="s">
        <v>3329</v>
      </c>
      <c r="C9984" s="224" t="s">
        <v>1268</v>
      </c>
      <c r="D9984" s="224" t="s">
        <v>801</v>
      </c>
      <c r="E9984" s="225">
        <v>0</v>
      </c>
    </row>
    <row r="9985" spans="1:5" x14ac:dyDescent="0.25">
      <c r="A9985" s="222">
        <v>3705020002</v>
      </c>
      <c r="B9985" s="222" t="s">
        <v>3530</v>
      </c>
      <c r="C9985" s="222" t="s">
        <v>1268</v>
      </c>
      <c r="D9985" s="222" t="s">
        <v>801</v>
      </c>
      <c r="E9985" s="223">
        <v>0</v>
      </c>
    </row>
    <row r="9986" spans="1:5" x14ac:dyDescent="0.25">
      <c r="A9986" s="224">
        <v>3705020003</v>
      </c>
      <c r="B9986" s="224" t="s">
        <v>3551</v>
      </c>
      <c r="C9986" s="224" t="s">
        <v>1268</v>
      </c>
      <c r="D9986" s="224" t="s">
        <v>801</v>
      </c>
      <c r="E9986" s="225">
        <v>0</v>
      </c>
    </row>
    <row r="9987" spans="1:5" x14ac:dyDescent="0.25">
      <c r="A9987" s="222">
        <v>3705020004</v>
      </c>
      <c r="B9987" s="222" t="s">
        <v>3552</v>
      </c>
      <c r="C9987" s="222" t="s">
        <v>1268</v>
      </c>
      <c r="D9987" s="222" t="s">
        <v>801</v>
      </c>
      <c r="E9987" s="223">
        <v>0</v>
      </c>
    </row>
    <row r="9988" spans="1:5" x14ac:dyDescent="0.25">
      <c r="A9988" s="224">
        <v>3705020005</v>
      </c>
      <c r="B9988" s="224" t="s">
        <v>3553</v>
      </c>
      <c r="C9988" s="224" t="s">
        <v>1268</v>
      </c>
      <c r="D9988" s="224" t="s">
        <v>801</v>
      </c>
      <c r="E9988" s="225">
        <v>0</v>
      </c>
    </row>
    <row r="9989" spans="1:5" x14ac:dyDescent="0.25">
      <c r="A9989" s="222">
        <v>3705020006</v>
      </c>
      <c r="B9989" s="222" t="s">
        <v>4070</v>
      </c>
      <c r="C9989" s="222" t="s">
        <v>1268</v>
      </c>
      <c r="D9989" s="222" t="s">
        <v>801</v>
      </c>
      <c r="E9989" s="223">
        <v>0</v>
      </c>
    </row>
    <row r="9990" spans="1:5" x14ac:dyDescent="0.25">
      <c r="A9990" s="224">
        <v>3705020007</v>
      </c>
      <c r="B9990" s="224" t="s">
        <v>4071</v>
      </c>
      <c r="C9990" s="224" t="s">
        <v>1268</v>
      </c>
      <c r="D9990" s="224" t="s">
        <v>801</v>
      </c>
      <c r="E9990" s="225">
        <v>0</v>
      </c>
    </row>
    <row r="9991" spans="1:5" x14ac:dyDescent="0.25">
      <c r="A9991" s="222">
        <v>3705020008</v>
      </c>
      <c r="B9991" s="222" t="s">
        <v>4072</v>
      </c>
      <c r="C9991" s="222" t="s">
        <v>1268</v>
      </c>
      <c r="D9991" s="222" t="s">
        <v>801</v>
      </c>
      <c r="E9991" s="223">
        <v>0</v>
      </c>
    </row>
    <row r="9992" spans="1:5" x14ac:dyDescent="0.25">
      <c r="A9992" s="224">
        <v>3705020009</v>
      </c>
      <c r="B9992" s="224" t="s">
        <v>4073</v>
      </c>
      <c r="C9992" s="224" t="s">
        <v>1268</v>
      </c>
      <c r="D9992" s="224" t="s">
        <v>801</v>
      </c>
      <c r="E9992" s="225">
        <v>0</v>
      </c>
    </row>
    <row r="9993" spans="1:5" x14ac:dyDescent="0.25">
      <c r="A9993" s="222">
        <v>3705020010</v>
      </c>
      <c r="B9993" s="222" t="s">
        <v>4074</v>
      </c>
      <c r="C9993" s="222" t="s">
        <v>1268</v>
      </c>
      <c r="D9993" s="222" t="s">
        <v>801</v>
      </c>
      <c r="E9993" s="223">
        <v>0</v>
      </c>
    </row>
    <row r="9994" spans="1:5" x14ac:dyDescent="0.25">
      <c r="A9994" s="224">
        <v>3705020011</v>
      </c>
      <c r="B9994" s="224" t="s">
        <v>4075</v>
      </c>
      <c r="C9994" s="224" t="s">
        <v>1268</v>
      </c>
      <c r="D9994" s="224" t="s">
        <v>801</v>
      </c>
      <c r="E9994" s="225">
        <v>0</v>
      </c>
    </row>
    <row r="9995" spans="1:5" x14ac:dyDescent="0.25">
      <c r="A9995" s="222">
        <v>3705020012</v>
      </c>
      <c r="B9995" s="222" t="s">
        <v>4076</v>
      </c>
      <c r="C9995" s="222" t="s">
        <v>1268</v>
      </c>
      <c r="D9995" s="222" t="s">
        <v>801</v>
      </c>
      <c r="E9995" s="223">
        <v>0</v>
      </c>
    </row>
    <row r="9996" spans="1:5" x14ac:dyDescent="0.25">
      <c r="A9996" s="224">
        <v>3705020013</v>
      </c>
      <c r="B9996" s="224" t="s">
        <v>4077</v>
      </c>
      <c r="C9996" s="224" t="s">
        <v>1268</v>
      </c>
      <c r="D9996" s="224" t="s">
        <v>801</v>
      </c>
      <c r="E9996" s="225">
        <v>0</v>
      </c>
    </row>
    <row r="9997" spans="1:5" x14ac:dyDescent="0.25">
      <c r="A9997" s="222">
        <v>3705020014</v>
      </c>
      <c r="B9997" s="222" t="s">
        <v>5968</v>
      </c>
      <c r="C9997" s="222" t="s">
        <v>1268</v>
      </c>
      <c r="D9997" s="222" t="s">
        <v>801</v>
      </c>
      <c r="E9997" s="223">
        <v>0</v>
      </c>
    </row>
    <row r="9998" spans="1:5" x14ac:dyDescent="0.25">
      <c r="A9998" s="224">
        <v>3705020015</v>
      </c>
      <c r="B9998" s="224" t="s">
        <v>5969</v>
      </c>
      <c r="C9998" s="224" t="s">
        <v>1268</v>
      </c>
      <c r="D9998" s="224" t="s">
        <v>801</v>
      </c>
      <c r="E9998" s="225">
        <v>0</v>
      </c>
    </row>
    <row r="9999" spans="1:5" x14ac:dyDescent="0.25">
      <c r="A9999" s="222">
        <v>3705020016</v>
      </c>
      <c r="B9999" s="222" t="s">
        <v>4078</v>
      </c>
      <c r="C9999" s="222" t="s">
        <v>1268</v>
      </c>
      <c r="D9999" s="222" t="s">
        <v>801</v>
      </c>
      <c r="E9999" s="223">
        <v>0</v>
      </c>
    </row>
    <row r="10000" spans="1:5" x14ac:dyDescent="0.25">
      <c r="A10000" s="224">
        <v>3705020017</v>
      </c>
      <c r="B10000" s="224" t="s">
        <v>4079</v>
      </c>
      <c r="C10000" s="224" t="s">
        <v>1268</v>
      </c>
      <c r="D10000" s="224" t="s">
        <v>801</v>
      </c>
      <c r="E10000" s="225">
        <v>0</v>
      </c>
    </row>
    <row r="10001" spans="1:5" x14ac:dyDescent="0.25">
      <c r="A10001" s="222">
        <v>3705020018</v>
      </c>
      <c r="B10001" s="222" t="s">
        <v>4080</v>
      </c>
      <c r="C10001" s="222" t="s">
        <v>1268</v>
      </c>
      <c r="D10001" s="222" t="s">
        <v>801</v>
      </c>
      <c r="E10001" s="223">
        <v>0</v>
      </c>
    </row>
    <row r="10002" spans="1:5" x14ac:dyDescent="0.25">
      <c r="A10002" s="224">
        <v>3705020019</v>
      </c>
      <c r="B10002" s="224" t="s">
        <v>4081</v>
      </c>
      <c r="C10002" s="224" t="s">
        <v>1268</v>
      </c>
      <c r="D10002" s="224" t="s">
        <v>801</v>
      </c>
      <c r="E10002" s="225">
        <v>0</v>
      </c>
    </row>
    <row r="10003" spans="1:5" x14ac:dyDescent="0.25">
      <c r="A10003" s="222">
        <v>3705020020</v>
      </c>
      <c r="B10003" s="222" t="s">
        <v>4442</v>
      </c>
      <c r="C10003" s="222" t="s">
        <v>1268</v>
      </c>
      <c r="D10003" s="222" t="s">
        <v>801</v>
      </c>
      <c r="E10003" s="223">
        <v>0</v>
      </c>
    </row>
    <row r="10004" spans="1:5" x14ac:dyDescent="0.25">
      <c r="A10004" s="224">
        <v>3705020021</v>
      </c>
      <c r="B10004" s="224" t="s">
        <v>7891</v>
      </c>
      <c r="C10004" s="224" t="s">
        <v>1268</v>
      </c>
      <c r="D10004" s="224" t="s">
        <v>801</v>
      </c>
      <c r="E10004" s="225">
        <v>0</v>
      </c>
    </row>
    <row r="10005" spans="1:5" x14ac:dyDescent="0.25">
      <c r="A10005" s="222">
        <v>3705020022</v>
      </c>
      <c r="B10005" s="222" t="s">
        <v>4082</v>
      </c>
      <c r="C10005" s="222" t="s">
        <v>1268</v>
      </c>
      <c r="D10005" s="222" t="s">
        <v>801</v>
      </c>
      <c r="E10005" s="223">
        <v>0</v>
      </c>
    </row>
    <row r="10006" spans="1:5" x14ac:dyDescent="0.25">
      <c r="A10006" s="224">
        <v>3705020023</v>
      </c>
      <c r="B10006" s="224" t="s">
        <v>4083</v>
      </c>
      <c r="C10006" s="224" t="s">
        <v>1268</v>
      </c>
      <c r="D10006" s="224" t="s">
        <v>801</v>
      </c>
      <c r="E10006" s="225">
        <v>0</v>
      </c>
    </row>
    <row r="10007" spans="1:5" x14ac:dyDescent="0.25">
      <c r="A10007" s="222">
        <v>3705020024</v>
      </c>
      <c r="B10007" s="222" t="s">
        <v>4084</v>
      </c>
      <c r="C10007" s="222" t="s">
        <v>1268</v>
      </c>
      <c r="D10007" s="222" t="s">
        <v>801</v>
      </c>
      <c r="E10007" s="223">
        <v>0</v>
      </c>
    </row>
    <row r="10008" spans="1:5" x14ac:dyDescent="0.25">
      <c r="A10008" s="224">
        <v>3705020025</v>
      </c>
      <c r="B10008" s="224" t="s">
        <v>4085</v>
      </c>
      <c r="C10008" s="224" t="s">
        <v>1268</v>
      </c>
      <c r="D10008" s="224" t="s">
        <v>801</v>
      </c>
      <c r="E10008" s="225">
        <v>0</v>
      </c>
    </row>
    <row r="10009" spans="1:5" x14ac:dyDescent="0.25">
      <c r="A10009" s="222">
        <v>3705020026</v>
      </c>
      <c r="B10009" s="222" t="s">
        <v>4443</v>
      </c>
      <c r="C10009" s="222" t="s">
        <v>1268</v>
      </c>
      <c r="D10009" s="222" t="s">
        <v>801</v>
      </c>
      <c r="E10009" s="223">
        <v>0</v>
      </c>
    </row>
    <row r="10010" spans="1:5" x14ac:dyDescent="0.25">
      <c r="A10010" s="224">
        <v>3705020027</v>
      </c>
      <c r="B10010" s="224" t="s">
        <v>5970</v>
      </c>
      <c r="C10010" s="224" t="s">
        <v>1268</v>
      </c>
      <c r="D10010" s="224" t="s">
        <v>801</v>
      </c>
      <c r="E10010" s="225">
        <v>0</v>
      </c>
    </row>
    <row r="10011" spans="1:5" x14ac:dyDescent="0.25">
      <c r="A10011" s="222">
        <v>3705020028</v>
      </c>
      <c r="B10011" s="222" t="s">
        <v>4086</v>
      </c>
      <c r="C10011" s="222" t="s">
        <v>1268</v>
      </c>
      <c r="D10011" s="222" t="s">
        <v>801</v>
      </c>
      <c r="E10011" s="223">
        <v>0</v>
      </c>
    </row>
    <row r="10012" spans="1:5" x14ac:dyDescent="0.25">
      <c r="A10012" s="224">
        <v>3705020029</v>
      </c>
      <c r="B10012" s="224" t="s">
        <v>4087</v>
      </c>
      <c r="C10012" s="224" t="s">
        <v>1268</v>
      </c>
      <c r="D10012" s="224" t="s">
        <v>801</v>
      </c>
      <c r="E10012" s="225">
        <v>0</v>
      </c>
    </row>
    <row r="10013" spans="1:5" x14ac:dyDescent="0.25">
      <c r="A10013" s="222">
        <v>3705020030</v>
      </c>
      <c r="B10013" s="222" t="s">
        <v>4088</v>
      </c>
      <c r="C10013" s="222" t="s">
        <v>1268</v>
      </c>
      <c r="D10013" s="222" t="s">
        <v>801</v>
      </c>
      <c r="E10013" s="223">
        <v>0</v>
      </c>
    </row>
    <row r="10014" spans="1:5" x14ac:dyDescent="0.25">
      <c r="A10014" s="224">
        <v>3705020031</v>
      </c>
      <c r="B10014" s="224" t="s">
        <v>4089</v>
      </c>
      <c r="C10014" s="224" t="s">
        <v>1268</v>
      </c>
      <c r="D10014" s="224" t="s">
        <v>801</v>
      </c>
      <c r="E10014" s="225">
        <v>0</v>
      </c>
    </row>
    <row r="10015" spans="1:5" x14ac:dyDescent="0.25">
      <c r="A10015" s="222">
        <v>3705020032</v>
      </c>
      <c r="B10015" s="222" t="s">
        <v>5971</v>
      </c>
      <c r="C10015" s="222" t="s">
        <v>1268</v>
      </c>
      <c r="D10015" s="222" t="s">
        <v>801</v>
      </c>
      <c r="E10015" s="223">
        <v>0</v>
      </c>
    </row>
    <row r="10016" spans="1:5" x14ac:dyDescent="0.25">
      <c r="A10016" s="224">
        <v>3705020033</v>
      </c>
      <c r="B10016" s="224" t="s">
        <v>5972</v>
      </c>
      <c r="C10016" s="224" t="s">
        <v>1268</v>
      </c>
      <c r="D10016" s="224" t="s">
        <v>801</v>
      </c>
      <c r="E10016" s="225">
        <v>0</v>
      </c>
    </row>
    <row r="10017" spans="1:5" x14ac:dyDescent="0.25">
      <c r="A10017" s="222">
        <v>3705020034</v>
      </c>
      <c r="B10017" s="222" t="s">
        <v>5973</v>
      </c>
      <c r="C10017" s="222" t="s">
        <v>1268</v>
      </c>
      <c r="D10017" s="222" t="s">
        <v>801</v>
      </c>
      <c r="E10017" s="223">
        <v>0</v>
      </c>
    </row>
    <row r="10018" spans="1:5" x14ac:dyDescent="0.25">
      <c r="A10018" s="224">
        <v>3705020035</v>
      </c>
      <c r="B10018" s="224" t="s">
        <v>5974</v>
      </c>
      <c r="C10018" s="224" t="s">
        <v>1268</v>
      </c>
      <c r="D10018" s="224" t="s">
        <v>801</v>
      </c>
      <c r="E10018" s="225">
        <v>0</v>
      </c>
    </row>
    <row r="10019" spans="1:5" x14ac:dyDescent="0.25">
      <c r="A10019" s="222">
        <v>3705020036</v>
      </c>
      <c r="B10019" s="222" t="s">
        <v>5975</v>
      </c>
      <c r="C10019" s="222" t="s">
        <v>1268</v>
      </c>
      <c r="D10019" s="222" t="s">
        <v>801</v>
      </c>
      <c r="E10019" s="223">
        <v>0</v>
      </c>
    </row>
    <row r="10020" spans="1:5" x14ac:dyDescent="0.25">
      <c r="A10020" s="224">
        <v>3705020037</v>
      </c>
      <c r="B10020" s="224" t="s">
        <v>5976</v>
      </c>
      <c r="C10020" s="224" t="s">
        <v>1268</v>
      </c>
      <c r="D10020" s="224" t="s">
        <v>801</v>
      </c>
      <c r="E10020" s="225">
        <v>0</v>
      </c>
    </row>
    <row r="10021" spans="1:5" x14ac:dyDescent="0.25">
      <c r="A10021" s="222">
        <v>3705020038</v>
      </c>
      <c r="B10021" s="222" t="s">
        <v>5977</v>
      </c>
      <c r="C10021" s="222" t="s">
        <v>1268</v>
      </c>
      <c r="D10021" s="222" t="s">
        <v>801</v>
      </c>
      <c r="E10021" s="223">
        <v>0</v>
      </c>
    </row>
    <row r="10022" spans="1:5" x14ac:dyDescent="0.25">
      <c r="A10022" s="224">
        <v>3705020039</v>
      </c>
      <c r="B10022" s="224" t="s">
        <v>5978</v>
      </c>
      <c r="C10022" s="224" t="s">
        <v>1268</v>
      </c>
      <c r="D10022" s="224" t="s">
        <v>801</v>
      </c>
      <c r="E10022" s="225">
        <v>0</v>
      </c>
    </row>
    <row r="10023" spans="1:5" x14ac:dyDescent="0.25">
      <c r="A10023" s="222">
        <v>3705020040</v>
      </c>
      <c r="B10023" s="222" t="s">
        <v>5979</v>
      </c>
      <c r="C10023" s="222" t="s">
        <v>1268</v>
      </c>
      <c r="D10023" s="222" t="s">
        <v>801</v>
      </c>
      <c r="E10023" s="223">
        <v>0</v>
      </c>
    </row>
    <row r="10024" spans="1:5" x14ac:dyDescent="0.25">
      <c r="A10024" s="224">
        <v>3705020041</v>
      </c>
      <c r="B10024" s="224" t="s">
        <v>5980</v>
      </c>
      <c r="C10024" s="224" t="s">
        <v>1268</v>
      </c>
      <c r="D10024" s="224" t="s">
        <v>801</v>
      </c>
      <c r="E10024" s="225">
        <v>0</v>
      </c>
    </row>
    <row r="10025" spans="1:5" x14ac:dyDescent="0.25">
      <c r="A10025" s="222">
        <v>3705020042</v>
      </c>
      <c r="B10025" s="222" t="s">
        <v>3553</v>
      </c>
      <c r="C10025" s="222" t="s">
        <v>1268</v>
      </c>
      <c r="D10025" s="222" t="s">
        <v>801</v>
      </c>
      <c r="E10025" s="223">
        <v>0</v>
      </c>
    </row>
    <row r="10026" spans="1:5" x14ac:dyDescent="0.25">
      <c r="A10026" s="224">
        <v>3705020043</v>
      </c>
      <c r="B10026" s="224" t="s">
        <v>5981</v>
      </c>
      <c r="C10026" s="224" t="s">
        <v>1268</v>
      </c>
      <c r="D10026" s="224" t="s">
        <v>801</v>
      </c>
      <c r="E10026" s="225">
        <v>0</v>
      </c>
    </row>
    <row r="10027" spans="1:5" x14ac:dyDescent="0.25">
      <c r="A10027" s="222">
        <v>3705020044</v>
      </c>
      <c r="B10027" s="222" t="s">
        <v>5982</v>
      </c>
      <c r="C10027" s="222" t="s">
        <v>1268</v>
      </c>
      <c r="D10027" s="222" t="s">
        <v>801</v>
      </c>
      <c r="E10027" s="223">
        <v>0</v>
      </c>
    </row>
    <row r="10028" spans="1:5" x14ac:dyDescent="0.25">
      <c r="A10028" s="224">
        <v>3705020045</v>
      </c>
      <c r="B10028" s="224" t="s">
        <v>5983</v>
      </c>
      <c r="C10028" s="224" t="s">
        <v>1268</v>
      </c>
      <c r="D10028" s="224" t="s">
        <v>801</v>
      </c>
      <c r="E10028" s="225">
        <v>0</v>
      </c>
    </row>
    <row r="10029" spans="1:5" x14ac:dyDescent="0.25">
      <c r="A10029" s="222">
        <v>3705020046</v>
      </c>
      <c r="B10029" s="222" t="s">
        <v>5984</v>
      </c>
      <c r="C10029" s="222" t="s">
        <v>1268</v>
      </c>
      <c r="D10029" s="222" t="s">
        <v>801</v>
      </c>
      <c r="E10029" s="223">
        <v>0</v>
      </c>
    </row>
    <row r="10030" spans="1:5" x14ac:dyDescent="0.25">
      <c r="A10030" s="224">
        <v>3705020047</v>
      </c>
      <c r="B10030" s="224" t="s">
        <v>5985</v>
      </c>
      <c r="C10030" s="224" t="s">
        <v>1268</v>
      </c>
      <c r="D10030" s="224" t="s">
        <v>801</v>
      </c>
      <c r="E10030" s="225">
        <v>0</v>
      </c>
    </row>
    <row r="10031" spans="1:5" x14ac:dyDescent="0.25">
      <c r="A10031" s="222">
        <v>3705020048</v>
      </c>
      <c r="B10031" s="222" t="s">
        <v>5986</v>
      </c>
      <c r="C10031" s="222" t="s">
        <v>1268</v>
      </c>
      <c r="D10031" s="222" t="s">
        <v>801</v>
      </c>
      <c r="E10031" s="223">
        <v>0</v>
      </c>
    </row>
    <row r="10032" spans="1:5" x14ac:dyDescent="0.25">
      <c r="A10032" s="224">
        <v>3705020049</v>
      </c>
      <c r="B10032" s="224" t="s">
        <v>8981</v>
      </c>
      <c r="C10032" s="224" t="s">
        <v>1268</v>
      </c>
      <c r="D10032" s="224" t="s">
        <v>801</v>
      </c>
      <c r="E10032" s="225">
        <v>0</v>
      </c>
    </row>
    <row r="10033" spans="1:5" x14ac:dyDescent="0.25">
      <c r="A10033" s="222">
        <v>3705020050</v>
      </c>
      <c r="B10033" s="222" t="s">
        <v>8982</v>
      </c>
      <c r="C10033" s="222" t="s">
        <v>1268</v>
      </c>
      <c r="D10033" s="222" t="s">
        <v>801</v>
      </c>
      <c r="E10033" s="223">
        <v>0</v>
      </c>
    </row>
    <row r="10034" spans="1:5" x14ac:dyDescent="0.25">
      <c r="A10034" s="224">
        <v>3705020051</v>
      </c>
      <c r="B10034" s="224" t="s">
        <v>8983</v>
      </c>
      <c r="C10034" s="224" t="s">
        <v>1268</v>
      </c>
      <c r="D10034" s="224" t="s">
        <v>801</v>
      </c>
      <c r="E10034" s="225">
        <v>0</v>
      </c>
    </row>
    <row r="10035" spans="1:5" x14ac:dyDescent="0.25">
      <c r="A10035" s="222">
        <v>3705020052</v>
      </c>
      <c r="B10035" s="222" t="s">
        <v>8984</v>
      </c>
      <c r="C10035" s="222" t="s">
        <v>1268</v>
      </c>
      <c r="D10035" s="222" t="s">
        <v>801</v>
      </c>
      <c r="E10035" s="223">
        <v>0</v>
      </c>
    </row>
    <row r="10036" spans="1:5" x14ac:dyDescent="0.25">
      <c r="A10036" s="224">
        <v>3705020053</v>
      </c>
      <c r="B10036" s="224" t="s">
        <v>8985</v>
      </c>
      <c r="C10036" s="224" t="s">
        <v>1268</v>
      </c>
      <c r="D10036" s="224" t="s">
        <v>801</v>
      </c>
      <c r="E10036" s="225">
        <v>0</v>
      </c>
    </row>
    <row r="10037" spans="1:5" x14ac:dyDescent="0.25">
      <c r="A10037" s="222">
        <v>3705020054</v>
      </c>
      <c r="B10037" s="222" t="s">
        <v>8986</v>
      </c>
      <c r="C10037" s="222" t="s">
        <v>1268</v>
      </c>
      <c r="D10037" s="222" t="s">
        <v>801</v>
      </c>
      <c r="E10037" s="223">
        <v>0</v>
      </c>
    </row>
    <row r="10038" spans="1:5" x14ac:dyDescent="0.25">
      <c r="A10038" s="224">
        <v>3705020055</v>
      </c>
      <c r="B10038" s="224" t="s">
        <v>8987</v>
      </c>
      <c r="C10038" s="224" t="s">
        <v>1268</v>
      </c>
      <c r="D10038" s="224" t="s">
        <v>801</v>
      </c>
      <c r="E10038" s="225">
        <v>0</v>
      </c>
    </row>
    <row r="10039" spans="1:5" x14ac:dyDescent="0.25">
      <c r="A10039" s="222">
        <v>3705020056</v>
      </c>
      <c r="B10039" s="222" t="s">
        <v>8988</v>
      </c>
      <c r="C10039" s="222" t="s">
        <v>1268</v>
      </c>
      <c r="D10039" s="222" t="s">
        <v>801</v>
      </c>
      <c r="E10039" s="223">
        <v>0</v>
      </c>
    </row>
    <row r="10040" spans="1:5" x14ac:dyDescent="0.25">
      <c r="A10040" s="224">
        <v>3705020057</v>
      </c>
      <c r="B10040" s="224" t="s">
        <v>8989</v>
      </c>
      <c r="C10040" s="224" t="s">
        <v>1268</v>
      </c>
      <c r="D10040" s="224" t="s">
        <v>801</v>
      </c>
      <c r="E10040" s="225">
        <v>0</v>
      </c>
    </row>
    <row r="10041" spans="1:5" x14ac:dyDescent="0.25">
      <c r="A10041" s="222">
        <v>3705020058</v>
      </c>
      <c r="B10041" s="222" t="s">
        <v>8990</v>
      </c>
      <c r="C10041" s="222" t="s">
        <v>1268</v>
      </c>
      <c r="D10041" s="222" t="s">
        <v>801</v>
      </c>
      <c r="E10041" s="223">
        <v>0</v>
      </c>
    </row>
    <row r="10042" spans="1:5" x14ac:dyDescent="0.25">
      <c r="A10042" s="224">
        <v>3705020059</v>
      </c>
      <c r="B10042" s="224" t="s">
        <v>11457</v>
      </c>
      <c r="C10042" s="224" t="s">
        <v>1268</v>
      </c>
      <c r="D10042" s="224" t="s">
        <v>801</v>
      </c>
      <c r="E10042" s="225">
        <v>0</v>
      </c>
    </row>
    <row r="10043" spans="1:5" x14ac:dyDescent="0.25">
      <c r="A10043" s="222">
        <v>3705020060</v>
      </c>
      <c r="B10043" s="222" t="s">
        <v>13503</v>
      </c>
      <c r="C10043" s="222" t="s">
        <v>1268</v>
      </c>
      <c r="D10043" s="222" t="s">
        <v>801</v>
      </c>
      <c r="E10043" s="223">
        <v>0</v>
      </c>
    </row>
    <row r="10044" spans="1:5" x14ac:dyDescent="0.25">
      <c r="A10044" s="224">
        <v>3705030001</v>
      </c>
      <c r="B10044" s="224" t="s">
        <v>3330</v>
      </c>
      <c r="C10044" s="224" t="s">
        <v>1268</v>
      </c>
      <c r="D10044" s="224" t="s">
        <v>801</v>
      </c>
      <c r="E10044" s="225">
        <v>0</v>
      </c>
    </row>
    <row r="10045" spans="1:5" x14ac:dyDescent="0.25">
      <c r="A10045" s="222">
        <v>3705030002</v>
      </c>
      <c r="B10045" s="222" t="s">
        <v>3331</v>
      </c>
      <c r="C10045" s="222" t="s">
        <v>1268</v>
      </c>
      <c r="D10045" s="222" t="s">
        <v>801</v>
      </c>
      <c r="E10045" s="223">
        <v>0</v>
      </c>
    </row>
    <row r="10046" spans="1:5" x14ac:dyDescent="0.25">
      <c r="A10046" s="224">
        <v>3705030003</v>
      </c>
      <c r="B10046" s="224" t="s">
        <v>3332</v>
      </c>
      <c r="C10046" s="224" t="s">
        <v>1268</v>
      </c>
      <c r="D10046" s="224" t="s">
        <v>801</v>
      </c>
      <c r="E10046" s="225">
        <v>0</v>
      </c>
    </row>
    <row r="10047" spans="1:5" x14ac:dyDescent="0.25">
      <c r="A10047" s="222">
        <v>3705030004</v>
      </c>
      <c r="B10047" s="222" t="s">
        <v>3333</v>
      </c>
      <c r="C10047" s="222" t="s">
        <v>1268</v>
      </c>
      <c r="D10047" s="222" t="s">
        <v>801</v>
      </c>
      <c r="E10047" s="223">
        <v>0</v>
      </c>
    </row>
    <row r="10048" spans="1:5" x14ac:dyDescent="0.25">
      <c r="A10048" s="224">
        <v>3705030005</v>
      </c>
      <c r="B10048" s="224" t="s">
        <v>3334</v>
      </c>
      <c r="C10048" s="224" t="s">
        <v>1268</v>
      </c>
      <c r="D10048" s="224" t="s">
        <v>801</v>
      </c>
      <c r="E10048" s="225">
        <v>0</v>
      </c>
    </row>
    <row r="10049" spans="1:5" x14ac:dyDescent="0.25">
      <c r="A10049" s="222">
        <v>3705030006</v>
      </c>
      <c r="B10049" s="222" t="s">
        <v>3335</v>
      </c>
      <c r="C10049" s="222" t="s">
        <v>1268</v>
      </c>
      <c r="D10049" s="222" t="s">
        <v>801</v>
      </c>
      <c r="E10049" s="223">
        <v>0</v>
      </c>
    </row>
    <row r="10050" spans="1:5" x14ac:dyDescent="0.25">
      <c r="A10050" s="224">
        <v>3705030007</v>
      </c>
      <c r="B10050" s="224" t="s">
        <v>4090</v>
      </c>
      <c r="C10050" s="224" t="s">
        <v>1268</v>
      </c>
      <c r="D10050" s="224" t="s">
        <v>801</v>
      </c>
      <c r="E10050" s="225">
        <v>0</v>
      </c>
    </row>
    <row r="10051" spans="1:5" x14ac:dyDescent="0.25">
      <c r="A10051" s="222">
        <v>3705030008</v>
      </c>
      <c r="B10051" s="222" t="s">
        <v>4091</v>
      </c>
      <c r="C10051" s="222" t="s">
        <v>1268</v>
      </c>
      <c r="D10051" s="222" t="s">
        <v>801</v>
      </c>
      <c r="E10051" s="223">
        <v>0</v>
      </c>
    </row>
    <row r="10052" spans="1:5" x14ac:dyDescent="0.25">
      <c r="A10052" s="224">
        <v>3705030009</v>
      </c>
      <c r="B10052" s="224" t="s">
        <v>5987</v>
      </c>
      <c r="C10052" s="224" t="s">
        <v>1268</v>
      </c>
      <c r="D10052" s="224" t="s">
        <v>2327</v>
      </c>
      <c r="E10052" s="225">
        <v>0</v>
      </c>
    </row>
    <row r="10053" spans="1:5" x14ac:dyDescent="0.25">
      <c r="A10053" s="222">
        <v>3705030010</v>
      </c>
      <c r="B10053" s="222" t="s">
        <v>5988</v>
      </c>
      <c r="C10053" s="222" t="s">
        <v>1268</v>
      </c>
      <c r="D10053" s="222" t="s">
        <v>2327</v>
      </c>
      <c r="E10053" s="223">
        <v>0</v>
      </c>
    </row>
    <row r="10054" spans="1:5" x14ac:dyDescent="0.25">
      <c r="A10054" s="224">
        <v>3705030011</v>
      </c>
      <c r="B10054" s="224" t="s">
        <v>5989</v>
      </c>
      <c r="C10054" s="224" t="s">
        <v>1268</v>
      </c>
      <c r="D10054" s="224" t="s">
        <v>2327</v>
      </c>
      <c r="E10054" s="225">
        <v>0</v>
      </c>
    </row>
    <row r="10055" spans="1:5" x14ac:dyDescent="0.25">
      <c r="A10055" s="222">
        <v>3705030012</v>
      </c>
      <c r="B10055" s="222" t="s">
        <v>5990</v>
      </c>
      <c r="C10055" s="222" t="s">
        <v>1268</v>
      </c>
      <c r="D10055" s="222" t="s">
        <v>2327</v>
      </c>
      <c r="E10055" s="223">
        <v>0</v>
      </c>
    </row>
    <row r="10056" spans="1:5" x14ac:dyDescent="0.25">
      <c r="A10056" s="224">
        <v>3705030013</v>
      </c>
      <c r="B10056" s="224" t="s">
        <v>4444</v>
      </c>
      <c r="C10056" s="224" t="s">
        <v>1268</v>
      </c>
      <c r="D10056" s="224" t="s">
        <v>801</v>
      </c>
      <c r="E10056" s="225">
        <v>0</v>
      </c>
    </row>
    <row r="10057" spans="1:5" x14ac:dyDescent="0.25">
      <c r="A10057" s="222">
        <v>3705030014</v>
      </c>
      <c r="B10057" s="222" t="s">
        <v>4445</v>
      </c>
      <c r="C10057" s="222" t="s">
        <v>1268</v>
      </c>
      <c r="D10057" s="222" t="s">
        <v>801</v>
      </c>
      <c r="E10057" s="223">
        <v>0</v>
      </c>
    </row>
    <row r="10058" spans="1:5" x14ac:dyDescent="0.25">
      <c r="A10058" s="224">
        <v>3705030015</v>
      </c>
      <c r="B10058" s="224" t="s">
        <v>8310</v>
      </c>
      <c r="C10058" s="224" t="s">
        <v>1268</v>
      </c>
      <c r="D10058" s="224" t="s">
        <v>801</v>
      </c>
      <c r="E10058" s="225">
        <v>0</v>
      </c>
    </row>
    <row r="10059" spans="1:5" x14ac:dyDescent="0.25">
      <c r="A10059" s="222">
        <v>3705030016</v>
      </c>
      <c r="B10059" s="222" t="s">
        <v>11458</v>
      </c>
      <c r="C10059" s="222" t="s">
        <v>1268</v>
      </c>
      <c r="D10059" s="222" t="s">
        <v>801</v>
      </c>
      <c r="E10059" s="223">
        <v>0</v>
      </c>
    </row>
    <row r="10060" spans="1:5" x14ac:dyDescent="0.25">
      <c r="A10060" s="224">
        <v>3705030017</v>
      </c>
      <c r="B10060" s="224" t="s">
        <v>11459</v>
      </c>
      <c r="C10060" s="224" t="s">
        <v>1268</v>
      </c>
      <c r="D10060" s="224" t="s">
        <v>801</v>
      </c>
      <c r="E10060" s="225">
        <v>0</v>
      </c>
    </row>
    <row r="10061" spans="1:5" x14ac:dyDescent="0.25">
      <c r="A10061" s="222">
        <v>3705030018</v>
      </c>
      <c r="B10061" s="222" t="s">
        <v>13504</v>
      </c>
      <c r="C10061" s="222" t="s">
        <v>1268</v>
      </c>
      <c r="D10061" s="222" t="s">
        <v>801</v>
      </c>
      <c r="E10061" s="223">
        <v>0</v>
      </c>
    </row>
    <row r="10062" spans="1:5" x14ac:dyDescent="0.25">
      <c r="A10062" s="224">
        <v>3705030019</v>
      </c>
      <c r="B10062" s="224" t="s">
        <v>13505</v>
      </c>
      <c r="C10062" s="224" t="s">
        <v>1268</v>
      </c>
      <c r="D10062" s="224" t="s">
        <v>801</v>
      </c>
      <c r="E10062" s="225">
        <v>0</v>
      </c>
    </row>
    <row r="10063" spans="1:5" x14ac:dyDescent="0.25">
      <c r="A10063" s="222">
        <v>3705030020</v>
      </c>
      <c r="B10063" s="222" t="s">
        <v>13506</v>
      </c>
      <c r="C10063" s="222" t="s">
        <v>1268</v>
      </c>
      <c r="D10063" s="222" t="s">
        <v>801</v>
      </c>
      <c r="E10063" s="223">
        <v>0</v>
      </c>
    </row>
    <row r="10064" spans="1:5" x14ac:dyDescent="0.25">
      <c r="A10064" s="224">
        <v>3705030021</v>
      </c>
      <c r="B10064" s="224" t="s">
        <v>13507</v>
      </c>
      <c r="C10064" s="224" t="s">
        <v>1268</v>
      </c>
      <c r="D10064" s="224" t="s">
        <v>801</v>
      </c>
      <c r="E10064" s="225">
        <v>0</v>
      </c>
    </row>
    <row r="10065" spans="1:5" x14ac:dyDescent="0.25">
      <c r="A10065" s="222">
        <v>3705050001</v>
      </c>
      <c r="B10065" s="222" t="s">
        <v>7559</v>
      </c>
      <c r="C10065" s="222" t="s">
        <v>1268</v>
      </c>
      <c r="D10065" s="222" t="s">
        <v>2431</v>
      </c>
      <c r="E10065" s="223">
        <v>0</v>
      </c>
    </row>
    <row r="10066" spans="1:5" x14ac:dyDescent="0.25">
      <c r="A10066" s="224">
        <v>3705050002</v>
      </c>
      <c r="B10066" s="224" t="s">
        <v>7041</v>
      </c>
      <c r="C10066" s="224" t="s">
        <v>1268</v>
      </c>
      <c r="D10066" s="224" t="s">
        <v>801</v>
      </c>
      <c r="E10066" s="225">
        <v>0</v>
      </c>
    </row>
    <row r="10067" spans="1:5" x14ac:dyDescent="0.25">
      <c r="A10067" s="222">
        <v>3705050003</v>
      </c>
      <c r="B10067" s="222" t="s">
        <v>3336</v>
      </c>
      <c r="C10067" s="222" t="s">
        <v>1268</v>
      </c>
      <c r="D10067" s="222" t="s">
        <v>1226</v>
      </c>
      <c r="E10067" s="223">
        <v>0</v>
      </c>
    </row>
    <row r="10068" spans="1:5" x14ac:dyDescent="0.25">
      <c r="A10068" s="224">
        <v>3705050004</v>
      </c>
      <c r="B10068" s="224" t="s">
        <v>3337</v>
      </c>
      <c r="C10068" s="224" t="s">
        <v>1268</v>
      </c>
      <c r="D10068" s="224" t="s">
        <v>2431</v>
      </c>
      <c r="E10068" s="225">
        <v>0</v>
      </c>
    </row>
    <row r="10069" spans="1:5" x14ac:dyDescent="0.25">
      <c r="A10069" s="222">
        <v>3705050005</v>
      </c>
      <c r="B10069" s="222" t="s">
        <v>11460</v>
      </c>
      <c r="C10069" s="222" t="s">
        <v>1268</v>
      </c>
      <c r="D10069" s="222" t="s">
        <v>801</v>
      </c>
      <c r="E10069" s="223">
        <v>0</v>
      </c>
    </row>
    <row r="10070" spans="1:5" x14ac:dyDescent="0.25">
      <c r="A10070" s="224">
        <v>3705050006</v>
      </c>
      <c r="B10070" s="224" t="s">
        <v>3338</v>
      </c>
      <c r="C10070" s="224" t="s">
        <v>1268</v>
      </c>
      <c r="D10070" s="224" t="s">
        <v>801</v>
      </c>
      <c r="E10070" s="225">
        <v>0</v>
      </c>
    </row>
    <row r="10071" spans="1:5" x14ac:dyDescent="0.25">
      <c r="A10071" s="222">
        <v>3705050007</v>
      </c>
      <c r="B10071" s="222" t="s">
        <v>3339</v>
      </c>
      <c r="C10071" s="222" t="s">
        <v>1268</v>
      </c>
      <c r="D10071" s="222" t="s">
        <v>1226</v>
      </c>
      <c r="E10071" s="223">
        <v>0</v>
      </c>
    </row>
    <row r="10072" spans="1:5" x14ac:dyDescent="0.25">
      <c r="A10072" s="224">
        <v>3705050008</v>
      </c>
      <c r="B10072" s="224" t="s">
        <v>3340</v>
      </c>
      <c r="C10072" s="224" t="s">
        <v>1268</v>
      </c>
      <c r="D10072" s="224" t="s">
        <v>801</v>
      </c>
      <c r="E10072" s="225">
        <v>0</v>
      </c>
    </row>
    <row r="10073" spans="1:5" x14ac:dyDescent="0.25">
      <c r="A10073" s="222">
        <v>3705050009</v>
      </c>
      <c r="B10073" s="222" t="s">
        <v>3341</v>
      </c>
      <c r="C10073" s="222" t="s">
        <v>1268</v>
      </c>
      <c r="D10073" s="222" t="s">
        <v>801</v>
      </c>
      <c r="E10073" s="223">
        <v>0</v>
      </c>
    </row>
    <row r="10074" spans="1:5" x14ac:dyDescent="0.25">
      <c r="A10074" s="224">
        <v>3705050010</v>
      </c>
      <c r="B10074" s="224" t="s">
        <v>7042</v>
      </c>
      <c r="C10074" s="224" t="s">
        <v>1268</v>
      </c>
      <c r="D10074" s="224" t="s">
        <v>801</v>
      </c>
      <c r="E10074" s="225">
        <v>0</v>
      </c>
    </row>
    <row r="10075" spans="1:5" x14ac:dyDescent="0.25">
      <c r="A10075" s="222">
        <v>3705050011</v>
      </c>
      <c r="B10075" s="222" t="s">
        <v>3342</v>
      </c>
      <c r="C10075" s="222" t="s">
        <v>1268</v>
      </c>
      <c r="D10075" s="222" t="s">
        <v>1226</v>
      </c>
      <c r="E10075" s="223">
        <v>0</v>
      </c>
    </row>
    <row r="10076" spans="1:5" x14ac:dyDescent="0.25">
      <c r="A10076" s="224">
        <v>3705050012</v>
      </c>
      <c r="B10076" s="224" t="s">
        <v>3343</v>
      </c>
      <c r="C10076" s="224" t="s">
        <v>1268</v>
      </c>
      <c r="D10076" s="224" t="s">
        <v>1226</v>
      </c>
      <c r="E10076" s="225">
        <v>0</v>
      </c>
    </row>
    <row r="10077" spans="1:5" x14ac:dyDescent="0.25">
      <c r="A10077" s="222">
        <v>3705050013</v>
      </c>
      <c r="B10077" s="222" t="s">
        <v>3344</v>
      </c>
      <c r="C10077" s="222" t="s">
        <v>1268</v>
      </c>
      <c r="D10077" s="222" t="s">
        <v>1226</v>
      </c>
      <c r="E10077" s="223">
        <v>0</v>
      </c>
    </row>
    <row r="10078" spans="1:5" x14ac:dyDescent="0.25">
      <c r="A10078" s="224">
        <v>3705050014</v>
      </c>
      <c r="B10078" s="224" t="s">
        <v>3345</v>
      </c>
      <c r="C10078" s="224" t="s">
        <v>1268</v>
      </c>
      <c r="D10078" s="224" t="s">
        <v>801</v>
      </c>
      <c r="E10078" s="225">
        <v>0</v>
      </c>
    </row>
    <row r="10079" spans="1:5" x14ac:dyDescent="0.25">
      <c r="A10079" s="222">
        <v>3705050015</v>
      </c>
      <c r="B10079" s="222" t="s">
        <v>3346</v>
      </c>
      <c r="C10079" s="222" t="s">
        <v>1268</v>
      </c>
      <c r="D10079" s="222" t="s">
        <v>1226</v>
      </c>
      <c r="E10079" s="223">
        <v>0</v>
      </c>
    </row>
    <row r="10080" spans="1:5" x14ac:dyDescent="0.25">
      <c r="A10080" s="224">
        <v>3705050016</v>
      </c>
      <c r="B10080" s="224" t="s">
        <v>3347</v>
      </c>
      <c r="C10080" s="224" t="s">
        <v>1268</v>
      </c>
      <c r="D10080" s="224" t="s">
        <v>2327</v>
      </c>
      <c r="E10080" s="225">
        <v>0</v>
      </c>
    </row>
    <row r="10081" spans="1:5" x14ac:dyDescent="0.25">
      <c r="A10081" s="222">
        <v>3705050017</v>
      </c>
      <c r="B10081" s="222" t="s">
        <v>3348</v>
      </c>
      <c r="C10081" s="222" t="s">
        <v>1268</v>
      </c>
      <c r="D10081" s="222" t="s">
        <v>2318</v>
      </c>
      <c r="E10081" s="223">
        <v>0</v>
      </c>
    </row>
    <row r="10082" spans="1:5" x14ac:dyDescent="0.25">
      <c r="A10082" s="224">
        <v>3705050018</v>
      </c>
      <c r="B10082" s="224" t="s">
        <v>2434</v>
      </c>
      <c r="C10082" s="224" t="s">
        <v>1268</v>
      </c>
      <c r="D10082" s="224" t="s">
        <v>801</v>
      </c>
      <c r="E10082" s="225">
        <v>0</v>
      </c>
    </row>
    <row r="10083" spans="1:5" x14ac:dyDescent="0.25">
      <c r="A10083" s="222">
        <v>3705050019</v>
      </c>
      <c r="B10083" s="222" t="s">
        <v>3349</v>
      </c>
      <c r="C10083" s="222" t="s">
        <v>1268</v>
      </c>
      <c r="D10083" s="222" t="s">
        <v>2431</v>
      </c>
      <c r="E10083" s="223">
        <v>0</v>
      </c>
    </row>
    <row r="10084" spans="1:5" x14ac:dyDescent="0.25">
      <c r="A10084" s="224">
        <v>3705050020</v>
      </c>
      <c r="B10084" s="224" t="s">
        <v>3350</v>
      </c>
      <c r="C10084" s="224" t="s">
        <v>1268</v>
      </c>
      <c r="D10084" s="224" t="s">
        <v>801</v>
      </c>
      <c r="E10084" s="225">
        <v>0</v>
      </c>
    </row>
    <row r="10085" spans="1:5" x14ac:dyDescent="0.25">
      <c r="A10085" s="222">
        <v>3705050021</v>
      </c>
      <c r="B10085" s="222" t="s">
        <v>3351</v>
      </c>
      <c r="C10085" s="222" t="s">
        <v>1268</v>
      </c>
      <c r="D10085" s="222" t="s">
        <v>801</v>
      </c>
      <c r="E10085" s="223">
        <v>0</v>
      </c>
    </row>
    <row r="10086" spans="1:5" x14ac:dyDescent="0.25">
      <c r="A10086" s="224">
        <v>3705050022</v>
      </c>
      <c r="B10086" s="224" t="s">
        <v>3352</v>
      </c>
      <c r="C10086" s="224" t="s">
        <v>1268</v>
      </c>
      <c r="D10086" s="224" t="s">
        <v>800</v>
      </c>
      <c r="E10086" s="225">
        <v>0</v>
      </c>
    </row>
    <row r="10087" spans="1:5" x14ac:dyDescent="0.25">
      <c r="A10087" s="222">
        <v>3705050023</v>
      </c>
      <c r="B10087" s="222" t="s">
        <v>3353</v>
      </c>
      <c r="C10087" s="222" t="s">
        <v>1268</v>
      </c>
      <c r="D10087" s="222" t="s">
        <v>800</v>
      </c>
      <c r="E10087" s="223">
        <v>0</v>
      </c>
    </row>
    <row r="10088" spans="1:5" x14ac:dyDescent="0.25">
      <c r="A10088" s="224">
        <v>3705050024</v>
      </c>
      <c r="B10088" s="224" t="s">
        <v>3354</v>
      </c>
      <c r="C10088" s="224" t="s">
        <v>1268</v>
      </c>
      <c r="D10088" s="224" t="s">
        <v>801</v>
      </c>
      <c r="E10088" s="225">
        <v>0</v>
      </c>
    </row>
    <row r="10089" spans="1:5" x14ac:dyDescent="0.25">
      <c r="A10089" s="222">
        <v>3705050025</v>
      </c>
      <c r="B10089" s="222" t="s">
        <v>3355</v>
      </c>
      <c r="C10089" s="222" t="s">
        <v>1268</v>
      </c>
      <c r="D10089" s="222" t="s">
        <v>801</v>
      </c>
      <c r="E10089" s="223">
        <v>0</v>
      </c>
    </row>
    <row r="10090" spans="1:5" x14ac:dyDescent="0.25">
      <c r="A10090" s="224">
        <v>3705050026</v>
      </c>
      <c r="B10090" s="224" t="s">
        <v>12951</v>
      </c>
      <c r="C10090" s="224" t="s">
        <v>1268</v>
      </c>
      <c r="D10090" s="224" t="s">
        <v>801</v>
      </c>
      <c r="E10090" s="225">
        <v>0</v>
      </c>
    </row>
    <row r="10091" spans="1:5" x14ac:dyDescent="0.25">
      <c r="A10091" s="222">
        <v>3705050027</v>
      </c>
      <c r="B10091" s="222" t="s">
        <v>8068</v>
      </c>
      <c r="C10091" s="222" t="s">
        <v>1268</v>
      </c>
      <c r="D10091" s="222" t="s">
        <v>1226</v>
      </c>
      <c r="E10091" s="223">
        <v>0</v>
      </c>
    </row>
    <row r="10092" spans="1:5" x14ac:dyDescent="0.25">
      <c r="A10092" s="224">
        <v>3705050028</v>
      </c>
      <c r="B10092" s="224" t="s">
        <v>3356</v>
      </c>
      <c r="C10092" s="224" t="s">
        <v>1268</v>
      </c>
      <c r="D10092" s="224" t="s">
        <v>801</v>
      </c>
      <c r="E10092" s="225">
        <v>0</v>
      </c>
    </row>
    <row r="10093" spans="1:5" x14ac:dyDescent="0.25">
      <c r="A10093" s="222">
        <v>3705050029</v>
      </c>
      <c r="B10093" s="222" t="s">
        <v>13508</v>
      </c>
      <c r="C10093" s="222" t="s">
        <v>1268</v>
      </c>
      <c r="D10093" s="222" t="s">
        <v>801</v>
      </c>
      <c r="E10093" s="223">
        <v>0</v>
      </c>
    </row>
    <row r="10094" spans="1:5" x14ac:dyDescent="0.25">
      <c r="A10094" s="224">
        <v>3705050030</v>
      </c>
      <c r="B10094" s="224" t="s">
        <v>3357</v>
      </c>
      <c r="C10094" s="224" t="s">
        <v>1268</v>
      </c>
      <c r="D10094" s="224" t="s">
        <v>2327</v>
      </c>
      <c r="E10094" s="225">
        <v>0</v>
      </c>
    </row>
    <row r="10095" spans="1:5" x14ac:dyDescent="0.25">
      <c r="A10095" s="222">
        <v>3705050031</v>
      </c>
      <c r="B10095" s="222" t="s">
        <v>8036</v>
      </c>
      <c r="C10095" s="222" t="s">
        <v>1268</v>
      </c>
      <c r="D10095" s="222" t="s">
        <v>2327</v>
      </c>
      <c r="E10095" s="223">
        <v>0</v>
      </c>
    </row>
    <row r="10096" spans="1:5" x14ac:dyDescent="0.25">
      <c r="A10096" s="224">
        <v>3705050032</v>
      </c>
      <c r="B10096" s="224" t="s">
        <v>3358</v>
      </c>
      <c r="C10096" s="224" t="s">
        <v>1268</v>
      </c>
      <c r="D10096" s="224" t="s">
        <v>800</v>
      </c>
      <c r="E10096" s="225">
        <v>0</v>
      </c>
    </row>
    <row r="10097" spans="1:5" x14ac:dyDescent="0.25">
      <c r="A10097" s="222">
        <v>3705050033</v>
      </c>
      <c r="B10097" s="222" t="s">
        <v>3359</v>
      </c>
      <c r="C10097" s="222" t="s">
        <v>1268</v>
      </c>
      <c r="D10097" s="222" t="s">
        <v>800</v>
      </c>
      <c r="E10097" s="223">
        <v>0</v>
      </c>
    </row>
    <row r="10098" spans="1:5" x14ac:dyDescent="0.25">
      <c r="A10098" s="224">
        <v>3705050034</v>
      </c>
      <c r="B10098" s="224" t="s">
        <v>3360</v>
      </c>
      <c r="C10098" s="224" t="s">
        <v>1268</v>
      </c>
      <c r="D10098" s="224" t="s">
        <v>800</v>
      </c>
      <c r="E10098" s="225">
        <v>0</v>
      </c>
    </row>
    <row r="10099" spans="1:5" x14ac:dyDescent="0.25">
      <c r="A10099" s="222">
        <v>3705050035</v>
      </c>
      <c r="B10099" s="222" t="s">
        <v>3361</v>
      </c>
      <c r="C10099" s="222" t="s">
        <v>1268</v>
      </c>
      <c r="D10099" s="222" t="s">
        <v>800</v>
      </c>
      <c r="E10099" s="223">
        <v>0</v>
      </c>
    </row>
    <row r="10100" spans="1:5" x14ac:dyDescent="0.25">
      <c r="A10100" s="224">
        <v>3705050036</v>
      </c>
      <c r="B10100" s="224" t="s">
        <v>3362</v>
      </c>
      <c r="C10100" s="224" t="s">
        <v>1268</v>
      </c>
      <c r="D10100" s="224" t="s">
        <v>2327</v>
      </c>
      <c r="E10100" s="225">
        <v>0</v>
      </c>
    </row>
    <row r="10101" spans="1:5" x14ac:dyDescent="0.25">
      <c r="A10101" s="222">
        <v>3705050037</v>
      </c>
      <c r="B10101" s="222" t="s">
        <v>3363</v>
      </c>
      <c r="C10101" s="222" t="s">
        <v>1268</v>
      </c>
      <c r="D10101" s="222" t="s">
        <v>2327</v>
      </c>
      <c r="E10101" s="223">
        <v>0</v>
      </c>
    </row>
    <row r="10102" spans="1:5" x14ac:dyDescent="0.25">
      <c r="A10102" s="224">
        <v>3705050038</v>
      </c>
      <c r="B10102" s="224" t="s">
        <v>7043</v>
      </c>
      <c r="C10102" s="224" t="s">
        <v>1268</v>
      </c>
      <c r="D10102" s="224" t="s">
        <v>2327</v>
      </c>
      <c r="E10102" s="225">
        <v>0</v>
      </c>
    </row>
    <row r="10103" spans="1:5" x14ac:dyDescent="0.25">
      <c r="A10103" s="222">
        <v>3705050039</v>
      </c>
      <c r="B10103" s="222" t="s">
        <v>3364</v>
      </c>
      <c r="C10103" s="222" t="s">
        <v>1268</v>
      </c>
      <c r="D10103" s="222" t="s">
        <v>2327</v>
      </c>
      <c r="E10103" s="223">
        <v>0</v>
      </c>
    </row>
    <row r="10104" spans="1:5" x14ac:dyDescent="0.25">
      <c r="A10104" s="224">
        <v>3705050040</v>
      </c>
      <c r="B10104" s="224" t="s">
        <v>3365</v>
      </c>
      <c r="C10104" s="224" t="s">
        <v>1268</v>
      </c>
      <c r="D10104" s="224" t="s">
        <v>2327</v>
      </c>
      <c r="E10104" s="225">
        <v>0</v>
      </c>
    </row>
    <row r="10105" spans="1:5" x14ac:dyDescent="0.25">
      <c r="A10105" s="222">
        <v>3705050041</v>
      </c>
      <c r="B10105" s="222" t="s">
        <v>3366</v>
      </c>
      <c r="C10105" s="222" t="s">
        <v>1268</v>
      </c>
      <c r="D10105" s="222" t="s">
        <v>2327</v>
      </c>
      <c r="E10105" s="223">
        <v>0</v>
      </c>
    </row>
    <row r="10106" spans="1:5" x14ac:dyDescent="0.25">
      <c r="A10106" s="224">
        <v>3705050042</v>
      </c>
      <c r="B10106" s="224" t="s">
        <v>3367</v>
      </c>
      <c r="C10106" s="224" t="s">
        <v>1268</v>
      </c>
      <c r="D10106" s="224" t="s">
        <v>1226</v>
      </c>
      <c r="E10106" s="225">
        <v>0</v>
      </c>
    </row>
    <row r="10107" spans="1:5" x14ac:dyDescent="0.25">
      <c r="A10107" s="222">
        <v>3705050043</v>
      </c>
      <c r="B10107" s="222" t="s">
        <v>3368</v>
      </c>
      <c r="C10107" s="222" t="s">
        <v>1268</v>
      </c>
      <c r="D10107" s="222" t="s">
        <v>1226</v>
      </c>
      <c r="E10107" s="223">
        <v>0</v>
      </c>
    </row>
    <row r="10108" spans="1:5" x14ac:dyDescent="0.25">
      <c r="A10108" s="224">
        <v>3705050044</v>
      </c>
      <c r="B10108" s="224" t="s">
        <v>3369</v>
      </c>
      <c r="C10108" s="224" t="s">
        <v>1268</v>
      </c>
      <c r="D10108" s="224" t="s">
        <v>800</v>
      </c>
      <c r="E10108" s="225">
        <v>0</v>
      </c>
    </row>
    <row r="10109" spans="1:5" x14ac:dyDescent="0.25">
      <c r="A10109" s="222">
        <v>3705050045</v>
      </c>
      <c r="B10109" s="222" t="s">
        <v>3370</v>
      </c>
      <c r="C10109" s="222" t="s">
        <v>1268</v>
      </c>
      <c r="D10109" s="222" t="s">
        <v>2327</v>
      </c>
      <c r="E10109" s="223">
        <v>0</v>
      </c>
    </row>
    <row r="10110" spans="1:5" x14ac:dyDescent="0.25">
      <c r="A10110" s="224">
        <v>3705050046</v>
      </c>
      <c r="B10110" s="224" t="s">
        <v>3371</v>
      </c>
      <c r="C10110" s="224" t="s">
        <v>1268</v>
      </c>
      <c r="D10110" s="224" t="s">
        <v>800</v>
      </c>
      <c r="E10110" s="225">
        <v>0</v>
      </c>
    </row>
    <row r="10111" spans="1:5" x14ac:dyDescent="0.25">
      <c r="A10111" s="222">
        <v>3705050047</v>
      </c>
      <c r="B10111" s="222" t="s">
        <v>6549</v>
      </c>
      <c r="C10111" s="222" t="s">
        <v>1268</v>
      </c>
      <c r="D10111" s="222" t="s">
        <v>801</v>
      </c>
      <c r="E10111" s="223">
        <v>0</v>
      </c>
    </row>
    <row r="10112" spans="1:5" x14ac:dyDescent="0.25">
      <c r="A10112" s="224">
        <v>3705050048</v>
      </c>
      <c r="B10112" s="224" t="s">
        <v>3372</v>
      </c>
      <c r="C10112" s="224" t="s">
        <v>1268</v>
      </c>
      <c r="D10112" s="224" t="s">
        <v>801</v>
      </c>
      <c r="E10112" s="225">
        <v>0</v>
      </c>
    </row>
    <row r="10113" spans="1:5" x14ac:dyDescent="0.25">
      <c r="A10113" s="222">
        <v>3705050049</v>
      </c>
      <c r="B10113" s="222" t="s">
        <v>8352</v>
      </c>
      <c r="C10113" s="222" t="s">
        <v>1268</v>
      </c>
      <c r="D10113" s="222" t="s">
        <v>801</v>
      </c>
      <c r="E10113" s="223">
        <v>0</v>
      </c>
    </row>
    <row r="10114" spans="1:5" x14ac:dyDescent="0.25">
      <c r="A10114" s="224">
        <v>3705050050</v>
      </c>
      <c r="B10114" s="224" t="s">
        <v>3373</v>
      </c>
      <c r="C10114" s="224" t="s">
        <v>1268</v>
      </c>
      <c r="D10114" s="224" t="s">
        <v>2327</v>
      </c>
      <c r="E10114" s="225">
        <v>0</v>
      </c>
    </row>
    <row r="10115" spans="1:5" x14ac:dyDescent="0.25">
      <c r="A10115" s="222">
        <v>3705050051</v>
      </c>
      <c r="B10115" s="222" t="s">
        <v>5456</v>
      </c>
      <c r="C10115" s="222" t="s">
        <v>1268</v>
      </c>
      <c r="D10115" s="222" t="s">
        <v>2327</v>
      </c>
      <c r="E10115" s="223">
        <v>0</v>
      </c>
    </row>
    <row r="10116" spans="1:5" x14ac:dyDescent="0.25">
      <c r="A10116" s="224">
        <v>3705050052</v>
      </c>
      <c r="B10116" s="224" t="s">
        <v>3374</v>
      </c>
      <c r="C10116" s="224" t="s">
        <v>1268</v>
      </c>
      <c r="D10116" s="224" t="s">
        <v>801</v>
      </c>
      <c r="E10116" s="225">
        <v>0</v>
      </c>
    </row>
    <row r="10117" spans="1:5" x14ac:dyDescent="0.25">
      <c r="A10117" s="222">
        <v>3705050053</v>
      </c>
      <c r="B10117" s="222" t="s">
        <v>3375</v>
      </c>
      <c r="C10117" s="222" t="s">
        <v>1268</v>
      </c>
      <c r="D10117" s="222" t="s">
        <v>954</v>
      </c>
      <c r="E10117" s="223">
        <v>0</v>
      </c>
    </row>
    <row r="10118" spans="1:5" x14ac:dyDescent="0.25">
      <c r="A10118" s="224">
        <v>3705050054</v>
      </c>
      <c r="B10118" s="224" t="s">
        <v>5457</v>
      </c>
      <c r="C10118" s="224" t="s">
        <v>1268</v>
      </c>
      <c r="D10118" s="224" t="s">
        <v>2327</v>
      </c>
      <c r="E10118" s="225">
        <v>0</v>
      </c>
    </row>
    <row r="10119" spans="1:5" x14ac:dyDescent="0.25">
      <c r="A10119" s="222">
        <v>3705050055</v>
      </c>
      <c r="B10119" s="222" t="s">
        <v>7044</v>
      </c>
      <c r="C10119" s="222" t="s">
        <v>1268</v>
      </c>
      <c r="D10119" s="222" t="s">
        <v>2327</v>
      </c>
      <c r="E10119" s="223">
        <v>0</v>
      </c>
    </row>
    <row r="10120" spans="1:5" x14ac:dyDescent="0.25">
      <c r="A10120" s="224">
        <v>3705050056</v>
      </c>
      <c r="B10120" s="224" t="s">
        <v>5458</v>
      </c>
      <c r="C10120" s="224" t="s">
        <v>1268</v>
      </c>
      <c r="D10120" s="224" t="s">
        <v>2327</v>
      </c>
      <c r="E10120" s="225">
        <v>0</v>
      </c>
    </row>
    <row r="10121" spans="1:5" x14ac:dyDescent="0.25">
      <c r="A10121" s="222">
        <v>3705050057</v>
      </c>
      <c r="B10121" s="222" t="s">
        <v>8125</v>
      </c>
      <c r="C10121" s="222" t="s">
        <v>1268</v>
      </c>
      <c r="D10121" s="222" t="s">
        <v>2327</v>
      </c>
      <c r="E10121" s="223">
        <v>0</v>
      </c>
    </row>
    <row r="10122" spans="1:5" x14ac:dyDescent="0.25">
      <c r="A10122" s="224">
        <v>3705050058</v>
      </c>
      <c r="B10122" s="224" t="s">
        <v>3376</v>
      </c>
      <c r="C10122" s="224" t="s">
        <v>1268</v>
      </c>
      <c r="D10122" s="224" t="s">
        <v>954</v>
      </c>
      <c r="E10122" s="225">
        <v>0</v>
      </c>
    </row>
    <row r="10123" spans="1:5" x14ac:dyDescent="0.25">
      <c r="A10123" s="222">
        <v>3705050059</v>
      </c>
      <c r="B10123" s="222" t="s">
        <v>7045</v>
      </c>
      <c r="C10123" s="222" t="s">
        <v>1268</v>
      </c>
      <c r="D10123" s="222" t="s">
        <v>2376</v>
      </c>
      <c r="E10123" s="223">
        <v>0</v>
      </c>
    </row>
    <row r="10124" spans="1:5" x14ac:dyDescent="0.25">
      <c r="A10124" s="224">
        <v>3705050060</v>
      </c>
      <c r="B10124" s="224" t="s">
        <v>3377</v>
      </c>
      <c r="C10124" s="224" t="s">
        <v>1268</v>
      </c>
      <c r="D10124" s="224" t="s">
        <v>2376</v>
      </c>
      <c r="E10124" s="225">
        <v>0</v>
      </c>
    </row>
    <row r="10125" spans="1:5" x14ac:dyDescent="0.25">
      <c r="A10125" s="222">
        <v>3705050061</v>
      </c>
      <c r="B10125" s="222" t="s">
        <v>5459</v>
      </c>
      <c r="C10125" s="222" t="s">
        <v>1268</v>
      </c>
      <c r="D10125" s="222" t="s">
        <v>2327</v>
      </c>
      <c r="E10125" s="223">
        <v>0</v>
      </c>
    </row>
    <row r="10126" spans="1:5" x14ac:dyDescent="0.25">
      <c r="A10126" s="224">
        <v>3705050062</v>
      </c>
      <c r="B10126" s="224" t="s">
        <v>12952</v>
      </c>
      <c r="C10126" s="224" t="s">
        <v>1268</v>
      </c>
      <c r="D10126" s="224" t="s">
        <v>2327</v>
      </c>
      <c r="E10126" s="225">
        <v>0</v>
      </c>
    </row>
    <row r="10127" spans="1:5" x14ac:dyDescent="0.25">
      <c r="A10127" s="222">
        <v>3705050063</v>
      </c>
      <c r="B10127" s="222" t="s">
        <v>3378</v>
      </c>
      <c r="C10127" s="222" t="s">
        <v>1268</v>
      </c>
      <c r="D10127" s="222" t="s">
        <v>2327</v>
      </c>
      <c r="E10127" s="223">
        <v>0</v>
      </c>
    </row>
    <row r="10128" spans="1:5" x14ac:dyDescent="0.25">
      <c r="A10128" s="224">
        <v>3705050064</v>
      </c>
      <c r="B10128" s="224" t="s">
        <v>7046</v>
      </c>
      <c r="C10128" s="224" t="s">
        <v>1268</v>
      </c>
      <c r="D10128" s="224" t="s">
        <v>801</v>
      </c>
      <c r="E10128" s="225">
        <v>0</v>
      </c>
    </row>
    <row r="10129" spans="1:5" x14ac:dyDescent="0.25">
      <c r="A10129" s="222">
        <v>3705050065</v>
      </c>
      <c r="B10129" s="222" t="s">
        <v>3527</v>
      </c>
      <c r="C10129" s="222" t="s">
        <v>1268</v>
      </c>
      <c r="D10129" s="222" t="s">
        <v>2354</v>
      </c>
      <c r="E10129" s="223">
        <v>0</v>
      </c>
    </row>
    <row r="10130" spans="1:5" x14ac:dyDescent="0.25">
      <c r="A10130" s="224">
        <v>3705050066</v>
      </c>
      <c r="B10130" s="224" t="s">
        <v>3379</v>
      </c>
      <c r="C10130" s="224" t="s">
        <v>1268</v>
      </c>
      <c r="D10130" s="224" t="s">
        <v>801</v>
      </c>
      <c r="E10130" s="225">
        <v>0</v>
      </c>
    </row>
    <row r="10131" spans="1:5" x14ac:dyDescent="0.25">
      <c r="A10131" s="222">
        <v>3705050067</v>
      </c>
      <c r="B10131" s="222" t="s">
        <v>3380</v>
      </c>
      <c r="C10131" s="222" t="s">
        <v>1268</v>
      </c>
      <c r="D10131" s="222" t="s">
        <v>2327</v>
      </c>
      <c r="E10131" s="223">
        <v>0</v>
      </c>
    </row>
    <row r="10132" spans="1:5" x14ac:dyDescent="0.25">
      <c r="A10132" s="224">
        <v>3705050068</v>
      </c>
      <c r="B10132" s="224" t="s">
        <v>5460</v>
      </c>
      <c r="C10132" s="224" t="s">
        <v>1268</v>
      </c>
      <c r="D10132" s="224" t="s">
        <v>2376</v>
      </c>
      <c r="E10132" s="225">
        <v>0</v>
      </c>
    </row>
    <row r="10133" spans="1:5" x14ac:dyDescent="0.25">
      <c r="A10133" s="222">
        <v>3705050069</v>
      </c>
      <c r="B10133" s="222" t="s">
        <v>5461</v>
      </c>
      <c r="C10133" s="222" t="s">
        <v>1268</v>
      </c>
      <c r="D10133" s="222" t="s">
        <v>2376</v>
      </c>
      <c r="E10133" s="223">
        <v>0</v>
      </c>
    </row>
    <row r="10134" spans="1:5" x14ac:dyDescent="0.25">
      <c r="A10134" s="224">
        <v>3705050070</v>
      </c>
      <c r="B10134" s="224" t="s">
        <v>5462</v>
      </c>
      <c r="C10134" s="224" t="s">
        <v>1268</v>
      </c>
      <c r="D10134" s="224" t="s">
        <v>2376</v>
      </c>
      <c r="E10134" s="225">
        <v>0</v>
      </c>
    </row>
    <row r="10135" spans="1:5" x14ac:dyDescent="0.25">
      <c r="A10135" s="222">
        <v>3705050071</v>
      </c>
      <c r="B10135" s="222" t="s">
        <v>5991</v>
      </c>
      <c r="C10135" s="222" t="s">
        <v>1268</v>
      </c>
      <c r="D10135" s="222" t="s">
        <v>2376</v>
      </c>
      <c r="E10135" s="223">
        <v>0</v>
      </c>
    </row>
    <row r="10136" spans="1:5" x14ac:dyDescent="0.25">
      <c r="A10136" s="224">
        <v>3705050072</v>
      </c>
      <c r="B10136" s="224" t="s">
        <v>3381</v>
      </c>
      <c r="C10136" s="224" t="s">
        <v>1268</v>
      </c>
      <c r="D10136" s="224" t="s">
        <v>2327</v>
      </c>
      <c r="E10136" s="225">
        <v>0</v>
      </c>
    </row>
    <row r="10137" spans="1:5" x14ac:dyDescent="0.25">
      <c r="A10137" s="222">
        <v>3705050073</v>
      </c>
      <c r="B10137" s="222" t="s">
        <v>3382</v>
      </c>
      <c r="C10137" s="222" t="s">
        <v>1268</v>
      </c>
      <c r="D10137" s="222" t="s">
        <v>2327</v>
      </c>
      <c r="E10137" s="223">
        <v>0</v>
      </c>
    </row>
    <row r="10138" spans="1:5" x14ac:dyDescent="0.25">
      <c r="A10138" s="224">
        <v>3705050074</v>
      </c>
      <c r="B10138" s="224" t="s">
        <v>12953</v>
      </c>
      <c r="C10138" s="224" t="s">
        <v>1268</v>
      </c>
      <c r="D10138" s="224" t="s">
        <v>2327</v>
      </c>
      <c r="E10138" s="225">
        <v>0</v>
      </c>
    </row>
    <row r="10139" spans="1:5" x14ac:dyDescent="0.25">
      <c r="A10139" s="222">
        <v>3705050075</v>
      </c>
      <c r="B10139" s="222" t="s">
        <v>5463</v>
      </c>
      <c r="C10139" s="222" t="s">
        <v>1268</v>
      </c>
      <c r="D10139" s="222" t="s">
        <v>801</v>
      </c>
      <c r="E10139" s="223">
        <v>0</v>
      </c>
    </row>
    <row r="10140" spans="1:5" x14ac:dyDescent="0.25">
      <c r="A10140" s="224">
        <v>3705050076</v>
      </c>
      <c r="B10140" s="224" t="s">
        <v>9747</v>
      </c>
      <c r="C10140" s="224" t="s">
        <v>1268</v>
      </c>
      <c r="D10140" s="224" t="s">
        <v>801</v>
      </c>
      <c r="E10140" s="225">
        <v>0</v>
      </c>
    </row>
    <row r="10141" spans="1:5" x14ac:dyDescent="0.25">
      <c r="A10141" s="222">
        <v>3705050077</v>
      </c>
      <c r="B10141" s="222" t="s">
        <v>5464</v>
      </c>
      <c r="C10141" s="222" t="s">
        <v>1268</v>
      </c>
      <c r="D10141" s="222" t="s">
        <v>954</v>
      </c>
      <c r="E10141" s="223">
        <v>0</v>
      </c>
    </row>
    <row r="10142" spans="1:5" x14ac:dyDescent="0.25">
      <c r="A10142" s="224">
        <v>3705050078</v>
      </c>
      <c r="B10142" s="224" t="s">
        <v>5465</v>
      </c>
      <c r="C10142" s="224" t="s">
        <v>1268</v>
      </c>
      <c r="D10142" s="224" t="s">
        <v>954</v>
      </c>
      <c r="E10142" s="225">
        <v>0</v>
      </c>
    </row>
    <row r="10143" spans="1:5" x14ac:dyDescent="0.25">
      <c r="A10143" s="222">
        <v>3705050079</v>
      </c>
      <c r="B10143" s="222" t="s">
        <v>5466</v>
      </c>
      <c r="C10143" s="222" t="s">
        <v>1268</v>
      </c>
      <c r="D10143" s="222" t="s">
        <v>954</v>
      </c>
      <c r="E10143" s="223">
        <v>0</v>
      </c>
    </row>
    <row r="10144" spans="1:5" x14ac:dyDescent="0.25">
      <c r="A10144" s="224">
        <v>3705050080</v>
      </c>
      <c r="B10144" s="224" t="s">
        <v>5467</v>
      </c>
      <c r="C10144" s="224" t="s">
        <v>1268</v>
      </c>
      <c r="D10144" s="224" t="s">
        <v>954</v>
      </c>
      <c r="E10144" s="225">
        <v>0</v>
      </c>
    </row>
    <row r="10145" spans="1:5" x14ac:dyDescent="0.25">
      <c r="A10145" s="222">
        <v>3705050081</v>
      </c>
      <c r="B10145" s="222" t="s">
        <v>3383</v>
      </c>
      <c r="C10145" s="222" t="s">
        <v>1268</v>
      </c>
      <c r="D10145" s="222" t="s">
        <v>2327</v>
      </c>
      <c r="E10145" s="223">
        <v>0</v>
      </c>
    </row>
    <row r="10146" spans="1:5" x14ac:dyDescent="0.25">
      <c r="A10146" s="224">
        <v>3705050082</v>
      </c>
      <c r="B10146" s="224" t="s">
        <v>5468</v>
      </c>
      <c r="C10146" s="224" t="s">
        <v>1268</v>
      </c>
      <c r="D10146" s="224" t="s">
        <v>2327</v>
      </c>
      <c r="E10146" s="225">
        <v>0</v>
      </c>
    </row>
    <row r="10147" spans="1:5" x14ac:dyDescent="0.25">
      <c r="A10147" s="222">
        <v>3705050083</v>
      </c>
      <c r="B10147" s="222" t="s">
        <v>5469</v>
      </c>
      <c r="C10147" s="222" t="s">
        <v>1268</v>
      </c>
      <c r="D10147" s="222" t="s">
        <v>2327</v>
      </c>
      <c r="E10147" s="223">
        <v>0</v>
      </c>
    </row>
    <row r="10148" spans="1:5" x14ac:dyDescent="0.25">
      <c r="A10148" s="224">
        <v>3705050084</v>
      </c>
      <c r="B10148" s="224" t="s">
        <v>5470</v>
      </c>
      <c r="C10148" s="224" t="s">
        <v>1268</v>
      </c>
      <c r="D10148" s="224" t="s">
        <v>2327</v>
      </c>
      <c r="E10148" s="225">
        <v>0</v>
      </c>
    </row>
    <row r="10149" spans="1:5" x14ac:dyDescent="0.25">
      <c r="A10149" s="222">
        <v>3705050085</v>
      </c>
      <c r="B10149" s="222" t="s">
        <v>5471</v>
      </c>
      <c r="C10149" s="222" t="s">
        <v>1268</v>
      </c>
      <c r="D10149" s="222" t="s">
        <v>2327</v>
      </c>
      <c r="E10149" s="223">
        <v>0</v>
      </c>
    </row>
    <row r="10150" spans="1:5" x14ac:dyDescent="0.25">
      <c r="A10150" s="224">
        <v>3705050086</v>
      </c>
      <c r="B10150" s="224" t="s">
        <v>5472</v>
      </c>
      <c r="C10150" s="224" t="s">
        <v>1268</v>
      </c>
      <c r="D10150" s="224" t="s">
        <v>2327</v>
      </c>
      <c r="E10150" s="225">
        <v>0</v>
      </c>
    </row>
    <row r="10151" spans="1:5" x14ac:dyDescent="0.25">
      <c r="A10151" s="222">
        <v>3705050087</v>
      </c>
      <c r="B10151" s="222" t="s">
        <v>3384</v>
      </c>
      <c r="C10151" s="222" t="s">
        <v>1268</v>
      </c>
      <c r="D10151" s="222" t="s">
        <v>2327</v>
      </c>
      <c r="E10151" s="223">
        <v>0</v>
      </c>
    </row>
    <row r="10152" spans="1:5" x14ac:dyDescent="0.25">
      <c r="A10152" s="224">
        <v>3705050088</v>
      </c>
      <c r="B10152" s="224" t="s">
        <v>3385</v>
      </c>
      <c r="C10152" s="224" t="s">
        <v>1268</v>
      </c>
      <c r="D10152" s="224" t="s">
        <v>2327</v>
      </c>
      <c r="E10152" s="225">
        <v>0</v>
      </c>
    </row>
    <row r="10153" spans="1:5" x14ac:dyDescent="0.25">
      <c r="A10153" s="222">
        <v>3705050089</v>
      </c>
      <c r="B10153" s="222" t="s">
        <v>3386</v>
      </c>
      <c r="C10153" s="222" t="s">
        <v>1268</v>
      </c>
      <c r="D10153" s="222" t="s">
        <v>2327</v>
      </c>
      <c r="E10153" s="223">
        <v>0</v>
      </c>
    </row>
    <row r="10154" spans="1:5" x14ac:dyDescent="0.25">
      <c r="A10154" s="224">
        <v>3705050090</v>
      </c>
      <c r="B10154" s="224" t="s">
        <v>3387</v>
      </c>
      <c r="C10154" s="224" t="s">
        <v>1268</v>
      </c>
      <c r="D10154" s="224" t="s">
        <v>2327</v>
      </c>
      <c r="E10154" s="225">
        <v>0</v>
      </c>
    </row>
    <row r="10155" spans="1:5" x14ac:dyDescent="0.25">
      <c r="A10155" s="222">
        <v>3705050091</v>
      </c>
      <c r="B10155" s="222" t="s">
        <v>5473</v>
      </c>
      <c r="C10155" s="222" t="s">
        <v>1268</v>
      </c>
      <c r="D10155" s="222" t="s">
        <v>2327</v>
      </c>
      <c r="E10155" s="223">
        <v>0</v>
      </c>
    </row>
    <row r="10156" spans="1:5" x14ac:dyDescent="0.25">
      <c r="A10156" s="224">
        <v>3705050092</v>
      </c>
      <c r="B10156" s="224" t="s">
        <v>3388</v>
      </c>
      <c r="C10156" s="224" t="s">
        <v>1268</v>
      </c>
      <c r="D10156" s="224" t="s">
        <v>2327</v>
      </c>
      <c r="E10156" s="225">
        <v>0</v>
      </c>
    </row>
    <row r="10157" spans="1:5" x14ac:dyDescent="0.25">
      <c r="A10157" s="222">
        <v>3705050093</v>
      </c>
      <c r="B10157" s="222" t="s">
        <v>5474</v>
      </c>
      <c r="C10157" s="222" t="s">
        <v>1268</v>
      </c>
      <c r="D10157" s="222" t="s">
        <v>2327</v>
      </c>
      <c r="E10157" s="223">
        <v>0</v>
      </c>
    </row>
    <row r="10158" spans="1:5" x14ac:dyDescent="0.25">
      <c r="A10158" s="224">
        <v>3705050094</v>
      </c>
      <c r="B10158" s="224" t="s">
        <v>3389</v>
      </c>
      <c r="C10158" s="224" t="s">
        <v>1268</v>
      </c>
      <c r="D10158" s="224" t="s">
        <v>2327</v>
      </c>
      <c r="E10158" s="225">
        <v>0</v>
      </c>
    </row>
    <row r="10159" spans="1:5" x14ac:dyDescent="0.25">
      <c r="A10159" s="222">
        <v>3705050095</v>
      </c>
      <c r="B10159" s="222" t="s">
        <v>8311</v>
      </c>
      <c r="C10159" s="222" t="s">
        <v>1268</v>
      </c>
      <c r="D10159" s="222" t="s">
        <v>2327</v>
      </c>
      <c r="E10159" s="223">
        <v>0</v>
      </c>
    </row>
    <row r="10160" spans="1:5" x14ac:dyDescent="0.25">
      <c r="A10160" s="224">
        <v>3705050096</v>
      </c>
      <c r="B10160" s="224" t="s">
        <v>12954</v>
      </c>
      <c r="C10160" s="224" t="s">
        <v>1268</v>
      </c>
      <c r="D10160" s="224" t="s">
        <v>2327</v>
      </c>
      <c r="E10160" s="225">
        <v>0</v>
      </c>
    </row>
    <row r="10161" spans="1:5" x14ac:dyDescent="0.25">
      <c r="A10161" s="222">
        <v>3705050097</v>
      </c>
      <c r="B10161" s="222" t="s">
        <v>5475</v>
      </c>
      <c r="C10161" s="222" t="s">
        <v>1268</v>
      </c>
      <c r="D10161" s="222" t="s">
        <v>2327</v>
      </c>
      <c r="E10161" s="223">
        <v>0</v>
      </c>
    </row>
    <row r="10162" spans="1:5" x14ac:dyDescent="0.25">
      <c r="A10162" s="224">
        <v>3705050098</v>
      </c>
      <c r="B10162" s="224" t="s">
        <v>3390</v>
      </c>
      <c r="C10162" s="224" t="s">
        <v>1268</v>
      </c>
      <c r="D10162" s="224" t="s">
        <v>2327</v>
      </c>
      <c r="E10162" s="225">
        <v>0</v>
      </c>
    </row>
    <row r="10163" spans="1:5" x14ac:dyDescent="0.25">
      <c r="A10163" s="222">
        <v>3705050099</v>
      </c>
      <c r="B10163" s="222" t="s">
        <v>8092</v>
      </c>
      <c r="C10163" s="222" t="s">
        <v>1268</v>
      </c>
      <c r="D10163" s="222" t="s">
        <v>2327</v>
      </c>
      <c r="E10163" s="223">
        <v>0</v>
      </c>
    </row>
    <row r="10164" spans="1:5" x14ac:dyDescent="0.25">
      <c r="A10164" s="224">
        <v>3705050100</v>
      </c>
      <c r="B10164" s="224" t="s">
        <v>8312</v>
      </c>
      <c r="C10164" s="224" t="s">
        <v>1268</v>
      </c>
      <c r="D10164" s="224" t="s">
        <v>2327</v>
      </c>
      <c r="E10164" s="225">
        <v>0</v>
      </c>
    </row>
    <row r="10165" spans="1:5" x14ac:dyDescent="0.25">
      <c r="A10165" s="222">
        <v>3705050101</v>
      </c>
      <c r="B10165" s="222" t="s">
        <v>8313</v>
      </c>
      <c r="C10165" s="222" t="s">
        <v>1268</v>
      </c>
      <c r="D10165" s="222" t="s">
        <v>2327</v>
      </c>
      <c r="E10165" s="223">
        <v>0</v>
      </c>
    </row>
    <row r="10166" spans="1:5" x14ac:dyDescent="0.25">
      <c r="A10166" s="224">
        <v>3705050102</v>
      </c>
      <c r="B10166" s="224" t="s">
        <v>5476</v>
      </c>
      <c r="C10166" s="224" t="s">
        <v>1268</v>
      </c>
      <c r="D10166" s="224" t="s">
        <v>2327</v>
      </c>
      <c r="E10166" s="225">
        <v>0</v>
      </c>
    </row>
    <row r="10167" spans="1:5" x14ac:dyDescent="0.25">
      <c r="A10167" s="222">
        <v>3705050103</v>
      </c>
      <c r="B10167" s="222" t="s">
        <v>7047</v>
      </c>
      <c r="C10167" s="222" t="s">
        <v>1268</v>
      </c>
      <c r="D10167" s="222" t="s">
        <v>2327</v>
      </c>
      <c r="E10167" s="223">
        <v>0</v>
      </c>
    </row>
    <row r="10168" spans="1:5" x14ac:dyDescent="0.25">
      <c r="A10168" s="224">
        <v>3705050104</v>
      </c>
      <c r="B10168" s="224" t="s">
        <v>8314</v>
      </c>
      <c r="C10168" s="224" t="s">
        <v>1268</v>
      </c>
      <c r="D10168" s="224" t="s">
        <v>801</v>
      </c>
      <c r="E10168" s="225">
        <v>0</v>
      </c>
    </row>
    <row r="10169" spans="1:5" x14ac:dyDescent="0.25">
      <c r="A10169" s="222">
        <v>3705050105</v>
      </c>
      <c r="B10169" s="222" t="s">
        <v>12955</v>
      </c>
      <c r="C10169" s="222" t="s">
        <v>1268</v>
      </c>
      <c r="D10169" s="222" t="s">
        <v>2327</v>
      </c>
      <c r="E10169" s="223">
        <v>0</v>
      </c>
    </row>
    <row r="10170" spans="1:5" x14ac:dyDescent="0.25">
      <c r="A10170" s="224">
        <v>3705050106</v>
      </c>
      <c r="B10170" s="224" t="s">
        <v>2437</v>
      </c>
      <c r="C10170" s="224" t="s">
        <v>1268</v>
      </c>
      <c r="D10170" s="224" t="s">
        <v>801</v>
      </c>
      <c r="E10170" s="225">
        <v>0</v>
      </c>
    </row>
    <row r="10171" spans="1:5" x14ac:dyDescent="0.25">
      <c r="A10171" s="222">
        <v>3705050107</v>
      </c>
      <c r="B10171" s="222" t="s">
        <v>3391</v>
      </c>
      <c r="C10171" s="222" t="s">
        <v>1268</v>
      </c>
      <c r="D10171" s="222" t="s">
        <v>801</v>
      </c>
      <c r="E10171" s="223">
        <v>0</v>
      </c>
    </row>
    <row r="10172" spans="1:5" x14ac:dyDescent="0.25">
      <c r="A10172" s="224">
        <v>3705050108</v>
      </c>
      <c r="B10172" s="224" t="s">
        <v>7048</v>
      </c>
      <c r="C10172" s="224" t="s">
        <v>1268</v>
      </c>
      <c r="D10172" s="224" t="s">
        <v>800</v>
      </c>
      <c r="E10172" s="225">
        <v>0</v>
      </c>
    </row>
    <row r="10173" spans="1:5" x14ac:dyDescent="0.25">
      <c r="A10173" s="222">
        <v>3705050109</v>
      </c>
      <c r="B10173" s="222" t="s">
        <v>3392</v>
      </c>
      <c r="C10173" s="222" t="s">
        <v>1268</v>
      </c>
      <c r="D10173" s="222" t="s">
        <v>801</v>
      </c>
      <c r="E10173" s="223">
        <v>0</v>
      </c>
    </row>
    <row r="10174" spans="1:5" x14ac:dyDescent="0.25">
      <c r="A10174" s="224">
        <v>3705050110</v>
      </c>
      <c r="B10174" s="224" t="s">
        <v>8069</v>
      </c>
      <c r="C10174" s="224" t="s">
        <v>1268</v>
      </c>
      <c r="D10174" s="224" t="s">
        <v>801</v>
      </c>
      <c r="E10174" s="225">
        <v>0</v>
      </c>
    </row>
    <row r="10175" spans="1:5" x14ac:dyDescent="0.25">
      <c r="A10175" s="222">
        <v>3705050111</v>
      </c>
      <c r="B10175" s="222" t="s">
        <v>3393</v>
      </c>
      <c r="C10175" s="222" t="s">
        <v>1268</v>
      </c>
      <c r="D10175" s="222" t="s">
        <v>801</v>
      </c>
      <c r="E10175" s="223">
        <v>0</v>
      </c>
    </row>
    <row r="10176" spans="1:5" x14ac:dyDescent="0.25">
      <c r="A10176" s="224">
        <v>3705050112</v>
      </c>
      <c r="B10176" s="224" t="s">
        <v>3394</v>
      </c>
      <c r="C10176" s="224" t="s">
        <v>1268</v>
      </c>
      <c r="D10176" s="224" t="s">
        <v>801</v>
      </c>
      <c r="E10176" s="225">
        <v>0</v>
      </c>
    </row>
    <row r="10177" spans="1:5" x14ac:dyDescent="0.25">
      <c r="A10177" s="222">
        <v>3705050113</v>
      </c>
      <c r="B10177" s="222" t="s">
        <v>5477</v>
      </c>
      <c r="C10177" s="222" t="s">
        <v>1268</v>
      </c>
      <c r="D10177" s="222" t="s">
        <v>801</v>
      </c>
      <c r="E10177" s="223">
        <v>0</v>
      </c>
    </row>
    <row r="10178" spans="1:5" x14ac:dyDescent="0.25">
      <c r="A10178" s="224">
        <v>3705050114</v>
      </c>
      <c r="B10178" s="224" t="s">
        <v>3395</v>
      </c>
      <c r="C10178" s="224" t="s">
        <v>1268</v>
      </c>
      <c r="D10178" s="224" t="s">
        <v>801</v>
      </c>
      <c r="E10178" s="225">
        <v>0</v>
      </c>
    </row>
    <row r="10179" spans="1:5" x14ac:dyDescent="0.25">
      <c r="A10179" s="222">
        <v>3705050115</v>
      </c>
      <c r="B10179" s="222" t="s">
        <v>3396</v>
      </c>
      <c r="C10179" s="222" t="s">
        <v>1268</v>
      </c>
      <c r="D10179" s="222" t="s">
        <v>2327</v>
      </c>
      <c r="E10179" s="223">
        <v>0</v>
      </c>
    </row>
    <row r="10180" spans="1:5" x14ac:dyDescent="0.25">
      <c r="A10180" s="224">
        <v>3705050116</v>
      </c>
      <c r="B10180" s="224" t="s">
        <v>8315</v>
      </c>
      <c r="C10180" s="224" t="s">
        <v>1268</v>
      </c>
      <c r="D10180" s="224" t="s">
        <v>2327</v>
      </c>
      <c r="E10180" s="225">
        <v>0</v>
      </c>
    </row>
    <row r="10181" spans="1:5" x14ac:dyDescent="0.25">
      <c r="A10181" s="222">
        <v>3705050117</v>
      </c>
      <c r="B10181" s="222" t="s">
        <v>3397</v>
      </c>
      <c r="C10181" s="222" t="s">
        <v>1268</v>
      </c>
      <c r="D10181" s="222" t="s">
        <v>2327</v>
      </c>
      <c r="E10181" s="223">
        <v>0</v>
      </c>
    </row>
    <row r="10182" spans="1:5" x14ac:dyDescent="0.25">
      <c r="A10182" s="224">
        <v>3705050118</v>
      </c>
      <c r="B10182" s="224" t="s">
        <v>3398</v>
      </c>
      <c r="C10182" s="224" t="s">
        <v>1268</v>
      </c>
      <c r="D10182" s="224" t="s">
        <v>2327</v>
      </c>
      <c r="E10182" s="225">
        <v>0</v>
      </c>
    </row>
    <row r="10183" spans="1:5" x14ac:dyDescent="0.25">
      <c r="A10183" s="222">
        <v>3705050119</v>
      </c>
      <c r="B10183" s="222" t="s">
        <v>3399</v>
      </c>
      <c r="C10183" s="222" t="s">
        <v>1268</v>
      </c>
      <c r="D10183" s="222" t="s">
        <v>2327</v>
      </c>
      <c r="E10183" s="223">
        <v>0</v>
      </c>
    </row>
    <row r="10184" spans="1:5" x14ac:dyDescent="0.25">
      <c r="A10184" s="224">
        <v>3705050120</v>
      </c>
      <c r="B10184" s="224" t="s">
        <v>3400</v>
      </c>
      <c r="C10184" s="224" t="s">
        <v>1268</v>
      </c>
      <c r="D10184" s="224" t="s">
        <v>2327</v>
      </c>
      <c r="E10184" s="225">
        <v>0</v>
      </c>
    </row>
    <row r="10185" spans="1:5" x14ac:dyDescent="0.25">
      <c r="A10185" s="222">
        <v>3705050121</v>
      </c>
      <c r="B10185" s="222" t="s">
        <v>5992</v>
      </c>
      <c r="C10185" s="222" t="s">
        <v>1268</v>
      </c>
      <c r="D10185" s="222" t="s">
        <v>2327</v>
      </c>
      <c r="E10185" s="223">
        <v>0</v>
      </c>
    </row>
    <row r="10186" spans="1:5" x14ac:dyDescent="0.25">
      <c r="A10186" s="224">
        <v>3705050122</v>
      </c>
      <c r="B10186" s="224" t="s">
        <v>5993</v>
      </c>
      <c r="C10186" s="224" t="s">
        <v>1268</v>
      </c>
      <c r="D10186" s="224" t="s">
        <v>2327</v>
      </c>
      <c r="E10186" s="225">
        <v>0</v>
      </c>
    </row>
    <row r="10187" spans="1:5" x14ac:dyDescent="0.25">
      <c r="A10187" s="222">
        <v>3705050123</v>
      </c>
      <c r="B10187" s="222" t="s">
        <v>5994</v>
      </c>
      <c r="C10187" s="222" t="s">
        <v>1268</v>
      </c>
      <c r="D10187" s="222" t="s">
        <v>2327</v>
      </c>
      <c r="E10187" s="223">
        <v>0</v>
      </c>
    </row>
    <row r="10188" spans="1:5" x14ac:dyDescent="0.25">
      <c r="A10188" s="224">
        <v>3705050124</v>
      </c>
      <c r="B10188" s="224" t="s">
        <v>5995</v>
      </c>
      <c r="C10188" s="224" t="s">
        <v>1268</v>
      </c>
      <c r="D10188" s="224" t="s">
        <v>2327</v>
      </c>
      <c r="E10188" s="225">
        <v>0</v>
      </c>
    </row>
    <row r="10189" spans="1:5" x14ac:dyDescent="0.25">
      <c r="A10189" s="222">
        <v>3705050125</v>
      </c>
      <c r="B10189" s="222" t="s">
        <v>3401</v>
      </c>
      <c r="C10189" s="222" t="s">
        <v>1268</v>
      </c>
      <c r="D10189" s="222" t="s">
        <v>2327</v>
      </c>
      <c r="E10189" s="223">
        <v>0</v>
      </c>
    </row>
    <row r="10190" spans="1:5" x14ac:dyDescent="0.25">
      <c r="A10190" s="224">
        <v>3705050126</v>
      </c>
      <c r="B10190" s="224" t="s">
        <v>5996</v>
      </c>
      <c r="C10190" s="224" t="s">
        <v>1268</v>
      </c>
      <c r="D10190" s="224" t="s">
        <v>2327</v>
      </c>
      <c r="E10190" s="225">
        <v>0</v>
      </c>
    </row>
    <row r="10191" spans="1:5" x14ac:dyDescent="0.25">
      <c r="A10191" s="222">
        <v>3705050127</v>
      </c>
      <c r="B10191" s="222" t="s">
        <v>5997</v>
      </c>
      <c r="C10191" s="222" t="s">
        <v>1268</v>
      </c>
      <c r="D10191" s="222" t="s">
        <v>2327</v>
      </c>
      <c r="E10191" s="223">
        <v>0</v>
      </c>
    </row>
    <row r="10192" spans="1:5" x14ac:dyDescent="0.25">
      <c r="A10192" s="224">
        <v>3705050128</v>
      </c>
      <c r="B10192" s="224" t="s">
        <v>5998</v>
      </c>
      <c r="C10192" s="224" t="s">
        <v>1268</v>
      </c>
      <c r="D10192" s="224" t="s">
        <v>2327</v>
      </c>
      <c r="E10192" s="225">
        <v>0</v>
      </c>
    </row>
    <row r="10193" spans="1:5" x14ac:dyDescent="0.25">
      <c r="A10193" s="222">
        <v>3705050129</v>
      </c>
      <c r="B10193" s="222" t="s">
        <v>7892</v>
      </c>
      <c r="C10193" s="222" t="s">
        <v>1268</v>
      </c>
      <c r="D10193" s="222" t="s">
        <v>2327</v>
      </c>
      <c r="E10193" s="223">
        <v>0</v>
      </c>
    </row>
    <row r="10194" spans="1:5" x14ac:dyDescent="0.25">
      <c r="A10194" s="224">
        <v>3705050130</v>
      </c>
      <c r="B10194" s="224" t="s">
        <v>5999</v>
      </c>
      <c r="C10194" s="224" t="s">
        <v>1268</v>
      </c>
      <c r="D10194" s="224" t="s">
        <v>2327</v>
      </c>
      <c r="E10194" s="225">
        <v>0</v>
      </c>
    </row>
    <row r="10195" spans="1:5" x14ac:dyDescent="0.25">
      <c r="A10195" s="222">
        <v>3705050131</v>
      </c>
      <c r="B10195" s="222" t="s">
        <v>6000</v>
      </c>
      <c r="C10195" s="222" t="s">
        <v>1268</v>
      </c>
      <c r="D10195" s="222" t="s">
        <v>2327</v>
      </c>
      <c r="E10195" s="223">
        <v>0</v>
      </c>
    </row>
    <row r="10196" spans="1:5" x14ac:dyDescent="0.25">
      <c r="A10196" s="224">
        <v>3705050132</v>
      </c>
      <c r="B10196" s="224" t="s">
        <v>6001</v>
      </c>
      <c r="C10196" s="224" t="s">
        <v>1268</v>
      </c>
      <c r="D10196" s="224" t="s">
        <v>2327</v>
      </c>
      <c r="E10196" s="225">
        <v>0</v>
      </c>
    </row>
    <row r="10197" spans="1:5" x14ac:dyDescent="0.25">
      <c r="A10197" s="222">
        <v>3705050133</v>
      </c>
      <c r="B10197" s="222" t="s">
        <v>6002</v>
      </c>
      <c r="C10197" s="222" t="s">
        <v>1268</v>
      </c>
      <c r="D10197" s="222" t="s">
        <v>2327</v>
      </c>
      <c r="E10197" s="223">
        <v>0</v>
      </c>
    </row>
    <row r="10198" spans="1:5" x14ac:dyDescent="0.25">
      <c r="A10198" s="224">
        <v>3705050134</v>
      </c>
      <c r="B10198" s="224" t="s">
        <v>6003</v>
      </c>
      <c r="C10198" s="224" t="s">
        <v>1268</v>
      </c>
      <c r="D10198" s="224" t="s">
        <v>2327</v>
      </c>
      <c r="E10198" s="225">
        <v>0</v>
      </c>
    </row>
    <row r="10199" spans="1:5" x14ac:dyDescent="0.25">
      <c r="A10199" s="222">
        <v>3705050135</v>
      </c>
      <c r="B10199" s="222" t="s">
        <v>6004</v>
      </c>
      <c r="C10199" s="222" t="s">
        <v>1268</v>
      </c>
      <c r="D10199" s="222" t="s">
        <v>2327</v>
      </c>
      <c r="E10199" s="223">
        <v>0</v>
      </c>
    </row>
    <row r="10200" spans="1:5" x14ac:dyDescent="0.25">
      <c r="A10200" s="224">
        <v>3705050136</v>
      </c>
      <c r="B10200" s="224" t="s">
        <v>6005</v>
      </c>
      <c r="C10200" s="224" t="s">
        <v>1268</v>
      </c>
      <c r="D10200" s="224" t="s">
        <v>2327</v>
      </c>
      <c r="E10200" s="225">
        <v>0</v>
      </c>
    </row>
    <row r="10201" spans="1:5" x14ac:dyDescent="0.25">
      <c r="A10201" s="222">
        <v>3705050137</v>
      </c>
      <c r="B10201" s="222" t="s">
        <v>6006</v>
      </c>
      <c r="C10201" s="222" t="s">
        <v>1268</v>
      </c>
      <c r="D10201" s="222" t="s">
        <v>2327</v>
      </c>
      <c r="E10201" s="223">
        <v>0</v>
      </c>
    </row>
    <row r="10202" spans="1:5" x14ac:dyDescent="0.25">
      <c r="A10202" s="224">
        <v>3705050138</v>
      </c>
      <c r="B10202" s="224" t="s">
        <v>4446</v>
      </c>
      <c r="C10202" s="224" t="s">
        <v>1268</v>
      </c>
      <c r="D10202" s="224" t="s">
        <v>2327</v>
      </c>
      <c r="E10202" s="225">
        <v>0</v>
      </c>
    </row>
    <row r="10203" spans="1:5" x14ac:dyDescent="0.25">
      <c r="A10203" s="222">
        <v>3705050139</v>
      </c>
      <c r="B10203" s="222" t="s">
        <v>3402</v>
      </c>
      <c r="C10203" s="222" t="s">
        <v>1268</v>
      </c>
      <c r="D10203" s="222" t="s">
        <v>2327</v>
      </c>
      <c r="E10203" s="223">
        <v>0</v>
      </c>
    </row>
    <row r="10204" spans="1:5" x14ac:dyDescent="0.25">
      <c r="A10204" s="224">
        <v>3705050140</v>
      </c>
      <c r="B10204" s="224" t="s">
        <v>6007</v>
      </c>
      <c r="C10204" s="224" t="s">
        <v>1268</v>
      </c>
      <c r="D10204" s="224" t="s">
        <v>2327</v>
      </c>
      <c r="E10204" s="225">
        <v>0</v>
      </c>
    </row>
    <row r="10205" spans="1:5" x14ac:dyDescent="0.25">
      <c r="A10205" s="222">
        <v>3705050141</v>
      </c>
      <c r="B10205" s="222" t="s">
        <v>6008</v>
      </c>
      <c r="C10205" s="222" t="s">
        <v>1268</v>
      </c>
      <c r="D10205" s="222" t="s">
        <v>2327</v>
      </c>
      <c r="E10205" s="223">
        <v>0</v>
      </c>
    </row>
    <row r="10206" spans="1:5" x14ac:dyDescent="0.25">
      <c r="A10206" s="224">
        <v>3705050142</v>
      </c>
      <c r="B10206" s="224" t="s">
        <v>6493</v>
      </c>
      <c r="C10206" s="224" t="s">
        <v>1268</v>
      </c>
      <c r="D10206" s="224" t="s">
        <v>2327</v>
      </c>
      <c r="E10206" s="225">
        <v>0</v>
      </c>
    </row>
    <row r="10207" spans="1:5" x14ac:dyDescent="0.25">
      <c r="A10207" s="222">
        <v>3705050143</v>
      </c>
      <c r="B10207" s="222" t="s">
        <v>3403</v>
      </c>
      <c r="C10207" s="222" t="s">
        <v>1268</v>
      </c>
      <c r="D10207" s="222" t="s">
        <v>2327</v>
      </c>
      <c r="E10207" s="223">
        <v>0</v>
      </c>
    </row>
    <row r="10208" spans="1:5" x14ac:dyDescent="0.25">
      <c r="A10208" s="224">
        <v>3705050144</v>
      </c>
      <c r="B10208" s="224" t="s">
        <v>3404</v>
      </c>
      <c r="C10208" s="224" t="s">
        <v>1268</v>
      </c>
      <c r="D10208" s="224" t="s">
        <v>2327</v>
      </c>
      <c r="E10208" s="225">
        <v>0</v>
      </c>
    </row>
    <row r="10209" spans="1:5" x14ac:dyDescent="0.25">
      <c r="A10209" s="222">
        <v>3705050145</v>
      </c>
      <c r="B10209" s="222" t="s">
        <v>3405</v>
      </c>
      <c r="C10209" s="222" t="s">
        <v>1268</v>
      </c>
      <c r="D10209" s="222" t="s">
        <v>2327</v>
      </c>
      <c r="E10209" s="223">
        <v>0</v>
      </c>
    </row>
    <row r="10210" spans="1:5" x14ac:dyDescent="0.25">
      <c r="A10210" s="224">
        <v>3705050146</v>
      </c>
      <c r="B10210" s="224" t="s">
        <v>3406</v>
      </c>
      <c r="C10210" s="224" t="s">
        <v>1268</v>
      </c>
      <c r="D10210" s="224" t="s">
        <v>2327</v>
      </c>
      <c r="E10210" s="225">
        <v>0</v>
      </c>
    </row>
    <row r="10211" spans="1:5" x14ac:dyDescent="0.25">
      <c r="A10211" s="222">
        <v>3705050147</v>
      </c>
      <c r="B10211" s="222" t="s">
        <v>4522</v>
      </c>
      <c r="C10211" s="222" t="s">
        <v>1268</v>
      </c>
      <c r="D10211" s="222" t="s">
        <v>2327</v>
      </c>
      <c r="E10211" s="223">
        <v>0</v>
      </c>
    </row>
    <row r="10212" spans="1:5" x14ac:dyDescent="0.25">
      <c r="A10212" s="224">
        <v>3705050148</v>
      </c>
      <c r="B10212" s="224" t="s">
        <v>6009</v>
      </c>
      <c r="C10212" s="224" t="s">
        <v>1268</v>
      </c>
      <c r="D10212" s="224" t="s">
        <v>2327</v>
      </c>
      <c r="E10212" s="225">
        <v>0</v>
      </c>
    </row>
    <row r="10213" spans="1:5" x14ac:dyDescent="0.25">
      <c r="A10213" s="222">
        <v>3705050149</v>
      </c>
      <c r="B10213" s="222" t="s">
        <v>6010</v>
      </c>
      <c r="C10213" s="222" t="s">
        <v>1268</v>
      </c>
      <c r="D10213" s="222" t="s">
        <v>2327</v>
      </c>
      <c r="E10213" s="223">
        <v>0</v>
      </c>
    </row>
    <row r="10214" spans="1:5" x14ac:dyDescent="0.25">
      <c r="A10214" s="224">
        <v>3705050150</v>
      </c>
      <c r="B10214" s="224" t="s">
        <v>8316</v>
      </c>
      <c r="C10214" s="224" t="s">
        <v>1268</v>
      </c>
      <c r="D10214" s="224" t="s">
        <v>2327</v>
      </c>
      <c r="E10214" s="225">
        <v>0</v>
      </c>
    </row>
    <row r="10215" spans="1:5" x14ac:dyDescent="0.25">
      <c r="A10215" s="222">
        <v>3705050151</v>
      </c>
      <c r="B10215" s="222" t="s">
        <v>6011</v>
      </c>
      <c r="C10215" s="222" t="s">
        <v>1268</v>
      </c>
      <c r="D10215" s="222" t="s">
        <v>2327</v>
      </c>
      <c r="E10215" s="223">
        <v>0</v>
      </c>
    </row>
    <row r="10216" spans="1:5" x14ac:dyDescent="0.25">
      <c r="A10216" s="224">
        <v>3705050152</v>
      </c>
      <c r="B10216" s="224" t="s">
        <v>6012</v>
      </c>
      <c r="C10216" s="224" t="s">
        <v>1268</v>
      </c>
      <c r="D10216" s="224" t="s">
        <v>2327</v>
      </c>
      <c r="E10216" s="225">
        <v>0</v>
      </c>
    </row>
    <row r="10217" spans="1:5" x14ac:dyDescent="0.25">
      <c r="A10217" s="222">
        <v>3705050153</v>
      </c>
      <c r="B10217" s="222" t="s">
        <v>11461</v>
      </c>
      <c r="C10217" s="222" t="s">
        <v>1268</v>
      </c>
      <c r="D10217" s="222" t="s">
        <v>2327</v>
      </c>
      <c r="E10217" s="223">
        <v>0</v>
      </c>
    </row>
    <row r="10218" spans="1:5" x14ac:dyDescent="0.25">
      <c r="A10218" s="224">
        <v>3705050154</v>
      </c>
      <c r="B10218" s="224" t="s">
        <v>3407</v>
      </c>
      <c r="C10218" s="224" t="s">
        <v>1268</v>
      </c>
      <c r="D10218" s="224" t="s">
        <v>2327</v>
      </c>
      <c r="E10218" s="225">
        <v>0</v>
      </c>
    </row>
    <row r="10219" spans="1:5" x14ac:dyDescent="0.25">
      <c r="A10219" s="222">
        <v>3705050155</v>
      </c>
      <c r="B10219" s="222" t="s">
        <v>3408</v>
      </c>
      <c r="C10219" s="222" t="s">
        <v>1268</v>
      </c>
      <c r="D10219" s="222" t="s">
        <v>2327</v>
      </c>
      <c r="E10219" s="223">
        <v>0</v>
      </c>
    </row>
    <row r="10220" spans="1:5" x14ac:dyDescent="0.25">
      <c r="A10220" s="224">
        <v>3705050156</v>
      </c>
      <c r="B10220" s="224" t="s">
        <v>3409</v>
      </c>
      <c r="C10220" s="224" t="s">
        <v>1268</v>
      </c>
      <c r="D10220" s="224" t="s">
        <v>2327</v>
      </c>
      <c r="E10220" s="225">
        <v>0</v>
      </c>
    </row>
    <row r="10221" spans="1:5" x14ac:dyDescent="0.25">
      <c r="A10221" s="222">
        <v>3705050157</v>
      </c>
      <c r="B10221" s="222" t="s">
        <v>6013</v>
      </c>
      <c r="C10221" s="222" t="s">
        <v>1268</v>
      </c>
      <c r="D10221" s="222" t="s">
        <v>2327</v>
      </c>
      <c r="E10221" s="223">
        <v>0</v>
      </c>
    </row>
    <row r="10222" spans="1:5" x14ac:dyDescent="0.25">
      <c r="A10222" s="224">
        <v>3705050158</v>
      </c>
      <c r="B10222" s="224" t="s">
        <v>6014</v>
      </c>
      <c r="C10222" s="224" t="s">
        <v>1268</v>
      </c>
      <c r="D10222" s="224" t="s">
        <v>2327</v>
      </c>
      <c r="E10222" s="225">
        <v>0</v>
      </c>
    </row>
    <row r="10223" spans="1:5" x14ac:dyDescent="0.25">
      <c r="A10223" s="222">
        <v>3705050159</v>
      </c>
      <c r="B10223" s="222" t="s">
        <v>6015</v>
      </c>
      <c r="C10223" s="222" t="s">
        <v>1268</v>
      </c>
      <c r="D10223" s="222" t="s">
        <v>2327</v>
      </c>
      <c r="E10223" s="223">
        <v>0</v>
      </c>
    </row>
    <row r="10224" spans="1:5" x14ac:dyDescent="0.25">
      <c r="A10224" s="224">
        <v>3705050160</v>
      </c>
      <c r="B10224" s="224" t="s">
        <v>13509</v>
      </c>
      <c r="C10224" s="224" t="s">
        <v>1268</v>
      </c>
      <c r="D10224" s="224" t="s">
        <v>2327</v>
      </c>
      <c r="E10224" s="225">
        <v>0</v>
      </c>
    </row>
    <row r="10225" spans="1:5" x14ac:dyDescent="0.25">
      <c r="A10225" s="222">
        <v>3705050161</v>
      </c>
      <c r="B10225" s="222" t="s">
        <v>13510</v>
      </c>
      <c r="C10225" s="222" t="s">
        <v>1268</v>
      </c>
      <c r="D10225" s="222" t="s">
        <v>2327</v>
      </c>
      <c r="E10225" s="223">
        <v>0</v>
      </c>
    </row>
    <row r="10226" spans="1:5" x14ac:dyDescent="0.25">
      <c r="A10226" s="224">
        <v>3705050162</v>
      </c>
      <c r="B10226" s="224" t="s">
        <v>11462</v>
      </c>
      <c r="C10226" s="224" t="s">
        <v>1268</v>
      </c>
      <c r="D10226" s="224" t="s">
        <v>2327</v>
      </c>
      <c r="E10226" s="225">
        <v>0</v>
      </c>
    </row>
    <row r="10227" spans="1:5" x14ac:dyDescent="0.25">
      <c r="A10227" s="222">
        <v>3705050163</v>
      </c>
      <c r="B10227" s="222" t="s">
        <v>13511</v>
      </c>
      <c r="C10227" s="222" t="s">
        <v>1268</v>
      </c>
      <c r="D10227" s="222" t="s">
        <v>2327</v>
      </c>
      <c r="E10227" s="223">
        <v>0</v>
      </c>
    </row>
    <row r="10228" spans="1:5" x14ac:dyDescent="0.25">
      <c r="A10228" s="224">
        <v>3705050164</v>
      </c>
      <c r="B10228" s="224" t="s">
        <v>13512</v>
      </c>
      <c r="C10228" s="224" t="s">
        <v>1268</v>
      </c>
      <c r="D10228" s="224" t="s">
        <v>2327</v>
      </c>
      <c r="E10228" s="225">
        <v>0</v>
      </c>
    </row>
    <row r="10229" spans="1:5" x14ac:dyDescent="0.25">
      <c r="A10229" s="222">
        <v>3705050165</v>
      </c>
      <c r="B10229" s="222" t="s">
        <v>7049</v>
      </c>
      <c r="C10229" s="222" t="s">
        <v>1268</v>
      </c>
      <c r="D10229" s="222" t="s">
        <v>2327</v>
      </c>
      <c r="E10229" s="223">
        <v>0</v>
      </c>
    </row>
    <row r="10230" spans="1:5" x14ac:dyDescent="0.25">
      <c r="A10230" s="224">
        <v>3705050166</v>
      </c>
      <c r="B10230" s="224" t="s">
        <v>3410</v>
      </c>
      <c r="C10230" s="224" t="s">
        <v>1268</v>
      </c>
      <c r="D10230" s="224" t="s">
        <v>2327</v>
      </c>
      <c r="E10230" s="225">
        <v>0</v>
      </c>
    </row>
    <row r="10231" spans="1:5" x14ac:dyDescent="0.25">
      <c r="A10231" s="222">
        <v>3705050167</v>
      </c>
      <c r="B10231" s="222" t="s">
        <v>3411</v>
      </c>
      <c r="C10231" s="222" t="s">
        <v>1268</v>
      </c>
      <c r="D10231" s="222" t="s">
        <v>2327</v>
      </c>
      <c r="E10231" s="223">
        <v>0</v>
      </c>
    </row>
    <row r="10232" spans="1:5" x14ac:dyDescent="0.25">
      <c r="A10232" s="224">
        <v>3705050168</v>
      </c>
      <c r="B10232" s="224" t="s">
        <v>6016</v>
      </c>
      <c r="C10232" s="224" t="s">
        <v>1268</v>
      </c>
      <c r="D10232" s="224" t="s">
        <v>2327</v>
      </c>
      <c r="E10232" s="225">
        <v>0</v>
      </c>
    </row>
    <row r="10233" spans="1:5" x14ac:dyDescent="0.25">
      <c r="A10233" s="222">
        <v>3705050169</v>
      </c>
      <c r="B10233" s="222" t="s">
        <v>11463</v>
      </c>
      <c r="C10233" s="222" t="s">
        <v>1268</v>
      </c>
      <c r="D10233" s="222" t="s">
        <v>801</v>
      </c>
      <c r="E10233" s="223">
        <v>0</v>
      </c>
    </row>
    <row r="10234" spans="1:5" x14ac:dyDescent="0.25">
      <c r="A10234" s="224">
        <v>3705050170</v>
      </c>
      <c r="B10234" s="224" t="s">
        <v>6017</v>
      </c>
      <c r="C10234" s="224" t="s">
        <v>1268</v>
      </c>
      <c r="D10234" s="224" t="s">
        <v>2327</v>
      </c>
      <c r="E10234" s="225">
        <v>0</v>
      </c>
    </row>
    <row r="10235" spans="1:5" x14ac:dyDescent="0.25">
      <c r="A10235" s="222">
        <v>3705050171</v>
      </c>
      <c r="B10235" s="222" t="s">
        <v>6018</v>
      </c>
      <c r="C10235" s="222" t="s">
        <v>1268</v>
      </c>
      <c r="D10235" s="222" t="s">
        <v>2327</v>
      </c>
      <c r="E10235" s="223">
        <v>0</v>
      </c>
    </row>
    <row r="10236" spans="1:5" x14ac:dyDescent="0.25">
      <c r="A10236" s="224">
        <v>3705050172</v>
      </c>
      <c r="B10236" s="224" t="s">
        <v>6019</v>
      </c>
      <c r="C10236" s="224" t="s">
        <v>1268</v>
      </c>
      <c r="D10236" s="224" t="s">
        <v>2327</v>
      </c>
      <c r="E10236" s="225">
        <v>0</v>
      </c>
    </row>
    <row r="10237" spans="1:5" x14ac:dyDescent="0.25">
      <c r="A10237" s="222">
        <v>3705050173</v>
      </c>
      <c r="B10237" s="222" t="s">
        <v>6020</v>
      </c>
      <c r="C10237" s="222" t="s">
        <v>1268</v>
      </c>
      <c r="D10237" s="222" t="s">
        <v>2327</v>
      </c>
      <c r="E10237" s="223">
        <v>0</v>
      </c>
    </row>
    <row r="10238" spans="1:5" x14ac:dyDescent="0.25">
      <c r="A10238" s="224">
        <v>3705050174</v>
      </c>
      <c r="B10238" s="224" t="s">
        <v>6021</v>
      </c>
      <c r="C10238" s="224" t="s">
        <v>1268</v>
      </c>
      <c r="D10238" s="224" t="s">
        <v>2327</v>
      </c>
      <c r="E10238" s="225">
        <v>0</v>
      </c>
    </row>
    <row r="10239" spans="1:5" x14ac:dyDescent="0.25">
      <c r="A10239" s="222">
        <v>3705050175</v>
      </c>
      <c r="B10239" s="222" t="s">
        <v>3412</v>
      </c>
      <c r="C10239" s="222" t="s">
        <v>1268</v>
      </c>
      <c r="D10239" s="222" t="s">
        <v>2327</v>
      </c>
      <c r="E10239" s="223">
        <v>0</v>
      </c>
    </row>
    <row r="10240" spans="1:5" x14ac:dyDescent="0.25">
      <c r="A10240" s="224">
        <v>3705050176</v>
      </c>
      <c r="B10240" s="224" t="s">
        <v>6022</v>
      </c>
      <c r="C10240" s="224" t="s">
        <v>1268</v>
      </c>
      <c r="D10240" s="224" t="s">
        <v>2327</v>
      </c>
      <c r="E10240" s="225">
        <v>0</v>
      </c>
    </row>
    <row r="10241" spans="1:5" x14ac:dyDescent="0.25">
      <c r="A10241" s="222">
        <v>3705050177</v>
      </c>
      <c r="B10241" s="222" t="s">
        <v>6023</v>
      </c>
      <c r="C10241" s="222" t="s">
        <v>1268</v>
      </c>
      <c r="D10241" s="222" t="s">
        <v>2327</v>
      </c>
      <c r="E10241" s="223">
        <v>0</v>
      </c>
    </row>
    <row r="10242" spans="1:5" x14ac:dyDescent="0.25">
      <c r="A10242" s="224">
        <v>3705050178</v>
      </c>
      <c r="B10242" s="224" t="s">
        <v>6024</v>
      </c>
      <c r="C10242" s="224" t="s">
        <v>1268</v>
      </c>
      <c r="D10242" s="224" t="s">
        <v>2327</v>
      </c>
      <c r="E10242" s="225">
        <v>0</v>
      </c>
    </row>
    <row r="10243" spans="1:5" x14ac:dyDescent="0.25">
      <c r="A10243" s="222">
        <v>3705050179</v>
      </c>
      <c r="B10243" s="222" t="s">
        <v>6025</v>
      </c>
      <c r="C10243" s="222" t="s">
        <v>1268</v>
      </c>
      <c r="D10243" s="222" t="s">
        <v>2327</v>
      </c>
      <c r="E10243" s="223">
        <v>0</v>
      </c>
    </row>
    <row r="10244" spans="1:5" x14ac:dyDescent="0.25">
      <c r="A10244" s="224">
        <v>3705050180</v>
      </c>
      <c r="B10244" s="224" t="s">
        <v>6026</v>
      </c>
      <c r="C10244" s="224" t="s">
        <v>1268</v>
      </c>
      <c r="D10244" s="224" t="s">
        <v>2327</v>
      </c>
      <c r="E10244" s="225">
        <v>0</v>
      </c>
    </row>
    <row r="10245" spans="1:5" x14ac:dyDescent="0.25">
      <c r="A10245" s="222">
        <v>3705050181</v>
      </c>
      <c r="B10245" s="222" t="s">
        <v>6027</v>
      </c>
      <c r="C10245" s="222" t="s">
        <v>1268</v>
      </c>
      <c r="D10245" s="222" t="s">
        <v>2327</v>
      </c>
      <c r="E10245" s="223">
        <v>0</v>
      </c>
    </row>
    <row r="10246" spans="1:5" x14ac:dyDescent="0.25">
      <c r="A10246" s="224">
        <v>3705050182</v>
      </c>
      <c r="B10246" s="224" t="s">
        <v>6028</v>
      </c>
      <c r="C10246" s="224" t="s">
        <v>1268</v>
      </c>
      <c r="D10246" s="224" t="s">
        <v>2327</v>
      </c>
      <c r="E10246" s="225">
        <v>0</v>
      </c>
    </row>
    <row r="10247" spans="1:5" x14ac:dyDescent="0.25">
      <c r="A10247" s="222">
        <v>3705050183</v>
      </c>
      <c r="B10247" s="222" t="s">
        <v>6029</v>
      </c>
      <c r="C10247" s="222" t="s">
        <v>1268</v>
      </c>
      <c r="D10247" s="222" t="s">
        <v>2327</v>
      </c>
      <c r="E10247" s="223">
        <v>0</v>
      </c>
    </row>
    <row r="10248" spans="1:5" x14ac:dyDescent="0.25">
      <c r="A10248" s="224">
        <v>3705050184</v>
      </c>
      <c r="B10248" s="224" t="s">
        <v>6030</v>
      </c>
      <c r="C10248" s="224" t="s">
        <v>1268</v>
      </c>
      <c r="D10248" s="224" t="s">
        <v>2327</v>
      </c>
      <c r="E10248" s="225">
        <v>0</v>
      </c>
    </row>
    <row r="10249" spans="1:5" x14ac:dyDescent="0.25">
      <c r="A10249" s="222">
        <v>3705050185</v>
      </c>
      <c r="B10249" s="222" t="s">
        <v>6031</v>
      </c>
      <c r="C10249" s="222" t="s">
        <v>1268</v>
      </c>
      <c r="D10249" s="222" t="s">
        <v>2327</v>
      </c>
      <c r="E10249" s="223">
        <v>0</v>
      </c>
    </row>
    <row r="10250" spans="1:5" x14ac:dyDescent="0.25">
      <c r="A10250" s="224">
        <v>3705050186</v>
      </c>
      <c r="B10250" s="224" t="s">
        <v>6032</v>
      </c>
      <c r="C10250" s="224" t="s">
        <v>1268</v>
      </c>
      <c r="D10250" s="224" t="s">
        <v>2327</v>
      </c>
      <c r="E10250" s="225">
        <v>0</v>
      </c>
    </row>
    <row r="10251" spans="1:5" x14ac:dyDescent="0.25">
      <c r="A10251" s="222">
        <v>3705050187</v>
      </c>
      <c r="B10251" s="222" t="s">
        <v>6033</v>
      </c>
      <c r="C10251" s="222" t="s">
        <v>1268</v>
      </c>
      <c r="D10251" s="222" t="s">
        <v>2327</v>
      </c>
      <c r="E10251" s="223">
        <v>0</v>
      </c>
    </row>
    <row r="10252" spans="1:5" x14ac:dyDescent="0.25">
      <c r="A10252" s="224">
        <v>3705050188</v>
      </c>
      <c r="B10252" s="224" t="s">
        <v>6034</v>
      </c>
      <c r="C10252" s="224" t="s">
        <v>1268</v>
      </c>
      <c r="D10252" s="224" t="s">
        <v>2327</v>
      </c>
      <c r="E10252" s="225">
        <v>0</v>
      </c>
    </row>
    <row r="10253" spans="1:5" x14ac:dyDescent="0.25">
      <c r="A10253" s="222">
        <v>3705050189</v>
      </c>
      <c r="B10253" s="222" t="s">
        <v>6035</v>
      </c>
      <c r="C10253" s="222" t="s">
        <v>1268</v>
      </c>
      <c r="D10253" s="222" t="s">
        <v>2327</v>
      </c>
      <c r="E10253" s="223">
        <v>0</v>
      </c>
    </row>
    <row r="10254" spans="1:5" x14ac:dyDescent="0.25">
      <c r="A10254" s="224">
        <v>3705050190</v>
      </c>
      <c r="B10254" s="224" t="s">
        <v>6036</v>
      </c>
      <c r="C10254" s="224" t="s">
        <v>1268</v>
      </c>
      <c r="D10254" s="224" t="s">
        <v>2327</v>
      </c>
      <c r="E10254" s="225">
        <v>0</v>
      </c>
    </row>
    <row r="10255" spans="1:5" x14ac:dyDescent="0.25">
      <c r="A10255" s="222">
        <v>3705050191</v>
      </c>
      <c r="B10255" s="222" t="s">
        <v>6037</v>
      </c>
      <c r="C10255" s="222" t="s">
        <v>1268</v>
      </c>
      <c r="D10255" s="222" t="s">
        <v>2327</v>
      </c>
      <c r="E10255" s="223">
        <v>0</v>
      </c>
    </row>
    <row r="10256" spans="1:5" x14ac:dyDescent="0.25">
      <c r="A10256" s="224">
        <v>3705050192</v>
      </c>
      <c r="B10256" s="224" t="s">
        <v>6038</v>
      </c>
      <c r="C10256" s="224" t="s">
        <v>1268</v>
      </c>
      <c r="D10256" s="224" t="s">
        <v>2327</v>
      </c>
      <c r="E10256" s="225">
        <v>0</v>
      </c>
    </row>
    <row r="10257" spans="1:5" x14ac:dyDescent="0.25">
      <c r="A10257" s="222">
        <v>3705050193</v>
      </c>
      <c r="B10257" s="222" t="s">
        <v>6039</v>
      </c>
      <c r="C10257" s="222" t="s">
        <v>1268</v>
      </c>
      <c r="D10257" s="222" t="s">
        <v>2327</v>
      </c>
      <c r="E10257" s="223">
        <v>0</v>
      </c>
    </row>
    <row r="10258" spans="1:5" x14ac:dyDescent="0.25">
      <c r="A10258" s="224">
        <v>3705050194</v>
      </c>
      <c r="B10258" s="224" t="s">
        <v>6040</v>
      </c>
      <c r="C10258" s="224" t="s">
        <v>1268</v>
      </c>
      <c r="D10258" s="224" t="s">
        <v>2327</v>
      </c>
      <c r="E10258" s="225">
        <v>0</v>
      </c>
    </row>
    <row r="10259" spans="1:5" x14ac:dyDescent="0.25">
      <c r="A10259" s="222">
        <v>3705050195</v>
      </c>
      <c r="B10259" s="222" t="s">
        <v>3413</v>
      </c>
      <c r="C10259" s="222" t="s">
        <v>1268</v>
      </c>
      <c r="D10259" s="222" t="s">
        <v>1226</v>
      </c>
      <c r="E10259" s="223">
        <v>0</v>
      </c>
    </row>
    <row r="10260" spans="1:5" x14ac:dyDescent="0.25">
      <c r="A10260" s="224">
        <v>3705050196</v>
      </c>
      <c r="B10260" s="224" t="s">
        <v>3414</v>
      </c>
      <c r="C10260" s="224" t="s">
        <v>1268</v>
      </c>
      <c r="D10260" s="224" t="s">
        <v>1226</v>
      </c>
      <c r="E10260" s="225">
        <v>0</v>
      </c>
    </row>
    <row r="10261" spans="1:5" x14ac:dyDescent="0.25">
      <c r="A10261" s="222">
        <v>3705050197</v>
      </c>
      <c r="B10261" s="222" t="s">
        <v>3415</v>
      </c>
      <c r="C10261" s="222" t="s">
        <v>1268</v>
      </c>
      <c r="D10261" s="222" t="s">
        <v>1226</v>
      </c>
      <c r="E10261" s="223">
        <v>0</v>
      </c>
    </row>
    <row r="10262" spans="1:5" x14ac:dyDescent="0.25">
      <c r="A10262" s="224">
        <v>3705050198</v>
      </c>
      <c r="B10262" s="224" t="s">
        <v>3416</v>
      </c>
      <c r="C10262" s="224" t="s">
        <v>1268</v>
      </c>
      <c r="D10262" s="224" t="s">
        <v>2327</v>
      </c>
      <c r="E10262" s="225">
        <v>0</v>
      </c>
    </row>
    <row r="10263" spans="1:5" x14ac:dyDescent="0.25">
      <c r="A10263" s="222">
        <v>3705050199</v>
      </c>
      <c r="B10263" s="222" t="s">
        <v>6041</v>
      </c>
      <c r="C10263" s="222" t="s">
        <v>1268</v>
      </c>
      <c r="D10263" s="222" t="s">
        <v>2327</v>
      </c>
      <c r="E10263" s="223">
        <v>0</v>
      </c>
    </row>
    <row r="10264" spans="1:5" x14ac:dyDescent="0.25">
      <c r="A10264" s="224">
        <v>3705050200</v>
      </c>
      <c r="B10264" s="224" t="s">
        <v>6042</v>
      </c>
      <c r="C10264" s="224" t="s">
        <v>1268</v>
      </c>
      <c r="D10264" s="224" t="s">
        <v>2327</v>
      </c>
      <c r="E10264" s="225">
        <v>0</v>
      </c>
    </row>
    <row r="10265" spans="1:5" x14ac:dyDescent="0.25">
      <c r="A10265" s="222">
        <v>3705050201</v>
      </c>
      <c r="B10265" s="222" t="s">
        <v>6043</v>
      </c>
      <c r="C10265" s="222" t="s">
        <v>1268</v>
      </c>
      <c r="D10265" s="222" t="s">
        <v>2327</v>
      </c>
      <c r="E10265" s="223">
        <v>0</v>
      </c>
    </row>
    <row r="10266" spans="1:5" x14ac:dyDescent="0.25">
      <c r="A10266" s="224">
        <v>3705050202</v>
      </c>
      <c r="B10266" s="224" t="s">
        <v>6044</v>
      </c>
      <c r="C10266" s="224" t="s">
        <v>1268</v>
      </c>
      <c r="D10266" s="224" t="s">
        <v>2327</v>
      </c>
      <c r="E10266" s="225">
        <v>0</v>
      </c>
    </row>
    <row r="10267" spans="1:5" x14ac:dyDescent="0.25">
      <c r="A10267" s="222">
        <v>3705050203</v>
      </c>
      <c r="B10267" s="222" t="s">
        <v>6045</v>
      </c>
      <c r="C10267" s="222" t="s">
        <v>1268</v>
      </c>
      <c r="D10267" s="222" t="s">
        <v>2327</v>
      </c>
      <c r="E10267" s="223">
        <v>0</v>
      </c>
    </row>
    <row r="10268" spans="1:5" x14ac:dyDescent="0.25">
      <c r="A10268" s="224">
        <v>3705050204</v>
      </c>
      <c r="B10268" s="224" t="s">
        <v>6046</v>
      </c>
      <c r="C10268" s="224" t="s">
        <v>1268</v>
      </c>
      <c r="D10268" s="224" t="s">
        <v>2327</v>
      </c>
      <c r="E10268" s="225">
        <v>0</v>
      </c>
    </row>
    <row r="10269" spans="1:5" x14ac:dyDescent="0.25">
      <c r="A10269" s="222">
        <v>3705050205</v>
      </c>
      <c r="B10269" s="222" t="s">
        <v>6047</v>
      </c>
      <c r="C10269" s="222" t="s">
        <v>1268</v>
      </c>
      <c r="D10269" s="222" t="s">
        <v>2327</v>
      </c>
      <c r="E10269" s="223">
        <v>0</v>
      </c>
    </row>
    <row r="10270" spans="1:5" x14ac:dyDescent="0.25">
      <c r="A10270" s="224">
        <v>3705050206</v>
      </c>
      <c r="B10270" s="224" t="s">
        <v>6048</v>
      </c>
      <c r="C10270" s="224" t="s">
        <v>1268</v>
      </c>
      <c r="D10270" s="224" t="s">
        <v>2327</v>
      </c>
      <c r="E10270" s="225">
        <v>0</v>
      </c>
    </row>
    <row r="10271" spans="1:5" x14ac:dyDescent="0.25">
      <c r="A10271" s="222">
        <v>3705050207</v>
      </c>
      <c r="B10271" s="222" t="s">
        <v>6049</v>
      </c>
      <c r="C10271" s="222" t="s">
        <v>1268</v>
      </c>
      <c r="D10271" s="222" t="s">
        <v>2327</v>
      </c>
      <c r="E10271" s="223">
        <v>0</v>
      </c>
    </row>
    <row r="10272" spans="1:5" x14ac:dyDescent="0.25">
      <c r="A10272" s="224">
        <v>3705050208</v>
      </c>
      <c r="B10272" s="224" t="s">
        <v>6050</v>
      </c>
      <c r="C10272" s="224" t="s">
        <v>1268</v>
      </c>
      <c r="D10272" s="224" t="s">
        <v>2327</v>
      </c>
      <c r="E10272" s="225">
        <v>0</v>
      </c>
    </row>
    <row r="10273" spans="1:5" x14ac:dyDescent="0.25">
      <c r="A10273" s="222">
        <v>3705050209</v>
      </c>
      <c r="B10273" s="222" t="s">
        <v>6051</v>
      </c>
      <c r="C10273" s="222" t="s">
        <v>1268</v>
      </c>
      <c r="D10273" s="222" t="s">
        <v>2327</v>
      </c>
      <c r="E10273" s="223">
        <v>0</v>
      </c>
    </row>
    <row r="10274" spans="1:5" x14ac:dyDescent="0.25">
      <c r="A10274" s="224">
        <v>3705050210</v>
      </c>
      <c r="B10274" s="224" t="s">
        <v>7050</v>
      </c>
      <c r="C10274" s="224" t="s">
        <v>1268</v>
      </c>
      <c r="D10274" s="224" t="s">
        <v>2327</v>
      </c>
      <c r="E10274" s="225">
        <v>0</v>
      </c>
    </row>
    <row r="10275" spans="1:5" x14ac:dyDescent="0.25">
      <c r="A10275" s="222">
        <v>3705050211</v>
      </c>
      <c r="B10275" s="222" t="s">
        <v>6052</v>
      </c>
      <c r="C10275" s="222" t="s">
        <v>1268</v>
      </c>
      <c r="D10275" s="222" t="s">
        <v>2327</v>
      </c>
      <c r="E10275" s="223">
        <v>0</v>
      </c>
    </row>
    <row r="10276" spans="1:5" x14ac:dyDescent="0.25">
      <c r="A10276" s="224">
        <v>3705050212</v>
      </c>
      <c r="B10276" s="224" t="s">
        <v>3417</v>
      </c>
      <c r="C10276" s="224" t="s">
        <v>1268</v>
      </c>
      <c r="D10276" s="224" t="s">
        <v>801</v>
      </c>
      <c r="E10276" s="225">
        <v>0</v>
      </c>
    </row>
    <row r="10277" spans="1:5" x14ac:dyDescent="0.25">
      <c r="A10277" s="222">
        <v>3705050213</v>
      </c>
      <c r="B10277" s="222" t="s">
        <v>7051</v>
      </c>
      <c r="C10277" s="222" t="s">
        <v>1268</v>
      </c>
      <c r="D10277" s="222" t="s">
        <v>801</v>
      </c>
      <c r="E10277" s="223">
        <v>0</v>
      </c>
    </row>
    <row r="10278" spans="1:5" x14ac:dyDescent="0.25">
      <c r="A10278" s="224">
        <v>3705050214</v>
      </c>
      <c r="B10278" s="224" t="s">
        <v>3418</v>
      </c>
      <c r="C10278" s="224" t="s">
        <v>1268</v>
      </c>
      <c r="D10278" s="224" t="s">
        <v>1226</v>
      </c>
      <c r="E10278" s="225">
        <v>0</v>
      </c>
    </row>
    <row r="10279" spans="1:5" x14ac:dyDescent="0.25">
      <c r="A10279" s="222">
        <v>3705050215</v>
      </c>
      <c r="B10279" s="222" t="s">
        <v>3419</v>
      </c>
      <c r="C10279" s="222" t="s">
        <v>1268</v>
      </c>
      <c r="D10279" s="222" t="s">
        <v>801</v>
      </c>
      <c r="E10279" s="223">
        <v>0</v>
      </c>
    </row>
    <row r="10280" spans="1:5" x14ac:dyDescent="0.25">
      <c r="A10280" s="224">
        <v>3705050216</v>
      </c>
      <c r="B10280" s="224" t="s">
        <v>3420</v>
      </c>
      <c r="C10280" s="224" t="s">
        <v>1268</v>
      </c>
      <c r="D10280" s="224" t="s">
        <v>801</v>
      </c>
      <c r="E10280" s="225">
        <v>0</v>
      </c>
    </row>
    <row r="10281" spans="1:5" x14ac:dyDescent="0.25">
      <c r="A10281" s="222">
        <v>3705050217</v>
      </c>
      <c r="B10281" s="222" t="s">
        <v>7893</v>
      </c>
      <c r="C10281" s="222" t="s">
        <v>1268</v>
      </c>
      <c r="D10281" s="222" t="s">
        <v>801</v>
      </c>
      <c r="E10281" s="223">
        <v>0</v>
      </c>
    </row>
    <row r="10282" spans="1:5" x14ac:dyDescent="0.25">
      <c r="A10282" s="224">
        <v>3705050218</v>
      </c>
      <c r="B10282" s="224" t="s">
        <v>3421</v>
      </c>
      <c r="C10282" s="224" t="s">
        <v>1268</v>
      </c>
      <c r="D10282" s="224" t="s">
        <v>801</v>
      </c>
      <c r="E10282" s="225">
        <v>0</v>
      </c>
    </row>
    <row r="10283" spans="1:5" x14ac:dyDescent="0.25">
      <c r="A10283" s="222">
        <v>3705050219</v>
      </c>
      <c r="B10283" s="222" t="s">
        <v>3422</v>
      </c>
      <c r="C10283" s="222" t="s">
        <v>1268</v>
      </c>
      <c r="D10283" s="222" t="s">
        <v>801</v>
      </c>
      <c r="E10283" s="223">
        <v>0</v>
      </c>
    </row>
    <row r="10284" spans="1:5" x14ac:dyDescent="0.25">
      <c r="A10284" s="224">
        <v>3705050220</v>
      </c>
      <c r="B10284" s="224" t="s">
        <v>3423</v>
      </c>
      <c r="C10284" s="224" t="s">
        <v>1268</v>
      </c>
      <c r="D10284" s="224" t="s">
        <v>801</v>
      </c>
      <c r="E10284" s="225">
        <v>0</v>
      </c>
    </row>
    <row r="10285" spans="1:5" x14ac:dyDescent="0.25">
      <c r="A10285" s="222">
        <v>3705050221</v>
      </c>
      <c r="B10285" s="222" t="s">
        <v>3424</v>
      </c>
      <c r="C10285" s="222" t="s">
        <v>1268</v>
      </c>
      <c r="D10285" s="222" t="s">
        <v>801</v>
      </c>
      <c r="E10285" s="223">
        <v>0</v>
      </c>
    </row>
    <row r="10286" spans="1:5" x14ac:dyDescent="0.25">
      <c r="A10286" s="224">
        <v>3705050222</v>
      </c>
      <c r="B10286" s="224" t="s">
        <v>3425</v>
      </c>
      <c r="C10286" s="224" t="s">
        <v>1268</v>
      </c>
      <c r="D10286" s="224" t="s">
        <v>801</v>
      </c>
      <c r="E10286" s="225">
        <v>0</v>
      </c>
    </row>
    <row r="10287" spans="1:5" x14ac:dyDescent="0.25">
      <c r="A10287" s="222">
        <v>3705050223</v>
      </c>
      <c r="B10287" s="222" t="s">
        <v>3426</v>
      </c>
      <c r="C10287" s="222" t="s">
        <v>1268</v>
      </c>
      <c r="D10287" s="222" t="s">
        <v>801</v>
      </c>
      <c r="E10287" s="223">
        <v>0</v>
      </c>
    </row>
    <row r="10288" spans="1:5" x14ac:dyDescent="0.25">
      <c r="A10288" s="224">
        <v>3705050224</v>
      </c>
      <c r="B10288" s="224" t="s">
        <v>5478</v>
      </c>
      <c r="C10288" s="224" t="s">
        <v>1268</v>
      </c>
      <c r="D10288" s="224" t="s">
        <v>801</v>
      </c>
      <c r="E10288" s="225">
        <v>0</v>
      </c>
    </row>
    <row r="10289" spans="1:5" x14ac:dyDescent="0.25">
      <c r="A10289" s="222">
        <v>3705050225</v>
      </c>
      <c r="B10289" s="222" t="s">
        <v>3427</v>
      </c>
      <c r="C10289" s="222" t="s">
        <v>1268</v>
      </c>
      <c r="D10289" s="222" t="s">
        <v>801</v>
      </c>
      <c r="E10289" s="223">
        <v>0</v>
      </c>
    </row>
    <row r="10290" spans="1:5" x14ac:dyDescent="0.25">
      <c r="A10290" s="224">
        <v>3705050226</v>
      </c>
      <c r="B10290" s="224" t="s">
        <v>5479</v>
      </c>
      <c r="C10290" s="224" t="s">
        <v>1268</v>
      </c>
      <c r="D10290" s="224" t="s">
        <v>801</v>
      </c>
      <c r="E10290" s="225">
        <v>0</v>
      </c>
    </row>
    <row r="10291" spans="1:5" x14ac:dyDescent="0.25">
      <c r="A10291" s="222">
        <v>3705050227</v>
      </c>
      <c r="B10291" s="222" t="s">
        <v>3428</v>
      </c>
      <c r="C10291" s="222" t="s">
        <v>1268</v>
      </c>
      <c r="D10291" s="222" t="s">
        <v>2414</v>
      </c>
      <c r="E10291" s="223">
        <v>0</v>
      </c>
    </row>
    <row r="10292" spans="1:5" x14ac:dyDescent="0.25">
      <c r="A10292" s="224">
        <v>3705050228</v>
      </c>
      <c r="B10292" s="224" t="s">
        <v>3429</v>
      </c>
      <c r="C10292" s="224" t="s">
        <v>1268</v>
      </c>
      <c r="D10292" s="224" t="s">
        <v>800</v>
      </c>
      <c r="E10292" s="225">
        <v>0</v>
      </c>
    </row>
    <row r="10293" spans="1:5" x14ac:dyDescent="0.25">
      <c r="A10293" s="222">
        <v>3705050229</v>
      </c>
      <c r="B10293" s="222" t="s">
        <v>4092</v>
      </c>
      <c r="C10293" s="222" t="s">
        <v>1268</v>
      </c>
      <c r="D10293" s="222" t="s">
        <v>801</v>
      </c>
      <c r="E10293" s="223">
        <v>0</v>
      </c>
    </row>
    <row r="10294" spans="1:5" x14ac:dyDescent="0.25">
      <c r="A10294" s="224">
        <v>3705050230</v>
      </c>
      <c r="B10294" s="224" t="s">
        <v>3430</v>
      </c>
      <c r="C10294" s="224" t="s">
        <v>1268</v>
      </c>
      <c r="D10294" s="224" t="s">
        <v>801</v>
      </c>
      <c r="E10294" s="225">
        <v>0</v>
      </c>
    </row>
    <row r="10295" spans="1:5" x14ac:dyDescent="0.25">
      <c r="A10295" s="222">
        <v>3705050231</v>
      </c>
      <c r="B10295" s="222" t="s">
        <v>5480</v>
      </c>
      <c r="C10295" s="222" t="s">
        <v>1268</v>
      </c>
      <c r="D10295" s="222" t="s">
        <v>800</v>
      </c>
      <c r="E10295" s="223">
        <v>0</v>
      </c>
    </row>
    <row r="10296" spans="1:5" x14ac:dyDescent="0.25">
      <c r="A10296" s="224">
        <v>3705050232</v>
      </c>
      <c r="B10296" s="224" t="s">
        <v>3431</v>
      </c>
      <c r="C10296" s="224" t="s">
        <v>1268</v>
      </c>
      <c r="D10296" s="224" t="s">
        <v>811</v>
      </c>
      <c r="E10296" s="225">
        <v>0</v>
      </c>
    </row>
    <row r="10297" spans="1:5" x14ac:dyDescent="0.25">
      <c r="A10297" s="222">
        <v>3705050233</v>
      </c>
      <c r="B10297" s="222" t="s">
        <v>8145</v>
      </c>
      <c r="C10297" s="222" t="s">
        <v>1268</v>
      </c>
      <c r="D10297" s="222" t="s">
        <v>2327</v>
      </c>
      <c r="E10297" s="223">
        <v>0</v>
      </c>
    </row>
    <row r="10298" spans="1:5" x14ac:dyDescent="0.25">
      <c r="A10298" s="224">
        <v>3705050234</v>
      </c>
      <c r="B10298" s="224" t="s">
        <v>3432</v>
      </c>
      <c r="C10298" s="224" t="s">
        <v>1268</v>
      </c>
      <c r="D10298" s="224" t="s">
        <v>801</v>
      </c>
      <c r="E10298" s="225">
        <v>0</v>
      </c>
    </row>
    <row r="10299" spans="1:5" x14ac:dyDescent="0.25">
      <c r="A10299" s="222">
        <v>3705050235</v>
      </c>
      <c r="B10299" s="222" t="s">
        <v>3433</v>
      </c>
      <c r="C10299" s="222" t="s">
        <v>1268</v>
      </c>
      <c r="D10299" s="222" t="s">
        <v>800</v>
      </c>
      <c r="E10299" s="223">
        <v>0</v>
      </c>
    </row>
    <row r="10300" spans="1:5" x14ac:dyDescent="0.25">
      <c r="A10300" s="224">
        <v>3705050236</v>
      </c>
      <c r="B10300" s="224" t="s">
        <v>3434</v>
      </c>
      <c r="C10300" s="224" t="s">
        <v>1268</v>
      </c>
      <c r="D10300" s="224" t="s">
        <v>801</v>
      </c>
      <c r="E10300" s="225">
        <v>0</v>
      </c>
    </row>
    <row r="10301" spans="1:5" x14ac:dyDescent="0.25">
      <c r="A10301" s="222">
        <v>3705050237</v>
      </c>
      <c r="B10301" s="222" t="s">
        <v>3435</v>
      </c>
      <c r="C10301" s="222" t="s">
        <v>1268</v>
      </c>
      <c r="D10301" s="222" t="s">
        <v>801</v>
      </c>
      <c r="E10301" s="223">
        <v>0</v>
      </c>
    </row>
    <row r="10302" spans="1:5" x14ac:dyDescent="0.25">
      <c r="A10302" s="224">
        <v>3705050238</v>
      </c>
      <c r="B10302" s="224" t="s">
        <v>3474</v>
      </c>
      <c r="C10302" s="224" t="s">
        <v>1268</v>
      </c>
      <c r="D10302" s="224" t="s">
        <v>801</v>
      </c>
      <c r="E10302" s="225">
        <v>0</v>
      </c>
    </row>
    <row r="10303" spans="1:5" x14ac:dyDescent="0.25">
      <c r="A10303" s="222">
        <v>3705050239</v>
      </c>
      <c r="B10303" s="222" t="s">
        <v>3475</v>
      </c>
      <c r="C10303" s="222" t="s">
        <v>1268</v>
      </c>
      <c r="D10303" s="222" t="s">
        <v>801</v>
      </c>
      <c r="E10303" s="223">
        <v>0</v>
      </c>
    </row>
    <row r="10304" spans="1:5" x14ac:dyDescent="0.25">
      <c r="A10304" s="224">
        <v>3705050240</v>
      </c>
      <c r="B10304" s="224" t="s">
        <v>7052</v>
      </c>
      <c r="C10304" s="224" t="s">
        <v>1268</v>
      </c>
      <c r="D10304" s="224" t="s">
        <v>2431</v>
      </c>
      <c r="E10304" s="225">
        <v>0</v>
      </c>
    </row>
    <row r="10305" spans="1:5" x14ac:dyDescent="0.25">
      <c r="A10305" s="222">
        <v>3705050241</v>
      </c>
      <c r="B10305" s="222" t="s">
        <v>4093</v>
      </c>
      <c r="C10305" s="222" t="s">
        <v>1268</v>
      </c>
      <c r="D10305" s="222" t="s">
        <v>2431</v>
      </c>
      <c r="E10305" s="223">
        <v>0</v>
      </c>
    </row>
    <row r="10306" spans="1:5" x14ac:dyDescent="0.25">
      <c r="A10306" s="224">
        <v>3705050242</v>
      </c>
      <c r="B10306" s="224" t="s">
        <v>4094</v>
      </c>
      <c r="C10306" s="224" t="s">
        <v>1268</v>
      </c>
      <c r="D10306" s="224" t="s">
        <v>2431</v>
      </c>
      <c r="E10306" s="225">
        <v>0</v>
      </c>
    </row>
    <row r="10307" spans="1:5" x14ac:dyDescent="0.25">
      <c r="A10307" s="222">
        <v>3705050243</v>
      </c>
      <c r="B10307" s="222" t="s">
        <v>4095</v>
      </c>
      <c r="C10307" s="222" t="s">
        <v>1268</v>
      </c>
      <c r="D10307" s="222" t="s">
        <v>801</v>
      </c>
      <c r="E10307" s="223">
        <v>0</v>
      </c>
    </row>
    <row r="10308" spans="1:5" x14ac:dyDescent="0.25">
      <c r="A10308" s="224">
        <v>3705050244</v>
      </c>
      <c r="B10308" s="224" t="s">
        <v>4096</v>
      </c>
      <c r="C10308" s="224" t="s">
        <v>1268</v>
      </c>
      <c r="D10308" s="224" t="s">
        <v>801</v>
      </c>
      <c r="E10308" s="225">
        <v>0</v>
      </c>
    </row>
    <row r="10309" spans="1:5" x14ac:dyDescent="0.25">
      <c r="A10309" s="222">
        <v>3705050245</v>
      </c>
      <c r="B10309" s="222" t="s">
        <v>13513</v>
      </c>
      <c r="C10309" s="222" t="s">
        <v>1268</v>
      </c>
      <c r="D10309" s="222" t="s">
        <v>811</v>
      </c>
      <c r="E10309" s="223">
        <v>0</v>
      </c>
    </row>
    <row r="10310" spans="1:5" x14ac:dyDescent="0.25">
      <c r="A10310" s="224">
        <v>3705050246</v>
      </c>
      <c r="B10310" s="224" t="s">
        <v>11464</v>
      </c>
      <c r="C10310" s="224" t="s">
        <v>1268</v>
      </c>
      <c r="D10310" s="224" t="s">
        <v>2354</v>
      </c>
      <c r="E10310" s="225">
        <v>0</v>
      </c>
    </row>
    <row r="10311" spans="1:5" x14ac:dyDescent="0.25">
      <c r="A10311" s="222">
        <v>3705050247</v>
      </c>
      <c r="B10311" s="222" t="s">
        <v>4097</v>
      </c>
      <c r="C10311" s="222" t="s">
        <v>1268</v>
      </c>
      <c r="D10311" s="222" t="s">
        <v>2354</v>
      </c>
      <c r="E10311" s="223">
        <v>0</v>
      </c>
    </row>
    <row r="10312" spans="1:5" x14ac:dyDescent="0.25">
      <c r="A10312" s="224">
        <v>3705050248</v>
      </c>
      <c r="B10312" s="224" t="s">
        <v>4098</v>
      </c>
      <c r="C10312" s="224" t="s">
        <v>1268</v>
      </c>
      <c r="D10312" s="224" t="s">
        <v>2354</v>
      </c>
      <c r="E10312" s="225">
        <v>0</v>
      </c>
    </row>
    <row r="10313" spans="1:5" x14ac:dyDescent="0.25">
      <c r="A10313" s="222">
        <v>3705050249</v>
      </c>
      <c r="B10313" s="222" t="s">
        <v>11465</v>
      </c>
      <c r="C10313" s="222" t="s">
        <v>1268</v>
      </c>
      <c r="D10313" s="222" t="s">
        <v>801</v>
      </c>
      <c r="E10313" s="223">
        <v>0</v>
      </c>
    </row>
    <row r="10314" spans="1:5" x14ac:dyDescent="0.25">
      <c r="A10314" s="224">
        <v>3705050250</v>
      </c>
      <c r="B10314" s="224" t="s">
        <v>4099</v>
      </c>
      <c r="C10314" s="224" t="s">
        <v>1268</v>
      </c>
      <c r="D10314" s="224" t="s">
        <v>1226</v>
      </c>
      <c r="E10314" s="225">
        <v>0</v>
      </c>
    </row>
    <row r="10315" spans="1:5" x14ac:dyDescent="0.25">
      <c r="A10315" s="222">
        <v>3705050251</v>
      </c>
      <c r="B10315" s="222" t="s">
        <v>4100</v>
      </c>
      <c r="C10315" s="222" t="s">
        <v>1268</v>
      </c>
      <c r="D10315" s="222" t="s">
        <v>801</v>
      </c>
      <c r="E10315" s="223">
        <v>0</v>
      </c>
    </row>
    <row r="10316" spans="1:5" x14ac:dyDescent="0.25">
      <c r="A10316" s="224">
        <v>3705050252</v>
      </c>
      <c r="B10316" s="224" t="s">
        <v>4101</v>
      </c>
      <c r="C10316" s="224" t="s">
        <v>1268</v>
      </c>
      <c r="D10316" s="224" t="s">
        <v>801</v>
      </c>
      <c r="E10316" s="225">
        <v>0</v>
      </c>
    </row>
    <row r="10317" spans="1:5" x14ac:dyDescent="0.25">
      <c r="A10317" s="222">
        <v>3705050253</v>
      </c>
      <c r="B10317" s="222" t="s">
        <v>4102</v>
      </c>
      <c r="C10317" s="222" t="s">
        <v>1268</v>
      </c>
      <c r="D10317" s="222" t="s">
        <v>801</v>
      </c>
      <c r="E10317" s="223">
        <v>0</v>
      </c>
    </row>
    <row r="10318" spans="1:5" x14ac:dyDescent="0.25">
      <c r="A10318" s="224">
        <v>3705050254</v>
      </c>
      <c r="B10318" s="224" t="s">
        <v>4103</v>
      </c>
      <c r="C10318" s="224" t="s">
        <v>1268</v>
      </c>
      <c r="D10318" s="224" t="s">
        <v>801</v>
      </c>
      <c r="E10318" s="225">
        <v>0</v>
      </c>
    </row>
    <row r="10319" spans="1:5" x14ac:dyDescent="0.25">
      <c r="A10319" s="222">
        <v>3705050255</v>
      </c>
      <c r="B10319" s="222" t="s">
        <v>4104</v>
      </c>
      <c r="C10319" s="222" t="s">
        <v>1268</v>
      </c>
      <c r="D10319" s="222" t="s">
        <v>801</v>
      </c>
      <c r="E10319" s="223">
        <v>0</v>
      </c>
    </row>
    <row r="10320" spans="1:5" x14ac:dyDescent="0.25">
      <c r="A10320" s="224">
        <v>3705050256</v>
      </c>
      <c r="B10320" s="224" t="s">
        <v>9791</v>
      </c>
      <c r="C10320" s="224" t="s">
        <v>1268</v>
      </c>
      <c r="D10320" s="224" t="s">
        <v>801</v>
      </c>
      <c r="E10320" s="225">
        <v>0</v>
      </c>
    </row>
    <row r="10321" spans="1:5" x14ac:dyDescent="0.25">
      <c r="A10321" s="222">
        <v>3705050257</v>
      </c>
      <c r="B10321" s="222" t="s">
        <v>4105</v>
      </c>
      <c r="C10321" s="222" t="s">
        <v>1268</v>
      </c>
      <c r="D10321" s="222" t="s">
        <v>801</v>
      </c>
      <c r="E10321" s="223">
        <v>0</v>
      </c>
    </row>
    <row r="10322" spans="1:5" x14ac:dyDescent="0.25">
      <c r="A10322" s="224">
        <v>3705050258</v>
      </c>
      <c r="B10322" s="224" t="s">
        <v>4106</v>
      </c>
      <c r="C10322" s="224" t="s">
        <v>1268</v>
      </c>
      <c r="D10322" s="224" t="s">
        <v>2327</v>
      </c>
      <c r="E10322" s="225">
        <v>0</v>
      </c>
    </row>
    <row r="10323" spans="1:5" x14ac:dyDescent="0.25">
      <c r="A10323" s="222">
        <v>3705050259</v>
      </c>
      <c r="B10323" s="222" t="s">
        <v>4107</v>
      </c>
      <c r="C10323" s="222" t="s">
        <v>1268</v>
      </c>
      <c r="D10323" s="222" t="s">
        <v>801</v>
      </c>
      <c r="E10323" s="223">
        <v>0</v>
      </c>
    </row>
    <row r="10324" spans="1:5" x14ac:dyDescent="0.25">
      <c r="A10324" s="224">
        <v>3705050260</v>
      </c>
      <c r="B10324" s="224" t="s">
        <v>5482</v>
      </c>
      <c r="C10324" s="224" t="s">
        <v>1268</v>
      </c>
      <c r="D10324" s="224" t="s">
        <v>801</v>
      </c>
      <c r="E10324" s="225">
        <v>0</v>
      </c>
    </row>
    <row r="10325" spans="1:5" x14ac:dyDescent="0.25">
      <c r="A10325" s="222">
        <v>3705050261</v>
      </c>
      <c r="B10325" s="222" t="s">
        <v>5483</v>
      </c>
      <c r="C10325" s="222" t="s">
        <v>1268</v>
      </c>
      <c r="D10325" s="222" t="s">
        <v>801</v>
      </c>
      <c r="E10325" s="223">
        <v>0</v>
      </c>
    </row>
    <row r="10326" spans="1:5" x14ac:dyDescent="0.25">
      <c r="A10326" s="224">
        <v>3705050262</v>
      </c>
      <c r="B10326" s="224" t="s">
        <v>5484</v>
      </c>
      <c r="C10326" s="224" t="s">
        <v>1268</v>
      </c>
      <c r="D10326" s="224" t="s">
        <v>801</v>
      </c>
      <c r="E10326" s="225">
        <v>0</v>
      </c>
    </row>
    <row r="10327" spans="1:5" x14ac:dyDescent="0.25">
      <c r="A10327" s="222">
        <v>3705050263</v>
      </c>
      <c r="B10327" s="222" t="s">
        <v>6837</v>
      </c>
      <c r="C10327" s="222" t="s">
        <v>1268</v>
      </c>
      <c r="D10327" s="222" t="s">
        <v>2327</v>
      </c>
      <c r="E10327" s="223">
        <v>0</v>
      </c>
    </row>
    <row r="10328" spans="1:5" x14ac:dyDescent="0.25">
      <c r="A10328" s="224">
        <v>3705050264</v>
      </c>
      <c r="B10328" s="224" t="s">
        <v>4108</v>
      </c>
      <c r="C10328" s="224" t="s">
        <v>1268</v>
      </c>
      <c r="D10328" s="224" t="s">
        <v>2414</v>
      </c>
      <c r="E10328" s="225">
        <v>0</v>
      </c>
    </row>
    <row r="10329" spans="1:5" x14ac:dyDescent="0.25">
      <c r="A10329" s="222">
        <v>3705050265</v>
      </c>
      <c r="B10329" s="222" t="s">
        <v>4109</v>
      </c>
      <c r="C10329" s="222" t="s">
        <v>1268</v>
      </c>
      <c r="D10329" s="222" t="s">
        <v>801</v>
      </c>
      <c r="E10329" s="223">
        <v>0</v>
      </c>
    </row>
    <row r="10330" spans="1:5" x14ac:dyDescent="0.25">
      <c r="A10330" s="224">
        <v>3705050266</v>
      </c>
      <c r="B10330" s="224" t="s">
        <v>9748</v>
      </c>
      <c r="C10330" s="224" t="s">
        <v>1268</v>
      </c>
      <c r="D10330" s="224" t="s">
        <v>2327</v>
      </c>
      <c r="E10330" s="225">
        <v>0</v>
      </c>
    </row>
    <row r="10331" spans="1:5" x14ac:dyDescent="0.25">
      <c r="A10331" s="222">
        <v>3705050267</v>
      </c>
      <c r="B10331" s="222" t="s">
        <v>7053</v>
      </c>
      <c r="C10331" s="222" t="s">
        <v>1268</v>
      </c>
      <c r="D10331" s="222" t="s">
        <v>2327</v>
      </c>
      <c r="E10331" s="223">
        <v>0</v>
      </c>
    </row>
    <row r="10332" spans="1:5" x14ac:dyDescent="0.25">
      <c r="A10332" s="224">
        <v>3705050268</v>
      </c>
      <c r="B10332" s="224" t="s">
        <v>9749</v>
      </c>
      <c r="C10332" s="224" t="s">
        <v>1268</v>
      </c>
      <c r="D10332" s="224" t="s">
        <v>1226</v>
      </c>
      <c r="E10332" s="225">
        <v>0</v>
      </c>
    </row>
    <row r="10333" spans="1:5" x14ac:dyDescent="0.25">
      <c r="A10333" s="222">
        <v>3705050269</v>
      </c>
      <c r="B10333" s="222" t="s">
        <v>4112</v>
      </c>
      <c r="C10333" s="222" t="s">
        <v>1268</v>
      </c>
      <c r="D10333" s="222" t="s">
        <v>2327</v>
      </c>
      <c r="E10333" s="223">
        <v>0</v>
      </c>
    </row>
    <row r="10334" spans="1:5" x14ac:dyDescent="0.25">
      <c r="A10334" s="224">
        <v>3705050270</v>
      </c>
      <c r="B10334" s="224" t="s">
        <v>6471</v>
      </c>
      <c r="C10334" s="224" t="s">
        <v>1268</v>
      </c>
      <c r="D10334" s="224" t="s">
        <v>2327</v>
      </c>
      <c r="E10334" s="225">
        <v>0</v>
      </c>
    </row>
    <row r="10335" spans="1:5" x14ac:dyDescent="0.25">
      <c r="A10335" s="222">
        <v>3705050271</v>
      </c>
      <c r="B10335" s="222" t="s">
        <v>6053</v>
      </c>
      <c r="C10335" s="222" t="s">
        <v>1268</v>
      </c>
      <c r="D10335" s="222" t="s">
        <v>2327</v>
      </c>
      <c r="E10335" s="223">
        <v>0</v>
      </c>
    </row>
    <row r="10336" spans="1:5" x14ac:dyDescent="0.25">
      <c r="A10336" s="224">
        <v>3705050272</v>
      </c>
      <c r="B10336" s="224" t="s">
        <v>6054</v>
      </c>
      <c r="C10336" s="224" t="s">
        <v>1268</v>
      </c>
      <c r="D10336" s="224" t="s">
        <v>2327</v>
      </c>
      <c r="E10336" s="225">
        <v>0</v>
      </c>
    </row>
    <row r="10337" spans="1:5" x14ac:dyDescent="0.25">
      <c r="A10337" s="222">
        <v>3705050273</v>
      </c>
      <c r="B10337" s="222" t="s">
        <v>6055</v>
      </c>
      <c r="C10337" s="222" t="s">
        <v>1268</v>
      </c>
      <c r="D10337" s="222" t="s">
        <v>2327</v>
      </c>
      <c r="E10337" s="223">
        <v>0</v>
      </c>
    </row>
    <row r="10338" spans="1:5" x14ac:dyDescent="0.25">
      <c r="A10338" s="224">
        <v>3705050274</v>
      </c>
      <c r="B10338" s="224" t="s">
        <v>7054</v>
      </c>
      <c r="C10338" s="224" t="s">
        <v>1268</v>
      </c>
      <c r="D10338" s="224" t="s">
        <v>2327</v>
      </c>
      <c r="E10338" s="225">
        <v>0</v>
      </c>
    </row>
    <row r="10339" spans="1:5" x14ac:dyDescent="0.25">
      <c r="A10339" s="222">
        <v>3705050275</v>
      </c>
      <c r="B10339" s="222" t="s">
        <v>4114</v>
      </c>
      <c r="C10339" s="222" t="s">
        <v>1268</v>
      </c>
      <c r="D10339" s="222" t="s">
        <v>2431</v>
      </c>
      <c r="E10339" s="223">
        <v>0</v>
      </c>
    </row>
    <row r="10340" spans="1:5" x14ac:dyDescent="0.25">
      <c r="A10340" s="224">
        <v>3705050276</v>
      </c>
      <c r="B10340" s="224" t="s">
        <v>4115</v>
      </c>
      <c r="C10340" s="224" t="s">
        <v>1268</v>
      </c>
      <c r="D10340" s="224" t="s">
        <v>803</v>
      </c>
      <c r="E10340" s="225">
        <v>0</v>
      </c>
    </row>
    <row r="10341" spans="1:5" x14ac:dyDescent="0.25">
      <c r="A10341" s="222">
        <v>3705050277</v>
      </c>
      <c r="B10341" s="222" t="s">
        <v>4116</v>
      </c>
      <c r="C10341" s="222" t="s">
        <v>1268</v>
      </c>
      <c r="D10341" s="222" t="s">
        <v>803</v>
      </c>
      <c r="E10341" s="223">
        <v>0</v>
      </c>
    </row>
    <row r="10342" spans="1:5" x14ac:dyDescent="0.25">
      <c r="A10342" s="224">
        <v>3705050278</v>
      </c>
      <c r="B10342" s="224" t="s">
        <v>4117</v>
      </c>
      <c r="C10342" s="224" t="s">
        <v>1268</v>
      </c>
      <c r="D10342" s="224" t="s">
        <v>1226</v>
      </c>
      <c r="E10342" s="225">
        <v>0</v>
      </c>
    </row>
    <row r="10343" spans="1:5" x14ac:dyDescent="0.25">
      <c r="A10343" s="222">
        <v>3705050279</v>
      </c>
      <c r="B10343" s="222" t="s">
        <v>4118</v>
      </c>
      <c r="C10343" s="222" t="s">
        <v>1268</v>
      </c>
      <c r="D10343" s="222" t="s">
        <v>801</v>
      </c>
      <c r="E10343" s="223">
        <v>0</v>
      </c>
    </row>
    <row r="10344" spans="1:5" x14ac:dyDescent="0.25">
      <c r="A10344" s="224">
        <v>3705050280</v>
      </c>
      <c r="B10344" s="224" t="s">
        <v>4119</v>
      </c>
      <c r="C10344" s="224" t="s">
        <v>1268</v>
      </c>
      <c r="D10344" s="224" t="s">
        <v>801</v>
      </c>
      <c r="E10344" s="225">
        <v>0</v>
      </c>
    </row>
    <row r="10345" spans="1:5" x14ac:dyDescent="0.25">
      <c r="A10345" s="222">
        <v>3705050281</v>
      </c>
      <c r="B10345" s="222" t="s">
        <v>4120</v>
      </c>
      <c r="C10345" s="222" t="s">
        <v>1268</v>
      </c>
      <c r="D10345" s="222" t="s">
        <v>801</v>
      </c>
      <c r="E10345" s="223">
        <v>0</v>
      </c>
    </row>
    <row r="10346" spans="1:5" x14ac:dyDescent="0.25">
      <c r="A10346" s="224">
        <v>3705050282</v>
      </c>
      <c r="B10346" s="224" t="s">
        <v>4121</v>
      </c>
      <c r="C10346" s="224" t="s">
        <v>1268</v>
      </c>
      <c r="D10346" s="224" t="s">
        <v>801</v>
      </c>
      <c r="E10346" s="225">
        <v>0</v>
      </c>
    </row>
    <row r="10347" spans="1:5" x14ac:dyDescent="0.25">
      <c r="A10347" s="222">
        <v>3705050283</v>
      </c>
      <c r="B10347" s="222" t="s">
        <v>8991</v>
      </c>
      <c r="C10347" s="222" t="s">
        <v>1268</v>
      </c>
      <c r="D10347" s="222" t="s">
        <v>2327</v>
      </c>
      <c r="E10347" s="223">
        <v>0</v>
      </c>
    </row>
    <row r="10348" spans="1:5" x14ac:dyDescent="0.25">
      <c r="A10348" s="224">
        <v>3705050284</v>
      </c>
      <c r="B10348" s="224" t="s">
        <v>6056</v>
      </c>
      <c r="C10348" s="224" t="s">
        <v>1268</v>
      </c>
      <c r="D10348" s="224" t="s">
        <v>2327</v>
      </c>
      <c r="E10348" s="225">
        <v>0</v>
      </c>
    </row>
    <row r="10349" spans="1:5" x14ac:dyDescent="0.25">
      <c r="A10349" s="222">
        <v>3705050285</v>
      </c>
      <c r="B10349" s="222" t="s">
        <v>6057</v>
      </c>
      <c r="C10349" s="222" t="s">
        <v>1268</v>
      </c>
      <c r="D10349" s="222" t="s">
        <v>2327</v>
      </c>
      <c r="E10349" s="223">
        <v>0</v>
      </c>
    </row>
    <row r="10350" spans="1:5" x14ac:dyDescent="0.25">
      <c r="A10350" s="224">
        <v>3705050286</v>
      </c>
      <c r="B10350" s="224" t="s">
        <v>6058</v>
      </c>
      <c r="C10350" s="224" t="s">
        <v>1268</v>
      </c>
      <c r="D10350" s="224" t="s">
        <v>2327</v>
      </c>
      <c r="E10350" s="225">
        <v>0</v>
      </c>
    </row>
    <row r="10351" spans="1:5" x14ac:dyDescent="0.25">
      <c r="A10351" s="222">
        <v>3705050287</v>
      </c>
      <c r="B10351" s="222" t="s">
        <v>8992</v>
      </c>
      <c r="C10351" s="222" t="s">
        <v>1268</v>
      </c>
      <c r="D10351" s="222" t="s">
        <v>2327</v>
      </c>
      <c r="E10351" s="223">
        <v>0</v>
      </c>
    </row>
    <row r="10352" spans="1:5" x14ac:dyDescent="0.25">
      <c r="A10352" s="224">
        <v>3705050288</v>
      </c>
      <c r="B10352" s="224" t="s">
        <v>7055</v>
      </c>
      <c r="C10352" s="224" t="s">
        <v>1268</v>
      </c>
      <c r="D10352" s="224" t="s">
        <v>2327</v>
      </c>
      <c r="E10352" s="225">
        <v>0</v>
      </c>
    </row>
    <row r="10353" spans="1:5" x14ac:dyDescent="0.25">
      <c r="A10353" s="222">
        <v>3705050289</v>
      </c>
      <c r="B10353" s="222" t="s">
        <v>7056</v>
      </c>
      <c r="C10353" s="222" t="s">
        <v>1268</v>
      </c>
      <c r="D10353" s="222" t="s">
        <v>2327</v>
      </c>
      <c r="E10353" s="223">
        <v>0</v>
      </c>
    </row>
    <row r="10354" spans="1:5" x14ac:dyDescent="0.25">
      <c r="A10354" s="224">
        <v>3705050290</v>
      </c>
      <c r="B10354" s="224" t="s">
        <v>4122</v>
      </c>
      <c r="C10354" s="224" t="s">
        <v>1268</v>
      </c>
      <c r="D10354" s="224" t="s">
        <v>1226</v>
      </c>
      <c r="E10354" s="225">
        <v>0</v>
      </c>
    </row>
    <row r="10355" spans="1:5" x14ac:dyDescent="0.25">
      <c r="A10355" s="222">
        <v>3705050291</v>
      </c>
      <c r="B10355" s="222" t="s">
        <v>4123</v>
      </c>
      <c r="C10355" s="222" t="s">
        <v>1268</v>
      </c>
      <c r="D10355" s="222" t="s">
        <v>1226</v>
      </c>
      <c r="E10355" s="223">
        <v>0</v>
      </c>
    </row>
    <row r="10356" spans="1:5" x14ac:dyDescent="0.25">
      <c r="A10356" s="224">
        <v>3705050292</v>
      </c>
      <c r="B10356" s="224" t="s">
        <v>4124</v>
      </c>
      <c r="C10356" s="224" t="s">
        <v>1268</v>
      </c>
      <c r="D10356" s="224" t="s">
        <v>1226</v>
      </c>
      <c r="E10356" s="225">
        <v>0</v>
      </c>
    </row>
    <row r="10357" spans="1:5" x14ac:dyDescent="0.25">
      <c r="A10357" s="222">
        <v>3705050293</v>
      </c>
      <c r="B10357" s="222" t="s">
        <v>4125</v>
      </c>
      <c r="C10357" s="222" t="s">
        <v>1268</v>
      </c>
      <c r="D10357" s="222" t="s">
        <v>1226</v>
      </c>
      <c r="E10357" s="223">
        <v>0</v>
      </c>
    </row>
    <row r="10358" spans="1:5" x14ac:dyDescent="0.25">
      <c r="A10358" s="224">
        <v>3705050294</v>
      </c>
      <c r="B10358" s="224" t="s">
        <v>4126</v>
      </c>
      <c r="C10358" s="224" t="s">
        <v>1268</v>
      </c>
      <c r="D10358" s="224" t="s">
        <v>1226</v>
      </c>
      <c r="E10358" s="225">
        <v>0</v>
      </c>
    </row>
    <row r="10359" spans="1:5" x14ac:dyDescent="0.25">
      <c r="A10359" s="222">
        <v>3705050295</v>
      </c>
      <c r="B10359" s="222" t="s">
        <v>4127</v>
      </c>
      <c r="C10359" s="222" t="s">
        <v>1268</v>
      </c>
      <c r="D10359" s="222" t="s">
        <v>1226</v>
      </c>
      <c r="E10359" s="223">
        <v>0</v>
      </c>
    </row>
    <row r="10360" spans="1:5" x14ac:dyDescent="0.25">
      <c r="A10360" s="224">
        <v>3705050296</v>
      </c>
      <c r="B10360" s="224" t="s">
        <v>4128</v>
      </c>
      <c r="C10360" s="224" t="s">
        <v>1268</v>
      </c>
      <c r="D10360" s="224" t="s">
        <v>2327</v>
      </c>
      <c r="E10360" s="225">
        <v>0</v>
      </c>
    </row>
    <row r="10361" spans="1:5" x14ac:dyDescent="0.25">
      <c r="A10361" s="222">
        <v>3705050297</v>
      </c>
      <c r="B10361" s="222" t="s">
        <v>4129</v>
      </c>
      <c r="C10361" s="222" t="s">
        <v>1268</v>
      </c>
      <c r="D10361" s="222" t="s">
        <v>2327</v>
      </c>
      <c r="E10361" s="223">
        <v>0</v>
      </c>
    </row>
    <row r="10362" spans="1:5" x14ac:dyDescent="0.25">
      <c r="A10362" s="224">
        <v>3705050298</v>
      </c>
      <c r="B10362" s="224" t="s">
        <v>6059</v>
      </c>
      <c r="C10362" s="224" t="s">
        <v>1268</v>
      </c>
      <c r="D10362" s="224" t="s">
        <v>2327</v>
      </c>
      <c r="E10362" s="225">
        <v>0</v>
      </c>
    </row>
    <row r="10363" spans="1:5" x14ac:dyDescent="0.25">
      <c r="A10363" s="222">
        <v>3705050299</v>
      </c>
      <c r="B10363" s="222" t="s">
        <v>6060</v>
      </c>
      <c r="C10363" s="222" t="s">
        <v>1268</v>
      </c>
      <c r="D10363" s="222" t="s">
        <v>2327</v>
      </c>
      <c r="E10363" s="223">
        <v>0</v>
      </c>
    </row>
    <row r="10364" spans="1:5" x14ac:dyDescent="0.25">
      <c r="A10364" s="224">
        <v>3705050300</v>
      </c>
      <c r="B10364" s="224" t="s">
        <v>6061</v>
      </c>
      <c r="C10364" s="224" t="s">
        <v>1268</v>
      </c>
      <c r="D10364" s="224" t="s">
        <v>2327</v>
      </c>
      <c r="E10364" s="225">
        <v>0</v>
      </c>
    </row>
    <row r="10365" spans="1:5" x14ac:dyDescent="0.25">
      <c r="A10365" s="222">
        <v>3705050301</v>
      </c>
      <c r="B10365" s="222" t="s">
        <v>6062</v>
      </c>
      <c r="C10365" s="222" t="s">
        <v>1268</v>
      </c>
      <c r="D10365" s="222" t="s">
        <v>2327</v>
      </c>
      <c r="E10365" s="223">
        <v>0</v>
      </c>
    </row>
    <row r="10366" spans="1:5" x14ac:dyDescent="0.25">
      <c r="A10366" s="224">
        <v>3705050302</v>
      </c>
      <c r="B10366" s="224" t="s">
        <v>6063</v>
      </c>
      <c r="C10366" s="224" t="s">
        <v>1268</v>
      </c>
      <c r="D10366" s="224" t="s">
        <v>2327</v>
      </c>
      <c r="E10366" s="225">
        <v>0</v>
      </c>
    </row>
    <row r="10367" spans="1:5" x14ac:dyDescent="0.25">
      <c r="A10367" s="222">
        <v>3705050303</v>
      </c>
      <c r="B10367" s="222" t="s">
        <v>6064</v>
      </c>
      <c r="C10367" s="222" t="s">
        <v>1268</v>
      </c>
      <c r="D10367" s="222" t="s">
        <v>801</v>
      </c>
      <c r="E10367" s="223">
        <v>0</v>
      </c>
    </row>
    <row r="10368" spans="1:5" x14ac:dyDescent="0.25">
      <c r="A10368" s="224">
        <v>3705050304</v>
      </c>
      <c r="B10368" s="224" t="s">
        <v>6065</v>
      </c>
      <c r="C10368" s="224" t="s">
        <v>1268</v>
      </c>
      <c r="D10368" s="224" t="s">
        <v>802</v>
      </c>
      <c r="E10368" s="225">
        <v>0</v>
      </c>
    </row>
    <row r="10369" spans="1:5" x14ac:dyDescent="0.25">
      <c r="A10369" s="222">
        <v>3705050305</v>
      </c>
      <c r="B10369" s="222" t="s">
        <v>6066</v>
      </c>
      <c r="C10369" s="222" t="s">
        <v>1268</v>
      </c>
      <c r="D10369" s="222" t="s">
        <v>801</v>
      </c>
      <c r="E10369" s="223">
        <v>0</v>
      </c>
    </row>
    <row r="10370" spans="1:5" x14ac:dyDescent="0.25">
      <c r="A10370" s="224">
        <v>3705050306</v>
      </c>
      <c r="B10370" s="224" t="s">
        <v>8317</v>
      </c>
      <c r="C10370" s="224" t="s">
        <v>1268</v>
      </c>
      <c r="D10370" s="224" t="s">
        <v>3788</v>
      </c>
      <c r="E10370" s="225">
        <v>0</v>
      </c>
    </row>
    <row r="10371" spans="1:5" x14ac:dyDescent="0.25">
      <c r="A10371" s="222">
        <v>3705050307</v>
      </c>
      <c r="B10371" s="222" t="s">
        <v>4201</v>
      </c>
      <c r="C10371" s="222" t="s">
        <v>1268</v>
      </c>
      <c r="D10371" s="222" t="s">
        <v>801</v>
      </c>
      <c r="E10371" s="223">
        <v>0</v>
      </c>
    </row>
    <row r="10372" spans="1:5" x14ac:dyDescent="0.25">
      <c r="A10372" s="224">
        <v>3705050308</v>
      </c>
      <c r="B10372" s="224" t="s">
        <v>7057</v>
      </c>
      <c r="C10372" s="224" t="s">
        <v>1268</v>
      </c>
      <c r="D10372" s="224" t="s">
        <v>803</v>
      </c>
      <c r="E10372" s="225">
        <v>0</v>
      </c>
    </row>
    <row r="10373" spans="1:5" x14ac:dyDescent="0.25">
      <c r="A10373" s="222">
        <v>3705050309</v>
      </c>
      <c r="B10373" s="222" t="s">
        <v>4202</v>
      </c>
      <c r="C10373" s="222" t="s">
        <v>1268</v>
      </c>
      <c r="D10373" s="222" t="s">
        <v>801</v>
      </c>
      <c r="E10373" s="223">
        <v>0</v>
      </c>
    </row>
    <row r="10374" spans="1:5" x14ac:dyDescent="0.25">
      <c r="A10374" s="224">
        <v>3705050310</v>
      </c>
      <c r="B10374" s="224" t="s">
        <v>12956</v>
      </c>
      <c r="C10374" s="224" t="s">
        <v>1268</v>
      </c>
      <c r="D10374" s="224" t="s">
        <v>801</v>
      </c>
      <c r="E10374" s="225">
        <v>0</v>
      </c>
    </row>
    <row r="10375" spans="1:5" x14ac:dyDescent="0.25">
      <c r="A10375" s="222">
        <v>3705050311</v>
      </c>
      <c r="B10375" s="222" t="s">
        <v>6067</v>
      </c>
      <c r="C10375" s="222" t="s">
        <v>1268</v>
      </c>
      <c r="D10375" s="222" t="s">
        <v>2327</v>
      </c>
      <c r="E10375" s="223">
        <v>0</v>
      </c>
    </row>
    <row r="10376" spans="1:5" x14ac:dyDescent="0.25">
      <c r="A10376" s="224">
        <v>3705050312</v>
      </c>
      <c r="B10376" s="224" t="s">
        <v>6068</v>
      </c>
      <c r="C10376" s="224" t="s">
        <v>1268</v>
      </c>
      <c r="D10376" s="224" t="s">
        <v>2327</v>
      </c>
      <c r="E10376" s="225">
        <v>0</v>
      </c>
    </row>
    <row r="10377" spans="1:5" x14ac:dyDescent="0.25">
      <c r="A10377" s="222">
        <v>3705050313</v>
      </c>
      <c r="B10377" s="222" t="s">
        <v>6069</v>
      </c>
      <c r="C10377" s="222" t="s">
        <v>1268</v>
      </c>
      <c r="D10377" s="222" t="s">
        <v>2327</v>
      </c>
      <c r="E10377" s="223">
        <v>0</v>
      </c>
    </row>
    <row r="10378" spans="1:5" x14ac:dyDescent="0.25">
      <c r="A10378" s="224">
        <v>3705050314</v>
      </c>
      <c r="B10378" s="224" t="s">
        <v>6070</v>
      </c>
      <c r="C10378" s="224" t="s">
        <v>1268</v>
      </c>
      <c r="D10378" s="224" t="s">
        <v>2327</v>
      </c>
      <c r="E10378" s="225">
        <v>0</v>
      </c>
    </row>
    <row r="10379" spans="1:5" x14ac:dyDescent="0.25">
      <c r="A10379" s="222">
        <v>3705050315</v>
      </c>
      <c r="B10379" s="222" t="s">
        <v>6071</v>
      </c>
      <c r="C10379" s="222" t="s">
        <v>1268</v>
      </c>
      <c r="D10379" s="222" t="s">
        <v>2327</v>
      </c>
      <c r="E10379" s="223">
        <v>0</v>
      </c>
    </row>
    <row r="10380" spans="1:5" x14ac:dyDescent="0.25">
      <c r="A10380" s="224">
        <v>3705050316</v>
      </c>
      <c r="B10380" s="224" t="s">
        <v>6525</v>
      </c>
      <c r="C10380" s="224" t="s">
        <v>1268</v>
      </c>
      <c r="D10380" s="224" t="s">
        <v>2327</v>
      </c>
      <c r="E10380" s="225">
        <v>0</v>
      </c>
    </row>
    <row r="10381" spans="1:5" x14ac:dyDescent="0.25">
      <c r="A10381" s="222">
        <v>3705050317</v>
      </c>
      <c r="B10381" s="222" t="s">
        <v>4210</v>
      </c>
      <c r="C10381" s="222" t="s">
        <v>1268</v>
      </c>
      <c r="D10381" s="222" t="s">
        <v>1226</v>
      </c>
      <c r="E10381" s="223">
        <v>0</v>
      </c>
    </row>
    <row r="10382" spans="1:5" x14ac:dyDescent="0.25">
      <c r="A10382" s="224">
        <v>3705050318</v>
      </c>
      <c r="B10382" s="224" t="s">
        <v>8131</v>
      </c>
      <c r="C10382" s="224" t="s">
        <v>1268</v>
      </c>
      <c r="D10382" s="224" t="s">
        <v>801</v>
      </c>
      <c r="E10382" s="225">
        <v>0</v>
      </c>
    </row>
    <row r="10383" spans="1:5" x14ac:dyDescent="0.25">
      <c r="A10383" s="222">
        <v>3705050319</v>
      </c>
      <c r="B10383" s="222" t="s">
        <v>4211</v>
      </c>
      <c r="C10383" s="222" t="s">
        <v>1268</v>
      </c>
      <c r="D10383" s="222" t="s">
        <v>811</v>
      </c>
      <c r="E10383" s="223">
        <v>0</v>
      </c>
    </row>
    <row r="10384" spans="1:5" x14ac:dyDescent="0.25">
      <c r="A10384" s="224">
        <v>3705050320</v>
      </c>
      <c r="B10384" s="224" t="s">
        <v>4212</v>
      </c>
      <c r="C10384" s="224" t="s">
        <v>1268</v>
      </c>
      <c r="D10384" s="224" t="s">
        <v>2327</v>
      </c>
      <c r="E10384" s="225">
        <v>0</v>
      </c>
    </row>
    <row r="10385" spans="1:5" x14ac:dyDescent="0.25">
      <c r="A10385" s="222">
        <v>3705050321</v>
      </c>
      <c r="B10385" s="222" t="s">
        <v>4213</v>
      </c>
      <c r="C10385" s="222" t="s">
        <v>1268</v>
      </c>
      <c r="D10385" s="222" t="s">
        <v>2327</v>
      </c>
      <c r="E10385" s="223">
        <v>0</v>
      </c>
    </row>
    <row r="10386" spans="1:5" x14ac:dyDescent="0.25">
      <c r="A10386" s="224">
        <v>3705050322</v>
      </c>
      <c r="B10386" s="224" t="s">
        <v>4214</v>
      </c>
      <c r="C10386" s="224" t="s">
        <v>1268</v>
      </c>
      <c r="D10386" s="224" t="s">
        <v>801</v>
      </c>
      <c r="E10386" s="225">
        <v>0</v>
      </c>
    </row>
    <row r="10387" spans="1:5" x14ac:dyDescent="0.25">
      <c r="A10387" s="222">
        <v>3705050323</v>
      </c>
      <c r="B10387" s="222" t="s">
        <v>4215</v>
      </c>
      <c r="C10387" s="222" t="s">
        <v>1268</v>
      </c>
      <c r="D10387" s="222" t="s">
        <v>801</v>
      </c>
      <c r="E10387" s="223">
        <v>0</v>
      </c>
    </row>
    <row r="10388" spans="1:5" x14ac:dyDescent="0.25">
      <c r="A10388" s="224">
        <v>3705050324</v>
      </c>
      <c r="B10388" s="224" t="s">
        <v>4216</v>
      </c>
      <c r="C10388" s="224" t="s">
        <v>1268</v>
      </c>
      <c r="D10388" s="224" t="s">
        <v>801</v>
      </c>
      <c r="E10388" s="225">
        <v>0</v>
      </c>
    </row>
    <row r="10389" spans="1:5" x14ac:dyDescent="0.25">
      <c r="A10389" s="222">
        <v>3705050325</v>
      </c>
      <c r="B10389" s="222" t="s">
        <v>4217</v>
      </c>
      <c r="C10389" s="222" t="s">
        <v>1268</v>
      </c>
      <c r="D10389" s="222" t="s">
        <v>801</v>
      </c>
      <c r="E10389" s="223">
        <v>0</v>
      </c>
    </row>
    <row r="10390" spans="1:5" x14ac:dyDescent="0.25">
      <c r="A10390" s="224">
        <v>3705050326</v>
      </c>
      <c r="B10390" s="224" t="s">
        <v>4218</v>
      </c>
      <c r="C10390" s="224" t="s">
        <v>1268</v>
      </c>
      <c r="D10390" s="224" t="s">
        <v>801</v>
      </c>
      <c r="E10390" s="225">
        <v>0</v>
      </c>
    </row>
    <row r="10391" spans="1:5" x14ac:dyDescent="0.25">
      <c r="A10391" s="222">
        <v>3705050327</v>
      </c>
      <c r="B10391" s="222" t="s">
        <v>8318</v>
      </c>
      <c r="C10391" s="222" t="s">
        <v>1268</v>
      </c>
      <c r="D10391" s="222" t="s">
        <v>801</v>
      </c>
      <c r="E10391" s="223">
        <v>0</v>
      </c>
    </row>
    <row r="10392" spans="1:5" x14ac:dyDescent="0.25">
      <c r="A10392" s="224">
        <v>3705050328</v>
      </c>
      <c r="B10392" s="224" t="s">
        <v>4219</v>
      </c>
      <c r="C10392" s="224" t="s">
        <v>1268</v>
      </c>
      <c r="D10392" s="224" t="s">
        <v>801</v>
      </c>
      <c r="E10392" s="225">
        <v>0</v>
      </c>
    </row>
    <row r="10393" spans="1:5" x14ac:dyDescent="0.25">
      <c r="A10393" s="222">
        <v>3705050329</v>
      </c>
      <c r="B10393" s="222" t="s">
        <v>5485</v>
      </c>
      <c r="C10393" s="222" t="s">
        <v>1268</v>
      </c>
      <c r="D10393" s="222" t="s">
        <v>801</v>
      </c>
      <c r="E10393" s="223">
        <v>0</v>
      </c>
    </row>
    <row r="10394" spans="1:5" x14ac:dyDescent="0.25">
      <c r="A10394" s="224">
        <v>3705050330</v>
      </c>
      <c r="B10394" s="224" t="s">
        <v>9390</v>
      </c>
      <c r="C10394" s="224" t="s">
        <v>1268</v>
      </c>
      <c r="D10394" s="224" t="s">
        <v>801</v>
      </c>
      <c r="E10394" s="225">
        <v>0</v>
      </c>
    </row>
    <row r="10395" spans="1:5" x14ac:dyDescent="0.25">
      <c r="A10395" s="222">
        <v>3705050331</v>
      </c>
      <c r="B10395" s="222" t="s">
        <v>4221</v>
      </c>
      <c r="C10395" s="222" t="s">
        <v>1268</v>
      </c>
      <c r="D10395" s="222" t="s">
        <v>801</v>
      </c>
      <c r="E10395" s="223">
        <v>0</v>
      </c>
    </row>
    <row r="10396" spans="1:5" x14ac:dyDescent="0.25">
      <c r="A10396" s="224">
        <v>3705050332</v>
      </c>
      <c r="B10396" s="224" t="s">
        <v>5487</v>
      </c>
      <c r="C10396" s="224" t="s">
        <v>1268</v>
      </c>
      <c r="D10396" s="224" t="s">
        <v>801</v>
      </c>
      <c r="E10396" s="225">
        <v>0</v>
      </c>
    </row>
    <row r="10397" spans="1:5" x14ac:dyDescent="0.25">
      <c r="A10397" s="222">
        <v>3705050333</v>
      </c>
      <c r="B10397" s="222" t="s">
        <v>4223</v>
      </c>
      <c r="C10397" s="222" t="s">
        <v>1268</v>
      </c>
      <c r="D10397" s="222" t="s">
        <v>801</v>
      </c>
      <c r="E10397" s="223">
        <v>0</v>
      </c>
    </row>
    <row r="10398" spans="1:5" x14ac:dyDescent="0.25">
      <c r="A10398" s="224">
        <v>3705050334</v>
      </c>
      <c r="B10398" s="224" t="s">
        <v>4224</v>
      </c>
      <c r="C10398" s="224" t="s">
        <v>1268</v>
      </c>
      <c r="D10398" s="224" t="s">
        <v>801</v>
      </c>
      <c r="E10398" s="225">
        <v>0</v>
      </c>
    </row>
    <row r="10399" spans="1:5" x14ac:dyDescent="0.25">
      <c r="A10399" s="222">
        <v>3705050335</v>
      </c>
      <c r="B10399" s="222" t="s">
        <v>4225</v>
      </c>
      <c r="C10399" s="222" t="s">
        <v>1268</v>
      </c>
      <c r="D10399" s="222" t="s">
        <v>801</v>
      </c>
      <c r="E10399" s="223">
        <v>0</v>
      </c>
    </row>
    <row r="10400" spans="1:5" x14ac:dyDescent="0.25">
      <c r="A10400" s="224">
        <v>3705050336</v>
      </c>
      <c r="B10400" s="224" t="s">
        <v>4226</v>
      </c>
      <c r="C10400" s="224" t="s">
        <v>1268</v>
      </c>
      <c r="D10400" s="224" t="s">
        <v>801</v>
      </c>
      <c r="E10400" s="225">
        <v>0</v>
      </c>
    </row>
    <row r="10401" spans="1:5" x14ac:dyDescent="0.25">
      <c r="A10401" s="222">
        <v>3705050337</v>
      </c>
      <c r="B10401" s="222" t="s">
        <v>4227</v>
      </c>
      <c r="C10401" s="222" t="s">
        <v>1268</v>
      </c>
      <c r="D10401" s="222" t="s">
        <v>801</v>
      </c>
      <c r="E10401" s="223">
        <v>0</v>
      </c>
    </row>
    <row r="10402" spans="1:5" x14ac:dyDescent="0.25">
      <c r="A10402" s="224">
        <v>3705050338</v>
      </c>
      <c r="B10402" s="224" t="s">
        <v>5488</v>
      </c>
      <c r="C10402" s="224" t="s">
        <v>1268</v>
      </c>
      <c r="D10402" s="224" t="s">
        <v>801</v>
      </c>
      <c r="E10402" s="225">
        <v>0</v>
      </c>
    </row>
    <row r="10403" spans="1:5" x14ac:dyDescent="0.25">
      <c r="A10403" s="222">
        <v>3705050339</v>
      </c>
      <c r="B10403" s="222" t="s">
        <v>5489</v>
      </c>
      <c r="C10403" s="222" t="s">
        <v>1268</v>
      </c>
      <c r="D10403" s="222" t="s">
        <v>801</v>
      </c>
      <c r="E10403" s="223">
        <v>0</v>
      </c>
    </row>
    <row r="10404" spans="1:5" x14ac:dyDescent="0.25">
      <c r="A10404" s="224">
        <v>3705050340</v>
      </c>
      <c r="B10404" s="224" t="s">
        <v>6072</v>
      </c>
      <c r="C10404" s="224" t="s">
        <v>1268</v>
      </c>
      <c r="D10404" s="224" t="s">
        <v>2327</v>
      </c>
      <c r="E10404" s="225">
        <v>0</v>
      </c>
    </row>
    <row r="10405" spans="1:5" x14ac:dyDescent="0.25">
      <c r="A10405" s="222">
        <v>3705050341</v>
      </c>
      <c r="B10405" s="222" t="s">
        <v>13514</v>
      </c>
      <c r="C10405" s="222" t="s">
        <v>1268</v>
      </c>
      <c r="D10405" s="222" t="s">
        <v>2327</v>
      </c>
      <c r="E10405" s="223">
        <v>0</v>
      </c>
    </row>
    <row r="10406" spans="1:5" x14ac:dyDescent="0.25">
      <c r="A10406" s="224">
        <v>3705050342</v>
      </c>
      <c r="B10406" s="224" t="s">
        <v>6073</v>
      </c>
      <c r="C10406" s="224" t="s">
        <v>1268</v>
      </c>
      <c r="D10406" s="224" t="s">
        <v>2327</v>
      </c>
      <c r="E10406" s="225">
        <v>0</v>
      </c>
    </row>
    <row r="10407" spans="1:5" x14ac:dyDescent="0.25">
      <c r="A10407" s="222">
        <v>3705050343</v>
      </c>
      <c r="B10407" s="222" t="s">
        <v>6074</v>
      </c>
      <c r="C10407" s="222" t="s">
        <v>1268</v>
      </c>
      <c r="D10407" s="222" t="s">
        <v>2327</v>
      </c>
      <c r="E10407" s="223">
        <v>0</v>
      </c>
    </row>
    <row r="10408" spans="1:5" x14ac:dyDescent="0.25">
      <c r="A10408" s="224">
        <v>3705050344</v>
      </c>
      <c r="B10408" s="224" t="s">
        <v>7894</v>
      </c>
      <c r="C10408" s="224" t="s">
        <v>1268</v>
      </c>
      <c r="D10408" s="224" t="s">
        <v>2327</v>
      </c>
      <c r="E10408" s="225">
        <v>0</v>
      </c>
    </row>
    <row r="10409" spans="1:5" x14ac:dyDescent="0.25">
      <c r="A10409" s="222">
        <v>3705050345</v>
      </c>
      <c r="B10409" s="222" t="s">
        <v>13515</v>
      </c>
      <c r="C10409" s="222" t="s">
        <v>1268</v>
      </c>
      <c r="D10409" s="222" t="s">
        <v>2327</v>
      </c>
      <c r="E10409" s="223">
        <v>0</v>
      </c>
    </row>
    <row r="10410" spans="1:5" x14ac:dyDescent="0.25">
      <c r="A10410" s="224">
        <v>3705050346</v>
      </c>
      <c r="B10410" s="224" t="s">
        <v>6075</v>
      </c>
      <c r="C10410" s="224" t="s">
        <v>1268</v>
      </c>
      <c r="D10410" s="224" t="s">
        <v>2327</v>
      </c>
      <c r="E10410" s="225">
        <v>0</v>
      </c>
    </row>
    <row r="10411" spans="1:5" x14ac:dyDescent="0.25">
      <c r="A10411" s="222">
        <v>3705050347</v>
      </c>
      <c r="B10411" s="222" t="s">
        <v>6076</v>
      </c>
      <c r="C10411" s="222" t="s">
        <v>1268</v>
      </c>
      <c r="D10411" s="222" t="s">
        <v>2327</v>
      </c>
      <c r="E10411" s="223">
        <v>0</v>
      </c>
    </row>
    <row r="10412" spans="1:5" x14ac:dyDescent="0.25">
      <c r="A10412" s="224">
        <v>3705050348</v>
      </c>
      <c r="B10412" s="224" t="s">
        <v>6077</v>
      </c>
      <c r="C10412" s="224" t="s">
        <v>1268</v>
      </c>
      <c r="D10412" s="224" t="s">
        <v>2354</v>
      </c>
      <c r="E10412" s="225">
        <v>0</v>
      </c>
    </row>
    <row r="10413" spans="1:5" x14ac:dyDescent="0.25">
      <c r="A10413" s="222">
        <v>3705050349</v>
      </c>
      <c r="B10413" s="222" t="s">
        <v>6078</v>
      </c>
      <c r="C10413" s="222" t="s">
        <v>1268</v>
      </c>
      <c r="D10413" s="222" t="s">
        <v>2327</v>
      </c>
      <c r="E10413" s="223">
        <v>0</v>
      </c>
    </row>
    <row r="10414" spans="1:5" x14ac:dyDescent="0.25">
      <c r="A10414" s="224">
        <v>3705050350</v>
      </c>
      <c r="B10414" s="224" t="s">
        <v>6079</v>
      </c>
      <c r="C10414" s="224" t="s">
        <v>1268</v>
      </c>
      <c r="D10414" s="224" t="s">
        <v>2354</v>
      </c>
      <c r="E10414" s="225">
        <v>0</v>
      </c>
    </row>
    <row r="10415" spans="1:5" x14ac:dyDescent="0.25">
      <c r="A10415" s="222">
        <v>3705050351</v>
      </c>
      <c r="B10415" s="222" t="s">
        <v>6080</v>
      </c>
      <c r="C10415" s="222" t="s">
        <v>1268</v>
      </c>
      <c r="D10415" s="222" t="s">
        <v>2354</v>
      </c>
      <c r="E10415" s="223">
        <v>0</v>
      </c>
    </row>
    <row r="10416" spans="1:5" x14ac:dyDescent="0.25">
      <c r="A10416" s="224">
        <v>3705050352</v>
      </c>
      <c r="B10416" s="224" t="s">
        <v>6081</v>
      </c>
      <c r="C10416" s="224" t="s">
        <v>1268</v>
      </c>
      <c r="D10416" s="224" t="s">
        <v>2327</v>
      </c>
      <c r="E10416" s="225">
        <v>0</v>
      </c>
    </row>
    <row r="10417" spans="1:5" x14ac:dyDescent="0.25">
      <c r="A10417" s="222">
        <v>3705050353</v>
      </c>
      <c r="B10417" s="222" t="s">
        <v>7058</v>
      </c>
      <c r="C10417" s="222" t="s">
        <v>1268</v>
      </c>
      <c r="D10417" s="222" t="s">
        <v>801</v>
      </c>
      <c r="E10417" s="223">
        <v>0</v>
      </c>
    </row>
    <row r="10418" spans="1:5" x14ac:dyDescent="0.25">
      <c r="A10418" s="224">
        <v>3705050354</v>
      </c>
      <c r="B10418" s="224" t="s">
        <v>6082</v>
      </c>
      <c r="C10418" s="224" t="s">
        <v>1268</v>
      </c>
      <c r="D10418" s="224" t="s">
        <v>2327</v>
      </c>
      <c r="E10418" s="225">
        <v>0</v>
      </c>
    </row>
    <row r="10419" spans="1:5" x14ac:dyDescent="0.25">
      <c r="A10419" s="222">
        <v>3705050355</v>
      </c>
      <c r="B10419" s="222" t="s">
        <v>6083</v>
      </c>
      <c r="C10419" s="222" t="s">
        <v>1268</v>
      </c>
      <c r="D10419" s="222" t="s">
        <v>2327</v>
      </c>
      <c r="E10419" s="223">
        <v>0</v>
      </c>
    </row>
    <row r="10420" spans="1:5" x14ac:dyDescent="0.25">
      <c r="A10420" s="224">
        <v>3705050356</v>
      </c>
      <c r="B10420" s="224" t="s">
        <v>6084</v>
      </c>
      <c r="C10420" s="224" t="s">
        <v>1268</v>
      </c>
      <c r="D10420" s="224" t="s">
        <v>2327</v>
      </c>
      <c r="E10420" s="225">
        <v>0</v>
      </c>
    </row>
    <row r="10421" spans="1:5" x14ac:dyDescent="0.25">
      <c r="A10421" s="222">
        <v>3705050357</v>
      </c>
      <c r="B10421" s="222" t="s">
        <v>13516</v>
      </c>
      <c r="C10421" s="222" t="s">
        <v>1268</v>
      </c>
      <c r="D10421" s="222" t="s">
        <v>2327</v>
      </c>
      <c r="E10421" s="223">
        <v>0</v>
      </c>
    </row>
    <row r="10422" spans="1:5" x14ac:dyDescent="0.25">
      <c r="A10422" s="224">
        <v>3705050358</v>
      </c>
      <c r="B10422" s="224" t="s">
        <v>13517</v>
      </c>
      <c r="C10422" s="224" t="s">
        <v>1268</v>
      </c>
      <c r="D10422" s="224" t="s">
        <v>2327</v>
      </c>
      <c r="E10422" s="225">
        <v>0</v>
      </c>
    </row>
    <row r="10423" spans="1:5" x14ac:dyDescent="0.25">
      <c r="A10423" s="222">
        <v>3705050359</v>
      </c>
      <c r="B10423" s="222" t="s">
        <v>6085</v>
      </c>
      <c r="C10423" s="222" t="s">
        <v>1268</v>
      </c>
      <c r="D10423" s="222" t="s">
        <v>2327</v>
      </c>
      <c r="E10423" s="223">
        <v>0</v>
      </c>
    </row>
    <row r="10424" spans="1:5" x14ac:dyDescent="0.25">
      <c r="A10424" s="224">
        <v>3705050360</v>
      </c>
      <c r="B10424" s="224" t="s">
        <v>7059</v>
      </c>
      <c r="C10424" s="224" t="s">
        <v>1268</v>
      </c>
      <c r="D10424" s="224" t="s">
        <v>801</v>
      </c>
      <c r="E10424" s="225">
        <v>0</v>
      </c>
    </row>
    <row r="10425" spans="1:5" x14ac:dyDescent="0.25">
      <c r="A10425" s="222">
        <v>3705050361</v>
      </c>
      <c r="B10425" s="222" t="s">
        <v>9750</v>
      </c>
      <c r="C10425" s="222" t="s">
        <v>1268</v>
      </c>
      <c r="D10425" s="222" t="s">
        <v>2327</v>
      </c>
      <c r="E10425" s="223">
        <v>0</v>
      </c>
    </row>
    <row r="10426" spans="1:5" x14ac:dyDescent="0.25">
      <c r="A10426" s="224">
        <v>3705050362</v>
      </c>
      <c r="B10426" s="224" t="s">
        <v>7060</v>
      </c>
      <c r="C10426" s="224" t="s">
        <v>1268</v>
      </c>
      <c r="D10426" s="224" t="s">
        <v>801</v>
      </c>
      <c r="E10426" s="225">
        <v>0</v>
      </c>
    </row>
    <row r="10427" spans="1:5" x14ac:dyDescent="0.25">
      <c r="A10427" s="222">
        <v>3705050363</v>
      </c>
      <c r="B10427" s="222" t="s">
        <v>6086</v>
      </c>
      <c r="C10427" s="222" t="s">
        <v>1268</v>
      </c>
      <c r="D10427" s="222" t="s">
        <v>2327</v>
      </c>
      <c r="E10427" s="223">
        <v>0</v>
      </c>
    </row>
    <row r="10428" spans="1:5" x14ac:dyDescent="0.25">
      <c r="A10428" s="224">
        <v>3705050364</v>
      </c>
      <c r="B10428" s="224" t="s">
        <v>6506</v>
      </c>
      <c r="C10428" s="224" t="s">
        <v>1268</v>
      </c>
      <c r="D10428" s="224" t="s">
        <v>2327</v>
      </c>
      <c r="E10428" s="225">
        <v>0</v>
      </c>
    </row>
    <row r="10429" spans="1:5" x14ac:dyDescent="0.25">
      <c r="A10429" s="222">
        <v>3705050365</v>
      </c>
      <c r="B10429" s="222" t="s">
        <v>11466</v>
      </c>
      <c r="C10429" s="222" t="s">
        <v>1268</v>
      </c>
      <c r="D10429" s="222" t="s">
        <v>2327</v>
      </c>
      <c r="E10429" s="223">
        <v>0</v>
      </c>
    </row>
    <row r="10430" spans="1:5" x14ac:dyDescent="0.25">
      <c r="A10430" s="224">
        <v>3705050366</v>
      </c>
      <c r="B10430" s="224" t="s">
        <v>6087</v>
      </c>
      <c r="C10430" s="224" t="s">
        <v>1268</v>
      </c>
      <c r="D10430" s="224" t="s">
        <v>2327</v>
      </c>
      <c r="E10430" s="225">
        <v>0</v>
      </c>
    </row>
    <row r="10431" spans="1:5" x14ac:dyDescent="0.25">
      <c r="A10431" s="222">
        <v>3705050367</v>
      </c>
      <c r="B10431" s="222" t="s">
        <v>6088</v>
      </c>
      <c r="C10431" s="222" t="s">
        <v>1268</v>
      </c>
      <c r="D10431" s="222" t="s">
        <v>2327</v>
      </c>
      <c r="E10431" s="223">
        <v>0</v>
      </c>
    </row>
    <row r="10432" spans="1:5" x14ac:dyDescent="0.25">
      <c r="A10432" s="224">
        <v>3705050368</v>
      </c>
      <c r="B10432" s="224" t="s">
        <v>6461</v>
      </c>
      <c r="C10432" s="224" t="s">
        <v>1268</v>
      </c>
      <c r="D10432" s="224" t="s">
        <v>2327</v>
      </c>
      <c r="E10432" s="225">
        <v>0</v>
      </c>
    </row>
    <row r="10433" spans="1:5" x14ac:dyDescent="0.25">
      <c r="A10433" s="222">
        <v>3705050369</v>
      </c>
      <c r="B10433" s="222" t="s">
        <v>6089</v>
      </c>
      <c r="C10433" s="222" t="s">
        <v>1268</v>
      </c>
      <c r="D10433" s="222" t="s">
        <v>2327</v>
      </c>
      <c r="E10433" s="223">
        <v>0</v>
      </c>
    </row>
    <row r="10434" spans="1:5" x14ac:dyDescent="0.25">
      <c r="A10434" s="224">
        <v>3705050370</v>
      </c>
      <c r="B10434" s="224" t="s">
        <v>6090</v>
      </c>
      <c r="C10434" s="224" t="s">
        <v>1268</v>
      </c>
      <c r="D10434" s="224" t="s">
        <v>2327</v>
      </c>
      <c r="E10434" s="225">
        <v>0</v>
      </c>
    </row>
    <row r="10435" spans="1:5" x14ac:dyDescent="0.25">
      <c r="A10435" s="222">
        <v>3705050371</v>
      </c>
      <c r="B10435" s="222" t="s">
        <v>7895</v>
      </c>
      <c r="C10435" s="222" t="s">
        <v>1268</v>
      </c>
      <c r="D10435" s="222" t="s">
        <v>2327</v>
      </c>
      <c r="E10435" s="223">
        <v>0</v>
      </c>
    </row>
    <row r="10436" spans="1:5" x14ac:dyDescent="0.25">
      <c r="A10436" s="224">
        <v>3705050372</v>
      </c>
      <c r="B10436" s="224" t="s">
        <v>6091</v>
      </c>
      <c r="C10436" s="224" t="s">
        <v>1268</v>
      </c>
      <c r="D10436" s="224" t="s">
        <v>2327</v>
      </c>
      <c r="E10436" s="225">
        <v>0</v>
      </c>
    </row>
    <row r="10437" spans="1:5" x14ac:dyDescent="0.25">
      <c r="A10437" s="222">
        <v>3705050373</v>
      </c>
      <c r="B10437" s="222" t="s">
        <v>13518</v>
      </c>
      <c r="C10437" s="222" t="s">
        <v>1268</v>
      </c>
      <c r="D10437" s="222" t="s">
        <v>2354</v>
      </c>
      <c r="E10437" s="223">
        <v>0</v>
      </c>
    </row>
    <row r="10438" spans="1:5" x14ac:dyDescent="0.25">
      <c r="A10438" s="224">
        <v>3705050374</v>
      </c>
      <c r="B10438" s="224" t="s">
        <v>6092</v>
      </c>
      <c r="C10438" s="224" t="s">
        <v>1268</v>
      </c>
      <c r="D10438" s="224" t="s">
        <v>2354</v>
      </c>
      <c r="E10438" s="225">
        <v>0</v>
      </c>
    </row>
    <row r="10439" spans="1:5" x14ac:dyDescent="0.25">
      <c r="A10439" s="222">
        <v>3705050375</v>
      </c>
      <c r="B10439" s="222" t="s">
        <v>6093</v>
      </c>
      <c r="C10439" s="222" t="s">
        <v>1268</v>
      </c>
      <c r="D10439" s="222" t="s">
        <v>2354</v>
      </c>
      <c r="E10439" s="223">
        <v>0</v>
      </c>
    </row>
    <row r="10440" spans="1:5" x14ac:dyDescent="0.25">
      <c r="A10440" s="224">
        <v>3705050376</v>
      </c>
      <c r="B10440" s="224" t="s">
        <v>7896</v>
      </c>
      <c r="C10440" s="224" t="s">
        <v>1268</v>
      </c>
      <c r="D10440" s="224" t="s">
        <v>2327</v>
      </c>
      <c r="E10440" s="225">
        <v>0</v>
      </c>
    </row>
    <row r="10441" spans="1:5" x14ac:dyDescent="0.25">
      <c r="A10441" s="222">
        <v>3705050377</v>
      </c>
      <c r="B10441" s="222" t="s">
        <v>6094</v>
      </c>
      <c r="C10441" s="222" t="s">
        <v>1268</v>
      </c>
      <c r="D10441" s="222" t="s">
        <v>2327</v>
      </c>
      <c r="E10441" s="223">
        <v>0</v>
      </c>
    </row>
    <row r="10442" spans="1:5" x14ac:dyDescent="0.25">
      <c r="A10442" s="224">
        <v>3705050378</v>
      </c>
      <c r="B10442" s="224" t="s">
        <v>6095</v>
      </c>
      <c r="C10442" s="224" t="s">
        <v>1268</v>
      </c>
      <c r="D10442" s="224" t="s">
        <v>2327</v>
      </c>
      <c r="E10442" s="225">
        <v>0</v>
      </c>
    </row>
    <row r="10443" spans="1:5" x14ac:dyDescent="0.25">
      <c r="A10443" s="222">
        <v>3705050379</v>
      </c>
      <c r="B10443" s="222" t="s">
        <v>6096</v>
      </c>
      <c r="C10443" s="222" t="s">
        <v>1268</v>
      </c>
      <c r="D10443" s="222" t="s">
        <v>2327</v>
      </c>
      <c r="E10443" s="223">
        <v>0</v>
      </c>
    </row>
    <row r="10444" spans="1:5" x14ac:dyDescent="0.25">
      <c r="A10444" s="224">
        <v>3705050380</v>
      </c>
      <c r="B10444" s="224" t="s">
        <v>6097</v>
      </c>
      <c r="C10444" s="224" t="s">
        <v>1268</v>
      </c>
      <c r="D10444" s="224" t="s">
        <v>2327</v>
      </c>
      <c r="E10444" s="225">
        <v>0</v>
      </c>
    </row>
    <row r="10445" spans="1:5" x14ac:dyDescent="0.25">
      <c r="A10445" s="222">
        <v>3705050381</v>
      </c>
      <c r="B10445" s="222" t="s">
        <v>6098</v>
      </c>
      <c r="C10445" s="222" t="s">
        <v>1268</v>
      </c>
      <c r="D10445" s="222" t="s">
        <v>2327</v>
      </c>
      <c r="E10445" s="223">
        <v>0</v>
      </c>
    </row>
    <row r="10446" spans="1:5" x14ac:dyDescent="0.25">
      <c r="A10446" s="224">
        <v>3705050382</v>
      </c>
      <c r="B10446" s="224" t="s">
        <v>6099</v>
      </c>
      <c r="C10446" s="224" t="s">
        <v>1268</v>
      </c>
      <c r="D10446" s="224" t="s">
        <v>2327</v>
      </c>
      <c r="E10446" s="225">
        <v>0</v>
      </c>
    </row>
    <row r="10447" spans="1:5" x14ac:dyDescent="0.25">
      <c r="A10447" s="222">
        <v>3705050383</v>
      </c>
      <c r="B10447" s="222" t="s">
        <v>6100</v>
      </c>
      <c r="C10447" s="222" t="s">
        <v>1268</v>
      </c>
      <c r="D10447" s="222" t="s">
        <v>2327</v>
      </c>
      <c r="E10447" s="223">
        <v>0</v>
      </c>
    </row>
    <row r="10448" spans="1:5" x14ac:dyDescent="0.25">
      <c r="A10448" s="224">
        <v>3705050384</v>
      </c>
      <c r="B10448" s="224" t="s">
        <v>6101</v>
      </c>
      <c r="C10448" s="224" t="s">
        <v>1268</v>
      </c>
      <c r="D10448" s="224" t="s">
        <v>2327</v>
      </c>
      <c r="E10448" s="225">
        <v>0</v>
      </c>
    </row>
    <row r="10449" spans="1:5" x14ac:dyDescent="0.25">
      <c r="A10449" s="222">
        <v>3705050385</v>
      </c>
      <c r="B10449" s="222" t="s">
        <v>7061</v>
      </c>
      <c r="C10449" s="222" t="s">
        <v>1268</v>
      </c>
      <c r="D10449" s="222" t="s">
        <v>2327</v>
      </c>
      <c r="E10449" s="223">
        <v>0</v>
      </c>
    </row>
    <row r="10450" spans="1:5" x14ac:dyDescent="0.25">
      <c r="A10450" s="224">
        <v>3705050386</v>
      </c>
      <c r="B10450" s="224" t="s">
        <v>7062</v>
      </c>
      <c r="C10450" s="224" t="s">
        <v>1268</v>
      </c>
      <c r="D10450" s="224" t="s">
        <v>2327</v>
      </c>
      <c r="E10450" s="225">
        <v>0</v>
      </c>
    </row>
    <row r="10451" spans="1:5" x14ac:dyDescent="0.25">
      <c r="A10451" s="222">
        <v>3705050387</v>
      </c>
      <c r="B10451" s="222" t="s">
        <v>6102</v>
      </c>
      <c r="C10451" s="222" t="s">
        <v>1268</v>
      </c>
      <c r="D10451" s="222" t="s">
        <v>801</v>
      </c>
      <c r="E10451" s="223">
        <v>0</v>
      </c>
    </row>
    <row r="10452" spans="1:5" x14ac:dyDescent="0.25">
      <c r="A10452" s="224">
        <v>3705050388</v>
      </c>
      <c r="B10452" s="224" t="s">
        <v>6103</v>
      </c>
      <c r="C10452" s="224" t="s">
        <v>1268</v>
      </c>
      <c r="D10452" s="224" t="s">
        <v>2327</v>
      </c>
      <c r="E10452" s="225">
        <v>0</v>
      </c>
    </row>
    <row r="10453" spans="1:5" x14ac:dyDescent="0.25">
      <c r="A10453" s="222">
        <v>3705050389</v>
      </c>
      <c r="B10453" s="222" t="s">
        <v>6104</v>
      </c>
      <c r="C10453" s="222" t="s">
        <v>1268</v>
      </c>
      <c r="D10453" s="222" t="s">
        <v>2431</v>
      </c>
      <c r="E10453" s="223">
        <v>0</v>
      </c>
    </row>
    <row r="10454" spans="1:5" x14ac:dyDescent="0.25">
      <c r="A10454" s="224">
        <v>3705050390</v>
      </c>
      <c r="B10454" s="224" t="s">
        <v>6105</v>
      </c>
      <c r="C10454" s="224" t="s">
        <v>1268</v>
      </c>
      <c r="D10454" s="224" t="s">
        <v>802</v>
      </c>
      <c r="E10454" s="225">
        <v>0</v>
      </c>
    </row>
    <row r="10455" spans="1:5" x14ac:dyDescent="0.25">
      <c r="A10455" s="222">
        <v>3705050391</v>
      </c>
      <c r="B10455" s="222" t="s">
        <v>6106</v>
      </c>
      <c r="C10455" s="222" t="s">
        <v>1268</v>
      </c>
      <c r="D10455" s="222" t="s">
        <v>802</v>
      </c>
      <c r="E10455" s="223">
        <v>0</v>
      </c>
    </row>
    <row r="10456" spans="1:5" x14ac:dyDescent="0.25">
      <c r="A10456" s="224">
        <v>3705050392</v>
      </c>
      <c r="B10456" s="224" t="s">
        <v>6107</v>
      </c>
      <c r="C10456" s="224" t="s">
        <v>1268</v>
      </c>
      <c r="D10456" s="224" t="s">
        <v>2327</v>
      </c>
      <c r="E10456" s="225">
        <v>0</v>
      </c>
    </row>
    <row r="10457" spans="1:5" x14ac:dyDescent="0.25">
      <c r="A10457" s="222">
        <v>3705050393</v>
      </c>
      <c r="B10457" s="222" t="s">
        <v>7063</v>
      </c>
      <c r="C10457" s="222" t="s">
        <v>1268</v>
      </c>
      <c r="D10457" s="222" t="s">
        <v>801</v>
      </c>
      <c r="E10457" s="223">
        <v>0</v>
      </c>
    </row>
    <row r="10458" spans="1:5" x14ac:dyDescent="0.25">
      <c r="A10458" s="224">
        <v>3705050394</v>
      </c>
      <c r="B10458" s="224" t="s">
        <v>8993</v>
      </c>
      <c r="C10458" s="224" t="s">
        <v>1268</v>
      </c>
      <c r="D10458" s="224" t="s">
        <v>801</v>
      </c>
      <c r="E10458" s="225">
        <v>0</v>
      </c>
    </row>
    <row r="10459" spans="1:5" x14ac:dyDescent="0.25">
      <c r="A10459" s="222">
        <v>3705050395</v>
      </c>
      <c r="B10459" s="222" t="s">
        <v>6108</v>
      </c>
      <c r="C10459" s="222" t="s">
        <v>1268</v>
      </c>
      <c r="D10459" s="222" t="s">
        <v>801</v>
      </c>
      <c r="E10459" s="223">
        <v>0</v>
      </c>
    </row>
    <row r="10460" spans="1:5" x14ac:dyDescent="0.25">
      <c r="A10460" s="224">
        <v>3705050396</v>
      </c>
      <c r="B10460" s="224" t="s">
        <v>6109</v>
      </c>
      <c r="C10460" s="224" t="s">
        <v>1268</v>
      </c>
      <c r="D10460" s="224" t="s">
        <v>801</v>
      </c>
      <c r="E10460" s="225">
        <v>0</v>
      </c>
    </row>
    <row r="10461" spans="1:5" x14ac:dyDescent="0.25">
      <c r="A10461" s="222">
        <v>3705050397</v>
      </c>
      <c r="B10461" s="222" t="s">
        <v>6110</v>
      </c>
      <c r="C10461" s="222" t="s">
        <v>1268</v>
      </c>
      <c r="D10461" s="222" t="s">
        <v>801</v>
      </c>
      <c r="E10461" s="223">
        <v>0</v>
      </c>
    </row>
    <row r="10462" spans="1:5" x14ac:dyDescent="0.25">
      <c r="A10462" s="224">
        <v>3705050398</v>
      </c>
      <c r="B10462" s="224" t="s">
        <v>6435</v>
      </c>
      <c r="C10462" s="224" t="s">
        <v>1268</v>
      </c>
      <c r="D10462" s="224" t="s">
        <v>801</v>
      </c>
      <c r="E10462" s="225">
        <v>0</v>
      </c>
    </row>
    <row r="10463" spans="1:5" x14ac:dyDescent="0.25">
      <c r="A10463" s="222">
        <v>3705050399</v>
      </c>
      <c r="B10463" s="222" t="s">
        <v>7897</v>
      </c>
      <c r="C10463" s="222" t="s">
        <v>1268</v>
      </c>
      <c r="D10463" s="222" t="s">
        <v>2431</v>
      </c>
      <c r="E10463" s="223">
        <v>0</v>
      </c>
    </row>
    <row r="10464" spans="1:5" x14ac:dyDescent="0.25">
      <c r="A10464" s="224">
        <v>3705050400</v>
      </c>
      <c r="B10464" s="224" t="s">
        <v>3486</v>
      </c>
      <c r="C10464" s="224" t="s">
        <v>1268</v>
      </c>
      <c r="D10464" s="224" t="s">
        <v>2327</v>
      </c>
      <c r="E10464" s="225">
        <v>0</v>
      </c>
    </row>
    <row r="10465" spans="1:5" x14ac:dyDescent="0.25">
      <c r="A10465" s="222">
        <v>3705050401</v>
      </c>
      <c r="B10465" s="222" t="s">
        <v>4447</v>
      </c>
      <c r="C10465" s="222" t="s">
        <v>1268</v>
      </c>
      <c r="D10465" s="222" t="s">
        <v>801</v>
      </c>
      <c r="E10465" s="223">
        <v>0</v>
      </c>
    </row>
    <row r="10466" spans="1:5" x14ac:dyDescent="0.25">
      <c r="A10466" s="224">
        <v>3705050402</v>
      </c>
      <c r="B10466" s="224" t="s">
        <v>4448</v>
      </c>
      <c r="C10466" s="224" t="s">
        <v>1268</v>
      </c>
      <c r="D10466" s="224" t="s">
        <v>801</v>
      </c>
      <c r="E10466" s="225">
        <v>0</v>
      </c>
    </row>
    <row r="10467" spans="1:5" x14ac:dyDescent="0.25">
      <c r="A10467" s="222">
        <v>3705050403</v>
      </c>
      <c r="B10467" s="222" t="s">
        <v>4449</v>
      </c>
      <c r="C10467" s="222" t="s">
        <v>1268</v>
      </c>
      <c r="D10467" s="222" t="s">
        <v>801</v>
      </c>
      <c r="E10467" s="223">
        <v>0</v>
      </c>
    </row>
    <row r="10468" spans="1:5" x14ac:dyDescent="0.25">
      <c r="A10468" s="224">
        <v>3705050404</v>
      </c>
      <c r="B10468" s="224" t="s">
        <v>7064</v>
      </c>
      <c r="C10468" s="224" t="s">
        <v>1268</v>
      </c>
      <c r="D10468" s="224" t="s">
        <v>801</v>
      </c>
      <c r="E10468" s="225">
        <v>0</v>
      </c>
    </row>
    <row r="10469" spans="1:5" x14ac:dyDescent="0.25">
      <c r="A10469" s="222">
        <v>3705050405</v>
      </c>
      <c r="B10469" s="222" t="s">
        <v>4450</v>
      </c>
      <c r="C10469" s="222" t="s">
        <v>1268</v>
      </c>
      <c r="D10469" s="222" t="s">
        <v>801</v>
      </c>
      <c r="E10469" s="223">
        <v>0</v>
      </c>
    </row>
    <row r="10470" spans="1:5" x14ac:dyDescent="0.25">
      <c r="A10470" s="224">
        <v>3705050406</v>
      </c>
      <c r="B10470" s="224" t="s">
        <v>4451</v>
      </c>
      <c r="C10470" s="224" t="s">
        <v>1268</v>
      </c>
      <c r="D10470" s="224" t="s">
        <v>801</v>
      </c>
      <c r="E10470" s="225">
        <v>0</v>
      </c>
    </row>
    <row r="10471" spans="1:5" x14ac:dyDescent="0.25">
      <c r="A10471" s="222">
        <v>3705050407</v>
      </c>
      <c r="B10471" s="222" t="s">
        <v>4452</v>
      </c>
      <c r="C10471" s="222" t="s">
        <v>1268</v>
      </c>
      <c r="D10471" s="222" t="s">
        <v>801</v>
      </c>
      <c r="E10471" s="223">
        <v>0</v>
      </c>
    </row>
    <row r="10472" spans="1:5" x14ac:dyDescent="0.25">
      <c r="A10472" s="224">
        <v>3705050408</v>
      </c>
      <c r="B10472" s="224" t="s">
        <v>4453</v>
      </c>
      <c r="C10472" s="224" t="s">
        <v>1268</v>
      </c>
      <c r="D10472" s="224" t="s">
        <v>801</v>
      </c>
      <c r="E10472" s="225">
        <v>0</v>
      </c>
    </row>
    <row r="10473" spans="1:5" x14ac:dyDescent="0.25">
      <c r="A10473" s="222">
        <v>3705050409</v>
      </c>
      <c r="B10473" s="222" t="s">
        <v>7065</v>
      </c>
      <c r="C10473" s="222" t="s">
        <v>1268</v>
      </c>
      <c r="D10473" s="222" t="s">
        <v>801</v>
      </c>
      <c r="E10473" s="223">
        <v>0</v>
      </c>
    </row>
    <row r="10474" spans="1:5" x14ac:dyDescent="0.25">
      <c r="A10474" s="224">
        <v>3705050410</v>
      </c>
      <c r="B10474" s="224" t="s">
        <v>4454</v>
      </c>
      <c r="C10474" s="224" t="s">
        <v>1268</v>
      </c>
      <c r="D10474" s="224" t="s">
        <v>801</v>
      </c>
      <c r="E10474" s="225">
        <v>0</v>
      </c>
    </row>
    <row r="10475" spans="1:5" x14ac:dyDescent="0.25">
      <c r="A10475" s="222">
        <v>3705050411</v>
      </c>
      <c r="B10475" s="222" t="s">
        <v>6111</v>
      </c>
      <c r="C10475" s="222" t="s">
        <v>1268</v>
      </c>
      <c r="D10475" s="222" t="s">
        <v>801</v>
      </c>
      <c r="E10475" s="223">
        <v>0</v>
      </c>
    </row>
    <row r="10476" spans="1:5" x14ac:dyDescent="0.25">
      <c r="A10476" s="224">
        <v>3705050412</v>
      </c>
      <c r="B10476" s="224" t="s">
        <v>8994</v>
      </c>
      <c r="C10476" s="224" t="s">
        <v>1268</v>
      </c>
      <c r="D10476" s="224" t="s">
        <v>801</v>
      </c>
      <c r="E10476" s="225">
        <v>0</v>
      </c>
    </row>
    <row r="10477" spans="1:5" x14ac:dyDescent="0.25">
      <c r="A10477" s="222">
        <v>3705050413</v>
      </c>
      <c r="B10477" s="222" t="s">
        <v>6112</v>
      </c>
      <c r="C10477" s="222" t="s">
        <v>1268</v>
      </c>
      <c r="D10477" s="222" t="s">
        <v>801</v>
      </c>
      <c r="E10477" s="223">
        <v>0</v>
      </c>
    </row>
    <row r="10478" spans="1:5" x14ac:dyDescent="0.25">
      <c r="A10478" s="224">
        <v>3705050414</v>
      </c>
      <c r="B10478" s="224" t="s">
        <v>6113</v>
      </c>
      <c r="C10478" s="224" t="s">
        <v>1268</v>
      </c>
      <c r="D10478" s="224" t="s">
        <v>2318</v>
      </c>
      <c r="E10478" s="225">
        <v>0</v>
      </c>
    </row>
    <row r="10479" spans="1:5" x14ac:dyDescent="0.25">
      <c r="A10479" s="222">
        <v>3705050415</v>
      </c>
      <c r="B10479" s="222" t="s">
        <v>6114</v>
      </c>
      <c r="C10479" s="222" t="s">
        <v>1268</v>
      </c>
      <c r="D10479" s="222" t="s">
        <v>2333</v>
      </c>
      <c r="E10479" s="223">
        <v>0</v>
      </c>
    </row>
    <row r="10480" spans="1:5" x14ac:dyDescent="0.25">
      <c r="A10480" s="224">
        <v>3705050416</v>
      </c>
      <c r="B10480" s="224" t="s">
        <v>6115</v>
      </c>
      <c r="C10480" s="224" t="s">
        <v>1268</v>
      </c>
      <c r="D10480" s="224" t="s">
        <v>2333</v>
      </c>
      <c r="E10480" s="225">
        <v>0</v>
      </c>
    </row>
    <row r="10481" spans="1:5" x14ac:dyDescent="0.25">
      <c r="A10481" s="222">
        <v>3705050417</v>
      </c>
      <c r="B10481" s="222" t="s">
        <v>6116</v>
      </c>
      <c r="C10481" s="222" t="s">
        <v>1268</v>
      </c>
      <c r="D10481" s="222" t="s">
        <v>2333</v>
      </c>
      <c r="E10481" s="223">
        <v>0</v>
      </c>
    </row>
    <row r="10482" spans="1:5" x14ac:dyDescent="0.25">
      <c r="A10482" s="224">
        <v>3705050418</v>
      </c>
      <c r="B10482" s="224" t="s">
        <v>6389</v>
      </c>
      <c r="C10482" s="224" t="s">
        <v>1268</v>
      </c>
      <c r="D10482" s="224" t="s">
        <v>801</v>
      </c>
      <c r="E10482" s="225">
        <v>0</v>
      </c>
    </row>
    <row r="10483" spans="1:5" x14ac:dyDescent="0.25">
      <c r="A10483" s="222">
        <v>3705050419</v>
      </c>
      <c r="B10483" s="222" t="s">
        <v>6117</v>
      </c>
      <c r="C10483" s="222" t="s">
        <v>1268</v>
      </c>
      <c r="D10483" s="222" t="s">
        <v>2327</v>
      </c>
      <c r="E10483" s="223">
        <v>0</v>
      </c>
    </row>
    <row r="10484" spans="1:5" x14ac:dyDescent="0.25">
      <c r="A10484" s="224">
        <v>3705050420</v>
      </c>
      <c r="B10484" s="224" t="s">
        <v>7898</v>
      </c>
      <c r="C10484" s="224" t="s">
        <v>1268</v>
      </c>
      <c r="D10484" s="224" t="s">
        <v>6118</v>
      </c>
      <c r="E10484" s="225">
        <v>0</v>
      </c>
    </row>
    <row r="10485" spans="1:5" x14ac:dyDescent="0.25">
      <c r="A10485" s="222">
        <v>3705050421</v>
      </c>
      <c r="B10485" s="222" t="s">
        <v>6119</v>
      </c>
      <c r="C10485" s="222" t="s">
        <v>1268</v>
      </c>
      <c r="D10485" s="222" t="s">
        <v>801</v>
      </c>
      <c r="E10485" s="223">
        <v>0</v>
      </c>
    </row>
    <row r="10486" spans="1:5" x14ac:dyDescent="0.25">
      <c r="A10486" s="224">
        <v>3705050422</v>
      </c>
      <c r="B10486" s="224" t="s">
        <v>6120</v>
      </c>
      <c r="C10486" s="224" t="s">
        <v>1268</v>
      </c>
      <c r="D10486" s="224" t="s">
        <v>2327</v>
      </c>
      <c r="E10486" s="225">
        <v>0</v>
      </c>
    </row>
    <row r="10487" spans="1:5" x14ac:dyDescent="0.25">
      <c r="A10487" s="222">
        <v>3705050423</v>
      </c>
      <c r="B10487" s="222" t="s">
        <v>6121</v>
      </c>
      <c r="C10487" s="222" t="s">
        <v>1268</v>
      </c>
      <c r="D10487" s="222" t="s">
        <v>2327</v>
      </c>
      <c r="E10487" s="223">
        <v>0</v>
      </c>
    </row>
    <row r="10488" spans="1:5" x14ac:dyDescent="0.25">
      <c r="A10488" s="224">
        <v>3705050424</v>
      </c>
      <c r="B10488" s="224" t="s">
        <v>6122</v>
      </c>
      <c r="C10488" s="224" t="s">
        <v>1268</v>
      </c>
      <c r="D10488" s="224" t="s">
        <v>1226</v>
      </c>
      <c r="E10488" s="225">
        <v>0</v>
      </c>
    </row>
    <row r="10489" spans="1:5" x14ac:dyDescent="0.25">
      <c r="A10489" s="222">
        <v>3705050425</v>
      </c>
      <c r="B10489" s="222" t="s">
        <v>6123</v>
      </c>
      <c r="C10489" s="222" t="s">
        <v>1268</v>
      </c>
      <c r="D10489" s="222" t="s">
        <v>801</v>
      </c>
      <c r="E10489" s="223">
        <v>0</v>
      </c>
    </row>
    <row r="10490" spans="1:5" x14ac:dyDescent="0.25">
      <c r="A10490" s="224">
        <v>3705050426</v>
      </c>
      <c r="B10490" s="224" t="s">
        <v>6124</v>
      </c>
      <c r="C10490" s="224" t="s">
        <v>1268</v>
      </c>
      <c r="D10490" s="224" t="s">
        <v>1226</v>
      </c>
      <c r="E10490" s="225">
        <v>0</v>
      </c>
    </row>
    <row r="10491" spans="1:5" x14ac:dyDescent="0.25">
      <c r="A10491" s="222">
        <v>3705050427</v>
      </c>
      <c r="B10491" s="222" t="s">
        <v>6125</v>
      </c>
      <c r="C10491" s="222" t="s">
        <v>1268</v>
      </c>
      <c r="D10491" s="222" t="s">
        <v>801</v>
      </c>
      <c r="E10491" s="223">
        <v>0</v>
      </c>
    </row>
    <row r="10492" spans="1:5" x14ac:dyDescent="0.25">
      <c r="A10492" s="224">
        <v>3705050428</v>
      </c>
      <c r="B10492" s="224" t="s">
        <v>8995</v>
      </c>
      <c r="C10492" s="224" t="s">
        <v>1268</v>
      </c>
      <c r="D10492" s="224" t="s">
        <v>2327</v>
      </c>
      <c r="E10492" s="225">
        <v>0</v>
      </c>
    </row>
    <row r="10493" spans="1:5" x14ac:dyDescent="0.25">
      <c r="A10493" s="222">
        <v>3705050429</v>
      </c>
      <c r="B10493" s="222" t="s">
        <v>13519</v>
      </c>
      <c r="C10493" s="222" t="s">
        <v>1268</v>
      </c>
      <c r="D10493" s="222" t="s">
        <v>2327</v>
      </c>
      <c r="E10493" s="223">
        <v>0</v>
      </c>
    </row>
    <row r="10494" spans="1:5" x14ac:dyDescent="0.25">
      <c r="A10494" s="224">
        <v>3705050430</v>
      </c>
      <c r="B10494" s="224" t="s">
        <v>6126</v>
      </c>
      <c r="C10494" s="224" t="s">
        <v>1268</v>
      </c>
      <c r="D10494" s="224" t="s">
        <v>2327</v>
      </c>
      <c r="E10494" s="225">
        <v>0</v>
      </c>
    </row>
    <row r="10495" spans="1:5" x14ac:dyDescent="0.25">
      <c r="A10495" s="222">
        <v>3705050431</v>
      </c>
      <c r="B10495" s="222" t="s">
        <v>6127</v>
      </c>
      <c r="C10495" s="222" t="s">
        <v>1268</v>
      </c>
      <c r="D10495" s="222" t="s">
        <v>2327</v>
      </c>
      <c r="E10495" s="223">
        <v>0</v>
      </c>
    </row>
    <row r="10496" spans="1:5" x14ac:dyDescent="0.25">
      <c r="A10496" s="224">
        <v>3705050432</v>
      </c>
      <c r="B10496" s="224" t="s">
        <v>6128</v>
      </c>
      <c r="C10496" s="224" t="s">
        <v>1268</v>
      </c>
      <c r="D10496" s="224" t="s">
        <v>2327</v>
      </c>
      <c r="E10496" s="225">
        <v>0</v>
      </c>
    </row>
    <row r="10497" spans="1:5" x14ac:dyDescent="0.25">
      <c r="A10497" s="222">
        <v>3705050433</v>
      </c>
      <c r="B10497" s="222" t="s">
        <v>7066</v>
      </c>
      <c r="C10497" s="222" t="s">
        <v>1268</v>
      </c>
      <c r="D10497" s="222" t="s">
        <v>1226</v>
      </c>
      <c r="E10497" s="223">
        <v>0</v>
      </c>
    </row>
    <row r="10498" spans="1:5" x14ac:dyDescent="0.25">
      <c r="A10498" s="224">
        <v>3705050434</v>
      </c>
      <c r="B10498" s="224" t="s">
        <v>6129</v>
      </c>
      <c r="C10498" s="224" t="s">
        <v>1268</v>
      </c>
      <c r="D10498" s="224" t="s">
        <v>2327</v>
      </c>
      <c r="E10498" s="225">
        <v>0</v>
      </c>
    </row>
    <row r="10499" spans="1:5" x14ac:dyDescent="0.25">
      <c r="A10499" s="222">
        <v>3705050435</v>
      </c>
      <c r="B10499" s="222" t="s">
        <v>6130</v>
      </c>
      <c r="C10499" s="222" t="s">
        <v>1268</v>
      </c>
      <c r="D10499" s="222" t="s">
        <v>2327</v>
      </c>
      <c r="E10499" s="223">
        <v>0</v>
      </c>
    </row>
    <row r="10500" spans="1:5" x14ac:dyDescent="0.25">
      <c r="A10500" s="224">
        <v>3705050436</v>
      </c>
      <c r="B10500" s="224" t="s">
        <v>11467</v>
      </c>
      <c r="C10500" s="224" t="s">
        <v>1268</v>
      </c>
      <c r="D10500" s="224" t="s">
        <v>2327</v>
      </c>
      <c r="E10500" s="225">
        <v>0</v>
      </c>
    </row>
    <row r="10501" spans="1:5" x14ac:dyDescent="0.25">
      <c r="A10501" s="222">
        <v>3705050437</v>
      </c>
      <c r="B10501" s="222" t="s">
        <v>6131</v>
      </c>
      <c r="C10501" s="222" t="s">
        <v>1268</v>
      </c>
      <c r="D10501" s="222" t="s">
        <v>2618</v>
      </c>
      <c r="E10501" s="223">
        <v>0</v>
      </c>
    </row>
    <row r="10502" spans="1:5" x14ac:dyDescent="0.25">
      <c r="A10502" s="224">
        <v>3705050438</v>
      </c>
      <c r="B10502" s="224" t="s">
        <v>6132</v>
      </c>
      <c r="C10502" s="224" t="s">
        <v>1268</v>
      </c>
      <c r="D10502" s="224" t="s">
        <v>2327</v>
      </c>
      <c r="E10502" s="225">
        <v>0</v>
      </c>
    </row>
    <row r="10503" spans="1:5" x14ac:dyDescent="0.25">
      <c r="A10503" s="222">
        <v>3705050439</v>
      </c>
      <c r="B10503" s="222" t="s">
        <v>13520</v>
      </c>
      <c r="C10503" s="222" t="s">
        <v>1268</v>
      </c>
      <c r="D10503" s="222" t="s">
        <v>2327</v>
      </c>
      <c r="E10503" s="223">
        <v>0</v>
      </c>
    </row>
    <row r="10504" spans="1:5" x14ac:dyDescent="0.25">
      <c r="A10504" s="224">
        <v>3705050440</v>
      </c>
      <c r="B10504" s="224" t="s">
        <v>8996</v>
      </c>
      <c r="C10504" s="224" t="s">
        <v>1268</v>
      </c>
      <c r="D10504" s="224" t="s">
        <v>2327</v>
      </c>
      <c r="E10504" s="225">
        <v>0</v>
      </c>
    </row>
    <row r="10505" spans="1:5" x14ac:dyDescent="0.25">
      <c r="A10505" s="222">
        <v>3705050441</v>
      </c>
      <c r="B10505" s="222" t="s">
        <v>6133</v>
      </c>
      <c r="C10505" s="222" t="s">
        <v>1268</v>
      </c>
      <c r="D10505" s="222" t="s">
        <v>2327</v>
      </c>
      <c r="E10505" s="223">
        <v>0</v>
      </c>
    </row>
    <row r="10506" spans="1:5" x14ac:dyDescent="0.25">
      <c r="A10506" s="224">
        <v>3705050442</v>
      </c>
      <c r="B10506" s="224" t="s">
        <v>6134</v>
      </c>
      <c r="C10506" s="224" t="s">
        <v>1268</v>
      </c>
      <c r="D10506" s="224" t="s">
        <v>2327</v>
      </c>
      <c r="E10506" s="225">
        <v>0</v>
      </c>
    </row>
    <row r="10507" spans="1:5" x14ac:dyDescent="0.25">
      <c r="A10507" s="222">
        <v>3705050443</v>
      </c>
      <c r="B10507" s="222" t="s">
        <v>6135</v>
      </c>
      <c r="C10507" s="222" t="s">
        <v>1268</v>
      </c>
      <c r="D10507" s="222" t="s">
        <v>2327</v>
      </c>
      <c r="E10507" s="223">
        <v>0</v>
      </c>
    </row>
    <row r="10508" spans="1:5" x14ac:dyDescent="0.25">
      <c r="A10508" s="224">
        <v>3705050444</v>
      </c>
      <c r="B10508" s="224" t="s">
        <v>6136</v>
      </c>
      <c r="C10508" s="224" t="s">
        <v>1268</v>
      </c>
      <c r="D10508" s="224" t="s">
        <v>801</v>
      </c>
      <c r="E10508" s="225">
        <v>0</v>
      </c>
    </row>
    <row r="10509" spans="1:5" x14ac:dyDescent="0.25">
      <c r="A10509" s="222">
        <v>3705050445</v>
      </c>
      <c r="B10509" s="222" t="s">
        <v>6137</v>
      </c>
      <c r="C10509" s="222" t="s">
        <v>1268</v>
      </c>
      <c r="D10509" s="222" t="s">
        <v>801</v>
      </c>
      <c r="E10509" s="223">
        <v>0</v>
      </c>
    </row>
    <row r="10510" spans="1:5" x14ac:dyDescent="0.25">
      <c r="A10510" s="224">
        <v>3705050446</v>
      </c>
      <c r="B10510" s="224" t="s">
        <v>6138</v>
      </c>
      <c r="C10510" s="224" t="s">
        <v>1268</v>
      </c>
      <c r="D10510" s="224" t="s">
        <v>2327</v>
      </c>
      <c r="E10510" s="225">
        <v>0</v>
      </c>
    </row>
    <row r="10511" spans="1:5" x14ac:dyDescent="0.25">
      <c r="A10511" s="222">
        <v>3705050447</v>
      </c>
      <c r="B10511" s="222" t="s">
        <v>4455</v>
      </c>
      <c r="C10511" s="222" t="s">
        <v>1268</v>
      </c>
      <c r="D10511" s="222" t="s">
        <v>801</v>
      </c>
      <c r="E10511" s="223">
        <v>0</v>
      </c>
    </row>
    <row r="10512" spans="1:5" x14ac:dyDescent="0.25">
      <c r="A10512" s="224">
        <v>3705050448</v>
      </c>
      <c r="B10512" s="224" t="s">
        <v>4456</v>
      </c>
      <c r="C10512" s="224" t="s">
        <v>1268</v>
      </c>
      <c r="D10512" s="224" t="s">
        <v>1226</v>
      </c>
      <c r="E10512" s="225">
        <v>0</v>
      </c>
    </row>
    <row r="10513" spans="1:5" x14ac:dyDescent="0.25">
      <c r="A10513" s="222">
        <v>3705050449</v>
      </c>
      <c r="B10513" s="222" t="s">
        <v>4457</v>
      </c>
      <c r="C10513" s="222" t="s">
        <v>1268</v>
      </c>
      <c r="D10513" s="222" t="s">
        <v>1226</v>
      </c>
      <c r="E10513" s="223">
        <v>0</v>
      </c>
    </row>
    <row r="10514" spans="1:5" x14ac:dyDescent="0.25">
      <c r="A10514" s="224">
        <v>3705050450</v>
      </c>
      <c r="B10514" s="224" t="s">
        <v>4458</v>
      </c>
      <c r="C10514" s="224" t="s">
        <v>1268</v>
      </c>
      <c r="D10514" s="224" t="s">
        <v>1226</v>
      </c>
      <c r="E10514" s="225">
        <v>0</v>
      </c>
    </row>
    <row r="10515" spans="1:5" x14ac:dyDescent="0.25">
      <c r="A10515" s="222">
        <v>3705050451</v>
      </c>
      <c r="B10515" s="222" t="s">
        <v>8126</v>
      </c>
      <c r="C10515" s="222" t="s">
        <v>1268</v>
      </c>
      <c r="D10515" s="222" t="s">
        <v>2327</v>
      </c>
      <c r="E10515" s="223">
        <v>0</v>
      </c>
    </row>
    <row r="10516" spans="1:5" x14ac:dyDescent="0.25">
      <c r="A10516" s="224">
        <v>3705050452</v>
      </c>
      <c r="B10516" s="224" t="s">
        <v>4459</v>
      </c>
      <c r="C10516" s="224" t="s">
        <v>1268</v>
      </c>
      <c r="D10516" s="224" t="s">
        <v>2327</v>
      </c>
      <c r="E10516" s="225">
        <v>0</v>
      </c>
    </row>
    <row r="10517" spans="1:5" x14ac:dyDescent="0.25">
      <c r="A10517" s="222">
        <v>3705050453</v>
      </c>
      <c r="B10517" s="222" t="s">
        <v>4460</v>
      </c>
      <c r="C10517" s="222" t="s">
        <v>1268</v>
      </c>
      <c r="D10517" s="222" t="s">
        <v>2327</v>
      </c>
      <c r="E10517" s="223">
        <v>0</v>
      </c>
    </row>
    <row r="10518" spans="1:5" x14ac:dyDescent="0.25">
      <c r="A10518" s="224">
        <v>3705050454</v>
      </c>
      <c r="B10518" s="224" t="s">
        <v>4461</v>
      </c>
      <c r="C10518" s="224" t="s">
        <v>1268</v>
      </c>
      <c r="D10518" s="224" t="s">
        <v>801</v>
      </c>
      <c r="E10518" s="225">
        <v>0</v>
      </c>
    </row>
    <row r="10519" spans="1:5" x14ac:dyDescent="0.25">
      <c r="A10519" s="222">
        <v>3705050455</v>
      </c>
      <c r="B10519" s="222" t="s">
        <v>5490</v>
      </c>
      <c r="C10519" s="222" t="s">
        <v>1268</v>
      </c>
      <c r="D10519" s="222" t="s">
        <v>801</v>
      </c>
      <c r="E10519" s="223">
        <v>0</v>
      </c>
    </row>
    <row r="10520" spans="1:5" x14ac:dyDescent="0.25">
      <c r="A10520" s="224">
        <v>3705050456</v>
      </c>
      <c r="B10520" s="224" t="s">
        <v>4462</v>
      </c>
      <c r="C10520" s="224" t="s">
        <v>1268</v>
      </c>
      <c r="D10520" s="224" t="s">
        <v>2376</v>
      </c>
      <c r="E10520" s="225">
        <v>0</v>
      </c>
    </row>
    <row r="10521" spans="1:5" x14ac:dyDescent="0.25">
      <c r="A10521" s="222">
        <v>3705050457</v>
      </c>
      <c r="B10521" s="222" t="s">
        <v>4463</v>
      </c>
      <c r="C10521" s="222" t="s">
        <v>1268</v>
      </c>
      <c r="D10521" s="222" t="s">
        <v>2376</v>
      </c>
      <c r="E10521" s="223">
        <v>0</v>
      </c>
    </row>
    <row r="10522" spans="1:5" x14ac:dyDescent="0.25">
      <c r="A10522" s="224">
        <v>3705050458</v>
      </c>
      <c r="B10522" s="224" t="s">
        <v>4464</v>
      </c>
      <c r="C10522" s="224" t="s">
        <v>1268</v>
      </c>
      <c r="D10522" s="224" t="s">
        <v>2376</v>
      </c>
      <c r="E10522" s="225">
        <v>0</v>
      </c>
    </row>
    <row r="10523" spans="1:5" x14ac:dyDescent="0.25">
      <c r="A10523" s="222">
        <v>3705050459</v>
      </c>
      <c r="B10523" s="222" t="s">
        <v>4465</v>
      </c>
      <c r="C10523" s="222" t="s">
        <v>1268</v>
      </c>
      <c r="D10523" s="222" t="s">
        <v>801</v>
      </c>
      <c r="E10523" s="223">
        <v>0</v>
      </c>
    </row>
    <row r="10524" spans="1:5" x14ac:dyDescent="0.25">
      <c r="A10524" s="224">
        <v>3705050460</v>
      </c>
      <c r="B10524" s="224" t="s">
        <v>7725</v>
      </c>
      <c r="C10524" s="224" t="s">
        <v>1268</v>
      </c>
      <c r="D10524" s="224" t="s">
        <v>2327</v>
      </c>
      <c r="E10524" s="225">
        <v>0</v>
      </c>
    </row>
    <row r="10525" spans="1:5" x14ac:dyDescent="0.25">
      <c r="A10525" s="222">
        <v>3705050461</v>
      </c>
      <c r="B10525" s="222" t="s">
        <v>6552</v>
      </c>
      <c r="C10525" s="222" t="s">
        <v>1268</v>
      </c>
      <c r="D10525" s="222" t="s">
        <v>2327</v>
      </c>
      <c r="E10525" s="223">
        <v>0</v>
      </c>
    </row>
    <row r="10526" spans="1:5" x14ac:dyDescent="0.25">
      <c r="A10526" s="224">
        <v>3705050462</v>
      </c>
      <c r="B10526" s="224" t="s">
        <v>6139</v>
      </c>
      <c r="C10526" s="224" t="s">
        <v>1268</v>
      </c>
      <c r="D10526" s="224" t="s">
        <v>2327</v>
      </c>
      <c r="E10526" s="225">
        <v>0</v>
      </c>
    </row>
    <row r="10527" spans="1:5" x14ac:dyDescent="0.25">
      <c r="A10527" s="222">
        <v>3705050463</v>
      </c>
      <c r="B10527" s="222" t="s">
        <v>6140</v>
      </c>
      <c r="C10527" s="222" t="s">
        <v>1268</v>
      </c>
      <c r="D10527" s="222" t="s">
        <v>2327</v>
      </c>
      <c r="E10527" s="223">
        <v>0</v>
      </c>
    </row>
    <row r="10528" spans="1:5" x14ac:dyDescent="0.25">
      <c r="A10528" s="224">
        <v>3705050464</v>
      </c>
      <c r="B10528" s="224" t="s">
        <v>6141</v>
      </c>
      <c r="C10528" s="224" t="s">
        <v>1268</v>
      </c>
      <c r="D10528" s="224" t="s">
        <v>2327</v>
      </c>
      <c r="E10528" s="225">
        <v>0</v>
      </c>
    </row>
    <row r="10529" spans="1:5" x14ac:dyDescent="0.25">
      <c r="A10529" s="222">
        <v>3705050465</v>
      </c>
      <c r="B10529" s="222" t="s">
        <v>8997</v>
      </c>
      <c r="C10529" s="222" t="s">
        <v>1268</v>
      </c>
      <c r="D10529" s="222" t="s">
        <v>2327</v>
      </c>
      <c r="E10529" s="223">
        <v>0</v>
      </c>
    </row>
    <row r="10530" spans="1:5" x14ac:dyDescent="0.25">
      <c r="A10530" s="224">
        <v>3705050466</v>
      </c>
      <c r="B10530" s="224" t="s">
        <v>11468</v>
      </c>
      <c r="C10530" s="224" t="s">
        <v>1268</v>
      </c>
      <c r="D10530" s="224" t="s">
        <v>2327</v>
      </c>
      <c r="E10530" s="225">
        <v>0</v>
      </c>
    </row>
    <row r="10531" spans="1:5" x14ac:dyDescent="0.25">
      <c r="A10531" s="222">
        <v>3705050467</v>
      </c>
      <c r="B10531" s="222" t="s">
        <v>5360</v>
      </c>
      <c r="C10531" s="222" t="s">
        <v>1268</v>
      </c>
      <c r="D10531" s="222" t="s">
        <v>801</v>
      </c>
      <c r="E10531" s="223">
        <v>0</v>
      </c>
    </row>
    <row r="10532" spans="1:5" x14ac:dyDescent="0.25">
      <c r="A10532" s="224">
        <v>3705050468</v>
      </c>
      <c r="B10532" s="224" t="s">
        <v>6142</v>
      </c>
      <c r="C10532" s="224" t="s">
        <v>1268</v>
      </c>
      <c r="D10532" s="224" t="s">
        <v>2327</v>
      </c>
      <c r="E10532" s="225">
        <v>0</v>
      </c>
    </row>
    <row r="10533" spans="1:5" x14ac:dyDescent="0.25">
      <c r="A10533" s="222">
        <v>3705050469</v>
      </c>
      <c r="B10533" s="222" t="s">
        <v>6143</v>
      </c>
      <c r="C10533" s="222" t="s">
        <v>1268</v>
      </c>
      <c r="D10533" s="222" t="s">
        <v>2327</v>
      </c>
      <c r="E10533" s="223">
        <v>0</v>
      </c>
    </row>
    <row r="10534" spans="1:5" x14ac:dyDescent="0.25">
      <c r="A10534" s="224">
        <v>3705050470</v>
      </c>
      <c r="B10534" s="224" t="s">
        <v>6144</v>
      </c>
      <c r="C10534" s="224" t="s">
        <v>1268</v>
      </c>
      <c r="D10534" s="224" t="s">
        <v>954</v>
      </c>
      <c r="E10534" s="225">
        <v>0</v>
      </c>
    </row>
    <row r="10535" spans="1:5" x14ac:dyDescent="0.25">
      <c r="A10535" s="222">
        <v>3705050471</v>
      </c>
      <c r="B10535" s="222" t="s">
        <v>4466</v>
      </c>
      <c r="C10535" s="222" t="s">
        <v>1268</v>
      </c>
      <c r="D10535" s="222" t="s">
        <v>2327</v>
      </c>
      <c r="E10535" s="223">
        <v>0</v>
      </c>
    </row>
    <row r="10536" spans="1:5" x14ac:dyDescent="0.25">
      <c r="A10536" s="224">
        <v>3705050472</v>
      </c>
      <c r="B10536" s="224" t="s">
        <v>4467</v>
      </c>
      <c r="C10536" s="224" t="s">
        <v>1268</v>
      </c>
      <c r="D10536" s="224" t="s">
        <v>2414</v>
      </c>
      <c r="E10536" s="225">
        <v>0</v>
      </c>
    </row>
    <row r="10537" spans="1:5" x14ac:dyDescent="0.25">
      <c r="A10537" s="222">
        <v>3705050473</v>
      </c>
      <c r="B10537" s="222" t="s">
        <v>4468</v>
      </c>
      <c r="C10537" s="222" t="s">
        <v>1268</v>
      </c>
      <c r="D10537" s="222" t="s">
        <v>2327</v>
      </c>
      <c r="E10537" s="223">
        <v>0</v>
      </c>
    </row>
    <row r="10538" spans="1:5" x14ac:dyDescent="0.25">
      <c r="A10538" s="224">
        <v>3705050474</v>
      </c>
      <c r="B10538" s="224" t="s">
        <v>4488</v>
      </c>
      <c r="C10538" s="224" t="s">
        <v>1268</v>
      </c>
      <c r="D10538" s="224" t="s">
        <v>1226</v>
      </c>
      <c r="E10538" s="225">
        <v>0</v>
      </c>
    </row>
    <row r="10539" spans="1:5" x14ac:dyDescent="0.25">
      <c r="A10539" s="222">
        <v>3705050475</v>
      </c>
      <c r="B10539" s="222" t="s">
        <v>4489</v>
      </c>
      <c r="C10539" s="222" t="s">
        <v>1268</v>
      </c>
      <c r="D10539" s="222" t="s">
        <v>954</v>
      </c>
      <c r="E10539" s="223">
        <v>0</v>
      </c>
    </row>
    <row r="10540" spans="1:5" x14ac:dyDescent="0.25">
      <c r="A10540" s="224">
        <v>3705050476</v>
      </c>
      <c r="B10540" s="224" t="s">
        <v>12957</v>
      </c>
      <c r="C10540" s="224" t="s">
        <v>1268</v>
      </c>
      <c r="D10540" s="224" t="s">
        <v>2327</v>
      </c>
      <c r="E10540" s="225">
        <v>0</v>
      </c>
    </row>
    <row r="10541" spans="1:5" x14ac:dyDescent="0.25">
      <c r="A10541" s="222">
        <v>3705050477</v>
      </c>
      <c r="B10541" s="222" t="s">
        <v>8319</v>
      </c>
      <c r="C10541" s="222" t="s">
        <v>1268</v>
      </c>
      <c r="D10541" s="222" t="s">
        <v>2327</v>
      </c>
      <c r="E10541" s="223">
        <v>0</v>
      </c>
    </row>
    <row r="10542" spans="1:5" x14ac:dyDescent="0.25">
      <c r="A10542" s="224">
        <v>3705050478</v>
      </c>
      <c r="B10542" s="224" t="s">
        <v>6145</v>
      </c>
      <c r="C10542" s="224" t="s">
        <v>1268</v>
      </c>
      <c r="D10542" s="224" t="s">
        <v>2327</v>
      </c>
      <c r="E10542" s="225">
        <v>0</v>
      </c>
    </row>
    <row r="10543" spans="1:5" x14ac:dyDescent="0.25">
      <c r="A10543" s="222">
        <v>3705050479</v>
      </c>
      <c r="B10543" s="222" t="s">
        <v>8998</v>
      </c>
      <c r="C10543" s="222" t="s">
        <v>1268</v>
      </c>
      <c r="D10543" s="222" t="s">
        <v>2327</v>
      </c>
      <c r="E10543" s="223">
        <v>0</v>
      </c>
    </row>
    <row r="10544" spans="1:5" x14ac:dyDescent="0.25">
      <c r="A10544" s="224">
        <v>3705050480</v>
      </c>
      <c r="B10544" s="224" t="s">
        <v>13521</v>
      </c>
      <c r="C10544" s="224" t="s">
        <v>1268</v>
      </c>
      <c r="D10544" s="224" t="s">
        <v>2354</v>
      </c>
      <c r="E10544" s="225">
        <v>0</v>
      </c>
    </row>
    <row r="10545" spans="1:5" x14ac:dyDescent="0.25">
      <c r="A10545" s="222">
        <v>3705050481</v>
      </c>
      <c r="B10545" s="222" t="s">
        <v>11469</v>
      </c>
      <c r="C10545" s="222" t="s">
        <v>1268</v>
      </c>
      <c r="D10545" s="222" t="s">
        <v>2327</v>
      </c>
      <c r="E10545" s="223">
        <v>0</v>
      </c>
    </row>
    <row r="10546" spans="1:5" x14ac:dyDescent="0.25">
      <c r="A10546" s="224">
        <v>3705050482</v>
      </c>
      <c r="B10546" s="224" t="s">
        <v>8999</v>
      </c>
      <c r="C10546" s="224" t="s">
        <v>1268</v>
      </c>
      <c r="D10546" s="224" t="s">
        <v>2327</v>
      </c>
      <c r="E10546" s="225">
        <v>0</v>
      </c>
    </row>
    <row r="10547" spans="1:5" x14ac:dyDescent="0.25">
      <c r="A10547" s="222">
        <v>3705050483</v>
      </c>
      <c r="B10547" s="222" t="s">
        <v>9000</v>
      </c>
      <c r="C10547" s="222" t="s">
        <v>1268</v>
      </c>
      <c r="D10547" s="222" t="s">
        <v>2327</v>
      </c>
      <c r="E10547" s="223">
        <v>0</v>
      </c>
    </row>
    <row r="10548" spans="1:5" x14ac:dyDescent="0.25">
      <c r="A10548" s="224">
        <v>3705050484</v>
      </c>
      <c r="B10548" s="224" t="s">
        <v>6146</v>
      </c>
      <c r="C10548" s="224" t="s">
        <v>1268</v>
      </c>
      <c r="D10548" s="224" t="s">
        <v>2327</v>
      </c>
      <c r="E10548" s="225">
        <v>0</v>
      </c>
    </row>
    <row r="10549" spans="1:5" x14ac:dyDescent="0.25">
      <c r="A10549" s="222">
        <v>3705050485</v>
      </c>
      <c r="B10549" s="222" t="s">
        <v>6147</v>
      </c>
      <c r="C10549" s="222" t="s">
        <v>1268</v>
      </c>
      <c r="D10549" s="222" t="s">
        <v>2354</v>
      </c>
      <c r="E10549" s="223">
        <v>0</v>
      </c>
    </row>
    <row r="10550" spans="1:5" x14ac:dyDescent="0.25">
      <c r="A10550" s="224">
        <v>3705050486</v>
      </c>
      <c r="B10550" s="224" t="s">
        <v>6148</v>
      </c>
      <c r="C10550" s="224" t="s">
        <v>1268</v>
      </c>
      <c r="D10550" s="224" t="s">
        <v>2327</v>
      </c>
      <c r="E10550" s="225">
        <v>0</v>
      </c>
    </row>
    <row r="10551" spans="1:5" x14ac:dyDescent="0.25">
      <c r="A10551" s="222">
        <v>3705050487</v>
      </c>
      <c r="B10551" s="222" t="s">
        <v>6149</v>
      </c>
      <c r="C10551" s="222" t="s">
        <v>1268</v>
      </c>
      <c r="D10551" s="222" t="s">
        <v>2354</v>
      </c>
      <c r="E10551" s="223">
        <v>0</v>
      </c>
    </row>
    <row r="10552" spans="1:5" x14ac:dyDescent="0.25">
      <c r="A10552" s="224">
        <v>3705050488</v>
      </c>
      <c r="B10552" s="224" t="s">
        <v>2803</v>
      </c>
      <c r="C10552" s="224" t="s">
        <v>1268</v>
      </c>
      <c r="D10552" s="224" t="s">
        <v>2327</v>
      </c>
      <c r="E10552" s="225">
        <v>0</v>
      </c>
    </row>
    <row r="10553" spans="1:5" x14ac:dyDescent="0.25">
      <c r="A10553" s="222">
        <v>3705050489</v>
      </c>
      <c r="B10553" s="222" t="s">
        <v>6150</v>
      </c>
      <c r="C10553" s="222" t="s">
        <v>1268</v>
      </c>
      <c r="D10553" s="222" t="s">
        <v>2327</v>
      </c>
      <c r="E10553" s="223">
        <v>0</v>
      </c>
    </row>
    <row r="10554" spans="1:5" x14ac:dyDescent="0.25">
      <c r="A10554" s="224">
        <v>3705050490</v>
      </c>
      <c r="B10554" s="224" t="s">
        <v>6331</v>
      </c>
      <c r="C10554" s="224" t="s">
        <v>1268</v>
      </c>
      <c r="D10554" s="224" t="s">
        <v>801</v>
      </c>
      <c r="E10554" s="225">
        <v>0</v>
      </c>
    </row>
    <row r="10555" spans="1:5" x14ac:dyDescent="0.25">
      <c r="A10555" s="222">
        <v>3705050491</v>
      </c>
      <c r="B10555" s="222" t="s">
        <v>4523</v>
      </c>
      <c r="C10555" s="222" t="s">
        <v>1268</v>
      </c>
      <c r="D10555" s="222" t="s">
        <v>801</v>
      </c>
      <c r="E10555" s="223">
        <v>0</v>
      </c>
    </row>
    <row r="10556" spans="1:5" x14ac:dyDescent="0.25">
      <c r="A10556" s="224">
        <v>3705050492</v>
      </c>
      <c r="B10556" s="224" t="s">
        <v>4524</v>
      </c>
      <c r="C10556" s="224" t="s">
        <v>1268</v>
      </c>
      <c r="D10556" s="224" t="s">
        <v>801</v>
      </c>
      <c r="E10556" s="225">
        <v>0</v>
      </c>
    </row>
    <row r="10557" spans="1:5" x14ac:dyDescent="0.25">
      <c r="A10557" s="222">
        <v>3705050493</v>
      </c>
      <c r="B10557" s="222" t="s">
        <v>5491</v>
      </c>
      <c r="C10557" s="222" t="s">
        <v>1268</v>
      </c>
      <c r="D10557" s="222" t="s">
        <v>801</v>
      </c>
      <c r="E10557" s="223">
        <v>0</v>
      </c>
    </row>
    <row r="10558" spans="1:5" x14ac:dyDescent="0.25">
      <c r="A10558" s="224">
        <v>3705050494</v>
      </c>
      <c r="B10558" s="224" t="s">
        <v>4525</v>
      </c>
      <c r="C10558" s="224" t="s">
        <v>1268</v>
      </c>
      <c r="D10558" s="224" t="s">
        <v>801</v>
      </c>
      <c r="E10558" s="225">
        <v>0</v>
      </c>
    </row>
    <row r="10559" spans="1:5" x14ac:dyDescent="0.25">
      <c r="A10559" s="222">
        <v>3705050495</v>
      </c>
      <c r="B10559" s="222" t="s">
        <v>4526</v>
      </c>
      <c r="C10559" s="222" t="s">
        <v>1268</v>
      </c>
      <c r="D10559" s="222" t="s">
        <v>801</v>
      </c>
      <c r="E10559" s="223">
        <v>0</v>
      </c>
    </row>
    <row r="10560" spans="1:5" x14ac:dyDescent="0.25">
      <c r="A10560" s="224">
        <v>3705050496</v>
      </c>
      <c r="B10560" s="224" t="s">
        <v>4527</v>
      </c>
      <c r="C10560" s="224" t="s">
        <v>1268</v>
      </c>
      <c r="D10560" s="224" t="s">
        <v>801</v>
      </c>
      <c r="E10560" s="225">
        <v>0</v>
      </c>
    </row>
    <row r="10561" spans="1:5" x14ac:dyDescent="0.25">
      <c r="A10561" s="222">
        <v>3705050497</v>
      </c>
      <c r="B10561" s="222" t="s">
        <v>4528</v>
      </c>
      <c r="C10561" s="222" t="s">
        <v>1268</v>
      </c>
      <c r="D10561" s="222" t="s">
        <v>801</v>
      </c>
      <c r="E10561" s="223">
        <v>0</v>
      </c>
    </row>
    <row r="10562" spans="1:5" x14ac:dyDescent="0.25">
      <c r="A10562" s="224">
        <v>3705050498</v>
      </c>
      <c r="B10562" s="224" t="s">
        <v>4529</v>
      </c>
      <c r="C10562" s="224" t="s">
        <v>1268</v>
      </c>
      <c r="D10562" s="224" t="s">
        <v>801</v>
      </c>
      <c r="E10562" s="225">
        <v>0</v>
      </c>
    </row>
    <row r="10563" spans="1:5" x14ac:dyDescent="0.25">
      <c r="A10563" s="222">
        <v>3705050499</v>
      </c>
      <c r="B10563" s="222" t="s">
        <v>6151</v>
      </c>
      <c r="C10563" s="222" t="s">
        <v>1268</v>
      </c>
      <c r="D10563" s="222" t="s">
        <v>801</v>
      </c>
      <c r="E10563" s="223">
        <v>0</v>
      </c>
    </row>
    <row r="10564" spans="1:5" x14ac:dyDescent="0.25">
      <c r="A10564" s="224">
        <v>3705050500</v>
      </c>
      <c r="B10564" s="224" t="s">
        <v>6152</v>
      </c>
      <c r="C10564" s="224" t="s">
        <v>1268</v>
      </c>
      <c r="D10564" s="224" t="s">
        <v>801</v>
      </c>
      <c r="E10564" s="225">
        <v>0</v>
      </c>
    </row>
    <row r="10565" spans="1:5" x14ac:dyDescent="0.25">
      <c r="A10565" s="222">
        <v>3705050501</v>
      </c>
      <c r="B10565" s="222" t="s">
        <v>7067</v>
      </c>
      <c r="C10565" s="222" t="s">
        <v>1268</v>
      </c>
      <c r="D10565" s="222" t="s">
        <v>801</v>
      </c>
      <c r="E10565" s="223">
        <v>0</v>
      </c>
    </row>
    <row r="10566" spans="1:5" x14ac:dyDescent="0.25">
      <c r="A10566" s="224">
        <v>3705050502</v>
      </c>
      <c r="B10566" s="224" t="s">
        <v>5492</v>
      </c>
      <c r="C10566" s="224" t="s">
        <v>1268</v>
      </c>
      <c r="D10566" s="224" t="s">
        <v>2431</v>
      </c>
      <c r="E10566" s="225">
        <v>0</v>
      </c>
    </row>
    <row r="10567" spans="1:5" x14ac:dyDescent="0.25">
      <c r="A10567" s="222">
        <v>3705050503</v>
      </c>
      <c r="B10567" s="222" t="s">
        <v>5493</v>
      </c>
      <c r="C10567" s="222" t="s">
        <v>1268</v>
      </c>
      <c r="D10567" s="222" t="s">
        <v>801</v>
      </c>
      <c r="E10567" s="223">
        <v>0</v>
      </c>
    </row>
    <row r="10568" spans="1:5" x14ac:dyDescent="0.25">
      <c r="A10568" s="224">
        <v>3705050504</v>
      </c>
      <c r="B10568" s="224" t="s">
        <v>5494</v>
      </c>
      <c r="C10568" s="224" t="s">
        <v>1268</v>
      </c>
      <c r="D10568" s="224" t="s">
        <v>802</v>
      </c>
      <c r="E10568" s="225">
        <v>0</v>
      </c>
    </row>
    <row r="10569" spans="1:5" x14ac:dyDescent="0.25">
      <c r="A10569" s="222">
        <v>3705050505</v>
      </c>
      <c r="B10569" s="222" t="s">
        <v>7068</v>
      </c>
      <c r="C10569" s="222" t="s">
        <v>1268</v>
      </c>
      <c r="D10569" s="222" t="s">
        <v>801</v>
      </c>
      <c r="E10569" s="223">
        <v>0</v>
      </c>
    </row>
    <row r="10570" spans="1:5" x14ac:dyDescent="0.25">
      <c r="A10570" s="224">
        <v>3705050506</v>
      </c>
      <c r="B10570" s="224" t="s">
        <v>5495</v>
      </c>
      <c r="C10570" s="224" t="s">
        <v>1268</v>
      </c>
      <c r="D10570" s="224" t="s">
        <v>801</v>
      </c>
      <c r="E10570" s="225">
        <v>0</v>
      </c>
    </row>
    <row r="10571" spans="1:5" x14ac:dyDescent="0.25">
      <c r="A10571" s="222">
        <v>3705050507</v>
      </c>
      <c r="B10571" s="222" t="s">
        <v>7899</v>
      </c>
      <c r="C10571" s="222" t="s">
        <v>1268</v>
      </c>
      <c r="D10571" s="222" t="s">
        <v>801</v>
      </c>
      <c r="E10571" s="223">
        <v>0</v>
      </c>
    </row>
    <row r="10572" spans="1:5" x14ac:dyDescent="0.25">
      <c r="A10572" s="224">
        <v>3705050508</v>
      </c>
      <c r="B10572" s="224" t="s">
        <v>6153</v>
      </c>
      <c r="C10572" s="224" t="s">
        <v>1268</v>
      </c>
      <c r="D10572" s="224" t="s">
        <v>2327</v>
      </c>
      <c r="E10572" s="225">
        <v>0</v>
      </c>
    </row>
    <row r="10573" spans="1:5" x14ac:dyDescent="0.25">
      <c r="A10573" s="222">
        <v>3705050509</v>
      </c>
      <c r="B10573" s="222" t="s">
        <v>6154</v>
      </c>
      <c r="C10573" s="222" t="s">
        <v>1268</v>
      </c>
      <c r="D10573" s="222" t="s">
        <v>2327</v>
      </c>
      <c r="E10573" s="223">
        <v>0</v>
      </c>
    </row>
    <row r="10574" spans="1:5" x14ac:dyDescent="0.25">
      <c r="A10574" s="224">
        <v>3705050510</v>
      </c>
      <c r="B10574" s="224" t="s">
        <v>6155</v>
      </c>
      <c r="C10574" s="224" t="s">
        <v>1268</v>
      </c>
      <c r="D10574" s="224" t="s">
        <v>2327</v>
      </c>
      <c r="E10574" s="225">
        <v>0</v>
      </c>
    </row>
    <row r="10575" spans="1:5" x14ac:dyDescent="0.25">
      <c r="A10575" s="222">
        <v>3705050511</v>
      </c>
      <c r="B10575" s="222" t="s">
        <v>7069</v>
      </c>
      <c r="C10575" s="222" t="s">
        <v>1268</v>
      </c>
      <c r="D10575" s="222" t="s">
        <v>2327</v>
      </c>
      <c r="E10575" s="223">
        <v>0</v>
      </c>
    </row>
    <row r="10576" spans="1:5" x14ac:dyDescent="0.25">
      <c r="A10576" s="224">
        <v>3705050512</v>
      </c>
      <c r="B10576" s="224" t="s">
        <v>6156</v>
      </c>
      <c r="C10576" s="224" t="s">
        <v>1268</v>
      </c>
      <c r="D10576" s="224" t="s">
        <v>2327</v>
      </c>
      <c r="E10576" s="225">
        <v>0</v>
      </c>
    </row>
    <row r="10577" spans="1:5" x14ac:dyDescent="0.25">
      <c r="A10577" s="222">
        <v>3705050513</v>
      </c>
      <c r="B10577" s="222" t="s">
        <v>6157</v>
      </c>
      <c r="C10577" s="222" t="s">
        <v>1268</v>
      </c>
      <c r="D10577" s="222" t="s">
        <v>2327</v>
      </c>
      <c r="E10577" s="223">
        <v>0</v>
      </c>
    </row>
    <row r="10578" spans="1:5" x14ac:dyDescent="0.25">
      <c r="A10578" s="224">
        <v>3705050514</v>
      </c>
      <c r="B10578" s="224" t="s">
        <v>5496</v>
      </c>
      <c r="C10578" s="224" t="s">
        <v>1268</v>
      </c>
      <c r="D10578" s="224" t="s">
        <v>801</v>
      </c>
      <c r="E10578" s="225">
        <v>0</v>
      </c>
    </row>
    <row r="10579" spans="1:5" x14ac:dyDescent="0.25">
      <c r="A10579" s="222">
        <v>3705050515</v>
      </c>
      <c r="B10579" s="222" t="s">
        <v>6158</v>
      </c>
      <c r="C10579" s="222" t="s">
        <v>1268</v>
      </c>
      <c r="D10579" s="222" t="s">
        <v>1226</v>
      </c>
      <c r="E10579" s="223">
        <v>0</v>
      </c>
    </row>
    <row r="10580" spans="1:5" x14ac:dyDescent="0.25">
      <c r="A10580" s="224">
        <v>3705050516</v>
      </c>
      <c r="B10580" s="224" t="s">
        <v>5507</v>
      </c>
      <c r="C10580" s="224" t="s">
        <v>1268</v>
      </c>
      <c r="D10580" s="224" t="s">
        <v>801</v>
      </c>
      <c r="E10580" s="225">
        <v>0</v>
      </c>
    </row>
    <row r="10581" spans="1:5" x14ac:dyDescent="0.25">
      <c r="A10581" s="222">
        <v>3705050517</v>
      </c>
      <c r="B10581" s="222" t="s">
        <v>9751</v>
      </c>
      <c r="C10581" s="222" t="s">
        <v>1268</v>
      </c>
      <c r="D10581" s="222" t="s">
        <v>801</v>
      </c>
      <c r="E10581" s="223">
        <v>0</v>
      </c>
    </row>
    <row r="10582" spans="1:5" x14ac:dyDescent="0.25">
      <c r="A10582" s="224">
        <v>3705050518</v>
      </c>
      <c r="B10582" s="224" t="s">
        <v>6159</v>
      </c>
      <c r="C10582" s="224" t="s">
        <v>1268</v>
      </c>
      <c r="D10582" s="224" t="s">
        <v>801</v>
      </c>
      <c r="E10582" s="225">
        <v>0</v>
      </c>
    </row>
    <row r="10583" spans="1:5" x14ac:dyDescent="0.25">
      <c r="A10583" s="222">
        <v>3705050519</v>
      </c>
      <c r="B10583" s="222" t="s">
        <v>6160</v>
      </c>
      <c r="C10583" s="222" t="s">
        <v>1268</v>
      </c>
      <c r="D10583" s="222" t="s">
        <v>801</v>
      </c>
      <c r="E10583" s="223">
        <v>0</v>
      </c>
    </row>
    <row r="10584" spans="1:5" x14ac:dyDescent="0.25">
      <c r="A10584" s="224">
        <v>3705050520</v>
      </c>
      <c r="B10584" s="224" t="s">
        <v>6161</v>
      </c>
      <c r="C10584" s="224" t="s">
        <v>1268</v>
      </c>
      <c r="D10584" s="224" t="s">
        <v>1226</v>
      </c>
      <c r="E10584" s="225">
        <v>0</v>
      </c>
    </row>
    <row r="10585" spans="1:5" x14ac:dyDescent="0.25">
      <c r="A10585" s="222">
        <v>3705050521</v>
      </c>
      <c r="B10585" s="222" t="s">
        <v>6162</v>
      </c>
      <c r="C10585" s="222" t="s">
        <v>1268</v>
      </c>
      <c r="D10585" s="222" t="s">
        <v>1226</v>
      </c>
      <c r="E10585" s="223">
        <v>0</v>
      </c>
    </row>
    <row r="10586" spans="1:5" x14ac:dyDescent="0.25">
      <c r="A10586" s="224">
        <v>3705050522</v>
      </c>
      <c r="B10586" s="224" t="s">
        <v>6163</v>
      </c>
      <c r="C10586" s="224" t="s">
        <v>1268</v>
      </c>
      <c r="D10586" s="224" t="s">
        <v>1226</v>
      </c>
      <c r="E10586" s="225">
        <v>0</v>
      </c>
    </row>
    <row r="10587" spans="1:5" x14ac:dyDescent="0.25">
      <c r="A10587" s="222">
        <v>3705050523</v>
      </c>
      <c r="B10587" s="222" t="s">
        <v>5497</v>
      </c>
      <c r="C10587" s="222" t="s">
        <v>1268</v>
      </c>
      <c r="D10587" s="222" t="s">
        <v>2376</v>
      </c>
      <c r="E10587" s="223">
        <v>0</v>
      </c>
    </row>
    <row r="10588" spans="1:5" x14ac:dyDescent="0.25">
      <c r="A10588" s="224">
        <v>3705050524</v>
      </c>
      <c r="B10588" s="224" t="s">
        <v>8127</v>
      </c>
      <c r="C10588" s="224" t="s">
        <v>1268</v>
      </c>
      <c r="D10588" s="224" t="s">
        <v>2327</v>
      </c>
      <c r="E10588" s="225">
        <v>0</v>
      </c>
    </row>
    <row r="10589" spans="1:5" x14ac:dyDescent="0.25">
      <c r="A10589" s="222">
        <v>3705050525</v>
      </c>
      <c r="B10589" s="222" t="s">
        <v>6164</v>
      </c>
      <c r="C10589" s="222" t="s">
        <v>1268</v>
      </c>
      <c r="D10589" s="222" t="s">
        <v>2327</v>
      </c>
      <c r="E10589" s="223">
        <v>0</v>
      </c>
    </row>
    <row r="10590" spans="1:5" x14ac:dyDescent="0.25">
      <c r="A10590" s="224">
        <v>3705050526</v>
      </c>
      <c r="B10590" s="224" t="s">
        <v>6165</v>
      </c>
      <c r="C10590" s="224" t="s">
        <v>1268</v>
      </c>
      <c r="D10590" s="224" t="s">
        <v>2327</v>
      </c>
      <c r="E10590" s="225">
        <v>0</v>
      </c>
    </row>
    <row r="10591" spans="1:5" x14ac:dyDescent="0.25">
      <c r="A10591" s="222">
        <v>3705050527</v>
      </c>
      <c r="B10591" s="222" t="s">
        <v>8128</v>
      </c>
      <c r="C10591" s="222" t="s">
        <v>1268</v>
      </c>
      <c r="D10591" s="222" t="s">
        <v>2327</v>
      </c>
      <c r="E10591" s="223">
        <v>0</v>
      </c>
    </row>
    <row r="10592" spans="1:5" x14ac:dyDescent="0.25">
      <c r="A10592" s="224">
        <v>3705050528</v>
      </c>
      <c r="B10592" s="224" t="s">
        <v>6166</v>
      </c>
      <c r="C10592" s="224" t="s">
        <v>1268</v>
      </c>
      <c r="D10592" s="224" t="s">
        <v>2327</v>
      </c>
      <c r="E10592" s="225">
        <v>0</v>
      </c>
    </row>
    <row r="10593" spans="1:5" x14ac:dyDescent="0.25">
      <c r="A10593" s="222">
        <v>3705050529</v>
      </c>
      <c r="B10593" s="222" t="s">
        <v>6639</v>
      </c>
      <c r="C10593" s="222" t="s">
        <v>1268</v>
      </c>
      <c r="D10593" s="222" t="s">
        <v>2327</v>
      </c>
      <c r="E10593" s="223">
        <v>0</v>
      </c>
    </row>
    <row r="10594" spans="1:5" x14ac:dyDescent="0.25">
      <c r="A10594" s="224">
        <v>3705050530</v>
      </c>
      <c r="B10594" s="224" t="s">
        <v>12958</v>
      </c>
      <c r="C10594" s="224" t="s">
        <v>1268</v>
      </c>
      <c r="D10594" s="224" t="s">
        <v>2414</v>
      </c>
      <c r="E10594" s="225">
        <v>0</v>
      </c>
    </row>
    <row r="10595" spans="1:5" x14ac:dyDescent="0.25">
      <c r="A10595" s="222">
        <v>3705050531</v>
      </c>
      <c r="B10595" s="222" t="s">
        <v>6167</v>
      </c>
      <c r="C10595" s="222" t="s">
        <v>1268</v>
      </c>
      <c r="D10595" s="222" t="s">
        <v>801</v>
      </c>
      <c r="E10595" s="223">
        <v>0</v>
      </c>
    </row>
    <row r="10596" spans="1:5" x14ac:dyDescent="0.25">
      <c r="A10596" s="224">
        <v>3705050532</v>
      </c>
      <c r="B10596" s="224" t="s">
        <v>6168</v>
      </c>
      <c r="C10596" s="224" t="s">
        <v>1268</v>
      </c>
      <c r="D10596" s="224" t="s">
        <v>801</v>
      </c>
      <c r="E10596" s="225">
        <v>0</v>
      </c>
    </row>
    <row r="10597" spans="1:5" x14ac:dyDescent="0.25">
      <c r="A10597" s="222">
        <v>3705050533</v>
      </c>
      <c r="B10597" s="222" t="s">
        <v>6169</v>
      </c>
      <c r="C10597" s="222" t="s">
        <v>1268</v>
      </c>
      <c r="D10597" s="222" t="s">
        <v>801</v>
      </c>
      <c r="E10597" s="223">
        <v>0</v>
      </c>
    </row>
    <row r="10598" spans="1:5" x14ac:dyDescent="0.25">
      <c r="A10598" s="224">
        <v>3705050534</v>
      </c>
      <c r="B10598" s="224" t="s">
        <v>12959</v>
      </c>
      <c r="C10598" s="224" t="s">
        <v>1268</v>
      </c>
      <c r="D10598" s="224" t="s">
        <v>801</v>
      </c>
      <c r="E10598" s="225">
        <v>0</v>
      </c>
    </row>
    <row r="10599" spans="1:5" x14ac:dyDescent="0.25">
      <c r="A10599" s="222">
        <v>3705050535</v>
      </c>
      <c r="B10599" s="222" t="s">
        <v>12960</v>
      </c>
      <c r="C10599" s="222" t="s">
        <v>1268</v>
      </c>
      <c r="D10599" s="222" t="s">
        <v>801</v>
      </c>
      <c r="E10599" s="223">
        <v>0</v>
      </c>
    </row>
    <row r="10600" spans="1:5" x14ac:dyDescent="0.25">
      <c r="A10600" s="224">
        <v>3705050536</v>
      </c>
      <c r="B10600" s="224" t="s">
        <v>5245</v>
      </c>
      <c r="C10600" s="224" t="s">
        <v>1268</v>
      </c>
      <c r="D10600" s="224" t="s">
        <v>2414</v>
      </c>
      <c r="E10600" s="225">
        <v>0</v>
      </c>
    </row>
    <row r="10601" spans="1:5" x14ac:dyDescent="0.25">
      <c r="A10601" s="222">
        <v>3705050537</v>
      </c>
      <c r="B10601" s="222" t="s">
        <v>11470</v>
      </c>
      <c r="C10601" s="222" t="s">
        <v>1268</v>
      </c>
      <c r="D10601" s="222" t="s">
        <v>2327</v>
      </c>
      <c r="E10601" s="223">
        <v>0</v>
      </c>
    </row>
    <row r="10602" spans="1:5" x14ac:dyDescent="0.25">
      <c r="A10602" s="224">
        <v>3705050538</v>
      </c>
      <c r="B10602" s="224" t="s">
        <v>11471</v>
      </c>
      <c r="C10602" s="224" t="s">
        <v>1268</v>
      </c>
      <c r="D10602" s="224" t="s">
        <v>2327</v>
      </c>
      <c r="E10602" s="225">
        <v>0</v>
      </c>
    </row>
    <row r="10603" spans="1:5" x14ac:dyDescent="0.25">
      <c r="A10603" s="222">
        <v>3705050539</v>
      </c>
      <c r="B10603" s="222" t="s">
        <v>8320</v>
      </c>
      <c r="C10603" s="222" t="s">
        <v>1268</v>
      </c>
      <c r="D10603" s="222" t="s">
        <v>801</v>
      </c>
      <c r="E10603" s="223">
        <v>0</v>
      </c>
    </row>
    <row r="10604" spans="1:5" x14ac:dyDescent="0.25">
      <c r="A10604" s="224">
        <v>3705050540</v>
      </c>
      <c r="B10604" s="224" t="s">
        <v>8321</v>
      </c>
      <c r="C10604" s="224" t="s">
        <v>1268</v>
      </c>
      <c r="D10604" s="224" t="s">
        <v>801</v>
      </c>
      <c r="E10604" s="225">
        <v>0</v>
      </c>
    </row>
    <row r="10605" spans="1:5" x14ac:dyDescent="0.25">
      <c r="A10605" s="222">
        <v>3705050541</v>
      </c>
      <c r="B10605" s="222" t="s">
        <v>7070</v>
      </c>
      <c r="C10605" s="222" t="s">
        <v>1268</v>
      </c>
      <c r="D10605" s="222" t="s">
        <v>2327</v>
      </c>
      <c r="E10605" s="223">
        <v>0</v>
      </c>
    </row>
    <row r="10606" spans="1:5" x14ac:dyDescent="0.25">
      <c r="A10606" s="224">
        <v>3705050542</v>
      </c>
      <c r="B10606" s="224" t="s">
        <v>7900</v>
      </c>
      <c r="C10606" s="224" t="s">
        <v>1268</v>
      </c>
      <c r="D10606" s="224" t="s">
        <v>1226</v>
      </c>
      <c r="E10606" s="225">
        <v>0</v>
      </c>
    </row>
    <row r="10607" spans="1:5" x14ac:dyDescent="0.25">
      <c r="A10607" s="222">
        <v>3705050543</v>
      </c>
      <c r="B10607" s="222" t="s">
        <v>6170</v>
      </c>
      <c r="C10607" s="222" t="s">
        <v>1268</v>
      </c>
      <c r="D10607" s="222" t="s">
        <v>800</v>
      </c>
      <c r="E10607" s="223">
        <v>0</v>
      </c>
    </row>
    <row r="10608" spans="1:5" x14ac:dyDescent="0.25">
      <c r="A10608" s="224">
        <v>3705050544</v>
      </c>
      <c r="B10608" s="224" t="s">
        <v>8117</v>
      </c>
      <c r="C10608" s="224" t="s">
        <v>1268</v>
      </c>
      <c r="D10608" s="224" t="s">
        <v>2333</v>
      </c>
      <c r="E10608" s="225">
        <v>0</v>
      </c>
    </row>
    <row r="10609" spans="1:5" x14ac:dyDescent="0.25">
      <c r="A10609" s="222">
        <v>3705050545</v>
      </c>
      <c r="B10609" s="222" t="s">
        <v>8322</v>
      </c>
      <c r="C10609" s="222" t="s">
        <v>1268</v>
      </c>
      <c r="D10609" s="222" t="s">
        <v>2414</v>
      </c>
      <c r="E10609" s="223">
        <v>0</v>
      </c>
    </row>
    <row r="10610" spans="1:5" x14ac:dyDescent="0.25">
      <c r="A10610" s="224">
        <v>3705050546</v>
      </c>
      <c r="B10610" s="224" t="s">
        <v>5498</v>
      </c>
      <c r="C10610" s="224" t="s">
        <v>1268</v>
      </c>
      <c r="D10610" s="224" t="s">
        <v>801</v>
      </c>
      <c r="E10610" s="225">
        <v>0</v>
      </c>
    </row>
    <row r="10611" spans="1:5" x14ac:dyDescent="0.25">
      <c r="A10611" s="222">
        <v>3705050547</v>
      </c>
      <c r="B10611" s="222" t="s">
        <v>7071</v>
      </c>
      <c r="C10611" s="222" t="s">
        <v>1268</v>
      </c>
      <c r="D10611" s="222" t="s">
        <v>2327</v>
      </c>
      <c r="E10611" s="223">
        <v>0</v>
      </c>
    </row>
    <row r="10612" spans="1:5" x14ac:dyDescent="0.25">
      <c r="A10612" s="224">
        <v>3705050548</v>
      </c>
      <c r="B10612" s="224" t="s">
        <v>5499</v>
      </c>
      <c r="C10612" s="224" t="s">
        <v>1268</v>
      </c>
      <c r="D10612" s="224" t="s">
        <v>801</v>
      </c>
      <c r="E10612" s="225">
        <v>0</v>
      </c>
    </row>
    <row r="10613" spans="1:5" x14ac:dyDescent="0.25">
      <c r="A10613" s="222">
        <v>3705050549</v>
      </c>
      <c r="B10613" s="222" t="s">
        <v>7901</v>
      </c>
      <c r="C10613" s="222" t="s">
        <v>1268</v>
      </c>
      <c r="D10613" s="222" t="s">
        <v>811</v>
      </c>
      <c r="E10613" s="223">
        <v>0</v>
      </c>
    </row>
    <row r="10614" spans="1:5" x14ac:dyDescent="0.25">
      <c r="A10614" s="224">
        <v>3705050550</v>
      </c>
      <c r="B10614" s="224" t="s">
        <v>6171</v>
      </c>
      <c r="C10614" s="224" t="s">
        <v>1268</v>
      </c>
      <c r="D10614" s="224" t="s">
        <v>2376</v>
      </c>
      <c r="E10614" s="225">
        <v>0</v>
      </c>
    </row>
    <row r="10615" spans="1:5" x14ac:dyDescent="0.25">
      <c r="A10615" s="222">
        <v>3705050551</v>
      </c>
      <c r="B10615" s="222" t="s">
        <v>6172</v>
      </c>
      <c r="C10615" s="222" t="s">
        <v>1268</v>
      </c>
      <c r="D10615" s="222" t="s">
        <v>2327</v>
      </c>
      <c r="E10615" s="223">
        <v>0</v>
      </c>
    </row>
    <row r="10616" spans="1:5" x14ac:dyDescent="0.25">
      <c r="A10616" s="224">
        <v>3705050552</v>
      </c>
      <c r="B10616" s="224" t="s">
        <v>6173</v>
      </c>
      <c r="C10616" s="224" t="s">
        <v>1268</v>
      </c>
      <c r="D10616" s="224" t="s">
        <v>2327</v>
      </c>
      <c r="E10616" s="225">
        <v>0</v>
      </c>
    </row>
    <row r="10617" spans="1:5" x14ac:dyDescent="0.25">
      <c r="A10617" s="222">
        <v>3705050553</v>
      </c>
      <c r="B10617" s="222" t="s">
        <v>6174</v>
      </c>
      <c r="C10617" s="222" t="s">
        <v>1268</v>
      </c>
      <c r="D10617" s="222" t="s">
        <v>801</v>
      </c>
      <c r="E10617" s="223">
        <v>0</v>
      </c>
    </row>
    <row r="10618" spans="1:5" x14ac:dyDescent="0.25">
      <c r="A10618" s="224">
        <v>3705050554</v>
      </c>
      <c r="B10618" s="224" t="s">
        <v>7072</v>
      </c>
      <c r="C10618" s="224" t="s">
        <v>1268</v>
      </c>
      <c r="D10618" s="224" t="s">
        <v>1226</v>
      </c>
      <c r="E10618" s="225">
        <v>0</v>
      </c>
    </row>
    <row r="10619" spans="1:5" x14ac:dyDescent="0.25">
      <c r="A10619" s="222">
        <v>3705050555</v>
      </c>
      <c r="B10619" s="222" t="s">
        <v>7073</v>
      </c>
      <c r="C10619" s="222" t="s">
        <v>1268</v>
      </c>
      <c r="D10619" s="222" t="s">
        <v>2443</v>
      </c>
      <c r="E10619" s="223">
        <v>0</v>
      </c>
    </row>
    <row r="10620" spans="1:5" x14ac:dyDescent="0.25">
      <c r="A10620" s="224">
        <v>3705050556</v>
      </c>
      <c r="B10620" s="224" t="s">
        <v>7074</v>
      </c>
      <c r="C10620" s="224" t="s">
        <v>1268</v>
      </c>
      <c r="D10620" s="224" t="s">
        <v>2443</v>
      </c>
      <c r="E10620" s="225">
        <v>0</v>
      </c>
    </row>
    <row r="10621" spans="1:5" x14ac:dyDescent="0.25">
      <c r="A10621" s="222">
        <v>3705050557</v>
      </c>
      <c r="B10621" s="222" t="s">
        <v>7075</v>
      </c>
      <c r="C10621" s="222" t="s">
        <v>1268</v>
      </c>
      <c r="D10621" s="222" t="s">
        <v>2443</v>
      </c>
      <c r="E10621" s="223">
        <v>0</v>
      </c>
    </row>
    <row r="10622" spans="1:5" x14ac:dyDescent="0.25">
      <c r="A10622" s="224">
        <v>3705050558</v>
      </c>
      <c r="B10622" s="224" t="s">
        <v>7076</v>
      </c>
      <c r="C10622" s="224" t="s">
        <v>1268</v>
      </c>
      <c r="D10622" s="224" t="s">
        <v>2414</v>
      </c>
      <c r="E10622" s="225">
        <v>0</v>
      </c>
    </row>
    <row r="10623" spans="1:5" x14ac:dyDescent="0.25">
      <c r="A10623" s="222">
        <v>3705050559</v>
      </c>
      <c r="B10623" s="222" t="s">
        <v>7077</v>
      </c>
      <c r="C10623" s="222" t="s">
        <v>1268</v>
      </c>
      <c r="D10623" s="222" t="s">
        <v>801</v>
      </c>
      <c r="E10623" s="223">
        <v>0</v>
      </c>
    </row>
    <row r="10624" spans="1:5" x14ac:dyDescent="0.25">
      <c r="A10624" s="224">
        <v>3705050560</v>
      </c>
      <c r="B10624" s="224" t="s">
        <v>7078</v>
      </c>
      <c r="C10624" s="224" t="s">
        <v>1268</v>
      </c>
      <c r="D10624" s="224" t="s">
        <v>2443</v>
      </c>
      <c r="E10624" s="225">
        <v>0</v>
      </c>
    </row>
    <row r="10625" spans="1:5" x14ac:dyDescent="0.25">
      <c r="A10625" s="222">
        <v>3705050561</v>
      </c>
      <c r="B10625" s="222" t="s">
        <v>7079</v>
      </c>
      <c r="C10625" s="222" t="s">
        <v>1268</v>
      </c>
      <c r="D10625" s="222" t="s">
        <v>2443</v>
      </c>
      <c r="E10625" s="223">
        <v>0</v>
      </c>
    </row>
    <row r="10626" spans="1:5" x14ac:dyDescent="0.25">
      <c r="A10626" s="224">
        <v>3705050562</v>
      </c>
      <c r="B10626" s="224" t="s">
        <v>8070</v>
      </c>
      <c r="C10626" s="224" t="s">
        <v>1268</v>
      </c>
      <c r="D10626" s="224" t="s">
        <v>2443</v>
      </c>
      <c r="E10626" s="225">
        <v>0</v>
      </c>
    </row>
    <row r="10627" spans="1:5" x14ac:dyDescent="0.25">
      <c r="A10627" s="222">
        <v>3705050563</v>
      </c>
      <c r="B10627" s="222" t="s">
        <v>7080</v>
      </c>
      <c r="C10627" s="222" t="s">
        <v>1268</v>
      </c>
      <c r="D10627" s="222" t="s">
        <v>801</v>
      </c>
      <c r="E10627" s="223">
        <v>0</v>
      </c>
    </row>
    <row r="10628" spans="1:5" x14ac:dyDescent="0.25">
      <c r="A10628" s="224">
        <v>3705050564</v>
      </c>
      <c r="B10628" s="224" t="s">
        <v>7081</v>
      </c>
      <c r="C10628" s="224" t="s">
        <v>1268</v>
      </c>
      <c r="D10628" s="224" t="s">
        <v>801</v>
      </c>
      <c r="E10628" s="225">
        <v>0</v>
      </c>
    </row>
    <row r="10629" spans="1:5" x14ac:dyDescent="0.25">
      <c r="A10629" s="222">
        <v>3705050565</v>
      </c>
      <c r="B10629" s="222" t="s">
        <v>7082</v>
      </c>
      <c r="C10629" s="222" t="s">
        <v>1268</v>
      </c>
      <c r="D10629" s="222" t="s">
        <v>1226</v>
      </c>
      <c r="E10629" s="223">
        <v>0</v>
      </c>
    </row>
    <row r="10630" spans="1:5" x14ac:dyDescent="0.25">
      <c r="A10630" s="224">
        <v>3705050566</v>
      </c>
      <c r="B10630" s="224" t="s">
        <v>9488</v>
      </c>
      <c r="C10630" s="224" t="s">
        <v>1268</v>
      </c>
      <c r="D10630" s="224" t="s">
        <v>2327</v>
      </c>
      <c r="E10630" s="225">
        <v>0</v>
      </c>
    </row>
    <row r="10631" spans="1:5" x14ac:dyDescent="0.25">
      <c r="A10631" s="222">
        <v>3705050567</v>
      </c>
      <c r="B10631" s="222" t="s">
        <v>6679</v>
      </c>
      <c r="C10631" s="222" t="s">
        <v>1268</v>
      </c>
      <c r="D10631" s="222" t="s">
        <v>2327</v>
      </c>
      <c r="E10631" s="223">
        <v>0</v>
      </c>
    </row>
    <row r="10632" spans="1:5" x14ac:dyDescent="0.25">
      <c r="A10632" s="224">
        <v>3705050568</v>
      </c>
      <c r="B10632" s="224" t="s">
        <v>7902</v>
      </c>
      <c r="C10632" s="224" t="s">
        <v>1268</v>
      </c>
      <c r="D10632" s="224" t="s">
        <v>1226</v>
      </c>
      <c r="E10632" s="225">
        <v>0</v>
      </c>
    </row>
    <row r="10633" spans="1:5" x14ac:dyDescent="0.25">
      <c r="A10633" s="222">
        <v>3705050569</v>
      </c>
      <c r="B10633" s="222" t="s">
        <v>7903</v>
      </c>
      <c r="C10633" s="222" t="s">
        <v>1268</v>
      </c>
      <c r="D10633" s="222" t="s">
        <v>2327</v>
      </c>
      <c r="E10633" s="223">
        <v>0</v>
      </c>
    </row>
    <row r="10634" spans="1:5" x14ac:dyDescent="0.25">
      <c r="A10634" s="224">
        <v>3705050570</v>
      </c>
      <c r="B10634" s="224" t="s">
        <v>7083</v>
      </c>
      <c r="C10634" s="224" t="s">
        <v>1268</v>
      </c>
      <c r="D10634" s="224" t="s">
        <v>2327</v>
      </c>
      <c r="E10634" s="225">
        <v>0</v>
      </c>
    </row>
    <row r="10635" spans="1:5" x14ac:dyDescent="0.25">
      <c r="A10635" s="222">
        <v>3705050571</v>
      </c>
      <c r="B10635" s="222" t="s">
        <v>7084</v>
      </c>
      <c r="C10635" s="222" t="s">
        <v>1268</v>
      </c>
      <c r="D10635" s="222" t="s">
        <v>2327</v>
      </c>
      <c r="E10635" s="223">
        <v>0</v>
      </c>
    </row>
    <row r="10636" spans="1:5" x14ac:dyDescent="0.25">
      <c r="A10636" s="224">
        <v>3705050572</v>
      </c>
      <c r="B10636" s="224" t="s">
        <v>7085</v>
      </c>
      <c r="C10636" s="224" t="s">
        <v>1268</v>
      </c>
      <c r="D10636" s="224" t="s">
        <v>2327</v>
      </c>
      <c r="E10636" s="225">
        <v>0</v>
      </c>
    </row>
    <row r="10637" spans="1:5" x14ac:dyDescent="0.25">
      <c r="A10637" s="222">
        <v>3705050573</v>
      </c>
      <c r="B10637" s="222" t="s">
        <v>7086</v>
      </c>
      <c r="C10637" s="222" t="s">
        <v>1268</v>
      </c>
      <c r="D10637" s="222" t="s">
        <v>801</v>
      </c>
      <c r="E10637" s="223">
        <v>0</v>
      </c>
    </row>
    <row r="10638" spans="1:5" x14ac:dyDescent="0.25">
      <c r="A10638" s="224">
        <v>3705050574</v>
      </c>
      <c r="B10638" s="224" t="s">
        <v>7087</v>
      </c>
      <c r="C10638" s="224" t="s">
        <v>1268</v>
      </c>
      <c r="D10638" s="224" t="s">
        <v>801</v>
      </c>
      <c r="E10638" s="225">
        <v>0</v>
      </c>
    </row>
    <row r="10639" spans="1:5" x14ac:dyDescent="0.25">
      <c r="A10639" s="222">
        <v>3705050575</v>
      </c>
      <c r="B10639" s="222" t="s">
        <v>9602</v>
      </c>
      <c r="C10639" s="222" t="s">
        <v>1268</v>
      </c>
      <c r="D10639" s="222" t="s">
        <v>801</v>
      </c>
      <c r="E10639" s="223">
        <v>0</v>
      </c>
    </row>
    <row r="10640" spans="1:5" x14ac:dyDescent="0.25">
      <c r="A10640" s="224">
        <v>3705050576</v>
      </c>
      <c r="B10640" s="224" t="s">
        <v>7088</v>
      </c>
      <c r="C10640" s="224" t="s">
        <v>1268</v>
      </c>
      <c r="D10640" s="224" t="s">
        <v>801</v>
      </c>
      <c r="E10640" s="225">
        <v>0</v>
      </c>
    </row>
    <row r="10641" spans="1:5" x14ac:dyDescent="0.25">
      <c r="A10641" s="222">
        <v>3705050577</v>
      </c>
      <c r="B10641" s="222" t="s">
        <v>7089</v>
      </c>
      <c r="C10641" s="222" t="s">
        <v>1268</v>
      </c>
      <c r="D10641" s="222" t="s">
        <v>801</v>
      </c>
      <c r="E10641" s="223">
        <v>0</v>
      </c>
    </row>
    <row r="10642" spans="1:5" x14ac:dyDescent="0.25">
      <c r="A10642" s="224">
        <v>3705050578</v>
      </c>
      <c r="B10642" s="224" t="s">
        <v>7090</v>
      </c>
      <c r="C10642" s="224" t="s">
        <v>1268</v>
      </c>
      <c r="D10642" s="224" t="s">
        <v>801</v>
      </c>
      <c r="E10642" s="225">
        <v>0</v>
      </c>
    </row>
    <row r="10643" spans="1:5" x14ac:dyDescent="0.25">
      <c r="A10643" s="222">
        <v>3705050579</v>
      </c>
      <c r="B10643" s="222" t="s">
        <v>7091</v>
      </c>
      <c r="C10643" s="222" t="s">
        <v>1268</v>
      </c>
      <c r="D10643" s="222" t="s">
        <v>801</v>
      </c>
      <c r="E10643" s="223">
        <v>0</v>
      </c>
    </row>
    <row r="10644" spans="1:5" x14ac:dyDescent="0.25">
      <c r="A10644" s="224">
        <v>3705050580</v>
      </c>
      <c r="B10644" s="224" t="s">
        <v>7092</v>
      </c>
      <c r="C10644" s="224" t="s">
        <v>1268</v>
      </c>
      <c r="D10644" s="224" t="s">
        <v>801</v>
      </c>
      <c r="E10644" s="225">
        <v>0</v>
      </c>
    </row>
    <row r="10645" spans="1:5" x14ac:dyDescent="0.25">
      <c r="A10645" s="222">
        <v>3705050581</v>
      </c>
      <c r="B10645" s="222" t="s">
        <v>7093</v>
      </c>
      <c r="C10645" s="222" t="s">
        <v>1268</v>
      </c>
      <c r="D10645" s="222" t="s">
        <v>801</v>
      </c>
      <c r="E10645" s="223">
        <v>0</v>
      </c>
    </row>
    <row r="10646" spans="1:5" x14ac:dyDescent="0.25">
      <c r="A10646" s="224">
        <v>3705050582</v>
      </c>
      <c r="B10646" s="224" t="s">
        <v>7094</v>
      </c>
      <c r="C10646" s="224" t="s">
        <v>1268</v>
      </c>
      <c r="D10646" s="224" t="s">
        <v>801</v>
      </c>
      <c r="E10646" s="225">
        <v>0</v>
      </c>
    </row>
    <row r="10647" spans="1:5" x14ac:dyDescent="0.25">
      <c r="A10647" s="222">
        <v>3705050583</v>
      </c>
      <c r="B10647" s="222" t="s">
        <v>7095</v>
      </c>
      <c r="C10647" s="222" t="s">
        <v>1268</v>
      </c>
      <c r="D10647" s="222" t="s">
        <v>801</v>
      </c>
      <c r="E10647" s="223">
        <v>0</v>
      </c>
    </row>
    <row r="10648" spans="1:5" x14ac:dyDescent="0.25">
      <c r="A10648" s="224">
        <v>3705050584</v>
      </c>
      <c r="B10648" s="224" t="s">
        <v>7096</v>
      </c>
      <c r="C10648" s="224" t="s">
        <v>1268</v>
      </c>
      <c r="D10648" s="224" t="s">
        <v>2327</v>
      </c>
      <c r="E10648" s="225">
        <v>0</v>
      </c>
    </row>
    <row r="10649" spans="1:5" x14ac:dyDescent="0.25">
      <c r="A10649" s="222">
        <v>3705050585</v>
      </c>
      <c r="B10649" s="222" t="s">
        <v>7097</v>
      </c>
      <c r="C10649" s="222" t="s">
        <v>1268</v>
      </c>
      <c r="D10649" s="222" t="s">
        <v>2327</v>
      </c>
      <c r="E10649" s="223">
        <v>0</v>
      </c>
    </row>
    <row r="10650" spans="1:5" x14ac:dyDescent="0.25">
      <c r="A10650" s="224">
        <v>3705050586</v>
      </c>
      <c r="B10650" s="224" t="s">
        <v>7098</v>
      </c>
      <c r="C10650" s="224" t="s">
        <v>1268</v>
      </c>
      <c r="D10650" s="224" t="s">
        <v>2327</v>
      </c>
      <c r="E10650" s="225">
        <v>0</v>
      </c>
    </row>
    <row r="10651" spans="1:5" x14ac:dyDescent="0.25">
      <c r="A10651" s="222">
        <v>3705050587</v>
      </c>
      <c r="B10651" s="222" t="s">
        <v>7904</v>
      </c>
      <c r="C10651" s="222" t="s">
        <v>1268</v>
      </c>
      <c r="D10651" s="222" t="s">
        <v>801</v>
      </c>
      <c r="E10651" s="223">
        <v>0</v>
      </c>
    </row>
    <row r="10652" spans="1:5" x14ac:dyDescent="0.25">
      <c r="A10652" s="224">
        <v>3705050588</v>
      </c>
      <c r="B10652" s="224" t="s">
        <v>7099</v>
      </c>
      <c r="C10652" s="224" t="s">
        <v>1268</v>
      </c>
      <c r="D10652" s="224" t="s">
        <v>801</v>
      </c>
      <c r="E10652" s="225">
        <v>0</v>
      </c>
    </row>
    <row r="10653" spans="1:5" x14ac:dyDescent="0.25">
      <c r="A10653" s="222">
        <v>3705050589</v>
      </c>
      <c r="B10653" s="222" t="s">
        <v>7100</v>
      </c>
      <c r="C10653" s="222" t="s">
        <v>1268</v>
      </c>
      <c r="D10653" s="222" t="s">
        <v>801</v>
      </c>
      <c r="E10653" s="223">
        <v>0</v>
      </c>
    </row>
    <row r="10654" spans="1:5" x14ac:dyDescent="0.25">
      <c r="A10654" s="224">
        <v>3705050590</v>
      </c>
      <c r="B10654" s="224" t="s">
        <v>7101</v>
      </c>
      <c r="C10654" s="224" t="s">
        <v>1268</v>
      </c>
      <c r="D10654" s="224" t="s">
        <v>801</v>
      </c>
      <c r="E10654" s="225">
        <v>0</v>
      </c>
    </row>
    <row r="10655" spans="1:5" x14ac:dyDescent="0.25">
      <c r="A10655" s="222">
        <v>3705050591</v>
      </c>
      <c r="B10655" s="222" t="s">
        <v>7102</v>
      </c>
      <c r="C10655" s="222" t="s">
        <v>1268</v>
      </c>
      <c r="D10655" s="222" t="s">
        <v>801</v>
      </c>
      <c r="E10655" s="223">
        <v>0</v>
      </c>
    </row>
    <row r="10656" spans="1:5" x14ac:dyDescent="0.25">
      <c r="A10656" s="224">
        <v>3705050592</v>
      </c>
      <c r="B10656" s="224" t="s">
        <v>7103</v>
      </c>
      <c r="C10656" s="224" t="s">
        <v>1268</v>
      </c>
      <c r="D10656" s="224" t="s">
        <v>801</v>
      </c>
      <c r="E10656" s="225">
        <v>0</v>
      </c>
    </row>
    <row r="10657" spans="1:5" x14ac:dyDescent="0.25">
      <c r="A10657" s="222">
        <v>3705050593</v>
      </c>
      <c r="B10657" s="222" t="s">
        <v>7104</v>
      </c>
      <c r="C10657" s="222" t="s">
        <v>1268</v>
      </c>
      <c r="D10657" s="222" t="s">
        <v>801</v>
      </c>
      <c r="E10657" s="223">
        <v>0</v>
      </c>
    </row>
    <row r="10658" spans="1:5" x14ac:dyDescent="0.25">
      <c r="A10658" s="224">
        <v>3705050594</v>
      </c>
      <c r="B10658" s="224" t="s">
        <v>7105</v>
      </c>
      <c r="C10658" s="224" t="s">
        <v>1268</v>
      </c>
      <c r="D10658" s="224" t="s">
        <v>801</v>
      </c>
      <c r="E10658" s="225">
        <v>0</v>
      </c>
    </row>
    <row r="10659" spans="1:5" x14ac:dyDescent="0.25">
      <c r="A10659" s="222">
        <v>3705050595</v>
      </c>
      <c r="B10659" s="222" t="s">
        <v>7106</v>
      </c>
      <c r="C10659" s="222" t="s">
        <v>1268</v>
      </c>
      <c r="D10659" s="222" t="s">
        <v>1226</v>
      </c>
      <c r="E10659" s="223">
        <v>0</v>
      </c>
    </row>
    <row r="10660" spans="1:5" x14ac:dyDescent="0.25">
      <c r="A10660" s="224">
        <v>3705050596</v>
      </c>
      <c r="B10660" s="224" t="s">
        <v>8118</v>
      </c>
      <c r="C10660" s="224" t="s">
        <v>1268</v>
      </c>
      <c r="D10660" s="224" t="s">
        <v>801</v>
      </c>
      <c r="E10660" s="225">
        <v>0</v>
      </c>
    </row>
    <row r="10661" spans="1:5" x14ac:dyDescent="0.25">
      <c r="A10661" s="222">
        <v>3705050597</v>
      </c>
      <c r="B10661" s="222" t="s">
        <v>8119</v>
      </c>
      <c r="C10661" s="222" t="s">
        <v>1268</v>
      </c>
      <c r="D10661" s="222" t="s">
        <v>801</v>
      </c>
      <c r="E10661" s="223">
        <v>0</v>
      </c>
    </row>
    <row r="10662" spans="1:5" x14ac:dyDescent="0.25">
      <c r="A10662" s="224">
        <v>3705050598</v>
      </c>
      <c r="B10662" s="224" t="s">
        <v>7107</v>
      </c>
      <c r="C10662" s="224" t="s">
        <v>1268</v>
      </c>
      <c r="D10662" s="224" t="s">
        <v>801</v>
      </c>
      <c r="E10662" s="225">
        <v>0</v>
      </c>
    </row>
    <row r="10663" spans="1:5" x14ac:dyDescent="0.25">
      <c r="A10663" s="222">
        <v>3705050599</v>
      </c>
      <c r="B10663" s="222" t="s">
        <v>7108</v>
      </c>
      <c r="C10663" s="222" t="s">
        <v>1268</v>
      </c>
      <c r="D10663" s="222" t="s">
        <v>801</v>
      </c>
      <c r="E10663" s="223">
        <v>0</v>
      </c>
    </row>
    <row r="10664" spans="1:5" x14ac:dyDescent="0.25">
      <c r="A10664" s="224">
        <v>3705050600</v>
      </c>
      <c r="B10664" s="224" t="s">
        <v>7109</v>
      </c>
      <c r="C10664" s="224" t="s">
        <v>1268</v>
      </c>
      <c r="D10664" s="224" t="s">
        <v>801</v>
      </c>
      <c r="E10664" s="225">
        <v>0</v>
      </c>
    </row>
    <row r="10665" spans="1:5" x14ac:dyDescent="0.25">
      <c r="A10665" s="222">
        <v>3705050601</v>
      </c>
      <c r="B10665" s="222" t="s">
        <v>7110</v>
      </c>
      <c r="C10665" s="222" t="s">
        <v>1268</v>
      </c>
      <c r="D10665" s="222" t="s">
        <v>801</v>
      </c>
      <c r="E10665" s="223">
        <v>0</v>
      </c>
    </row>
    <row r="10666" spans="1:5" x14ac:dyDescent="0.25">
      <c r="A10666" s="224">
        <v>3705050602</v>
      </c>
      <c r="B10666" s="224" t="s">
        <v>7111</v>
      </c>
      <c r="C10666" s="224" t="s">
        <v>1268</v>
      </c>
      <c r="D10666" s="224" t="s">
        <v>801</v>
      </c>
      <c r="E10666" s="225">
        <v>0</v>
      </c>
    </row>
    <row r="10667" spans="1:5" x14ac:dyDescent="0.25">
      <c r="A10667" s="222">
        <v>3705050603</v>
      </c>
      <c r="B10667" s="222" t="s">
        <v>7112</v>
      </c>
      <c r="C10667" s="222" t="s">
        <v>1268</v>
      </c>
      <c r="D10667" s="222" t="s">
        <v>2327</v>
      </c>
      <c r="E10667" s="223">
        <v>0</v>
      </c>
    </row>
    <row r="10668" spans="1:5" x14ac:dyDescent="0.25">
      <c r="A10668" s="224">
        <v>3705050604</v>
      </c>
      <c r="B10668" s="224" t="s">
        <v>7113</v>
      </c>
      <c r="C10668" s="224" t="s">
        <v>1268</v>
      </c>
      <c r="D10668" s="224" t="s">
        <v>801</v>
      </c>
      <c r="E10668" s="225">
        <v>0</v>
      </c>
    </row>
    <row r="10669" spans="1:5" x14ac:dyDescent="0.25">
      <c r="A10669" s="222">
        <v>3705050605</v>
      </c>
      <c r="B10669" s="222" t="s">
        <v>8323</v>
      </c>
      <c r="C10669" s="222" t="s">
        <v>1268</v>
      </c>
      <c r="D10669" s="222" t="s">
        <v>2327</v>
      </c>
      <c r="E10669" s="223">
        <v>0</v>
      </c>
    </row>
    <row r="10670" spans="1:5" x14ac:dyDescent="0.25">
      <c r="A10670" s="224">
        <v>3705050606</v>
      </c>
      <c r="B10670" s="224" t="s">
        <v>7114</v>
      </c>
      <c r="C10670" s="224" t="s">
        <v>1268</v>
      </c>
      <c r="D10670" s="224" t="s">
        <v>801</v>
      </c>
      <c r="E10670" s="225">
        <v>0</v>
      </c>
    </row>
    <row r="10671" spans="1:5" x14ac:dyDescent="0.25">
      <c r="A10671" s="222">
        <v>3705050607</v>
      </c>
      <c r="B10671" s="222" t="s">
        <v>7115</v>
      </c>
      <c r="C10671" s="222" t="s">
        <v>1268</v>
      </c>
      <c r="D10671" s="222" t="s">
        <v>1226</v>
      </c>
      <c r="E10671" s="223">
        <v>0</v>
      </c>
    </row>
    <row r="10672" spans="1:5" x14ac:dyDescent="0.25">
      <c r="A10672" s="224">
        <v>3705050608</v>
      </c>
      <c r="B10672" s="224" t="s">
        <v>7116</v>
      </c>
      <c r="C10672" s="224" t="s">
        <v>1268</v>
      </c>
      <c r="D10672" s="224" t="s">
        <v>801</v>
      </c>
      <c r="E10672" s="225">
        <v>0</v>
      </c>
    </row>
    <row r="10673" spans="1:5" x14ac:dyDescent="0.25">
      <c r="A10673" s="222">
        <v>3705050609</v>
      </c>
      <c r="B10673" s="222" t="s">
        <v>6756</v>
      </c>
      <c r="C10673" s="222" t="s">
        <v>1268</v>
      </c>
      <c r="D10673" s="222" t="s">
        <v>801</v>
      </c>
      <c r="E10673" s="223">
        <v>0</v>
      </c>
    </row>
    <row r="10674" spans="1:5" x14ac:dyDescent="0.25">
      <c r="A10674" s="224">
        <v>3705050610</v>
      </c>
      <c r="B10674" s="224" t="s">
        <v>8324</v>
      </c>
      <c r="C10674" s="224" t="s">
        <v>1268</v>
      </c>
      <c r="D10674" s="224" t="s">
        <v>801</v>
      </c>
      <c r="E10674" s="225">
        <v>0</v>
      </c>
    </row>
    <row r="10675" spans="1:5" x14ac:dyDescent="0.25">
      <c r="A10675" s="222">
        <v>3705050611</v>
      </c>
      <c r="B10675" s="222" t="s">
        <v>7117</v>
      </c>
      <c r="C10675" s="222" t="s">
        <v>1268</v>
      </c>
      <c r="D10675" s="222" t="s">
        <v>2327</v>
      </c>
      <c r="E10675" s="223">
        <v>0</v>
      </c>
    </row>
    <row r="10676" spans="1:5" x14ac:dyDescent="0.25">
      <c r="A10676" s="224">
        <v>3705050612</v>
      </c>
      <c r="B10676" s="224" t="s">
        <v>7118</v>
      </c>
      <c r="C10676" s="224" t="s">
        <v>1268</v>
      </c>
      <c r="D10676" s="224" t="s">
        <v>2327</v>
      </c>
      <c r="E10676" s="225">
        <v>0</v>
      </c>
    </row>
    <row r="10677" spans="1:5" x14ac:dyDescent="0.25">
      <c r="A10677" s="222">
        <v>3705050613</v>
      </c>
      <c r="B10677" s="222" t="s">
        <v>7119</v>
      </c>
      <c r="C10677" s="222" t="s">
        <v>1268</v>
      </c>
      <c r="D10677" s="222" t="s">
        <v>801</v>
      </c>
      <c r="E10677" s="223">
        <v>0</v>
      </c>
    </row>
    <row r="10678" spans="1:5" x14ac:dyDescent="0.25">
      <c r="A10678" s="224">
        <v>3705050614</v>
      </c>
      <c r="B10678" s="224" t="s">
        <v>7905</v>
      </c>
      <c r="C10678" s="224" t="s">
        <v>1268</v>
      </c>
      <c r="D10678" s="224" t="s">
        <v>801</v>
      </c>
      <c r="E10678" s="225">
        <v>0</v>
      </c>
    </row>
    <row r="10679" spans="1:5" x14ac:dyDescent="0.25">
      <c r="A10679" s="222">
        <v>3705050615</v>
      </c>
      <c r="B10679" s="222" t="s">
        <v>8071</v>
      </c>
      <c r="C10679" s="222" t="s">
        <v>1268</v>
      </c>
      <c r="D10679" s="222" t="s">
        <v>2318</v>
      </c>
      <c r="E10679" s="223">
        <v>0</v>
      </c>
    </row>
    <row r="10680" spans="1:5" x14ac:dyDescent="0.25">
      <c r="A10680" s="224">
        <v>3705050616</v>
      </c>
      <c r="B10680" s="224" t="s">
        <v>7906</v>
      </c>
      <c r="C10680" s="224" t="s">
        <v>1268</v>
      </c>
      <c r="D10680" s="224" t="s">
        <v>2443</v>
      </c>
      <c r="E10680" s="225">
        <v>0</v>
      </c>
    </row>
    <row r="10681" spans="1:5" x14ac:dyDescent="0.25">
      <c r="A10681" s="222">
        <v>3705050617</v>
      </c>
      <c r="B10681" s="222" t="s">
        <v>7907</v>
      </c>
      <c r="C10681" s="222" t="s">
        <v>1268</v>
      </c>
      <c r="D10681" s="222" t="s">
        <v>2443</v>
      </c>
      <c r="E10681" s="223">
        <v>0</v>
      </c>
    </row>
    <row r="10682" spans="1:5" x14ac:dyDescent="0.25">
      <c r="A10682" s="224">
        <v>3705050618</v>
      </c>
      <c r="B10682" s="224" t="s">
        <v>7908</v>
      </c>
      <c r="C10682" s="224" t="s">
        <v>1268</v>
      </c>
      <c r="D10682" s="224" t="s">
        <v>2354</v>
      </c>
      <c r="E10682" s="225">
        <v>0</v>
      </c>
    </row>
    <row r="10683" spans="1:5" x14ac:dyDescent="0.25">
      <c r="A10683" s="222">
        <v>3705050619</v>
      </c>
      <c r="B10683" s="222" t="s">
        <v>7909</v>
      </c>
      <c r="C10683" s="222" t="s">
        <v>1268</v>
      </c>
      <c r="D10683" s="222" t="s">
        <v>801</v>
      </c>
      <c r="E10683" s="223">
        <v>0</v>
      </c>
    </row>
    <row r="10684" spans="1:5" x14ac:dyDescent="0.25">
      <c r="A10684" s="224">
        <v>3705050620</v>
      </c>
      <c r="B10684" s="224" t="s">
        <v>7120</v>
      </c>
      <c r="C10684" s="224" t="s">
        <v>1268</v>
      </c>
      <c r="D10684" s="224" t="s">
        <v>811</v>
      </c>
      <c r="E10684" s="225">
        <v>0</v>
      </c>
    </row>
    <row r="10685" spans="1:5" x14ac:dyDescent="0.25">
      <c r="A10685" s="222">
        <v>3705050621</v>
      </c>
      <c r="B10685" s="222" t="s">
        <v>7561</v>
      </c>
      <c r="C10685" s="222" t="s">
        <v>1268</v>
      </c>
      <c r="D10685" s="222" t="s">
        <v>801</v>
      </c>
      <c r="E10685" s="223">
        <v>0</v>
      </c>
    </row>
    <row r="10686" spans="1:5" x14ac:dyDescent="0.25">
      <c r="A10686" s="224">
        <v>3705050622</v>
      </c>
      <c r="B10686" s="224" t="s">
        <v>7121</v>
      </c>
      <c r="C10686" s="224" t="s">
        <v>1268</v>
      </c>
      <c r="D10686" s="224" t="s">
        <v>801</v>
      </c>
      <c r="E10686" s="225">
        <v>0</v>
      </c>
    </row>
    <row r="10687" spans="1:5" x14ac:dyDescent="0.25">
      <c r="A10687" s="222">
        <v>3705050623</v>
      </c>
      <c r="B10687" s="222" t="s">
        <v>12961</v>
      </c>
      <c r="C10687" s="222" t="s">
        <v>1268</v>
      </c>
      <c r="D10687" s="222" t="s">
        <v>801</v>
      </c>
      <c r="E10687" s="223">
        <v>0</v>
      </c>
    </row>
    <row r="10688" spans="1:5" x14ac:dyDescent="0.25">
      <c r="A10688" s="224">
        <v>3705050624</v>
      </c>
      <c r="B10688" s="224" t="s">
        <v>12962</v>
      </c>
      <c r="C10688" s="224" t="s">
        <v>1268</v>
      </c>
      <c r="D10688" s="224" t="s">
        <v>801</v>
      </c>
      <c r="E10688" s="225">
        <v>0</v>
      </c>
    </row>
    <row r="10689" spans="1:5" x14ac:dyDescent="0.25">
      <c r="A10689" s="222">
        <v>3705050625</v>
      </c>
      <c r="B10689" s="222" t="s">
        <v>7122</v>
      </c>
      <c r="C10689" s="222" t="s">
        <v>1268</v>
      </c>
      <c r="D10689" s="222" t="s">
        <v>2327</v>
      </c>
      <c r="E10689" s="223">
        <v>0</v>
      </c>
    </row>
    <row r="10690" spans="1:5" x14ac:dyDescent="0.25">
      <c r="A10690" s="224">
        <v>3705050626</v>
      </c>
      <c r="B10690" s="224" t="s">
        <v>6707</v>
      </c>
      <c r="C10690" s="224" t="s">
        <v>1268</v>
      </c>
      <c r="D10690" s="224" t="s">
        <v>2327</v>
      </c>
      <c r="E10690" s="225">
        <v>0</v>
      </c>
    </row>
    <row r="10691" spans="1:5" x14ac:dyDescent="0.25">
      <c r="A10691" s="222">
        <v>3705050627</v>
      </c>
      <c r="B10691" s="222" t="s">
        <v>7228</v>
      </c>
      <c r="C10691" s="222" t="s">
        <v>1268</v>
      </c>
      <c r="D10691" s="222" t="s">
        <v>2327</v>
      </c>
      <c r="E10691" s="223">
        <v>0</v>
      </c>
    </row>
    <row r="10692" spans="1:5" x14ac:dyDescent="0.25">
      <c r="A10692" s="224">
        <v>3705050628</v>
      </c>
      <c r="B10692" s="224" t="s">
        <v>7123</v>
      </c>
      <c r="C10692" s="224" t="s">
        <v>1268</v>
      </c>
      <c r="D10692" s="224" t="s">
        <v>1226</v>
      </c>
      <c r="E10692" s="225">
        <v>0</v>
      </c>
    </row>
    <row r="10693" spans="1:5" x14ac:dyDescent="0.25">
      <c r="A10693" s="222">
        <v>3705050629</v>
      </c>
      <c r="B10693" s="222" t="s">
        <v>6336</v>
      </c>
      <c r="C10693" s="222" t="s">
        <v>1268</v>
      </c>
      <c r="D10693" s="222" t="s">
        <v>801</v>
      </c>
      <c r="E10693" s="223">
        <v>0</v>
      </c>
    </row>
    <row r="10694" spans="1:5" x14ac:dyDescent="0.25">
      <c r="A10694" s="224">
        <v>3705050630</v>
      </c>
      <c r="B10694" s="224" t="s">
        <v>7124</v>
      </c>
      <c r="C10694" s="224" t="s">
        <v>1268</v>
      </c>
      <c r="D10694" s="224" t="s">
        <v>801</v>
      </c>
      <c r="E10694" s="225">
        <v>0</v>
      </c>
    </row>
    <row r="10695" spans="1:5" x14ac:dyDescent="0.25">
      <c r="A10695" s="222">
        <v>3705050631</v>
      </c>
      <c r="B10695" s="222" t="s">
        <v>6337</v>
      </c>
      <c r="C10695" s="222" t="s">
        <v>1268</v>
      </c>
      <c r="D10695" s="222" t="s">
        <v>801</v>
      </c>
      <c r="E10695" s="223">
        <v>0</v>
      </c>
    </row>
    <row r="10696" spans="1:5" x14ac:dyDescent="0.25">
      <c r="A10696" s="224">
        <v>3705050632</v>
      </c>
      <c r="B10696" s="224" t="s">
        <v>7125</v>
      </c>
      <c r="C10696" s="224" t="s">
        <v>1268</v>
      </c>
      <c r="D10696" s="224" t="s">
        <v>801</v>
      </c>
      <c r="E10696" s="225">
        <v>0</v>
      </c>
    </row>
    <row r="10697" spans="1:5" x14ac:dyDescent="0.25">
      <c r="A10697" s="222">
        <v>3705050633</v>
      </c>
      <c r="B10697" s="222" t="s">
        <v>8107</v>
      </c>
      <c r="C10697" s="222" t="s">
        <v>1268</v>
      </c>
      <c r="D10697" s="222" t="s">
        <v>801</v>
      </c>
      <c r="E10697" s="223">
        <v>0</v>
      </c>
    </row>
    <row r="10698" spans="1:5" x14ac:dyDescent="0.25">
      <c r="A10698" s="224">
        <v>3705050634</v>
      </c>
      <c r="B10698" s="224" t="s">
        <v>8072</v>
      </c>
      <c r="C10698" s="224" t="s">
        <v>1268</v>
      </c>
      <c r="D10698" s="224" t="s">
        <v>2327</v>
      </c>
      <c r="E10698" s="225">
        <v>0</v>
      </c>
    </row>
    <row r="10699" spans="1:5" x14ac:dyDescent="0.25">
      <c r="A10699" s="222">
        <v>3705050635</v>
      </c>
      <c r="B10699" s="222" t="s">
        <v>9001</v>
      </c>
      <c r="C10699" s="222" t="s">
        <v>1268</v>
      </c>
      <c r="D10699" s="222" t="s">
        <v>2327</v>
      </c>
      <c r="E10699" s="223">
        <v>0</v>
      </c>
    </row>
    <row r="10700" spans="1:5" x14ac:dyDescent="0.25">
      <c r="A10700" s="224">
        <v>3705050636</v>
      </c>
      <c r="B10700" s="224" t="s">
        <v>6629</v>
      </c>
      <c r="C10700" s="224" t="s">
        <v>1268</v>
      </c>
      <c r="D10700" s="224" t="s">
        <v>2327</v>
      </c>
      <c r="E10700" s="225">
        <v>0</v>
      </c>
    </row>
    <row r="10701" spans="1:5" x14ac:dyDescent="0.25">
      <c r="A10701" s="222">
        <v>3705050637</v>
      </c>
      <c r="B10701" s="222" t="s">
        <v>7126</v>
      </c>
      <c r="C10701" s="222" t="s">
        <v>1268</v>
      </c>
      <c r="D10701" s="222" t="s">
        <v>801</v>
      </c>
      <c r="E10701" s="223">
        <v>0</v>
      </c>
    </row>
    <row r="10702" spans="1:5" x14ac:dyDescent="0.25">
      <c r="A10702" s="224">
        <v>3705050638</v>
      </c>
      <c r="B10702" s="224" t="s">
        <v>7127</v>
      </c>
      <c r="C10702" s="224" t="s">
        <v>1268</v>
      </c>
      <c r="D10702" s="224" t="s">
        <v>801</v>
      </c>
      <c r="E10702" s="225">
        <v>0</v>
      </c>
    </row>
    <row r="10703" spans="1:5" x14ac:dyDescent="0.25">
      <c r="A10703" s="222">
        <v>3705050639</v>
      </c>
      <c r="B10703" s="222" t="s">
        <v>7910</v>
      </c>
      <c r="C10703" s="222" t="s">
        <v>1268</v>
      </c>
      <c r="D10703" s="222" t="s">
        <v>801</v>
      </c>
      <c r="E10703" s="223">
        <v>0</v>
      </c>
    </row>
    <row r="10704" spans="1:5" x14ac:dyDescent="0.25">
      <c r="A10704" s="224">
        <v>3705050640</v>
      </c>
      <c r="B10704" s="224" t="s">
        <v>7911</v>
      </c>
      <c r="C10704" s="224" t="s">
        <v>1268</v>
      </c>
      <c r="D10704" s="224" t="s">
        <v>2333</v>
      </c>
      <c r="E10704" s="225">
        <v>0</v>
      </c>
    </row>
    <row r="10705" spans="1:5" x14ac:dyDescent="0.25">
      <c r="A10705" s="222">
        <v>3705050641</v>
      </c>
      <c r="B10705" s="222" t="s">
        <v>6325</v>
      </c>
      <c r="C10705" s="222" t="s">
        <v>1268</v>
      </c>
      <c r="D10705" s="222" t="s">
        <v>801</v>
      </c>
      <c r="E10705" s="223">
        <v>0</v>
      </c>
    </row>
    <row r="10706" spans="1:5" x14ac:dyDescent="0.25">
      <c r="A10706" s="224">
        <v>3705050642</v>
      </c>
      <c r="B10706" s="224" t="s">
        <v>7912</v>
      </c>
      <c r="C10706" s="224" t="s">
        <v>1268</v>
      </c>
      <c r="D10706" s="224" t="s">
        <v>801</v>
      </c>
      <c r="E10706" s="225">
        <v>0</v>
      </c>
    </row>
    <row r="10707" spans="1:5" x14ac:dyDescent="0.25">
      <c r="A10707" s="222">
        <v>3705050643</v>
      </c>
      <c r="B10707" s="222" t="s">
        <v>7128</v>
      </c>
      <c r="C10707" s="222" t="s">
        <v>1268</v>
      </c>
      <c r="D10707" s="222" t="s">
        <v>801</v>
      </c>
      <c r="E10707" s="223">
        <v>0</v>
      </c>
    </row>
    <row r="10708" spans="1:5" x14ac:dyDescent="0.25">
      <c r="A10708" s="224">
        <v>3705050644</v>
      </c>
      <c r="B10708" s="224" t="s">
        <v>7913</v>
      </c>
      <c r="C10708" s="224" t="s">
        <v>1268</v>
      </c>
      <c r="D10708" s="224" t="s">
        <v>2327</v>
      </c>
      <c r="E10708" s="225">
        <v>0</v>
      </c>
    </row>
    <row r="10709" spans="1:5" x14ac:dyDescent="0.25">
      <c r="A10709" s="222">
        <v>3705050645</v>
      </c>
      <c r="B10709" s="222" t="s">
        <v>8073</v>
      </c>
      <c r="C10709" s="222" t="s">
        <v>1268</v>
      </c>
      <c r="D10709" s="222" t="s">
        <v>2706</v>
      </c>
      <c r="E10709" s="223">
        <v>0</v>
      </c>
    </row>
    <row r="10710" spans="1:5" x14ac:dyDescent="0.25">
      <c r="A10710" s="224">
        <v>3705050646</v>
      </c>
      <c r="B10710" s="224" t="s">
        <v>6688</v>
      </c>
      <c r="C10710" s="224" t="s">
        <v>1268</v>
      </c>
      <c r="D10710" s="224" t="s">
        <v>801</v>
      </c>
      <c r="E10710" s="225">
        <v>0</v>
      </c>
    </row>
    <row r="10711" spans="1:5" x14ac:dyDescent="0.25">
      <c r="A10711" s="222">
        <v>3705050647</v>
      </c>
      <c r="B10711" s="222" t="s">
        <v>7129</v>
      </c>
      <c r="C10711" s="222" t="s">
        <v>1268</v>
      </c>
      <c r="D10711" s="222" t="s">
        <v>6118</v>
      </c>
      <c r="E10711" s="223">
        <v>0</v>
      </c>
    </row>
    <row r="10712" spans="1:5" x14ac:dyDescent="0.25">
      <c r="A10712" s="224">
        <v>3705050648</v>
      </c>
      <c r="B10712" s="224" t="s">
        <v>7130</v>
      </c>
      <c r="C10712" s="224" t="s">
        <v>1268</v>
      </c>
      <c r="D10712" s="224" t="s">
        <v>2333</v>
      </c>
      <c r="E10712" s="225">
        <v>0</v>
      </c>
    </row>
    <row r="10713" spans="1:5" x14ac:dyDescent="0.25">
      <c r="A10713" s="222">
        <v>3705050649</v>
      </c>
      <c r="B10713" s="222" t="s">
        <v>7131</v>
      </c>
      <c r="C10713" s="222" t="s">
        <v>1268</v>
      </c>
      <c r="D10713" s="222" t="s">
        <v>801</v>
      </c>
      <c r="E10713" s="223">
        <v>0</v>
      </c>
    </row>
    <row r="10714" spans="1:5" x14ac:dyDescent="0.25">
      <c r="A10714" s="224">
        <v>3705050650</v>
      </c>
      <c r="B10714" s="224" t="s">
        <v>6423</v>
      </c>
      <c r="C10714" s="224" t="s">
        <v>1268</v>
      </c>
      <c r="D10714" s="224" t="s">
        <v>1226</v>
      </c>
      <c r="E10714" s="225">
        <v>0</v>
      </c>
    </row>
    <row r="10715" spans="1:5" x14ac:dyDescent="0.25">
      <c r="A10715" s="222">
        <v>3705050651</v>
      </c>
      <c r="B10715" s="222" t="s">
        <v>7166</v>
      </c>
      <c r="C10715" s="222" t="s">
        <v>1268</v>
      </c>
      <c r="D10715" s="222" t="s">
        <v>2327</v>
      </c>
      <c r="E10715" s="223">
        <v>0</v>
      </c>
    </row>
    <row r="10716" spans="1:5" x14ac:dyDescent="0.25">
      <c r="A10716" s="224">
        <v>3705050652</v>
      </c>
      <c r="B10716" s="224" t="s">
        <v>7271</v>
      </c>
      <c r="C10716" s="224" t="s">
        <v>1268</v>
      </c>
      <c r="D10716" s="224" t="s">
        <v>802</v>
      </c>
      <c r="E10716" s="225">
        <v>0</v>
      </c>
    </row>
    <row r="10717" spans="1:5" x14ac:dyDescent="0.25">
      <c r="A10717" s="222">
        <v>3705050653</v>
      </c>
      <c r="B10717" s="222" t="s">
        <v>7272</v>
      </c>
      <c r="C10717" s="222" t="s">
        <v>1268</v>
      </c>
      <c r="D10717" s="222" t="s">
        <v>801</v>
      </c>
      <c r="E10717" s="223">
        <v>0</v>
      </c>
    </row>
    <row r="10718" spans="1:5" x14ac:dyDescent="0.25">
      <c r="A10718" s="224">
        <v>3705050654</v>
      </c>
      <c r="B10718" s="224" t="s">
        <v>7309</v>
      </c>
      <c r="C10718" s="224" t="s">
        <v>1268</v>
      </c>
      <c r="D10718" s="224" t="s">
        <v>2327</v>
      </c>
      <c r="E10718" s="225">
        <v>0</v>
      </c>
    </row>
    <row r="10719" spans="1:5" x14ac:dyDescent="0.25">
      <c r="A10719" s="222">
        <v>3705050655</v>
      </c>
      <c r="B10719" s="222" t="s">
        <v>8140</v>
      </c>
      <c r="C10719" s="222" t="s">
        <v>1268</v>
      </c>
      <c r="D10719" s="222" t="s">
        <v>2327</v>
      </c>
      <c r="E10719" s="223">
        <v>0</v>
      </c>
    </row>
    <row r="10720" spans="1:5" x14ac:dyDescent="0.25">
      <c r="A10720" s="224">
        <v>3705050656</v>
      </c>
      <c r="B10720" s="224" t="s">
        <v>9002</v>
      </c>
      <c r="C10720" s="224" t="s">
        <v>1268</v>
      </c>
      <c r="D10720" s="224" t="s">
        <v>2327</v>
      </c>
      <c r="E10720" s="225">
        <v>0</v>
      </c>
    </row>
    <row r="10721" spans="1:5" x14ac:dyDescent="0.25">
      <c r="A10721" s="222">
        <v>3705050657</v>
      </c>
      <c r="B10721" s="222" t="s">
        <v>9003</v>
      </c>
      <c r="C10721" s="222" t="s">
        <v>1268</v>
      </c>
      <c r="D10721" s="222" t="s">
        <v>2327</v>
      </c>
      <c r="E10721" s="223">
        <v>0</v>
      </c>
    </row>
    <row r="10722" spans="1:5" x14ac:dyDescent="0.25">
      <c r="A10722" s="224">
        <v>3705050658</v>
      </c>
      <c r="B10722" s="224" t="s">
        <v>9004</v>
      </c>
      <c r="C10722" s="224" t="s">
        <v>1268</v>
      </c>
      <c r="D10722" s="224" t="s">
        <v>2327</v>
      </c>
      <c r="E10722" s="225">
        <v>0</v>
      </c>
    </row>
    <row r="10723" spans="1:5" x14ac:dyDescent="0.25">
      <c r="A10723" s="222">
        <v>3705050659</v>
      </c>
      <c r="B10723" s="222" t="s">
        <v>9005</v>
      </c>
      <c r="C10723" s="222" t="s">
        <v>1268</v>
      </c>
      <c r="D10723" s="222" t="s">
        <v>2327</v>
      </c>
      <c r="E10723" s="223">
        <v>0</v>
      </c>
    </row>
    <row r="10724" spans="1:5" x14ac:dyDescent="0.25">
      <c r="A10724" s="224">
        <v>3705050660</v>
      </c>
      <c r="B10724" s="224" t="s">
        <v>9006</v>
      </c>
      <c r="C10724" s="224" t="s">
        <v>1268</v>
      </c>
      <c r="D10724" s="224" t="s">
        <v>2327</v>
      </c>
      <c r="E10724" s="225">
        <v>0</v>
      </c>
    </row>
    <row r="10725" spans="1:5" x14ac:dyDescent="0.25">
      <c r="A10725" s="222">
        <v>3705050661</v>
      </c>
      <c r="B10725" s="222" t="s">
        <v>9007</v>
      </c>
      <c r="C10725" s="222" t="s">
        <v>1268</v>
      </c>
      <c r="D10725" s="222" t="s">
        <v>2327</v>
      </c>
      <c r="E10725" s="223">
        <v>0</v>
      </c>
    </row>
    <row r="10726" spans="1:5" x14ac:dyDescent="0.25">
      <c r="A10726" s="224">
        <v>3705050662</v>
      </c>
      <c r="B10726" s="224" t="s">
        <v>9008</v>
      </c>
      <c r="C10726" s="224" t="s">
        <v>1268</v>
      </c>
      <c r="D10726" s="224" t="s">
        <v>2327</v>
      </c>
      <c r="E10726" s="225">
        <v>0</v>
      </c>
    </row>
    <row r="10727" spans="1:5" x14ac:dyDescent="0.25">
      <c r="A10727" s="222">
        <v>3705050663</v>
      </c>
      <c r="B10727" s="222" t="s">
        <v>6471</v>
      </c>
      <c r="C10727" s="222" t="s">
        <v>1268</v>
      </c>
      <c r="D10727" s="222" t="s">
        <v>2327</v>
      </c>
      <c r="E10727" s="223">
        <v>0</v>
      </c>
    </row>
    <row r="10728" spans="1:5" x14ac:dyDescent="0.25">
      <c r="A10728" s="224">
        <v>3705050664</v>
      </c>
      <c r="B10728" s="224" t="s">
        <v>9009</v>
      </c>
      <c r="C10728" s="224" t="s">
        <v>1268</v>
      </c>
      <c r="D10728" s="224" t="s">
        <v>2327</v>
      </c>
      <c r="E10728" s="225">
        <v>0</v>
      </c>
    </row>
    <row r="10729" spans="1:5" x14ac:dyDescent="0.25">
      <c r="A10729" s="222">
        <v>3705050665</v>
      </c>
      <c r="B10729" s="222" t="s">
        <v>9010</v>
      </c>
      <c r="C10729" s="222" t="s">
        <v>1268</v>
      </c>
      <c r="D10729" s="222" t="s">
        <v>1226</v>
      </c>
      <c r="E10729" s="223">
        <v>0</v>
      </c>
    </row>
    <row r="10730" spans="1:5" x14ac:dyDescent="0.25">
      <c r="A10730" s="224">
        <v>3705050666</v>
      </c>
      <c r="B10730" s="224" t="s">
        <v>9011</v>
      </c>
      <c r="C10730" s="224" t="s">
        <v>1268</v>
      </c>
      <c r="D10730" s="224" t="s">
        <v>2327</v>
      </c>
      <c r="E10730" s="225">
        <v>0</v>
      </c>
    </row>
    <row r="10731" spans="1:5" x14ac:dyDescent="0.25">
      <c r="A10731" s="222">
        <v>3705050667</v>
      </c>
      <c r="B10731" s="222" t="s">
        <v>9012</v>
      </c>
      <c r="C10731" s="222" t="s">
        <v>1268</v>
      </c>
      <c r="D10731" s="222" t="s">
        <v>801</v>
      </c>
      <c r="E10731" s="223">
        <v>0</v>
      </c>
    </row>
    <row r="10732" spans="1:5" x14ac:dyDescent="0.25">
      <c r="A10732" s="224">
        <v>3705050668</v>
      </c>
      <c r="B10732" s="224" t="s">
        <v>9013</v>
      </c>
      <c r="C10732" s="224" t="s">
        <v>1268</v>
      </c>
      <c r="D10732" s="224" t="s">
        <v>801</v>
      </c>
      <c r="E10732" s="225">
        <v>0</v>
      </c>
    </row>
    <row r="10733" spans="1:5" x14ac:dyDescent="0.25">
      <c r="A10733" s="222">
        <v>3705050669</v>
      </c>
      <c r="B10733" s="222" t="s">
        <v>9014</v>
      </c>
      <c r="C10733" s="222" t="s">
        <v>1268</v>
      </c>
      <c r="D10733" s="222" t="s">
        <v>6118</v>
      </c>
      <c r="E10733" s="223">
        <v>0</v>
      </c>
    </row>
    <row r="10734" spans="1:5" x14ac:dyDescent="0.25">
      <c r="A10734" s="224">
        <v>3705050670</v>
      </c>
      <c r="B10734" s="224" t="s">
        <v>9015</v>
      </c>
      <c r="C10734" s="224" t="s">
        <v>1268</v>
      </c>
      <c r="D10734" s="224" t="s">
        <v>800</v>
      </c>
      <c r="E10734" s="225">
        <v>0</v>
      </c>
    </row>
    <row r="10735" spans="1:5" x14ac:dyDescent="0.25">
      <c r="A10735" s="222">
        <v>3705050671</v>
      </c>
      <c r="B10735" s="222" t="s">
        <v>9016</v>
      </c>
      <c r="C10735" s="222" t="s">
        <v>1268</v>
      </c>
      <c r="D10735" s="222" t="s">
        <v>800</v>
      </c>
      <c r="E10735" s="223">
        <v>0</v>
      </c>
    </row>
    <row r="10736" spans="1:5" x14ac:dyDescent="0.25">
      <c r="A10736" s="224">
        <v>3705050672</v>
      </c>
      <c r="B10736" s="224" t="s">
        <v>9017</v>
      </c>
      <c r="C10736" s="224" t="s">
        <v>1268</v>
      </c>
      <c r="D10736" s="224" t="s">
        <v>800</v>
      </c>
      <c r="E10736" s="225">
        <v>0</v>
      </c>
    </row>
    <row r="10737" spans="1:5" x14ac:dyDescent="0.25">
      <c r="A10737" s="222">
        <v>3705050673</v>
      </c>
      <c r="B10737" s="222" t="s">
        <v>9018</v>
      </c>
      <c r="C10737" s="222" t="s">
        <v>1268</v>
      </c>
      <c r="D10737" s="222" t="s">
        <v>800</v>
      </c>
      <c r="E10737" s="223">
        <v>0</v>
      </c>
    </row>
    <row r="10738" spans="1:5" x14ac:dyDescent="0.25">
      <c r="A10738" s="224">
        <v>3705050674</v>
      </c>
      <c r="B10738" s="224" t="s">
        <v>9019</v>
      </c>
      <c r="C10738" s="224" t="s">
        <v>1268</v>
      </c>
      <c r="D10738" s="224" t="s">
        <v>2327</v>
      </c>
      <c r="E10738" s="225">
        <v>0</v>
      </c>
    </row>
    <row r="10739" spans="1:5" x14ac:dyDescent="0.25">
      <c r="A10739" s="222">
        <v>3705050675</v>
      </c>
      <c r="B10739" s="222" t="s">
        <v>8795</v>
      </c>
      <c r="C10739" s="222" t="s">
        <v>1268</v>
      </c>
      <c r="D10739" s="222" t="s">
        <v>2327</v>
      </c>
      <c r="E10739" s="223">
        <v>0</v>
      </c>
    </row>
    <row r="10740" spans="1:5" x14ac:dyDescent="0.25">
      <c r="A10740" s="224">
        <v>3705050676</v>
      </c>
      <c r="B10740" s="224" t="s">
        <v>9020</v>
      </c>
      <c r="C10740" s="224" t="s">
        <v>1268</v>
      </c>
      <c r="D10740" s="224" t="s">
        <v>800</v>
      </c>
      <c r="E10740" s="225">
        <v>0</v>
      </c>
    </row>
    <row r="10741" spans="1:5" x14ac:dyDescent="0.25">
      <c r="A10741" s="222">
        <v>3705050677</v>
      </c>
      <c r="B10741" s="222" t="s">
        <v>9021</v>
      </c>
      <c r="C10741" s="222" t="s">
        <v>1268</v>
      </c>
      <c r="D10741" s="222" t="s">
        <v>803</v>
      </c>
      <c r="E10741" s="223">
        <v>0</v>
      </c>
    </row>
    <row r="10742" spans="1:5" x14ac:dyDescent="0.25">
      <c r="A10742" s="224">
        <v>3705050678</v>
      </c>
      <c r="B10742" s="224" t="s">
        <v>9022</v>
      </c>
      <c r="C10742" s="224" t="s">
        <v>1268</v>
      </c>
      <c r="D10742" s="224" t="s">
        <v>803</v>
      </c>
      <c r="E10742" s="225">
        <v>0</v>
      </c>
    </row>
    <row r="10743" spans="1:5" x14ac:dyDescent="0.25">
      <c r="A10743" s="222">
        <v>3705050679</v>
      </c>
      <c r="B10743" s="222" t="s">
        <v>9023</v>
      </c>
      <c r="C10743" s="222" t="s">
        <v>1268</v>
      </c>
      <c r="D10743" s="222" t="s">
        <v>2327</v>
      </c>
      <c r="E10743" s="223">
        <v>0</v>
      </c>
    </row>
    <row r="10744" spans="1:5" x14ac:dyDescent="0.25">
      <c r="A10744" s="224">
        <v>3705050680</v>
      </c>
      <c r="B10744" s="224" t="s">
        <v>9024</v>
      </c>
      <c r="C10744" s="224" t="s">
        <v>1268</v>
      </c>
      <c r="D10744" s="224" t="s">
        <v>2327</v>
      </c>
      <c r="E10744" s="225">
        <v>0</v>
      </c>
    </row>
    <row r="10745" spans="1:5" x14ac:dyDescent="0.25">
      <c r="A10745" s="222">
        <v>3705050681</v>
      </c>
      <c r="B10745" s="222" t="s">
        <v>9025</v>
      </c>
      <c r="C10745" s="222" t="s">
        <v>1268</v>
      </c>
      <c r="D10745" s="222" t="s">
        <v>801</v>
      </c>
      <c r="E10745" s="223">
        <v>0</v>
      </c>
    </row>
    <row r="10746" spans="1:5" x14ac:dyDescent="0.25">
      <c r="A10746" s="224">
        <v>3705050682</v>
      </c>
      <c r="B10746" s="224" t="s">
        <v>9026</v>
      </c>
      <c r="C10746" s="224" t="s">
        <v>1268</v>
      </c>
      <c r="D10746" s="224" t="s">
        <v>801</v>
      </c>
      <c r="E10746" s="225">
        <v>0</v>
      </c>
    </row>
    <row r="10747" spans="1:5" x14ac:dyDescent="0.25">
      <c r="A10747" s="222">
        <v>3705050683</v>
      </c>
      <c r="B10747" s="222" t="s">
        <v>9027</v>
      </c>
      <c r="C10747" s="222" t="s">
        <v>1268</v>
      </c>
      <c r="D10747" s="222" t="s">
        <v>801</v>
      </c>
      <c r="E10747" s="223">
        <v>0</v>
      </c>
    </row>
    <row r="10748" spans="1:5" x14ac:dyDescent="0.25">
      <c r="A10748" s="224">
        <v>3705050684</v>
      </c>
      <c r="B10748" s="224" t="s">
        <v>11472</v>
      </c>
      <c r="C10748" s="224" t="s">
        <v>1268</v>
      </c>
      <c r="D10748" s="224" t="s">
        <v>1226</v>
      </c>
      <c r="E10748" s="225">
        <v>0</v>
      </c>
    </row>
    <row r="10749" spans="1:5" x14ac:dyDescent="0.25">
      <c r="A10749" s="222">
        <v>3705050685</v>
      </c>
      <c r="B10749" s="222" t="s">
        <v>9028</v>
      </c>
      <c r="C10749" s="222" t="s">
        <v>1268</v>
      </c>
      <c r="D10749" s="222" t="s">
        <v>801</v>
      </c>
      <c r="E10749" s="223">
        <v>0</v>
      </c>
    </row>
    <row r="10750" spans="1:5" x14ac:dyDescent="0.25">
      <c r="A10750" s="224">
        <v>3705050686</v>
      </c>
      <c r="B10750" s="224" t="s">
        <v>3501</v>
      </c>
      <c r="C10750" s="224" t="s">
        <v>1268</v>
      </c>
      <c r="D10750" s="224" t="s">
        <v>801</v>
      </c>
      <c r="E10750" s="225">
        <v>0</v>
      </c>
    </row>
    <row r="10751" spans="1:5" x14ac:dyDescent="0.25">
      <c r="A10751" s="222">
        <v>3705050687</v>
      </c>
      <c r="B10751" s="222" t="s">
        <v>9029</v>
      </c>
      <c r="C10751" s="222" t="s">
        <v>1268</v>
      </c>
      <c r="D10751" s="222" t="s">
        <v>801</v>
      </c>
      <c r="E10751" s="223">
        <v>0</v>
      </c>
    </row>
    <row r="10752" spans="1:5" x14ac:dyDescent="0.25">
      <c r="A10752" s="224">
        <v>3705050688</v>
      </c>
      <c r="B10752" s="224" t="s">
        <v>9030</v>
      </c>
      <c r="C10752" s="224" t="s">
        <v>1268</v>
      </c>
      <c r="D10752" s="224" t="s">
        <v>801</v>
      </c>
      <c r="E10752" s="225">
        <v>0</v>
      </c>
    </row>
    <row r="10753" spans="1:5" x14ac:dyDescent="0.25">
      <c r="A10753" s="222">
        <v>3705050689</v>
      </c>
      <c r="B10753" s="222" t="s">
        <v>9031</v>
      </c>
      <c r="C10753" s="222" t="s">
        <v>1268</v>
      </c>
      <c r="D10753" s="222" t="s">
        <v>801</v>
      </c>
      <c r="E10753" s="223">
        <v>0</v>
      </c>
    </row>
    <row r="10754" spans="1:5" x14ac:dyDescent="0.25">
      <c r="A10754" s="224">
        <v>3705050690</v>
      </c>
      <c r="B10754" s="224" t="s">
        <v>13115</v>
      </c>
      <c r="C10754" s="224" t="s">
        <v>1268</v>
      </c>
      <c r="D10754" s="224" t="s">
        <v>801</v>
      </c>
      <c r="E10754" s="225">
        <v>0</v>
      </c>
    </row>
    <row r="10755" spans="1:5" x14ac:dyDescent="0.25">
      <c r="A10755" s="222">
        <v>3705050691</v>
      </c>
      <c r="B10755" s="222" t="s">
        <v>9032</v>
      </c>
      <c r="C10755" s="222" t="s">
        <v>1268</v>
      </c>
      <c r="D10755" s="222" t="s">
        <v>801</v>
      </c>
      <c r="E10755" s="223">
        <v>0</v>
      </c>
    </row>
    <row r="10756" spans="1:5" x14ac:dyDescent="0.25">
      <c r="A10756" s="224">
        <v>3705050692</v>
      </c>
      <c r="B10756" s="224" t="s">
        <v>7405</v>
      </c>
      <c r="C10756" s="224" t="s">
        <v>1268</v>
      </c>
      <c r="D10756" s="224" t="s">
        <v>1226</v>
      </c>
      <c r="E10756" s="225">
        <v>0</v>
      </c>
    </row>
    <row r="10757" spans="1:5" x14ac:dyDescent="0.25">
      <c r="A10757" s="222">
        <v>3705050693</v>
      </c>
      <c r="B10757" s="222" t="s">
        <v>7406</v>
      </c>
      <c r="C10757" s="222" t="s">
        <v>1268</v>
      </c>
      <c r="D10757" s="222" t="s">
        <v>2431</v>
      </c>
      <c r="E10757" s="223">
        <v>0</v>
      </c>
    </row>
    <row r="10758" spans="1:5" x14ac:dyDescent="0.25">
      <c r="A10758" s="224">
        <v>3705050694</v>
      </c>
      <c r="B10758" s="224" t="s">
        <v>11473</v>
      </c>
      <c r="C10758" s="224" t="s">
        <v>1268</v>
      </c>
      <c r="D10758" s="224" t="s">
        <v>802</v>
      </c>
      <c r="E10758" s="225">
        <v>0</v>
      </c>
    </row>
    <row r="10759" spans="1:5" x14ac:dyDescent="0.25">
      <c r="A10759" s="222">
        <v>3705050695</v>
      </c>
      <c r="B10759" s="222" t="s">
        <v>9033</v>
      </c>
      <c r="C10759" s="222" t="s">
        <v>1268</v>
      </c>
      <c r="D10759" s="222" t="s">
        <v>2327</v>
      </c>
      <c r="E10759" s="223">
        <v>0</v>
      </c>
    </row>
    <row r="10760" spans="1:5" x14ac:dyDescent="0.25">
      <c r="A10760" s="224">
        <v>3705050696</v>
      </c>
      <c r="B10760" s="224" t="s">
        <v>9034</v>
      </c>
      <c r="C10760" s="224" t="s">
        <v>1268</v>
      </c>
      <c r="D10760" s="224" t="s">
        <v>2327</v>
      </c>
      <c r="E10760" s="225">
        <v>0</v>
      </c>
    </row>
    <row r="10761" spans="1:5" x14ac:dyDescent="0.25">
      <c r="A10761" s="222">
        <v>3705050697</v>
      </c>
      <c r="B10761" s="222" t="s">
        <v>9035</v>
      </c>
      <c r="C10761" s="222" t="s">
        <v>1268</v>
      </c>
      <c r="D10761" s="222" t="s">
        <v>2327</v>
      </c>
      <c r="E10761" s="223">
        <v>0</v>
      </c>
    </row>
    <row r="10762" spans="1:5" x14ac:dyDescent="0.25">
      <c r="A10762" s="224">
        <v>3705050698</v>
      </c>
      <c r="B10762" s="224" t="s">
        <v>11474</v>
      </c>
      <c r="C10762" s="224" t="s">
        <v>1268</v>
      </c>
      <c r="D10762" s="224" t="s">
        <v>1226</v>
      </c>
      <c r="E10762" s="225">
        <v>0</v>
      </c>
    </row>
    <row r="10763" spans="1:5" x14ac:dyDescent="0.25">
      <c r="A10763" s="222">
        <v>3705050699</v>
      </c>
      <c r="B10763" s="222" t="s">
        <v>11475</v>
      </c>
      <c r="C10763" s="222" t="s">
        <v>1268</v>
      </c>
      <c r="D10763" s="222" t="s">
        <v>1226</v>
      </c>
      <c r="E10763" s="223">
        <v>0</v>
      </c>
    </row>
    <row r="10764" spans="1:5" x14ac:dyDescent="0.25">
      <c r="A10764" s="224">
        <v>3705050700</v>
      </c>
      <c r="B10764" s="224" t="s">
        <v>11476</v>
      </c>
      <c r="C10764" s="224" t="s">
        <v>1268</v>
      </c>
      <c r="D10764" s="224" t="s">
        <v>1226</v>
      </c>
      <c r="E10764" s="225">
        <v>0</v>
      </c>
    </row>
    <row r="10765" spans="1:5" x14ac:dyDescent="0.25">
      <c r="A10765" s="222">
        <v>3705050701</v>
      </c>
      <c r="B10765" s="222" t="s">
        <v>9036</v>
      </c>
      <c r="C10765" s="222" t="s">
        <v>1268</v>
      </c>
      <c r="D10765" s="222" t="s">
        <v>1226</v>
      </c>
      <c r="E10765" s="223">
        <v>0</v>
      </c>
    </row>
    <row r="10766" spans="1:5" x14ac:dyDescent="0.25">
      <c r="A10766" s="224">
        <v>3705050702</v>
      </c>
      <c r="B10766" s="224" t="s">
        <v>9037</v>
      </c>
      <c r="C10766" s="224" t="s">
        <v>1268</v>
      </c>
      <c r="D10766" s="224" t="s">
        <v>1226</v>
      </c>
      <c r="E10766" s="225">
        <v>0</v>
      </c>
    </row>
    <row r="10767" spans="1:5" x14ac:dyDescent="0.25">
      <c r="A10767" s="222">
        <v>3705050703</v>
      </c>
      <c r="B10767" s="222" t="s">
        <v>8796</v>
      </c>
      <c r="C10767" s="222" t="s">
        <v>1268</v>
      </c>
      <c r="D10767" s="222" t="s">
        <v>2327</v>
      </c>
      <c r="E10767" s="223">
        <v>0</v>
      </c>
    </row>
    <row r="10768" spans="1:5" x14ac:dyDescent="0.25">
      <c r="A10768" s="224">
        <v>3705050704</v>
      </c>
      <c r="B10768" s="224" t="s">
        <v>8797</v>
      </c>
      <c r="C10768" s="224" t="s">
        <v>1268</v>
      </c>
      <c r="D10768" s="224" t="s">
        <v>2327</v>
      </c>
      <c r="E10768" s="225">
        <v>0</v>
      </c>
    </row>
    <row r="10769" spans="1:5" x14ac:dyDescent="0.25">
      <c r="A10769" s="222">
        <v>3705050705</v>
      </c>
      <c r="B10769" s="222" t="s">
        <v>8799</v>
      </c>
      <c r="C10769" s="222" t="s">
        <v>1268</v>
      </c>
      <c r="D10769" s="222" t="s">
        <v>2327</v>
      </c>
      <c r="E10769" s="223">
        <v>0</v>
      </c>
    </row>
    <row r="10770" spans="1:5" x14ac:dyDescent="0.25">
      <c r="A10770" s="224">
        <v>3705050706</v>
      </c>
      <c r="B10770" s="224" t="s">
        <v>8798</v>
      </c>
      <c r="C10770" s="224" t="s">
        <v>1268</v>
      </c>
      <c r="D10770" s="224" t="s">
        <v>2327</v>
      </c>
      <c r="E10770" s="225">
        <v>0</v>
      </c>
    </row>
    <row r="10771" spans="1:5" x14ac:dyDescent="0.25">
      <c r="A10771" s="222">
        <v>3705050707</v>
      </c>
      <c r="B10771" s="222" t="s">
        <v>12963</v>
      </c>
      <c r="C10771" s="222" t="s">
        <v>1268</v>
      </c>
      <c r="D10771" s="222" t="s">
        <v>2327</v>
      </c>
      <c r="E10771" s="223">
        <v>0</v>
      </c>
    </row>
    <row r="10772" spans="1:5" x14ac:dyDescent="0.25">
      <c r="A10772" s="224">
        <v>3705050708</v>
      </c>
      <c r="B10772" s="224" t="s">
        <v>8801</v>
      </c>
      <c r="C10772" s="224" t="s">
        <v>1268</v>
      </c>
      <c r="D10772" s="224" t="s">
        <v>2327</v>
      </c>
      <c r="E10772" s="225">
        <v>0</v>
      </c>
    </row>
    <row r="10773" spans="1:5" x14ac:dyDescent="0.25">
      <c r="A10773" s="222">
        <v>3705050709</v>
      </c>
      <c r="B10773" s="222" t="s">
        <v>8802</v>
      </c>
      <c r="C10773" s="222" t="s">
        <v>1268</v>
      </c>
      <c r="D10773" s="222" t="s">
        <v>2327</v>
      </c>
      <c r="E10773" s="223">
        <v>0</v>
      </c>
    </row>
    <row r="10774" spans="1:5" x14ac:dyDescent="0.25">
      <c r="A10774" s="224">
        <v>3705050710</v>
      </c>
      <c r="B10774" s="224" t="s">
        <v>8804</v>
      </c>
      <c r="C10774" s="224" t="s">
        <v>1268</v>
      </c>
      <c r="D10774" s="224" t="s">
        <v>2327</v>
      </c>
      <c r="E10774" s="225">
        <v>0</v>
      </c>
    </row>
    <row r="10775" spans="1:5" x14ac:dyDescent="0.25">
      <c r="A10775" s="222">
        <v>3705050711</v>
      </c>
      <c r="B10775" s="222" t="s">
        <v>8803</v>
      </c>
      <c r="C10775" s="222" t="s">
        <v>1268</v>
      </c>
      <c r="D10775" s="222" t="s">
        <v>2327</v>
      </c>
      <c r="E10775" s="223">
        <v>0</v>
      </c>
    </row>
    <row r="10776" spans="1:5" x14ac:dyDescent="0.25">
      <c r="A10776" s="224">
        <v>3705050712</v>
      </c>
      <c r="B10776" s="224" t="s">
        <v>8805</v>
      </c>
      <c r="C10776" s="224" t="s">
        <v>1268</v>
      </c>
      <c r="D10776" s="224" t="s">
        <v>2327</v>
      </c>
      <c r="E10776" s="225">
        <v>0</v>
      </c>
    </row>
    <row r="10777" spans="1:5" x14ac:dyDescent="0.25">
      <c r="A10777" s="222">
        <v>3705050713</v>
      </c>
      <c r="B10777" s="222" t="s">
        <v>8806</v>
      </c>
      <c r="C10777" s="222" t="s">
        <v>1268</v>
      </c>
      <c r="D10777" s="222" t="s">
        <v>2327</v>
      </c>
      <c r="E10777" s="223">
        <v>0</v>
      </c>
    </row>
    <row r="10778" spans="1:5" x14ac:dyDescent="0.25">
      <c r="A10778" s="224">
        <v>3705050714</v>
      </c>
      <c r="B10778" s="224" t="s">
        <v>8807</v>
      </c>
      <c r="C10778" s="224" t="s">
        <v>1268</v>
      </c>
      <c r="D10778" s="224" t="s">
        <v>2327</v>
      </c>
      <c r="E10778" s="225">
        <v>0</v>
      </c>
    </row>
    <row r="10779" spans="1:5" x14ac:dyDescent="0.25">
      <c r="A10779" s="222">
        <v>3705050715</v>
      </c>
      <c r="B10779" s="222" t="s">
        <v>8808</v>
      </c>
      <c r="C10779" s="222" t="s">
        <v>1268</v>
      </c>
      <c r="D10779" s="222" t="s">
        <v>2327</v>
      </c>
      <c r="E10779" s="223">
        <v>0</v>
      </c>
    </row>
    <row r="10780" spans="1:5" x14ac:dyDescent="0.25">
      <c r="A10780" s="224">
        <v>3705050716</v>
      </c>
      <c r="B10780" s="224" t="s">
        <v>9038</v>
      </c>
      <c r="C10780" s="224" t="s">
        <v>1268</v>
      </c>
      <c r="D10780" s="224" t="s">
        <v>2327</v>
      </c>
      <c r="E10780" s="225">
        <v>0</v>
      </c>
    </row>
    <row r="10781" spans="1:5" x14ac:dyDescent="0.25">
      <c r="A10781" s="222">
        <v>3705050717</v>
      </c>
      <c r="B10781" s="222" t="s">
        <v>9039</v>
      </c>
      <c r="C10781" s="222" t="s">
        <v>1268</v>
      </c>
      <c r="D10781" s="222" t="s">
        <v>801</v>
      </c>
      <c r="E10781" s="223">
        <v>0</v>
      </c>
    </row>
    <row r="10782" spans="1:5" x14ac:dyDescent="0.25">
      <c r="A10782" s="224">
        <v>3705050718</v>
      </c>
      <c r="B10782" s="224" t="s">
        <v>9040</v>
      </c>
      <c r="C10782" s="224" t="s">
        <v>1268</v>
      </c>
      <c r="D10782" s="224" t="s">
        <v>801</v>
      </c>
      <c r="E10782" s="225">
        <v>0</v>
      </c>
    </row>
    <row r="10783" spans="1:5" x14ac:dyDescent="0.25">
      <c r="A10783" s="222">
        <v>3705050719</v>
      </c>
      <c r="B10783" s="222" t="s">
        <v>9041</v>
      </c>
      <c r="C10783" s="222" t="s">
        <v>1268</v>
      </c>
      <c r="D10783" s="222" t="s">
        <v>2327</v>
      </c>
      <c r="E10783" s="223">
        <v>0</v>
      </c>
    </row>
    <row r="10784" spans="1:5" x14ac:dyDescent="0.25">
      <c r="A10784" s="224">
        <v>3705050720</v>
      </c>
      <c r="B10784" s="224" t="s">
        <v>9042</v>
      </c>
      <c r="C10784" s="224" t="s">
        <v>1268</v>
      </c>
      <c r="D10784" s="224" t="s">
        <v>2327</v>
      </c>
      <c r="E10784" s="225">
        <v>0</v>
      </c>
    </row>
    <row r="10785" spans="1:5" x14ac:dyDescent="0.25">
      <c r="A10785" s="222">
        <v>3705050721</v>
      </c>
      <c r="B10785" s="222" t="s">
        <v>9043</v>
      </c>
      <c r="C10785" s="222" t="s">
        <v>1268</v>
      </c>
      <c r="D10785" s="222" t="s">
        <v>2327</v>
      </c>
      <c r="E10785" s="223">
        <v>0</v>
      </c>
    </row>
    <row r="10786" spans="1:5" x14ac:dyDescent="0.25">
      <c r="A10786" s="224">
        <v>3705050722</v>
      </c>
      <c r="B10786" s="224" t="s">
        <v>9044</v>
      </c>
      <c r="C10786" s="224" t="s">
        <v>1268</v>
      </c>
      <c r="D10786" s="224" t="s">
        <v>2327</v>
      </c>
      <c r="E10786" s="225">
        <v>0</v>
      </c>
    </row>
    <row r="10787" spans="1:5" x14ac:dyDescent="0.25">
      <c r="A10787" s="222">
        <v>3705050723</v>
      </c>
      <c r="B10787" s="222" t="s">
        <v>9045</v>
      </c>
      <c r="C10787" s="222" t="s">
        <v>1268</v>
      </c>
      <c r="D10787" s="222" t="s">
        <v>2327</v>
      </c>
      <c r="E10787" s="223">
        <v>0</v>
      </c>
    </row>
    <row r="10788" spans="1:5" x14ac:dyDescent="0.25">
      <c r="A10788" s="224">
        <v>3705050724</v>
      </c>
      <c r="B10788" s="224" t="s">
        <v>9046</v>
      </c>
      <c r="C10788" s="224" t="s">
        <v>1268</v>
      </c>
      <c r="D10788" s="224" t="s">
        <v>2327</v>
      </c>
      <c r="E10788" s="225">
        <v>0</v>
      </c>
    </row>
    <row r="10789" spans="1:5" x14ac:dyDescent="0.25">
      <c r="A10789" s="222">
        <v>3705050725</v>
      </c>
      <c r="B10789" s="222" t="s">
        <v>11477</v>
      </c>
      <c r="C10789" s="222" t="s">
        <v>1268</v>
      </c>
      <c r="D10789" s="222" t="s">
        <v>2327</v>
      </c>
      <c r="E10789" s="223">
        <v>0</v>
      </c>
    </row>
    <row r="10790" spans="1:5" x14ac:dyDescent="0.25">
      <c r="A10790" s="224">
        <v>3705050726</v>
      </c>
      <c r="B10790" s="224" t="s">
        <v>9047</v>
      </c>
      <c r="C10790" s="224" t="s">
        <v>1268</v>
      </c>
      <c r="D10790" s="224" t="s">
        <v>2327</v>
      </c>
      <c r="E10790" s="225">
        <v>0</v>
      </c>
    </row>
    <row r="10791" spans="1:5" x14ac:dyDescent="0.25">
      <c r="A10791" s="222">
        <v>3705050727</v>
      </c>
      <c r="B10791" s="222" t="s">
        <v>9048</v>
      </c>
      <c r="C10791" s="222" t="s">
        <v>1268</v>
      </c>
      <c r="D10791" s="222" t="s">
        <v>2327</v>
      </c>
      <c r="E10791" s="223">
        <v>0</v>
      </c>
    </row>
    <row r="10792" spans="1:5" x14ac:dyDescent="0.25">
      <c r="A10792" s="224">
        <v>3705050728</v>
      </c>
      <c r="B10792" s="224" t="s">
        <v>9049</v>
      </c>
      <c r="C10792" s="224" t="s">
        <v>1268</v>
      </c>
      <c r="D10792" s="224" t="s">
        <v>2327</v>
      </c>
      <c r="E10792" s="225">
        <v>0</v>
      </c>
    </row>
    <row r="10793" spans="1:5" x14ac:dyDescent="0.25">
      <c r="A10793" s="222">
        <v>3705050729</v>
      </c>
      <c r="B10793" s="222" t="s">
        <v>9050</v>
      </c>
      <c r="C10793" s="222" t="s">
        <v>1268</v>
      </c>
      <c r="D10793" s="222" t="s">
        <v>2327</v>
      </c>
      <c r="E10793" s="223">
        <v>0</v>
      </c>
    </row>
    <row r="10794" spans="1:5" x14ac:dyDescent="0.25">
      <c r="A10794" s="224">
        <v>3705050730</v>
      </c>
      <c r="B10794" s="224" t="s">
        <v>11478</v>
      </c>
      <c r="C10794" s="224" t="s">
        <v>1268</v>
      </c>
      <c r="D10794" s="224" t="s">
        <v>2327</v>
      </c>
      <c r="E10794" s="225">
        <v>0</v>
      </c>
    </row>
    <row r="10795" spans="1:5" x14ac:dyDescent="0.25">
      <c r="A10795" s="222">
        <v>3705050731</v>
      </c>
      <c r="B10795" s="222" t="s">
        <v>9051</v>
      </c>
      <c r="C10795" s="222" t="s">
        <v>1268</v>
      </c>
      <c r="D10795" s="222" t="s">
        <v>2327</v>
      </c>
      <c r="E10795" s="223">
        <v>0</v>
      </c>
    </row>
    <row r="10796" spans="1:5" x14ac:dyDescent="0.25">
      <c r="A10796" s="224">
        <v>3705050732</v>
      </c>
      <c r="B10796" s="224" t="s">
        <v>9052</v>
      </c>
      <c r="C10796" s="224" t="s">
        <v>1268</v>
      </c>
      <c r="D10796" s="224" t="s">
        <v>801</v>
      </c>
      <c r="E10796" s="225">
        <v>0</v>
      </c>
    </row>
    <row r="10797" spans="1:5" x14ac:dyDescent="0.25">
      <c r="A10797" s="222">
        <v>3705050733</v>
      </c>
      <c r="B10797" s="222" t="s">
        <v>9053</v>
      </c>
      <c r="C10797" s="222" t="s">
        <v>1268</v>
      </c>
      <c r="D10797" s="222" t="s">
        <v>801</v>
      </c>
      <c r="E10797" s="223">
        <v>0</v>
      </c>
    </row>
    <row r="10798" spans="1:5" x14ac:dyDescent="0.25">
      <c r="A10798" s="224">
        <v>3705050734</v>
      </c>
      <c r="B10798" s="224" t="s">
        <v>9054</v>
      </c>
      <c r="C10798" s="224" t="s">
        <v>1268</v>
      </c>
      <c r="D10798" s="224" t="s">
        <v>801</v>
      </c>
      <c r="E10798" s="225">
        <v>0</v>
      </c>
    </row>
    <row r="10799" spans="1:5" x14ac:dyDescent="0.25">
      <c r="A10799" s="222">
        <v>3705050735</v>
      </c>
      <c r="B10799" s="222" t="s">
        <v>7235</v>
      </c>
      <c r="C10799" s="222" t="s">
        <v>1268</v>
      </c>
      <c r="D10799" s="222" t="s">
        <v>801</v>
      </c>
      <c r="E10799" s="223">
        <v>0</v>
      </c>
    </row>
    <row r="10800" spans="1:5" x14ac:dyDescent="0.25">
      <c r="A10800" s="224">
        <v>3705050736</v>
      </c>
      <c r="B10800" s="224" t="s">
        <v>9055</v>
      </c>
      <c r="C10800" s="224" t="s">
        <v>1268</v>
      </c>
      <c r="D10800" s="224" t="s">
        <v>2327</v>
      </c>
      <c r="E10800" s="225">
        <v>0</v>
      </c>
    </row>
    <row r="10801" spans="1:5" x14ac:dyDescent="0.25">
      <c r="A10801" s="222">
        <v>3705050737</v>
      </c>
      <c r="B10801" s="222" t="s">
        <v>9056</v>
      </c>
      <c r="C10801" s="222" t="s">
        <v>1268</v>
      </c>
      <c r="D10801" s="222" t="s">
        <v>2327</v>
      </c>
      <c r="E10801" s="223">
        <v>0</v>
      </c>
    </row>
    <row r="10802" spans="1:5" x14ac:dyDescent="0.25">
      <c r="A10802" s="224">
        <v>3705050738</v>
      </c>
      <c r="B10802" s="224" t="s">
        <v>13522</v>
      </c>
      <c r="C10802" s="224" t="s">
        <v>1268</v>
      </c>
      <c r="D10802" s="224" t="s">
        <v>2414</v>
      </c>
      <c r="E10802" s="225">
        <v>0</v>
      </c>
    </row>
    <row r="10803" spans="1:5" x14ac:dyDescent="0.25">
      <c r="A10803" s="222">
        <v>3705050739</v>
      </c>
      <c r="B10803" s="222" t="s">
        <v>9057</v>
      </c>
      <c r="C10803" s="222" t="s">
        <v>1268</v>
      </c>
      <c r="D10803" s="222" t="s">
        <v>801</v>
      </c>
      <c r="E10803" s="223">
        <v>0</v>
      </c>
    </row>
    <row r="10804" spans="1:5" x14ac:dyDescent="0.25">
      <c r="A10804" s="224">
        <v>3705050740</v>
      </c>
      <c r="B10804" s="224" t="s">
        <v>9058</v>
      </c>
      <c r="C10804" s="224" t="s">
        <v>1268</v>
      </c>
      <c r="D10804" s="224" t="s">
        <v>1226</v>
      </c>
      <c r="E10804" s="225">
        <v>0</v>
      </c>
    </row>
    <row r="10805" spans="1:5" x14ac:dyDescent="0.25">
      <c r="A10805" s="222">
        <v>3705050741</v>
      </c>
      <c r="B10805" s="222" t="s">
        <v>9059</v>
      </c>
      <c r="C10805" s="222" t="s">
        <v>1268</v>
      </c>
      <c r="D10805" s="222" t="s">
        <v>801</v>
      </c>
      <c r="E10805" s="223">
        <v>0</v>
      </c>
    </row>
    <row r="10806" spans="1:5" x14ac:dyDescent="0.25">
      <c r="A10806" s="224">
        <v>3705050742</v>
      </c>
      <c r="B10806" s="224" t="s">
        <v>11479</v>
      </c>
      <c r="C10806" s="224" t="s">
        <v>1268</v>
      </c>
      <c r="D10806" s="224" t="s">
        <v>801</v>
      </c>
      <c r="E10806" s="225">
        <v>0</v>
      </c>
    </row>
    <row r="10807" spans="1:5" x14ac:dyDescent="0.25">
      <c r="A10807" s="222">
        <v>3705050743</v>
      </c>
      <c r="B10807" s="222" t="s">
        <v>11480</v>
      </c>
      <c r="C10807" s="222" t="s">
        <v>1268</v>
      </c>
      <c r="D10807" s="222" t="s">
        <v>801</v>
      </c>
      <c r="E10807" s="223">
        <v>0</v>
      </c>
    </row>
    <row r="10808" spans="1:5" x14ac:dyDescent="0.25">
      <c r="A10808" s="224">
        <v>3705050744</v>
      </c>
      <c r="B10808" s="224" t="s">
        <v>9060</v>
      </c>
      <c r="C10808" s="224" t="s">
        <v>1268</v>
      </c>
      <c r="D10808" s="224" t="s">
        <v>801</v>
      </c>
      <c r="E10808" s="225">
        <v>0</v>
      </c>
    </row>
    <row r="10809" spans="1:5" x14ac:dyDescent="0.25">
      <c r="A10809" s="222">
        <v>3705050745</v>
      </c>
      <c r="B10809" s="222" t="s">
        <v>9061</v>
      </c>
      <c r="C10809" s="222" t="s">
        <v>1268</v>
      </c>
      <c r="D10809" s="222" t="s">
        <v>801</v>
      </c>
      <c r="E10809" s="223">
        <v>0</v>
      </c>
    </row>
    <row r="10810" spans="1:5" x14ac:dyDescent="0.25">
      <c r="A10810" s="224">
        <v>3705050746</v>
      </c>
      <c r="B10810" s="224" t="s">
        <v>9062</v>
      </c>
      <c r="C10810" s="224" t="s">
        <v>1268</v>
      </c>
      <c r="D10810" s="224" t="s">
        <v>2327</v>
      </c>
      <c r="E10810" s="225">
        <v>0</v>
      </c>
    </row>
    <row r="10811" spans="1:5" x14ac:dyDescent="0.25">
      <c r="A10811" s="222">
        <v>3705050747</v>
      </c>
      <c r="B10811" s="222" t="s">
        <v>9063</v>
      </c>
      <c r="C10811" s="222" t="s">
        <v>1268</v>
      </c>
      <c r="D10811" s="222" t="s">
        <v>801</v>
      </c>
      <c r="E10811" s="223">
        <v>0</v>
      </c>
    </row>
    <row r="10812" spans="1:5" x14ac:dyDescent="0.25">
      <c r="A10812" s="224">
        <v>3705050748</v>
      </c>
      <c r="B10812" s="224" t="s">
        <v>9064</v>
      </c>
      <c r="C10812" s="224" t="s">
        <v>1268</v>
      </c>
      <c r="D10812" s="224" t="s">
        <v>801</v>
      </c>
      <c r="E10812" s="225">
        <v>0</v>
      </c>
    </row>
    <row r="10813" spans="1:5" x14ac:dyDescent="0.25">
      <c r="A10813" s="222">
        <v>3705050749</v>
      </c>
      <c r="B10813" s="222" t="s">
        <v>9065</v>
      </c>
      <c r="C10813" s="222" t="s">
        <v>1268</v>
      </c>
      <c r="D10813" s="222" t="s">
        <v>801</v>
      </c>
      <c r="E10813" s="223">
        <v>0</v>
      </c>
    </row>
    <row r="10814" spans="1:5" x14ac:dyDescent="0.25">
      <c r="A10814" s="224">
        <v>3705050750</v>
      </c>
      <c r="B10814" s="224" t="s">
        <v>9066</v>
      </c>
      <c r="C10814" s="224" t="s">
        <v>1268</v>
      </c>
      <c r="D10814" s="224" t="s">
        <v>801</v>
      </c>
      <c r="E10814" s="225">
        <v>0</v>
      </c>
    </row>
    <row r="10815" spans="1:5" x14ac:dyDescent="0.25">
      <c r="A10815" s="222">
        <v>3705050751</v>
      </c>
      <c r="B10815" s="222" t="s">
        <v>9067</v>
      </c>
      <c r="C10815" s="222" t="s">
        <v>1268</v>
      </c>
      <c r="D10815" s="222" t="s">
        <v>801</v>
      </c>
      <c r="E10815" s="223">
        <v>0</v>
      </c>
    </row>
    <row r="10816" spans="1:5" x14ac:dyDescent="0.25">
      <c r="A10816" s="224">
        <v>3705050752</v>
      </c>
      <c r="B10816" s="224" t="s">
        <v>9068</v>
      </c>
      <c r="C10816" s="224" t="s">
        <v>1268</v>
      </c>
      <c r="D10816" s="224" t="s">
        <v>800</v>
      </c>
      <c r="E10816" s="225">
        <v>0</v>
      </c>
    </row>
    <row r="10817" spans="1:5" x14ac:dyDescent="0.25">
      <c r="A10817" s="222">
        <v>3705050753</v>
      </c>
      <c r="B10817" s="222" t="s">
        <v>9069</v>
      </c>
      <c r="C10817" s="222" t="s">
        <v>1268</v>
      </c>
      <c r="D10817" s="222" t="s">
        <v>800</v>
      </c>
      <c r="E10817" s="223">
        <v>0</v>
      </c>
    </row>
    <row r="10818" spans="1:5" x14ac:dyDescent="0.25">
      <c r="A10818" s="224">
        <v>3705050754</v>
      </c>
      <c r="B10818" s="224" t="s">
        <v>8897</v>
      </c>
      <c r="C10818" s="224" t="s">
        <v>1268</v>
      </c>
      <c r="D10818" s="224" t="s">
        <v>800</v>
      </c>
      <c r="E10818" s="225">
        <v>0</v>
      </c>
    </row>
    <row r="10819" spans="1:5" x14ac:dyDescent="0.25">
      <c r="A10819" s="222">
        <v>3705050755</v>
      </c>
      <c r="B10819" s="222" t="s">
        <v>11481</v>
      </c>
      <c r="C10819" s="222" t="s">
        <v>1268</v>
      </c>
      <c r="D10819" s="222" t="s">
        <v>800</v>
      </c>
      <c r="E10819" s="223">
        <v>0</v>
      </c>
    </row>
    <row r="10820" spans="1:5" x14ac:dyDescent="0.25">
      <c r="A10820" s="224">
        <v>3705050756</v>
      </c>
      <c r="B10820" s="224" t="s">
        <v>13523</v>
      </c>
      <c r="C10820" s="224" t="s">
        <v>1268</v>
      </c>
      <c r="D10820" s="224" t="s">
        <v>801</v>
      </c>
      <c r="E10820" s="225">
        <v>0</v>
      </c>
    </row>
    <row r="10821" spans="1:5" x14ac:dyDescent="0.25">
      <c r="A10821" s="222">
        <v>3705050757</v>
      </c>
      <c r="B10821" s="222" t="s">
        <v>8519</v>
      </c>
      <c r="C10821" s="222" t="s">
        <v>1268</v>
      </c>
      <c r="D10821" s="222" t="s">
        <v>2333</v>
      </c>
      <c r="E10821" s="223">
        <v>0</v>
      </c>
    </row>
    <row r="10822" spans="1:5" x14ac:dyDescent="0.25">
      <c r="A10822" s="224">
        <v>3705050758</v>
      </c>
      <c r="B10822" s="224" t="s">
        <v>9070</v>
      </c>
      <c r="C10822" s="224" t="s">
        <v>1268</v>
      </c>
      <c r="D10822" s="224" t="s">
        <v>803</v>
      </c>
      <c r="E10822" s="225">
        <v>0</v>
      </c>
    </row>
    <row r="10823" spans="1:5" x14ac:dyDescent="0.25">
      <c r="A10823" s="222">
        <v>3705050759</v>
      </c>
      <c r="B10823" s="222" t="s">
        <v>9071</v>
      </c>
      <c r="C10823" s="222" t="s">
        <v>1268</v>
      </c>
      <c r="D10823" s="222" t="s">
        <v>1102</v>
      </c>
      <c r="E10823" s="223">
        <v>0</v>
      </c>
    </row>
    <row r="10824" spans="1:5" x14ac:dyDescent="0.25">
      <c r="A10824" s="224">
        <v>3705050760</v>
      </c>
      <c r="B10824" s="224" t="s">
        <v>9072</v>
      </c>
      <c r="C10824" s="224" t="s">
        <v>1268</v>
      </c>
      <c r="D10824" s="224" t="s">
        <v>1226</v>
      </c>
      <c r="E10824" s="225">
        <v>0</v>
      </c>
    </row>
    <row r="10825" spans="1:5" x14ac:dyDescent="0.25">
      <c r="A10825" s="222">
        <v>3705050761</v>
      </c>
      <c r="B10825" s="222" t="s">
        <v>9073</v>
      </c>
      <c r="C10825" s="222" t="s">
        <v>1268</v>
      </c>
      <c r="D10825" s="222" t="s">
        <v>1226</v>
      </c>
      <c r="E10825" s="223">
        <v>0</v>
      </c>
    </row>
    <row r="10826" spans="1:5" x14ac:dyDescent="0.25">
      <c r="A10826" s="224">
        <v>3705050762</v>
      </c>
      <c r="B10826" s="224" t="s">
        <v>9074</v>
      </c>
      <c r="C10826" s="224" t="s">
        <v>1268</v>
      </c>
      <c r="D10826" s="224" t="s">
        <v>2327</v>
      </c>
      <c r="E10826" s="225">
        <v>0</v>
      </c>
    </row>
    <row r="10827" spans="1:5" x14ac:dyDescent="0.25">
      <c r="A10827" s="222">
        <v>3705050763</v>
      </c>
      <c r="B10827" s="222" t="s">
        <v>9075</v>
      </c>
      <c r="C10827" s="222" t="s">
        <v>1268</v>
      </c>
      <c r="D10827" s="222" t="s">
        <v>801</v>
      </c>
      <c r="E10827" s="223">
        <v>0</v>
      </c>
    </row>
    <row r="10828" spans="1:5" x14ac:dyDescent="0.25">
      <c r="A10828" s="224">
        <v>3705050764</v>
      </c>
      <c r="B10828" s="224" t="s">
        <v>9076</v>
      </c>
      <c r="C10828" s="224" t="s">
        <v>1268</v>
      </c>
      <c r="D10828" s="224" t="s">
        <v>2327</v>
      </c>
      <c r="E10828" s="225">
        <v>0</v>
      </c>
    </row>
    <row r="10829" spans="1:5" x14ac:dyDescent="0.25">
      <c r="A10829" s="222">
        <v>3705050765</v>
      </c>
      <c r="B10829" s="222" t="s">
        <v>9077</v>
      </c>
      <c r="C10829" s="222" t="s">
        <v>1268</v>
      </c>
      <c r="D10829" s="222" t="s">
        <v>2327</v>
      </c>
      <c r="E10829" s="223">
        <v>0</v>
      </c>
    </row>
    <row r="10830" spans="1:5" x14ac:dyDescent="0.25">
      <c r="A10830" s="224">
        <v>3705050766</v>
      </c>
      <c r="B10830" s="224" t="s">
        <v>11482</v>
      </c>
      <c r="C10830" s="224" t="s">
        <v>1268</v>
      </c>
      <c r="D10830" s="224" t="s">
        <v>2327</v>
      </c>
      <c r="E10830" s="225">
        <v>0</v>
      </c>
    </row>
    <row r="10831" spans="1:5" x14ac:dyDescent="0.25">
      <c r="A10831" s="222">
        <v>3705050767</v>
      </c>
      <c r="B10831" s="222" t="s">
        <v>9078</v>
      </c>
      <c r="C10831" s="222" t="s">
        <v>1268</v>
      </c>
      <c r="D10831" s="222" t="s">
        <v>2327</v>
      </c>
      <c r="E10831" s="223">
        <v>0</v>
      </c>
    </row>
    <row r="10832" spans="1:5" x14ac:dyDescent="0.25">
      <c r="A10832" s="224">
        <v>3705050768</v>
      </c>
      <c r="B10832" s="224" t="s">
        <v>9079</v>
      </c>
      <c r="C10832" s="224" t="s">
        <v>1268</v>
      </c>
      <c r="D10832" s="224" t="s">
        <v>2327</v>
      </c>
      <c r="E10832" s="225">
        <v>0</v>
      </c>
    </row>
    <row r="10833" spans="1:5" x14ac:dyDescent="0.25">
      <c r="A10833" s="222">
        <v>3705050769</v>
      </c>
      <c r="B10833" s="222" t="s">
        <v>9080</v>
      </c>
      <c r="C10833" s="222" t="s">
        <v>1268</v>
      </c>
      <c r="D10833" s="222" t="s">
        <v>2327</v>
      </c>
      <c r="E10833" s="223">
        <v>0</v>
      </c>
    </row>
    <row r="10834" spans="1:5" x14ac:dyDescent="0.25">
      <c r="A10834" s="224">
        <v>3705050770</v>
      </c>
      <c r="B10834" s="224" t="s">
        <v>9081</v>
      </c>
      <c r="C10834" s="224" t="s">
        <v>1268</v>
      </c>
      <c r="D10834" s="224" t="s">
        <v>2327</v>
      </c>
      <c r="E10834" s="225">
        <v>0</v>
      </c>
    </row>
    <row r="10835" spans="1:5" x14ac:dyDescent="0.25">
      <c r="A10835" s="222">
        <v>3705050771</v>
      </c>
      <c r="B10835" s="222" t="s">
        <v>11483</v>
      </c>
      <c r="C10835" s="222" t="s">
        <v>1268</v>
      </c>
      <c r="D10835" s="222" t="s">
        <v>2327</v>
      </c>
      <c r="E10835" s="223">
        <v>0</v>
      </c>
    </row>
    <row r="10836" spans="1:5" x14ac:dyDescent="0.25">
      <c r="A10836" s="224">
        <v>3705050772</v>
      </c>
      <c r="B10836" s="224" t="s">
        <v>9082</v>
      </c>
      <c r="C10836" s="224" t="s">
        <v>1268</v>
      </c>
      <c r="D10836" s="224" t="s">
        <v>2327</v>
      </c>
      <c r="E10836" s="225">
        <v>0</v>
      </c>
    </row>
    <row r="10837" spans="1:5" x14ac:dyDescent="0.25">
      <c r="A10837" s="222">
        <v>3705050773</v>
      </c>
      <c r="B10837" s="222" t="s">
        <v>11484</v>
      </c>
      <c r="C10837" s="222" t="s">
        <v>1268</v>
      </c>
      <c r="D10837" s="222" t="s">
        <v>2327</v>
      </c>
      <c r="E10837" s="223">
        <v>0</v>
      </c>
    </row>
    <row r="10838" spans="1:5" x14ac:dyDescent="0.25">
      <c r="A10838" s="224">
        <v>3705050774</v>
      </c>
      <c r="B10838" s="224" t="s">
        <v>9083</v>
      </c>
      <c r="C10838" s="224" t="s">
        <v>1268</v>
      </c>
      <c r="D10838" s="224" t="s">
        <v>2327</v>
      </c>
      <c r="E10838" s="225">
        <v>0</v>
      </c>
    </row>
    <row r="10839" spans="1:5" x14ac:dyDescent="0.25">
      <c r="A10839" s="222">
        <v>3705050775</v>
      </c>
      <c r="B10839" s="222" t="s">
        <v>9084</v>
      </c>
      <c r="C10839" s="222" t="s">
        <v>1268</v>
      </c>
      <c r="D10839" s="222" t="s">
        <v>2327</v>
      </c>
      <c r="E10839" s="223">
        <v>0</v>
      </c>
    </row>
    <row r="10840" spans="1:5" x14ac:dyDescent="0.25">
      <c r="A10840" s="224">
        <v>3705050776</v>
      </c>
      <c r="B10840" s="224" t="s">
        <v>9085</v>
      </c>
      <c r="C10840" s="224" t="s">
        <v>1268</v>
      </c>
      <c r="D10840" s="224" t="s">
        <v>2327</v>
      </c>
      <c r="E10840" s="225">
        <v>0</v>
      </c>
    </row>
    <row r="10841" spans="1:5" x14ac:dyDescent="0.25">
      <c r="A10841" s="222">
        <v>3705050777</v>
      </c>
      <c r="B10841" s="222" t="s">
        <v>9086</v>
      </c>
      <c r="C10841" s="222" t="s">
        <v>1268</v>
      </c>
      <c r="D10841" s="222" t="s">
        <v>2327</v>
      </c>
      <c r="E10841" s="223">
        <v>0</v>
      </c>
    </row>
    <row r="10842" spans="1:5" x14ac:dyDescent="0.25">
      <c r="A10842" s="224">
        <v>3705050778</v>
      </c>
      <c r="B10842" s="224" t="s">
        <v>9087</v>
      </c>
      <c r="C10842" s="224" t="s">
        <v>1268</v>
      </c>
      <c r="D10842" s="224" t="s">
        <v>2327</v>
      </c>
      <c r="E10842" s="225">
        <v>0</v>
      </c>
    </row>
    <row r="10843" spans="1:5" x14ac:dyDescent="0.25">
      <c r="A10843" s="222">
        <v>3705050779</v>
      </c>
      <c r="B10843" s="222" t="s">
        <v>9088</v>
      </c>
      <c r="C10843" s="222" t="s">
        <v>1268</v>
      </c>
      <c r="D10843" s="222" t="s">
        <v>2327</v>
      </c>
      <c r="E10843" s="223">
        <v>0</v>
      </c>
    </row>
    <row r="10844" spans="1:5" x14ac:dyDescent="0.25">
      <c r="A10844" s="224">
        <v>3705050780</v>
      </c>
      <c r="B10844" s="224" t="s">
        <v>9089</v>
      </c>
      <c r="C10844" s="224" t="s">
        <v>1268</v>
      </c>
      <c r="D10844" s="224" t="s">
        <v>2327</v>
      </c>
      <c r="E10844" s="225">
        <v>0</v>
      </c>
    </row>
    <row r="10845" spans="1:5" x14ac:dyDescent="0.25">
      <c r="A10845" s="222">
        <v>3705050781</v>
      </c>
      <c r="B10845" s="222" t="s">
        <v>9090</v>
      </c>
      <c r="C10845" s="222" t="s">
        <v>1268</v>
      </c>
      <c r="D10845" s="222" t="s">
        <v>2327</v>
      </c>
      <c r="E10845" s="223">
        <v>0</v>
      </c>
    </row>
    <row r="10846" spans="1:5" x14ac:dyDescent="0.25">
      <c r="A10846" s="224">
        <v>3705050782</v>
      </c>
      <c r="B10846" s="224" t="s">
        <v>9091</v>
      </c>
      <c r="C10846" s="224" t="s">
        <v>1268</v>
      </c>
      <c r="D10846" s="224" t="s">
        <v>2327</v>
      </c>
      <c r="E10846" s="225">
        <v>0</v>
      </c>
    </row>
    <row r="10847" spans="1:5" x14ac:dyDescent="0.25">
      <c r="A10847" s="222">
        <v>3705050783</v>
      </c>
      <c r="B10847" s="222" t="s">
        <v>9092</v>
      </c>
      <c r="C10847" s="222" t="s">
        <v>1268</v>
      </c>
      <c r="D10847" s="222" t="s">
        <v>2327</v>
      </c>
      <c r="E10847" s="223">
        <v>0</v>
      </c>
    </row>
    <row r="10848" spans="1:5" x14ac:dyDescent="0.25">
      <c r="A10848" s="224">
        <v>3705050784</v>
      </c>
      <c r="B10848" s="224" t="s">
        <v>9093</v>
      </c>
      <c r="C10848" s="224" t="s">
        <v>1268</v>
      </c>
      <c r="D10848" s="224" t="s">
        <v>2327</v>
      </c>
      <c r="E10848" s="225">
        <v>0</v>
      </c>
    </row>
    <row r="10849" spans="1:5" x14ac:dyDescent="0.25">
      <c r="A10849" s="222">
        <v>3705050785</v>
      </c>
      <c r="B10849" s="222" t="s">
        <v>9094</v>
      </c>
      <c r="C10849" s="222" t="s">
        <v>1268</v>
      </c>
      <c r="D10849" s="222" t="s">
        <v>801</v>
      </c>
      <c r="E10849" s="223">
        <v>0</v>
      </c>
    </row>
    <row r="10850" spans="1:5" x14ac:dyDescent="0.25">
      <c r="A10850" s="224">
        <v>3705050786</v>
      </c>
      <c r="B10850" s="224" t="s">
        <v>11485</v>
      </c>
      <c r="C10850" s="224" t="s">
        <v>1268</v>
      </c>
      <c r="D10850" s="224" t="s">
        <v>2327</v>
      </c>
      <c r="E10850" s="225">
        <v>0</v>
      </c>
    </row>
    <row r="10851" spans="1:5" x14ac:dyDescent="0.25">
      <c r="A10851" s="222">
        <v>3705050787</v>
      </c>
      <c r="B10851" s="222" t="s">
        <v>5148</v>
      </c>
      <c r="C10851" s="222" t="s">
        <v>1268</v>
      </c>
      <c r="D10851" s="222" t="s">
        <v>801</v>
      </c>
      <c r="E10851" s="223">
        <v>0</v>
      </c>
    </row>
    <row r="10852" spans="1:5" x14ac:dyDescent="0.25">
      <c r="A10852" s="224">
        <v>3705050788</v>
      </c>
      <c r="B10852" s="224" t="s">
        <v>9096</v>
      </c>
      <c r="C10852" s="224" t="s">
        <v>1268</v>
      </c>
      <c r="D10852" s="224" t="s">
        <v>801</v>
      </c>
      <c r="E10852" s="225">
        <v>0</v>
      </c>
    </row>
    <row r="10853" spans="1:5" x14ac:dyDescent="0.25">
      <c r="A10853" s="222">
        <v>3705050789</v>
      </c>
      <c r="B10853" s="222" t="s">
        <v>9097</v>
      </c>
      <c r="C10853" s="222" t="s">
        <v>1268</v>
      </c>
      <c r="D10853" s="222" t="s">
        <v>801</v>
      </c>
      <c r="E10853" s="223">
        <v>0</v>
      </c>
    </row>
    <row r="10854" spans="1:5" x14ac:dyDescent="0.25">
      <c r="A10854" s="224">
        <v>3705050790</v>
      </c>
      <c r="B10854" s="224" t="s">
        <v>9098</v>
      </c>
      <c r="C10854" s="224" t="s">
        <v>1268</v>
      </c>
      <c r="D10854" s="224" t="s">
        <v>801</v>
      </c>
      <c r="E10854" s="225">
        <v>0</v>
      </c>
    </row>
    <row r="10855" spans="1:5" x14ac:dyDescent="0.25">
      <c r="A10855" s="222">
        <v>3705050791</v>
      </c>
      <c r="B10855" s="222" t="s">
        <v>9099</v>
      </c>
      <c r="C10855" s="222" t="s">
        <v>1268</v>
      </c>
      <c r="D10855" s="222" t="s">
        <v>801</v>
      </c>
      <c r="E10855" s="223">
        <v>0</v>
      </c>
    </row>
    <row r="10856" spans="1:5" x14ac:dyDescent="0.25">
      <c r="A10856" s="224">
        <v>3705050792</v>
      </c>
      <c r="B10856" s="224" t="s">
        <v>9100</v>
      </c>
      <c r="C10856" s="224" t="s">
        <v>1268</v>
      </c>
      <c r="D10856" s="224" t="s">
        <v>801</v>
      </c>
      <c r="E10856" s="225">
        <v>0</v>
      </c>
    </row>
    <row r="10857" spans="1:5" x14ac:dyDescent="0.25">
      <c r="A10857" s="222">
        <v>3705050793</v>
      </c>
      <c r="B10857" s="222" t="s">
        <v>9101</v>
      </c>
      <c r="C10857" s="222" t="s">
        <v>1268</v>
      </c>
      <c r="D10857" s="222" t="s">
        <v>800</v>
      </c>
      <c r="E10857" s="223">
        <v>0</v>
      </c>
    </row>
    <row r="10858" spans="1:5" x14ac:dyDescent="0.25">
      <c r="A10858" s="224">
        <v>3705050794</v>
      </c>
      <c r="B10858" s="224" t="s">
        <v>3998</v>
      </c>
      <c r="C10858" s="224" t="s">
        <v>1268</v>
      </c>
      <c r="D10858" s="224" t="s">
        <v>1102</v>
      </c>
      <c r="E10858" s="225">
        <v>0</v>
      </c>
    </row>
    <row r="10859" spans="1:5" x14ac:dyDescent="0.25">
      <c r="A10859" s="222">
        <v>3705050795</v>
      </c>
      <c r="B10859" s="222" t="s">
        <v>9102</v>
      </c>
      <c r="C10859" s="222" t="s">
        <v>1268</v>
      </c>
      <c r="D10859" s="222" t="s">
        <v>1102</v>
      </c>
      <c r="E10859" s="223">
        <v>0</v>
      </c>
    </row>
    <row r="10860" spans="1:5" x14ac:dyDescent="0.25">
      <c r="A10860" s="224">
        <v>3705050796</v>
      </c>
      <c r="B10860" s="224" t="s">
        <v>9103</v>
      </c>
      <c r="C10860" s="224" t="s">
        <v>1268</v>
      </c>
      <c r="D10860" s="224" t="s">
        <v>801</v>
      </c>
      <c r="E10860" s="225">
        <v>0</v>
      </c>
    </row>
    <row r="10861" spans="1:5" x14ac:dyDescent="0.25">
      <c r="A10861" s="222">
        <v>3705050797</v>
      </c>
      <c r="B10861" s="222" t="s">
        <v>9104</v>
      </c>
      <c r="C10861" s="222" t="s">
        <v>1268</v>
      </c>
      <c r="D10861" s="222" t="s">
        <v>801</v>
      </c>
      <c r="E10861" s="223">
        <v>0</v>
      </c>
    </row>
    <row r="10862" spans="1:5" x14ac:dyDescent="0.25">
      <c r="A10862" s="224">
        <v>3705050798</v>
      </c>
      <c r="B10862" s="224" t="s">
        <v>8099</v>
      </c>
      <c r="C10862" s="224" t="s">
        <v>1268</v>
      </c>
      <c r="D10862" s="224" t="s">
        <v>801</v>
      </c>
      <c r="E10862" s="225">
        <v>0</v>
      </c>
    </row>
    <row r="10863" spans="1:5" x14ac:dyDescent="0.25">
      <c r="A10863" s="222">
        <v>3705050799</v>
      </c>
      <c r="B10863" s="222" t="s">
        <v>8667</v>
      </c>
      <c r="C10863" s="222" t="s">
        <v>1268</v>
      </c>
      <c r="D10863" s="222" t="s">
        <v>801</v>
      </c>
      <c r="E10863" s="223">
        <v>0</v>
      </c>
    </row>
    <row r="10864" spans="1:5" x14ac:dyDescent="0.25">
      <c r="A10864" s="224">
        <v>3705050800</v>
      </c>
      <c r="B10864" s="224" t="s">
        <v>9105</v>
      </c>
      <c r="C10864" s="224" t="s">
        <v>1268</v>
      </c>
      <c r="D10864" s="224" t="s">
        <v>2414</v>
      </c>
      <c r="E10864" s="225">
        <v>0</v>
      </c>
    </row>
    <row r="10865" spans="1:5" x14ac:dyDescent="0.25">
      <c r="A10865" s="222">
        <v>3705050801</v>
      </c>
      <c r="B10865" s="222" t="s">
        <v>9106</v>
      </c>
      <c r="C10865" s="222" t="s">
        <v>1268</v>
      </c>
      <c r="D10865" s="222" t="s">
        <v>800</v>
      </c>
      <c r="E10865" s="223">
        <v>0</v>
      </c>
    </row>
    <row r="10866" spans="1:5" x14ac:dyDescent="0.25">
      <c r="A10866" s="224">
        <v>3705050802</v>
      </c>
      <c r="B10866" s="224" t="s">
        <v>9107</v>
      </c>
      <c r="C10866" s="224" t="s">
        <v>1268</v>
      </c>
      <c r="D10866" s="224" t="s">
        <v>2414</v>
      </c>
      <c r="E10866" s="225">
        <v>0</v>
      </c>
    </row>
    <row r="10867" spans="1:5" x14ac:dyDescent="0.25">
      <c r="A10867" s="222">
        <v>3705050803</v>
      </c>
      <c r="B10867" s="222" t="s">
        <v>9108</v>
      </c>
      <c r="C10867" s="222" t="s">
        <v>1268</v>
      </c>
      <c r="D10867" s="222" t="s">
        <v>2327</v>
      </c>
      <c r="E10867" s="223">
        <v>0</v>
      </c>
    </row>
    <row r="10868" spans="1:5" x14ac:dyDescent="0.25">
      <c r="A10868" s="224">
        <v>3705050804</v>
      </c>
      <c r="B10868" s="224" t="s">
        <v>9109</v>
      </c>
      <c r="C10868" s="224" t="s">
        <v>1268</v>
      </c>
      <c r="D10868" s="224" t="s">
        <v>2327</v>
      </c>
      <c r="E10868" s="225">
        <v>0</v>
      </c>
    </row>
    <row r="10869" spans="1:5" x14ac:dyDescent="0.25">
      <c r="A10869" s="222">
        <v>3705050805</v>
      </c>
      <c r="B10869" s="222" t="s">
        <v>9110</v>
      </c>
      <c r="C10869" s="222" t="s">
        <v>1268</v>
      </c>
      <c r="D10869" s="222" t="s">
        <v>2327</v>
      </c>
      <c r="E10869" s="223">
        <v>0</v>
      </c>
    </row>
    <row r="10870" spans="1:5" x14ac:dyDescent="0.25">
      <c r="A10870" s="224">
        <v>3705050806</v>
      </c>
      <c r="B10870" s="224" t="s">
        <v>9111</v>
      </c>
      <c r="C10870" s="224" t="s">
        <v>1268</v>
      </c>
      <c r="D10870" s="224" t="s">
        <v>2327</v>
      </c>
      <c r="E10870" s="225">
        <v>0</v>
      </c>
    </row>
    <row r="10871" spans="1:5" x14ac:dyDescent="0.25">
      <c r="A10871" s="222">
        <v>3705050807</v>
      </c>
      <c r="B10871" s="222" t="s">
        <v>9112</v>
      </c>
      <c r="C10871" s="222" t="s">
        <v>1268</v>
      </c>
      <c r="D10871" s="222" t="s">
        <v>801</v>
      </c>
      <c r="E10871" s="223">
        <v>0</v>
      </c>
    </row>
    <row r="10872" spans="1:5" x14ac:dyDescent="0.25">
      <c r="A10872" s="224">
        <v>3705050808</v>
      </c>
      <c r="B10872" s="224" t="s">
        <v>9113</v>
      </c>
      <c r="C10872" s="224" t="s">
        <v>1268</v>
      </c>
      <c r="D10872" s="224" t="s">
        <v>800</v>
      </c>
      <c r="E10872" s="225">
        <v>0</v>
      </c>
    </row>
    <row r="10873" spans="1:5" x14ac:dyDescent="0.25">
      <c r="A10873" s="222">
        <v>3705050809</v>
      </c>
      <c r="B10873" s="222" t="s">
        <v>8074</v>
      </c>
      <c r="C10873" s="222" t="s">
        <v>1268</v>
      </c>
      <c r="D10873" s="222" t="s">
        <v>2333</v>
      </c>
      <c r="E10873" s="223">
        <v>0</v>
      </c>
    </row>
    <row r="10874" spans="1:5" x14ac:dyDescent="0.25">
      <c r="A10874" s="224">
        <v>3705050810</v>
      </c>
      <c r="B10874" s="224" t="s">
        <v>8075</v>
      </c>
      <c r="C10874" s="224" t="s">
        <v>1268</v>
      </c>
      <c r="D10874" s="224" t="s">
        <v>2333</v>
      </c>
      <c r="E10874" s="225">
        <v>0</v>
      </c>
    </row>
    <row r="10875" spans="1:5" x14ac:dyDescent="0.25">
      <c r="A10875" s="222">
        <v>3705050811</v>
      </c>
      <c r="B10875" s="222" t="s">
        <v>9114</v>
      </c>
      <c r="C10875" s="222" t="s">
        <v>1268</v>
      </c>
      <c r="D10875" s="222" t="s">
        <v>1226</v>
      </c>
      <c r="E10875" s="223">
        <v>0</v>
      </c>
    </row>
    <row r="10876" spans="1:5" x14ac:dyDescent="0.25">
      <c r="A10876" s="224">
        <v>3705050812</v>
      </c>
      <c r="B10876" s="224" t="s">
        <v>9115</v>
      </c>
      <c r="C10876" s="224" t="s">
        <v>1268</v>
      </c>
      <c r="D10876" s="224" t="s">
        <v>1226</v>
      </c>
      <c r="E10876" s="225">
        <v>0</v>
      </c>
    </row>
    <row r="10877" spans="1:5" x14ac:dyDescent="0.25">
      <c r="A10877" s="222">
        <v>3705050813</v>
      </c>
      <c r="B10877" s="222" t="s">
        <v>9116</v>
      </c>
      <c r="C10877" s="222" t="s">
        <v>1268</v>
      </c>
      <c r="D10877" s="222" t="s">
        <v>1226</v>
      </c>
      <c r="E10877" s="223">
        <v>0</v>
      </c>
    </row>
    <row r="10878" spans="1:5" x14ac:dyDescent="0.25">
      <c r="A10878" s="224">
        <v>3705050814</v>
      </c>
      <c r="B10878" s="224" t="s">
        <v>11486</v>
      </c>
      <c r="C10878" s="224" t="s">
        <v>1268</v>
      </c>
      <c r="D10878" s="224" t="s">
        <v>1226</v>
      </c>
      <c r="E10878" s="225">
        <v>0</v>
      </c>
    </row>
    <row r="10879" spans="1:5" x14ac:dyDescent="0.25">
      <c r="A10879" s="222">
        <v>3705050815</v>
      </c>
      <c r="B10879" s="222" t="s">
        <v>9117</v>
      </c>
      <c r="C10879" s="222" t="s">
        <v>1268</v>
      </c>
      <c r="D10879" s="222" t="s">
        <v>2327</v>
      </c>
      <c r="E10879" s="223">
        <v>0</v>
      </c>
    </row>
    <row r="10880" spans="1:5" x14ac:dyDescent="0.25">
      <c r="A10880" s="224">
        <v>3705050816</v>
      </c>
      <c r="B10880" s="224" t="s">
        <v>11487</v>
      </c>
      <c r="C10880" s="224" t="s">
        <v>1268</v>
      </c>
      <c r="D10880" s="224" t="s">
        <v>2327</v>
      </c>
      <c r="E10880" s="225">
        <v>0</v>
      </c>
    </row>
    <row r="10881" spans="1:5" x14ac:dyDescent="0.25">
      <c r="A10881" s="222">
        <v>3705050817</v>
      </c>
      <c r="B10881" s="222" t="s">
        <v>11488</v>
      </c>
      <c r="C10881" s="222" t="s">
        <v>1268</v>
      </c>
      <c r="D10881" s="222" t="s">
        <v>2327</v>
      </c>
      <c r="E10881" s="223">
        <v>0</v>
      </c>
    </row>
    <row r="10882" spans="1:5" x14ac:dyDescent="0.25">
      <c r="A10882" s="224">
        <v>3705050818</v>
      </c>
      <c r="B10882" s="224" t="s">
        <v>9118</v>
      </c>
      <c r="C10882" s="224" t="s">
        <v>1268</v>
      </c>
      <c r="D10882" s="224" t="s">
        <v>2327</v>
      </c>
      <c r="E10882" s="225">
        <v>0</v>
      </c>
    </row>
    <row r="10883" spans="1:5" x14ac:dyDescent="0.25">
      <c r="A10883" s="222">
        <v>3705050819</v>
      </c>
      <c r="B10883" s="222" t="s">
        <v>9119</v>
      </c>
      <c r="C10883" s="222" t="s">
        <v>1268</v>
      </c>
      <c r="D10883" s="222" t="s">
        <v>2327</v>
      </c>
      <c r="E10883" s="223">
        <v>0</v>
      </c>
    </row>
    <row r="10884" spans="1:5" x14ac:dyDescent="0.25">
      <c r="A10884" s="224">
        <v>3705050820</v>
      </c>
      <c r="B10884" s="224" t="s">
        <v>9120</v>
      </c>
      <c r="C10884" s="224" t="s">
        <v>1268</v>
      </c>
      <c r="D10884" s="224" t="s">
        <v>2327</v>
      </c>
      <c r="E10884" s="225">
        <v>0</v>
      </c>
    </row>
    <row r="10885" spans="1:5" x14ac:dyDescent="0.25">
      <c r="A10885" s="222">
        <v>3705050821</v>
      </c>
      <c r="B10885" s="222" t="s">
        <v>9121</v>
      </c>
      <c r="C10885" s="222" t="s">
        <v>1268</v>
      </c>
      <c r="D10885" s="222" t="s">
        <v>2327</v>
      </c>
      <c r="E10885" s="223">
        <v>0</v>
      </c>
    </row>
    <row r="10886" spans="1:5" x14ac:dyDescent="0.25">
      <c r="A10886" s="224">
        <v>3705050822</v>
      </c>
      <c r="B10886" s="224" t="s">
        <v>9122</v>
      </c>
      <c r="C10886" s="224" t="s">
        <v>1268</v>
      </c>
      <c r="D10886" s="224" t="s">
        <v>2327</v>
      </c>
      <c r="E10886" s="225">
        <v>0</v>
      </c>
    </row>
    <row r="10887" spans="1:5" x14ac:dyDescent="0.25">
      <c r="A10887" s="222">
        <v>3705050823</v>
      </c>
      <c r="B10887" s="222" t="s">
        <v>9123</v>
      </c>
      <c r="C10887" s="222" t="s">
        <v>1268</v>
      </c>
      <c r="D10887" s="222" t="s">
        <v>2327</v>
      </c>
      <c r="E10887" s="223">
        <v>0</v>
      </c>
    </row>
    <row r="10888" spans="1:5" x14ac:dyDescent="0.25">
      <c r="A10888" s="224">
        <v>3705050824</v>
      </c>
      <c r="B10888" s="224" t="s">
        <v>9124</v>
      </c>
      <c r="C10888" s="224" t="s">
        <v>1268</v>
      </c>
      <c r="D10888" s="224" t="s">
        <v>2327</v>
      </c>
      <c r="E10888" s="225">
        <v>0</v>
      </c>
    </row>
    <row r="10889" spans="1:5" x14ac:dyDescent="0.25">
      <c r="A10889" s="222">
        <v>3705050825</v>
      </c>
      <c r="B10889" s="222" t="s">
        <v>9125</v>
      </c>
      <c r="C10889" s="222" t="s">
        <v>1268</v>
      </c>
      <c r="D10889" s="222" t="s">
        <v>2327</v>
      </c>
      <c r="E10889" s="223">
        <v>0</v>
      </c>
    </row>
    <row r="10890" spans="1:5" x14ac:dyDescent="0.25">
      <c r="A10890" s="224">
        <v>3705050826</v>
      </c>
      <c r="B10890" s="224" t="s">
        <v>9126</v>
      </c>
      <c r="C10890" s="224" t="s">
        <v>1268</v>
      </c>
      <c r="D10890" s="224" t="s">
        <v>2327</v>
      </c>
      <c r="E10890" s="225">
        <v>0</v>
      </c>
    </row>
    <row r="10891" spans="1:5" x14ac:dyDescent="0.25">
      <c r="A10891" s="222">
        <v>3705050827</v>
      </c>
      <c r="B10891" s="222" t="s">
        <v>9127</v>
      </c>
      <c r="C10891" s="222" t="s">
        <v>1268</v>
      </c>
      <c r="D10891" s="222" t="s">
        <v>2327</v>
      </c>
      <c r="E10891" s="223">
        <v>0</v>
      </c>
    </row>
    <row r="10892" spans="1:5" x14ac:dyDescent="0.25">
      <c r="A10892" s="224">
        <v>3705050828</v>
      </c>
      <c r="B10892" s="224" t="s">
        <v>9128</v>
      </c>
      <c r="C10892" s="224" t="s">
        <v>1268</v>
      </c>
      <c r="D10892" s="224" t="s">
        <v>2376</v>
      </c>
      <c r="E10892" s="225">
        <v>0</v>
      </c>
    </row>
    <row r="10893" spans="1:5" x14ac:dyDescent="0.25">
      <c r="A10893" s="222">
        <v>3705050829</v>
      </c>
      <c r="B10893" s="222" t="s">
        <v>9129</v>
      </c>
      <c r="C10893" s="222" t="s">
        <v>1268</v>
      </c>
      <c r="D10893" s="222" t="s">
        <v>1226</v>
      </c>
      <c r="E10893" s="223">
        <v>0</v>
      </c>
    </row>
    <row r="10894" spans="1:5" x14ac:dyDescent="0.25">
      <c r="A10894" s="224">
        <v>3705050830</v>
      </c>
      <c r="B10894" s="224" t="s">
        <v>9130</v>
      </c>
      <c r="C10894" s="224" t="s">
        <v>1268</v>
      </c>
      <c r="D10894" s="224" t="s">
        <v>2327</v>
      </c>
      <c r="E10894" s="225">
        <v>0</v>
      </c>
    </row>
    <row r="10895" spans="1:5" x14ac:dyDescent="0.25">
      <c r="A10895" s="222">
        <v>3705050831</v>
      </c>
      <c r="B10895" s="222" t="s">
        <v>7403</v>
      </c>
      <c r="C10895" s="222" t="s">
        <v>1268</v>
      </c>
      <c r="D10895" s="222" t="s">
        <v>800</v>
      </c>
      <c r="E10895" s="223">
        <v>0</v>
      </c>
    </row>
    <row r="10896" spans="1:5" x14ac:dyDescent="0.25">
      <c r="A10896" s="224">
        <v>3705050832</v>
      </c>
      <c r="B10896" s="224" t="s">
        <v>7152</v>
      </c>
      <c r="C10896" s="224" t="s">
        <v>1268</v>
      </c>
      <c r="D10896" s="224" t="s">
        <v>801</v>
      </c>
      <c r="E10896" s="225">
        <v>0</v>
      </c>
    </row>
    <row r="10897" spans="1:5" x14ac:dyDescent="0.25">
      <c r="A10897" s="222">
        <v>3705050833</v>
      </c>
      <c r="B10897" s="222" t="s">
        <v>9131</v>
      </c>
      <c r="C10897" s="222" t="s">
        <v>1268</v>
      </c>
      <c r="D10897" s="222" t="s">
        <v>2333</v>
      </c>
      <c r="E10897" s="223">
        <v>0</v>
      </c>
    </row>
    <row r="10898" spans="1:5" x14ac:dyDescent="0.25">
      <c r="A10898" s="224">
        <v>3705050834</v>
      </c>
      <c r="B10898" s="224" t="s">
        <v>9132</v>
      </c>
      <c r="C10898" s="224" t="s">
        <v>1268</v>
      </c>
      <c r="D10898" s="224" t="s">
        <v>2431</v>
      </c>
      <c r="E10898" s="225">
        <v>0</v>
      </c>
    </row>
    <row r="10899" spans="1:5" x14ac:dyDescent="0.25">
      <c r="A10899" s="222">
        <v>3705050835</v>
      </c>
      <c r="B10899" s="222" t="s">
        <v>9133</v>
      </c>
      <c r="C10899" s="222" t="s">
        <v>1268</v>
      </c>
      <c r="D10899" s="222" t="s">
        <v>801</v>
      </c>
      <c r="E10899" s="223">
        <v>0</v>
      </c>
    </row>
    <row r="10900" spans="1:5" x14ac:dyDescent="0.25">
      <c r="A10900" s="224">
        <v>3705050836</v>
      </c>
      <c r="B10900" s="224" t="s">
        <v>8076</v>
      </c>
      <c r="C10900" s="224" t="s">
        <v>1268</v>
      </c>
      <c r="D10900" s="224" t="s">
        <v>8077</v>
      </c>
      <c r="E10900" s="225">
        <v>0</v>
      </c>
    </row>
    <row r="10901" spans="1:5" x14ac:dyDescent="0.25">
      <c r="A10901" s="222">
        <v>3705050837</v>
      </c>
      <c r="B10901" s="222" t="s">
        <v>9134</v>
      </c>
      <c r="C10901" s="222" t="s">
        <v>1268</v>
      </c>
      <c r="D10901" s="222" t="s">
        <v>801</v>
      </c>
      <c r="E10901" s="223">
        <v>0</v>
      </c>
    </row>
    <row r="10902" spans="1:5" x14ac:dyDescent="0.25">
      <c r="A10902" s="224">
        <v>3705050838</v>
      </c>
      <c r="B10902" s="224" t="s">
        <v>11489</v>
      </c>
      <c r="C10902" s="224" t="s">
        <v>1268</v>
      </c>
      <c r="D10902" s="224" t="s">
        <v>801</v>
      </c>
      <c r="E10902" s="225">
        <v>0</v>
      </c>
    </row>
    <row r="10903" spans="1:5" x14ac:dyDescent="0.25">
      <c r="A10903" s="222">
        <v>3705050839</v>
      </c>
      <c r="B10903" s="222" t="s">
        <v>9135</v>
      </c>
      <c r="C10903" s="222" t="s">
        <v>1268</v>
      </c>
      <c r="D10903" s="222" t="s">
        <v>801</v>
      </c>
      <c r="E10903" s="223">
        <v>0</v>
      </c>
    </row>
    <row r="10904" spans="1:5" x14ac:dyDescent="0.25">
      <c r="A10904" s="224">
        <v>3705050840</v>
      </c>
      <c r="B10904" s="224" t="s">
        <v>9136</v>
      </c>
      <c r="C10904" s="224" t="s">
        <v>1268</v>
      </c>
      <c r="D10904" s="224" t="s">
        <v>801</v>
      </c>
      <c r="E10904" s="225">
        <v>0</v>
      </c>
    </row>
    <row r="10905" spans="1:5" x14ac:dyDescent="0.25">
      <c r="A10905" s="222">
        <v>3705050841</v>
      </c>
      <c r="B10905" s="222" t="s">
        <v>9137</v>
      </c>
      <c r="C10905" s="222" t="s">
        <v>1268</v>
      </c>
      <c r="D10905" s="222" t="s">
        <v>1226</v>
      </c>
      <c r="E10905" s="223">
        <v>0</v>
      </c>
    </row>
    <row r="10906" spans="1:5" x14ac:dyDescent="0.25">
      <c r="A10906" s="224">
        <v>3705050842</v>
      </c>
      <c r="B10906" s="224" t="s">
        <v>9138</v>
      </c>
      <c r="C10906" s="224" t="s">
        <v>1268</v>
      </c>
      <c r="D10906" s="224" t="s">
        <v>801</v>
      </c>
      <c r="E10906" s="225">
        <v>0</v>
      </c>
    </row>
    <row r="10907" spans="1:5" x14ac:dyDescent="0.25">
      <c r="A10907" s="222">
        <v>3705050843</v>
      </c>
      <c r="B10907" s="222" t="s">
        <v>9139</v>
      </c>
      <c r="C10907" s="222" t="s">
        <v>1268</v>
      </c>
      <c r="D10907" s="222" t="s">
        <v>801</v>
      </c>
      <c r="E10907" s="223">
        <v>0</v>
      </c>
    </row>
    <row r="10908" spans="1:5" x14ac:dyDescent="0.25">
      <c r="A10908" s="224">
        <v>3705050844</v>
      </c>
      <c r="B10908" s="224" t="s">
        <v>9140</v>
      </c>
      <c r="C10908" s="224" t="s">
        <v>1268</v>
      </c>
      <c r="D10908" s="224" t="s">
        <v>801</v>
      </c>
      <c r="E10908" s="225">
        <v>0</v>
      </c>
    </row>
    <row r="10909" spans="1:5" x14ac:dyDescent="0.25">
      <c r="A10909" s="222">
        <v>3705050845</v>
      </c>
      <c r="B10909" s="222" t="s">
        <v>9141</v>
      </c>
      <c r="C10909" s="222" t="s">
        <v>1268</v>
      </c>
      <c r="D10909" s="222" t="s">
        <v>801</v>
      </c>
      <c r="E10909" s="223">
        <v>0</v>
      </c>
    </row>
    <row r="10910" spans="1:5" x14ac:dyDescent="0.25">
      <c r="A10910" s="224">
        <v>3705050846</v>
      </c>
      <c r="B10910" s="224" t="s">
        <v>9142</v>
      </c>
      <c r="C10910" s="224" t="s">
        <v>1268</v>
      </c>
      <c r="D10910" s="224" t="s">
        <v>801</v>
      </c>
      <c r="E10910" s="225">
        <v>0</v>
      </c>
    </row>
    <row r="10911" spans="1:5" x14ac:dyDescent="0.25">
      <c r="A10911" s="222">
        <v>3705050847</v>
      </c>
      <c r="B10911" s="222" t="s">
        <v>8325</v>
      </c>
      <c r="C10911" s="222" t="s">
        <v>1268</v>
      </c>
      <c r="D10911" s="222" t="s">
        <v>801</v>
      </c>
      <c r="E10911" s="223">
        <v>0</v>
      </c>
    </row>
    <row r="10912" spans="1:5" x14ac:dyDescent="0.25">
      <c r="A10912" s="224">
        <v>3705050848</v>
      </c>
      <c r="B10912" s="224" t="s">
        <v>9143</v>
      </c>
      <c r="C10912" s="224" t="s">
        <v>1268</v>
      </c>
      <c r="D10912" s="224" t="s">
        <v>801</v>
      </c>
      <c r="E10912" s="225">
        <v>0</v>
      </c>
    </row>
    <row r="10913" spans="1:5" x14ac:dyDescent="0.25">
      <c r="A10913" s="222">
        <v>3705050849</v>
      </c>
      <c r="B10913" s="222" t="s">
        <v>9144</v>
      </c>
      <c r="C10913" s="222" t="s">
        <v>1268</v>
      </c>
      <c r="D10913" s="222" t="s">
        <v>801</v>
      </c>
      <c r="E10913" s="223">
        <v>0</v>
      </c>
    </row>
    <row r="10914" spans="1:5" x14ac:dyDescent="0.25">
      <c r="A10914" s="224">
        <v>3705050850</v>
      </c>
      <c r="B10914" s="224" t="s">
        <v>9145</v>
      </c>
      <c r="C10914" s="224" t="s">
        <v>1268</v>
      </c>
      <c r="D10914" s="224" t="s">
        <v>2327</v>
      </c>
      <c r="E10914" s="225">
        <v>0</v>
      </c>
    </row>
    <row r="10915" spans="1:5" x14ac:dyDescent="0.25">
      <c r="A10915" s="222">
        <v>3705050851</v>
      </c>
      <c r="B10915" s="222" t="s">
        <v>9146</v>
      </c>
      <c r="C10915" s="222" t="s">
        <v>1268</v>
      </c>
      <c r="D10915" s="222" t="s">
        <v>2327</v>
      </c>
      <c r="E10915" s="223">
        <v>0</v>
      </c>
    </row>
    <row r="10916" spans="1:5" x14ac:dyDescent="0.25">
      <c r="A10916" s="224">
        <v>3705050852</v>
      </c>
      <c r="B10916" s="224" t="s">
        <v>9147</v>
      </c>
      <c r="C10916" s="224" t="s">
        <v>1268</v>
      </c>
      <c r="D10916" s="224" t="s">
        <v>2327</v>
      </c>
      <c r="E10916" s="225">
        <v>0</v>
      </c>
    </row>
    <row r="10917" spans="1:5" x14ac:dyDescent="0.25">
      <c r="A10917" s="222">
        <v>3705050853</v>
      </c>
      <c r="B10917" s="222" t="s">
        <v>9148</v>
      </c>
      <c r="C10917" s="222" t="s">
        <v>1268</v>
      </c>
      <c r="D10917" s="222" t="s">
        <v>2327</v>
      </c>
      <c r="E10917" s="223">
        <v>0</v>
      </c>
    </row>
    <row r="10918" spans="1:5" x14ac:dyDescent="0.25">
      <c r="A10918" s="224">
        <v>3705050854</v>
      </c>
      <c r="B10918" s="224" t="s">
        <v>9149</v>
      </c>
      <c r="C10918" s="224" t="s">
        <v>1268</v>
      </c>
      <c r="D10918" s="224" t="s">
        <v>2327</v>
      </c>
      <c r="E10918" s="225">
        <v>0</v>
      </c>
    </row>
    <row r="10919" spans="1:5" x14ac:dyDescent="0.25">
      <c r="A10919" s="222">
        <v>3705050855</v>
      </c>
      <c r="B10919" s="222" t="s">
        <v>9150</v>
      </c>
      <c r="C10919" s="222" t="s">
        <v>1268</v>
      </c>
      <c r="D10919" s="222" t="s">
        <v>801</v>
      </c>
      <c r="E10919" s="223">
        <v>0</v>
      </c>
    </row>
    <row r="10920" spans="1:5" x14ac:dyDescent="0.25">
      <c r="A10920" s="224">
        <v>3705050856</v>
      </c>
      <c r="B10920" s="224" t="s">
        <v>9151</v>
      </c>
      <c r="C10920" s="224" t="s">
        <v>1268</v>
      </c>
      <c r="D10920" s="224" t="s">
        <v>800</v>
      </c>
      <c r="E10920" s="225">
        <v>0</v>
      </c>
    </row>
    <row r="10921" spans="1:5" x14ac:dyDescent="0.25">
      <c r="A10921" s="222">
        <v>3705050857</v>
      </c>
      <c r="B10921" s="222" t="s">
        <v>9152</v>
      </c>
      <c r="C10921" s="222" t="s">
        <v>1268</v>
      </c>
      <c r="D10921" s="222" t="s">
        <v>801</v>
      </c>
      <c r="E10921" s="223">
        <v>0</v>
      </c>
    </row>
    <row r="10922" spans="1:5" x14ac:dyDescent="0.25">
      <c r="A10922" s="224">
        <v>3705050858</v>
      </c>
      <c r="B10922" s="224" t="s">
        <v>9153</v>
      </c>
      <c r="C10922" s="224" t="s">
        <v>1268</v>
      </c>
      <c r="D10922" s="224" t="s">
        <v>801</v>
      </c>
      <c r="E10922" s="225">
        <v>0</v>
      </c>
    </row>
    <row r="10923" spans="1:5" x14ac:dyDescent="0.25">
      <c r="A10923" s="222">
        <v>3705050859</v>
      </c>
      <c r="B10923" s="222" t="s">
        <v>9154</v>
      </c>
      <c r="C10923" s="222" t="s">
        <v>1268</v>
      </c>
      <c r="D10923" s="222" t="s">
        <v>2327</v>
      </c>
      <c r="E10923" s="223">
        <v>0</v>
      </c>
    </row>
    <row r="10924" spans="1:5" x14ac:dyDescent="0.25">
      <c r="A10924" s="224">
        <v>3705050860</v>
      </c>
      <c r="B10924" s="224" t="s">
        <v>9155</v>
      </c>
      <c r="C10924" s="224" t="s">
        <v>1268</v>
      </c>
      <c r="D10924" s="224" t="s">
        <v>800</v>
      </c>
      <c r="E10924" s="225">
        <v>0</v>
      </c>
    </row>
    <row r="10925" spans="1:5" x14ac:dyDescent="0.25">
      <c r="A10925" s="222">
        <v>3705050861</v>
      </c>
      <c r="B10925" s="222" t="s">
        <v>9156</v>
      </c>
      <c r="C10925" s="222" t="s">
        <v>1268</v>
      </c>
      <c r="D10925" s="222" t="s">
        <v>800</v>
      </c>
      <c r="E10925" s="223">
        <v>0</v>
      </c>
    </row>
    <row r="10926" spans="1:5" x14ac:dyDescent="0.25">
      <c r="A10926" s="224">
        <v>3705050862</v>
      </c>
      <c r="B10926" s="224" t="s">
        <v>9157</v>
      </c>
      <c r="C10926" s="224" t="s">
        <v>1268</v>
      </c>
      <c r="D10926" s="224" t="s">
        <v>2327</v>
      </c>
      <c r="E10926" s="225">
        <v>0</v>
      </c>
    </row>
    <row r="10927" spans="1:5" x14ac:dyDescent="0.25">
      <c r="A10927" s="222">
        <v>3705050863</v>
      </c>
      <c r="B10927" s="222" t="s">
        <v>9158</v>
      </c>
      <c r="C10927" s="222" t="s">
        <v>1268</v>
      </c>
      <c r="D10927" s="222" t="s">
        <v>801</v>
      </c>
      <c r="E10927" s="223">
        <v>0</v>
      </c>
    </row>
    <row r="10928" spans="1:5" x14ac:dyDescent="0.25">
      <c r="A10928" s="224">
        <v>3705050864</v>
      </c>
      <c r="B10928" s="224" t="s">
        <v>9159</v>
      </c>
      <c r="C10928" s="224" t="s">
        <v>1268</v>
      </c>
      <c r="D10928" s="224" t="s">
        <v>801</v>
      </c>
      <c r="E10928" s="225">
        <v>0</v>
      </c>
    </row>
    <row r="10929" spans="1:5" x14ac:dyDescent="0.25">
      <c r="A10929" s="222">
        <v>3705050865</v>
      </c>
      <c r="B10929" s="222" t="s">
        <v>9160</v>
      </c>
      <c r="C10929" s="222" t="s">
        <v>1268</v>
      </c>
      <c r="D10929" s="222" t="s">
        <v>1226</v>
      </c>
      <c r="E10929" s="223">
        <v>0</v>
      </c>
    </row>
    <row r="10930" spans="1:5" x14ac:dyDescent="0.25">
      <c r="A10930" s="224">
        <v>3705050866</v>
      </c>
      <c r="B10930" s="224" t="s">
        <v>9161</v>
      </c>
      <c r="C10930" s="224" t="s">
        <v>1268</v>
      </c>
      <c r="D10930" s="224" t="s">
        <v>1226</v>
      </c>
      <c r="E10930" s="225">
        <v>0</v>
      </c>
    </row>
    <row r="10931" spans="1:5" x14ac:dyDescent="0.25">
      <c r="A10931" s="222">
        <v>3705050867</v>
      </c>
      <c r="B10931" s="222" t="s">
        <v>9162</v>
      </c>
      <c r="C10931" s="222" t="s">
        <v>1268</v>
      </c>
      <c r="D10931" s="222" t="s">
        <v>1226</v>
      </c>
      <c r="E10931" s="223">
        <v>0</v>
      </c>
    </row>
    <row r="10932" spans="1:5" x14ac:dyDescent="0.25">
      <c r="A10932" s="224">
        <v>3705050868</v>
      </c>
      <c r="B10932" s="224" t="s">
        <v>9163</v>
      </c>
      <c r="C10932" s="224" t="s">
        <v>1268</v>
      </c>
      <c r="D10932" s="224" t="s">
        <v>1226</v>
      </c>
      <c r="E10932" s="225">
        <v>0</v>
      </c>
    </row>
    <row r="10933" spans="1:5" x14ac:dyDescent="0.25">
      <c r="A10933" s="222">
        <v>3705050869</v>
      </c>
      <c r="B10933" s="222" t="s">
        <v>9164</v>
      </c>
      <c r="C10933" s="222" t="s">
        <v>1268</v>
      </c>
      <c r="D10933" s="222" t="s">
        <v>1226</v>
      </c>
      <c r="E10933" s="223">
        <v>0</v>
      </c>
    </row>
    <row r="10934" spans="1:5" x14ac:dyDescent="0.25">
      <c r="A10934" s="224">
        <v>3705050870</v>
      </c>
      <c r="B10934" s="224" t="s">
        <v>9155</v>
      </c>
      <c r="C10934" s="224" t="s">
        <v>1268</v>
      </c>
      <c r="D10934" s="224" t="s">
        <v>1226</v>
      </c>
      <c r="E10934" s="225">
        <v>0</v>
      </c>
    </row>
    <row r="10935" spans="1:5" x14ac:dyDescent="0.25">
      <c r="A10935" s="222">
        <v>3705050871</v>
      </c>
      <c r="B10935" s="222" t="s">
        <v>9165</v>
      </c>
      <c r="C10935" s="222" t="s">
        <v>1268</v>
      </c>
      <c r="D10935" s="222" t="s">
        <v>1226</v>
      </c>
      <c r="E10935" s="223">
        <v>0</v>
      </c>
    </row>
    <row r="10936" spans="1:5" x14ac:dyDescent="0.25">
      <c r="A10936" s="224">
        <v>3705050872</v>
      </c>
      <c r="B10936" s="224" t="s">
        <v>9166</v>
      </c>
      <c r="C10936" s="224" t="s">
        <v>1268</v>
      </c>
      <c r="D10936" s="224" t="s">
        <v>1226</v>
      </c>
      <c r="E10936" s="225">
        <v>0</v>
      </c>
    </row>
    <row r="10937" spans="1:5" x14ac:dyDescent="0.25">
      <c r="A10937" s="222">
        <v>3705050873</v>
      </c>
      <c r="B10937" s="222" t="s">
        <v>9156</v>
      </c>
      <c r="C10937" s="222" t="s">
        <v>1268</v>
      </c>
      <c r="D10937" s="222" t="s">
        <v>1226</v>
      </c>
      <c r="E10937" s="223">
        <v>0</v>
      </c>
    </row>
    <row r="10938" spans="1:5" x14ac:dyDescent="0.25">
      <c r="A10938" s="224">
        <v>3705050874</v>
      </c>
      <c r="B10938" s="224" t="s">
        <v>9167</v>
      </c>
      <c r="C10938" s="224" t="s">
        <v>1268</v>
      </c>
      <c r="D10938" s="224" t="s">
        <v>1226</v>
      </c>
      <c r="E10938" s="225">
        <v>0</v>
      </c>
    </row>
    <row r="10939" spans="1:5" x14ac:dyDescent="0.25">
      <c r="A10939" s="222">
        <v>3705050875</v>
      </c>
      <c r="B10939" s="222" t="s">
        <v>9168</v>
      </c>
      <c r="C10939" s="222" t="s">
        <v>1268</v>
      </c>
      <c r="D10939" s="222" t="s">
        <v>2414</v>
      </c>
      <c r="E10939" s="223">
        <v>0</v>
      </c>
    </row>
    <row r="10940" spans="1:5" x14ac:dyDescent="0.25">
      <c r="A10940" s="224">
        <v>3705050876</v>
      </c>
      <c r="B10940" s="224" t="s">
        <v>9169</v>
      </c>
      <c r="C10940" s="224" t="s">
        <v>1268</v>
      </c>
      <c r="D10940" s="224" t="s">
        <v>2414</v>
      </c>
      <c r="E10940" s="225">
        <v>0</v>
      </c>
    </row>
    <row r="10941" spans="1:5" x14ac:dyDescent="0.25">
      <c r="A10941" s="222">
        <v>3705050877</v>
      </c>
      <c r="B10941" s="222" t="s">
        <v>9170</v>
      </c>
      <c r="C10941" s="222" t="s">
        <v>1268</v>
      </c>
      <c r="D10941" s="222" t="s">
        <v>800</v>
      </c>
      <c r="E10941" s="223">
        <v>0</v>
      </c>
    </row>
    <row r="10942" spans="1:5" x14ac:dyDescent="0.25">
      <c r="A10942" s="224">
        <v>3705050878</v>
      </c>
      <c r="B10942" s="224" t="s">
        <v>9171</v>
      </c>
      <c r="C10942" s="224" t="s">
        <v>1268</v>
      </c>
      <c r="D10942" s="224" t="s">
        <v>800</v>
      </c>
      <c r="E10942" s="225">
        <v>0</v>
      </c>
    </row>
    <row r="10943" spans="1:5" x14ac:dyDescent="0.25">
      <c r="A10943" s="222">
        <v>3705050879</v>
      </c>
      <c r="B10943" s="222" t="s">
        <v>9172</v>
      </c>
      <c r="C10943" s="222" t="s">
        <v>1268</v>
      </c>
      <c r="D10943" s="222" t="s">
        <v>800</v>
      </c>
      <c r="E10943" s="223">
        <v>0</v>
      </c>
    </row>
    <row r="10944" spans="1:5" x14ac:dyDescent="0.25">
      <c r="A10944" s="224">
        <v>3705050880</v>
      </c>
      <c r="B10944" s="224" t="s">
        <v>9173</v>
      </c>
      <c r="C10944" s="224" t="s">
        <v>1268</v>
      </c>
      <c r="D10944" s="224" t="s">
        <v>800</v>
      </c>
      <c r="E10944" s="225">
        <v>0</v>
      </c>
    </row>
    <row r="10945" spans="1:5" x14ac:dyDescent="0.25">
      <c r="A10945" s="222">
        <v>3705050881</v>
      </c>
      <c r="B10945" s="222" t="s">
        <v>9174</v>
      </c>
      <c r="C10945" s="222" t="s">
        <v>1268</v>
      </c>
      <c r="D10945" s="222" t="s">
        <v>800</v>
      </c>
      <c r="E10945" s="223">
        <v>0</v>
      </c>
    </row>
    <row r="10946" spans="1:5" x14ac:dyDescent="0.25">
      <c r="A10946" s="224">
        <v>3705050882</v>
      </c>
      <c r="B10946" s="224" t="s">
        <v>13524</v>
      </c>
      <c r="C10946" s="224" t="s">
        <v>1268</v>
      </c>
      <c r="D10946" s="224" t="s">
        <v>800</v>
      </c>
      <c r="E10946" s="225">
        <v>0</v>
      </c>
    </row>
    <row r="10947" spans="1:5" x14ac:dyDescent="0.25">
      <c r="A10947" s="222">
        <v>3705050883</v>
      </c>
      <c r="B10947" s="222" t="s">
        <v>8078</v>
      </c>
      <c r="C10947" s="222" t="s">
        <v>1268</v>
      </c>
      <c r="D10947" s="222" t="s">
        <v>801</v>
      </c>
      <c r="E10947" s="223">
        <v>0</v>
      </c>
    </row>
    <row r="10948" spans="1:5" x14ac:dyDescent="0.25">
      <c r="A10948" s="224">
        <v>3705050884</v>
      </c>
      <c r="B10948" s="224" t="s">
        <v>8079</v>
      </c>
      <c r="C10948" s="224" t="s">
        <v>1268</v>
      </c>
      <c r="D10948" s="224" t="s">
        <v>801</v>
      </c>
      <c r="E10948" s="225">
        <v>0</v>
      </c>
    </row>
    <row r="10949" spans="1:5" x14ac:dyDescent="0.25">
      <c r="A10949" s="222">
        <v>3705050885</v>
      </c>
      <c r="B10949" s="222" t="s">
        <v>8080</v>
      </c>
      <c r="C10949" s="222" t="s">
        <v>1268</v>
      </c>
      <c r="D10949" s="222" t="s">
        <v>801</v>
      </c>
      <c r="E10949" s="223">
        <v>0</v>
      </c>
    </row>
    <row r="10950" spans="1:5" x14ac:dyDescent="0.25">
      <c r="A10950" s="224">
        <v>3705050886</v>
      </c>
      <c r="B10950" s="224" t="s">
        <v>8081</v>
      </c>
      <c r="C10950" s="224" t="s">
        <v>1268</v>
      </c>
      <c r="D10950" s="224" t="s">
        <v>801</v>
      </c>
      <c r="E10950" s="225">
        <v>0</v>
      </c>
    </row>
    <row r="10951" spans="1:5" x14ac:dyDescent="0.25">
      <c r="A10951" s="222">
        <v>3705050887</v>
      </c>
      <c r="B10951" s="222" t="s">
        <v>9175</v>
      </c>
      <c r="C10951" s="222" t="s">
        <v>1268</v>
      </c>
      <c r="D10951" s="222" t="s">
        <v>801</v>
      </c>
      <c r="E10951" s="223">
        <v>0</v>
      </c>
    </row>
    <row r="10952" spans="1:5" x14ac:dyDescent="0.25">
      <c r="A10952" s="224">
        <v>3705050888</v>
      </c>
      <c r="B10952" s="224" t="s">
        <v>9176</v>
      </c>
      <c r="C10952" s="224" t="s">
        <v>1268</v>
      </c>
      <c r="D10952" s="224" t="s">
        <v>2327</v>
      </c>
      <c r="E10952" s="225">
        <v>0</v>
      </c>
    </row>
    <row r="10953" spans="1:5" x14ac:dyDescent="0.25">
      <c r="A10953" s="222">
        <v>3705050889</v>
      </c>
      <c r="B10953" s="222" t="s">
        <v>9177</v>
      </c>
      <c r="C10953" s="222" t="s">
        <v>1268</v>
      </c>
      <c r="D10953" s="222" t="s">
        <v>2327</v>
      </c>
      <c r="E10953" s="223">
        <v>0</v>
      </c>
    </row>
    <row r="10954" spans="1:5" x14ac:dyDescent="0.25">
      <c r="A10954" s="224">
        <v>3705050890</v>
      </c>
      <c r="B10954" s="224" t="s">
        <v>9178</v>
      </c>
      <c r="C10954" s="224" t="s">
        <v>1268</v>
      </c>
      <c r="D10954" s="224" t="s">
        <v>2327</v>
      </c>
      <c r="E10954" s="225">
        <v>0</v>
      </c>
    </row>
    <row r="10955" spans="1:5" x14ac:dyDescent="0.25">
      <c r="A10955" s="222">
        <v>3705050891</v>
      </c>
      <c r="B10955" s="222" t="s">
        <v>9179</v>
      </c>
      <c r="C10955" s="222" t="s">
        <v>1268</v>
      </c>
      <c r="D10955" s="222" t="s">
        <v>801</v>
      </c>
      <c r="E10955" s="223">
        <v>0</v>
      </c>
    </row>
    <row r="10956" spans="1:5" x14ac:dyDescent="0.25">
      <c r="A10956" s="224">
        <v>3705050892</v>
      </c>
      <c r="B10956" s="224" t="s">
        <v>9180</v>
      </c>
      <c r="C10956" s="224" t="s">
        <v>1268</v>
      </c>
      <c r="D10956" s="224" t="s">
        <v>2327</v>
      </c>
      <c r="E10956" s="225">
        <v>0</v>
      </c>
    </row>
    <row r="10957" spans="1:5" x14ac:dyDescent="0.25">
      <c r="A10957" s="222">
        <v>3705050893</v>
      </c>
      <c r="B10957" s="222" t="s">
        <v>9181</v>
      </c>
      <c r="C10957" s="222" t="s">
        <v>1268</v>
      </c>
      <c r="D10957" s="222" t="s">
        <v>2327</v>
      </c>
      <c r="E10957" s="223">
        <v>0</v>
      </c>
    </row>
    <row r="10958" spans="1:5" x14ac:dyDescent="0.25">
      <c r="A10958" s="224">
        <v>3705050894</v>
      </c>
      <c r="B10958" s="224" t="s">
        <v>11490</v>
      </c>
      <c r="C10958" s="224" t="s">
        <v>1268</v>
      </c>
      <c r="D10958" s="224" t="s">
        <v>801</v>
      </c>
      <c r="E10958" s="225">
        <v>0</v>
      </c>
    </row>
    <row r="10959" spans="1:5" x14ac:dyDescent="0.25">
      <c r="A10959" s="222">
        <v>3705050895</v>
      </c>
      <c r="B10959" s="222" t="s">
        <v>9182</v>
      </c>
      <c r="C10959" s="222" t="s">
        <v>1268</v>
      </c>
      <c r="D10959" s="222" t="s">
        <v>801</v>
      </c>
      <c r="E10959" s="223">
        <v>0</v>
      </c>
    </row>
    <row r="10960" spans="1:5" x14ac:dyDescent="0.25">
      <c r="A10960" s="224">
        <v>3705050896</v>
      </c>
      <c r="B10960" s="224" t="s">
        <v>9183</v>
      </c>
      <c r="C10960" s="224" t="s">
        <v>1268</v>
      </c>
      <c r="D10960" s="224" t="s">
        <v>801</v>
      </c>
      <c r="E10960" s="225">
        <v>0</v>
      </c>
    </row>
    <row r="10961" spans="1:5" x14ac:dyDescent="0.25">
      <c r="A10961" s="222">
        <v>3705050897</v>
      </c>
      <c r="B10961" s="222" t="s">
        <v>9184</v>
      </c>
      <c r="C10961" s="222" t="s">
        <v>1268</v>
      </c>
      <c r="D10961" s="222" t="s">
        <v>801</v>
      </c>
      <c r="E10961" s="223">
        <v>0</v>
      </c>
    </row>
    <row r="10962" spans="1:5" x14ac:dyDescent="0.25">
      <c r="A10962" s="224">
        <v>3705050898</v>
      </c>
      <c r="B10962" s="224" t="s">
        <v>9185</v>
      </c>
      <c r="C10962" s="224" t="s">
        <v>1268</v>
      </c>
      <c r="D10962" s="224" t="s">
        <v>2327</v>
      </c>
      <c r="E10962" s="225">
        <v>0</v>
      </c>
    </row>
    <row r="10963" spans="1:5" x14ac:dyDescent="0.25">
      <c r="A10963" s="222">
        <v>3705050899</v>
      </c>
      <c r="B10963" s="222" t="s">
        <v>9186</v>
      </c>
      <c r="C10963" s="222" t="s">
        <v>1268</v>
      </c>
      <c r="D10963" s="222" t="s">
        <v>2327</v>
      </c>
      <c r="E10963" s="223">
        <v>0</v>
      </c>
    </row>
    <row r="10964" spans="1:5" x14ac:dyDescent="0.25">
      <c r="A10964" s="224">
        <v>3705050900</v>
      </c>
      <c r="B10964" s="224" t="s">
        <v>9187</v>
      </c>
      <c r="C10964" s="224" t="s">
        <v>1268</v>
      </c>
      <c r="D10964" s="224" t="s">
        <v>800</v>
      </c>
      <c r="E10964" s="225">
        <v>0</v>
      </c>
    </row>
    <row r="10965" spans="1:5" x14ac:dyDescent="0.25">
      <c r="A10965" s="222">
        <v>3705050901</v>
      </c>
      <c r="B10965" s="222" t="s">
        <v>9188</v>
      </c>
      <c r="C10965" s="222" t="s">
        <v>1268</v>
      </c>
      <c r="D10965" s="222" t="s">
        <v>800</v>
      </c>
      <c r="E10965" s="223">
        <v>0</v>
      </c>
    </row>
    <row r="10966" spans="1:5" x14ac:dyDescent="0.25">
      <c r="A10966" s="224">
        <v>3705050902</v>
      </c>
      <c r="B10966" s="224" t="s">
        <v>9189</v>
      </c>
      <c r="C10966" s="224" t="s">
        <v>1268</v>
      </c>
      <c r="D10966" s="224" t="s">
        <v>800</v>
      </c>
      <c r="E10966" s="225">
        <v>0</v>
      </c>
    </row>
    <row r="10967" spans="1:5" x14ac:dyDescent="0.25">
      <c r="A10967" s="222">
        <v>3705050903</v>
      </c>
      <c r="B10967" s="222" t="s">
        <v>9190</v>
      </c>
      <c r="C10967" s="222" t="s">
        <v>1268</v>
      </c>
      <c r="D10967" s="222" t="s">
        <v>800</v>
      </c>
      <c r="E10967" s="223">
        <v>0</v>
      </c>
    </row>
    <row r="10968" spans="1:5" x14ac:dyDescent="0.25">
      <c r="A10968" s="224">
        <v>3705050904</v>
      </c>
      <c r="B10968" s="224" t="s">
        <v>9191</v>
      </c>
      <c r="C10968" s="224" t="s">
        <v>1268</v>
      </c>
      <c r="D10968" s="224" t="s">
        <v>800</v>
      </c>
      <c r="E10968" s="225">
        <v>0</v>
      </c>
    </row>
    <row r="10969" spans="1:5" x14ac:dyDescent="0.25">
      <c r="A10969" s="222">
        <v>3705050905</v>
      </c>
      <c r="B10969" s="222" t="s">
        <v>9192</v>
      </c>
      <c r="C10969" s="222" t="s">
        <v>1268</v>
      </c>
      <c r="D10969" s="222" t="s">
        <v>800</v>
      </c>
      <c r="E10969" s="223">
        <v>0</v>
      </c>
    </row>
    <row r="10970" spans="1:5" x14ac:dyDescent="0.25">
      <c r="A10970" s="224">
        <v>3705050906</v>
      </c>
      <c r="B10970" s="224" t="s">
        <v>11491</v>
      </c>
      <c r="C10970" s="224" t="s">
        <v>1268</v>
      </c>
      <c r="D10970" s="224" t="s">
        <v>800</v>
      </c>
      <c r="E10970" s="225">
        <v>0</v>
      </c>
    </row>
    <row r="10971" spans="1:5" x14ac:dyDescent="0.25">
      <c r="A10971" s="222">
        <v>3705050907</v>
      </c>
      <c r="B10971" s="222" t="s">
        <v>9193</v>
      </c>
      <c r="C10971" s="222" t="s">
        <v>1268</v>
      </c>
      <c r="D10971" s="222" t="s">
        <v>2327</v>
      </c>
      <c r="E10971" s="223">
        <v>0</v>
      </c>
    </row>
    <row r="10972" spans="1:5" x14ac:dyDescent="0.25">
      <c r="A10972" s="224">
        <v>3705050908</v>
      </c>
      <c r="B10972" s="224" t="s">
        <v>9194</v>
      </c>
      <c r="C10972" s="224" t="s">
        <v>1268</v>
      </c>
      <c r="D10972" s="224" t="s">
        <v>2327</v>
      </c>
      <c r="E10972" s="225">
        <v>0</v>
      </c>
    </row>
    <row r="10973" spans="1:5" x14ac:dyDescent="0.25">
      <c r="A10973" s="222">
        <v>3705050909</v>
      </c>
      <c r="B10973" s="222" t="s">
        <v>9195</v>
      </c>
      <c r="C10973" s="222" t="s">
        <v>1268</v>
      </c>
      <c r="D10973" s="222" t="s">
        <v>2327</v>
      </c>
      <c r="E10973" s="223">
        <v>0</v>
      </c>
    </row>
    <row r="10974" spans="1:5" x14ac:dyDescent="0.25">
      <c r="A10974" s="224">
        <v>3705050910</v>
      </c>
      <c r="B10974" s="224" t="s">
        <v>9196</v>
      </c>
      <c r="C10974" s="224" t="s">
        <v>1268</v>
      </c>
      <c r="D10974" s="224" t="s">
        <v>2327</v>
      </c>
      <c r="E10974" s="225">
        <v>0</v>
      </c>
    </row>
    <row r="10975" spans="1:5" x14ac:dyDescent="0.25">
      <c r="A10975" s="222">
        <v>3705050911</v>
      </c>
      <c r="B10975" s="222" t="s">
        <v>9197</v>
      </c>
      <c r="C10975" s="222" t="s">
        <v>1268</v>
      </c>
      <c r="D10975" s="222" t="s">
        <v>2327</v>
      </c>
      <c r="E10975" s="223">
        <v>0</v>
      </c>
    </row>
    <row r="10976" spans="1:5" x14ac:dyDescent="0.25">
      <c r="A10976" s="224">
        <v>3705050912</v>
      </c>
      <c r="B10976" s="224" t="s">
        <v>11492</v>
      </c>
      <c r="C10976" s="224" t="s">
        <v>1268</v>
      </c>
      <c r="D10976" s="224" t="s">
        <v>2327</v>
      </c>
      <c r="E10976" s="225">
        <v>0</v>
      </c>
    </row>
    <row r="10977" spans="1:5" x14ac:dyDescent="0.25">
      <c r="A10977" s="222">
        <v>3705050913</v>
      </c>
      <c r="B10977" s="222" t="s">
        <v>9198</v>
      </c>
      <c r="C10977" s="222" t="s">
        <v>1268</v>
      </c>
      <c r="D10977" s="222" t="s">
        <v>2327</v>
      </c>
      <c r="E10977" s="223">
        <v>0</v>
      </c>
    </row>
    <row r="10978" spans="1:5" x14ac:dyDescent="0.25">
      <c r="A10978" s="224">
        <v>3705050914</v>
      </c>
      <c r="B10978" s="224" t="s">
        <v>9199</v>
      </c>
      <c r="C10978" s="224" t="s">
        <v>1268</v>
      </c>
      <c r="D10978" s="224" t="s">
        <v>2327</v>
      </c>
      <c r="E10978" s="225">
        <v>0</v>
      </c>
    </row>
    <row r="10979" spans="1:5" x14ac:dyDescent="0.25">
      <c r="A10979" s="222">
        <v>3705050915</v>
      </c>
      <c r="B10979" s="222" t="s">
        <v>9200</v>
      </c>
      <c r="C10979" s="222" t="s">
        <v>1268</v>
      </c>
      <c r="D10979" s="222" t="s">
        <v>2327</v>
      </c>
      <c r="E10979" s="223">
        <v>0</v>
      </c>
    </row>
    <row r="10980" spans="1:5" x14ac:dyDescent="0.25">
      <c r="A10980" s="224">
        <v>3705050916</v>
      </c>
      <c r="B10980" s="224" t="s">
        <v>9201</v>
      </c>
      <c r="C10980" s="224" t="s">
        <v>1268</v>
      </c>
      <c r="D10980" s="224" t="s">
        <v>2327</v>
      </c>
      <c r="E10980" s="225">
        <v>0</v>
      </c>
    </row>
    <row r="10981" spans="1:5" x14ac:dyDescent="0.25">
      <c r="A10981" s="222">
        <v>3705050917</v>
      </c>
      <c r="B10981" s="222" t="s">
        <v>9202</v>
      </c>
      <c r="C10981" s="222" t="s">
        <v>1268</v>
      </c>
      <c r="D10981" s="222" t="s">
        <v>2327</v>
      </c>
      <c r="E10981" s="223">
        <v>0</v>
      </c>
    </row>
    <row r="10982" spans="1:5" x14ac:dyDescent="0.25">
      <c r="A10982" s="224">
        <v>3705050918</v>
      </c>
      <c r="B10982" s="224" t="s">
        <v>9203</v>
      </c>
      <c r="C10982" s="224" t="s">
        <v>1268</v>
      </c>
      <c r="D10982" s="224" t="s">
        <v>2327</v>
      </c>
      <c r="E10982" s="225">
        <v>0</v>
      </c>
    </row>
    <row r="10983" spans="1:5" x14ac:dyDescent="0.25">
      <c r="A10983" s="222">
        <v>3705050919</v>
      </c>
      <c r="B10983" s="222" t="s">
        <v>9204</v>
      </c>
      <c r="C10983" s="222" t="s">
        <v>1268</v>
      </c>
      <c r="D10983" s="222" t="s">
        <v>2327</v>
      </c>
      <c r="E10983" s="223">
        <v>0</v>
      </c>
    </row>
    <row r="10984" spans="1:5" x14ac:dyDescent="0.25">
      <c r="A10984" s="224">
        <v>3705050920</v>
      </c>
      <c r="B10984" s="224" t="s">
        <v>9205</v>
      </c>
      <c r="C10984" s="224" t="s">
        <v>1268</v>
      </c>
      <c r="D10984" s="224" t="s">
        <v>2327</v>
      </c>
      <c r="E10984" s="225">
        <v>0</v>
      </c>
    </row>
    <row r="10985" spans="1:5" x14ac:dyDescent="0.25">
      <c r="A10985" s="222">
        <v>3705050921</v>
      </c>
      <c r="B10985" s="222" t="s">
        <v>9206</v>
      </c>
      <c r="C10985" s="222" t="s">
        <v>1268</v>
      </c>
      <c r="D10985" s="222" t="s">
        <v>2327</v>
      </c>
      <c r="E10985" s="223">
        <v>0</v>
      </c>
    </row>
    <row r="10986" spans="1:5" x14ac:dyDescent="0.25">
      <c r="A10986" s="224">
        <v>3705050922</v>
      </c>
      <c r="B10986" s="224" t="s">
        <v>8088</v>
      </c>
      <c r="C10986" s="224" t="s">
        <v>1268</v>
      </c>
      <c r="D10986" s="224" t="s">
        <v>801</v>
      </c>
      <c r="E10986" s="225">
        <v>0</v>
      </c>
    </row>
    <row r="10987" spans="1:5" x14ac:dyDescent="0.25">
      <c r="A10987" s="222">
        <v>3705050923</v>
      </c>
      <c r="B10987" s="222" t="s">
        <v>9207</v>
      </c>
      <c r="C10987" s="222" t="s">
        <v>1268</v>
      </c>
      <c r="D10987" s="222" t="s">
        <v>2327</v>
      </c>
      <c r="E10987" s="223">
        <v>0</v>
      </c>
    </row>
    <row r="10988" spans="1:5" x14ac:dyDescent="0.25">
      <c r="A10988" s="224">
        <v>3705050924</v>
      </c>
      <c r="B10988" s="224" t="s">
        <v>9208</v>
      </c>
      <c r="C10988" s="224" t="s">
        <v>1268</v>
      </c>
      <c r="D10988" s="224" t="s">
        <v>2327</v>
      </c>
      <c r="E10988" s="225">
        <v>0</v>
      </c>
    </row>
    <row r="10989" spans="1:5" x14ac:dyDescent="0.25">
      <c r="A10989" s="222">
        <v>3705050925</v>
      </c>
      <c r="B10989" s="222" t="s">
        <v>9209</v>
      </c>
      <c r="C10989" s="222" t="s">
        <v>1268</v>
      </c>
      <c r="D10989" s="222" t="s">
        <v>2414</v>
      </c>
      <c r="E10989" s="223">
        <v>0</v>
      </c>
    </row>
    <row r="10990" spans="1:5" x14ac:dyDescent="0.25">
      <c r="A10990" s="224">
        <v>3705050926</v>
      </c>
      <c r="B10990" s="224" t="s">
        <v>9210</v>
      </c>
      <c r="C10990" s="224" t="s">
        <v>1268</v>
      </c>
      <c r="D10990" s="224" t="s">
        <v>2414</v>
      </c>
      <c r="E10990" s="225">
        <v>0</v>
      </c>
    </row>
    <row r="10991" spans="1:5" x14ac:dyDescent="0.25">
      <c r="A10991" s="222">
        <v>3705050927</v>
      </c>
      <c r="B10991" s="222" t="s">
        <v>9211</v>
      </c>
      <c r="C10991" s="222" t="s">
        <v>1268</v>
      </c>
      <c r="D10991" s="222" t="s">
        <v>2414</v>
      </c>
      <c r="E10991" s="223">
        <v>0</v>
      </c>
    </row>
    <row r="10992" spans="1:5" x14ac:dyDescent="0.25">
      <c r="A10992" s="224">
        <v>3705050928</v>
      </c>
      <c r="B10992" s="224" t="s">
        <v>9212</v>
      </c>
      <c r="C10992" s="224" t="s">
        <v>1268</v>
      </c>
      <c r="D10992" s="224" t="s">
        <v>800</v>
      </c>
      <c r="E10992" s="225">
        <v>0</v>
      </c>
    </row>
    <row r="10993" spans="1:5" x14ac:dyDescent="0.25">
      <c r="A10993" s="222">
        <v>3705050929</v>
      </c>
      <c r="B10993" s="222" t="s">
        <v>9213</v>
      </c>
      <c r="C10993" s="222" t="s">
        <v>1268</v>
      </c>
      <c r="D10993" s="222" t="s">
        <v>801</v>
      </c>
      <c r="E10993" s="223">
        <v>0</v>
      </c>
    </row>
    <row r="10994" spans="1:5" x14ac:dyDescent="0.25">
      <c r="A10994" s="224">
        <v>3705050930</v>
      </c>
      <c r="B10994" s="224" t="s">
        <v>9214</v>
      </c>
      <c r="C10994" s="224" t="s">
        <v>1268</v>
      </c>
      <c r="D10994" s="224" t="s">
        <v>800</v>
      </c>
      <c r="E10994" s="225">
        <v>0</v>
      </c>
    </row>
    <row r="10995" spans="1:5" x14ac:dyDescent="0.25">
      <c r="A10995" s="222">
        <v>3705050931</v>
      </c>
      <c r="B10995" s="222" t="s">
        <v>9215</v>
      </c>
      <c r="C10995" s="222" t="s">
        <v>1268</v>
      </c>
      <c r="D10995" s="222" t="s">
        <v>800</v>
      </c>
      <c r="E10995" s="223">
        <v>0</v>
      </c>
    </row>
    <row r="10996" spans="1:5" x14ac:dyDescent="0.25">
      <c r="A10996" s="224">
        <v>3705050932</v>
      </c>
      <c r="B10996" s="224" t="s">
        <v>9216</v>
      </c>
      <c r="C10996" s="224" t="s">
        <v>1268</v>
      </c>
      <c r="D10996" s="224" t="s">
        <v>800</v>
      </c>
      <c r="E10996" s="225">
        <v>0</v>
      </c>
    </row>
    <row r="10997" spans="1:5" x14ac:dyDescent="0.25">
      <c r="A10997" s="222">
        <v>3705050933</v>
      </c>
      <c r="B10997" s="222" t="s">
        <v>9217</v>
      </c>
      <c r="C10997" s="222" t="s">
        <v>1268</v>
      </c>
      <c r="D10997" s="222" t="s">
        <v>801</v>
      </c>
      <c r="E10997" s="223">
        <v>0</v>
      </c>
    </row>
    <row r="10998" spans="1:5" x14ac:dyDescent="0.25">
      <c r="A10998" s="224">
        <v>3705050934</v>
      </c>
      <c r="B10998" s="224" t="s">
        <v>9218</v>
      </c>
      <c r="C10998" s="224" t="s">
        <v>1268</v>
      </c>
      <c r="D10998" s="224" t="s">
        <v>801</v>
      </c>
      <c r="E10998" s="225">
        <v>0</v>
      </c>
    </row>
    <row r="10999" spans="1:5" x14ac:dyDescent="0.25">
      <c r="A10999" s="222">
        <v>3705050935</v>
      </c>
      <c r="B10999" s="222" t="s">
        <v>9219</v>
      </c>
      <c r="C10999" s="222" t="s">
        <v>1268</v>
      </c>
      <c r="D10999" s="222" t="s">
        <v>2327</v>
      </c>
      <c r="E10999" s="223">
        <v>0</v>
      </c>
    </row>
    <row r="11000" spans="1:5" x14ac:dyDescent="0.25">
      <c r="A11000" s="224">
        <v>3705050936</v>
      </c>
      <c r="B11000" s="224" t="s">
        <v>9220</v>
      </c>
      <c r="C11000" s="224" t="s">
        <v>1268</v>
      </c>
      <c r="D11000" s="224" t="s">
        <v>2414</v>
      </c>
      <c r="E11000" s="225">
        <v>0</v>
      </c>
    </row>
    <row r="11001" spans="1:5" x14ac:dyDescent="0.25">
      <c r="A11001" s="222">
        <v>3705050937</v>
      </c>
      <c r="B11001" s="222" t="s">
        <v>9221</v>
      </c>
      <c r="C11001" s="222" t="s">
        <v>1268</v>
      </c>
      <c r="D11001" s="222" t="s">
        <v>801</v>
      </c>
      <c r="E11001" s="223">
        <v>0</v>
      </c>
    </row>
    <row r="11002" spans="1:5" x14ac:dyDescent="0.25">
      <c r="A11002" s="224">
        <v>3705050938</v>
      </c>
      <c r="B11002" s="224" t="s">
        <v>9222</v>
      </c>
      <c r="C11002" s="224" t="s">
        <v>1268</v>
      </c>
      <c r="D11002" s="224" t="s">
        <v>801</v>
      </c>
      <c r="E11002" s="225">
        <v>0</v>
      </c>
    </row>
    <row r="11003" spans="1:5" x14ac:dyDescent="0.25">
      <c r="A11003" s="222">
        <v>3705050939</v>
      </c>
      <c r="B11003" s="222" t="s">
        <v>9223</v>
      </c>
      <c r="C11003" s="222" t="s">
        <v>1268</v>
      </c>
      <c r="D11003" s="222" t="s">
        <v>801</v>
      </c>
      <c r="E11003" s="223">
        <v>0</v>
      </c>
    </row>
    <row r="11004" spans="1:5" x14ac:dyDescent="0.25">
      <c r="A11004" s="224">
        <v>3705050940</v>
      </c>
      <c r="B11004" s="224" t="s">
        <v>9224</v>
      </c>
      <c r="C11004" s="224" t="s">
        <v>1268</v>
      </c>
      <c r="D11004" s="224" t="s">
        <v>801</v>
      </c>
      <c r="E11004" s="225">
        <v>0</v>
      </c>
    </row>
    <row r="11005" spans="1:5" x14ac:dyDescent="0.25">
      <c r="A11005" s="222">
        <v>3705050941</v>
      </c>
      <c r="B11005" s="222" t="s">
        <v>5828</v>
      </c>
      <c r="C11005" s="222" t="s">
        <v>1268</v>
      </c>
      <c r="D11005" s="222" t="s">
        <v>801</v>
      </c>
      <c r="E11005" s="223">
        <v>0</v>
      </c>
    </row>
    <row r="11006" spans="1:5" x14ac:dyDescent="0.25">
      <c r="A11006" s="224">
        <v>3705050942</v>
      </c>
      <c r="B11006" s="224" t="s">
        <v>9225</v>
      </c>
      <c r="C11006" s="224" t="s">
        <v>1268</v>
      </c>
      <c r="D11006" s="224" t="s">
        <v>801</v>
      </c>
      <c r="E11006" s="225">
        <v>0</v>
      </c>
    </row>
    <row r="11007" spans="1:5" x14ac:dyDescent="0.25">
      <c r="A11007" s="222">
        <v>3705050943</v>
      </c>
      <c r="B11007" s="222" t="s">
        <v>9226</v>
      </c>
      <c r="C11007" s="222" t="s">
        <v>1268</v>
      </c>
      <c r="D11007" s="222" t="s">
        <v>801</v>
      </c>
      <c r="E11007" s="223">
        <v>0</v>
      </c>
    </row>
    <row r="11008" spans="1:5" x14ac:dyDescent="0.25">
      <c r="A11008" s="224">
        <v>3705050944</v>
      </c>
      <c r="B11008" s="224" t="s">
        <v>9227</v>
      </c>
      <c r="C11008" s="224" t="s">
        <v>1268</v>
      </c>
      <c r="D11008" s="224" t="s">
        <v>801</v>
      </c>
      <c r="E11008" s="225">
        <v>0</v>
      </c>
    </row>
    <row r="11009" spans="1:5" x14ac:dyDescent="0.25">
      <c r="A11009" s="222">
        <v>3705050945</v>
      </c>
      <c r="B11009" s="222" t="s">
        <v>9228</v>
      </c>
      <c r="C11009" s="222" t="s">
        <v>1268</v>
      </c>
      <c r="D11009" s="222" t="s">
        <v>801</v>
      </c>
      <c r="E11009" s="223">
        <v>0</v>
      </c>
    </row>
    <row r="11010" spans="1:5" x14ac:dyDescent="0.25">
      <c r="A11010" s="224">
        <v>3705050946</v>
      </c>
      <c r="B11010" s="224" t="s">
        <v>9229</v>
      </c>
      <c r="C11010" s="224" t="s">
        <v>1268</v>
      </c>
      <c r="D11010" s="224" t="s">
        <v>801</v>
      </c>
      <c r="E11010" s="225">
        <v>0</v>
      </c>
    </row>
    <row r="11011" spans="1:5" x14ac:dyDescent="0.25">
      <c r="A11011" s="222">
        <v>3705050947</v>
      </c>
      <c r="B11011" s="222" t="s">
        <v>9230</v>
      </c>
      <c r="C11011" s="222" t="s">
        <v>1268</v>
      </c>
      <c r="D11011" s="222" t="s">
        <v>801</v>
      </c>
      <c r="E11011" s="223">
        <v>0</v>
      </c>
    </row>
    <row r="11012" spans="1:5" x14ac:dyDescent="0.25">
      <c r="A11012" s="224">
        <v>3705050948</v>
      </c>
      <c r="B11012" s="224" t="s">
        <v>9231</v>
      </c>
      <c r="C11012" s="224" t="s">
        <v>1268</v>
      </c>
      <c r="D11012" s="224" t="s">
        <v>2327</v>
      </c>
      <c r="E11012" s="225">
        <v>0</v>
      </c>
    </row>
    <row r="11013" spans="1:5" x14ac:dyDescent="0.25">
      <c r="A11013" s="222">
        <v>3705050949</v>
      </c>
      <c r="B11013" s="222" t="s">
        <v>9232</v>
      </c>
      <c r="C11013" s="222" t="s">
        <v>1268</v>
      </c>
      <c r="D11013" s="222" t="s">
        <v>801</v>
      </c>
      <c r="E11013" s="223">
        <v>0</v>
      </c>
    </row>
    <row r="11014" spans="1:5" x14ac:dyDescent="0.25">
      <c r="A11014" s="224">
        <v>3705050950</v>
      </c>
      <c r="B11014" s="224" t="s">
        <v>9233</v>
      </c>
      <c r="C11014" s="224" t="s">
        <v>1268</v>
      </c>
      <c r="D11014" s="224" t="s">
        <v>800</v>
      </c>
      <c r="E11014" s="225">
        <v>0</v>
      </c>
    </row>
    <row r="11015" spans="1:5" x14ac:dyDescent="0.25">
      <c r="A11015" s="222">
        <v>3705050951</v>
      </c>
      <c r="B11015" s="222" t="s">
        <v>9234</v>
      </c>
      <c r="C11015" s="222" t="s">
        <v>1268</v>
      </c>
      <c r="D11015" s="222" t="s">
        <v>2444</v>
      </c>
      <c r="E11015" s="223">
        <v>0</v>
      </c>
    </row>
    <row r="11016" spans="1:5" x14ac:dyDescent="0.25">
      <c r="A11016" s="224">
        <v>3705050952</v>
      </c>
      <c r="B11016" s="224" t="s">
        <v>9235</v>
      </c>
      <c r="C11016" s="224" t="s">
        <v>1268</v>
      </c>
      <c r="D11016" s="224" t="s">
        <v>2327</v>
      </c>
      <c r="E11016" s="225">
        <v>0</v>
      </c>
    </row>
    <row r="11017" spans="1:5" x14ac:dyDescent="0.25">
      <c r="A11017" s="222">
        <v>3705050953</v>
      </c>
      <c r="B11017" s="222" t="s">
        <v>11493</v>
      </c>
      <c r="C11017" s="222" t="s">
        <v>1268</v>
      </c>
      <c r="D11017" s="222" t="s">
        <v>2327</v>
      </c>
      <c r="E11017" s="223">
        <v>0</v>
      </c>
    </row>
    <row r="11018" spans="1:5" x14ac:dyDescent="0.25">
      <c r="A11018" s="224">
        <v>3705050954</v>
      </c>
      <c r="B11018" s="224" t="s">
        <v>9236</v>
      </c>
      <c r="C11018" s="224" t="s">
        <v>1268</v>
      </c>
      <c r="D11018" s="224" t="s">
        <v>2327</v>
      </c>
      <c r="E11018" s="225">
        <v>0</v>
      </c>
    </row>
    <row r="11019" spans="1:5" x14ac:dyDescent="0.25">
      <c r="A11019" s="222">
        <v>3705050955</v>
      </c>
      <c r="B11019" s="222" t="s">
        <v>8664</v>
      </c>
      <c r="C11019" s="222" t="s">
        <v>1268</v>
      </c>
      <c r="D11019" s="222" t="s">
        <v>2327</v>
      </c>
      <c r="E11019" s="223">
        <v>0</v>
      </c>
    </row>
    <row r="11020" spans="1:5" x14ac:dyDescent="0.25">
      <c r="A11020" s="224">
        <v>3705050956</v>
      </c>
      <c r="B11020" s="224" t="s">
        <v>9237</v>
      </c>
      <c r="C11020" s="224" t="s">
        <v>1268</v>
      </c>
      <c r="D11020" s="224" t="s">
        <v>2327</v>
      </c>
      <c r="E11020" s="225">
        <v>0</v>
      </c>
    </row>
    <row r="11021" spans="1:5" x14ac:dyDescent="0.25">
      <c r="A11021" s="222">
        <v>3705050957</v>
      </c>
      <c r="B11021" s="222" t="s">
        <v>9238</v>
      </c>
      <c r="C11021" s="222" t="s">
        <v>1268</v>
      </c>
      <c r="D11021" s="222" t="s">
        <v>2327</v>
      </c>
      <c r="E11021" s="223">
        <v>0</v>
      </c>
    </row>
    <row r="11022" spans="1:5" x14ac:dyDescent="0.25">
      <c r="A11022" s="224">
        <v>3705050958</v>
      </c>
      <c r="B11022" s="224" t="s">
        <v>9239</v>
      </c>
      <c r="C11022" s="224" t="s">
        <v>1268</v>
      </c>
      <c r="D11022" s="224" t="s">
        <v>1226</v>
      </c>
      <c r="E11022" s="225">
        <v>0</v>
      </c>
    </row>
    <row r="11023" spans="1:5" x14ac:dyDescent="0.25">
      <c r="A11023" s="222">
        <v>3705050959</v>
      </c>
      <c r="B11023" s="222" t="s">
        <v>9240</v>
      </c>
      <c r="C11023" s="222" t="s">
        <v>1268</v>
      </c>
      <c r="D11023" s="222" t="s">
        <v>801</v>
      </c>
      <c r="E11023" s="223">
        <v>0</v>
      </c>
    </row>
    <row r="11024" spans="1:5" x14ac:dyDescent="0.25">
      <c r="A11024" s="224">
        <v>3705050960</v>
      </c>
      <c r="B11024" s="224" t="s">
        <v>9241</v>
      </c>
      <c r="C11024" s="224" t="s">
        <v>1268</v>
      </c>
      <c r="D11024" s="224" t="s">
        <v>2327</v>
      </c>
      <c r="E11024" s="225">
        <v>0</v>
      </c>
    </row>
    <row r="11025" spans="1:5" x14ac:dyDescent="0.25">
      <c r="A11025" s="222">
        <v>3705050961</v>
      </c>
      <c r="B11025" s="222" t="s">
        <v>9242</v>
      </c>
      <c r="C11025" s="222" t="s">
        <v>1268</v>
      </c>
      <c r="D11025" s="222" t="s">
        <v>2327</v>
      </c>
      <c r="E11025" s="223">
        <v>0</v>
      </c>
    </row>
    <row r="11026" spans="1:5" x14ac:dyDescent="0.25">
      <c r="A11026" s="224">
        <v>3705050962</v>
      </c>
      <c r="B11026" s="224" t="s">
        <v>9243</v>
      </c>
      <c r="C11026" s="224" t="s">
        <v>1268</v>
      </c>
      <c r="D11026" s="224" t="s">
        <v>800</v>
      </c>
      <c r="E11026" s="225">
        <v>0</v>
      </c>
    </row>
    <row r="11027" spans="1:5" x14ac:dyDescent="0.25">
      <c r="A11027" s="222">
        <v>3705050963</v>
      </c>
      <c r="B11027" s="222" t="s">
        <v>9244</v>
      </c>
      <c r="C11027" s="222" t="s">
        <v>1268</v>
      </c>
      <c r="D11027" s="222" t="s">
        <v>800</v>
      </c>
      <c r="E11027" s="223">
        <v>0</v>
      </c>
    </row>
    <row r="11028" spans="1:5" x14ac:dyDescent="0.25">
      <c r="A11028" s="224">
        <v>3705050964</v>
      </c>
      <c r="B11028" s="224" t="s">
        <v>9245</v>
      </c>
      <c r="C11028" s="224" t="s">
        <v>1268</v>
      </c>
      <c r="D11028" s="224" t="s">
        <v>800</v>
      </c>
      <c r="E11028" s="225">
        <v>0</v>
      </c>
    </row>
    <row r="11029" spans="1:5" x14ac:dyDescent="0.25">
      <c r="A11029" s="222">
        <v>3705050965</v>
      </c>
      <c r="B11029" s="222" t="s">
        <v>9246</v>
      </c>
      <c r="C11029" s="222" t="s">
        <v>1268</v>
      </c>
      <c r="D11029" s="222" t="s">
        <v>2327</v>
      </c>
      <c r="E11029" s="223">
        <v>0</v>
      </c>
    </row>
    <row r="11030" spans="1:5" x14ac:dyDescent="0.25">
      <c r="A11030" s="224">
        <v>3705050966</v>
      </c>
      <c r="B11030" s="224" t="s">
        <v>9247</v>
      </c>
      <c r="C11030" s="224" t="s">
        <v>1268</v>
      </c>
      <c r="D11030" s="224" t="s">
        <v>2327</v>
      </c>
      <c r="E11030" s="225">
        <v>0</v>
      </c>
    </row>
    <row r="11031" spans="1:5" x14ac:dyDescent="0.25">
      <c r="A11031" s="222">
        <v>3705050967</v>
      </c>
      <c r="B11031" s="222" t="s">
        <v>9248</v>
      </c>
      <c r="C11031" s="222" t="s">
        <v>1268</v>
      </c>
      <c r="D11031" s="222" t="s">
        <v>800</v>
      </c>
      <c r="E11031" s="223">
        <v>0</v>
      </c>
    </row>
    <row r="11032" spans="1:5" x14ac:dyDescent="0.25">
      <c r="A11032" s="224">
        <v>3705050968</v>
      </c>
      <c r="B11032" s="224" t="s">
        <v>9249</v>
      </c>
      <c r="C11032" s="224" t="s">
        <v>1268</v>
      </c>
      <c r="D11032" s="224" t="s">
        <v>2327</v>
      </c>
      <c r="E11032" s="225">
        <v>0</v>
      </c>
    </row>
    <row r="11033" spans="1:5" x14ac:dyDescent="0.25">
      <c r="A11033" s="222">
        <v>3705050969</v>
      </c>
      <c r="B11033" s="222" t="s">
        <v>9250</v>
      </c>
      <c r="C11033" s="222" t="s">
        <v>1268</v>
      </c>
      <c r="D11033" s="222" t="s">
        <v>2327</v>
      </c>
      <c r="E11033" s="223">
        <v>0</v>
      </c>
    </row>
    <row r="11034" spans="1:5" x14ac:dyDescent="0.25">
      <c r="A11034" s="224">
        <v>3705050970</v>
      </c>
      <c r="B11034" s="224" t="s">
        <v>9251</v>
      </c>
      <c r="C11034" s="224" t="s">
        <v>1268</v>
      </c>
      <c r="D11034" s="224" t="s">
        <v>802</v>
      </c>
      <c r="E11034" s="225">
        <v>0</v>
      </c>
    </row>
    <row r="11035" spans="1:5" x14ac:dyDescent="0.25">
      <c r="A11035" s="222">
        <v>3705050971</v>
      </c>
      <c r="B11035" s="222" t="s">
        <v>9252</v>
      </c>
      <c r="C11035" s="222" t="s">
        <v>1268</v>
      </c>
      <c r="D11035" s="222" t="s">
        <v>801</v>
      </c>
      <c r="E11035" s="223">
        <v>0</v>
      </c>
    </row>
    <row r="11036" spans="1:5" x14ac:dyDescent="0.25">
      <c r="A11036" s="224">
        <v>3705050972</v>
      </c>
      <c r="B11036" s="224" t="s">
        <v>9253</v>
      </c>
      <c r="C11036" s="224" t="s">
        <v>1268</v>
      </c>
      <c r="D11036" s="224" t="s">
        <v>801</v>
      </c>
      <c r="E11036" s="225">
        <v>0</v>
      </c>
    </row>
    <row r="11037" spans="1:5" x14ac:dyDescent="0.25">
      <c r="A11037" s="222">
        <v>3705050973</v>
      </c>
      <c r="B11037" s="222" t="s">
        <v>9254</v>
      </c>
      <c r="C11037" s="222" t="s">
        <v>1268</v>
      </c>
      <c r="D11037" s="222" t="s">
        <v>801</v>
      </c>
      <c r="E11037" s="223">
        <v>0</v>
      </c>
    </row>
    <row r="11038" spans="1:5" x14ac:dyDescent="0.25">
      <c r="A11038" s="224">
        <v>3705050974</v>
      </c>
      <c r="B11038" s="224" t="s">
        <v>9255</v>
      </c>
      <c r="C11038" s="224" t="s">
        <v>1268</v>
      </c>
      <c r="D11038" s="224" t="s">
        <v>2327</v>
      </c>
      <c r="E11038" s="225">
        <v>0</v>
      </c>
    </row>
    <row r="11039" spans="1:5" x14ac:dyDescent="0.25">
      <c r="A11039" s="222">
        <v>3705050975</v>
      </c>
      <c r="B11039" s="222" t="s">
        <v>6683</v>
      </c>
      <c r="C11039" s="222" t="s">
        <v>1268</v>
      </c>
      <c r="D11039" s="222" t="s">
        <v>801</v>
      </c>
      <c r="E11039" s="223">
        <v>0</v>
      </c>
    </row>
    <row r="11040" spans="1:5" x14ac:dyDescent="0.25">
      <c r="A11040" s="224">
        <v>3705050976</v>
      </c>
      <c r="B11040" s="224" t="s">
        <v>9256</v>
      </c>
      <c r="C11040" s="224" t="s">
        <v>1268</v>
      </c>
      <c r="D11040" s="224" t="s">
        <v>801</v>
      </c>
      <c r="E11040" s="225">
        <v>0</v>
      </c>
    </row>
    <row r="11041" spans="1:5" x14ac:dyDescent="0.25">
      <c r="A11041" s="222">
        <v>3705050977</v>
      </c>
      <c r="B11041" s="222" t="s">
        <v>9257</v>
      </c>
      <c r="C11041" s="222" t="s">
        <v>1268</v>
      </c>
      <c r="D11041" s="222" t="s">
        <v>801</v>
      </c>
      <c r="E11041" s="223">
        <v>0</v>
      </c>
    </row>
    <row r="11042" spans="1:5" x14ac:dyDescent="0.25">
      <c r="A11042" s="224">
        <v>3705050978</v>
      </c>
      <c r="B11042" s="224" t="s">
        <v>9258</v>
      </c>
      <c r="C11042" s="224" t="s">
        <v>1268</v>
      </c>
      <c r="D11042" s="224" t="s">
        <v>2327</v>
      </c>
      <c r="E11042" s="225">
        <v>0</v>
      </c>
    </row>
    <row r="11043" spans="1:5" x14ac:dyDescent="0.25">
      <c r="A11043" s="222">
        <v>3705050979</v>
      </c>
      <c r="B11043" s="222" t="s">
        <v>9259</v>
      </c>
      <c r="C11043" s="222" t="s">
        <v>1268</v>
      </c>
      <c r="D11043" s="222" t="s">
        <v>801</v>
      </c>
      <c r="E11043" s="223">
        <v>0</v>
      </c>
    </row>
    <row r="11044" spans="1:5" x14ac:dyDescent="0.25">
      <c r="A11044" s="224">
        <v>3705050980</v>
      </c>
      <c r="B11044" s="224" t="s">
        <v>9260</v>
      </c>
      <c r="C11044" s="224" t="s">
        <v>1268</v>
      </c>
      <c r="D11044" s="224" t="s">
        <v>801</v>
      </c>
      <c r="E11044" s="225">
        <v>0</v>
      </c>
    </row>
    <row r="11045" spans="1:5" x14ac:dyDescent="0.25">
      <c r="A11045" s="222">
        <v>3705050981</v>
      </c>
      <c r="B11045" s="222" t="s">
        <v>9261</v>
      </c>
      <c r="C11045" s="222" t="s">
        <v>1268</v>
      </c>
      <c r="D11045" s="222" t="s">
        <v>9366</v>
      </c>
      <c r="E11045" s="223">
        <v>0</v>
      </c>
    </row>
    <row r="11046" spans="1:5" x14ac:dyDescent="0.25">
      <c r="A11046" s="224">
        <v>3705050982</v>
      </c>
      <c r="B11046" s="224" t="s">
        <v>9262</v>
      </c>
      <c r="C11046" s="224" t="s">
        <v>1268</v>
      </c>
      <c r="D11046" s="224" t="s">
        <v>2706</v>
      </c>
      <c r="E11046" s="225">
        <v>0</v>
      </c>
    </row>
    <row r="11047" spans="1:5" x14ac:dyDescent="0.25">
      <c r="A11047" s="222">
        <v>3705050983</v>
      </c>
      <c r="B11047" s="222" t="s">
        <v>9263</v>
      </c>
      <c r="C11047" s="222" t="s">
        <v>1268</v>
      </c>
      <c r="D11047" s="222" t="s">
        <v>801</v>
      </c>
      <c r="E11047" s="223">
        <v>0</v>
      </c>
    </row>
    <row r="11048" spans="1:5" x14ac:dyDescent="0.25">
      <c r="A11048" s="224">
        <v>3705050984</v>
      </c>
      <c r="B11048" s="224" t="s">
        <v>9264</v>
      </c>
      <c r="C11048" s="224" t="s">
        <v>1268</v>
      </c>
      <c r="D11048" s="224" t="s">
        <v>801</v>
      </c>
      <c r="E11048" s="225">
        <v>0</v>
      </c>
    </row>
    <row r="11049" spans="1:5" x14ac:dyDescent="0.25">
      <c r="A11049" s="222">
        <v>3705050985</v>
      </c>
      <c r="B11049" s="222" t="s">
        <v>9265</v>
      </c>
      <c r="C11049" s="222" t="s">
        <v>1268</v>
      </c>
      <c r="D11049" s="222" t="s">
        <v>801</v>
      </c>
      <c r="E11049" s="223">
        <v>0</v>
      </c>
    </row>
    <row r="11050" spans="1:5" x14ac:dyDescent="0.25">
      <c r="A11050" s="224">
        <v>3705050986</v>
      </c>
      <c r="B11050" s="224" t="s">
        <v>9266</v>
      </c>
      <c r="C11050" s="224" t="s">
        <v>1268</v>
      </c>
      <c r="D11050" s="224" t="s">
        <v>800</v>
      </c>
      <c r="E11050" s="225">
        <v>0</v>
      </c>
    </row>
    <row r="11051" spans="1:5" x14ac:dyDescent="0.25">
      <c r="A11051" s="222">
        <v>3705050987</v>
      </c>
      <c r="B11051" s="222" t="s">
        <v>11494</v>
      </c>
      <c r="C11051" s="222" t="s">
        <v>1268</v>
      </c>
      <c r="D11051" s="222" t="s">
        <v>2327</v>
      </c>
      <c r="E11051" s="223">
        <v>0</v>
      </c>
    </row>
    <row r="11052" spans="1:5" x14ac:dyDescent="0.25">
      <c r="A11052" s="224">
        <v>3705050988</v>
      </c>
      <c r="B11052" s="224" t="s">
        <v>9267</v>
      </c>
      <c r="C11052" s="224" t="s">
        <v>1268</v>
      </c>
      <c r="D11052" s="224" t="s">
        <v>2327</v>
      </c>
      <c r="E11052" s="225">
        <v>0</v>
      </c>
    </row>
    <row r="11053" spans="1:5" x14ac:dyDescent="0.25">
      <c r="A11053" s="222">
        <v>3705050989</v>
      </c>
      <c r="B11053" s="222" t="s">
        <v>9268</v>
      </c>
      <c r="C11053" s="222" t="s">
        <v>1268</v>
      </c>
      <c r="D11053" s="222" t="s">
        <v>2327</v>
      </c>
      <c r="E11053" s="223">
        <v>0</v>
      </c>
    </row>
    <row r="11054" spans="1:5" x14ac:dyDescent="0.25">
      <c r="A11054" s="224">
        <v>3705050990</v>
      </c>
      <c r="B11054" s="224" t="s">
        <v>9269</v>
      </c>
      <c r="C11054" s="224" t="s">
        <v>1268</v>
      </c>
      <c r="D11054" s="224" t="s">
        <v>1226</v>
      </c>
      <c r="E11054" s="225">
        <v>0</v>
      </c>
    </row>
    <row r="11055" spans="1:5" x14ac:dyDescent="0.25">
      <c r="A11055" s="222">
        <v>3705050991</v>
      </c>
      <c r="B11055" s="222" t="s">
        <v>9270</v>
      </c>
      <c r="C11055" s="222" t="s">
        <v>1268</v>
      </c>
      <c r="D11055" s="222" t="s">
        <v>1226</v>
      </c>
      <c r="E11055" s="223">
        <v>0</v>
      </c>
    </row>
    <row r="11056" spans="1:5" x14ac:dyDescent="0.25">
      <c r="A11056" s="224">
        <v>3705050992</v>
      </c>
      <c r="B11056" s="224" t="s">
        <v>9271</v>
      </c>
      <c r="C11056" s="224" t="s">
        <v>1268</v>
      </c>
      <c r="D11056" s="224" t="s">
        <v>2327</v>
      </c>
      <c r="E11056" s="225">
        <v>0</v>
      </c>
    </row>
    <row r="11057" spans="1:5" x14ac:dyDescent="0.25">
      <c r="A11057" s="222">
        <v>3705050993</v>
      </c>
      <c r="B11057" s="222" t="s">
        <v>9272</v>
      </c>
      <c r="C11057" s="222" t="s">
        <v>1268</v>
      </c>
      <c r="D11057" s="222" t="s">
        <v>1226</v>
      </c>
      <c r="E11057" s="223">
        <v>0</v>
      </c>
    </row>
    <row r="11058" spans="1:5" x14ac:dyDescent="0.25">
      <c r="A11058" s="224">
        <v>3705050994</v>
      </c>
      <c r="B11058" s="224" t="s">
        <v>9273</v>
      </c>
      <c r="C11058" s="224" t="s">
        <v>1268</v>
      </c>
      <c r="D11058" s="224" t="s">
        <v>1226</v>
      </c>
      <c r="E11058" s="225">
        <v>0</v>
      </c>
    </row>
    <row r="11059" spans="1:5" x14ac:dyDescent="0.25">
      <c r="A11059" s="222">
        <v>3705050995</v>
      </c>
      <c r="B11059" s="222" t="s">
        <v>9274</v>
      </c>
      <c r="C11059" s="222" t="s">
        <v>1268</v>
      </c>
      <c r="D11059" s="222" t="s">
        <v>801</v>
      </c>
      <c r="E11059" s="223">
        <v>0</v>
      </c>
    </row>
    <row r="11060" spans="1:5" x14ac:dyDescent="0.25">
      <c r="A11060" s="224">
        <v>3705050996</v>
      </c>
      <c r="B11060" s="224" t="s">
        <v>9275</v>
      </c>
      <c r="C11060" s="224" t="s">
        <v>1268</v>
      </c>
      <c r="D11060" s="224" t="s">
        <v>801</v>
      </c>
      <c r="E11060" s="225">
        <v>0</v>
      </c>
    </row>
    <row r="11061" spans="1:5" x14ac:dyDescent="0.25">
      <c r="A11061" s="222">
        <v>3705050997</v>
      </c>
      <c r="B11061" s="222" t="s">
        <v>12964</v>
      </c>
      <c r="C11061" s="222" t="s">
        <v>1268</v>
      </c>
      <c r="D11061" s="222" t="s">
        <v>801</v>
      </c>
      <c r="E11061" s="223">
        <v>0</v>
      </c>
    </row>
    <row r="11062" spans="1:5" x14ac:dyDescent="0.25">
      <c r="A11062" s="224">
        <v>3705050998</v>
      </c>
      <c r="B11062" s="224" t="s">
        <v>9276</v>
      </c>
      <c r="C11062" s="224" t="s">
        <v>1268</v>
      </c>
      <c r="D11062" s="224" t="s">
        <v>801</v>
      </c>
      <c r="E11062" s="225">
        <v>0</v>
      </c>
    </row>
    <row r="11063" spans="1:5" x14ac:dyDescent="0.25">
      <c r="A11063" s="222">
        <v>3705050999</v>
      </c>
      <c r="B11063" s="222" t="s">
        <v>9277</v>
      </c>
      <c r="C11063" s="222" t="s">
        <v>1268</v>
      </c>
      <c r="D11063" s="222" t="s">
        <v>2431</v>
      </c>
      <c r="E11063" s="223">
        <v>0</v>
      </c>
    </row>
    <row r="11064" spans="1:5" x14ac:dyDescent="0.25">
      <c r="A11064" s="224">
        <v>3705051000</v>
      </c>
      <c r="B11064" s="224" t="s">
        <v>9278</v>
      </c>
      <c r="C11064" s="224" t="s">
        <v>1268</v>
      </c>
      <c r="D11064" s="224" t="s">
        <v>801</v>
      </c>
      <c r="E11064" s="225">
        <v>0</v>
      </c>
    </row>
    <row r="11065" spans="1:5" x14ac:dyDescent="0.25">
      <c r="A11065" s="222">
        <v>3705051001</v>
      </c>
      <c r="B11065" s="222" t="s">
        <v>9279</v>
      </c>
      <c r="C11065" s="222" t="s">
        <v>1268</v>
      </c>
      <c r="D11065" s="222" t="s">
        <v>1226</v>
      </c>
      <c r="E11065" s="223">
        <v>0</v>
      </c>
    </row>
    <row r="11066" spans="1:5" x14ac:dyDescent="0.25">
      <c r="A11066" s="224">
        <v>3705051002</v>
      </c>
      <c r="B11066" s="224" t="s">
        <v>9280</v>
      </c>
      <c r="C11066" s="224" t="s">
        <v>1268</v>
      </c>
      <c r="D11066" s="224" t="s">
        <v>801</v>
      </c>
      <c r="E11066" s="225">
        <v>0</v>
      </c>
    </row>
    <row r="11067" spans="1:5" x14ac:dyDescent="0.25">
      <c r="A11067" s="222">
        <v>3705051003</v>
      </c>
      <c r="B11067" s="222" t="s">
        <v>13525</v>
      </c>
      <c r="C11067" s="222" t="s">
        <v>1268</v>
      </c>
      <c r="D11067" s="222" t="s">
        <v>801</v>
      </c>
      <c r="E11067" s="223">
        <v>0</v>
      </c>
    </row>
    <row r="11068" spans="1:5" x14ac:dyDescent="0.25">
      <c r="A11068" s="224">
        <v>3705051004</v>
      </c>
      <c r="B11068" s="224" t="s">
        <v>9281</v>
      </c>
      <c r="C11068" s="224" t="s">
        <v>1268</v>
      </c>
      <c r="D11068" s="224" t="s">
        <v>801</v>
      </c>
      <c r="E11068" s="225">
        <v>0</v>
      </c>
    </row>
    <row r="11069" spans="1:5" x14ac:dyDescent="0.25">
      <c r="A11069" s="222">
        <v>3705051005</v>
      </c>
      <c r="B11069" s="222" t="s">
        <v>9282</v>
      </c>
      <c r="C11069" s="222" t="s">
        <v>1268</v>
      </c>
      <c r="D11069" s="222" t="s">
        <v>801</v>
      </c>
      <c r="E11069" s="223">
        <v>0</v>
      </c>
    </row>
    <row r="11070" spans="1:5" x14ac:dyDescent="0.25">
      <c r="A11070" s="224">
        <v>3705051006</v>
      </c>
      <c r="B11070" s="224" t="s">
        <v>9283</v>
      </c>
      <c r="C11070" s="224" t="s">
        <v>1268</v>
      </c>
      <c r="D11070" s="224" t="s">
        <v>801</v>
      </c>
      <c r="E11070" s="225">
        <v>0</v>
      </c>
    </row>
    <row r="11071" spans="1:5" x14ac:dyDescent="0.25">
      <c r="A11071" s="222">
        <v>3705051007</v>
      </c>
      <c r="B11071" s="222" t="s">
        <v>9284</v>
      </c>
      <c r="C11071" s="222" t="s">
        <v>1268</v>
      </c>
      <c r="D11071" s="222" t="s">
        <v>1226</v>
      </c>
      <c r="E11071" s="223">
        <v>0</v>
      </c>
    </row>
    <row r="11072" spans="1:5" x14ac:dyDescent="0.25">
      <c r="A11072" s="224">
        <v>3705051008</v>
      </c>
      <c r="B11072" s="224" t="s">
        <v>9285</v>
      </c>
      <c r="C11072" s="224" t="s">
        <v>1268</v>
      </c>
      <c r="D11072" s="224" t="s">
        <v>801</v>
      </c>
      <c r="E11072" s="225">
        <v>0</v>
      </c>
    </row>
    <row r="11073" spans="1:5" x14ac:dyDescent="0.25">
      <c r="A11073" s="222">
        <v>3705051009</v>
      </c>
      <c r="B11073" s="222" t="s">
        <v>9286</v>
      </c>
      <c r="C11073" s="222" t="s">
        <v>1268</v>
      </c>
      <c r="D11073" s="222" t="s">
        <v>801</v>
      </c>
      <c r="E11073" s="223">
        <v>0</v>
      </c>
    </row>
    <row r="11074" spans="1:5" x14ac:dyDescent="0.25">
      <c r="A11074" s="224">
        <v>3705051010</v>
      </c>
      <c r="B11074" s="224" t="s">
        <v>9287</v>
      </c>
      <c r="C11074" s="224" t="s">
        <v>1268</v>
      </c>
      <c r="D11074" s="224" t="s">
        <v>801</v>
      </c>
      <c r="E11074" s="225">
        <v>0</v>
      </c>
    </row>
    <row r="11075" spans="1:5" x14ac:dyDescent="0.25">
      <c r="A11075" s="222">
        <v>3705051011</v>
      </c>
      <c r="B11075" s="222" t="s">
        <v>9288</v>
      </c>
      <c r="C11075" s="222" t="s">
        <v>1268</v>
      </c>
      <c r="D11075" s="222" t="s">
        <v>801</v>
      </c>
      <c r="E11075" s="223">
        <v>0</v>
      </c>
    </row>
    <row r="11076" spans="1:5" x14ac:dyDescent="0.25">
      <c r="A11076" s="224">
        <v>3705051012</v>
      </c>
      <c r="B11076" s="224" t="s">
        <v>9289</v>
      </c>
      <c r="C11076" s="224" t="s">
        <v>1268</v>
      </c>
      <c r="D11076" s="224" t="s">
        <v>801</v>
      </c>
      <c r="E11076" s="225">
        <v>0</v>
      </c>
    </row>
    <row r="11077" spans="1:5" x14ac:dyDescent="0.25">
      <c r="A11077" s="222">
        <v>3705051013</v>
      </c>
      <c r="B11077" s="222" t="s">
        <v>9290</v>
      </c>
      <c r="C11077" s="222" t="s">
        <v>1268</v>
      </c>
      <c r="D11077" s="222" t="s">
        <v>801</v>
      </c>
      <c r="E11077" s="223">
        <v>0</v>
      </c>
    </row>
    <row r="11078" spans="1:5" x14ac:dyDescent="0.25">
      <c r="A11078" s="224">
        <v>3705051014</v>
      </c>
      <c r="B11078" s="224" t="s">
        <v>9291</v>
      </c>
      <c r="C11078" s="224" t="s">
        <v>1268</v>
      </c>
      <c r="D11078" s="224" t="s">
        <v>801</v>
      </c>
      <c r="E11078" s="225">
        <v>0</v>
      </c>
    </row>
    <row r="11079" spans="1:5" x14ac:dyDescent="0.25">
      <c r="A11079" s="222">
        <v>3705051015</v>
      </c>
      <c r="B11079" s="222" t="s">
        <v>9292</v>
      </c>
      <c r="C11079" s="222" t="s">
        <v>1268</v>
      </c>
      <c r="D11079" s="222" t="s">
        <v>801</v>
      </c>
      <c r="E11079" s="223">
        <v>0</v>
      </c>
    </row>
    <row r="11080" spans="1:5" x14ac:dyDescent="0.25">
      <c r="A11080" s="224">
        <v>3705051016</v>
      </c>
      <c r="B11080" s="224" t="s">
        <v>9293</v>
      </c>
      <c r="C11080" s="224" t="s">
        <v>1268</v>
      </c>
      <c r="D11080" s="224" t="s">
        <v>801</v>
      </c>
      <c r="E11080" s="225">
        <v>0</v>
      </c>
    </row>
    <row r="11081" spans="1:5" x14ac:dyDescent="0.25">
      <c r="A11081" s="222">
        <v>3705051017</v>
      </c>
      <c r="B11081" s="222" t="s">
        <v>9294</v>
      </c>
      <c r="C11081" s="222" t="s">
        <v>1268</v>
      </c>
      <c r="D11081" s="222" t="s">
        <v>2327</v>
      </c>
      <c r="E11081" s="223">
        <v>0</v>
      </c>
    </row>
    <row r="11082" spans="1:5" x14ac:dyDescent="0.25">
      <c r="A11082" s="224">
        <v>3705051018</v>
      </c>
      <c r="B11082" s="224" t="s">
        <v>9295</v>
      </c>
      <c r="C11082" s="224" t="s">
        <v>1268</v>
      </c>
      <c r="D11082" s="224" t="s">
        <v>2327</v>
      </c>
      <c r="E11082" s="225">
        <v>0</v>
      </c>
    </row>
    <row r="11083" spans="1:5" x14ac:dyDescent="0.25">
      <c r="A11083" s="222">
        <v>3705051019</v>
      </c>
      <c r="B11083" s="222" t="s">
        <v>8141</v>
      </c>
      <c r="C11083" s="222" t="s">
        <v>1268</v>
      </c>
      <c r="D11083" s="222" t="s">
        <v>2327</v>
      </c>
      <c r="E11083" s="223">
        <v>0</v>
      </c>
    </row>
    <row r="11084" spans="1:5" x14ac:dyDescent="0.25">
      <c r="A11084" s="224">
        <v>3705051020</v>
      </c>
      <c r="B11084" s="224" t="s">
        <v>9296</v>
      </c>
      <c r="C11084" s="224" t="s">
        <v>1268</v>
      </c>
      <c r="D11084" s="224" t="s">
        <v>801</v>
      </c>
      <c r="E11084" s="225">
        <v>0</v>
      </c>
    </row>
    <row r="11085" spans="1:5" x14ac:dyDescent="0.25">
      <c r="A11085" s="222">
        <v>3705051021</v>
      </c>
      <c r="B11085" s="222" t="s">
        <v>9297</v>
      </c>
      <c r="C11085" s="222" t="s">
        <v>1268</v>
      </c>
      <c r="D11085" s="222" t="s">
        <v>801</v>
      </c>
      <c r="E11085" s="223">
        <v>0</v>
      </c>
    </row>
    <row r="11086" spans="1:5" x14ac:dyDescent="0.25">
      <c r="A11086" s="224">
        <v>3705051022</v>
      </c>
      <c r="B11086" s="224" t="s">
        <v>9298</v>
      </c>
      <c r="C11086" s="224" t="s">
        <v>1268</v>
      </c>
      <c r="D11086" s="224" t="s">
        <v>801</v>
      </c>
      <c r="E11086" s="225">
        <v>0</v>
      </c>
    </row>
    <row r="11087" spans="1:5" x14ac:dyDescent="0.25">
      <c r="A11087" s="222">
        <v>3705051023</v>
      </c>
      <c r="B11087" s="222" t="s">
        <v>9299</v>
      </c>
      <c r="C11087" s="222" t="s">
        <v>1268</v>
      </c>
      <c r="D11087" s="222" t="s">
        <v>801</v>
      </c>
      <c r="E11087" s="223">
        <v>0</v>
      </c>
    </row>
    <row r="11088" spans="1:5" x14ac:dyDescent="0.25">
      <c r="A11088" s="224">
        <v>3705051024</v>
      </c>
      <c r="B11088" s="224" t="s">
        <v>9300</v>
      </c>
      <c r="C11088" s="224" t="s">
        <v>1268</v>
      </c>
      <c r="D11088" s="224" t="s">
        <v>801</v>
      </c>
      <c r="E11088" s="225">
        <v>0</v>
      </c>
    </row>
    <row r="11089" spans="1:5" x14ac:dyDescent="0.25">
      <c r="A11089" s="222">
        <v>3705051025</v>
      </c>
      <c r="B11089" s="222" t="s">
        <v>9301</v>
      </c>
      <c r="C11089" s="222" t="s">
        <v>1268</v>
      </c>
      <c r="D11089" s="222" t="s">
        <v>801</v>
      </c>
      <c r="E11089" s="223">
        <v>0</v>
      </c>
    </row>
    <row r="11090" spans="1:5" x14ac:dyDescent="0.25">
      <c r="A11090" s="224">
        <v>3705051026</v>
      </c>
      <c r="B11090" s="224" t="s">
        <v>9302</v>
      </c>
      <c r="C11090" s="224" t="s">
        <v>1268</v>
      </c>
      <c r="D11090" s="224" t="s">
        <v>801</v>
      </c>
      <c r="E11090" s="225">
        <v>0</v>
      </c>
    </row>
    <row r="11091" spans="1:5" x14ac:dyDescent="0.25">
      <c r="A11091" s="222">
        <v>3705051027</v>
      </c>
      <c r="B11091" s="222" t="s">
        <v>11495</v>
      </c>
      <c r="C11091" s="222" t="s">
        <v>1268</v>
      </c>
      <c r="D11091" s="222" t="s">
        <v>801</v>
      </c>
      <c r="E11091" s="223">
        <v>0</v>
      </c>
    </row>
    <row r="11092" spans="1:5" x14ac:dyDescent="0.25">
      <c r="A11092" s="224">
        <v>3705051028</v>
      </c>
      <c r="B11092" s="224" t="s">
        <v>9303</v>
      </c>
      <c r="C11092" s="224" t="s">
        <v>1268</v>
      </c>
      <c r="D11092" s="224" t="s">
        <v>801</v>
      </c>
      <c r="E11092" s="225">
        <v>0</v>
      </c>
    </row>
    <row r="11093" spans="1:5" x14ac:dyDescent="0.25">
      <c r="A11093" s="222">
        <v>3705051029</v>
      </c>
      <c r="B11093" s="222" t="s">
        <v>9304</v>
      </c>
      <c r="C11093" s="222" t="s">
        <v>1268</v>
      </c>
      <c r="D11093" s="222" t="s">
        <v>801</v>
      </c>
      <c r="E11093" s="223">
        <v>0</v>
      </c>
    </row>
    <row r="11094" spans="1:5" x14ac:dyDescent="0.25">
      <c r="A11094" s="224">
        <v>3705051030</v>
      </c>
      <c r="B11094" s="224" t="s">
        <v>9305</v>
      </c>
      <c r="C11094" s="224" t="s">
        <v>1268</v>
      </c>
      <c r="D11094" s="224" t="s">
        <v>803</v>
      </c>
      <c r="E11094" s="225">
        <v>0</v>
      </c>
    </row>
    <row r="11095" spans="1:5" x14ac:dyDescent="0.25">
      <c r="A11095" s="222">
        <v>3705051031</v>
      </c>
      <c r="B11095" s="222" t="s">
        <v>9306</v>
      </c>
      <c r="C11095" s="222" t="s">
        <v>1268</v>
      </c>
      <c r="D11095" s="222" t="s">
        <v>801</v>
      </c>
      <c r="E11095" s="223">
        <v>0</v>
      </c>
    </row>
    <row r="11096" spans="1:5" x14ac:dyDescent="0.25">
      <c r="A11096" s="224">
        <v>3705051032</v>
      </c>
      <c r="B11096" s="224" t="s">
        <v>9307</v>
      </c>
      <c r="C11096" s="224" t="s">
        <v>1268</v>
      </c>
      <c r="D11096" s="224" t="s">
        <v>801</v>
      </c>
      <c r="E11096" s="225">
        <v>0</v>
      </c>
    </row>
    <row r="11097" spans="1:5" x14ac:dyDescent="0.25">
      <c r="A11097" s="222">
        <v>3705051033</v>
      </c>
      <c r="B11097" s="222" t="s">
        <v>9308</v>
      </c>
      <c r="C11097" s="222" t="s">
        <v>1268</v>
      </c>
      <c r="D11097" s="222" t="s">
        <v>2327</v>
      </c>
      <c r="E11097" s="223">
        <v>0</v>
      </c>
    </row>
    <row r="11098" spans="1:5" x14ac:dyDescent="0.25">
      <c r="A11098" s="224">
        <v>3705051034</v>
      </c>
      <c r="B11098" s="224" t="s">
        <v>11496</v>
      </c>
      <c r="C11098" s="224" t="s">
        <v>1268</v>
      </c>
      <c r="D11098" s="224" t="s">
        <v>2318</v>
      </c>
      <c r="E11098" s="225">
        <v>0</v>
      </c>
    </row>
    <row r="11099" spans="1:5" x14ac:dyDescent="0.25">
      <c r="A11099" s="222">
        <v>3705051035</v>
      </c>
      <c r="B11099" s="222" t="s">
        <v>9309</v>
      </c>
      <c r="C11099" s="222" t="s">
        <v>1268</v>
      </c>
      <c r="D11099" s="222" t="s">
        <v>2327</v>
      </c>
      <c r="E11099" s="223">
        <v>0</v>
      </c>
    </row>
    <row r="11100" spans="1:5" x14ac:dyDescent="0.25">
      <c r="A11100" s="224">
        <v>3705051036</v>
      </c>
      <c r="B11100" s="224" t="s">
        <v>9310</v>
      </c>
      <c r="C11100" s="224" t="s">
        <v>1268</v>
      </c>
      <c r="D11100" s="224" t="s">
        <v>2354</v>
      </c>
      <c r="E11100" s="225">
        <v>0</v>
      </c>
    </row>
    <row r="11101" spans="1:5" x14ac:dyDescent="0.25">
      <c r="A11101" s="222">
        <v>3705051037</v>
      </c>
      <c r="B11101" s="222" t="s">
        <v>9311</v>
      </c>
      <c r="C11101" s="222" t="s">
        <v>1268</v>
      </c>
      <c r="D11101" s="222" t="s">
        <v>1226</v>
      </c>
      <c r="E11101" s="223">
        <v>0</v>
      </c>
    </row>
    <row r="11102" spans="1:5" x14ac:dyDescent="0.25">
      <c r="A11102" s="224">
        <v>3705051038</v>
      </c>
      <c r="B11102" s="224" t="s">
        <v>9312</v>
      </c>
      <c r="C11102" s="224" t="s">
        <v>1268</v>
      </c>
      <c r="D11102" s="224" t="s">
        <v>2327</v>
      </c>
      <c r="E11102" s="225">
        <v>0</v>
      </c>
    </row>
    <row r="11103" spans="1:5" x14ac:dyDescent="0.25">
      <c r="A11103" s="222">
        <v>3705051039</v>
      </c>
      <c r="B11103" s="222" t="s">
        <v>8326</v>
      </c>
      <c r="C11103" s="222" t="s">
        <v>1268</v>
      </c>
      <c r="D11103" s="222" t="s">
        <v>2327</v>
      </c>
      <c r="E11103" s="223">
        <v>0</v>
      </c>
    </row>
    <row r="11104" spans="1:5" x14ac:dyDescent="0.25">
      <c r="A11104" s="224">
        <v>3705051040</v>
      </c>
      <c r="B11104" s="224" t="s">
        <v>9313</v>
      </c>
      <c r="C11104" s="224" t="s">
        <v>1268</v>
      </c>
      <c r="D11104" s="224" t="s">
        <v>8077</v>
      </c>
      <c r="E11104" s="225">
        <v>0</v>
      </c>
    </row>
    <row r="11105" spans="1:5" x14ac:dyDescent="0.25">
      <c r="A11105" s="222">
        <v>3705051041</v>
      </c>
      <c r="B11105" s="222" t="s">
        <v>9314</v>
      </c>
      <c r="C11105" s="222" t="s">
        <v>1268</v>
      </c>
      <c r="D11105" s="222" t="s">
        <v>800</v>
      </c>
      <c r="E11105" s="223">
        <v>0</v>
      </c>
    </row>
    <row r="11106" spans="1:5" x14ac:dyDescent="0.25">
      <c r="A11106" s="224">
        <v>3705051042</v>
      </c>
      <c r="B11106" s="224" t="s">
        <v>9315</v>
      </c>
      <c r="C11106" s="224" t="s">
        <v>1268</v>
      </c>
      <c r="D11106" s="224" t="s">
        <v>2327</v>
      </c>
      <c r="E11106" s="225">
        <v>0</v>
      </c>
    </row>
    <row r="11107" spans="1:5" x14ac:dyDescent="0.25">
      <c r="A11107" s="222">
        <v>3705051043</v>
      </c>
      <c r="B11107" s="222" t="s">
        <v>9316</v>
      </c>
      <c r="C11107" s="222" t="s">
        <v>1268</v>
      </c>
      <c r="D11107" s="222" t="s">
        <v>2327</v>
      </c>
      <c r="E11107" s="223">
        <v>0</v>
      </c>
    </row>
    <row r="11108" spans="1:5" x14ac:dyDescent="0.25">
      <c r="A11108" s="224">
        <v>3705051044</v>
      </c>
      <c r="B11108" s="224" t="s">
        <v>9317</v>
      </c>
      <c r="C11108" s="224" t="s">
        <v>1268</v>
      </c>
      <c r="D11108" s="224" t="s">
        <v>2327</v>
      </c>
      <c r="E11108" s="225">
        <v>0</v>
      </c>
    </row>
    <row r="11109" spans="1:5" x14ac:dyDescent="0.25">
      <c r="A11109" s="222">
        <v>3705051045</v>
      </c>
      <c r="B11109" s="222" t="s">
        <v>9318</v>
      </c>
      <c r="C11109" s="222" t="s">
        <v>1268</v>
      </c>
      <c r="D11109" s="222" t="s">
        <v>2327</v>
      </c>
      <c r="E11109" s="223">
        <v>0</v>
      </c>
    </row>
    <row r="11110" spans="1:5" x14ac:dyDescent="0.25">
      <c r="A11110" s="224">
        <v>3705051046</v>
      </c>
      <c r="B11110" s="224" t="s">
        <v>9319</v>
      </c>
      <c r="C11110" s="224" t="s">
        <v>1268</v>
      </c>
      <c r="D11110" s="224" t="s">
        <v>2327</v>
      </c>
      <c r="E11110" s="225">
        <v>0</v>
      </c>
    </row>
    <row r="11111" spans="1:5" x14ac:dyDescent="0.25">
      <c r="A11111" s="222">
        <v>3705051047</v>
      </c>
      <c r="B11111" s="222" t="s">
        <v>9320</v>
      </c>
      <c r="C11111" s="222" t="s">
        <v>1268</v>
      </c>
      <c r="D11111" s="222" t="s">
        <v>2327</v>
      </c>
      <c r="E11111" s="223">
        <v>0</v>
      </c>
    </row>
    <row r="11112" spans="1:5" x14ac:dyDescent="0.25">
      <c r="A11112" s="224">
        <v>3705051048</v>
      </c>
      <c r="B11112" s="224" t="s">
        <v>9321</v>
      </c>
      <c r="C11112" s="224" t="s">
        <v>1268</v>
      </c>
      <c r="D11112" s="224" t="s">
        <v>801</v>
      </c>
      <c r="E11112" s="225">
        <v>0</v>
      </c>
    </row>
    <row r="11113" spans="1:5" x14ac:dyDescent="0.25">
      <c r="A11113" s="222">
        <v>3705051049</v>
      </c>
      <c r="B11113" s="222" t="s">
        <v>9322</v>
      </c>
      <c r="C11113" s="222" t="s">
        <v>1268</v>
      </c>
      <c r="D11113" s="222" t="s">
        <v>801</v>
      </c>
      <c r="E11113" s="223">
        <v>0</v>
      </c>
    </row>
    <row r="11114" spans="1:5" x14ac:dyDescent="0.25">
      <c r="A11114" s="224">
        <v>3705051050</v>
      </c>
      <c r="B11114" s="224" t="s">
        <v>9323</v>
      </c>
      <c r="C11114" s="224" t="s">
        <v>1268</v>
      </c>
      <c r="D11114" s="224" t="s">
        <v>800</v>
      </c>
      <c r="E11114" s="225">
        <v>0</v>
      </c>
    </row>
    <row r="11115" spans="1:5" x14ac:dyDescent="0.25">
      <c r="A11115" s="222">
        <v>3705051051</v>
      </c>
      <c r="B11115" s="222" t="s">
        <v>9324</v>
      </c>
      <c r="C11115" s="222" t="s">
        <v>1268</v>
      </c>
      <c r="D11115" s="222" t="s">
        <v>2327</v>
      </c>
      <c r="E11115" s="223">
        <v>0</v>
      </c>
    </row>
    <row r="11116" spans="1:5" x14ac:dyDescent="0.25">
      <c r="A11116" s="224">
        <v>3705051052</v>
      </c>
      <c r="B11116" s="224" t="s">
        <v>9325</v>
      </c>
      <c r="C11116" s="224" t="s">
        <v>1268</v>
      </c>
      <c r="D11116" s="224" t="s">
        <v>801</v>
      </c>
      <c r="E11116" s="225">
        <v>0</v>
      </c>
    </row>
    <row r="11117" spans="1:5" x14ac:dyDescent="0.25">
      <c r="A11117" s="222">
        <v>3705051053</v>
      </c>
      <c r="B11117" s="222" t="s">
        <v>9326</v>
      </c>
      <c r="C11117" s="222" t="s">
        <v>1268</v>
      </c>
      <c r="D11117" s="222" t="s">
        <v>801</v>
      </c>
      <c r="E11117" s="223">
        <v>0</v>
      </c>
    </row>
    <row r="11118" spans="1:5" x14ac:dyDescent="0.25">
      <c r="A11118" s="224">
        <v>3705051054</v>
      </c>
      <c r="B11118" s="224" t="s">
        <v>9327</v>
      </c>
      <c r="C11118" s="224" t="s">
        <v>1268</v>
      </c>
      <c r="D11118" s="224" t="s">
        <v>9367</v>
      </c>
      <c r="E11118" s="225">
        <v>0</v>
      </c>
    </row>
    <row r="11119" spans="1:5" x14ac:dyDescent="0.25">
      <c r="A11119" s="222">
        <v>3705051055</v>
      </c>
      <c r="B11119" s="222" t="s">
        <v>9328</v>
      </c>
      <c r="C11119" s="222" t="s">
        <v>1268</v>
      </c>
      <c r="D11119" s="222" t="s">
        <v>801</v>
      </c>
      <c r="E11119" s="223">
        <v>0</v>
      </c>
    </row>
    <row r="11120" spans="1:5" x14ac:dyDescent="0.25">
      <c r="A11120" s="224">
        <v>3705051056</v>
      </c>
      <c r="B11120" s="224" t="s">
        <v>9329</v>
      </c>
      <c r="C11120" s="224" t="s">
        <v>1268</v>
      </c>
      <c r="D11120" s="224" t="s">
        <v>801</v>
      </c>
      <c r="E11120" s="225">
        <v>0</v>
      </c>
    </row>
    <row r="11121" spans="1:5" x14ac:dyDescent="0.25">
      <c r="A11121" s="222">
        <v>3705051057</v>
      </c>
      <c r="B11121" s="222" t="s">
        <v>9330</v>
      </c>
      <c r="C11121" s="222" t="s">
        <v>1268</v>
      </c>
      <c r="D11121" s="222" t="s">
        <v>801</v>
      </c>
      <c r="E11121" s="223">
        <v>0</v>
      </c>
    </row>
    <row r="11122" spans="1:5" x14ac:dyDescent="0.25">
      <c r="A11122" s="224">
        <v>3705051058</v>
      </c>
      <c r="B11122" s="224" t="s">
        <v>9331</v>
      </c>
      <c r="C11122" s="224" t="s">
        <v>1268</v>
      </c>
      <c r="D11122" s="224" t="s">
        <v>801</v>
      </c>
      <c r="E11122" s="225">
        <v>0</v>
      </c>
    </row>
    <row r="11123" spans="1:5" x14ac:dyDescent="0.25">
      <c r="A11123" s="222">
        <v>3705051059</v>
      </c>
      <c r="B11123" s="222" t="s">
        <v>9332</v>
      </c>
      <c r="C11123" s="222" t="s">
        <v>1268</v>
      </c>
      <c r="D11123" s="222" t="s">
        <v>801</v>
      </c>
      <c r="E11123" s="223">
        <v>0</v>
      </c>
    </row>
    <row r="11124" spans="1:5" x14ac:dyDescent="0.25">
      <c r="A11124" s="224">
        <v>3705051060</v>
      </c>
      <c r="B11124" s="224" t="s">
        <v>11497</v>
      </c>
      <c r="C11124" s="224" t="s">
        <v>1268</v>
      </c>
      <c r="D11124" s="224" t="s">
        <v>801</v>
      </c>
      <c r="E11124" s="225">
        <v>0</v>
      </c>
    </row>
    <row r="11125" spans="1:5" x14ac:dyDescent="0.25">
      <c r="A11125" s="222">
        <v>3705051061</v>
      </c>
      <c r="B11125" s="222" t="s">
        <v>13526</v>
      </c>
      <c r="C11125" s="222" t="s">
        <v>1268</v>
      </c>
      <c r="D11125" s="222" t="s">
        <v>801</v>
      </c>
      <c r="E11125" s="223">
        <v>0</v>
      </c>
    </row>
    <row r="11126" spans="1:5" x14ac:dyDescent="0.25">
      <c r="A11126" s="224">
        <v>3705051062</v>
      </c>
      <c r="B11126" s="224" t="s">
        <v>11498</v>
      </c>
      <c r="C11126" s="224" t="s">
        <v>1268</v>
      </c>
      <c r="D11126" s="224" t="s">
        <v>801</v>
      </c>
      <c r="E11126" s="225">
        <v>0</v>
      </c>
    </row>
    <row r="11127" spans="1:5" x14ac:dyDescent="0.25">
      <c r="A11127" s="222">
        <v>3705051063</v>
      </c>
      <c r="B11127" s="222" t="s">
        <v>13527</v>
      </c>
      <c r="C11127" s="222" t="s">
        <v>1268</v>
      </c>
      <c r="D11127" s="222" t="s">
        <v>801</v>
      </c>
      <c r="E11127" s="223">
        <v>0</v>
      </c>
    </row>
    <row r="11128" spans="1:5" x14ac:dyDescent="0.25">
      <c r="A11128" s="224">
        <v>3705051064</v>
      </c>
      <c r="B11128" s="224" t="s">
        <v>11499</v>
      </c>
      <c r="C11128" s="224" t="s">
        <v>1268</v>
      </c>
      <c r="D11128" s="224" t="s">
        <v>801</v>
      </c>
      <c r="E11128" s="225">
        <v>0</v>
      </c>
    </row>
    <row r="11129" spans="1:5" x14ac:dyDescent="0.25">
      <c r="A11129" s="222">
        <v>3705051065</v>
      </c>
      <c r="B11129" s="222" t="s">
        <v>11500</v>
      </c>
      <c r="C11129" s="222" t="s">
        <v>1268</v>
      </c>
      <c r="D11129" s="222" t="s">
        <v>801</v>
      </c>
      <c r="E11129" s="223">
        <v>0</v>
      </c>
    </row>
    <row r="11130" spans="1:5" x14ac:dyDescent="0.25">
      <c r="A11130" s="224">
        <v>3705051066</v>
      </c>
      <c r="B11130" s="224" t="s">
        <v>11501</v>
      </c>
      <c r="C11130" s="224" t="s">
        <v>1268</v>
      </c>
      <c r="D11130" s="224" t="s">
        <v>801</v>
      </c>
      <c r="E11130" s="225">
        <v>0</v>
      </c>
    </row>
    <row r="11131" spans="1:5" x14ac:dyDescent="0.25">
      <c r="A11131" s="222">
        <v>3705051067</v>
      </c>
      <c r="B11131" s="222" t="s">
        <v>11502</v>
      </c>
      <c r="C11131" s="222" t="s">
        <v>1268</v>
      </c>
      <c r="D11131" s="222" t="s">
        <v>801</v>
      </c>
      <c r="E11131" s="223">
        <v>0</v>
      </c>
    </row>
    <row r="11132" spans="1:5" x14ac:dyDescent="0.25">
      <c r="A11132" s="224">
        <v>3705051068</v>
      </c>
      <c r="B11132" s="224" t="s">
        <v>11503</v>
      </c>
      <c r="C11132" s="224" t="s">
        <v>1268</v>
      </c>
      <c r="D11132" s="224" t="s">
        <v>2327</v>
      </c>
      <c r="E11132" s="225">
        <v>0</v>
      </c>
    </row>
    <row r="11133" spans="1:5" x14ac:dyDescent="0.25">
      <c r="A11133" s="222">
        <v>3705051069</v>
      </c>
      <c r="B11133" s="222" t="s">
        <v>11504</v>
      </c>
      <c r="C11133" s="222" t="s">
        <v>1268</v>
      </c>
      <c r="D11133" s="222" t="s">
        <v>2327</v>
      </c>
      <c r="E11133" s="223">
        <v>0</v>
      </c>
    </row>
    <row r="11134" spans="1:5" x14ac:dyDescent="0.25">
      <c r="A11134" s="224">
        <v>3705051070</v>
      </c>
      <c r="B11134" s="224" t="s">
        <v>11505</v>
      </c>
      <c r="C11134" s="224" t="s">
        <v>1268</v>
      </c>
      <c r="D11134" s="224" t="s">
        <v>2327</v>
      </c>
      <c r="E11134" s="225">
        <v>0</v>
      </c>
    </row>
    <row r="11135" spans="1:5" x14ac:dyDescent="0.25">
      <c r="A11135" s="222">
        <v>3705051071</v>
      </c>
      <c r="B11135" s="222" t="s">
        <v>11506</v>
      </c>
      <c r="C11135" s="222" t="s">
        <v>1268</v>
      </c>
      <c r="D11135" s="222" t="s">
        <v>2327</v>
      </c>
      <c r="E11135" s="223">
        <v>0</v>
      </c>
    </row>
    <row r="11136" spans="1:5" x14ac:dyDescent="0.25">
      <c r="A11136" s="224">
        <v>3705051072</v>
      </c>
      <c r="B11136" s="224" t="s">
        <v>11507</v>
      </c>
      <c r="C11136" s="224" t="s">
        <v>1268</v>
      </c>
      <c r="D11136" s="224" t="s">
        <v>801</v>
      </c>
      <c r="E11136" s="225">
        <v>0</v>
      </c>
    </row>
    <row r="11137" spans="1:5" x14ac:dyDescent="0.25">
      <c r="A11137" s="222">
        <v>3705051073</v>
      </c>
      <c r="B11137" s="222" t="s">
        <v>11508</v>
      </c>
      <c r="C11137" s="222" t="s">
        <v>1268</v>
      </c>
      <c r="D11137" s="222" t="s">
        <v>1261</v>
      </c>
      <c r="E11137" s="223">
        <v>0</v>
      </c>
    </row>
    <row r="11138" spans="1:5" x14ac:dyDescent="0.25">
      <c r="A11138" s="224">
        <v>3705051074</v>
      </c>
      <c r="B11138" s="224" t="s">
        <v>11509</v>
      </c>
      <c r="C11138" s="224" t="s">
        <v>1268</v>
      </c>
      <c r="D11138" s="224" t="s">
        <v>1261</v>
      </c>
      <c r="E11138" s="225">
        <v>0</v>
      </c>
    </row>
    <row r="11139" spans="1:5" x14ac:dyDescent="0.25">
      <c r="A11139" s="222">
        <v>3705051075</v>
      </c>
      <c r="B11139" s="222" t="s">
        <v>11510</v>
      </c>
      <c r="C11139" s="222" t="s">
        <v>1268</v>
      </c>
      <c r="D11139" s="222" t="s">
        <v>1261</v>
      </c>
      <c r="E11139" s="223">
        <v>0</v>
      </c>
    </row>
    <row r="11140" spans="1:5" x14ac:dyDescent="0.25">
      <c r="A11140" s="224">
        <v>3705051076</v>
      </c>
      <c r="B11140" s="224" t="s">
        <v>11511</v>
      </c>
      <c r="C11140" s="224" t="s">
        <v>1268</v>
      </c>
      <c r="D11140" s="224" t="s">
        <v>2327</v>
      </c>
      <c r="E11140" s="225">
        <v>0</v>
      </c>
    </row>
    <row r="11141" spans="1:5" x14ac:dyDescent="0.25">
      <c r="A11141" s="222">
        <v>3705051077</v>
      </c>
      <c r="B11141" s="222" t="s">
        <v>11512</v>
      </c>
      <c r="C11141" s="222" t="s">
        <v>1268</v>
      </c>
      <c r="D11141" s="222" t="s">
        <v>801</v>
      </c>
      <c r="E11141" s="223">
        <v>0</v>
      </c>
    </row>
    <row r="11142" spans="1:5" x14ac:dyDescent="0.25">
      <c r="A11142" s="224">
        <v>3705051078</v>
      </c>
      <c r="B11142" s="224" t="s">
        <v>11513</v>
      </c>
      <c r="C11142" s="224" t="s">
        <v>1268</v>
      </c>
      <c r="D11142" s="224" t="s">
        <v>2327</v>
      </c>
      <c r="E11142" s="225">
        <v>0</v>
      </c>
    </row>
    <row r="11143" spans="1:5" x14ac:dyDescent="0.25">
      <c r="A11143" s="222">
        <v>3705051079</v>
      </c>
      <c r="B11143" s="222" t="s">
        <v>11514</v>
      </c>
      <c r="C11143" s="222" t="s">
        <v>1268</v>
      </c>
      <c r="D11143" s="222" t="s">
        <v>2327</v>
      </c>
      <c r="E11143" s="223">
        <v>0</v>
      </c>
    </row>
    <row r="11144" spans="1:5" x14ac:dyDescent="0.25">
      <c r="A11144" s="224">
        <v>3705051080</v>
      </c>
      <c r="B11144" s="224" t="s">
        <v>11515</v>
      </c>
      <c r="C11144" s="224" t="s">
        <v>1268</v>
      </c>
      <c r="D11144" s="224" t="s">
        <v>2414</v>
      </c>
      <c r="E11144" s="225">
        <v>0</v>
      </c>
    </row>
    <row r="11145" spans="1:5" x14ac:dyDescent="0.25">
      <c r="A11145" s="222">
        <v>3705051081</v>
      </c>
      <c r="B11145" s="222" t="s">
        <v>11516</v>
      </c>
      <c r="C11145" s="222" t="s">
        <v>1268</v>
      </c>
      <c r="D11145" s="222" t="s">
        <v>801</v>
      </c>
      <c r="E11145" s="223">
        <v>0</v>
      </c>
    </row>
    <row r="11146" spans="1:5" x14ac:dyDescent="0.25">
      <c r="A11146" s="224">
        <v>3705051082</v>
      </c>
      <c r="B11146" s="224" t="s">
        <v>11517</v>
      </c>
      <c r="C11146" s="224" t="s">
        <v>1268</v>
      </c>
      <c r="D11146" s="224" t="s">
        <v>2414</v>
      </c>
      <c r="E11146" s="225">
        <v>0</v>
      </c>
    </row>
    <row r="11147" spans="1:5" x14ac:dyDescent="0.25">
      <c r="A11147" s="222">
        <v>3705051083</v>
      </c>
      <c r="B11147" s="222" t="s">
        <v>11518</v>
      </c>
      <c r="C11147" s="222" t="s">
        <v>1268</v>
      </c>
      <c r="D11147" s="222" t="s">
        <v>801</v>
      </c>
      <c r="E11147" s="223">
        <v>0</v>
      </c>
    </row>
    <row r="11148" spans="1:5" x14ac:dyDescent="0.25">
      <c r="A11148" s="224">
        <v>3705051084</v>
      </c>
      <c r="B11148" s="224" t="s">
        <v>11519</v>
      </c>
      <c r="C11148" s="224" t="s">
        <v>1268</v>
      </c>
      <c r="D11148" s="224" t="s">
        <v>800</v>
      </c>
      <c r="E11148" s="225">
        <v>0</v>
      </c>
    </row>
    <row r="11149" spans="1:5" x14ac:dyDescent="0.25">
      <c r="A11149" s="222">
        <v>3705051085</v>
      </c>
      <c r="B11149" s="222" t="s">
        <v>8327</v>
      </c>
      <c r="C11149" s="222" t="s">
        <v>1268</v>
      </c>
      <c r="D11149" s="222" t="s">
        <v>801</v>
      </c>
      <c r="E11149" s="223">
        <v>0</v>
      </c>
    </row>
    <row r="11150" spans="1:5" x14ac:dyDescent="0.25">
      <c r="A11150" s="224">
        <v>3705051086</v>
      </c>
      <c r="B11150" s="224" t="s">
        <v>11520</v>
      </c>
      <c r="C11150" s="224" t="s">
        <v>1268</v>
      </c>
      <c r="D11150" s="224" t="s">
        <v>800</v>
      </c>
      <c r="E11150" s="225">
        <v>0</v>
      </c>
    </row>
    <row r="11151" spans="1:5" x14ac:dyDescent="0.25">
      <c r="A11151" s="222">
        <v>3705051087</v>
      </c>
      <c r="B11151" s="222" t="s">
        <v>8328</v>
      </c>
      <c r="C11151" s="222" t="s">
        <v>1268</v>
      </c>
      <c r="D11151" s="222" t="s">
        <v>801</v>
      </c>
      <c r="E11151" s="223">
        <v>0</v>
      </c>
    </row>
    <row r="11152" spans="1:5" x14ac:dyDescent="0.25">
      <c r="A11152" s="224">
        <v>3705051088</v>
      </c>
      <c r="B11152" s="224" t="s">
        <v>11521</v>
      </c>
      <c r="C11152" s="224" t="s">
        <v>1268</v>
      </c>
      <c r="D11152" s="224" t="s">
        <v>2354</v>
      </c>
      <c r="E11152" s="225">
        <v>0</v>
      </c>
    </row>
    <row r="11153" spans="1:5" x14ac:dyDescent="0.25">
      <c r="A11153" s="222">
        <v>3705051089</v>
      </c>
      <c r="B11153" s="222" t="s">
        <v>8329</v>
      </c>
      <c r="C11153" s="222" t="s">
        <v>1268</v>
      </c>
      <c r="D11153" s="222" t="s">
        <v>801</v>
      </c>
      <c r="E11153" s="223">
        <v>0</v>
      </c>
    </row>
    <row r="11154" spans="1:5" x14ac:dyDescent="0.25">
      <c r="A11154" s="224">
        <v>3705051090</v>
      </c>
      <c r="B11154" s="224" t="s">
        <v>8330</v>
      </c>
      <c r="C11154" s="224" t="s">
        <v>1268</v>
      </c>
      <c r="D11154" s="224" t="s">
        <v>801</v>
      </c>
      <c r="E11154" s="225">
        <v>0</v>
      </c>
    </row>
    <row r="11155" spans="1:5" x14ac:dyDescent="0.25">
      <c r="A11155" s="222">
        <v>3705051091</v>
      </c>
      <c r="B11155" s="222" t="s">
        <v>11522</v>
      </c>
      <c r="C11155" s="222" t="s">
        <v>1268</v>
      </c>
      <c r="D11155" s="222" t="s">
        <v>801</v>
      </c>
      <c r="E11155" s="223">
        <v>0</v>
      </c>
    </row>
    <row r="11156" spans="1:5" x14ac:dyDescent="0.25">
      <c r="A11156" s="224">
        <v>3705051092</v>
      </c>
      <c r="B11156" s="224" t="s">
        <v>11523</v>
      </c>
      <c r="C11156" s="224" t="s">
        <v>1268</v>
      </c>
      <c r="D11156" s="224" t="s">
        <v>801</v>
      </c>
      <c r="E11156" s="225">
        <v>0</v>
      </c>
    </row>
    <row r="11157" spans="1:5" x14ac:dyDescent="0.25">
      <c r="A11157" s="222">
        <v>3705051093</v>
      </c>
      <c r="B11157" s="222" t="s">
        <v>10198</v>
      </c>
      <c r="C11157" s="222" t="s">
        <v>1268</v>
      </c>
      <c r="D11157" s="222" t="s">
        <v>801</v>
      </c>
      <c r="E11157" s="223">
        <v>0</v>
      </c>
    </row>
    <row r="11158" spans="1:5" x14ac:dyDescent="0.25">
      <c r="A11158" s="224">
        <v>3705051094</v>
      </c>
      <c r="B11158" s="224" t="s">
        <v>11524</v>
      </c>
      <c r="C11158" s="224" t="s">
        <v>1268</v>
      </c>
      <c r="D11158" s="224" t="s">
        <v>2444</v>
      </c>
      <c r="E11158" s="225">
        <v>0</v>
      </c>
    </row>
    <row r="11159" spans="1:5" x14ac:dyDescent="0.25">
      <c r="A11159" s="222">
        <v>3705051095</v>
      </c>
      <c r="B11159" s="222" t="s">
        <v>11525</v>
      </c>
      <c r="C11159" s="222" t="s">
        <v>1268</v>
      </c>
      <c r="D11159" s="222" t="s">
        <v>2444</v>
      </c>
      <c r="E11159" s="223">
        <v>0</v>
      </c>
    </row>
    <row r="11160" spans="1:5" x14ac:dyDescent="0.25">
      <c r="A11160" s="224">
        <v>3705051096</v>
      </c>
      <c r="B11160" s="224" t="s">
        <v>11526</v>
      </c>
      <c r="C11160" s="224" t="s">
        <v>1268</v>
      </c>
      <c r="D11160" s="224" t="s">
        <v>2444</v>
      </c>
      <c r="E11160" s="225">
        <v>0</v>
      </c>
    </row>
    <row r="11161" spans="1:5" x14ac:dyDescent="0.25">
      <c r="A11161" s="222">
        <v>3705051097</v>
      </c>
      <c r="B11161" s="222" t="s">
        <v>11527</v>
      </c>
      <c r="C11161" s="222" t="s">
        <v>1268</v>
      </c>
      <c r="D11161" s="222" t="s">
        <v>2444</v>
      </c>
      <c r="E11161" s="223">
        <v>0</v>
      </c>
    </row>
    <row r="11162" spans="1:5" x14ac:dyDescent="0.25">
      <c r="A11162" s="224">
        <v>3705051098</v>
      </c>
      <c r="B11162" s="224" t="s">
        <v>11528</v>
      </c>
      <c r="C11162" s="224" t="s">
        <v>1268</v>
      </c>
      <c r="D11162" s="224" t="s">
        <v>2444</v>
      </c>
      <c r="E11162" s="225">
        <v>0</v>
      </c>
    </row>
    <row r="11163" spans="1:5" x14ac:dyDescent="0.25">
      <c r="A11163" s="222">
        <v>3705051099</v>
      </c>
      <c r="B11163" s="222" t="s">
        <v>11529</v>
      </c>
      <c r="C11163" s="222" t="s">
        <v>1268</v>
      </c>
      <c r="D11163" s="222" t="s">
        <v>2327</v>
      </c>
      <c r="E11163" s="223">
        <v>0</v>
      </c>
    </row>
    <row r="11164" spans="1:5" x14ac:dyDescent="0.25">
      <c r="A11164" s="224">
        <v>3705051100</v>
      </c>
      <c r="B11164" s="224" t="s">
        <v>11530</v>
      </c>
      <c r="C11164" s="224" t="s">
        <v>1268</v>
      </c>
      <c r="D11164" s="224" t="s">
        <v>2327</v>
      </c>
      <c r="E11164" s="225">
        <v>0</v>
      </c>
    </row>
    <row r="11165" spans="1:5" x14ac:dyDescent="0.25">
      <c r="A11165" s="222">
        <v>3705051101</v>
      </c>
      <c r="B11165" s="222" t="s">
        <v>11531</v>
      </c>
      <c r="C11165" s="222" t="s">
        <v>1268</v>
      </c>
      <c r="D11165" s="222" t="s">
        <v>2327</v>
      </c>
      <c r="E11165" s="223">
        <v>0</v>
      </c>
    </row>
    <row r="11166" spans="1:5" x14ac:dyDescent="0.25">
      <c r="A11166" s="224">
        <v>3705051102</v>
      </c>
      <c r="B11166" s="224" t="s">
        <v>11532</v>
      </c>
      <c r="C11166" s="224" t="s">
        <v>1268</v>
      </c>
      <c r="D11166" s="224" t="s">
        <v>2327</v>
      </c>
      <c r="E11166" s="225">
        <v>0</v>
      </c>
    </row>
    <row r="11167" spans="1:5" x14ac:dyDescent="0.25">
      <c r="A11167" s="222">
        <v>3705051103</v>
      </c>
      <c r="B11167" s="222" t="s">
        <v>11533</v>
      </c>
      <c r="C11167" s="222" t="s">
        <v>1268</v>
      </c>
      <c r="D11167" s="222" t="s">
        <v>2327</v>
      </c>
      <c r="E11167" s="223">
        <v>0</v>
      </c>
    </row>
    <row r="11168" spans="1:5" x14ac:dyDescent="0.25">
      <c r="A11168" s="224">
        <v>3705051104</v>
      </c>
      <c r="B11168" s="224" t="s">
        <v>11534</v>
      </c>
      <c r="C11168" s="224" t="s">
        <v>1268</v>
      </c>
      <c r="D11168" s="224" t="s">
        <v>2327</v>
      </c>
      <c r="E11168" s="225">
        <v>0</v>
      </c>
    </row>
    <row r="11169" spans="1:5" x14ac:dyDescent="0.25">
      <c r="A11169" s="222">
        <v>3705051105</v>
      </c>
      <c r="B11169" s="222" t="s">
        <v>11535</v>
      </c>
      <c r="C11169" s="222" t="s">
        <v>1268</v>
      </c>
      <c r="D11169" s="222" t="s">
        <v>2327</v>
      </c>
      <c r="E11169" s="223">
        <v>0</v>
      </c>
    </row>
    <row r="11170" spans="1:5" x14ac:dyDescent="0.25">
      <c r="A11170" s="224">
        <v>3705051106</v>
      </c>
      <c r="B11170" s="224" t="s">
        <v>11536</v>
      </c>
      <c r="C11170" s="224" t="s">
        <v>1268</v>
      </c>
      <c r="D11170" s="224" t="s">
        <v>2327</v>
      </c>
      <c r="E11170" s="225">
        <v>0</v>
      </c>
    </row>
    <row r="11171" spans="1:5" x14ac:dyDescent="0.25">
      <c r="A11171" s="222">
        <v>3705051107</v>
      </c>
      <c r="B11171" s="222" t="s">
        <v>11537</v>
      </c>
      <c r="C11171" s="222" t="s">
        <v>1268</v>
      </c>
      <c r="D11171" s="222" t="s">
        <v>2327</v>
      </c>
      <c r="E11171" s="223">
        <v>0</v>
      </c>
    </row>
    <row r="11172" spans="1:5" x14ac:dyDescent="0.25">
      <c r="A11172" s="224">
        <v>3705051108</v>
      </c>
      <c r="B11172" s="224" t="s">
        <v>11538</v>
      </c>
      <c r="C11172" s="224" t="s">
        <v>1268</v>
      </c>
      <c r="D11172" s="224" t="s">
        <v>2327</v>
      </c>
      <c r="E11172" s="225">
        <v>0</v>
      </c>
    </row>
    <row r="11173" spans="1:5" x14ac:dyDescent="0.25">
      <c r="A11173" s="222">
        <v>3705051109</v>
      </c>
      <c r="B11173" s="222" t="s">
        <v>11539</v>
      </c>
      <c r="C11173" s="222" t="s">
        <v>1268</v>
      </c>
      <c r="D11173" s="222" t="s">
        <v>2327</v>
      </c>
      <c r="E11173" s="223">
        <v>0</v>
      </c>
    </row>
    <row r="11174" spans="1:5" x14ac:dyDescent="0.25">
      <c r="A11174" s="224">
        <v>3705051110</v>
      </c>
      <c r="B11174" s="224" t="s">
        <v>11540</v>
      </c>
      <c r="C11174" s="224" t="s">
        <v>1268</v>
      </c>
      <c r="D11174" s="224" t="s">
        <v>2327</v>
      </c>
      <c r="E11174" s="225">
        <v>0</v>
      </c>
    </row>
    <row r="11175" spans="1:5" x14ac:dyDescent="0.25">
      <c r="A11175" s="222">
        <v>3705051111</v>
      </c>
      <c r="B11175" s="222" t="s">
        <v>11541</v>
      </c>
      <c r="C11175" s="222" t="s">
        <v>1268</v>
      </c>
      <c r="D11175" s="222" t="s">
        <v>2327</v>
      </c>
      <c r="E11175" s="223">
        <v>0</v>
      </c>
    </row>
    <row r="11176" spans="1:5" x14ac:dyDescent="0.25">
      <c r="A11176" s="224">
        <v>3705051112</v>
      </c>
      <c r="B11176" s="224" t="s">
        <v>11542</v>
      </c>
      <c r="C11176" s="224" t="s">
        <v>1268</v>
      </c>
      <c r="D11176" s="224" t="s">
        <v>2327</v>
      </c>
      <c r="E11176" s="225">
        <v>0</v>
      </c>
    </row>
    <row r="11177" spans="1:5" x14ac:dyDescent="0.25">
      <c r="A11177" s="222">
        <v>3705051113</v>
      </c>
      <c r="B11177" s="222" t="s">
        <v>11543</v>
      </c>
      <c r="C11177" s="222" t="s">
        <v>1268</v>
      </c>
      <c r="D11177" s="222" t="s">
        <v>2327</v>
      </c>
      <c r="E11177" s="223">
        <v>0</v>
      </c>
    </row>
    <row r="11178" spans="1:5" x14ac:dyDescent="0.25">
      <c r="A11178" s="224">
        <v>3705051114</v>
      </c>
      <c r="B11178" s="224" t="s">
        <v>11544</v>
      </c>
      <c r="C11178" s="224" t="s">
        <v>1268</v>
      </c>
      <c r="D11178" s="224" t="s">
        <v>2327</v>
      </c>
      <c r="E11178" s="225">
        <v>0</v>
      </c>
    </row>
    <row r="11179" spans="1:5" x14ac:dyDescent="0.25">
      <c r="A11179" s="222">
        <v>3705051115</v>
      </c>
      <c r="B11179" s="222" t="s">
        <v>11545</v>
      </c>
      <c r="C11179" s="222" t="s">
        <v>1268</v>
      </c>
      <c r="D11179" s="222" t="s">
        <v>2327</v>
      </c>
      <c r="E11179" s="223">
        <v>0</v>
      </c>
    </row>
    <row r="11180" spans="1:5" x14ac:dyDescent="0.25">
      <c r="A11180" s="224">
        <v>3705051116</v>
      </c>
      <c r="B11180" s="224" t="s">
        <v>11546</v>
      </c>
      <c r="C11180" s="224" t="s">
        <v>1268</v>
      </c>
      <c r="D11180" s="224" t="s">
        <v>2327</v>
      </c>
      <c r="E11180" s="225">
        <v>0</v>
      </c>
    </row>
    <row r="11181" spans="1:5" x14ac:dyDescent="0.25">
      <c r="A11181" s="222">
        <v>3705051117</v>
      </c>
      <c r="B11181" s="222" t="s">
        <v>11547</v>
      </c>
      <c r="C11181" s="222" t="s">
        <v>1268</v>
      </c>
      <c r="D11181" s="222" t="s">
        <v>2327</v>
      </c>
      <c r="E11181" s="223">
        <v>0</v>
      </c>
    </row>
    <row r="11182" spans="1:5" x14ac:dyDescent="0.25">
      <c r="A11182" s="224">
        <v>3705051118</v>
      </c>
      <c r="B11182" s="224" t="s">
        <v>11548</v>
      </c>
      <c r="C11182" s="224" t="s">
        <v>1268</v>
      </c>
      <c r="D11182" s="224" t="s">
        <v>2327</v>
      </c>
      <c r="E11182" s="225">
        <v>0</v>
      </c>
    </row>
    <row r="11183" spans="1:5" x14ac:dyDescent="0.25">
      <c r="A11183" s="222">
        <v>3705051119</v>
      </c>
      <c r="B11183" s="222" t="s">
        <v>11549</v>
      </c>
      <c r="C11183" s="222" t="s">
        <v>1268</v>
      </c>
      <c r="D11183" s="222" t="s">
        <v>2327</v>
      </c>
      <c r="E11183" s="223">
        <v>0</v>
      </c>
    </row>
    <row r="11184" spans="1:5" x14ac:dyDescent="0.25">
      <c r="A11184" s="224">
        <v>3705051120</v>
      </c>
      <c r="B11184" s="224" t="s">
        <v>11550</v>
      </c>
      <c r="C11184" s="224" t="s">
        <v>1268</v>
      </c>
      <c r="D11184" s="224" t="s">
        <v>2327</v>
      </c>
      <c r="E11184" s="225">
        <v>0</v>
      </c>
    </row>
    <row r="11185" spans="1:5" x14ac:dyDescent="0.25">
      <c r="A11185" s="222">
        <v>3705051121</v>
      </c>
      <c r="B11185" s="222" t="s">
        <v>11551</v>
      </c>
      <c r="C11185" s="222" t="s">
        <v>1268</v>
      </c>
      <c r="D11185" s="222" t="s">
        <v>2327</v>
      </c>
      <c r="E11185" s="223">
        <v>0</v>
      </c>
    </row>
    <row r="11186" spans="1:5" x14ac:dyDescent="0.25">
      <c r="A11186" s="224">
        <v>3705051122</v>
      </c>
      <c r="B11186" s="224" t="s">
        <v>11552</v>
      </c>
      <c r="C11186" s="224" t="s">
        <v>1268</v>
      </c>
      <c r="D11186" s="224" t="s">
        <v>2327</v>
      </c>
      <c r="E11186" s="225">
        <v>0</v>
      </c>
    </row>
    <row r="11187" spans="1:5" x14ac:dyDescent="0.25">
      <c r="A11187" s="222">
        <v>3705051123</v>
      </c>
      <c r="B11187" s="222" t="s">
        <v>11553</v>
      </c>
      <c r="C11187" s="222" t="s">
        <v>1268</v>
      </c>
      <c r="D11187" s="222" t="s">
        <v>2327</v>
      </c>
      <c r="E11187" s="223">
        <v>0</v>
      </c>
    </row>
    <row r="11188" spans="1:5" x14ac:dyDescent="0.25">
      <c r="A11188" s="224">
        <v>3705051124</v>
      </c>
      <c r="B11188" s="224" t="s">
        <v>11554</v>
      </c>
      <c r="C11188" s="224" t="s">
        <v>1268</v>
      </c>
      <c r="D11188" s="224" t="s">
        <v>2327</v>
      </c>
      <c r="E11188" s="225">
        <v>0</v>
      </c>
    </row>
    <row r="11189" spans="1:5" x14ac:dyDescent="0.25">
      <c r="A11189" s="222">
        <v>3705051125</v>
      </c>
      <c r="B11189" s="222" t="s">
        <v>11555</v>
      </c>
      <c r="C11189" s="222" t="s">
        <v>1268</v>
      </c>
      <c r="D11189" s="222" t="s">
        <v>2327</v>
      </c>
      <c r="E11189" s="223">
        <v>0</v>
      </c>
    </row>
    <row r="11190" spans="1:5" x14ac:dyDescent="0.25">
      <c r="A11190" s="224">
        <v>3705051126</v>
      </c>
      <c r="B11190" s="224" t="s">
        <v>11556</v>
      </c>
      <c r="C11190" s="224" t="s">
        <v>1268</v>
      </c>
      <c r="D11190" s="224" t="s">
        <v>2327</v>
      </c>
      <c r="E11190" s="225">
        <v>0</v>
      </c>
    </row>
    <row r="11191" spans="1:5" x14ac:dyDescent="0.25">
      <c r="A11191" s="222">
        <v>3705051127</v>
      </c>
      <c r="B11191" s="222" t="s">
        <v>11557</v>
      </c>
      <c r="C11191" s="222" t="s">
        <v>1268</v>
      </c>
      <c r="D11191" s="222" t="s">
        <v>2327</v>
      </c>
      <c r="E11191" s="223">
        <v>0</v>
      </c>
    </row>
    <row r="11192" spans="1:5" x14ac:dyDescent="0.25">
      <c r="A11192" s="224">
        <v>3705051128</v>
      </c>
      <c r="B11192" s="224" t="s">
        <v>11558</v>
      </c>
      <c r="C11192" s="224" t="s">
        <v>1268</v>
      </c>
      <c r="D11192" s="224" t="s">
        <v>2327</v>
      </c>
      <c r="E11192" s="225">
        <v>0</v>
      </c>
    </row>
    <row r="11193" spans="1:5" x14ac:dyDescent="0.25">
      <c r="A11193" s="222">
        <v>3705051129</v>
      </c>
      <c r="B11193" s="222" t="s">
        <v>11559</v>
      </c>
      <c r="C11193" s="222" t="s">
        <v>1268</v>
      </c>
      <c r="D11193" s="222" t="s">
        <v>2327</v>
      </c>
      <c r="E11193" s="223">
        <v>0</v>
      </c>
    </row>
    <row r="11194" spans="1:5" x14ac:dyDescent="0.25">
      <c r="A11194" s="224">
        <v>3705051130</v>
      </c>
      <c r="B11194" s="224" t="s">
        <v>11560</v>
      </c>
      <c r="C11194" s="224" t="s">
        <v>1268</v>
      </c>
      <c r="D11194" s="224" t="s">
        <v>2327</v>
      </c>
      <c r="E11194" s="225">
        <v>0</v>
      </c>
    </row>
    <row r="11195" spans="1:5" x14ac:dyDescent="0.25">
      <c r="A11195" s="222">
        <v>3705051131</v>
      </c>
      <c r="B11195" s="222" t="s">
        <v>11561</v>
      </c>
      <c r="C11195" s="222" t="s">
        <v>1268</v>
      </c>
      <c r="D11195" s="222" t="s">
        <v>2327</v>
      </c>
      <c r="E11195" s="223">
        <v>0</v>
      </c>
    </row>
    <row r="11196" spans="1:5" x14ac:dyDescent="0.25">
      <c r="A11196" s="224">
        <v>3705051132</v>
      </c>
      <c r="B11196" s="224" t="s">
        <v>11562</v>
      </c>
      <c r="C11196" s="224" t="s">
        <v>1268</v>
      </c>
      <c r="D11196" s="224" t="s">
        <v>2327</v>
      </c>
      <c r="E11196" s="225">
        <v>0</v>
      </c>
    </row>
    <row r="11197" spans="1:5" x14ac:dyDescent="0.25">
      <c r="A11197" s="222">
        <v>3705051133</v>
      </c>
      <c r="B11197" s="222" t="s">
        <v>11563</v>
      </c>
      <c r="C11197" s="222" t="s">
        <v>1268</v>
      </c>
      <c r="D11197" s="222" t="s">
        <v>2327</v>
      </c>
      <c r="E11197" s="223">
        <v>0</v>
      </c>
    </row>
    <row r="11198" spans="1:5" x14ac:dyDescent="0.25">
      <c r="A11198" s="224">
        <v>3705051134</v>
      </c>
      <c r="B11198" s="224" t="s">
        <v>11564</v>
      </c>
      <c r="C11198" s="224" t="s">
        <v>1268</v>
      </c>
      <c r="D11198" s="224" t="s">
        <v>2327</v>
      </c>
      <c r="E11198" s="225">
        <v>0</v>
      </c>
    </row>
    <row r="11199" spans="1:5" x14ac:dyDescent="0.25">
      <c r="A11199" s="222">
        <v>3705051135</v>
      </c>
      <c r="B11199" s="222" t="s">
        <v>11565</v>
      </c>
      <c r="C11199" s="222" t="s">
        <v>1268</v>
      </c>
      <c r="D11199" s="222" t="s">
        <v>2327</v>
      </c>
      <c r="E11199" s="223">
        <v>0</v>
      </c>
    </row>
    <row r="11200" spans="1:5" x14ac:dyDescent="0.25">
      <c r="A11200" s="224">
        <v>3705051136</v>
      </c>
      <c r="B11200" s="224" t="s">
        <v>11566</v>
      </c>
      <c r="C11200" s="224" t="s">
        <v>1268</v>
      </c>
      <c r="D11200" s="224" t="s">
        <v>2327</v>
      </c>
      <c r="E11200" s="225">
        <v>0</v>
      </c>
    </row>
    <row r="11201" spans="1:5" x14ac:dyDescent="0.25">
      <c r="A11201" s="222">
        <v>3705051137</v>
      </c>
      <c r="B11201" s="222" t="s">
        <v>11567</v>
      </c>
      <c r="C11201" s="222" t="s">
        <v>1268</v>
      </c>
      <c r="D11201" s="222" t="s">
        <v>2327</v>
      </c>
      <c r="E11201" s="223">
        <v>0</v>
      </c>
    </row>
    <row r="11202" spans="1:5" x14ac:dyDescent="0.25">
      <c r="A11202" s="224">
        <v>3705051138</v>
      </c>
      <c r="B11202" s="224" t="s">
        <v>11568</v>
      </c>
      <c r="C11202" s="224" t="s">
        <v>1268</v>
      </c>
      <c r="D11202" s="224" t="s">
        <v>2327</v>
      </c>
      <c r="E11202" s="225">
        <v>0</v>
      </c>
    </row>
    <row r="11203" spans="1:5" x14ac:dyDescent="0.25">
      <c r="A11203" s="222">
        <v>3705051139</v>
      </c>
      <c r="B11203" s="222" t="s">
        <v>11569</v>
      </c>
      <c r="C11203" s="222" t="s">
        <v>1268</v>
      </c>
      <c r="D11203" s="222" t="s">
        <v>2327</v>
      </c>
      <c r="E11203" s="223">
        <v>0</v>
      </c>
    </row>
    <row r="11204" spans="1:5" x14ac:dyDescent="0.25">
      <c r="A11204" s="224">
        <v>3705051140</v>
      </c>
      <c r="B11204" s="224" t="s">
        <v>11570</v>
      </c>
      <c r="C11204" s="224" t="s">
        <v>1268</v>
      </c>
      <c r="D11204" s="224" t="s">
        <v>2327</v>
      </c>
      <c r="E11204" s="225">
        <v>0</v>
      </c>
    </row>
    <row r="11205" spans="1:5" x14ac:dyDescent="0.25">
      <c r="A11205" s="222">
        <v>3705051141</v>
      </c>
      <c r="B11205" s="222" t="s">
        <v>11571</v>
      </c>
      <c r="C11205" s="222" t="s">
        <v>1268</v>
      </c>
      <c r="D11205" s="222" t="s">
        <v>2327</v>
      </c>
      <c r="E11205" s="223">
        <v>0</v>
      </c>
    </row>
    <row r="11206" spans="1:5" x14ac:dyDescent="0.25">
      <c r="A11206" s="224">
        <v>3705051142</v>
      </c>
      <c r="B11206" s="224" t="s">
        <v>11572</v>
      </c>
      <c r="C11206" s="224" t="s">
        <v>1268</v>
      </c>
      <c r="D11206" s="224" t="s">
        <v>2327</v>
      </c>
      <c r="E11206" s="225">
        <v>0</v>
      </c>
    </row>
    <row r="11207" spans="1:5" x14ac:dyDescent="0.25">
      <c r="A11207" s="222">
        <v>3705051143</v>
      </c>
      <c r="B11207" s="222" t="s">
        <v>11573</v>
      </c>
      <c r="C11207" s="222" t="s">
        <v>1268</v>
      </c>
      <c r="D11207" s="222" t="s">
        <v>2327</v>
      </c>
      <c r="E11207" s="223">
        <v>0</v>
      </c>
    </row>
    <row r="11208" spans="1:5" x14ac:dyDescent="0.25">
      <c r="A11208" s="224">
        <v>3705051144</v>
      </c>
      <c r="B11208" s="224" t="s">
        <v>11574</v>
      </c>
      <c r="C11208" s="224" t="s">
        <v>1268</v>
      </c>
      <c r="D11208" s="224" t="s">
        <v>2327</v>
      </c>
      <c r="E11208" s="225">
        <v>0</v>
      </c>
    </row>
    <row r="11209" spans="1:5" x14ac:dyDescent="0.25">
      <c r="A11209" s="222">
        <v>3705051145</v>
      </c>
      <c r="B11209" s="222" t="s">
        <v>11575</v>
      </c>
      <c r="C11209" s="222" t="s">
        <v>1268</v>
      </c>
      <c r="D11209" s="222" t="s">
        <v>2327</v>
      </c>
      <c r="E11209" s="223">
        <v>0</v>
      </c>
    </row>
    <row r="11210" spans="1:5" x14ac:dyDescent="0.25">
      <c r="A11210" s="224">
        <v>3705051146</v>
      </c>
      <c r="B11210" s="224" t="s">
        <v>11576</v>
      </c>
      <c r="C11210" s="224" t="s">
        <v>1268</v>
      </c>
      <c r="D11210" s="224" t="s">
        <v>2327</v>
      </c>
      <c r="E11210" s="225">
        <v>0</v>
      </c>
    </row>
    <row r="11211" spans="1:5" x14ac:dyDescent="0.25">
      <c r="A11211" s="222">
        <v>3705051147</v>
      </c>
      <c r="B11211" s="222" t="s">
        <v>11577</v>
      </c>
      <c r="C11211" s="222" t="s">
        <v>1268</v>
      </c>
      <c r="D11211" s="222" t="s">
        <v>2327</v>
      </c>
      <c r="E11211" s="223">
        <v>0</v>
      </c>
    </row>
    <row r="11212" spans="1:5" x14ac:dyDescent="0.25">
      <c r="A11212" s="224">
        <v>3705051148</v>
      </c>
      <c r="B11212" s="224" t="s">
        <v>11578</v>
      </c>
      <c r="C11212" s="224" t="s">
        <v>1268</v>
      </c>
      <c r="D11212" s="224" t="s">
        <v>2327</v>
      </c>
      <c r="E11212" s="225">
        <v>0</v>
      </c>
    </row>
    <row r="11213" spans="1:5" x14ac:dyDescent="0.25">
      <c r="A11213" s="222">
        <v>3705051149</v>
      </c>
      <c r="B11213" s="222" t="s">
        <v>11579</v>
      </c>
      <c r="C11213" s="222" t="s">
        <v>1268</v>
      </c>
      <c r="D11213" s="222" t="s">
        <v>2327</v>
      </c>
      <c r="E11213" s="223">
        <v>0</v>
      </c>
    </row>
    <row r="11214" spans="1:5" x14ac:dyDescent="0.25">
      <c r="A11214" s="224">
        <v>3705051150</v>
      </c>
      <c r="B11214" s="224" t="s">
        <v>11580</v>
      </c>
      <c r="C11214" s="224" t="s">
        <v>1268</v>
      </c>
      <c r="D11214" s="224" t="s">
        <v>2327</v>
      </c>
      <c r="E11214" s="225">
        <v>0</v>
      </c>
    </row>
    <row r="11215" spans="1:5" x14ac:dyDescent="0.25">
      <c r="A11215" s="222">
        <v>3705051151</v>
      </c>
      <c r="B11215" s="222" t="s">
        <v>11581</v>
      </c>
      <c r="C11215" s="222" t="s">
        <v>1268</v>
      </c>
      <c r="D11215" s="222" t="s">
        <v>2327</v>
      </c>
      <c r="E11215" s="223">
        <v>0</v>
      </c>
    </row>
    <row r="11216" spans="1:5" x14ac:dyDescent="0.25">
      <c r="A11216" s="224">
        <v>3705051152</v>
      </c>
      <c r="B11216" s="224" t="s">
        <v>11582</v>
      </c>
      <c r="C11216" s="224" t="s">
        <v>1268</v>
      </c>
      <c r="D11216" s="224" t="s">
        <v>2327</v>
      </c>
      <c r="E11216" s="225">
        <v>0</v>
      </c>
    </row>
    <row r="11217" spans="1:5" x14ac:dyDescent="0.25">
      <c r="A11217" s="222">
        <v>3705051153</v>
      </c>
      <c r="B11217" s="222" t="s">
        <v>11583</v>
      </c>
      <c r="C11217" s="222" t="s">
        <v>1268</v>
      </c>
      <c r="D11217" s="222" t="s">
        <v>2327</v>
      </c>
      <c r="E11217" s="223">
        <v>0</v>
      </c>
    </row>
    <row r="11218" spans="1:5" x14ac:dyDescent="0.25">
      <c r="A11218" s="224">
        <v>3705051154</v>
      </c>
      <c r="B11218" s="224" t="s">
        <v>11584</v>
      </c>
      <c r="C11218" s="224" t="s">
        <v>1268</v>
      </c>
      <c r="D11218" s="224" t="s">
        <v>2327</v>
      </c>
      <c r="E11218" s="225">
        <v>0</v>
      </c>
    </row>
    <row r="11219" spans="1:5" x14ac:dyDescent="0.25">
      <c r="A11219" s="222">
        <v>3705051155</v>
      </c>
      <c r="B11219" s="222" t="s">
        <v>13528</v>
      </c>
      <c r="C11219" s="222" t="s">
        <v>1268</v>
      </c>
      <c r="D11219" s="222" t="s">
        <v>2327</v>
      </c>
      <c r="E11219" s="223">
        <v>0</v>
      </c>
    </row>
    <row r="11220" spans="1:5" x14ac:dyDescent="0.25">
      <c r="A11220" s="224">
        <v>3705051156</v>
      </c>
      <c r="B11220" s="224" t="s">
        <v>11585</v>
      </c>
      <c r="C11220" s="224" t="s">
        <v>1268</v>
      </c>
      <c r="D11220" s="224" t="s">
        <v>801</v>
      </c>
      <c r="E11220" s="225">
        <v>0</v>
      </c>
    </row>
    <row r="11221" spans="1:5" x14ac:dyDescent="0.25">
      <c r="A11221" s="222">
        <v>3705051157</v>
      </c>
      <c r="B11221" s="222" t="s">
        <v>11586</v>
      </c>
      <c r="C11221" s="222" t="s">
        <v>1268</v>
      </c>
      <c r="D11221" s="222" t="s">
        <v>2327</v>
      </c>
      <c r="E11221" s="223">
        <v>0</v>
      </c>
    </row>
    <row r="11222" spans="1:5" x14ac:dyDescent="0.25">
      <c r="A11222" s="224">
        <v>3705051158</v>
      </c>
      <c r="B11222" s="224" t="s">
        <v>11587</v>
      </c>
      <c r="C11222" s="224" t="s">
        <v>1268</v>
      </c>
      <c r="D11222" s="224" t="s">
        <v>2327</v>
      </c>
      <c r="E11222" s="225">
        <v>0</v>
      </c>
    </row>
    <row r="11223" spans="1:5" x14ac:dyDescent="0.25">
      <c r="A11223" s="222">
        <v>3705051159</v>
      </c>
      <c r="B11223" s="222" t="s">
        <v>11588</v>
      </c>
      <c r="C11223" s="222" t="s">
        <v>1268</v>
      </c>
      <c r="D11223" s="222" t="s">
        <v>2327</v>
      </c>
      <c r="E11223" s="223">
        <v>0</v>
      </c>
    </row>
    <row r="11224" spans="1:5" x14ac:dyDescent="0.25">
      <c r="A11224" s="224">
        <v>3705051160</v>
      </c>
      <c r="B11224" s="224" t="s">
        <v>11589</v>
      </c>
      <c r="C11224" s="224" t="s">
        <v>1268</v>
      </c>
      <c r="D11224" s="224" t="s">
        <v>801</v>
      </c>
      <c r="E11224" s="225">
        <v>0</v>
      </c>
    </row>
    <row r="11225" spans="1:5" x14ac:dyDescent="0.25">
      <c r="A11225" s="222">
        <v>3705051161</v>
      </c>
      <c r="B11225" s="222" t="s">
        <v>11590</v>
      </c>
      <c r="C11225" s="222" t="s">
        <v>1268</v>
      </c>
      <c r="D11225" s="222" t="s">
        <v>801</v>
      </c>
      <c r="E11225" s="223">
        <v>0</v>
      </c>
    </row>
    <row r="11226" spans="1:5" x14ac:dyDescent="0.25">
      <c r="A11226" s="224">
        <v>3705051162</v>
      </c>
      <c r="B11226" s="224" t="s">
        <v>11591</v>
      </c>
      <c r="C11226" s="224" t="s">
        <v>1268</v>
      </c>
      <c r="D11226" s="224" t="s">
        <v>801</v>
      </c>
      <c r="E11226" s="225">
        <v>0</v>
      </c>
    </row>
    <row r="11227" spans="1:5" x14ac:dyDescent="0.25">
      <c r="A11227" s="222">
        <v>3705051163</v>
      </c>
      <c r="B11227" s="222" t="s">
        <v>11592</v>
      </c>
      <c r="C11227" s="222" t="s">
        <v>1268</v>
      </c>
      <c r="D11227" s="222" t="s">
        <v>800</v>
      </c>
      <c r="E11227" s="223">
        <v>0</v>
      </c>
    </row>
    <row r="11228" spans="1:5" x14ac:dyDescent="0.25">
      <c r="A11228" s="224">
        <v>3705051164</v>
      </c>
      <c r="B11228" s="224" t="s">
        <v>11593</v>
      </c>
      <c r="C11228" s="224" t="s">
        <v>1268</v>
      </c>
      <c r="D11228" s="224" t="s">
        <v>2327</v>
      </c>
      <c r="E11228" s="225">
        <v>0</v>
      </c>
    </row>
    <row r="11229" spans="1:5" x14ac:dyDescent="0.25">
      <c r="A11229" s="222">
        <v>3705051165</v>
      </c>
      <c r="B11229" s="222" t="s">
        <v>11594</v>
      </c>
      <c r="C11229" s="222" t="s">
        <v>1268</v>
      </c>
      <c r="D11229" s="222" t="s">
        <v>801</v>
      </c>
      <c r="E11229" s="223">
        <v>0</v>
      </c>
    </row>
    <row r="11230" spans="1:5" x14ac:dyDescent="0.25">
      <c r="A11230" s="224">
        <v>3705051166</v>
      </c>
      <c r="B11230" s="224" t="s">
        <v>11595</v>
      </c>
      <c r="C11230" s="224" t="s">
        <v>1268</v>
      </c>
      <c r="D11230" s="224" t="s">
        <v>2327</v>
      </c>
      <c r="E11230" s="225">
        <v>0</v>
      </c>
    </row>
    <row r="11231" spans="1:5" x14ac:dyDescent="0.25">
      <c r="A11231" s="222">
        <v>3705051167</v>
      </c>
      <c r="B11231" s="222" t="s">
        <v>11596</v>
      </c>
      <c r="C11231" s="222" t="s">
        <v>1268</v>
      </c>
      <c r="D11231" s="222" t="s">
        <v>2327</v>
      </c>
      <c r="E11231" s="223">
        <v>0</v>
      </c>
    </row>
    <row r="11232" spans="1:5" x14ac:dyDescent="0.25">
      <c r="A11232" s="224">
        <v>3705051168</v>
      </c>
      <c r="B11232" s="224" t="s">
        <v>11597</v>
      </c>
      <c r="C11232" s="224" t="s">
        <v>1268</v>
      </c>
      <c r="D11232" s="224" t="s">
        <v>801</v>
      </c>
      <c r="E11232" s="225">
        <v>0</v>
      </c>
    </row>
    <row r="11233" spans="1:5" x14ac:dyDescent="0.25">
      <c r="A11233" s="222">
        <v>3705051169</v>
      </c>
      <c r="B11233" s="222" t="s">
        <v>10154</v>
      </c>
      <c r="C11233" s="222" t="s">
        <v>1268</v>
      </c>
      <c r="D11233" s="222" t="s">
        <v>2431</v>
      </c>
      <c r="E11233" s="223">
        <v>0</v>
      </c>
    </row>
    <row r="11234" spans="1:5" x14ac:dyDescent="0.25">
      <c r="A11234" s="224">
        <v>3705051170</v>
      </c>
      <c r="B11234" s="224" t="s">
        <v>11598</v>
      </c>
      <c r="C11234" s="224" t="s">
        <v>1268</v>
      </c>
      <c r="D11234" s="224" t="s">
        <v>800</v>
      </c>
      <c r="E11234" s="225">
        <v>0</v>
      </c>
    </row>
    <row r="11235" spans="1:5" x14ac:dyDescent="0.25">
      <c r="A11235" s="222">
        <v>3705051171</v>
      </c>
      <c r="B11235" s="222" t="s">
        <v>11599</v>
      </c>
      <c r="C11235" s="222" t="s">
        <v>1268</v>
      </c>
      <c r="D11235" s="222" t="s">
        <v>3465</v>
      </c>
      <c r="E11235" s="223">
        <v>0</v>
      </c>
    </row>
    <row r="11236" spans="1:5" x14ac:dyDescent="0.25">
      <c r="A11236" s="224">
        <v>3705051172</v>
      </c>
      <c r="B11236" s="224" t="s">
        <v>11600</v>
      </c>
      <c r="C11236" s="224" t="s">
        <v>1268</v>
      </c>
      <c r="D11236" s="224" t="s">
        <v>2327</v>
      </c>
      <c r="E11236" s="225">
        <v>0</v>
      </c>
    </row>
    <row r="11237" spans="1:5" x14ac:dyDescent="0.25">
      <c r="A11237" s="222">
        <v>3705051173</v>
      </c>
      <c r="B11237" s="222" t="s">
        <v>9597</v>
      </c>
      <c r="C11237" s="222" t="s">
        <v>1268</v>
      </c>
      <c r="D11237" s="222" t="s">
        <v>2327</v>
      </c>
      <c r="E11237" s="223">
        <v>0</v>
      </c>
    </row>
    <row r="11238" spans="1:5" x14ac:dyDescent="0.25">
      <c r="A11238" s="224">
        <v>3705051174</v>
      </c>
      <c r="B11238" s="224" t="s">
        <v>11601</v>
      </c>
      <c r="C11238" s="224" t="s">
        <v>1268</v>
      </c>
      <c r="D11238" s="224" t="s">
        <v>801</v>
      </c>
      <c r="E11238" s="225">
        <v>0</v>
      </c>
    </row>
    <row r="11239" spans="1:5" x14ac:dyDescent="0.25">
      <c r="A11239" s="222">
        <v>3705051175</v>
      </c>
      <c r="B11239" s="222" t="s">
        <v>11602</v>
      </c>
      <c r="C11239" s="222" t="s">
        <v>1268</v>
      </c>
      <c r="D11239" s="222" t="s">
        <v>801</v>
      </c>
      <c r="E11239" s="223">
        <v>0</v>
      </c>
    </row>
    <row r="11240" spans="1:5" x14ac:dyDescent="0.25">
      <c r="A11240" s="224">
        <v>3705051176</v>
      </c>
      <c r="B11240" s="224" t="s">
        <v>11603</v>
      </c>
      <c r="C11240" s="224" t="s">
        <v>1268</v>
      </c>
      <c r="D11240" s="224" t="s">
        <v>801</v>
      </c>
      <c r="E11240" s="225">
        <v>0</v>
      </c>
    </row>
    <row r="11241" spans="1:5" x14ac:dyDescent="0.25">
      <c r="A11241" s="222">
        <v>3705051177</v>
      </c>
      <c r="B11241" s="222" t="s">
        <v>11604</v>
      </c>
      <c r="C11241" s="222" t="s">
        <v>1268</v>
      </c>
      <c r="D11241" s="222" t="s">
        <v>801</v>
      </c>
      <c r="E11241" s="223">
        <v>0</v>
      </c>
    </row>
    <row r="11242" spans="1:5" x14ac:dyDescent="0.25">
      <c r="A11242" s="224">
        <v>3705051178</v>
      </c>
      <c r="B11242" s="224" t="s">
        <v>11605</v>
      </c>
      <c r="C11242" s="224" t="s">
        <v>1268</v>
      </c>
      <c r="D11242" s="224" t="s">
        <v>801</v>
      </c>
      <c r="E11242" s="225">
        <v>0</v>
      </c>
    </row>
    <row r="11243" spans="1:5" x14ac:dyDescent="0.25">
      <c r="A11243" s="222">
        <v>3705051179</v>
      </c>
      <c r="B11243" s="222" t="s">
        <v>11606</v>
      </c>
      <c r="C11243" s="222" t="s">
        <v>1268</v>
      </c>
      <c r="D11243" s="222" t="s">
        <v>801</v>
      </c>
      <c r="E11243" s="223">
        <v>0</v>
      </c>
    </row>
    <row r="11244" spans="1:5" x14ac:dyDescent="0.25">
      <c r="A11244" s="224">
        <v>3705051180</v>
      </c>
      <c r="B11244" s="224" t="s">
        <v>11607</v>
      </c>
      <c r="C11244" s="224" t="s">
        <v>1268</v>
      </c>
      <c r="D11244" s="224" t="s">
        <v>801</v>
      </c>
      <c r="E11244" s="225">
        <v>0</v>
      </c>
    </row>
    <row r="11245" spans="1:5" x14ac:dyDescent="0.25">
      <c r="A11245" s="222">
        <v>3705051181</v>
      </c>
      <c r="B11245" s="222" t="s">
        <v>11608</v>
      </c>
      <c r="C11245" s="222" t="s">
        <v>1268</v>
      </c>
      <c r="D11245" s="222" t="s">
        <v>801</v>
      </c>
      <c r="E11245" s="223">
        <v>0</v>
      </c>
    </row>
    <row r="11246" spans="1:5" x14ac:dyDescent="0.25">
      <c r="A11246" s="224">
        <v>3705051182</v>
      </c>
      <c r="B11246" s="224" t="s">
        <v>11609</v>
      </c>
      <c r="C11246" s="224" t="s">
        <v>1268</v>
      </c>
      <c r="D11246" s="224" t="s">
        <v>801</v>
      </c>
      <c r="E11246" s="225">
        <v>0</v>
      </c>
    </row>
    <row r="11247" spans="1:5" x14ac:dyDescent="0.25">
      <c r="A11247" s="222">
        <v>3705051183</v>
      </c>
      <c r="B11247" s="222" t="s">
        <v>9930</v>
      </c>
      <c r="C11247" s="222" t="s">
        <v>1268</v>
      </c>
      <c r="D11247" s="222" t="s">
        <v>801</v>
      </c>
      <c r="E11247" s="223">
        <v>0</v>
      </c>
    </row>
    <row r="11248" spans="1:5" x14ac:dyDescent="0.25">
      <c r="A11248" s="224">
        <v>3705051184</v>
      </c>
      <c r="B11248" s="224" t="s">
        <v>11610</v>
      </c>
      <c r="C11248" s="224" t="s">
        <v>1268</v>
      </c>
      <c r="D11248" s="224" t="s">
        <v>2444</v>
      </c>
      <c r="E11248" s="225">
        <v>0</v>
      </c>
    </row>
    <row r="11249" spans="1:5" x14ac:dyDescent="0.25">
      <c r="A11249" s="222">
        <v>3705051185</v>
      </c>
      <c r="B11249" s="222" t="s">
        <v>2348</v>
      </c>
      <c r="C11249" s="222" t="s">
        <v>1268</v>
      </c>
      <c r="D11249" s="222" t="s">
        <v>801</v>
      </c>
      <c r="E11249" s="223">
        <v>0</v>
      </c>
    </row>
    <row r="11250" spans="1:5" x14ac:dyDescent="0.25">
      <c r="A11250" s="224">
        <v>3705051186</v>
      </c>
      <c r="B11250" s="224" t="s">
        <v>9555</v>
      </c>
      <c r="C11250" s="224" t="s">
        <v>1268</v>
      </c>
      <c r="D11250" s="224" t="s">
        <v>801</v>
      </c>
      <c r="E11250" s="225">
        <v>0</v>
      </c>
    </row>
    <row r="11251" spans="1:5" x14ac:dyDescent="0.25">
      <c r="A11251" s="222">
        <v>3705051187</v>
      </c>
      <c r="B11251" s="222" t="s">
        <v>11611</v>
      </c>
      <c r="C11251" s="222" t="s">
        <v>1268</v>
      </c>
      <c r="D11251" s="222" t="s">
        <v>801</v>
      </c>
      <c r="E11251" s="223">
        <v>0</v>
      </c>
    </row>
    <row r="11252" spans="1:5" x14ac:dyDescent="0.25">
      <c r="A11252" s="224">
        <v>3705051188</v>
      </c>
      <c r="B11252" s="224" t="s">
        <v>8720</v>
      </c>
      <c r="C11252" s="224" t="s">
        <v>1268</v>
      </c>
      <c r="D11252" s="224" t="s">
        <v>801</v>
      </c>
      <c r="E11252" s="225">
        <v>0</v>
      </c>
    </row>
    <row r="11253" spans="1:5" x14ac:dyDescent="0.25">
      <c r="A11253" s="222">
        <v>3705051189</v>
      </c>
      <c r="B11253" s="222" t="s">
        <v>11612</v>
      </c>
      <c r="C11253" s="222" t="s">
        <v>1268</v>
      </c>
      <c r="D11253" s="222" t="s">
        <v>2706</v>
      </c>
      <c r="E11253" s="223">
        <v>0</v>
      </c>
    </row>
    <row r="11254" spans="1:5" x14ac:dyDescent="0.25">
      <c r="A11254" s="224">
        <v>3705051190</v>
      </c>
      <c r="B11254" s="224" t="s">
        <v>11613</v>
      </c>
      <c r="C11254" s="224" t="s">
        <v>1268</v>
      </c>
      <c r="D11254" s="224" t="s">
        <v>801</v>
      </c>
      <c r="E11254" s="225">
        <v>0</v>
      </c>
    </row>
    <row r="11255" spans="1:5" x14ac:dyDescent="0.25">
      <c r="A11255" s="222">
        <v>3705051191</v>
      </c>
      <c r="B11255" s="222" t="s">
        <v>6583</v>
      </c>
      <c r="C11255" s="222" t="s">
        <v>1268</v>
      </c>
      <c r="D11255" s="222" t="s">
        <v>801</v>
      </c>
      <c r="E11255" s="223">
        <v>0</v>
      </c>
    </row>
    <row r="11256" spans="1:5" x14ac:dyDescent="0.25">
      <c r="A11256" s="224">
        <v>3705051192</v>
      </c>
      <c r="B11256" s="224" t="s">
        <v>11614</v>
      </c>
      <c r="C11256" s="224" t="s">
        <v>1268</v>
      </c>
      <c r="D11256" s="224" t="s">
        <v>801</v>
      </c>
      <c r="E11256" s="225">
        <v>0</v>
      </c>
    </row>
    <row r="11257" spans="1:5" x14ac:dyDescent="0.25">
      <c r="A11257" s="222">
        <v>3705051193</v>
      </c>
      <c r="B11257" s="222" t="s">
        <v>11615</v>
      </c>
      <c r="C11257" s="222" t="s">
        <v>1268</v>
      </c>
      <c r="D11257" s="222" t="s">
        <v>801</v>
      </c>
      <c r="E11257" s="223">
        <v>0</v>
      </c>
    </row>
    <row r="11258" spans="1:5" x14ac:dyDescent="0.25">
      <c r="A11258" s="224">
        <v>3705051194</v>
      </c>
      <c r="B11258" s="224" t="s">
        <v>11616</v>
      </c>
      <c r="C11258" s="224" t="s">
        <v>1268</v>
      </c>
      <c r="D11258" s="224" t="s">
        <v>801</v>
      </c>
      <c r="E11258" s="225">
        <v>0</v>
      </c>
    </row>
    <row r="11259" spans="1:5" x14ac:dyDescent="0.25">
      <c r="A11259" s="222">
        <v>3705051195</v>
      </c>
      <c r="B11259" s="222" t="s">
        <v>11617</v>
      </c>
      <c r="C11259" s="222" t="s">
        <v>1268</v>
      </c>
      <c r="D11259" s="222" t="s">
        <v>2327</v>
      </c>
      <c r="E11259" s="223">
        <v>0</v>
      </c>
    </row>
    <row r="11260" spans="1:5" x14ac:dyDescent="0.25">
      <c r="A11260" s="224">
        <v>3705051196</v>
      </c>
      <c r="B11260" s="224" t="s">
        <v>6581</v>
      </c>
      <c r="C11260" s="224" t="s">
        <v>1268</v>
      </c>
      <c r="D11260" s="224" t="s">
        <v>801</v>
      </c>
      <c r="E11260" s="225">
        <v>0</v>
      </c>
    </row>
    <row r="11261" spans="1:5" x14ac:dyDescent="0.25">
      <c r="A11261" s="222">
        <v>3705051197</v>
      </c>
      <c r="B11261" s="222" t="s">
        <v>8130</v>
      </c>
      <c r="C11261" s="222" t="s">
        <v>1268</v>
      </c>
      <c r="D11261" s="222" t="s">
        <v>801</v>
      </c>
      <c r="E11261" s="223">
        <v>0</v>
      </c>
    </row>
    <row r="11262" spans="1:5" x14ac:dyDescent="0.25">
      <c r="A11262" s="224">
        <v>3705051198</v>
      </c>
      <c r="B11262" s="224" t="s">
        <v>6499</v>
      </c>
      <c r="C11262" s="224" t="s">
        <v>1268</v>
      </c>
      <c r="D11262" s="224" t="s">
        <v>2327</v>
      </c>
      <c r="E11262" s="225">
        <v>0</v>
      </c>
    </row>
    <row r="11263" spans="1:5" x14ac:dyDescent="0.25">
      <c r="A11263" s="222">
        <v>3705051199</v>
      </c>
      <c r="B11263" s="222" t="s">
        <v>6417</v>
      </c>
      <c r="C11263" s="222" t="s">
        <v>1268</v>
      </c>
      <c r="D11263" s="222" t="s">
        <v>801</v>
      </c>
      <c r="E11263" s="223">
        <v>0</v>
      </c>
    </row>
    <row r="11264" spans="1:5" x14ac:dyDescent="0.25">
      <c r="A11264" s="224">
        <v>3705051200</v>
      </c>
      <c r="B11264" s="224" t="s">
        <v>11618</v>
      </c>
      <c r="C11264" s="224" t="s">
        <v>1268</v>
      </c>
      <c r="D11264" s="224" t="s">
        <v>801</v>
      </c>
      <c r="E11264" s="225">
        <v>0</v>
      </c>
    </row>
    <row r="11265" spans="1:5" x14ac:dyDescent="0.25">
      <c r="A11265" s="222">
        <v>3705051201</v>
      </c>
      <c r="B11265" s="222" t="s">
        <v>11619</v>
      </c>
      <c r="C11265" s="222" t="s">
        <v>1268</v>
      </c>
      <c r="D11265" s="222" t="s">
        <v>801</v>
      </c>
      <c r="E11265" s="223">
        <v>0</v>
      </c>
    </row>
    <row r="11266" spans="1:5" x14ac:dyDescent="0.25">
      <c r="A11266" s="224">
        <v>3705051202</v>
      </c>
      <c r="B11266" s="224" t="s">
        <v>11620</v>
      </c>
      <c r="C11266" s="224" t="s">
        <v>1268</v>
      </c>
      <c r="D11266" s="224" t="s">
        <v>800</v>
      </c>
      <c r="E11266" s="225">
        <v>0</v>
      </c>
    </row>
    <row r="11267" spans="1:5" x14ac:dyDescent="0.25">
      <c r="A11267" s="222">
        <v>3705051203</v>
      </c>
      <c r="B11267" s="222" t="s">
        <v>9931</v>
      </c>
      <c r="C11267" s="222" t="s">
        <v>1268</v>
      </c>
      <c r="D11267" s="222" t="s">
        <v>2333</v>
      </c>
      <c r="E11267" s="223">
        <v>0</v>
      </c>
    </row>
    <row r="11268" spans="1:5" x14ac:dyDescent="0.25">
      <c r="A11268" s="224">
        <v>3705051204</v>
      </c>
      <c r="B11268" s="224" t="s">
        <v>11621</v>
      </c>
      <c r="C11268" s="224" t="s">
        <v>1268</v>
      </c>
      <c r="D11268" s="224" t="s">
        <v>1226</v>
      </c>
      <c r="E11268" s="225">
        <v>0</v>
      </c>
    </row>
    <row r="11269" spans="1:5" x14ac:dyDescent="0.25">
      <c r="A11269" s="222">
        <v>3705051205</v>
      </c>
      <c r="B11269" s="222" t="s">
        <v>11622</v>
      </c>
      <c r="C11269" s="222" t="s">
        <v>1268</v>
      </c>
      <c r="D11269" s="222" t="s">
        <v>801</v>
      </c>
      <c r="E11269" s="223">
        <v>0</v>
      </c>
    </row>
    <row r="11270" spans="1:5" x14ac:dyDescent="0.25">
      <c r="A11270" s="224">
        <v>3705051206</v>
      </c>
      <c r="B11270" s="224" t="s">
        <v>9489</v>
      </c>
      <c r="C11270" s="224" t="s">
        <v>1268</v>
      </c>
      <c r="D11270" s="224" t="s">
        <v>2706</v>
      </c>
      <c r="E11270" s="225">
        <v>0</v>
      </c>
    </row>
    <row r="11271" spans="1:5" x14ac:dyDescent="0.25">
      <c r="A11271" s="222">
        <v>3705051207</v>
      </c>
      <c r="B11271" s="222" t="s">
        <v>11623</v>
      </c>
      <c r="C11271" s="222" t="s">
        <v>1268</v>
      </c>
      <c r="D11271" s="222" t="s">
        <v>801</v>
      </c>
      <c r="E11271" s="223">
        <v>0</v>
      </c>
    </row>
    <row r="11272" spans="1:5" x14ac:dyDescent="0.25">
      <c r="A11272" s="224">
        <v>3705051208</v>
      </c>
      <c r="B11272" s="224" t="s">
        <v>11624</v>
      </c>
      <c r="C11272" s="224" t="s">
        <v>1268</v>
      </c>
      <c r="D11272" s="224" t="s">
        <v>2327</v>
      </c>
      <c r="E11272" s="225">
        <v>0</v>
      </c>
    </row>
    <row r="11273" spans="1:5" x14ac:dyDescent="0.25">
      <c r="A11273" s="222">
        <v>3705051209</v>
      </c>
      <c r="B11273" s="222" t="s">
        <v>11625</v>
      </c>
      <c r="C11273" s="222" t="s">
        <v>1268</v>
      </c>
      <c r="D11273" s="222" t="s">
        <v>801</v>
      </c>
      <c r="E11273" s="223">
        <v>0</v>
      </c>
    </row>
    <row r="11274" spans="1:5" x14ac:dyDescent="0.25">
      <c r="A11274" s="224">
        <v>3705051210</v>
      </c>
      <c r="B11274" s="224" t="s">
        <v>11626</v>
      </c>
      <c r="C11274" s="224" t="s">
        <v>1268</v>
      </c>
      <c r="D11274" s="224" t="s">
        <v>2327</v>
      </c>
      <c r="E11274" s="225">
        <v>0</v>
      </c>
    </row>
    <row r="11275" spans="1:5" x14ac:dyDescent="0.25">
      <c r="A11275" s="222">
        <v>3705051211</v>
      </c>
      <c r="B11275" s="222" t="s">
        <v>11627</v>
      </c>
      <c r="C11275" s="222" t="s">
        <v>1268</v>
      </c>
      <c r="D11275" s="222" t="s">
        <v>2431</v>
      </c>
      <c r="E11275" s="223">
        <v>0</v>
      </c>
    </row>
    <row r="11276" spans="1:5" x14ac:dyDescent="0.25">
      <c r="A11276" s="224">
        <v>3705051212</v>
      </c>
      <c r="B11276" s="224" t="s">
        <v>11628</v>
      </c>
      <c r="C11276" s="224" t="s">
        <v>1268</v>
      </c>
      <c r="D11276" s="224" t="s">
        <v>2327</v>
      </c>
      <c r="E11276" s="225">
        <v>0</v>
      </c>
    </row>
    <row r="11277" spans="1:5" x14ac:dyDescent="0.25">
      <c r="A11277" s="222">
        <v>3705051213</v>
      </c>
      <c r="B11277" s="222" t="s">
        <v>11629</v>
      </c>
      <c r="C11277" s="222" t="s">
        <v>1268</v>
      </c>
      <c r="D11277" s="222" t="s">
        <v>2327</v>
      </c>
      <c r="E11277" s="223">
        <v>0</v>
      </c>
    </row>
    <row r="11278" spans="1:5" x14ac:dyDescent="0.25">
      <c r="A11278" s="224">
        <v>3705051214</v>
      </c>
      <c r="B11278" s="224" t="s">
        <v>11630</v>
      </c>
      <c r="C11278" s="224" t="s">
        <v>1268</v>
      </c>
      <c r="D11278" s="224" t="s">
        <v>801</v>
      </c>
      <c r="E11278" s="225">
        <v>0</v>
      </c>
    </row>
    <row r="11279" spans="1:5" x14ac:dyDescent="0.25">
      <c r="A11279" s="222">
        <v>3705051215</v>
      </c>
      <c r="B11279" s="222" t="s">
        <v>11631</v>
      </c>
      <c r="C11279" s="222" t="s">
        <v>1268</v>
      </c>
      <c r="D11279" s="222" t="s">
        <v>2327</v>
      </c>
      <c r="E11279" s="223">
        <v>0</v>
      </c>
    </row>
    <row r="11280" spans="1:5" x14ac:dyDescent="0.25">
      <c r="A11280" s="224">
        <v>3705051216</v>
      </c>
      <c r="B11280" s="224" t="s">
        <v>11632</v>
      </c>
      <c r="C11280" s="224" t="s">
        <v>1268</v>
      </c>
      <c r="D11280" s="224" t="s">
        <v>2327</v>
      </c>
      <c r="E11280" s="225">
        <v>0</v>
      </c>
    </row>
    <row r="11281" spans="1:5" x14ac:dyDescent="0.25">
      <c r="A11281" s="222">
        <v>3705051217</v>
      </c>
      <c r="B11281" s="222" t="s">
        <v>11633</v>
      </c>
      <c r="C11281" s="222" t="s">
        <v>1268</v>
      </c>
      <c r="D11281" s="222" t="s">
        <v>2327</v>
      </c>
      <c r="E11281" s="223">
        <v>0</v>
      </c>
    </row>
    <row r="11282" spans="1:5" x14ac:dyDescent="0.25">
      <c r="A11282" s="224">
        <v>3705051218</v>
      </c>
      <c r="B11282" s="224" t="s">
        <v>11634</v>
      </c>
      <c r="C11282" s="224" t="s">
        <v>1268</v>
      </c>
      <c r="D11282" s="224" t="s">
        <v>801</v>
      </c>
      <c r="E11282" s="225">
        <v>0</v>
      </c>
    </row>
    <row r="11283" spans="1:5" x14ac:dyDescent="0.25">
      <c r="A11283" s="222">
        <v>3705051219</v>
      </c>
      <c r="B11283" s="222" t="s">
        <v>11635</v>
      </c>
      <c r="C11283" s="222" t="s">
        <v>1268</v>
      </c>
      <c r="D11283" s="222" t="s">
        <v>801</v>
      </c>
      <c r="E11283" s="223">
        <v>0</v>
      </c>
    </row>
    <row r="11284" spans="1:5" x14ac:dyDescent="0.25">
      <c r="A11284" s="224">
        <v>3705051220</v>
      </c>
      <c r="B11284" s="224" t="s">
        <v>11636</v>
      </c>
      <c r="C11284" s="224" t="s">
        <v>1268</v>
      </c>
      <c r="D11284" s="224" t="s">
        <v>801</v>
      </c>
      <c r="E11284" s="225">
        <v>0</v>
      </c>
    </row>
    <row r="11285" spans="1:5" x14ac:dyDescent="0.25">
      <c r="A11285" s="222">
        <v>3705051221</v>
      </c>
      <c r="B11285" s="222" t="s">
        <v>11637</v>
      </c>
      <c r="C11285" s="222" t="s">
        <v>1268</v>
      </c>
      <c r="D11285" s="222" t="s">
        <v>2327</v>
      </c>
      <c r="E11285" s="223">
        <v>0</v>
      </c>
    </row>
    <row r="11286" spans="1:5" x14ac:dyDescent="0.25">
      <c r="A11286" s="224">
        <v>3705051222</v>
      </c>
      <c r="B11286" s="224" t="s">
        <v>11638</v>
      </c>
      <c r="C11286" s="224" t="s">
        <v>1268</v>
      </c>
      <c r="D11286" s="224" t="s">
        <v>2327</v>
      </c>
      <c r="E11286" s="225">
        <v>0</v>
      </c>
    </row>
    <row r="11287" spans="1:5" x14ac:dyDescent="0.25">
      <c r="A11287" s="222">
        <v>3705051223</v>
      </c>
      <c r="B11287" s="222" t="s">
        <v>11639</v>
      </c>
      <c r="C11287" s="222" t="s">
        <v>1268</v>
      </c>
      <c r="D11287" s="222" t="s">
        <v>2327</v>
      </c>
      <c r="E11287" s="223">
        <v>0</v>
      </c>
    </row>
    <row r="11288" spans="1:5" x14ac:dyDescent="0.25">
      <c r="A11288" s="224">
        <v>3705051224</v>
      </c>
      <c r="B11288" s="224" t="s">
        <v>11640</v>
      </c>
      <c r="C11288" s="224" t="s">
        <v>1268</v>
      </c>
      <c r="D11288" s="224" t="s">
        <v>2327</v>
      </c>
      <c r="E11288" s="225">
        <v>0</v>
      </c>
    </row>
    <row r="11289" spans="1:5" x14ac:dyDescent="0.25">
      <c r="A11289" s="222">
        <v>3705051225</v>
      </c>
      <c r="B11289" s="222" t="s">
        <v>11641</v>
      </c>
      <c r="C11289" s="222" t="s">
        <v>1268</v>
      </c>
      <c r="D11289" s="222" t="s">
        <v>2327</v>
      </c>
      <c r="E11289" s="223">
        <v>0</v>
      </c>
    </row>
    <row r="11290" spans="1:5" x14ac:dyDescent="0.25">
      <c r="A11290" s="224">
        <v>3705051226</v>
      </c>
      <c r="B11290" s="224" t="s">
        <v>11642</v>
      </c>
      <c r="C11290" s="224" t="s">
        <v>1268</v>
      </c>
      <c r="D11290" s="224" t="s">
        <v>2327</v>
      </c>
      <c r="E11290" s="225">
        <v>0</v>
      </c>
    </row>
    <row r="11291" spans="1:5" x14ac:dyDescent="0.25">
      <c r="A11291" s="222">
        <v>3705051227</v>
      </c>
      <c r="B11291" s="222" t="s">
        <v>11643</v>
      </c>
      <c r="C11291" s="222" t="s">
        <v>1268</v>
      </c>
      <c r="D11291" s="222" t="s">
        <v>801</v>
      </c>
      <c r="E11291" s="223">
        <v>0</v>
      </c>
    </row>
    <row r="11292" spans="1:5" x14ac:dyDescent="0.25">
      <c r="A11292" s="224">
        <v>3705051228</v>
      </c>
      <c r="B11292" s="224" t="s">
        <v>11644</v>
      </c>
      <c r="C11292" s="224" t="s">
        <v>1268</v>
      </c>
      <c r="D11292" s="224" t="s">
        <v>801</v>
      </c>
      <c r="E11292" s="225">
        <v>0</v>
      </c>
    </row>
    <row r="11293" spans="1:5" x14ac:dyDescent="0.25">
      <c r="A11293" s="222">
        <v>3705051229</v>
      </c>
      <c r="B11293" s="222" t="s">
        <v>11645</v>
      </c>
      <c r="C11293" s="222" t="s">
        <v>1268</v>
      </c>
      <c r="D11293" s="222" t="s">
        <v>2327</v>
      </c>
      <c r="E11293" s="223">
        <v>0</v>
      </c>
    </row>
    <row r="11294" spans="1:5" x14ac:dyDescent="0.25">
      <c r="A11294" s="224">
        <v>3705051230</v>
      </c>
      <c r="B11294" s="224" t="s">
        <v>11646</v>
      </c>
      <c r="C11294" s="224" t="s">
        <v>1268</v>
      </c>
      <c r="D11294" s="224" t="s">
        <v>2327</v>
      </c>
      <c r="E11294" s="225">
        <v>0</v>
      </c>
    </row>
    <row r="11295" spans="1:5" x14ac:dyDescent="0.25">
      <c r="A11295" s="222">
        <v>3705051231</v>
      </c>
      <c r="B11295" s="222" t="s">
        <v>11647</v>
      </c>
      <c r="C11295" s="222" t="s">
        <v>1268</v>
      </c>
      <c r="D11295" s="222" t="s">
        <v>2327</v>
      </c>
      <c r="E11295" s="223">
        <v>0</v>
      </c>
    </row>
    <row r="11296" spans="1:5" x14ac:dyDescent="0.25">
      <c r="A11296" s="224">
        <v>3705051232</v>
      </c>
      <c r="B11296" s="224" t="s">
        <v>11648</v>
      </c>
      <c r="C11296" s="224" t="s">
        <v>1268</v>
      </c>
      <c r="D11296" s="224" t="s">
        <v>2327</v>
      </c>
      <c r="E11296" s="225">
        <v>0</v>
      </c>
    </row>
    <row r="11297" spans="1:5" x14ac:dyDescent="0.25">
      <c r="A11297" s="222">
        <v>3705051233</v>
      </c>
      <c r="B11297" s="222" t="s">
        <v>11649</v>
      </c>
      <c r="C11297" s="222" t="s">
        <v>1268</v>
      </c>
      <c r="D11297" s="222" t="s">
        <v>2327</v>
      </c>
      <c r="E11297" s="223">
        <v>0</v>
      </c>
    </row>
    <row r="11298" spans="1:5" x14ac:dyDescent="0.25">
      <c r="A11298" s="224">
        <v>3705051234</v>
      </c>
      <c r="B11298" s="224" t="s">
        <v>11650</v>
      </c>
      <c r="C11298" s="224" t="s">
        <v>1268</v>
      </c>
      <c r="D11298" s="224" t="s">
        <v>2327</v>
      </c>
      <c r="E11298" s="225">
        <v>0</v>
      </c>
    </row>
    <row r="11299" spans="1:5" x14ac:dyDescent="0.25">
      <c r="A11299" s="222">
        <v>3705051235</v>
      </c>
      <c r="B11299" s="222" t="s">
        <v>11651</v>
      </c>
      <c r="C11299" s="222" t="s">
        <v>1268</v>
      </c>
      <c r="D11299" s="222" t="s">
        <v>2327</v>
      </c>
      <c r="E11299" s="223">
        <v>0</v>
      </c>
    </row>
    <row r="11300" spans="1:5" x14ac:dyDescent="0.25">
      <c r="A11300" s="224">
        <v>3705051236</v>
      </c>
      <c r="B11300" s="224" t="s">
        <v>11652</v>
      </c>
      <c r="C11300" s="224" t="s">
        <v>1268</v>
      </c>
      <c r="D11300" s="224" t="s">
        <v>2327</v>
      </c>
      <c r="E11300" s="225">
        <v>0</v>
      </c>
    </row>
    <row r="11301" spans="1:5" x14ac:dyDescent="0.25">
      <c r="A11301" s="222">
        <v>3705051237</v>
      </c>
      <c r="B11301" s="222" t="s">
        <v>11653</v>
      </c>
      <c r="C11301" s="222" t="s">
        <v>1268</v>
      </c>
      <c r="D11301" s="222" t="s">
        <v>2327</v>
      </c>
      <c r="E11301" s="223">
        <v>0</v>
      </c>
    </row>
    <row r="11302" spans="1:5" x14ac:dyDescent="0.25">
      <c r="A11302" s="224">
        <v>3705051238</v>
      </c>
      <c r="B11302" s="224" t="s">
        <v>11654</v>
      </c>
      <c r="C11302" s="224" t="s">
        <v>1268</v>
      </c>
      <c r="D11302" s="224" t="s">
        <v>2327</v>
      </c>
      <c r="E11302" s="225">
        <v>0</v>
      </c>
    </row>
    <row r="11303" spans="1:5" x14ac:dyDescent="0.25">
      <c r="A11303" s="222">
        <v>3705051239</v>
      </c>
      <c r="B11303" s="222" t="s">
        <v>11655</v>
      </c>
      <c r="C11303" s="222" t="s">
        <v>1268</v>
      </c>
      <c r="D11303" s="222" t="s">
        <v>801</v>
      </c>
      <c r="E11303" s="223">
        <v>0</v>
      </c>
    </row>
    <row r="11304" spans="1:5" x14ac:dyDescent="0.25">
      <c r="A11304" s="224">
        <v>3705051240</v>
      </c>
      <c r="B11304" s="224" t="s">
        <v>11656</v>
      </c>
      <c r="C11304" s="224" t="s">
        <v>1268</v>
      </c>
      <c r="D11304" s="224" t="s">
        <v>2431</v>
      </c>
      <c r="E11304" s="225">
        <v>0</v>
      </c>
    </row>
    <row r="11305" spans="1:5" x14ac:dyDescent="0.25">
      <c r="A11305" s="222">
        <v>3705051241</v>
      </c>
      <c r="B11305" s="222" t="s">
        <v>11657</v>
      </c>
      <c r="C11305" s="222" t="s">
        <v>1268</v>
      </c>
      <c r="D11305" s="222" t="s">
        <v>2431</v>
      </c>
      <c r="E11305" s="223">
        <v>0</v>
      </c>
    </row>
    <row r="11306" spans="1:5" x14ac:dyDescent="0.25">
      <c r="A11306" s="224">
        <v>3705051242</v>
      </c>
      <c r="B11306" s="224" t="s">
        <v>11658</v>
      </c>
      <c r="C11306" s="224" t="s">
        <v>1268</v>
      </c>
      <c r="D11306" s="224" t="s">
        <v>2327</v>
      </c>
      <c r="E11306" s="225">
        <v>0</v>
      </c>
    </row>
    <row r="11307" spans="1:5" x14ac:dyDescent="0.25">
      <c r="A11307" s="222">
        <v>3705051243</v>
      </c>
      <c r="B11307" s="222" t="s">
        <v>11659</v>
      </c>
      <c r="C11307" s="222" t="s">
        <v>1268</v>
      </c>
      <c r="D11307" s="222" t="s">
        <v>2327</v>
      </c>
      <c r="E11307" s="223">
        <v>0</v>
      </c>
    </row>
    <row r="11308" spans="1:5" x14ac:dyDescent="0.25">
      <c r="A11308" s="224">
        <v>3705051244</v>
      </c>
      <c r="B11308" s="224" t="s">
        <v>11660</v>
      </c>
      <c r="C11308" s="224" t="s">
        <v>1268</v>
      </c>
      <c r="D11308" s="224" t="s">
        <v>1226</v>
      </c>
      <c r="E11308" s="225">
        <v>0</v>
      </c>
    </row>
    <row r="11309" spans="1:5" x14ac:dyDescent="0.25">
      <c r="A11309" s="222">
        <v>3705051245</v>
      </c>
      <c r="B11309" s="222" t="s">
        <v>8341</v>
      </c>
      <c r="C11309" s="222" t="s">
        <v>1268</v>
      </c>
      <c r="D11309" s="222" t="s">
        <v>2327</v>
      </c>
      <c r="E11309" s="223">
        <v>0</v>
      </c>
    </row>
    <row r="11310" spans="1:5" x14ac:dyDescent="0.25">
      <c r="A11310" s="224">
        <v>3705051246</v>
      </c>
      <c r="B11310" s="224" t="s">
        <v>8342</v>
      </c>
      <c r="C11310" s="224" t="s">
        <v>1268</v>
      </c>
      <c r="D11310" s="224" t="s">
        <v>2327</v>
      </c>
      <c r="E11310" s="225">
        <v>0</v>
      </c>
    </row>
    <row r="11311" spans="1:5" x14ac:dyDescent="0.25">
      <c r="A11311" s="222">
        <v>3705051247</v>
      </c>
      <c r="B11311" s="222" t="s">
        <v>8343</v>
      </c>
      <c r="C11311" s="222" t="s">
        <v>1268</v>
      </c>
      <c r="D11311" s="222" t="s">
        <v>2327</v>
      </c>
      <c r="E11311" s="223">
        <v>0</v>
      </c>
    </row>
    <row r="11312" spans="1:5" x14ac:dyDescent="0.25">
      <c r="A11312" s="224">
        <v>3705051248</v>
      </c>
      <c r="B11312" s="224" t="s">
        <v>11661</v>
      </c>
      <c r="C11312" s="224" t="s">
        <v>1268</v>
      </c>
      <c r="D11312" s="224" t="s">
        <v>801</v>
      </c>
      <c r="E11312" s="225">
        <v>0</v>
      </c>
    </row>
    <row r="11313" spans="1:5" x14ac:dyDescent="0.25">
      <c r="A11313" s="222">
        <v>3705051249</v>
      </c>
      <c r="B11313" s="222" t="s">
        <v>10174</v>
      </c>
      <c r="C11313" s="222" t="s">
        <v>1268</v>
      </c>
      <c r="D11313" s="222" t="s">
        <v>801</v>
      </c>
      <c r="E11313" s="223">
        <v>0</v>
      </c>
    </row>
    <row r="11314" spans="1:5" x14ac:dyDescent="0.25">
      <c r="A11314" s="224">
        <v>3705051250</v>
      </c>
      <c r="B11314" s="224" t="s">
        <v>11662</v>
      </c>
      <c r="C11314" s="224" t="s">
        <v>1268</v>
      </c>
      <c r="D11314" s="224" t="s">
        <v>801</v>
      </c>
      <c r="E11314" s="225">
        <v>0</v>
      </c>
    </row>
    <row r="11315" spans="1:5" x14ac:dyDescent="0.25">
      <c r="A11315" s="222">
        <v>3705051251</v>
      </c>
      <c r="B11315" s="222" t="s">
        <v>11663</v>
      </c>
      <c r="C11315" s="222" t="s">
        <v>1268</v>
      </c>
      <c r="D11315" s="222" t="s">
        <v>2327</v>
      </c>
      <c r="E11315" s="223">
        <v>0</v>
      </c>
    </row>
    <row r="11316" spans="1:5" x14ac:dyDescent="0.25">
      <c r="A11316" s="224">
        <v>3705051252</v>
      </c>
      <c r="B11316" s="224" t="s">
        <v>11664</v>
      </c>
      <c r="C11316" s="224" t="s">
        <v>1268</v>
      </c>
      <c r="D11316" s="224" t="s">
        <v>2327</v>
      </c>
      <c r="E11316" s="225">
        <v>0</v>
      </c>
    </row>
    <row r="11317" spans="1:5" x14ac:dyDescent="0.25">
      <c r="A11317" s="222">
        <v>3705051253</v>
      </c>
      <c r="B11317" s="222" t="s">
        <v>11665</v>
      </c>
      <c r="C11317" s="222" t="s">
        <v>1268</v>
      </c>
      <c r="D11317" s="222" t="s">
        <v>2327</v>
      </c>
      <c r="E11317" s="223">
        <v>0</v>
      </c>
    </row>
    <row r="11318" spans="1:5" x14ac:dyDescent="0.25">
      <c r="A11318" s="224">
        <v>3705051254</v>
      </c>
      <c r="B11318" s="224" t="s">
        <v>11666</v>
      </c>
      <c r="C11318" s="224" t="s">
        <v>1268</v>
      </c>
      <c r="D11318" s="224" t="s">
        <v>2327</v>
      </c>
      <c r="E11318" s="225">
        <v>0</v>
      </c>
    </row>
    <row r="11319" spans="1:5" x14ac:dyDescent="0.25">
      <c r="A11319" s="222">
        <v>3705051255</v>
      </c>
      <c r="B11319" s="222" t="s">
        <v>11667</v>
      </c>
      <c r="C11319" s="222" t="s">
        <v>1268</v>
      </c>
      <c r="D11319" s="222" t="s">
        <v>801</v>
      </c>
      <c r="E11319" s="223">
        <v>0</v>
      </c>
    </row>
    <row r="11320" spans="1:5" x14ac:dyDescent="0.25">
      <c r="A11320" s="224">
        <v>3705051256</v>
      </c>
      <c r="B11320" s="224" t="s">
        <v>11668</v>
      </c>
      <c r="C11320" s="224" t="s">
        <v>1268</v>
      </c>
      <c r="D11320" s="224" t="s">
        <v>801</v>
      </c>
      <c r="E11320" s="225">
        <v>0</v>
      </c>
    </row>
    <row r="11321" spans="1:5" x14ac:dyDescent="0.25">
      <c r="A11321" s="222">
        <v>3705051257</v>
      </c>
      <c r="B11321" s="222" t="s">
        <v>11669</v>
      </c>
      <c r="C11321" s="222" t="s">
        <v>1268</v>
      </c>
      <c r="D11321" s="222" t="s">
        <v>801</v>
      </c>
      <c r="E11321" s="223">
        <v>0</v>
      </c>
    </row>
    <row r="11322" spans="1:5" x14ac:dyDescent="0.25">
      <c r="A11322" s="224">
        <v>3705051258</v>
      </c>
      <c r="B11322" s="224" t="s">
        <v>11670</v>
      </c>
      <c r="C11322" s="224" t="s">
        <v>1268</v>
      </c>
      <c r="D11322" s="224" t="s">
        <v>2414</v>
      </c>
      <c r="E11322" s="225">
        <v>0</v>
      </c>
    </row>
    <row r="11323" spans="1:5" x14ac:dyDescent="0.25">
      <c r="A11323" s="222">
        <v>3705051259</v>
      </c>
      <c r="B11323" s="222" t="s">
        <v>11671</v>
      </c>
      <c r="C11323" s="222" t="s">
        <v>1268</v>
      </c>
      <c r="D11323" s="222" t="s">
        <v>1226</v>
      </c>
      <c r="E11323" s="223">
        <v>0</v>
      </c>
    </row>
    <row r="11324" spans="1:5" x14ac:dyDescent="0.25">
      <c r="A11324" s="224">
        <v>3705051260</v>
      </c>
      <c r="B11324" s="224" t="s">
        <v>11672</v>
      </c>
      <c r="C11324" s="224" t="s">
        <v>1268</v>
      </c>
      <c r="D11324" s="224" t="s">
        <v>2327</v>
      </c>
      <c r="E11324" s="225">
        <v>0</v>
      </c>
    </row>
    <row r="11325" spans="1:5" x14ac:dyDescent="0.25">
      <c r="A11325" s="222">
        <v>3705051261</v>
      </c>
      <c r="B11325" s="222" t="s">
        <v>11673</v>
      </c>
      <c r="C11325" s="222" t="s">
        <v>1268</v>
      </c>
      <c r="D11325" s="222" t="s">
        <v>2327</v>
      </c>
      <c r="E11325" s="223">
        <v>0</v>
      </c>
    </row>
    <row r="11326" spans="1:5" x14ac:dyDescent="0.25">
      <c r="A11326" s="224">
        <v>3705051262</v>
      </c>
      <c r="B11326" s="224" t="s">
        <v>11674</v>
      </c>
      <c r="C11326" s="224" t="s">
        <v>1268</v>
      </c>
      <c r="D11326" s="224" t="s">
        <v>2327</v>
      </c>
      <c r="E11326" s="225">
        <v>0</v>
      </c>
    </row>
    <row r="11327" spans="1:5" x14ac:dyDescent="0.25">
      <c r="A11327" s="222">
        <v>3705051263</v>
      </c>
      <c r="B11327" s="222" t="s">
        <v>11675</v>
      </c>
      <c r="C11327" s="222" t="s">
        <v>1268</v>
      </c>
      <c r="D11327" s="222" t="s">
        <v>2327</v>
      </c>
      <c r="E11327" s="223">
        <v>0</v>
      </c>
    </row>
    <row r="11328" spans="1:5" x14ac:dyDescent="0.25">
      <c r="A11328" s="224">
        <v>3705051264</v>
      </c>
      <c r="B11328" s="224" t="s">
        <v>11676</v>
      </c>
      <c r="C11328" s="224" t="s">
        <v>1268</v>
      </c>
      <c r="D11328" s="224" t="s">
        <v>801</v>
      </c>
      <c r="E11328" s="225">
        <v>0</v>
      </c>
    </row>
    <row r="11329" spans="1:5" x14ac:dyDescent="0.25">
      <c r="A11329" s="222">
        <v>3705051265</v>
      </c>
      <c r="B11329" s="222" t="s">
        <v>10584</v>
      </c>
      <c r="C11329" s="222" t="s">
        <v>1268</v>
      </c>
      <c r="D11329" s="222" t="s">
        <v>800</v>
      </c>
      <c r="E11329" s="223">
        <v>0</v>
      </c>
    </row>
    <row r="11330" spans="1:5" x14ac:dyDescent="0.25">
      <c r="A11330" s="224">
        <v>3705051266</v>
      </c>
      <c r="B11330" s="224" t="s">
        <v>11677</v>
      </c>
      <c r="C11330" s="224" t="s">
        <v>1268</v>
      </c>
      <c r="D11330" s="224" t="s">
        <v>2327</v>
      </c>
      <c r="E11330" s="225">
        <v>0</v>
      </c>
    </row>
    <row r="11331" spans="1:5" x14ac:dyDescent="0.25">
      <c r="A11331" s="222">
        <v>3705051267</v>
      </c>
      <c r="B11331" s="222" t="s">
        <v>11678</v>
      </c>
      <c r="C11331" s="222" t="s">
        <v>1268</v>
      </c>
      <c r="D11331" s="222" t="s">
        <v>2327</v>
      </c>
      <c r="E11331" s="223">
        <v>0</v>
      </c>
    </row>
    <row r="11332" spans="1:5" x14ac:dyDescent="0.25">
      <c r="A11332" s="224">
        <v>3705051268</v>
      </c>
      <c r="B11332" s="224" t="s">
        <v>11679</v>
      </c>
      <c r="C11332" s="224" t="s">
        <v>1268</v>
      </c>
      <c r="D11332" s="224" t="s">
        <v>2327</v>
      </c>
      <c r="E11332" s="225">
        <v>0</v>
      </c>
    </row>
    <row r="11333" spans="1:5" x14ac:dyDescent="0.25">
      <c r="A11333" s="222">
        <v>3705051269</v>
      </c>
      <c r="B11333" s="222" t="s">
        <v>9373</v>
      </c>
      <c r="C11333" s="222" t="s">
        <v>1268</v>
      </c>
      <c r="D11333" s="222" t="s">
        <v>2327</v>
      </c>
      <c r="E11333" s="223">
        <v>0</v>
      </c>
    </row>
    <row r="11334" spans="1:5" x14ac:dyDescent="0.25">
      <c r="A11334" s="224">
        <v>3705051270</v>
      </c>
      <c r="B11334" s="224" t="s">
        <v>9377</v>
      </c>
      <c r="C11334" s="224" t="s">
        <v>1268</v>
      </c>
      <c r="D11334" s="224" t="s">
        <v>801</v>
      </c>
      <c r="E11334" s="225">
        <v>0</v>
      </c>
    </row>
    <row r="11335" spans="1:5" x14ac:dyDescent="0.25">
      <c r="A11335" s="222">
        <v>3705051271</v>
      </c>
      <c r="B11335" s="222" t="s">
        <v>9378</v>
      </c>
      <c r="C11335" s="222" t="s">
        <v>1268</v>
      </c>
      <c r="D11335" s="222" t="s">
        <v>811</v>
      </c>
      <c r="E11335" s="223">
        <v>0</v>
      </c>
    </row>
    <row r="11336" spans="1:5" x14ac:dyDescent="0.25">
      <c r="A11336" s="224">
        <v>3705051272</v>
      </c>
      <c r="B11336" s="224" t="s">
        <v>12965</v>
      </c>
      <c r="C11336" s="224" t="s">
        <v>1268</v>
      </c>
      <c r="D11336" s="224" t="s">
        <v>2327</v>
      </c>
      <c r="E11336" s="225">
        <v>0</v>
      </c>
    </row>
    <row r="11337" spans="1:5" x14ac:dyDescent="0.25">
      <c r="A11337" s="222">
        <v>3705051273</v>
      </c>
      <c r="B11337" s="222" t="s">
        <v>9379</v>
      </c>
      <c r="C11337" s="222" t="s">
        <v>1268</v>
      </c>
      <c r="D11337" s="222" t="s">
        <v>2443</v>
      </c>
      <c r="E11337" s="223">
        <v>0</v>
      </c>
    </row>
    <row r="11338" spans="1:5" x14ac:dyDescent="0.25">
      <c r="A11338" s="224">
        <v>3705051274</v>
      </c>
      <c r="B11338" s="224" t="s">
        <v>8134</v>
      </c>
      <c r="C11338" s="224" t="s">
        <v>1268</v>
      </c>
      <c r="D11338" s="224" t="s">
        <v>801</v>
      </c>
      <c r="E11338" s="225">
        <v>0</v>
      </c>
    </row>
    <row r="11339" spans="1:5" x14ac:dyDescent="0.25">
      <c r="A11339" s="222">
        <v>3705051275</v>
      </c>
      <c r="B11339" s="222" t="s">
        <v>9380</v>
      </c>
      <c r="C11339" s="222" t="s">
        <v>1268</v>
      </c>
      <c r="D11339" s="222" t="s">
        <v>2443</v>
      </c>
      <c r="E11339" s="223">
        <v>0</v>
      </c>
    </row>
    <row r="11340" spans="1:5" x14ac:dyDescent="0.25">
      <c r="A11340" s="224">
        <v>3705051276</v>
      </c>
      <c r="B11340" s="224" t="s">
        <v>10518</v>
      </c>
      <c r="C11340" s="224" t="s">
        <v>1268</v>
      </c>
      <c r="D11340" s="224" t="s">
        <v>801</v>
      </c>
      <c r="E11340" s="225">
        <v>0</v>
      </c>
    </row>
    <row r="11341" spans="1:5" x14ac:dyDescent="0.25">
      <c r="A11341" s="222">
        <v>3705051277</v>
      </c>
      <c r="B11341" s="222" t="s">
        <v>11680</v>
      </c>
      <c r="C11341" s="222" t="s">
        <v>1268</v>
      </c>
      <c r="D11341" s="222" t="s">
        <v>2327</v>
      </c>
      <c r="E11341" s="223">
        <v>0</v>
      </c>
    </row>
    <row r="11342" spans="1:5" x14ac:dyDescent="0.25">
      <c r="A11342" s="224">
        <v>3705051278</v>
      </c>
      <c r="B11342" s="224" t="s">
        <v>11681</v>
      </c>
      <c r="C11342" s="224" t="s">
        <v>1268</v>
      </c>
      <c r="D11342" s="224" t="s">
        <v>801</v>
      </c>
      <c r="E11342" s="225">
        <v>0</v>
      </c>
    </row>
    <row r="11343" spans="1:5" x14ac:dyDescent="0.25">
      <c r="A11343" s="222">
        <v>3705051279</v>
      </c>
      <c r="B11343" s="222" t="s">
        <v>11682</v>
      </c>
      <c r="C11343" s="222" t="s">
        <v>1268</v>
      </c>
      <c r="D11343" s="222" t="s">
        <v>801</v>
      </c>
      <c r="E11343" s="223">
        <v>0</v>
      </c>
    </row>
    <row r="11344" spans="1:5" x14ac:dyDescent="0.25">
      <c r="A11344" s="224">
        <v>3705051280</v>
      </c>
      <c r="B11344" s="224" t="s">
        <v>11683</v>
      </c>
      <c r="C11344" s="224" t="s">
        <v>1268</v>
      </c>
      <c r="D11344" s="224" t="s">
        <v>2327</v>
      </c>
      <c r="E11344" s="225">
        <v>0</v>
      </c>
    </row>
    <row r="11345" spans="1:5" x14ac:dyDescent="0.25">
      <c r="A11345" s="222">
        <v>3705051281</v>
      </c>
      <c r="B11345" s="222" t="s">
        <v>9411</v>
      </c>
      <c r="C11345" s="222" t="s">
        <v>1268</v>
      </c>
      <c r="D11345" s="222" t="s">
        <v>801</v>
      </c>
      <c r="E11345" s="223">
        <v>0</v>
      </c>
    </row>
    <row r="11346" spans="1:5" x14ac:dyDescent="0.25">
      <c r="A11346" s="224">
        <v>3705051282</v>
      </c>
      <c r="B11346" s="224" t="s">
        <v>11684</v>
      </c>
      <c r="C11346" s="224" t="s">
        <v>1268</v>
      </c>
      <c r="D11346" s="224" t="s">
        <v>2327</v>
      </c>
      <c r="E11346" s="225">
        <v>0</v>
      </c>
    </row>
    <row r="11347" spans="1:5" x14ac:dyDescent="0.25">
      <c r="A11347" s="222">
        <v>3705051283</v>
      </c>
      <c r="B11347" s="222" t="s">
        <v>11685</v>
      </c>
      <c r="C11347" s="222" t="s">
        <v>1268</v>
      </c>
      <c r="D11347" s="222" t="s">
        <v>800</v>
      </c>
      <c r="E11347" s="223">
        <v>0</v>
      </c>
    </row>
    <row r="11348" spans="1:5" x14ac:dyDescent="0.25">
      <c r="A11348" s="224">
        <v>3705051284</v>
      </c>
      <c r="B11348" s="224" t="s">
        <v>11686</v>
      </c>
      <c r="C11348" s="224" t="s">
        <v>1268</v>
      </c>
      <c r="D11348" s="224" t="s">
        <v>2414</v>
      </c>
      <c r="E11348" s="225">
        <v>0</v>
      </c>
    </row>
    <row r="11349" spans="1:5" x14ac:dyDescent="0.25">
      <c r="A11349" s="222">
        <v>3705051285</v>
      </c>
      <c r="B11349" s="222" t="s">
        <v>11687</v>
      </c>
      <c r="C11349" s="222" t="s">
        <v>1268</v>
      </c>
      <c r="D11349" s="222" t="s">
        <v>801</v>
      </c>
      <c r="E11349" s="223">
        <v>0</v>
      </c>
    </row>
    <row r="11350" spans="1:5" x14ac:dyDescent="0.25">
      <c r="A11350" s="224">
        <v>3705051286</v>
      </c>
      <c r="B11350" s="224" t="s">
        <v>11688</v>
      </c>
      <c r="C11350" s="224" t="s">
        <v>1268</v>
      </c>
      <c r="D11350" s="224" t="s">
        <v>801</v>
      </c>
      <c r="E11350" s="225">
        <v>0</v>
      </c>
    </row>
    <row r="11351" spans="1:5" x14ac:dyDescent="0.25">
      <c r="A11351" s="222">
        <v>3705051287</v>
      </c>
      <c r="B11351" s="222" t="s">
        <v>11689</v>
      </c>
      <c r="C11351" s="222" t="s">
        <v>1268</v>
      </c>
      <c r="D11351" s="222" t="s">
        <v>801</v>
      </c>
      <c r="E11351" s="223">
        <v>0</v>
      </c>
    </row>
    <row r="11352" spans="1:5" x14ac:dyDescent="0.25">
      <c r="A11352" s="224">
        <v>3705051288</v>
      </c>
      <c r="B11352" s="224" t="s">
        <v>11690</v>
      </c>
      <c r="C11352" s="224" t="s">
        <v>1268</v>
      </c>
      <c r="D11352" s="224" t="s">
        <v>801</v>
      </c>
      <c r="E11352" s="225">
        <v>0</v>
      </c>
    </row>
    <row r="11353" spans="1:5" x14ac:dyDescent="0.25">
      <c r="A11353" s="222">
        <v>3705051289</v>
      </c>
      <c r="B11353" s="222" t="s">
        <v>11691</v>
      </c>
      <c r="C11353" s="222" t="s">
        <v>1268</v>
      </c>
      <c r="D11353" s="222" t="s">
        <v>2327</v>
      </c>
      <c r="E11353" s="223">
        <v>0</v>
      </c>
    </row>
    <row r="11354" spans="1:5" x14ac:dyDescent="0.25">
      <c r="A11354" s="224">
        <v>3705051290</v>
      </c>
      <c r="B11354" s="224" t="s">
        <v>11692</v>
      </c>
      <c r="C11354" s="224" t="s">
        <v>1268</v>
      </c>
      <c r="D11354" s="224" t="s">
        <v>801</v>
      </c>
      <c r="E11354" s="225">
        <v>0</v>
      </c>
    </row>
    <row r="11355" spans="1:5" x14ac:dyDescent="0.25">
      <c r="A11355" s="222">
        <v>3705051291</v>
      </c>
      <c r="B11355" s="222" t="s">
        <v>11693</v>
      </c>
      <c r="C11355" s="222" t="s">
        <v>1268</v>
      </c>
      <c r="D11355" s="222" t="s">
        <v>801</v>
      </c>
      <c r="E11355" s="223">
        <v>0</v>
      </c>
    </row>
    <row r="11356" spans="1:5" x14ac:dyDescent="0.25">
      <c r="A11356" s="224">
        <v>3705051292</v>
      </c>
      <c r="B11356" s="224" t="s">
        <v>11694</v>
      </c>
      <c r="C11356" s="224" t="s">
        <v>1268</v>
      </c>
      <c r="D11356" s="224" t="s">
        <v>801</v>
      </c>
      <c r="E11356" s="225">
        <v>0</v>
      </c>
    </row>
    <row r="11357" spans="1:5" x14ac:dyDescent="0.25">
      <c r="A11357" s="222">
        <v>3705051293</v>
      </c>
      <c r="B11357" s="222" t="s">
        <v>11695</v>
      </c>
      <c r="C11357" s="222" t="s">
        <v>1268</v>
      </c>
      <c r="D11357" s="222" t="s">
        <v>801</v>
      </c>
      <c r="E11357" s="223">
        <v>0</v>
      </c>
    </row>
    <row r="11358" spans="1:5" x14ac:dyDescent="0.25">
      <c r="A11358" s="224">
        <v>3705051294</v>
      </c>
      <c r="B11358" s="224" t="s">
        <v>11696</v>
      </c>
      <c r="C11358" s="224" t="s">
        <v>1268</v>
      </c>
      <c r="D11358" s="224" t="s">
        <v>801</v>
      </c>
      <c r="E11358" s="225">
        <v>0</v>
      </c>
    </row>
    <row r="11359" spans="1:5" x14ac:dyDescent="0.25">
      <c r="A11359" s="222">
        <v>3705051295</v>
      </c>
      <c r="B11359" s="222" t="s">
        <v>11697</v>
      </c>
      <c r="C11359" s="222" t="s">
        <v>1268</v>
      </c>
      <c r="D11359" s="222" t="s">
        <v>801</v>
      </c>
      <c r="E11359" s="223">
        <v>0</v>
      </c>
    </row>
    <row r="11360" spans="1:5" x14ac:dyDescent="0.25">
      <c r="A11360" s="224">
        <v>3705051296</v>
      </c>
      <c r="B11360" s="224" t="s">
        <v>11698</v>
      </c>
      <c r="C11360" s="224" t="s">
        <v>1268</v>
      </c>
      <c r="D11360" s="224" t="s">
        <v>801</v>
      </c>
      <c r="E11360" s="225">
        <v>0</v>
      </c>
    </row>
    <row r="11361" spans="1:5" x14ac:dyDescent="0.25">
      <c r="A11361" s="222">
        <v>3705051297</v>
      </c>
      <c r="B11361" s="222" t="s">
        <v>8692</v>
      </c>
      <c r="C11361" s="222" t="s">
        <v>1268</v>
      </c>
      <c r="D11361" s="222" t="s">
        <v>801</v>
      </c>
      <c r="E11361" s="223">
        <v>0</v>
      </c>
    </row>
    <row r="11362" spans="1:5" x14ac:dyDescent="0.25">
      <c r="A11362" s="224">
        <v>3705051298</v>
      </c>
      <c r="B11362" s="224" t="s">
        <v>11699</v>
      </c>
      <c r="C11362" s="224" t="s">
        <v>1268</v>
      </c>
      <c r="D11362" s="224" t="s">
        <v>801</v>
      </c>
      <c r="E11362" s="225">
        <v>0</v>
      </c>
    </row>
    <row r="11363" spans="1:5" x14ac:dyDescent="0.25">
      <c r="A11363" s="222">
        <v>3705051299</v>
      </c>
      <c r="B11363" s="222" t="s">
        <v>11700</v>
      </c>
      <c r="C11363" s="222" t="s">
        <v>1268</v>
      </c>
      <c r="D11363" s="222" t="s">
        <v>2327</v>
      </c>
      <c r="E11363" s="223">
        <v>0</v>
      </c>
    </row>
    <row r="11364" spans="1:5" x14ac:dyDescent="0.25">
      <c r="A11364" s="224">
        <v>3705051300</v>
      </c>
      <c r="B11364" s="224" t="s">
        <v>11701</v>
      </c>
      <c r="C11364" s="224" t="s">
        <v>1268</v>
      </c>
      <c r="D11364" s="224" t="s">
        <v>2327</v>
      </c>
      <c r="E11364" s="225">
        <v>0</v>
      </c>
    </row>
    <row r="11365" spans="1:5" x14ac:dyDescent="0.25">
      <c r="A11365" s="222">
        <v>3705051301</v>
      </c>
      <c r="B11365" s="222" t="s">
        <v>11702</v>
      </c>
      <c r="C11365" s="222" t="s">
        <v>1268</v>
      </c>
      <c r="D11365" s="222" t="s">
        <v>801</v>
      </c>
      <c r="E11365" s="223">
        <v>0</v>
      </c>
    </row>
    <row r="11366" spans="1:5" x14ac:dyDescent="0.25">
      <c r="A11366" s="224">
        <v>3705051302</v>
      </c>
      <c r="B11366" s="224" t="s">
        <v>11703</v>
      </c>
      <c r="C11366" s="224" t="s">
        <v>1268</v>
      </c>
      <c r="D11366" s="224" t="s">
        <v>801</v>
      </c>
      <c r="E11366" s="225">
        <v>0</v>
      </c>
    </row>
    <row r="11367" spans="1:5" x14ac:dyDescent="0.25">
      <c r="A11367" s="222">
        <v>3705051303</v>
      </c>
      <c r="B11367" s="222" t="s">
        <v>11704</v>
      </c>
      <c r="C11367" s="222" t="s">
        <v>1268</v>
      </c>
      <c r="D11367" s="222" t="s">
        <v>801</v>
      </c>
      <c r="E11367" s="223">
        <v>0</v>
      </c>
    </row>
    <row r="11368" spans="1:5" x14ac:dyDescent="0.25">
      <c r="A11368" s="224">
        <v>3705051304</v>
      </c>
      <c r="B11368" s="224" t="s">
        <v>11705</v>
      </c>
      <c r="C11368" s="224" t="s">
        <v>1268</v>
      </c>
      <c r="D11368" s="224" t="s">
        <v>801</v>
      </c>
      <c r="E11368" s="225">
        <v>0</v>
      </c>
    </row>
    <row r="11369" spans="1:5" x14ac:dyDescent="0.25">
      <c r="A11369" s="222">
        <v>3705051305</v>
      </c>
      <c r="B11369" s="222" t="s">
        <v>11706</v>
      </c>
      <c r="C11369" s="222" t="s">
        <v>1268</v>
      </c>
      <c r="D11369" s="222" t="s">
        <v>801</v>
      </c>
      <c r="E11369" s="223">
        <v>0</v>
      </c>
    </row>
    <row r="11370" spans="1:5" x14ac:dyDescent="0.25">
      <c r="A11370" s="224">
        <v>3705051306</v>
      </c>
      <c r="B11370" s="224" t="s">
        <v>11707</v>
      </c>
      <c r="C11370" s="224" t="s">
        <v>1268</v>
      </c>
      <c r="D11370" s="224" t="s">
        <v>801</v>
      </c>
      <c r="E11370" s="225">
        <v>0</v>
      </c>
    </row>
    <row r="11371" spans="1:5" x14ac:dyDescent="0.25">
      <c r="A11371" s="222">
        <v>3705051307</v>
      </c>
      <c r="B11371" s="222" t="s">
        <v>11708</v>
      </c>
      <c r="C11371" s="222" t="s">
        <v>1268</v>
      </c>
      <c r="D11371" s="222" t="s">
        <v>801</v>
      </c>
      <c r="E11371" s="223">
        <v>0</v>
      </c>
    </row>
    <row r="11372" spans="1:5" x14ac:dyDescent="0.25">
      <c r="A11372" s="224">
        <v>3705051308</v>
      </c>
      <c r="B11372" s="224" t="s">
        <v>11709</v>
      </c>
      <c r="C11372" s="224" t="s">
        <v>1268</v>
      </c>
      <c r="D11372" s="224" t="s">
        <v>2706</v>
      </c>
      <c r="E11372" s="225">
        <v>0</v>
      </c>
    </row>
    <row r="11373" spans="1:5" x14ac:dyDescent="0.25">
      <c r="A11373" s="222">
        <v>3705051309</v>
      </c>
      <c r="B11373" s="222" t="s">
        <v>11710</v>
      </c>
      <c r="C11373" s="222" t="s">
        <v>1268</v>
      </c>
      <c r="D11373" s="222" t="s">
        <v>801</v>
      </c>
      <c r="E11373" s="223">
        <v>0</v>
      </c>
    </row>
    <row r="11374" spans="1:5" x14ac:dyDescent="0.25">
      <c r="A11374" s="224">
        <v>3705051310</v>
      </c>
      <c r="B11374" s="224" t="s">
        <v>11711</v>
      </c>
      <c r="C11374" s="224" t="s">
        <v>1268</v>
      </c>
      <c r="D11374" s="224" t="s">
        <v>800</v>
      </c>
      <c r="E11374" s="225">
        <v>0</v>
      </c>
    </row>
    <row r="11375" spans="1:5" x14ac:dyDescent="0.25">
      <c r="A11375" s="222">
        <v>3705051311</v>
      </c>
      <c r="B11375" s="222" t="s">
        <v>11712</v>
      </c>
      <c r="C11375" s="222" t="s">
        <v>1268</v>
      </c>
      <c r="D11375" s="222" t="s">
        <v>811</v>
      </c>
      <c r="E11375" s="223">
        <v>0</v>
      </c>
    </row>
    <row r="11376" spans="1:5" x14ac:dyDescent="0.25">
      <c r="A11376" s="224">
        <v>3705051312</v>
      </c>
      <c r="B11376" s="224" t="s">
        <v>11713</v>
      </c>
      <c r="C11376" s="224" t="s">
        <v>1268</v>
      </c>
      <c r="D11376" s="224" t="s">
        <v>801</v>
      </c>
      <c r="E11376" s="225">
        <v>0</v>
      </c>
    </row>
    <row r="11377" spans="1:5" x14ac:dyDescent="0.25">
      <c r="A11377" s="222">
        <v>3705051313</v>
      </c>
      <c r="B11377" s="222" t="s">
        <v>11714</v>
      </c>
      <c r="C11377" s="222" t="s">
        <v>1268</v>
      </c>
      <c r="D11377" s="222" t="s">
        <v>1226</v>
      </c>
      <c r="E11377" s="223">
        <v>0</v>
      </c>
    </row>
    <row r="11378" spans="1:5" x14ac:dyDescent="0.25">
      <c r="A11378" s="224">
        <v>3705051314</v>
      </c>
      <c r="B11378" s="224" t="s">
        <v>11715</v>
      </c>
      <c r="C11378" s="224" t="s">
        <v>1268</v>
      </c>
      <c r="D11378" s="224" t="s">
        <v>2327</v>
      </c>
      <c r="E11378" s="225">
        <v>0</v>
      </c>
    </row>
    <row r="11379" spans="1:5" x14ac:dyDescent="0.25">
      <c r="A11379" s="222">
        <v>3705051315</v>
      </c>
      <c r="B11379" s="222" t="s">
        <v>11716</v>
      </c>
      <c r="C11379" s="222" t="s">
        <v>1268</v>
      </c>
      <c r="D11379" s="222" t="s">
        <v>2327</v>
      </c>
      <c r="E11379" s="223">
        <v>0</v>
      </c>
    </row>
    <row r="11380" spans="1:5" x14ac:dyDescent="0.25">
      <c r="A11380" s="224">
        <v>3705051316</v>
      </c>
      <c r="B11380" s="224" t="s">
        <v>11717</v>
      </c>
      <c r="C11380" s="224" t="s">
        <v>1268</v>
      </c>
      <c r="D11380" s="224" t="s">
        <v>801</v>
      </c>
      <c r="E11380" s="225">
        <v>0</v>
      </c>
    </row>
    <row r="11381" spans="1:5" x14ac:dyDescent="0.25">
      <c r="A11381" s="222">
        <v>3705051317</v>
      </c>
      <c r="B11381" s="222" t="s">
        <v>11718</v>
      </c>
      <c r="C11381" s="222" t="s">
        <v>1268</v>
      </c>
      <c r="D11381" s="222" t="s">
        <v>1226</v>
      </c>
      <c r="E11381" s="223">
        <v>0</v>
      </c>
    </row>
    <row r="11382" spans="1:5" x14ac:dyDescent="0.25">
      <c r="A11382" s="224">
        <v>3705051318</v>
      </c>
      <c r="B11382" s="224" t="s">
        <v>11719</v>
      </c>
      <c r="C11382" s="224" t="s">
        <v>1268</v>
      </c>
      <c r="D11382" s="224" t="s">
        <v>801</v>
      </c>
      <c r="E11382" s="225">
        <v>0</v>
      </c>
    </row>
    <row r="11383" spans="1:5" x14ac:dyDescent="0.25">
      <c r="A11383" s="222">
        <v>3705051319</v>
      </c>
      <c r="B11383" s="222" t="s">
        <v>11720</v>
      </c>
      <c r="C11383" s="222" t="s">
        <v>1268</v>
      </c>
      <c r="D11383" s="222" t="s">
        <v>2444</v>
      </c>
      <c r="E11383" s="223">
        <v>0</v>
      </c>
    </row>
    <row r="11384" spans="1:5" x14ac:dyDescent="0.25">
      <c r="A11384" s="224">
        <v>3705051320</v>
      </c>
      <c r="B11384" s="224" t="s">
        <v>11721</v>
      </c>
      <c r="C11384" s="224" t="s">
        <v>1268</v>
      </c>
      <c r="D11384" s="224" t="s">
        <v>801</v>
      </c>
      <c r="E11384" s="225">
        <v>0</v>
      </c>
    </row>
    <row r="11385" spans="1:5" x14ac:dyDescent="0.25">
      <c r="A11385" s="222">
        <v>3705051321</v>
      </c>
      <c r="B11385" s="222" t="s">
        <v>11722</v>
      </c>
      <c r="C11385" s="222" t="s">
        <v>1268</v>
      </c>
      <c r="D11385" s="222" t="s">
        <v>801</v>
      </c>
      <c r="E11385" s="223">
        <v>0</v>
      </c>
    </row>
    <row r="11386" spans="1:5" x14ac:dyDescent="0.25">
      <c r="A11386" s="224">
        <v>3705051322</v>
      </c>
      <c r="B11386" s="224" t="s">
        <v>11723</v>
      </c>
      <c r="C11386" s="224" t="s">
        <v>1268</v>
      </c>
      <c r="D11386" s="224" t="s">
        <v>801</v>
      </c>
      <c r="E11386" s="225">
        <v>0</v>
      </c>
    </row>
    <row r="11387" spans="1:5" x14ac:dyDescent="0.25">
      <c r="A11387" s="222">
        <v>3705051323</v>
      </c>
      <c r="B11387" s="222" t="s">
        <v>11724</v>
      </c>
      <c r="C11387" s="222" t="s">
        <v>1268</v>
      </c>
      <c r="D11387" s="222" t="s">
        <v>2327</v>
      </c>
      <c r="E11387" s="223">
        <v>0</v>
      </c>
    </row>
    <row r="11388" spans="1:5" x14ac:dyDescent="0.25">
      <c r="A11388" s="224">
        <v>3705051324</v>
      </c>
      <c r="B11388" s="224" t="s">
        <v>11725</v>
      </c>
      <c r="C11388" s="224" t="s">
        <v>1268</v>
      </c>
      <c r="D11388" s="224" t="s">
        <v>801</v>
      </c>
      <c r="E11388" s="225">
        <v>0</v>
      </c>
    </row>
    <row r="11389" spans="1:5" x14ac:dyDescent="0.25">
      <c r="A11389" s="222">
        <v>3705051325</v>
      </c>
      <c r="B11389" s="222" t="s">
        <v>11726</v>
      </c>
      <c r="C11389" s="222" t="s">
        <v>1268</v>
      </c>
      <c r="D11389" s="222" t="s">
        <v>2327</v>
      </c>
      <c r="E11389" s="223">
        <v>0</v>
      </c>
    </row>
    <row r="11390" spans="1:5" x14ac:dyDescent="0.25">
      <c r="A11390" s="224">
        <v>3705051326</v>
      </c>
      <c r="B11390" s="224" t="s">
        <v>11727</v>
      </c>
      <c r="C11390" s="224" t="s">
        <v>1268</v>
      </c>
      <c r="D11390" s="224" t="s">
        <v>2327</v>
      </c>
      <c r="E11390" s="225">
        <v>0</v>
      </c>
    </row>
    <row r="11391" spans="1:5" x14ac:dyDescent="0.25">
      <c r="A11391" s="222">
        <v>3705051327</v>
      </c>
      <c r="B11391" s="222" t="s">
        <v>11728</v>
      </c>
      <c r="C11391" s="222" t="s">
        <v>1268</v>
      </c>
      <c r="D11391" s="222" t="s">
        <v>2327</v>
      </c>
      <c r="E11391" s="223">
        <v>0</v>
      </c>
    </row>
    <row r="11392" spans="1:5" x14ac:dyDescent="0.25">
      <c r="A11392" s="224">
        <v>3705051328</v>
      </c>
      <c r="B11392" s="224" t="s">
        <v>11729</v>
      </c>
      <c r="C11392" s="224" t="s">
        <v>1268</v>
      </c>
      <c r="D11392" s="224" t="s">
        <v>801</v>
      </c>
      <c r="E11392" s="225">
        <v>0</v>
      </c>
    </row>
    <row r="11393" spans="1:5" x14ac:dyDescent="0.25">
      <c r="A11393" s="222">
        <v>3705051329</v>
      </c>
      <c r="B11393" s="222" t="s">
        <v>9932</v>
      </c>
      <c r="C11393" s="222" t="s">
        <v>1268</v>
      </c>
      <c r="D11393" s="222" t="s">
        <v>801</v>
      </c>
      <c r="E11393" s="223">
        <v>0</v>
      </c>
    </row>
    <row r="11394" spans="1:5" x14ac:dyDescent="0.25">
      <c r="A11394" s="224">
        <v>3705051330</v>
      </c>
      <c r="B11394" s="224" t="s">
        <v>11730</v>
      </c>
      <c r="C11394" s="224" t="s">
        <v>1268</v>
      </c>
      <c r="D11394" s="224" t="s">
        <v>801</v>
      </c>
      <c r="E11394" s="225">
        <v>0</v>
      </c>
    </row>
    <row r="11395" spans="1:5" x14ac:dyDescent="0.25">
      <c r="A11395" s="222">
        <v>3705051331</v>
      </c>
      <c r="B11395" s="222" t="s">
        <v>3977</v>
      </c>
      <c r="C11395" s="222" t="s">
        <v>1268</v>
      </c>
      <c r="D11395" s="222" t="s">
        <v>801</v>
      </c>
      <c r="E11395" s="223">
        <v>0</v>
      </c>
    </row>
    <row r="11396" spans="1:5" x14ac:dyDescent="0.25">
      <c r="A11396" s="224">
        <v>3705051332</v>
      </c>
      <c r="B11396" s="224" t="s">
        <v>10641</v>
      </c>
      <c r="C11396" s="224" t="s">
        <v>1268</v>
      </c>
      <c r="D11396" s="224" t="s">
        <v>801</v>
      </c>
      <c r="E11396" s="225">
        <v>0</v>
      </c>
    </row>
    <row r="11397" spans="1:5" x14ac:dyDescent="0.25">
      <c r="A11397" s="222">
        <v>3705051333</v>
      </c>
      <c r="B11397" s="222" t="s">
        <v>11731</v>
      </c>
      <c r="C11397" s="222" t="s">
        <v>1268</v>
      </c>
      <c r="D11397" s="222" t="s">
        <v>801</v>
      </c>
      <c r="E11397" s="223">
        <v>0</v>
      </c>
    </row>
    <row r="11398" spans="1:5" x14ac:dyDescent="0.25">
      <c r="A11398" s="224">
        <v>3705051334</v>
      </c>
      <c r="B11398" s="224" t="s">
        <v>11732</v>
      </c>
      <c r="C11398" s="224" t="s">
        <v>1268</v>
      </c>
      <c r="D11398" s="224" t="s">
        <v>801</v>
      </c>
      <c r="E11398" s="225">
        <v>0</v>
      </c>
    </row>
    <row r="11399" spans="1:5" x14ac:dyDescent="0.25">
      <c r="A11399" s="222">
        <v>3705051335</v>
      </c>
      <c r="B11399" s="222" t="s">
        <v>11733</v>
      </c>
      <c r="C11399" s="222" t="s">
        <v>1268</v>
      </c>
      <c r="D11399" s="222" t="s">
        <v>801</v>
      </c>
      <c r="E11399" s="223">
        <v>0</v>
      </c>
    </row>
    <row r="11400" spans="1:5" x14ac:dyDescent="0.25">
      <c r="A11400" s="224">
        <v>3705051336</v>
      </c>
      <c r="B11400" s="224" t="s">
        <v>11734</v>
      </c>
      <c r="C11400" s="224" t="s">
        <v>1268</v>
      </c>
      <c r="D11400" s="224" t="s">
        <v>801</v>
      </c>
      <c r="E11400" s="225">
        <v>0</v>
      </c>
    </row>
    <row r="11401" spans="1:5" x14ac:dyDescent="0.25">
      <c r="A11401" s="222">
        <v>3705051337</v>
      </c>
      <c r="B11401" s="222" t="s">
        <v>11735</v>
      </c>
      <c r="C11401" s="222" t="s">
        <v>1268</v>
      </c>
      <c r="D11401" s="222" t="s">
        <v>801</v>
      </c>
      <c r="E11401" s="223">
        <v>0</v>
      </c>
    </row>
    <row r="11402" spans="1:5" x14ac:dyDescent="0.25">
      <c r="A11402" s="224">
        <v>3705051338</v>
      </c>
      <c r="B11402" s="224" t="s">
        <v>11736</v>
      </c>
      <c r="C11402" s="224" t="s">
        <v>1268</v>
      </c>
      <c r="D11402" s="224" t="s">
        <v>801</v>
      </c>
      <c r="E11402" s="225">
        <v>0</v>
      </c>
    </row>
    <row r="11403" spans="1:5" x14ac:dyDescent="0.25">
      <c r="A11403" s="222">
        <v>3705051339</v>
      </c>
      <c r="B11403" s="222" t="s">
        <v>11737</v>
      </c>
      <c r="C11403" s="222" t="s">
        <v>1268</v>
      </c>
      <c r="D11403" s="222" t="s">
        <v>2327</v>
      </c>
      <c r="E11403" s="223">
        <v>0</v>
      </c>
    </row>
    <row r="11404" spans="1:5" x14ac:dyDescent="0.25">
      <c r="A11404" s="224">
        <v>3705051340</v>
      </c>
      <c r="B11404" s="224" t="s">
        <v>11738</v>
      </c>
      <c r="C11404" s="224" t="s">
        <v>1268</v>
      </c>
      <c r="D11404" s="224" t="s">
        <v>801</v>
      </c>
      <c r="E11404" s="225">
        <v>0</v>
      </c>
    </row>
    <row r="11405" spans="1:5" x14ac:dyDescent="0.25">
      <c r="A11405" s="222">
        <v>3705051341</v>
      </c>
      <c r="B11405" s="222" t="s">
        <v>11739</v>
      </c>
      <c r="C11405" s="222" t="s">
        <v>1268</v>
      </c>
      <c r="D11405" s="222" t="s">
        <v>2327</v>
      </c>
      <c r="E11405" s="223">
        <v>0</v>
      </c>
    </row>
    <row r="11406" spans="1:5" x14ac:dyDescent="0.25">
      <c r="A11406" s="224">
        <v>3705051342</v>
      </c>
      <c r="B11406" s="224" t="s">
        <v>9490</v>
      </c>
      <c r="C11406" s="224" t="s">
        <v>1268</v>
      </c>
      <c r="D11406" s="224" t="s">
        <v>801</v>
      </c>
      <c r="E11406" s="225">
        <v>0</v>
      </c>
    </row>
    <row r="11407" spans="1:5" x14ac:dyDescent="0.25">
      <c r="A11407" s="222">
        <v>3705051343</v>
      </c>
      <c r="B11407" s="222" t="s">
        <v>9491</v>
      </c>
      <c r="C11407" s="222" t="s">
        <v>1268</v>
      </c>
      <c r="D11407" s="222" t="s">
        <v>801</v>
      </c>
      <c r="E11407" s="223">
        <v>0</v>
      </c>
    </row>
    <row r="11408" spans="1:5" x14ac:dyDescent="0.25">
      <c r="A11408" s="224">
        <v>3705051344</v>
      </c>
      <c r="B11408" s="224" t="s">
        <v>9492</v>
      </c>
      <c r="C11408" s="224" t="s">
        <v>1268</v>
      </c>
      <c r="D11408" s="224" t="s">
        <v>801</v>
      </c>
      <c r="E11408" s="225">
        <v>0</v>
      </c>
    </row>
    <row r="11409" spans="1:5" x14ac:dyDescent="0.25">
      <c r="A11409" s="222">
        <v>3705051345</v>
      </c>
      <c r="B11409" s="222" t="s">
        <v>9493</v>
      </c>
      <c r="C11409" s="222" t="s">
        <v>1268</v>
      </c>
      <c r="D11409" s="222" t="s">
        <v>801</v>
      </c>
      <c r="E11409" s="223">
        <v>0</v>
      </c>
    </row>
    <row r="11410" spans="1:5" x14ac:dyDescent="0.25">
      <c r="A11410" s="224">
        <v>3705051346</v>
      </c>
      <c r="B11410" s="224" t="s">
        <v>11740</v>
      </c>
      <c r="C11410" s="224" t="s">
        <v>1268</v>
      </c>
      <c r="D11410" s="224" t="s">
        <v>2327</v>
      </c>
      <c r="E11410" s="225">
        <v>0</v>
      </c>
    </row>
    <row r="11411" spans="1:5" x14ac:dyDescent="0.25">
      <c r="A11411" s="222">
        <v>3705051347</v>
      </c>
      <c r="B11411" s="222" t="s">
        <v>11741</v>
      </c>
      <c r="C11411" s="222" t="s">
        <v>1268</v>
      </c>
      <c r="D11411" s="222" t="s">
        <v>2327</v>
      </c>
      <c r="E11411" s="223">
        <v>0</v>
      </c>
    </row>
    <row r="11412" spans="1:5" x14ac:dyDescent="0.25">
      <c r="A11412" s="224">
        <v>3705051348</v>
      </c>
      <c r="B11412" s="224" t="s">
        <v>11742</v>
      </c>
      <c r="C11412" s="224" t="s">
        <v>1268</v>
      </c>
      <c r="D11412" s="224" t="s">
        <v>2327</v>
      </c>
      <c r="E11412" s="225">
        <v>0</v>
      </c>
    </row>
    <row r="11413" spans="1:5" x14ac:dyDescent="0.25">
      <c r="A11413" s="222">
        <v>3705051349</v>
      </c>
      <c r="B11413" s="222" t="s">
        <v>11743</v>
      </c>
      <c r="C11413" s="222" t="s">
        <v>1268</v>
      </c>
      <c r="D11413" s="222" t="s">
        <v>2327</v>
      </c>
      <c r="E11413" s="223">
        <v>0</v>
      </c>
    </row>
    <row r="11414" spans="1:5" x14ac:dyDescent="0.25">
      <c r="A11414" s="224">
        <v>3705051350</v>
      </c>
      <c r="B11414" s="224" t="s">
        <v>11744</v>
      </c>
      <c r="C11414" s="224" t="s">
        <v>1268</v>
      </c>
      <c r="D11414" s="224" t="s">
        <v>2327</v>
      </c>
      <c r="E11414" s="225">
        <v>0</v>
      </c>
    </row>
    <row r="11415" spans="1:5" x14ac:dyDescent="0.25">
      <c r="A11415" s="222">
        <v>3705051351</v>
      </c>
      <c r="B11415" s="222" t="s">
        <v>11745</v>
      </c>
      <c r="C11415" s="222" t="s">
        <v>1268</v>
      </c>
      <c r="D11415" s="222" t="s">
        <v>2327</v>
      </c>
      <c r="E11415" s="223">
        <v>0</v>
      </c>
    </row>
    <row r="11416" spans="1:5" x14ac:dyDescent="0.25">
      <c r="A11416" s="224">
        <v>3705051352</v>
      </c>
      <c r="B11416" s="224" t="s">
        <v>11746</v>
      </c>
      <c r="C11416" s="224" t="s">
        <v>1268</v>
      </c>
      <c r="D11416" s="224" t="s">
        <v>2327</v>
      </c>
      <c r="E11416" s="225">
        <v>0</v>
      </c>
    </row>
    <row r="11417" spans="1:5" x14ac:dyDescent="0.25">
      <c r="A11417" s="222">
        <v>3705051353</v>
      </c>
      <c r="B11417" s="222" t="s">
        <v>11747</v>
      </c>
      <c r="C11417" s="222" t="s">
        <v>1268</v>
      </c>
      <c r="D11417" s="222" t="s">
        <v>2327</v>
      </c>
      <c r="E11417" s="223">
        <v>0</v>
      </c>
    </row>
    <row r="11418" spans="1:5" x14ac:dyDescent="0.25">
      <c r="A11418" s="224">
        <v>3705051354</v>
      </c>
      <c r="B11418" s="224" t="s">
        <v>11748</v>
      </c>
      <c r="C11418" s="224" t="s">
        <v>1268</v>
      </c>
      <c r="D11418" s="224" t="s">
        <v>2327</v>
      </c>
      <c r="E11418" s="225">
        <v>0</v>
      </c>
    </row>
    <row r="11419" spans="1:5" x14ac:dyDescent="0.25">
      <c r="A11419" s="222">
        <v>3705051355</v>
      </c>
      <c r="B11419" s="222" t="s">
        <v>11749</v>
      </c>
      <c r="C11419" s="222" t="s">
        <v>1268</v>
      </c>
      <c r="D11419" s="222" t="s">
        <v>2327</v>
      </c>
      <c r="E11419" s="223">
        <v>0</v>
      </c>
    </row>
    <row r="11420" spans="1:5" x14ac:dyDescent="0.25">
      <c r="A11420" s="224">
        <v>3705051356</v>
      </c>
      <c r="B11420" s="224" t="s">
        <v>11750</v>
      </c>
      <c r="C11420" s="224" t="s">
        <v>1268</v>
      </c>
      <c r="D11420" s="224" t="s">
        <v>801</v>
      </c>
      <c r="E11420" s="225">
        <v>0</v>
      </c>
    </row>
    <row r="11421" spans="1:5" x14ac:dyDescent="0.25">
      <c r="A11421" s="222">
        <v>3705051357</v>
      </c>
      <c r="B11421" s="222" t="s">
        <v>11751</v>
      </c>
      <c r="C11421" s="222" t="s">
        <v>1268</v>
      </c>
      <c r="D11421" s="222" t="s">
        <v>2327</v>
      </c>
      <c r="E11421" s="223">
        <v>0</v>
      </c>
    </row>
    <row r="11422" spans="1:5" x14ac:dyDescent="0.25">
      <c r="A11422" s="224">
        <v>3705051358</v>
      </c>
      <c r="B11422" s="224" t="s">
        <v>11752</v>
      </c>
      <c r="C11422" s="224" t="s">
        <v>1268</v>
      </c>
      <c r="D11422" s="224" t="s">
        <v>2327</v>
      </c>
      <c r="E11422" s="225">
        <v>0</v>
      </c>
    </row>
    <row r="11423" spans="1:5" x14ac:dyDescent="0.25">
      <c r="A11423" s="222">
        <v>3705051359</v>
      </c>
      <c r="B11423" s="222" t="s">
        <v>11753</v>
      </c>
      <c r="C11423" s="222" t="s">
        <v>1268</v>
      </c>
      <c r="D11423" s="222" t="s">
        <v>2327</v>
      </c>
      <c r="E11423" s="223">
        <v>0</v>
      </c>
    </row>
    <row r="11424" spans="1:5" x14ac:dyDescent="0.25">
      <c r="A11424" s="224">
        <v>3705051360</v>
      </c>
      <c r="B11424" s="224" t="s">
        <v>11754</v>
      </c>
      <c r="C11424" s="224" t="s">
        <v>1268</v>
      </c>
      <c r="D11424" s="224" t="s">
        <v>2327</v>
      </c>
      <c r="E11424" s="225">
        <v>0</v>
      </c>
    </row>
    <row r="11425" spans="1:5" x14ac:dyDescent="0.25">
      <c r="A11425" s="222">
        <v>3705051361</v>
      </c>
      <c r="B11425" s="222" t="s">
        <v>11755</v>
      </c>
      <c r="C11425" s="222" t="s">
        <v>1268</v>
      </c>
      <c r="D11425" s="222" t="s">
        <v>2327</v>
      </c>
      <c r="E11425" s="223">
        <v>0</v>
      </c>
    </row>
    <row r="11426" spans="1:5" x14ac:dyDescent="0.25">
      <c r="A11426" s="224">
        <v>3705051362</v>
      </c>
      <c r="B11426" s="224" t="s">
        <v>9646</v>
      </c>
      <c r="C11426" s="224" t="s">
        <v>1268</v>
      </c>
      <c r="D11426" s="224" t="s">
        <v>801</v>
      </c>
      <c r="E11426" s="225">
        <v>0</v>
      </c>
    </row>
    <row r="11427" spans="1:5" x14ac:dyDescent="0.25">
      <c r="A11427" s="222">
        <v>3705051363</v>
      </c>
      <c r="B11427" s="222" t="s">
        <v>8774</v>
      </c>
      <c r="C11427" s="222" t="s">
        <v>1268</v>
      </c>
      <c r="D11427" s="222" t="s">
        <v>2327</v>
      </c>
      <c r="E11427" s="223">
        <v>0</v>
      </c>
    </row>
    <row r="11428" spans="1:5" x14ac:dyDescent="0.25">
      <c r="A11428" s="224">
        <v>3705051364</v>
      </c>
      <c r="B11428" s="224" t="s">
        <v>11756</v>
      </c>
      <c r="C11428" s="224" t="s">
        <v>1268</v>
      </c>
      <c r="D11428" s="224" t="s">
        <v>2327</v>
      </c>
      <c r="E11428" s="225">
        <v>0</v>
      </c>
    </row>
    <row r="11429" spans="1:5" x14ac:dyDescent="0.25">
      <c r="A11429" s="222">
        <v>3705051365</v>
      </c>
      <c r="B11429" s="222" t="s">
        <v>11757</v>
      </c>
      <c r="C11429" s="222" t="s">
        <v>1268</v>
      </c>
      <c r="D11429" s="222" t="s">
        <v>2327</v>
      </c>
      <c r="E11429" s="223">
        <v>0</v>
      </c>
    </row>
    <row r="11430" spans="1:5" x14ac:dyDescent="0.25">
      <c r="A11430" s="224">
        <v>3705051366</v>
      </c>
      <c r="B11430" s="224" t="s">
        <v>11758</v>
      </c>
      <c r="C11430" s="224" t="s">
        <v>1268</v>
      </c>
      <c r="D11430" s="224" t="s">
        <v>2327</v>
      </c>
      <c r="E11430" s="225">
        <v>0</v>
      </c>
    </row>
    <row r="11431" spans="1:5" x14ac:dyDescent="0.25">
      <c r="A11431" s="222">
        <v>3705051367</v>
      </c>
      <c r="B11431" s="222" t="s">
        <v>11759</v>
      </c>
      <c r="C11431" s="222" t="s">
        <v>1268</v>
      </c>
      <c r="D11431" s="222" t="s">
        <v>2327</v>
      </c>
      <c r="E11431" s="223">
        <v>0</v>
      </c>
    </row>
    <row r="11432" spans="1:5" x14ac:dyDescent="0.25">
      <c r="A11432" s="224">
        <v>3705051368</v>
      </c>
      <c r="B11432" s="224" t="s">
        <v>11760</v>
      </c>
      <c r="C11432" s="224" t="s">
        <v>1268</v>
      </c>
      <c r="D11432" s="224" t="s">
        <v>2327</v>
      </c>
      <c r="E11432" s="225">
        <v>0</v>
      </c>
    </row>
    <row r="11433" spans="1:5" x14ac:dyDescent="0.25">
      <c r="A11433" s="222">
        <v>3705051369</v>
      </c>
      <c r="B11433" s="222" t="s">
        <v>11761</v>
      </c>
      <c r="C11433" s="222" t="s">
        <v>1268</v>
      </c>
      <c r="D11433" s="222" t="s">
        <v>2327</v>
      </c>
      <c r="E11433" s="223">
        <v>0</v>
      </c>
    </row>
    <row r="11434" spans="1:5" x14ac:dyDescent="0.25">
      <c r="A11434" s="224">
        <v>3705051370</v>
      </c>
      <c r="B11434" s="224" t="s">
        <v>11762</v>
      </c>
      <c r="C11434" s="224" t="s">
        <v>1268</v>
      </c>
      <c r="D11434" s="224" t="s">
        <v>2327</v>
      </c>
      <c r="E11434" s="225">
        <v>0</v>
      </c>
    </row>
    <row r="11435" spans="1:5" x14ac:dyDescent="0.25">
      <c r="A11435" s="222">
        <v>3705051371</v>
      </c>
      <c r="B11435" s="222" t="s">
        <v>11763</v>
      </c>
      <c r="C11435" s="222" t="s">
        <v>1268</v>
      </c>
      <c r="D11435" s="222" t="s">
        <v>2327</v>
      </c>
      <c r="E11435" s="223">
        <v>0</v>
      </c>
    </row>
    <row r="11436" spans="1:5" x14ac:dyDescent="0.25">
      <c r="A11436" s="224">
        <v>3705051372</v>
      </c>
      <c r="B11436" s="224" t="s">
        <v>11764</v>
      </c>
      <c r="C11436" s="224" t="s">
        <v>1268</v>
      </c>
      <c r="D11436" s="224" t="s">
        <v>2327</v>
      </c>
      <c r="E11436" s="225">
        <v>0</v>
      </c>
    </row>
    <row r="11437" spans="1:5" x14ac:dyDescent="0.25">
      <c r="A11437" s="222">
        <v>3705051373</v>
      </c>
      <c r="B11437" s="222" t="s">
        <v>11765</v>
      </c>
      <c r="C11437" s="222" t="s">
        <v>1268</v>
      </c>
      <c r="D11437" s="222" t="s">
        <v>2327</v>
      </c>
      <c r="E11437" s="223">
        <v>0</v>
      </c>
    </row>
    <row r="11438" spans="1:5" x14ac:dyDescent="0.25">
      <c r="A11438" s="224">
        <v>3705051374</v>
      </c>
      <c r="B11438" s="224" t="s">
        <v>11766</v>
      </c>
      <c r="C11438" s="224" t="s">
        <v>1268</v>
      </c>
      <c r="D11438" s="224" t="s">
        <v>2327</v>
      </c>
      <c r="E11438" s="225">
        <v>0</v>
      </c>
    </row>
    <row r="11439" spans="1:5" x14ac:dyDescent="0.25">
      <c r="A11439" s="222">
        <v>3705051375</v>
      </c>
      <c r="B11439" s="222" t="s">
        <v>11767</v>
      </c>
      <c r="C11439" s="222" t="s">
        <v>1268</v>
      </c>
      <c r="D11439" s="222" t="s">
        <v>801</v>
      </c>
      <c r="E11439" s="223">
        <v>0</v>
      </c>
    </row>
    <row r="11440" spans="1:5" x14ac:dyDescent="0.25">
      <c r="A11440" s="224">
        <v>3705051376</v>
      </c>
      <c r="B11440" s="224" t="s">
        <v>11768</v>
      </c>
      <c r="C11440" s="224" t="s">
        <v>1268</v>
      </c>
      <c r="D11440" s="224" t="s">
        <v>801</v>
      </c>
      <c r="E11440" s="225">
        <v>0</v>
      </c>
    </row>
    <row r="11441" spans="1:5" x14ac:dyDescent="0.25">
      <c r="A11441" s="222">
        <v>3705051377</v>
      </c>
      <c r="B11441" s="222" t="s">
        <v>11769</v>
      </c>
      <c r="C11441" s="222" t="s">
        <v>1268</v>
      </c>
      <c r="D11441" s="222" t="s">
        <v>801</v>
      </c>
      <c r="E11441" s="223">
        <v>0</v>
      </c>
    </row>
    <row r="11442" spans="1:5" x14ac:dyDescent="0.25">
      <c r="A11442" s="224">
        <v>3705051378</v>
      </c>
      <c r="B11442" s="224" t="s">
        <v>11770</v>
      </c>
      <c r="C11442" s="224" t="s">
        <v>1268</v>
      </c>
      <c r="D11442" s="224" t="s">
        <v>801</v>
      </c>
      <c r="E11442" s="225">
        <v>0</v>
      </c>
    </row>
    <row r="11443" spans="1:5" x14ac:dyDescent="0.25">
      <c r="A11443" s="222">
        <v>3705051379</v>
      </c>
      <c r="B11443" s="222" t="s">
        <v>11771</v>
      </c>
      <c r="C11443" s="222" t="s">
        <v>1268</v>
      </c>
      <c r="D11443" s="222" t="s">
        <v>801</v>
      </c>
      <c r="E11443" s="223">
        <v>0</v>
      </c>
    </row>
    <row r="11444" spans="1:5" x14ac:dyDescent="0.25">
      <c r="A11444" s="224">
        <v>3705051380</v>
      </c>
      <c r="B11444" s="224" t="s">
        <v>11772</v>
      </c>
      <c r="C11444" s="224" t="s">
        <v>1268</v>
      </c>
      <c r="D11444" s="224" t="s">
        <v>2327</v>
      </c>
      <c r="E11444" s="225">
        <v>0</v>
      </c>
    </row>
    <row r="11445" spans="1:5" x14ac:dyDescent="0.25">
      <c r="A11445" s="222">
        <v>3705051381</v>
      </c>
      <c r="B11445" s="222" t="s">
        <v>11773</v>
      </c>
      <c r="C11445" s="222" t="s">
        <v>1268</v>
      </c>
      <c r="D11445" s="222" t="s">
        <v>2327</v>
      </c>
      <c r="E11445" s="223">
        <v>0</v>
      </c>
    </row>
    <row r="11446" spans="1:5" x14ac:dyDescent="0.25">
      <c r="A11446" s="224">
        <v>3705051382</v>
      </c>
      <c r="B11446" s="224" t="s">
        <v>11774</v>
      </c>
      <c r="C11446" s="224" t="s">
        <v>1268</v>
      </c>
      <c r="D11446" s="224" t="s">
        <v>2414</v>
      </c>
      <c r="E11446" s="225">
        <v>0</v>
      </c>
    </row>
    <row r="11447" spans="1:5" x14ac:dyDescent="0.25">
      <c r="A11447" s="222">
        <v>3705051383</v>
      </c>
      <c r="B11447" s="222" t="s">
        <v>11775</v>
      </c>
      <c r="C11447" s="222" t="s">
        <v>1268</v>
      </c>
      <c r="D11447" s="222" t="s">
        <v>2327</v>
      </c>
      <c r="E11447" s="223">
        <v>0</v>
      </c>
    </row>
    <row r="11448" spans="1:5" x14ac:dyDescent="0.25">
      <c r="A11448" s="224">
        <v>3705051384</v>
      </c>
      <c r="B11448" s="224" t="s">
        <v>11776</v>
      </c>
      <c r="C11448" s="224" t="s">
        <v>1268</v>
      </c>
      <c r="D11448" s="224" t="s">
        <v>2327</v>
      </c>
      <c r="E11448" s="225">
        <v>0</v>
      </c>
    </row>
    <row r="11449" spans="1:5" x14ac:dyDescent="0.25">
      <c r="A11449" s="222">
        <v>3705051385</v>
      </c>
      <c r="B11449" s="222" t="s">
        <v>11777</v>
      </c>
      <c r="C11449" s="222" t="s">
        <v>1268</v>
      </c>
      <c r="D11449" s="222" t="s">
        <v>2327</v>
      </c>
      <c r="E11449" s="223">
        <v>0</v>
      </c>
    </row>
    <row r="11450" spans="1:5" x14ac:dyDescent="0.25">
      <c r="A11450" s="224">
        <v>3705051386</v>
      </c>
      <c r="B11450" s="224" t="s">
        <v>11778</v>
      </c>
      <c r="C11450" s="224" t="s">
        <v>1268</v>
      </c>
      <c r="D11450" s="224" t="s">
        <v>2327</v>
      </c>
      <c r="E11450" s="225">
        <v>0</v>
      </c>
    </row>
    <row r="11451" spans="1:5" x14ac:dyDescent="0.25">
      <c r="A11451" s="222">
        <v>3705051387</v>
      </c>
      <c r="B11451" s="222" t="s">
        <v>11779</v>
      </c>
      <c r="C11451" s="222" t="s">
        <v>1268</v>
      </c>
      <c r="D11451" s="222" t="s">
        <v>2327</v>
      </c>
      <c r="E11451" s="223">
        <v>0</v>
      </c>
    </row>
    <row r="11452" spans="1:5" x14ac:dyDescent="0.25">
      <c r="A11452" s="224">
        <v>3705051388</v>
      </c>
      <c r="B11452" s="224" t="s">
        <v>11780</v>
      </c>
      <c r="C11452" s="224" t="s">
        <v>1268</v>
      </c>
      <c r="D11452" s="224" t="s">
        <v>2327</v>
      </c>
      <c r="E11452" s="225">
        <v>0</v>
      </c>
    </row>
    <row r="11453" spans="1:5" x14ac:dyDescent="0.25">
      <c r="A11453" s="222">
        <v>3705051389</v>
      </c>
      <c r="B11453" s="222" t="s">
        <v>11781</v>
      </c>
      <c r="C11453" s="222" t="s">
        <v>1268</v>
      </c>
      <c r="D11453" s="222" t="s">
        <v>1226</v>
      </c>
      <c r="E11453" s="223">
        <v>0</v>
      </c>
    </row>
    <row r="11454" spans="1:5" x14ac:dyDescent="0.25">
      <c r="A11454" s="224">
        <v>3705051390</v>
      </c>
      <c r="B11454" s="224" t="s">
        <v>11782</v>
      </c>
      <c r="C11454" s="224" t="s">
        <v>1268</v>
      </c>
      <c r="D11454" s="224" t="s">
        <v>1226</v>
      </c>
      <c r="E11454" s="225">
        <v>0</v>
      </c>
    </row>
    <row r="11455" spans="1:5" x14ac:dyDescent="0.25">
      <c r="A11455" s="222">
        <v>3705051391</v>
      </c>
      <c r="B11455" s="222" t="s">
        <v>11783</v>
      </c>
      <c r="C11455" s="222" t="s">
        <v>1268</v>
      </c>
      <c r="D11455" s="222" t="s">
        <v>801</v>
      </c>
      <c r="E11455" s="223">
        <v>0</v>
      </c>
    </row>
    <row r="11456" spans="1:5" x14ac:dyDescent="0.25">
      <c r="A11456" s="224">
        <v>3705051392</v>
      </c>
      <c r="B11456" s="224" t="s">
        <v>11784</v>
      </c>
      <c r="C11456" s="224" t="s">
        <v>1268</v>
      </c>
      <c r="D11456" s="224" t="s">
        <v>2318</v>
      </c>
      <c r="E11456" s="225">
        <v>0</v>
      </c>
    </row>
    <row r="11457" spans="1:5" x14ac:dyDescent="0.25">
      <c r="A11457" s="222">
        <v>3705051393</v>
      </c>
      <c r="B11457" s="222" t="s">
        <v>11785</v>
      </c>
      <c r="C11457" s="222" t="s">
        <v>1268</v>
      </c>
      <c r="D11457" s="222" t="s">
        <v>801</v>
      </c>
      <c r="E11457" s="223">
        <v>0</v>
      </c>
    </row>
    <row r="11458" spans="1:5" x14ac:dyDescent="0.25">
      <c r="A11458" s="224">
        <v>3705051394</v>
      </c>
      <c r="B11458" s="224" t="s">
        <v>7238</v>
      </c>
      <c r="C11458" s="224" t="s">
        <v>1268</v>
      </c>
      <c r="D11458" s="224" t="s">
        <v>801</v>
      </c>
      <c r="E11458" s="225">
        <v>0</v>
      </c>
    </row>
    <row r="11459" spans="1:5" x14ac:dyDescent="0.25">
      <c r="A11459" s="222">
        <v>3705051395</v>
      </c>
      <c r="B11459" s="222" t="s">
        <v>11786</v>
      </c>
      <c r="C11459" s="222" t="s">
        <v>1268</v>
      </c>
      <c r="D11459" s="222" t="s">
        <v>801</v>
      </c>
      <c r="E11459" s="223">
        <v>0</v>
      </c>
    </row>
    <row r="11460" spans="1:5" x14ac:dyDescent="0.25">
      <c r="A11460" s="224">
        <v>3705051396</v>
      </c>
      <c r="B11460" s="224" t="s">
        <v>11787</v>
      </c>
      <c r="C11460" s="224" t="s">
        <v>1268</v>
      </c>
      <c r="D11460" s="224" t="s">
        <v>2354</v>
      </c>
      <c r="E11460" s="225">
        <v>0</v>
      </c>
    </row>
    <row r="11461" spans="1:5" x14ac:dyDescent="0.25">
      <c r="A11461" s="222">
        <v>3705051397</v>
      </c>
      <c r="B11461" s="222" t="s">
        <v>11788</v>
      </c>
      <c r="C11461" s="222" t="s">
        <v>1268</v>
      </c>
      <c r="D11461" s="222" t="s">
        <v>2327</v>
      </c>
      <c r="E11461" s="223">
        <v>0</v>
      </c>
    </row>
    <row r="11462" spans="1:5" x14ac:dyDescent="0.25">
      <c r="A11462" s="224">
        <v>3705051398</v>
      </c>
      <c r="B11462" s="224" t="s">
        <v>11789</v>
      </c>
      <c r="C11462" s="224" t="s">
        <v>1268</v>
      </c>
      <c r="D11462" s="224" t="s">
        <v>2327</v>
      </c>
      <c r="E11462" s="225">
        <v>0</v>
      </c>
    </row>
    <row r="11463" spans="1:5" x14ac:dyDescent="0.25">
      <c r="A11463" s="222">
        <v>3705051399</v>
      </c>
      <c r="B11463" s="222" t="s">
        <v>11790</v>
      </c>
      <c r="C11463" s="222" t="s">
        <v>1268</v>
      </c>
      <c r="D11463" s="222" t="s">
        <v>800</v>
      </c>
      <c r="E11463" s="223">
        <v>0</v>
      </c>
    </row>
    <row r="11464" spans="1:5" x14ac:dyDescent="0.25">
      <c r="A11464" s="224">
        <v>3705051400</v>
      </c>
      <c r="B11464" s="224" t="s">
        <v>2412</v>
      </c>
      <c r="C11464" s="224" t="s">
        <v>1268</v>
      </c>
      <c r="D11464" s="224" t="s">
        <v>801</v>
      </c>
      <c r="E11464" s="225">
        <v>0</v>
      </c>
    </row>
    <row r="11465" spans="1:5" x14ac:dyDescent="0.25">
      <c r="A11465" s="222">
        <v>3705051401</v>
      </c>
      <c r="B11465" s="222" t="s">
        <v>9876</v>
      </c>
      <c r="C11465" s="222" t="s">
        <v>1268</v>
      </c>
      <c r="D11465" s="222" t="s">
        <v>801</v>
      </c>
      <c r="E11465" s="223">
        <v>0</v>
      </c>
    </row>
    <row r="11466" spans="1:5" x14ac:dyDescent="0.25">
      <c r="A11466" s="224">
        <v>3705051402</v>
      </c>
      <c r="B11466" s="224" t="s">
        <v>11791</v>
      </c>
      <c r="C11466" s="224" t="s">
        <v>1268</v>
      </c>
      <c r="D11466" s="224" t="s">
        <v>2327</v>
      </c>
      <c r="E11466" s="225">
        <v>0</v>
      </c>
    </row>
    <row r="11467" spans="1:5" x14ac:dyDescent="0.25">
      <c r="A11467" s="222">
        <v>3705051403</v>
      </c>
      <c r="B11467" s="222" t="s">
        <v>11792</v>
      </c>
      <c r="C11467" s="222" t="s">
        <v>1268</v>
      </c>
      <c r="D11467" s="222" t="s">
        <v>2327</v>
      </c>
      <c r="E11467" s="223">
        <v>0</v>
      </c>
    </row>
    <row r="11468" spans="1:5" x14ac:dyDescent="0.25">
      <c r="A11468" s="224">
        <v>3705051404</v>
      </c>
      <c r="B11468" s="224" t="s">
        <v>11793</v>
      </c>
      <c r="C11468" s="224" t="s">
        <v>1268</v>
      </c>
      <c r="D11468" s="224" t="s">
        <v>2414</v>
      </c>
      <c r="E11468" s="225">
        <v>0</v>
      </c>
    </row>
    <row r="11469" spans="1:5" x14ac:dyDescent="0.25">
      <c r="A11469" s="222">
        <v>3705051405</v>
      </c>
      <c r="B11469" s="222" t="s">
        <v>11794</v>
      </c>
      <c r="C11469" s="222" t="s">
        <v>1268</v>
      </c>
      <c r="D11469" s="222" t="s">
        <v>2414</v>
      </c>
      <c r="E11469" s="223">
        <v>0</v>
      </c>
    </row>
    <row r="11470" spans="1:5" x14ac:dyDescent="0.25">
      <c r="A11470" s="224">
        <v>3705051406</v>
      </c>
      <c r="B11470" s="224" t="s">
        <v>11795</v>
      </c>
      <c r="C11470" s="224" t="s">
        <v>1268</v>
      </c>
      <c r="D11470" s="224" t="s">
        <v>2414</v>
      </c>
      <c r="E11470" s="225">
        <v>0</v>
      </c>
    </row>
    <row r="11471" spans="1:5" x14ac:dyDescent="0.25">
      <c r="A11471" s="222">
        <v>3705051407</v>
      </c>
      <c r="B11471" s="222" t="s">
        <v>11796</v>
      </c>
      <c r="C11471" s="222" t="s">
        <v>1268</v>
      </c>
      <c r="D11471" s="222" t="s">
        <v>2414</v>
      </c>
      <c r="E11471" s="223">
        <v>0</v>
      </c>
    </row>
    <row r="11472" spans="1:5" x14ac:dyDescent="0.25">
      <c r="A11472" s="224">
        <v>3705051408</v>
      </c>
      <c r="B11472" s="224" t="s">
        <v>11797</v>
      </c>
      <c r="C11472" s="224" t="s">
        <v>1268</v>
      </c>
      <c r="D11472" s="224" t="s">
        <v>2414</v>
      </c>
      <c r="E11472" s="225">
        <v>0</v>
      </c>
    </row>
    <row r="11473" spans="1:5" x14ac:dyDescent="0.25">
      <c r="A11473" s="222">
        <v>3705051409</v>
      </c>
      <c r="B11473" s="222" t="s">
        <v>11798</v>
      </c>
      <c r="C11473" s="222" t="s">
        <v>1268</v>
      </c>
      <c r="D11473" s="222" t="s">
        <v>2414</v>
      </c>
      <c r="E11473" s="223">
        <v>0</v>
      </c>
    </row>
    <row r="11474" spans="1:5" x14ac:dyDescent="0.25">
      <c r="A11474" s="224">
        <v>3705051410</v>
      </c>
      <c r="B11474" s="224" t="s">
        <v>11799</v>
      </c>
      <c r="C11474" s="224" t="s">
        <v>1268</v>
      </c>
      <c r="D11474" s="224" t="s">
        <v>801</v>
      </c>
      <c r="E11474" s="225">
        <v>0</v>
      </c>
    </row>
    <row r="11475" spans="1:5" x14ac:dyDescent="0.25">
      <c r="A11475" s="222">
        <v>3705051411</v>
      </c>
      <c r="B11475" s="222" t="s">
        <v>11800</v>
      </c>
      <c r="C11475" s="222" t="s">
        <v>1268</v>
      </c>
      <c r="D11475" s="222" t="s">
        <v>801</v>
      </c>
      <c r="E11475" s="223">
        <v>0</v>
      </c>
    </row>
    <row r="11476" spans="1:5" x14ac:dyDescent="0.25">
      <c r="A11476" s="224">
        <v>3705051412</v>
      </c>
      <c r="B11476" s="224" t="s">
        <v>11801</v>
      </c>
      <c r="C11476" s="224" t="s">
        <v>1268</v>
      </c>
      <c r="D11476" s="224" t="s">
        <v>2327</v>
      </c>
      <c r="E11476" s="225">
        <v>0</v>
      </c>
    </row>
    <row r="11477" spans="1:5" x14ac:dyDescent="0.25">
      <c r="A11477" s="222">
        <v>3705051413</v>
      </c>
      <c r="B11477" s="222" t="s">
        <v>9494</v>
      </c>
      <c r="C11477" s="222" t="s">
        <v>1268</v>
      </c>
      <c r="D11477" s="222" t="s">
        <v>801</v>
      </c>
      <c r="E11477" s="223">
        <v>0</v>
      </c>
    </row>
    <row r="11478" spans="1:5" x14ac:dyDescent="0.25">
      <c r="A11478" s="224">
        <v>3705051414</v>
      </c>
      <c r="B11478" s="224" t="s">
        <v>11802</v>
      </c>
      <c r="C11478" s="224" t="s">
        <v>1268</v>
      </c>
      <c r="D11478" s="224" t="s">
        <v>2327</v>
      </c>
      <c r="E11478" s="225">
        <v>0</v>
      </c>
    </row>
    <row r="11479" spans="1:5" x14ac:dyDescent="0.25">
      <c r="A11479" s="222">
        <v>3705051415</v>
      </c>
      <c r="B11479" s="222" t="s">
        <v>11803</v>
      </c>
      <c r="C11479" s="222" t="s">
        <v>1268</v>
      </c>
      <c r="D11479" s="222" t="s">
        <v>801</v>
      </c>
      <c r="E11479" s="223">
        <v>0</v>
      </c>
    </row>
    <row r="11480" spans="1:5" x14ac:dyDescent="0.25">
      <c r="A11480" s="224">
        <v>3705051416</v>
      </c>
      <c r="B11480" s="224" t="s">
        <v>11804</v>
      </c>
      <c r="C11480" s="224" t="s">
        <v>1268</v>
      </c>
      <c r="D11480" s="224" t="s">
        <v>801</v>
      </c>
      <c r="E11480" s="225">
        <v>0</v>
      </c>
    </row>
    <row r="11481" spans="1:5" x14ac:dyDescent="0.25">
      <c r="A11481" s="222">
        <v>3705051417</v>
      </c>
      <c r="B11481" s="222" t="s">
        <v>11805</v>
      </c>
      <c r="C11481" s="222" t="s">
        <v>1268</v>
      </c>
      <c r="D11481" s="222" t="s">
        <v>801</v>
      </c>
      <c r="E11481" s="223">
        <v>0</v>
      </c>
    </row>
    <row r="11482" spans="1:5" x14ac:dyDescent="0.25">
      <c r="A11482" s="224">
        <v>3705051418</v>
      </c>
      <c r="B11482" s="224" t="s">
        <v>9752</v>
      </c>
      <c r="C11482" s="224" t="s">
        <v>1268</v>
      </c>
      <c r="D11482" s="224" t="s">
        <v>801</v>
      </c>
      <c r="E11482" s="225">
        <v>0</v>
      </c>
    </row>
    <row r="11483" spans="1:5" x14ac:dyDescent="0.25">
      <c r="A11483" s="222">
        <v>3705051419</v>
      </c>
      <c r="B11483" s="222" t="s">
        <v>11806</v>
      </c>
      <c r="C11483" s="222" t="s">
        <v>1268</v>
      </c>
      <c r="D11483" s="222" t="s">
        <v>801</v>
      </c>
      <c r="E11483" s="223">
        <v>0</v>
      </c>
    </row>
    <row r="11484" spans="1:5" x14ac:dyDescent="0.25">
      <c r="A11484" s="224">
        <v>3705051420</v>
      </c>
      <c r="B11484" s="224" t="s">
        <v>11807</v>
      </c>
      <c r="C11484" s="224" t="s">
        <v>1268</v>
      </c>
      <c r="D11484" s="224" t="s">
        <v>1226</v>
      </c>
      <c r="E11484" s="225">
        <v>0</v>
      </c>
    </row>
    <row r="11485" spans="1:5" x14ac:dyDescent="0.25">
      <c r="A11485" s="222">
        <v>3705051421</v>
      </c>
      <c r="B11485" s="222" t="s">
        <v>11808</v>
      </c>
      <c r="C11485" s="222" t="s">
        <v>1268</v>
      </c>
      <c r="D11485" s="222" t="s">
        <v>2327</v>
      </c>
      <c r="E11485" s="223">
        <v>0</v>
      </c>
    </row>
    <row r="11486" spans="1:5" x14ac:dyDescent="0.25">
      <c r="A11486" s="224">
        <v>3705051422</v>
      </c>
      <c r="B11486" s="224" t="s">
        <v>11809</v>
      </c>
      <c r="C11486" s="224" t="s">
        <v>1268</v>
      </c>
      <c r="D11486" s="224" t="s">
        <v>2327</v>
      </c>
      <c r="E11486" s="225">
        <v>0</v>
      </c>
    </row>
    <row r="11487" spans="1:5" x14ac:dyDescent="0.25">
      <c r="A11487" s="222">
        <v>3705051423</v>
      </c>
      <c r="B11487" s="222" t="s">
        <v>11810</v>
      </c>
      <c r="C11487" s="222" t="s">
        <v>1268</v>
      </c>
      <c r="D11487" s="222" t="s">
        <v>2327</v>
      </c>
      <c r="E11487" s="223">
        <v>0</v>
      </c>
    </row>
    <row r="11488" spans="1:5" x14ac:dyDescent="0.25">
      <c r="A11488" s="224">
        <v>3705051424</v>
      </c>
      <c r="B11488" s="224" t="s">
        <v>11811</v>
      </c>
      <c r="C11488" s="224" t="s">
        <v>1268</v>
      </c>
      <c r="D11488" s="224" t="s">
        <v>2327</v>
      </c>
      <c r="E11488" s="225">
        <v>0</v>
      </c>
    </row>
    <row r="11489" spans="1:5" x14ac:dyDescent="0.25">
      <c r="A11489" s="222">
        <v>3705051425</v>
      </c>
      <c r="B11489" s="222" t="s">
        <v>11812</v>
      </c>
      <c r="C11489" s="222" t="s">
        <v>1268</v>
      </c>
      <c r="D11489" s="222" t="s">
        <v>2327</v>
      </c>
      <c r="E11489" s="223">
        <v>0</v>
      </c>
    </row>
    <row r="11490" spans="1:5" x14ac:dyDescent="0.25">
      <c r="A11490" s="224">
        <v>3705051426</v>
      </c>
      <c r="B11490" s="224" t="s">
        <v>11813</v>
      </c>
      <c r="C11490" s="224" t="s">
        <v>1268</v>
      </c>
      <c r="D11490" s="224" t="s">
        <v>2327</v>
      </c>
      <c r="E11490" s="225">
        <v>0</v>
      </c>
    </row>
    <row r="11491" spans="1:5" x14ac:dyDescent="0.25">
      <c r="A11491" s="222">
        <v>3705051427</v>
      </c>
      <c r="B11491" s="222" t="s">
        <v>11814</v>
      </c>
      <c r="C11491" s="222" t="s">
        <v>1268</v>
      </c>
      <c r="D11491" s="222" t="s">
        <v>800</v>
      </c>
      <c r="E11491" s="223">
        <v>0</v>
      </c>
    </row>
    <row r="11492" spans="1:5" x14ac:dyDescent="0.25">
      <c r="A11492" s="224">
        <v>3705051428</v>
      </c>
      <c r="B11492" s="224" t="s">
        <v>11815</v>
      </c>
      <c r="C11492" s="224" t="s">
        <v>1268</v>
      </c>
      <c r="D11492" s="224" t="s">
        <v>2327</v>
      </c>
      <c r="E11492" s="225">
        <v>0</v>
      </c>
    </row>
    <row r="11493" spans="1:5" x14ac:dyDescent="0.25">
      <c r="A11493" s="222">
        <v>3705051429</v>
      </c>
      <c r="B11493" s="222" t="s">
        <v>11816</v>
      </c>
      <c r="C11493" s="222" t="s">
        <v>1268</v>
      </c>
      <c r="D11493" s="222" t="s">
        <v>2327</v>
      </c>
      <c r="E11493" s="223">
        <v>0</v>
      </c>
    </row>
    <row r="11494" spans="1:5" x14ac:dyDescent="0.25">
      <c r="A11494" s="224">
        <v>3705051430</v>
      </c>
      <c r="B11494" s="224" t="s">
        <v>11817</v>
      </c>
      <c r="C11494" s="224" t="s">
        <v>1268</v>
      </c>
      <c r="D11494" s="224" t="s">
        <v>2327</v>
      </c>
      <c r="E11494" s="225">
        <v>0</v>
      </c>
    </row>
    <row r="11495" spans="1:5" x14ac:dyDescent="0.25">
      <c r="A11495" s="222">
        <v>3705051431</v>
      </c>
      <c r="B11495" s="222" t="s">
        <v>11818</v>
      </c>
      <c r="C11495" s="222" t="s">
        <v>1268</v>
      </c>
      <c r="D11495" s="222" t="s">
        <v>2327</v>
      </c>
      <c r="E11495" s="223">
        <v>0</v>
      </c>
    </row>
    <row r="11496" spans="1:5" x14ac:dyDescent="0.25">
      <c r="A11496" s="224">
        <v>3705051432</v>
      </c>
      <c r="B11496" s="224" t="s">
        <v>5136</v>
      </c>
      <c r="C11496" s="224" t="s">
        <v>1268</v>
      </c>
      <c r="D11496" s="224" t="s">
        <v>2327</v>
      </c>
      <c r="E11496" s="225">
        <v>0</v>
      </c>
    </row>
    <row r="11497" spans="1:5" x14ac:dyDescent="0.25">
      <c r="A11497" s="222">
        <v>3705051433</v>
      </c>
      <c r="B11497" s="222" t="s">
        <v>11819</v>
      </c>
      <c r="C11497" s="222" t="s">
        <v>1268</v>
      </c>
      <c r="D11497" s="222" t="s">
        <v>800</v>
      </c>
      <c r="E11497" s="223">
        <v>0</v>
      </c>
    </row>
    <row r="11498" spans="1:5" x14ac:dyDescent="0.25">
      <c r="A11498" s="224">
        <v>3705051434</v>
      </c>
      <c r="B11498" s="224" t="s">
        <v>11820</v>
      </c>
      <c r="C11498" s="224" t="s">
        <v>1268</v>
      </c>
      <c r="D11498" s="224" t="s">
        <v>2327</v>
      </c>
      <c r="E11498" s="225">
        <v>0</v>
      </c>
    </row>
    <row r="11499" spans="1:5" x14ac:dyDescent="0.25">
      <c r="A11499" s="222">
        <v>3705051435</v>
      </c>
      <c r="B11499" s="222" t="s">
        <v>11821</v>
      </c>
      <c r="C11499" s="222" t="s">
        <v>1268</v>
      </c>
      <c r="D11499" s="222" t="s">
        <v>2327</v>
      </c>
      <c r="E11499" s="223">
        <v>0</v>
      </c>
    </row>
    <row r="11500" spans="1:5" x14ac:dyDescent="0.25">
      <c r="A11500" s="224">
        <v>3705051436</v>
      </c>
      <c r="B11500" s="224" t="s">
        <v>11822</v>
      </c>
      <c r="C11500" s="224" t="s">
        <v>1268</v>
      </c>
      <c r="D11500" s="224" t="s">
        <v>800</v>
      </c>
      <c r="E11500" s="225">
        <v>0</v>
      </c>
    </row>
    <row r="11501" spans="1:5" x14ac:dyDescent="0.25">
      <c r="A11501" s="222">
        <v>3705051437</v>
      </c>
      <c r="B11501" s="222" t="s">
        <v>11823</v>
      </c>
      <c r="C11501" s="222" t="s">
        <v>1268</v>
      </c>
      <c r="D11501" s="222" t="s">
        <v>801</v>
      </c>
      <c r="E11501" s="223">
        <v>0</v>
      </c>
    </row>
    <row r="11502" spans="1:5" x14ac:dyDescent="0.25">
      <c r="A11502" s="224">
        <v>3705051438</v>
      </c>
      <c r="B11502" s="224" t="s">
        <v>9495</v>
      </c>
      <c r="C11502" s="224" t="s">
        <v>1268</v>
      </c>
      <c r="D11502" s="224" t="s">
        <v>801</v>
      </c>
      <c r="E11502" s="225">
        <v>0</v>
      </c>
    </row>
    <row r="11503" spans="1:5" x14ac:dyDescent="0.25">
      <c r="A11503" s="222">
        <v>3705051439</v>
      </c>
      <c r="B11503" s="222" t="s">
        <v>11824</v>
      </c>
      <c r="C11503" s="222" t="s">
        <v>1268</v>
      </c>
      <c r="D11503" s="222" t="s">
        <v>2327</v>
      </c>
      <c r="E11503" s="223">
        <v>0</v>
      </c>
    </row>
    <row r="11504" spans="1:5" x14ac:dyDescent="0.25">
      <c r="A11504" s="224">
        <v>3705051440</v>
      </c>
      <c r="B11504" s="224" t="s">
        <v>11825</v>
      </c>
      <c r="C11504" s="224" t="s">
        <v>1268</v>
      </c>
      <c r="D11504" s="224" t="s">
        <v>801</v>
      </c>
      <c r="E11504" s="225">
        <v>0</v>
      </c>
    </row>
    <row r="11505" spans="1:5" x14ac:dyDescent="0.25">
      <c r="A11505" s="222">
        <v>3705051441</v>
      </c>
      <c r="B11505" s="222" t="s">
        <v>11826</v>
      </c>
      <c r="C11505" s="222" t="s">
        <v>1268</v>
      </c>
      <c r="D11505" s="222" t="s">
        <v>801</v>
      </c>
      <c r="E11505" s="223">
        <v>0</v>
      </c>
    </row>
    <row r="11506" spans="1:5" x14ac:dyDescent="0.25">
      <c r="A11506" s="224">
        <v>3705051442</v>
      </c>
      <c r="B11506" s="224" t="s">
        <v>11827</v>
      </c>
      <c r="C11506" s="224" t="s">
        <v>1268</v>
      </c>
      <c r="D11506" s="224" t="s">
        <v>2327</v>
      </c>
      <c r="E11506" s="225">
        <v>0</v>
      </c>
    </row>
    <row r="11507" spans="1:5" x14ac:dyDescent="0.25">
      <c r="A11507" s="222">
        <v>3705051443</v>
      </c>
      <c r="B11507" s="222" t="s">
        <v>11828</v>
      </c>
      <c r="C11507" s="222" t="s">
        <v>1268</v>
      </c>
      <c r="D11507" s="222" t="s">
        <v>801</v>
      </c>
      <c r="E11507" s="223">
        <v>0</v>
      </c>
    </row>
    <row r="11508" spans="1:5" x14ac:dyDescent="0.25">
      <c r="A11508" s="224">
        <v>3705051444</v>
      </c>
      <c r="B11508" s="224" t="s">
        <v>11829</v>
      </c>
      <c r="C11508" s="224" t="s">
        <v>1268</v>
      </c>
      <c r="D11508" s="224" t="s">
        <v>801</v>
      </c>
      <c r="E11508" s="225">
        <v>0</v>
      </c>
    </row>
    <row r="11509" spans="1:5" x14ac:dyDescent="0.25">
      <c r="A11509" s="222">
        <v>3705051445</v>
      </c>
      <c r="B11509" s="222" t="s">
        <v>11830</v>
      </c>
      <c r="C11509" s="222" t="s">
        <v>1268</v>
      </c>
      <c r="D11509" s="222" t="s">
        <v>801</v>
      </c>
      <c r="E11509" s="223">
        <v>0</v>
      </c>
    </row>
    <row r="11510" spans="1:5" x14ac:dyDescent="0.25">
      <c r="A11510" s="224">
        <v>3705051446</v>
      </c>
      <c r="B11510" s="224" t="s">
        <v>11831</v>
      </c>
      <c r="C11510" s="224" t="s">
        <v>1268</v>
      </c>
      <c r="D11510" s="224" t="s">
        <v>801</v>
      </c>
      <c r="E11510" s="225">
        <v>0</v>
      </c>
    </row>
    <row r="11511" spans="1:5" x14ac:dyDescent="0.25">
      <c r="A11511" s="222">
        <v>3705051447</v>
      </c>
      <c r="B11511" s="222" t="s">
        <v>11832</v>
      </c>
      <c r="C11511" s="222" t="s">
        <v>1268</v>
      </c>
      <c r="D11511" s="222" t="s">
        <v>801</v>
      </c>
      <c r="E11511" s="223">
        <v>0</v>
      </c>
    </row>
    <row r="11512" spans="1:5" x14ac:dyDescent="0.25">
      <c r="A11512" s="224">
        <v>3705051448</v>
      </c>
      <c r="B11512" s="224" t="s">
        <v>11833</v>
      </c>
      <c r="C11512" s="224" t="s">
        <v>1268</v>
      </c>
      <c r="D11512" s="224" t="s">
        <v>801</v>
      </c>
      <c r="E11512" s="225">
        <v>0</v>
      </c>
    </row>
    <row r="11513" spans="1:5" x14ac:dyDescent="0.25">
      <c r="A11513" s="222">
        <v>3705051449</v>
      </c>
      <c r="B11513" s="222" t="s">
        <v>11834</v>
      </c>
      <c r="C11513" s="222" t="s">
        <v>1268</v>
      </c>
      <c r="D11513" s="222" t="s">
        <v>801</v>
      </c>
      <c r="E11513" s="223">
        <v>0</v>
      </c>
    </row>
    <row r="11514" spans="1:5" x14ac:dyDescent="0.25">
      <c r="A11514" s="224">
        <v>3705051450</v>
      </c>
      <c r="B11514" s="224" t="s">
        <v>11835</v>
      </c>
      <c r="C11514" s="224" t="s">
        <v>1268</v>
      </c>
      <c r="D11514" s="224" t="s">
        <v>803</v>
      </c>
      <c r="E11514" s="225">
        <v>0</v>
      </c>
    </row>
    <row r="11515" spans="1:5" x14ac:dyDescent="0.25">
      <c r="A11515" s="222">
        <v>3705051451</v>
      </c>
      <c r="B11515" s="222" t="s">
        <v>9496</v>
      </c>
      <c r="C11515" s="222" t="s">
        <v>1268</v>
      </c>
      <c r="D11515" s="222" t="s">
        <v>801</v>
      </c>
      <c r="E11515" s="223">
        <v>0</v>
      </c>
    </row>
    <row r="11516" spans="1:5" x14ac:dyDescent="0.25">
      <c r="A11516" s="224">
        <v>3705051452</v>
      </c>
      <c r="B11516" s="224" t="s">
        <v>11836</v>
      </c>
      <c r="C11516" s="224" t="s">
        <v>1268</v>
      </c>
      <c r="D11516" s="224" t="s">
        <v>2327</v>
      </c>
      <c r="E11516" s="225">
        <v>0</v>
      </c>
    </row>
    <row r="11517" spans="1:5" x14ac:dyDescent="0.25">
      <c r="A11517" s="222">
        <v>3705051453</v>
      </c>
      <c r="B11517" s="222" t="s">
        <v>9497</v>
      </c>
      <c r="C11517" s="222" t="s">
        <v>1268</v>
      </c>
      <c r="D11517" s="222" t="s">
        <v>801</v>
      </c>
      <c r="E11517" s="223">
        <v>0</v>
      </c>
    </row>
    <row r="11518" spans="1:5" x14ac:dyDescent="0.25">
      <c r="A11518" s="224">
        <v>3705051454</v>
      </c>
      <c r="B11518" s="224" t="s">
        <v>9498</v>
      </c>
      <c r="C11518" s="224" t="s">
        <v>1268</v>
      </c>
      <c r="D11518" s="224" t="s">
        <v>801</v>
      </c>
      <c r="E11518" s="225">
        <v>0</v>
      </c>
    </row>
    <row r="11519" spans="1:5" x14ac:dyDescent="0.25">
      <c r="A11519" s="222">
        <v>3705051455</v>
      </c>
      <c r="B11519" s="222" t="s">
        <v>9499</v>
      </c>
      <c r="C11519" s="222" t="s">
        <v>1268</v>
      </c>
      <c r="D11519" s="222" t="s">
        <v>801</v>
      </c>
      <c r="E11519" s="223">
        <v>0</v>
      </c>
    </row>
    <row r="11520" spans="1:5" x14ac:dyDescent="0.25">
      <c r="A11520" s="224">
        <v>3705051456</v>
      </c>
      <c r="B11520" s="224" t="s">
        <v>9500</v>
      </c>
      <c r="C11520" s="224" t="s">
        <v>1268</v>
      </c>
      <c r="D11520" s="224" t="s">
        <v>801</v>
      </c>
      <c r="E11520" s="225">
        <v>0</v>
      </c>
    </row>
    <row r="11521" spans="1:5" x14ac:dyDescent="0.25">
      <c r="A11521" s="222">
        <v>3705051457</v>
      </c>
      <c r="B11521" s="222" t="s">
        <v>9501</v>
      </c>
      <c r="C11521" s="222" t="s">
        <v>1268</v>
      </c>
      <c r="D11521" s="222" t="s">
        <v>801</v>
      </c>
      <c r="E11521" s="223">
        <v>0</v>
      </c>
    </row>
    <row r="11522" spans="1:5" x14ac:dyDescent="0.25">
      <c r="A11522" s="224">
        <v>3705051458</v>
      </c>
      <c r="B11522" s="224" t="s">
        <v>9502</v>
      </c>
      <c r="C11522" s="224" t="s">
        <v>1268</v>
      </c>
      <c r="D11522" s="224" t="s">
        <v>801</v>
      </c>
      <c r="E11522" s="225">
        <v>0</v>
      </c>
    </row>
    <row r="11523" spans="1:5" x14ac:dyDescent="0.25">
      <c r="A11523" s="222">
        <v>3705051459</v>
      </c>
      <c r="B11523" s="222" t="s">
        <v>9503</v>
      </c>
      <c r="C11523" s="222" t="s">
        <v>1268</v>
      </c>
      <c r="D11523" s="222" t="s">
        <v>801</v>
      </c>
      <c r="E11523" s="223">
        <v>0</v>
      </c>
    </row>
    <row r="11524" spans="1:5" x14ac:dyDescent="0.25">
      <c r="A11524" s="224">
        <v>3705051460</v>
      </c>
      <c r="B11524" s="224" t="s">
        <v>10316</v>
      </c>
      <c r="C11524" s="224" t="s">
        <v>1268</v>
      </c>
      <c r="D11524" s="224" t="s">
        <v>801</v>
      </c>
      <c r="E11524" s="225">
        <v>0</v>
      </c>
    </row>
    <row r="11525" spans="1:5" x14ac:dyDescent="0.25">
      <c r="A11525" s="222">
        <v>3705051461</v>
      </c>
      <c r="B11525" s="222" t="s">
        <v>11837</v>
      </c>
      <c r="C11525" s="222" t="s">
        <v>1268</v>
      </c>
      <c r="D11525" s="222" t="s">
        <v>801</v>
      </c>
      <c r="E11525" s="223">
        <v>0</v>
      </c>
    </row>
    <row r="11526" spans="1:5" x14ac:dyDescent="0.25">
      <c r="A11526" s="224">
        <v>3705051462</v>
      </c>
      <c r="B11526" s="224" t="s">
        <v>11838</v>
      </c>
      <c r="C11526" s="224" t="s">
        <v>1268</v>
      </c>
      <c r="D11526" s="224" t="s">
        <v>2327</v>
      </c>
      <c r="E11526" s="225">
        <v>0</v>
      </c>
    </row>
    <row r="11527" spans="1:5" x14ac:dyDescent="0.25">
      <c r="A11527" s="222">
        <v>3705051463</v>
      </c>
      <c r="B11527" s="222" t="s">
        <v>11839</v>
      </c>
      <c r="C11527" s="222" t="s">
        <v>1268</v>
      </c>
      <c r="D11527" s="222" t="s">
        <v>803</v>
      </c>
      <c r="E11527" s="223">
        <v>0</v>
      </c>
    </row>
    <row r="11528" spans="1:5" x14ac:dyDescent="0.25">
      <c r="A11528" s="224">
        <v>3705051464</v>
      </c>
      <c r="B11528" s="224" t="s">
        <v>11840</v>
      </c>
      <c r="C11528" s="224" t="s">
        <v>1268</v>
      </c>
      <c r="D11528" s="224" t="s">
        <v>2327</v>
      </c>
      <c r="E11528" s="225">
        <v>0</v>
      </c>
    </row>
    <row r="11529" spans="1:5" x14ac:dyDescent="0.25">
      <c r="A11529" s="222">
        <v>3705051465</v>
      </c>
      <c r="B11529" s="222" t="s">
        <v>11841</v>
      </c>
      <c r="C11529" s="222" t="s">
        <v>1268</v>
      </c>
      <c r="D11529" s="222" t="s">
        <v>2327</v>
      </c>
      <c r="E11529" s="223">
        <v>0</v>
      </c>
    </row>
    <row r="11530" spans="1:5" x14ac:dyDescent="0.25">
      <c r="A11530" s="224">
        <v>3705051466</v>
      </c>
      <c r="B11530" s="224" t="s">
        <v>11842</v>
      </c>
      <c r="C11530" s="224" t="s">
        <v>1268</v>
      </c>
      <c r="D11530" s="224" t="s">
        <v>2327</v>
      </c>
      <c r="E11530" s="225">
        <v>0</v>
      </c>
    </row>
    <row r="11531" spans="1:5" x14ac:dyDescent="0.25">
      <c r="A11531" s="222">
        <v>3705051467</v>
      </c>
      <c r="B11531" s="222" t="s">
        <v>11843</v>
      </c>
      <c r="C11531" s="222" t="s">
        <v>1268</v>
      </c>
      <c r="D11531" s="222" t="s">
        <v>2327</v>
      </c>
      <c r="E11531" s="223">
        <v>0</v>
      </c>
    </row>
    <row r="11532" spans="1:5" x14ac:dyDescent="0.25">
      <c r="A11532" s="224">
        <v>3705051468</v>
      </c>
      <c r="B11532" s="224" t="s">
        <v>11844</v>
      </c>
      <c r="C11532" s="224" t="s">
        <v>1268</v>
      </c>
      <c r="D11532" s="224" t="s">
        <v>2327</v>
      </c>
      <c r="E11532" s="225">
        <v>0</v>
      </c>
    </row>
    <row r="11533" spans="1:5" x14ac:dyDescent="0.25">
      <c r="A11533" s="222">
        <v>3705051469</v>
      </c>
      <c r="B11533" s="222" t="s">
        <v>11845</v>
      </c>
      <c r="C11533" s="222" t="s">
        <v>1268</v>
      </c>
      <c r="D11533" s="222" t="s">
        <v>2327</v>
      </c>
      <c r="E11533" s="223">
        <v>0</v>
      </c>
    </row>
    <row r="11534" spans="1:5" x14ac:dyDescent="0.25">
      <c r="A11534" s="224">
        <v>3705051470</v>
      </c>
      <c r="B11534" s="224" t="s">
        <v>11846</v>
      </c>
      <c r="C11534" s="224" t="s">
        <v>1268</v>
      </c>
      <c r="D11534" s="224" t="s">
        <v>2327</v>
      </c>
      <c r="E11534" s="225">
        <v>0</v>
      </c>
    </row>
    <row r="11535" spans="1:5" x14ac:dyDescent="0.25">
      <c r="A11535" s="222">
        <v>3705051471</v>
      </c>
      <c r="B11535" s="222" t="s">
        <v>11847</v>
      </c>
      <c r="C11535" s="222" t="s">
        <v>1268</v>
      </c>
      <c r="D11535" s="222" t="s">
        <v>2327</v>
      </c>
      <c r="E11535" s="223">
        <v>0</v>
      </c>
    </row>
    <row r="11536" spans="1:5" x14ac:dyDescent="0.25">
      <c r="A11536" s="224">
        <v>3705051472</v>
      </c>
      <c r="B11536" s="224" t="s">
        <v>11848</v>
      </c>
      <c r="C11536" s="224" t="s">
        <v>1268</v>
      </c>
      <c r="D11536" s="224" t="s">
        <v>801</v>
      </c>
      <c r="E11536" s="225">
        <v>0</v>
      </c>
    </row>
    <row r="11537" spans="1:5" x14ac:dyDescent="0.25">
      <c r="A11537" s="222">
        <v>3705051473</v>
      </c>
      <c r="B11537" s="222" t="s">
        <v>11849</v>
      </c>
      <c r="C11537" s="222" t="s">
        <v>1268</v>
      </c>
      <c r="D11537" s="222" t="s">
        <v>2327</v>
      </c>
      <c r="E11537" s="223">
        <v>0</v>
      </c>
    </row>
    <row r="11538" spans="1:5" x14ac:dyDescent="0.25">
      <c r="A11538" s="224">
        <v>3705051474</v>
      </c>
      <c r="B11538" s="224" t="s">
        <v>11850</v>
      </c>
      <c r="C11538" s="224" t="s">
        <v>1268</v>
      </c>
      <c r="D11538" s="224" t="s">
        <v>2327</v>
      </c>
      <c r="E11538" s="225">
        <v>0</v>
      </c>
    </row>
    <row r="11539" spans="1:5" x14ac:dyDescent="0.25">
      <c r="A11539" s="222">
        <v>3705051475</v>
      </c>
      <c r="B11539" s="222" t="s">
        <v>11851</v>
      </c>
      <c r="C11539" s="222" t="s">
        <v>1268</v>
      </c>
      <c r="D11539" s="222" t="s">
        <v>2327</v>
      </c>
      <c r="E11539" s="223">
        <v>0</v>
      </c>
    </row>
    <row r="11540" spans="1:5" x14ac:dyDescent="0.25">
      <c r="A11540" s="224">
        <v>3705051476</v>
      </c>
      <c r="B11540" s="224" t="s">
        <v>11852</v>
      </c>
      <c r="C11540" s="224" t="s">
        <v>1268</v>
      </c>
      <c r="D11540" s="224" t="s">
        <v>2327</v>
      </c>
      <c r="E11540" s="225">
        <v>0</v>
      </c>
    </row>
    <row r="11541" spans="1:5" x14ac:dyDescent="0.25">
      <c r="A11541" s="222">
        <v>3705051477</v>
      </c>
      <c r="B11541" s="222" t="s">
        <v>11853</v>
      </c>
      <c r="C11541" s="222" t="s">
        <v>1268</v>
      </c>
      <c r="D11541" s="222" t="s">
        <v>2327</v>
      </c>
      <c r="E11541" s="223">
        <v>0</v>
      </c>
    </row>
    <row r="11542" spans="1:5" x14ac:dyDescent="0.25">
      <c r="A11542" s="224">
        <v>3705051478</v>
      </c>
      <c r="B11542" s="224" t="s">
        <v>11854</v>
      </c>
      <c r="C11542" s="224" t="s">
        <v>1268</v>
      </c>
      <c r="D11542" s="224" t="s">
        <v>2327</v>
      </c>
      <c r="E11542" s="225">
        <v>0</v>
      </c>
    </row>
    <row r="11543" spans="1:5" x14ac:dyDescent="0.25">
      <c r="A11543" s="222">
        <v>3705051479</v>
      </c>
      <c r="B11543" s="222" t="s">
        <v>11855</v>
      </c>
      <c r="C11543" s="222" t="s">
        <v>1268</v>
      </c>
      <c r="D11543" s="222" t="s">
        <v>2327</v>
      </c>
      <c r="E11543" s="223">
        <v>0</v>
      </c>
    </row>
    <row r="11544" spans="1:5" x14ac:dyDescent="0.25">
      <c r="A11544" s="224">
        <v>3705051480</v>
      </c>
      <c r="B11544" s="224" t="s">
        <v>11856</v>
      </c>
      <c r="C11544" s="224" t="s">
        <v>1268</v>
      </c>
      <c r="D11544" s="224" t="s">
        <v>2327</v>
      </c>
      <c r="E11544" s="225">
        <v>0</v>
      </c>
    </row>
    <row r="11545" spans="1:5" x14ac:dyDescent="0.25">
      <c r="A11545" s="222">
        <v>3705051481</v>
      </c>
      <c r="B11545" s="222" t="s">
        <v>10643</v>
      </c>
      <c r="C11545" s="222" t="s">
        <v>1268</v>
      </c>
      <c r="D11545" s="222" t="s">
        <v>801</v>
      </c>
      <c r="E11545" s="223">
        <v>0</v>
      </c>
    </row>
    <row r="11546" spans="1:5" x14ac:dyDescent="0.25">
      <c r="A11546" s="224">
        <v>3705051482</v>
      </c>
      <c r="B11546" s="224" t="s">
        <v>2961</v>
      </c>
      <c r="C11546" s="224" t="s">
        <v>1268</v>
      </c>
      <c r="D11546" s="224" t="s">
        <v>801</v>
      </c>
      <c r="E11546" s="225">
        <v>0</v>
      </c>
    </row>
    <row r="11547" spans="1:5" x14ac:dyDescent="0.25">
      <c r="A11547" s="222">
        <v>3705051483</v>
      </c>
      <c r="B11547" s="222" t="s">
        <v>11857</v>
      </c>
      <c r="C11547" s="222" t="s">
        <v>1268</v>
      </c>
      <c r="D11547" s="222" t="s">
        <v>801</v>
      </c>
      <c r="E11547" s="223">
        <v>0</v>
      </c>
    </row>
    <row r="11548" spans="1:5" x14ac:dyDescent="0.25">
      <c r="A11548" s="224">
        <v>3705051484</v>
      </c>
      <c r="B11548" s="224" t="s">
        <v>10317</v>
      </c>
      <c r="C11548" s="224" t="s">
        <v>1268</v>
      </c>
      <c r="D11548" s="224" t="s">
        <v>801</v>
      </c>
      <c r="E11548" s="225">
        <v>0</v>
      </c>
    </row>
    <row r="11549" spans="1:5" x14ac:dyDescent="0.25">
      <c r="A11549" s="222">
        <v>3705051485</v>
      </c>
      <c r="B11549" s="222" t="s">
        <v>11858</v>
      </c>
      <c r="C11549" s="222" t="s">
        <v>1268</v>
      </c>
      <c r="D11549" s="222" t="s">
        <v>2327</v>
      </c>
      <c r="E11549" s="223">
        <v>0</v>
      </c>
    </row>
    <row r="11550" spans="1:5" x14ac:dyDescent="0.25">
      <c r="A11550" s="224">
        <v>3705051486</v>
      </c>
      <c r="B11550" s="224" t="s">
        <v>11859</v>
      </c>
      <c r="C11550" s="224" t="s">
        <v>1268</v>
      </c>
      <c r="D11550" s="224" t="s">
        <v>2333</v>
      </c>
      <c r="E11550" s="225">
        <v>0</v>
      </c>
    </row>
    <row r="11551" spans="1:5" x14ac:dyDescent="0.25">
      <c r="A11551" s="222">
        <v>3705051487</v>
      </c>
      <c r="B11551" s="222" t="s">
        <v>11860</v>
      </c>
      <c r="C11551" s="222" t="s">
        <v>1268</v>
      </c>
      <c r="D11551" s="222" t="s">
        <v>2327</v>
      </c>
      <c r="E11551" s="223">
        <v>0</v>
      </c>
    </row>
    <row r="11552" spans="1:5" x14ac:dyDescent="0.25">
      <c r="A11552" s="224">
        <v>3705051488</v>
      </c>
      <c r="B11552" s="224" t="s">
        <v>11861</v>
      </c>
      <c r="C11552" s="224" t="s">
        <v>1268</v>
      </c>
      <c r="D11552" s="224" t="s">
        <v>2327</v>
      </c>
      <c r="E11552" s="225">
        <v>0</v>
      </c>
    </row>
    <row r="11553" spans="1:5" x14ac:dyDescent="0.25">
      <c r="A11553" s="222">
        <v>3705051489</v>
      </c>
      <c r="B11553" s="222" t="s">
        <v>11862</v>
      </c>
      <c r="C11553" s="222" t="s">
        <v>1268</v>
      </c>
      <c r="D11553" s="222" t="s">
        <v>2327</v>
      </c>
      <c r="E11553" s="223">
        <v>0</v>
      </c>
    </row>
    <row r="11554" spans="1:5" x14ac:dyDescent="0.25">
      <c r="A11554" s="224">
        <v>3705051490</v>
      </c>
      <c r="B11554" s="224" t="s">
        <v>11863</v>
      </c>
      <c r="C11554" s="224" t="s">
        <v>1268</v>
      </c>
      <c r="D11554" s="224" t="s">
        <v>2327</v>
      </c>
      <c r="E11554" s="225">
        <v>0</v>
      </c>
    </row>
    <row r="11555" spans="1:5" x14ac:dyDescent="0.25">
      <c r="A11555" s="222">
        <v>3705051491</v>
      </c>
      <c r="B11555" s="222" t="s">
        <v>11864</v>
      </c>
      <c r="C11555" s="222" t="s">
        <v>1268</v>
      </c>
      <c r="D11555" s="222" t="s">
        <v>2327</v>
      </c>
      <c r="E11555" s="223">
        <v>0</v>
      </c>
    </row>
    <row r="11556" spans="1:5" x14ac:dyDescent="0.25">
      <c r="A11556" s="224">
        <v>3705051492</v>
      </c>
      <c r="B11556" s="224" t="s">
        <v>11865</v>
      </c>
      <c r="C11556" s="224" t="s">
        <v>1268</v>
      </c>
      <c r="D11556" s="224" t="s">
        <v>2327</v>
      </c>
      <c r="E11556" s="225">
        <v>0</v>
      </c>
    </row>
    <row r="11557" spans="1:5" x14ac:dyDescent="0.25">
      <c r="A11557" s="222">
        <v>3705051493</v>
      </c>
      <c r="B11557" s="222" t="s">
        <v>11866</v>
      </c>
      <c r="C11557" s="222" t="s">
        <v>1268</v>
      </c>
      <c r="D11557" s="222" t="s">
        <v>2327</v>
      </c>
      <c r="E11557" s="223">
        <v>0</v>
      </c>
    </row>
    <row r="11558" spans="1:5" x14ac:dyDescent="0.25">
      <c r="A11558" s="224">
        <v>3705051494</v>
      </c>
      <c r="B11558" s="224" t="s">
        <v>11867</v>
      </c>
      <c r="C11558" s="224" t="s">
        <v>1268</v>
      </c>
      <c r="D11558" s="224" t="s">
        <v>2327</v>
      </c>
      <c r="E11558" s="225">
        <v>0</v>
      </c>
    </row>
    <row r="11559" spans="1:5" x14ac:dyDescent="0.25">
      <c r="A11559" s="222">
        <v>3705051495</v>
      </c>
      <c r="B11559" s="222" t="s">
        <v>11868</v>
      </c>
      <c r="C11559" s="222" t="s">
        <v>1268</v>
      </c>
      <c r="D11559" s="222" t="s">
        <v>2333</v>
      </c>
      <c r="E11559" s="223">
        <v>0</v>
      </c>
    </row>
    <row r="11560" spans="1:5" x14ac:dyDescent="0.25">
      <c r="A11560" s="224">
        <v>3705051496</v>
      </c>
      <c r="B11560" s="224" t="s">
        <v>10176</v>
      </c>
      <c r="C11560" s="224" t="s">
        <v>1268</v>
      </c>
      <c r="D11560" s="224" t="s">
        <v>1226</v>
      </c>
      <c r="E11560" s="225">
        <v>0</v>
      </c>
    </row>
    <row r="11561" spans="1:5" x14ac:dyDescent="0.25">
      <c r="A11561" s="222">
        <v>3705051497</v>
      </c>
      <c r="B11561" s="222" t="s">
        <v>5845</v>
      </c>
      <c r="C11561" s="222" t="s">
        <v>1268</v>
      </c>
      <c r="D11561" s="222" t="s">
        <v>801</v>
      </c>
      <c r="E11561" s="223">
        <v>0</v>
      </c>
    </row>
    <row r="11562" spans="1:5" x14ac:dyDescent="0.25">
      <c r="A11562" s="224">
        <v>3705051498</v>
      </c>
      <c r="B11562" s="224" t="s">
        <v>5174</v>
      </c>
      <c r="C11562" s="224" t="s">
        <v>1268</v>
      </c>
      <c r="D11562" s="224" t="s">
        <v>2327</v>
      </c>
      <c r="E11562" s="225">
        <v>0</v>
      </c>
    </row>
    <row r="11563" spans="1:5" x14ac:dyDescent="0.25">
      <c r="A11563" s="222">
        <v>3705051499</v>
      </c>
      <c r="B11563" s="222" t="s">
        <v>11869</v>
      </c>
      <c r="C11563" s="222" t="s">
        <v>1268</v>
      </c>
      <c r="D11563" s="222" t="s">
        <v>2327</v>
      </c>
      <c r="E11563" s="223">
        <v>0</v>
      </c>
    </row>
    <row r="11564" spans="1:5" x14ac:dyDescent="0.25">
      <c r="A11564" s="224">
        <v>3705051500</v>
      </c>
      <c r="B11564" s="224" t="s">
        <v>11870</v>
      </c>
      <c r="C11564" s="224" t="s">
        <v>1268</v>
      </c>
      <c r="D11564" s="224" t="s">
        <v>2327</v>
      </c>
      <c r="E11564" s="225">
        <v>0</v>
      </c>
    </row>
    <row r="11565" spans="1:5" x14ac:dyDescent="0.25">
      <c r="A11565" s="222">
        <v>3705051501</v>
      </c>
      <c r="B11565" s="222" t="s">
        <v>11871</v>
      </c>
      <c r="C11565" s="222" t="s">
        <v>1268</v>
      </c>
      <c r="D11565" s="222" t="s">
        <v>801</v>
      </c>
      <c r="E11565" s="223">
        <v>0</v>
      </c>
    </row>
    <row r="11566" spans="1:5" x14ac:dyDescent="0.25">
      <c r="A11566" s="224">
        <v>3705051502</v>
      </c>
      <c r="B11566" s="224" t="s">
        <v>11872</v>
      </c>
      <c r="C11566" s="224" t="s">
        <v>1268</v>
      </c>
      <c r="D11566" s="224" t="s">
        <v>2327</v>
      </c>
      <c r="E11566" s="225">
        <v>0</v>
      </c>
    </row>
    <row r="11567" spans="1:5" x14ac:dyDescent="0.25">
      <c r="A11567" s="222">
        <v>3705051503</v>
      </c>
      <c r="B11567" s="222" t="s">
        <v>11873</v>
      </c>
      <c r="C11567" s="222" t="s">
        <v>1268</v>
      </c>
      <c r="D11567" s="222" t="s">
        <v>2327</v>
      </c>
      <c r="E11567" s="223">
        <v>0</v>
      </c>
    </row>
    <row r="11568" spans="1:5" x14ac:dyDescent="0.25">
      <c r="A11568" s="224">
        <v>3705051504</v>
      </c>
      <c r="B11568" s="224" t="s">
        <v>11874</v>
      </c>
      <c r="C11568" s="224" t="s">
        <v>1268</v>
      </c>
      <c r="D11568" s="224" t="s">
        <v>2327</v>
      </c>
      <c r="E11568" s="225">
        <v>0</v>
      </c>
    </row>
    <row r="11569" spans="1:5" x14ac:dyDescent="0.25">
      <c r="A11569" s="222">
        <v>3705051505</v>
      </c>
      <c r="B11569" s="222" t="s">
        <v>11875</v>
      </c>
      <c r="C11569" s="222" t="s">
        <v>1268</v>
      </c>
      <c r="D11569" s="222" t="s">
        <v>801</v>
      </c>
      <c r="E11569" s="223">
        <v>0</v>
      </c>
    </row>
    <row r="11570" spans="1:5" x14ac:dyDescent="0.25">
      <c r="A11570" s="224">
        <v>3705051506</v>
      </c>
      <c r="B11570" s="224" t="s">
        <v>10167</v>
      </c>
      <c r="C11570" s="224" t="s">
        <v>1268</v>
      </c>
      <c r="D11570" s="224" t="s">
        <v>801</v>
      </c>
      <c r="E11570" s="225">
        <v>0</v>
      </c>
    </row>
    <row r="11571" spans="1:5" x14ac:dyDescent="0.25">
      <c r="A11571" s="222">
        <v>3705051507</v>
      </c>
      <c r="B11571" s="222" t="s">
        <v>9598</v>
      </c>
      <c r="C11571" s="222" t="s">
        <v>1268</v>
      </c>
      <c r="D11571" s="222" t="s">
        <v>2443</v>
      </c>
      <c r="E11571" s="223">
        <v>0</v>
      </c>
    </row>
    <row r="11572" spans="1:5" x14ac:dyDescent="0.25">
      <c r="A11572" s="224">
        <v>3705051508</v>
      </c>
      <c r="B11572" s="224" t="s">
        <v>10168</v>
      </c>
      <c r="C11572" s="224" t="s">
        <v>1268</v>
      </c>
      <c r="D11572" s="224" t="s">
        <v>801</v>
      </c>
      <c r="E11572" s="225">
        <v>0</v>
      </c>
    </row>
    <row r="11573" spans="1:5" x14ac:dyDescent="0.25">
      <c r="A11573" s="222">
        <v>3705051509</v>
      </c>
      <c r="B11573" s="222" t="s">
        <v>10169</v>
      </c>
      <c r="C11573" s="222" t="s">
        <v>1268</v>
      </c>
      <c r="D11573" s="222" t="s">
        <v>801</v>
      </c>
      <c r="E11573" s="223">
        <v>0</v>
      </c>
    </row>
    <row r="11574" spans="1:5" x14ac:dyDescent="0.25">
      <c r="A11574" s="224">
        <v>3705051510</v>
      </c>
      <c r="B11574" s="224" t="s">
        <v>10170</v>
      </c>
      <c r="C11574" s="224" t="s">
        <v>1268</v>
      </c>
      <c r="D11574" s="224" t="s">
        <v>801</v>
      </c>
      <c r="E11574" s="225">
        <v>0</v>
      </c>
    </row>
    <row r="11575" spans="1:5" x14ac:dyDescent="0.25">
      <c r="A11575" s="222">
        <v>3705051511</v>
      </c>
      <c r="B11575" s="222" t="s">
        <v>9424</v>
      </c>
      <c r="C11575" s="222" t="s">
        <v>1268</v>
      </c>
      <c r="D11575" s="222" t="s">
        <v>801</v>
      </c>
      <c r="E11575" s="223">
        <v>0</v>
      </c>
    </row>
    <row r="11576" spans="1:5" x14ac:dyDescent="0.25">
      <c r="A11576" s="224">
        <v>3705051512</v>
      </c>
      <c r="B11576" s="224" t="s">
        <v>11876</v>
      </c>
      <c r="C11576" s="224" t="s">
        <v>1268</v>
      </c>
      <c r="D11576" s="224" t="s">
        <v>2327</v>
      </c>
      <c r="E11576" s="225">
        <v>0</v>
      </c>
    </row>
    <row r="11577" spans="1:5" x14ac:dyDescent="0.25">
      <c r="A11577" s="222">
        <v>3705051513</v>
      </c>
      <c r="B11577" s="222" t="s">
        <v>11877</v>
      </c>
      <c r="C11577" s="222" t="s">
        <v>1268</v>
      </c>
      <c r="D11577" s="222" t="s">
        <v>801</v>
      </c>
      <c r="E11577" s="223">
        <v>0</v>
      </c>
    </row>
    <row r="11578" spans="1:5" x14ac:dyDescent="0.25">
      <c r="A11578" s="224">
        <v>3705051514</v>
      </c>
      <c r="B11578" s="224" t="s">
        <v>11878</v>
      </c>
      <c r="C11578" s="224" t="s">
        <v>1268</v>
      </c>
      <c r="D11578" s="224" t="s">
        <v>801</v>
      </c>
      <c r="E11578" s="225">
        <v>0</v>
      </c>
    </row>
    <row r="11579" spans="1:5" x14ac:dyDescent="0.25">
      <c r="A11579" s="222">
        <v>3705051515</v>
      </c>
      <c r="B11579" s="222" t="s">
        <v>11879</v>
      </c>
      <c r="C11579" s="222" t="s">
        <v>1268</v>
      </c>
      <c r="D11579" s="222" t="s">
        <v>2327</v>
      </c>
      <c r="E11579" s="223">
        <v>0</v>
      </c>
    </row>
    <row r="11580" spans="1:5" x14ac:dyDescent="0.25">
      <c r="A11580" s="224">
        <v>3705051516</v>
      </c>
      <c r="B11580" s="224" t="s">
        <v>11880</v>
      </c>
      <c r="C11580" s="224" t="s">
        <v>1268</v>
      </c>
      <c r="D11580" s="224" t="s">
        <v>2327</v>
      </c>
      <c r="E11580" s="225">
        <v>0</v>
      </c>
    </row>
    <row r="11581" spans="1:5" x14ac:dyDescent="0.25">
      <c r="A11581" s="222">
        <v>3705051517</v>
      </c>
      <c r="B11581" s="222" t="s">
        <v>11881</v>
      </c>
      <c r="C11581" s="222" t="s">
        <v>1268</v>
      </c>
      <c r="D11581" s="222" t="s">
        <v>801</v>
      </c>
      <c r="E11581" s="223">
        <v>0</v>
      </c>
    </row>
    <row r="11582" spans="1:5" x14ac:dyDescent="0.25">
      <c r="A11582" s="224">
        <v>3705051518</v>
      </c>
      <c r="B11582" s="224" t="s">
        <v>11882</v>
      </c>
      <c r="C11582" s="224" t="s">
        <v>1268</v>
      </c>
      <c r="D11582" s="224" t="s">
        <v>801</v>
      </c>
      <c r="E11582" s="225">
        <v>0</v>
      </c>
    </row>
    <row r="11583" spans="1:5" x14ac:dyDescent="0.25">
      <c r="A11583" s="222">
        <v>3705051519</v>
      </c>
      <c r="B11583" s="222" t="s">
        <v>11883</v>
      </c>
      <c r="C11583" s="222" t="s">
        <v>1268</v>
      </c>
      <c r="D11583" s="222" t="s">
        <v>801</v>
      </c>
      <c r="E11583" s="223">
        <v>0</v>
      </c>
    </row>
    <row r="11584" spans="1:5" x14ac:dyDescent="0.25">
      <c r="A11584" s="224">
        <v>3705051520</v>
      </c>
      <c r="B11584" s="224" t="s">
        <v>11884</v>
      </c>
      <c r="C11584" s="224" t="s">
        <v>1268</v>
      </c>
      <c r="D11584" s="224" t="s">
        <v>2327</v>
      </c>
      <c r="E11584" s="225">
        <v>0</v>
      </c>
    </row>
    <row r="11585" spans="1:5" x14ac:dyDescent="0.25">
      <c r="A11585" s="222">
        <v>3705051521</v>
      </c>
      <c r="B11585" s="222" t="s">
        <v>11885</v>
      </c>
      <c r="C11585" s="222" t="s">
        <v>1268</v>
      </c>
      <c r="D11585" s="222" t="s">
        <v>801</v>
      </c>
      <c r="E11585" s="223">
        <v>0</v>
      </c>
    </row>
    <row r="11586" spans="1:5" x14ac:dyDescent="0.25">
      <c r="A11586" s="224">
        <v>3705051522</v>
      </c>
      <c r="B11586" s="224" t="s">
        <v>13529</v>
      </c>
      <c r="C11586" s="224" t="s">
        <v>1268</v>
      </c>
      <c r="D11586" s="224" t="s">
        <v>801</v>
      </c>
      <c r="E11586" s="225">
        <v>0</v>
      </c>
    </row>
    <row r="11587" spans="1:5" x14ac:dyDescent="0.25">
      <c r="A11587" s="222">
        <v>3705051523</v>
      </c>
      <c r="B11587" s="222" t="s">
        <v>11886</v>
      </c>
      <c r="C11587" s="222" t="s">
        <v>1268</v>
      </c>
      <c r="D11587" s="222" t="s">
        <v>801</v>
      </c>
      <c r="E11587" s="223">
        <v>0</v>
      </c>
    </row>
    <row r="11588" spans="1:5" x14ac:dyDescent="0.25">
      <c r="A11588" s="224">
        <v>3705051524</v>
      </c>
      <c r="B11588" s="224" t="s">
        <v>11887</v>
      </c>
      <c r="C11588" s="224" t="s">
        <v>1268</v>
      </c>
      <c r="D11588" s="224" t="s">
        <v>2327</v>
      </c>
      <c r="E11588" s="225">
        <v>0</v>
      </c>
    </row>
    <row r="11589" spans="1:5" x14ac:dyDescent="0.25">
      <c r="A11589" s="222">
        <v>3705051525</v>
      </c>
      <c r="B11589" s="222" t="s">
        <v>11888</v>
      </c>
      <c r="C11589" s="222" t="s">
        <v>1268</v>
      </c>
      <c r="D11589" s="222" t="s">
        <v>2327</v>
      </c>
      <c r="E11589" s="223">
        <v>0</v>
      </c>
    </row>
    <row r="11590" spans="1:5" x14ac:dyDescent="0.25">
      <c r="A11590" s="224">
        <v>3705051526</v>
      </c>
      <c r="B11590" s="224" t="s">
        <v>11889</v>
      </c>
      <c r="C11590" s="224" t="s">
        <v>1268</v>
      </c>
      <c r="D11590" s="224" t="s">
        <v>801</v>
      </c>
      <c r="E11590" s="225">
        <v>0</v>
      </c>
    </row>
    <row r="11591" spans="1:5" x14ac:dyDescent="0.25">
      <c r="A11591" s="222">
        <v>3705051527</v>
      </c>
      <c r="B11591" s="222" t="s">
        <v>11890</v>
      </c>
      <c r="C11591" s="222" t="s">
        <v>1268</v>
      </c>
      <c r="D11591" s="222" t="s">
        <v>801</v>
      </c>
      <c r="E11591" s="223">
        <v>0</v>
      </c>
    </row>
    <row r="11592" spans="1:5" x14ac:dyDescent="0.25">
      <c r="A11592" s="224">
        <v>3705051528</v>
      </c>
      <c r="B11592" s="224" t="s">
        <v>11891</v>
      </c>
      <c r="C11592" s="224" t="s">
        <v>1268</v>
      </c>
      <c r="D11592" s="224" t="s">
        <v>2327</v>
      </c>
      <c r="E11592" s="225">
        <v>0</v>
      </c>
    </row>
    <row r="11593" spans="1:5" x14ac:dyDescent="0.25">
      <c r="A11593" s="222">
        <v>3705051529</v>
      </c>
      <c r="B11593" s="222" t="s">
        <v>11892</v>
      </c>
      <c r="C11593" s="222" t="s">
        <v>1268</v>
      </c>
      <c r="D11593" s="222" t="s">
        <v>801</v>
      </c>
      <c r="E11593" s="223">
        <v>0</v>
      </c>
    </row>
    <row r="11594" spans="1:5" x14ac:dyDescent="0.25">
      <c r="A11594" s="224">
        <v>3705051530</v>
      </c>
      <c r="B11594" s="224" t="s">
        <v>11893</v>
      </c>
      <c r="C11594" s="224" t="s">
        <v>1268</v>
      </c>
      <c r="D11594" s="224" t="s">
        <v>801</v>
      </c>
      <c r="E11594" s="225">
        <v>0</v>
      </c>
    </row>
    <row r="11595" spans="1:5" x14ac:dyDescent="0.25">
      <c r="A11595" s="222">
        <v>3705051531</v>
      </c>
      <c r="B11595" s="222" t="s">
        <v>9867</v>
      </c>
      <c r="C11595" s="222" t="s">
        <v>1268</v>
      </c>
      <c r="D11595" s="222" t="s">
        <v>801</v>
      </c>
      <c r="E11595" s="223">
        <v>0</v>
      </c>
    </row>
    <row r="11596" spans="1:5" x14ac:dyDescent="0.25">
      <c r="A11596" s="224">
        <v>3705051532</v>
      </c>
      <c r="B11596" s="224" t="s">
        <v>11894</v>
      </c>
      <c r="C11596" s="224" t="s">
        <v>1268</v>
      </c>
      <c r="D11596" s="224" t="s">
        <v>2327</v>
      </c>
      <c r="E11596" s="225">
        <v>0</v>
      </c>
    </row>
    <row r="11597" spans="1:5" x14ac:dyDescent="0.25">
      <c r="A11597" s="222">
        <v>3705051533</v>
      </c>
      <c r="B11597" s="222" t="s">
        <v>11895</v>
      </c>
      <c r="C11597" s="222" t="s">
        <v>1268</v>
      </c>
      <c r="D11597" s="222" t="s">
        <v>2327</v>
      </c>
      <c r="E11597" s="223">
        <v>0</v>
      </c>
    </row>
    <row r="11598" spans="1:5" x14ac:dyDescent="0.25">
      <c r="A11598" s="224">
        <v>3705051534</v>
      </c>
      <c r="B11598" s="224" t="s">
        <v>11896</v>
      </c>
      <c r="C11598" s="224" t="s">
        <v>1268</v>
      </c>
      <c r="D11598" s="224" t="s">
        <v>801</v>
      </c>
      <c r="E11598" s="225">
        <v>0</v>
      </c>
    </row>
    <row r="11599" spans="1:5" x14ac:dyDescent="0.25">
      <c r="A11599" s="222">
        <v>3705051535</v>
      </c>
      <c r="B11599" s="222" t="s">
        <v>11897</v>
      </c>
      <c r="C11599" s="222" t="s">
        <v>1268</v>
      </c>
      <c r="D11599" s="222" t="s">
        <v>801</v>
      </c>
      <c r="E11599" s="223">
        <v>0</v>
      </c>
    </row>
    <row r="11600" spans="1:5" x14ac:dyDescent="0.25">
      <c r="A11600" s="224">
        <v>3705051536</v>
      </c>
      <c r="B11600" s="224" t="s">
        <v>11898</v>
      </c>
      <c r="C11600" s="224" t="s">
        <v>1268</v>
      </c>
      <c r="D11600" s="224" t="s">
        <v>801</v>
      </c>
      <c r="E11600" s="225">
        <v>0</v>
      </c>
    </row>
    <row r="11601" spans="1:5" x14ac:dyDescent="0.25">
      <c r="A11601" s="222">
        <v>3705051537</v>
      </c>
      <c r="B11601" s="222" t="s">
        <v>11899</v>
      </c>
      <c r="C11601" s="222" t="s">
        <v>1268</v>
      </c>
      <c r="D11601" s="222" t="s">
        <v>2327</v>
      </c>
      <c r="E11601" s="223">
        <v>0</v>
      </c>
    </row>
    <row r="11602" spans="1:5" x14ac:dyDescent="0.25">
      <c r="A11602" s="224">
        <v>3705051538</v>
      </c>
      <c r="B11602" s="224" t="s">
        <v>8136</v>
      </c>
      <c r="C11602" s="224" t="s">
        <v>1268</v>
      </c>
      <c r="D11602" s="224" t="s">
        <v>2333</v>
      </c>
      <c r="E11602" s="225">
        <v>0</v>
      </c>
    </row>
    <row r="11603" spans="1:5" x14ac:dyDescent="0.25">
      <c r="A11603" s="222">
        <v>3705051539</v>
      </c>
      <c r="B11603" s="222" t="s">
        <v>10175</v>
      </c>
      <c r="C11603" s="222" t="s">
        <v>1268</v>
      </c>
      <c r="D11603" s="222" t="s">
        <v>2333</v>
      </c>
      <c r="E11603" s="223">
        <v>0</v>
      </c>
    </row>
    <row r="11604" spans="1:5" x14ac:dyDescent="0.25">
      <c r="A11604" s="224">
        <v>3705051540</v>
      </c>
      <c r="B11604" s="224" t="s">
        <v>10171</v>
      </c>
      <c r="C11604" s="224" t="s">
        <v>1268</v>
      </c>
      <c r="D11604" s="224" t="s">
        <v>803</v>
      </c>
      <c r="E11604" s="225">
        <v>0</v>
      </c>
    </row>
    <row r="11605" spans="1:5" x14ac:dyDescent="0.25">
      <c r="A11605" s="222">
        <v>3705051541</v>
      </c>
      <c r="B11605" s="222" t="s">
        <v>10172</v>
      </c>
      <c r="C11605" s="222" t="s">
        <v>1268</v>
      </c>
      <c r="D11605" s="222" t="s">
        <v>801</v>
      </c>
      <c r="E11605" s="223">
        <v>0</v>
      </c>
    </row>
    <row r="11606" spans="1:5" x14ac:dyDescent="0.25">
      <c r="A11606" s="224">
        <v>3705051542</v>
      </c>
      <c r="B11606" s="224" t="s">
        <v>9599</v>
      </c>
      <c r="C11606" s="224" t="s">
        <v>1268</v>
      </c>
      <c r="D11606" s="224" t="s">
        <v>803</v>
      </c>
      <c r="E11606" s="225">
        <v>0</v>
      </c>
    </row>
    <row r="11607" spans="1:5" x14ac:dyDescent="0.25">
      <c r="A11607" s="222">
        <v>3705051543</v>
      </c>
      <c r="B11607" s="222" t="s">
        <v>9406</v>
      </c>
      <c r="C11607" s="222" t="s">
        <v>1268</v>
      </c>
      <c r="D11607" s="222" t="s">
        <v>2327</v>
      </c>
      <c r="E11607" s="223">
        <v>0</v>
      </c>
    </row>
    <row r="11608" spans="1:5" x14ac:dyDescent="0.25">
      <c r="A11608" s="224">
        <v>3705051544</v>
      </c>
      <c r="B11608" s="224" t="s">
        <v>11900</v>
      </c>
      <c r="C11608" s="224" t="s">
        <v>1268</v>
      </c>
      <c r="D11608" s="224" t="s">
        <v>801</v>
      </c>
      <c r="E11608" s="225">
        <v>0</v>
      </c>
    </row>
    <row r="11609" spans="1:5" x14ac:dyDescent="0.25">
      <c r="A11609" s="222">
        <v>3705051545</v>
      </c>
      <c r="B11609" s="222" t="s">
        <v>11901</v>
      </c>
      <c r="C11609" s="222" t="s">
        <v>1268</v>
      </c>
      <c r="D11609" s="222" t="s">
        <v>801</v>
      </c>
      <c r="E11609" s="223">
        <v>0</v>
      </c>
    </row>
    <row r="11610" spans="1:5" x14ac:dyDescent="0.25">
      <c r="A11610" s="224">
        <v>3705051546</v>
      </c>
      <c r="B11610" s="224" t="s">
        <v>11902</v>
      </c>
      <c r="C11610" s="224" t="s">
        <v>1268</v>
      </c>
      <c r="D11610" s="224" t="s">
        <v>801</v>
      </c>
      <c r="E11610" s="225">
        <v>0</v>
      </c>
    </row>
    <row r="11611" spans="1:5" x14ac:dyDescent="0.25">
      <c r="A11611" s="222">
        <v>3705051547</v>
      </c>
      <c r="B11611" s="222" t="s">
        <v>11903</v>
      </c>
      <c r="C11611" s="222" t="s">
        <v>1268</v>
      </c>
      <c r="D11611" s="222" t="s">
        <v>801</v>
      </c>
      <c r="E11611" s="223">
        <v>0</v>
      </c>
    </row>
    <row r="11612" spans="1:5" x14ac:dyDescent="0.25">
      <c r="A11612" s="224">
        <v>3705051548</v>
      </c>
      <c r="B11612" s="224" t="s">
        <v>11904</v>
      </c>
      <c r="C11612" s="224" t="s">
        <v>1268</v>
      </c>
      <c r="D11612" s="224" t="s">
        <v>801</v>
      </c>
      <c r="E11612" s="225">
        <v>0</v>
      </c>
    </row>
    <row r="11613" spans="1:5" x14ac:dyDescent="0.25">
      <c r="A11613" s="222">
        <v>3705051549</v>
      </c>
      <c r="B11613" s="222" t="s">
        <v>11905</v>
      </c>
      <c r="C11613" s="222" t="s">
        <v>1268</v>
      </c>
      <c r="D11613" s="222" t="s">
        <v>2327</v>
      </c>
      <c r="E11613" s="223">
        <v>0</v>
      </c>
    </row>
    <row r="11614" spans="1:5" x14ac:dyDescent="0.25">
      <c r="A11614" s="224">
        <v>3705051550</v>
      </c>
      <c r="B11614" s="224" t="s">
        <v>11906</v>
      </c>
      <c r="C11614" s="224" t="s">
        <v>1268</v>
      </c>
      <c r="D11614" s="224" t="s">
        <v>6118</v>
      </c>
      <c r="E11614" s="225">
        <v>0</v>
      </c>
    </row>
    <row r="11615" spans="1:5" x14ac:dyDescent="0.25">
      <c r="A11615" s="222">
        <v>3705051551</v>
      </c>
      <c r="B11615" s="222" t="s">
        <v>11907</v>
      </c>
      <c r="C11615" s="222" t="s">
        <v>1268</v>
      </c>
      <c r="D11615" s="222" t="s">
        <v>2327</v>
      </c>
      <c r="E11615" s="223">
        <v>0</v>
      </c>
    </row>
    <row r="11616" spans="1:5" x14ac:dyDescent="0.25">
      <c r="A11616" s="224">
        <v>3705051552</v>
      </c>
      <c r="B11616" s="224" t="s">
        <v>11908</v>
      </c>
      <c r="C11616" s="224" t="s">
        <v>1268</v>
      </c>
      <c r="D11616" s="224" t="s">
        <v>2327</v>
      </c>
      <c r="E11616" s="225">
        <v>0</v>
      </c>
    </row>
    <row r="11617" spans="1:5" x14ac:dyDescent="0.25">
      <c r="A11617" s="222">
        <v>3705051553</v>
      </c>
      <c r="B11617" s="222" t="s">
        <v>11909</v>
      </c>
      <c r="C11617" s="222" t="s">
        <v>1268</v>
      </c>
      <c r="D11617" s="222" t="s">
        <v>9366</v>
      </c>
      <c r="E11617" s="223">
        <v>0</v>
      </c>
    </row>
    <row r="11618" spans="1:5" x14ac:dyDescent="0.25">
      <c r="A11618" s="224">
        <v>3705051554</v>
      </c>
      <c r="B11618" s="224" t="s">
        <v>2349</v>
      </c>
      <c r="C11618" s="224" t="s">
        <v>1268</v>
      </c>
      <c r="D11618" s="224" t="s">
        <v>801</v>
      </c>
      <c r="E11618" s="225">
        <v>0</v>
      </c>
    </row>
    <row r="11619" spans="1:5" x14ac:dyDescent="0.25">
      <c r="A11619" s="222">
        <v>3705051555</v>
      </c>
      <c r="B11619" s="222" t="s">
        <v>13530</v>
      </c>
      <c r="C11619" s="222" t="s">
        <v>1268</v>
      </c>
      <c r="D11619" s="222" t="s">
        <v>801</v>
      </c>
      <c r="E11619" s="223">
        <v>0</v>
      </c>
    </row>
    <row r="11620" spans="1:5" x14ac:dyDescent="0.25">
      <c r="A11620" s="224">
        <v>3705051556</v>
      </c>
      <c r="B11620" s="224" t="s">
        <v>13531</v>
      </c>
      <c r="C11620" s="224" t="s">
        <v>1268</v>
      </c>
      <c r="D11620" s="224" t="s">
        <v>801</v>
      </c>
      <c r="E11620" s="225">
        <v>0</v>
      </c>
    </row>
    <row r="11621" spans="1:5" x14ac:dyDescent="0.25">
      <c r="A11621" s="222">
        <v>3705051557</v>
      </c>
      <c r="B11621" s="222" t="s">
        <v>11910</v>
      </c>
      <c r="C11621" s="222" t="s">
        <v>1268</v>
      </c>
      <c r="D11621" s="222" t="s">
        <v>801</v>
      </c>
      <c r="E11621" s="223">
        <v>0</v>
      </c>
    </row>
    <row r="11622" spans="1:5" x14ac:dyDescent="0.25">
      <c r="A11622" s="224">
        <v>3705051558</v>
      </c>
      <c r="B11622" s="224" t="s">
        <v>11911</v>
      </c>
      <c r="C11622" s="224" t="s">
        <v>1268</v>
      </c>
      <c r="D11622" s="224" t="s">
        <v>801</v>
      </c>
      <c r="E11622" s="225">
        <v>0</v>
      </c>
    </row>
    <row r="11623" spans="1:5" x14ac:dyDescent="0.25">
      <c r="A11623" s="222">
        <v>3705051559</v>
      </c>
      <c r="B11623" s="222" t="s">
        <v>11912</v>
      </c>
      <c r="C11623" s="222" t="s">
        <v>1268</v>
      </c>
      <c r="D11623" s="222" t="s">
        <v>2327</v>
      </c>
      <c r="E11623" s="223">
        <v>0</v>
      </c>
    </row>
    <row r="11624" spans="1:5" x14ac:dyDescent="0.25">
      <c r="A11624" s="224">
        <v>3705051560</v>
      </c>
      <c r="B11624" s="224" t="s">
        <v>11913</v>
      </c>
      <c r="C11624" s="224" t="s">
        <v>1268</v>
      </c>
      <c r="D11624" s="224" t="s">
        <v>800</v>
      </c>
      <c r="E11624" s="225">
        <v>0</v>
      </c>
    </row>
    <row r="11625" spans="1:5" x14ac:dyDescent="0.25">
      <c r="A11625" s="222">
        <v>3705051561</v>
      </c>
      <c r="B11625" s="222" t="s">
        <v>11914</v>
      </c>
      <c r="C11625" s="222" t="s">
        <v>1268</v>
      </c>
      <c r="D11625" s="222" t="s">
        <v>801</v>
      </c>
      <c r="E11625" s="223">
        <v>0</v>
      </c>
    </row>
    <row r="11626" spans="1:5" x14ac:dyDescent="0.25">
      <c r="A11626" s="224">
        <v>3705051562</v>
      </c>
      <c r="B11626" s="224" t="s">
        <v>11915</v>
      </c>
      <c r="C11626" s="224" t="s">
        <v>1268</v>
      </c>
      <c r="D11626" s="224" t="s">
        <v>2327</v>
      </c>
      <c r="E11626" s="225">
        <v>0</v>
      </c>
    </row>
    <row r="11627" spans="1:5" x14ac:dyDescent="0.25">
      <c r="A11627" s="222">
        <v>3705051563</v>
      </c>
      <c r="B11627" s="222" t="s">
        <v>11916</v>
      </c>
      <c r="C11627" s="222" t="s">
        <v>1268</v>
      </c>
      <c r="D11627" s="222" t="s">
        <v>2327</v>
      </c>
      <c r="E11627" s="223">
        <v>0</v>
      </c>
    </row>
    <row r="11628" spans="1:5" x14ac:dyDescent="0.25">
      <c r="A11628" s="224">
        <v>3705051564</v>
      </c>
      <c r="B11628" s="224" t="s">
        <v>11917</v>
      </c>
      <c r="C11628" s="224" t="s">
        <v>1268</v>
      </c>
      <c r="D11628" s="224" t="s">
        <v>2327</v>
      </c>
      <c r="E11628" s="225">
        <v>0</v>
      </c>
    </row>
    <row r="11629" spans="1:5" x14ac:dyDescent="0.25">
      <c r="A11629" s="222">
        <v>3705051565</v>
      </c>
      <c r="B11629" s="222" t="s">
        <v>11918</v>
      </c>
      <c r="C11629" s="222" t="s">
        <v>1268</v>
      </c>
      <c r="D11629" s="222" t="s">
        <v>2327</v>
      </c>
      <c r="E11629" s="223">
        <v>0</v>
      </c>
    </row>
    <row r="11630" spans="1:5" x14ac:dyDescent="0.25">
      <c r="A11630" s="224">
        <v>3705051566</v>
      </c>
      <c r="B11630" s="224" t="s">
        <v>11919</v>
      </c>
      <c r="C11630" s="224" t="s">
        <v>1268</v>
      </c>
      <c r="D11630" s="224" t="s">
        <v>2327</v>
      </c>
      <c r="E11630" s="225">
        <v>0</v>
      </c>
    </row>
    <row r="11631" spans="1:5" x14ac:dyDescent="0.25">
      <c r="A11631" s="222">
        <v>3705051567</v>
      </c>
      <c r="B11631" s="222" t="s">
        <v>11920</v>
      </c>
      <c r="C11631" s="222" t="s">
        <v>1268</v>
      </c>
      <c r="D11631" s="222" t="s">
        <v>801</v>
      </c>
      <c r="E11631" s="223">
        <v>0</v>
      </c>
    </row>
    <row r="11632" spans="1:5" x14ac:dyDescent="0.25">
      <c r="A11632" s="224">
        <v>3705051568</v>
      </c>
      <c r="B11632" s="224" t="s">
        <v>11921</v>
      </c>
      <c r="C11632" s="224" t="s">
        <v>1268</v>
      </c>
      <c r="D11632" s="224" t="s">
        <v>801</v>
      </c>
      <c r="E11632" s="225">
        <v>0</v>
      </c>
    </row>
    <row r="11633" spans="1:5" x14ac:dyDescent="0.25">
      <c r="A11633" s="222">
        <v>3705051569</v>
      </c>
      <c r="B11633" s="222" t="s">
        <v>11922</v>
      </c>
      <c r="C11633" s="222" t="s">
        <v>1268</v>
      </c>
      <c r="D11633" s="222" t="s">
        <v>2327</v>
      </c>
      <c r="E11633" s="223">
        <v>0</v>
      </c>
    </row>
    <row r="11634" spans="1:5" x14ac:dyDescent="0.25">
      <c r="A11634" s="224">
        <v>3705051570</v>
      </c>
      <c r="B11634" s="224" t="s">
        <v>11923</v>
      </c>
      <c r="C11634" s="224" t="s">
        <v>1268</v>
      </c>
      <c r="D11634" s="224" t="s">
        <v>2327</v>
      </c>
      <c r="E11634" s="225">
        <v>0</v>
      </c>
    </row>
    <row r="11635" spans="1:5" x14ac:dyDescent="0.25">
      <c r="A11635" s="222">
        <v>3705051571</v>
      </c>
      <c r="B11635" s="222" t="s">
        <v>11924</v>
      </c>
      <c r="C11635" s="222" t="s">
        <v>1268</v>
      </c>
      <c r="D11635" s="222" t="s">
        <v>2327</v>
      </c>
      <c r="E11635" s="223">
        <v>0</v>
      </c>
    </row>
    <row r="11636" spans="1:5" x14ac:dyDescent="0.25">
      <c r="A11636" s="224">
        <v>3705051572</v>
      </c>
      <c r="B11636" s="224" t="s">
        <v>11925</v>
      </c>
      <c r="C11636" s="224" t="s">
        <v>1268</v>
      </c>
      <c r="D11636" s="224" t="s">
        <v>800</v>
      </c>
      <c r="E11636" s="225">
        <v>0</v>
      </c>
    </row>
    <row r="11637" spans="1:5" x14ac:dyDescent="0.25">
      <c r="A11637" s="222">
        <v>3705051573</v>
      </c>
      <c r="B11637" s="222" t="s">
        <v>11926</v>
      </c>
      <c r="C11637" s="222" t="s">
        <v>1268</v>
      </c>
      <c r="D11637" s="222" t="s">
        <v>801</v>
      </c>
      <c r="E11637" s="223">
        <v>0</v>
      </c>
    </row>
    <row r="11638" spans="1:5" x14ac:dyDescent="0.25">
      <c r="A11638" s="224">
        <v>3705051574</v>
      </c>
      <c r="B11638" s="224" t="s">
        <v>11927</v>
      </c>
      <c r="C11638" s="224" t="s">
        <v>1268</v>
      </c>
      <c r="D11638" s="224" t="s">
        <v>801</v>
      </c>
      <c r="E11638" s="225">
        <v>0</v>
      </c>
    </row>
    <row r="11639" spans="1:5" x14ac:dyDescent="0.25">
      <c r="A11639" s="222">
        <v>3705051575</v>
      </c>
      <c r="B11639" s="222" t="s">
        <v>11928</v>
      </c>
      <c r="C11639" s="222" t="s">
        <v>1268</v>
      </c>
      <c r="D11639" s="222" t="s">
        <v>801</v>
      </c>
      <c r="E11639" s="223">
        <v>0</v>
      </c>
    </row>
    <row r="11640" spans="1:5" x14ac:dyDescent="0.25">
      <c r="A11640" s="224">
        <v>3705051576</v>
      </c>
      <c r="B11640" s="224" t="s">
        <v>11929</v>
      </c>
      <c r="C11640" s="224" t="s">
        <v>1268</v>
      </c>
      <c r="D11640" s="224" t="s">
        <v>801</v>
      </c>
      <c r="E11640" s="225">
        <v>0</v>
      </c>
    </row>
    <row r="11641" spans="1:5" x14ac:dyDescent="0.25">
      <c r="A11641" s="222">
        <v>3705051577</v>
      </c>
      <c r="B11641" s="222" t="s">
        <v>11930</v>
      </c>
      <c r="C11641" s="222" t="s">
        <v>1268</v>
      </c>
      <c r="D11641" s="222" t="s">
        <v>801</v>
      </c>
      <c r="E11641" s="223">
        <v>0</v>
      </c>
    </row>
    <row r="11642" spans="1:5" x14ac:dyDescent="0.25">
      <c r="A11642" s="224">
        <v>3705051578</v>
      </c>
      <c r="B11642" s="224" t="s">
        <v>11931</v>
      </c>
      <c r="C11642" s="224" t="s">
        <v>1268</v>
      </c>
      <c r="D11642" s="224" t="s">
        <v>801</v>
      </c>
      <c r="E11642" s="225">
        <v>0</v>
      </c>
    </row>
    <row r="11643" spans="1:5" x14ac:dyDescent="0.25">
      <c r="A11643" s="222">
        <v>3705051579</v>
      </c>
      <c r="B11643" s="222" t="s">
        <v>11932</v>
      </c>
      <c r="C11643" s="222" t="s">
        <v>1268</v>
      </c>
      <c r="D11643" s="222" t="s">
        <v>801</v>
      </c>
      <c r="E11643" s="223">
        <v>0</v>
      </c>
    </row>
    <row r="11644" spans="1:5" x14ac:dyDescent="0.25">
      <c r="A11644" s="224">
        <v>3705051580</v>
      </c>
      <c r="B11644" s="224" t="s">
        <v>11933</v>
      </c>
      <c r="C11644" s="224" t="s">
        <v>1268</v>
      </c>
      <c r="D11644" s="224" t="s">
        <v>801</v>
      </c>
      <c r="E11644" s="225">
        <v>0</v>
      </c>
    </row>
    <row r="11645" spans="1:5" x14ac:dyDescent="0.25">
      <c r="A11645" s="222">
        <v>3705051581</v>
      </c>
      <c r="B11645" s="222" t="s">
        <v>11934</v>
      </c>
      <c r="C11645" s="222" t="s">
        <v>1268</v>
      </c>
      <c r="D11645" s="222" t="s">
        <v>801</v>
      </c>
      <c r="E11645" s="223">
        <v>0</v>
      </c>
    </row>
    <row r="11646" spans="1:5" x14ac:dyDescent="0.25">
      <c r="A11646" s="224">
        <v>3705051582</v>
      </c>
      <c r="B11646" s="224" t="s">
        <v>11935</v>
      </c>
      <c r="C11646" s="224" t="s">
        <v>1268</v>
      </c>
      <c r="D11646" s="224" t="s">
        <v>801</v>
      </c>
      <c r="E11646" s="225">
        <v>0</v>
      </c>
    </row>
    <row r="11647" spans="1:5" x14ac:dyDescent="0.25">
      <c r="A11647" s="222">
        <v>3705051583</v>
      </c>
      <c r="B11647" s="222" t="s">
        <v>13532</v>
      </c>
      <c r="C11647" s="222" t="s">
        <v>1268</v>
      </c>
      <c r="D11647" s="222" t="s">
        <v>801</v>
      </c>
      <c r="E11647" s="223">
        <v>0</v>
      </c>
    </row>
    <row r="11648" spans="1:5" x14ac:dyDescent="0.25">
      <c r="A11648" s="224">
        <v>3705051584</v>
      </c>
      <c r="B11648" s="224" t="s">
        <v>11936</v>
      </c>
      <c r="C11648" s="224" t="s">
        <v>1268</v>
      </c>
      <c r="D11648" s="224" t="s">
        <v>1226</v>
      </c>
      <c r="E11648" s="225">
        <v>0</v>
      </c>
    </row>
    <row r="11649" spans="1:5" x14ac:dyDescent="0.25">
      <c r="A11649" s="222">
        <v>3705051585</v>
      </c>
      <c r="B11649" s="222" t="s">
        <v>11937</v>
      </c>
      <c r="C11649" s="222" t="s">
        <v>1268</v>
      </c>
      <c r="D11649" s="222" t="s">
        <v>801</v>
      </c>
      <c r="E11649" s="223">
        <v>0</v>
      </c>
    </row>
    <row r="11650" spans="1:5" x14ac:dyDescent="0.25">
      <c r="A11650" s="224">
        <v>3705051586</v>
      </c>
      <c r="B11650" s="224" t="s">
        <v>11938</v>
      </c>
      <c r="C11650" s="224" t="s">
        <v>1268</v>
      </c>
      <c r="D11650" s="224" t="s">
        <v>801</v>
      </c>
      <c r="E11650" s="225">
        <v>0</v>
      </c>
    </row>
    <row r="11651" spans="1:5" x14ac:dyDescent="0.25">
      <c r="A11651" s="222">
        <v>3705051587</v>
      </c>
      <c r="B11651" s="222" t="s">
        <v>11939</v>
      </c>
      <c r="C11651" s="222" t="s">
        <v>1268</v>
      </c>
      <c r="D11651" s="222" t="s">
        <v>801</v>
      </c>
      <c r="E11651" s="223">
        <v>0</v>
      </c>
    </row>
    <row r="11652" spans="1:5" x14ac:dyDescent="0.25">
      <c r="A11652" s="224">
        <v>3705051588</v>
      </c>
      <c r="B11652" s="224" t="s">
        <v>11940</v>
      </c>
      <c r="C11652" s="224" t="s">
        <v>1268</v>
      </c>
      <c r="D11652" s="224" t="s">
        <v>801</v>
      </c>
      <c r="E11652" s="225">
        <v>0</v>
      </c>
    </row>
    <row r="11653" spans="1:5" x14ac:dyDescent="0.25">
      <c r="A11653" s="222">
        <v>3705051589</v>
      </c>
      <c r="B11653" s="222" t="s">
        <v>11941</v>
      </c>
      <c r="C11653" s="222" t="s">
        <v>1268</v>
      </c>
      <c r="D11653" s="222" t="s">
        <v>954</v>
      </c>
      <c r="E11653" s="223">
        <v>0</v>
      </c>
    </row>
    <row r="11654" spans="1:5" x14ac:dyDescent="0.25">
      <c r="A11654" s="224">
        <v>3705051590</v>
      </c>
      <c r="B11654" s="224" t="s">
        <v>11942</v>
      </c>
      <c r="C11654" s="224" t="s">
        <v>1268</v>
      </c>
      <c r="D11654" s="224" t="s">
        <v>954</v>
      </c>
      <c r="E11654" s="225">
        <v>0</v>
      </c>
    </row>
    <row r="11655" spans="1:5" x14ac:dyDescent="0.25">
      <c r="A11655" s="222">
        <v>3705051591</v>
      </c>
      <c r="B11655" s="222" t="s">
        <v>11943</v>
      </c>
      <c r="C11655" s="222" t="s">
        <v>1268</v>
      </c>
      <c r="D11655" s="222" t="s">
        <v>954</v>
      </c>
      <c r="E11655" s="223">
        <v>0</v>
      </c>
    </row>
    <row r="11656" spans="1:5" x14ac:dyDescent="0.25">
      <c r="A11656" s="224">
        <v>3705051592</v>
      </c>
      <c r="B11656" s="224" t="s">
        <v>11944</v>
      </c>
      <c r="C11656" s="224" t="s">
        <v>1268</v>
      </c>
      <c r="D11656" s="224" t="s">
        <v>954</v>
      </c>
      <c r="E11656" s="225">
        <v>0</v>
      </c>
    </row>
    <row r="11657" spans="1:5" x14ac:dyDescent="0.25">
      <c r="A11657" s="222">
        <v>3705051593</v>
      </c>
      <c r="B11657" s="222" t="s">
        <v>11945</v>
      </c>
      <c r="C11657" s="222" t="s">
        <v>1268</v>
      </c>
      <c r="D11657" s="222" t="s">
        <v>954</v>
      </c>
      <c r="E11657" s="223">
        <v>0</v>
      </c>
    </row>
    <row r="11658" spans="1:5" x14ac:dyDescent="0.25">
      <c r="A11658" s="224">
        <v>3705051594</v>
      </c>
      <c r="B11658" s="224" t="s">
        <v>11946</v>
      </c>
      <c r="C11658" s="224" t="s">
        <v>1268</v>
      </c>
      <c r="D11658" s="224" t="s">
        <v>954</v>
      </c>
      <c r="E11658" s="225">
        <v>0</v>
      </c>
    </row>
    <row r="11659" spans="1:5" x14ac:dyDescent="0.25">
      <c r="A11659" s="222">
        <v>3705051595</v>
      </c>
      <c r="B11659" s="222" t="s">
        <v>11947</v>
      </c>
      <c r="C11659" s="222" t="s">
        <v>1268</v>
      </c>
      <c r="D11659" s="222" t="s">
        <v>954</v>
      </c>
      <c r="E11659" s="223">
        <v>0</v>
      </c>
    </row>
    <row r="11660" spans="1:5" x14ac:dyDescent="0.25">
      <c r="A11660" s="224">
        <v>3705051596</v>
      </c>
      <c r="B11660" s="224" t="s">
        <v>11948</v>
      </c>
      <c r="C11660" s="224" t="s">
        <v>1268</v>
      </c>
      <c r="D11660" s="224" t="s">
        <v>954</v>
      </c>
      <c r="E11660" s="225">
        <v>0</v>
      </c>
    </row>
    <row r="11661" spans="1:5" x14ac:dyDescent="0.25">
      <c r="A11661" s="222">
        <v>3705051597</v>
      </c>
      <c r="B11661" s="222" t="s">
        <v>11949</v>
      </c>
      <c r="C11661" s="222" t="s">
        <v>1268</v>
      </c>
      <c r="D11661" s="222" t="s">
        <v>954</v>
      </c>
      <c r="E11661" s="223">
        <v>0</v>
      </c>
    </row>
    <row r="11662" spans="1:5" x14ac:dyDescent="0.25">
      <c r="A11662" s="224">
        <v>3705051598</v>
      </c>
      <c r="B11662" s="224" t="s">
        <v>11950</v>
      </c>
      <c r="C11662" s="224" t="s">
        <v>1268</v>
      </c>
      <c r="D11662" s="224" t="s">
        <v>954</v>
      </c>
      <c r="E11662" s="225">
        <v>0</v>
      </c>
    </row>
    <row r="11663" spans="1:5" x14ac:dyDescent="0.25">
      <c r="A11663" s="222">
        <v>3705051599</v>
      </c>
      <c r="B11663" s="222" t="s">
        <v>11951</v>
      </c>
      <c r="C11663" s="222" t="s">
        <v>1268</v>
      </c>
      <c r="D11663" s="222" t="s">
        <v>801</v>
      </c>
      <c r="E11663" s="223">
        <v>0</v>
      </c>
    </row>
    <row r="11664" spans="1:5" x14ac:dyDescent="0.25">
      <c r="A11664" s="224">
        <v>3705051600</v>
      </c>
      <c r="B11664" s="224" t="s">
        <v>11952</v>
      </c>
      <c r="C11664" s="224" t="s">
        <v>1268</v>
      </c>
      <c r="D11664" s="224" t="s">
        <v>2318</v>
      </c>
      <c r="E11664" s="225">
        <v>0</v>
      </c>
    </row>
    <row r="11665" spans="1:5" x14ac:dyDescent="0.25">
      <c r="A11665" s="222">
        <v>3705051601</v>
      </c>
      <c r="B11665" s="222" t="s">
        <v>11953</v>
      </c>
      <c r="C11665" s="222" t="s">
        <v>1268</v>
      </c>
      <c r="D11665" s="222" t="s">
        <v>801</v>
      </c>
      <c r="E11665" s="223">
        <v>0</v>
      </c>
    </row>
    <row r="11666" spans="1:5" x14ac:dyDescent="0.25">
      <c r="A11666" s="224">
        <v>3705051602</v>
      </c>
      <c r="B11666" s="224" t="s">
        <v>11954</v>
      </c>
      <c r="C11666" s="224" t="s">
        <v>1268</v>
      </c>
      <c r="D11666" s="224" t="s">
        <v>801</v>
      </c>
      <c r="E11666" s="225">
        <v>0</v>
      </c>
    </row>
    <row r="11667" spans="1:5" x14ac:dyDescent="0.25">
      <c r="A11667" s="222">
        <v>3705051603</v>
      </c>
      <c r="B11667" s="222" t="s">
        <v>11955</v>
      </c>
      <c r="C11667" s="222" t="s">
        <v>1268</v>
      </c>
      <c r="D11667" s="222" t="s">
        <v>801</v>
      </c>
      <c r="E11667" s="223">
        <v>0</v>
      </c>
    </row>
    <row r="11668" spans="1:5" x14ac:dyDescent="0.25">
      <c r="A11668" s="224">
        <v>3705051604</v>
      </c>
      <c r="B11668" s="224" t="s">
        <v>11956</v>
      </c>
      <c r="C11668" s="224" t="s">
        <v>1268</v>
      </c>
      <c r="D11668" s="224" t="s">
        <v>801</v>
      </c>
      <c r="E11668" s="225">
        <v>0</v>
      </c>
    </row>
    <row r="11669" spans="1:5" x14ac:dyDescent="0.25">
      <c r="A11669" s="222">
        <v>3705051605</v>
      </c>
      <c r="B11669" s="222" t="s">
        <v>11957</v>
      </c>
      <c r="C11669" s="222" t="s">
        <v>1268</v>
      </c>
      <c r="D11669" s="222" t="s">
        <v>801</v>
      </c>
      <c r="E11669" s="223">
        <v>0</v>
      </c>
    </row>
    <row r="11670" spans="1:5" x14ac:dyDescent="0.25">
      <c r="A11670" s="224">
        <v>3705051606</v>
      </c>
      <c r="B11670" s="224" t="s">
        <v>11958</v>
      </c>
      <c r="C11670" s="224" t="s">
        <v>1268</v>
      </c>
      <c r="D11670" s="224" t="s">
        <v>800</v>
      </c>
      <c r="E11670" s="225">
        <v>0</v>
      </c>
    </row>
    <row r="11671" spans="1:5" x14ac:dyDescent="0.25">
      <c r="A11671" s="222">
        <v>3705051607</v>
      </c>
      <c r="B11671" s="222" t="s">
        <v>11959</v>
      </c>
      <c r="C11671" s="222" t="s">
        <v>1268</v>
      </c>
      <c r="D11671" s="222" t="s">
        <v>2327</v>
      </c>
      <c r="E11671" s="223">
        <v>0</v>
      </c>
    </row>
    <row r="11672" spans="1:5" x14ac:dyDescent="0.25">
      <c r="A11672" s="224">
        <v>3705051608</v>
      </c>
      <c r="B11672" s="224" t="s">
        <v>9556</v>
      </c>
      <c r="C11672" s="224" t="s">
        <v>1268</v>
      </c>
      <c r="D11672" s="224" t="s">
        <v>801</v>
      </c>
      <c r="E11672" s="225">
        <v>0</v>
      </c>
    </row>
    <row r="11673" spans="1:5" x14ac:dyDescent="0.25">
      <c r="A11673" s="222">
        <v>3705051609</v>
      </c>
      <c r="B11673" s="222" t="s">
        <v>9557</v>
      </c>
      <c r="C11673" s="222" t="s">
        <v>1268</v>
      </c>
      <c r="D11673" s="222" t="s">
        <v>1226</v>
      </c>
      <c r="E11673" s="223">
        <v>0</v>
      </c>
    </row>
    <row r="11674" spans="1:5" x14ac:dyDescent="0.25">
      <c r="A11674" s="224">
        <v>3705051610</v>
      </c>
      <c r="B11674" s="224" t="s">
        <v>12966</v>
      </c>
      <c r="C11674" s="224" t="s">
        <v>1268</v>
      </c>
      <c r="D11674" s="224" t="s">
        <v>1226</v>
      </c>
      <c r="E11674" s="225">
        <v>0</v>
      </c>
    </row>
    <row r="11675" spans="1:5" x14ac:dyDescent="0.25">
      <c r="A11675" s="222">
        <v>3705051611</v>
      </c>
      <c r="B11675" s="222" t="s">
        <v>9558</v>
      </c>
      <c r="C11675" s="222" t="s">
        <v>1268</v>
      </c>
      <c r="D11675" s="222" t="s">
        <v>801</v>
      </c>
      <c r="E11675" s="223">
        <v>0</v>
      </c>
    </row>
    <row r="11676" spans="1:5" x14ac:dyDescent="0.25">
      <c r="A11676" s="224">
        <v>3705051612</v>
      </c>
      <c r="B11676" s="224" t="s">
        <v>9559</v>
      </c>
      <c r="C11676" s="224" t="s">
        <v>1268</v>
      </c>
      <c r="D11676" s="224" t="s">
        <v>801</v>
      </c>
      <c r="E11676" s="225">
        <v>0</v>
      </c>
    </row>
    <row r="11677" spans="1:5" x14ac:dyDescent="0.25">
      <c r="A11677" s="222">
        <v>3705051613</v>
      </c>
      <c r="B11677" s="222" t="s">
        <v>9560</v>
      </c>
      <c r="C11677" s="222" t="s">
        <v>1268</v>
      </c>
      <c r="D11677" s="222" t="s">
        <v>801</v>
      </c>
      <c r="E11677" s="223">
        <v>0</v>
      </c>
    </row>
    <row r="11678" spans="1:5" x14ac:dyDescent="0.25">
      <c r="A11678" s="224">
        <v>3705051614</v>
      </c>
      <c r="B11678" s="224" t="s">
        <v>9561</v>
      </c>
      <c r="C11678" s="224" t="s">
        <v>1268</v>
      </c>
      <c r="D11678" s="224" t="s">
        <v>801</v>
      </c>
      <c r="E11678" s="225">
        <v>0</v>
      </c>
    </row>
    <row r="11679" spans="1:5" x14ac:dyDescent="0.25">
      <c r="A11679" s="222">
        <v>3705051615</v>
      </c>
      <c r="B11679" s="222" t="s">
        <v>9562</v>
      </c>
      <c r="C11679" s="222" t="s">
        <v>1268</v>
      </c>
      <c r="D11679" s="222" t="s">
        <v>801</v>
      </c>
      <c r="E11679" s="223">
        <v>0</v>
      </c>
    </row>
    <row r="11680" spans="1:5" x14ac:dyDescent="0.25">
      <c r="A11680" s="224">
        <v>3705051616</v>
      </c>
      <c r="B11680" s="224" t="s">
        <v>11960</v>
      </c>
      <c r="C11680" s="224" t="s">
        <v>1268</v>
      </c>
      <c r="D11680" s="224" t="s">
        <v>801</v>
      </c>
      <c r="E11680" s="225">
        <v>0</v>
      </c>
    </row>
    <row r="11681" spans="1:5" x14ac:dyDescent="0.25">
      <c r="A11681" s="222">
        <v>3705051617</v>
      </c>
      <c r="B11681" s="222" t="s">
        <v>9563</v>
      </c>
      <c r="C11681" s="222" t="s">
        <v>1268</v>
      </c>
      <c r="D11681" s="222" t="s">
        <v>801</v>
      </c>
      <c r="E11681" s="223">
        <v>0</v>
      </c>
    </row>
    <row r="11682" spans="1:5" x14ac:dyDescent="0.25">
      <c r="A11682" s="224">
        <v>3705051618</v>
      </c>
      <c r="B11682" s="224" t="s">
        <v>9564</v>
      </c>
      <c r="C11682" s="224" t="s">
        <v>1268</v>
      </c>
      <c r="D11682" s="224" t="s">
        <v>801</v>
      </c>
      <c r="E11682" s="225">
        <v>0</v>
      </c>
    </row>
    <row r="11683" spans="1:5" x14ac:dyDescent="0.25">
      <c r="A11683" s="222">
        <v>3705051619</v>
      </c>
      <c r="B11683" s="222" t="s">
        <v>9565</v>
      </c>
      <c r="C11683" s="222" t="s">
        <v>1268</v>
      </c>
      <c r="D11683" s="222" t="s">
        <v>801</v>
      </c>
      <c r="E11683" s="223">
        <v>0</v>
      </c>
    </row>
    <row r="11684" spans="1:5" x14ac:dyDescent="0.25">
      <c r="A11684" s="224">
        <v>3705051620</v>
      </c>
      <c r="B11684" s="224" t="s">
        <v>9566</v>
      </c>
      <c r="C11684" s="224" t="s">
        <v>1268</v>
      </c>
      <c r="D11684" s="224" t="s">
        <v>801</v>
      </c>
      <c r="E11684" s="225">
        <v>0</v>
      </c>
    </row>
    <row r="11685" spans="1:5" x14ac:dyDescent="0.25">
      <c r="A11685" s="222">
        <v>3705051621</v>
      </c>
      <c r="B11685" s="222" t="s">
        <v>9567</v>
      </c>
      <c r="C11685" s="222" t="s">
        <v>1268</v>
      </c>
      <c r="D11685" s="222" t="s">
        <v>801</v>
      </c>
      <c r="E11685" s="223">
        <v>0</v>
      </c>
    </row>
    <row r="11686" spans="1:5" x14ac:dyDescent="0.25">
      <c r="A11686" s="224">
        <v>3705051622</v>
      </c>
      <c r="B11686" s="224" t="s">
        <v>9568</v>
      </c>
      <c r="C11686" s="224" t="s">
        <v>1268</v>
      </c>
      <c r="D11686" s="224" t="s">
        <v>801</v>
      </c>
      <c r="E11686" s="225">
        <v>0</v>
      </c>
    </row>
    <row r="11687" spans="1:5" x14ac:dyDescent="0.25">
      <c r="A11687" s="222">
        <v>3705051623</v>
      </c>
      <c r="B11687" s="222" t="s">
        <v>11961</v>
      </c>
      <c r="C11687" s="222" t="s">
        <v>1268</v>
      </c>
      <c r="D11687" s="222" t="s">
        <v>801</v>
      </c>
      <c r="E11687" s="223">
        <v>0</v>
      </c>
    </row>
    <row r="11688" spans="1:5" x14ac:dyDescent="0.25">
      <c r="A11688" s="224">
        <v>3705051624</v>
      </c>
      <c r="B11688" s="224" t="s">
        <v>9569</v>
      </c>
      <c r="C11688" s="224" t="s">
        <v>1268</v>
      </c>
      <c r="D11688" s="224" t="s">
        <v>801</v>
      </c>
      <c r="E11688" s="225">
        <v>0</v>
      </c>
    </row>
    <row r="11689" spans="1:5" x14ac:dyDescent="0.25">
      <c r="A11689" s="222">
        <v>3705051625</v>
      </c>
      <c r="B11689" s="222" t="s">
        <v>9570</v>
      </c>
      <c r="C11689" s="222" t="s">
        <v>1268</v>
      </c>
      <c r="D11689" s="222" t="s">
        <v>801</v>
      </c>
      <c r="E11689" s="223">
        <v>0</v>
      </c>
    </row>
    <row r="11690" spans="1:5" x14ac:dyDescent="0.25">
      <c r="A11690" s="224">
        <v>3705051626</v>
      </c>
      <c r="B11690" s="224" t="s">
        <v>9571</v>
      </c>
      <c r="C11690" s="224" t="s">
        <v>1268</v>
      </c>
      <c r="D11690" s="224" t="s">
        <v>801</v>
      </c>
      <c r="E11690" s="225">
        <v>0</v>
      </c>
    </row>
    <row r="11691" spans="1:5" x14ac:dyDescent="0.25">
      <c r="A11691" s="222">
        <v>3705051627</v>
      </c>
      <c r="B11691" s="222" t="s">
        <v>9572</v>
      </c>
      <c r="C11691" s="222" t="s">
        <v>1268</v>
      </c>
      <c r="D11691" s="222" t="s">
        <v>801</v>
      </c>
      <c r="E11691" s="223">
        <v>0</v>
      </c>
    </row>
    <row r="11692" spans="1:5" x14ac:dyDescent="0.25">
      <c r="A11692" s="224">
        <v>3705051628</v>
      </c>
      <c r="B11692" s="224" t="s">
        <v>9573</v>
      </c>
      <c r="C11692" s="224" t="s">
        <v>1268</v>
      </c>
      <c r="D11692" s="224" t="s">
        <v>801</v>
      </c>
      <c r="E11692" s="225">
        <v>0</v>
      </c>
    </row>
    <row r="11693" spans="1:5" x14ac:dyDescent="0.25">
      <c r="A11693" s="222">
        <v>3705051629</v>
      </c>
      <c r="B11693" s="222" t="s">
        <v>9574</v>
      </c>
      <c r="C11693" s="222" t="s">
        <v>1268</v>
      </c>
      <c r="D11693" s="222" t="s">
        <v>801</v>
      </c>
      <c r="E11693" s="223">
        <v>0</v>
      </c>
    </row>
    <row r="11694" spans="1:5" x14ac:dyDescent="0.25">
      <c r="A11694" s="224">
        <v>3705051630</v>
      </c>
      <c r="B11694" s="224" t="s">
        <v>13533</v>
      </c>
      <c r="C11694" s="224" t="s">
        <v>1268</v>
      </c>
      <c r="D11694" s="224" t="s">
        <v>801</v>
      </c>
      <c r="E11694" s="225">
        <v>0</v>
      </c>
    </row>
    <row r="11695" spans="1:5" x14ac:dyDescent="0.25">
      <c r="A11695" s="222">
        <v>3705051631</v>
      </c>
      <c r="B11695" s="222" t="s">
        <v>11962</v>
      </c>
      <c r="C11695" s="222" t="s">
        <v>1268</v>
      </c>
      <c r="D11695" s="222" t="s">
        <v>801</v>
      </c>
      <c r="E11695" s="223">
        <v>0</v>
      </c>
    </row>
    <row r="11696" spans="1:5" x14ac:dyDescent="0.25">
      <c r="A11696" s="224">
        <v>3705051632</v>
      </c>
      <c r="B11696" s="224" t="s">
        <v>11963</v>
      </c>
      <c r="C11696" s="224" t="s">
        <v>1268</v>
      </c>
      <c r="D11696" s="224" t="s">
        <v>801</v>
      </c>
      <c r="E11696" s="225">
        <v>0</v>
      </c>
    </row>
    <row r="11697" spans="1:5" x14ac:dyDescent="0.25">
      <c r="A11697" s="222">
        <v>3705051633</v>
      </c>
      <c r="B11697" s="222" t="s">
        <v>11964</v>
      </c>
      <c r="C11697" s="222" t="s">
        <v>1268</v>
      </c>
      <c r="D11697" s="222" t="s">
        <v>2327</v>
      </c>
      <c r="E11697" s="223">
        <v>0</v>
      </c>
    </row>
    <row r="11698" spans="1:5" x14ac:dyDescent="0.25">
      <c r="A11698" s="224">
        <v>3705051634</v>
      </c>
      <c r="B11698" s="224" t="s">
        <v>11965</v>
      </c>
      <c r="C11698" s="224" t="s">
        <v>1268</v>
      </c>
      <c r="D11698" s="224" t="s">
        <v>801</v>
      </c>
      <c r="E11698" s="225">
        <v>0</v>
      </c>
    </row>
    <row r="11699" spans="1:5" x14ac:dyDescent="0.25">
      <c r="A11699" s="222">
        <v>3705051635</v>
      </c>
      <c r="B11699" s="222" t="s">
        <v>11966</v>
      </c>
      <c r="C11699" s="222" t="s">
        <v>1268</v>
      </c>
      <c r="D11699" s="222" t="s">
        <v>1226</v>
      </c>
      <c r="E11699" s="223">
        <v>0</v>
      </c>
    </row>
    <row r="11700" spans="1:5" x14ac:dyDescent="0.25">
      <c r="A11700" s="224">
        <v>3705051636</v>
      </c>
      <c r="B11700" s="224" t="s">
        <v>9753</v>
      </c>
      <c r="C11700" s="224" t="s">
        <v>1268</v>
      </c>
      <c r="D11700" s="224" t="s">
        <v>801</v>
      </c>
      <c r="E11700" s="225">
        <v>0</v>
      </c>
    </row>
    <row r="11701" spans="1:5" x14ac:dyDescent="0.25">
      <c r="A11701" s="222">
        <v>3705051637</v>
      </c>
      <c r="B11701" s="222" t="s">
        <v>11967</v>
      </c>
      <c r="C11701" s="222" t="s">
        <v>1268</v>
      </c>
      <c r="D11701" s="222" t="s">
        <v>801</v>
      </c>
      <c r="E11701" s="223">
        <v>0</v>
      </c>
    </row>
    <row r="11702" spans="1:5" x14ac:dyDescent="0.25">
      <c r="A11702" s="224">
        <v>3705051638</v>
      </c>
      <c r="B11702" s="224" t="s">
        <v>9631</v>
      </c>
      <c r="C11702" s="224" t="s">
        <v>1268</v>
      </c>
      <c r="D11702" s="224" t="s">
        <v>1226</v>
      </c>
      <c r="E11702" s="225">
        <v>0</v>
      </c>
    </row>
    <row r="11703" spans="1:5" x14ac:dyDescent="0.25">
      <c r="A11703" s="222">
        <v>3705051639</v>
      </c>
      <c r="B11703" s="222" t="s">
        <v>11968</v>
      </c>
      <c r="C11703" s="222" t="s">
        <v>1268</v>
      </c>
      <c r="D11703" s="222" t="s">
        <v>2327</v>
      </c>
      <c r="E11703" s="223">
        <v>0</v>
      </c>
    </row>
    <row r="11704" spans="1:5" x14ac:dyDescent="0.25">
      <c r="A11704" s="224">
        <v>3705051640</v>
      </c>
      <c r="B11704" s="224" t="s">
        <v>11969</v>
      </c>
      <c r="C11704" s="224" t="s">
        <v>1268</v>
      </c>
      <c r="D11704" s="224" t="s">
        <v>2327</v>
      </c>
      <c r="E11704" s="225">
        <v>0</v>
      </c>
    </row>
    <row r="11705" spans="1:5" x14ac:dyDescent="0.25">
      <c r="A11705" s="222">
        <v>3705051641</v>
      </c>
      <c r="B11705" s="222" t="s">
        <v>11970</v>
      </c>
      <c r="C11705" s="222" t="s">
        <v>1268</v>
      </c>
      <c r="D11705" s="222" t="s">
        <v>2414</v>
      </c>
      <c r="E11705" s="223">
        <v>0</v>
      </c>
    </row>
    <row r="11706" spans="1:5" x14ac:dyDescent="0.25">
      <c r="A11706" s="224">
        <v>3705051642</v>
      </c>
      <c r="B11706" s="224" t="s">
        <v>11971</v>
      </c>
      <c r="C11706" s="224" t="s">
        <v>1268</v>
      </c>
      <c r="D11706" s="224" t="s">
        <v>2327</v>
      </c>
      <c r="E11706" s="225">
        <v>0</v>
      </c>
    </row>
    <row r="11707" spans="1:5" x14ac:dyDescent="0.25">
      <c r="A11707" s="222">
        <v>3705051643</v>
      </c>
      <c r="B11707" s="222" t="s">
        <v>11972</v>
      </c>
      <c r="C11707" s="222" t="s">
        <v>1268</v>
      </c>
      <c r="D11707" s="222" t="s">
        <v>3788</v>
      </c>
      <c r="E11707" s="223">
        <v>0</v>
      </c>
    </row>
    <row r="11708" spans="1:5" x14ac:dyDescent="0.25">
      <c r="A11708" s="224">
        <v>3705051644</v>
      </c>
      <c r="B11708" s="224" t="s">
        <v>11973</v>
      </c>
      <c r="C11708" s="224" t="s">
        <v>1268</v>
      </c>
      <c r="D11708" s="224" t="s">
        <v>801</v>
      </c>
      <c r="E11708" s="225">
        <v>0</v>
      </c>
    </row>
    <row r="11709" spans="1:5" x14ac:dyDescent="0.25">
      <c r="A11709" s="222">
        <v>3705051645</v>
      </c>
      <c r="B11709" s="222" t="s">
        <v>11974</v>
      </c>
      <c r="C11709" s="222" t="s">
        <v>1268</v>
      </c>
      <c r="D11709" s="222" t="s">
        <v>2327</v>
      </c>
      <c r="E11709" s="223">
        <v>0</v>
      </c>
    </row>
    <row r="11710" spans="1:5" x14ac:dyDescent="0.25">
      <c r="A11710" s="224">
        <v>3705051646</v>
      </c>
      <c r="B11710" s="224" t="s">
        <v>11975</v>
      </c>
      <c r="C11710" s="224" t="s">
        <v>1268</v>
      </c>
      <c r="D11710" s="224" t="s">
        <v>2327</v>
      </c>
      <c r="E11710" s="225">
        <v>0</v>
      </c>
    </row>
    <row r="11711" spans="1:5" x14ac:dyDescent="0.25">
      <c r="A11711" s="222">
        <v>3705051647</v>
      </c>
      <c r="B11711" s="222" t="s">
        <v>9754</v>
      </c>
      <c r="C11711" s="222" t="s">
        <v>1268</v>
      </c>
      <c r="D11711" s="222" t="s">
        <v>801</v>
      </c>
      <c r="E11711" s="223">
        <v>0</v>
      </c>
    </row>
    <row r="11712" spans="1:5" x14ac:dyDescent="0.25">
      <c r="A11712" s="224">
        <v>3705051648</v>
      </c>
      <c r="B11712" s="224" t="s">
        <v>11976</v>
      </c>
      <c r="C11712" s="224" t="s">
        <v>1268</v>
      </c>
      <c r="D11712" s="224" t="s">
        <v>801</v>
      </c>
      <c r="E11712" s="225">
        <v>0</v>
      </c>
    </row>
    <row r="11713" spans="1:5" x14ac:dyDescent="0.25">
      <c r="A11713" s="222">
        <v>3705051649</v>
      </c>
      <c r="B11713" s="222" t="s">
        <v>9755</v>
      </c>
      <c r="C11713" s="222" t="s">
        <v>1268</v>
      </c>
      <c r="D11713" s="222" t="s">
        <v>801</v>
      </c>
      <c r="E11713" s="223">
        <v>0</v>
      </c>
    </row>
    <row r="11714" spans="1:5" x14ac:dyDescent="0.25">
      <c r="A11714" s="224">
        <v>3705051650</v>
      </c>
      <c r="B11714" s="224" t="s">
        <v>11977</v>
      </c>
      <c r="C11714" s="224" t="s">
        <v>1268</v>
      </c>
      <c r="D11714" s="224" t="s">
        <v>800</v>
      </c>
      <c r="E11714" s="225">
        <v>0</v>
      </c>
    </row>
    <row r="11715" spans="1:5" x14ac:dyDescent="0.25">
      <c r="A11715" s="222">
        <v>3705051651</v>
      </c>
      <c r="B11715" s="222" t="s">
        <v>11978</v>
      </c>
      <c r="C11715" s="222" t="s">
        <v>1268</v>
      </c>
      <c r="D11715" s="222" t="s">
        <v>801</v>
      </c>
      <c r="E11715" s="223">
        <v>0</v>
      </c>
    </row>
    <row r="11716" spans="1:5" x14ac:dyDescent="0.25">
      <c r="A11716" s="224">
        <v>3705051652</v>
      </c>
      <c r="B11716" s="224" t="s">
        <v>11979</v>
      </c>
      <c r="C11716" s="224" t="s">
        <v>1268</v>
      </c>
      <c r="D11716" s="224" t="s">
        <v>801</v>
      </c>
      <c r="E11716" s="225">
        <v>0</v>
      </c>
    </row>
    <row r="11717" spans="1:5" x14ac:dyDescent="0.25">
      <c r="A11717" s="222">
        <v>3705051653</v>
      </c>
      <c r="B11717" s="222" t="s">
        <v>11980</v>
      </c>
      <c r="C11717" s="222" t="s">
        <v>1268</v>
      </c>
      <c r="D11717" s="222" t="s">
        <v>2706</v>
      </c>
      <c r="E11717" s="223">
        <v>0</v>
      </c>
    </row>
    <row r="11718" spans="1:5" x14ac:dyDescent="0.25">
      <c r="A11718" s="224">
        <v>3705051654</v>
      </c>
      <c r="B11718" s="224" t="s">
        <v>9756</v>
      </c>
      <c r="C11718" s="224" t="s">
        <v>1268</v>
      </c>
      <c r="D11718" s="224" t="s">
        <v>801</v>
      </c>
      <c r="E11718" s="225">
        <v>0</v>
      </c>
    </row>
    <row r="11719" spans="1:5" x14ac:dyDescent="0.25">
      <c r="A11719" s="222">
        <v>3705051655</v>
      </c>
      <c r="B11719" s="222" t="s">
        <v>11981</v>
      </c>
      <c r="C11719" s="222" t="s">
        <v>1268</v>
      </c>
      <c r="D11719" s="222" t="s">
        <v>801</v>
      </c>
      <c r="E11719" s="223">
        <v>0</v>
      </c>
    </row>
    <row r="11720" spans="1:5" x14ac:dyDescent="0.25">
      <c r="A11720" s="224">
        <v>3705051656</v>
      </c>
      <c r="B11720" s="224" t="s">
        <v>11982</v>
      </c>
      <c r="C11720" s="224" t="s">
        <v>1268</v>
      </c>
      <c r="D11720" s="224" t="s">
        <v>801</v>
      </c>
      <c r="E11720" s="225">
        <v>0</v>
      </c>
    </row>
    <row r="11721" spans="1:5" x14ac:dyDescent="0.25">
      <c r="A11721" s="222">
        <v>3705051657</v>
      </c>
      <c r="B11721" s="222" t="s">
        <v>11983</v>
      </c>
      <c r="C11721" s="222" t="s">
        <v>1268</v>
      </c>
      <c r="D11721" s="222" t="s">
        <v>801</v>
      </c>
      <c r="E11721" s="223">
        <v>0</v>
      </c>
    </row>
    <row r="11722" spans="1:5" x14ac:dyDescent="0.25">
      <c r="A11722" s="224">
        <v>3705051658</v>
      </c>
      <c r="B11722" s="224" t="s">
        <v>11984</v>
      </c>
      <c r="C11722" s="224" t="s">
        <v>1268</v>
      </c>
      <c r="D11722" s="224" t="s">
        <v>801</v>
      </c>
      <c r="E11722" s="225">
        <v>0</v>
      </c>
    </row>
    <row r="11723" spans="1:5" x14ac:dyDescent="0.25">
      <c r="A11723" s="222">
        <v>3705051659</v>
      </c>
      <c r="B11723" s="222" t="s">
        <v>11985</v>
      </c>
      <c r="C11723" s="222" t="s">
        <v>1268</v>
      </c>
      <c r="D11723" s="222" t="s">
        <v>801</v>
      </c>
      <c r="E11723" s="223">
        <v>0</v>
      </c>
    </row>
    <row r="11724" spans="1:5" x14ac:dyDescent="0.25">
      <c r="A11724" s="224">
        <v>3705051660</v>
      </c>
      <c r="B11724" s="224" t="s">
        <v>11986</v>
      </c>
      <c r="C11724" s="224" t="s">
        <v>1268</v>
      </c>
      <c r="D11724" s="224" t="s">
        <v>801</v>
      </c>
      <c r="E11724" s="225">
        <v>0</v>
      </c>
    </row>
    <row r="11725" spans="1:5" x14ac:dyDescent="0.25">
      <c r="A11725" s="222">
        <v>3705051661</v>
      </c>
      <c r="B11725" s="222" t="s">
        <v>11987</v>
      </c>
      <c r="C11725" s="222" t="s">
        <v>1268</v>
      </c>
      <c r="D11725" s="222" t="s">
        <v>801</v>
      </c>
      <c r="E11725" s="223">
        <v>0</v>
      </c>
    </row>
    <row r="11726" spans="1:5" x14ac:dyDescent="0.25">
      <c r="A11726" s="224">
        <v>3705051662</v>
      </c>
      <c r="B11726" s="224" t="s">
        <v>11988</v>
      </c>
      <c r="C11726" s="224" t="s">
        <v>1268</v>
      </c>
      <c r="D11726" s="224" t="s">
        <v>801</v>
      </c>
      <c r="E11726" s="225">
        <v>0</v>
      </c>
    </row>
    <row r="11727" spans="1:5" x14ac:dyDescent="0.25">
      <c r="A11727" s="222">
        <v>3705051663</v>
      </c>
      <c r="B11727" s="222" t="s">
        <v>11989</v>
      </c>
      <c r="C11727" s="222" t="s">
        <v>1268</v>
      </c>
      <c r="D11727" s="222" t="s">
        <v>801</v>
      </c>
      <c r="E11727" s="223">
        <v>0</v>
      </c>
    </row>
    <row r="11728" spans="1:5" x14ac:dyDescent="0.25">
      <c r="A11728" s="224">
        <v>3705051664</v>
      </c>
      <c r="B11728" s="224" t="s">
        <v>11990</v>
      </c>
      <c r="C11728" s="224" t="s">
        <v>1268</v>
      </c>
      <c r="D11728" s="224" t="s">
        <v>801</v>
      </c>
      <c r="E11728" s="225">
        <v>0</v>
      </c>
    </row>
    <row r="11729" spans="1:5" x14ac:dyDescent="0.25">
      <c r="A11729" s="222">
        <v>3705051665</v>
      </c>
      <c r="B11729" s="222" t="s">
        <v>11991</v>
      </c>
      <c r="C11729" s="222" t="s">
        <v>1268</v>
      </c>
      <c r="D11729" s="222" t="s">
        <v>801</v>
      </c>
      <c r="E11729" s="223">
        <v>0</v>
      </c>
    </row>
    <row r="11730" spans="1:5" x14ac:dyDescent="0.25">
      <c r="A11730" s="224">
        <v>3705051666</v>
      </c>
      <c r="B11730" s="224" t="s">
        <v>11992</v>
      </c>
      <c r="C11730" s="224" t="s">
        <v>1268</v>
      </c>
      <c r="D11730" s="224" t="s">
        <v>801</v>
      </c>
      <c r="E11730" s="225">
        <v>0</v>
      </c>
    </row>
    <row r="11731" spans="1:5" x14ac:dyDescent="0.25">
      <c r="A11731" s="222">
        <v>3705051667</v>
      </c>
      <c r="B11731" s="222" t="s">
        <v>11993</v>
      </c>
      <c r="C11731" s="222" t="s">
        <v>1268</v>
      </c>
      <c r="D11731" s="222" t="s">
        <v>801</v>
      </c>
      <c r="E11731" s="223">
        <v>0</v>
      </c>
    </row>
    <row r="11732" spans="1:5" x14ac:dyDescent="0.25">
      <c r="A11732" s="224">
        <v>3705051668</v>
      </c>
      <c r="B11732" s="224" t="s">
        <v>11994</v>
      </c>
      <c r="C11732" s="224" t="s">
        <v>1268</v>
      </c>
      <c r="D11732" s="224" t="s">
        <v>801</v>
      </c>
      <c r="E11732" s="225">
        <v>0</v>
      </c>
    </row>
    <row r="11733" spans="1:5" x14ac:dyDescent="0.25">
      <c r="A11733" s="222">
        <v>3705051669</v>
      </c>
      <c r="B11733" s="222" t="s">
        <v>11995</v>
      </c>
      <c r="C11733" s="222" t="s">
        <v>1268</v>
      </c>
      <c r="D11733" s="222" t="s">
        <v>801</v>
      </c>
      <c r="E11733" s="223">
        <v>0</v>
      </c>
    </row>
    <row r="11734" spans="1:5" x14ac:dyDescent="0.25">
      <c r="A11734" s="224">
        <v>3705051670</v>
      </c>
      <c r="B11734" s="224" t="s">
        <v>11996</v>
      </c>
      <c r="C11734" s="224" t="s">
        <v>1268</v>
      </c>
      <c r="D11734" s="224" t="s">
        <v>801</v>
      </c>
      <c r="E11734" s="225">
        <v>0</v>
      </c>
    </row>
    <row r="11735" spans="1:5" x14ac:dyDescent="0.25">
      <c r="A11735" s="222">
        <v>3705051671</v>
      </c>
      <c r="B11735" s="222" t="s">
        <v>11997</v>
      </c>
      <c r="C11735" s="222" t="s">
        <v>1268</v>
      </c>
      <c r="D11735" s="222" t="s">
        <v>801</v>
      </c>
      <c r="E11735" s="223">
        <v>0</v>
      </c>
    </row>
    <row r="11736" spans="1:5" x14ac:dyDescent="0.25">
      <c r="A11736" s="224">
        <v>3705051672</v>
      </c>
      <c r="B11736" s="224" t="s">
        <v>11998</v>
      </c>
      <c r="C11736" s="224" t="s">
        <v>1268</v>
      </c>
      <c r="D11736" s="224" t="s">
        <v>801</v>
      </c>
      <c r="E11736" s="225">
        <v>0</v>
      </c>
    </row>
    <row r="11737" spans="1:5" x14ac:dyDescent="0.25">
      <c r="A11737" s="222">
        <v>3705051673</v>
      </c>
      <c r="B11737" s="222" t="s">
        <v>11999</v>
      </c>
      <c r="C11737" s="222" t="s">
        <v>1268</v>
      </c>
      <c r="D11737" s="222" t="s">
        <v>801</v>
      </c>
      <c r="E11737" s="223">
        <v>0</v>
      </c>
    </row>
    <row r="11738" spans="1:5" x14ac:dyDescent="0.25">
      <c r="A11738" s="224">
        <v>3705051674</v>
      </c>
      <c r="B11738" s="224" t="s">
        <v>12000</v>
      </c>
      <c r="C11738" s="224" t="s">
        <v>1268</v>
      </c>
      <c r="D11738" s="224" t="s">
        <v>801</v>
      </c>
      <c r="E11738" s="225">
        <v>0</v>
      </c>
    </row>
    <row r="11739" spans="1:5" x14ac:dyDescent="0.25">
      <c r="A11739" s="222">
        <v>3705051675</v>
      </c>
      <c r="B11739" s="222" t="s">
        <v>12001</v>
      </c>
      <c r="C11739" s="222" t="s">
        <v>1268</v>
      </c>
      <c r="D11739" s="222" t="s">
        <v>801</v>
      </c>
      <c r="E11739" s="223">
        <v>0</v>
      </c>
    </row>
    <row r="11740" spans="1:5" x14ac:dyDescent="0.25">
      <c r="A11740" s="224">
        <v>3705051676</v>
      </c>
      <c r="B11740" s="224" t="s">
        <v>12002</v>
      </c>
      <c r="C11740" s="224" t="s">
        <v>1268</v>
      </c>
      <c r="D11740" s="224" t="s">
        <v>801</v>
      </c>
      <c r="E11740" s="225">
        <v>0</v>
      </c>
    </row>
    <row r="11741" spans="1:5" x14ac:dyDescent="0.25">
      <c r="A11741" s="222">
        <v>3705051677</v>
      </c>
      <c r="B11741" s="222" t="s">
        <v>12003</v>
      </c>
      <c r="C11741" s="222" t="s">
        <v>1268</v>
      </c>
      <c r="D11741" s="222" t="s">
        <v>801</v>
      </c>
      <c r="E11741" s="223">
        <v>0</v>
      </c>
    </row>
    <row r="11742" spans="1:5" x14ac:dyDescent="0.25">
      <c r="A11742" s="224">
        <v>3705051678</v>
      </c>
      <c r="B11742" s="224" t="s">
        <v>13534</v>
      </c>
      <c r="C11742" s="224" t="s">
        <v>1268</v>
      </c>
      <c r="D11742" s="224" t="s">
        <v>801</v>
      </c>
      <c r="E11742" s="225">
        <v>0</v>
      </c>
    </row>
    <row r="11743" spans="1:5" x14ac:dyDescent="0.25">
      <c r="A11743" s="222">
        <v>3705051679</v>
      </c>
      <c r="B11743" s="222" t="s">
        <v>12004</v>
      </c>
      <c r="C11743" s="222" t="s">
        <v>1268</v>
      </c>
      <c r="D11743" s="222" t="s">
        <v>801</v>
      </c>
      <c r="E11743" s="223">
        <v>0</v>
      </c>
    </row>
    <row r="11744" spans="1:5" x14ac:dyDescent="0.25">
      <c r="A11744" s="224">
        <v>3705051680</v>
      </c>
      <c r="B11744" s="224" t="s">
        <v>12005</v>
      </c>
      <c r="C11744" s="224" t="s">
        <v>1268</v>
      </c>
      <c r="D11744" s="224" t="s">
        <v>801</v>
      </c>
      <c r="E11744" s="225">
        <v>0</v>
      </c>
    </row>
    <row r="11745" spans="1:5" x14ac:dyDescent="0.25">
      <c r="A11745" s="222">
        <v>3705051681</v>
      </c>
      <c r="B11745" s="222" t="s">
        <v>13535</v>
      </c>
      <c r="C11745" s="222" t="s">
        <v>1268</v>
      </c>
      <c r="D11745" s="222" t="s">
        <v>801</v>
      </c>
      <c r="E11745" s="223">
        <v>0</v>
      </c>
    </row>
    <row r="11746" spans="1:5" x14ac:dyDescent="0.25">
      <c r="A11746" s="224">
        <v>3705051682</v>
      </c>
      <c r="B11746" s="224" t="s">
        <v>12006</v>
      </c>
      <c r="C11746" s="224" t="s">
        <v>1268</v>
      </c>
      <c r="D11746" s="224" t="s">
        <v>801</v>
      </c>
      <c r="E11746" s="225">
        <v>0</v>
      </c>
    </row>
    <row r="11747" spans="1:5" x14ac:dyDescent="0.25">
      <c r="A11747" s="222">
        <v>3705051683</v>
      </c>
      <c r="B11747" s="222" t="s">
        <v>12007</v>
      </c>
      <c r="C11747" s="222" t="s">
        <v>1268</v>
      </c>
      <c r="D11747" s="222" t="s">
        <v>801</v>
      </c>
      <c r="E11747" s="223">
        <v>0</v>
      </c>
    </row>
    <row r="11748" spans="1:5" x14ac:dyDescent="0.25">
      <c r="A11748" s="224">
        <v>3705051684</v>
      </c>
      <c r="B11748" s="224" t="s">
        <v>12008</v>
      </c>
      <c r="C11748" s="224" t="s">
        <v>1268</v>
      </c>
      <c r="D11748" s="224" t="s">
        <v>801</v>
      </c>
      <c r="E11748" s="225">
        <v>0</v>
      </c>
    </row>
    <row r="11749" spans="1:5" x14ac:dyDescent="0.25">
      <c r="A11749" s="222">
        <v>3705051685</v>
      </c>
      <c r="B11749" s="222" t="s">
        <v>12009</v>
      </c>
      <c r="C11749" s="222" t="s">
        <v>1268</v>
      </c>
      <c r="D11749" s="222" t="s">
        <v>801</v>
      </c>
      <c r="E11749" s="223">
        <v>0</v>
      </c>
    </row>
    <row r="11750" spans="1:5" x14ac:dyDescent="0.25">
      <c r="A11750" s="224">
        <v>3705051686</v>
      </c>
      <c r="B11750" s="224" t="s">
        <v>12010</v>
      </c>
      <c r="C11750" s="224" t="s">
        <v>1268</v>
      </c>
      <c r="D11750" s="224" t="s">
        <v>801</v>
      </c>
      <c r="E11750" s="225">
        <v>0</v>
      </c>
    </row>
    <row r="11751" spans="1:5" x14ac:dyDescent="0.25">
      <c r="A11751" s="222">
        <v>3705051687</v>
      </c>
      <c r="B11751" s="222" t="s">
        <v>12011</v>
      </c>
      <c r="C11751" s="222" t="s">
        <v>1268</v>
      </c>
      <c r="D11751" s="222" t="s">
        <v>801</v>
      </c>
      <c r="E11751" s="223">
        <v>0</v>
      </c>
    </row>
    <row r="11752" spans="1:5" x14ac:dyDescent="0.25">
      <c r="A11752" s="224">
        <v>3705051688</v>
      </c>
      <c r="B11752" s="224" t="s">
        <v>12012</v>
      </c>
      <c r="C11752" s="224" t="s">
        <v>1268</v>
      </c>
      <c r="D11752" s="224" t="s">
        <v>801</v>
      </c>
      <c r="E11752" s="225">
        <v>0</v>
      </c>
    </row>
    <row r="11753" spans="1:5" x14ac:dyDescent="0.25">
      <c r="A11753" s="222">
        <v>3705051689</v>
      </c>
      <c r="B11753" s="222" t="s">
        <v>12013</v>
      </c>
      <c r="C11753" s="222" t="s">
        <v>1268</v>
      </c>
      <c r="D11753" s="222" t="s">
        <v>801</v>
      </c>
      <c r="E11753" s="223">
        <v>0</v>
      </c>
    </row>
    <row r="11754" spans="1:5" x14ac:dyDescent="0.25">
      <c r="A11754" s="224">
        <v>3705051690</v>
      </c>
      <c r="B11754" s="224" t="s">
        <v>12014</v>
      </c>
      <c r="C11754" s="224" t="s">
        <v>1268</v>
      </c>
      <c r="D11754" s="224" t="s">
        <v>801</v>
      </c>
      <c r="E11754" s="225">
        <v>0</v>
      </c>
    </row>
    <row r="11755" spans="1:5" x14ac:dyDescent="0.25">
      <c r="A11755" s="222">
        <v>3705051691</v>
      </c>
      <c r="B11755" s="222" t="s">
        <v>12015</v>
      </c>
      <c r="C11755" s="222" t="s">
        <v>1268</v>
      </c>
      <c r="D11755" s="222" t="s">
        <v>801</v>
      </c>
      <c r="E11755" s="223">
        <v>0</v>
      </c>
    </row>
    <row r="11756" spans="1:5" x14ac:dyDescent="0.25">
      <c r="A11756" s="224">
        <v>3705051692</v>
      </c>
      <c r="B11756" s="224" t="s">
        <v>12008</v>
      </c>
      <c r="C11756" s="224" t="s">
        <v>1268</v>
      </c>
      <c r="D11756" s="224" t="s">
        <v>801</v>
      </c>
      <c r="E11756" s="225">
        <v>0</v>
      </c>
    </row>
    <row r="11757" spans="1:5" x14ac:dyDescent="0.25">
      <c r="A11757" s="222">
        <v>3705051693</v>
      </c>
      <c r="B11757" s="222" t="s">
        <v>12016</v>
      </c>
      <c r="C11757" s="222" t="s">
        <v>1268</v>
      </c>
      <c r="D11757" s="222" t="s">
        <v>801</v>
      </c>
      <c r="E11757" s="223">
        <v>0</v>
      </c>
    </row>
    <row r="11758" spans="1:5" x14ac:dyDescent="0.25">
      <c r="A11758" s="224">
        <v>3705051694</v>
      </c>
      <c r="B11758" s="224" t="s">
        <v>12017</v>
      </c>
      <c r="C11758" s="224" t="s">
        <v>1268</v>
      </c>
      <c r="D11758" s="224" t="s">
        <v>801</v>
      </c>
      <c r="E11758" s="225">
        <v>0</v>
      </c>
    </row>
    <row r="11759" spans="1:5" x14ac:dyDescent="0.25">
      <c r="A11759" s="222">
        <v>3705051695</v>
      </c>
      <c r="B11759" s="222" t="s">
        <v>12018</v>
      </c>
      <c r="C11759" s="222" t="s">
        <v>1268</v>
      </c>
      <c r="D11759" s="222" t="s">
        <v>801</v>
      </c>
      <c r="E11759" s="223">
        <v>0</v>
      </c>
    </row>
    <row r="11760" spans="1:5" x14ac:dyDescent="0.25">
      <c r="A11760" s="224">
        <v>3705051696</v>
      </c>
      <c r="B11760" s="224" t="s">
        <v>12019</v>
      </c>
      <c r="C11760" s="224" t="s">
        <v>1268</v>
      </c>
      <c r="D11760" s="224" t="s">
        <v>801</v>
      </c>
      <c r="E11760" s="225">
        <v>0</v>
      </c>
    </row>
    <row r="11761" spans="1:5" x14ac:dyDescent="0.25">
      <c r="A11761" s="222">
        <v>3705051697</v>
      </c>
      <c r="B11761" s="222" t="s">
        <v>12020</v>
      </c>
      <c r="C11761" s="222" t="s">
        <v>1268</v>
      </c>
      <c r="D11761" s="222" t="s">
        <v>801</v>
      </c>
      <c r="E11761" s="223">
        <v>0</v>
      </c>
    </row>
    <row r="11762" spans="1:5" x14ac:dyDescent="0.25">
      <c r="A11762" s="224">
        <v>3705051698</v>
      </c>
      <c r="B11762" s="224" t="s">
        <v>13536</v>
      </c>
      <c r="C11762" s="224" t="s">
        <v>1268</v>
      </c>
      <c r="D11762" s="224" t="s">
        <v>801</v>
      </c>
      <c r="E11762" s="225">
        <v>0</v>
      </c>
    </row>
    <row r="11763" spans="1:5" x14ac:dyDescent="0.25">
      <c r="A11763" s="222">
        <v>3705051699</v>
      </c>
      <c r="B11763" s="222" t="s">
        <v>12021</v>
      </c>
      <c r="C11763" s="222" t="s">
        <v>1268</v>
      </c>
      <c r="D11763" s="222" t="s">
        <v>801</v>
      </c>
      <c r="E11763" s="223">
        <v>0</v>
      </c>
    </row>
    <row r="11764" spans="1:5" x14ac:dyDescent="0.25">
      <c r="A11764" s="224">
        <v>3705051700</v>
      </c>
      <c r="B11764" s="224" t="s">
        <v>12022</v>
      </c>
      <c r="C11764" s="224" t="s">
        <v>1268</v>
      </c>
      <c r="D11764" s="224" t="s">
        <v>801</v>
      </c>
      <c r="E11764" s="225">
        <v>0</v>
      </c>
    </row>
    <row r="11765" spans="1:5" x14ac:dyDescent="0.25">
      <c r="A11765" s="222">
        <v>3705051701</v>
      </c>
      <c r="B11765" s="222" t="s">
        <v>12023</v>
      </c>
      <c r="C11765" s="222" t="s">
        <v>1268</v>
      </c>
      <c r="D11765" s="222" t="s">
        <v>801</v>
      </c>
      <c r="E11765" s="223">
        <v>0</v>
      </c>
    </row>
    <row r="11766" spans="1:5" x14ac:dyDescent="0.25">
      <c r="A11766" s="224">
        <v>3705051702</v>
      </c>
      <c r="B11766" s="224" t="s">
        <v>12024</v>
      </c>
      <c r="C11766" s="224" t="s">
        <v>1268</v>
      </c>
      <c r="D11766" s="224" t="s">
        <v>801</v>
      </c>
      <c r="E11766" s="225">
        <v>0</v>
      </c>
    </row>
    <row r="11767" spans="1:5" x14ac:dyDescent="0.25">
      <c r="A11767" s="222">
        <v>3705051703</v>
      </c>
      <c r="B11767" s="222" t="s">
        <v>12025</v>
      </c>
      <c r="C11767" s="222" t="s">
        <v>1268</v>
      </c>
      <c r="D11767" s="222" t="s">
        <v>801</v>
      </c>
      <c r="E11767" s="223">
        <v>0</v>
      </c>
    </row>
    <row r="11768" spans="1:5" x14ac:dyDescent="0.25">
      <c r="A11768" s="224">
        <v>3705051704</v>
      </c>
      <c r="B11768" s="224" t="s">
        <v>12026</v>
      </c>
      <c r="C11768" s="224" t="s">
        <v>1268</v>
      </c>
      <c r="D11768" s="224" t="s">
        <v>801</v>
      </c>
      <c r="E11768" s="225">
        <v>0</v>
      </c>
    </row>
    <row r="11769" spans="1:5" x14ac:dyDescent="0.25">
      <c r="A11769" s="222">
        <v>3705051705</v>
      </c>
      <c r="B11769" s="222" t="s">
        <v>12027</v>
      </c>
      <c r="C11769" s="222" t="s">
        <v>1268</v>
      </c>
      <c r="D11769" s="222" t="s">
        <v>801</v>
      </c>
      <c r="E11769" s="223">
        <v>0</v>
      </c>
    </row>
    <row r="11770" spans="1:5" x14ac:dyDescent="0.25">
      <c r="A11770" s="224">
        <v>3705051706</v>
      </c>
      <c r="B11770" s="224" t="s">
        <v>12028</v>
      </c>
      <c r="C11770" s="224" t="s">
        <v>1268</v>
      </c>
      <c r="D11770" s="224" t="s">
        <v>801</v>
      </c>
      <c r="E11770" s="225">
        <v>0</v>
      </c>
    </row>
    <row r="11771" spans="1:5" x14ac:dyDescent="0.25">
      <c r="A11771" s="222">
        <v>3705051707</v>
      </c>
      <c r="B11771" s="222" t="s">
        <v>12029</v>
      </c>
      <c r="C11771" s="222" t="s">
        <v>1268</v>
      </c>
      <c r="D11771" s="222" t="s">
        <v>801</v>
      </c>
      <c r="E11771" s="223">
        <v>0</v>
      </c>
    </row>
    <row r="11772" spans="1:5" x14ac:dyDescent="0.25">
      <c r="A11772" s="224">
        <v>3705051708</v>
      </c>
      <c r="B11772" s="224" t="s">
        <v>12030</v>
      </c>
      <c r="C11772" s="224" t="s">
        <v>1268</v>
      </c>
      <c r="D11772" s="224" t="s">
        <v>801</v>
      </c>
      <c r="E11772" s="225">
        <v>0</v>
      </c>
    </row>
    <row r="11773" spans="1:5" x14ac:dyDescent="0.25">
      <c r="A11773" s="222">
        <v>3705051709</v>
      </c>
      <c r="B11773" s="222" t="s">
        <v>12031</v>
      </c>
      <c r="C11773" s="222" t="s">
        <v>1268</v>
      </c>
      <c r="D11773" s="222" t="s">
        <v>801</v>
      </c>
      <c r="E11773" s="223">
        <v>0</v>
      </c>
    </row>
    <row r="11774" spans="1:5" x14ac:dyDescent="0.25">
      <c r="A11774" s="224">
        <v>3705051710</v>
      </c>
      <c r="B11774" s="224" t="s">
        <v>12032</v>
      </c>
      <c r="C11774" s="224" t="s">
        <v>1268</v>
      </c>
      <c r="D11774" s="224" t="s">
        <v>801</v>
      </c>
      <c r="E11774" s="225">
        <v>0</v>
      </c>
    </row>
    <row r="11775" spans="1:5" x14ac:dyDescent="0.25">
      <c r="A11775" s="222">
        <v>3705051711</v>
      </c>
      <c r="B11775" s="222" t="s">
        <v>12033</v>
      </c>
      <c r="C11775" s="222" t="s">
        <v>1268</v>
      </c>
      <c r="D11775" s="222" t="s">
        <v>2327</v>
      </c>
      <c r="E11775" s="223">
        <v>0</v>
      </c>
    </row>
    <row r="11776" spans="1:5" x14ac:dyDescent="0.25">
      <c r="A11776" s="224">
        <v>3705051712</v>
      </c>
      <c r="B11776" s="224" t="s">
        <v>12034</v>
      </c>
      <c r="C11776" s="224" t="s">
        <v>1268</v>
      </c>
      <c r="D11776" s="224" t="s">
        <v>2327</v>
      </c>
      <c r="E11776" s="225">
        <v>0</v>
      </c>
    </row>
    <row r="11777" spans="1:5" x14ac:dyDescent="0.25">
      <c r="A11777" s="222">
        <v>3705051713</v>
      </c>
      <c r="B11777" s="222" t="s">
        <v>12035</v>
      </c>
      <c r="C11777" s="222" t="s">
        <v>1268</v>
      </c>
      <c r="D11777" s="222" t="s">
        <v>2327</v>
      </c>
      <c r="E11777" s="223">
        <v>0</v>
      </c>
    </row>
    <row r="11778" spans="1:5" x14ac:dyDescent="0.25">
      <c r="A11778" s="224">
        <v>3705051714</v>
      </c>
      <c r="B11778" s="224" t="s">
        <v>12036</v>
      </c>
      <c r="C11778" s="224" t="s">
        <v>1268</v>
      </c>
      <c r="D11778" s="224" t="s">
        <v>801</v>
      </c>
      <c r="E11778" s="225">
        <v>0</v>
      </c>
    </row>
    <row r="11779" spans="1:5" x14ac:dyDescent="0.25">
      <c r="A11779" s="222">
        <v>3705051715</v>
      </c>
      <c r="B11779" s="222" t="s">
        <v>12037</v>
      </c>
      <c r="C11779" s="222" t="s">
        <v>1268</v>
      </c>
      <c r="D11779" s="222" t="s">
        <v>2327</v>
      </c>
      <c r="E11779" s="223">
        <v>0</v>
      </c>
    </row>
    <row r="11780" spans="1:5" x14ac:dyDescent="0.25">
      <c r="A11780" s="224">
        <v>3705051716</v>
      </c>
      <c r="B11780" s="224" t="s">
        <v>3825</v>
      </c>
      <c r="C11780" s="224" t="s">
        <v>1268</v>
      </c>
      <c r="D11780" s="224" t="s">
        <v>2327</v>
      </c>
      <c r="E11780" s="225">
        <v>0</v>
      </c>
    </row>
    <row r="11781" spans="1:5" x14ac:dyDescent="0.25">
      <c r="A11781" s="222">
        <v>3705051717</v>
      </c>
      <c r="B11781" s="222" t="s">
        <v>12038</v>
      </c>
      <c r="C11781" s="222" t="s">
        <v>1268</v>
      </c>
      <c r="D11781" s="222" t="s">
        <v>801</v>
      </c>
      <c r="E11781" s="223">
        <v>0</v>
      </c>
    </row>
    <row r="11782" spans="1:5" x14ac:dyDescent="0.25">
      <c r="A11782" s="224">
        <v>3705051718</v>
      </c>
      <c r="B11782" s="224" t="s">
        <v>12039</v>
      </c>
      <c r="C11782" s="224" t="s">
        <v>1268</v>
      </c>
      <c r="D11782" s="224" t="s">
        <v>801</v>
      </c>
      <c r="E11782" s="225">
        <v>0</v>
      </c>
    </row>
    <row r="11783" spans="1:5" x14ac:dyDescent="0.25">
      <c r="A11783" s="222">
        <v>3705051719</v>
      </c>
      <c r="B11783" s="222" t="s">
        <v>12040</v>
      </c>
      <c r="C11783" s="222" t="s">
        <v>1268</v>
      </c>
      <c r="D11783" s="222" t="s">
        <v>801</v>
      </c>
      <c r="E11783" s="223">
        <v>0</v>
      </c>
    </row>
    <row r="11784" spans="1:5" x14ac:dyDescent="0.25">
      <c r="A11784" s="224">
        <v>3705051720</v>
      </c>
      <c r="B11784" s="224" t="s">
        <v>12041</v>
      </c>
      <c r="C11784" s="224" t="s">
        <v>1268</v>
      </c>
      <c r="D11784" s="224" t="s">
        <v>801</v>
      </c>
      <c r="E11784" s="225">
        <v>0</v>
      </c>
    </row>
    <row r="11785" spans="1:5" x14ac:dyDescent="0.25">
      <c r="A11785" s="222">
        <v>3705051721</v>
      </c>
      <c r="B11785" s="222" t="s">
        <v>12042</v>
      </c>
      <c r="C11785" s="222" t="s">
        <v>1268</v>
      </c>
      <c r="D11785" s="222" t="s">
        <v>801</v>
      </c>
      <c r="E11785" s="223">
        <v>0</v>
      </c>
    </row>
    <row r="11786" spans="1:5" x14ac:dyDescent="0.25">
      <c r="A11786" s="224">
        <v>3705051722</v>
      </c>
      <c r="B11786" s="224" t="s">
        <v>12043</v>
      </c>
      <c r="C11786" s="224" t="s">
        <v>1268</v>
      </c>
      <c r="D11786" s="224" t="s">
        <v>801</v>
      </c>
      <c r="E11786" s="225">
        <v>0</v>
      </c>
    </row>
    <row r="11787" spans="1:5" x14ac:dyDescent="0.25">
      <c r="A11787" s="222">
        <v>3705051723</v>
      </c>
      <c r="B11787" s="222" t="s">
        <v>12044</v>
      </c>
      <c r="C11787" s="222" t="s">
        <v>1268</v>
      </c>
      <c r="D11787" s="222" t="s">
        <v>801</v>
      </c>
      <c r="E11787" s="223">
        <v>0</v>
      </c>
    </row>
    <row r="11788" spans="1:5" x14ac:dyDescent="0.25">
      <c r="A11788" s="224">
        <v>3705051724</v>
      </c>
      <c r="B11788" s="224" t="s">
        <v>12045</v>
      </c>
      <c r="C11788" s="224" t="s">
        <v>1268</v>
      </c>
      <c r="D11788" s="224" t="s">
        <v>801</v>
      </c>
      <c r="E11788" s="225">
        <v>0</v>
      </c>
    </row>
    <row r="11789" spans="1:5" x14ac:dyDescent="0.25">
      <c r="A11789" s="222">
        <v>3705051725</v>
      </c>
      <c r="B11789" s="222" t="s">
        <v>12046</v>
      </c>
      <c r="C11789" s="222" t="s">
        <v>1268</v>
      </c>
      <c r="D11789" s="222" t="s">
        <v>801</v>
      </c>
      <c r="E11789" s="223">
        <v>0</v>
      </c>
    </row>
    <row r="11790" spans="1:5" x14ac:dyDescent="0.25">
      <c r="A11790" s="224">
        <v>3705051726</v>
      </c>
      <c r="B11790" s="224" t="s">
        <v>12047</v>
      </c>
      <c r="C11790" s="224" t="s">
        <v>1268</v>
      </c>
      <c r="D11790" s="224" t="s">
        <v>2327</v>
      </c>
      <c r="E11790" s="225">
        <v>0</v>
      </c>
    </row>
    <row r="11791" spans="1:5" x14ac:dyDescent="0.25">
      <c r="A11791" s="222">
        <v>3705051727</v>
      </c>
      <c r="B11791" s="222" t="s">
        <v>12048</v>
      </c>
      <c r="C11791" s="222" t="s">
        <v>1268</v>
      </c>
      <c r="D11791" s="222" t="s">
        <v>803</v>
      </c>
      <c r="E11791" s="223">
        <v>0</v>
      </c>
    </row>
    <row r="11792" spans="1:5" x14ac:dyDescent="0.25">
      <c r="A11792" s="224">
        <v>3705051728</v>
      </c>
      <c r="B11792" s="224" t="s">
        <v>12049</v>
      </c>
      <c r="C11792" s="224" t="s">
        <v>1268</v>
      </c>
      <c r="D11792" s="224" t="s">
        <v>2327</v>
      </c>
      <c r="E11792" s="225">
        <v>0</v>
      </c>
    </row>
    <row r="11793" spans="1:5" x14ac:dyDescent="0.25">
      <c r="A11793" s="222">
        <v>3705051729</v>
      </c>
      <c r="B11793" s="222" t="s">
        <v>12050</v>
      </c>
      <c r="C11793" s="222" t="s">
        <v>1268</v>
      </c>
      <c r="D11793" s="222" t="s">
        <v>2327</v>
      </c>
      <c r="E11793" s="223">
        <v>0</v>
      </c>
    </row>
    <row r="11794" spans="1:5" x14ac:dyDescent="0.25">
      <c r="A11794" s="224">
        <v>3705051730</v>
      </c>
      <c r="B11794" s="224" t="s">
        <v>12051</v>
      </c>
      <c r="C11794" s="224" t="s">
        <v>1268</v>
      </c>
      <c r="D11794" s="224" t="s">
        <v>801</v>
      </c>
      <c r="E11794" s="225">
        <v>0</v>
      </c>
    </row>
    <row r="11795" spans="1:5" x14ac:dyDescent="0.25">
      <c r="A11795" s="222">
        <v>3705051731</v>
      </c>
      <c r="B11795" s="222" t="s">
        <v>12052</v>
      </c>
      <c r="C11795" s="222" t="s">
        <v>1268</v>
      </c>
      <c r="D11795" s="222" t="s">
        <v>801</v>
      </c>
      <c r="E11795" s="223">
        <v>0</v>
      </c>
    </row>
    <row r="11796" spans="1:5" x14ac:dyDescent="0.25">
      <c r="A11796" s="224">
        <v>3705051732</v>
      </c>
      <c r="B11796" s="224" t="s">
        <v>12053</v>
      </c>
      <c r="C11796" s="224" t="s">
        <v>1268</v>
      </c>
      <c r="D11796" s="224" t="s">
        <v>801</v>
      </c>
      <c r="E11796" s="225">
        <v>0</v>
      </c>
    </row>
    <row r="11797" spans="1:5" x14ac:dyDescent="0.25">
      <c r="A11797" s="222">
        <v>3705051733</v>
      </c>
      <c r="B11797" s="222" t="s">
        <v>12054</v>
      </c>
      <c r="C11797" s="222" t="s">
        <v>1268</v>
      </c>
      <c r="D11797" s="222" t="s">
        <v>2431</v>
      </c>
      <c r="E11797" s="223">
        <v>0</v>
      </c>
    </row>
    <row r="11798" spans="1:5" x14ac:dyDescent="0.25">
      <c r="A11798" s="224">
        <v>3705051734</v>
      </c>
      <c r="B11798" s="224" t="s">
        <v>12055</v>
      </c>
      <c r="C11798" s="224" t="s">
        <v>1268</v>
      </c>
      <c r="D11798" s="224" t="s">
        <v>2431</v>
      </c>
      <c r="E11798" s="225">
        <v>0</v>
      </c>
    </row>
    <row r="11799" spans="1:5" x14ac:dyDescent="0.25">
      <c r="A11799" s="222">
        <v>3705051735</v>
      </c>
      <c r="B11799" s="222" t="s">
        <v>12056</v>
      </c>
      <c r="C11799" s="222" t="s">
        <v>1268</v>
      </c>
      <c r="D11799" s="222" t="s">
        <v>1226</v>
      </c>
      <c r="E11799" s="223">
        <v>0</v>
      </c>
    </row>
    <row r="11800" spans="1:5" x14ac:dyDescent="0.25">
      <c r="A11800" s="224">
        <v>3705051736</v>
      </c>
      <c r="B11800" s="224" t="s">
        <v>12057</v>
      </c>
      <c r="C11800" s="224" t="s">
        <v>1268</v>
      </c>
      <c r="D11800" s="224" t="s">
        <v>1226</v>
      </c>
      <c r="E11800" s="225">
        <v>0</v>
      </c>
    </row>
    <row r="11801" spans="1:5" x14ac:dyDescent="0.25">
      <c r="A11801" s="222">
        <v>3705051737</v>
      </c>
      <c r="B11801" s="222" t="s">
        <v>12058</v>
      </c>
      <c r="C11801" s="222" t="s">
        <v>1268</v>
      </c>
      <c r="D11801" s="222" t="s">
        <v>1226</v>
      </c>
      <c r="E11801" s="223">
        <v>0</v>
      </c>
    </row>
    <row r="11802" spans="1:5" x14ac:dyDescent="0.25">
      <c r="A11802" s="224">
        <v>3705051738</v>
      </c>
      <c r="B11802" s="224" t="s">
        <v>12059</v>
      </c>
      <c r="C11802" s="224" t="s">
        <v>1268</v>
      </c>
      <c r="D11802" s="224" t="s">
        <v>801</v>
      </c>
      <c r="E11802" s="225">
        <v>0</v>
      </c>
    </row>
    <row r="11803" spans="1:5" x14ac:dyDescent="0.25">
      <c r="A11803" s="222">
        <v>3705051739</v>
      </c>
      <c r="B11803" s="222" t="s">
        <v>12060</v>
      </c>
      <c r="C11803" s="222" t="s">
        <v>1268</v>
      </c>
      <c r="D11803" s="222" t="s">
        <v>1226</v>
      </c>
      <c r="E11803" s="223">
        <v>0</v>
      </c>
    </row>
    <row r="11804" spans="1:5" x14ac:dyDescent="0.25">
      <c r="A11804" s="224">
        <v>3705051740</v>
      </c>
      <c r="B11804" s="224" t="s">
        <v>12061</v>
      </c>
      <c r="C11804" s="224" t="s">
        <v>1268</v>
      </c>
      <c r="D11804" s="224" t="s">
        <v>801</v>
      </c>
      <c r="E11804" s="225">
        <v>0</v>
      </c>
    </row>
    <row r="11805" spans="1:5" x14ac:dyDescent="0.25">
      <c r="A11805" s="222">
        <v>3705051741</v>
      </c>
      <c r="B11805" s="222" t="s">
        <v>12062</v>
      </c>
      <c r="C11805" s="222" t="s">
        <v>1268</v>
      </c>
      <c r="D11805" s="222" t="s">
        <v>2327</v>
      </c>
      <c r="E11805" s="223">
        <v>0</v>
      </c>
    </row>
    <row r="11806" spans="1:5" x14ac:dyDescent="0.25">
      <c r="A11806" s="224">
        <v>3705051742</v>
      </c>
      <c r="B11806" s="224" t="s">
        <v>12063</v>
      </c>
      <c r="C11806" s="224" t="s">
        <v>1268</v>
      </c>
      <c r="D11806" s="224" t="s">
        <v>2327</v>
      </c>
      <c r="E11806" s="225">
        <v>0</v>
      </c>
    </row>
    <row r="11807" spans="1:5" x14ac:dyDescent="0.25">
      <c r="A11807" s="222">
        <v>3705051743</v>
      </c>
      <c r="B11807" s="222" t="s">
        <v>12064</v>
      </c>
      <c r="C11807" s="222" t="s">
        <v>1268</v>
      </c>
      <c r="D11807" s="222" t="s">
        <v>801</v>
      </c>
      <c r="E11807" s="223">
        <v>0</v>
      </c>
    </row>
    <row r="11808" spans="1:5" x14ac:dyDescent="0.25">
      <c r="A11808" s="224">
        <v>3705051744</v>
      </c>
      <c r="B11808" s="224" t="s">
        <v>5094</v>
      </c>
      <c r="C11808" s="224" t="s">
        <v>1268</v>
      </c>
      <c r="D11808" s="224" t="s">
        <v>801</v>
      </c>
      <c r="E11808" s="225">
        <v>0</v>
      </c>
    </row>
    <row r="11809" spans="1:5" x14ac:dyDescent="0.25">
      <c r="A11809" s="222">
        <v>3705051745</v>
      </c>
      <c r="B11809" s="222" t="s">
        <v>12065</v>
      </c>
      <c r="C11809" s="222" t="s">
        <v>1268</v>
      </c>
      <c r="D11809" s="222" t="s">
        <v>801</v>
      </c>
      <c r="E11809" s="223">
        <v>0</v>
      </c>
    </row>
    <row r="11810" spans="1:5" x14ac:dyDescent="0.25">
      <c r="A11810" s="224">
        <v>3705051746</v>
      </c>
      <c r="B11810" s="224" t="s">
        <v>12066</v>
      </c>
      <c r="C11810" s="224" t="s">
        <v>1268</v>
      </c>
      <c r="D11810" s="224" t="s">
        <v>801</v>
      </c>
      <c r="E11810" s="225">
        <v>0</v>
      </c>
    </row>
    <row r="11811" spans="1:5" x14ac:dyDescent="0.25">
      <c r="A11811" s="222">
        <v>3705051747</v>
      </c>
      <c r="B11811" s="222" t="s">
        <v>12067</v>
      </c>
      <c r="C11811" s="222" t="s">
        <v>1268</v>
      </c>
      <c r="D11811" s="222" t="s">
        <v>801</v>
      </c>
      <c r="E11811" s="223">
        <v>0</v>
      </c>
    </row>
    <row r="11812" spans="1:5" x14ac:dyDescent="0.25">
      <c r="A11812" s="224">
        <v>3705051748</v>
      </c>
      <c r="B11812" s="224" t="s">
        <v>12068</v>
      </c>
      <c r="C11812" s="224" t="s">
        <v>1268</v>
      </c>
      <c r="D11812" s="224" t="s">
        <v>801</v>
      </c>
      <c r="E11812" s="225">
        <v>0</v>
      </c>
    </row>
    <row r="11813" spans="1:5" x14ac:dyDescent="0.25">
      <c r="A11813" s="222">
        <v>3705051749</v>
      </c>
      <c r="B11813" s="222" t="s">
        <v>12069</v>
      </c>
      <c r="C11813" s="222" t="s">
        <v>1268</v>
      </c>
      <c r="D11813" s="222" t="s">
        <v>801</v>
      </c>
      <c r="E11813" s="223">
        <v>0</v>
      </c>
    </row>
    <row r="11814" spans="1:5" x14ac:dyDescent="0.25">
      <c r="A11814" s="224">
        <v>3705051750</v>
      </c>
      <c r="B11814" s="224" t="s">
        <v>12070</v>
      </c>
      <c r="C11814" s="224" t="s">
        <v>1268</v>
      </c>
      <c r="D11814" s="224" t="s">
        <v>1226</v>
      </c>
      <c r="E11814" s="225">
        <v>0</v>
      </c>
    </row>
    <row r="11815" spans="1:5" x14ac:dyDescent="0.25">
      <c r="A11815" s="222">
        <v>3705051751</v>
      </c>
      <c r="B11815" s="222" t="s">
        <v>4331</v>
      </c>
      <c r="C11815" s="222" t="s">
        <v>1268</v>
      </c>
      <c r="D11815" s="222" t="s">
        <v>1226</v>
      </c>
      <c r="E11815" s="223">
        <v>0</v>
      </c>
    </row>
    <row r="11816" spans="1:5" x14ac:dyDescent="0.25">
      <c r="A11816" s="224">
        <v>3705051752</v>
      </c>
      <c r="B11816" s="224" t="s">
        <v>12071</v>
      </c>
      <c r="C11816" s="224" t="s">
        <v>1268</v>
      </c>
      <c r="D11816" s="224" t="s">
        <v>801</v>
      </c>
      <c r="E11816" s="225">
        <v>0</v>
      </c>
    </row>
    <row r="11817" spans="1:5" x14ac:dyDescent="0.25">
      <c r="A11817" s="222">
        <v>3705051753</v>
      </c>
      <c r="B11817" s="222" t="s">
        <v>12072</v>
      </c>
      <c r="C11817" s="222" t="s">
        <v>1268</v>
      </c>
      <c r="D11817" s="222" t="s">
        <v>801</v>
      </c>
      <c r="E11817" s="223">
        <v>0</v>
      </c>
    </row>
    <row r="11818" spans="1:5" x14ac:dyDescent="0.25">
      <c r="A11818" s="224">
        <v>3705051754</v>
      </c>
      <c r="B11818" s="224" t="s">
        <v>12073</v>
      </c>
      <c r="C11818" s="224" t="s">
        <v>1268</v>
      </c>
      <c r="D11818" s="224" t="s">
        <v>801</v>
      </c>
      <c r="E11818" s="225">
        <v>0</v>
      </c>
    </row>
    <row r="11819" spans="1:5" x14ac:dyDescent="0.25">
      <c r="A11819" s="222">
        <v>3705051755</v>
      </c>
      <c r="B11819" s="222" t="s">
        <v>12074</v>
      </c>
      <c r="C11819" s="222" t="s">
        <v>1268</v>
      </c>
      <c r="D11819" s="222" t="s">
        <v>801</v>
      </c>
      <c r="E11819" s="223">
        <v>0</v>
      </c>
    </row>
    <row r="11820" spans="1:5" x14ac:dyDescent="0.25">
      <c r="A11820" s="224">
        <v>3705051756</v>
      </c>
      <c r="B11820" s="224" t="s">
        <v>12075</v>
      </c>
      <c r="C11820" s="224" t="s">
        <v>1268</v>
      </c>
      <c r="D11820" s="224" t="s">
        <v>801</v>
      </c>
      <c r="E11820" s="225">
        <v>0</v>
      </c>
    </row>
    <row r="11821" spans="1:5" x14ac:dyDescent="0.25">
      <c r="A11821" s="222">
        <v>3705051757</v>
      </c>
      <c r="B11821" s="222" t="s">
        <v>12076</v>
      </c>
      <c r="C11821" s="222" t="s">
        <v>1268</v>
      </c>
      <c r="D11821" s="222" t="s">
        <v>801</v>
      </c>
      <c r="E11821" s="223">
        <v>0</v>
      </c>
    </row>
    <row r="11822" spans="1:5" x14ac:dyDescent="0.25">
      <c r="A11822" s="224">
        <v>3705051758</v>
      </c>
      <c r="B11822" s="224" t="s">
        <v>12077</v>
      </c>
      <c r="C11822" s="224" t="s">
        <v>1268</v>
      </c>
      <c r="D11822" s="224" t="s">
        <v>801</v>
      </c>
      <c r="E11822" s="225">
        <v>0</v>
      </c>
    </row>
    <row r="11823" spans="1:5" x14ac:dyDescent="0.25">
      <c r="A11823" s="222">
        <v>3705051759</v>
      </c>
      <c r="B11823" s="222" t="s">
        <v>12078</v>
      </c>
      <c r="C11823" s="222" t="s">
        <v>1268</v>
      </c>
      <c r="D11823" s="222" t="s">
        <v>801</v>
      </c>
      <c r="E11823" s="223">
        <v>0</v>
      </c>
    </row>
    <row r="11824" spans="1:5" x14ac:dyDescent="0.25">
      <c r="A11824" s="224">
        <v>3705051760</v>
      </c>
      <c r="B11824" s="224" t="s">
        <v>12079</v>
      </c>
      <c r="C11824" s="224" t="s">
        <v>1268</v>
      </c>
      <c r="D11824" s="224" t="s">
        <v>801</v>
      </c>
      <c r="E11824" s="225">
        <v>0</v>
      </c>
    </row>
    <row r="11825" spans="1:5" x14ac:dyDescent="0.25">
      <c r="A11825" s="222">
        <v>3705051761</v>
      </c>
      <c r="B11825" s="222" t="s">
        <v>12080</v>
      </c>
      <c r="C11825" s="222" t="s">
        <v>1268</v>
      </c>
      <c r="D11825" s="222" t="s">
        <v>801</v>
      </c>
      <c r="E11825" s="223">
        <v>0</v>
      </c>
    </row>
    <row r="11826" spans="1:5" x14ac:dyDescent="0.25">
      <c r="A11826" s="224">
        <v>3705051762</v>
      </c>
      <c r="B11826" s="224" t="s">
        <v>12081</v>
      </c>
      <c r="C11826" s="224" t="s">
        <v>1268</v>
      </c>
      <c r="D11826" s="224" t="s">
        <v>2327</v>
      </c>
      <c r="E11826" s="225">
        <v>0</v>
      </c>
    </row>
    <row r="11827" spans="1:5" x14ac:dyDescent="0.25">
      <c r="A11827" s="222">
        <v>3705051763</v>
      </c>
      <c r="B11827" s="222" t="s">
        <v>6578</v>
      </c>
      <c r="C11827" s="222" t="s">
        <v>1268</v>
      </c>
      <c r="D11827" s="222" t="s">
        <v>2354</v>
      </c>
      <c r="E11827" s="223">
        <v>0</v>
      </c>
    </row>
    <row r="11828" spans="1:5" x14ac:dyDescent="0.25">
      <c r="A11828" s="224">
        <v>3705051764</v>
      </c>
      <c r="B11828" s="224" t="s">
        <v>12082</v>
      </c>
      <c r="C11828" s="224" t="s">
        <v>1268</v>
      </c>
      <c r="D11828" s="224" t="s">
        <v>801</v>
      </c>
      <c r="E11828" s="225">
        <v>0</v>
      </c>
    </row>
    <row r="11829" spans="1:5" x14ac:dyDescent="0.25">
      <c r="A11829" s="222">
        <v>3705051765</v>
      </c>
      <c r="B11829" s="222" t="s">
        <v>12083</v>
      </c>
      <c r="C11829" s="222" t="s">
        <v>1268</v>
      </c>
      <c r="D11829" s="222" t="s">
        <v>2327</v>
      </c>
      <c r="E11829" s="223">
        <v>0</v>
      </c>
    </row>
    <row r="11830" spans="1:5" x14ac:dyDescent="0.25">
      <c r="A11830" s="224">
        <v>3705051766</v>
      </c>
      <c r="B11830" s="224" t="s">
        <v>12084</v>
      </c>
      <c r="C11830" s="224" t="s">
        <v>1268</v>
      </c>
      <c r="D11830" s="224" t="s">
        <v>801</v>
      </c>
      <c r="E11830" s="225">
        <v>0</v>
      </c>
    </row>
    <row r="11831" spans="1:5" x14ac:dyDescent="0.25">
      <c r="A11831" s="222">
        <v>3705051767</v>
      </c>
      <c r="B11831" s="222" t="s">
        <v>12085</v>
      </c>
      <c r="C11831" s="222" t="s">
        <v>1268</v>
      </c>
      <c r="D11831" s="222" t="s">
        <v>801</v>
      </c>
      <c r="E11831" s="223">
        <v>0</v>
      </c>
    </row>
    <row r="11832" spans="1:5" x14ac:dyDescent="0.25">
      <c r="A11832" s="224">
        <v>3705051768</v>
      </c>
      <c r="B11832" s="224" t="s">
        <v>12086</v>
      </c>
      <c r="C11832" s="224" t="s">
        <v>1268</v>
      </c>
      <c r="D11832" s="224" t="s">
        <v>1226</v>
      </c>
      <c r="E11832" s="225">
        <v>0</v>
      </c>
    </row>
    <row r="11833" spans="1:5" x14ac:dyDescent="0.25">
      <c r="A11833" s="222">
        <v>3705051769</v>
      </c>
      <c r="B11833" s="222" t="s">
        <v>12087</v>
      </c>
      <c r="C11833" s="222" t="s">
        <v>1268</v>
      </c>
      <c r="D11833" s="222" t="s">
        <v>1226</v>
      </c>
      <c r="E11833" s="223">
        <v>0</v>
      </c>
    </row>
    <row r="11834" spans="1:5" x14ac:dyDescent="0.25">
      <c r="A11834" s="224">
        <v>3705051770</v>
      </c>
      <c r="B11834" s="224" t="s">
        <v>12088</v>
      </c>
      <c r="C11834" s="224" t="s">
        <v>1268</v>
      </c>
      <c r="D11834" s="224" t="s">
        <v>801</v>
      </c>
      <c r="E11834" s="225">
        <v>0</v>
      </c>
    </row>
    <row r="11835" spans="1:5" x14ac:dyDescent="0.25">
      <c r="A11835" s="222">
        <v>3705051771</v>
      </c>
      <c r="B11835" s="222" t="s">
        <v>12089</v>
      </c>
      <c r="C11835" s="222" t="s">
        <v>1268</v>
      </c>
      <c r="D11835" s="222" t="s">
        <v>801</v>
      </c>
      <c r="E11835" s="223">
        <v>0</v>
      </c>
    </row>
    <row r="11836" spans="1:5" x14ac:dyDescent="0.25">
      <c r="A11836" s="224">
        <v>3705051772</v>
      </c>
      <c r="B11836" s="224" t="s">
        <v>9933</v>
      </c>
      <c r="C11836" s="224" t="s">
        <v>1268</v>
      </c>
      <c r="D11836" s="224" t="s">
        <v>1226</v>
      </c>
      <c r="E11836" s="225">
        <v>0</v>
      </c>
    </row>
    <row r="11837" spans="1:5" x14ac:dyDescent="0.25">
      <c r="A11837" s="222">
        <v>3705051773</v>
      </c>
      <c r="B11837" s="222" t="s">
        <v>5134</v>
      </c>
      <c r="C11837" s="222" t="s">
        <v>1268</v>
      </c>
      <c r="D11837" s="222" t="s">
        <v>2376</v>
      </c>
      <c r="E11837" s="223">
        <v>0</v>
      </c>
    </row>
    <row r="11838" spans="1:5" x14ac:dyDescent="0.25">
      <c r="A11838" s="224">
        <v>3705051774</v>
      </c>
      <c r="B11838" s="224" t="s">
        <v>12090</v>
      </c>
      <c r="C11838" s="224" t="s">
        <v>1268</v>
      </c>
      <c r="D11838" s="224" t="s">
        <v>801</v>
      </c>
      <c r="E11838" s="225">
        <v>0</v>
      </c>
    </row>
    <row r="11839" spans="1:5" x14ac:dyDescent="0.25">
      <c r="A11839" s="222">
        <v>3705051775</v>
      </c>
      <c r="B11839" s="222" t="s">
        <v>12091</v>
      </c>
      <c r="C11839" s="222" t="s">
        <v>1268</v>
      </c>
      <c r="D11839" s="222" t="s">
        <v>801</v>
      </c>
      <c r="E11839" s="223">
        <v>0</v>
      </c>
    </row>
    <row r="11840" spans="1:5" x14ac:dyDescent="0.25">
      <c r="A11840" s="224">
        <v>3705051776</v>
      </c>
      <c r="B11840" s="224" t="s">
        <v>8675</v>
      </c>
      <c r="C11840" s="224" t="s">
        <v>1268</v>
      </c>
      <c r="D11840" s="224" t="s">
        <v>2327</v>
      </c>
      <c r="E11840" s="225">
        <v>0</v>
      </c>
    </row>
    <row r="11841" spans="1:5" x14ac:dyDescent="0.25">
      <c r="A11841" s="222">
        <v>3705051777</v>
      </c>
      <c r="B11841" s="222" t="s">
        <v>12092</v>
      </c>
      <c r="C11841" s="222" t="s">
        <v>1268</v>
      </c>
      <c r="D11841" s="222" t="s">
        <v>801</v>
      </c>
      <c r="E11841" s="223">
        <v>0</v>
      </c>
    </row>
    <row r="11842" spans="1:5" x14ac:dyDescent="0.25">
      <c r="A11842" s="224">
        <v>3705051778</v>
      </c>
      <c r="B11842" s="224" t="s">
        <v>12093</v>
      </c>
      <c r="C11842" s="224" t="s">
        <v>1268</v>
      </c>
      <c r="D11842" s="224" t="s">
        <v>801</v>
      </c>
      <c r="E11842" s="225">
        <v>0</v>
      </c>
    </row>
    <row r="11843" spans="1:5" x14ac:dyDescent="0.25">
      <c r="A11843" s="222">
        <v>3705051779</v>
      </c>
      <c r="B11843" s="222" t="s">
        <v>12094</v>
      </c>
      <c r="C11843" s="222" t="s">
        <v>1268</v>
      </c>
      <c r="D11843" s="222" t="s">
        <v>801</v>
      </c>
      <c r="E11843" s="223">
        <v>0</v>
      </c>
    </row>
    <row r="11844" spans="1:5" x14ac:dyDescent="0.25">
      <c r="A11844" s="224">
        <v>3705051780</v>
      </c>
      <c r="B11844" s="224" t="s">
        <v>12095</v>
      </c>
      <c r="C11844" s="224" t="s">
        <v>1268</v>
      </c>
      <c r="D11844" s="224" t="s">
        <v>801</v>
      </c>
      <c r="E11844" s="225">
        <v>0</v>
      </c>
    </row>
    <row r="11845" spans="1:5" x14ac:dyDescent="0.25">
      <c r="A11845" s="222">
        <v>3705051781</v>
      </c>
      <c r="B11845" s="222" t="s">
        <v>12096</v>
      </c>
      <c r="C11845" s="222" t="s">
        <v>1268</v>
      </c>
      <c r="D11845" s="222" t="s">
        <v>801</v>
      </c>
      <c r="E11845" s="223">
        <v>0</v>
      </c>
    </row>
    <row r="11846" spans="1:5" x14ac:dyDescent="0.25">
      <c r="A11846" s="224">
        <v>3705051782</v>
      </c>
      <c r="B11846" s="224" t="s">
        <v>12097</v>
      </c>
      <c r="C11846" s="224" t="s">
        <v>1268</v>
      </c>
      <c r="D11846" s="224" t="s">
        <v>801</v>
      </c>
      <c r="E11846" s="225">
        <v>0</v>
      </c>
    </row>
    <row r="11847" spans="1:5" x14ac:dyDescent="0.25">
      <c r="A11847" s="222">
        <v>3705051783</v>
      </c>
      <c r="B11847" s="222" t="s">
        <v>12098</v>
      </c>
      <c r="C11847" s="222" t="s">
        <v>1268</v>
      </c>
      <c r="D11847" s="222" t="s">
        <v>801</v>
      </c>
      <c r="E11847" s="223">
        <v>0</v>
      </c>
    </row>
    <row r="11848" spans="1:5" x14ac:dyDescent="0.25">
      <c r="A11848" s="224">
        <v>3705051784</v>
      </c>
      <c r="B11848" s="224" t="s">
        <v>12099</v>
      </c>
      <c r="C11848" s="224" t="s">
        <v>1268</v>
      </c>
      <c r="D11848" s="224" t="s">
        <v>801</v>
      </c>
      <c r="E11848" s="225">
        <v>0</v>
      </c>
    </row>
    <row r="11849" spans="1:5" x14ac:dyDescent="0.25">
      <c r="A11849" s="222">
        <v>3705051785</v>
      </c>
      <c r="B11849" s="222" t="s">
        <v>12100</v>
      </c>
      <c r="C11849" s="222" t="s">
        <v>1268</v>
      </c>
      <c r="D11849" s="222" t="s">
        <v>801</v>
      </c>
      <c r="E11849" s="223">
        <v>0</v>
      </c>
    </row>
    <row r="11850" spans="1:5" x14ac:dyDescent="0.25">
      <c r="A11850" s="224">
        <v>3705051786</v>
      </c>
      <c r="B11850" s="224" t="s">
        <v>12101</v>
      </c>
      <c r="C11850" s="224" t="s">
        <v>1268</v>
      </c>
      <c r="D11850" s="224" t="s">
        <v>2327</v>
      </c>
      <c r="E11850" s="225">
        <v>0</v>
      </c>
    </row>
    <row r="11851" spans="1:5" x14ac:dyDescent="0.25">
      <c r="A11851" s="222">
        <v>3705051787</v>
      </c>
      <c r="B11851" s="222" t="s">
        <v>12102</v>
      </c>
      <c r="C11851" s="222" t="s">
        <v>1268</v>
      </c>
      <c r="D11851" s="222" t="s">
        <v>2327</v>
      </c>
      <c r="E11851" s="223">
        <v>0</v>
      </c>
    </row>
    <row r="11852" spans="1:5" x14ac:dyDescent="0.25">
      <c r="A11852" s="224">
        <v>3705051788</v>
      </c>
      <c r="B11852" s="224" t="s">
        <v>12103</v>
      </c>
      <c r="C11852" s="224" t="s">
        <v>1268</v>
      </c>
      <c r="D11852" s="224" t="s">
        <v>2327</v>
      </c>
      <c r="E11852" s="225">
        <v>0</v>
      </c>
    </row>
    <row r="11853" spans="1:5" x14ac:dyDescent="0.25">
      <c r="A11853" s="222">
        <v>3705051789</v>
      </c>
      <c r="B11853" s="222" t="s">
        <v>12104</v>
      </c>
      <c r="C11853" s="222" t="s">
        <v>1268</v>
      </c>
      <c r="D11853" s="222" t="s">
        <v>2327</v>
      </c>
      <c r="E11853" s="223">
        <v>0</v>
      </c>
    </row>
    <row r="11854" spans="1:5" x14ac:dyDescent="0.25">
      <c r="A11854" s="224">
        <v>3705051790</v>
      </c>
      <c r="B11854" s="224" t="s">
        <v>12105</v>
      </c>
      <c r="C11854" s="224" t="s">
        <v>1268</v>
      </c>
      <c r="D11854" s="224" t="s">
        <v>2327</v>
      </c>
      <c r="E11854" s="225">
        <v>0</v>
      </c>
    </row>
    <row r="11855" spans="1:5" x14ac:dyDescent="0.25">
      <c r="A11855" s="222">
        <v>3705051791</v>
      </c>
      <c r="B11855" s="222" t="s">
        <v>12106</v>
      </c>
      <c r="C11855" s="222" t="s">
        <v>1268</v>
      </c>
      <c r="D11855" s="222" t="s">
        <v>2327</v>
      </c>
      <c r="E11855" s="223">
        <v>0</v>
      </c>
    </row>
    <row r="11856" spans="1:5" x14ac:dyDescent="0.25">
      <c r="A11856" s="224">
        <v>3705051792</v>
      </c>
      <c r="B11856" s="224" t="s">
        <v>12107</v>
      </c>
      <c r="C11856" s="224" t="s">
        <v>1268</v>
      </c>
      <c r="D11856" s="224" t="s">
        <v>1226</v>
      </c>
      <c r="E11856" s="225">
        <v>0</v>
      </c>
    </row>
    <row r="11857" spans="1:5" x14ac:dyDescent="0.25">
      <c r="A11857" s="222">
        <v>3705051793</v>
      </c>
      <c r="B11857" s="222" t="s">
        <v>12108</v>
      </c>
      <c r="C11857" s="222" t="s">
        <v>1268</v>
      </c>
      <c r="D11857" s="222" t="s">
        <v>2327</v>
      </c>
      <c r="E11857" s="223">
        <v>0</v>
      </c>
    </row>
    <row r="11858" spans="1:5" x14ac:dyDescent="0.25">
      <c r="A11858" s="224">
        <v>3705051794</v>
      </c>
      <c r="B11858" s="224" t="s">
        <v>12109</v>
      </c>
      <c r="C11858" s="224" t="s">
        <v>1268</v>
      </c>
      <c r="D11858" s="224" t="s">
        <v>2327</v>
      </c>
      <c r="E11858" s="225">
        <v>0</v>
      </c>
    </row>
    <row r="11859" spans="1:5" x14ac:dyDescent="0.25">
      <c r="A11859" s="222">
        <v>3705051795</v>
      </c>
      <c r="B11859" s="222" t="s">
        <v>12110</v>
      </c>
      <c r="C11859" s="222" t="s">
        <v>1268</v>
      </c>
      <c r="D11859" s="222" t="s">
        <v>2327</v>
      </c>
      <c r="E11859" s="223">
        <v>0</v>
      </c>
    </row>
    <row r="11860" spans="1:5" x14ac:dyDescent="0.25">
      <c r="A11860" s="224">
        <v>3705051796</v>
      </c>
      <c r="B11860" s="224" t="s">
        <v>12111</v>
      </c>
      <c r="C11860" s="224" t="s">
        <v>1268</v>
      </c>
      <c r="D11860" s="224" t="s">
        <v>2327</v>
      </c>
      <c r="E11860" s="225">
        <v>0</v>
      </c>
    </row>
    <row r="11861" spans="1:5" x14ac:dyDescent="0.25">
      <c r="A11861" s="222">
        <v>3705051797</v>
      </c>
      <c r="B11861" s="222" t="s">
        <v>12112</v>
      </c>
      <c r="C11861" s="222" t="s">
        <v>1268</v>
      </c>
      <c r="D11861" s="222" t="s">
        <v>2327</v>
      </c>
      <c r="E11861" s="223">
        <v>0</v>
      </c>
    </row>
    <row r="11862" spans="1:5" x14ac:dyDescent="0.25">
      <c r="A11862" s="224">
        <v>3705051798</v>
      </c>
      <c r="B11862" s="224" t="s">
        <v>12113</v>
      </c>
      <c r="C11862" s="224" t="s">
        <v>1268</v>
      </c>
      <c r="D11862" s="224" t="s">
        <v>2327</v>
      </c>
      <c r="E11862" s="225">
        <v>0</v>
      </c>
    </row>
    <row r="11863" spans="1:5" x14ac:dyDescent="0.25">
      <c r="A11863" s="222">
        <v>3705051799</v>
      </c>
      <c r="B11863" s="222" t="s">
        <v>12114</v>
      </c>
      <c r="C11863" s="222" t="s">
        <v>1268</v>
      </c>
      <c r="D11863" s="222" t="s">
        <v>2327</v>
      </c>
      <c r="E11863" s="223">
        <v>0</v>
      </c>
    </row>
    <row r="11864" spans="1:5" x14ac:dyDescent="0.25">
      <c r="A11864" s="224">
        <v>3705051800</v>
      </c>
      <c r="B11864" s="224" t="s">
        <v>12115</v>
      </c>
      <c r="C11864" s="224" t="s">
        <v>1268</v>
      </c>
      <c r="D11864" s="224" t="s">
        <v>2327</v>
      </c>
      <c r="E11864" s="225">
        <v>0</v>
      </c>
    </row>
    <row r="11865" spans="1:5" x14ac:dyDescent="0.25">
      <c r="A11865" s="222">
        <v>3705051801</v>
      </c>
      <c r="B11865" s="222" t="s">
        <v>12116</v>
      </c>
      <c r="C11865" s="222" t="s">
        <v>1268</v>
      </c>
      <c r="D11865" s="222" t="s">
        <v>801</v>
      </c>
      <c r="E11865" s="223">
        <v>0</v>
      </c>
    </row>
    <row r="11866" spans="1:5" x14ac:dyDescent="0.25">
      <c r="A11866" s="224">
        <v>3705051802</v>
      </c>
      <c r="B11866" s="224" t="s">
        <v>12117</v>
      </c>
      <c r="C11866" s="224" t="s">
        <v>1268</v>
      </c>
      <c r="D11866" s="224" t="s">
        <v>2431</v>
      </c>
      <c r="E11866" s="225">
        <v>0</v>
      </c>
    </row>
    <row r="11867" spans="1:5" x14ac:dyDescent="0.25">
      <c r="A11867" s="222">
        <v>3705051803</v>
      </c>
      <c r="B11867" s="222" t="s">
        <v>12118</v>
      </c>
      <c r="C11867" s="222" t="s">
        <v>1268</v>
      </c>
      <c r="D11867" s="222" t="s">
        <v>800</v>
      </c>
      <c r="E11867" s="223">
        <v>0</v>
      </c>
    </row>
    <row r="11868" spans="1:5" x14ac:dyDescent="0.25">
      <c r="A11868" s="224">
        <v>3705051804</v>
      </c>
      <c r="B11868" s="224" t="s">
        <v>12119</v>
      </c>
      <c r="C11868" s="224" t="s">
        <v>1268</v>
      </c>
      <c r="D11868" s="224" t="s">
        <v>2327</v>
      </c>
      <c r="E11868" s="225">
        <v>0</v>
      </c>
    </row>
    <row r="11869" spans="1:5" x14ac:dyDescent="0.25">
      <c r="A11869" s="222">
        <v>3705051805</v>
      </c>
      <c r="B11869" s="222" t="s">
        <v>12120</v>
      </c>
      <c r="C11869" s="222" t="s">
        <v>1268</v>
      </c>
      <c r="D11869" s="222" t="s">
        <v>2327</v>
      </c>
      <c r="E11869" s="223">
        <v>0</v>
      </c>
    </row>
    <row r="11870" spans="1:5" x14ac:dyDescent="0.25">
      <c r="A11870" s="224">
        <v>3705051806</v>
      </c>
      <c r="B11870" s="224" t="s">
        <v>12121</v>
      </c>
      <c r="C11870" s="224" t="s">
        <v>1268</v>
      </c>
      <c r="D11870" s="224" t="s">
        <v>2327</v>
      </c>
      <c r="E11870" s="225">
        <v>0</v>
      </c>
    </row>
    <row r="11871" spans="1:5" x14ac:dyDescent="0.25">
      <c r="A11871" s="222">
        <v>3705051807</v>
      </c>
      <c r="B11871" s="222" t="s">
        <v>12122</v>
      </c>
      <c r="C11871" s="222" t="s">
        <v>1268</v>
      </c>
      <c r="D11871" s="222" t="s">
        <v>2327</v>
      </c>
      <c r="E11871" s="223">
        <v>0</v>
      </c>
    </row>
    <row r="11872" spans="1:5" x14ac:dyDescent="0.25">
      <c r="A11872" s="224">
        <v>3705051808</v>
      </c>
      <c r="B11872" s="224" t="s">
        <v>12123</v>
      </c>
      <c r="C11872" s="224" t="s">
        <v>1268</v>
      </c>
      <c r="D11872" s="224" t="s">
        <v>2327</v>
      </c>
      <c r="E11872" s="225">
        <v>0</v>
      </c>
    </row>
    <row r="11873" spans="1:5" x14ac:dyDescent="0.25">
      <c r="A11873" s="222">
        <v>3705051809</v>
      </c>
      <c r="B11873" s="222" t="s">
        <v>12124</v>
      </c>
      <c r="C11873" s="222" t="s">
        <v>1268</v>
      </c>
      <c r="D11873" s="222" t="s">
        <v>2327</v>
      </c>
      <c r="E11873" s="223">
        <v>0</v>
      </c>
    </row>
    <row r="11874" spans="1:5" x14ac:dyDescent="0.25">
      <c r="A11874" s="224">
        <v>3705051810</v>
      </c>
      <c r="B11874" s="224" t="s">
        <v>12125</v>
      </c>
      <c r="C11874" s="224" t="s">
        <v>1268</v>
      </c>
      <c r="D11874" s="224" t="s">
        <v>2327</v>
      </c>
      <c r="E11874" s="225">
        <v>0</v>
      </c>
    </row>
    <row r="11875" spans="1:5" x14ac:dyDescent="0.25">
      <c r="A11875" s="222">
        <v>3705051811</v>
      </c>
      <c r="B11875" s="222" t="s">
        <v>12126</v>
      </c>
      <c r="C11875" s="222" t="s">
        <v>1268</v>
      </c>
      <c r="D11875" s="222" t="s">
        <v>2327</v>
      </c>
      <c r="E11875" s="223">
        <v>0</v>
      </c>
    </row>
    <row r="11876" spans="1:5" x14ac:dyDescent="0.25">
      <c r="A11876" s="224">
        <v>3705051812</v>
      </c>
      <c r="B11876" s="224" t="s">
        <v>12127</v>
      </c>
      <c r="C11876" s="224" t="s">
        <v>1268</v>
      </c>
      <c r="D11876" s="224" t="s">
        <v>2327</v>
      </c>
      <c r="E11876" s="225">
        <v>0</v>
      </c>
    </row>
    <row r="11877" spans="1:5" x14ac:dyDescent="0.25">
      <c r="A11877" s="222">
        <v>3705051813</v>
      </c>
      <c r="B11877" s="222" t="s">
        <v>12128</v>
      </c>
      <c r="C11877" s="222" t="s">
        <v>1268</v>
      </c>
      <c r="D11877" s="222" t="s">
        <v>2327</v>
      </c>
      <c r="E11877" s="223">
        <v>0</v>
      </c>
    </row>
    <row r="11878" spans="1:5" x14ac:dyDescent="0.25">
      <c r="A11878" s="224">
        <v>3705051814</v>
      </c>
      <c r="B11878" s="224" t="s">
        <v>12129</v>
      </c>
      <c r="C11878" s="224" t="s">
        <v>1268</v>
      </c>
      <c r="D11878" s="224" t="s">
        <v>2327</v>
      </c>
      <c r="E11878" s="225">
        <v>0</v>
      </c>
    </row>
    <row r="11879" spans="1:5" x14ac:dyDescent="0.25">
      <c r="A11879" s="222">
        <v>3705051815</v>
      </c>
      <c r="B11879" s="222" t="s">
        <v>12130</v>
      </c>
      <c r="C11879" s="222" t="s">
        <v>1268</v>
      </c>
      <c r="D11879" s="222" t="s">
        <v>2327</v>
      </c>
      <c r="E11879" s="223">
        <v>0</v>
      </c>
    </row>
    <row r="11880" spans="1:5" x14ac:dyDescent="0.25">
      <c r="A11880" s="224">
        <v>3705051816</v>
      </c>
      <c r="B11880" s="224" t="s">
        <v>12131</v>
      </c>
      <c r="C11880" s="224" t="s">
        <v>1268</v>
      </c>
      <c r="D11880" s="224" t="s">
        <v>2327</v>
      </c>
      <c r="E11880" s="225">
        <v>0</v>
      </c>
    </row>
    <row r="11881" spans="1:5" x14ac:dyDescent="0.25">
      <c r="A11881" s="222">
        <v>3705051817</v>
      </c>
      <c r="B11881" s="222" t="s">
        <v>12132</v>
      </c>
      <c r="C11881" s="222" t="s">
        <v>1268</v>
      </c>
      <c r="D11881" s="222" t="s">
        <v>2327</v>
      </c>
      <c r="E11881" s="223">
        <v>0</v>
      </c>
    </row>
    <row r="11882" spans="1:5" x14ac:dyDescent="0.25">
      <c r="A11882" s="224">
        <v>3705051818</v>
      </c>
      <c r="B11882" s="224" t="s">
        <v>12133</v>
      </c>
      <c r="C11882" s="224" t="s">
        <v>1268</v>
      </c>
      <c r="D11882" s="224" t="s">
        <v>2327</v>
      </c>
      <c r="E11882" s="225">
        <v>0</v>
      </c>
    </row>
    <row r="11883" spans="1:5" x14ac:dyDescent="0.25">
      <c r="A11883" s="222">
        <v>3705051819</v>
      </c>
      <c r="B11883" s="222" t="s">
        <v>12134</v>
      </c>
      <c r="C11883" s="222" t="s">
        <v>1268</v>
      </c>
      <c r="D11883" s="222" t="s">
        <v>2327</v>
      </c>
      <c r="E11883" s="223">
        <v>0</v>
      </c>
    </row>
    <row r="11884" spans="1:5" x14ac:dyDescent="0.25">
      <c r="A11884" s="224">
        <v>3705051820</v>
      </c>
      <c r="B11884" s="224" t="s">
        <v>12135</v>
      </c>
      <c r="C11884" s="224" t="s">
        <v>1268</v>
      </c>
      <c r="D11884" s="224" t="s">
        <v>2327</v>
      </c>
      <c r="E11884" s="225">
        <v>0</v>
      </c>
    </row>
    <row r="11885" spans="1:5" x14ac:dyDescent="0.25">
      <c r="A11885" s="222">
        <v>3705051821</v>
      </c>
      <c r="B11885" s="222" t="s">
        <v>12136</v>
      </c>
      <c r="C11885" s="222" t="s">
        <v>1268</v>
      </c>
      <c r="D11885" s="222" t="s">
        <v>2327</v>
      </c>
      <c r="E11885" s="223">
        <v>0</v>
      </c>
    </row>
    <row r="11886" spans="1:5" x14ac:dyDescent="0.25">
      <c r="A11886" s="224">
        <v>3705051822</v>
      </c>
      <c r="B11886" s="224" t="s">
        <v>12137</v>
      </c>
      <c r="C11886" s="224" t="s">
        <v>1268</v>
      </c>
      <c r="D11886" s="224" t="s">
        <v>2327</v>
      </c>
      <c r="E11886" s="225">
        <v>0</v>
      </c>
    </row>
    <row r="11887" spans="1:5" x14ac:dyDescent="0.25">
      <c r="A11887" s="222">
        <v>3705051823</v>
      </c>
      <c r="B11887" s="222" t="s">
        <v>12138</v>
      </c>
      <c r="C11887" s="222" t="s">
        <v>1268</v>
      </c>
      <c r="D11887" s="222" t="s">
        <v>2327</v>
      </c>
      <c r="E11887" s="223">
        <v>0</v>
      </c>
    </row>
    <row r="11888" spans="1:5" x14ac:dyDescent="0.25">
      <c r="A11888" s="224">
        <v>3705051824</v>
      </c>
      <c r="B11888" s="224" t="s">
        <v>12139</v>
      </c>
      <c r="C11888" s="224" t="s">
        <v>1268</v>
      </c>
      <c r="D11888" s="224" t="s">
        <v>2327</v>
      </c>
      <c r="E11888" s="225">
        <v>0</v>
      </c>
    </row>
    <row r="11889" spans="1:5" x14ac:dyDescent="0.25">
      <c r="A11889" s="222">
        <v>3705051825</v>
      </c>
      <c r="B11889" s="222" t="s">
        <v>12140</v>
      </c>
      <c r="C11889" s="222" t="s">
        <v>1268</v>
      </c>
      <c r="D11889" s="222" t="s">
        <v>2327</v>
      </c>
      <c r="E11889" s="223">
        <v>0</v>
      </c>
    </row>
    <row r="11890" spans="1:5" x14ac:dyDescent="0.25">
      <c r="A11890" s="224">
        <v>3705051826</v>
      </c>
      <c r="B11890" s="224" t="s">
        <v>12141</v>
      </c>
      <c r="C11890" s="224" t="s">
        <v>1268</v>
      </c>
      <c r="D11890" s="224" t="s">
        <v>2327</v>
      </c>
      <c r="E11890" s="225">
        <v>0</v>
      </c>
    </row>
    <row r="11891" spans="1:5" x14ac:dyDescent="0.25">
      <c r="A11891" s="222">
        <v>3705051827</v>
      </c>
      <c r="B11891" s="222" t="s">
        <v>12142</v>
      </c>
      <c r="C11891" s="222" t="s">
        <v>1268</v>
      </c>
      <c r="D11891" s="222" t="s">
        <v>2327</v>
      </c>
      <c r="E11891" s="223">
        <v>0</v>
      </c>
    </row>
    <row r="11892" spans="1:5" x14ac:dyDescent="0.25">
      <c r="A11892" s="224">
        <v>3705051828</v>
      </c>
      <c r="B11892" s="224" t="s">
        <v>12143</v>
      </c>
      <c r="C11892" s="224" t="s">
        <v>1268</v>
      </c>
      <c r="D11892" s="224" t="s">
        <v>2327</v>
      </c>
      <c r="E11892" s="225">
        <v>0</v>
      </c>
    </row>
    <row r="11893" spans="1:5" x14ac:dyDescent="0.25">
      <c r="A11893" s="222">
        <v>3705051829</v>
      </c>
      <c r="B11893" s="222" t="s">
        <v>12144</v>
      </c>
      <c r="C11893" s="222" t="s">
        <v>1268</v>
      </c>
      <c r="D11893" s="222" t="s">
        <v>2327</v>
      </c>
      <c r="E11893" s="223">
        <v>0</v>
      </c>
    </row>
    <row r="11894" spans="1:5" x14ac:dyDescent="0.25">
      <c r="A11894" s="224">
        <v>3705051830</v>
      </c>
      <c r="B11894" s="224" t="s">
        <v>12145</v>
      </c>
      <c r="C11894" s="224" t="s">
        <v>1268</v>
      </c>
      <c r="D11894" s="224" t="s">
        <v>2327</v>
      </c>
      <c r="E11894" s="225">
        <v>0</v>
      </c>
    </row>
    <row r="11895" spans="1:5" x14ac:dyDescent="0.25">
      <c r="A11895" s="222">
        <v>3705051831</v>
      </c>
      <c r="B11895" s="222" t="s">
        <v>12146</v>
      </c>
      <c r="C11895" s="222" t="s">
        <v>1268</v>
      </c>
      <c r="D11895" s="222" t="s">
        <v>2327</v>
      </c>
      <c r="E11895" s="223">
        <v>0</v>
      </c>
    </row>
    <row r="11896" spans="1:5" x14ac:dyDescent="0.25">
      <c r="A11896" s="224">
        <v>3705051832</v>
      </c>
      <c r="B11896" s="224" t="s">
        <v>12147</v>
      </c>
      <c r="C11896" s="224" t="s">
        <v>1268</v>
      </c>
      <c r="D11896" s="224" t="s">
        <v>2327</v>
      </c>
      <c r="E11896" s="225">
        <v>0</v>
      </c>
    </row>
    <row r="11897" spans="1:5" x14ac:dyDescent="0.25">
      <c r="A11897" s="222">
        <v>3705051833</v>
      </c>
      <c r="B11897" s="222" t="s">
        <v>12148</v>
      </c>
      <c r="C11897" s="222" t="s">
        <v>1268</v>
      </c>
      <c r="D11897" s="222" t="s">
        <v>2327</v>
      </c>
      <c r="E11897" s="223">
        <v>0</v>
      </c>
    </row>
    <row r="11898" spans="1:5" x14ac:dyDescent="0.25">
      <c r="A11898" s="224">
        <v>3705051834</v>
      </c>
      <c r="B11898" s="224" t="s">
        <v>12149</v>
      </c>
      <c r="C11898" s="224" t="s">
        <v>1268</v>
      </c>
      <c r="D11898" s="224" t="s">
        <v>2327</v>
      </c>
      <c r="E11898" s="225">
        <v>0</v>
      </c>
    </row>
    <row r="11899" spans="1:5" x14ac:dyDescent="0.25">
      <c r="A11899" s="222">
        <v>3705051835</v>
      </c>
      <c r="B11899" s="222" t="s">
        <v>12150</v>
      </c>
      <c r="C11899" s="222" t="s">
        <v>1268</v>
      </c>
      <c r="D11899" s="222" t="s">
        <v>2327</v>
      </c>
      <c r="E11899" s="223">
        <v>0</v>
      </c>
    </row>
    <row r="11900" spans="1:5" x14ac:dyDescent="0.25">
      <c r="A11900" s="224">
        <v>3705051836</v>
      </c>
      <c r="B11900" s="224" t="s">
        <v>12151</v>
      </c>
      <c r="C11900" s="224" t="s">
        <v>1268</v>
      </c>
      <c r="D11900" s="224" t="s">
        <v>2327</v>
      </c>
      <c r="E11900" s="225">
        <v>0</v>
      </c>
    </row>
    <row r="11901" spans="1:5" x14ac:dyDescent="0.25">
      <c r="A11901" s="222">
        <v>3705051837</v>
      </c>
      <c r="B11901" s="222" t="s">
        <v>12152</v>
      </c>
      <c r="C11901" s="222" t="s">
        <v>1268</v>
      </c>
      <c r="D11901" s="222" t="s">
        <v>2327</v>
      </c>
      <c r="E11901" s="223">
        <v>0</v>
      </c>
    </row>
    <row r="11902" spans="1:5" x14ac:dyDescent="0.25">
      <c r="A11902" s="224">
        <v>3705051838</v>
      </c>
      <c r="B11902" s="224" t="s">
        <v>12153</v>
      </c>
      <c r="C11902" s="224" t="s">
        <v>1268</v>
      </c>
      <c r="D11902" s="224" t="s">
        <v>2327</v>
      </c>
      <c r="E11902" s="225">
        <v>0</v>
      </c>
    </row>
    <row r="11903" spans="1:5" x14ac:dyDescent="0.25">
      <c r="A11903" s="222">
        <v>3705051839</v>
      </c>
      <c r="B11903" s="222" t="s">
        <v>12154</v>
      </c>
      <c r="C11903" s="222" t="s">
        <v>1268</v>
      </c>
      <c r="D11903" s="222" t="s">
        <v>2327</v>
      </c>
      <c r="E11903" s="223">
        <v>0</v>
      </c>
    </row>
    <row r="11904" spans="1:5" x14ac:dyDescent="0.25">
      <c r="A11904" s="224">
        <v>3705051840</v>
      </c>
      <c r="B11904" s="224" t="s">
        <v>12155</v>
      </c>
      <c r="C11904" s="224" t="s">
        <v>1268</v>
      </c>
      <c r="D11904" s="224" t="s">
        <v>2327</v>
      </c>
      <c r="E11904" s="225">
        <v>0</v>
      </c>
    </row>
    <row r="11905" spans="1:5" x14ac:dyDescent="0.25">
      <c r="A11905" s="222">
        <v>3705051841</v>
      </c>
      <c r="B11905" s="222" t="s">
        <v>12156</v>
      </c>
      <c r="C11905" s="222" t="s">
        <v>1268</v>
      </c>
      <c r="D11905" s="222" t="s">
        <v>2327</v>
      </c>
      <c r="E11905" s="223">
        <v>0</v>
      </c>
    </row>
    <row r="11906" spans="1:5" x14ac:dyDescent="0.25">
      <c r="A11906" s="224">
        <v>3705051842</v>
      </c>
      <c r="B11906" s="224" t="s">
        <v>12157</v>
      </c>
      <c r="C11906" s="224" t="s">
        <v>1268</v>
      </c>
      <c r="D11906" s="224" t="s">
        <v>2327</v>
      </c>
      <c r="E11906" s="225">
        <v>0</v>
      </c>
    </row>
    <row r="11907" spans="1:5" x14ac:dyDescent="0.25">
      <c r="A11907" s="222">
        <v>3705051843</v>
      </c>
      <c r="B11907" s="222" t="s">
        <v>12158</v>
      </c>
      <c r="C11907" s="222" t="s">
        <v>1268</v>
      </c>
      <c r="D11907" s="222" t="s">
        <v>801</v>
      </c>
      <c r="E11907" s="223">
        <v>0</v>
      </c>
    </row>
    <row r="11908" spans="1:5" x14ac:dyDescent="0.25">
      <c r="A11908" s="224">
        <v>3705051844</v>
      </c>
      <c r="B11908" s="224" t="s">
        <v>12159</v>
      </c>
      <c r="C11908" s="224" t="s">
        <v>1268</v>
      </c>
      <c r="D11908" s="224" t="s">
        <v>801</v>
      </c>
      <c r="E11908" s="225">
        <v>0</v>
      </c>
    </row>
    <row r="11909" spans="1:5" x14ac:dyDescent="0.25">
      <c r="A11909" s="222">
        <v>3705051845</v>
      </c>
      <c r="B11909" s="222" t="s">
        <v>12160</v>
      </c>
      <c r="C11909" s="222" t="s">
        <v>1268</v>
      </c>
      <c r="D11909" s="222" t="s">
        <v>801</v>
      </c>
      <c r="E11909" s="223">
        <v>0</v>
      </c>
    </row>
    <row r="11910" spans="1:5" x14ac:dyDescent="0.25">
      <c r="A11910" s="224">
        <v>3705051846</v>
      </c>
      <c r="B11910" s="224" t="s">
        <v>12161</v>
      </c>
      <c r="C11910" s="224" t="s">
        <v>1268</v>
      </c>
      <c r="D11910" s="224" t="s">
        <v>801</v>
      </c>
      <c r="E11910" s="225">
        <v>0</v>
      </c>
    </row>
    <row r="11911" spans="1:5" x14ac:dyDescent="0.25">
      <c r="A11911" s="222">
        <v>3705051847</v>
      </c>
      <c r="B11911" s="222" t="s">
        <v>12162</v>
      </c>
      <c r="C11911" s="222" t="s">
        <v>1268</v>
      </c>
      <c r="D11911" s="222" t="s">
        <v>801</v>
      </c>
      <c r="E11911" s="223">
        <v>0</v>
      </c>
    </row>
    <row r="11912" spans="1:5" x14ac:dyDescent="0.25">
      <c r="A11912" s="224">
        <v>3705051848</v>
      </c>
      <c r="B11912" s="224" t="s">
        <v>12163</v>
      </c>
      <c r="C11912" s="224" t="s">
        <v>1268</v>
      </c>
      <c r="D11912" s="224" t="s">
        <v>2327</v>
      </c>
      <c r="E11912" s="225">
        <v>0</v>
      </c>
    </row>
    <row r="11913" spans="1:5" x14ac:dyDescent="0.25">
      <c r="A11913" s="222">
        <v>3705051849</v>
      </c>
      <c r="B11913" s="222" t="s">
        <v>12164</v>
      </c>
      <c r="C11913" s="222" t="s">
        <v>1268</v>
      </c>
      <c r="D11913" s="222" t="s">
        <v>2327</v>
      </c>
      <c r="E11913" s="223">
        <v>0</v>
      </c>
    </row>
    <row r="11914" spans="1:5" x14ac:dyDescent="0.25">
      <c r="A11914" s="224">
        <v>3705051850</v>
      </c>
      <c r="B11914" s="224" t="s">
        <v>11284</v>
      </c>
      <c r="C11914" s="224" t="s">
        <v>1268</v>
      </c>
      <c r="D11914" s="224" t="s">
        <v>2327</v>
      </c>
      <c r="E11914" s="225">
        <v>0</v>
      </c>
    </row>
    <row r="11915" spans="1:5" x14ac:dyDescent="0.25">
      <c r="A11915" s="222">
        <v>3705051851</v>
      </c>
      <c r="B11915" s="222" t="s">
        <v>12165</v>
      </c>
      <c r="C11915" s="222" t="s">
        <v>1268</v>
      </c>
      <c r="D11915" s="222" t="s">
        <v>2327</v>
      </c>
      <c r="E11915" s="223">
        <v>0</v>
      </c>
    </row>
    <row r="11916" spans="1:5" x14ac:dyDescent="0.25">
      <c r="A11916" s="224">
        <v>3705051852</v>
      </c>
      <c r="B11916" s="224" t="s">
        <v>12166</v>
      </c>
      <c r="C11916" s="224" t="s">
        <v>1268</v>
      </c>
      <c r="D11916" s="224" t="s">
        <v>2327</v>
      </c>
      <c r="E11916" s="225">
        <v>0</v>
      </c>
    </row>
    <row r="11917" spans="1:5" x14ac:dyDescent="0.25">
      <c r="A11917" s="222">
        <v>3705051853</v>
      </c>
      <c r="B11917" s="222" t="s">
        <v>12167</v>
      </c>
      <c r="C11917" s="222" t="s">
        <v>1268</v>
      </c>
      <c r="D11917" s="222" t="s">
        <v>2327</v>
      </c>
      <c r="E11917" s="223">
        <v>0</v>
      </c>
    </row>
    <row r="11918" spans="1:5" x14ac:dyDescent="0.25">
      <c r="A11918" s="224">
        <v>3705051854</v>
      </c>
      <c r="B11918" s="224" t="s">
        <v>12168</v>
      </c>
      <c r="C11918" s="224" t="s">
        <v>1268</v>
      </c>
      <c r="D11918" s="224" t="s">
        <v>2327</v>
      </c>
      <c r="E11918" s="225">
        <v>0</v>
      </c>
    </row>
    <row r="11919" spans="1:5" x14ac:dyDescent="0.25">
      <c r="A11919" s="222">
        <v>3705051855</v>
      </c>
      <c r="B11919" s="222" t="s">
        <v>12169</v>
      </c>
      <c r="C11919" s="222" t="s">
        <v>1268</v>
      </c>
      <c r="D11919" s="222" t="s">
        <v>2327</v>
      </c>
      <c r="E11919" s="223">
        <v>0</v>
      </c>
    </row>
    <row r="11920" spans="1:5" x14ac:dyDescent="0.25">
      <c r="A11920" s="224">
        <v>3705051856</v>
      </c>
      <c r="B11920" s="224" t="s">
        <v>12170</v>
      </c>
      <c r="C11920" s="224" t="s">
        <v>1268</v>
      </c>
      <c r="D11920" s="224" t="s">
        <v>2327</v>
      </c>
      <c r="E11920" s="225">
        <v>0</v>
      </c>
    </row>
    <row r="11921" spans="1:5" x14ac:dyDescent="0.25">
      <c r="A11921" s="222">
        <v>3705051857</v>
      </c>
      <c r="B11921" s="222" t="s">
        <v>12171</v>
      </c>
      <c r="C11921" s="222" t="s">
        <v>1268</v>
      </c>
      <c r="D11921" s="222" t="s">
        <v>2327</v>
      </c>
      <c r="E11921" s="223">
        <v>0</v>
      </c>
    </row>
    <row r="11922" spans="1:5" x14ac:dyDescent="0.25">
      <c r="A11922" s="224">
        <v>3705051858</v>
      </c>
      <c r="B11922" s="224" t="s">
        <v>12172</v>
      </c>
      <c r="C11922" s="224" t="s">
        <v>1268</v>
      </c>
      <c r="D11922" s="224" t="s">
        <v>2327</v>
      </c>
      <c r="E11922" s="225">
        <v>0</v>
      </c>
    </row>
    <row r="11923" spans="1:5" x14ac:dyDescent="0.25">
      <c r="A11923" s="222">
        <v>3705051859</v>
      </c>
      <c r="B11923" s="222" t="s">
        <v>12173</v>
      </c>
      <c r="C11923" s="222" t="s">
        <v>1268</v>
      </c>
      <c r="D11923" s="222" t="s">
        <v>2327</v>
      </c>
      <c r="E11923" s="223">
        <v>0</v>
      </c>
    </row>
    <row r="11924" spans="1:5" x14ac:dyDescent="0.25">
      <c r="A11924" s="224">
        <v>3705051860</v>
      </c>
      <c r="B11924" s="224" t="s">
        <v>12174</v>
      </c>
      <c r="C11924" s="224" t="s">
        <v>1268</v>
      </c>
      <c r="D11924" s="224" t="s">
        <v>2327</v>
      </c>
      <c r="E11924" s="225">
        <v>0</v>
      </c>
    </row>
    <row r="11925" spans="1:5" x14ac:dyDescent="0.25">
      <c r="A11925" s="222">
        <v>3705051861</v>
      </c>
      <c r="B11925" s="222" t="s">
        <v>12175</v>
      </c>
      <c r="C11925" s="222" t="s">
        <v>1268</v>
      </c>
      <c r="D11925" s="222" t="s">
        <v>2327</v>
      </c>
      <c r="E11925" s="223">
        <v>0</v>
      </c>
    </row>
    <row r="11926" spans="1:5" x14ac:dyDescent="0.25">
      <c r="A11926" s="224">
        <v>3705051862</v>
      </c>
      <c r="B11926" s="224" t="s">
        <v>12176</v>
      </c>
      <c r="C11926" s="224" t="s">
        <v>1268</v>
      </c>
      <c r="D11926" s="224" t="s">
        <v>2327</v>
      </c>
      <c r="E11926" s="225">
        <v>0</v>
      </c>
    </row>
    <row r="11927" spans="1:5" x14ac:dyDescent="0.25">
      <c r="A11927" s="222">
        <v>3705051863</v>
      </c>
      <c r="B11927" s="222" t="s">
        <v>12177</v>
      </c>
      <c r="C11927" s="222" t="s">
        <v>1268</v>
      </c>
      <c r="D11927" s="222" t="s">
        <v>2327</v>
      </c>
      <c r="E11927" s="223">
        <v>0</v>
      </c>
    </row>
    <row r="11928" spans="1:5" x14ac:dyDescent="0.25">
      <c r="A11928" s="224">
        <v>3705051864</v>
      </c>
      <c r="B11928" s="224" t="s">
        <v>12178</v>
      </c>
      <c r="C11928" s="224" t="s">
        <v>1268</v>
      </c>
      <c r="D11928" s="224" t="s">
        <v>2327</v>
      </c>
      <c r="E11928" s="225">
        <v>0</v>
      </c>
    </row>
    <row r="11929" spans="1:5" x14ac:dyDescent="0.25">
      <c r="A11929" s="222">
        <v>3705051865</v>
      </c>
      <c r="B11929" s="222" t="s">
        <v>12179</v>
      </c>
      <c r="C11929" s="222" t="s">
        <v>1268</v>
      </c>
      <c r="D11929" s="222" t="s">
        <v>2327</v>
      </c>
      <c r="E11929" s="223">
        <v>0</v>
      </c>
    </row>
    <row r="11930" spans="1:5" x14ac:dyDescent="0.25">
      <c r="A11930" s="224">
        <v>3705051866</v>
      </c>
      <c r="B11930" s="224" t="s">
        <v>12180</v>
      </c>
      <c r="C11930" s="224" t="s">
        <v>1268</v>
      </c>
      <c r="D11930" s="224" t="s">
        <v>2327</v>
      </c>
      <c r="E11930" s="225">
        <v>0</v>
      </c>
    </row>
    <row r="11931" spans="1:5" x14ac:dyDescent="0.25">
      <c r="A11931" s="222">
        <v>3705051867</v>
      </c>
      <c r="B11931" s="222" t="s">
        <v>12181</v>
      </c>
      <c r="C11931" s="222" t="s">
        <v>1268</v>
      </c>
      <c r="D11931" s="222" t="s">
        <v>2327</v>
      </c>
      <c r="E11931" s="223">
        <v>0</v>
      </c>
    </row>
    <row r="11932" spans="1:5" x14ac:dyDescent="0.25">
      <c r="A11932" s="224">
        <v>3705051868</v>
      </c>
      <c r="B11932" s="224" t="s">
        <v>12182</v>
      </c>
      <c r="C11932" s="224" t="s">
        <v>1268</v>
      </c>
      <c r="D11932" s="224" t="s">
        <v>2327</v>
      </c>
      <c r="E11932" s="225">
        <v>0</v>
      </c>
    </row>
    <row r="11933" spans="1:5" x14ac:dyDescent="0.25">
      <c r="A11933" s="222">
        <v>3705051869</v>
      </c>
      <c r="B11933" s="222" t="s">
        <v>12183</v>
      </c>
      <c r="C11933" s="222" t="s">
        <v>1268</v>
      </c>
      <c r="D11933" s="222" t="s">
        <v>2327</v>
      </c>
      <c r="E11933" s="223">
        <v>0</v>
      </c>
    </row>
    <row r="11934" spans="1:5" x14ac:dyDescent="0.25">
      <c r="A11934" s="224">
        <v>3705051870</v>
      </c>
      <c r="B11934" s="224" t="s">
        <v>12170</v>
      </c>
      <c r="C11934" s="224" t="s">
        <v>1268</v>
      </c>
      <c r="D11934" s="224" t="s">
        <v>2327</v>
      </c>
      <c r="E11934" s="225">
        <v>0</v>
      </c>
    </row>
    <row r="11935" spans="1:5" x14ac:dyDescent="0.25">
      <c r="A11935" s="222">
        <v>3705051871</v>
      </c>
      <c r="B11935" s="222" t="s">
        <v>12174</v>
      </c>
      <c r="C11935" s="222" t="s">
        <v>1268</v>
      </c>
      <c r="D11935" s="222" t="s">
        <v>2327</v>
      </c>
      <c r="E11935" s="223">
        <v>0</v>
      </c>
    </row>
    <row r="11936" spans="1:5" x14ac:dyDescent="0.25">
      <c r="A11936" s="224">
        <v>3705051872</v>
      </c>
      <c r="B11936" s="224" t="s">
        <v>12184</v>
      </c>
      <c r="C11936" s="224" t="s">
        <v>1268</v>
      </c>
      <c r="D11936" s="224" t="s">
        <v>2327</v>
      </c>
      <c r="E11936" s="225">
        <v>0</v>
      </c>
    </row>
    <row r="11937" spans="1:5" x14ac:dyDescent="0.25">
      <c r="A11937" s="222">
        <v>3705051873</v>
      </c>
      <c r="B11937" s="222" t="s">
        <v>12185</v>
      </c>
      <c r="C11937" s="222" t="s">
        <v>1268</v>
      </c>
      <c r="D11937" s="222" t="s">
        <v>2327</v>
      </c>
      <c r="E11937" s="223">
        <v>0</v>
      </c>
    </row>
    <row r="11938" spans="1:5" x14ac:dyDescent="0.25">
      <c r="A11938" s="224">
        <v>3705051874</v>
      </c>
      <c r="B11938" s="224" t="s">
        <v>12186</v>
      </c>
      <c r="C11938" s="224" t="s">
        <v>1268</v>
      </c>
      <c r="D11938" s="224" t="s">
        <v>2327</v>
      </c>
      <c r="E11938" s="225">
        <v>0</v>
      </c>
    </row>
    <row r="11939" spans="1:5" x14ac:dyDescent="0.25">
      <c r="A11939" s="222">
        <v>3705051875</v>
      </c>
      <c r="B11939" s="222" t="s">
        <v>12187</v>
      </c>
      <c r="C11939" s="222" t="s">
        <v>1268</v>
      </c>
      <c r="D11939" s="222" t="s">
        <v>2327</v>
      </c>
      <c r="E11939" s="223">
        <v>0</v>
      </c>
    </row>
    <row r="11940" spans="1:5" x14ac:dyDescent="0.25">
      <c r="A11940" s="224">
        <v>3705051876</v>
      </c>
      <c r="B11940" s="224" t="s">
        <v>12188</v>
      </c>
      <c r="C11940" s="224" t="s">
        <v>1268</v>
      </c>
      <c r="D11940" s="224" t="s">
        <v>2327</v>
      </c>
      <c r="E11940" s="225">
        <v>0</v>
      </c>
    </row>
    <row r="11941" spans="1:5" x14ac:dyDescent="0.25">
      <c r="A11941" s="222">
        <v>3705051877</v>
      </c>
      <c r="B11941" s="222" t="s">
        <v>12189</v>
      </c>
      <c r="C11941" s="222" t="s">
        <v>1268</v>
      </c>
      <c r="D11941" s="222" t="s">
        <v>2327</v>
      </c>
      <c r="E11941" s="223">
        <v>0</v>
      </c>
    </row>
    <row r="11942" spans="1:5" x14ac:dyDescent="0.25">
      <c r="A11942" s="224">
        <v>3705051878</v>
      </c>
      <c r="B11942" s="224" t="s">
        <v>12190</v>
      </c>
      <c r="C11942" s="224" t="s">
        <v>1268</v>
      </c>
      <c r="D11942" s="224" t="s">
        <v>2327</v>
      </c>
      <c r="E11942" s="225">
        <v>0</v>
      </c>
    </row>
    <row r="11943" spans="1:5" x14ac:dyDescent="0.25">
      <c r="A11943" s="222">
        <v>3705051879</v>
      </c>
      <c r="B11943" s="222" t="s">
        <v>12191</v>
      </c>
      <c r="C11943" s="222" t="s">
        <v>1268</v>
      </c>
      <c r="D11943" s="222" t="s">
        <v>2327</v>
      </c>
      <c r="E11943" s="223">
        <v>0</v>
      </c>
    </row>
    <row r="11944" spans="1:5" x14ac:dyDescent="0.25">
      <c r="A11944" s="224">
        <v>3705051880</v>
      </c>
      <c r="B11944" s="224" t="s">
        <v>12192</v>
      </c>
      <c r="C11944" s="224" t="s">
        <v>1268</v>
      </c>
      <c r="D11944" s="224" t="s">
        <v>2327</v>
      </c>
      <c r="E11944" s="225">
        <v>0</v>
      </c>
    </row>
    <row r="11945" spans="1:5" x14ac:dyDescent="0.25">
      <c r="A11945" s="222">
        <v>3705051881</v>
      </c>
      <c r="B11945" s="222" t="s">
        <v>12193</v>
      </c>
      <c r="C11945" s="222" t="s">
        <v>1268</v>
      </c>
      <c r="D11945" s="222" t="s">
        <v>2327</v>
      </c>
      <c r="E11945" s="223">
        <v>0</v>
      </c>
    </row>
    <row r="11946" spans="1:5" x14ac:dyDescent="0.25">
      <c r="A11946" s="224">
        <v>3705051882</v>
      </c>
      <c r="B11946" s="224" t="s">
        <v>12194</v>
      </c>
      <c r="C11946" s="224" t="s">
        <v>1268</v>
      </c>
      <c r="D11946" s="224" t="s">
        <v>2327</v>
      </c>
      <c r="E11946" s="225">
        <v>0</v>
      </c>
    </row>
    <row r="11947" spans="1:5" x14ac:dyDescent="0.25">
      <c r="A11947" s="222">
        <v>3705051883</v>
      </c>
      <c r="B11947" s="222" t="s">
        <v>12193</v>
      </c>
      <c r="C11947" s="222" t="s">
        <v>1268</v>
      </c>
      <c r="D11947" s="222" t="s">
        <v>2327</v>
      </c>
      <c r="E11947" s="223">
        <v>0</v>
      </c>
    </row>
    <row r="11948" spans="1:5" x14ac:dyDescent="0.25">
      <c r="A11948" s="224">
        <v>3705051884</v>
      </c>
      <c r="B11948" s="224" t="s">
        <v>12195</v>
      </c>
      <c r="C11948" s="224" t="s">
        <v>1268</v>
      </c>
      <c r="D11948" s="224" t="s">
        <v>1226</v>
      </c>
      <c r="E11948" s="225">
        <v>0</v>
      </c>
    </row>
    <row r="11949" spans="1:5" x14ac:dyDescent="0.25">
      <c r="A11949" s="222">
        <v>3705051885</v>
      </c>
      <c r="B11949" s="222" t="s">
        <v>12196</v>
      </c>
      <c r="C11949" s="222" t="s">
        <v>1268</v>
      </c>
      <c r="D11949" s="222" t="s">
        <v>1226</v>
      </c>
      <c r="E11949" s="223">
        <v>0</v>
      </c>
    </row>
    <row r="11950" spans="1:5" x14ac:dyDescent="0.25">
      <c r="A11950" s="224">
        <v>3705051886</v>
      </c>
      <c r="B11950" s="224" t="s">
        <v>12197</v>
      </c>
      <c r="C11950" s="224" t="s">
        <v>1268</v>
      </c>
      <c r="D11950" s="224" t="s">
        <v>1226</v>
      </c>
      <c r="E11950" s="225">
        <v>0</v>
      </c>
    </row>
    <row r="11951" spans="1:5" x14ac:dyDescent="0.25">
      <c r="A11951" s="222">
        <v>3705051887</v>
      </c>
      <c r="B11951" s="222" t="s">
        <v>12198</v>
      </c>
      <c r="C11951" s="222" t="s">
        <v>1268</v>
      </c>
      <c r="D11951" s="222" t="s">
        <v>1226</v>
      </c>
      <c r="E11951" s="223">
        <v>0</v>
      </c>
    </row>
    <row r="11952" spans="1:5" x14ac:dyDescent="0.25">
      <c r="A11952" s="224">
        <v>3705051888</v>
      </c>
      <c r="B11952" s="224" t="s">
        <v>12199</v>
      </c>
      <c r="C11952" s="224" t="s">
        <v>1268</v>
      </c>
      <c r="D11952" s="224" t="s">
        <v>1226</v>
      </c>
      <c r="E11952" s="225">
        <v>0</v>
      </c>
    </row>
    <row r="11953" spans="1:5" x14ac:dyDescent="0.25">
      <c r="A11953" s="222">
        <v>3705051889</v>
      </c>
      <c r="B11953" s="222" t="s">
        <v>12200</v>
      </c>
      <c r="C11953" s="222" t="s">
        <v>1268</v>
      </c>
      <c r="D11953" s="222" t="s">
        <v>1226</v>
      </c>
      <c r="E11953" s="223">
        <v>0</v>
      </c>
    </row>
    <row r="11954" spans="1:5" x14ac:dyDescent="0.25">
      <c r="A11954" s="224">
        <v>3705051890</v>
      </c>
      <c r="B11954" s="224" t="s">
        <v>12201</v>
      </c>
      <c r="C11954" s="224" t="s">
        <v>1268</v>
      </c>
      <c r="D11954" s="224" t="s">
        <v>1226</v>
      </c>
      <c r="E11954" s="225">
        <v>0</v>
      </c>
    </row>
    <row r="11955" spans="1:5" x14ac:dyDescent="0.25">
      <c r="A11955" s="222">
        <v>3705051891</v>
      </c>
      <c r="B11955" s="222" t="s">
        <v>12202</v>
      </c>
      <c r="C11955" s="222" t="s">
        <v>1268</v>
      </c>
      <c r="D11955" s="222" t="s">
        <v>1226</v>
      </c>
      <c r="E11955" s="223">
        <v>0</v>
      </c>
    </row>
    <row r="11956" spans="1:5" x14ac:dyDescent="0.25">
      <c r="A11956" s="224">
        <v>3705051892</v>
      </c>
      <c r="B11956" s="224" t="s">
        <v>9757</v>
      </c>
      <c r="C11956" s="224" t="s">
        <v>1268</v>
      </c>
      <c r="D11956" s="224" t="s">
        <v>1226</v>
      </c>
      <c r="E11956" s="225">
        <v>0</v>
      </c>
    </row>
    <row r="11957" spans="1:5" x14ac:dyDescent="0.25">
      <c r="A11957" s="222">
        <v>3705051893</v>
      </c>
      <c r="B11957" s="222" t="s">
        <v>9758</v>
      </c>
      <c r="C11957" s="222" t="s">
        <v>1268</v>
      </c>
      <c r="D11957" s="222" t="s">
        <v>801</v>
      </c>
      <c r="E11957" s="223">
        <v>0</v>
      </c>
    </row>
    <row r="11958" spans="1:5" x14ac:dyDescent="0.25">
      <c r="A11958" s="224">
        <v>3705051894</v>
      </c>
      <c r="B11958" s="224" t="s">
        <v>9759</v>
      </c>
      <c r="C11958" s="224" t="s">
        <v>1268</v>
      </c>
      <c r="D11958" s="224" t="s">
        <v>801</v>
      </c>
      <c r="E11958" s="225">
        <v>0</v>
      </c>
    </row>
    <row r="11959" spans="1:5" x14ac:dyDescent="0.25">
      <c r="A11959" s="222">
        <v>3705051895</v>
      </c>
      <c r="B11959" s="222" t="s">
        <v>9760</v>
      </c>
      <c r="C11959" s="222" t="s">
        <v>1268</v>
      </c>
      <c r="D11959" s="222" t="s">
        <v>801</v>
      </c>
      <c r="E11959" s="223">
        <v>0</v>
      </c>
    </row>
    <row r="11960" spans="1:5" x14ac:dyDescent="0.25">
      <c r="A11960" s="224">
        <v>3705051896</v>
      </c>
      <c r="B11960" s="224" t="s">
        <v>9761</v>
      </c>
      <c r="C11960" s="224" t="s">
        <v>1268</v>
      </c>
      <c r="D11960" s="224" t="s">
        <v>1226</v>
      </c>
      <c r="E11960" s="225">
        <v>0</v>
      </c>
    </row>
    <row r="11961" spans="1:5" x14ac:dyDescent="0.25">
      <c r="A11961" s="222">
        <v>3705051897</v>
      </c>
      <c r="B11961" s="222" t="s">
        <v>9762</v>
      </c>
      <c r="C11961" s="222" t="s">
        <v>1268</v>
      </c>
      <c r="D11961" s="222" t="s">
        <v>801</v>
      </c>
      <c r="E11961" s="223">
        <v>0</v>
      </c>
    </row>
    <row r="11962" spans="1:5" x14ac:dyDescent="0.25">
      <c r="A11962" s="224">
        <v>3705051898</v>
      </c>
      <c r="B11962" s="224" t="s">
        <v>12203</v>
      </c>
      <c r="C11962" s="224" t="s">
        <v>1268</v>
      </c>
      <c r="D11962" s="224" t="s">
        <v>801</v>
      </c>
      <c r="E11962" s="225">
        <v>0</v>
      </c>
    </row>
    <row r="11963" spans="1:5" x14ac:dyDescent="0.25">
      <c r="A11963" s="222">
        <v>3705051899</v>
      </c>
      <c r="B11963" s="222" t="s">
        <v>12204</v>
      </c>
      <c r="C11963" s="222" t="s">
        <v>1268</v>
      </c>
      <c r="D11963" s="222" t="s">
        <v>801</v>
      </c>
      <c r="E11963" s="223">
        <v>0</v>
      </c>
    </row>
    <row r="11964" spans="1:5" x14ac:dyDescent="0.25">
      <c r="A11964" s="224">
        <v>3705051900</v>
      </c>
      <c r="B11964" s="224" t="s">
        <v>12205</v>
      </c>
      <c r="C11964" s="224" t="s">
        <v>1268</v>
      </c>
      <c r="D11964" s="224" t="s">
        <v>1226</v>
      </c>
      <c r="E11964" s="225">
        <v>0</v>
      </c>
    </row>
    <row r="11965" spans="1:5" x14ac:dyDescent="0.25">
      <c r="A11965" s="222">
        <v>3705051901</v>
      </c>
      <c r="B11965" s="222" t="s">
        <v>12206</v>
      </c>
      <c r="C11965" s="222" t="s">
        <v>1268</v>
      </c>
      <c r="D11965" s="222" t="s">
        <v>801</v>
      </c>
      <c r="E11965" s="223">
        <v>0</v>
      </c>
    </row>
    <row r="11966" spans="1:5" x14ac:dyDescent="0.25">
      <c r="A11966" s="224">
        <v>3705051902</v>
      </c>
      <c r="B11966" s="224" t="s">
        <v>2425</v>
      </c>
      <c r="C11966" s="224" t="s">
        <v>1268</v>
      </c>
      <c r="D11966" s="224" t="s">
        <v>801</v>
      </c>
      <c r="E11966" s="225">
        <v>0</v>
      </c>
    </row>
    <row r="11967" spans="1:5" x14ac:dyDescent="0.25">
      <c r="A11967" s="222">
        <v>3705051903</v>
      </c>
      <c r="B11967" s="222" t="s">
        <v>12207</v>
      </c>
      <c r="C11967" s="222" t="s">
        <v>1268</v>
      </c>
      <c r="D11967" s="222" t="s">
        <v>801</v>
      </c>
      <c r="E11967" s="223">
        <v>0</v>
      </c>
    </row>
    <row r="11968" spans="1:5" x14ac:dyDescent="0.25">
      <c r="A11968" s="224">
        <v>3705051904</v>
      </c>
      <c r="B11968" s="224" t="s">
        <v>12208</v>
      </c>
      <c r="C11968" s="224" t="s">
        <v>1268</v>
      </c>
      <c r="D11968" s="224" t="s">
        <v>954</v>
      </c>
      <c r="E11968" s="225">
        <v>0</v>
      </c>
    </row>
    <row r="11969" spans="1:5" x14ac:dyDescent="0.25">
      <c r="A11969" s="222">
        <v>3705051905</v>
      </c>
      <c r="B11969" s="222" t="s">
        <v>12209</v>
      </c>
      <c r="C11969" s="222" t="s">
        <v>1268</v>
      </c>
      <c r="D11969" s="222" t="s">
        <v>801</v>
      </c>
      <c r="E11969" s="223">
        <v>0</v>
      </c>
    </row>
    <row r="11970" spans="1:5" x14ac:dyDescent="0.25">
      <c r="A11970" s="224">
        <v>3705051906</v>
      </c>
      <c r="B11970" s="224" t="s">
        <v>12210</v>
      </c>
      <c r="C11970" s="224" t="s">
        <v>1268</v>
      </c>
      <c r="D11970" s="224" t="s">
        <v>954</v>
      </c>
      <c r="E11970" s="225">
        <v>0</v>
      </c>
    </row>
    <row r="11971" spans="1:5" x14ac:dyDescent="0.25">
      <c r="A11971" s="222">
        <v>3705051907</v>
      </c>
      <c r="B11971" s="222" t="s">
        <v>12211</v>
      </c>
      <c r="C11971" s="222" t="s">
        <v>1268</v>
      </c>
      <c r="D11971" s="222" t="s">
        <v>2327</v>
      </c>
      <c r="E11971" s="223">
        <v>0</v>
      </c>
    </row>
    <row r="11972" spans="1:5" x14ac:dyDescent="0.25">
      <c r="A11972" s="224">
        <v>3705051908</v>
      </c>
      <c r="B11972" s="224" t="s">
        <v>12212</v>
      </c>
      <c r="C11972" s="224" t="s">
        <v>1268</v>
      </c>
      <c r="D11972" s="224" t="s">
        <v>2327</v>
      </c>
      <c r="E11972" s="225">
        <v>0</v>
      </c>
    </row>
    <row r="11973" spans="1:5" x14ac:dyDescent="0.25">
      <c r="A11973" s="222">
        <v>3705051909</v>
      </c>
      <c r="B11973" s="222" t="s">
        <v>12213</v>
      </c>
      <c r="C11973" s="222" t="s">
        <v>1268</v>
      </c>
      <c r="D11973" s="222" t="s">
        <v>2354</v>
      </c>
      <c r="E11973" s="223">
        <v>0</v>
      </c>
    </row>
    <row r="11974" spans="1:5" x14ac:dyDescent="0.25">
      <c r="A11974" s="224">
        <v>3705051910</v>
      </c>
      <c r="B11974" s="224" t="s">
        <v>12214</v>
      </c>
      <c r="C11974" s="224" t="s">
        <v>1268</v>
      </c>
      <c r="D11974" s="224" t="s">
        <v>2354</v>
      </c>
      <c r="E11974" s="225">
        <v>0</v>
      </c>
    </row>
    <row r="11975" spans="1:5" x14ac:dyDescent="0.25">
      <c r="A11975" s="222">
        <v>3705051911</v>
      </c>
      <c r="B11975" s="222" t="s">
        <v>12215</v>
      </c>
      <c r="C11975" s="222" t="s">
        <v>1268</v>
      </c>
      <c r="D11975" s="222" t="s">
        <v>2354</v>
      </c>
      <c r="E11975" s="223">
        <v>0</v>
      </c>
    </row>
    <row r="11976" spans="1:5" x14ac:dyDescent="0.25">
      <c r="A11976" s="224">
        <v>3705051912</v>
      </c>
      <c r="B11976" s="224" t="s">
        <v>12216</v>
      </c>
      <c r="C11976" s="224" t="s">
        <v>1268</v>
      </c>
      <c r="D11976" s="224" t="s">
        <v>2354</v>
      </c>
      <c r="E11976" s="225">
        <v>0</v>
      </c>
    </row>
    <row r="11977" spans="1:5" x14ac:dyDescent="0.25">
      <c r="A11977" s="222">
        <v>3705051913</v>
      </c>
      <c r="B11977" s="222" t="s">
        <v>9763</v>
      </c>
      <c r="C11977" s="222" t="s">
        <v>1268</v>
      </c>
      <c r="D11977" s="222" t="s">
        <v>801</v>
      </c>
      <c r="E11977" s="223">
        <v>0</v>
      </c>
    </row>
    <row r="11978" spans="1:5" x14ac:dyDescent="0.25">
      <c r="A11978" s="224">
        <v>3705051914</v>
      </c>
      <c r="B11978" s="224" t="s">
        <v>12217</v>
      </c>
      <c r="C11978" s="224" t="s">
        <v>1268</v>
      </c>
      <c r="D11978" s="224" t="s">
        <v>801</v>
      </c>
      <c r="E11978" s="225">
        <v>0</v>
      </c>
    </row>
    <row r="11979" spans="1:5" x14ac:dyDescent="0.25">
      <c r="A11979" s="222">
        <v>3705051915</v>
      </c>
      <c r="B11979" s="222" t="s">
        <v>12218</v>
      </c>
      <c r="C11979" s="222" t="s">
        <v>1268</v>
      </c>
      <c r="D11979" s="222" t="s">
        <v>801</v>
      </c>
      <c r="E11979" s="223">
        <v>0</v>
      </c>
    </row>
    <row r="11980" spans="1:5" x14ac:dyDescent="0.25">
      <c r="A11980" s="224">
        <v>3705051916</v>
      </c>
      <c r="B11980" s="224" t="s">
        <v>12219</v>
      </c>
      <c r="C11980" s="224" t="s">
        <v>1268</v>
      </c>
      <c r="D11980" s="224" t="s">
        <v>801</v>
      </c>
      <c r="E11980" s="225">
        <v>0</v>
      </c>
    </row>
    <row r="11981" spans="1:5" x14ac:dyDescent="0.25">
      <c r="A11981" s="222">
        <v>3705051917</v>
      </c>
      <c r="B11981" s="222" t="s">
        <v>12220</v>
      </c>
      <c r="C11981" s="222" t="s">
        <v>1268</v>
      </c>
      <c r="D11981" s="222" t="s">
        <v>801</v>
      </c>
      <c r="E11981" s="223">
        <v>0</v>
      </c>
    </row>
    <row r="11982" spans="1:5" x14ac:dyDescent="0.25">
      <c r="A11982" s="224">
        <v>3705051918</v>
      </c>
      <c r="B11982" s="224" t="s">
        <v>12221</v>
      </c>
      <c r="C11982" s="224" t="s">
        <v>1268</v>
      </c>
      <c r="D11982" s="224" t="s">
        <v>801</v>
      </c>
      <c r="E11982" s="225">
        <v>0</v>
      </c>
    </row>
    <row r="11983" spans="1:5" x14ac:dyDescent="0.25">
      <c r="A11983" s="222">
        <v>3705051919</v>
      </c>
      <c r="B11983" s="222" t="s">
        <v>12222</v>
      </c>
      <c r="C11983" s="222" t="s">
        <v>1268</v>
      </c>
      <c r="D11983" s="222" t="s">
        <v>801</v>
      </c>
      <c r="E11983" s="223">
        <v>0</v>
      </c>
    </row>
    <row r="11984" spans="1:5" x14ac:dyDescent="0.25">
      <c r="A11984" s="224">
        <v>3705051920</v>
      </c>
      <c r="B11984" s="224" t="s">
        <v>12223</v>
      </c>
      <c r="C11984" s="224" t="s">
        <v>1268</v>
      </c>
      <c r="D11984" s="224" t="s">
        <v>801</v>
      </c>
      <c r="E11984" s="225">
        <v>0</v>
      </c>
    </row>
    <row r="11985" spans="1:5" x14ac:dyDescent="0.25">
      <c r="A11985" s="222">
        <v>3705051921</v>
      </c>
      <c r="B11985" s="222" t="s">
        <v>12224</v>
      </c>
      <c r="C11985" s="222" t="s">
        <v>1268</v>
      </c>
      <c r="D11985" s="222" t="s">
        <v>801</v>
      </c>
      <c r="E11985" s="223">
        <v>0</v>
      </c>
    </row>
    <row r="11986" spans="1:5" x14ac:dyDescent="0.25">
      <c r="A11986" s="224">
        <v>3705051922</v>
      </c>
      <c r="B11986" s="224" t="s">
        <v>12225</v>
      </c>
      <c r="C11986" s="224" t="s">
        <v>1268</v>
      </c>
      <c r="D11986" s="224" t="s">
        <v>801</v>
      </c>
      <c r="E11986" s="225">
        <v>0</v>
      </c>
    </row>
    <row r="11987" spans="1:5" x14ac:dyDescent="0.25">
      <c r="A11987" s="222">
        <v>3705051923</v>
      </c>
      <c r="B11987" s="222" t="s">
        <v>12226</v>
      </c>
      <c r="C11987" s="222" t="s">
        <v>1268</v>
      </c>
      <c r="D11987" s="222" t="s">
        <v>2327</v>
      </c>
      <c r="E11987" s="223">
        <v>0</v>
      </c>
    </row>
    <row r="11988" spans="1:5" x14ac:dyDescent="0.25">
      <c r="A11988" s="224">
        <v>3705051924</v>
      </c>
      <c r="B11988" s="224" t="s">
        <v>12227</v>
      </c>
      <c r="C11988" s="224" t="s">
        <v>1268</v>
      </c>
      <c r="D11988" s="224" t="s">
        <v>2327</v>
      </c>
      <c r="E11988" s="225">
        <v>0</v>
      </c>
    </row>
    <row r="11989" spans="1:5" x14ac:dyDescent="0.25">
      <c r="A11989" s="222">
        <v>3705051925</v>
      </c>
      <c r="B11989" s="222" t="s">
        <v>12228</v>
      </c>
      <c r="C11989" s="222" t="s">
        <v>1268</v>
      </c>
      <c r="D11989" s="222" t="s">
        <v>801</v>
      </c>
      <c r="E11989" s="223">
        <v>0</v>
      </c>
    </row>
    <row r="11990" spans="1:5" x14ac:dyDescent="0.25">
      <c r="A11990" s="224">
        <v>3705051926</v>
      </c>
      <c r="B11990" s="224" t="s">
        <v>12229</v>
      </c>
      <c r="C11990" s="224" t="s">
        <v>1268</v>
      </c>
      <c r="D11990" s="224" t="s">
        <v>801</v>
      </c>
      <c r="E11990" s="225">
        <v>0</v>
      </c>
    </row>
    <row r="11991" spans="1:5" x14ac:dyDescent="0.25">
      <c r="A11991" s="222">
        <v>3705051927</v>
      </c>
      <c r="B11991" s="222" t="s">
        <v>12230</v>
      </c>
      <c r="C11991" s="222" t="s">
        <v>1268</v>
      </c>
      <c r="D11991" s="222" t="s">
        <v>801</v>
      </c>
      <c r="E11991" s="223">
        <v>0</v>
      </c>
    </row>
    <row r="11992" spans="1:5" x14ac:dyDescent="0.25">
      <c r="A11992" s="224">
        <v>3705051928</v>
      </c>
      <c r="B11992" s="224" t="s">
        <v>12231</v>
      </c>
      <c r="C11992" s="224" t="s">
        <v>1268</v>
      </c>
      <c r="D11992" s="224" t="s">
        <v>801</v>
      </c>
      <c r="E11992" s="225">
        <v>0</v>
      </c>
    </row>
    <row r="11993" spans="1:5" x14ac:dyDescent="0.25">
      <c r="A11993" s="222">
        <v>3705051929</v>
      </c>
      <c r="B11993" s="222" t="s">
        <v>12232</v>
      </c>
      <c r="C11993" s="222" t="s">
        <v>1268</v>
      </c>
      <c r="D11993" s="222" t="s">
        <v>801</v>
      </c>
      <c r="E11993" s="223">
        <v>0</v>
      </c>
    </row>
    <row r="11994" spans="1:5" x14ac:dyDescent="0.25">
      <c r="A11994" s="224">
        <v>3705051930</v>
      </c>
      <c r="B11994" s="224" t="s">
        <v>12233</v>
      </c>
      <c r="C11994" s="224" t="s">
        <v>1268</v>
      </c>
      <c r="D11994" s="224" t="s">
        <v>801</v>
      </c>
      <c r="E11994" s="225">
        <v>0</v>
      </c>
    </row>
    <row r="11995" spans="1:5" x14ac:dyDescent="0.25">
      <c r="A11995" s="222">
        <v>3705051931</v>
      </c>
      <c r="B11995" s="222" t="s">
        <v>12234</v>
      </c>
      <c r="C11995" s="222" t="s">
        <v>1268</v>
      </c>
      <c r="D11995" s="222" t="s">
        <v>801</v>
      </c>
      <c r="E11995" s="223">
        <v>0</v>
      </c>
    </row>
    <row r="11996" spans="1:5" x14ac:dyDescent="0.25">
      <c r="A11996" s="224">
        <v>3705051932</v>
      </c>
      <c r="B11996" s="224" t="s">
        <v>12235</v>
      </c>
      <c r="C11996" s="224" t="s">
        <v>1268</v>
      </c>
      <c r="D11996" s="224" t="s">
        <v>801</v>
      </c>
      <c r="E11996" s="225">
        <v>0</v>
      </c>
    </row>
    <row r="11997" spans="1:5" x14ac:dyDescent="0.25">
      <c r="A11997" s="222">
        <v>3705051933</v>
      </c>
      <c r="B11997" s="222" t="s">
        <v>12236</v>
      </c>
      <c r="C11997" s="222" t="s">
        <v>1268</v>
      </c>
      <c r="D11997" s="222" t="s">
        <v>801</v>
      </c>
      <c r="E11997" s="223">
        <v>0</v>
      </c>
    </row>
    <row r="11998" spans="1:5" x14ac:dyDescent="0.25">
      <c r="A11998" s="224">
        <v>3705051934</v>
      </c>
      <c r="B11998" s="224" t="s">
        <v>12237</v>
      </c>
      <c r="C11998" s="224" t="s">
        <v>1268</v>
      </c>
      <c r="D11998" s="224" t="s">
        <v>801</v>
      </c>
      <c r="E11998" s="225">
        <v>0</v>
      </c>
    </row>
    <row r="11999" spans="1:5" x14ac:dyDescent="0.25">
      <c r="A11999" s="222">
        <v>3705051935</v>
      </c>
      <c r="B11999" s="222" t="s">
        <v>12238</v>
      </c>
      <c r="C11999" s="222" t="s">
        <v>1268</v>
      </c>
      <c r="D11999" s="222" t="s">
        <v>801</v>
      </c>
      <c r="E11999" s="223">
        <v>0</v>
      </c>
    </row>
    <row r="12000" spans="1:5" x14ac:dyDescent="0.25">
      <c r="A12000" s="224">
        <v>3705051936</v>
      </c>
      <c r="B12000" s="224" t="s">
        <v>12239</v>
      </c>
      <c r="C12000" s="224" t="s">
        <v>1268</v>
      </c>
      <c r="D12000" s="224" t="s">
        <v>801</v>
      </c>
      <c r="E12000" s="225">
        <v>0</v>
      </c>
    </row>
    <row r="12001" spans="1:5" x14ac:dyDescent="0.25">
      <c r="A12001" s="222">
        <v>3705051937</v>
      </c>
      <c r="B12001" s="222" t="s">
        <v>12240</v>
      </c>
      <c r="C12001" s="222" t="s">
        <v>1268</v>
      </c>
      <c r="D12001" s="222" t="s">
        <v>801</v>
      </c>
      <c r="E12001" s="223">
        <v>0</v>
      </c>
    </row>
    <row r="12002" spans="1:5" x14ac:dyDescent="0.25">
      <c r="A12002" s="224">
        <v>3705051938</v>
      </c>
      <c r="B12002" s="224" t="s">
        <v>12241</v>
      </c>
      <c r="C12002" s="224" t="s">
        <v>1268</v>
      </c>
      <c r="D12002" s="224" t="s">
        <v>801</v>
      </c>
      <c r="E12002" s="225">
        <v>0</v>
      </c>
    </row>
    <row r="12003" spans="1:5" x14ac:dyDescent="0.25">
      <c r="A12003" s="222">
        <v>3705051939</v>
      </c>
      <c r="B12003" s="222" t="s">
        <v>12242</v>
      </c>
      <c r="C12003" s="222" t="s">
        <v>1268</v>
      </c>
      <c r="D12003" s="222" t="s">
        <v>801</v>
      </c>
      <c r="E12003" s="223">
        <v>0</v>
      </c>
    </row>
    <row r="12004" spans="1:5" x14ac:dyDescent="0.25">
      <c r="A12004" s="224">
        <v>3705051940</v>
      </c>
      <c r="B12004" s="224" t="s">
        <v>12243</v>
      </c>
      <c r="C12004" s="224" t="s">
        <v>1268</v>
      </c>
      <c r="D12004" s="224" t="s">
        <v>2327</v>
      </c>
      <c r="E12004" s="225">
        <v>0</v>
      </c>
    </row>
    <row r="12005" spans="1:5" x14ac:dyDescent="0.25">
      <c r="A12005" s="222">
        <v>3705051941</v>
      </c>
      <c r="B12005" s="222" t="s">
        <v>12242</v>
      </c>
      <c r="C12005" s="222" t="s">
        <v>1268</v>
      </c>
      <c r="D12005" s="222" t="s">
        <v>801</v>
      </c>
      <c r="E12005" s="223">
        <v>0</v>
      </c>
    </row>
    <row r="12006" spans="1:5" x14ac:dyDescent="0.25">
      <c r="A12006" s="224">
        <v>3705051942</v>
      </c>
      <c r="B12006" s="224" t="s">
        <v>12244</v>
      </c>
      <c r="C12006" s="224" t="s">
        <v>1268</v>
      </c>
      <c r="D12006" s="224" t="s">
        <v>801</v>
      </c>
      <c r="E12006" s="225">
        <v>0</v>
      </c>
    </row>
    <row r="12007" spans="1:5" x14ac:dyDescent="0.25">
      <c r="A12007" s="222">
        <v>3705051943</v>
      </c>
      <c r="B12007" s="222" t="s">
        <v>12245</v>
      </c>
      <c r="C12007" s="222" t="s">
        <v>1268</v>
      </c>
      <c r="D12007" s="222" t="s">
        <v>801</v>
      </c>
      <c r="E12007" s="223">
        <v>0</v>
      </c>
    </row>
    <row r="12008" spans="1:5" x14ac:dyDescent="0.25">
      <c r="A12008" s="224">
        <v>3705051944</v>
      </c>
      <c r="B12008" s="224" t="s">
        <v>12246</v>
      </c>
      <c r="C12008" s="224" t="s">
        <v>1268</v>
      </c>
      <c r="D12008" s="224" t="s">
        <v>801</v>
      </c>
      <c r="E12008" s="225">
        <v>0</v>
      </c>
    </row>
    <row r="12009" spans="1:5" x14ac:dyDescent="0.25">
      <c r="A12009" s="222">
        <v>3705051945</v>
      </c>
      <c r="B12009" s="222" t="s">
        <v>12247</v>
      </c>
      <c r="C12009" s="222" t="s">
        <v>1268</v>
      </c>
      <c r="D12009" s="222" t="s">
        <v>801</v>
      </c>
      <c r="E12009" s="223">
        <v>0</v>
      </c>
    </row>
    <row r="12010" spans="1:5" x14ac:dyDescent="0.25">
      <c r="A12010" s="224">
        <v>3705051946</v>
      </c>
      <c r="B12010" s="224" t="s">
        <v>12248</v>
      </c>
      <c r="C12010" s="224" t="s">
        <v>1268</v>
      </c>
      <c r="D12010" s="224" t="s">
        <v>801</v>
      </c>
      <c r="E12010" s="225">
        <v>0</v>
      </c>
    </row>
    <row r="12011" spans="1:5" x14ac:dyDescent="0.25">
      <c r="A12011" s="222">
        <v>3705051947</v>
      </c>
      <c r="B12011" s="222" t="s">
        <v>12249</v>
      </c>
      <c r="C12011" s="222" t="s">
        <v>1268</v>
      </c>
      <c r="D12011" s="222" t="s">
        <v>2327</v>
      </c>
      <c r="E12011" s="223">
        <v>0</v>
      </c>
    </row>
    <row r="12012" spans="1:5" x14ac:dyDescent="0.25">
      <c r="A12012" s="224">
        <v>3705051948</v>
      </c>
      <c r="B12012" s="224" t="s">
        <v>12250</v>
      </c>
      <c r="C12012" s="224" t="s">
        <v>1268</v>
      </c>
      <c r="D12012" s="224" t="s">
        <v>801</v>
      </c>
      <c r="E12012" s="225">
        <v>0</v>
      </c>
    </row>
    <row r="12013" spans="1:5" x14ac:dyDescent="0.25">
      <c r="A12013" s="222">
        <v>3705051949</v>
      </c>
      <c r="B12013" s="222" t="s">
        <v>12251</v>
      </c>
      <c r="C12013" s="222" t="s">
        <v>1268</v>
      </c>
      <c r="D12013" s="222" t="s">
        <v>2327</v>
      </c>
      <c r="E12013" s="223">
        <v>0</v>
      </c>
    </row>
    <row r="12014" spans="1:5" x14ac:dyDescent="0.25">
      <c r="A12014" s="224">
        <v>3705051950</v>
      </c>
      <c r="B12014" s="224" t="s">
        <v>12252</v>
      </c>
      <c r="C12014" s="224" t="s">
        <v>1268</v>
      </c>
      <c r="D12014" s="224" t="s">
        <v>801</v>
      </c>
      <c r="E12014" s="225">
        <v>0</v>
      </c>
    </row>
    <row r="12015" spans="1:5" x14ac:dyDescent="0.25">
      <c r="A12015" s="222">
        <v>3705051951</v>
      </c>
      <c r="B12015" s="222" t="s">
        <v>12253</v>
      </c>
      <c r="C12015" s="222" t="s">
        <v>1268</v>
      </c>
      <c r="D12015" s="222" t="s">
        <v>801</v>
      </c>
      <c r="E12015" s="223">
        <v>0</v>
      </c>
    </row>
    <row r="12016" spans="1:5" x14ac:dyDescent="0.25">
      <c r="A12016" s="224">
        <v>3705051952</v>
      </c>
      <c r="B12016" s="224" t="s">
        <v>12254</v>
      </c>
      <c r="C12016" s="224" t="s">
        <v>1268</v>
      </c>
      <c r="D12016" s="224" t="s">
        <v>801</v>
      </c>
      <c r="E12016" s="225">
        <v>0</v>
      </c>
    </row>
    <row r="12017" spans="1:5" x14ac:dyDescent="0.25">
      <c r="A12017" s="222">
        <v>3705051953</v>
      </c>
      <c r="B12017" s="222" t="s">
        <v>12255</v>
      </c>
      <c r="C12017" s="222" t="s">
        <v>1268</v>
      </c>
      <c r="D12017" s="222" t="s">
        <v>801</v>
      </c>
      <c r="E12017" s="223">
        <v>0</v>
      </c>
    </row>
    <row r="12018" spans="1:5" x14ac:dyDescent="0.25">
      <c r="A12018" s="224">
        <v>3705051954</v>
      </c>
      <c r="B12018" s="224" t="s">
        <v>12256</v>
      </c>
      <c r="C12018" s="224" t="s">
        <v>1268</v>
      </c>
      <c r="D12018" s="224" t="s">
        <v>801</v>
      </c>
      <c r="E12018" s="225">
        <v>0</v>
      </c>
    </row>
    <row r="12019" spans="1:5" x14ac:dyDescent="0.25">
      <c r="A12019" s="222">
        <v>3705051955</v>
      </c>
      <c r="B12019" s="222" t="s">
        <v>12257</v>
      </c>
      <c r="C12019" s="222" t="s">
        <v>1268</v>
      </c>
      <c r="D12019" s="222" t="s">
        <v>801</v>
      </c>
      <c r="E12019" s="223">
        <v>0</v>
      </c>
    </row>
    <row r="12020" spans="1:5" x14ac:dyDescent="0.25">
      <c r="A12020" s="224">
        <v>3705051956</v>
      </c>
      <c r="B12020" s="224" t="s">
        <v>12258</v>
      </c>
      <c r="C12020" s="224" t="s">
        <v>1268</v>
      </c>
      <c r="D12020" s="224" t="s">
        <v>801</v>
      </c>
      <c r="E12020" s="225">
        <v>0</v>
      </c>
    </row>
    <row r="12021" spans="1:5" x14ac:dyDescent="0.25">
      <c r="A12021" s="222">
        <v>3705051957</v>
      </c>
      <c r="B12021" s="222" t="s">
        <v>12259</v>
      </c>
      <c r="C12021" s="222" t="s">
        <v>1268</v>
      </c>
      <c r="D12021" s="222" t="s">
        <v>801</v>
      </c>
      <c r="E12021" s="223">
        <v>0</v>
      </c>
    </row>
    <row r="12022" spans="1:5" x14ac:dyDescent="0.25">
      <c r="A12022" s="224">
        <v>3705051958</v>
      </c>
      <c r="B12022" s="224" t="s">
        <v>12260</v>
      </c>
      <c r="C12022" s="224" t="s">
        <v>1268</v>
      </c>
      <c r="D12022" s="224" t="s">
        <v>801</v>
      </c>
      <c r="E12022" s="225">
        <v>0</v>
      </c>
    </row>
    <row r="12023" spans="1:5" x14ac:dyDescent="0.25">
      <c r="A12023" s="222">
        <v>3705051959</v>
      </c>
      <c r="B12023" s="222" t="s">
        <v>12261</v>
      </c>
      <c r="C12023" s="222" t="s">
        <v>1268</v>
      </c>
      <c r="D12023" s="222" t="s">
        <v>801</v>
      </c>
      <c r="E12023" s="223">
        <v>0</v>
      </c>
    </row>
    <row r="12024" spans="1:5" x14ac:dyDescent="0.25">
      <c r="A12024" s="224">
        <v>3705051960</v>
      </c>
      <c r="B12024" s="224" t="s">
        <v>12262</v>
      </c>
      <c r="C12024" s="224" t="s">
        <v>1268</v>
      </c>
      <c r="D12024" s="224" t="s">
        <v>801</v>
      </c>
      <c r="E12024" s="225">
        <v>0</v>
      </c>
    </row>
    <row r="12025" spans="1:5" x14ac:dyDescent="0.25">
      <c r="A12025" s="222">
        <v>3705051961</v>
      </c>
      <c r="B12025" s="222" t="s">
        <v>12263</v>
      </c>
      <c r="C12025" s="222" t="s">
        <v>1268</v>
      </c>
      <c r="D12025" s="222" t="s">
        <v>801</v>
      </c>
      <c r="E12025" s="223">
        <v>0</v>
      </c>
    </row>
    <row r="12026" spans="1:5" x14ac:dyDescent="0.25">
      <c r="A12026" s="224">
        <v>3705051962</v>
      </c>
      <c r="B12026" s="224" t="s">
        <v>12264</v>
      </c>
      <c r="C12026" s="224" t="s">
        <v>1268</v>
      </c>
      <c r="D12026" s="224" t="s">
        <v>2327</v>
      </c>
      <c r="E12026" s="225">
        <v>0</v>
      </c>
    </row>
    <row r="12027" spans="1:5" x14ac:dyDescent="0.25">
      <c r="A12027" s="222">
        <v>3705051963</v>
      </c>
      <c r="B12027" s="222" t="s">
        <v>12265</v>
      </c>
      <c r="C12027" s="222" t="s">
        <v>1268</v>
      </c>
      <c r="D12027" s="222" t="s">
        <v>800</v>
      </c>
      <c r="E12027" s="223">
        <v>0</v>
      </c>
    </row>
    <row r="12028" spans="1:5" x14ac:dyDescent="0.25">
      <c r="A12028" s="224">
        <v>3705051964</v>
      </c>
      <c r="B12028" s="224" t="s">
        <v>12266</v>
      </c>
      <c r="C12028" s="224" t="s">
        <v>1268</v>
      </c>
      <c r="D12028" s="224" t="s">
        <v>801</v>
      </c>
      <c r="E12028" s="225">
        <v>0</v>
      </c>
    </row>
    <row r="12029" spans="1:5" x14ac:dyDescent="0.25">
      <c r="A12029" s="222">
        <v>3705051965</v>
      </c>
      <c r="B12029" s="222" t="s">
        <v>12267</v>
      </c>
      <c r="C12029" s="222" t="s">
        <v>1268</v>
      </c>
      <c r="D12029" s="222" t="s">
        <v>801</v>
      </c>
      <c r="E12029" s="223">
        <v>0</v>
      </c>
    </row>
    <row r="12030" spans="1:5" x14ac:dyDescent="0.25">
      <c r="A12030" s="224">
        <v>3705051966</v>
      </c>
      <c r="B12030" s="224" t="s">
        <v>12268</v>
      </c>
      <c r="C12030" s="224" t="s">
        <v>1268</v>
      </c>
      <c r="D12030" s="224" t="s">
        <v>3465</v>
      </c>
      <c r="E12030" s="225">
        <v>0</v>
      </c>
    </row>
    <row r="12031" spans="1:5" x14ac:dyDescent="0.25">
      <c r="A12031" s="222">
        <v>3705051967</v>
      </c>
      <c r="B12031" s="222" t="s">
        <v>12269</v>
      </c>
      <c r="C12031" s="222" t="s">
        <v>1268</v>
      </c>
      <c r="D12031" s="222" t="s">
        <v>3465</v>
      </c>
      <c r="E12031" s="223">
        <v>0</v>
      </c>
    </row>
    <row r="12032" spans="1:5" x14ac:dyDescent="0.25">
      <c r="A12032" s="224">
        <v>3705051968</v>
      </c>
      <c r="B12032" s="224" t="s">
        <v>12270</v>
      </c>
      <c r="C12032" s="224" t="s">
        <v>1268</v>
      </c>
      <c r="D12032" s="224" t="s">
        <v>801</v>
      </c>
      <c r="E12032" s="225">
        <v>0</v>
      </c>
    </row>
    <row r="12033" spans="1:5" x14ac:dyDescent="0.25">
      <c r="A12033" s="222">
        <v>3705051969</v>
      </c>
      <c r="B12033" s="222" t="s">
        <v>12271</v>
      </c>
      <c r="C12033" s="222" t="s">
        <v>1268</v>
      </c>
      <c r="D12033" s="222" t="s">
        <v>801</v>
      </c>
      <c r="E12033" s="223">
        <v>0</v>
      </c>
    </row>
    <row r="12034" spans="1:5" x14ac:dyDescent="0.25">
      <c r="A12034" s="224">
        <v>3705051970</v>
      </c>
      <c r="B12034" s="224" t="s">
        <v>12272</v>
      </c>
      <c r="C12034" s="224" t="s">
        <v>1268</v>
      </c>
      <c r="D12034" s="224" t="s">
        <v>801</v>
      </c>
      <c r="E12034" s="225">
        <v>0</v>
      </c>
    </row>
    <row r="12035" spans="1:5" x14ac:dyDescent="0.25">
      <c r="A12035" s="222">
        <v>3705051971</v>
      </c>
      <c r="B12035" s="222" t="s">
        <v>12273</v>
      </c>
      <c r="C12035" s="222" t="s">
        <v>1268</v>
      </c>
      <c r="D12035" s="222" t="s">
        <v>801</v>
      </c>
      <c r="E12035" s="223">
        <v>0</v>
      </c>
    </row>
    <row r="12036" spans="1:5" x14ac:dyDescent="0.25">
      <c r="A12036" s="224">
        <v>3705051972</v>
      </c>
      <c r="B12036" s="224" t="s">
        <v>12274</v>
      </c>
      <c r="C12036" s="224" t="s">
        <v>1268</v>
      </c>
      <c r="D12036" s="224" t="s">
        <v>802</v>
      </c>
      <c r="E12036" s="225">
        <v>0</v>
      </c>
    </row>
    <row r="12037" spans="1:5" x14ac:dyDescent="0.25">
      <c r="A12037" s="222">
        <v>3705051973</v>
      </c>
      <c r="B12037" s="222" t="s">
        <v>12275</v>
      </c>
      <c r="C12037" s="222" t="s">
        <v>1268</v>
      </c>
      <c r="D12037" s="222" t="s">
        <v>801</v>
      </c>
      <c r="E12037" s="223">
        <v>0</v>
      </c>
    </row>
    <row r="12038" spans="1:5" x14ac:dyDescent="0.25">
      <c r="A12038" s="224">
        <v>3705051974</v>
      </c>
      <c r="B12038" s="224" t="s">
        <v>12276</v>
      </c>
      <c r="C12038" s="224" t="s">
        <v>1268</v>
      </c>
      <c r="D12038" s="224" t="s">
        <v>2327</v>
      </c>
      <c r="E12038" s="225">
        <v>0</v>
      </c>
    </row>
    <row r="12039" spans="1:5" x14ac:dyDescent="0.25">
      <c r="A12039" s="222">
        <v>3705051975</v>
      </c>
      <c r="B12039" s="222" t="s">
        <v>12277</v>
      </c>
      <c r="C12039" s="222" t="s">
        <v>1268</v>
      </c>
      <c r="D12039" s="222" t="s">
        <v>954</v>
      </c>
      <c r="E12039" s="223">
        <v>0</v>
      </c>
    </row>
    <row r="12040" spans="1:5" x14ac:dyDescent="0.25">
      <c r="A12040" s="224">
        <v>3705051976</v>
      </c>
      <c r="B12040" s="224" t="s">
        <v>12278</v>
      </c>
      <c r="C12040" s="224" t="s">
        <v>1268</v>
      </c>
      <c r="D12040" s="224" t="s">
        <v>801</v>
      </c>
      <c r="E12040" s="225">
        <v>0</v>
      </c>
    </row>
    <row r="12041" spans="1:5" x14ac:dyDescent="0.25">
      <c r="A12041" s="222">
        <v>3705051977</v>
      </c>
      <c r="B12041" s="222" t="s">
        <v>12279</v>
      </c>
      <c r="C12041" s="222" t="s">
        <v>1268</v>
      </c>
      <c r="D12041" s="222" t="s">
        <v>801</v>
      </c>
      <c r="E12041" s="223">
        <v>0</v>
      </c>
    </row>
    <row r="12042" spans="1:5" x14ac:dyDescent="0.25">
      <c r="A12042" s="224">
        <v>3705051978</v>
      </c>
      <c r="B12042" s="224" t="s">
        <v>12280</v>
      </c>
      <c r="C12042" s="224" t="s">
        <v>1268</v>
      </c>
      <c r="D12042" s="224" t="s">
        <v>801</v>
      </c>
      <c r="E12042" s="225">
        <v>0</v>
      </c>
    </row>
    <row r="12043" spans="1:5" x14ac:dyDescent="0.25">
      <c r="A12043" s="222">
        <v>3705051979</v>
      </c>
      <c r="B12043" s="222" t="s">
        <v>12281</v>
      </c>
      <c r="C12043" s="222" t="s">
        <v>1268</v>
      </c>
      <c r="D12043" s="222" t="s">
        <v>2327</v>
      </c>
      <c r="E12043" s="223">
        <v>0</v>
      </c>
    </row>
    <row r="12044" spans="1:5" x14ac:dyDescent="0.25">
      <c r="A12044" s="224">
        <v>3705051980</v>
      </c>
      <c r="B12044" s="224" t="s">
        <v>12282</v>
      </c>
      <c r="C12044" s="224" t="s">
        <v>1268</v>
      </c>
      <c r="D12044" s="224" t="s">
        <v>2327</v>
      </c>
      <c r="E12044" s="225">
        <v>0</v>
      </c>
    </row>
    <row r="12045" spans="1:5" x14ac:dyDescent="0.25">
      <c r="A12045" s="222">
        <v>3705051981</v>
      </c>
      <c r="B12045" s="222" t="s">
        <v>12283</v>
      </c>
      <c r="C12045" s="222" t="s">
        <v>1268</v>
      </c>
      <c r="D12045" s="222" t="s">
        <v>2327</v>
      </c>
      <c r="E12045" s="223">
        <v>0</v>
      </c>
    </row>
    <row r="12046" spans="1:5" x14ac:dyDescent="0.25">
      <c r="A12046" s="224">
        <v>3705051982</v>
      </c>
      <c r="B12046" s="224" t="s">
        <v>12284</v>
      </c>
      <c r="C12046" s="224" t="s">
        <v>1268</v>
      </c>
      <c r="D12046" s="224" t="s">
        <v>2327</v>
      </c>
      <c r="E12046" s="225">
        <v>0</v>
      </c>
    </row>
    <row r="12047" spans="1:5" x14ac:dyDescent="0.25">
      <c r="A12047" s="222">
        <v>3705051983</v>
      </c>
      <c r="B12047" s="222" t="s">
        <v>12285</v>
      </c>
      <c r="C12047" s="222" t="s">
        <v>1268</v>
      </c>
      <c r="D12047" s="222" t="s">
        <v>2327</v>
      </c>
      <c r="E12047" s="223">
        <v>0</v>
      </c>
    </row>
    <row r="12048" spans="1:5" x14ac:dyDescent="0.25">
      <c r="A12048" s="224">
        <v>3705051984</v>
      </c>
      <c r="B12048" s="224" t="s">
        <v>12286</v>
      </c>
      <c r="C12048" s="224" t="s">
        <v>1268</v>
      </c>
      <c r="D12048" s="224" t="s">
        <v>2327</v>
      </c>
      <c r="E12048" s="225">
        <v>0</v>
      </c>
    </row>
    <row r="12049" spans="1:5" x14ac:dyDescent="0.25">
      <c r="A12049" s="222">
        <v>3705051985</v>
      </c>
      <c r="B12049" s="222" t="s">
        <v>12287</v>
      </c>
      <c r="C12049" s="222" t="s">
        <v>1268</v>
      </c>
      <c r="D12049" s="222" t="s">
        <v>2327</v>
      </c>
      <c r="E12049" s="223">
        <v>0</v>
      </c>
    </row>
    <row r="12050" spans="1:5" x14ac:dyDescent="0.25">
      <c r="A12050" s="224">
        <v>3705051986</v>
      </c>
      <c r="B12050" s="224" t="s">
        <v>12288</v>
      </c>
      <c r="C12050" s="224" t="s">
        <v>1268</v>
      </c>
      <c r="D12050" s="224" t="s">
        <v>2327</v>
      </c>
      <c r="E12050" s="225">
        <v>0</v>
      </c>
    </row>
    <row r="12051" spans="1:5" x14ac:dyDescent="0.25">
      <c r="A12051" s="222">
        <v>3705051987</v>
      </c>
      <c r="B12051" s="222" t="s">
        <v>12289</v>
      </c>
      <c r="C12051" s="222" t="s">
        <v>1268</v>
      </c>
      <c r="D12051" s="222" t="s">
        <v>2327</v>
      </c>
      <c r="E12051" s="223">
        <v>0</v>
      </c>
    </row>
    <row r="12052" spans="1:5" x14ac:dyDescent="0.25">
      <c r="A12052" s="224">
        <v>3705051988</v>
      </c>
      <c r="B12052" s="224" t="s">
        <v>3974</v>
      </c>
      <c r="C12052" s="224" t="s">
        <v>1268</v>
      </c>
      <c r="D12052" s="224" t="s">
        <v>801</v>
      </c>
      <c r="E12052" s="225">
        <v>0</v>
      </c>
    </row>
    <row r="12053" spans="1:5" x14ac:dyDescent="0.25">
      <c r="A12053" s="222">
        <v>3705051989</v>
      </c>
      <c r="B12053" s="222" t="s">
        <v>12290</v>
      </c>
      <c r="C12053" s="222" t="s">
        <v>1268</v>
      </c>
      <c r="D12053" s="222" t="s">
        <v>2327</v>
      </c>
      <c r="E12053" s="223">
        <v>0</v>
      </c>
    </row>
    <row r="12054" spans="1:5" x14ac:dyDescent="0.25">
      <c r="A12054" s="224">
        <v>3705051990</v>
      </c>
      <c r="B12054" s="224" t="s">
        <v>12291</v>
      </c>
      <c r="C12054" s="224" t="s">
        <v>1268</v>
      </c>
      <c r="D12054" s="224" t="s">
        <v>2327</v>
      </c>
      <c r="E12054" s="225">
        <v>0</v>
      </c>
    </row>
    <row r="12055" spans="1:5" x14ac:dyDescent="0.25">
      <c r="A12055" s="222">
        <v>3705051991</v>
      </c>
      <c r="B12055" s="222" t="s">
        <v>12292</v>
      </c>
      <c r="C12055" s="222" t="s">
        <v>1268</v>
      </c>
      <c r="D12055" s="222" t="s">
        <v>2327</v>
      </c>
      <c r="E12055" s="223">
        <v>0</v>
      </c>
    </row>
    <row r="12056" spans="1:5" x14ac:dyDescent="0.25">
      <c r="A12056" s="224">
        <v>3705051992</v>
      </c>
      <c r="B12056" s="224" t="s">
        <v>12293</v>
      </c>
      <c r="C12056" s="224" t="s">
        <v>1268</v>
      </c>
      <c r="D12056" s="224" t="s">
        <v>2327</v>
      </c>
      <c r="E12056" s="225">
        <v>0</v>
      </c>
    </row>
    <row r="12057" spans="1:5" x14ac:dyDescent="0.25">
      <c r="A12057" s="222">
        <v>3705051993</v>
      </c>
      <c r="B12057" s="222" t="s">
        <v>10059</v>
      </c>
      <c r="C12057" s="222" t="s">
        <v>1268</v>
      </c>
      <c r="D12057" s="222" t="s">
        <v>2327</v>
      </c>
      <c r="E12057" s="223">
        <v>0</v>
      </c>
    </row>
    <row r="12058" spans="1:5" x14ac:dyDescent="0.25">
      <c r="A12058" s="224">
        <v>3705051994</v>
      </c>
      <c r="B12058" s="224" t="s">
        <v>10060</v>
      </c>
      <c r="C12058" s="224" t="s">
        <v>1268</v>
      </c>
      <c r="D12058" s="224" t="s">
        <v>2327</v>
      </c>
      <c r="E12058" s="225">
        <v>0</v>
      </c>
    </row>
    <row r="12059" spans="1:5" x14ac:dyDescent="0.25">
      <c r="A12059" s="222">
        <v>3705051995</v>
      </c>
      <c r="B12059" s="222" t="s">
        <v>12294</v>
      </c>
      <c r="C12059" s="222" t="s">
        <v>1268</v>
      </c>
      <c r="D12059" s="222" t="s">
        <v>2327</v>
      </c>
      <c r="E12059" s="223">
        <v>0</v>
      </c>
    </row>
    <row r="12060" spans="1:5" x14ac:dyDescent="0.25">
      <c r="A12060" s="224">
        <v>3705051996</v>
      </c>
      <c r="B12060" s="224" t="s">
        <v>9764</v>
      </c>
      <c r="C12060" s="224" t="s">
        <v>1268</v>
      </c>
      <c r="D12060" s="224" t="s">
        <v>1226</v>
      </c>
      <c r="E12060" s="225">
        <v>0</v>
      </c>
    </row>
    <row r="12061" spans="1:5" x14ac:dyDescent="0.25">
      <c r="A12061" s="222">
        <v>3705051997</v>
      </c>
      <c r="B12061" s="222" t="s">
        <v>9765</v>
      </c>
      <c r="C12061" s="222" t="s">
        <v>1268</v>
      </c>
      <c r="D12061" s="222" t="s">
        <v>801</v>
      </c>
      <c r="E12061" s="223">
        <v>0</v>
      </c>
    </row>
    <row r="12062" spans="1:5" x14ac:dyDescent="0.25">
      <c r="A12062" s="224">
        <v>3705051998</v>
      </c>
      <c r="B12062" s="224" t="s">
        <v>9766</v>
      </c>
      <c r="C12062" s="224" t="s">
        <v>1268</v>
      </c>
      <c r="D12062" s="224" t="s">
        <v>801</v>
      </c>
      <c r="E12062" s="225">
        <v>0</v>
      </c>
    </row>
    <row r="12063" spans="1:5" x14ac:dyDescent="0.25">
      <c r="A12063" s="222">
        <v>3705051999</v>
      </c>
      <c r="B12063" s="222" t="s">
        <v>9767</v>
      </c>
      <c r="C12063" s="222" t="s">
        <v>1268</v>
      </c>
      <c r="D12063" s="222" t="s">
        <v>801</v>
      </c>
      <c r="E12063" s="223">
        <v>0</v>
      </c>
    </row>
    <row r="12064" spans="1:5" x14ac:dyDescent="0.25">
      <c r="A12064" s="224">
        <v>3705052000</v>
      </c>
      <c r="B12064" s="224" t="s">
        <v>9768</v>
      </c>
      <c r="C12064" s="224" t="s">
        <v>1268</v>
      </c>
      <c r="D12064" s="224" t="s">
        <v>801</v>
      </c>
      <c r="E12064" s="225">
        <v>0</v>
      </c>
    </row>
    <row r="12065" spans="1:5" x14ac:dyDescent="0.25">
      <c r="A12065" s="222">
        <v>3705052001</v>
      </c>
      <c r="B12065" s="222" t="s">
        <v>9769</v>
      </c>
      <c r="C12065" s="222" t="s">
        <v>1268</v>
      </c>
      <c r="D12065" s="222" t="s">
        <v>801</v>
      </c>
      <c r="E12065" s="223">
        <v>0</v>
      </c>
    </row>
    <row r="12066" spans="1:5" x14ac:dyDescent="0.25">
      <c r="A12066" s="224">
        <v>3705052002</v>
      </c>
      <c r="B12066" s="224" t="s">
        <v>12295</v>
      </c>
      <c r="C12066" s="224" t="s">
        <v>1268</v>
      </c>
      <c r="D12066" s="224" t="s">
        <v>801</v>
      </c>
      <c r="E12066" s="225">
        <v>0</v>
      </c>
    </row>
    <row r="12067" spans="1:5" x14ac:dyDescent="0.25">
      <c r="A12067" s="222">
        <v>3705052003</v>
      </c>
      <c r="B12067" s="222" t="s">
        <v>12296</v>
      </c>
      <c r="C12067" s="222" t="s">
        <v>1268</v>
      </c>
      <c r="D12067" s="222" t="s">
        <v>954</v>
      </c>
      <c r="E12067" s="223">
        <v>0</v>
      </c>
    </row>
    <row r="12068" spans="1:5" x14ac:dyDescent="0.25">
      <c r="A12068" s="224">
        <v>3705052004</v>
      </c>
      <c r="B12068" s="224" t="s">
        <v>12297</v>
      </c>
      <c r="C12068" s="224" t="s">
        <v>1268</v>
      </c>
      <c r="D12068" s="224" t="s">
        <v>954</v>
      </c>
      <c r="E12068" s="225">
        <v>0</v>
      </c>
    </row>
    <row r="12069" spans="1:5" x14ac:dyDescent="0.25">
      <c r="A12069" s="222">
        <v>3705052005</v>
      </c>
      <c r="B12069" s="222" t="s">
        <v>12298</v>
      </c>
      <c r="C12069" s="222" t="s">
        <v>1268</v>
      </c>
      <c r="D12069" s="222" t="s">
        <v>2327</v>
      </c>
      <c r="E12069" s="223">
        <v>0</v>
      </c>
    </row>
    <row r="12070" spans="1:5" x14ac:dyDescent="0.25">
      <c r="A12070" s="224">
        <v>3705052006</v>
      </c>
      <c r="B12070" s="224" t="s">
        <v>12299</v>
      </c>
      <c r="C12070" s="224" t="s">
        <v>1268</v>
      </c>
      <c r="D12070" s="224" t="s">
        <v>1226</v>
      </c>
      <c r="E12070" s="225">
        <v>0</v>
      </c>
    </row>
    <row r="12071" spans="1:5" x14ac:dyDescent="0.25">
      <c r="A12071" s="222">
        <v>3705052007</v>
      </c>
      <c r="B12071" s="222" t="s">
        <v>12300</v>
      </c>
      <c r="C12071" s="222" t="s">
        <v>1268</v>
      </c>
      <c r="D12071" s="222" t="s">
        <v>2327</v>
      </c>
      <c r="E12071" s="223">
        <v>0</v>
      </c>
    </row>
    <row r="12072" spans="1:5" x14ac:dyDescent="0.25">
      <c r="A12072" s="224">
        <v>3705052008</v>
      </c>
      <c r="B12072" s="224" t="s">
        <v>12301</v>
      </c>
      <c r="C12072" s="224" t="s">
        <v>1268</v>
      </c>
      <c r="D12072" s="224" t="s">
        <v>2327</v>
      </c>
      <c r="E12072" s="225">
        <v>0</v>
      </c>
    </row>
    <row r="12073" spans="1:5" x14ac:dyDescent="0.25">
      <c r="A12073" s="222">
        <v>3705052009</v>
      </c>
      <c r="B12073" s="222" t="s">
        <v>13537</v>
      </c>
      <c r="C12073" s="222" t="s">
        <v>1268</v>
      </c>
      <c r="D12073" s="222" t="s">
        <v>2327</v>
      </c>
      <c r="E12073" s="223">
        <v>0</v>
      </c>
    </row>
    <row r="12074" spans="1:5" x14ac:dyDescent="0.25">
      <c r="A12074" s="224">
        <v>3705052010</v>
      </c>
      <c r="B12074" s="224" t="s">
        <v>12302</v>
      </c>
      <c r="C12074" s="224" t="s">
        <v>1268</v>
      </c>
      <c r="D12074" s="224" t="s">
        <v>2327</v>
      </c>
      <c r="E12074" s="225">
        <v>0</v>
      </c>
    </row>
    <row r="12075" spans="1:5" x14ac:dyDescent="0.25">
      <c r="A12075" s="222">
        <v>3705052011</v>
      </c>
      <c r="B12075" s="222" t="s">
        <v>12303</v>
      </c>
      <c r="C12075" s="222" t="s">
        <v>1268</v>
      </c>
      <c r="D12075" s="222" t="s">
        <v>2327</v>
      </c>
      <c r="E12075" s="223">
        <v>0</v>
      </c>
    </row>
    <row r="12076" spans="1:5" x14ac:dyDescent="0.25">
      <c r="A12076" s="224">
        <v>3705052012</v>
      </c>
      <c r="B12076" s="224" t="s">
        <v>12304</v>
      </c>
      <c r="C12076" s="224" t="s">
        <v>1268</v>
      </c>
      <c r="D12076" s="224" t="s">
        <v>2327</v>
      </c>
      <c r="E12076" s="225">
        <v>0</v>
      </c>
    </row>
    <row r="12077" spans="1:5" x14ac:dyDescent="0.25">
      <c r="A12077" s="222">
        <v>3705052013</v>
      </c>
      <c r="B12077" s="222" t="s">
        <v>12305</v>
      </c>
      <c r="C12077" s="222" t="s">
        <v>1268</v>
      </c>
      <c r="D12077" s="222" t="s">
        <v>2327</v>
      </c>
      <c r="E12077" s="223">
        <v>0</v>
      </c>
    </row>
    <row r="12078" spans="1:5" x14ac:dyDescent="0.25">
      <c r="A12078" s="224">
        <v>3705052014</v>
      </c>
      <c r="B12078" s="224" t="s">
        <v>12306</v>
      </c>
      <c r="C12078" s="224" t="s">
        <v>1268</v>
      </c>
      <c r="D12078" s="224" t="s">
        <v>2354</v>
      </c>
      <c r="E12078" s="225">
        <v>0</v>
      </c>
    </row>
    <row r="12079" spans="1:5" x14ac:dyDescent="0.25">
      <c r="A12079" s="222">
        <v>3705052015</v>
      </c>
      <c r="B12079" s="222" t="s">
        <v>12307</v>
      </c>
      <c r="C12079" s="222" t="s">
        <v>1268</v>
      </c>
      <c r="D12079" s="222" t="s">
        <v>2444</v>
      </c>
      <c r="E12079" s="223">
        <v>0</v>
      </c>
    </row>
    <row r="12080" spans="1:5" x14ac:dyDescent="0.25">
      <c r="A12080" s="224">
        <v>3705052016</v>
      </c>
      <c r="B12080" s="224" t="s">
        <v>12308</v>
      </c>
      <c r="C12080" s="224" t="s">
        <v>1268</v>
      </c>
      <c r="D12080" s="224" t="s">
        <v>2327</v>
      </c>
      <c r="E12080" s="225">
        <v>0</v>
      </c>
    </row>
    <row r="12081" spans="1:5" x14ac:dyDescent="0.25">
      <c r="A12081" s="222">
        <v>3705052017</v>
      </c>
      <c r="B12081" s="222" t="s">
        <v>12309</v>
      </c>
      <c r="C12081" s="222" t="s">
        <v>1268</v>
      </c>
      <c r="D12081" s="222" t="s">
        <v>2327</v>
      </c>
      <c r="E12081" s="223">
        <v>0</v>
      </c>
    </row>
    <row r="12082" spans="1:5" x14ac:dyDescent="0.25">
      <c r="A12082" s="224">
        <v>3705052018</v>
      </c>
      <c r="B12082" s="224" t="s">
        <v>12310</v>
      </c>
      <c r="C12082" s="224" t="s">
        <v>1268</v>
      </c>
      <c r="D12082" s="224" t="s">
        <v>2327</v>
      </c>
      <c r="E12082" s="225">
        <v>0</v>
      </c>
    </row>
    <row r="12083" spans="1:5" x14ac:dyDescent="0.25">
      <c r="A12083" s="222">
        <v>3705052019</v>
      </c>
      <c r="B12083" s="222" t="s">
        <v>6511</v>
      </c>
      <c r="C12083" s="222" t="s">
        <v>1268</v>
      </c>
      <c r="D12083" s="222" t="s">
        <v>801</v>
      </c>
      <c r="E12083" s="223">
        <v>0</v>
      </c>
    </row>
    <row r="12084" spans="1:5" x14ac:dyDescent="0.25">
      <c r="A12084" s="224">
        <v>3705052020</v>
      </c>
      <c r="B12084" s="224" t="s">
        <v>12311</v>
      </c>
      <c r="C12084" s="224" t="s">
        <v>1268</v>
      </c>
      <c r="D12084" s="224" t="s">
        <v>2354</v>
      </c>
      <c r="E12084" s="225">
        <v>0</v>
      </c>
    </row>
    <row r="12085" spans="1:5" x14ac:dyDescent="0.25">
      <c r="A12085" s="222">
        <v>3705052021</v>
      </c>
      <c r="B12085" s="222" t="s">
        <v>12312</v>
      </c>
      <c r="C12085" s="222" t="s">
        <v>1268</v>
      </c>
      <c r="D12085" s="222" t="s">
        <v>2327</v>
      </c>
      <c r="E12085" s="223">
        <v>0</v>
      </c>
    </row>
    <row r="12086" spans="1:5" x14ac:dyDescent="0.25">
      <c r="A12086" s="224">
        <v>3705052022</v>
      </c>
      <c r="B12086" s="224" t="s">
        <v>12313</v>
      </c>
      <c r="C12086" s="224" t="s">
        <v>1268</v>
      </c>
      <c r="D12086" s="224" t="s">
        <v>2327</v>
      </c>
      <c r="E12086" s="225">
        <v>0</v>
      </c>
    </row>
    <row r="12087" spans="1:5" x14ac:dyDescent="0.25">
      <c r="A12087" s="222">
        <v>3705052023</v>
      </c>
      <c r="B12087" s="222" t="s">
        <v>12314</v>
      </c>
      <c r="C12087" s="222" t="s">
        <v>1268</v>
      </c>
      <c r="D12087" s="222" t="s">
        <v>2327</v>
      </c>
      <c r="E12087" s="223">
        <v>0</v>
      </c>
    </row>
    <row r="12088" spans="1:5" x14ac:dyDescent="0.25">
      <c r="A12088" s="224">
        <v>3705052024</v>
      </c>
      <c r="B12088" s="224" t="s">
        <v>12315</v>
      </c>
      <c r="C12088" s="224" t="s">
        <v>1268</v>
      </c>
      <c r="D12088" s="224" t="s">
        <v>2327</v>
      </c>
      <c r="E12088" s="225">
        <v>0</v>
      </c>
    </row>
    <row r="12089" spans="1:5" x14ac:dyDescent="0.25">
      <c r="A12089" s="222">
        <v>3705052025</v>
      </c>
      <c r="B12089" s="222" t="s">
        <v>9606</v>
      </c>
      <c r="C12089" s="222" t="s">
        <v>1268</v>
      </c>
      <c r="D12089" s="222" t="s">
        <v>801</v>
      </c>
      <c r="E12089" s="223">
        <v>0</v>
      </c>
    </row>
    <row r="12090" spans="1:5" x14ac:dyDescent="0.25">
      <c r="A12090" s="224">
        <v>3705052026</v>
      </c>
      <c r="B12090" s="224" t="s">
        <v>9605</v>
      </c>
      <c r="C12090" s="224" t="s">
        <v>1268</v>
      </c>
      <c r="D12090" s="224" t="s">
        <v>811</v>
      </c>
      <c r="E12090" s="225">
        <v>0</v>
      </c>
    </row>
    <row r="12091" spans="1:5" x14ac:dyDescent="0.25">
      <c r="A12091" s="222">
        <v>3705052027</v>
      </c>
      <c r="B12091" s="222" t="s">
        <v>9607</v>
      </c>
      <c r="C12091" s="222" t="s">
        <v>1268</v>
      </c>
      <c r="D12091" s="222" t="s">
        <v>801</v>
      </c>
      <c r="E12091" s="223">
        <v>0</v>
      </c>
    </row>
    <row r="12092" spans="1:5" x14ac:dyDescent="0.25">
      <c r="A12092" s="224">
        <v>3705052028</v>
      </c>
      <c r="B12092" s="224" t="s">
        <v>9770</v>
      </c>
      <c r="C12092" s="224" t="s">
        <v>1268</v>
      </c>
      <c r="D12092" s="224" t="s">
        <v>801</v>
      </c>
      <c r="E12092" s="225">
        <v>0</v>
      </c>
    </row>
    <row r="12093" spans="1:5" x14ac:dyDescent="0.25">
      <c r="A12093" s="222">
        <v>3705052029</v>
      </c>
      <c r="B12093" s="222" t="s">
        <v>12316</v>
      </c>
      <c r="C12093" s="222" t="s">
        <v>1268</v>
      </c>
      <c r="D12093" s="222" t="s">
        <v>2327</v>
      </c>
      <c r="E12093" s="223">
        <v>0</v>
      </c>
    </row>
    <row r="12094" spans="1:5" x14ac:dyDescent="0.25">
      <c r="A12094" s="224">
        <v>3705052030</v>
      </c>
      <c r="B12094" s="224" t="s">
        <v>12317</v>
      </c>
      <c r="C12094" s="224" t="s">
        <v>1268</v>
      </c>
      <c r="D12094" s="224" t="s">
        <v>2327</v>
      </c>
      <c r="E12094" s="225">
        <v>0</v>
      </c>
    </row>
    <row r="12095" spans="1:5" x14ac:dyDescent="0.25">
      <c r="A12095" s="222">
        <v>3705052031</v>
      </c>
      <c r="B12095" s="222" t="s">
        <v>12318</v>
      </c>
      <c r="C12095" s="222" t="s">
        <v>1268</v>
      </c>
      <c r="D12095" s="222" t="s">
        <v>954</v>
      </c>
      <c r="E12095" s="223">
        <v>0</v>
      </c>
    </row>
    <row r="12096" spans="1:5" x14ac:dyDescent="0.25">
      <c r="A12096" s="224">
        <v>3705052032</v>
      </c>
      <c r="B12096" s="224" t="s">
        <v>9771</v>
      </c>
      <c r="C12096" s="224" t="s">
        <v>1268</v>
      </c>
      <c r="D12096" s="224" t="s">
        <v>811</v>
      </c>
      <c r="E12096" s="225">
        <v>0</v>
      </c>
    </row>
    <row r="12097" spans="1:5" x14ac:dyDescent="0.25">
      <c r="A12097" s="222">
        <v>3705052033</v>
      </c>
      <c r="B12097" s="222" t="s">
        <v>12319</v>
      </c>
      <c r="C12097" s="222" t="s">
        <v>1268</v>
      </c>
      <c r="D12097" s="222" t="s">
        <v>954</v>
      </c>
      <c r="E12097" s="223">
        <v>0</v>
      </c>
    </row>
    <row r="12098" spans="1:5" x14ac:dyDescent="0.25">
      <c r="A12098" s="224">
        <v>3705052034</v>
      </c>
      <c r="B12098" s="224" t="s">
        <v>12320</v>
      </c>
      <c r="C12098" s="224" t="s">
        <v>1268</v>
      </c>
      <c r="D12098" s="224" t="s">
        <v>2327</v>
      </c>
      <c r="E12098" s="225">
        <v>0</v>
      </c>
    </row>
    <row r="12099" spans="1:5" x14ac:dyDescent="0.25">
      <c r="A12099" s="222">
        <v>3705052035</v>
      </c>
      <c r="B12099" s="222" t="s">
        <v>12321</v>
      </c>
      <c r="C12099" s="222" t="s">
        <v>1268</v>
      </c>
      <c r="D12099" s="222" t="s">
        <v>801</v>
      </c>
      <c r="E12099" s="223">
        <v>0</v>
      </c>
    </row>
    <row r="12100" spans="1:5" x14ac:dyDescent="0.25">
      <c r="A12100" s="224">
        <v>3705052036</v>
      </c>
      <c r="B12100" s="224" t="s">
        <v>12322</v>
      </c>
      <c r="C12100" s="224" t="s">
        <v>1268</v>
      </c>
      <c r="D12100" s="224" t="s">
        <v>2327</v>
      </c>
      <c r="E12100" s="225">
        <v>0</v>
      </c>
    </row>
    <row r="12101" spans="1:5" x14ac:dyDescent="0.25">
      <c r="A12101" s="222">
        <v>3705052037</v>
      </c>
      <c r="B12101" s="222" t="s">
        <v>12323</v>
      </c>
      <c r="C12101" s="222" t="s">
        <v>1268</v>
      </c>
      <c r="D12101" s="222" t="s">
        <v>2327</v>
      </c>
      <c r="E12101" s="223">
        <v>0</v>
      </c>
    </row>
    <row r="12102" spans="1:5" x14ac:dyDescent="0.25">
      <c r="A12102" s="224">
        <v>3705052038</v>
      </c>
      <c r="B12102" s="224" t="s">
        <v>12324</v>
      </c>
      <c r="C12102" s="224" t="s">
        <v>1268</v>
      </c>
      <c r="D12102" s="224" t="s">
        <v>2333</v>
      </c>
      <c r="E12102" s="225">
        <v>0</v>
      </c>
    </row>
    <row r="12103" spans="1:5" x14ac:dyDescent="0.25">
      <c r="A12103" s="222">
        <v>3705052039</v>
      </c>
      <c r="B12103" s="222" t="s">
        <v>12325</v>
      </c>
      <c r="C12103" s="222" t="s">
        <v>1268</v>
      </c>
      <c r="D12103" s="222" t="s">
        <v>2327</v>
      </c>
      <c r="E12103" s="223">
        <v>0</v>
      </c>
    </row>
    <row r="12104" spans="1:5" x14ac:dyDescent="0.25">
      <c r="A12104" s="224">
        <v>3705052040</v>
      </c>
      <c r="B12104" s="224" t="s">
        <v>12326</v>
      </c>
      <c r="C12104" s="224" t="s">
        <v>1268</v>
      </c>
      <c r="D12104" s="224" t="s">
        <v>801</v>
      </c>
      <c r="E12104" s="225">
        <v>0</v>
      </c>
    </row>
    <row r="12105" spans="1:5" x14ac:dyDescent="0.25">
      <c r="A12105" s="222">
        <v>3705052041</v>
      </c>
      <c r="B12105" s="222" t="s">
        <v>12327</v>
      </c>
      <c r="C12105" s="222" t="s">
        <v>1268</v>
      </c>
      <c r="D12105" s="222" t="s">
        <v>801</v>
      </c>
      <c r="E12105" s="223">
        <v>0</v>
      </c>
    </row>
    <row r="12106" spans="1:5" x14ac:dyDescent="0.25">
      <c r="A12106" s="224">
        <v>3705052042</v>
      </c>
      <c r="B12106" s="224" t="s">
        <v>12328</v>
      </c>
      <c r="C12106" s="224" t="s">
        <v>1268</v>
      </c>
      <c r="D12106" s="224" t="s">
        <v>801</v>
      </c>
      <c r="E12106" s="225">
        <v>0</v>
      </c>
    </row>
    <row r="12107" spans="1:5" x14ac:dyDescent="0.25">
      <c r="A12107" s="222">
        <v>3705052043</v>
      </c>
      <c r="B12107" s="222" t="s">
        <v>12329</v>
      </c>
      <c r="C12107" s="222" t="s">
        <v>1268</v>
      </c>
      <c r="D12107" s="222" t="s">
        <v>801</v>
      </c>
      <c r="E12107" s="223">
        <v>0</v>
      </c>
    </row>
    <row r="12108" spans="1:5" x14ac:dyDescent="0.25">
      <c r="A12108" s="224">
        <v>3705052044</v>
      </c>
      <c r="B12108" s="224" t="s">
        <v>8651</v>
      </c>
      <c r="C12108" s="224" t="s">
        <v>1268</v>
      </c>
      <c r="D12108" s="224" t="s">
        <v>801</v>
      </c>
      <c r="E12108" s="225">
        <v>0</v>
      </c>
    </row>
    <row r="12109" spans="1:5" x14ac:dyDescent="0.25">
      <c r="A12109" s="222">
        <v>3705052045</v>
      </c>
      <c r="B12109" s="222" t="s">
        <v>12330</v>
      </c>
      <c r="C12109" s="222" t="s">
        <v>1268</v>
      </c>
      <c r="D12109" s="222" t="s">
        <v>2327</v>
      </c>
      <c r="E12109" s="223">
        <v>0</v>
      </c>
    </row>
    <row r="12110" spans="1:5" x14ac:dyDescent="0.25">
      <c r="A12110" s="224">
        <v>3705052046</v>
      </c>
      <c r="B12110" s="224" t="s">
        <v>12331</v>
      </c>
      <c r="C12110" s="224" t="s">
        <v>1268</v>
      </c>
      <c r="D12110" s="224" t="s">
        <v>2327</v>
      </c>
      <c r="E12110" s="225">
        <v>0</v>
      </c>
    </row>
    <row r="12111" spans="1:5" x14ac:dyDescent="0.25">
      <c r="A12111" s="222">
        <v>3705052047</v>
      </c>
      <c r="B12111" s="222" t="s">
        <v>12332</v>
      </c>
      <c r="C12111" s="222" t="s">
        <v>1268</v>
      </c>
      <c r="D12111" s="222" t="s">
        <v>2327</v>
      </c>
      <c r="E12111" s="223">
        <v>0</v>
      </c>
    </row>
    <row r="12112" spans="1:5" x14ac:dyDescent="0.25">
      <c r="A12112" s="224">
        <v>3705052048</v>
      </c>
      <c r="B12112" s="224" t="s">
        <v>12333</v>
      </c>
      <c r="C12112" s="224" t="s">
        <v>1268</v>
      </c>
      <c r="D12112" s="224" t="s">
        <v>800</v>
      </c>
      <c r="E12112" s="225">
        <v>0</v>
      </c>
    </row>
    <row r="12113" spans="1:5" x14ac:dyDescent="0.25">
      <c r="A12113" s="222">
        <v>3705052049</v>
      </c>
      <c r="B12113" s="222" t="s">
        <v>12334</v>
      </c>
      <c r="C12113" s="222" t="s">
        <v>1268</v>
      </c>
      <c r="D12113" s="222" t="s">
        <v>800</v>
      </c>
      <c r="E12113" s="223">
        <v>0</v>
      </c>
    </row>
    <row r="12114" spans="1:5" x14ac:dyDescent="0.25">
      <c r="A12114" s="224">
        <v>3705052050</v>
      </c>
      <c r="B12114" s="224" t="s">
        <v>12335</v>
      </c>
      <c r="C12114" s="224" t="s">
        <v>1268</v>
      </c>
      <c r="D12114" s="224" t="s">
        <v>2327</v>
      </c>
      <c r="E12114" s="225">
        <v>0</v>
      </c>
    </row>
    <row r="12115" spans="1:5" x14ac:dyDescent="0.25">
      <c r="A12115" s="222">
        <v>3705052051</v>
      </c>
      <c r="B12115" s="222" t="s">
        <v>4366</v>
      </c>
      <c r="C12115" s="222" t="s">
        <v>1268</v>
      </c>
      <c r="D12115" s="222" t="s">
        <v>2327</v>
      </c>
      <c r="E12115" s="223">
        <v>0</v>
      </c>
    </row>
    <row r="12116" spans="1:5" x14ac:dyDescent="0.25">
      <c r="A12116" s="224">
        <v>3705052052</v>
      </c>
      <c r="B12116" s="224" t="s">
        <v>12336</v>
      </c>
      <c r="C12116" s="224" t="s">
        <v>1268</v>
      </c>
      <c r="D12116" s="224" t="s">
        <v>2327</v>
      </c>
      <c r="E12116" s="225">
        <v>0</v>
      </c>
    </row>
    <row r="12117" spans="1:5" x14ac:dyDescent="0.25">
      <c r="A12117" s="222">
        <v>3705052053</v>
      </c>
      <c r="B12117" s="222" t="s">
        <v>12337</v>
      </c>
      <c r="C12117" s="222" t="s">
        <v>1268</v>
      </c>
      <c r="D12117" s="222" t="s">
        <v>801</v>
      </c>
      <c r="E12117" s="223">
        <v>0</v>
      </c>
    </row>
    <row r="12118" spans="1:5" x14ac:dyDescent="0.25">
      <c r="A12118" s="224">
        <v>3705052054</v>
      </c>
      <c r="B12118" s="224" t="s">
        <v>12338</v>
      </c>
      <c r="C12118" s="224" t="s">
        <v>1268</v>
      </c>
      <c r="D12118" s="224" t="s">
        <v>801</v>
      </c>
      <c r="E12118" s="225">
        <v>0</v>
      </c>
    </row>
    <row r="12119" spans="1:5" x14ac:dyDescent="0.25">
      <c r="A12119" s="222">
        <v>3705052055</v>
      </c>
      <c r="B12119" s="222" t="s">
        <v>12339</v>
      </c>
      <c r="C12119" s="222" t="s">
        <v>1268</v>
      </c>
      <c r="D12119" s="222" t="s">
        <v>801</v>
      </c>
      <c r="E12119" s="223">
        <v>0</v>
      </c>
    </row>
    <row r="12120" spans="1:5" x14ac:dyDescent="0.25">
      <c r="A12120" s="224">
        <v>3705052056</v>
      </c>
      <c r="B12120" s="224" t="s">
        <v>12340</v>
      </c>
      <c r="C12120" s="224" t="s">
        <v>1268</v>
      </c>
      <c r="D12120" s="224" t="s">
        <v>801</v>
      </c>
      <c r="E12120" s="225">
        <v>0</v>
      </c>
    </row>
    <row r="12121" spans="1:5" x14ac:dyDescent="0.25">
      <c r="A12121" s="222">
        <v>3705052057</v>
      </c>
      <c r="B12121" s="222" t="s">
        <v>12341</v>
      </c>
      <c r="C12121" s="222" t="s">
        <v>1268</v>
      </c>
      <c r="D12121" s="222" t="s">
        <v>801</v>
      </c>
      <c r="E12121" s="223">
        <v>0</v>
      </c>
    </row>
    <row r="12122" spans="1:5" x14ac:dyDescent="0.25">
      <c r="A12122" s="224">
        <v>3705052058</v>
      </c>
      <c r="B12122" s="224" t="s">
        <v>12342</v>
      </c>
      <c r="C12122" s="224" t="s">
        <v>1268</v>
      </c>
      <c r="D12122" s="224" t="s">
        <v>801</v>
      </c>
      <c r="E12122" s="225">
        <v>0</v>
      </c>
    </row>
    <row r="12123" spans="1:5" x14ac:dyDescent="0.25">
      <c r="A12123" s="222">
        <v>3705052059</v>
      </c>
      <c r="B12123" s="222" t="s">
        <v>12343</v>
      </c>
      <c r="C12123" s="222" t="s">
        <v>1268</v>
      </c>
      <c r="D12123" s="222" t="s">
        <v>2327</v>
      </c>
      <c r="E12123" s="223">
        <v>0</v>
      </c>
    </row>
    <row r="12124" spans="1:5" x14ac:dyDescent="0.25">
      <c r="A12124" s="224">
        <v>3705052060</v>
      </c>
      <c r="B12124" s="224" t="s">
        <v>12344</v>
      </c>
      <c r="C12124" s="224" t="s">
        <v>1268</v>
      </c>
      <c r="D12124" s="224" t="s">
        <v>800</v>
      </c>
      <c r="E12124" s="225">
        <v>0</v>
      </c>
    </row>
    <row r="12125" spans="1:5" x14ac:dyDescent="0.25">
      <c r="A12125" s="222">
        <v>3705052061</v>
      </c>
      <c r="B12125" s="222" t="s">
        <v>12345</v>
      </c>
      <c r="C12125" s="222" t="s">
        <v>1268</v>
      </c>
      <c r="D12125" s="222" t="s">
        <v>800</v>
      </c>
      <c r="E12125" s="223">
        <v>0</v>
      </c>
    </row>
    <row r="12126" spans="1:5" x14ac:dyDescent="0.25">
      <c r="A12126" s="224">
        <v>3705052062</v>
      </c>
      <c r="B12126" s="224" t="s">
        <v>12346</v>
      </c>
      <c r="C12126" s="224" t="s">
        <v>1268</v>
      </c>
      <c r="D12126" s="224" t="s">
        <v>2599</v>
      </c>
      <c r="E12126" s="225">
        <v>0</v>
      </c>
    </row>
    <row r="12127" spans="1:5" x14ac:dyDescent="0.25">
      <c r="A12127" s="222">
        <v>3705052063</v>
      </c>
      <c r="B12127" s="222" t="s">
        <v>12347</v>
      </c>
      <c r="C12127" s="222" t="s">
        <v>1268</v>
      </c>
      <c r="D12127" s="222" t="s">
        <v>801</v>
      </c>
      <c r="E12127" s="223">
        <v>0</v>
      </c>
    </row>
    <row r="12128" spans="1:5" x14ac:dyDescent="0.25">
      <c r="A12128" s="224">
        <v>3705052064</v>
      </c>
      <c r="B12128" s="224" t="s">
        <v>12348</v>
      </c>
      <c r="C12128" s="224" t="s">
        <v>1268</v>
      </c>
      <c r="D12128" s="224" t="s">
        <v>801</v>
      </c>
      <c r="E12128" s="225">
        <v>0</v>
      </c>
    </row>
    <row r="12129" spans="1:5" x14ac:dyDescent="0.25">
      <c r="A12129" s="222">
        <v>3705052065</v>
      </c>
      <c r="B12129" s="222" t="s">
        <v>12349</v>
      </c>
      <c r="C12129" s="222" t="s">
        <v>1268</v>
      </c>
      <c r="D12129" s="222" t="s">
        <v>801</v>
      </c>
      <c r="E12129" s="223">
        <v>0</v>
      </c>
    </row>
    <row r="12130" spans="1:5" x14ac:dyDescent="0.25">
      <c r="A12130" s="224">
        <v>3705052066</v>
      </c>
      <c r="B12130" s="224" t="s">
        <v>12350</v>
      </c>
      <c r="C12130" s="224" t="s">
        <v>1268</v>
      </c>
      <c r="D12130" s="224" t="s">
        <v>801</v>
      </c>
      <c r="E12130" s="225">
        <v>0</v>
      </c>
    </row>
    <row r="12131" spans="1:5" x14ac:dyDescent="0.25">
      <c r="A12131" s="222">
        <v>3705052067</v>
      </c>
      <c r="B12131" s="222" t="s">
        <v>12351</v>
      </c>
      <c r="C12131" s="222" t="s">
        <v>1268</v>
      </c>
      <c r="D12131" s="222" t="s">
        <v>801</v>
      </c>
      <c r="E12131" s="223">
        <v>0</v>
      </c>
    </row>
    <row r="12132" spans="1:5" x14ac:dyDescent="0.25">
      <c r="A12132" s="224">
        <v>3705052068</v>
      </c>
      <c r="B12132" s="224" t="s">
        <v>12352</v>
      </c>
      <c r="C12132" s="224" t="s">
        <v>1268</v>
      </c>
      <c r="D12132" s="224" t="s">
        <v>2333</v>
      </c>
      <c r="E12132" s="225">
        <v>0</v>
      </c>
    </row>
    <row r="12133" spans="1:5" x14ac:dyDescent="0.25">
      <c r="A12133" s="222">
        <v>3705052069</v>
      </c>
      <c r="B12133" s="222" t="s">
        <v>12353</v>
      </c>
      <c r="C12133" s="222" t="s">
        <v>1268</v>
      </c>
      <c r="D12133" s="222" t="s">
        <v>801</v>
      </c>
      <c r="E12133" s="223">
        <v>0</v>
      </c>
    </row>
    <row r="12134" spans="1:5" x14ac:dyDescent="0.25">
      <c r="A12134" s="224">
        <v>3705052070</v>
      </c>
      <c r="B12134" s="224" t="s">
        <v>12354</v>
      </c>
      <c r="C12134" s="224" t="s">
        <v>1268</v>
      </c>
      <c r="D12134" s="224" t="s">
        <v>801</v>
      </c>
      <c r="E12134" s="225">
        <v>0</v>
      </c>
    </row>
    <row r="12135" spans="1:5" x14ac:dyDescent="0.25">
      <c r="A12135" s="222">
        <v>3705052071</v>
      </c>
      <c r="B12135" s="222" t="s">
        <v>12355</v>
      </c>
      <c r="C12135" s="222" t="s">
        <v>1268</v>
      </c>
      <c r="D12135" s="222" t="s">
        <v>9366</v>
      </c>
      <c r="E12135" s="223">
        <v>0</v>
      </c>
    </row>
    <row r="12136" spans="1:5" x14ac:dyDescent="0.25">
      <c r="A12136" s="224">
        <v>3705052072</v>
      </c>
      <c r="B12136" s="224" t="s">
        <v>12356</v>
      </c>
      <c r="C12136" s="224" t="s">
        <v>1268</v>
      </c>
      <c r="D12136" s="224" t="s">
        <v>801</v>
      </c>
      <c r="E12136" s="225">
        <v>0</v>
      </c>
    </row>
    <row r="12137" spans="1:5" x14ac:dyDescent="0.25">
      <c r="A12137" s="222">
        <v>3705052073</v>
      </c>
      <c r="B12137" s="222" t="s">
        <v>12357</v>
      </c>
      <c r="C12137" s="222" t="s">
        <v>1268</v>
      </c>
      <c r="D12137" s="222" t="s">
        <v>2327</v>
      </c>
      <c r="E12137" s="223">
        <v>0</v>
      </c>
    </row>
    <row r="12138" spans="1:5" x14ac:dyDescent="0.25">
      <c r="A12138" s="224">
        <v>3705052074</v>
      </c>
      <c r="B12138" s="224" t="s">
        <v>12358</v>
      </c>
      <c r="C12138" s="224" t="s">
        <v>1268</v>
      </c>
      <c r="D12138" s="224" t="s">
        <v>801</v>
      </c>
      <c r="E12138" s="225">
        <v>0</v>
      </c>
    </row>
    <row r="12139" spans="1:5" x14ac:dyDescent="0.25">
      <c r="A12139" s="222">
        <v>3705052075</v>
      </c>
      <c r="B12139" s="222" t="s">
        <v>12359</v>
      </c>
      <c r="C12139" s="222" t="s">
        <v>1268</v>
      </c>
      <c r="D12139" s="222" t="s">
        <v>801</v>
      </c>
      <c r="E12139" s="223">
        <v>0</v>
      </c>
    </row>
    <row r="12140" spans="1:5" x14ac:dyDescent="0.25">
      <c r="A12140" s="224">
        <v>3705052076</v>
      </c>
      <c r="B12140" s="224" t="s">
        <v>12360</v>
      </c>
      <c r="C12140" s="224" t="s">
        <v>1268</v>
      </c>
      <c r="D12140" s="224" t="s">
        <v>2327</v>
      </c>
      <c r="E12140" s="225">
        <v>0</v>
      </c>
    </row>
    <row r="12141" spans="1:5" x14ac:dyDescent="0.25">
      <c r="A12141" s="222">
        <v>3705052077</v>
      </c>
      <c r="B12141" s="222" t="s">
        <v>12361</v>
      </c>
      <c r="C12141" s="222" t="s">
        <v>1268</v>
      </c>
      <c r="D12141" s="222" t="s">
        <v>2327</v>
      </c>
      <c r="E12141" s="223">
        <v>0</v>
      </c>
    </row>
    <row r="12142" spans="1:5" x14ac:dyDescent="0.25">
      <c r="A12142" s="224">
        <v>3705052078</v>
      </c>
      <c r="B12142" s="224" t="s">
        <v>12362</v>
      </c>
      <c r="C12142" s="224" t="s">
        <v>1268</v>
      </c>
      <c r="D12142" s="224" t="s">
        <v>2327</v>
      </c>
      <c r="E12142" s="225">
        <v>0</v>
      </c>
    </row>
    <row r="12143" spans="1:5" x14ac:dyDescent="0.25">
      <c r="A12143" s="222">
        <v>3705052079</v>
      </c>
      <c r="B12143" s="222" t="s">
        <v>12363</v>
      </c>
      <c r="C12143" s="222" t="s">
        <v>1268</v>
      </c>
      <c r="D12143" s="222" t="s">
        <v>801</v>
      </c>
      <c r="E12143" s="223">
        <v>0</v>
      </c>
    </row>
    <row r="12144" spans="1:5" x14ac:dyDescent="0.25">
      <c r="A12144" s="224">
        <v>3705052080</v>
      </c>
      <c r="B12144" s="224" t="s">
        <v>12364</v>
      </c>
      <c r="C12144" s="224" t="s">
        <v>1268</v>
      </c>
      <c r="D12144" s="224" t="s">
        <v>801</v>
      </c>
      <c r="E12144" s="225">
        <v>0</v>
      </c>
    </row>
    <row r="12145" spans="1:5" x14ac:dyDescent="0.25">
      <c r="A12145" s="222">
        <v>3705052081</v>
      </c>
      <c r="B12145" s="222" t="s">
        <v>12365</v>
      </c>
      <c r="C12145" s="222" t="s">
        <v>1268</v>
      </c>
      <c r="D12145" s="222" t="s">
        <v>2327</v>
      </c>
      <c r="E12145" s="223">
        <v>0</v>
      </c>
    </row>
    <row r="12146" spans="1:5" x14ac:dyDescent="0.25">
      <c r="A12146" s="224">
        <v>3705052082</v>
      </c>
      <c r="B12146" s="224" t="s">
        <v>12366</v>
      </c>
      <c r="C12146" s="224" t="s">
        <v>1268</v>
      </c>
      <c r="D12146" s="224" t="s">
        <v>2327</v>
      </c>
      <c r="E12146" s="225">
        <v>0</v>
      </c>
    </row>
    <row r="12147" spans="1:5" x14ac:dyDescent="0.25">
      <c r="A12147" s="222">
        <v>3705052083</v>
      </c>
      <c r="B12147" s="222" t="s">
        <v>13538</v>
      </c>
      <c r="C12147" s="222" t="s">
        <v>1268</v>
      </c>
      <c r="D12147" s="222" t="s">
        <v>801</v>
      </c>
      <c r="E12147" s="223">
        <v>0</v>
      </c>
    </row>
    <row r="12148" spans="1:5" x14ac:dyDescent="0.25">
      <c r="A12148" s="224">
        <v>3705052084</v>
      </c>
      <c r="B12148" s="224" t="s">
        <v>12367</v>
      </c>
      <c r="C12148" s="224" t="s">
        <v>1268</v>
      </c>
      <c r="D12148" s="224" t="s">
        <v>801</v>
      </c>
      <c r="E12148" s="225">
        <v>0</v>
      </c>
    </row>
    <row r="12149" spans="1:5" x14ac:dyDescent="0.25">
      <c r="A12149" s="222">
        <v>3705052085</v>
      </c>
      <c r="B12149" s="222" t="s">
        <v>12368</v>
      </c>
      <c r="C12149" s="222" t="s">
        <v>1268</v>
      </c>
      <c r="D12149" s="222" t="s">
        <v>801</v>
      </c>
      <c r="E12149" s="223">
        <v>0</v>
      </c>
    </row>
    <row r="12150" spans="1:5" x14ac:dyDescent="0.25">
      <c r="A12150" s="224">
        <v>3705052086</v>
      </c>
      <c r="B12150" s="224" t="s">
        <v>12369</v>
      </c>
      <c r="C12150" s="224" t="s">
        <v>1268</v>
      </c>
      <c r="D12150" s="224" t="s">
        <v>1226</v>
      </c>
      <c r="E12150" s="225">
        <v>0</v>
      </c>
    </row>
    <row r="12151" spans="1:5" x14ac:dyDescent="0.25">
      <c r="A12151" s="222">
        <v>3705052087</v>
      </c>
      <c r="B12151" s="222" t="s">
        <v>12370</v>
      </c>
      <c r="C12151" s="222" t="s">
        <v>1268</v>
      </c>
      <c r="D12151" s="222" t="s">
        <v>801</v>
      </c>
      <c r="E12151" s="223">
        <v>0</v>
      </c>
    </row>
    <row r="12152" spans="1:5" x14ac:dyDescent="0.25">
      <c r="A12152" s="224">
        <v>3705052088</v>
      </c>
      <c r="B12152" s="224" t="s">
        <v>12371</v>
      </c>
      <c r="C12152" s="224" t="s">
        <v>1268</v>
      </c>
      <c r="D12152" s="224" t="s">
        <v>801</v>
      </c>
      <c r="E12152" s="225">
        <v>0</v>
      </c>
    </row>
    <row r="12153" spans="1:5" x14ac:dyDescent="0.25">
      <c r="A12153" s="222">
        <v>3705052089</v>
      </c>
      <c r="B12153" s="222" t="s">
        <v>9934</v>
      </c>
      <c r="C12153" s="222" t="s">
        <v>1268</v>
      </c>
      <c r="D12153" s="222" t="s">
        <v>800</v>
      </c>
      <c r="E12153" s="223">
        <v>0</v>
      </c>
    </row>
    <row r="12154" spans="1:5" x14ac:dyDescent="0.25">
      <c r="A12154" s="224">
        <v>3705052090</v>
      </c>
      <c r="B12154" s="224" t="s">
        <v>13539</v>
      </c>
      <c r="C12154" s="224" t="s">
        <v>1268</v>
      </c>
      <c r="D12154" s="224" t="s">
        <v>2327</v>
      </c>
      <c r="E12154" s="225">
        <v>0</v>
      </c>
    </row>
    <row r="12155" spans="1:5" x14ac:dyDescent="0.25">
      <c r="A12155" s="222">
        <v>3705052091</v>
      </c>
      <c r="B12155" s="222" t="s">
        <v>12372</v>
      </c>
      <c r="C12155" s="222" t="s">
        <v>1268</v>
      </c>
      <c r="D12155" s="222" t="s">
        <v>801</v>
      </c>
      <c r="E12155" s="223">
        <v>0</v>
      </c>
    </row>
    <row r="12156" spans="1:5" x14ac:dyDescent="0.25">
      <c r="A12156" s="224">
        <v>3705052092</v>
      </c>
      <c r="B12156" s="224" t="s">
        <v>12373</v>
      </c>
      <c r="C12156" s="224" t="s">
        <v>1268</v>
      </c>
      <c r="D12156" s="224" t="s">
        <v>801</v>
      </c>
      <c r="E12156" s="225">
        <v>0</v>
      </c>
    </row>
    <row r="12157" spans="1:5" x14ac:dyDescent="0.25">
      <c r="A12157" s="222">
        <v>3705052093</v>
      </c>
      <c r="B12157" s="222" t="s">
        <v>12374</v>
      </c>
      <c r="C12157" s="222" t="s">
        <v>1268</v>
      </c>
      <c r="D12157" s="222" t="s">
        <v>801</v>
      </c>
      <c r="E12157" s="223">
        <v>0</v>
      </c>
    </row>
    <row r="12158" spans="1:5" x14ac:dyDescent="0.25">
      <c r="A12158" s="224">
        <v>3705052094</v>
      </c>
      <c r="B12158" s="224" t="s">
        <v>12375</v>
      </c>
      <c r="C12158" s="224" t="s">
        <v>1268</v>
      </c>
      <c r="D12158" s="224" t="s">
        <v>801</v>
      </c>
      <c r="E12158" s="225">
        <v>0</v>
      </c>
    </row>
    <row r="12159" spans="1:5" x14ac:dyDescent="0.25">
      <c r="A12159" s="222">
        <v>3705052095</v>
      </c>
      <c r="B12159" s="222" t="s">
        <v>12376</v>
      </c>
      <c r="C12159" s="222" t="s">
        <v>1268</v>
      </c>
      <c r="D12159" s="222" t="s">
        <v>2444</v>
      </c>
      <c r="E12159" s="223">
        <v>0</v>
      </c>
    </row>
    <row r="12160" spans="1:5" x14ac:dyDescent="0.25">
      <c r="A12160" s="224">
        <v>3705052096</v>
      </c>
      <c r="B12160" s="224" t="s">
        <v>12377</v>
      </c>
      <c r="C12160" s="224" t="s">
        <v>1268</v>
      </c>
      <c r="D12160" s="224" t="s">
        <v>801</v>
      </c>
      <c r="E12160" s="225">
        <v>0</v>
      </c>
    </row>
    <row r="12161" spans="1:5" x14ac:dyDescent="0.25">
      <c r="A12161" s="222">
        <v>3705052097</v>
      </c>
      <c r="B12161" s="222" t="s">
        <v>12378</v>
      </c>
      <c r="C12161" s="222" t="s">
        <v>1268</v>
      </c>
      <c r="D12161" s="222" t="s">
        <v>801</v>
      </c>
      <c r="E12161" s="223">
        <v>0</v>
      </c>
    </row>
    <row r="12162" spans="1:5" x14ac:dyDescent="0.25">
      <c r="A12162" s="224">
        <v>3705052098</v>
      </c>
      <c r="B12162" s="224" t="s">
        <v>12379</v>
      </c>
      <c r="C12162" s="224" t="s">
        <v>1268</v>
      </c>
      <c r="D12162" s="224" t="s">
        <v>801</v>
      </c>
      <c r="E12162" s="225">
        <v>0</v>
      </c>
    </row>
    <row r="12163" spans="1:5" x14ac:dyDescent="0.25">
      <c r="A12163" s="222">
        <v>3705052099</v>
      </c>
      <c r="B12163" s="222" t="s">
        <v>12380</v>
      </c>
      <c r="C12163" s="222" t="s">
        <v>1268</v>
      </c>
      <c r="D12163" s="222" t="s">
        <v>2376</v>
      </c>
      <c r="E12163" s="223">
        <v>0</v>
      </c>
    </row>
    <row r="12164" spans="1:5" x14ac:dyDescent="0.25">
      <c r="A12164" s="224">
        <v>3705052100</v>
      </c>
      <c r="B12164" s="224" t="s">
        <v>12381</v>
      </c>
      <c r="C12164" s="224" t="s">
        <v>1268</v>
      </c>
      <c r="D12164" s="224" t="s">
        <v>801</v>
      </c>
      <c r="E12164" s="225">
        <v>0</v>
      </c>
    </row>
    <row r="12165" spans="1:5" x14ac:dyDescent="0.25">
      <c r="A12165" s="222">
        <v>3705052101</v>
      </c>
      <c r="B12165" s="222" t="s">
        <v>12382</v>
      </c>
      <c r="C12165" s="222" t="s">
        <v>1268</v>
      </c>
      <c r="D12165" s="222" t="s">
        <v>2333</v>
      </c>
      <c r="E12165" s="223">
        <v>0</v>
      </c>
    </row>
    <row r="12166" spans="1:5" x14ac:dyDescent="0.25">
      <c r="A12166" s="224">
        <v>3705052102</v>
      </c>
      <c r="B12166" s="224" t="s">
        <v>12383</v>
      </c>
      <c r="C12166" s="224" t="s">
        <v>1268</v>
      </c>
      <c r="D12166" s="224" t="s">
        <v>2318</v>
      </c>
      <c r="E12166" s="225">
        <v>0</v>
      </c>
    </row>
    <row r="12167" spans="1:5" x14ac:dyDescent="0.25">
      <c r="A12167" s="222">
        <v>3705052103</v>
      </c>
      <c r="B12167" s="222" t="s">
        <v>12384</v>
      </c>
      <c r="C12167" s="222" t="s">
        <v>1268</v>
      </c>
      <c r="D12167" s="222" t="s">
        <v>800</v>
      </c>
      <c r="E12167" s="223">
        <v>0</v>
      </c>
    </row>
    <row r="12168" spans="1:5" x14ac:dyDescent="0.25">
      <c r="A12168" s="224">
        <v>3705052104</v>
      </c>
      <c r="B12168" s="224" t="s">
        <v>12385</v>
      </c>
      <c r="C12168" s="224" t="s">
        <v>1268</v>
      </c>
      <c r="D12168" s="224" t="s">
        <v>2327</v>
      </c>
      <c r="E12168" s="225">
        <v>0</v>
      </c>
    </row>
    <row r="12169" spans="1:5" x14ac:dyDescent="0.25">
      <c r="A12169" s="222">
        <v>3705052105</v>
      </c>
      <c r="B12169" s="222" t="s">
        <v>12386</v>
      </c>
      <c r="C12169" s="222" t="s">
        <v>1268</v>
      </c>
      <c r="D12169" s="222" t="s">
        <v>801</v>
      </c>
      <c r="E12169" s="223">
        <v>0</v>
      </c>
    </row>
    <row r="12170" spans="1:5" x14ac:dyDescent="0.25">
      <c r="A12170" s="224">
        <v>3705052106</v>
      </c>
      <c r="B12170" s="224" t="s">
        <v>12387</v>
      </c>
      <c r="C12170" s="224" t="s">
        <v>1268</v>
      </c>
      <c r="D12170" s="224" t="s">
        <v>1226</v>
      </c>
      <c r="E12170" s="225">
        <v>0</v>
      </c>
    </row>
    <row r="12171" spans="1:5" x14ac:dyDescent="0.25">
      <c r="A12171" s="222">
        <v>3705052107</v>
      </c>
      <c r="B12171" s="222" t="s">
        <v>12388</v>
      </c>
      <c r="C12171" s="222" t="s">
        <v>1268</v>
      </c>
      <c r="D12171" s="222" t="s">
        <v>801</v>
      </c>
      <c r="E12171" s="223">
        <v>0</v>
      </c>
    </row>
    <row r="12172" spans="1:5" x14ac:dyDescent="0.25">
      <c r="A12172" s="224">
        <v>3705052108</v>
      </c>
      <c r="B12172" s="224" t="s">
        <v>12389</v>
      </c>
      <c r="C12172" s="224" t="s">
        <v>1268</v>
      </c>
      <c r="D12172" s="224" t="s">
        <v>2327</v>
      </c>
      <c r="E12172" s="225">
        <v>0</v>
      </c>
    </row>
    <row r="12173" spans="1:5" x14ac:dyDescent="0.25">
      <c r="A12173" s="222">
        <v>3705052109</v>
      </c>
      <c r="B12173" s="222" t="s">
        <v>12390</v>
      </c>
      <c r="C12173" s="222" t="s">
        <v>1268</v>
      </c>
      <c r="D12173" s="222" t="s">
        <v>2327</v>
      </c>
      <c r="E12173" s="223">
        <v>0</v>
      </c>
    </row>
    <row r="12174" spans="1:5" x14ac:dyDescent="0.25">
      <c r="A12174" s="224">
        <v>3705052110</v>
      </c>
      <c r="B12174" s="224" t="s">
        <v>12391</v>
      </c>
      <c r="C12174" s="224" t="s">
        <v>1268</v>
      </c>
      <c r="D12174" s="224" t="s">
        <v>2327</v>
      </c>
      <c r="E12174" s="225">
        <v>0</v>
      </c>
    </row>
    <row r="12175" spans="1:5" x14ac:dyDescent="0.25">
      <c r="A12175" s="222">
        <v>3705052111</v>
      </c>
      <c r="B12175" s="222" t="s">
        <v>12392</v>
      </c>
      <c r="C12175" s="222" t="s">
        <v>1268</v>
      </c>
      <c r="D12175" s="222" t="s">
        <v>2327</v>
      </c>
      <c r="E12175" s="223">
        <v>0</v>
      </c>
    </row>
    <row r="12176" spans="1:5" x14ac:dyDescent="0.25">
      <c r="A12176" s="224">
        <v>3705052112</v>
      </c>
      <c r="B12176" s="224" t="s">
        <v>10173</v>
      </c>
      <c r="C12176" s="224" t="s">
        <v>1268</v>
      </c>
      <c r="D12176" s="224" t="s">
        <v>801</v>
      </c>
      <c r="E12176" s="225">
        <v>0</v>
      </c>
    </row>
    <row r="12177" spans="1:5" x14ac:dyDescent="0.25">
      <c r="A12177" s="222">
        <v>3705052113</v>
      </c>
      <c r="B12177" s="222" t="s">
        <v>12393</v>
      </c>
      <c r="C12177" s="222" t="s">
        <v>1268</v>
      </c>
      <c r="D12177" s="222" t="s">
        <v>1226</v>
      </c>
      <c r="E12177" s="223">
        <v>0</v>
      </c>
    </row>
    <row r="12178" spans="1:5" x14ac:dyDescent="0.25">
      <c r="A12178" s="224">
        <v>3705052114</v>
      </c>
      <c r="B12178" s="224" t="s">
        <v>12394</v>
      </c>
      <c r="C12178" s="224" t="s">
        <v>1268</v>
      </c>
      <c r="D12178" s="224" t="s">
        <v>801</v>
      </c>
      <c r="E12178" s="225">
        <v>0</v>
      </c>
    </row>
    <row r="12179" spans="1:5" x14ac:dyDescent="0.25">
      <c r="A12179" s="222">
        <v>3705052115</v>
      </c>
      <c r="B12179" s="222" t="s">
        <v>12395</v>
      </c>
      <c r="C12179" s="222" t="s">
        <v>1268</v>
      </c>
      <c r="D12179" s="222" t="s">
        <v>801</v>
      </c>
      <c r="E12179" s="223">
        <v>0</v>
      </c>
    </row>
    <row r="12180" spans="1:5" x14ac:dyDescent="0.25">
      <c r="A12180" s="224">
        <v>3705052116</v>
      </c>
      <c r="B12180" s="224" t="s">
        <v>12396</v>
      </c>
      <c r="C12180" s="224" t="s">
        <v>1268</v>
      </c>
      <c r="D12180" s="224" t="s">
        <v>801</v>
      </c>
      <c r="E12180" s="225">
        <v>0</v>
      </c>
    </row>
    <row r="12181" spans="1:5" x14ac:dyDescent="0.25">
      <c r="A12181" s="222">
        <v>3705052117</v>
      </c>
      <c r="B12181" s="222" t="s">
        <v>12397</v>
      </c>
      <c r="C12181" s="222" t="s">
        <v>1268</v>
      </c>
      <c r="D12181" s="222" t="s">
        <v>801</v>
      </c>
      <c r="E12181" s="223">
        <v>0</v>
      </c>
    </row>
    <row r="12182" spans="1:5" x14ac:dyDescent="0.25">
      <c r="A12182" s="224">
        <v>3705052118</v>
      </c>
      <c r="B12182" s="224" t="s">
        <v>12398</v>
      </c>
      <c r="C12182" s="224" t="s">
        <v>1268</v>
      </c>
      <c r="D12182" s="224" t="s">
        <v>801</v>
      </c>
      <c r="E12182" s="225">
        <v>0</v>
      </c>
    </row>
    <row r="12183" spans="1:5" x14ac:dyDescent="0.25">
      <c r="A12183" s="222">
        <v>3705052119</v>
      </c>
      <c r="B12183" s="222" t="s">
        <v>12399</v>
      </c>
      <c r="C12183" s="222" t="s">
        <v>1268</v>
      </c>
      <c r="D12183" s="222" t="s">
        <v>801</v>
      </c>
      <c r="E12183" s="223">
        <v>0</v>
      </c>
    </row>
    <row r="12184" spans="1:5" x14ac:dyDescent="0.25">
      <c r="A12184" s="224">
        <v>3705052120</v>
      </c>
      <c r="B12184" s="224" t="s">
        <v>12400</v>
      </c>
      <c r="C12184" s="224" t="s">
        <v>1268</v>
      </c>
      <c r="D12184" s="224" t="s">
        <v>2333</v>
      </c>
      <c r="E12184" s="225">
        <v>0</v>
      </c>
    </row>
    <row r="12185" spans="1:5" x14ac:dyDescent="0.25">
      <c r="A12185" s="222">
        <v>3705052121</v>
      </c>
      <c r="B12185" s="222" t="s">
        <v>12401</v>
      </c>
      <c r="C12185" s="222" t="s">
        <v>1268</v>
      </c>
      <c r="D12185" s="222" t="s">
        <v>801</v>
      </c>
      <c r="E12185" s="223">
        <v>0</v>
      </c>
    </row>
    <row r="12186" spans="1:5" x14ac:dyDescent="0.25">
      <c r="A12186" s="224">
        <v>3705052122</v>
      </c>
      <c r="B12186" s="224" t="s">
        <v>12402</v>
      </c>
      <c r="C12186" s="224" t="s">
        <v>1268</v>
      </c>
      <c r="D12186" s="224" t="s">
        <v>801</v>
      </c>
      <c r="E12186" s="225">
        <v>0</v>
      </c>
    </row>
    <row r="12187" spans="1:5" x14ac:dyDescent="0.25">
      <c r="A12187" s="222">
        <v>3705052123</v>
      </c>
      <c r="B12187" s="222" t="s">
        <v>9935</v>
      </c>
      <c r="C12187" s="222" t="s">
        <v>1268</v>
      </c>
      <c r="D12187" s="222" t="s">
        <v>801</v>
      </c>
      <c r="E12187" s="223">
        <v>0</v>
      </c>
    </row>
    <row r="12188" spans="1:5" x14ac:dyDescent="0.25">
      <c r="A12188" s="224">
        <v>3705052124</v>
      </c>
      <c r="B12188" s="224" t="s">
        <v>9936</v>
      </c>
      <c r="C12188" s="224" t="s">
        <v>1268</v>
      </c>
      <c r="D12188" s="224" t="s">
        <v>801</v>
      </c>
      <c r="E12188" s="225">
        <v>0</v>
      </c>
    </row>
    <row r="12189" spans="1:5" x14ac:dyDescent="0.25">
      <c r="A12189" s="222">
        <v>3705052125</v>
      </c>
      <c r="B12189" s="222" t="s">
        <v>9937</v>
      </c>
      <c r="C12189" s="222" t="s">
        <v>1268</v>
      </c>
      <c r="D12189" s="222" t="s">
        <v>801</v>
      </c>
      <c r="E12189" s="223">
        <v>0</v>
      </c>
    </row>
    <row r="12190" spans="1:5" x14ac:dyDescent="0.25">
      <c r="A12190" s="224">
        <v>3705052126</v>
      </c>
      <c r="B12190" s="224" t="s">
        <v>12403</v>
      </c>
      <c r="C12190" s="224" t="s">
        <v>1268</v>
      </c>
      <c r="D12190" s="224" t="s">
        <v>801</v>
      </c>
      <c r="E12190" s="225">
        <v>0</v>
      </c>
    </row>
    <row r="12191" spans="1:5" x14ac:dyDescent="0.25">
      <c r="A12191" s="222">
        <v>3705052127</v>
      </c>
      <c r="B12191" s="222" t="s">
        <v>12404</v>
      </c>
      <c r="C12191" s="222" t="s">
        <v>1268</v>
      </c>
      <c r="D12191" s="222" t="s">
        <v>1226</v>
      </c>
      <c r="E12191" s="223">
        <v>0</v>
      </c>
    </row>
    <row r="12192" spans="1:5" x14ac:dyDescent="0.25">
      <c r="A12192" s="224">
        <v>3705052128</v>
      </c>
      <c r="B12192" s="224" t="s">
        <v>12405</v>
      </c>
      <c r="C12192" s="224" t="s">
        <v>1268</v>
      </c>
      <c r="D12192" s="224" t="s">
        <v>2327</v>
      </c>
      <c r="E12192" s="225">
        <v>0</v>
      </c>
    </row>
    <row r="12193" spans="1:5" x14ac:dyDescent="0.25">
      <c r="A12193" s="222">
        <v>3705052129</v>
      </c>
      <c r="B12193" s="222" t="s">
        <v>12406</v>
      </c>
      <c r="C12193" s="222" t="s">
        <v>1268</v>
      </c>
      <c r="D12193" s="222" t="s">
        <v>2327</v>
      </c>
      <c r="E12193" s="223">
        <v>0</v>
      </c>
    </row>
    <row r="12194" spans="1:5" x14ac:dyDescent="0.25">
      <c r="A12194" s="224">
        <v>3705052130</v>
      </c>
      <c r="B12194" s="224" t="s">
        <v>12407</v>
      </c>
      <c r="C12194" s="224" t="s">
        <v>1268</v>
      </c>
      <c r="D12194" s="224" t="s">
        <v>800</v>
      </c>
      <c r="E12194" s="225">
        <v>0</v>
      </c>
    </row>
    <row r="12195" spans="1:5" x14ac:dyDescent="0.25">
      <c r="A12195" s="222">
        <v>3705052131</v>
      </c>
      <c r="B12195" s="222" t="s">
        <v>12408</v>
      </c>
      <c r="C12195" s="222" t="s">
        <v>1268</v>
      </c>
      <c r="D12195" s="222" t="s">
        <v>2327</v>
      </c>
      <c r="E12195" s="223">
        <v>0</v>
      </c>
    </row>
    <row r="12196" spans="1:5" x14ac:dyDescent="0.25">
      <c r="A12196" s="224">
        <v>3705052132</v>
      </c>
      <c r="B12196" s="224" t="s">
        <v>12409</v>
      </c>
      <c r="C12196" s="224" t="s">
        <v>1268</v>
      </c>
      <c r="D12196" s="224" t="s">
        <v>2354</v>
      </c>
      <c r="E12196" s="225">
        <v>0</v>
      </c>
    </row>
    <row r="12197" spans="1:5" x14ac:dyDescent="0.25">
      <c r="A12197" s="222">
        <v>3705052133</v>
      </c>
      <c r="B12197" s="222" t="s">
        <v>12410</v>
      </c>
      <c r="C12197" s="222" t="s">
        <v>1268</v>
      </c>
      <c r="D12197" s="222" t="s">
        <v>2354</v>
      </c>
      <c r="E12197" s="223">
        <v>0</v>
      </c>
    </row>
    <row r="12198" spans="1:5" x14ac:dyDescent="0.25">
      <c r="A12198" s="224">
        <v>3705052134</v>
      </c>
      <c r="B12198" s="224" t="s">
        <v>12411</v>
      </c>
      <c r="C12198" s="224" t="s">
        <v>1268</v>
      </c>
      <c r="D12198" s="224" t="s">
        <v>2354</v>
      </c>
      <c r="E12198" s="225">
        <v>0</v>
      </c>
    </row>
    <row r="12199" spans="1:5" x14ac:dyDescent="0.25">
      <c r="A12199" s="222">
        <v>3705052135</v>
      </c>
      <c r="B12199" s="222" t="s">
        <v>12412</v>
      </c>
      <c r="C12199" s="222" t="s">
        <v>1268</v>
      </c>
      <c r="D12199" s="222" t="s">
        <v>2354</v>
      </c>
      <c r="E12199" s="223">
        <v>0</v>
      </c>
    </row>
    <row r="12200" spans="1:5" x14ac:dyDescent="0.25">
      <c r="A12200" s="224">
        <v>3705052136</v>
      </c>
      <c r="B12200" s="224" t="s">
        <v>13540</v>
      </c>
      <c r="C12200" s="224" t="s">
        <v>1268</v>
      </c>
      <c r="D12200" s="224" t="s">
        <v>2354</v>
      </c>
      <c r="E12200" s="225">
        <v>0</v>
      </c>
    </row>
    <row r="12201" spans="1:5" x14ac:dyDescent="0.25">
      <c r="A12201" s="222">
        <v>3705052137</v>
      </c>
      <c r="B12201" s="222" t="s">
        <v>12413</v>
      </c>
      <c r="C12201" s="222" t="s">
        <v>1268</v>
      </c>
      <c r="D12201" s="222" t="s">
        <v>2354</v>
      </c>
      <c r="E12201" s="223">
        <v>0</v>
      </c>
    </row>
    <row r="12202" spans="1:5" x14ac:dyDescent="0.25">
      <c r="A12202" s="224">
        <v>3705052138</v>
      </c>
      <c r="B12202" s="224" t="s">
        <v>12414</v>
      </c>
      <c r="C12202" s="224" t="s">
        <v>1268</v>
      </c>
      <c r="D12202" s="224" t="s">
        <v>2354</v>
      </c>
      <c r="E12202" s="225">
        <v>0</v>
      </c>
    </row>
    <row r="12203" spans="1:5" x14ac:dyDescent="0.25">
      <c r="A12203" s="222">
        <v>3705052139</v>
      </c>
      <c r="B12203" s="222" t="s">
        <v>12415</v>
      </c>
      <c r="C12203" s="222" t="s">
        <v>1268</v>
      </c>
      <c r="D12203" s="222" t="s">
        <v>2354</v>
      </c>
      <c r="E12203" s="223">
        <v>0</v>
      </c>
    </row>
    <row r="12204" spans="1:5" x14ac:dyDescent="0.25">
      <c r="A12204" s="224">
        <v>3705052140</v>
      </c>
      <c r="B12204" s="224" t="s">
        <v>13541</v>
      </c>
      <c r="C12204" s="224" t="s">
        <v>1268</v>
      </c>
      <c r="D12204" s="224" t="s">
        <v>2354</v>
      </c>
      <c r="E12204" s="225">
        <v>0</v>
      </c>
    </row>
    <row r="12205" spans="1:5" x14ac:dyDescent="0.25">
      <c r="A12205" s="222">
        <v>3705052141</v>
      </c>
      <c r="B12205" s="222" t="s">
        <v>12416</v>
      </c>
      <c r="C12205" s="222" t="s">
        <v>1268</v>
      </c>
      <c r="D12205" s="222" t="s">
        <v>2354</v>
      </c>
      <c r="E12205" s="223">
        <v>0</v>
      </c>
    </row>
    <row r="12206" spans="1:5" x14ac:dyDescent="0.25">
      <c r="A12206" s="224">
        <v>3705052142</v>
      </c>
      <c r="B12206" s="224" t="s">
        <v>12417</v>
      </c>
      <c r="C12206" s="224" t="s">
        <v>1268</v>
      </c>
      <c r="D12206" s="224" t="s">
        <v>2354</v>
      </c>
      <c r="E12206" s="225">
        <v>0</v>
      </c>
    </row>
    <row r="12207" spans="1:5" x14ac:dyDescent="0.25">
      <c r="A12207" s="222">
        <v>3705052143</v>
      </c>
      <c r="B12207" s="222" t="s">
        <v>12418</v>
      </c>
      <c r="C12207" s="222" t="s">
        <v>1268</v>
      </c>
      <c r="D12207" s="222" t="s">
        <v>2327</v>
      </c>
      <c r="E12207" s="223">
        <v>0</v>
      </c>
    </row>
    <row r="12208" spans="1:5" x14ac:dyDescent="0.25">
      <c r="A12208" s="224">
        <v>3705052144</v>
      </c>
      <c r="B12208" s="224" t="s">
        <v>12419</v>
      </c>
      <c r="C12208" s="224" t="s">
        <v>1268</v>
      </c>
      <c r="D12208" s="224" t="s">
        <v>2354</v>
      </c>
      <c r="E12208" s="225">
        <v>0</v>
      </c>
    </row>
    <row r="12209" spans="1:5" x14ac:dyDescent="0.25">
      <c r="A12209" s="222">
        <v>3705052145</v>
      </c>
      <c r="B12209" s="222" t="s">
        <v>12420</v>
      </c>
      <c r="C12209" s="222" t="s">
        <v>1268</v>
      </c>
      <c r="D12209" s="222" t="s">
        <v>2327</v>
      </c>
      <c r="E12209" s="223">
        <v>0</v>
      </c>
    </row>
    <row r="12210" spans="1:5" x14ac:dyDescent="0.25">
      <c r="A12210" s="224">
        <v>3705052146</v>
      </c>
      <c r="B12210" s="224" t="s">
        <v>12421</v>
      </c>
      <c r="C12210" s="224" t="s">
        <v>1268</v>
      </c>
      <c r="D12210" s="224" t="s">
        <v>2327</v>
      </c>
      <c r="E12210" s="225">
        <v>0</v>
      </c>
    </row>
    <row r="12211" spans="1:5" x14ac:dyDescent="0.25">
      <c r="A12211" s="222">
        <v>3705052147</v>
      </c>
      <c r="B12211" s="222" t="s">
        <v>12422</v>
      </c>
      <c r="C12211" s="222" t="s">
        <v>1268</v>
      </c>
      <c r="D12211" s="222" t="s">
        <v>2327</v>
      </c>
      <c r="E12211" s="223">
        <v>0</v>
      </c>
    </row>
    <row r="12212" spans="1:5" x14ac:dyDescent="0.25">
      <c r="A12212" s="224">
        <v>3705052148</v>
      </c>
      <c r="B12212" s="224" t="s">
        <v>12423</v>
      </c>
      <c r="C12212" s="224" t="s">
        <v>1268</v>
      </c>
      <c r="D12212" s="224" t="s">
        <v>2327</v>
      </c>
      <c r="E12212" s="225">
        <v>0</v>
      </c>
    </row>
    <row r="12213" spans="1:5" x14ac:dyDescent="0.25">
      <c r="A12213" s="222">
        <v>3705052149</v>
      </c>
      <c r="B12213" s="222" t="s">
        <v>12424</v>
      </c>
      <c r="C12213" s="222" t="s">
        <v>1268</v>
      </c>
      <c r="D12213" s="222" t="s">
        <v>801</v>
      </c>
      <c r="E12213" s="223">
        <v>0</v>
      </c>
    </row>
    <row r="12214" spans="1:5" x14ac:dyDescent="0.25">
      <c r="A12214" s="224">
        <v>3705052150</v>
      </c>
      <c r="B12214" s="224" t="s">
        <v>12425</v>
      </c>
      <c r="C12214" s="224" t="s">
        <v>1268</v>
      </c>
      <c r="D12214" s="224" t="s">
        <v>2354</v>
      </c>
      <c r="E12214" s="225">
        <v>0</v>
      </c>
    </row>
    <row r="12215" spans="1:5" x14ac:dyDescent="0.25">
      <c r="A12215" s="222">
        <v>3705052151</v>
      </c>
      <c r="B12215" s="222" t="s">
        <v>12426</v>
      </c>
      <c r="C12215" s="222" t="s">
        <v>1268</v>
      </c>
      <c r="D12215" s="222" t="s">
        <v>2354</v>
      </c>
      <c r="E12215" s="223">
        <v>0</v>
      </c>
    </row>
    <row r="12216" spans="1:5" x14ac:dyDescent="0.25">
      <c r="A12216" s="224">
        <v>3705052152</v>
      </c>
      <c r="B12216" s="224" t="s">
        <v>12427</v>
      </c>
      <c r="C12216" s="224" t="s">
        <v>1268</v>
      </c>
      <c r="D12216" s="224" t="s">
        <v>2327</v>
      </c>
      <c r="E12216" s="225">
        <v>0</v>
      </c>
    </row>
    <row r="12217" spans="1:5" x14ac:dyDescent="0.25">
      <c r="A12217" s="222">
        <v>3705052153</v>
      </c>
      <c r="B12217" s="222" t="s">
        <v>12428</v>
      </c>
      <c r="C12217" s="222" t="s">
        <v>1268</v>
      </c>
      <c r="D12217" s="222" t="s">
        <v>2327</v>
      </c>
      <c r="E12217" s="223">
        <v>0</v>
      </c>
    </row>
    <row r="12218" spans="1:5" x14ac:dyDescent="0.25">
      <c r="A12218" s="224">
        <v>3705052154</v>
      </c>
      <c r="B12218" s="224" t="s">
        <v>12429</v>
      </c>
      <c r="C12218" s="224" t="s">
        <v>1268</v>
      </c>
      <c r="D12218" s="224" t="s">
        <v>2327</v>
      </c>
      <c r="E12218" s="225">
        <v>0</v>
      </c>
    </row>
    <row r="12219" spans="1:5" x14ac:dyDescent="0.25">
      <c r="A12219" s="222">
        <v>3705052155</v>
      </c>
      <c r="B12219" s="222" t="s">
        <v>12430</v>
      </c>
      <c r="C12219" s="222" t="s">
        <v>1268</v>
      </c>
      <c r="D12219" s="222" t="s">
        <v>801</v>
      </c>
      <c r="E12219" s="223">
        <v>0</v>
      </c>
    </row>
    <row r="12220" spans="1:5" x14ac:dyDescent="0.25">
      <c r="A12220" s="224">
        <v>3705052156</v>
      </c>
      <c r="B12220" s="224" t="s">
        <v>12431</v>
      </c>
      <c r="C12220" s="224" t="s">
        <v>1268</v>
      </c>
      <c r="D12220" s="224" t="s">
        <v>801</v>
      </c>
      <c r="E12220" s="225">
        <v>0</v>
      </c>
    </row>
    <row r="12221" spans="1:5" x14ac:dyDescent="0.25">
      <c r="A12221" s="222">
        <v>3705052157</v>
      </c>
      <c r="B12221" s="222" t="s">
        <v>12432</v>
      </c>
      <c r="C12221" s="222" t="s">
        <v>1268</v>
      </c>
      <c r="D12221" s="222" t="s">
        <v>801</v>
      </c>
      <c r="E12221" s="223">
        <v>0</v>
      </c>
    </row>
    <row r="12222" spans="1:5" x14ac:dyDescent="0.25">
      <c r="A12222" s="224">
        <v>3705052158</v>
      </c>
      <c r="B12222" s="224" t="s">
        <v>12433</v>
      </c>
      <c r="C12222" s="224" t="s">
        <v>1268</v>
      </c>
      <c r="D12222" s="224" t="s">
        <v>801</v>
      </c>
      <c r="E12222" s="225">
        <v>0</v>
      </c>
    </row>
    <row r="12223" spans="1:5" x14ac:dyDescent="0.25">
      <c r="A12223" s="222">
        <v>3705052159</v>
      </c>
      <c r="B12223" s="222" t="s">
        <v>12434</v>
      </c>
      <c r="C12223" s="222" t="s">
        <v>1268</v>
      </c>
      <c r="D12223" s="222" t="s">
        <v>1226</v>
      </c>
      <c r="E12223" s="223">
        <v>0</v>
      </c>
    </row>
    <row r="12224" spans="1:5" x14ac:dyDescent="0.25">
      <c r="A12224" s="224">
        <v>3705052160</v>
      </c>
      <c r="B12224" s="224" t="s">
        <v>12435</v>
      </c>
      <c r="C12224" s="224" t="s">
        <v>1268</v>
      </c>
      <c r="D12224" s="224" t="s">
        <v>2327</v>
      </c>
      <c r="E12224" s="225">
        <v>0</v>
      </c>
    </row>
    <row r="12225" spans="1:5" x14ac:dyDescent="0.25">
      <c r="A12225" s="222">
        <v>3705052161</v>
      </c>
      <c r="B12225" s="222" t="s">
        <v>12436</v>
      </c>
      <c r="C12225" s="222" t="s">
        <v>1268</v>
      </c>
      <c r="D12225" s="222" t="s">
        <v>2327</v>
      </c>
      <c r="E12225" s="223">
        <v>0</v>
      </c>
    </row>
    <row r="12226" spans="1:5" x14ac:dyDescent="0.25">
      <c r="A12226" s="224">
        <v>3705052162</v>
      </c>
      <c r="B12226" s="224" t="s">
        <v>12437</v>
      </c>
      <c r="C12226" s="224" t="s">
        <v>1268</v>
      </c>
      <c r="D12226" s="224" t="s">
        <v>9366</v>
      </c>
      <c r="E12226" s="225">
        <v>0</v>
      </c>
    </row>
    <row r="12227" spans="1:5" x14ac:dyDescent="0.25">
      <c r="A12227" s="222">
        <v>3705052163</v>
      </c>
      <c r="B12227" s="222" t="s">
        <v>12438</v>
      </c>
      <c r="C12227" s="222" t="s">
        <v>1268</v>
      </c>
      <c r="D12227" s="222" t="s">
        <v>2327</v>
      </c>
      <c r="E12227" s="223">
        <v>0</v>
      </c>
    </row>
    <row r="12228" spans="1:5" x14ac:dyDescent="0.25">
      <c r="A12228" s="224">
        <v>3705052164</v>
      </c>
      <c r="B12228" s="224" t="s">
        <v>12439</v>
      </c>
      <c r="C12228" s="224" t="s">
        <v>1268</v>
      </c>
      <c r="D12228" s="224" t="s">
        <v>2327</v>
      </c>
      <c r="E12228" s="225">
        <v>0</v>
      </c>
    </row>
    <row r="12229" spans="1:5" x14ac:dyDescent="0.25">
      <c r="A12229" s="222">
        <v>3705052165</v>
      </c>
      <c r="B12229" s="222" t="s">
        <v>12440</v>
      </c>
      <c r="C12229" s="222" t="s">
        <v>1268</v>
      </c>
      <c r="D12229" s="222" t="s">
        <v>801</v>
      </c>
      <c r="E12229" s="223">
        <v>0</v>
      </c>
    </row>
    <row r="12230" spans="1:5" x14ac:dyDescent="0.25">
      <c r="A12230" s="224">
        <v>3705052166</v>
      </c>
      <c r="B12230" s="224" t="s">
        <v>12441</v>
      </c>
      <c r="C12230" s="224" t="s">
        <v>1268</v>
      </c>
      <c r="D12230" s="224" t="s">
        <v>1226</v>
      </c>
      <c r="E12230" s="225">
        <v>0</v>
      </c>
    </row>
    <row r="12231" spans="1:5" x14ac:dyDescent="0.25">
      <c r="A12231" s="222">
        <v>3705052167</v>
      </c>
      <c r="B12231" s="222" t="s">
        <v>12442</v>
      </c>
      <c r="C12231" s="222" t="s">
        <v>1268</v>
      </c>
      <c r="D12231" s="222" t="s">
        <v>1226</v>
      </c>
      <c r="E12231" s="223">
        <v>0</v>
      </c>
    </row>
    <row r="12232" spans="1:5" x14ac:dyDescent="0.25">
      <c r="A12232" s="224">
        <v>3705052168</v>
      </c>
      <c r="B12232" s="224" t="s">
        <v>12443</v>
      </c>
      <c r="C12232" s="224" t="s">
        <v>1268</v>
      </c>
      <c r="D12232" s="224" t="s">
        <v>1226</v>
      </c>
      <c r="E12232" s="225">
        <v>0</v>
      </c>
    </row>
    <row r="12233" spans="1:5" x14ac:dyDescent="0.25">
      <c r="A12233" s="222">
        <v>3705052169</v>
      </c>
      <c r="B12233" s="222" t="s">
        <v>12444</v>
      </c>
      <c r="C12233" s="222" t="s">
        <v>1268</v>
      </c>
      <c r="D12233" s="222" t="s">
        <v>1226</v>
      </c>
      <c r="E12233" s="223">
        <v>0</v>
      </c>
    </row>
    <row r="12234" spans="1:5" x14ac:dyDescent="0.25">
      <c r="A12234" s="224">
        <v>3705052170</v>
      </c>
      <c r="B12234" s="224" t="s">
        <v>12445</v>
      </c>
      <c r="C12234" s="224" t="s">
        <v>1268</v>
      </c>
      <c r="D12234" s="224" t="s">
        <v>1226</v>
      </c>
      <c r="E12234" s="225">
        <v>0</v>
      </c>
    </row>
    <row r="12235" spans="1:5" x14ac:dyDescent="0.25">
      <c r="A12235" s="222">
        <v>3705052171</v>
      </c>
      <c r="B12235" s="222" t="s">
        <v>12446</v>
      </c>
      <c r="C12235" s="222" t="s">
        <v>1268</v>
      </c>
      <c r="D12235" s="222" t="s">
        <v>1226</v>
      </c>
      <c r="E12235" s="223">
        <v>0</v>
      </c>
    </row>
    <row r="12236" spans="1:5" x14ac:dyDescent="0.25">
      <c r="A12236" s="224">
        <v>3705052172</v>
      </c>
      <c r="B12236" s="224" t="s">
        <v>12447</v>
      </c>
      <c r="C12236" s="224" t="s">
        <v>1268</v>
      </c>
      <c r="D12236" s="224" t="s">
        <v>1226</v>
      </c>
      <c r="E12236" s="225">
        <v>0</v>
      </c>
    </row>
    <row r="12237" spans="1:5" x14ac:dyDescent="0.25">
      <c r="A12237" s="222">
        <v>3705052173</v>
      </c>
      <c r="B12237" s="222" t="s">
        <v>12448</v>
      </c>
      <c r="C12237" s="222" t="s">
        <v>1268</v>
      </c>
      <c r="D12237" s="222" t="s">
        <v>1226</v>
      </c>
      <c r="E12237" s="223">
        <v>0</v>
      </c>
    </row>
    <row r="12238" spans="1:5" x14ac:dyDescent="0.25">
      <c r="A12238" s="224">
        <v>3705052174</v>
      </c>
      <c r="B12238" s="224" t="s">
        <v>12449</v>
      </c>
      <c r="C12238" s="224" t="s">
        <v>1268</v>
      </c>
      <c r="D12238" s="224" t="s">
        <v>1226</v>
      </c>
      <c r="E12238" s="225">
        <v>0</v>
      </c>
    </row>
    <row r="12239" spans="1:5" x14ac:dyDescent="0.25">
      <c r="A12239" s="222">
        <v>3705052175</v>
      </c>
      <c r="B12239" s="222" t="s">
        <v>12450</v>
      </c>
      <c r="C12239" s="222" t="s">
        <v>1268</v>
      </c>
      <c r="D12239" s="222" t="s">
        <v>1226</v>
      </c>
      <c r="E12239" s="223">
        <v>0</v>
      </c>
    </row>
    <row r="12240" spans="1:5" x14ac:dyDescent="0.25">
      <c r="A12240" s="224">
        <v>3705052176</v>
      </c>
      <c r="B12240" s="224" t="s">
        <v>12451</v>
      </c>
      <c r="C12240" s="224" t="s">
        <v>1268</v>
      </c>
      <c r="D12240" s="224" t="s">
        <v>1226</v>
      </c>
      <c r="E12240" s="225">
        <v>0</v>
      </c>
    </row>
    <row r="12241" spans="1:5" x14ac:dyDescent="0.25">
      <c r="A12241" s="222">
        <v>3705052177</v>
      </c>
      <c r="B12241" s="222" t="s">
        <v>12452</v>
      </c>
      <c r="C12241" s="222" t="s">
        <v>1268</v>
      </c>
      <c r="D12241" s="222" t="s">
        <v>1226</v>
      </c>
      <c r="E12241" s="223">
        <v>0</v>
      </c>
    </row>
    <row r="12242" spans="1:5" x14ac:dyDescent="0.25">
      <c r="A12242" s="224">
        <v>3705052178</v>
      </c>
      <c r="B12242" s="224" t="s">
        <v>12453</v>
      </c>
      <c r="C12242" s="224" t="s">
        <v>1268</v>
      </c>
      <c r="D12242" s="224" t="s">
        <v>1226</v>
      </c>
      <c r="E12242" s="225">
        <v>0</v>
      </c>
    </row>
    <row r="12243" spans="1:5" x14ac:dyDescent="0.25">
      <c r="A12243" s="222">
        <v>3705052179</v>
      </c>
      <c r="B12243" s="222" t="s">
        <v>12454</v>
      </c>
      <c r="C12243" s="222" t="s">
        <v>1268</v>
      </c>
      <c r="D12243" s="222" t="s">
        <v>1226</v>
      </c>
      <c r="E12243" s="223">
        <v>0</v>
      </c>
    </row>
    <row r="12244" spans="1:5" x14ac:dyDescent="0.25">
      <c r="A12244" s="224">
        <v>3705052180</v>
      </c>
      <c r="B12244" s="224" t="s">
        <v>12455</v>
      </c>
      <c r="C12244" s="224" t="s">
        <v>1268</v>
      </c>
      <c r="D12244" s="224" t="s">
        <v>2327</v>
      </c>
      <c r="E12244" s="225">
        <v>0</v>
      </c>
    </row>
    <row r="12245" spans="1:5" x14ac:dyDescent="0.25">
      <c r="A12245" s="222">
        <v>3705052181</v>
      </c>
      <c r="B12245" s="222" t="s">
        <v>12456</v>
      </c>
      <c r="C12245" s="222" t="s">
        <v>1268</v>
      </c>
      <c r="D12245" s="222" t="s">
        <v>1226</v>
      </c>
      <c r="E12245" s="223">
        <v>0</v>
      </c>
    </row>
    <row r="12246" spans="1:5" x14ac:dyDescent="0.25">
      <c r="A12246" s="224">
        <v>3705052182</v>
      </c>
      <c r="B12246" s="224" t="s">
        <v>12457</v>
      </c>
      <c r="C12246" s="224" t="s">
        <v>1268</v>
      </c>
      <c r="D12246" s="224" t="s">
        <v>803</v>
      </c>
      <c r="E12246" s="225">
        <v>0</v>
      </c>
    </row>
    <row r="12247" spans="1:5" x14ac:dyDescent="0.25">
      <c r="A12247" s="222">
        <v>3705052183</v>
      </c>
      <c r="B12247" s="222" t="s">
        <v>12458</v>
      </c>
      <c r="C12247" s="222" t="s">
        <v>1268</v>
      </c>
      <c r="D12247" s="222" t="s">
        <v>803</v>
      </c>
      <c r="E12247" s="223">
        <v>0</v>
      </c>
    </row>
    <row r="12248" spans="1:5" x14ac:dyDescent="0.25">
      <c r="A12248" s="224">
        <v>3705052184</v>
      </c>
      <c r="B12248" s="224" t="s">
        <v>12459</v>
      </c>
      <c r="C12248" s="224" t="s">
        <v>1268</v>
      </c>
      <c r="D12248" s="224" t="s">
        <v>801</v>
      </c>
      <c r="E12248" s="225">
        <v>0</v>
      </c>
    </row>
    <row r="12249" spans="1:5" x14ac:dyDescent="0.25">
      <c r="A12249" s="222">
        <v>3705052185</v>
      </c>
      <c r="B12249" s="222" t="s">
        <v>12460</v>
      </c>
      <c r="C12249" s="222" t="s">
        <v>1268</v>
      </c>
      <c r="D12249" s="222" t="s">
        <v>801</v>
      </c>
      <c r="E12249" s="223">
        <v>0</v>
      </c>
    </row>
    <row r="12250" spans="1:5" x14ac:dyDescent="0.25">
      <c r="A12250" s="224">
        <v>3705052186</v>
      </c>
      <c r="B12250" s="224" t="s">
        <v>12461</v>
      </c>
      <c r="C12250" s="224" t="s">
        <v>1268</v>
      </c>
      <c r="D12250" s="224" t="s">
        <v>801</v>
      </c>
      <c r="E12250" s="225">
        <v>0</v>
      </c>
    </row>
    <row r="12251" spans="1:5" x14ac:dyDescent="0.25">
      <c r="A12251" s="222">
        <v>3705052187</v>
      </c>
      <c r="B12251" s="222" t="s">
        <v>12462</v>
      </c>
      <c r="C12251" s="222" t="s">
        <v>1268</v>
      </c>
      <c r="D12251" s="222" t="s">
        <v>801</v>
      </c>
      <c r="E12251" s="223">
        <v>0</v>
      </c>
    </row>
    <row r="12252" spans="1:5" x14ac:dyDescent="0.25">
      <c r="A12252" s="224">
        <v>3705052188</v>
      </c>
      <c r="B12252" s="224" t="s">
        <v>12463</v>
      </c>
      <c r="C12252" s="224" t="s">
        <v>1268</v>
      </c>
      <c r="D12252" s="224" t="s">
        <v>801</v>
      </c>
      <c r="E12252" s="225">
        <v>0</v>
      </c>
    </row>
    <row r="12253" spans="1:5" x14ac:dyDescent="0.25">
      <c r="A12253" s="222">
        <v>3705052189</v>
      </c>
      <c r="B12253" s="222" t="s">
        <v>6452</v>
      </c>
      <c r="C12253" s="222" t="s">
        <v>1268</v>
      </c>
      <c r="D12253" s="222" t="s">
        <v>800</v>
      </c>
      <c r="E12253" s="223">
        <v>0</v>
      </c>
    </row>
    <row r="12254" spans="1:5" x14ac:dyDescent="0.25">
      <c r="A12254" s="224">
        <v>3705052190</v>
      </c>
      <c r="B12254" s="224" t="s">
        <v>12464</v>
      </c>
      <c r="C12254" s="224" t="s">
        <v>1268</v>
      </c>
      <c r="D12254" s="224" t="s">
        <v>801</v>
      </c>
      <c r="E12254" s="225">
        <v>0</v>
      </c>
    </row>
    <row r="12255" spans="1:5" x14ac:dyDescent="0.25">
      <c r="A12255" s="222">
        <v>3705052191</v>
      </c>
      <c r="B12255" s="222" t="s">
        <v>12465</v>
      </c>
      <c r="C12255" s="222" t="s">
        <v>1268</v>
      </c>
      <c r="D12255" s="222" t="s">
        <v>801</v>
      </c>
      <c r="E12255" s="223">
        <v>0</v>
      </c>
    </row>
    <row r="12256" spans="1:5" x14ac:dyDescent="0.25">
      <c r="A12256" s="224">
        <v>3705052192</v>
      </c>
      <c r="B12256" s="224" t="s">
        <v>12466</v>
      </c>
      <c r="C12256" s="224" t="s">
        <v>1268</v>
      </c>
      <c r="D12256" s="224" t="s">
        <v>801</v>
      </c>
      <c r="E12256" s="225">
        <v>0</v>
      </c>
    </row>
    <row r="12257" spans="1:5" x14ac:dyDescent="0.25">
      <c r="A12257" s="222">
        <v>3705052193</v>
      </c>
      <c r="B12257" s="222" t="s">
        <v>12467</v>
      </c>
      <c r="C12257" s="222" t="s">
        <v>1268</v>
      </c>
      <c r="D12257" s="222" t="s">
        <v>801</v>
      </c>
      <c r="E12257" s="223">
        <v>0</v>
      </c>
    </row>
    <row r="12258" spans="1:5" x14ac:dyDescent="0.25">
      <c r="A12258" s="224">
        <v>3705052194</v>
      </c>
      <c r="B12258" s="224" t="s">
        <v>12468</v>
      </c>
      <c r="C12258" s="224" t="s">
        <v>1268</v>
      </c>
      <c r="D12258" s="224" t="s">
        <v>801</v>
      </c>
      <c r="E12258" s="225">
        <v>0</v>
      </c>
    </row>
    <row r="12259" spans="1:5" x14ac:dyDescent="0.25">
      <c r="A12259" s="222">
        <v>3705052195</v>
      </c>
      <c r="B12259" s="222" t="s">
        <v>12469</v>
      </c>
      <c r="C12259" s="222" t="s">
        <v>1268</v>
      </c>
      <c r="D12259" s="222" t="s">
        <v>2327</v>
      </c>
      <c r="E12259" s="223">
        <v>0</v>
      </c>
    </row>
    <row r="12260" spans="1:5" x14ac:dyDescent="0.25">
      <c r="A12260" s="224">
        <v>3705052196</v>
      </c>
      <c r="B12260" s="224" t="s">
        <v>12470</v>
      </c>
      <c r="C12260" s="224" t="s">
        <v>1268</v>
      </c>
      <c r="D12260" s="224" t="s">
        <v>801</v>
      </c>
      <c r="E12260" s="225">
        <v>0</v>
      </c>
    </row>
    <row r="12261" spans="1:5" x14ac:dyDescent="0.25">
      <c r="A12261" s="222">
        <v>3705052197</v>
      </c>
      <c r="B12261" s="222" t="s">
        <v>12471</v>
      </c>
      <c r="C12261" s="222" t="s">
        <v>1268</v>
      </c>
      <c r="D12261" s="222" t="s">
        <v>801</v>
      </c>
      <c r="E12261" s="223">
        <v>0</v>
      </c>
    </row>
    <row r="12262" spans="1:5" x14ac:dyDescent="0.25">
      <c r="A12262" s="224">
        <v>3705052198</v>
      </c>
      <c r="B12262" s="224" t="s">
        <v>9938</v>
      </c>
      <c r="C12262" s="224" t="s">
        <v>1268</v>
      </c>
      <c r="D12262" s="224" t="s">
        <v>801</v>
      </c>
      <c r="E12262" s="225">
        <v>0</v>
      </c>
    </row>
    <row r="12263" spans="1:5" x14ac:dyDescent="0.25">
      <c r="A12263" s="222">
        <v>3705052199</v>
      </c>
      <c r="B12263" s="222" t="s">
        <v>12472</v>
      </c>
      <c r="C12263" s="222" t="s">
        <v>1268</v>
      </c>
      <c r="D12263" s="222" t="s">
        <v>801</v>
      </c>
      <c r="E12263" s="223">
        <v>0</v>
      </c>
    </row>
    <row r="12264" spans="1:5" x14ac:dyDescent="0.25">
      <c r="A12264" s="224">
        <v>3705052200</v>
      </c>
      <c r="B12264" s="224" t="s">
        <v>12473</v>
      </c>
      <c r="C12264" s="224" t="s">
        <v>1268</v>
      </c>
      <c r="D12264" s="224" t="s">
        <v>1226</v>
      </c>
      <c r="E12264" s="225">
        <v>0</v>
      </c>
    </row>
    <row r="12265" spans="1:5" x14ac:dyDescent="0.25">
      <c r="A12265" s="222">
        <v>3705052201</v>
      </c>
      <c r="B12265" s="222" t="s">
        <v>12474</v>
      </c>
      <c r="C12265" s="222" t="s">
        <v>1268</v>
      </c>
      <c r="D12265" s="222" t="s">
        <v>800</v>
      </c>
      <c r="E12265" s="223">
        <v>0</v>
      </c>
    </row>
    <row r="12266" spans="1:5" x14ac:dyDescent="0.25">
      <c r="A12266" s="224">
        <v>3705052202</v>
      </c>
      <c r="B12266" s="224" t="s">
        <v>6727</v>
      </c>
      <c r="C12266" s="224" t="s">
        <v>1268</v>
      </c>
      <c r="D12266" s="224" t="s">
        <v>2354</v>
      </c>
      <c r="E12266" s="225">
        <v>0</v>
      </c>
    </row>
    <row r="12267" spans="1:5" x14ac:dyDescent="0.25">
      <c r="A12267" s="222">
        <v>3705052203</v>
      </c>
      <c r="B12267" s="222" t="s">
        <v>12475</v>
      </c>
      <c r="C12267" s="222" t="s">
        <v>1268</v>
      </c>
      <c r="D12267" s="222" t="s">
        <v>2354</v>
      </c>
      <c r="E12267" s="223">
        <v>0</v>
      </c>
    </row>
    <row r="12268" spans="1:5" x14ac:dyDescent="0.25">
      <c r="A12268" s="224">
        <v>3705052204</v>
      </c>
      <c r="B12268" s="224" t="s">
        <v>12476</v>
      </c>
      <c r="C12268" s="224" t="s">
        <v>1268</v>
      </c>
      <c r="D12268" s="224" t="s">
        <v>2354</v>
      </c>
      <c r="E12268" s="225">
        <v>0</v>
      </c>
    </row>
    <row r="12269" spans="1:5" x14ac:dyDescent="0.25">
      <c r="A12269" s="222">
        <v>3705052205</v>
      </c>
      <c r="B12269" s="222" t="s">
        <v>10054</v>
      </c>
      <c r="C12269" s="222" t="s">
        <v>1268</v>
      </c>
      <c r="D12269" s="222" t="s">
        <v>801</v>
      </c>
      <c r="E12269" s="223">
        <v>0</v>
      </c>
    </row>
    <row r="12270" spans="1:5" x14ac:dyDescent="0.25">
      <c r="A12270" s="224">
        <v>3705052206</v>
      </c>
      <c r="B12270" s="224" t="s">
        <v>10055</v>
      </c>
      <c r="C12270" s="224" t="s">
        <v>1268</v>
      </c>
      <c r="D12270" s="224" t="s">
        <v>801</v>
      </c>
      <c r="E12270" s="225">
        <v>0</v>
      </c>
    </row>
    <row r="12271" spans="1:5" x14ac:dyDescent="0.25">
      <c r="A12271" s="222">
        <v>3705052207</v>
      </c>
      <c r="B12271" s="222" t="s">
        <v>10056</v>
      </c>
      <c r="C12271" s="222" t="s">
        <v>1268</v>
      </c>
      <c r="D12271" s="222" t="s">
        <v>801</v>
      </c>
      <c r="E12271" s="223">
        <v>0</v>
      </c>
    </row>
    <row r="12272" spans="1:5" x14ac:dyDescent="0.25">
      <c r="A12272" s="224">
        <v>3705052208</v>
      </c>
      <c r="B12272" s="224" t="s">
        <v>9939</v>
      </c>
      <c r="C12272" s="224" t="s">
        <v>1268</v>
      </c>
      <c r="D12272" s="224" t="s">
        <v>801</v>
      </c>
      <c r="E12272" s="225">
        <v>0</v>
      </c>
    </row>
    <row r="12273" spans="1:5" x14ac:dyDescent="0.25">
      <c r="A12273" s="222">
        <v>3705052209</v>
      </c>
      <c r="B12273" s="222" t="s">
        <v>12477</v>
      </c>
      <c r="C12273" s="222" t="s">
        <v>1268</v>
      </c>
      <c r="D12273" s="222" t="s">
        <v>2431</v>
      </c>
      <c r="E12273" s="223">
        <v>0</v>
      </c>
    </row>
    <row r="12274" spans="1:5" x14ac:dyDescent="0.25">
      <c r="A12274" s="224">
        <v>3705052210</v>
      </c>
      <c r="B12274" s="224" t="s">
        <v>12478</v>
      </c>
      <c r="C12274" s="224" t="s">
        <v>1268</v>
      </c>
      <c r="D12274" s="224" t="s">
        <v>2431</v>
      </c>
      <c r="E12274" s="225">
        <v>0</v>
      </c>
    </row>
    <row r="12275" spans="1:5" x14ac:dyDescent="0.25">
      <c r="A12275" s="222">
        <v>3705052211</v>
      </c>
      <c r="B12275" s="222" t="s">
        <v>12479</v>
      </c>
      <c r="C12275" s="222" t="s">
        <v>1268</v>
      </c>
      <c r="D12275" s="222" t="s">
        <v>800</v>
      </c>
      <c r="E12275" s="223">
        <v>0</v>
      </c>
    </row>
    <row r="12276" spans="1:5" x14ac:dyDescent="0.25">
      <c r="A12276" s="224">
        <v>3705052212</v>
      </c>
      <c r="B12276" s="224" t="s">
        <v>12480</v>
      </c>
      <c r="C12276" s="224" t="s">
        <v>1268</v>
      </c>
      <c r="D12276" s="224" t="s">
        <v>803</v>
      </c>
      <c r="E12276" s="225">
        <v>0</v>
      </c>
    </row>
    <row r="12277" spans="1:5" x14ac:dyDescent="0.25">
      <c r="A12277" s="222">
        <v>3705052213</v>
      </c>
      <c r="B12277" s="222" t="s">
        <v>12481</v>
      </c>
      <c r="C12277" s="222" t="s">
        <v>1268</v>
      </c>
      <c r="D12277" s="222" t="s">
        <v>2327</v>
      </c>
      <c r="E12277" s="223">
        <v>0</v>
      </c>
    </row>
    <row r="12278" spans="1:5" x14ac:dyDescent="0.25">
      <c r="A12278" s="224">
        <v>3705052214</v>
      </c>
      <c r="B12278" s="224" t="s">
        <v>12482</v>
      </c>
      <c r="C12278" s="224" t="s">
        <v>1268</v>
      </c>
      <c r="D12278" s="224" t="s">
        <v>1226</v>
      </c>
      <c r="E12278" s="225">
        <v>0</v>
      </c>
    </row>
    <row r="12279" spans="1:5" x14ac:dyDescent="0.25">
      <c r="A12279" s="222">
        <v>3705052215</v>
      </c>
      <c r="B12279" s="222" t="s">
        <v>12483</v>
      </c>
      <c r="C12279" s="222" t="s">
        <v>1268</v>
      </c>
      <c r="D12279" s="222" t="s">
        <v>1226</v>
      </c>
      <c r="E12279" s="223">
        <v>0</v>
      </c>
    </row>
    <row r="12280" spans="1:5" x14ac:dyDescent="0.25">
      <c r="A12280" s="224">
        <v>3705052216</v>
      </c>
      <c r="B12280" s="224" t="s">
        <v>13542</v>
      </c>
      <c r="C12280" s="224" t="s">
        <v>1268</v>
      </c>
      <c r="D12280" s="224" t="s">
        <v>2327</v>
      </c>
      <c r="E12280" s="225">
        <v>0</v>
      </c>
    </row>
    <row r="12281" spans="1:5" x14ac:dyDescent="0.25">
      <c r="A12281" s="222">
        <v>3705052217</v>
      </c>
      <c r="B12281" s="222" t="s">
        <v>13543</v>
      </c>
      <c r="C12281" s="222" t="s">
        <v>1268</v>
      </c>
      <c r="D12281" s="222" t="s">
        <v>2327</v>
      </c>
      <c r="E12281" s="223">
        <v>0</v>
      </c>
    </row>
    <row r="12282" spans="1:5" x14ac:dyDescent="0.25">
      <c r="A12282" s="224">
        <v>3705052218</v>
      </c>
      <c r="B12282" s="224" t="s">
        <v>13544</v>
      </c>
      <c r="C12282" s="224" t="s">
        <v>1268</v>
      </c>
      <c r="D12282" s="224" t="s">
        <v>801</v>
      </c>
      <c r="E12282" s="225">
        <v>0</v>
      </c>
    </row>
    <row r="12283" spans="1:5" x14ac:dyDescent="0.25">
      <c r="A12283" s="222">
        <v>3705052219</v>
      </c>
      <c r="B12283" s="222" t="s">
        <v>13545</v>
      </c>
      <c r="C12283" s="222" t="s">
        <v>1268</v>
      </c>
      <c r="D12283" s="222" t="s">
        <v>801</v>
      </c>
      <c r="E12283" s="223">
        <v>0</v>
      </c>
    </row>
    <row r="12284" spans="1:5" x14ac:dyDescent="0.25">
      <c r="A12284" s="224">
        <v>3705052220</v>
      </c>
      <c r="B12284" s="224" t="s">
        <v>13546</v>
      </c>
      <c r="C12284" s="224" t="s">
        <v>1268</v>
      </c>
      <c r="D12284" s="224" t="s">
        <v>2327</v>
      </c>
      <c r="E12284" s="225">
        <v>0</v>
      </c>
    </row>
    <row r="12285" spans="1:5" x14ac:dyDescent="0.25">
      <c r="A12285" s="222">
        <v>3705052221</v>
      </c>
      <c r="B12285" s="222" t="s">
        <v>13547</v>
      </c>
      <c r="C12285" s="222" t="s">
        <v>1268</v>
      </c>
      <c r="D12285" s="222" t="s">
        <v>2327</v>
      </c>
      <c r="E12285" s="223">
        <v>0</v>
      </c>
    </row>
    <row r="12286" spans="1:5" x14ac:dyDescent="0.25">
      <c r="A12286" s="224">
        <v>3705052222</v>
      </c>
      <c r="B12286" s="224" t="s">
        <v>13548</v>
      </c>
      <c r="C12286" s="224" t="s">
        <v>1268</v>
      </c>
      <c r="D12286" s="224" t="s">
        <v>2327</v>
      </c>
      <c r="E12286" s="225">
        <v>0</v>
      </c>
    </row>
    <row r="12287" spans="1:5" x14ac:dyDescent="0.25">
      <c r="A12287" s="222">
        <v>3705052223</v>
      </c>
      <c r="B12287" s="222" t="s">
        <v>13549</v>
      </c>
      <c r="C12287" s="222" t="s">
        <v>1268</v>
      </c>
      <c r="D12287" s="222" t="s">
        <v>2327</v>
      </c>
      <c r="E12287" s="223">
        <v>0</v>
      </c>
    </row>
    <row r="12288" spans="1:5" x14ac:dyDescent="0.25">
      <c r="A12288" s="224">
        <v>3705052224</v>
      </c>
      <c r="B12288" s="224" t="s">
        <v>13550</v>
      </c>
      <c r="C12288" s="224" t="s">
        <v>1268</v>
      </c>
      <c r="D12288" s="224" t="s">
        <v>801</v>
      </c>
      <c r="E12288" s="225">
        <v>0</v>
      </c>
    </row>
    <row r="12289" spans="1:5" x14ac:dyDescent="0.25">
      <c r="A12289" s="222">
        <v>3705052225</v>
      </c>
      <c r="B12289" s="222" t="s">
        <v>13551</v>
      </c>
      <c r="C12289" s="222" t="s">
        <v>1268</v>
      </c>
      <c r="D12289" s="222" t="s">
        <v>2327</v>
      </c>
      <c r="E12289" s="223">
        <v>0</v>
      </c>
    </row>
    <row r="12290" spans="1:5" x14ac:dyDescent="0.25">
      <c r="A12290" s="224">
        <v>3705052226</v>
      </c>
      <c r="B12290" s="224" t="s">
        <v>13552</v>
      </c>
      <c r="C12290" s="224" t="s">
        <v>1268</v>
      </c>
      <c r="D12290" s="224" t="s">
        <v>801</v>
      </c>
      <c r="E12290" s="225">
        <v>0</v>
      </c>
    </row>
    <row r="12291" spans="1:5" x14ac:dyDescent="0.25">
      <c r="A12291" s="222">
        <v>3705052227</v>
      </c>
      <c r="B12291" s="222" t="s">
        <v>13553</v>
      </c>
      <c r="C12291" s="222" t="s">
        <v>1268</v>
      </c>
      <c r="D12291" s="222" t="s">
        <v>2327</v>
      </c>
      <c r="E12291" s="223">
        <v>0</v>
      </c>
    </row>
    <row r="12292" spans="1:5" x14ac:dyDescent="0.25">
      <c r="A12292" s="224">
        <v>3705052228</v>
      </c>
      <c r="B12292" s="224" t="s">
        <v>13554</v>
      </c>
      <c r="C12292" s="224" t="s">
        <v>1268</v>
      </c>
      <c r="D12292" s="224" t="s">
        <v>801</v>
      </c>
      <c r="E12292" s="225">
        <v>0</v>
      </c>
    </row>
    <row r="12293" spans="1:5" x14ac:dyDescent="0.25">
      <c r="A12293" s="222">
        <v>3705052229</v>
      </c>
      <c r="B12293" s="222" t="s">
        <v>13555</v>
      </c>
      <c r="C12293" s="222" t="s">
        <v>1268</v>
      </c>
      <c r="D12293" s="222" t="s">
        <v>801</v>
      </c>
      <c r="E12293" s="223">
        <v>0</v>
      </c>
    </row>
    <row r="12294" spans="1:5" x14ac:dyDescent="0.25">
      <c r="A12294" s="224">
        <v>3705052230</v>
      </c>
      <c r="B12294" s="224" t="s">
        <v>13556</v>
      </c>
      <c r="C12294" s="224" t="s">
        <v>1268</v>
      </c>
      <c r="D12294" s="224" t="s">
        <v>801</v>
      </c>
      <c r="E12294" s="225">
        <v>0</v>
      </c>
    </row>
    <row r="12295" spans="1:5" x14ac:dyDescent="0.25">
      <c r="A12295" s="222">
        <v>3705052231</v>
      </c>
      <c r="B12295" s="222" t="s">
        <v>13557</v>
      </c>
      <c r="C12295" s="222" t="s">
        <v>1268</v>
      </c>
      <c r="D12295" s="222" t="s">
        <v>801</v>
      </c>
      <c r="E12295" s="223">
        <v>0</v>
      </c>
    </row>
    <row r="12296" spans="1:5" x14ac:dyDescent="0.25">
      <c r="A12296" s="224">
        <v>3705052232</v>
      </c>
      <c r="B12296" s="224" t="s">
        <v>13558</v>
      </c>
      <c r="C12296" s="224" t="s">
        <v>1268</v>
      </c>
      <c r="D12296" s="224" t="s">
        <v>801</v>
      </c>
      <c r="E12296" s="225">
        <v>0</v>
      </c>
    </row>
    <row r="12297" spans="1:5" x14ac:dyDescent="0.25">
      <c r="A12297" s="222">
        <v>3705052233</v>
      </c>
      <c r="B12297" s="222" t="s">
        <v>13559</v>
      </c>
      <c r="C12297" s="222" t="s">
        <v>1268</v>
      </c>
      <c r="D12297" s="222" t="s">
        <v>801</v>
      </c>
      <c r="E12297" s="223">
        <v>0</v>
      </c>
    </row>
    <row r="12298" spans="1:5" x14ac:dyDescent="0.25">
      <c r="A12298" s="224">
        <v>3705052234</v>
      </c>
      <c r="B12298" s="224" t="s">
        <v>13560</v>
      </c>
      <c r="C12298" s="224" t="s">
        <v>1268</v>
      </c>
      <c r="D12298" s="224" t="s">
        <v>801</v>
      </c>
      <c r="E12298" s="225">
        <v>0</v>
      </c>
    </row>
    <row r="12299" spans="1:5" x14ac:dyDescent="0.25">
      <c r="A12299" s="222">
        <v>3705052235</v>
      </c>
      <c r="B12299" s="222" t="s">
        <v>13561</v>
      </c>
      <c r="C12299" s="222" t="s">
        <v>1268</v>
      </c>
      <c r="D12299" s="222" t="s">
        <v>801</v>
      </c>
      <c r="E12299" s="223">
        <v>0</v>
      </c>
    </row>
    <row r="12300" spans="1:5" x14ac:dyDescent="0.25">
      <c r="A12300" s="224">
        <v>3705052236</v>
      </c>
      <c r="B12300" s="224" t="s">
        <v>13562</v>
      </c>
      <c r="C12300" s="224" t="s">
        <v>1268</v>
      </c>
      <c r="D12300" s="224" t="s">
        <v>801</v>
      </c>
      <c r="E12300" s="225">
        <v>0</v>
      </c>
    </row>
    <row r="12301" spans="1:5" x14ac:dyDescent="0.25">
      <c r="A12301" s="222">
        <v>3705052237</v>
      </c>
      <c r="B12301" s="222" t="s">
        <v>13563</v>
      </c>
      <c r="C12301" s="222" t="s">
        <v>1268</v>
      </c>
      <c r="D12301" s="222" t="s">
        <v>801</v>
      </c>
      <c r="E12301" s="223">
        <v>0</v>
      </c>
    </row>
    <row r="12302" spans="1:5" x14ac:dyDescent="0.25">
      <c r="A12302" s="224">
        <v>3705052238</v>
      </c>
      <c r="B12302" s="224" t="s">
        <v>13564</v>
      </c>
      <c r="C12302" s="224" t="s">
        <v>1268</v>
      </c>
      <c r="D12302" s="224" t="s">
        <v>801</v>
      </c>
      <c r="E12302" s="225">
        <v>0</v>
      </c>
    </row>
    <row r="12303" spans="1:5" x14ac:dyDescent="0.25">
      <c r="A12303" s="222">
        <v>3705052239</v>
      </c>
      <c r="B12303" s="222" t="s">
        <v>13565</v>
      </c>
      <c r="C12303" s="222" t="s">
        <v>1268</v>
      </c>
      <c r="D12303" s="222" t="s">
        <v>801</v>
      </c>
      <c r="E12303" s="223">
        <v>0</v>
      </c>
    </row>
    <row r="12304" spans="1:5" x14ac:dyDescent="0.25">
      <c r="A12304" s="224">
        <v>3705052240</v>
      </c>
      <c r="B12304" s="224" t="s">
        <v>13566</v>
      </c>
      <c r="C12304" s="224" t="s">
        <v>1268</v>
      </c>
      <c r="D12304" s="224" t="s">
        <v>801</v>
      </c>
      <c r="E12304" s="225">
        <v>0</v>
      </c>
    </row>
    <row r="12305" spans="1:5" x14ac:dyDescent="0.25">
      <c r="A12305" s="222">
        <v>3705052241</v>
      </c>
      <c r="B12305" s="222" t="s">
        <v>12618</v>
      </c>
      <c r="C12305" s="222" t="s">
        <v>1268</v>
      </c>
      <c r="D12305" s="222" t="s">
        <v>801</v>
      </c>
      <c r="E12305" s="223">
        <v>0</v>
      </c>
    </row>
    <row r="12306" spans="1:5" x14ac:dyDescent="0.25">
      <c r="A12306" s="224">
        <v>3705052242</v>
      </c>
      <c r="B12306" s="224" t="s">
        <v>12967</v>
      </c>
      <c r="C12306" s="224" t="s">
        <v>1268</v>
      </c>
      <c r="D12306" s="224" t="s">
        <v>801</v>
      </c>
      <c r="E12306" s="225">
        <v>0</v>
      </c>
    </row>
    <row r="12307" spans="1:5" x14ac:dyDescent="0.25">
      <c r="A12307" s="222">
        <v>3705052243</v>
      </c>
      <c r="B12307" s="222" t="s">
        <v>12968</v>
      </c>
      <c r="C12307" s="222" t="s">
        <v>1268</v>
      </c>
      <c r="D12307" s="222" t="s">
        <v>801</v>
      </c>
      <c r="E12307" s="223">
        <v>0</v>
      </c>
    </row>
    <row r="12308" spans="1:5" x14ac:dyDescent="0.25">
      <c r="A12308" s="224">
        <v>3705052244</v>
      </c>
      <c r="B12308" s="224" t="s">
        <v>9852</v>
      </c>
      <c r="C12308" s="224" t="s">
        <v>1268</v>
      </c>
      <c r="D12308" s="224" t="s">
        <v>801</v>
      </c>
      <c r="E12308" s="225">
        <v>0</v>
      </c>
    </row>
    <row r="12309" spans="1:5" x14ac:dyDescent="0.25">
      <c r="A12309" s="222">
        <v>3705052245</v>
      </c>
      <c r="B12309" s="222" t="s">
        <v>12623</v>
      </c>
      <c r="C12309" s="222" t="s">
        <v>1268</v>
      </c>
      <c r="D12309" s="222" t="s">
        <v>801</v>
      </c>
      <c r="E12309" s="223">
        <v>0</v>
      </c>
    </row>
    <row r="12310" spans="1:5" x14ac:dyDescent="0.25">
      <c r="A12310" s="224">
        <v>3705052246</v>
      </c>
      <c r="B12310" s="224" t="s">
        <v>13567</v>
      </c>
      <c r="C12310" s="224" t="s">
        <v>1268</v>
      </c>
      <c r="D12310" s="224" t="s">
        <v>801</v>
      </c>
      <c r="E12310" s="225">
        <v>0</v>
      </c>
    </row>
    <row r="12311" spans="1:5" x14ac:dyDescent="0.25">
      <c r="A12311" s="222">
        <v>3705052247</v>
      </c>
      <c r="B12311" s="222" t="s">
        <v>12969</v>
      </c>
      <c r="C12311" s="222" t="s">
        <v>1268</v>
      </c>
      <c r="D12311" s="222" t="s">
        <v>801</v>
      </c>
      <c r="E12311" s="223">
        <v>0</v>
      </c>
    </row>
    <row r="12312" spans="1:5" x14ac:dyDescent="0.25">
      <c r="A12312" s="224">
        <v>3705052248</v>
      </c>
      <c r="B12312" s="224" t="s">
        <v>13568</v>
      </c>
      <c r="C12312" s="224" t="s">
        <v>1268</v>
      </c>
      <c r="D12312" s="224" t="s">
        <v>2431</v>
      </c>
      <c r="E12312" s="225">
        <v>0</v>
      </c>
    </row>
    <row r="12313" spans="1:5" x14ac:dyDescent="0.25">
      <c r="A12313" s="222">
        <v>3705052249</v>
      </c>
      <c r="B12313" s="222" t="s">
        <v>13569</v>
      </c>
      <c r="C12313" s="222" t="s">
        <v>1268</v>
      </c>
      <c r="D12313" s="222" t="s">
        <v>1226</v>
      </c>
      <c r="E12313" s="223">
        <v>0</v>
      </c>
    </row>
    <row r="12314" spans="1:5" x14ac:dyDescent="0.25">
      <c r="A12314" s="224">
        <v>3705052250</v>
      </c>
      <c r="B12314" s="224" t="s">
        <v>13570</v>
      </c>
      <c r="C12314" s="224" t="s">
        <v>1268</v>
      </c>
      <c r="D12314" s="224" t="s">
        <v>2414</v>
      </c>
      <c r="E12314" s="225">
        <v>0</v>
      </c>
    </row>
    <row r="12315" spans="1:5" x14ac:dyDescent="0.25">
      <c r="A12315" s="222">
        <v>3705052251</v>
      </c>
      <c r="B12315" s="222" t="s">
        <v>13571</v>
      </c>
      <c r="C12315" s="222" t="s">
        <v>1268</v>
      </c>
      <c r="D12315" s="222" t="s">
        <v>2414</v>
      </c>
      <c r="E12315" s="223">
        <v>0</v>
      </c>
    </row>
    <row r="12316" spans="1:5" x14ac:dyDescent="0.25">
      <c r="A12316" s="224">
        <v>3705052252</v>
      </c>
      <c r="B12316" s="224" t="s">
        <v>13572</v>
      </c>
      <c r="C12316" s="224" t="s">
        <v>1268</v>
      </c>
      <c r="D12316" s="224" t="s">
        <v>2599</v>
      </c>
      <c r="E12316" s="225">
        <v>0</v>
      </c>
    </row>
    <row r="12317" spans="1:5" x14ac:dyDescent="0.25">
      <c r="A12317" s="222">
        <v>3705052253</v>
      </c>
      <c r="B12317" s="222" t="s">
        <v>13573</v>
      </c>
      <c r="C12317" s="222" t="s">
        <v>1268</v>
      </c>
      <c r="D12317" s="222" t="s">
        <v>2327</v>
      </c>
      <c r="E12317" s="223">
        <v>0</v>
      </c>
    </row>
    <row r="12318" spans="1:5" x14ac:dyDescent="0.25">
      <c r="A12318" s="224">
        <v>3705052254</v>
      </c>
      <c r="B12318" s="224" t="s">
        <v>13574</v>
      </c>
      <c r="C12318" s="224" t="s">
        <v>1268</v>
      </c>
      <c r="D12318" s="224" t="s">
        <v>2327</v>
      </c>
      <c r="E12318" s="225">
        <v>0</v>
      </c>
    </row>
    <row r="12319" spans="1:5" x14ac:dyDescent="0.25">
      <c r="A12319" s="222">
        <v>3705052255</v>
      </c>
      <c r="B12319" s="222" t="s">
        <v>13575</v>
      </c>
      <c r="C12319" s="222" t="s">
        <v>1268</v>
      </c>
      <c r="D12319" s="222" t="s">
        <v>2327</v>
      </c>
      <c r="E12319" s="223">
        <v>0</v>
      </c>
    </row>
    <row r="12320" spans="1:5" x14ac:dyDescent="0.25">
      <c r="A12320" s="224">
        <v>3705052256</v>
      </c>
      <c r="B12320" s="224" t="s">
        <v>13576</v>
      </c>
      <c r="C12320" s="224" t="s">
        <v>1268</v>
      </c>
      <c r="D12320" s="224" t="s">
        <v>2327</v>
      </c>
      <c r="E12320" s="225">
        <v>0</v>
      </c>
    </row>
    <row r="12321" spans="1:5" x14ac:dyDescent="0.25">
      <c r="A12321" s="222">
        <v>3705052257</v>
      </c>
      <c r="B12321" s="222" t="s">
        <v>13577</v>
      </c>
      <c r="C12321" s="222" t="s">
        <v>1268</v>
      </c>
      <c r="D12321" s="222" t="s">
        <v>2327</v>
      </c>
      <c r="E12321" s="223">
        <v>0</v>
      </c>
    </row>
    <row r="12322" spans="1:5" x14ac:dyDescent="0.25">
      <c r="A12322" s="224">
        <v>3705052258</v>
      </c>
      <c r="B12322" s="224" t="s">
        <v>13578</v>
      </c>
      <c r="C12322" s="224" t="s">
        <v>1268</v>
      </c>
      <c r="D12322" s="224" t="s">
        <v>801</v>
      </c>
      <c r="E12322" s="225">
        <v>0</v>
      </c>
    </row>
    <row r="12323" spans="1:5" x14ac:dyDescent="0.25">
      <c r="A12323" s="222">
        <v>3705052259</v>
      </c>
      <c r="B12323" s="222" t="s">
        <v>13579</v>
      </c>
      <c r="C12323" s="222" t="s">
        <v>1268</v>
      </c>
      <c r="D12323" s="222" t="s">
        <v>801</v>
      </c>
      <c r="E12323" s="223">
        <v>0</v>
      </c>
    </row>
    <row r="12324" spans="1:5" x14ac:dyDescent="0.25">
      <c r="A12324" s="224">
        <v>3705052260</v>
      </c>
      <c r="B12324" s="224" t="s">
        <v>13580</v>
      </c>
      <c r="C12324" s="224" t="s">
        <v>1268</v>
      </c>
      <c r="D12324" s="224" t="s">
        <v>800</v>
      </c>
      <c r="E12324" s="225">
        <v>0</v>
      </c>
    </row>
    <row r="12325" spans="1:5" x14ac:dyDescent="0.25">
      <c r="A12325" s="222">
        <v>3705052261</v>
      </c>
      <c r="B12325" s="222" t="s">
        <v>13581</v>
      </c>
      <c r="C12325" s="222" t="s">
        <v>1268</v>
      </c>
      <c r="D12325" s="222" t="s">
        <v>2354</v>
      </c>
      <c r="E12325" s="223">
        <v>0</v>
      </c>
    </row>
    <row r="12326" spans="1:5" x14ac:dyDescent="0.25">
      <c r="A12326" s="224">
        <v>3705052262</v>
      </c>
      <c r="B12326" s="224" t="s">
        <v>13582</v>
      </c>
      <c r="C12326" s="224" t="s">
        <v>1268</v>
      </c>
      <c r="D12326" s="224" t="s">
        <v>2431</v>
      </c>
      <c r="E12326" s="225">
        <v>0</v>
      </c>
    </row>
    <row r="12327" spans="1:5" x14ac:dyDescent="0.25">
      <c r="A12327" s="222">
        <v>3705052263</v>
      </c>
      <c r="B12327" s="222" t="s">
        <v>13583</v>
      </c>
      <c r="C12327" s="222" t="s">
        <v>1268</v>
      </c>
      <c r="D12327" s="222" t="s">
        <v>2327</v>
      </c>
      <c r="E12327" s="223">
        <v>0</v>
      </c>
    </row>
    <row r="12328" spans="1:5" x14ac:dyDescent="0.25">
      <c r="A12328" s="224">
        <v>3705052264</v>
      </c>
      <c r="B12328" s="224" t="s">
        <v>13584</v>
      </c>
      <c r="C12328" s="224" t="s">
        <v>1268</v>
      </c>
      <c r="D12328" s="224" t="s">
        <v>2327</v>
      </c>
      <c r="E12328" s="225">
        <v>0</v>
      </c>
    </row>
    <row r="12329" spans="1:5" x14ac:dyDescent="0.25">
      <c r="A12329" s="222">
        <v>3705052265</v>
      </c>
      <c r="B12329" s="222" t="s">
        <v>13585</v>
      </c>
      <c r="C12329" s="222" t="s">
        <v>1268</v>
      </c>
      <c r="D12329" s="222" t="s">
        <v>2327</v>
      </c>
      <c r="E12329" s="223">
        <v>0</v>
      </c>
    </row>
    <row r="12330" spans="1:5" x14ac:dyDescent="0.25">
      <c r="A12330" s="224">
        <v>3705052266</v>
      </c>
      <c r="B12330" s="224" t="s">
        <v>13586</v>
      </c>
      <c r="C12330" s="224" t="s">
        <v>1268</v>
      </c>
      <c r="D12330" s="224" t="s">
        <v>801</v>
      </c>
      <c r="E12330" s="225">
        <v>0</v>
      </c>
    </row>
    <row r="12331" spans="1:5" x14ac:dyDescent="0.25">
      <c r="A12331" s="222">
        <v>3705052267</v>
      </c>
      <c r="B12331" s="222" t="s">
        <v>13587</v>
      </c>
      <c r="C12331" s="222" t="s">
        <v>1268</v>
      </c>
      <c r="D12331" s="222" t="s">
        <v>2333</v>
      </c>
      <c r="E12331" s="223">
        <v>0</v>
      </c>
    </row>
    <row r="12332" spans="1:5" x14ac:dyDescent="0.25">
      <c r="A12332" s="224">
        <v>3705052268</v>
      </c>
      <c r="B12332" s="224" t="s">
        <v>13588</v>
      </c>
      <c r="C12332" s="224" t="s">
        <v>1268</v>
      </c>
      <c r="D12332" s="224" t="s">
        <v>3788</v>
      </c>
      <c r="E12332" s="225">
        <v>0</v>
      </c>
    </row>
    <row r="12333" spans="1:5" x14ac:dyDescent="0.25">
      <c r="A12333" s="222">
        <v>3705052269</v>
      </c>
      <c r="B12333" s="222" t="s">
        <v>13589</v>
      </c>
      <c r="C12333" s="222" t="s">
        <v>1268</v>
      </c>
      <c r="D12333" s="222" t="s">
        <v>2333</v>
      </c>
      <c r="E12333" s="223">
        <v>0</v>
      </c>
    </row>
    <row r="12334" spans="1:5" x14ac:dyDescent="0.25">
      <c r="A12334" s="224">
        <v>3705052270</v>
      </c>
      <c r="B12334" s="224" t="s">
        <v>13590</v>
      </c>
      <c r="C12334" s="224" t="s">
        <v>1268</v>
      </c>
      <c r="D12334" s="224" t="s">
        <v>2327</v>
      </c>
      <c r="E12334" s="225">
        <v>0</v>
      </c>
    </row>
    <row r="12335" spans="1:5" x14ac:dyDescent="0.25">
      <c r="A12335" s="222">
        <v>3705052271</v>
      </c>
      <c r="B12335" s="222" t="s">
        <v>13591</v>
      </c>
      <c r="C12335" s="222" t="s">
        <v>1268</v>
      </c>
      <c r="D12335" s="222" t="s">
        <v>2327</v>
      </c>
      <c r="E12335" s="223">
        <v>0</v>
      </c>
    </row>
    <row r="12336" spans="1:5" x14ac:dyDescent="0.25">
      <c r="A12336" s="224">
        <v>3705052272</v>
      </c>
      <c r="B12336" s="224" t="s">
        <v>13592</v>
      </c>
      <c r="C12336" s="224" t="s">
        <v>1268</v>
      </c>
      <c r="D12336" s="224" t="s">
        <v>2327</v>
      </c>
      <c r="E12336" s="225">
        <v>0</v>
      </c>
    </row>
    <row r="12337" spans="1:5" x14ac:dyDescent="0.25">
      <c r="A12337" s="222">
        <v>3705052273</v>
      </c>
      <c r="B12337" s="222" t="s">
        <v>13593</v>
      </c>
      <c r="C12337" s="222" t="s">
        <v>1268</v>
      </c>
      <c r="D12337" s="222" t="s">
        <v>2327</v>
      </c>
      <c r="E12337" s="223">
        <v>0</v>
      </c>
    </row>
    <row r="12338" spans="1:5" x14ac:dyDescent="0.25">
      <c r="A12338" s="224">
        <v>3705052274</v>
      </c>
      <c r="B12338" s="224" t="s">
        <v>13594</v>
      </c>
      <c r="C12338" s="224" t="s">
        <v>1268</v>
      </c>
      <c r="D12338" s="224" t="s">
        <v>2327</v>
      </c>
      <c r="E12338" s="225">
        <v>0</v>
      </c>
    </row>
    <row r="12339" spans="1:5" x14ac:dyDescent="0.25">
      <c r="A12339" s="222">
        <v>3705052275</v>
      </c>
      <c r="B12339" s="222" t="s">
        <v>13595</v>
      </c>
      <c r="C12339" s="222" t="s">
        <v>1268</v>
      </c>
      <c r="D12339" s="222" t="s">
        <v>2327</v>
      </c>
      <c r="E12339" s="223">
        <v>0</v>
      </c>
    </row>
    <row r="12340" spans="1:5" x14ac:dyDescent="0.25">
      <c r="A12340" s="224">
        <v>3705052276</v>
      </c>
      <c r="B12340" s="224" t="s">
        <v>13596</v>
      </c>
      <c r="C12340" s="224" t="s">
        <v>1268</v>
      </c>
      <c r="D12340" s="224" t="s">
        <v>2327</v>
      </c>
      <c r="E12340" s="225">
        <v>0</v>
      </c>
    </row>
    <row r="12341" spans="1:5" x14ac:dyDescent="0.25">
      <c r="A12341" s="222">
        <v>3705052277</v>
      </c>
      <c r="B12341" s="222" t="s">
        <v>13597</v>
      </c>
      <c r="C12341" s="222" t="s">
        <v>1268</v>
      </c>
      <c r="D12341" s="222" t="s">
        <v>2327</v>
      </c>
      <c r="E12341" s="223">
        <v>0</v>
      </c>
    </row>
    <row r="12342" spans="1:5" x14ac:dyDescent="0.25">
      <c r="A12342" s="224">
        <v>3705052278</v>
      </c>
      <c r="B12342" s="224" t="s">
        <v>13598</v>
      </c>
      <c r="C12342" s="224" t="s">
        <v>1268</v>
      </c>
      <c r="D12342" s="224" t="s">
        <v>2327</v>
      </c>
      <c r="E12342" s="225">
        <v>0</v>
      </c>
    </row>
    <row r="12343" spans="1:5" x14ac:dyDescent="0.25">
      <c r="A12343" s="222">
        <v>3705052279</v>
      </c>
      <c r="B12343" s="222" t="s">
        <v>13599</v>
      </c>
      <c r="C12343" s="222" t="s">
        <v>1268</v>
      </c>
      <c r="D12343" s="222" t="s">
        <v>2327</v>
      </c>
      <c r="E12343" s="223">
        <v>0</v>
      </c>
    </row>
    <row r="12344" spans="1:5" x14ac:dyDescent="0.25">
      <c r="A12344" s="224">
        <v>3705052280</v>
      </c>
      <c r="B12344" s="224" t="s">
        <v>13600</v>
      </c>
      <c r="C12344" s="224" t="s">
        <v>1268</v>
      </c>
      <c r="D12344" s="224" t="s">
        <v>2327</v>
      </c>
      <c r="E12344" s="225">
        <v>0</v>
      </c>
    </row>
    <row r="12345" spans="1:5" x14ac:dyDescent="0.25">
      <c r="A12345" s="222">
        <v>3705052281</v>
      </c>
      <c r="B12345" s="222" t="s">
        <v>13601</v>
      </c>
      <c r="C12345" s="222" t="s">
        <v>1268</v>
      </c>
      <c r="D12345" s="222" t="s">
        <v>2327</v>
      </c>
      <c r="E12345" s="223">
        <v>0</v>
      </c>
    </row>
    <row r="12346" spans="1:5" x14ac:dyDescent="0.25">
      <c r="A12346" s="224">
        <v>3705052282</v>
      </c>
      <c r="B12346" s="224" t="s">
        <v>13602</v>
      </c>
      <c r="C12346" s="224" t="s">
        <v>1268</v>
      </c>
      <c r="D12346" s="224" t="s">
        <v>2327</v>
      </c>
      <c r="E12346" s="225">
        <v>0</v>
      </c>
    </row>
    <row r="12347" spans="1:5" x14ac:dyDescent="0.25">
      <c r="A12347" s="222">
        <v>3705052283</v>
      </c>
      <c r="B12347" s="222" t="s">
        <v>13603</v>
      </c>
      <c r="C12347" s="222" t="s">
        <v>1268</v>
      </c>
      <c r="D12347" s="222" t="s">
        <v>2327</v>
      </c>
      <c r="E12347" s="223">
        <v>0</v>
      </c>
    </row>
    <row r="12348" spans="1:5" x14ac:dyDescent="0.25">
      <c r="A12348" s="224">
        <v>3705052284</v>
      </c>
      <c r="B12348" s="224" t="s">
        <v>13604</v>
      </c>
      <c r="C12348" s="224" t="s">
        <v>1268</v>
      </c>
      <c r="D12348" s="224" t="s">
        <v>2327</v>
      </c>
      <c r="E12348" s="225">
        <v>0</v>
      </c>
    </row>
    <row r="12349" spans="1:5" x14ac:dyDescent="0.25">
      <c r="A12349" s="222">
        <v>3705052285</v>
      </c>
      <c r="B12349" s="222" t="s">
        <v>13605</v>
      </c>
      <c r="C12349" s="222" t="s">
        <v>1268</v>
      </c>
      <c r="D12349" s="222" t="s">
        <v>2327</v>
      </c>
      <c r="E12349" s="223">
        <v>0</v>
      </c>
    </row>
    <row r="12350" spans="1:5" x14ac:dyDescent="0.25">
      <c r="A12350" s="224">
        <v>3705052286</v>
      </c>
      <c r="B12350" s="224" t="s">
        <v>13606</v>
      </c>
      <c r="C12350" s="224" t="s">
        <v>1268</v>
      </c>
      <c r="D12350" s="224" t="s">
        <v>2327</v>
      </c>
      <c r="E12350" s="225">
        <v>0</v>
      </c>
    </row>
    <row r="12351" spans="1:5" x14ac:dyDescent="0.25">
      <c r="A12351" s="222">
        <v>3705052287</v>
      </c>
      <c r="B12351" s="222" t="s">
        <v>13607</v>
      </c>
      <c r="C12351" s="222" t="s">
        <v>1268</v>
      </c>
      <c r="D12351" s="222" t="s">
        <v>2327</v>
      </c>
      <c r="E12351" s="223">
        <v>0</v>
      </c>
    </row>
    <row r="12352" spans="1:5" x14ac:dyDescent="0.25">
      <c r="A12352" s="224">
        <v>3705052288</v>
      </c>
      <c r="B12352" s="224" t="s">
        <v>13608</v>
      </c>
      <c r="C12352" s="224" t="s">
        <v>1268</v>
      </c>
      <c r="D12352" s="224" t="s">
        <v>2327</v>
      </c>
      <c r="E12352" s="225">
        <v>0</v>
      </c>
    </row>
    <row r="12353" spans="1:5" x14ac:dyDescent="0.25">
      <c r="A12353" s="222">
        <v>3705052289</v>
      </c>
      <c r="B12353" s="222" t="s">
        <v>13609</v>
      </c>
      <c r="C12353" s="222" t="s">
        <v>1268</v>
      </c>
      <c r="D12353" s="222" t="s">
        <v>2327</v>
      </c>
      <c r="E12353" s="223">
        <v>0</v>
      </c>
    </row>
    <row r="12354" spans="1:5" x14ac:dyDescent="0.25">
      <c r="A12354" s="224">
        <v>3705052290</v>
      </c>
      <c r="B12354" s="224" t="s">
        <v>13610</v>
      </c>
      <c r="C12354" s="224" t="s">
        <v>1268</v>
      </c>
      <c r="D12354" s="224" t="s">
        <v>2327</v>
      </c>
      <c r="E12354" s="225">
        <v>0</v>
      </c>
    </row>
    <row r="12355" spans="1:5" x14ac:dyDescent="0.25">
      <c r="A12355" s="222">
        <v>3705052291</v>
      </c>
      <c r="B12355" s="222" t="s">
        <v>13611</v>
      </c>
      <c r="C12355" s="222" t="s">
        <v>1268</v>
      </c>
      <c r="D12355" s="222" t="s">
        <v>2327</v>
      </c>
      <c r="E12355" s="223">
        <v>0</v>
      </c>
    </row>
    <row r="12356" spans="1:5" x14ac:dyDescent="0.25">
      <c r="A12356" s="224">
        <v>3705052292</v>
      </c>
      <c r="B12356" s="224" t="s">
        <v>13612</v>
      </c>
      <c r="C12356" s="224" t="s">
        <v>1268</v>
      </c>
      <c r="D12356" s="224" t="s">
        <v>2327</v>
      </c>
      <c r="E12356" s="225">
        <v>0</v>
      </c>
    </row>
    <row r="12357" spans="1:5" x14ac:dyDescent="0.25">
      <c r="A12357" s="222">
        <v>3705052293</v>
      </c>
      <c r="B12357" s="222" t="s">
        <v>13613</v>
      </c>
      <c r="C12357" s="222" t="s">
        <v>1268</v>
      </c>
      <c r="D12357" s="222" t="s">
        <v>2327</v>
      </c>
      <c r="E12357" s="223">
        <v>0</v>
      </c>
    </row>
    <row r="12358" spans="1:5" x14ac:dyDescent="0.25">
      <c r="A12358" s="224">
        <v>3705052294</v>
      </c>
      <c r="B12358" s="224" t="s">
        <v>13614</v>
      </c>
      <c r="C12358" s="224" t="s">
        <v>1268</v>
      </c>
      <c r="D12358" s="224" t="s">
        <v>2327</v>
      </c>
      <c r="E12358" s="225">
        <v>0</v>
      </c>
    </row>
    <row r="12359" spans="1:5" x14ac:dyDescent="0.25">
      <c r="A12359" s="222">
        <v>3705052295</v>
      </c>
      <c r="B12359" s="222" t="s">
        <v>13615</v>
      </c>
      <c r="C12359" s="222" t="s">
        <v>1268</v>
      </c>
      <c r="D12359" s="222" t="s">
        <v>2327</v>
      </c>
      <c r="E12359" s="223">
        <v>0</v>
      </c>
    </row>
    <row r="12360" spans="1:5" x14ac:dyDescent="0.25">
      <c r="A12360" s="224">
        <v>3705052296</v>
      </c>
      <c r="B12360" s="224" t="s">
        <v>13616</v>
      </c>
      <c r="C12360" s="224" t="s">
        <v>1268</v>
      </c>
      <c r="D12360" s="224" t="s">
        <v>2327</v>
      </c>
      <c r="E12360" s="225">
        <v>0</v>
      </c>
    </row>
    <row r="12361" spans="1:5" x14ac:dyDescent="0.25">
      <c r="A12361" s="222">
        <v>3705052297</v>
      </c>
      <c r="B12361" s="222" t="s">
        <v>13617</v>
      </c>
      <c r="C12361" s="222" t="s">
        <v>1268</v>
      </c>
      <c r="D12361" s="222" t="s">
        <v>2327</v>
      </c>
      <c r="E12361" s="223">
        <v>0</v>
      </c>
    </row>
    <row r="12362" spans="1:5" x14ac:dyDescent="0.25">
      <c r="A12362" s="224">
        <v>3705052298</v>
      </c>
      <c r="B12362" s="224" t="s">
        <v>13618</v>
      </c>
      <c r="C12362" s="224" t="s">
        <v>1268</v>
      </c>
      <c r="D12362" s="224" t="s">
        <v>2327</v>
      </c>
      <c r="E12362" s="225">
        <v>0</v>
      </c>
    </row>
    <row r="12363" spans="1:5" x14ac:dyDescent="0.25">
      <c r="A12363" s="222">
        <v>3705052299</v>
      </c>
      <c r="B12363" s="222" t="s">
        <v>13619</v>
      </c>
      <c r="C12363" s="222" t="s">
        <v>1268</v>
      </c>
      <c r="D12363" s="222" t="s">
        <v>2327</v>
      </c>
      <c r="E12363" s="223">
        <v>0</v>
      </c>
    </row>
    <row r="12364" spans="1:5" x14ac:dyDescent="0.25">
      <c r="A12364" s="224">
        <v>3705052300</v>
      </c>
      <c r="B12364" s="224" t="s">
        <v>13620</v>
      </c>
      <c r="C12364" s="224" t="s">
        <v>1268</v>
      </c>
      <c r="D12364" s="224" t="s">
        <v>2327</v>
      </c>
      <c r="E12364" s="225">
        <v>0</v>
      </c>
    </row>
    <row r="12365" spans="1:5" x14ac:dyDescent="0.25">
      <c r="A12365" s="222">
        <v>3705052301</v>
      </c>
      <c r="B12365" s="222" t="s">
        <v>13621</v>
      </c>
      <c r="C12365" s="222" t="s">
        <v>1268</v>
      </c>
      <c r="D12365" s="222" t="s">
        <v>801</v>
      </c>
      <c r="E12365" s="223">
        <v>0</v>
      </c>
    </row>
    <row r="12366" spans="1:5" x14ac:dyDescent="0.25">
      <c r="A12366" s="224">
        <v>3705052302</v>
      </c>
      <c r="B12366" s="224" t="s">
        <v>13622</v>
      </c>
      <c r="C12366" s="224" t="s">
        <v>1268</v>
      </c>
      <c r="D12366" s="224" t="s">
        <v>2327</v>
      </c>
      <c r="E12366" s="225">
        <v>0</v>
      </c>
    </row>
    <row r="12367" spans="1:5" x14ac:dyDescent="0.25">
      <c r="A12367" s="222">
        <v>3705052303</v>
      </c>
      <c r="B12367" s="222" t="s">
        <v>13623</v>
      </c>
      <c r="C12367" s="222" t="s">
        <v>1268</v>
      </c>
      <c r="D12367" s="222" t="s">
        <v>1226</v>
      </c>
      <c r="E12367" s="223">
        <v>0</v>
      </c>
    </row>
    <row r="12368" spans="1:5" x14ac:dyDescent="0.25">
      <c r="A12368" s="224">
        <v>3705052304</v>
      </c>
      <c r="B12368" s="224" t="s">
        <v>13624</v>
      </c>
      <c r="C12368" s="224" t="s">
        <v>1268</v>
      </c>
      <c r="D12368" s="224" t="s">
        <v>2327</v>
      </c>
      <c r="E12368" s="225">
        <v>0</v>
      </c>
    </row>
    <row r="12369" spans="1:5" x14ac:dyDescent="0.25">
      <c r="A12369" s="222">
        <v>3705052305</v>
      </c>
      <c r="B12369" s="222" t="s">
        <v>13625</v>
      </c>
      <c r="C12369" s="222" t="s">
        <v>1268</v>
      </c>
      <c r="D12369" s="222" t="s">
        <v>2327</v>
      </c>
      <c r="E12369" s="223">
        <v>0</v>
      </c>
    </row>
    <row r="12370" spans="1:5" x14ac:dyDescent="0.25">
      <c r="A12370" s="224">
        <v>3705052306</v>
      </c>
      <c r="B12370" s="224" t="s">
        <v>13626</v>
      </c>
      <c r="C12370" s="224" t="s">
        <v>1268</v>
      </c>
      <c r="D12370" s="224" t="s">
        <v>801</v>
      </c>
      <c r="E12370" s="225">
        <v>0</v>
      </c>
    </row>
    <row r="12371" spans="1:5" x14ac:dyDescent="0.25">
      <c r="A12371" s="222">
        <v>3705052307</v>
      </c>
      <c r="B12371" s="222" t="s">
        <v>13627</v>
      </c>
      <c r="C12371" s="222" t="s">
        <v>1268</v>
      </c>
      <c r="D12371" s="222" t="s">
        <v>801</v>
      </c>
      <c r="E12371" s="223">
        <v>0</v>
      </c>
    </row>
    <row r="12372" spans="1:5" x14ac:dyDescent="0.25">
      <c r="A12372" s="224">
        <v>3705052308</v>
      </c>
      <c r="B12372" s="224" t="s">
        <v>13628</v>
      </c>
      <c r="C12372" s="224" t="s">
        <v>1268</v>
      </c>
      <c r="D12372" s="224" t="s">
        <v>801</v>
      </c>
      <c r="E12372" s="225">
        <v>0</v>
      </c>
    </row>
    <row r="12373" spans="1:5" x14ac:dyDescent="0.25">
      <c r="A12373" s="222">
        <v>3705052309</v>
      </c>
      <c r="B12373" s="222" t="s">
        <v>13629</v>
      </c>
      <c r="C12373" s="222" t="s">
        <v>1268</v>
      </c>
      <c r="D12373" s="222" t="s">
        <v>801</v>
      </c>
      <c r="E12373" s="223">
        <v>0</v>
      </c>
    </row>
    <row r="12374" spans="1:5" x14ac:dyDescent="0.25">
      <c r="A12374" s="224">
        <v>3705052310</v>
      </c>
      <c r="B12374" s="224" t="s">
        <v>13630</v>
      </c>
      <c r="C12374" s="224" t="s">
        <v>1268</v>
      </c>
      <c r="D12374" s="224" t="s">
        <v>801</v>
      </c>
      <c r="E12374" s="225">
        <v>0</v>
      </c>
    </row>
    <row r="12375" spans="1:5" x14ac:dyDescent="0.25">
      <c r="A12375" s="222">
        <v>3705052311</v>
      </c>
      <c r="B12375" s="222" t="s">
        <v>13631</v>
      </c>
      <c r="C12375" s="222" t="s">
        <v>1268</v>
      </c>
      <c r="D12375" s="222" t="s">
        <v>801</v>
      </c>
      <c r="E12375" s="223">
        <v>0</v>
      </c>
    </row>
    <row r="12376" spans="1:5" x14ac:dyDescent="0.25">
      <c r="A12376" s="224">
        <v>3705052312</v>
      </c>
      <c r="B12376" s="224" t="s">
        <v>13632</v>
      </c>
      <c r="C12376" s="224" t="s">
        <v>1268</v>
      </c>
      <c r="D12376" s="224" t="s">
        <v>2327</v>
      </c>
      <c r="E12376" s="225">
        <v>0</v>
      </c>
    </row>
    <row r="12377" spans="1:5" x14ac:dyDescent="0.25">
      <c r="A12377" s="222">
        <v>3705052313</v>
      </c>
      <c r="B12377" s="222" t="s">
        <v>13633</v>
      </c>
      <c r="C12377" s="222" t="s">
        <v>1268</v>
      </c>
      <c r="D12377" s="222" t="s">
        <v>801</v>
      </c>
      <c r="E12377" s="223">
        <v>0</v>
      </c>
    </row>
    <row r="12378" spans="1:5" x14ac:dyDescent="0.25">
      <c r="A12378" s="224">
        <v>3705052314</v>
      </c>
      <c r="B12378" s="224" t="s">
        <v>13634</v>
      </c>
      <c r="C12378" s="224" t="s">
        <v>1268</v>
      </c>
      <c r="D12378" s="224" t="s">
        <v>800</v>
      </c>
      <c r="E12378" s="225">
        <v>0</v>
      </c>
    </row>
    <row r="12379" spans="1:5" x14ac:dyDescent="0.25">
      <c r="A12379" s="222">
        <v>3705052315</v>
      </c>
      <c r="B12379" s="222" t="s">
        <v>13635</v>
      </c>
      <c r="C12379" s="222" t="s">
        <v>1268</v>
      </c>
      <c r="D12379" s="222" t="s">
        <v>800</v>
      </c>
      <c r="E12379" s="223">
        <v>0</v>
      </c>
    </row>
    <row r="12380" spans="1:5" x14ac:dyDescent="0.25">
      <c r="A12380" s="224">
        <v>3705052316</v>
      </c>
      <c r="B12380" s="224" t="s">
        <v>13636</v>
      </c>
      <c r="C12380" s="224" t="s">
        <v>1268</v>
      </c>
      <c r="D12380" s="224" t="s">
        <v>800</v>
      </c>
      <c r="E12380" s="225">
        <v>0</v>
      </c>
    </row>
    <row r="12381" spans="1:5" x14ac:dyDescent="0.25">
      <c r="A12381" s="222">
        <v>3705052317</v>
      </c>
      <c r="B12381" s="222" t="s">
        <v>13637</v>
      </c>
      <c r="C12381" s="222" t="s">
        <v>1268</v>
      </c>
      <c r="D12381" s="222" t="s">
        <v>800</v>
      </c>
      <c r="E12381" s="223">
        <v>0</v>
      </c>
    </row>
    <row r="12382" spans="1:5" x14ac:dyDescent="0.25">
      <c r="A12382" s="224">
        <v>3705052318</v>
      </c>
      <c r="B12382" s="224" t="s">
        <v>13638</v>
      </c>
      <c r="C12382" s="224" t="s">
        <v>1268</v>
      </c>
      <c r="D12382" s="224" t="s">
        <v>800</v>
      </c>
      <c r="E12382" s="225">
        <v>0</v>
      </c>
    </row>
    <row r="12383" spans="1:5" x14ac:dyDescent="0.25">
      <c r="A12383" s="222">
        <v>3705052319</v>
      </c>
      <c r="B12383" s="222" t="s">
        <v>13639</v>
      </c>
      <c r="C12383" s="222" t="s">
        <v>1268</v>
      </c>
      <c r="D12383" s="222" t="s">
        <v>2327</v>
      </c>
      <c r="E12383" s="223">
        <v>0</v>
      </c>
    </row>
    <row r="12384" spans="1:5" x14ac:dyDescent="0.25">
      <c r="A12384" s="224">
        <v>3705052320</v>
      </c>
      <c r="B12384" s="224" t="s">
        <v>13640</v>
      </c>
      <c r="C12384" s="224" t="s">
        <v>1268</v>
      </c>
      <c r="D12384" s="224" t="s">
        <v>801</v>
      </c>
      <c r="E12384" s="225">
        <v>0</v>
      </c>
    </row>
    <row r="12385" spans="1:5" x14ac:dyDescent="0.25">
      <c r="A12385" s="222">
        <v>3705052321</v>
      </c>
      <c r="B12385" s="222" t="s">
        <v>13641</v>
      </c>
      <c r="C12385" s="222" t="s">
        <v>1268</v>
      </c>
      <c r="D12385" s="222" t="s">
        <v>801</v>
      </c>
      <c r="E12385" s="223">
        <v>0</v>
      </c>
    </row>
    <row r="12386" spans="1:5" x14ac:dyDescent="0.25">
      <c r="A12386" s="224">
        <v>3705052322</v>
      </c>
      <c r="B12386" s="224" t="s">
        <v>13642</v>
      </c>
      <c r="C12386" s="224" t="s">
        <v>1268</v>
      </c>
      <c r="D12386" s="224" t="s">
        <v>801</v>
      </c>
      <c r="E12386" s="225">
        <v>0</v>
      </c>
    </row>
    <row r="12387" spans="1:5" x14ac:dyDescent="0.25">
      <c r="A12387" s="222">
        <v>3705052323</v>
      </c>
      <c r="B12387" s="222" t="s">
        <v>12970</v>
      </c>
      <c r="C12387" s="222" t="s">
        <v>1268</v>
      </c>
      <c r="D12387" s="222" t="s">
        <v>801</v>
      </c>
      <c r="E12387" s="223">
        <v>0</v>
      </c>
    </row>
    <row r="12388" spans="1:5" x14ac:dyDescent="0.25">
      <c r="A12388" s="224">
        <v>3705052324</v>
      </c>
      <c r="B12388" s="224" t="s">
        <v>13643</v>
      </c>
      <c r="C12388" s="224" t="s">
        <v>1268</v>
      </c>
      <c r="D12388" s="224" t="s">
        <v>2327</v>
      </c>
      <c r="E12388" s="225">
        <v>0</v>
      </c>
    </row>
    <row r="12389" spans="1:5" x14ac:dyDescent="0.25">
      <c r="A12389" s="222">
        <v>3705052325</v>
      </c>
      <c r="B12389" s="222" t="s">
        <v>13644</v>
      </c>
      <c r="C12389" s="222" t="s">
        <v>1268</v>
      </c>
      <c r="D12389" s="222" t="s">
        <v>2327</v>
      </c>
      <c r="E12389" s="223">
        <v>0</v>
      </c>
    </row>
    <row r="12390" spans="1:5" x14ac:dyDescent="0.25">
      <c r="A12390" s="224">
        <v>3705052326</v>
      </c>
      <c r="B12390" s="224" t="s">
        <v>13645</v>
      </c>
      <c r="C12390" s="224" t="s">
        <v>1268</v>
      </c>
      <c r="D12390" s="224" t="s">
        <v>2327</v>
      </c>
      <c r="E12390" s="225">
        <v>0</v>
      </c>
    </row>
    <row r="12391" spans="1:5" x14ac:dyDescent="0.25">
      <c r="A12391" s="222">
        <v>3705052327</v>
      </c>
      <c r="B12391" s="222" t="s">
        <v>13646</v>
      </c>
      <c r="C12391" s="222" t="s">
        <v>1268</v>
      </c>
      <c r="D12391" s="222" t="s">
        <v>2327</v>
      </c>
      <c r="E12391" s="223">
        <v>0</v>
      </c>
    </row>
    <row r="12392" spans="1:5" x14ac:dyDescent="0.25">
      <c r="A12392" s="224">
        <v>3705052328</v>
      </c>
      <c r="B12392" s="224" t="s">
        <v>13647</v>
      </c>
      <c r="C12392" s="224" t="s">
        <v>1268</v>
      </c>
      <c r="D12392" s="224" t="s">
        <v>2327</v>
      </c>
      <c r="E12392" s="225">
        <v>0</v>
      </c>
    </row>
    <row r="12393" spans="1:5" x14ac:dyDescent="0.25">
      <c r="A12393" s="222">
        <v>3705052329</v>
      </c>
      <c r="B12393" s="222" t="s">
        <v>13648</v>
      </c>
      <c r="C12393" s="222" t="s">
        <v>1268</v>
      </c>
      <c r="D12393" s="222" t="s">
        <v>2327</v>
      </c>
      <c r="E12393" s="223">
        <v>0</v>
      </c>
    </row>
    <row r="12394" spans="1:5" x14ac:dyDescent="0.25">
      <c r="A12394" s="224">
        <v>3705052330</v>
      </c>
      <c r="B12394" s="224" t="s">
        <v>13649</v>
      </c>
      <c r="C12394" s="224" t="s">
        <v>1268</v>
      </c>
      <c r="D12394" s="224" t="s">
        <v>1226</v>
      </c>
      <c r="E12394" s="225">
        <v>0</v>
      </c>
    </row>
    <row r="12395" spans="1:5" x14ac:dyDescent="0.25">
      <c r="A12395" s="222">
        <v>3705052331</v>
      </c>
      <c r="B12395" s="222" t="s">
        <v>13650</v>
      </c>
      <c r="C12395" s="222" t="s">
        <v>1268</v>
      </c>
      <c r="D12395" s="222" t="s">
        <v>2327</v>
      </c>
      <c r="E12395" s="223">
        <v>0</v>
      </c>
    </row>
    <row r="12396" spans="1:5" x14ac:dyDescent="0.25">
      <c r="A12396" s="224">
        <v>3705052332</v>
      </c>
      <c r="B12396" s="224" t="s">
        <v>13651</v>
      </c>
      <c r="C12396" s="224" t="s">
        <v>1268</v>
      </c>
      <c r="D12396" s="224" t="s">
        <v>2327</v>
      </c>
      <c r="E12396" s="225">
        <v>0</v>
      </c>
    </row>
    <row r="12397" spans="1:5" x14ac:dyDescent="0.25">
      <c r="A12397" s="222">
        <v>3705052333</v>
      </c>
      <c r="B12397" s="222" t="s">
        <v>13652</v>
      </c>
      <c r="C12397" s="222" t="s">
        <v>1268</v>
      </c>
      <c r="D12397" s="222" t="s">
        <v>2327</v>
      </c>
      <c r="E12397" s="223">
        <v>0</v>
      </c>
    </row>
    <row r="12398" spans="1:5" x14ac:dyDescent="0.25">
      <c r="A12398" s="224">
        <v>3705052334</v>
      </c>
      <c r="B12398" s="224" t="s">
        <v>13653</v>
      </c>
      <c r="C12398" s="224" t="s">
        <v>1268</v>
      </c>
      <c r="D12398" s="224" t="s">
        <v>2327</v>
      </c>
      <c r="E12398" s="225">
        <v>0</v>
      </c>
    </row>
    <row r="12399" spans="1:5" x14ac:dyDescent="0.25">
      <c r="A12399" s="222">
        <v>3705052335</v>
      </c>
      <c r="B12399" s="222" t="s">
        <v>13654</v>
      </c>
      <c r="C12399" s="222" t="s">
        <v>1268</v>
      </c>
      <c r="D12399" s="222" t="s">
        <v>2327</v>
      </c>
      <c r="E12399" s="223">
        <v>0</v>
      </c>
    </row>
    <row r="12400" spans="1:5" x14ac:dyDescent="0.25">
      <c r="A12400" s="224">
        <v>3705052336</v>
      </c>
      <c r="B12400" s="224" t="s">
        <v>13655</v>
      </c>
      <c r="C12400" s="224" t="s">
        <v>1268</v>
      </c>
      <c r="D12400" s="224" t="s">
        <v>2327</v>
      </c>
      <c r="E12400" s="225">
        <v>0</v>
      </c>
    </row>
    <row r="12401" spans="1:5" x14ac:dyDescent="0.25">
      <c r="A12401" s="222">
        <v>3705052337</v>
      </c>
      <c r="B12401" s="222" t="s">
        <v>13656</v>
      </c>
      <c r="C12401" s="222" t="s">
        <v>1268</v>
      </c>
      <c r="D12401" s="222" t="s">
        <v>2327</v>
      </c>
      <c r="E12401" s="223">
        <v>0</v>
      </c>
    </row>
    <row r="12402" spans="1:5" x14ac:dyDescent="0.25">
      <c r="A12402" s="224">
        <v>3705052338</v>
      </c>
      <c r="B12402" s="224" t="s">
        <v>13657</v>
      </c>
      <c r="C12402" s="224" t="s">
        <v>1268</v>
      </c>
      <c r="D12402" s="224" t="s">
        <v>2327</v>
      </c>
      <c r="E12402" s="225">
        <v>0</v>
      </c>
    </row>
    <row r="12403" spans="1:5" x14ac:dyDescent="0.25">
      <c r="A12403" s="222">
        <v>3705052339</v>
      </c>
      <c r="B12403" s="222" t="s">
        <v>13658</v>
      </c>
      <c r="C12403" s="222" t="s">
        <v>1268</v>
      </c>
      <c r="D12403" s="222" t="s">
        <v>800</v>
      </c>
      <c r="E12403" s="223">
        <v>0</v>
      </c>
    </row>
    <row r="12404" spans="1:5" x14ac:dyDescent="0.25">
      <c r="A12404" s="224">
        <v>3705052340</v>
      </c>
      <c r="B12404" s="224" t="s">
        <v>13659</v>
      </c>
      <c r="C12404" s="224" t="s">
        <v>1268</v>
      </c>
      <c r="D12404" s="224" t="s">
        <v>2327</v>
      </c>
      <c r="E12404" s="225">
        <v>0</v>
      </c>
    </row>
    <row r="12405" spans="1:5" x14ac:dyDescent="0.25">
      <c r="A12405" s="222">
        <v>3705052341</v>
      </c>
      <c r="B12405" s="222" t="s">
        <v>13660</v>
      </c>
      <c r="C12405" s="222" t="s">
        <v>1268</v>
      </c>
      <c r="D12405" s="222" t="s">
        <v>2327</v>
      </c>
      <c r="E12405" s="223">
        <v>0</v>
      </c>
    </row>
    <row r="12406" spans="1:5" x14ac:dyDescent="0.25">
      <c r="A12406" s="224">
        <v>3705052342</v>
      </c>
      <c r="B12406" s="224" t="s">
        <v>13661</v>
      </c>
      <c r="C12406" s="224" t="s">
        <v>1268</v>
      </c>
      <c r="D12406" s="224" t="s">
        <v>2414</v>
      </c>
      <c r="E12406" s="225">
        <v>0</v>
      </c>
    </row>
    <row r="12407" spans="1:5" x14ac:dyDescent="0.25">
      <c r="A12407" s="222">
        <v>3705052343</v>
      </c>
      <c r="B12407" s="222" t="s">
        <v>13662</v>
      </c>
      <c r="C12407" s="222" t="s">
        <v>1268</v>
      </c>
      <c r="D12407" s="222" t="s">
        <v>2327</v>
      </c>
      <c r="E12407" s="223">
        <v>0</v>
      </c>
    </row>
    <row r="12408" spans="1:5" x14ac:dyDescent="0.25">
      <c r="A12408" s="224">
        <v>3705052344</v>
      </c>
      <c r="B12408" s="224" t="s">
        <v>13663</v>
      </c>
      <c r="C12408" s="224" t="s">
        <v>1268</v>
      </c>
      <c r="D12408" s="224" t="s">
        <v>2327</v>
      </c>
      <c r="E12408" s="225">
        <v>0</v>
      </c>
    </row>
    <row r="12409" spans="1:5" x14ac:dyDescent="0.25">
      <c r="A12409" s="222">
        <v>3705052345</v>
      </c>
      <c r="B12409" s="222" t="s">
        <v>13664</v>
      </c>
      <c r="C12409" s="222" t="s">
        <v>1268</v>
      </c>
      <c r="D12409" s="222" t="s">
        <v>2327</v>
      </c>
      <c r="E12409" s="223">
        <v>0</v>
      </c>
    </row>
    <row r="12410" spans="1:5" x14ac:dyDescent="0.25">
      <c r="A12410" s="224">
        <v>3705052346</v>
      </c>
      <c r="B12410" s="224" t="s">
        <v>13665</v>
      </c>
      <c r="C12410" s="224" t="s">
        <v>1268</v>
      </c>
      <c r="D12410" s="224" t="s">
        <v>2327</v>
      </c>
      <c r="E12410" s="225">
        <v>0</v>
      </c>
    </row>
    <row r="12411" spans="1:5" x14ac:dyDescent="0.25">
      <c r="A12411" s="222">
        <v>3705052347</v>
      </c>
      <c r="B12411" s="222" t="s">
        <v>13666</v>
      </c>
      <c r="C12411" s="222" t="s">
        <v>1268</v>
      </c>
      <c r="D12411" s="222" t="s">
        <v>2327</v>
      </c>
      <c r="E12411" s="223">
        <v>0</v>
      </c>
    </row>
    <row r="12412" spans="1:5" x14ac:dyDescent="0.25">
      <c r="A12412" s="224">
        <v>3705052348</v>
      </c>
      <c r="B12412" s="224" t="s">
        <v>13667</v>
      </c>
      <c r="C12412" s="224" t="s">
        <v>1268</v>
      </c>
      <c r="D12412" s="224" t="s">
        <v>2327</v>
      </c>
      <c r="E12412" s="225">
        <v>0</v>
      </c>
    </row>
    <row r="12413" spans="1:5" x14ac:dyDescent="0.25">
      <c r="A12413" s="222">
        <v>3705052349</v>
      </c>
      <c r="B12413" s="222" t="s">
        <v>13668</v>
      </c>
      <c r="C12413" s="222" t="s">
        <v>1268</v>
      </c>
      <c r="D12413" s="222" t="s">
        <v>2327</v>
      </c>
      <c r="E12413" s="223">
        <v>0</v>
      </c>
    </row>
    <row r="12414" spans="1:5" x14ac:dyDescent="0.25">
      <c r="A12414" s="224">
        <v>3705052350</v>
      </c>
      <c r="B12414" s="224" t="s">
        <v>13669</v>
      </c>
      <c r="C12414" s="224" t="s">
        <v>1268</v>
      </c>
      <c r="D12414" s="224" t="s">
        <v>2327</v>
      </c>
      <c r="E12414" s="225">
        <v>0</v>
      </c>
    </row>
    <row r="12415" spans="1:5" x14ac:dyDescent="0.25">
      <c r="A12415" s="222">
        <v>3705052351</v>
      </c>
      <c r="B12415" s="222" t="s">
        <v>13670</v>
      </c>
      <c r="C12415" s="222" t="s">
        <v>1268</v>
      </c>
      <c r="D12415" s="222" t="s">
        <v>2327</v>
      </c>
      <c r="E12415" s="223">
        <v>0</v>
      </c>
    </row>
    <row r="12416" spans="1:5" x14ac:dyDescent="0.25">
      <c r="A12416" s="224">
        <v>3705052352</v>
      </c>
      <c r="B12416" s="224" t="s">
        <v>13671</v>
      </c>
      <c r="C12416" s="224" t="s">
        <v>1268</v>
      </c>
      <c r="D12416" s="224" t="s">
        <v>2327</v>
      </c>
      <c r="E12416" s="225">
        <v>0</v>
      </c>
    </row>
    <row r="12417" spans="1:5" x14ac:dyDescent="0.25">
      <c r="A12417" s="222">
        <v>3705052353</v>
      </c>
      <c r="B12417" s="222" t="s">
        <v>13672</v>
      </c>
      <c r="C12417" s="222" t="s">
        <v>1268</v>
      </c>
      <c r="D12417" s="222" t="s">
        <v>2327</v>
      </c>
      <c r="E12417" s="223">
        <v>0</v>
      </c>
    </row>
    <row r="12418" spans="1:5" x14ac:dyDescent="0.25">
      <c r="A12418" s="224">
        <v>3705052354</v>
      </c>
      <c r="B12418" s="224" t="s">
        <v>13673</v>
      </c>
      <c r="C12418" s="224" t="s">
        <v>1268</v>
      </c>
      <c r="D12418" s="224" t="s">
        <v>2327</v>
      </c>
      <c r="E12418" s="225">
        <v>0</v>
      </c>
    </row>
    <row r="12419" spans="1:5" x14ac:dyDescent="0.25">
      <c r="A12419" s="222">
        <v>3705052355</v>
      </c>
      <c r="B12419" s="222" t="s">
        <v>13674</v>
      </c>
      <c r="C12419" s="222" t="s">
        <v>1268</v>
      </c>
      <c r="D12419" s="222" t="s">
        <v>801</v>
      </c>
      <c r="E12419" s="223">
        <v>0</v>
      </c>
    </row>
    <row r="12420" spans="1:5" x14ac:dyDescent="0.25">
      <c r="A12420" s="224">
        <v>3705052356</v>
      </c>
      <c r="B12420" s="224" t="s">
        <v>13675</v>
      </c>
      <c r="C12420" s="224" t="s">
        <v>1268</v>
      </c>
      <c r="D12420" s="224" t="s">
        <v>801</v>
      </c>
      <c r="E12420" s="225">
        <v>0</v>
      </c>
    </row>
    <row r="12421" spans="1:5" x14ac:dyDescent="0.25">
      <c r="A12421" s="222">
        <v>3705052357</v>
      </c>
      <c r="B12421" s="222" t="s">
        <v>13676</v>
      </c>
      <c r="C12421" s="222" t="s">
        <v>1268</v>
      </c>
      <c r="D12421" s="222" t="s">
        <v>2327</v>
      </c>
      <c r="E12421" s="223">
        <v>0</v>
      </c>
    </row>
    <row r="12422" spans="1:5" x14ac:dyDescent="0.25">
      <c r="A12422" s="224">
        <v>3705052358</v>
      </c>
      <c r="B12422" s="224" t="s">
        <v>13677</v>
      </c>
      <c r="C12422" s="224" t="s">
        <v>1268</v>
      </c>
      <c r="D12422" s="224" t="s">
        <v>2327</v>
      </c>
      <c r="E12422" s="225">
        <v>0</v>
      </c>
    </row>
    <row r="12423" spans="1:5" x14ac:dyDescent="0.25">
      <c r="A12423" s="222">
        <v>3705052359</v>
      </c>
      <c r="B12423" s="222" t="s">
        <v>13678</v>
      </c>
      <c r="C12423" s="222" t="s">
        <v>1268</v>
      </c>
      <c r="D12423" s="222" t="s">
        <v>2327</v>
      </c>
      <c r="E12423" s="223">
        <v>0</v>
      </c>
    </row>
    <row r="12424" spans="1:5" x14ac:dyDescent="0.25">
      <c r="A12424" s="224">
        <v>3705052360</v>
      </c>
      <c r="B12424" s="224" t="s">
        <v>13679</v>
      </c>
      <c r="C12424" s="224" t="s">
        <v>1268</v>
      </c>
      <c r="D12424" s="224" t="s">
        <v>2327</v>
      </c>
      <c r="E12424" s="225">
        <v>0</v>
      </c>
    </row>
    <row r="12425" spans="1:5" x14ac:dyDescent="0.25">
      <c r="A12425" s="222">
        <v>3705052361</v>
      </c>
      <c r="B12425" s="222" t="s">
        <v>13680</v>
      </c>
      <c r="C12425" s="222" t="s">
        <v>1268</v>
      </c>
      <c r="D12425" s="222" t="s">
        <v>2327</v>
      </c>
      <c r="E12425" s="223">
        <v>0</v>
      </c>
    </row>
    <row r="12426" spans="1:5" x14ac:dyDescent="0.25">
      <c r="A12426" s="224">
        <v>3705052362</v>
      </c>
      <c r="B12426" s="224" t="s">
        <v>13681</v>
      </c>
      <c r="C12426" s="224" t="s">
        <v>1268</v>
      </c>
      <c r="D12426" s="224" t="s">
        <v>1226</v>
      </c>
      <c r="E12426" s="225">
        <v>0</v>
      </c>
    </row>
    <row r="12427" spans="1:5" x14ac:dyDescent="0.25">
      <c r="A12427" s="222">
        <v>3705052363</v>
      </c>
      <c r="B12427" s="222" t="s">
        <v>13682</v>
      </c>
      <c r="C12427" s="222" t="s">
        <v>1268</v>
      </c>
      <c r="D12427" s="222" t="s">
        <v>2327</v>
      </c>
      <c r="E12427" s="223">
        <v>0</v>
      </c>
    </row>
    <row r="12428" spans="1:5" x14ac:dyDescent="0.25">
      <c r="A12428" s="224">
        <v>3705052364</v>
      </c>
      <c r="B12428" s="224" t="s">
        <v>9779</v>
      </c>
      <c r="C12428" s="224" t="s">
        <v>1268</v>
      </c>
      <c r="D12428" s="224" t="s">
        <v>801</v>
      </c>
      <c r="E12428" s="225">
        <v>0</v>
      </c>
    </row>
    <row r="12429" spans="1:5" x14ac:dyDescent="0.25">
      <c r="A12429" s="222">
        <v>3705052365</v>
      </c>
      <c r="B12429" s="222" t="s">
        <v>13683</v>
      </c>
      <c r="C12429" s="222" t="s">
        <v>1268</v>
      </c>
      <c r="D12429" s="222" t="s">
        <v>801</v>
      </c>
      <c r="E12429" s="223">
        <v>0</v>
      </c>
    </row>
    <row r="12430" spans="1:5" x14ac:dyDescent="0.25">
      <c r="A12430" s="224">
        <v>3705052366</v>
      </c>
      <c r="B12430" s="224" t="s">
        <v>13684</v>
      </c>
      <c r="C12430" s="224" t="s">
        <v>1268</v>
      </c>
      <c r="D12430" s="224" t="s">
        <v>2431</v>
      </c>
      <c r="E12430" s="225">
        <v>0</v>
      </c>
    </row>
    <row r="12431" spans="1:5" x14ac:dyDescent="0.25">
      <c r="A12431" s="222">
        <v>3705052367</v>
      </c>
      <c r="B12431" s="222" t="s">
        <v>13685</v>
      </c>
      <c r="C12431" s="222" t="s">
        <v>1268</v>
      </c>
      <c r="D12431" s="222" t="s">
        <v>802</v>
      </c>
      <c r="E12431" s="223">
        <v>0</v>
      </c>
    </row>
    <row r="12432" spans="1:5" x14ac:dyDescent="0.25">
      <c r="A12432" s="224">
        <v>3705052368</v>
      </c>
      <c r="B12432" s="224" t="s">
        <v>13686</v>
      </c>
      <c r="C12432" s="224" t="s">
        <v>1268</v>
      </c>
      <c r="D12432" s="224" t="s">
        <v>2443</v>
      </c>
      <c r="E12432" s="225">
        <v>0</v>
      </c>
    </row>
    <row r="12433" spans="1:5" x14ac:dyDescent="0.25">
      <c r="A12433" s="222">
        <v>3705052369</v>
      </c>
      <c r="B12433" s="222" t="s">
        <v>13687</v>
      </c>
      <c r="C12433" s="222" t="s">
        <v>1268</v>
      </c>
      <c r="D12433" s="222" t="s">
        <v>2327</v>
      </c>
      <c r="E12433" s="223">
        <v>0</v>
      </c>
    </row>
    <row r="12434" spans="1:5" x14ac:dyDescent="0.25">
      <c r="A12434" s="224">
        <v>3705052370</v>
      </c>
      <c r="B12434" s="224" t="s">
        <v>13688</v>
      </c>
      <c r="C12434" s="224" t="s">
        <v>1268</v>
      </c>
      <c r="D12434" s="224" t="s">
        <v>801</v>
      </c>
      <c r="E12434" s="225">
        <v>0</v>
      </c>
    </row>
    <row r="12435" spans="1:5" x14ac:dyDescent="0.25">
      <c r="A12435" s="222">
        <v>3705052371</v>
      </c>
      <c r="B12435" s="222" t="s">
        <v>13689</v>
      </c>
      <c r="C12435" s="222" t="s">
        <v>1268</v>
      </c>
      <c r="D12435" s="222" t="s">
        <v>2327</v>
      </c>
      <c r="E12435" s="223">
        <v>0</v>
      </c>
    </row>
    <row r="12436" spans="1:5" x14ac:dyDescent="0.25">
      <c r="A12436" s="224">
        <v>3705052372</v>
      </c>
      <c r="B12436" s="224" t="s">
        <v>9372</v>
      </c>
      <c r="C12436" s="224" t="s">
        <v>1268</v>
      </c>
      <c r="D12436" s="224" t="s">
        <v>801</v>
      </c>
      <c r="E12436" s="225">
        <v>0</v>
      </c>
    </row>
    <row r="12437" spans="1:5" x14ac:dyDescent="0.25">
      <c r="A12437" s="222">
        <v>3705052373</v>
      </c>
      <c r="B12437" s="222" t="s">
        <v>12971</v>
      </c>
      <c r="C12437" s="222" t="s">
        <v>1268</v>
      </c>
      <c r="D12437" s="222" t="s">
        <v>801</v>
      </c>
      <c r="E12437" s="223">
        <v>0</v>
      </c>
    </row>
    <row r="12438" spans="1:5" x14ac:dyDescent="0.25">
      <c r="A12438" s="224">
        <v>3705052374</v>
      </c>
      <c r="B12438" s="224" t="s">
        <v>12972</v>
      </c>
      <c r="C12438" s="224" t="s">
        <v>1268</v>
      </c>
      <c r="D12438" s="224" t="s">
        <v>801</v>
      </c>
      <c r="E12438" s="225">
        <v>0</v>
      </c>
    </row>
    <row r="12439" spans="1:5" x14ac:dyDescent="0.25">
      <c r="A12439" s="222">
        <v>3705052375</v>
      </c>
      <c r="B12439" s="222" t="s">
        <v>13690</v>
      </c>
      <c r="C12439" s="222" t="s">
        <v>1268</v>
      </c>
      <c r="D12439" s="222" t="s">
        <v>803</v>
      </c>
      <c r="E12439" s="223">
        <v>0</v>
      </c>
    </row>
    <row r="12440" spans="1:5" x14ac:dyDescent="0.25">
      <c r="A12440" s="224">
        <v>3705052376</v>
      </c>
      <c r="B12440" s="224" t="s">
        <v>13691</v>
      </c>
      <c r="C12440" s="224" t="s">
        <v>1268</v>
      </c>
      <c r="D12440" s="224" t="s">
        <v>801</v>
      </c>
      <c r="E12440" s="225">
        <v>0</v>
      </c>
    </row>
    <row r="12441" spans="1:5" x14ac:dyDescent="0.25">
      <c r="A12441" s="222">
        <v>3705052377</v>
      </c>
      <c r="B12441" s="222" t="s">
        <v>13692</v>
      </c>
      <c r="C12441" s="222" t="s">
        <v>1268</v>
      </c>
      <c r="D12441" s="222" t="s">
        <v>801</v>
      </c>
      <c r="E12441" s="223">
        <v>0</v>
      </c>
    </row>
    <row r="12442" spans="1:5" x14ac:dyDescent="0.25">
      <c r="A12442" s="224">
        <v>3705052378</v>
      </c>
      <c r="B12442" s="224" t="s">
        <v>13693</v>
      </c>
      <c r="C12442" s="224" t="s">
        <v>1268</v>
      </c>
      <c r="D12442" s="224" t="s">
        <v>800</v>
      </c>
      <c r="E12442" s="225">
        <v>0</v>
      </c>
    </row>
    <row r="12443" spans="1:5" x14ac:dyDescent="0.25">
      <c r="A12443" s="222">
        <v>3705052379</v>
      </c>
      <c r="B12443" s="222" t="s">
        <v>13694</v>
      </c>
      <c r="C12443" s="222" t="s">
        <v>1268</v>
      </c>
      <c r="D12443" s="222" t="s">
        <v>2327</v>
      </c>
      <c r="E12443" s="223">
        <v>0</v>
      </c>
    </row>
    <row r="12444" spans="1:5" x14ac:dyDescent="0.25">
      <c r="A12444" s="224">
        <v>3705052380</v>
      </c>
      <c r="B12444" s="224" t="s">
        <v>13695</v>
      </c>
      <c r="C12444" s="224" t="s">
        <v>1268</v>
      </c>
      <c r="D12444" s="224" t="s">
        <v>2327</v>
      </c>
      <c r="E12444" s="225">
        <v>0</v>
      </c>
    </row>
    <row r="12445" spans="1:5" x14ac:dyDescent="0.25">
      <c r="A12445" s="222">
        <v>3705052381</v>
      </c>
      <c r="B12445" s="222" t="s">
        <v>13696</v>
      </c>
      <c r="C12445" s="222" t="s">
        <v>1268</v>
      </c>
      <c r="D12445" s="222" t="s">
        <v>1226</v>
      </c>
      <c r="E12445" s="223">
        <v>0</v>
      </c>
    </row>
    <row r="12446" spans="1:5" x14ac:dyDescent="0.25">
      <c r="A12446" s="224">
        <v>3705052382</v>
      </c>
      <c r="B12446" s="224" t="s">
        <v>13697</v>
      </c>
      <c r="C12446" s="224" t="s">
        <v>1268</v>
      </c>
      <c r="D12446" s="224" t="s">
        <v>801</v>
      </c>
      <c r="E12446" s="225">
        <v>0</v>
      </c>
    </row>
    <row r="12447" spans="1:5" x14ac:dyDescent="0.25">
      <c r="A12447" s="222">
        <v>3705052383</v>
      </c>
      <c r="B12447" s="222" t="s">
        <v>13698</v>
      </c>
      <c r="C12447" s="222" t="s">
        <v>1268</v>
      </c>
      <c r="D12447" s="222" t="s">
        <v>801</v>
      </c>
      <c r="E12447" s="223">
        <v>0</v>
      </c>
    </row>
    <row r="12448" spans="1:5" x14ac:dyDescent="0.25">
      <c r="A12448" s="224">
        <v>3705052384</v>
      </c>
      <c r="B12448" s="224" t="s">
        <v>13699</v>
      </c>
      <c r="C12448" s="224" t="s">
        <v>1268</v>
      </c>
      <c r="D12448" s="224" t="s">
        <v>801</v>
      </c>
      <c r="E12448" s="225">
        <v>0</v>
      </c>
    </row>
    <row r="12449" spans="1:5" x14ac:dyDescent="0.25">
      <c r="A12449" s="222">
        <v>3705052385</v>
      </c>
      <c r="B12449" s="222" t="s">
        <v>13700</v>
      </c>
      <c r="C12449" s="222" t="s">
        <v>1268</v>
      </c>
      <c r="D12449" s="222" t="s">
        <v>2414</v>
      </c>
      <c r="E12449" s="223">
        <v>0</v>
      </c>
    </row>
    <row r="12450" spans="1:5" x14ac:dyDescent="0.25">
      <c r="A12450" s="224">
        <v>3705052386</v>
      </c>
      <c r="B12450" s="224" t="s">
        <v>13701</v>
      </c>
      <c r="C12450" s="224" t="s">
        <v>1268</v>
      </c>
      <c r="D12450" s="224" t="s">
        <v>801</v>
      </c>
      <c r="E12450" s="225">
        <v>0</v>
      </c>
    </row>
    <row r="12451" spans="1:5" x14ac:dyDescent="0.25">
      <c r="A12451" s="222">
        <v>3705052387</v>
      </c>
      <c r="B12451" s="222" t="s">
        <v>13702</v>
      </c>
      <c r="C12451" s="222" t="s">
        <v>1268</v>
      </c>
      <c r="D12451" s="222" t="s">
        <v>801</v>
      </c>
      <c r="E12451" s="223">
        <v>0</v>
      </c>
    </row>
    <row r="12452" spans="1:5" x14ac:dyDescent="0.25">
      <c r="A12452" s="224">
        <v>3705052388</v>
      </c>
      <c r="B12452" s="224" t="s">
        <v>13703</v>
      </c>
      <c r="C12452" s="224" t="s">
        <v>1268</v>
      </c>
      <c r="D12452" s="224" t="s">
        <v>801</v>
      </c>
      <c r="E12452" s="225">
        <v>0</v>
      </c>
    </row>
    <row r="12453" spans="1:5" x14ac:dyDescent="0.25">
      <c r="A12453" s="222">
        <v>3705052389</v>
      </c>
      <c r="B12453" s="222" t="s">
        <v>13704</v>
      </c>
      <c r="C12453" s="222" t="s">
        <v>1268</v>
      </c>
      <c r="D12453" s="222" t="s">
        <v>2327</v>
      </c>
      <c r="E12453" s="223">
        <v>0</v>
      </c>
    </row>
    <row r="12454" spans="1:5" x14ac:dyDescent="0.25">
      <c r="A12454" s="224">
        <v>3705052390</v>
      </c>
      <c r="B12454" s="224" t="s">
        <v>13705</v>
      </c>
      <c r="C12454" s="224" t="s">
        <v>1268</v>
      </c>
      <c r="D12454" s="224" t="s">
        <v>2327</v>
      </c>
      <c r="E12454" s="225">
        <v>0</v>
      </c>
    </row>
    <row r="12455" spans="1:5" x14ac:dyDescent="0.25">
      <c r="A12455" s="222">
        <v>3705052391</v>
      </c>
      <c r="B12455" s="222" t="s">
        <v>13706</v>
      </c>
      <c r="C12455" s="222" t="s">
        <v>1268</v>
      </c>
      <c r="D12455" s="222" t="s">
        <v>800</v>
      </c>
      <c r="E12455" s="223">
        <v>0</v>
      </c>
    </row>
    <row r="12456" spans="1:5" x14ac:dyDescent="0.25">
      <c r="A12456" s="224">
        <v>3705052392</v>
      </c>
      <c r="B12456" s="224" t="s">
        <v>13707</v>
      </c>
      <c r="C12456" s="224" t="s">
        <v>1268</v>
      </c>
      <c r="D12456" s="224" t="s">
        <v>1226</v>
      </c>
      <c r="E12456" s="225">
        <v>0</v>
      </c>
    </row>
    <row r="12457" spans="1:5" x14ac:dyDescent="0.25">
      <c r="A12457" s="222">
        <v>3705052393</v>
      </c>
      <c r="B12457" s="222" t="s">
        <v>13708</v>
      </c>
      <c r="C12457" s="222" t="s">
        <v>1268</v>
      </c>
      <c r="D12457" s="222" t="s">
        <v>2327</v>
      </c>
      <c r="E12457" s="223">
        <v>0</v>
      </c>
    </row>
    <row r="12458" spans="1:5" x14ac:dyDescent="0.25">
      <c r="A12458" s="224">
        <v>3705052394</v>
      </c>
      <c r="B12458" s="224" t="s">
        <v>13709</v>
      </c>
      <c r="C12458" s="224" t="s">
        <v>1268</v>
      </c>
      <c r="D12458" s="224" t="s">
        <v>1226</v>
      </c>
      <c r="E12458" s="225">
        <v>0</v>
      </c>
    </row>
    <row r="12459" spans="1:5" x14ac:dyDescent="0.25">
      <c r="A12459" s="222">
        <v>3705052395</v>
      </c>
      <c r="B12459" s="222" t="s">
        <v>13710</v>
      </c>
      <c r="C12459" s="222" t="s">
        <v>1268</v>
      </c>
      <c r="D12459" s="222" t="s">
        <v>2327</v>
      </c>
      <c r="E12459" s="223">
        <v>0</v>
      </c>
    </row>
    <row r="12460" spans="1:5" x14ac:dyDescent="0.25">
      <c r="A12460" s="224">
        <v>3705052396</v>
      </c>
      <c r="B12460" s="224" t="s">
        <v>13711</v>
      </c>
      <c r="C12460" s="224" t="s">
        <v>1268</v>
      </c>
      <c r="D12460" s="224" t="s">
        <v>2327</v>
      </c>
      <c r="E12460" s="225">
        <v>0</v>
      </c>
    </row>
    <row r="12461" spans="1:5" x14ac:dyDescent="0.25">
      <c r="A12461" s="222">
        <v>3705052397</v>
      </c>
      <c r="B12461" s="222" t="s">
        <v>13712</v>
      </c>
      <c r="C12461" s="222" t="s">
        <v>1268</v>
      </c>
      <c r="D12461" s="222" t="s">
        <v>2327</v>
      </c>
      <c r="E12461" s="223">
        <v>0</v>
      </c>
    </row>
    <row r="12462" spans="1:5" x14ac:dyDescent="0.25">
      <c r="A12462" s="224">
        <v>3705052398</v>
      </c>
      <c r="B12462" s="224" t="s">
        <v>13713</v>
      </c>
      <c r="C12462" s="224" t="s">
        <v>1268</v>
      </c>
      <c r="D12462" s="224" t="s">
        <v>2327</v>
      </c>
      <c r="E12462" s="225">
        <v>0</v>
      </c>
    </row>
    <row r="12463" spans="1:5" x14ac:dyDescent="0.25">
      <c r="A12463" s="222">
        <v>3705052399</v>
      </c>
      <c r="B12463" s="222" t="s">
        <v>13714</v>
      </c>
      <c r="C12463" s="222" t="s">
        <v>1268</v>
      </c>
      <c r="D12463" s="222" t="s">
        <v>2327</v>
      </c>
      <c r="E12463" s="223">
        <v>0</v>
      </c>
    </row>
    <row r="12464" spans="1:5" x14ac:dyDescent="0.25">
      <c r="A12464" s="224">
        <v>3705052400</v>
      </c>
      <c r="B12464" s="224" t="s">
        <v>13715</v>
      </c>
      <c r="C12464" s="224" t="s">
        <v>1268</v>
      </c>
      <c r="D12464" s="224" t="s">
        <v>2327</v>
      </c>
      <c r="E12464" s="225">
        <v>0</v>
      </c>
    </row>
    <row r="12465" spans="1:5" x14ac:dyDescent="0.25">
      <c r="A12465" s="222">
        <v>3705052401</v>
      </c>
      <c r="B12465" s="222" t="s">
        <v>13716</v>
      </c>
      <c r="C12465" s="222" t="s">
        <v>1268</v>
      </c>
      <c r="D12465" s="222" t="s">
        <v>800</v>
      </c>
      <c r="E12465" s="223">
        <v>0</v>
      </c>
    </row>
    <row r="12466" spans="1:5" x14ac:dyDescent="0.25">
      <c r="A12466" s="224">
        <v>3705052402</v>
      </c>
      <c r="B12466" s="224" t="s">
        <v>13717</v>
      </c>
      <c r="C12466" s="224" t="s">
        <v>1268</v>
      </c>
      <c r="D12466" s="224" t="s">
        <v>2327</v>
      </c>
      <c r="E12466" s="225">
        <v>0</v>
      </c>
    </row>
    <row r="12467" spans="1:5" x14ac:dyDescent="0.25">
      <c r="A12467" s="222">
        <v>3705052403</v>
      </c>
      <c r="B12467" s="222" t="s">
        <v>13718</v>
      </c>
      <c r="C12467" s="222" t="s">
        <v>1268</v>
      </c>
      <c r="D12467" s="222" t="s">
        <v>2327</v>
      </c>
      <c r="E12467" s="223">
        <v>0</v>
      </c>
    </row>
    <row r="12468" spans="1:5" x14ac:dyDescent="0.25">
      <c r="A12468" s="224">
        <v>3705052404</v>
      </c>
      <c r="B12468" s="224" t="s">
        <v>13719</v>
      </c>
      <c r="C12468" s="224" t="s">
        <v>1268</v>
      </c>
      <c r="D12468" s="224" t="s">
        <v>1226</v>
      </c>
      <c r="E12468" s="225">
        <v>0</v>
      </c>
    </row>
    <row r="12469" spans="1:5" x14ac:dyDescent="0.25">
      <c r="A12469" s="222">
        <v>3705052405</v>
      </c>
      <c r="B12469" s="222" t="s">
        <v>13720</v>
      </c>
      <c r="C12469" s="222" t="s">
        <v>1268</v>
      </c>
      <c r="D12469" s="222" t="s">
        <v>801</v>
      </c>
      <c r="E12469" s="223">
        <v>0</v>
      </c>
    </row>
    <row r="12470" spans="1:5" x14ac:dyDescent="0.25">
      <c r="A12470" s="224">
        <v>3705052406</v>
      </c>
      <c r="B12470" s="224" t="s">
        <v>13721</v>
      </c>
      <c r="C12470" s="224" t="s">
        <v>1268</v>
      </c>
      <c r="D12470" s="224" t="s">
        <v>801</v>
      </c>
      <c r="E12470" s="225">
        <v>0</v>
      </c>
    </row>
    <row r="12471" spans="1:5" x14ac:dyDescent="0.25">
      <c r="A12471" s="222">
        <v>3705052407</v>
      </c>
      <c r="B12471" s="222" t="s">
        <v>13722</v>
      </c>
      <c r="C12471" s="222" t="s">
        <v>1268</v>
      </c>
      <c r="D12471" s="222" t="s">
        <v>801</v>
      </c>
      <c r="E12471" s="223">
        <v>0</v>
      </c>
    </row>
    <row r="12472" spans="1:5" x14ac:dyDescent="0.25">
      <c r="A12472" s="224">
        <v>3705052408</v>
      </c>
      <c r="B12472" s="224" t="s">
        <v>13723</v>
      </c>
      <c r="C12472" s="224" t="s">
        <v>1268</v>
      </c>
      <c r="D12472" s="224" t="s">
        <v>801</v>
      </c>
      <c r="E12472" s="225">
        <v>0</v>
      </c>
    </row>
    <row r="12473" spans="1:5" x14ac:dyDescent="0.25">
      <c r="A12473" s="222">
        <v>3705052409</v>
      </c>
      <c r="B12473" s="222" t="s">
        <v>13724</v>
      </c>
      <c r="C12473" s="222" t="s">
        <v>1268</v>
      </c>
      <c r="D12473" s="222" t="s">
        <v>801</v>
      </c>
      <c r="E12473" s="223">
        <v>0</v>
      </c>
    </row>
    <row r="12474" spans="1:5" x14ac:dyDescent="0.25">
      <c r="A12474" s="224">
        <v>3705052410</v>
      </c>
      <c r="B12474" s="224" t="s">
        <v>13725</v>
      </c>
      <c r="C12474" s="224" t="s">
        <v>1268</v>
      </c>
      <c r="D12474" s="224" t="s">
        <v>801</v>
      </c>
      <c r="E12474" s="225">
        <v>0</v>
      </c>
    </row>
    <row r="12475" spans="1:5" x14ac:dyDescent="0.25">
      <c r="A12475" s="222">
        <v>3705052411</v>
      </c>
      <c r="B12475" s="222" t="s">
        <v>13726</v>
      </c>
      <c r="C12475" s="222" t="s">
        <v>1268</v>
      </c>
      <c r="D12475" s="222" t="s">
        <v>801</v>
      </c>
      <c r="E12475" s="223">
        <v>0</v>
      </c>
    </row>
    <row r="12476" spans="1:5" x14ac:dyDescent="0.25">
      <c r="A12476" s="224">
        <v>3705052412</v>
      </c>
      <c r="B12476" s="224" t="s">
        <v>13727</v>
      </c>
      <c r="C12476" s="224" t="s">
        <v>1268</v>
      </c>
      <c r="D12476" s="224" t="s">
        <v>801</v>
      </c>
      <c r="E12476" s="225">
        <v>0</v>
      </c>
    </row>
    <row r="12477" spans="1:5" x14ac:dyDescent="0.25">
      <c r="A12477" s="222">
        <v>3705052413</v>
      </c>
      <c r="B12477" s="222" t="s">
        <v>13728</v>
      </c>
      <c r="C12477" s="222" t="s">
        <v>1268</v>
      </c>
      <c r="D12477" s="222" t="s">
        <v>801</v>
      </c>
      <c r="E12477" s="223">
        <v>0</v>
      </c>
    </row>
    <row r="12478" spans="1:5" x14ac:dyDescent="0.25">
      <c r="A12478" s="224">
        <v>3705052414</v>
      </c>
      <c r="B12478" s="224" t="s">
        <v>13729</v>
      </c>
      <c r="C12478" s="224" t="s">
        <v>1268</v>
      </c>
      <c r="D12478" s="224" t="s">
        <v>800</v>
      </c>
      <c r="E12478" s="225">
        <v>0</v>
      </c>
    </row>
    <row r="12479" spans="1:5" x14ac:dyDescent="0.25">
      <c r="A12479" s="222">
        <v>3705052415</v>
      </c>
      <c r="B12479" s="222" t="s">
        <v>13730</v>
      </c>
      <c r="C12479" s="222" t="s">
        <v>1268</v>
      </c>
      <c r="D12479" s="222" t="s">
        <v>801</v>
      </c>
      <c r="E12479" s="223">
        <v>0</v>
      </c>
    </row>
    <row r="12480" spans="1:5" x14ac:dyDescent="0.25">
      <c r="A12480" s="224">
        <v>3705052416</v>
      </c>
      <c r="B12480" s="224" t="s">
        <v>13731</v>
      </c>
      <c r="C12480" s="224" t="s">
        <v>1268</v>
      </c>
      <c r="D12480" s="224" t="s">
        <v>801</v>
      </c>
      <c r="E12480" s="225">
        <v>0</v>
      </c>
    </row>
    <row r="12481" spans="1:5" x14ac:dyDescent="0.25">
      <c r="A12481" s="222">
        <v>3705052417</v>
      </c>
      <c r="B12481" s="222" t="s">
        <v>13732</v>
      </c>
      <c r="C12481" s="222" t="s">
        <v>1268</v>
      </c>
      <c r="D12481" s="222" t="s">
        <v>801</v>
      </c>
      <c r="E12481" s="223">
        <v>0</v>
      </c>
    </row>
    <row r="12482" spans="1:5" x14ac:dyDescent="0.25">
      <c r="A12482" s="224">
        <v>3705052418</v>
      </c>
      <c r="B12482" s="224" t="s">
        <v>13733</v>
      </c>
      <c r="C12482" s="224" t="s">
        <v>1268</v>
      </c>
      <c r="D12482" s="224" t="s">
        <v>801</v>
      </c>
      <c r="E12482" s="225">
        <v>0</v>
      </c>
    </row>
    <row r="12483" spans="1:5" x14ac:dyDescent="0.25">
      <c r="A12483" s="222">
        <v>3705052419</v>
      </c>
      <c r="B12483" s="222" t="s">
        <v>13734</v>
      </c>
      <c r="C12483" s="222" t="s">
        <v>1268</v>
      </c>
      <c r="D12483" s="222" t="s">
        <v>801</v>
      </c>
      <c r="E12483" s="223">
        <v>0</v>
      </c>
    </row>
    <row r="12484" spans="1:5" x14ac:dyDescent="0.25">
      <c r="A12484" s="224">
        <v>3705052420</v>
      </c>
      <c r="B12484" s="224" t="s">
        <v>13735</v>
      </c>
      <c r="C12484" s="224" t="s">
        <v>1268</v>
      </c>
      <c r="D12484" s="224" t="s">
        <v>800</v>
      </c>
      <c r="E12484" s="225">
        <v>0</v>
      </c>
    </row>
    <row r="12485" spans="1:5" x14ac:dyDescent="0.25">
      <c r="A12485" s="222">
        <v>3705052421</v>
      </c>
      <c r="B12485" s="222" t="s">
        <v>13736</v>
      </c>
      <c r="C12485" s="222" t="s">
        <v>1268</v>
      </c>
      <c r="D12485" s="222" t="s">
        <v>2327</v>
      </c>
      <c r="E12485" s="223">
        <v>0</v>
      </c>
    </row>
    <row r="12486" spans="1:5" x14ac:dyDescent="0.25">
      <c r="A12486" s="224">
        <v>3705052422</v>
      </c>
      <c r="B12486" s="224" t="s">
        <v>13737</v>
      </c>
      <c r="C12486" s="224" t="s">
        <v>1268</v>
      </c>
      <c r="D12486" s="224" t="s">
        <v>2327</v>
      </c>
      <c r="E12486" s="225">
        <v>0</v>
      </c>
    </row>
    <row r="12487" spans="1:5" x14ac:dyDescent="0.25">
      <c r="A12487" s="222">
        <v>3705052423</v>
      </c>
      <c r="B12487" s="222" t="s">
        <v>12973</v>
      </c>
      <c r="C12487" s="222" t="s">
        <v>1268</v>
      </c>
      <c r="D12487" s="222" t="s">
        <v>801</v>
      </c>
      <c r="E12487" s="223">
        <v>0</v>
      </c>
    </row>
    <row r="12488" spans="1:5" x14ac:dyDescent="0.25">
      <c r="A12488" s="224">
        <v>3705052424</v>
      </c>
      <c r="B12488" s="224" t="s">
        <v>12974</v>
      </c>
      <c r="C12488" s="224" t="s">
        <v>1268</v>
      </c>
      <c r="D12488" s="224" t="s">
        <v>801</v>
      </c>
      <c r="E12488" s="225">
        <v>0</v>
      </c>
    </row>
    <row r="12489" spans="1:5" x14ac:dyDescent="0.25">
      <c r="A12489" s="222">
        <v>3705052425</v>
      </c>
      <c r="B12489" s="222" t="s">
        <v>12975</v>
      </c>
      <c r="C12489" s="222" t="s">
        <v>1268</v>
      </c>
      <c r="D12489" s="222" t="s">
        <v>801</v>
      </c>
      <c r="E12489" s="223">
        <v>0</v>
      </c>
    </row>
    <row r="12490" spans="1:5" x14ac:dyDescent="0.25">
      <c r="A12490" s="224">
        <v>3705052426</v>
      </c>
      <c r="B12490" s="224" t="s">
        <v>12976</v>
      </c>
      <c r="C12490" s="224" t="s">
        <v>1268</v>
      </c>
      <c r="D12490" s="224" t="s">
        <v>801</v>
      </c>
      <c r="E12490" s="225">
        <v>0</v>
      </c>
    </row>
    <row r="12491" spans="1:5" x14ac:dyDescent="0.25">
      <c r="A12491" s="222">
        <v>3705052427</v>
      </c>
      <c r="B12491" s="222" t="s">
        <v>12977</v>
      </c>
      <c r="C12491" s="222" t="s">
        <v>1268</v>
      </c>
      <c r="D12491" s="222" t="s">
        <v>801</v>
      </c>
      <c r="E12491" s="223">
        <v>0</v>
      </c>
    </row>
    <row r="12492" spans="1:5" x14ac:dyDescent="0.25">
      <c r="A12492" s="224">
        <v>3705052428</v>
      </c>
      <c r="B12492" s="224" t="s">
        <v>12978</v>
      </c>
      <c r="C12492" s="224" t="s">
        <v>1268</v>
      </c>
      <c r="D12492" s="224" t="s">
        <v>801</v>
      </c>
      <c r="E12492" s="225">
        <v>0</v>
      </c>
    </row>
    <row r="12493" spans="1:5" x14ac:dyDescent="0.25">
      <c r="A12493" s="222">
        <v>3705052429</v>
      </c>
      <c r="B12493" s="222" t="s">
        <v>12979</v>
      </c>
      <c r="C12493" s="222" t="s">
        <v>1268</v>
      </c>
      <c r="D12493" s="222" t="s">
        <v>801</v>
      </c>
      <c r="E12493" s="223">
        <v>0</v>
      </c>
    </row>
    <row r="12494" spans="1:5" x14ac:dyDescent="0.25">
      <c r="A12494" s="224">
        <v>3705052430</v>
      </c>
      <c r="B12494" s="224" t="s">
        <v>12980</v>
      </c>
      <c r="C12494" s="224" t="s">
        <v>1268</v>
      </c>
      <c r="D12494" s="224" t="s">
        <v>801</v>
      </c>
      <c r="E12494" s="225">
        <v>0</v>
      </c>
    </row>
    <row r="12495" spans="1:5" x14ac:dyDescent="0.25">
      <c r="A12495" s="222">
        <v>3705052431</v>
      </c>
      <c r="B12495" s="222" t="s">
        <v>12981</v>
      </c>
      <c r="C12495" s="222" t="s">
        <v>1268</v>
      </c>
      <c r="D12495" s="222" t="s">
        <v>801</v>
      </c>
      <c r="E12495" s="223">
        <v>0</v>
      </c>
    </row>
    <row r="12496" spans="1:5" x14ac:dyDescent="0.25">
      <c r="A12496" s="224">
        <v>3705052432</v>
      </c>
      <c r="B12496" s="224" t="s">
        <v>12982</v>
      </c>
      <c r="C12496" s="224" t="s">
        <v>1268</v>
      </c>
      <c r="D12496" s="224" t="s">
        <v>801</v>
      </c>
      <c r="E12496" s="225">
        <v>0</v>
      </c>
    </row>
    <row r="12497" spans="1:5" x14ac:dyDescent="0.25">
      <c r="A12497" s="222">
        <v>3705052433</v>
      </c>
      <c r="B12497" s="222" t="s">
        <v>12983</v>
      </c>
      <c r="C12497" s="222" t="s">
        <v>1268</v>
      </c>
      <c r="D12497" s="222" t="s">
        <v>801</v>
      </c>
      <c r="E12497" s="223">
        <v>0</v>
      </c>
    </row>
    <row r="12498" spans="1:5" x14ac:dyDescent="0.25">
      <c r="A12498" s="224">
        <v>3705052434</v>
      </c>
      <c r="B12498" s="224" t="s">
        <v>12984</v>
      </c>
      <c r="C12498" s="224" t="s">
        <v>1268</v>
      </c>
      <c r="D12498" s="224" t="s">
        <v>801</v>
      </c>
      <c r="E12498" s="225">
        <v>0</v>
      </c>
    </row>
    <row r="12499" spans="1:5" x14ac:dyDescent="0.25">
      <c r="A12499" s="222">
        <v>3705052435</v>
      </c>
      <c r="B12499" s="222" t="s">
        <v>13738</v>
      </c>
      <c r="C12499" s="222" t="s">
        <v>1268</v>
      </c>
      <c r="D12499" s="222" t="s">
        <v>2327</v>
      </c>
      <c r="E12499" s="223">
        <v>0</v>
      </c>
    </row>
    <row r="12500" spans="1:5" x14ac:dyDescent="0.25">
      <c r="A12500" s="224">
        <v>3705052436</v>
      </c>
      <c r="B12500" s="224" t="s">
        <v>13739</v>
      </c>
      <c r="C12500" s="224" t="s">
        <v>1268</v>
      </c>
      <c r="D12500" s="224" t="s">
        <v>2327</v>
      </c>
      <c r="E12500" s="225">
        <v>0</v>
      </c>
    </row>
    <row r="12501" spans="1:5" x14ac:dyDescent="0.25">
      <c r="A12501" s="222">
        <v>3705052437</v>
      </c>
      <c r="B12501" s="222" t="s">
        <v>13740</v>
      </c>
      <c r="C12501" s="222" t="s">
        <v>1268</v>
      </c>
      <c r="D12501" s="222" t="s">
        <v>2327</v>
      </c>
      <c r="E12501" s="223">
        <v>0</v>
      </c>
    </row>
    <row r="12502" spans="1:5" x14ac:dyDescent="0.25">
      <c r="A12502" s="224">
        <v>3705052438</v>
      </c>
      <c r="B12502" s="224" t="s">
        <v>12985</v>
      </c>
      <c r="C12502" s="224" t="s">
        <v>1268</v>
      </c>
      <c r="D12502" s="224" t="s">
        <v>801</v>
      </c>
      <c r="E12502" s="225">
        <v>0</v>
      </c>
    </row>
    <row r="12503" spans="1:5" x14ac:dyDescent="0.25">
      <c r="A12503" s="222">
        <v>3705052439</v>
      </c>
      <c r="B12503" s="222" t="s">
        <v>12986</v>
      </c>
      <c r="C12503" s="222" t="s">
        <v>1268</v>
      </c>
      <c r="D12503" s="222" t="s">
        <v>801</v>
      </c>
      <c r="E12503" s="223">
        <v>0</v>
      </c>
    </row>
    <row r="12504" spans="1:5" x14ac:dyDescent="0.25">
      <c r="A12504" s="224">
        <v>3705052440</v>
      </c>
      <c r="B12504" s="224" t="s">
        <v>13741</v>
      </c>
      <c r="C12504" s="224" t="s">
        <v>1268</v>
      </c>
      <c r="D12504" s="224" t="s">
        <v>801</v>
      </c>
      <c r="E12504" s="225">
        <v>0</v>
      </c>
    </row>
    <row r="12505" spans="1:5" x14ac:dyDescent="0.25">
      <c r="A12505" s="222">
        <v>3705052441</v>
      </c>
      <c r="B12505" s="222" t="s">
        <v>13742</v>
      </c>
      <c r="C12505" s="222" t="s">
        <v>1268</v>
      </c>
      <c r="D12505" s="222" t="s">
        <v>801</v>
      </c>
      <c r="E12505" s="223">
        <v>0</v>
      </c>
    </row>
    <row r="12506" spans="1:5" x14ac:dyDescent="0.25">
      <c r="A12506" s="224">
        <v>3705052442</v>
      </c>
      <c r="B12506" s="224" t="s">
        <v>13743</v>
      </c>
      <c r="C12506" s="224" t="s">
        <v>1268</v>
      </c>
      <c r="D12506" s="224" t="s">
        <v>801</v>
      </c>
      <c r="E12506" s="225">
        <v>0</v>
      </c>
    </row>
    <row r="12507" spans="1:5" x14ac:dyDescent="0.25">
      <c r="A12507" s="222">
        <v>3705052443</v>
      </c>
      <c r="B12507" s="222" t="s">
        <v>13744</v>
      </c>
      <c r="C12507" s="222" t="s">
        <v>1268</v>
      </c>
      <c r="D12507" s="222" t="s">
        <v>801</v>
      </c>
      <c r="E12507" s="223">
        <v>0</v>
      </c>
    </row>
    <row r="12508" spans="1:5" x14ac:dyDescent="0.25">
      <c r="A12508" s="224">
        <v>3705052444</v>
      </c>
      <c r="B12508" s="224" t="s">
        <v>13745</v>
      </c>
      <c r="C12508" s="224" t="s">
        <v>1268</v>
      </c>
      <c r="D12508" s="224" t="s">
        <v>801</v>
      </c>
      <c r="E12508" s="225">
        <v>0</v>
      </c>
    </row>
    <row r="12509" spans="1:5" x14ac:dyDescent="0.25">
      <c r="A12509" s="222">
        <v>3705052445</v>
      </c>
      <c r="B12509" s="222" t="s">
        <v>13746</v>
      </c>
      <c r="C12509" s="222" t="s">
        <v>1268</v>
      </c>
      <c r="D12509" s="222" t="s">
        <v>2327</v>
      </c>
      <c r="E12509" s="223">
        <v>0</v>
      </c>
    </row>
    <row r="12510" spans="1:5" x14ac:dyDescent="0.25">
      <c r="A12510" s="224">
        <v>3705052446</v>
      </c>
      <c r="B12510" s="224" t="s">
        <v>13747</v>
      </c>
      <c r="C12510" s="224" t="s">
        <v>1268</v>
      </c>
      <c r="D12510" s="224" t="s">
        <v>1226</v>
      </c>
      <c r="E12510" s="225">
        <v>0</v>
      </c>
    </row>
    <row r="12511" spans="1:5" x14ac:dyDescent="0.25">
      <c r="A12511" s="222">
        <v>3705052447</v>
      </c>
      <c r="B12511" s="222" t="s">
        <v>13748</v>
      </c>
      <c r="C12511" s="222" t="s">
        <v>1268</v>
      </c>
      <c r="D12511" s="222" t="s">
        <v>811</v>
      </c>
      <c r="E12511" s="223">
        <v>0</v>
      </c>
    </row>
    <row r="12512" spans="1:5" x14ac:dyDescent="0.25">
      <c r="A12512" s="224">
        <v>3705052448</v>
      </c>
      <c r="B12512" s="224" t="s">
        <v>13749</v>
      </c>
      <c r="C12512" s="224" t="s">
        <v>1268</v>
      </c>
      <c r="D12512" s="224" t="s">
        <v>2327</v>
      </c>
      <c r="E12512" s="225">
        <v>0</v>
      </c>
    </row>
    <row r="12513" spans="1:5" x14ac:dyDescent="0.25">
      <c r="A12513" s="222">
        <v>3705052449</v>
      </c>
      <c r="B12513" s="222" t="s">
        <v>13750</v>
      </c>
      <c r="C12513" s="222" t="s">
        <v>1268</v>
      </c>
      <c r="D12513" s="222" t="s">
        <v>2327</v>
      </c>
      <c r="E12513" s="223">
        <v>0</v>
      </c>
    </row>
    <row r="12514" spans="1:5" x14ac:dyDescent="0.25">
      <c r="A12514" s="224">
        <v>3705052450</v>
      </c>
      <c r="B12514" s="224" t="s">
        <v>13751</v>
      </c>
      <c r="C12514" s="224" t="s">
        <v>1268</v>
      </c>
      <c r="D12514" s="224" t="s">
        <v>800</v>
      </c>
      <c r="E12514" s="225">
        <v>0</v>
      </c>
    </row>
    <row r="12515" spans="1:5" x14ac:dyDescent="0.25">
      <c r="A12515" s="222">
        <v>3705052451</v>
      </c>
      <c r="B12515" s="222" t="s">
        <v>13752</v>
      </c>
      <c r="C12515" s="222" t="s">
        <v>1268</v>
      </c>
      <c r="D12515" s="222" t="s">
        <v>800</v>
      </c>
      <c r="E12515" s="223">
        <v>0</v>
      </c>
    </row>
    <row r="12516" spans="1:5" x14ac:dyDescent="0.25">
      <c r="A12516" s="224">
        <v>3705052452</v>
      </c>
      <c r="B12516" s="224" t="s">
        <v>13753</v>
      </c>
      <c r="C12516" s="224" t="s">
        <v>1268</v>
      </c>
      <c r="D12516" s="224" t="s">
        <v>2327</v>
      </c>
      <c r="E12516" s="225">
        <v>0</v>
      </c>
    </row>
    <row r="12517" spans="1:5" x14ac:dyDescent="0.25">
      <c r="A12517" s="222">
        <v>3705052453</v>
      </c>
      <c r="B12517" s="222" t="s">
        <v>13754</v>
      </c>
      <c r="C12517" s="222" t="s">
        <v>1268</v>
      </c>
      <c r="D12517" s="222" t="s">
        <v>801</v>
      </c>
      <c r="E12517" s="223">
        <v>0</v>
      </c>
    </row>
    <row r="12518" spans="1:5" x14ac:dyDescent="0.25">
      <c r="A12518" s="224">
        <v>3705052454</v>
      </c>
      <c r="B12518" s="224" t="s">
        <v>13755</v>
      </c>
      <c r="C12518" s="224" t="s">
        <v>1268</v>
      </c>
      <c r="D12518" s="224" t="s">
        <v>801</v>
      </c>
      <c r="E12518" s="225">
        <v>0</v>
      </c>
    </row>
    <row r="12519" spans="1:5" x14ac:dyDescent="0.25">
      <c r="A12519" s="222">
        <v>3705052455</v>
      </c>
      <c r="B12519" s="222" t="s">
        <v>13756</v>
      </c>
      <c r="C12519" s="222" t="s">
        <v>1268</v>
      </c>
      <c r="D12519" s="222" t="s">
        <v>801</v>
      </c>
      <c r="E12519" s="223">
        <v>0</v>
      </c>
    </row>
    <row r="12520" spans="1:5" x14ac:dyDescent="0.25">
      <c r="A12520" s="224">
        <v>3705052456</v>
      </c>
      <c r="B12520" s="224" t="s">
        <v>12987</v>
      </c>
      <c r="C12520" s="224" t="s">
        <v>1268</v>
      </c>
      <c r="D12520" s="224" t="s">
        <v>801</v>
      </c>
      <c r="E12520" s="225">
        <v>0</v>
      </c>
    </row>
    <row r="12521" spans="1:5" x14ac:dyDescent="0.25">
      <c r="A12521" s="222">
        <v>3705052457</v>
      </c>
      <c r="B12521" s="222" t="s">
        <v>12988</v>
      </c>
      <c r="C12521" s="222" t="s">
        <v>1268</v>
      </c>
      <c r="D12521" s="222" t="s">
        <v>2327</v>
      </c>
      <c r="E12521" s="223">
        <v>0</v>
      </c>
    </row>
    <row r="12522" spans="1:5" x14ac:dyDescent="0.25">
      <c r="A12522" s="224">
        <v>3705052458</v>
      </c>
      <c r="B12522" s="224" t="s">
        <v>12989</v>
      </c>
      <c r="C12522" s="224" t="s">
        <v>1268</v>
      </c>
      <c r="D12522" s="224" t="s">
        <v>2327</v>
      </c>
      <c r="E12522" s="225">
        <v>0</v>
      </c>
    </row>
    <row r="12523" spans="1:5" x14ac:dyDescent="0.25">
      <c r="A12523" s="222">
        <v>3705052459</v>
      </c>
      <c r="B12523" s="222" t="s">
        <v>13757</v>
      </c>
      <c r="C12523" s="222" t="s">
        <v>1268</v>
      </c>
      <c r="D12523" s="222" t="s">
        <v>801</v>
      </c>
      <c r="E12523" s="223">
        <v>0</v>
      </c>
    </row>
    <row r="12524" spans="1:5" x14ac:dyDescent="0.25">
      <c r="A12524" s="224">
        <v>3705052460</v>
      </c>
      <c r="B12524" s="224" t="s">
        <v>13758</v>
      </c>
      <c r="C12524" s="224" t="s">
        <v>1268</v>
      </c>
      <c r="D12524" s="224" t="s">
        <v>2327</v>
      </c>
      <c r="E12524" s="225">
        <v>0</v>
      </c>
    </row>
    <row r="12525" spans="1:5" x14ac:dyDescent="0.25">
      <c r="A12525" s="222">
        <v>3705052461</v>
      </c>
      <c r="B12525" s="222" t="s">
        <v>13759</v>
      </c>
      <c r="C12525" s="222" t="s">
        <v>1268</v>
      </c>
      <c r="D12525" s="222" t="s">
        <v>801</v>
      </c>
      <c r="E12525" s="223">
        <v>0</v>
      </c>
    </row>
    <row r="12526" spans="1:5" x14ac:dyDescent="0.25">
      <c r="A12526" s="224">
        <v>3705052462</v>
      </c>
      <c r="B12526" s="224" t="s">
        <v>13760</v>
      </c>
      <c r="C12526" s="224" t="s">
        <v>1268</v>
      </c>
      <c r="D12526" s="224" t="s">
        <v>2333</v>
      </c>
      <c r="E12526" s="225">
        <v>0</v>
      </c>
    </row>
    <row r="12527" spans="1:5" x14ac:dyDescent="0.25">
      <c r="A12527" s="222">
        <v>3705052463</v>
      </c>
      <c r="B12527" s="222" t="s">
        <v>13761</v>
      </c>
      <c r="C12527" s="222" t="s">
        <v>1268</v>
      </c>
      <c r="D12527" s="222" t="s">
        <v>801</v>
      </c>
      <c r="E12527" s="223">
        <v>0</v>
      </c>
    </row>
    <row r="12528" spans="1:5" x14ac:dyDescent="0.25">
      <c r="A12528" s="224">
        <v>3705052464</v>
      </c>
      <c r="B12528" s="224" t="s">
        <v>13762</v>
      </c>
      <c r="C12528" s="224" t="s">
        <v>1268</v>
      </c>
      <c r="D12528" s="224" t="s">
        <v>2414</v>
      </c>
      <c r="E12528" s="225">
        <v>0</v>
      </c>
    </row>
    <row r="12529" spans="1:5" x14ac:dyDescent="0.25">
      <c r="A12529" s="222">
        <v>3705052465</v>
      </c>
      <c r="B12529" s="222" t="s">
        <v>13763</v>
      </c>
      <c r="C12529" s="222" t="s">
        <v>1268</v>
      </c>
      <c r="D12529" s="222" t="s">
        <v>2327</v>
      </c>
      <c r="E12529" s="223">
        <v>0</v>
      </c>
    </row>
    <row r="12530" spans="1:5" x14ac:dyDescent="0.25">
      <c r="A12530" s="224">
        <v>3705052466</v>
      </c>
      <c r="B12530" s="224" t="s">
        <v>13764</v>
      </c>
      <c r="C12530" s="224" t="s">
        <v>1268</v>
      </c>
      <c r="D12530" s="224" t="s">
        <v>2327</v>
      </c>
      <c r="E12530" s="225">
        <v>0</v>
      </c>
    </row>
    <row r="12531" spans="1:5" x14ac:dyDescent="0.25">
      <c r="A12531" s="222">
        <v>3705052467</v>
      </c>
      <c r="B12531" s="222" t="s">
        <v>13765</v>
      </c>
      <c r="C12531" s="222" t="s">
        <v>1268</v>
      </c>
      <c r="D12531" s="222" t="s">
        <v>2327</v>
      </c>
      <c r="E12531" s="223">
        <v>0</v>
      </c>
    </row>
    <row r="12532" spans="1:5" x14ac:dyDescent="0.25">
      <c r="A12532" s="224">
        <v>3705052468</v>
      </c>
      <c r="B12532" s="224" t="s">
        <v>13766</v>
      </c>
      <c r="C12532" s="224" t="s">
        <v>1268</v>
      </c>
      <c r="D12532" s="224" t="s">
        <v>2333</v>
      </c>
      <c r="E12532" s="225">
        <v>0</v>
      </c>
    </row>
    <row r="12533" spans="1:5" x14ac:dyDescent="0.25">
      <c r="A12533" s="222">
        <v>3705052469</v>
      </c>
      <c r="B12533" s="222" t="s">
        <v>13767</v>
      </c>
      <c r="C12533" s="222" t="s">
        <v>1268</v>
      </c>
      <c r="D12533" s="222" t="s">
        <v>2327</v>
      </c>
      <c r="E12533" s="223">
        <v>0</v>
      </c>
    </row>
    <row r="12534" spans="1:5" x14ac:dyDescent="0.25">
      <c r="A12534" s="224">
        <v>3705052470</v>
      </c>
      <c r="B12534" s="224" t="s">
        <v>13768</v>
      </c>
      <c r="C12534" s="224" t="s">
        <v>1268</v>
      </c>
      <c r="D12534" s="224" t="s">
        <v>801</v>
      </c>
      <c r="E12534" s="225">
        <v>0</v>
      </c>
    </row>
    <row r="12535" spans="1:5" x14ac:dyDescent="0.25">
      <c r="A12535" s="222">
        <v>3705052471</v>
      </c>
      <c r="B12535" s="222" t="s">
        <v>13769</v>
      </c>
      <c r="C12535" s="222" t="s">
        <v>1268</v>
      </c>
      <c r="D12535" s="222" t="s">
        <v>801</v>
      </c>
      <c r="E12535" s="223">
        <v>0</v>
      </c>
    </row>
    <row r="12536" spans="1:5" x14ac:dyDescent="0.25">
      <c r="A12536" s="224">
        <v>3705052472</v>
      </c>
      <c r="B12536" s="224" t="s">
        <v>13770</v>
      </c>
      <c r="C12536" s="224" t="s">
        <v>1268</v>
      </c>
      <c r="D12536" s="224" t="s">
        <v>2327</v>
      </c>
      <c r="E12536" s="225">
        <v>0</v>
      </c>
    </row>
    <row r="12537" spans="1:5" x14ac:dyDescent="0.25">
      <c r="A12537" s="222">
        <v>3705052473</v>
      </c>
      <c r="B12537" s="222" t="s">
        <v>13771</v>
      </c>
      <c r="C12537" s="222" t="s">
        <v>1268</v>
      </c>
      <c r="D12537" s="222" t="s">
        <v>801</v>
      </c>
      <c r="E12537" s="223">
        <v>0</v>
      </c>
    </row>
    <row r="12538" spans="1:5" x14ac:dyDescent="0.25">
      <c r="A12538" s="224">
        <v>3705052474</v>
      </c>
      <c r="B12538" s="224" t="s">
        <v>13772</v>
      </c>
      <c r="C12538" s="224" t="s">
        <v>1268</v>
      </c>
      <c r="D12538" s="224" t="s">
        <v>1226</v>
      </c>
      <c r="E12538" s="225">
        <v>0</v>
      </c>
    </row>
    <row r="12539" spans="1:5" x14ac:dyDescent="0.25">
      <c r="A12539" s="222">
        <v>3705052475</v>
      </c>
      <c r="B12539" s="222" t="s">
        <v>13773</v>
      </c>
      <c r="C12539" s="222" t="s">
        <v>1268</v>
      </c>
      <c r="D12539" s="222" t="s">
        <v>2327</v>
      </c>
      <c r="E12539" s="223">
        <v>0</v>
      </c>
    </row>
    <row r="12540" spans="1:5" x14ac:dyDescent="0.25">
      <c r="A12540" s="224">
        <v>3705052476</v>
      </c>
      <c r="B12540" s="224" t="s">
        <v>13774</v>
      </c>
      <c r="C12540" s="224" t="s">
        <v>1268</v>
      </c>
      <c r="D12540" s="224" t="s">
        <v>2327</v>
      </c>
      <c r="E12540" s="225">
        <v>0</v>
      </c>
    </row>
    <row r="12541" spans="1:5" x14ac:dyDescent="0.25">
      <c r="A12541" s="222">
        <v>3705052477</v>
      </c>
      <c r="B12541" s="222" t="s">
        <v>13775</v>
      </c>
      <c r="C12541" s="222" t="s">
        <v>1268</v>
      </c>
      <c r="D12541" s="222" t="s">
        <v>2327</v>
      </c>
      <c r="E12541" s="223">
        <v>0</v>
      </c>
    </row>
    <row r="12542" spans="1:5" x14ac:dyDescent="0.25">
      <c r="A12542" s="224">
        <v>3705052478</v>
      </c>
      <c r="B12542" s="224" t="s">
        <v>13776</v>
      </c>
      <c r="C12542" s="224" t="s">
        <v>1268</v>
      </c>
      <c r="D12542" s="224" t="s">
        <v>2327</v>
      </c>
      <c r="E12542" s="225">
        <v>0</v>
      </c>
    </row>
    <row r="12543" spans="1:5" x14ac:dyDescent="0.25">
      <c r="A12543" s="222">
        <v>3705052479</v>
      </c>
      <c r="B12543" s="222" t="s">
        <v>13777</v>
      </c>
      <c r="C12543" s="222" t="s">
        <v>1268</v>
      </c>
      <c r="D12543" s="222" t="s">
        <v>2327</v>
      </c>
      <c r="E12543" s="223">
        <v>0</v>
      </c>
    </row>
    <row r="12544" spans="1:5" x14ac:dyDescent="0.25">
      <c r="A12544" s="224">
        <v>3705052480</v>
      </c>
      <c r="B12544" s="224" t="s">
        <v>13778</v>
      </c>
      <c r="C12544" s="224" t="s">
        <v>1268</v>
      </c>
      <c r="D12544" s="224" t="s">
        <v>1226</v>
      </c>
      <c r="E12544" s="225">
        <v>0</v>
      </c>
    </row>
    <row r="12545" spans="1:5" x14ac:dyDescent="0.25">
      <c r="A12545" s="222">
        <v>3705052481</v>
      </c>
      <c r="B12545" s="222" t="s">
        <v>13779</v>
      </c>
      <c r="C12545" s="222" t="s">
        <v>1268</v>
      </c>
      <c r="D12545" s="222" t="s">
        <v>1226</v>
      </c>
      <c r="E12545" s="223">
        <v>0</v>
      </c>
    </row>
    <row r="12546" spans="1:5" x14ac:dyDescent="0.25">
      <c r="A12546" s="224">
        <v>3705052482</v>
      </c>
      <c r="B12546" s="224" t="s">
        <v>13780</v>
      </c>
      <c r="C12546" s="224" t="s">
        <v>1268</v>
      </c>
      <c r="D12546" s="224" t="s">
        <v>800</v>
      </c>
      <c r="E12546" s="225">
        <v>0</v>
      </c>
    </row>
    <row r="12547" spans="1:5" x14ac:dyDescent="0.25">
      <c r="A12547" s="222">
        <v>3705052483</v>
      </c>
      <c r="B12547" s="222" t="s">
        <v>13781</v>
      </c>
      <c r="C12547" s="222" t="s">
        <v>1268</v>
      </c>
      <c r="D12547" s="222" t="s">
        <v>800</v>
      </c>
      <c r="E12547" s="223">
        <v>0</v>
      </c>
    </row>
    <row r="12548" spans="1:5" x14ac:dyDescent="0.25">
      <c r="A12548" s="224">
        <v>3705052484</v>
      </c>
      <c r="B12548" s="224" t="s">
        <v>13782</v>
      </c>
      <c r="C12548" s="224" t="s">
        <v>1268</v>
      </c>
      <c r="D12548" s="224" t="s">
        <v>800</v>
      </c>
      <c r="E12548" s="225">
        <v>0</v>
      </c>
    </row>
    <row r="12549" spans="1:5" x14ac:dyDescent="0.25">
      <c r="A12549" s="222">
        <v>3705052485</v>
      </c>
      <c r="B12549" s="222" t="s">
        <v>13783</v>
      </c>
      <c r="C12549" s="222" t="s">
        <v>1268</v>
      </c>
      <c r="D12549" s="222" t="s">
        <v>800</v>
      </c>
      <c r="E12549" s="223">
        <v>0</v>
      </c>
    </row>
    <row r="12550" spans="1:5" x14ac:dyDescent="0.25">
      <c r="A12550" s="224">
        <v>3705052486</v>
      </c>
      <c r="B12550" s="224" t="s">
        <v>13784</v>
      </c>
      <c r="C12550" s="224" t="s">
        <v>1268</v>
      </c>
      <c r="D12550" s="224" t="s">
        <v>800</v>
      </c>
      <c r="E12550" s="225">
        <v>0</v>
      </c>
    </row>
    <row r="12551" spans="1:5" x14ac:dyDescent="0.25">
      <c r="A12551" s="222">
        <v>3705052487</v>
      </c>
      <c r="B12551" s="222" t="s">
        <v>13785</v>
      </c>
      <c r="C12551" s="222" t="s">
        <v>1268</v>
      </c>
      <c r="D12551" s="222" t="s">
        <v>800</v>
      </c>
      <c r="E12551" s="223">
        <v>0</v>
      </c>
    </row>
    <row r="12552" spans="1:5" x14ac:dyDescent="0.25">
      <c r="A12552" s="224">
        <v>3705052488</v>
      </c>
      <c r="B12552" s="224" t="s">
        <v>13786</v>
      </c>
      <c r="C12552" s="224" t="s">
        <v>1268</v>
      </c>
      <c r="D12552" s="224" t="s">
        <v>800</v>
      </c>
      <c r="E12552" s="225">
        <v>0</v>
      </c>
    </row>
    <row r="12553" spans="1:5" x14ac:dyDescent="0.25">
      <c r="A12553" s="222">
        <v>3705052489</v>
      </c>
      <c r="B12553" s="222" t="s">
        <v>13787</v>
      </c>
      <c r="C12553" s="222" t="s">
        <v>1268</v>
      </c>
      <c r="D12553" s="222" t="s">
        <v>800</v>
      </c>
      <c r="E12553" s="223">
        <v>0</v>
      </c>
    </row>
    <row r="12554" spans="1:5" x14ac:dyDescent="0.25">
      <c r="A12554" s="224">
        <v>3705052490</v>
      </c>
      <c r="B12554" s="224" t="s">
        <v>13788</v>
      </c>
      <c r="C12554" s="224" t="s">
        <v>1268</v>
      </c>
      <c r="D12554" s="224" t="s">
        <v>800</v>
      </c>
      <c r="E12554" s="225">
        <v>0</v>
      </c>
    </row>
    <row r="12555" spans="1:5" x14ac:dyDescent="0.25">
      <c r="A12555" s="222">
        <v>3705052491</v>
      </c>
      <c r="B12555" s="222" t="s">
        <v>13789</v>
      </c>
      <c r="C12555" s="222" t="s">
        <v>1268</v>
      </c>
      <c r="D12555" s="222" t="s">
        <v>800</v>
      </c>
      <c r="E12555" s="223">
        <v>0</v>
      </c>
    </row>
    <row r="12556" spans="1:5" x14ac:dyDescent="0.25">
      <c r="A12556" s="224">
        <v>3705052492</v>
      </c>
      <c r="B12556" s="224" t="s">
        <v>13790</v>
      </c>
      <c r="C12556" s="224" t="s">
        <v>1268</v>
      </c>
      <c r="D12556" s="224" t="s">
        <v>800</v>
      </c>
      <c r="E12556" s="225">
        <v>0</v>
      </c>
    </row>
    <row r="12557" spans="1:5" x14ac:dyDescent="0.25">
      <c r="A12557" s="222">
        <v>3705052493</v>
      </c>
      <c r="B12557" s="222" t="s">
        <v>13791</v>
      </c>
      <c r="C12557" s="222" t="s">
        <v>1268</v>
      </c>
      <c r="D12557" s="222" t="s">
        <v>801</v>
      </c>
      <c r="E12557" s="223">
        <v>0</v>
      </c>
    </row>
    <row r="12558" spans="1:5" x14ac:dyDescent="0.25">
      <c r="A12558" s="224">
        <v>3705052494</v>
      </c>
      <c r="B12558" s="224" t="s">
        <v>13792</v>
      </c>
      <c r="C12558" s="224" t="s">
        <v>1268</v>
      </c>
      <c r="D12558" s="224" t="s">
        <v>801</v>
      </c>
      <c r="E12558" s="225">
        <v>0</v>
      </c>
    </row>
    <row r="12559" spans="1:5" x14ac:dyDescent="0.25">
      <c r="A12559" s="222">
        <v>3705052495</v>
      </c>
      <c r="B12559" s="222" t="s">
        <v>13793</v>
      </c>
      <c r="C12559" s="222" t="s">
        <v>1268</v>
      </c>
      <c r="D12559" s="222" t="s">
        <v>801</v>
      </c>
      <c r="E12559" s="223">
        <v>0</v>
      </c>
    </row>
    <row r="12560" spans="1:5" x14ac:dyDescent="0.25">
      <c r="A12560" s="224">
        <v>3705052496</v>
      </c>
      <c r="B12560" s="224" t="s">
        <v>13794</v>
      </c>
      <c r="C12560" s="224" t="s">
        <v>1268</v>
      </c>
      <c r="D12560" s="224" t="s">
        <v>800</v>
      </c>
      <c r="E12560" s="225">
        <v>0</v>
      </c>
    </row>
    <row r="12561" spans="1:5" x14ac:dyDescent="0.25">
      <c r="A12561" s="222">
        <v>3705052497</v>
      </c>
      <c r="B12561" s="222" t="s">
        <v>13795</v>
      </c>
      <c r="C12561" s="222" t="s">
        <v>1268</v>
      </c>
      <c r="D12561" s="222" t="s">
        <v>800</v>
      </c>
      <c r="E12561" s="223">
        <v>0</v>
      </c>
    </row>
    <row r="12562" spans="1:5" x14ac:dyDescent="0.25">
      <c r="A12562" s="224">
        <v>3705052498</v>
      </c>
      <c r="B12562" s="224" t="s">
        <v>13796</v>
      </c>
      <c r="C12562" s="224" t="s">
        <v>1268</v>
      </c>
      <c r="D12562" s="224" t="s">
        <v>800</v>
      </c>
      <c r="E12562" s="225">
        <v>0</v>
      </c>
    </row>
    <row r="12563" spans="1:5" x14ac:dyDescent="0.25">
      <c r="A12563" s="222">
        <v>3705052499</v>
      </c>
      <c r="B12563" s="222" t="s">
        <v>13797</v>
      </c>
      <c r="C12563" s="222" t="s">
        <v>1268</v>
      </c>
      <c r="D12563" s="222" t="s">
        <v>2327</v>
      </c>
      <c r="E12563" s="223">
        <v>0</v>
      </c>
    </row>
    <row r="12564" spans="1:5" x14ac:dyDescent="0.25">
      <c r="A12564" s="224">
        <v>3705052500</v>
      </c>
      <c r="B12564" s="224" t="s">
        <v>13798</v>
      </c>
      <c r="C12564" s="224" t="s">
        <v>1268</v>
      </c>
      <c r="D12564" s="224" t="s">
        <v>2327</v>
      </c>
      <c r="E12564" s="225">
        <v>0</v>
      </c>
    </row>
    <row r="12565" spans="1:5" x14ac:dyDescent="0.25">
      <c r="A12565" s="222">
        <v>3705052501</v>
      </c>
      <c r="B12565" s="222" t="s">
        <v>13799</v>
      </c>
      <c r="C12565" s="222" t="s">
        <v>1268</v>
      </c>
      <c r="D12565" s="222" t="s">
        <v>2327</v>
      </c>
      <c r="E12565" s="223">
        <v>0</v>
      </c>
    </row>
    <row r="12566" spans="1:5" x14ac:dyDescent="0.25">
      <c r="A12566" s="224">
        <v>3705052502</v>
      </c>
      <c r="B12566" s="224" t="s">
        <v>13800</v>
      </c>
      <c r="C12566" s="224" t="s">
        <v>1268</v>
      </c>
      <c r="D12566" s="224" t="s">
        <v>1226</v>
      </c>
      <c r="E12566" s="225">
        <v>0</v>
      </c>
    </row>
    <row r="12567" spans="1:5" x14ac:dyDescent="0.25">
      <c r="A12567" s="222">
        <v>3705052503</v>
      </c>
      <c r="B12567" s="222" t="s">
        <v>13801</v>
      </c>
      <c r="C12567" s="222" t="s">
        <v>1268</v>
      </c>
      <c r="D12567" s="222" t="s">
        <v>1226</v>
      </c>
      <c r="E12567" s="223">
        <v>0</v>
      </c>
    </row>
    <row r="12568" spans="1:5" x14ac:dyDescent="0.25">
      <c r="A12568" s="224">
        <v>3705052504</v>
      </c>
      <c r="B12568" s="224" t="s">
        <v>13802</v>
      </c>
      <c r="C12568" s="224" t="s">
        <v>1268</v>
      </c>
      <c r="D12568" s="224" t="s">
        <v>800</v>
      </c>
      <c r="E12568" s="225">
        <v>0</v>
      </c>
    </row>
    <row r="12569" spans="1:5" x14ac:dyDescent="0.25">
      <c r="A12569" s="222">
        <v>3705052505</v>
      </c>
      <c r="B12569" s="222" t="s">
        <v>13803</v>
      </c>
      <c r="C12569" s="222" t="s">
        <v>1268</v>
      </c>
      <c r="D12569" s="222" t="s">
        <v>2327</v>
      </c>
      <c r="E12569" s="223">
        <v>0</v>
      </c>
    </row>
    <row r="12570" spans="1:5" x14ac:dyDescent="0.25">
      <c r="A12570" s="224">
        <v>3705052506</v>
      </c>
      <c r="B12570" s="224" t="s">
        <v>13804</v>
      </c>
      <c r="C12570" s="224" t="s">
        <v>1268</v>
      </c>
      <c r="D12570" s="224" t="s">
        <v>2327</v>
      </c>
      <c r="E12570" s="225">
        <v>0</v>
      </c>
    </row>
    <row r="12571" spans="1:5" x14ac:dyDescent="0.25">
      <c r="A12571" s="222">
        <v>3705052507</v>
      </c>
      <c r="B12571" s="222" t="s">
        <v>13805</v>
      </c>
      <c r="C12571" s="222" t="s">
        <v>1268</v>
      </c>
      <c r="D12571" s="222" t="s">
        <v>2327</v>
      </c>
      <c r="E12571" s="223">
        <v>0</v>
      </c>
    </row>
    <row r="12572" spans="1:5" x14ac:dyDescent="0.25">
      <c r="A12572" s="224">
        <v>3705052508</v>
      </c>
      <c r="B12572" s="224" t="s">
        <v>13806</v>
      </c>
      <c r="C12572" s="224" t="s">
        <v>1268</v>
      </c>
      <c r="D12572" s="224" t="s">
        <v>2327</v>
      </c>
      <c r="E12572" s="225">
        <v>0</v>
      </c>
    </row>
    <row r="12573" spans="1:5" x14ac:dyDescent="0.25">
      <c r="A12573" s="222">
        <v>3705052509</v>
      </c>
      <c r="B12573" s="222" t="s">
        <v>13807</v>
      </c>
      <c r="C12573" s="222" t="s">
        <v>1268</v>
      </c>
      <c r="D12573" s="222" t="s">
        <v>2327</v>
      </c>
      <c r="E12573" s="223">
        <v>0</v>
      </c>
    </row>
    <row r="12574" spans="1:5" x14ac:dyDescent="0.25">
      <c r="A12574" s="224">
        <v>3705052510</v>
      </c>
      <c r="B12574" s="224" t="s">
        <v>13808</v>
      </c>
      <c r="C12574" s="224" t="s">
        <v>1268</v>
      </c>
      <c r="D12574" s="224" t="s">
        <v>801</v>
      </c>
      <c r="E12574" s="225">
        <v>0</v>
      </c>
    </row>
    <row r="12575" spans="1:5" x14ac:dyDescent="0.25">
      <c r="A12575" s="222">
        <v>3705052511</v>
      </c>
      <c r="B12575" s="222" t="s">
        <v>13809</v>
      </c>
      <c r="C12575" s="222" t="s">
        <v>1268</v>
      </c>
      <c r="D12575" s="222" t="s">
        <v>801</v>
      </c>
      <c r="E12575" s="223">
        <v>0</v>
      </c>
    </row>
    <row r="12576" spans="1:5" x14ac:dyDescent="0.25">
      <c r="A12576" s="224">
        <v>3705052512</v>
      </c>
      <c r="B12576" s="224" t="s">
        <v>5595</v>
      </c>
      <c r="C12576" s="224" t="s">
        <v>1268</v>
      </c>
      <c r="D12576" s="224" t="s">
        <v>801</v>
      </c>
      <c r="E12576" s="225">
        <v>0</v>
      </c>
    </row>
    <row r="12577" spans="1:5" x14ac:dyDescent="0.25">
      <c r="A12577" s="222">
        <v>3705052513</v>
      </c>
      <c r="B12577" s="222" t="s">
        <v>13810</v>
      </c>
      <c r="C12577" s="222" t="s">
        <v>1268</v>
      </c>
      <c r="D12577" s="222" t="s">
        <v>801</v>
      </c>
      <c r="E12577" s="223">
        <v>0</v>
      </c>
    </row>
    <row r="12578" spans="1:5" x14ac:dyDescent="0.25">
      <c r="A12578" s="224">
        <v>3705052514</v>
      </c>
      <c r="B12578" s="224" t="s">
        <v>13811</v>
      </c>
      <c r="C12578" s="224" t="s">
        <v>1268</v>
      </c>
      <c r="D12578" s="224" t="s">
        <v>801</v>
      </c>
      <c r="E12578" s="225">
        <v>0</v>
      </c>
    </row>
    <row r="12579" spans="1:5" x14ac:dyDescent="0.25">
      <c r="A12579" s="222">
        <v>3705052515</v>
      </c>
      <c r="B12579" s="222" t="s">
        <v>13812</v>
      </c>
      <c r="C12579" s="222" t="s">
        <v>1268</v>
      </c>
      <c r="D12579" s="222" t="s">
        <v>801</v>
      </c>
      <c r="E12579" s="223">
        <v>0</v>
      </c>
    </row>
    <row r="12580" spans="1:5" x14ac:dyDescent="0.25">
      <c r="A12580" s="224">
        <v>3705052516</v>
      </c>
      <c r="B12580" s="224" t="s">
        <v>13813</v>
      </c>
      <c r="C12580" s="224" t="s">
        <v>1268</v>
      </c>
      <c r="D12580" s="224" t="s">
        <v>801</v>
      </c>
      <c r="E12580" s="225">
        <v>0</v>
      </c>
    </row>
    <row r="12581" spans="1:5" x14ac:dyDescent="0.25">
      <c r="A12581" s="222">
        <v>3705052517</v>
      </c>
      <c r="B12581" s="222" t="s">
        <v>13814</v>
      </c>
      <c r="C12581" s="222" t="s">
        <v>1268</v>
      </c>
      <c r="D12581" s="222" t="s">
        <v>2327</v>
      </c>
      <c r="E12581" s="223">
        <v>0</v>
      </c>
    </row>
    <row r="12582" spans="1:5" x14ac:dyDescent="0.25">
      <c r="A12582" s="224">
        <v>3705052518</v>
      </c>
      <c r="B12582" s="224" t="s">
        <v>13815</v>
      </c>
      <c r="C12582" s="224" t="s">
        <v>1268</v>
      </c>
      <c r="D12582" s="224" t="s">
        <v>2327</v>
      </c>
      <c r="E12582" s="225">
        <v>0</v>
      </c>
    </row>
    <row r="12583" spans="1:5" x14ac:dyDescent="0.25">
      <c r="A12583" s="222">
        <v>3705052519</v>
      </c>
      <c r="B12583" s="222" t="s">
        <v>13816</v>
      </c>
      <c r="C12583" s="222" t="s">
        <v>1268</v>
      </c>
      <c r="D12583" s="222" t="s">
        <v>2327</v>
      </c>
      <c r="E12583" s="223">
        <v>0</v>
      </c>
    </row>
    <row r="12584" spans="1:5" x14ac:dyDescent="0.25">
      <c r="A12584" s="224">
        <v>3705052520</v>
      </c>
      <c r="B12584" s="224" t="s">
        <v>13817</v>
      </c>
      <c r="C12584" s="224" t="s">
        <v>1268</v>
      </c>
      <c r="D12584" s="224" t="s">
        <v>2327</v>
      </c>
      <c r="E12584" s="225">
        <v>0</v>
      </c>
    </row>
    <row r="12585" spans="1:5" x14ac:dyDescent="0.25">
      <c r="A12585" s="222">
        <v>3705052521</v>
      </c>
      <c r="B12585" s="222" t="s">
        <v>13818</v>
      </c>
      <c r="C12585" s="222" t="s">
        <v>1268</v>
      </c>
      <c r="D12585" s="222" t="s">
        <v>2327</v>
      </c>
      <c r="E12585" s="223">
        <v>0</v>
      </c>
    </row>
    <row r="12586" spans="1:5" x14ac:dyDescent="0.25">
      <c r="A12586" s="224">
        <v>3705052522</v>
      </c>
      <c r="B12586" s="224" t="s">
        <v>13819</v>
      </c>
      <c r="C12586" s="224" t="s">
        <v>1268</v>
      </c>
      <c r="D12586" s="224" t="s">
        <v>2327</v>
      </c>
      <c r="E12586" s="225">
        <v>0</v>
      </c>
    </row>
    <row r="12587" spans="1:5" x14ac:dyDescent="0.25">
      <c r="A12587" s="222">
        <v>3705052523</v>
      </c>
      <c r="B12587" s="222" t="s">
        <v>13820</v>
      </c>
      <c r="C12587" s="222" t="s">
        <v>1268</v>
      </c>
      <c r="D12587" s="222" t="s">
        <v>2327</v>
      </c>
      <c r="E12587" s="223">
        <v>0</v>
      </c>
    </row>
    <row r="12588" spans="1:5" x14ac:dyDescent="0.25">
      <c r="A12588" s="224">
        <v>3705052524</v>
      </c>
      <c r="B12588" s="224" t="s">
        <v>13821</v>
      </c>
      <c r="C12588" s="224" t="s">
        <v>1268</v>
      </c>
      <c r="D12588" s="224" t="s">
        <v>2414</v>
      </c>
      <c r="E12588" s="225">
        <v>0</v>
      </c>
    </row>
    <row r="12589" spans="1:5" x14ac:dyDescent="0.25">
      <c r="A12589" s="222">
        <v>3705052525</v>
      </c>
      <c r="B12589" s="222" t="s">
        <v>13227</v>
      </c>
      <c r="C12589" s="222" t="s">
        <v>1268</v>
      </c>
      <c r="D12589" s="222" t="s">
        <v>801</v>
      </c>
      <c r="E12589" s="223">
        <v>0</v>
      </c>
    </row>
    <row r="12590" spans="1:5" x14ac:dyDescent="0.25">
      <c r="A12590" s="224">
        <v>3705052526</v>
      </c>
      <c r="B12590" s="224" t="s">
        <v>13822</v>
      </c>
      <c r="C12590" s="224" t="s">
        <v>1268</v>
      </c>
      <c r="D12590" s="224" t="s">
        <v>2318</v>
      </c>
      <c r="E12590" s="225">
        <v>0</v>
      </c>
    </row>
    <row r="12591" spans="1:5" x14ac:dyDescent="0.25">
      <c r="A12591" s="222">
        <v>3705052527</v>
      </c>
      <c r="B12591" s="222" t="s">
        <v>13823</v>
      </c>
      <c r="C12591" s="222" t="s">
        <v>1268</v>
      </c>
      <c r="D12591" s="222" t="s">
        <v>2327</v>
      </c>
      <c r="E12591" s="223">
        <v>0</v>
      </c>
    </row>
    <row r="12592" spans="1:5" x14ac:dyDescent="0.25">
      <c r="A12592" s="224">
        <v>3705052528</v>
      </c>
      <c r="B12592" s="224" t="s">
        <v>13824</v>
      </c>
      <c r="C12592" s="224" t="s">
        <v>1268</v>
      </c>
      <c r="D12592" s="224" t="s">
        <v>2327</v>
      </c>
      <c r="E12592" s="225">
        <v>0</v>
      </c>
    </row>
    <row r="12593" spans="1:5" x14ac:dyDescent="0.25">
      <c r="A12593" s="222">
        <v>3705052529</v>
      </c>
      <c r="B12593" s="222" t="s">
        <v>13825</v>
      </c>
      <c r="C12593" s="222" t="s">
        <v>1268</v>
      </c>
      <c r="D12593" s="222" t="s">
        <v>2327</v>
      </c>
      <c r="E12593" s="223">
        <v>0</v>
      </c>
    </row>
    <row r="12594" spans="1:5" x14ac:dyDescent="0.25">
      <c r="A12594" s="224">
        <v>3705052530</v>
      </c>
      <c r="B12594" s="224" t="s">
        <v>13826</v>
      </c>
      <c r="C12594" s="224" t="s">
        <v>1268</v>
      </c>
      <c r="D12594" s="224" t="s">
        <v>2327</v>
      </c>
      <c r="E12594" s="225">
        <v>0</v>
      </c>
    </row>
    <row r="12595" spans="1:5" x14ac:dyDescent="0.25">
      <c r="A12595" s="222">
        <v>3705052531</v>
      </c>
      <c r="B12595" s="222" t="s">
        <v>13827</v>
      </c>
      <c r="C12595" s="222" t="s">
        <v>1268</v>
      </c>
      <c r="D12595" s="222" t="s">
        <v>2327</v>
      </c>
      <c r="E12595" s="223">
        <v>0</v>
      </c>
    </row>
    <row r="12596" spans="1:5" x14ac:dyDescent="0.25">
      <c r="A12596" s="224">
        <v>3705052532</v>
      </c>
      <c r="B12596" s="224" t="s">
        <v>13828</v>
      </c>
      <c r="C12596" s="224" t="s">
        <v>1268</v>
      </c>
      <c r="D12596" s="224" t="s">
        <v>2327</v>
      </c>
      <c r="E12596" s="225">
        <v>0</v>
      </c>
    </row>
    <row r="12597" spans="1:5" x14ac:dyDescent="0.25">
      <c r="A12597" s="222">
        <v>3705052533</v>
      </c>
      <c r="B12597" s="222" t="s">
        <v>13829</v>
      </c>
      <c r="C12597" s="222" t="s">
        <v>1268</v>
      </c>
      <c r="D12597" s="222" t="s">
        <v>2327</v>
      </c>
      <c r="E12597" s="223">
        <v>0</v>
      </c>
    </row>
    <row r="12598" spans="1:5" x14ac:dyDescent="0.25">
      <c r="A12598" s="224">
        <v>3705052534</v>
      </c>
      <c r="B12598" s="224" t="s">
        <v>13830</v>
      </c>
      <c r="C12598" s="224" t="s">
        <v>1268</v>
      </c>
      <c r="D12598" s="224" t="s">
        <v>2327</v>
      </c>
      <c r="E12598" s="225">
        <v>0</v>
      </c>
    </row>
    <row r="12599" spans="1:5" x14ac:dyDescent="0.25">
      <c r="A12599" s="222">
        <v>3705052535</v>
      </c>
      <c r="B12599" s="222" t="s">
        <v>13831</v>
      </c>
      <c r="C12599" s="222" t="s">
        <v>1268</v>
      </c>
      <c r="D12599" s="222" t="s">
        <v>2327</v>
      </c>
      <c r="E12599" s="223">
        <v>0</v>
      </c>
    </row>
    <row r="12600" spans="1:5" x14ac:dyDescent="0.25">
      <c r="A12600" s="224">
        <v>3705052536</v>
      </c>
      <c r="B12600" s="224" t="s">
        <v>13832</v>
      </c>
      <c r="C12600" s="224" t="s">
        <v>1268</v>
      </c>
      <c r="D12600" s="224" t="s">
        <v>2327</v>
      </c>
      <c r="E12600" s="225">
        <v>0</v>
      </c>
    </row>
    <row r="12601" spans="1:5" x14ac:dyDescent="0.25">
      <c r="A12601" s="222">
        <v>3705052537</v>
      </c>
      <c r="B12601" s="222" t="s">
        <v>13833</v>
      </c>
      <c r="C12601" s="222" t="s">
        <v>1268</v>
      </c>
      <c r="D12601" s="222" t="s">
        <v>2327</v>
      </c>
      <c r="E12601" s="223">
        <v>0</v>
      </c>
    </row>
    <row r="12602" spans="1:5" x14ac:dyDescent="0.25">
      <c r="A12602" s="224">
        <v>3705052538</v>
      </c>
      <c r="B12602" s="224" t="s">
        <v>13834</v>
      </c>
      <c r="C12602" s="224" t="s">
        <v>1268</v>
      </c>
      <c r="D12602" s="224" t="s">
        <v>2327</v>
      </c>
      <c r="E12602" s="225">
        <v>0</v>
      </c>
    </row>
    <row r="12603" spans="1:5" x14ac:dyDescent="0.25">
      <c r="A12603" s="222">
        <v>3705052539</v>
      </c>
      <c r="B12603" s="222" t="s">
        <v>13835</v>
      </c>
      <c r="C12603" s="222" t="s">
        <v>1268</v>
      </c>
      <c r="D12603" s="222" t="s">
        <v>2327</v>
      </c>
      <c r="E12603" s="223">
        <v>0</v>
      </c>
    </row>
    <row r="12604" spans="1:5" x14ac:dyDescent="0.25">
      <c r="A12604" s="224">
        <v>3705052540</v>
      </c>
      <c r="B12604" s="224" t="s">
        <v>13836</v>
      </c>
      <c r="C12604" s="224" t="s">
        <v>1268</v>
      </c>
      <c r="D12604" s="224" t="s">
        <v>2327</v>
      </c>
      <c r="E12604" s="225">
        <v>0</v>
      </c>
    </row>
    <row r="12605" spans="1:5" x14ac:dyDescent="0.25">
      <c r="A12605" s="222">
        <v>3705052541</v>
      </c>
      <c r="B12605" s="222" t="s">
        <v>13837</v>
      </c>
      <c r="C12605" s="222" t="s">
        <v>1268</v>
      </c>
      <c r="D12605" s="222" t="s">
        <v>2327</v>
      </c>
      <c r="E12605" s="223">
        <v>0</v>
      </c>
    </row>
    <row r="12606" spans="1:5" x14ac:dyDescent="0.25">
      <c r="A12606" s="224">
        <v>3705052542</v>
      </c>
      <c r="B12606" s="224" t="s">
        <v>13838</v>
      </c>
      <c r="C12606" s="224" t="s">
        <v>1268</v>
      </c>
      <c r="D12606" s="224" t="s">
        <v>2327</v>
      </c>
      <c r="E12606" s="225">
        <v>0</v>
      </c>
    </row>
    <row r="12607" spans="1:5" x14ac:dyDescent="0.25">
      <c r="A12607" s="222">
        <v>3705052543</v>
      </c>
      <c r="B12607" s="222" t="s">
        <v>13839</v>
      </c>
      <c r="C12607" s="222" t="s">
        <v>1268</v>
      </c>
      <c r="D12607" s="222" t="s">
        <v>2327</v>
      </c>
      <c r="E12607" s="223">
        <v>0</v>
      </c>
    </row>
    <row r="12608" spans="1:5" x14ac:dyDescent="0.25">
      <c r="A12608" s="224">
        <v>3705052544</v>
      </c>
      <c r="B12608" s="224" t="s">
        <v>13840</v>
      </c>
      <c r="C12608" s="224" t="s">
        <v>1268</v>
      </c>
      <c r="D12608" s="224" t="s">
        <v>2327</v>
      </c>
      <c r="E12608" s="225">
        <v>0</v>
      </c>
    </row>
    <row r="12609" spans="1:5" x14ac:dyDescent="0.25">
      <c r="A12609" s="222">
        <v>3705052545</v>
      </c>
      <c r="B12609" s="222" t="s">
        <v>13841</v>
      </c>
      <c r="C12609" s="222" t="s">
        <v>1268</v>
      </c>
      <c r="D12609" s="222" t="s">
        <v>2327</v>
      </c>
      <c r="E12609" s="223">
        <v>0</v>
      </c>
    </row>
    <row r="12610" spans="1:5" x14ac:dyDescent="0.25">
      <c r="A12610" s="224">
        <v>3705052546</v>
      </c>
      <c r="B12610" s="224" t="s">
        <v>13842</v>
      </c>
      <c r="C12610" s="224" t="s">
        <v>1268</v>
      </c>
      <c r="D12610" s="224" t="s">
        <v>2327</v>
      </c>
      <c r="E12610" s="225">
        <v>0</v>
      </c>
    </row>
    <row r="12611" spans="1:5" x14ac:dyDescent="0.25">
      <c r="A12611" s="222">
        <v>3705052547</v>
      </c>
      <c r="B12611" s="222" t="s">
        <v>13843</v>
      </c>
      <c r="C12611" s="222" t="s">
        <v>1268</v>
      </c>
      <c r="D12611" s="222" t="s">
        <v>801</v>
      </c>
      <c r="E12611" s="223">
        <v>0</v>
      </c>
    </row>
    <row r="12612" spans="1:5" x14ac:dyDescent="0.25">
      <c r="A12612" s="224">
        <v>3705052548</v>
      </c>
      <c r="B12612" s="224" t="s">
        <v>13844</v>
      </c>
      <c r="C12612" s="224" t="s">
        <v>1268</v>
      </c>
      <c r="D12612" s="224" t="s">
        <v>2327</v>
      </c>
      <c r="E12612" s="225">
        <v>0</v>
      </c>
    </row>
    <row r="12613" spans="1:5" x14ac:dyDescent="0.25">
      <c r="A12613" s="222">
        <v>3705052549</v>
      </c>
      <c r="B12613" s="222" t="s">
        <v>13845</v>
      </c>
      <c r="C12613" s="222" t="s">
        <v>1268</v>
      </c>
      <c r="D12613" s="222" t="s">
        <v>2327</v>
      </c>
      <c r="E12613" s="223">
        <v>0</v>
      </c>
    </row>
    <row r="12614" spans="1:5" x14ac:dyDescent="0.25">
      <c r="A12614" s="224">
        <v>3705052550</v>
      </c>
      <c r="B12614" s="224" t="s">
        <v>13846</v>
      </c>
      <c r="C12614" s="224" t="s">
        <v>1268</v>
      </c>
      <c r="D12614" s="224" t="s">
        <v>2327</v>
      </c>
      <c r="E12614" s="225">
        <v>0</v>
      </c>
    </row>
    <row r="12615" spans="1:5" x14ac:dyDescent="0.25">
      <c r="A12615" s="222">
        <v>3705052551</v>
      </c>
      <c r="B12615" s="222" t="s">
        <v>13847</v>
      </c>
      <c r="C12615" s="222" t="s">
        <v>1268</v>
      </c>
      <c r="D12615" s="222" t="s">
        <v>2327</v>
      </c>
      <c r="E12615" s="223">
        <v>0</v>
      </c>
    </row>
    <row r="12616" spans="1:5" x14ac:dyDescent="0.25">
      <c r="A12616" s="224">
        <v>3705052552</v>
      </c>
      <c r="B12616" s="224" t="s">
        <v>13848</v>
      </c>
      <c r="C12616" s="224" t="s">
        <v>1268</v>
      </c>
      <c r="D12616" s="224" t="s">
        <v>2706</v>
      </c>
      <c r="E12616" s="225">
        <v>0</v>
      </c>
    </row>
    <row r="12617" spans="1:5" x14ac:dyDescent="0.25">
      <c r="A12617" s="222">
        <v>3705052553</v>
      </c>
      <c r="B12617" s="222" t="s">
        <v>13849</v>
      </c>
      <c r="C12617" s="222" t="s">
        <v>1268</v>
      </c>
      <c r="D12617" s="222" t="s">
        <v>2327</v>
      </c>
      <c r="E12617" s="223">
        <v>0</v>
      </c>
    </row>
    <row r="12618" spans="1:5" x14ac:dyDescent="0.25">
      <c r="A12618" s="224">
        <v>3705052554</v>
      </c>
      <c r="B12618" s="224" t="s">
        <v>13850</v>
      </c>
      <c r="C12618" s="224" t="s">
        <v>1268</v>
      </c>
      <c r="D12618" s="224" t="s">
        <v>2333</v>
      </c>
      <c r="E12618" s="225">
        <v>0</v>
      </c>
    </row>
    <row r="12619" spans="1:5" x14ac:dyDescent="0.25">
      <c r="A12619" s="222">
        <v>3705052555</v>
      </c>
      <c r="B12619" s="222" t="s">
        <v>13851</v>
      </c>
      <c r="C12619" s="222" t="s">
        <v>1268</v>
      </c>
      <c r="D12619" s="222" t="s">
        <v>2333</v>
      </c>
      <c r="E12619" s="223">
        <v>0</v>
      </c>
    </row>
    <row r="12620" spans="1:5" x14ac:dyDescent="0.25">
      <c r="A12620" s="224">
        <v>3705052556</v>
      </c>
      <c r="B12620" s="224" t="s">
        <v>13852</v>
      </c>
      <c r="C12620" s="224" t="s">
        <v>1268</v>
      </c>
      <c r="D12620" s="224" t="s">
        <v>3788</v>
      </c>
      <c r="E12620" s="225">
        <v>0</v>
      </c>
    </row>
    <row r="12621" spans="1:5" x14ac:dyDescent="0.25">
      <c r="A12621" s="222">
        <v>3705052557</v>
      </c>
      <c r="B12621" s="222" t="s">
        <v>13853</v>
      </c>
      <c r="C12621" s="222" t="s">
        <v>1268</v>
      </c>
      <c r="D12621" s="222" t="s">
        <v>801</v>
      </c>
      <c r="E12621" s="223">
        <v>0</v>
      </c>
    </row>
    <row r="12622" spans="1:5" x14ac:dyDescent="0.25">
      <c r="A12622" s="224">
        <v>3705052558</v>
      </c>
      <c r="B12622" s="224" t="s">
        <v>13854</v>
      </c>
      <c r="C12622" s="224" t="s">
        <v>1268</v>
      </c>
      <c r="D12622" s="224" t="s">
        <v>801</v>
      </c>
      <c r="E12622" s="225">
        <v>0</v>
      </c>
    </row>
    <row r="12623" spans="1:5" x14ac:dyDescent="0.25">
      <c r="A12623" s="222">
        <v>3705052559</v>
      </c>
      <c r="B12623" s="222" t="s">
        <v>13855</v>
      </c>
      <c r="C12623" s="222" t="s">
        <v>1268</v>
      </c>
      <c r="D12623" s="222" t="s">
        <v>801</v>
      </c>
      <c r="E12623" s="223">
        <v>0</v>
      </c>
    </row>
    <row r="12624" spans="1:5" x14ac:dyDescent="0.25">
      <c r="A12624" s="224">
        <v>3705052560</v>
      </c>
      <c r="B12624" s="224" t="s">
        <v>13856</v>
      </c>
      <c r="C12624" s="224" t="s">
        <v>1268</v>
      </c>
      <c r="D12624" s="224" t="s">
        <v>801</v>
      </c>
      <c r="E12624" s="225">
        <v>0</v>
      </c>
    </row>
    <row r="12625" spans="1:5" x14ac:dyDescent="0.25">
      <c r="A12625" s="222">
        <v>3705052561</v>
      </c>
      <c r="B12625" s="222" t="s">
        <v>13857</v>
      </c>
      <c r="C12625" s="222" t="s">
        <v>1268</v>
      </c>
      <c r="D12625" s="222" t="s">
        <v>801</v>
      </c>
      <c r="E12625" s="223">
        <v>0</v>
      </c>
    </row>
    <row r="12626" spans="1:5" x14ac:dyDescent="0.25">
      <c r="A12626" s="224">
        <v>3705052562</v>
      </c>
      <c r="B12626" s="224" t="s">
        <v>13858</v>
      </c>
      <c r="C12626" s="224" t="s">
        <v>1268</v>
      </c>
      <c r="D12626" s="224" t="s">
        <v>801</v>
      </c>
      <c r="E12626" s="225">
        <v>0</v>
      </c>
    </row>
    <row r="12627" spans="1:5" x14ac:dyDescent="0.25">
      <c r="A12627" s="222">
        <v>3705052563</v>
      </c>
      <c r="B12627" s="222" t="s">
        <v>13859</v>
      </c>
      <c r="C12627" s="222" t="s">
        <v>1268</v>
      </c>
      <c r="D12627" s="222" t="s">
        <v>801</v>
      </c>
      <c r="E12627" s="223">
        <v>0</v>
      </c>
    </row>
    <row r="12628" spans="1:5" x14ac:dyDescent="0.25">
      <c r="A12628" s="224">
        <v>3705052564</v>
      </c>
      <c r="B12628" s="224" t="s">
        <v>13860</v>
      </c>
      <c r="C12628" s="224" t="s">
        <v>1268</v>
      </c>
      <c r="D12628" s="224" t="s">
        <v>801</v>
      </c>
      <c r="E12628" s="225">
        <v>0</v>
      </c>
    </row>
    <row r="12629" spans="1:5" x14ac:dyDescent="0.25">
      <c r="A12629" s="222">
        <v>3705052565</v>
      </c>
      <c r="B12629" s="222" t="s">
        <v>13861</v>
      </c>
      <c r="C12629" s="222" t="s">
        <v>1268</v>
      </c>
      <c r="D12629" s="222" t="s">
        <v>801</v>
      </c>
      <c r="E12629" s="223">
        <v>0</v>
      </c>
    </row>
    <row r="12630" spans="1:5" x14ac:dyDescent="0.25">
      <c r="A12630" s="224">
        <v>3705052566</v>
      </c>
      <c r="B12630" s="224" t="s">
        <v>13862</v>
      </c>
      <c r="C12630" s="224" t="s">
        <v>1268</v>
      </c>
      <c r="D12630" s="224" t="s">
        <v>801</v>
      </c>
      <c r="E12630" s="225">
        <v>0</v>
      </c>
    </row>
    <row r="12631" spans="1:5" x14ac:dyDescent="0.25">
      <c r="A12631" s="222">
        <v>3705052567</v>
      </c>
      <c r="B12631" s="222" t="s">
        <v>13863</v>
      </c>
      <c r="C12631" s="222" t="s">
        <v>1268</v>
      </c>
      <c r="D12631" s="222" t="s">
        <v>801</v>
      </c>
      <c r="E12631" s="223">
        <v>0</v>
      </c>
    </row>
    <row r="12632" spans="1:5" x14ac:dyDescent="0.25">
      <c r="A12632" s="224">
        <v>3705052568</v>
      </c>
      <c r="B12632" s="224" t="s">
        <v>13864</v>
      </c>
      <c r="C12632" s="224" t="s">
        <v>1268</v>
      </c>
      <c r="D12632" s="224" t="s">
        <v>801</v>
      </c>
      <c r="E12632" s="225">
        <v>0</v>
      </c>
    </row>
    <row r="12633" spans="1:5" x14ac:dyDescent="0.25">
      <c r="A12633" s="222">
        <v>3705052569</v>
      </c>
      <c r="B12633" s="222" t="s">
        <v>13865</v>
      </c>
      <c r="C12633" s="222" t="s">
        <v>1268</v>
      </c>
      <c r="D12633" s="222" t="s">
        <v>801</v>
      </c>
      <c r="E12633" s="223">
        <v>0</v>
      </c>
    </row>
    <row r="12634" spans="1:5" x14ac:dyDescent="0.25">
      <c r="A12634" s="224">
        <v>3705052570</v>
      </c>
      <c r="B12634" s="224" t="s">
        <v>13866</v>
      </c>
      <c r="C12634" s="224" t="s">
        <v>1268</v>
      </c>
      <c r="D12634" s="224" t="s">
        <v>801</v>
      </c>
      <c r="E12634" s="225">
        <v>0</v>
      </c>
    </row>
    <row r="12635" spans="1:5" x14ac:dyDescent="0.25">
      <c r="A12635" s="222">
        <v>3705052571</v>
      </c>
      <c r="B12635" s="222" t="s">
        <v>13867</v>
      </c>
      <c r="C12635" s="222" t="s">
        <v>1268</v>
      </c>
      <c r="D12635" s="222" t="s">
        <v>2327</v>
      </c>
      <c r="E12635" s="223">
        <v>0</v>
      </c>
    </row>
    <row r="12636" spans="1:5" x14ac:dyDescent="0.25">
      <c r="A12636" s="224">
        <v>3705052572</v>
      </c>
      <c r="B12636" s="224" t="s">
        <v>13868</v>
      </c>
      <c r="C12636" s="224" t="s">
        <v>1268</v>
      </c>
      <c r="D12636" s="224" t="s">
        <v>2327</v>
      </c>
      <c r="E12636" s="225">
        <v>0</v>
      </c>
    </row>
    <row r="12637" spans="1:5" x14ac:dyDescent="0.25">
      <c r="A12637" s="222">
        <v>3705052573</v>
      </c>
      <c r="B12637" s="222" t="s">
        <v>13869</v>
      </c>
      <c r="C12637" s="222" t="s">
        <v>1268</v>
      </c>
      <c r="D12637" s="222" t="s">
        <v>2327</v>
      </c>
      <c r="E12637" s="223">
        <v>0</v>
      </c>
    </row>
    <row r="12638" spans="1:5" x14ac:dyDescent="0.25">
      <c r="A12638" s="224">
        <v>3705052574</v>
      </c>
      <c r="B12638" s="224" t="s">
        <v>13870</v>
      </c>
      <c r="C12638" s="224" t="s">
        <v>1268</v>
      </c>
      <c r="D12638" s="224" t="s">
        <v>2327</v>
      </c>
      <c r="E12638" s="225">
        <v>0</v>
      </c>
    </row>
    <row r="12639" spans="1:5" x14ac:dyDescent="0.25">
      <c r="A12639" s="222">
        <v>3705052575</v>
      </c>
      <c r="B12639" s="222" t="s">
        <v>13871</v>
      </c>
      <c r="C12639" s="222" t="s">
        <v>1268</v>
      </c>
      <c r="D12639" s="222" t="s">
        <v>2327</v>
      </c>
      <c r="E12639" s="223">
        <v>0</v>
      </c>
    </row>
    <row r="12640" spans="1:5" x14ac:dyDescent="0.25">
      <c r="A12640" s="224">
        <v>3705052576</v>
      </c>
      <c r="B12640" s="224" t="s">
        <v>13872</v>
      </c>
      <c r="C12640" s="224" t="s">
        <v>1268</v>
      </c>
      <c r="D12640" s="224" t="s">
        <v>801</v>
      </c>
      <c r="E12640" s="225">
        <v>0</v>
      </c>
    </row>
    <row r="12641" spans="1:5" x14ac:dyDescent="0.25">
      <c r="A12641" s="222">
        <v>3705052577</v>
      </c>
      <c r="B12641" s="222" t="s">
        <v>13873</v>
      </c>
      <c r="C12641" s="222" t="s">
        <v>1268</v>
      </c>
      <c r="D12641" s="222" t="s">
        <v>801</v>
      </c>
      <c r="E12641" s="223">
        <v>0</v>
      </c>
    </row>
    <row r="12642" spans="1:5" x14ac:dyDescent="0.25">
      <c r="A12642" s="224">
        <v>3705052578</v>
      </c>
      <c r="B12642" s="224" t="s">
        <v>13874</v>
      </c>
      <c r="C12642" s="224" t="s">
        <v>1268</v>
      </c>
      <c r="D12642" s="224" t="s">
        <v>801</v>
      </c>
      <c r="E12642" s="225">
        <v>0</v>
      </c>
    </row>
    <row r="12643" spans="1:5" x14ac:dyDescent="0.25">
      <c r="A12643" s="222">
        <v>3705052579</v>
      </c>
      <c r="B12643" s="222" t="s">
        <v>13875</v>
      </c>
      <c r="C12643" s="222" t="s">
        <v>1268</v>
      </c>
      <c r="D12643" s="222" t="s">
        <v>801</v>
      </c>
      <c r="E12643" s="223">
        <v>0</v>
      </c>
    </row>
    <row r="12644" spans="1:5" x14ac:dyDescent="0.25">
      <c r="A12644" s="224">
        <v>3705052580</v>
      </c>
      <c r="B12644" s="224" t="s">
        <v>13876</v>
      </c>
      <c r="C12644" s="224" t="s">
        <v>1268</v>
      </c>
      <c r="D12644" s="224" t="s">
        <v>801</v>
      </c>
      <c r="E12644" s="225">
        <v>0</v>
      </c>
    </row>
    <row r="12645" spans="1:5" x14ac:dyDescent="0.25">
      <c r="A12645" s="222">
        <v>3705052581</v>
      </c>
      <c r="B12645" s="222" t="s">
        <v>13877</v>
      </c>
      <c r="C12645" s="222" t="s">
        <v>1268</v>
      </c>
      <c r="D12645" s="222" t="s">
        <v>801</v>
      </c>
      <c r="E12645" s="223">
        <v>0</v>
      </c>
    </row>
    <row r="12646" spans="1:5" x14ac:dyDescent="0.25">
      <c r="A12646" s="224">
        <v>3705052582</v>
      </c>
      <c r="B12646" s="224" t="s">
        <v>13878</v>
      </c>
      <c r="C12646" s="224" t="s">
        <v>1268</v>
      </c>
      <c r="D12646" s="224" t="s">
        <v>801</v>
      </c>
      <c r="E12646" s="225">
        <v>0</v>
      </c>
    </row>
    <row r="12647" spans="1:5" x14ac:dyDescent="0.25">
      <c r="A12647" s="222">
        <v>3705052583</v>
      </c>
      <c r="B12647" s="222" t="s">
        <v>13879</v>
      </c>
      <c r="C12647" s="222" t="s">
        <v>1268</v>
      </c>
      <c r="D12647" s="222" t="s">
        <v>801</v>
      </c>
      <c r="E12647" s="223">
        <v>0</v>
      </c>
    </row>
    <row r="12648" spans="1:5" x14ac:dyDescent="0.25">
      <c r="A12648" s="224">
        <v>3705052584</v>
      </c>
      <c r="B12648" s="224" t="s">
        <v>13880</v>
      </c>
      <c r="C12648" s="224" t="s">
        <v>1268</v>
      </c>
      <c r="D12648" s="224" t="s">
        <v>801</v>
      </c>
      <c r="E12648" s="225">
        <v>0</v>
      </c>
    </row>
    <row r="12649" spans="1:5" x14ac:dyDescent="0.25">
      <c r="A12649" s="222">
        <v>3705052585</v>
      </c>
      <c r="B12649" s="222" t="s">
        <v>13881</v>
      </c>
      <c r="C12649" s="222" t="s">
        <v>1268</v>
      </c>
      <c r="D12649" s="222" t="s">
        <v>2327</v>
      </c>
      <c r="E12649" s="223">
        <v>0</v>
      </c>
    </row>
    <row r="12650" spans="1:5" x14ac:dyDescent="0.25">
      <c r="A12650" s="224">
        <v>3705052586</v>
      </c>
      <c r="B12650" s="224" t="s">
        <v>13882</v>
      </c>
      <c r="C12650" s="224" t="s">
        <v>1268</v>
      </c>
      <c r="D12650" s="224" t="s">
        <v>2327</v>
      </c>
      <c r="E12650" s="225">
        <v>0</v>
      </c>
    </row>
    <row r="12651" spans="1:5" x14ac:dyDescent="0.25">
      <c r="A12651" s="222">
        <v>3705052587</v>
      </c>
      <c r="B12651" s="222" t="s">
        <v>13883</v>
      </c>
      <c r="C12651" s="222" t="s">
        <v>1268</v>
      </c>
      <c r="D12651" s="222" t="s">
        <v>2327</v>
      </c>
      <c r="E12651" s="223">
        <v>0</v>
      </c>
    </row>
    <row r="12652" spans="1:5" x14ac:dyDescent="0.25">
      <c r="A12652" s="224">
        <v>3705052588</v>
      </c>
      <c r="B12652" s="224" t="s">
        <v>13884</v>
      </c>
      <c r="C12652" s="224" t="s">
        <v>1268</v>
      </c>
      <c r="D12652" s="224" t="s">
        <v>2327</v>
      </c>
      <c r="E12652" s="225">
        <v>0</v>
      </c>
    </row>
    <row r="12653" spans="1:5" x14ac:dyDescent="0.25">
      <c r="A12653" s="222">
        <v>3705052589</v>
      </c>
      <c r="B12653" s="222" t="s">
        <v>13885</v>
      </c>
      <c r="C12653" s="222" t="s">
        <v>1268</v>
      </c>
      <c r="D12653" s="222" t="s">
        <v>2327</v>
      </c>
      <c r="E12653" s="223">
        <v>0</v>
      </c>
    </row>
    <row r="12654" spans="1:5" x14ac:dyDescent="0.25">
      <c r="A12654" s="224">
        <v>3705052590</v>
      </c>
      <c r="B12654" s="224" t="s">
        <v>13886</v>
      </c>
      <c r="C12654" s="224" t="s">
        <v>1268</v>
      </c>
      <c r="D12654" s="224" t="s">
        <v>2327</v>
      </c>
      <c r="E12654" s="225">
        <v>0</v>
      </c>
    </row>
    <row r="12655" spans="1:5" x14ac:dyDescent="0.25">
      <c r="A12655" s="222">
        <v>3705052591</v>
      </c>
      <c r="B12655" s="222" t="s">
        <v>13887</v>
      </c>
      <c r="C12655" s="222" t="s">
        <v>1268</v>
      </c>
      <c r="D12655" s="222" t="s">
        <v>801</v>
      </c>
      <c r="E12655" s="223">
        <v>0</v>
      </c>
    </row>
    <row r="12656" spans="1:5" x14ac:dyDescent="0.25">
      <c r="A12656" s="224">
        <v>3705052592</v>
      </c>
      <c r="B12656" s="224" t="s">
        <v>13888</v>
      </c>
      <c r="C12656" s="224" t="s">
        <v>1268</v>
      </c>
      <c r="D12656" s="224" t="s">
        <v>801</v>
      </c>
      <c r="E12656" s="225">
        <v>0</v>
      </c>
    </row>
    <row r="12657" spans="1:5" x14ac:dyDescent="0.25">
      <c r="A12657" s="222">
        <v>3705052593</v>
      </c>
      <c r="B12657" s="222" t="s">
        <v>13889</v>
      </c>
      <c r="C12657" s="222" t="s">
        <v>1268</v>
      </c>
      <c r="D12657" s="222" t="s">
        <v>2354</v>
      </c>
      <c r="E12657" s="223">
        <v>0</v>
      </c>
    </row>
    <row r="12658" spans="1:5" x14ac:dyDescent="0.25">
      <c r="A12658" s="224">
        <v>3705052594</v>
      </c>
      <c r="B12658" s="224" t="s">
        <v>13890</v>
      </c>
      <c r="C12658" s="224" t="s">
        <v>1268</v>
      </c>
      <c r="D12658" s="224" t="s">
        <v>1226</v>
      </c>
      <c r="E12658" s="225">
        <v>0</v>
      </c>
    </row>
    <row r="12659" spans="1:5" x14ac:dyDescent="0.25">
      <c r="A12659" s="222">
        <v>3705052595</v>
      </c>
      <c r="B12659" s="222" t="s">
        <v>13891</v>
      </c>
      <c r="C12659" s="222" t="s">
        <v>1268</v>
      </c>
      <c r="D12659" s="222" t="s">
        <v>801</v>
      </c>
      <c r="E12659" s="223">
        <v>0</v>
      </c>
    </row>
    <row r="12660" spans="1:5" x14ac:dyDescent="0.25">
      <c r="A12660" s="224">
        <v>3705052596</v>
      </c>
      <c r="B12660" s="224" t="s">
        <v>13892</v>
      </c>
      <c r="C12660" s="224" t="s">
        <v>1268</v>
      </c>
      <c r="D12660" s="224" t="s">
        <v>801</v>
      </c>
      <c r="E12660" s="225">
        <v>0</v>
      </c>
    </row>
    <row r="12661" spans="1:5" x14ac:dyDescent="0.25">
      <c r="A12661" s="222">
        <v>3705052597</v>
      </c>
      <c r="B12661" s="222" t="s">
        <v>13893</v>
      </c>
      <c r="C12661" s="222" t="s">
        <v>1268</v>
      </c>
      <c r="D12661" s="222" t="s">
        <v>2414</v>
      </c>
      <c r="E12661" s="223">
        <v>0</v>
      </c>
    </row>
    <row r="12662" spans="1:5" x14ac:dyDescent="0.25">
      <c r="A12662" s="224">
        <v>3705052598</v>
      </c>
      <c r="B12662" s="224" t="s">
        <v>13894</v>
      </c>
      <c r="C12662" s="224" t="s">
        <v>1268</v>
      </c>
      <c r="D12662" s="224" t="s">
        <v>801</v>
      </c>
      <c r="E12662" s="225">
        <v>0</v>
      </c>
    </row>
    <row r="12663" spans="1:5" x14ac:dyDescent="0.25">
      <c r="A12663" s="222">
        <v>3705052599</v>
      </c>
      <c r="B12663" s="222" t="s">
        <v>13895</v>
      </c>
      <c r="C12663" s="222" t="s">
        <v>1268</v>
      </c>
      <c r="D12663" s="222" t="s">
        <v>801</v>
      </c>
      <c r="E12663" s="223">
        <v>0</v>
      </c>
    </row>
    <row r="12664" spans="1:5" x14ac:dyDescent="0.25">
      <c r="A12664" s="224">
        <v>3705052600</v>
      </c>
      <c r="B12664" s="224" t="s">
        <v>13896</v>
      </c>
      <c r="C12664" s="224" t="s">
        <v>1268</v>
      </c>
      <c r="D12664" s="224" t="s">
        <v>801</v>
      </c>
      <c r="E12664" s="225">
        <v>0</v>
      </c>
    </row>
    <row r="12665" spans="1:5" x14ac:dyDescent="0.25">
      <c r="A12665" s="222">
        <v>3705052601</v>
      </c>
      <c r="B12665" s="222" t="s">
        <v>13897</v>
      </c>
      <c r="C12665" s="222" t="s">
        <v>1268</v>
      </c>
      <c r="D12665" s="222" t="s">
        <v>801</v>
      </c>
      <c r="E12665" s="223">
        <v>0</v>
      </c>
    </row>
    <row r="12666" spans="1:5" x14ac:dyDescent="0.25">
      <c r="A12666" s="224">
        <v>3705052602</v>
      </c>
      <c r="B12666" s="224" t="s">
        <v>13898</v>
      </c>
      <c r="C12666" s="224" t="s">
        <v>1268</v>
      </c>
      <c r="D12666" s="224" t="s">
        <v>801</v>
      </c>
      <c r="E12666" s="225">
        <v>0</v>
      </c>
    </row>
    <row r="12667" spans="1:5" x14ac:dyDescent="0.25">
      <c r="A12667" s="222">
        <v>3705052603</v>
      </c>
      <c r="B12667" s="222" t="s">
        <v>13899</v>
      </c>
      <c r="C12667" s="222" t="s">
        <v>1268</v>
      </c>
      <c r="D12667" s="222" t="s">
        <v>801</v>
      </c>
      <c r="E12667" s="223">
        <v>0</v>
      </c>
    </row>
    <row r="12668" spans="1:5" x14ac:dyDescent="0.25">
      <c r="A12668" s="224">
        <v>3705052604</v>
      </c>
      <c r="B12668" s="224" t="s">
        <v>13900</v>
      </c>
      <c r="C12668" s="224" t="s">
        <v>1268</v>
      </c>
      <c r="D12668" s="224" t="s">
        <v>801</v>
      </c>
      <c r="E12668" s="225">
        <v>0</v>
      </c>
    </row>
    <row r="12669" spans="1:5" x14ac:dyDescent="0.25">
      <c r="A12669" s="222">
        <v>3705052605</v>
      </c>
      <c r="B12669" s="222" t="s">
        <v>13901</v>
      </c>
      <c r="C12669" s="222" t="s">
        <v>1268</v>
      </c>
      <c r="D12669" s="222" t="s">
        <v>801</v>
      </c>
      <c r="E12669" s="223">
        <v>0</v>
      </c>
    </row>
    <row r="12670" spans="1:5" x14ac:dyDescent="0.25">
      <c r="A12670" s="224">
        <v>3705052606</v>
      </c>
      <c r="B12670" s="224" t="s">
        <v>13902</v>
      </c>
      <c r="C12670" s="224" t="s">
        <v>1268</v>
      </c>
      <c r="D12670" s="224" t="s">
        <v>801</v>
      </c>
      <c r="E12670" s="225">
        <v>0</v>
      </c>
    </row>
    <row r="12671" spans="1:5" x14ac:dyDescent="0.25">
      <c r="A12671" s="222">
        <v>3705052607</v>
      </c>
      <c r="B12671" s="222" t="s">
        <v>13903</v>
      </c>
      <c r="C12671" s="222" t="s">
        <v>1268</v>
      </c>
      <c r="D12671" s="222" t="s">
        <v>2414</v>
      </c>
      <c r="E12671" s="223">
        <v>0</v>
      </c>
    </row>
    <row r="12672" spans="1:5" x14ac:dyDescent="0.25">
      <c r="A12672" s="224">
        <v>3705052608</v>
      </c>
      <c r="B12672" s="224" t="s">
        <v>13904</v>
      </c>
      <c r="C12672" s="224" t="s">
        <v>1268</v>
      </c>
      <c r="D12672" s="224" t="s">
        <v>801</v>
      </c>
      <c r="E12672" s="225">
        <v>0</v>
      </c>
    </row>
    <row r="12673" spans="1:5" x14ac:dyDescent="0.25">
      <c r="A12673" s="222">
        <v>3705052609</v>
      </c>
      <c r="B12673" s="222" t="s">
        <v>13905</v>
      </c>
      <c r="C12673" s="222" t="s">
        <v>1268</v>
      </c>
      <c r="D12673" s="222" t="s">
        <v>801</v>
      </c>
      <c r="E12673" s="223">
        <v>0</v>
      </c>
    </row>
    <row r="12674" spans="1:5" x14ac:dyDescent="0.25">
      <c r="A12674" s="224">
        <v>3705052610</v>
      </c>
      <c r="B12674" s="224" t="s">
        <v>13906</v>
      </c>
      <c r="C12674" s="224" t="s">
        <v>1268</v>
      </c>
      <c r="D12674" s="224" t="s">
        <v>2327</v>
      </c>
      <c r="E12674" s="225">
        <v>0</v>
      </c>
    </row>
    <row r="12675" spans="1:5" x14ac:dyDescent="0.25">
      <c r="A12675" s="222">
        <v>3705052611</v>
      </c>
      <c r="B12675" s="222" t="s">
        <v>13907</v>
      </c>
      <c r="C12675" s="222" t="s">
        <v>1268</v>
      </c>
      <c r="D12675" s="222" t="s">
        <v>801</v>
      </c>
      <c r="E12675" s="223">
        <v>0</v>
      </c>
    </row>
    <row r="12676" spans="1:5" x14ac:dyDescent="0.25">
      <c r="A12676" s="224">
        <v>3705052612</v>
      </c>
      <c r="B12676" s="224" t="s">
        <v>13908</v>
      </c>
      <c r="C12676" s="224" t="s">
        <v>1268</v>
      </c>
      <c r="D12676" s="224" t="s">
        <v>2327</v>
      </c>
      <c r="E12676" s="225">
        <v>0</v>
      </c>
    </row>
    <row r="12677" spans="1:5" x14ac:dyDescent="0.25">
      <c r="A12677" s="222">
        <v>3705052613</v>
      </c>
      <c r="B12677" s="222" t="s">
        <v>13909</v>
      </c>
      <c r="C12677" s="222" t="s">
        <v>1268</v>
      </c>
      <c r="D12677" s="222" t="s">
        <v>801</v>
      </c>
      <c r="E12677" s="223">
        <v>0</v>
      </c>
    </row>
    <row r="12678" spans="1:5" x14ac:dyDescent="0.25">
      <c r="A12678" s="224">
        <v>3705052614</v>
      </c>
      <c r="B12678" s="224" t="s">
        <v>13910</v>
      </c>
      <c r="C12678" s="224" t="s">
        <v>1268</v>
      </c>
      <c r="D12678" s="224" t="s">
        <v>801</v>
      </c>
      <c r="E12678" s="225">
        <v>0</v>
      </c>
    </row>
    <row r="12679" spans="1:5" x14ac:dyDescent="0.25">
      <c r="A12679" s="222">
        <v>3705052615</v>
      </c>
      <c r="B12679" s="222" t="s">
        <v>13911</v>
      </c>
      <c r="C12679" s="222" t="s">
        <v>1268</v>
      </c>
      <c r="D12679" s="222" t="s">
        <v>2327</v>
      </c>
      <c r="E12679" s="223">
        <v>0</v>
      </c>
    </row>
    <row r="12680" spans="1:5" x14ac:dyDescent="0.25">
      <c r="A12680" s="224">
        <v>3705052616</v>
      </c>
      <c r="B12680" s="224" t="s">
        <v>13912</v>
      </c>
      <c r="C12680" s="224" t="s">
        <v>1268</v>
      </c>
      <c r="D12680" s="224" t="s">
        <v>2327</v>
      </c>
      <c r="E12680" s="225">
        <v>0</v>
      </c>
    </row>
    <row r="12681" spans="1:5" x14ac:dyDescent="0.25">
      <c r="A12681" s="222">
        <v>3705052617</v>
      </c>
      <c r="B12681" s="222" t="s">
        <v>13913</v>
      </c>
      <c r="C12681" s="222" t="s">
        <v>1268</v>
      </c>
      <c r="D12681" s="222" t="s">
        <v>801</v>
      </c>
      <c r="E12681" s="223">
        <v>0</v>
      </c>
    </row>
    <row r="12682" spans="1:5" x14ac:dyDescent="0.25">
      <c r="A12682" s="224">
        <v>3705052618</v>
      </c>
      <c r="B12682" s="224" t="s">
        <v>13914</v>
      </c>
      <c r="C12682" s="224" t="s">
        <v>1268</v>
      </c>
      <c r="D12682" s="224" t="s">
        <v>2327</v>
      </c>
      <c r="E12682" s="225">
        <v>0</v>
      </c>
    </row>
    <row r="12683" spans="1:5" x14ac:dyDescent="0.25">
      <c r="A12683" s="222">
        <v>3705052619</v>
      </c>
      <c r="B12683" s="222" t="s">
        <v>13915</v>
      </c>
      <c r="C12683" s="222" t="s">
        <v>1268</v>
      </c>
      <c r="D12683" s="222" t="s">
        <v>2327</v>
      </c>
      <c r="E12683" s="223">
        <v>0</v>
      </c>
    </row>
    <row r="12684" spans="1:5" x14ac:dyDescent="0.25">
      <c r="A12684" s="224">
        <v>3705052620</v>
      </c>
      <c r="B12684" s="224" t="s">
        <v>13916</v>
      </c>
      <c r="C12684" s="224" t="s">
        <v>1268</v>
      </c>
      <c r="D12684" s="224" t="s">
        <v>2327</v>
      </c>
      <c r="E12684" s="225">
        <v>0</v>
      </c>
    </row>
    <row r="12685" spans="1:5" x14ac:dyDescent="0.25">
      <c r="A12685" s="222">
        <v>3705052621</v>
      </c>
      <c r="B12685" s="222" t="s">
        <v>13917</v>
      </c>
      <c r="C12685" s="222" t="s">
        <v>1268</v>
      </c>
      <c r="D12685" s="222" t="s">
        <v>801</v>
      </c>
      <c r="E12685" s="223">
        <v>0</v>
      </c>
    </row>
    <row r="12686" spans="1:5" x14ac:dyDescent="0.25">
      <c r="A12686" s="224">
        <v>3705052622</v>
      </c>
      <c r="B12686" s="224" t="s">
        <v>13918</v>
      </c>
      <c r="C12686" s="224" t="s">
        <v>1268</v>
      </c>
      <c r="D12686" s="224" t="s">
        <v>2327</v>
      </c>
      <c r="E12686" s="225">
        <v>0</v>
      </c>
    </row>
    <row r="12687" spans="1:5" x14ac:dyDescent="0.25">
      <c r="A12687" s="222">
        <v>3705052623</v>
      </c>
      <c r="B12687" s="222" t="s">
        <v>13919</v>
      </c>
      <c r="C12687" s="222" t="s">
        <v>1268</v>
      </c>
      <c r="D12687" s="222" t="s">
        <v>2327</v>
      </c>
      <c r="E12687" s="223">
        <v>0</v>
      </c>
    </row>
    <row r="12688" spans="1:5" x14ac:dyDescent="0.25">
      <c r="A12688" s="224">
        <v>3705052624</v>
      </c>
      <c r="B12688" s="224" t="s">
        <v>13920</v>
      </c>
      <c r="C12688" s="224" t="s">
        <v>1268</v>
      </c>
      <c r="D12688" s="224" t="s">
        <v>2327</v>
      </c>
      <c r="E12688" s="225">
        <v>0</v>
      </c>
    </row>
    <row r="12689" spans="1:5" x14ac:dyDescent="0.25">
      <c r="A12689" s="222">
        <v>3705052625</v>
      </c>
      <c r="B12689" s="222" t="s">
        <v>13921</v>
      </c>
      <c r="C12689" s="222" t="s">
        <v>1268</v>
      </c>
      <c r="D12689" s="222" t="s">
        <v>801</v>
      </c>
      <c r="E12689" s="223">
        <v>0</v>
      </c>
    </row>
    <row r="12690" spans="1:5" x14ac:dyDescent="0.25">
      <c r="A12690" s="224">
        <v>3705052626</v>
      </c>
      <c r="B12690" s="224" t="s">
        <v>13922</v>
      </c>
      <c r="C12690" s="224" t="s">
        <v>1268</v>
      </c>
      <c r="D12690" s="224" t="s">
        <v>801</v>
      </c>
      <c r="E12690" s="225">
        <v>0</v>
      </c>
    </row>
    <row r="12691" spans="1:5" x14ac:dyDescent="0.25">
      <c r="A12691" s="222">
        <v>3705052627</v>
      </c>
      <c r="B12691" s="222" t="s">
        <v>13923</v>
      </c>
      <c r="C12691" s="222" t="s">
        <v>1268</v>
      </c>
      <c r="D12691" s="222" t="s">
        <v>2327</v>
      </c>
      <c r="E12691" s="223">
        <v>0</v>
      </c>
    </row>
    <row r="12692" spans="1:5" x14ac:dyDescent="0.25">
      <c r="A12692" s="224">
        <v>3705052628</v>
      </c>
      <c r="B12692" s="224" t="s">
        <v>13924</v>
      </c>
      <c r="C12692" s="224" t="s">
        <v>1268</v>
      </c>
      <c r="D12692" s="224" t="s">
        <v>2327</v>
      </c>
      <c r="E12692" s="225">
        <v>0</v>
      </c>
    </row>
    <row r="12693" spans="1:5" x14ac:dyDescent="0.25">
      <c r="A12693" s="222">
        <v>3705052629</v>
      </c>
      <c r="B12693" s="222" t="s">
        <v>13925</v>
      </c>
      <c r="C12693" s="222" t="s">
        <v>1268</v>
      </c>
      <c r="D12693" s="222" t="s">
        <v>1226</v>
      </c>
      <c r="E12693" s="223">
        <v>0</v>
      </c>
    </row>
    <row r="12694" spans="1:5" x14ac:dyDescent="0.25">
      <c r="A12694" s="224">
        <v>3705052630</v>
      </c>
      <c r="B12694" s="224" t="s">
        <v>13926</v>
      </c>
      <c r="C12694" s="224" t="s">
        <v>1268</v>
      </c>
      <c r="D12694" s="224" t="s">
        <v>801</v>
      </c>
      <c r="E12694" s="225">
        <v>0</v>
      </c>
    </row>
    <row r="12695" spans="1:5" x14ac:dyDescent="0.25">
      <c r="A12695" s="222">
        <v>3705052631</v>
      </c>
      <c r="B12695" s="222" t="s">
        <v>13927</v>
      </c>
      <c r="C12695" s="222" t="s">
        <v>1268</v>
      </c>
      <c r="D12695" s="222" t="s">
        <v>2443</v>
      </c>
      <c r="E12695" s="223">
        <v>0</v>
      </c>
    </row>
    <row r="12696" spans="1:5" x14ac:dyDescent="0.25">
      <c r="A12696" s="224">
        <v>3705052632</v>
      </c>
      <c r="B12696" s="224" t="s">
        <v>13928</v>
      </c>
      <c r="C12696" s="224" t="s">
        <v>1268</v>
      </c>
      <c r="D12696" s="224" t="s">
        <v>801</v>
      </c>
      <c r="E12696" s="225">
        <v>0</v>
      </c>
    </row>
    <row r="12697" spans="1:5" x14ac:dyDescent="0.25">
      <c r="A12697" s="222">
        <v>3705052633</v>
      </c>
      <c r="B12697" s="222" t="s">
        <v>13929</v>
      </c>
      <c r="C12697" s="222" t="s">
        <v>1268</v>
      </c>
      <c r="D12697" s="222" t="s">
        <v>801</v>
      </c>
      <c r="E12697" s="223">
        <v>0</v>
      </c>
    </row>
    <row r="12698" spans="1:5" x14ac:dyDescent="0.25">
      <c r="A12698" s="224">
        <v>3705052634</v>
      </c>
      <c r="B12698" s="224" t="s">
        <v>13930</v>
      </c>
      <c r="C12698" s="224" t="s">
        <v>1268</v>
      </c>
      <c r="D12698" s="224" t="s">
        <v>801</v>
      </c>
      <c r="E12698" s="225">
        <v>0</v>
      </c>
    </row>
    <row r="12699" spans="1:5" x14ac:dyDescent="0.25">
      <c r="A12699" s="222">
        <v>3705052635</v>
      </c>
      <c r="B12699" s="222" t="s">
        <v>13931</v>
      </c>
      <c r="C12699" s="222" t="s">
        <v>1268</v>
      </c>
      <c r="D12699" s="222" t="s">
        <v>802</v>
      </c>
      <c r="E12699" s="223">
        <v>0</v>
      </c>
    </row>
    <row r="12700" spans="1:5" x14ac:dyDescent="0.25">
      <c r="A12700" s="224">
        <v>3705052636</v>
      </c>
      <c r="B12700" s="224" t="s">
        <v>13932</v>
      </c>
      <c r="C12700" s="224" t="s">
        <v>1268</v>
      </c>
      <c r="D12700" s="224" t="s">
        <v>801</v>
      </c>
      <c r="E12700" s="225">
        <v>0</v>
      </c>
    </row>
    <row r="12701" spans="1:5" x14ac:dyDescent="0.25">
      <c r="A12701" s="222">
        <v>3705052637</v>
      </c>
      <c r="B12701" s="222" t="s">
        <v>13933</v>
      </c>
      <c r="C12701" s="222" t="s">
        <v>1268</v>
      </c>
      <c r="D12701" s="222" t="s">
        <v>801</v>
      </c>
      <c r="E12701" s="223">
        <v>0</v>
      </c>
    </row>
    <row r="12702" spans="1:5" x14ac:dyDescent="0.25">
      <c r="A12702" s="224">
        <v>3705052638</v>
      </c>
      <c r="B12702" s="224" t="s">
        <v>13934</v>
      </c>
      <c r="C12702" s="224" t="s">
        <v>1268</v>
      </c>
      <c r="D12702" s="224" t="s">
        <v>801</v>
      </c>
      <c r="E12702" s="225">
        <v>0</v>
      </c>
    </row>
    <row r="12703" spans="1:5" x14ac:dyDescent="0.25">
      <c r="A12703" s="222">
        <v>3705052639</v>
      </c>
      <c r="B12703" s="222" t="s">
        <v>13935</v>
      </c>
      <c r="C12703" s="222" t="s">
        <v>1268</v>
      </c>
      <c r="D12703" s="222" t="s">
        <v>801</v>
      </c>
      <c r="E12703" s="223">
        <v>0</v>
      </c>
    </row>
    <row r="12704" spans="1:5" x14ac:dyDescent="0.25">
      <c r="A12704" s="224">
        <v>3705052640</v>
      </c>
      <c r="B12704" s="224" t="s">
        <v>13936</v>
      </c>
      <c r="C12704" s="224" t="s">
        <v>1268</v>
      </c>
      <c r="D12704" s="224" t="s">
        <v>801</v>
      </c>
      <c r="E12704" s="225">
        <v>0</v>
      </c>
    </row>
    <row r="12705" spans="1:5" x14ac:dyDescent="0.25">
      <c r="A12705" s="222">
        <v>3705052641</v>
      </c>
      <c r="B12705" s="222" t="s">
        <v>13937</v>
      </c>
      <c r="C12705" s="222" t="s">
        <v>1268</v>
      </c>
      <c r="D12705" s="222" t="s">
        <v>801</v>
      </c>
      <c r="E12705" s="223">
        <v>0</v>
      </c>
    </row>
    <row r="12706" spans="1:5" x14ac:dyDescent="0.25">
      <c r="A12706" s="224">
        <v>3705052642</v>
      </c>
      <c r="B12706" s="224" t="s">
        <v>13938</v>
      </c>
      <c r="C12706" s="224" t="s">
        <v>1268</v>
      </c>
      <c r="D12706" s="224" t="s">
        <v>801</v>
      </c>
      <c r="E12706" s="225">
        <v>0</v>
      </c>
    </row>
    <row r="12707" spans="1:5" x14ac:dyDescent="0.25">
      <c r="A12707" s="222">
        <v>3705052643</v>
      </c>
      <c r="B12707" s="222" t="s">
        <v>13939</v>
      </c>
      <c r="C12707" s="222" t="s">
        <v>1268</v>
      </c>
      <c r="D12707" s="222" t="s">
        <v>2327</v>
      </c>
      <c r="E12707" s="223">
        <v>0</v>
      </c>
    </row>
    <row r="12708" spans="1:5" x14ac:dyDescent="0.25">
      <c r="A12708" s="224">
        <v>3705052644</v>
      </c>
      <c r="B12708" s="224" t="s">
        <v>13940</v>
      </c>
      <c r="C12708" s="224" t="s">
        <v>1268</v>
      </c>
      <c r="D12708" s="224" t="s">
        <v>801</v>
      </c>
      <c r="E12708" s="225">
        <v>0</v>
      </c>
    </row>
    <row r="12709" spans="1:5" x14ac:dyDescent="0.25">
      <c r="A12709" s="222">
        <v>3705052645</v>
      </c>
      <c r="B12709" s="222" t="s">
        <v>13941</v>
      </c>
      <c r="C12709" s="222" t="s">
        <v>1268</v>
      </c>
      <c r="D12709" s="222" t="s">
        <v>801</v>
      </c>
      <c r="E12709" s="223">
        <v>0</v>
      </c>
    </row>
    <row r="12710" spans="1:5" x14ac:dyDescent="0.25">
      <c r="A12710" s="224">
        <v>3705052646</v>
      </c>
      <c r="B12710" s="224" t="s">
        <v>13942</v>
      </c>
      <c r="C12710" s="224" t="s">
        <v>1268</v>
      </c>
      <c r="D12710" s="224" t="s">
        <v>801</v>
      </c>
      <c r="E12710" s="225">
        <v>0</v>
      </c>
    </row>
    <row r="12711" spans="1:5" x14ac:dyDescent="0.25">
      <c r="A12711" s="222">
        <v>3705052647</v>
      </c>
      <c r="B12711" s="222" t="s">
        <v>13943</v>
      </c>
      <c r="C12711" s="222" t="s">
        <v>1268</v>
      </c>
      <c r="D12711" s="222" t="s">
        <v>801</v>
      </c>
      <c r="E12711" s="223">
        <v>0</v>
      </c>
    </row>
    <row r="12712" spans="1:5" x14ac:dyDescent="0.25">
      <c r="A12712" s="224">
        <v>3705052648</v>
      </c>
      <c r="B12712" s="224" t="s">
        <v>13944</v>
      </c>
      <c r="C12712" s="224" t="s">
        <v>1268</v>
      </c>
      <c r="D12712" s="224" t="s">
        <v>801</v>
      </c>
      <c r="E12712" s="225">
        <v>0</v>
      </c>
    </row>
    <row r="12713" spans="1:5" x14ac:dyDescent="0.25">
      <c r="A12713" s="222">
        <v>3705052649</v>
      </c>
      <c r="B12713" s="222" t="s">
        <v>13945</v>
      </c>
      <c r="C12713" s="222" t="s">
        <v>1268</v>
      </c>
      <c r="D12713" s="222" t="s">
        <v>801</v>
      </c>
      <c r="E12713" s="223">
        <v>0</v>
      </c>
    </row>
    <row r="12714" spans="1:5" x14ac:dyDescent="0.25">
      <c r="A12714" s="224">
        <v>3705052650</v>
      </c>
      <c r="B12714" s="224" t="s">
        <v>13946</v>
      </c>
      <c r="C12714" s="224" t="s">
        <v>1268</v>
      </c>
      <c r="D12714" s="224" t="s">
        <v>801</v>
      </c>
      <c r="E12714" s="225">
        <v>0</v>
      </c>
    </row>
    <row r="12715" spans="1:5" x14ac:dyDescent="0.25">
      <c r="A12715" s="222">
        <v>3705052651</v>
      </c>
      <c r="B12715" s="222" t="s">
        <v>13947</v>
      </c>
      <c r="C12715" s="222" t="s">
        <v>1268</v>
      </c>
      <c r="D12715" s="222" t="s">
        <v>801</v>
      </c>
      <c r="E12715" s="223">
        <v>0</v>
      </c>
    </row>
    <row r="12716" spans="1:5" x14ac:dyDescent="0.25">
      <c r="A12716" s="224">
        <v>3705052652</v>
      </c>
      <c r="B12716" s="224" t="s">
        <v>13948</v>
      </c>
      <c r="C12716" s="224" t="s">
        <v>1268</v>
      </c>
      <c r="D12716" s="224" t="s">
        <v>801</v>
      </c>
      <c r="E12716" s="225">
        <v>0</v>
      </c>
    </row>
    <row r="12717" spans="1:5" x14ac:dyDescent="0.25">
      <c r="A12717" s="222">
        <v>3705052653</v>
      </c>
      <c r="B12717" s="222" t="s">
        <v>6334</v>
      </c>
      <c r="C12717" s="222" t="s">
        <v>1268</v>
      </c>
      <c r="D12717" s="222" t="s">
        <v>801</v>
      </c>
      <c r="E12717" s="223">
        <v>0</v>
      </c>
    </row>
    <row r="12718" spans="1:5" x14ac:dyDescent="0.25">
      <c r="A12718" s="224">
        <v>3705052654</v>
      </c>
      <c r="B12718" s="224" t="s">
        <v>13949</v>
      </c>
      <c r="C12718" s="224" t="s">
        <v>1268</v>
      </c>
      <c r="D12718" s="224" t="s">
        <v>801</v>
      </c>
      <c r="E12718" s="225">
        <v>0</v>
      </c>
    </row>
    <row r="12719" spans="1:5" x14ac:dyDescent="0.25">
      <c r="A12719" s="222">
        <v>3705052655</v>
      </c>
      <c r="B12719" s="222" t="s">
        <v>13950</v>
      </c>
      <c r="C12719" s="222" t="s">
        <v>1268</v>
      </c>
      <c r="D12719" s="222" t="s">
        <v>1226</v>
      </c>
      <c r="E12719" s="223">
        <v>0</v>
      </c>
    </row>
    <row r="12720" spans="1:5" x14ac:dyDescent="0.25">
      <c r="A12720" s="224">
        <v>3705052656</v>
      </c>
      <c r="B12720" s="224" t="s">
        <v>13951</v>
      </c>
      <c r="C12720" s="224" t="s">
        <v>1268</v>
      </c>
      <c r="D12720" s="224" t="s">
        <v>801</v>
      </c>
      <c r="E12720" s="225">
        <v>0</v>
      </c>
    </row>
    <row r="12721" spans="1:5" x14ac:dyDescent="0.25">
      <c r="A12721" s="222">
        <v>3705052657</v>
      </c>
      <c r="B12721" s="222" t="s">
        <v>13952</v>
      </c>
      <c r="C12721" s="222" t="s">
        <v>1268</v>
      </c>
      <c r="D12721" s="222" t="s">
        <v>801</v>
      </c>
      <c r="E12721" s="223">
        <v>0</v>
      </c>
    </row>
    <row r="12722" spans="1:5" x14ac:dyDescent="0.25">
      <c r="A12722" s="224">
        <v>3705052658</v>
      </c>
      <c r="B12722" s="224" t="s">
        <v>13953</v>
      </c>
      <c r="C12722" s="224" t="s">
        <v>1268</v>
      </c>
      <c r="D12722" s="224" t="s">
        <v>801</v>
      </c>
      <c r="E12722" s="225">
        <v>0</v>
      </c>
    </row>
    <row r="12723" spans="1:5" x14ac:dyDescent="0.25">
      <c r="A12723" s="222">
        <v>3705052659</v>
      </c>
      <c r="B12723" s="222" t="s">
        <v>13954</v>
      </c>
      <c r="C12723" s="222" t="s">
        <v>1268</v>
      </c>
      <c r="D12723" s="222" t="s">
        <v>803</v>
      </c>
      <c r="E12723" s="223">
        <v>0</v>
      </c>
    </row>
    <row r="12724" spans="1:5" x14ac:dyDescent="0.25">
      <c r="A12724" s="224">
        <v>3705052660</v>
      </c>
      <c r="B12724" s="224" t="s">
        <v>13955</v>
      </c>
      <c r="C12724" s="224" t="s">
        <v>1268</v>
      </c>
      <c r="D12724" s="224" t="s">
        <v>801</v>
      </c>
      <c r="E12724" s="225">
        <v>0</v>
      </c>
    </row>
    <row r="12725" spans="1:5" x14ac:dyDescent="0.25">
      <c r="A12725" s="222">
        <v>3705052661</v>
      </c>
      <c r="B12725" s="222" t="s">
        <v>13956</v>
      </c>
      <c r="C12725" s="222" t="s">
        <v>1268</v>
      </c>
      <c r="D12725" s="222" t="s">
        <v>2333</v>
      </c>
      <c r="E12725" s="223">
        <v>0</v>
      </c>
    </row>
    <row r="12726" spans="1:5" x14ac:dyDescent="0.25">
      <c r="A12726" s="224">
        <v>3705052662</v>
      </c>
      <c r="B12726" s="224" t="s">
        <v>13957</v>
      </c>
      <c r="C12726" s="224" t="s">
        <v>1268</v>
      </c>
      <c r="D12726" s="224" t="s">
        <v>1102</v>
      </c>
      <c r="E12726" s="225">
        <v>0</v>
      </c>
    </row>
    <row r="12727" spans="1:5" x14ac:dyDescent="0.25">
      <c r="A12727" s="222">
        <v>3705052663</v>
      </c>
      <c r="B12727" s="222" t="s">
        <v>13958</v>
      </c>
      <c r="C12727" s="222" t="s">
        <v>1268</v>
      </c>
      <c r="D12727" s="222" t="s">
        <v>802</v>
      </c>
      <c r="E12727" s="223">
        <v>0</v>
      </c>
    </row>
    <row r="12728" spans="1:5" x14ac:dyDescent="0.25">
      <c r="A12728" s="224">
        <v>3705052664</v>
      </c>
      <c r="B12728" s="224" t="s">
        <v>13959</v>
      </c>
      <c r="C12728" s="224" t="s">
        <v>1268</v>
      </c>
      <c r="D12728" s="224" t="s">
        <v>2327</v>
      </c>
      <c r="E12728" s="225">
        <v>0</v>
      </c>
    </row>
    <row r="12729" spans="1:5" x14ac:dyDescent="0.25">
      <c r="A12729" s="222">
        <v>3705052665</v>
      </c>
      <c r="B12729" s="222" t="s">
        <v>13960</v>
      </c>
      <c r="C12729" s="222" t="s">
        <v>1268</v>
      </c>
      <c r="D12729" s="222" t="s">
        <v>801</v>
      </c>
      <c r="E12729" s="223">
        <v>0</v>
      </c>
    </row>
    <row r="12730" spans="1:5" x14ac:dyDescent="0.25">
      <c r="A12730" s="224">
        <v>3705052666</v>
      </c>
      <c r="B12730" s="224" t="s">
        <v>13961</v>
      </c>
      <c r="C12730" s="224" t="s">
        <v>1268</v>
      </c>
      <c r="D12730" s="224" t="s">
        <v>2327</v>
      </c>
      <c r="E12730" s="225">
        <v>0</v>
      </c>
    </row>
    <row r="12731" spans="1:5" x14ac:dyDescent="0.25">
      <c r="A12731" s="222">
        <v>3705052667</v>
      </c>
      <c r="B12731" s="222" t="s">
        <v>12990</v>
      </c>
      <c r="C12731" s="222" t="s">
        <v>1268</v>
      </c>
      <c r="D12731" s="222" t="s">
        <v>801</v>
      </c>
      <c r="E12731" s="223">
        <v>0</v>
      </c>
    </row>
    <row r="12732" spans="1:5" x14ac:dyDescent="0.25">
      <c r="A12732" s="224">
        <v>3705052668</v>
      </c>
      <c r="B12732" s="224" t="s">
        <v>13962</v>
      </c>
      <c r="C12732" s="224" t="s">
        <v>1268</v>
      </c>
      <c r="D12732" s="224" t="s">
        <v>801</v>
      </c>
      <c r="E12732" s="225">
        <v>0</v>
      </c>
    </row>
    <row r="12733" spans="1:5" x14ac:dyDescent="0.25">
      <c r="A12733" s="222">
        <v>3705052669</v>
      </c>
      <c r="B12733" s="222" t="s">
        <v>13963</v>
      </c>
      <c r="C12733" s="222" t="s">
        <v>1268</v>
      </c>
      <c r="D12733" s="222" t="s">
        <v>801</v>
      </c>
      <c r="E12733" s="223">
        <v>0</v>
      </c>
    </row>
    <row r="12734" spans="1:5" x14ac:dyDescent="0.25">
      <c r="A12734" s="224">
        <v>3705052670</v>
      </c>
      <c r="B12734" s="224" t="s">
        <v>13964</v>
      </c>
      <c r="C12734" s="224" t="s">
        <v>1268</v>
      </c>
      <c r="D12734" s="224" t="s">
        <v>2354</v>
      </c>
      <c r="E12734" s="225">
        <v>0</v>
      </c>
    </row>
    <row r="12735" spans="1:5" x14ac:dyDescent="0.25">
      <c r="A12735" s="222">
        <v>3705052671</v>
      </c>
      <c r="B12735" s="222" t="s">
        <v>13965</v>
      </c>
      <c r="C12735" s="222" t="s">
        <v>1268</v>
      </c>
      <c r="D12735" s="222" t="s">
        <v>2354</v>
      </c>
      <c r="E12735" s="223">
        <v>0</v>
      </c>
    </row>
    <row r="12736" spans="1:5" x14ac:dyDescent="0.25">
      <c r="A12736" s="224">
        <v>3705052672</v>
      </c>
      <c r="B12736" s="224" t="s">
        <v>13966</v>
      </c>
      <c r="C12736" s="224" t="s">
        <v>1268</v>
      </c>
      <c r="D12736" s="224" t="s">
        <v>2354</v>
      </c>
      <c r="E12736" s="225">
        <v>0</v>
      </c>
    </row>
    <row r="12737" spans="1:5" x14ac:dyDescent="0.25">
      <c r="A12737" s="222">
        <v>3705052673</v>
      </c>
      <c r="B12737" s="222" t="s">
        <v>13967</v>
      </c>
      <c r="C12737" s="222" t="s">
        <v>1268</v>
      </c>
      <c r="D12737" s="222" t="s">
        <v>2354</v>
      </c>
      <c r="E12737" s="223">
        <v>0</v>
      </c>
    </row>
    <row r="12738" spans="1:5" x14ac:dyDescent="0.25">
      <c r="A12738" s="224">
        <v>3705052674</v>
      </c>
      <c r="B12738" s="224" t="s">
        <v>13968</v>
      </c>
      <c r="C12738" s="224" t="s">
        <v>1268</v>
      </c>
      <c r="D12738" s="224" t="s">
        <v>2354</v>
      </c>
      <c r="E12738" s="225">
        <v>0</v>
      </c>
    </row>
    <row r="12739" spans="1:5" x14ac:dyDescent="0.25">
      <c r="A12739" s="222">
        <v>3705052675</v>
      </c>
      <c r="B12739" s="222" t="s">
        <v>13969</v>
      </c>
      <c r="C12739" s="222" t="s">
        <v>1268</v>
      </c>
      <c r="D12739" s="222" t="s">
        <v>2414</v>
      </c>
      <c r="E12739" s="223">
        <v>0</v>
      </c>
    </row>
    <row r="12740" spans="1:5" x14ac:dyDescent="0.25">
      <c r="A12740" s="224">
        <v>3705052676</v>
      </c>
      <c r="B12740" s="224" t="s">
        <v>13970</v>
      </c>
      <c r="C12740" s="224" t="s">
        <v>1268</v>
      </c>
      <c r="D12740" s="224" t="s">
        <v>1226</v>
      </c>
      <c r="E12740" s="225">
        <v>0</v>
      </c>
    </row>
    <row r="12741" spans="1:5" x14ac:dyDescent="0.25">
      <c r="A12741" s="222">
        <v>3705052677</v>
      </c>
      <c r="B12741" s="222" t="s">
        <v>13971</v>
      </c>
      <c r="C12741" s="222" t="s">
        <v>1268</v>
      </c>
      <c r="D12741" s="222" t="s">
        <v>800</v>
      </c>
      <c r="E12741" s="223">
        <v>0</v>
      </c>
    </row>
    <row r="12742" spans="1:5" x14ac:dyDescent="0.25">
      <c r="A12742" s="224">
        <v>3705052678</v>
      </c>
      <c r="B12742" s="224" t="s">
        <v>13972</v>
      </c>
      <c r="C12742" s="224" t="s">
        <v>1268</v>
      </c>
      <c r="D12742" s="224" t="s">
        <v>1226</v>
      </c>
      <c r="E12742" s="225">
        <v>0</v>
      </c>
    </row>
    <row r="12743" spans="1:5" x14ac:dyDescent="0.25">
      <c r="A12743" s="222">
        <v>3705052679</v>
      </c>
      <c r="B12743" s="222" t="s">
        <v>13973</v>
      </c>
      <c r="C12743" s="222" t="s">
        <v>1268</v>
      </c>
      <c r="D12743" s="222" t="s">
        <v>801</v>
      </c>
      <c r="E12743" s="223">
        <v>0</v>
      </c>
    </row>
    <row r="12744" spans="1:5" x14ac:dyDescent="0.25">
      <c r="A12744" s="224">
        <v>3705052680</v>
      </c>
      <c r="B12744" s="224" t="s">
        <v>13974</v>
      </c>
      <c r="C12744" s="224" t="s">
        <v>1268</v>
      </c>
      <c r="D12744" s="224" t="s">
        <v>801</v>
      </c>
      <c r="E12744" s="225">
        <v>0</v>
      </c>
    </row>
    <row r="12745" spans="1:5" x14ac:dyDescent="0.25">
      <c r="A12745" s="222">
        <v>3705052681</v>
      </c>
      <c r="B12745" s="222" t="s">
        <v>13975</v>
      </c>
      <c r="C12745" s="222" t="s">
        <v>1268</v>
      </c>
      <c r="D12745" s="222" t="s">
        <v>801</v>
      </c>
      <c r="E12745" s="223">
        <v>0</v>
      </c>
    </row>
    <row r="12746" spans="1:5" x14ac:dyDescent="0.25">
      <c r="A12746" s="224">
        <v>3705052682</v>
      </c>
      <c r="B12746" s="224" t="s">
        <v>13976</v>
      </c>
      <c r="C12746" s="224" t="s">
        <v>1268</v>
      </c>
      <c r="D12746" s="224" t="s">
        <v>801</v>
      </c>
      <c r="E12746" s="225">
        <v>0</v>
      </c>
    </row>
    <row r="12747" spans="1:5" x14ac:dyDescent="0.25">
      <c r="A12747" s="222">
        <v>3705052683</v>
      </c>
      <c r="B12747" s="222" t="s">
        <v>13977</v>
      </c>
      <c r="C12747" s="222" t="s">
        <v>1268</v>
      </c>
      <c r="D12747" s="222" t="s">
        <v>801</v>
      </c>
      <c r="E12747" s="223">
        <v>0</v>
      </c>
    </row>
    <row r="12748" spans="1:5" x14ac:dyDescent="0.25">
      <c r="A12748" s="224">
        <v>3705052684</v>
      </c>
      <c r="B12748" s="224" t="s">
        <v>13978</v>
      </c>
      <c r="C12748" s="224" t="s">
        <v>1268</v>
      </c>
      <c r="D12748" s="224" t="s">
        <v>801</v>
      </c>
      <c r="E12748" s="225">
        <v>0</v>
      </c>
    </row>
    <row r="12749" spans="1:5" x14ac:dyDescent="0.25">
      <c r="A12749" s="222">
        <v>3705052685</v>
      </c>
      <c r="B12749" s="222" t="s">
        <v>13979</v>
      </c>
      <c r="C12749" s="222" t="s">
        <v>1268</v>
      </c>
      <c r="D12749" s="222" t="s">
        <v>801</v>
      </c>
      <c r="E12749" s="223">
        <v>0</v>
      </c>
    </row>
    <row r="12750" spans="1:5" x14ac:dyDescent="0.25">
      <c r="A12750" s="224">
        <v>3705052686</v>
      </c>
      <c r="B12750" s="224" t="s">
        <v>13980</v>
      </c>
      <c r="C12750" s="224" t="s">
        <v>1268</v>
      </c>
      <c r="D12750" s="224" t="s">
        <v>801</v>
      </c>
      <c r="E12750" s="225">
        <v>0</v>
      </c>
    </row>
    <row r="12751" spans="1:5" x14ac:dyDescent="0.25">
      <c r="A12751" s="222">
        <v>3705052687</v>
      </c>
      <c r="B12751" s="222" t="s">
        <v>13981</v>
      </c>
      <c r="C12751" s="222" t="s">
        <v>1268</v>
      </c>
      <c r="D12751" s="222" t="s">
        <v>801</v>
      </c>
      <c r="E12751" s="223">
        <v>0</v>
      </c>
    </row>
    <row r="12752" spans="1:5" x14ac:dyDescent="0.25">
      <c r="A12752" s="224">
        <v>3705052688</v>
      </c>
      <c r="B12752" s="224" t="s">
        <v>13982</v>
      </c>
      <c r="C12752" s="224" t="s">
        <v>1268</v>
      </c>
      <c r="D12752" s="224" t="s">
        <v>2327</v>
      </c>
      <c r="E12752" s="225">
        <v>0</v>
      </c>
    </row>
    <row r="12753" spans="1:5" x14ac:dyDescent="0.25">
      <c r="A12753" s="222">
        <v>3705052689</v>
      </c>
      <c r="B12753" s="222" t="s">
        <v>13983</v>
      </c>
      <c r="C12753" s="222" t="s">
        <v>1268</v>
      </c>
      <c r="D12753" s="222" t="s">
        <v>801</v>
      </c>
      <c r="E12753" s="223">
        <v>0</v>
      </c>
    </row>
    <row r="12754" spans="1:5" x14ac:dyDescent="0.25">
      <c r="A12754" s="224">
        <v>3705052690</v>
      </c>
      <c r="B12754" s="224" t="s">
        <v>13984</v>
      </c>
      <c r="C12754" s="224" t="s">
        <v>1268</v>
      </c>
      <c r="D12754" s="224" t="s">
        <v>2327</v>
      </c>
      <c r="E12754" s="225">
        <v>0</v>
      </c>
    </row>
    <row r="12755" spans="1:5" x14ac:dyDescent="0.25">
      <c r="A12755" s="222">
        <v>3705052691</v>
      </c>
      <c r="B12755" s="222" t="s">
        <v>13985</v>
      </c>
      <c r="C12755" s="222" t="s">
        <v>1268</v>
      </c>
      <c r="D12755" s="222" t="s">
        <v>801</v>
      </c>
      <c r="E12755" s="223">
        <v>0</v>
      </c>
    </row>
    <row r="12756" spans="1:5" x14ac:dyDescent="0.25">
      <c r="A12756" s="224">
        <v>3705052692</v>
      </c>
      <c r="B12756" s="224" t="s">
        <v>12991</v>
      </c>
      <c r="C12756" s="224" t="s">
        <v>1268</v>
      </c>
      <c r="D12756" s="224" t="s">
        <v>1226</v>
      </c>
      <c r="E12756" s="225">
        <v>0</v>
      </c>
    </row>
    <row r="12757" spans="1:5" x14ac:dyDescent="0.25">
      <c r="A12757" s="222">
        <v>3705052693</v>
      </c>
      <c r="B12757" s="222" t="s">
        <v>13986</v>
      </c>
      <c r="C12757" s="222" t="s">
        <v>1268</v>
      </c>
      <c r="D12757" s="222" t="s">
        <v>2327</v>
      </c>
      <c r="E12757" s="223">
        <v>0</v>
      </c>
    </row>
    <row r="12758" spans="1:5" x14ac:dyDescent="0.25">
      <c r="A12758" s="224">
        <v>3705052694</v>
      </c>
      <c r="B12758" s="224" t="s">
        <v>13987</v>
      </c>
      <c r="C12758" s="224" t="s">
        <v>1268</v>
      </c>
      <c r="D12758" s="224" t="s">
        <v>801</v>
      </c>
      <c r="E12758" s="225">
        <v>0</v>
      </c>
    </row>
    <row r="12759" spans="1:5" x14ac:dyDescent="0.25">
      <c r="A12759" s="222">
        <v>3705052695</v>
      </c>
      <c r="B12759" s="222" t="s">
        <v>13988</v>
      </c>
      <c r="C12759" s="222" t="s">
        <v>1268</v>
      </c>
      <c r="D12759" s="222" t="s">
        <v>2327</v>
      </c>
      <c r="E12759" s="223">
        <v>0</v>
      </c>
    </row>
    <row r="12760" spans="1:5" x14ac:dyDescent="0.25">
      <c r="A12760" s="224">
        <v>3705052696</v>
      </c>
      <c r="B12760" s="224" t="s">
        <v>13989</v>
      </c>
      <c r="C12760" s="224" t="s">
        <v>1268</v>
      </c>
      <c r="D12760" s="224" t="s">
        <v>2327</v>
      </c>
      <c r="E12760" s="225">
        <v>0</v>
      </c>
    </row>
    <row r="12761" spans="1:5" x14ac:dyDescent="0.25">
      <c r="A12761" s="222">
        <v>3705052697</v>
      </c>
      <c r="B12761" s="222" t="s">
        <v>13990</v>
      </c>
      <c r="C12761" s="222" t="s">
        <v>1268</v>
      </c>
      <c r="D12761" s="222" t="s">
        <v>2327</v>
      </c>
      <c r="E12761" s="223">
        <v>0</v>
      </c>
    </row>
    <row r="12762" spans="1:5" x14ac:dyDescent="0.25">
      <c r="A12762" s="224">
        <v>3705052698</v>
      </c>
      <c r="B12762" s="224" t="s">
        <v>13991</v>
      </c>
      <c r="C12762" s="224" t="s">
        <v>1268</v>
      </c>
      <c r="D12762" s="224" t="s">
        <v>2327</v>
      </c>
      <c r="E12762" s="225">
        <v>0</v>
      </c>
    </row>
    <row r="12763" spans="1:5" x14ac:dyDescent="0.25">
      <c r="A12763" s="222">
        <v>3705052699</v>
      </c>
      <c r="B12763" s="222" t="s">
        <v>13992</v>
      </c>
      <c r="C12763" s="222" t="s">
        <v>1268</v>
      </c>
      <c r="D12763" s="222" t="s">
        <v>2327</v>
      </c>
      <c r="E12763" s="223">
        <v>0</v>
      </c>
    </row>
    <row r="12764" spans="1:5" x14ac:dyDescent="0.25">
      <c r="A12764" s="224">
        <v>3705052700</v>
      </c>
      <c r="B12764" s="224" t="s">
        <v>13993</v>
      </c>
      <c r="C12764" s="224" t="s">
        <v>1268</v>
      </c>
      <c r="D12764" s="224" t="s">
        <v>2414</v>
      </c>
      <c r="E12764" s="225">
        <v>0</v>
      </c>
    </row>
    <row r="12765" spans="1:5" x14ac:dyDescent="0.25">
      <c r="A12765" s="222">
        <v>3705052701</v>
      </c>
      <c r="B12765" s="222" t="s">
        <v>13994</v>
      </c>
      <c r="C12765" s="222" t="s">
        <v>1268</v>
      </c>
      <c r="D12765" s="222" t="s">
        <v>2327</v>
      </c>
      <c r="E12765" s="223">
        <v>0</v>
      </c>
    </row>
    <row r="12766" spans="1:5" x14ac:dyDescent="0.25">
      <c r="A12766" s="224">
        <v>3705052702</v>
      </c>
      <c r="B12766" s="224" t="s">
        <v>13995</v>
      </c>
      <c r="C12766" s="224" t="s">
        <v>1268</v>
      </c>
      <c r="D12766" s="224" t="s">
        <v>801</v>
      </c>
      <c r="E12766" s="225">
        <v>0</v>
      </c>
    </row>
    <row r="12767" spans="1:5" x14ac:dyDescent="0.25">
      <c r="A12767" s="222">
        <v>3705052703</v>
      </c>
      <c r="B12767" s="222" t="s">
        <v>13996</v>
      </c>
      <c r="C12767" s="222" t="s">
        <v>1268</v>
      </c>
      <c r="D12767" s="222" t="s">
        <v>2327</v>
      </c>
      <c r="E12767" s="223">
        <v>0</v>
      </c>
    </row>
    <row r="12768" spans="1:5" x14ac:dyDescent="0.25">
      <c r="A12768" s="224">
        <v>3705052704</v>
      </c>
      <c r="B12768" s="224" t="s">
        <v>13997</v>
      </c>
      <c r="C12768" s="224" t="s">
        <v>1268</v>
      </c>
      <c r="D12768" s="224" t="s">
        <v>1226</v>
      </c>
      <c r="E12768" s="225">
        <v>0</v>
      </c>
    </row>
    <row r="12769" spans="1:5" x14ac:dyDescent="0.25">
      <c r="A12769" s="222">
        <v>3705052705</v>
      </c>
      <c r="B12769" s="222" t="s">
        <v>13163</v>
      </c>
      <c r="C12769" s="222" t="s">
        <v>1268</v>
      </c>
      <c r="D12769" s="222" t="s">
        <v>1226</v>
      </c>
      <c r="E12769" s="223">
        <v>0</v>
      </c>
    </row>
    <row r="12770" spans="1:5" x14ac:dyDescent="0.25">
      <c r="A12770" s="224">
        <v>3705052706</v>
      </c>
      <c r="B12770" s="224" t="s">
        <v>13998</v>
      </c>
      <c r="C12770" s="224" t="s">
        <v>1268</v>
      </c>
      <c r="D12770" s="224" t="s">
        <v>2327</v>
      </c>
      <c r="E12770" s="225">
        <v>0</v>
      </c>
    </row>
    <row r="12771" spans="1:5" x14ac:dyDescent="0.25">
      <c r="A12771" s="222">
        <v>3705052707</v>
      </c>
      <c r="B12771" s="222" t="s">
        <v>13999</v>
      </c>
      <c r="C12771" s="222" t="s">
        <v>1268</v>
      </c>
      <c r="D12771" s="222" t="s">
        <v>2327</v>
      </c>
      <c r="E12771" s="223">
        <v>0</v>
      </c>
    </row>
    <row r="12772" spans="1:5" x14ac:dyDescent="0.25">
      <c r="A12772" s="224">
        <v>3705052708</v>
      </c>
      <c r="B12772" s="224" t="s">
        <v>14000</v>
      </c>
      <c r="C12772" s="224" t="s">
        <v>1268</v>
      </c>
      <c r="D12772" s="224" t="s">
        <v>2327</v>
      </c>
      <c r="E12772" s="225">
        <v>0</v>
      </c>
    </row>
    <row r="12773" spans="1:5" x14ac:dyDescent="0.25">
      <c r="A12773" s="222">
        <v>3705052709</v>
      </c>
      <c r="B12773" s="222" t="s">
        <v>12992</v>
      </c>
      <c r="C12773" s="222" t="s">
        <v>1268</v>
      </c>
      <c r="D12773" s="222" t="s">
        <v>3788</v>
      </c>
      <c r="E12773" s="223">
        <v>0</v>
      </c>
    </row>
    <row r="12774" spans="1:5" x14ac:dyDescent="0.25">
      <c r="A12774" s="224">
        <v>3705052710</v>
      </c>
      <c r="B12774" s="224" t="s">
        <v>14001</v>
      </c>
      <c r="C12774" s="224" t="s">
        <v>1268</v>
      </c>
      <c r="D12774" s="224" t="s">
        <v>2327</v>
      </c>
      <c r="E12774" s="225">
        <v>0</v>
      </c>
    </row>
    <row r="12775" spans="1:5" x14ac:dyDescent="0.25">
      <c r="A12775" s="222">
        <v>3705052711</v>
      </c>
      <c r="B12775" s="222" t="s">
        <v>14002</v>
      </c>
      <c r="C12775" s="222" t="s">
        <v>1268</v>
      </c>
      <c r="D12775" s="222" t="s">
        <v>2327</v>
      </c>
      <c r="E12775" s="223">
        <v>0</v>
      </c>
    </row>
    <row r="12776" spans="1:5" x14ac:dyDescent="0.25">
      <c r="A12776" s="224">
        <v>3705052712</v>
      </c>
      <c r="B12776" s="224" t="s">
        <v>14003</v>
      </c>
      <c r="C12776" s="224" t="s">
        <v>1268</v>
      </c>
      <c r="D12776" s="224" t="s">
        <v>2327</v>
      </c>
      <c r="E12776" s="225">
        <v>0</v>
      </c>
    </row>
    <row r="12777" spans="1:5" x14ac:dyDescent="0.25">
      <c r="A12777" s="222">
        <v>3705052713</v>
      </c>
      <c r="B12777" s="222" t="s">
        <v>14004</v>
      </c>
      <c r="C12777" s="222" t="s">
        <v>1268</v>
      </c>
      <c r="D12777" s="222" t="s">
        <v>2327</v>
      </c>
      <c r="E12777" s="223">
        <v>0</v>
      </c>
    </row>
    <row r="12778" spans="1:5" x14ac:dyDescent="0.25">
      <c r="A12778" s="224">
        <v>3705052714</v>
      </c>
      <c r="B12778" s="224" t="s">
        <v>14005</v>
      </c>
      <c r="C12778" s="224" t="s">
        <v>1268</v>
      </c>
      <c r="D12778" s="224" t="s">
        <v>2327</v>
      </c>
      <c r="E12778" s="225">
        <v>0</v>
      </c>
    </row>
    <row r="12779" spans="1:5" x14ac:dyDescent="0.25">
      <c r="A12779" s="222">
        <v>3705052715</v>
      </c>
      <c r="B12779" s="222" t="s">
        <v>14006</v>
      </c>
      <c r="C12779" s="222" t="s">
        <v>1268</v>
      </c>
      <c r="D12779" s="222" t="s">
        <v>801</v>
      </c>
      <c r="E12779" s="223">
        <v>0</v>
      </c>
    </row>
    <row r="12780" spans="1:5" x14ac:dyDescent="0.25">
      <c r="A12780" s="224">
        <v>3705052716</v>
      </c>
      <c r="B12780" s="224" t="s">
        <v>14007</v>
      </c>
      <c r="C12780" s="224" t="s">
        <v>1268</v>
      </c>
      <c r="D12780" s="224" t="s">
        <v>2327</v>
      </c>
      <c r="E12780" s="225">
        <v>0</v>
      </c>
    </row>
    <row r="12781" spans="1:5" x14ac:dyDescent="0.25">
      <c r="A12781" s="222">
        <v>3705052717</v>
      </c>
      <c r="B12781" s="222" t="s">
        <v>14008</v>
      </c>
      <c r="C12781" s="222" t="s">
        <v>1268</v>
      </c>
      <c r="D12781" s="222" t="s">
        <v>801</v>
      </c>
      <c r="E12781" s="223">
        <v>0</v>
      </c>
    </row>
    <row r="12782" spans="1:5" x14ac:dyDescent="0.25">
      <c r="A12782" s="224">
        <v>3705052718</v>
      </c>
      <c r="B12782" s="224" t="s">
        <v>14009</v>
      </c>
      <c r="C12782" s="224" t="s">
        <v>1268</v>
      </c>
      <c r="D12782" s="224" t="s">
        <v>801</v>
      </c>
      <c r="E12782" s="225">
        <v>0</v>
      </c>
    </row>
    <row r="12783" spans="1:5" x14ac:dyDescent="0.25">
      <c r="A12783" s="222">
        <v>3705052719</v>
      </c>
      <c r="B12783" s="222" t="s">
        <v>14010</v>
      </c>
      <c r="C12783" s="222" t="s">
        <v>1268</v>
      </c>
      <c r="D12783" s="222" t="s">
        <v>801</v>
      </c>
      <c r="E12783" s="223">
        <v>0</v>
      </c>
    </row>
    <row r="12784" spans="1:5" x14ac:dyDescent="0.25">
      <c r="A12784" s="224">
        <v>3705052720</v>
      </c>
      <c r="B12784" s="224" t="s">
        <v>14011</v>
      </c>
      <c r="C12784" s="224" t="s">
        <v>1268</v>
      </c>
      <c r="D12784" s="224" t="s">
        <v>801</v>
      </c>
      <c r="E12784" s="225">
        <v>0</v>
      </c>
    </row>
    <row r="12785" spans="1:5" x14ac:dyDescent="0.25">
      <c r="A12785" s="222">
        <v>3705052721</v>
      </c>
      <c r="B12785" s="222" t="s">
        <v>14012</v>
      </c>
      <c r="C12785" s="222" t="s">
        <v>1268</v>
      </c>
      <c r="D12785" s="222" t="s">
        <v>801</v>
      </c>
      <c r="E12785" s="223">
        <v>0</v>
      </c>
    </row>
    <row r="12786" spans="1:5" x14ac:dyDescent="0.25">
      <c r="A12786" s="224">
        <v>3705052722</v>
      </c>
      <c r="B12786" s="224" t="s">
        <v>14013</v>
      </c>
      <c r="C12786" s="224" t="s">
        <v>1268</v>
      </c>
      <c r="D12786" s="224" t="s">
        <v>801</v>
      </c>
      <c r="E12786" s="225">
        <v>0</v>
      </c>
    </row>
    <row r="12787" spans="1:5" x14ac:dyDescent="0.25">
      <c r="A12787" s="222">
        <v>3705052723</v>
      </c>
      <c r="B12787" s="222" t="s">
        <v>14014</v>
      </c>
      <c r="C12787" s="222" t="s">
        <v>1268</v>
      </c>
      <c r="D12787" s="222" t="s">
        <v>801</v>
      </c>
      <c r="E12787" s="223">
        <v>0</v>
      </c>
    </row>
    <row r="12788" spans="1:5" x14ac:dyDescent="0.25">
      <c r="A12788" s="224">
        <v>3705052724</v>
      </c>
      <c r="B12788" s="224" t="s">
        <v>14015</v>
      </c>
      <c r="C12788" s="224" t="s">
        <v>1268</v>
      </c>
      <c r="D12788" s="224" t="s">
        <v>801</v>
      </c>
      <c r="E12788" s="225">
        <v>0</v>
      </c>
    </row>
    <row r="12789" spans="1:5" x14ac:dyDescent="0.25">
      <c r="A12789" s="222">
        <v>3705052725</v>
      </c>
      <c r="B12789" s="222" t="s">
        <v>14016</v>
      </c>
      <c r="C12789" s="222" t="s">
        <v>1268</v>
      </c>
      <c r="D12789" s="222" t="s">
        <v>801</v>
      </c>
      <c r="E12789" s="223">
        <v>0</v>
      </c>
    </row>
    <row r="12790" spans="1:5" x14ac:dyDescent="0.25">
      <c r="A12790" s="224">
        <v>3705052726</v>
      </c>
      <c r="B12790" s="224" t="s">
        <v>14017</v>
      </c>
      <c r="C12790" s="224" t="s">
        <v>1268</v>
      </c>
      <c r="D12790" s="224" t="s">
        <v>801</v>
      </c>
      <c r="E12790" s="225">
        <v>0</v>
      </c>
    </row>
    <row r="12791" spans="1:5" x14ac:dyDescent="0.25">
      <c r="A12791" s="222">
        <v>3705052727</v>
      </c>
      <c r="B12791" s="222" t="s">
        <v>14018</v>
      </c>
      <c r="C12791" s="222" t="s">
        <v>1268</v>
      </c>
      <c r="D12791" s="222" t="s">
        <v>801</v>
      </c>
      <c r="E12791" s="223">
        <v>0</v>
      </c>
    </row>
    <row r="12792" spans="1:5" x14ac:dyDescent="0.25">
      <c r="A12792" s="224">
        <v>3705052728</v>
      </c>
      <c r="B12792" s="224" t="s">
        <v>14019</v>
      </c>
      <c r="C12792" s="224" t="s">
        <v>1268</v>
      </c>
      <c r="D12792" s="224" t="s">
        <v>801</v>
      </c>
      <c r="E12792" s="225">
        <v>0</v>
      </c>
    </row>
    <row r="12793" spans="1:5" x14ac:dyDescent="0.25">
      <c r="A12793" s="222">
        <v>3705052729</v>
      </c>
      <c r="B12793" s="222" t="s">
        <v>13124</v>
      </c>
      <c r="C12793" s="222" t="s">
        <v>1268</v>
      </c>
      <c r="D12793" s="222" t="s">
        <v>2333</v>
      </c>
      <c r="E12793" s="223">
        <v>0</v>
      </c>
    </row>
    <row r="12794" spans="1:5" x14ac:dyDescent="0.25">
      <c r="A12794" s="224">
        <v>3705052730</v>
      </c>
      <c r="B12794" s="224" t="s">
        <v>14020</v>
      </c>
      <c r="C12794" s="224" t="s">
        <v>1268</v>
      </c>
      <c r="D12794" s="224" t="s">
        <v>800</v>
      </c>
      <c r="E12794" s="225">
        <v>0</v>
      </c>
    </row>
    <row r="12795" spans="1:5" x14ac:dyDescent="0.25">
      <c r="A12795" s="222">
        <v>3705052731</v>
      </c>
      <c r="B12795" s="222" t="s">
        <v>14021</v>
      </c>
      <c r="C12795" s="222" t="s">
        <v>1268</v>
      </c>
      <c r="D12795" s="222" t="s">
        <v>801</v>
      </c>
      <c r="E12795" s="223">
        <v>0</v>
      </c>
    </row>
    <row r="12796" spans="1:5" x14ac:dyDescent="0.25">
      <c r="A12796" s="224">
        <v>3705052732</v>
      </c>
      <c r="B12796" s="224" t="s">
        <v>14022</v>
      </c>
      <c r="C12796" s="224" t="s">
        <v>1268</v>
      </c>
      <c r="D12796" s="224" t="s">
        <v>801</v>
      </c>
      <c r="E12796" s="225">
        <v>0</v>
      </c>
    </row>
    <row r="12797" spans="1:5" x14ac:dyDescent="0.25">
      <c r="A12797" s="222">
        <v>3705052733</v>
      </c>
      <c r="B12797" s="222" t="s">
        <v>14023</v>
      </c>
      <c r="C12797" s="222" t="s">
        <v>1268</v>
      </c>
      <c r="D12797" s="222" t="s">
        <v>801</v>
      </c>
      <c r="E12797" s="223">
        <v>0</v>
      </c>
    </row>
    <row r="12798" spans="1:5" x14ac:dyDescent="0.25">
      <c r="A12798" s="224">
        <v>3705052734</v>
      </c>
      <c r="B12798" s="224" t="s">
        <v>14024</v>
      </c>
      <c r="C12798" s="224" t="s">
        <v>1268</v>
      </c>
      <c r="D12798" s="224" t="s">
        <v>2327</v>
      </c>
      <c r="E12798" s="225">
        <v>0</v>
      </c>
    </row>
    <row r="12799" spans="1:5" x14ac:dyDescent="0.25">
      <c r="A12799" s="222">
        <v>3705052735</v>
      </c>
      <c r="B12799" s="222" t="s">
        <v>14025</v>
      </c>
      <c r="C12799" s="222" t="s">
        <v>1268</v>
      </c>
      <c r="D12799" s="222" t="s">
        <v>801</v>
      </c>
      <c r="E12799" s="223">
        <v>0</v>
      </c>
    </row>
    <row r="12800" spans="1:5" x14ac:dyDescent="0.25">
      <c r="A12800" s="224">
        <v>3705052736</v>
      </c>
      <c r="B12800" s="224" t="s">
        <v>14026</v>
      </c>
      <c r="C12800" s="224" t="s">
        <v>1268</v>
      </c>
      <c r="D12800" s="224" t="s">
        <v>801</v>
      </c>
      <c r="E12800" s="225">
        <v>0</v>
      </c>
    </row>
    <row r="12801" spans="1:5" x14ac:dyDescent="0.25">
      <c r="A12801" s="222">
        <v>3705052737</v>
      </c>
      <c r="B12801" s="222" t="s">
        <v>14027</v>
      </c>
      <c r="C12801" s="222" t="s">
        <v>1268</v>
      </c>
      <c r="D12801" s="222" t="s">
        <v>801</v>
      </c>
      <c r="E12801" s="223">
        <v>0</v>
      </c>
    </row>
    <row r="12802" spans="1:5" x14ac:dyDescent="0.25">
      <c r="A12802" s="224">
        <v>3705052738</v>
      </c>
      <c r="B12802" s="224" t="s">
        <v>14028</v>
      </c>
      <c r="C12802" s="224" t="s">
        <v>1268</v>
      </c>
      <c r="D12802" s="224" t="s">
        <v>801</v>
      </c>
      <c r="E12802" s="225">
        <v>0</v>
      </c>
    </row>
    <row r="12803" spans="1:5" x14ac:dyDescent="0.25">
      <c r="A12803" s="222">
        <v>3705052739</v>
      </c>
      <c r="B12803" s="222" t="s">
        <v>14029</v>
      </c>
      <c r="C12803" s="222" t="s">
        <v>1268</v>
      </c>
      <c r="D12803" s="222" t="s">
        <v>801</v>
      </c>
      <c r="E12803" s="223">
        <v>0</v>
      </c>
    </row>
    <row r="12804" spans="1:5" x14ac:dyDescent="0.25">
      <c r="A12804" s="224">
        <v>3705052740</v>
      </c>
      <c r="B12804" s="224" t="s">
        <v>14030</v>
      </c>
      <c r="C12804" s="224" t="s">
        <v>1268</v>
      </c>
      <c r="D12804" s="224" t="s">
        <v>1226</v>
      </c>
      <c r="E12804" s="225">
        <v>0</v>
      </c>
    </row>
    <row r="12805" spans="1:5" x14ac:dyDescent="0.25">
      <c r="A12805" s="222">
        <v>3705052741</v>
      </c>
      <c r="B12805" s="222" t="s">
        <v>14031</v>
      </c>
      <c r="C12805" s="222" t="s">
        <v>1268</v>
      </c>
      <c r="D12805" s="222" t="s">
        <v>801</v>
      </c>
      <c r="E12805" s="223">
        <v>0</v>
      </c>
    </row>
    <row r="12806" spans="1:5" x14ac:dyDescent="0.25">
      <c r="A12806" s="224">
        <v>3705052742</v>
      </c>
      <c r="B12806" s="224" t="s">
        <v>14032</v>
      </c>
      <c r="C12806" s="224" t="s">
        <v>1268</v>
      </c>
      <c r="D12806" s="224" t="s">
        <v>801</v>
      </c>
      <c r="E12806" s="225">
        <v>0</v>
      </c>
    </row>
    <row r="12807" spans="1:5" x14ac:dyDescent="0.25">
      <c r="A12807" s="222">
        <v>3705052743</v>
      </c>
      <c r="B12807" s="222" t="s">
        <v>14033</v>
      </c>
      <c r="C12807" s="222" t="s">
        <v>1268</v>
      </c>
      <c r="D12807" s="222" t="s">
        <v>1226</v>
      </c>
      <c r="E12807" s="223">
        <v>0</v>
      </c>
    </row>
    <row r="12808" spans="1:5" x14ac:dyDescent="0.25">
      <c r="A12808" s="224">
        <v>3705052744</v>
      </c>
      <c r="B12808" s="224" t="s">
        <v>14034</v>
      </c>
      <c r="C12808" s="224" t="s">
        <v>1268</v>
      </c>
      <c r="D12808" s="224" t="s">
        <v>801</v>
      </c>
      <c r="E12808" s="225">
        <v>0</v>
      </c>
    </row>
    <row r="12809" spans="1:5" x14ac:dyDescent="0.25">
      <c r="A12809" s="222">
        <v>3705052745</v>
      </c>
      <c r="B12809" s="222" t="s">
        <v>14035</v>
      </c>
      <c r="C12809" s="222" t="s">
        <v>1268</v>
      </c>
      <c r="D12809" s="222" t="s">
        <v>801</v>
      </c>
      <c r="E12809" s="223">
        <v>0</v>
      </c>
    </row>
    <row r="12810" spans="1:5" x14ac:dyDescent="0.25">
      <c r="A12810" s="224">
        <v>3705052746</v>
      </c>
      <c r="B12810" s="224" t="s">
        <v>14036</v>
      </c>
      <c r="C12810" s="224" t="s">
        <v>1268</v>
      </c>
      <c r="D12810" s="224" t="s">
        <v>801</v>
      </c>
      <c r="E12810" s="225">
        <v>0</v>
      </c>
    </row>
    <row r="12811" spans="1:5" x14ac:dyDescent="0.25">
      <c r="A12811" s="222">
        <v>3705052747</v>
      </c>
      <c r="B12811" s="222" t="s">
        <v>14037</v>
      </c>
      <c r="C12811" s="222" t="s">
        <v>1268</v>
      </c>
      <c r="D12811" s="222" t="s">
        <v>801</v>
      </c>
      <c r="E12811" s="223">
        <v>0</v>
      </c>
    </row>
    <row r="12812" spans="1:5" x14ac:dyDescent="0.25">
      <c r="A12812" s="224">
        <v>3705052748</v>
      </c>
      <c r="B12812" s="224" t="s">
        <v>14038</v>
      </c>
      <c r="C12812" s="224" t="s">
        <v>1268</v>
      </c>
      <c r="D12812" s="224" t="s">
        <v>801</v>
      </c>
      <c r="E12812" s="225">
        <v>0</v>
      </c>
    </row>
    <row r="12813" spans="1:5" x14ac:dyDescent="0.25">
      <c r="A12813" s="222">
        <v>3705052749</v>
      </c>
      <c r="B12813" s="222" t="s">
        <v>14039</v>
      </c>
      <c r="C12813" s="222" t="s">
        <v>1268</v>
      </c>
      <c r="D12813" s="222" t="s">
        <v>801</v>
      </c>
      <c r="E12813" s="223">
        <v>0</v>
      </c>
    </row>
    <row r="12814" spans="1:5" x14ac:dyDescent="0.25">
      <c r="A12814" s="224">
        <v>3705052750</v>
      </c>
      <c r="B12814" s="224" t="s">
        <v>14040</v>
      </c>
      <c r="C12814" s="224" t="s">
        <v>1268</v>
      </c>
      <c r="D12814" s="224" t="s">
        <v>801</v>
      </c>
      <c r="E12814" s="225">
        <v>0</v>
      </c>
    </row>
    <row r="12815" spans="1:5" x14ac:dyDescent="0.25">
      <c r="A12815" s="222">
        <v>3705052751</v>
      </c>
      <c r="B12815" s="222" t="s">
        <v>14041</v>
      </c>
      <c r="C12815" s="222" t="s">
        <v>1268</v>
      </c>
      <c r="D12815" s="222" t="s">
        <v>800</v>
      </c>
      <c r="E12815" s="223">
        <v>0</v>
      </c>
    </row>
    <row r="12816" spans="1:5" x14ac:dyDescent="0.25">
      <c r="A12816" s="224">
        <v>3705052752</v>
      </c>
      <c r="B12816" s="224" t="s">
        <v>14042</v>
      </c>
      <c r="C12816" s="224" t="s">
        <v>1268</v>
      </c>
      <c r="D12816" s="224" t="s">
        <v>801</v>
      </c>
      <c r="E12816" s="225">
        <v>0</v>
      </c>
    </row>
    <row r="12817" spans="1:5" x14ac:dyDescent="0.25">
      <c r="A12817" s="222">
        <v>3705052753</v>
      </c>
      <c r="B12817" s="222" t="s">
        <v>14043</v>
      </c>
      <c r="C12817" s="222" t="s">
        <v>1268</v>
      </c>
      <c r="D12817" s="222" t="s">
        <v>801</v>
      </c>
      <c r="E12817" s="223">
        <v>0</v>
      </c>
    </row>
    <row r="12818" spans="1:5" x14ac:dyDescent="0.25">
      <c r="A12818" s="224">
        <v>3705052754</v>
      </c>
      <c r="B12818" s="224" t="s">
        <v>14044</v>
      </c>
      <c r="C12818" s="224" t="s">
        <v>1268</v>
      </c>
      <c r="D12818" s="224" t="s">
        <v>801</v>
      </c>
      <c r="E12818" s="225">
        <v>0</v>
      </c>
    </row>
    <row r="12819" spans="1:5" x14ac:dyDescent="0.25">
      <c r="A12819" s="222">
        <v>3705052755</v>
      </c>
      <c r="B12819" s="222" t="s">
        <v>14045</v>
      </c>
      <c r="C12819" s="222" t="s">
        <v>1268</v>
      </c>
      <c r="D12819" s="222" t="s">
        <v>801</v>
      </c>
      <c r="E12819" s="223">
        <v>0</v>
      </c>
    </row>
    <row r="12820" spans="1:5" x14ac:dyDescent="0.25">
      <c r="A12820" s="224">
        <v>3705052756</v>
      </c>
      <c r="B12820" s="224" t="s">
        <v>14046</v>
      </c>
      <c r="C12820" s="224" t="s">
        <v>1268</v>
      </c>
      <c r="D12820" s="224" t="s">
        <v>801</v>
      </c>
      <c r="E12820" s="225">
        <v>0</v>
      </c>
    </row>
    <row r="12821" spans="1:5" x14ac:dyDescent="0.25">
      <c r="A12821" s="222">
        <v>3705052757</v>
      </c>
      <c r="B12821" s="222" t="s">
        <v>14047</v>
      </c>
      <c r="C12821" s="222" t="s">
        <v>1268</v>
      </c>
      <c r="D12821" s="222" t="s">
        <v>801</v>
      </c>
      <c r="E12821" s="223">
        <v>0</v>
      </c>
    </row>
    <row r="12822" spans="1:5" x14ac:dyDescent="0.25">
      <c r="A12822" s="224">
        <v>3705052758</v>
      </c>
      <c r="B12822" s="224" t="s">
        <v>14048</v>
      </c>
      <c r="C12822" s="224" t="s">
        <v>1268</v>
      </c>
      <c r="D12822" s="224" t="s">
        <v>801</v>
      </c>
      <c r="E12822" s="225">
        <v>0</v>
      </c>
    </row>
    <row r="12823" spans="1:5" x14ac:dyDescent="0.25">
      <c r="A12823" s="222">
        <v>3705052759</v>
      </c>
      <c r="B12823" s="222" t="s">
        <v>14049</v>
      </c>
      <c r="C12823" s="222" t="s">
        <v>1268</v>
      </c>
      <c r="D12823" s="222" t="s">
        <v>801</v>
      </c>
      <c r="E12823" s="223">
        <v>0</v>
      </c>
    </row>
    <row r="12824" spans="1:5" x14ac:dyDescent="0.25">
      <c r="A12824" s="224">
        <v>3705052760</v>
      </c>
      <c r="B12824" s="224" t="s">
        <v>13122</v>
      </c>
      <c r="C12824" s="224" t="s">
        <v>1268</v>
      </c>
      <c r="D12824" s="224" t="s">
        <v>801</v>
      </c>
      <c r="E12824" s="225">
        <v>0</v>
      </c>
    </row>
    <row r="12825" spans="1:5" x14ac:dyDescent="0.25">
      <c r="A12825" s="222">
        <v>3705052761</v>
      </c>
      <c r="B12825" s="222" t="s">
        <v>14050</v>
      </c>
      <c r="C12825" s="222" t="s">
        <v>1268</v>
      </c>
      <c r="D12825" s="222" t="s">
        <v>801</v>
      </c>
      <c r="E12825" s="223">
        <v>0</v>
      </c>
    </row>
    <row r="12826" spans="1:5" x14ac:dyDescent="0.25">
      <c r="A12826" s="224">
        <v>3705052762</v>
      </c>
      <c r="B12826" s="224" t="s">
        <v>14051</v>
      </c>
      <c r="C12826" s="224" t="s">
        <v>1268</v>
      </c>
      <c r="D12826" s="224" t="s">
        <v>801</v>
      </c>
      <c r="E12826" s="225">
        <v>0</v>
      </c>
    </row>
    <row r="12827" spans="1:5" x14ac:dyDescent="0.25">
      <c r="A12827" s="222">
        <v>3705052763</v>
      </c>
      <c r="B12827" s="222" t="s">
        <v>14052</v>
      </c>
      <c r="C12827" s="222" t="s">
        <v>1268</v>
      </c>
      <c r="D12827" s="222" t="s">
        <v>2327</v>
      </c>
      <c r="E12827" s="223">
        <v>0</v>
      </c>
    </row>
    <row r="12828" spans="1:5" x14ac:dyDescent="0.25">
      <c r="A12828" s="224">
        <v>3705052764</v>
      </c>
      <c r="B12828" s="224" t="s">
        <v>14053</v>
      </c>
      <c r="C12828" s="224" t="s">
        <v>1268</v>
      </c>
      <c r="D12828" s="224" t="s">
        <v>2327</v>
      </c>
      <c r="E12828" s="225">
        <v>0</v>
      </c>
    </row>
    <row r="12829" spans="1:5" x14ac:dyDescent="0.25">
      <c r="A12829" s="222">
        <v>3705052765</v>
      </c>
      <c r="B12829" s="222" t="s">
        <v>14054</v>
      </c>
      <c r="C12829" s="222" t="s">
        <v>1268</v>
      </c>
      <c r="D12829" s="222" t="s">
        <v>801</v>
      </c>
      <c r="E12829" s="223">
        <v>0</v>
      </c>
    </row>
    <row r="12830" spans="1:5" x14ac:dyDescent="0.25">
      <c r="A12830" s="224">
        <v>3705052766</v>
      </c>
      <c r="B12830" s="224" t="s">
        <v>14055</v>
      </c>
      <c r="C12830" s="224" t="s">
        <v>1268</v>
      </c>
      <c r="D12830" s="224" t="s">
        <v>801</v>
      </c>
      <c r="E12830" s="225">
        <v>0</v>
      </c>
    </row>
    <row r="12831" spans="1:5" x14ac:dyDescent="0.25">
      <c r="A12831" s="222">
        <v>3705052767</v>
      </c>
      <c r="B12831" s="222" t="s">
        <v>13125</v>
      </c>
      <c r="C12831" s="222" t="s">
        <v>1268</v>
      </c>
      <c r="D12831" s="222" t="s">
        <v>1102</v>
      </c>
      <c r="E12831" s="223">
        <v>0</v>
      </c>
    </row>
    <row r="12832" spans="1:5" x14ac:dyDescent="0.25">
      <c r="A12832" s="224">
        <v>3705052768</v>
      </c>
      <c r="B12832" s="224" t="s">
        <v>14056</v>
      </c>
      <c r="C12832" s="224" t="s">
        <v>1268</v>
      </c>
      <c r="D12832" s="224" t="s">
        <v>2327</v>
      </c>
      <c r="E12832" s="225">
        <v>0</v>
      </c>
    </row>
    <row r="12833" spans="1:5" x14ac:dyDescent="0.25">
      <c r="A12833" s="222">
        <v>3705052769</v>
      </c>
      <c r="B12833" s="222" t="s">
        <v>14057</v>
      </c>
      <c r="C12833" s="222" t="s">
        <v>1268</v>
      </c>
      <c r="D12833" s="222" t="s">
        <v>801</v>
      </c>
      <c r="E12833" s="223">
        <v>0</v>
      </c>
    </row>
    <row r="12834" spans="1:5" x14ac:dyDescent="0.25">
      <c r="A12834" s="224">
        <v>3705052770</v>
      </c>
      <c r="B12834" s="224" t="s">
        <v>12993</v>
      </c>
      <c r="C12834" s="224" t="s">
        <v>1268</v>
      </c>
      <c r="D12834" s="224" t="s">
        <v>2327</v>
      </c>
      <c r="E12834" s="225">
        <v>0</v>
      </c>
    </row>
    <row r="12835" spans="1:5" x14ac:dyDescent="0.25">
      <c r="A12835" s="222">
        <v>3705052771</v>
      </c>
      <c r="B12835" s="222" t="s">
        <v>12994</v>
      </c>
      <c r="C12835" s="222" t="s">
        <v>1268</v>
      </c>
      <c r="D12835" s="222" t="s">
        <v>801</v>
      </c>
      <c r="E12835" s="223">
        <v>0</v>
      </c>
    </row>
    <row r="12836" spans="1:5" x14ac:dyDescent="0.25">
      <c r="A12836" s="224">
        <v>3705052772</v>
      </c>
      <c r="B12836" s="224" t="s">
        <v>14058</v>
      </c>
      <c r="C12836" s="224" t="s">
        <v>1268</v>
      </c>
      <c r="D12836" s="224" t="s">
        <v>2327</v>
      </c>
      <c r="E12836" s="225">
        <v>0</v>
      </c>
    </row>
    <row r="12837" spans="1:5" x14ac:dyDescent="0.25">
      <c r="A12837" s="222">
        <v>3705052773</v>
      </c>
      <c r="B12837" s="222" t="s">
        <v>12995</v>
      </c>
      <c r="C12837" s="222" t="s">
        <v>1268</v>
      </c>
      <c r="D12837" s="222" t="s">
        <v>801</v>
      </c>
      <c r="E12837" s="223">
        <v>0</v>
      </c>
    </row>
    <row r="12838" spans="1:5" x14ac:dyDescent="0.25">
      <c r="A12838" s="224">
        <v>3705052774</v>
      </c>
      <c r="B12838" s="224" t="s">
        <v>12835</v>
      </c>
      <c r="C12838" s="224" t="s">
        <v>1268</v>
      </c>
      <c r="D12838" s="224" t="s">
        <v>2327</v>
      </c>
      <c r="E12838" s="225">
        <v>0</v>
      </c>
    </row>
    <row r="12839" spans="1:5" x14ac:dyDescent="0.25">
      <c r="A12839" s="222">
        <v>3705052775</v>
      </c>
      <c r="B12839" s="222" t="s">
        <v>14059</v>
      </c>
      <c r="C12839" s="222" t="s">
        <v>1268</v>
      </c>
      <c r="D12839" s="222" t="s">
        <v>2327</v>
      </c>
      <c r="E12839" s="223">
        <v>0</v>
      </c>
    </row>
    <row r="12840" spans="1:5" x14ac:dyDescent="0.25">
      <c r="A12840" s="224">
        <v>3705052776</v>
      </c>
      <c r="B12840" s="224" t="s">
        <v>14060</v>
      </c>
      <c r="C12840" s="224" t="s">
        <v>1268</v>
      </c>
      <c r="D12840" s="224" t="s">
        <v>2327</v>
      </c>
      <c r="E12840" s="225">
        <v>0</v>
      </c>
    </row>
    <row r="12841" spans="1:5" x14ac:dyDescent="0.25">
      <c r="A12841" s="222">
        <v>3705052777</v>
      </c>
      <c r="B12841" s="222" t="s">
        <v>14061</v>
      </c>
      <c r="C12841" s="222" t="s">
        <v>1268</v>
      </c>
      <c r="D12841" s="222" t="s">
        <v>811</v>
      </c>
      <c r="E12841" s="223">
        <v>0</v>
      </c>
    </row>
    <row r="12842" spans="1:5" x14ac:dyDescent="0.25">
      <c r="A12842" s="224">
        <v>3705052778</v>
      </c>
      <c r="B12842" s="224" t="s">
        <v>14062</v>
      </c>
      <c r="C12842" s="224" t="s">
        <v>1268</v>
      </c>
      <c r="D12842" s="224" t="s">
        <v>2333</v>
      </c>
      <c r="E12842" s="225">
        <v>0</v>
      </c>
    </row>
    <row r="12843" spans="1:5" x14ac:dyDescent="0.25">
      <c r="A12843" s="222">
        <v>3705052779</v>
      </c>
      <c r="B12843" s="222" t="s">
        <v>14063</v>
      </c>
      <c r="C12843" s="222" t="s">
        <v>1268</v>
      </c>
      <c r="D12843" s="222" t="s">
        <v>2327</v>
      </c>
      <c r="E12843" s="223">
        <v>0</v>
      </c>
    </row>
    <row r="12844" spans="1:5" x14ac:dyDescent="0.25">
      <c r="A12844" s="224">
        <v>3705052780</v>
      </c>
      <c r="B12844" s="224" t="s">
        <v>14064</v>
      </c>
      <c r="C12844" s="224" t="s">
        <v>1268</v>
      </c>
      <c r="D12844" s="224" t="s">
        <v>2354</v>
      </c>
      <c r="E12844" s="225">
        <v>0</v>
      </c>
    </row>
    <row r="12845" spans="1:5" x14ac:dyDescent="0.25">
      <c r="A12845" s="222">
        <v>3705052781</v>
      </c>
      <c r="B12845" s="222" t="s">
        <v>14065</v>
      </c>
      <c r="C12845" s="222" t="s">
        <v>1268</v>
      </c>
      <c r="D12845" s="222" t="s">
        <v>2431</v>
      </c>
      <c r="E12845" s="223">
        <v>0</v>
      </c>
    </row>
    <row r="12846" spans="1:5" x14ac:dyDescent="0.25">
      <c r="A12846" s="224">
        <v>3705052782</v>
      </c>
      <c r="B12846" s="224" t="s">
        <v>14066</v>
      </c>
      <c r="C12846" s="224" t="s">
        <v>1268</v>
      </c>
      <c r="D12846" s="224" t="s">
        <v>2327</v>
      </c>
      <c r="E12846" s="225">
        <v>0</v>
      </c>
    </row>
    <row r="12847" spans="1:5" x14ac:dyDescent="0.25">
      <c r="A12847" s="222">
        <v>3705052783</v>
      </c>
      <c r="B12847" s="222" t="s">
        <v>14067</v>
      </c>
      <c r="C12847" s="222" t="s">
        <v>1268</v>
      </c>
      <c r="D12847" s="222" t="s">
        <v>2327</v>
      </c>
      <c r="E12847" s="223">
        <v>0</v>
      </c>
    </row>
    <row r="12848" spans="1:5" x14ac:dyDescent="0.25">
      <c r="A12848" s="224">
        <v>3705052784</v>
      </c>
      <c r="B12848" s="224" t="s">
        <v>14068</v>
      </c>
      <c r="C12848" s="224" t="s">
        <v>1268</v>
      </c>
      <c r="D12848" s="224" t="s">
        <v>2327</v>
      </c>
      <c r="E12848" s="225">
        <v>0</v>
      </c>
    </row>
    <row r="12849" spans="1:5" x14ac:dyDescent="0.25">
      <c r="A12849" s="222">
        <v>3705052785</v>
      </c>
      <c r="B12849" s="222" t="s">
        <v>14069</v>
      </c>
      <c r="C12849" s="222" t="s">
        <v>1268</v>
      </c>
      <c r="D12849" s="222" t="s">
        <v>2327</v>
      </c>
      <c r="E12849" s="223">
        <v>0</v>
      </c>
    </row>
    <row r="12850" spans="1:5" x14ac:dyDescent="0.25">
      <c r="A12850" s="224">
        <v>3705052786</v>
      </c>
      <c r="B12850" s="224" t="s">
        <v>14070</v>
      </c>
      <c r="C12850" s="224" t="s">
        <v>1268</v>
      </c>
      <c r="D12850" s="224" t="s">
        <v>2327</v>
      </c>
      <c r="E12850" s="225">
        <v>0</v>
      </c>
    </row>
    <row r="12851" spans="1:5" x14ac:dyDescent="0.25">
      <c r="A12851" s="222">
        <v>3705052787</v>
      </c>
      <c r="B12851" s="222" t="s">
        <v>14071</v>
      </c>
      <c r="C12851" s="222" t="s">
        <v>1268</v>
      </c>
      <c r="D12851" s="222" t="s">
        <v>2327</v>
      </c>
      <c r="E12851" s="223">
        <v>0</v>
      </c>
    </row>
    <row r="12852" spans="1:5" x14ac:dyDescent="0.25">
      <c r="A12852" s="224">
        <v>3705052788</v>
      </c>
      <c r="B12852" s="224" t="s">
        <v>14072</v>
      </c>
      <c r="C12852" s="224" t="s">
        <v>1268</v>
      </c>
      <c r="D12852" s="224" t="s">
        <v>1226</v>
      </c>
      <c r="E12852" s="225">
        <v>0</v>
      </c>
    </row>
    <row r="12853" spans="1:5" x14ac:dyDescent="0.25">
      <c r="A12853" s="222">
        <v>3705052789</v>
      </c>
      <c r="B12853" s="222" t="s">
        <v>14073</v>
      </c>
      <c r="C12853" s="222" t="s">
        <v>1268</v>
      </c>
      <c r="D12853" s="222" t="s">
        <v>2327</v>
      </c>
      <c r="E12853" s="223">
        <v>0</v>
      </c>
    </row>
    <row r="12854" spans="1:5" x14ac:dyDescent="0.25">
      <c r="A12854" s="224">
        <v>3705052790</v>
      </c>
      <c r="B12854" s="224" t="s">
        <v>14074</v>
      </c>
      <c r="C12854" s="224" t="s">
        <v>1268</v>
      </c>
      <c r="D12854" s="224" t="s">
        <v>2354</v>
      </c>
      <c r="E12854" s="225">
        <v>0</v>
      </c>
    </row>
    <row r="12855" spans="1:5" x14ac:dyDescent="0.25">
      <c r="A12855" s="222">
        <v>3705052791</v>
      </c>
      <c r="B12855" s="222" t="s">
        <v>14075</v>
      </c>
      <c r="C12855" s="222" t="s">
        <v>1268</v>
      </c>
      <c r="D12855" s="222" t="s">
        <v>2354</v>
      </c>
      <c r="E12855" s="223">
        <v>0</v>
      </c>
    </row>
    <row r="12856" spans="1:5" x14ac:dyDescent="0.25">
      <c r="A12856" s="224">
        <v>3705052792</v>
      </c>
      <c r="B12856" s="224" t="s">
        <v>14076</v>
      </c>
      <c r="C12856" s="224" t="s">
        <v>1268</v>
      </c>
      <c r="D12856" s="224" t="s">
        <v>2354</v>
      </c>
      <c r="E12856" s="225">
        <v>0</v>
      </c>
    </row>
    <row r="12857" spans="1:5" x14ac:dyDescent="0.25">
      <c r="A12857" s="222">
        <v>3705052793</v>
      </c>
      <c r="B12857" s="222" t="s">
        <v>14077</v>
      </c>
      <c r="C12857" s="222" t="s">
        <v>1268</v>
      </c>
      <c r="D12857" s="222" t="s">
        <v>801</v>
      </c>
      <c r="E12857" s="223">
        <v>0</v>
      </c>
    </row>
    <row r="12858" spans="1:5" x14ac:dyDescent="0.25">
      <c r="A12858" s="224">
        <v>3705052794</v>
      </c>
      <c r="B12858" s="224" t="s">
        <v>14078</v>
      </c>
      <c r="C12858" s="224" t="s">
        <v>1268</v>
      </c>
      <c r="D12858" s="224" t="s">
        <v>2327</v>
      </c>
      <c r="E12858" s="225">
        <v>0</v>
      </c>
    </row>
    <row r="12859" spans="1:5" x14ac:dyDescent="0.25">
      <c r="A12859" s="222">
        <v>3705052795</v>
      </c>
      <c r="B12859" s="222" t="s">
        <v>14079</v>
      </c>
      <c r="C12859" s="222" t="s">
        <v>1268</v>
      </c>
      <c r="D12859" s="222" t="s">
        <v>2327</v>
      </c>
      <c r="E12859" s="223">
        <v>0</v>
      </c>
    </row>
    <row r="12860" spans="1:5" x14ac:dyDescent="0.25">
      <c r="A12860" s="224">
        <v>3705052796</v>
      </c>
      <c r="B12860" s="224" t="s">
        <v>14080</v>
      </c>
      <c r="C12860" s="224" t="s">
        <v>1268</v>
      </c>
      <c r="D12860" s="224" t="s">
        <v>1261</v>
      </c>
      <c r="E12860" s="225">
        <v>0</v>
      </c>
    </row>
    <row r="12861" spans="1:5" x14ac:dyDescent="0.25">
      <c r="A12861" s="222">
        <v>3705052797</v>
      </c>
      <c r="B12861" s="222" t="s">
        <v>14081</v>
      </c>
      <c r="C12861" s="222" t="s">
        <v>1268</v>
      </c>
      <c r="D12861" s="222" t="s">
        <v>2327</v>
      </c>
      <c r="E12861" s="223">
        <v>0</v>
      </c>
    </row>
    <row r="12862" spans="1:5" x14ac:dyDescent="0.25">
      <c r="A12862" s="224">
        <v>3705052798</v>
      </c>
      <c r="B12862" s="224" t="s">
        <v>14082</v>
      </c>
      <c r="C12862" s="224" t="s">
        <v>1268</v>
      </c>
      <c r="D12862" s="224" t="s">
        <v>2327</v>
      </c>
      <c r="E12862" s="225">
        <v>0</v>
      </c>
    </row>
    <row r="12863" spans="1:5" x14ac:dyDescent="0.25">
      <c r="A12863" s="222">
        <v>3705052799</v>
      </c>
      <c r="B12863" s="222" t="s">
        <v>14083</v>
      </c>
      <c r="C12863" s="222" t="s">
        <v>1268</v>
      </c>
      <c r="D12863" s="222" t="s">
        <v>801</v>
      </c>
      <c r="E12863" s="223">
        <v>0</v>
      </c>
    </row>
    <row r="12864" spans="1:5" x14ac:dyDescent="0.25">
      <c r="A12864" s="224">
        <v>3705052800</v>
      </c>
      <c r="B12864" s="224" t="s">
        <v>14084</v>
      </c>
      <c r="C12864" s="224" t="s">
        <v>1268</v>
      </c>
      <c r="D12864" s="224" t="s">
        <v>801</v>
      </c>
      <c r="E12864" s="225">
        <v>0</v>
      </c>
    </row>
    <row r="12865" spans="1:5" x14ac:dyDescent="0.25">
      <c r="A12865" s="222">
        <v>3705052801</v>
      </c>
      <c r="B12865" s="222" t="s">
        <v>14085</v>
      </c>
      <c r="C12865" s="222" t="s">
        <v>1268</v>
      </c>
      <c r="D12865" s="222" t="s">
        <v>801</v>
      </c>
      <c r="E12865" s="223">
        <v>0</v>
      </c>
    </row>
    <row r="12866" spans="1:5" x14ac:dyDescent="0.25">
      <c r="A12866" s="224">
        <v>3705052802</v>
      </c>
      <c r="B12866" s="224" t="s">
        <v>14086</v>
      </c>
      <c r="C12866" s="224" t="s">
        <v>1268</v>
      </c>
      <c r="D12866" s="224" t="s">
        <v>2327</v>
      </c>
      <c r="E12866" s="225">
        <v>0</v>
      </c>
    </row>
    <row r="12867" spans="1:5" x14ac:dyDescent="0.25">
      <c r="A12867" s="222">
        <v>3705052803</v>
      </c>
      <c r="B12867" s="222" t="s">
        <v>14087</v>
      </c>
      <c r="C12867" s="222" t="s">
        <v>1268</v>
      </c>
      <c r="D12867" s="222" t="s">
        <v>801</v>
      </c>
      <c r="E12867" s="223">
        <v>0</v>
      </c>
    </row>
    <row r="12868" spans="1:5" x14ac:dyDescent="0.25">
      <c r="A12868" s="224">
        <v>3705052804</v>
      </c>
      <c r="B12868" s="224" t="s">
        <v>14088</v>
      </c>
      <c r="C12868" s="224" t="s">
        <v>1268</v>
      </c>
      <c r="D12868" s="224" t="s">
        <v>801</v>
      </c>
      <c r="E12868" s="225">
        <v>0</v>
      </c>
    </row>
    <row r="12869" spans="1:5" x14ac:dyDescent="0.25">
      <c r="A12869" s="222">
        <v>3705052805</v>
      </c>
      <c r="B12869" s="222" t="s">
        <v>14089</v>
      </c>
      <c r="C12869" s="222" t="s">
        <v>1268</v>
      </c>
      <c r="D12869" s="222" t="s">
        <v>801</v>
      </c>
      <c r="E12869" s="223">
        <v>0</v>
      </c>
    </row>
    <row r="12870" spans="1:5" x14ac:dyDescent="0.25">
      <c r="A12870" s="224">
        <v>3705052806</v>
      </c>
      <c r="B12870" s="224" t="s">
        <v>14090</v>
      </c>
      <c r="C12870" s="224" t="s">
        <v>1268</v>
      </c>
      <c r="D12870" s="224" t="s">
        <v>2327</v>
      </c>
      <c r="E12870" s="225">
        <v>0</v>
      </c>
    </row>
    <row r="12871" spans="1:5" x14ac:dyDescent="0.25">
      <c r="A12871" s="222">
        <v>3705052807</v>
      </c>
      <c r="B12871" s="222" t="s">
        <v>14091</v>
      </c>
      <c r="C12871" s="222" t="s">
        <v>1268</v>
      </c>
      <c r="D12871" s="222" t="s">
        <v>801</v>
      </c>
      <c r="E12871" s="223">
        <v>0</v>
      </c>
    </row>
    <row r="12872" spans="1:5" x14ac:dyDescent="0.25">
      <c r="A12872" s="224">
        <v>3705052808</v>
      </c>
      <c r="B12872" s="224" t="s">
        <v>14092</v>
      </c>
      <c r="C12872" s="224" t="s">
        <v>1268</v>
      </c>
      <c r="D12872" s="224" t="s">
        <v>801</v>
      </c>
      <c r="E12872" s="225">
        <v>0</v>
      </c>
    </row>
    <row r="12873" spans="1:5" x14ac:dyDescent="0.25">
      <c r="A12873" s="222">
        <v>3705052809</v>
      </c>
      <c r="B12873" s="222" t="s">
        <v>14093</v>
      </c>
      <c r="C12873" s="222" t="s">
        <v>1268</v>
      </c>
      <c r="D12873" s="222" t="s">
        <v>801</v>
      </c>
      <c r="E12873" s="223">
        <v>0</v>
      </c>
    </row>
    <row r="12874" spans="1:5" x14ac:dyDescent="0.25">
      <c r="A12874" s="224">
        <v>3705052810</v>
      </c>
      <c r="B12874" s="224" t="s">
        <v>14094</v>
      </c>
      <c r="C12874" s="224" t="s">
        <v>1268</v>
      </c>
      <c r="D12874" s="224" t="s">
        <v>801</v>
      </c>
      <c r="E12874" s="225">
        <v>0</v>
      </c>
    </row>
    <row r="12875" spans="1:5" x14ac:dyDescent="0.25">
      <c r="A12875" s="222">
        <v>3705052811</v>
      </c>
      <c r="B12875" s="222" t="s">
        <v>14095</v>
      </c>
      <c r="C12875" s="222" t="s">
        <v>1268</v>
      </c>
      <c r="D12875" s="222" t="s">
        <v>801</v>
      </c>
      <c r="E12875" s="223">
        <v>0</v>
      </c>
    </row>
    <row r="12876" spans="1:5" x14ac:dyDescent="0.25">
      <c r="A12876" s="224">
        <v>3705052812</v>
      </c>
      <c r="B12876" s="224" t="s">
        <v>14096</v>
      </c>
      <c r="C12876" s="224" t="s">
        <v>1268</v>
      </c>
      <c r="D12876" s="224" t="s">
        <v>14186</v>
      </c>
      <c r="E12876" s="225">
        <v>0</v>
      </c>
    </row>
    <row r="12877" spans="1:5" x14ac:dyDescent="0.25">
      <c r="A12877" s="222">
        <v>3705052813</v>
      </c>
      <c r="B12877" s="222" t="s">
        <v>14097</v>
      </c>
      <c r="C12877" s="222" t="s">
        <v>1268</v>
      </c>
      <c r="D12877" s="222" t="s">
        <v>14186</v>
      </c>
      <c r="E12877" s="223">
        <v>0</v>
      </c>
    </row>
    <row r="12878" spans="1:5" x14ac:dyDescent="0.25">
      <c r="A12878" s="224">
        <v>3705052814</v>
      </c>
      <c r="B12878" s="224" t="s">
        <v>14098</v>
      </c>
      <c r="C12878" s="224" t="s">
        <v>1268</v>
      </c>
      <c r="D12878" s="224" t="s">
        <v>14186</v>
      </c>
      <c r="E12878" s="225">
        <v>0</v>
      </c>
    </row>
    <row r="12879" spans="1:5" x14ac:dyDescent="0.25">
      <c r="A12879" s="222">
        <v>3705052815</v>
      </c>
      <c r="B12879" s="222" t="s">
        <v>14099</v>
      </c>
      <c r="C12879" s="222" t="s">
        <v>1268</v>
      </c>
      <c r="D12879" s="222" t="s">
        <v>14186</v>
      </c>
      <c r="E12879" s="223">
        <v>0</v>
      </c>
    </row>
    <row r="12880" spans="1:5" x14ac:dyDescent="0.25">
      <c r="A12880" s="224">
        <v>3705052816</v>
      </c>
      <c r="B12880" s="224" t="s">
        <v>14100</v>
      </c>
      <c r="C12880" s="224" t="s">
        <v>1268</v>
      </c>
      <c r="D12880" s="224" t="s">
        <v>14186</v>
      </c>
      <c r="E12880" s="225">
        <v>0</v>
      </c>
    </row>
    <row r="12881" spans="1:5" x14ac:dyDescent="0.25">
      <c r="A12881" s="222">
        <v>3705052817</v>
      </c>
      <c r="B12881" s="222" t="s">
        <v>14101</v>
      </c>
      <c r="C12881" s="222" t="s">
        <v>1268</v>
      </c>
      <c r="D12881" s="222" t="s">
        <v>801</v>
      </c>
      <c r="E12881" s="223">
        <v>0</v>
      </c>
    </row>
    <row r="12882" spans="1:5" x14ac:dyDescent="0.25">
      <c r="A12882" s="224">
        <v>3705052818</v>
      </c>
      <c r="B12882" s="224" t="s">
        <v>14102</v>
      </c>
      <c r="C12882" s="224" t="s">
        <v>1268</v>
      </c>
      <c r="D12882" s="224" t="s">
        <v>801</v>
      </c>
      <c r="E12882" s="225">
        <v>0</v>
      </c>
    </row>
    <row r="12883" spans="1:5" x14ac:dyDescent="0.25">
      <c r="A12883" s="222">
        <v>3705052819</v>
      </c>
      <c r="B12883" s="222" t="s">
        <v>14103</v>
      </c>
      <c r="C12883" s="222" t="s">
        <v>1268</v>
      </c>
      <c r="D12883" s="222" t="s">
        <v>801</v>
      </c>
      <c r="E12883" s="223">
        <v>0</v>
      </c>
    </row>
    <row r="12884" spans="1:5" x14ac:dyDescent="0.25">
      <c r="A12884" s="224">
        <v>3705052820</v>
      </c>
      <c r="B12884" s="224" t="s">
        <v>14104</v>
      </c>
      <c r="C12884" s="224" t="s">
        <v>1268</v>
      </c>
      <c r="D12884" s="224" t="s">
        <v>2327</v>
      </c>
      <c r="E12884" s="225">
        <v>0</v>
      </c>
    </row>
    <row r="12885" spans="1:5" x14ac:dyDescent="0.25">
      <c r="A12885" s="222">
        <v>3705052821</v>
      </c>
      <c r="B12885" s="222" t="s">
        <v>14105</v>
      </c>
      <c r="C12885" s="222" t="s">
        <v>1268</v>
      </c>
      <c r="D12885" s="222" t="s">
        <v>2327</v>
      </c>
      <c r="E12885" s="223">
        <v>0</v>
      </c>
    </row>
    <row r="12886" spans="1:5" x14ac:dyDescent="0.25">
      <c r="A12886" s="224">
        <v>3705052822</v>
      </c>
      <c r="B12886" s="224" t="s">
        <v>14106</v>
      </c>
      <c r="C12886" s="224" t="s">
        <v>1268</v>
      </c>
      <c r="D12886" s="224" t="s">
        <v>2327</v>
      </c>
      <c r="E12886" s="225">
        <v>0</v>
      </c>
    </row>
    <row r="12887" spans="1:5" x14ac:dyDescent="0.25">
      <c r="A12887" s="222">
        <v>3705052823</v>
      </c>
      <c r="B12887" s="222" t="s">
        <v>14107</v>
      </c>
      <c r="C12887" s="222" t="s">
        <v>1268</v>
      </c>
      <c r="D12887" s="222" t="s">
        <v>2327</v>
      </c>
      <c r="E12887" s="223">
        <v>0</v>
      </c>
    </row>
    <row r="12888" spans="1:5" x14ac:dyDescent="0.25">
      <c r="A12888" s="224">
        <v>3705052824</v>
      </c>
      <c r="B12888" s="224" t="s">
        <v>14108</v>
      </c>
      <c r="C12888" s="224" t="s">
        <v>1268</v>
      </c>
      <c r="D12888" s="224" t="s">
        <v>811</v>
      </c>
      <c r="E12888" s="225">
        <v>0</v>
      </c>
    </row>
    <row r="12889" spans="1:5" x14ac:dyDescent="0.25">
      <c r="A12889" s="222">
        <v>3705052825</v>
      </c>
      <c r="B12889" s="222" t="s">
        <v>14109</v>
      </c>
      <c r="C12889" s="222" t="s">
        <v>1268</v>
      </c>
      <c r="D12889" s="222" t="s">
        <v>3951</v>
      </c>
      <c r="E12889" s="223">
        <v>0</v>
      </c>
    </row>
    <row r="12890" spans="1:5" x14ac:dyDescent="0.25">
      <c r="A12890" s="224">
        <v>3705052826</v>
      </c>
      <c r="B12890" s="224" t="s">
        <v>14110</v>
      </c>
      <c r="C12890" s="224" t="s">
        <v>1268</v>
      </c>
      <c r="D12890" s="224" t="s">
        <v>2376</v>
      </c>
      <c r="E12890" s="225">
        <v>0</v>
      </c>
    </row>
    <row r="12891" spans="1:5" x14ac:dyDescent="0.25">
      <c r="A12891" s="222">
        <v>3705052827</v>
      </c>
      <c r="B12891" s="222" t="s">
        <v>14111</v>
      </c>
      <c r="C12891" s="222" t="s">
        <v>1268</v>
      </c>
      <c r="D12891" s="222" t="s">
        <v>801</v>
      </c>
      <c r="E12891" s="223">
        <v>0</v>
      </c>
    </row>
    <row r="12892" spans="1:5" x14ac:dyDescent="0.25">
      <c r="A12892" s="224">
        <v>3705052828</v>
      </c>
      <c r="B12892" s="224" t="s">
        <v>14112</v>
      </c>
      <c r="C12892" s="224" t="s">
        <v>1268</v>
      </c>
      <c r="D12892" s="224" t="s">
        <v>801</v>
      </c>
      <c r="E12892" s="225">
        <v>0</v>
      </c>
    </row>
    <row r="12893" spans="1:5" x14ac:dyDescent="0.25">
      <c r="A12893" s="222">
        <v>3705052829</v>
      </c>
      <c r="B12893" s="222" t="s">
        <v>14113</v>
      </c>
      <c r="C12893" s="222" t="s">
        <v>1268</v>
      </c>
      <c r="D12893" s="222" t="s">
        <v>801</v>
      </c>
      <c r="E12893" s="223">
        <v>0</v>
      </c>
    </row>
    <row r="12894" spans="1:5" x14ac:dyDescent="0.25">
      <c r="A12894" s="224">
        <v>3705052830</v>
      </c>
      <c r="B12894" s="224" t="s">
        <v>14114</v>
      </c>
      <c r="C12894" s="224" t="s">
        <v>1268</v>
      </c>
      <c r="D12894" s="224" t="s">
        <v>2327</v>
      </c>
      <c r="E12894" s="225">
        <v>0</v>
      </c>
    </row>
    <row r="12895" spans="1:5" x14ac:dyDescent="0.25">
      <c r="A12895" s="222">
        <v>3705052831</v>
      </c>
      <c r="B12895" s="222" t="s">
        <v>14115</v>
      </c>
      <c r="C12895" s="222" t="s">
        <v>1268</v>
      </c>
      <c r="D12895" s="222" t="s">
        <v>2354</v>
      </c>
      <c r="E12895" s="223">
        <v>0</v>
      </c>
    </row>
    <row r="12896" spans="1:5" x14ac:dyDescent="0.25">
      <c r="A12896" s="224">
        <v>3705052832</v>
      </c>
      <c r="B12896" s="224" t="s">
        <v>14116</v>
      </c>
      <c r="C12896" s="224" t="s">
        <v>1268</v>
      </c>
      <c r="D12896" s="224" t="s">
        <v>2327</v>
      </c>
      <c r="E12896" s="225">
        <v>0</v>
      </c>
    </row>
    <row r="12897" spans="1:5" x14ac:dyDescent="0.25">
      <c r="A12897" s="222">
        <v>3705052833</v>
      </c>
      <c r="B12897" s="222" t="s">
        <v>14117</v>
      </c>
      <c r="C12897" s="222" t="s">
        <v>1268</v>
      </c>
      <c r="D12897" s="222" t="s">
        <v>2327</v>
      </c>
      <c r="E12897" s="223">
        <v>0</v>
      </c>
    </row>
    <row r="12898" spans="1:5" x14ac:dyDescent="0.25">
      <c r="A12898" s="224">
        <v>3705052834</v>
      </c>
      <c r="B12898" s="224" t="s">
        <v>14118</v>
      </c>
      <c r="C12898" s="224" t="s">
        <v>1268</v>
      </c>
      <c r="D12898" s="224" t="s">
        <v>2327</v>
      </c>
      <c r="E12898" s="225">
        <v>0</v>
      </c>
    </row>
    <row r="12899" spans="1:5" x14ac:dyDescent="0.25">
      <c r="A12899" s="222">
        <v>3705052835</v>
      </c>
      <c r="B12899" s="222" t="s">
        <v>14119</v>
      </c>
      <c r="C12899" s="222" t="s">
        <v>1268</v>
      </c>
      <c r="D12899" s="222" t="s">
        <v>2327</v>
      </c>
      <c r="E12899" s="223">
        <v>0</v>
      </c>
    </row>
    <row r="12900" spans="1:5" x14ac:dyDescent="0.25">
      <c r="A12900" s="224">
        <v>3705052836</v>
      </c>
      <c r="B12900" s="224" t="s">
        <v>14120</v>
      </c>
      <c r="C12900" s="224" t="s">
        <v>1268</v>
      </c>
      <c r="D12900" s="224" t="s">
        <v>2327</v>
      </c>
      <c r="E12900" s="225">
        <v>0</v>
      </c>
    </row>
    <row r="12901" spans="1:5" x14ac:dyDescent="0.25">
      <c r="A12901" s="222">
        <v>3705052837</v>
      </c>
      <c r="B12901" s="222" t="s">
        <v>14121</v>
      </c>
      <c r="C12901" s="222" t="s">
        <v>1268</v>
      </c>
      <c r="D12901" s="222" t="s">
        <v>2327</v>
      </c>
      <c r="E12901" s="223">
        <v>0</v>
      </c>
    </row>
    <row r="12902" spans="1:5" x14ac:dyDescent="0.25">
      <c r="A12902" s="224">
        <v>3705052838</v>
      </c>
      <c r="B12902" s="224" t="s">
        <v>14122</v>
      </c>
      <c r="C12902" s="224" t="s">
        <v>1268</v>
      </c>
      <c r="D12902" s="224" t="s">
        <v>2327</v>
      </c>
      <c r="E12902" s="225">
        <v>0</v>
      </c>
    </row>
    <row r="12903" spans="1:5" x14ac:dyDescent="0.25">
      <c r="A12903" s="222">
        <v>3705052839</v>
      </c>
      <c r="B12903" s="222" t="s">
        <v>14123</v>
      </c>
      <c r="C12903" s="222" t="s">
        <v>1268</v>
      </c>
      <c r="D12903" s="222" t="s">
        <v>2327</v>
      </c>
      <c r="E12903" s="223">
        <v>0</v>
      </c>
    </row>
    <row r="12904" spans="1:5" x14ac:dyDescent="0.25">
      <c r="A12904" s="224">
        <v>3705052840</v>
      </c>
      <c r="B12904" s="224" t="s">
        <v>14124</v>
      </c>
      <c r="C12904" s="224" t="s">
        <v>1268</v>
      </c>
      <c r="D12904" s="224" t="s">
        <v>2327</v>
      </c>
      <c r="E12904" s="225">
        <v>0</v>
      </c>
    </row>
    <row r="12905" spans="1:5" x14ac:dyDescent="0.25">
      <c r="A12905" s="222">
        <v>3705052841</v>
      </c>
      <c r="B12905" s="222" t="s">
        <v>14125</v>
      </c>
      <c r="C12905" s="222" t="s">
        <v>1268</v>
      </c>
      <c r="D12905" s="222" t="s">
        <v>800</v>
      </c>
      <c r="E12905" s="223">
        <v>0</v>
      </c>
    </row>
    <row r="12906" spans="1:5" x14ac:dyDescent="0.25">
      <c r="A12906" s="224">
        <v>3705052842</v>
      </c>
      <c r="B12906" s="224" t="s">
        <v>14126</v>
      </c>
      <c r="C12906" s="224" t="s">
        <v>1268</v>
      </c>
      <c r="D12906" s="224" t="s">
        <v>800</v>
      </c>
      <c r="E12906" s="225">
        <v>0</v>
      </c>
    </row>
    <row r="12907" spans="1:5" x14ac:dyDescent="0.25">
      <c r="A12907" s="222">
        <v>3705052843</v>
      </c>
      <c r="B12907" s="222" t="s">
        <v>14127</v>
      </c>
      <c r="C12907" s="222" t="s">
        <v>1268</v>
      </c>
      <c r="D12907" s="222" t="s">
        <v>801</v>
      </c>
      <c r="E12907" s="223">
        <v>0</v>
      </c>
    </row>
    <row r="12908" spans="1:5" x14ac:dyDescent="0.25">
      <c r="A12908" s="224">
        <v>3705052844</v>
      </c>
      <c r="B12908" s="224" t="s">
        <v>14128</v>
      </c>
      <c r="C12908" s="224" t="s">
        <v>1268</v>
      </c>
      <c r="D12908" s="224" t="s">
        <v>802</v>
      </c>
      <c r="E12908" s="225">
        <v>0</v>
      </c>
    </row>
    <row r="12909" spans="1:5" x14ac:dyDescent="0.25">
      <c r="A12909" s="222">
        <v>3705052845</v>
      </c>
      <c r="B12909" s="222" t="s">
        <v>14129</v>
      </c>
      <c r="C12909" s="222" t="s">
        <v>1268</v>
      </c>
      <c r="D12909" s="222" t="s">
        <v>800</v>
      </c>
      <c r="E12909" s="223">
        <v>0</v>
      </c>
    </row>
    <row r="12910" spans="1:5" x14ac:dyDescent="0.25">
      <c r="A12910" s="224">
        <v>3705052846</v>
      </c>
      <c r="B12910" s="224" t="s">
        <v>14130</v>
      </c>
      <c r="C12910" s="224" t="s">
        <v>1268</v>
      </c>
      <c r="D12910" s="224" t="s">
        <v>800</v>
      </c>
      <c r="E12910" s="225">
        <v>0</v>
      </c>
    </row>
    <row r="12911" spans="1:5" x14ac:dyDescent="0.25">
      <c r="A12911" s="222">
        <v>3705052847</v>
      </c>
      <c r="B12911" s="222" t="s">
        <v>14131</v>
      </c>
      <c r="C12911" s="222" t="s">
        <v>1268</v>
      </c>
      <c r="D12911" s="222" t="s">
        <v>1226</v>
      </c>
      <c r="E12911" s="223">
        <v>0</v>
      </c>
    </row>
    <row r="12912" spans="1:5" x14ac:dyDescent="0.25">
      <c r="A12912" s="224">
        <v>3705052848</v>
      </c>
      <c r="B12912" s="224" t="s">
        <v>14132</v>
      </c>
      <c r="C12912" s="224" t="s">
        <v>1268</v>
      </c>
      <c r="D12912" s="224" t="s">
        <v>1226</v>
      </c>
      <c r="E12912" s="225">
        <v>0</v>
      </c>
    </row>
    <row r="12913" spans="1:5" x14ac:dyDescent="0.25">
      <c r="A12913" s="222">
        <v>3705052849</v>
      </c>
      <c r="B12913" s="222" t="s">
        <v>14133</v>
      </c>
      <c r="C12913" s="222" t="s">
        <v>1268</v>
      </c>
      <c r="D12913" s="222" t="s">
        <v>801</v>
      </c>
      <c r="E12913" s="223">
        <v>0</v>
      </c>
    </row>
    <row r="12914" spans="1:5" x14ac:dyDescent="0.25">
      <c r="A12914" s="224">
        <v>3705052850</v>
      </c>
      <c r="B12914" s="224" t="s">
        <v>14134</v>
      </c>
      <c r="C12914" s="224" t="s">
        <v>1268</v>
      </c>
      <c r="D12914" s="224" t="s">
        <v>801</v>
      </c>
      <c r="E12914" s="225">
        <v>0</v>
      </c>
    </row>
    <row r="12915" spans="1:5" x14ac:dyDescent="0.25">
      <c r="A12915" s="222">
        <v>3705052851</v>
      </c>
      <c r="B12915" s="222" t="s">
        <v>14135</v>
      </c>
      <c r="C12915" s="222" t="s">
        <v>1268</v>
      </c>
      <c r="D12915" s="222" t="s">
        <v>802</v>
      </c>
      <c r="E12915" s="223">
        <v>0</v>
      </c>
    </row>
    <row r="12916" spans="1:5" x14ac:dyDescent="0.25">
      <c r="A12916" s="224">
        <v>3705052852</v>
      </c>
      <c r="B12916" s="224" t="s">
        <v>14136</v>
      </c>
      <c r="C12916" s="224" t="s">
        <v>1268</v>
      </c>
      <c r="D12916" s="224" t="s">
        <v>801</v>
      </c>
      <c r="E12916" s="225">
        <v>0</v>
      </c>
    </row>
    <row r="12917" spans="1:5" x14ac:dyDescent="0.25">
      <c r="A12917" s="222">
        <v>3705052853</v>
      </c>
      <c r="B12917" s="222" t="s">
        <v>14137</v>
      </c>
      <c r="C12917" s="222" t="s">
        <v>1268</v>
      </c>
      <c r="D12917" s="222" t="s">
        <v>800</v>
      </c>
      <c r="E12917" s="223">
        <v>0</v>
      </c>
    </row>
    <row r="12918" spans="1:5" x14ac:dyDescent="0.25">
      <c r="A12918" s="224">
        <v>3705052854</v>
      </c>
      <c r="B12918" s="224" t="s">
        <v>14138</v>
      </c>
      <c r="C12918" s="224" t="s">
        <v>1268</v>
      </c>
      <c r="D12918" s="224" t="s">
        <v>800</v>
      </c>
      <c r="E12918" s="225">
        <v>0</v>
      </c>
    </row>
    <row r="12919" spans="1:5" x14ac:dyDescent="0.25">
      <c r="A12919" s="222">
        <v>3705052855</v>
      </c>
      <c r="B12919" s="222" t="s">
        <v>14139</v>
      </c>
      <c r="C12919" s="222" t="s">
        <v>1268</v>
      </c>
      <c r="D12919" s="222" t="s">
        <v>800</v>
      </c>
      <c r="E12919" s="223">
        <v>0</v>
      </c>
    </row>
    <row r="12920" spans="1:5" x14ac:dyDescent="0.25">
      <c r="A12920" s="224">
        <v>3705052856</v>
      </c>
      <c r="B12920" s="224" t="s">
        <v>14140</v>
      </c>
      <c r="C12920" s="224" t="s">
        <v>1268</v>
      </c>
      <c r="D12920" s="224" t="s">
        <v>800</v>
      </c>
      <c r="E12920" s="225">
        <v>0</v>
      </c>
    </row>
    <row r="12921" spans="1:5" x14ac:dyDescent="0.25">
      <c r="A12921" s="222">
        <v>3705052857</v>
      </c>
      <c r="B12921" s="222" t="s">
        <v>14141</v>
      </c>
      <c r="C12921" s="222" t="s">
        <v>1268</v>
      </c>
      <c r="D12921" s="222" t="s">
        <v>800</v>
      </c>
      <c r="E12921" s="223">
        <v>0</v>
      </c>
    </row>
    <row r="12922" spans="1:5" x14ac:dyDescent="0.25">
      <c r="A12922" s="224">
        <v>3705052858</v>
      </c>
      <c r="B12922" s="224" t="s">
        <v>14142</v>
      </c>
      <c r="C12922" s="224" t="s">
        <v>1268</v>
      </c>
      <c r="D12922" s="224" t="s">
        <v>801</v>
      </c>
      <c r="E12922" s="225">
        <v>0</v>
      </c>
    </row>
    <row r="12923" spans="1:5" x14ac:dyDescent="0.25">
      <c r="A12923" s="222">
        <v>3705052859</v>
      </c>
      <c r="B12923" s="222" t="s">
        <v>14143</v>
      </c>
      <c r="C12923" s="222" t="s">
        <v>1268</v>
      </c>
      <c r="D12923" s="222" t="s">
        <v>800</v>
      </c>
      <c r="E12923" s="223">
        <v>0</v>
      </c>
    </row>
    <row r="12924" spans="1:5" x14ac:dyDescent="0.25">
      <c r="A12924" s="224">
        <v>3705052860</v>
      </c>
      <c r="B12924" s="224" t="s">
        <v>14144</v>
      </c>
      <c r="C12924" s="224" t="s">
        <v>1268</v>
      </c>
      <c r="D12924" s="224" t="s">
        <v>801</v>
      </c>
      <c r="E12924" s="225">
        <v>0</v>
      </c>
    </row>
    <row r="12925" spans="1:5" x14ac:dyDescent="0.25">
      <c r="A12925" s="222">
        <v>3705052861</v>
      </c>
      <c r="B12925" s="222" t="s">
        <v>14145</v>
      </c>
      <c r="C12925" s="222" t="s">
        <v>1268</v>
      </c>
      <c r="D12925" s="222" t="s">
        <v>801</v>
      </c>
      <c r="E12925" s="223">
        <v>0</v>
      </c>
    </row>
    <row r="12926" spans="1:5" x14ac:dyDescent="0.25">
      <c r="A12926" s="224">
        <v>3705052862</v>
      </c>
      <c r="B12926" s="224" t="s">
        <v>14146</v>
      </c>
      <c r="C12926" s="224" t="s">
        <v>1268</v>
      </c>
      <c r="D12926" s="224" t="s">
        <v>801</v>
      </c>
      <c r="E12926" s="225">
        <v>0</v>
      </c>
    </row>
    <row r="12927" spans="1:5" x14ac:dyDescent="0.25">
      <c r="A12927" s="222">
        <v>3705052863</v>
      </c>
      <c r="B12927" s="222" t="s">
        <v>14147</v>
      </c>
      <c r="C12927" s="222" t="s">
        <v>1268</v>
      </c>
      <c r="D12927" s="222" t="s">
        <v>2327</v>
      </c>
      <c r="E12927" s="223">
        <v>0</v>
      </c>
    </row>
    <row r="12928" spans="1:5" x14ac:dyDescent="0.25">
      <c r="A12928" s="224">
        <v>3705052864</v>
      </c>
      <c r="B12928" s="224" t="s">
        <v>14148</v>
      </c>
      <c r="C12928" s="224" t="s">
        <v>1268</v>
      </c>
      <c r="D12928" s="224" t="s">
        <v>2327</v>
      </c>
      <c r="E12928" s="225">
        <v>0</v>
      </c>
    </row>
    <row r="12929" spans="1:5" x14ac:dyDescent="0.25">
      <c r="A12929" s="222">
        <v>3705052865</v>
      </c>
      <c r="B12929" s="222" t="s">
        <v>14149</v>
      </c>
      <c r="C12929" s="222" t="s">
        <v>1268</v>
      </c>
      <c r="D12929" s="222" t="s">
        <v>2327</v>
      </c>
      <c r="E12929" s="223">
        <v>0</v>
      </c>
    </row>
    <row r="12930" spans="1:5" x14ac:dyDescent="0.25">
      <c r="A12930" s="224">
        <v>3705052866</v>
      </c>
      <c r="B12930" s="224" t="s">
        <v>14150</v>
      </c>
      <c r="C12930" s="224" t="s">
        <v>1268</v>
      </c>
      <c r="D12930" s="224" t="s">
        <v>2327</v>
      </c>
      <c r="E12930" s="225">
        <v>0</v>
      </c>
    </row>
    <row r="12931" spans="1:5" x14ac:dyDescent="0.25">
      <c r="A12931" s="222">
        <v>3705052867</v>
      </c>
      <c r="B12931" s="222" t="s">
        <v>14151</v>
      </c>
      <c r="C12931" s="222" t="s">
        <v>1268</v>
      </c>
      <c r="D12931" s="222" t="s">
        <v>2327</v>
      </c>
      <c r="E12931" s="223">
        <v>0</v>
      </c>
    </row>
    <row r="12932" spans="1:5" x14ac:dyDescent="0.25">
      <c r="A12932" s="224">
        <v>3705052868</v>
      </c>
      <c r="B12932" s="224" t="s">
        <v>14152</v>
      </c>
      <c r="C12932" s="224" t="s">
        <v>1268</v>
      </c>
      <c r="D12932" s="224" t="s">
        <v>2327</v>
      </c>
      <c r="E12932" s="225">
        <v>0</v>
      </c>
    </row>
    <row r="12933" spans="1:5" x14ac:dyDescent="0.25">
      <c r="A12933" s="222">
        <v>3705052869</v>
      </c>
      <c r="B12933" s="222" t="s">
        <v>14153</v>
      </c>
      <c r="C12933" s="222" t="s">
        <v>1268</v>
      </c>
      <c r="D12933" s="222" t="s">
        <v>2327</v>
      </c>
      <c r="E12933" s="223">
        <v>0</v>
      </c>
    </row>
    <row r="12934" spans="1:5" x14ac:dyDescent="0.25">
      <c r="A12934" s="224">
        <v>3705052870</v>
      </c>
      <c r="B12934" s="224" t="s">
        <v>14154</v>
      </c>
      <c r="C12934" s="224" t="s">
        <v>1268</v>
      </c>
      <c r="D12934" s="224" t="s">
        <v>2327</v>
      </c>
      <c r="E12934" s="225">
        <v>0</v>
      </c>
    </row>
    <row r="12935" spans="1:5" x14ac:dyDescent="0.25">
      <c r="A12935" s="222">
        <v>3705052871</v>
      </c>
      <c r="B12935" s="222" t="s">
        <v>14155</v>
      </c>
      <c r="C12935" s="222" t="s">
        <v>1268</v>
      </c>
      <c r="D12935" s="222" t="s">
        <v>2327</v>
      </c>
      <c r="E12935" s="223">
        <v>0</v>
      </c>
    </row>
    <row r="12936" spans="1:5" x14ac:dyDescent="0.25">
      <c r="A12936" s="224">
        <v>3705052872</v>
      </c>
      <c r="B12936" s="224" t="s">
        <v>14156</v>
      </c>
      <c r="C12936" s="224" t="s">
        <v>1268</v>
      </c>
      <c r="D12936" s="224" t="s">
        <v>2327</v>
      </c>
      <c r="E12936" s="225">
        <v>0</v>
      </c>
    </row>
    <row r="12937" spans="1:5" x14ac:dyDescent="0.25">
      <c r="A12937" s="222">
        <v>3705052873</v>
      </c>
      <c r="B12937" s="222" t="s">
        <v>14157</v>
      </c>
      <c r="C12937" s="222" t="s">
        <v>1268</v>
      </c>
      <c r="D12937" s="222" t="s">
        <v>1226</v>
      </c>
      <c r="E12937" s="223">
        <v>0</v>
      </c>
    </row>
    <row r="12938" spans="1:5" x14ac:dyDescent="0.25">
      <c r="A12938" s="224">
        <v>3705052874</v>
      </c>
      <c r="B12938" s="224" t="s">
        <v>14158</v>
      </c>
      <c r="C12938" s="224" t="s">
        <v>1268</v>
      </c>
      <c r="D12938" s="224" t="s">
        <v>2327</v>
      </c>
      <c r="E12938" s="225">
        <v>0</v>
      </c>
    </row>
    <row r="12939" spans="1:5" x14ac:dyDescent="0.25">
      <c r="A12939" s="222">
        <v>3705052875</v>
      </c>
      <c r="B12939" s="222" t="s">
        <v>14159</v>
      </c>
      <c r="C12939" s="222" t="s">
        <v>1268</v>
      </c>
      <c r="D12939" s="222" t="s">
        <v>2327</v>
      </c>
      <c r="E12939" s="223">
        <v>0</v>
      </c>
    </row>
    <row r="12940" spans="1:5" x14ac:dyDescent="0.25">
      <c r="A12940" s="224">
        <v>3705052876</v>
      </c>
      <c r="B12940" s="224" t="s">
        <v>14160</v>
      </c>
      <c r="C12940" s="224" t="s">
        <v>1268</v>
      </c>
      <c r="D12940" s="224" t="s">
        <v>2354</v>
      </c>
      <c r="E12940" s="225">
        <v>0</v>
      </c>
    </row>
    <row r="12941" spans="1:5" x14ac:dyDescent="0.25">
      <c r="A12941" s="222">
        <v>3705052877</v>
      </c>
      <c r="B12941" s="222" t="s">
        <v>14161</v>
      </c>
      <c r="C12941" s="222" t="s">
        <v>1268</v>
      </c>
      <c r="D12941" s="222" t="s">
        <v>2327</v>
      </c>
      <c r="E12941" s="223">
        <v>0</v>
      </c>
    </row>
    <row r="12942" spans="1:5" x14ac:dyDescent="0.25">
      <c r="A12942" s="224">
        <v>3705052878</v>
      </c>
      <c r="B12942" s="224" t="s">
        <v>14162</v>
      </c>
      <c r="C12942" s="224" t="s">
        <v>1268</v>
      </c>
      <c r="D12942" s="224" t="s">
        <v>2327</v>
      </c>
      <c r="E12942" s="225">
        <v>0</v>
      </c>
    </row>
    <row r="12943" spans="1:5" x14ac:dyDescent="0.25">
      <c r="A12943" s="222">
        <v>3705052879</v>
      </c>
      <c r="B12943" s="222" t="s">
        <v>14163</v>
      </c>
      <c r="C12943" s="222" t="s">
        <v>1268</v>
      </c>
      <c r="D12943" s="222" t="s">
        <v>1226</v>
      </c>
      <c r="E12943" s="223">
        <v>0</v>
      </c>
    </row>
    <row r="12944" spans="1:5" x14ac:dyDescent="0.25">
      <c r="A12944" s="224">
        <v>3705052880</v>
      </c>
      <c r="B12944" s="224" t="s">
        <v>14164</v>
      </c>
      <c r="C12944" s="224" t="s">
        <v>1268</v>
      </c>
      <c r="D12944" s="224" t="s">
        <v>1226</v>
      </c>
      <c r="E12944" s="225">
        <v>0</v>
      </c>
    </row>
    <row r="12945" spans="1:5" x14ac:dyDescent="0.25">
      <c r="A12945" s="222">
        <v>3705052881</v>
      </c>
      <c r="B12945" s="222" t="s">
        <v>14165</v>
      </c>
      <c r="C12945" s="222" t="s">
        <v>1268</v>
      </c>
      <c r="D12945" s="222" t="s">
        <v>2327</v>
      </c>
      <c r="E12945" s="223">
        <v>0</v>
      </c>
    </row>
    <row r="12946" spans="1:5" x14ac:dyDescent="0.25">
      <c r="A12946" s="224">
        <v>3705052882</v>
      </c>
      <c r="B12946" s="224" t="s">
        <v>14166</v>
      </c>
      <c r="C12946" s="224" t="s">
        <v>1268</v>
      </c>
      <c r="D12946" s="224" t="s">
        <v>2327</v>
      </c>
      <c r="E12946" s="225">
        <v>0</v>
      </c>
    </row>
    <row r="12947" spans="1:5" x14ac:dyDescent="0.25">
      <c r="A12947" s="222">
        <v>3705052883</v>
      </c>
      <c r="B12947" s="222" t="s">
        <v>14167</v>
      </c>
      <c r="C12947" s="222" t="s">
        <v>1268</v>
      </c>
      <c r="D12947" s="222" t="s">
        <v>2327</v>
      </c>
      <c r="E12947" s="223">
        <v>0</v>
      </c>
    </row>
    <row r="12948" spans="1:5" x14ac:dyDescent="0.25">
      <c r="A12948" s="224">
        <v>3705052884</v>
      </c>
      <c r="B12948" s="224" t="s">
        <v>14168</v>
      </c>
      <c r="C12948" s="224" t="s">
        <v>1268</v>
      </c>
      <c r="D12948" s="224" t="s">
        <v>1226</v>
      </c>
      <c r="E12948" s="225">
        <v>0</v>
      </c>
    </row>
    <row r="12949" spans="1:5" x14ac:dyDescent="0.25">
      <c r="A12949" s="222">
        <v>3705052885</v>
      </c>
      <c r="B12949" s="222" t="s">
        <v>14169</v>
      </c>
      <c r="C12949" s="222" t="s">
        <v>1268</v>
      </c>
      <c r="D12949" s="222" t="s">
        <v>2327</v>
      </c>
      <c r="E12949" s="223">
        <v>0</v>
      </c>
    </row>
    <row r="12950" spans="1:5" x14ac:dyDescent="0.25">
      <c r="A12950" s="224">
        <v>3705052886</v>
      </c>
      <c r="B12950" s="224" t="s">
        <v>14170</v>
      </c>
      <c r="C12950" s="224" t="s">
        <v>1268</v>
      </c>
      <c r="D12950" s="224" t="s">
        <v>2327</v>
      </c>
      <c r="E12950" s="225">
        <v>0</v>
      </c>
    </row>
    <row r="12951" spans="1:5" x14ac:dyDescent="0.25">
      <c r="A12951" s="222">
        <v>3705052887</v>
      </c>
      <c r="B12951" s="222" t="s">
        <v>14171</v>
      </c>
      <c r="C12951" s="222" t="s">
        <v>1268</v>
      </c>
      <c r="D12951" s="222" t="s">
        <v>2327</v>
      </c>
      <c r="E12951" s="223">
        <v>0</v>
      </c>
    </row>
    <row r="12952" spans="1:5" x14ac:dyDescent="0.25">
      <c r="A12952" s="224">
        <v>3705052888</v>
      </c>
      <c r="B12952" s="224" t="s">
        <v>14172</v>
      </c>
      <c r="C12952" s="224" t="s">
        <v>1268</v>
      </c>
      <c r="D12952" s="224" t="s">
        <v>2327</v>
      </c>
      <c r="E12952" s="225">
        <v>0</v>
      </c>
    </row>
    <row r="12953" spans="1:5" x14ac:dyDescent="0.25">
      <c r="A12953" s="222">
        <v>3705052889</v>
      </c>
      <c r="B12953" s="222" t="s">
        <v>14173</v>
      </c>
      <c r="C12953" s="222" t="s">
        <v>1268</v>
      </c>
      <c r="D12953" s="222" t="s">
        <v>2327</v>
      </c>
      <c r="E12953" s="223">
        <v>0</v>
      </c>
    </row>
    <row r="12954" spans="1:5" x14ac:dyDescent="0.25">
      <c r="A12954" s="224">
        <v>3705052890</v>
      </c>
      <c r="B12954" s="224" t="s">
        <v>14174</v>
      </c>
      <c r="C12954" s="224" t="s">
        <v>1268</v>
      </c>
      <c r="D12954" s="224" t="s">
        <v>2327</v>
      </c>
      <c r="E12954" s="225">
        <v>0</v>
      </c>
    </row>
    <row r="12955" spans="1:5" x14ac:dyDescent="0.25">
      <c r="A12955" s="222">
        <v>3705052891</v>
      </c>
      <c r="B12955" s="222" t="s">
        <v>14175</v>
      </c>
      <c r="C12955" s="222" t="s">
        <v>1268</v>
      </c>
      <c r="D12955" s="222" t="s">
        <v>2327</v>
      </c>
      <c r="E12955" s="223">
        <v>0</v>
      </c>
    </row>
    <row r="12956" spans="1:5" x14ac:dyDescent="0.25">
      <c r="A12956" s="224">
        <v>3705052892</v>
      </c>
      <c r="B12956" s="224" t="s">
        <v>14176</v>
      </c>
      <c r="C12956" s="224" t="s">
        <v>1268</v>
      </c>
      <c r="D12956" s="224" t="s">
        <v>2327</v>
      </c>
      <c r="E12956" s="225">
        <v>0</v>
      </c>
    </row>
    <row r="12957" spans="1:5" x14ac:dyDescent="0.25">
      <c r="A12957" s="222">
        <v>3705052893</v>
      </c>
      <c r="B12957" s="222" t="s">
        <v>14177</v>
      </c>
      <c r="C12957" s="222" t="s">
        <v>1268</v>
      </c>
      <c r="D12957" s="222" t="s">
        <v>2327</v>
      </c>
      <c r="E12957" s="223">
        <v>0</v>
      </c>
    </row>
    <row r="12958" spans="1:5" x14ac:dyDescent="0.25">
      <c r="A12958" s="224">
        <v>3705052894</v>
      </c>
      <c r="B12958" s="224" t="s">
        <v>14178</v>
      </c>
      <c r="C12958" s="224" t="s">
        <v>1268</v>
      </c>
      <c r="D12958" s="224" t="s">
        <v>2327</v>
      </c>
      <c r="E12958" s="225">
        <v>0</v>
      </c>
    </row>
    <row r="12959" spans="1:5" x14ac:dyDescent="0.25">
      <c r="A12959" s="222">
        <v>3705052895</v>
      </c>
      <c r="B12959" s="222" t="s">
        <v>14179</v>
      </c>
      <c r="C12959" s="222" t="s">
        <v>1268</v>
      </c>
      <c r="D12959" s="222" t="s">
        <v>2327</v>
      </c>
      <c r="E12959" s="223">
        <v>0</v>
      </c>
    </row>
    <row r="12960" spans="1:5" x14ac:dyDescent="0.25">
      <c r="A12960" s="224">
        <v>3705052896</v>
      </c>
      <c r="B12960" s="224" t="s">
        <v>14180</v>
      </c>
      <c r="C12960" s="224" t="s">
        <v>1268</v>
      </c>
      <c r="D12960" s="224" t="s">
        <v>2327</v>
      </c>
      <c r="E12960" s="225">
        <v>0</v>
      </c>
    </row>
    <row r="12961" spans="1:5" x14ac:dyDescent="0.25">
      <c r="A12961" s="222">
        <v>3705052897</v>
      </c>
      <c r="B12961" s="222" t="s">
        <v>14181</v>
      </c>
      <c r="C12961" s="222" t="s">
        <v>1268</v>
      </c>
      <c r="D12961" s="222" t="s">
        <v>2327</v>
      </c>
      <c r="E12961" s="223">
        <v>0</v>
      </c>
    </row>
    <row r="12962" spans="1:5" x14ac:dyDescent="0.25">
      <c r="A12962" s="224">
        <v>3705052898</v>
      </c>
      <c r="B12962" s="224" t="s">
        <v>14182</v>
      </c>
      <c r="C12962" s="224" t="s">
        <v>1268</v>
      </c>
      <c r="D12962" s="224" t="s">
        <v>2327</v>
      </c>
      <c r="E12962" s="225">
        <v>0</v>
      </c>
    </row>
    <row r="12963" spans="1:5" x14ac:dyDescent="0.25">
      <c r="A12963" s="222">
        <v>3705052899</v>
      </c>
      <c r="B12963" s="222" t="s">
        <v>14183</v>
      </c>
      <c r="C12963" s="222" t="s">
        <v>1268</v>
      </c>
      <c r="D12963" s="222" t="s">
        <v>2354</v>
      </c>
      <c r="E12963" s="223">
        <v>0</v>
      </c>
    </row>
    <row r="12964" spans="1:5" x14ac:dyDescent="0.25">
      <c r="A12964" s="224">
        <v>3705059908</v>
      </c>
      <c r="B12964" s="224" t="s">
        <v>12484</v>
      </c>
      <c r="C12964" s="224" t="s">
        <v>1268</v>
      </c>
      <c r="D12964" s="224" t="s">
        <v>801</v>
      </c>
      <c r="E12964" s="225">
        <v>0</v>
      </c>
    </row>
    <row r="12965" spans="1:5" x14ac:dyDescent="0.25">
      <c r="A12965" s="222">
        <v>3705059909</v>
      </c>
      <c r="B12965" s="222" t="s">
        <v>12485</v>
      </c>
      <c r="C12965" s="222" t="s">
        <v>1268</v>
      </c>
      <c r="D12965" s="222" t="s">
        <v>1226</v>
      </c>
      <c r="E12965" s="223">
        <v>0</v>
      </c>
    </row>
    <row r="12966" spans="1:5" x14ac:dyDescent="0.25">
      <c r="A12966" s="224">
        <v>3705059910</v>
      </c>
      <c r="B12966" s="224" t="s">
        <v>12486</v>
      </c>
      <c r="C12966" s="224" t="s">
        <v>1268</v>
      </c>
      <c r="D12966" s="224" t="s">
        <v>801</v>
      </c>
      <c r="E12966" s="225">
        <v>0</v>
      </c>
    </row>
    <row r="12967" spans="1:5" x14ac:dyDescent="0.25">
      <c r="A12967" s="222">
        <v>3705059911</v>
      </c>
      <c r="B12967" s="222" t="s">
        <v>12487</v>
      </c>
      <c r="C12967" s="222" t="s">
        <v>1268</v>
      </c>
      <c r="D12967" s="222" t="s">
        <v>801</v>
      </c>
      <c r="E12967" s="223">
        <v>0</v>
      </c>
    </row>
    <row r="12968" spans="1:5" x14ac:dyDescent="0.25">
      <c r="A12968" s="224">
        <v>3705059912</v>
      </c>
      <c r="B12968" s="224" t="s">
        <v>12488</v>
      </c>
      <c r="C12968" s="224" t="s">
        <v>1268</v>
      </c>
      <c r="D12968" s="224" t="s">
        <v>801</v>
      </c>
      <c r="E12968" s="225">
        <v>0</v>
      </c>
    </row>
    <row r="12969" spans="1:5" x14ac:dyDescent="0.25">
      <c r="A12969" s="222">
        <v>3705059913</v>
      </c>
      <c r="B12969" s="222" t="s">
        <v>12489</v>
      </c>
      <c r="C12969" s="222" t="s">
        <v>1268</v>
      </c>
      <c r="D12969" s="222" t="s">
        <v>2414</v>
      </c>
      <c r="E12969" s="223">
        <v>0</v>
      </c>
    </row>
    <row r="12970" spans="1:5" x14ac:dyDescent="0.25">
      <c r="A12970" s="224">
        <v>3705059914</v>
      </c>
      <c r="B12970" s="224" t="s">
        <v>12490</v>
      </c>
      <c r="C12970" s="224" t="s">
        <v>1268</v>
      </c>
      <c r="D12970" s="224" t="s">
        <v>1226</v>
      </c>
      <c r="E12970" s="225">
        <v>0</v>
      </c>
    </row>
    <row r="12971" spans="1:5" x14ac:dyDescent="0.25">
      <c r="A12971" s="222">
        <v>3705059915</v>
      </c>
      <c r="B12971" s="222" t="s">
        <v>12491</v>
      </c>
      <c r="C12971" s="222" t="s">
        <v>1268</v>
      </c>
      <c r="D12971" s="222" t="s">
        <v>2318</v>
      </c>
      <c r="E12971" s="223">
        <v>0</v>
      </c>
    </row>
    <row r="12972" spans="1:5" x14ac:dyDescent="0.25">
      <c r="A12972" s="224">
        <v>3705059916</v>
      </c>
      <c r="B12972" s="224" t="s">
        <v>12492</v>
      </c>
      <c r="C12972" s="224" t="s">
        <v>1268</v>
      </c>
      <c r="D12972" s="224" t="s">
        <v>1226</v>
      </c>
      <c r="E12972" s="225">
        <v>0</v>
      </c>
    </row>
    <row r="12973" spans="1:5" x14ac:dyDescent="0.25">
      <c r="A12973" s="222">
        <v>3705059917</v>
      </c>
      <c r="B12973" s="222" t="s">
        <v>12493</v>
      </c>
      <c r="C12973" s="222" t="s">
        <v>1268</v>
      </c>
      <c r="D12973" s="222" t="s">
        <v>1226</v>
      </c>
      <c r="E12973" s="223">
        <v>0</v>
      </c>
    </row>
    <row r="12974" spans="1:5" x14ac:dyDescent="0.25">
      <c r="A12974" s="224">
        <v>3705059918</v>
      </c>
      <c r="B12974" s="224" t="s">
        <v>12494</v>
      </c>
      <c r="C12974" s="224" t="s">
        <v>1268</v>
      </c>
      <c r="D12974" s="224" t="s">
        <v>801</v>
      </c>
      <c r="E12974" s="225">
        <v>0</v>
      </c>
    </row>
    <row r="12975" spans="1:5" x14ac:dyDescent="0.25">
      <c r="A12975" s="222">
        <v>3705059919</v>
      </c>
      <c r="B12975" s="222" t="s">
        <v>8331</v>
      </c>
      <c r="C12975" s="222" t="s">
        <v>1268</v>
      </c>
      <c r="D12975" s="222" t="s">
        <v>801</v>
      </c>
      <c r="E12975" s="223">
        <v>0</v>
      </c>
    </row>
    <row r="12976" spans="1:5" x14ac:dyDescent="0.25">
      <c r="A12976" s="224">
        <v>3705059920</v>
      </c>
      <c r="B12976" s="224" t="s">
        <v>12495</v>
      </c>
      <c r="C12976" s="224" t="s">
        <v>1268</v>
      </c>
      <c r="D12976" s="224" t="s">
        <v>801</v>
      </c>
      <c r="E12976" s="225">
        <v>0</v>
      </c>
    </row>
    <row r="12977" spans="1:5" x14ac:dyDescent="0.25">
      <c r="A12977" s="222">
        <v>3705059921</v>
      </c>
      <c r="B12977" s="222" t="s">
        <v>12496</v>
      </c>
      <c r="C12977" s="222" t="s">
        <v>1268</v>
      </c>
      <c r="D12977" s="222" t="s">
        <v>801</v>
      </c>
      <c r="E12977" s="223">
        <v>0</v>
      </c>
    </row>
    <row r="12978" spans="1:5" x14ac:dyDescent="0.25">
      <c r="A12978" s="224">
        <v>3705059922</v>
      </c>
      <c r="B12978" s="224" t="s">
        <v>12497</v>
      </c>
      <c r="C12978" s="224" t="s">
        <v>1268</v>
      </c>
      <c r="D12978" s="224" t="s">
        <v>801</v>
      </c>
      <c r="E12978" s="225">
        <v>0</v>
      </c>
    </row>
    <row r="12979" spans="1:5" x14ac:dyDescent="0.25">
      <c r="A12979" s="222">
        <v>3705059923</v>
      </c>
      <c r="B12979" s="222" t="s">
        <v>12498</v>
      </c>
      <c r="C12979" s="222" t="s">
        <v>1268</v>
      </c>
      <c r="D12979" s="222" t="s">
        <v>801</v>
      </c>
      <c r="E12979" s="223">
        <v>0</v>
      </c>
    </row>
    <row r="12980" spans="1:5" x14ac:dyDescent="0.25">
      <c r="A12980" s="224">
        <v>3705059924</v>
      </c>
      <c r="B12980" s="224" t="s">
        <v>12499</v>
      </c>
      <c r="C12980" s="224" t="s">
        <v>1268</v>
      </c>
      <c r="D12980" s="224" t="s">
        <v>801</v>
      </c>
      <c r="E12980" s="225">
        <v>0</v>
      </c>
    </row>
    <row r="12981" spans="1:5" x14ac:dyDescent="0.25">
      <c r="A12981" s="222">
        <v>3705059925</v>
      </c>
      <c r="B12981" s="222" t="s">
        <v>12500</v>
      </c>
      <c r="C12981" s="222" t="s">
        <v>1268</v>
      </c>
      <c r="D12981" s="222" t="s">
        <v>801</v>
      </c>
      <c r="E12981" s="223">
        <v>0</v>
      </c>
    </row>
    <row r="12982" spans="1:5" x14ac:dyDescent="0.25">
      <c r="A12982" s="224">
        <v>3705059926</v>
      </c>
      <c r="B12982" s="224" t="s">
        <v>12501</v>
      </c>
      <c r="C12982" s="224" t="s">
        <v>1268</v>
      </c>
      <c r="D12982" s="224" t="s">
        <v>801</v>
      </c>
      <c r="E12982" s="225">
        <v>0</v>
      </c>
    </row>
    <row r="12983" spans="1:5" x14ac:dyDescent="0.25">
      <c r="A12983" s="222">
        <v>3705059927</v>
      </c>
      <c r="B12983" s="222" t="s">
        <v>12502</v>
      </c>
      <c r="C12983" s="222" t="s">
        <v>1268</v>
      </c>
      <c r="D12983" s="222" t="s">
        <v>2327</v>
      </c>
      <c r="E12983" s="223">
        <v>0</v>
      </c>
    </row>
    <row r="12984" spans="1:5" x14ac:dyDescent="0.25">
      <c r="A12984" s="224">
        <v>3705059928</v>
      </c>
      <c r="B12984" s="224" t="s">
        <v>12503</v>
      </c>
      <c r="C12984" s="224" t="s">
        <v>1268</v>
      </c>
      <c r="D12984" s="224" t="s">
        <v>801</v>
      </c>
      <c r="E12984" s="225">
        <v>0</v>
      </c>
    </row>
    <row r="12985" spans="1:5" x14ac:dyDescent="0.25">
      <c r="A12985" s="222">
        <v>3705059929</v>
      </c>
      <c r="B12985" s="222" t="s">
        <v>11668</v>
      </c>
      <c r="C12985" s="222" t="s">
        <v>1268</v>
      </c>
      <c r="D12985" s="222" t="s">
        <v>801</v>
      </c>
      <c r="E12985" s="223">
        <v>0</v>
      </c>
    </row>
    <row r="12986" spans="1:5" x14ac:dyDescent="0.25">
      <c r="A12986" s="224">
        <v>3705059930</v>
      </c>
      <c r="B12986" s="224" t="s">
        <v>12504</v>
      </c>
      <c r="C12986" s="224" t="s">
        <v>1268</v>
      </c>
      <c r="D12986" s="224" t="s">
        <v>801</v>
      </c>
      <c r="E12986" s="225">
        <v>0</v>
      </c>
    </row>
    <row r="12987" spans="1:5" x14ac:dyDescent="0.25">
      <c r="A12987" s="222">
        <v>3705059931</v>
      </c>
      <c r="B12987" s="222" t="s">
        <v>5837</v>
      </c>
      <c r="C12987" s="222" t="s">
        <v>1268</v>
      </c>
      <c r="D12987" s="222" t="s">
        <v>801</v>
      </c>
      <c r="E12987" s="223">
        <v>0</v>
      </c>
    </row>
    <row r="12988" spans="1:5" x14ac:dyDescent="0.25">
      <c r="A12988" s="224">
        <v>3705059932</v>
      </c>
      <c r="B12988" s="224" t="s">
        <v>12505</v>
      </c>
      <c r="C12988" s="224" t="s">
        <v>1268</v>
      </c>
      <c r="D12988" s="224" t="s">
        <v>801</v>
      </c>
      <c r="E12988" s="225">
        <v>0</v>
      </c>
    </row>
    <row r="12989" spans="1:5" x14ac:dyDescent="0.25">
      <c r="A12989" s="222">
        <v>3705059933</v>
      </c>
      <c r="B12989" s="222" t="s">
        <v>12506</v>
      </c>
      <c r="C12989" s="222" t="s">
        <v>1268</v>
      </c>
      <c r="D12989" s="222" t="s">
        <v>801</v>
      </c>
      <c r="E12989" s="223">
        <v>0</v>
      </c>
    </row>
    <row r="12990" spans="1:5" x14ac:dyDescent="0.25">
      <c r="A12990" s="224">
        <v>3705059934</v>
      </c>
      <c r="B12990" s="224" t="s">
        <v>12507</v>
      </c>
      <c r="C12990" s="224" t="s">
        <v>1268</v>
      </c>
      <c r="D12990" s="224" t="s">
        <v>801</v>
      </c>
      <c r="E12990" s="225">
        <v>0</v>
      </c>
    </row>
    <row r="12991" spans="1:5" x14ac:dyDescent="0.25">
      <c r="A12991" s="222">
        <v>3705059935</v>
      </c>
      <c r="B12991" s="222" t="s">
        <v>12508</v>
      </c>
      <c r="C12991" s="222" t="s">
        <v>1268</v>
      </c>
      <c r="D12991" s="222" t="s">
        <v>801</v>
      </c>
      <c r="E12991" s="223">
        <v>0</v>
      </c>
    </row>
    <row r="12992" spans="1:5" x14ac:dyDescent="0.25">
      <c r="A12992" s="224">
        <v>3705059936</v>
      </c>
      <c r="B12992" s="224" t="s">
        <v>12509</v>
      </c>
      <c r="C12992" s="224" t="s">
        <v>1268</v>
      </c>
      <c r="D12992" s="224" t="s">
        <v>801</v>
      </c>
      <c r="E12992" s="225">
        <v>0</v>
      </c>
    </row>
    <row r="12993" spans="1:5" x14ac:dyDescent="0.25">
      <c r="A12993" s="222">
        <v>3705059937</v>
      </c>
      <c r="B12993" s="222" t="s">
        <v>12510</v>
      </c>
      <c r="C12993" s="222" t="s">
        <v>1268</v>
      </c>
      <c r="D12993" s="222" t="s">
        <v>801</v>
      </c>
      <c r="E12993" s="223">
        <v>0</v>
      </c>
    </row>
    <row r="12994" spans="1:5" x14ac:dyDescent="0.25">
      <c r="A12994" s="224">
        <v>3705059938</v>
      </c>
      <c r="B12994" s="224" t="s">
        <v>12511</v>
      </c>
      <c r="C12994" s="224" t="s">
        <v>1268</v>
      </c>
      <c r="D12994" s="224" t="s">
        <v>801</v>
      </c>
      <c r="E12994" s="225">
        <v>0</v>
      </c>
    </row>
    <row r="12995" spans="1:5" x14ac:dyDescent="0.25">
      <c r="A12995" s="222">
        <v>3705059939</v>
      </c>
      <c r="B12995" s="222" t="s">
        <v>12512</v>
      </c>
      <c r="C12995" s="222" t="s">
        <v>1268</v>
      </c>
      <c r="D12995" s="222" t="s">
        <v>801</v>
      </c>
      <c r="E12995" s="223">
        <v>0</v>
      </c>
    </row>
    <row r="12996" spans="1:5" x14ac:dyDescent="0.25">
      <c r="A12996" s="224">
        <v>3705059940</v>
      </c>
      <c r="B12996" s="224" t="s">
        <v>12513</v>
      </c>
      <c r="C12996" s="224" t="s">
        <v>1268</v>
      </c>
      <c r="D12996" s="224" t="s">
        <v>801</v>
      </c>
      <c r="E12996" s="225">
        <v>0</v>
      </c>
    </row>
    <row r="12997" spans="1:5" x14ac:dyDescent="0.25">
      <c r="A12997" s="222">
        <v>3705059941</v>
      </c>
      <c r="B12997" s="222" t="s">
        <v>12514</v>
      </c>
      <c r="C12997" s="222" t="s">
        <v>1268</v>
      </c>
      <c r="D12997" s="222" t="s">
        <v>801</v>
      </c>
      <c r="E12997" s="223">
        <v>0</v>
      </c>
    </row>
    <row r="12998" spans="1:5" x14ac:dyDescent="0.25">
      <c r="A12998" s="224">
        <v>3705059942</v>
      </c>
      <c r="B12998" s="224" t="s">
        <v>12515</v>
      </c>
      <c r="C12998" s="224" t="s">
        <v>1268</v>
      </c>
      <c r="D12998" s="224" t="s">
        <v>801</v>
      </c>
      <c r="E12998" s="225">
        <v>0</v>
      </c>
    </row>
    <row r="12999" spans="1:5" x14ac:dyDescent="0.25">
      <c r="A12999" s="222">
        <v>3705059943</v>
      </c>
      <c r="B12999" s="222" t="s">
        <v>12516</v>
      </c>
      <c r="C12999" s="222" t="s">
        <v>1268</v>
      </c>
      <c r="D12999" s="222" t="s">
        <v>801</v>
      </c>
      <c r="E12999" s="223">
        <v>0</v>
      </c>
    </row>
    <row r="13000" spans="1:5" x14ac:dyDescent="0.25">
      <c r="A13000" s="224">
        <v>3705059944</v>
      </c>
      <c r="B13000" s="224" t="s">
        <v>12517</v>
      </c>
      <c r="C13000" s="224" t="s">
        <v>1268</v>
      </c>
      <c r="D13000" s="224" t="s">
        <v>800</v>
      </c>
      <c r="E13000" s="225">
        <v>0</v>
      </c>
    </row>
    <row r="13001" spans="1:5" x14ac:dyDescent="0.25">
      <c r="A13001" s="222">
        <v>3705059945</v>
      </c>
      <c r="B13001" s="222" t="s">
        <v>12518</v>
      </c>
      <c r="C13001" s="222" t="s">
        <v>1268</v>
      </c>
      <c r="D13001" s="222" t="s">
        <v>2327</v>
      </c>
      <c r="E13001" s="223">
        <v>0</v>
      </c>
    </row>
    <row r="13002" spans="1:5" x14ac:dyDescent="0.25">
      <c r="A13002" s="224">
        <v>3705060001</v>
      </c>
      <c r="B13002" s="224" t="s">
        <v>8344</v>
      </c>
      <c r="C13002" s="224" t="s">
        <v>1268</v>
      </c>
      <c r="D13002" s="224" t="s">
        <v>801</v>
      </c>
      <c r="E13002" s="225">
        <v>0</v>
      </c>
    </row>
    <row r="13003" spans="1:5" x14ac:dyDescent="0.25">
      <c r="A13003" s="222">
        <v>3705060002</v>
      </c>
      <c r="B13003" s="222" t="s">
        <v>7914</v>
      </c>
      <c r="C13003" s="222" t="s">
        <v>1268</v>
      </c>
      <c r="D13003" s="222" t="s">
        <v>801</v>
      </c>
      <c r="E13003" s="223">
        <v>0</v>
      </c>
    </row>
    <row r="13004" spans="1:5" x14ac:dyDescent="0.25">
      <c r="A13004" s="224">
        <v>3705060003</v>
      </c>
      <c r="B13004" s="224" t="s">
        <v>3436</v>
      </c>
      <c r="C13004" s="224" t="s">
        <v>1268</v>
      </c>
      <c r="D13004" s="224" t="s">
        <v>2327</v>
      </c>
      <c r="E13004" s="225">
        <v>0</v>
      </c>
    </row>
    <row r="13005" spans="1:5" x14ac:dyDescent="0.25">
      <c r="A13005" s="222">
        <v>3705060004</v>
      </c>
      <c r="B13005" s="222" t="s">
        <v>9333</v>
      </c>
      <c r="C13005" s="222" t="s">
        <v>1268</v>
      </c>
      <c r="D13005" s="222" t="s">
        <v>801</v>
      </c>
      <c r="E13005" s="223">
        <v>0</v>
      </c>
    </row>
    <row r="13006" spans="1:5" x14ac:dyDescent="0.25">
      <c r="A13006" s="224">
        <v>3705060005</v>
      </c>
      <c r="B13006" s="224" t="s">
        <v>9334</v>
      </c>
      <c r="C13006" s="224" t="s">
        <v>1268</v>
      </c>
      <c r="D13006" s="224" t="s">
        <v>801</v>
      </c>
      <c r="E13006" s="225">
        <v>0</v>
      </c>
    </row>
    <row r="13007" spans="1:5" x14ac:dyDescent="0.25">
      <c r="A13007" s="222">
        <v>3705060006</v>
      </c>
      <c r="B13007" s="222" t="s">
        <v>3437</v>
      </c>
      <c r="C13007" s="222" t="s">
        <v>1268</v>
      </c>
      <c r="D13007" s="222" t="s">
        <v>801</v>
      </c>
      <c r="E13007" s="223">
        <v>0</v>
      </c>
    </row>
    <row r="13008" spans="1:5" x14ac:dyDescent="0.25">
      <c r="A13008" s="224">
        <v>3705060007</v>
      </c>
      <c r="B13008" s="224" t="s">
        <v>7132</v>
      </c>
      <c r="C13008" s="224" t="s">
        <v>1268</v>
      </c>
      <c r="D13008" s="224" t="s">
        <v>801</v>
      </c>
      <c r="E13008" s="225">
        <v>0</v>
      </c>
    </row>
    <row r="13009" spans="1:5" x14ac:dyDescent="0.25">
      <c r="A13009" s="222">
        <v>3705060008</v>
      </c>
      <c r="B13009" s="222" t="s">
        <v>3438</v>
      </c>
      <c r="C13009" s="222" t="s">
        <v>1268</v>
      </c>
      <c r="D13009" s="222" t="s">
        <v>801</v>
      </c>
      <c r="E13009" s="223">
        <v>0</v>
      </c>
    </row>
    <row r="13010" spans="1:5" x14ac:dyDescent="0.25">
      <c r="A13010" s="224">
        <v>3705060009</v>
      </c>
      <c r="B13010" s="224" t="s">
        <v>3439</v>
      </c>
      <c r="C13010" s="224" t="s">
        <v>1268</v>
      </c>
      <c r="D13010" s="224" t="s">
        <v>801</v>
      </c>
      <c r="E13010" s="225">
        <v>0</v>
      </c>
    </row>
    <row r="13011" spans="1:5" x14ac:dyDescent="0.25">
      <c r="A13011" s="222">
        <v>3705060010</v>
      </c>
      <c r="B13011" s="222" t="s">
        <v>6175</v>
      </c>
      <c r="C13011" s="222" t="s">
        <v>1268</v>
      </c>
      <c r="D13011" s="222" t="s">
        <v>2327</v>
      </c>
      <c r="E13011" s="223">
        <v>0</v>
      </c>
    </row>
    <row r="13012" spans="1:5" x14ac:dyDescent="0.25">
      <c r="A13012" s="224">
        <v>3705060011</v>
      </c>
      <c r="B13012" s="224" t="s">
        <v>6176</v>
      </c>
      <c r="C13012" s="224" t="s">
        <v>1268</v>
      </c>
      <c r="D13012" s="224" t="s">
        <v>2327</v>
      </c>
      <c r="E13012" s="225">
        <v>0</v>
      </c>
    </row>
    <row r="13013" spans="1:5" x14ac:dyDescent="0.25">
      <c r="A13013" s="222">
        <v>3705060012</v>
      </c>
      <c r="B13013" s="222" t="s">
        <v>6177</v>
      </c>
      <c r="C13013" s="222" t="s">
        <v>1268</v>
      </c>
      <c r="D13013" s="222" t="s">
        <v>2327</v>
      </c>
      <c r="E13013" s="223">
        <v>0</v>
      </c>
    </row>
    <row r="13014" spans="1:5" x14ac:dyDescent="0.25">
      <c r="A13014" s="224">
        <v>3705060013</v>
      </c>
      <c r="B13014" s="224" t="s">
        <v>6178</v>
      </c>
      <c r="C13014" s="224" t="s">
        <v>1268</v>
      </c>
      <c r="D13014" s="224" t="s">
        <v>2327</v>
      </c>
      <c r="E13014" s="225">
        <v>0</v>
      </c>
    </row>
    <row r="13015" spans="1:5" x14ac:dyDescent="0.25">
      <c r="A13015" s="222">
        <v>3705060014</v>
      </c>
      <c r="B13015" s="222" t="s">
        <v>6179</v>
      </c>
      <c r="C13015" s="222" t="s">
        <v>1268</v>
      </c>
      <c r="D13015" s="222" t="s">
        <v>2327</v>
      </c>
      <c r="E13015" s="223">
        <v>0</v>
      </c>
    </row>
    <row r="13016" spans="1:5" x14ac:dyDescent="0.25">
      <c r="A13016" s="224">
        <v>3705060015</v>
      </c>
      <c r="B13016" s="224" t="s">
        <v>7133</v>
      </c>
      <c r="C13016" s="224" t="s">
        <v>1268</v>
      </c>
      <c r="D13016" s="224" t="s">
        <v>801</v>
      </c>
      <c r="E13016" s="225">
        <v>0</v>
      </c>
    </row>
    <row r="13017" spans="1:5" x14ac:dyDescent="0.25">
      <c r="A13017" s="222">
        <v>3705060016</v>
      </c>
      <c r="B13017" s="222" t="s">
        <v>9335</v>
      </c>
      <c r="C13017" s="222" t="s">
        <v>1268</v>
      </c>
      <c r="D13017" s="222" t="s">
        <v>801</v>
      </c>
      <c r="E13017" s="223">
        <v>0</v>
      </c>
    </row>
    <row r="13018" spans="1:5" x14ac:dyDescent="0.25">
      <c r="A13018" s="224">
        <v>3705060017</v>
      </c>
      <c r="B13018" s="224" t="s">
        <v>9336</v>
      </c>
      <c r="C13018" s="224" t="s">
        <v>1268</v>
      </c>
      <c r="D13018" s="224" t="s">
        <v>1226</v>
      </c>
      <c r="E13018" s="225">
        <v>0</v>
      </c>
    </row>
    <row r="13019" spans="1:5" x14ac:dyDescent="0.25">
      <c r="A13019" s="222">
        <v>3705060018</v>
      </c>
      <c r="B13019" s="222" t="s">
        <v>9337</v>
      </c>
      <c r="C13019" s="222" t="s">
        <v>1268</v>
      </c>
      <c r="D13019" s="222" t="s">
        <v>801</v>
      </c>
      <c r="E13019" s="223">
        <v>0</v>
      </c>
    </row>
    <row r="13020" spans="1:5" x14ac:dyDescent="0.25">
      <c r="A13020" s="224">
        <v>3705060019</v>
      </c>
      <c r="B13020" s="224" t="s">
        <v>9338</v>
      </c>
      <c r="C13020" s="224" t="s">
        <v>1268</v>
      </c>
      <c r="D13020" s="224" t="s">
        <v>801</v>
      </c>
      <c r="E13020" s="225">
        <v>0</v>
      </c>
    </row>
    <row r="13021" spans="1:5" x14ac:dyDescent="0.25">
      <c r="A13021" s="222">
        <v>3705060020</v>
      </c>
      <c r="B13021" s="222" t="s">
        <v>9339</v>
      </c>
      <c r="C13021" s="222" t="s">
        <v>1268</v>
      </c>
      <c r="D13021" s="222" t="s">
        <v>801</v>
      </c>
      <c r="E13021" s="223">
        <v>0</v>
      </c>
    </row>
    <row r="13022" spans="1:5" x14ac:dyDescent="0.25">
      <c r="A13022" s="224">
        <v>3705060021</v>
      </c>
      <c r="B13022" s="224" t="s">
        <v>9340</v>
      </c>
      <c r="C13022" s="224" t="s">
        <v>1268</v>
      </c>
      <c r="D13022" s="224" t="s">
        <v>801</v>
      </c>
      <c r="E13022" s="225">
        <v>0</v>
      </c>
    </row>
    <row r="13023" spans="1:5" x14ac:dyDescent="0.25">
      <c r="A13023" s="222">
        <v>3705060022</v>
      </c>
      <c r="B13023" s="222" t="s">
        <v>9341</v>
      </c>
      <c r="C13023" s="222" t="s">
        <v>1268</v>
      </c>
      <c r="D13023" s="222" t="s">
        <v>801</v>
      </c>
      <c r="E13023" s="223">
        <v>0</v>
      </c>
    </row>
    <row r="13024" spans="1:5" x14ac:dyDescent="0.25">
      <c r="A13024" s="224">
        <v>3705060023</v>
      </c>
      <c r="B13024" s="224" t="s">
        <v>9342</v>
      </c>
      <c r="C13024" s="224" t="s">
        <v>1268</v>
      </c>
      <c r="D13024" s="224" t="s">
        <v>801</v>
      </c>
      <c r="E13024" s="225">
        <v>0</v>
      </c>
    </row>
    <row r="13025" spans="1:5" x14ac:dyDescent="0.25">
      <c r="A13025" s="222">
        <v>3705060024</v>
      </c>
      <c r="B13025" s="222" t="s">
        <v>9343</v>
      </c>
      <c r="C13025" s="222" t="s">
        <v>1268</v>
      </c>
      <c r="D13025" s="222" t="s">
        <v>801</v>
      </c>
      <c r="E13025" s="223">
        <v>0</v>
      </c>
    </row>
    <row r="13026" spans="1:5" x14ac:dyDescent="0.25">
      <c r="A13026" s="224">
        <v>3705060025</v>
      </c>
      <c r="B13026" s="224" t="s">
        <v>9344</v>
      </c>
      <c r="C13026" s="224" t="s">
        <v>1268</v>
      </c>
      <c r="D13026" s="224" t="s">
        <v>801</v>
      </c>
      <c r="E13026" s="225">
        <v>0</v>
      </c>
    </row>
    <row r="13027" spans="1:5" x14ac:dyDescent="0.25">
      <c r="A13027" s="222">
        <v>3705060026</v>
      </c>
      <c r="B13027" s="222" t="s">
        <v>8199</v>
      </c>
      <c r="C13027" s="222" t="s">
        <v>1268</v>
      </c>
      <c r="D13027" s="222" t="s">
        <v>801</v>
      </c>
      <c r="E13027" s="223">
        <v>0</v>
      </c>
    </row>
    <row r="13028" spans="1:5" x14ac:dyDescent="0.25">
      <c r="A13028" s="224">
        <v>3705060027</v>
      </c>
      <c r="B13028" s="224" t="s">
        <v>8332</v>
      </c>
      <c r="C13028" s="224" t="s">
        <v>1268</v>
      </c>
      <c r="D13028" s="224" t="s">
        <v>801</v>
      </c>
      <c r="E13028" s="225">
        <v>0</v>
      </c>
    </row>
    <row r="13029" spans="1:5" x14ac:dyDescent="0.25">
      <c r="A13029" s="222">
        <v>3705060028</v>
      </c>
      <c r="B13029" s="222" t="s">
        <v>9345</v>
      </c>
      <c r="C13029" s="222" t="s">
        <v>1268</v>
      </c>
      <c r="D13029" s="222" t="s">
        <v>801</v>
      </c>
      <c r="E13029" s="223">
        <v>0</v>
      </c>
    </row>
    <row r="13030" spans="1:5" x14ac:dyDescent="0.25">
      <c r="A13030" s="224">
        <v>3705060029</v>
      </c>
      <c r="B13030" s="224" t="s">
        <v>9346</v>
      </c>
      <c r="C13030" s="224" t="s">
        <v>1268</v>
      </c>
      <c r="D13030" s="224" t="s">
        <v>801</v>
      </c>
      <c r="E13030" s="225">
        <v>0</v>
      </c>
    </row>
    <row r="13031" spans="1:5" x14ac:dyDescent="0.25">
      <c r="A13031" s="222">
        <v>3705060030</v>
      </c>
      <c r="B13031" s="222" t="s">
        <v>10003</v>
      </c>
      <c r="C13031" s="222" t="s">
        <v>1268</v>
      </c>
      <c r="D13031" s="222" t="s">
        <v>801</v>
      </c>
      <c r="E13031" s="223">
        <v>0</v>
      </c>
    </row>
    <row r="13032" spans="1:5" x14ac:dyDescent="0.25">
      <c r="A13032" s="224">
        <v>3705060031</v>
      </c>
      <c r="B13032" s="224" t="s">
        <v>8465</v>
      </c>
      <c r="C13032" s="224" t="s">
        <v>1268</v>
      </c>
      <c r="D13032" s="224" t="s">
        <v>2333</v>
      </c>
      <c r="E13032" s="225">
        <v>0</v>
      </c>
    </row>
    <row r="13033" spans="1:5" x14ac:dyDescent="0.25">
      <c r="A13033" s="222">
        <v>3705060032</v>
      </c>
      <c r="B13033" s="222" t="s">
        <v>9347</v>
      </c>
      <c r="C13033" s="222" t="s">
        <v>1268</v>
      </c>
      <c r="D13033" s="222" t="s">
        <v>801</v>
      </c>
      <c r="E13033" s="223">
        <v>0</v>
      </c>
    </row>
    <row r="13034" spans="1:5" x14ac:dyDescent="0.25">
      <c r="A13034" s="224">
        <v>3705060033</v>
      </c>
      <c r="B13034" s="224" t="s">
        <v>12519</v>
      </c>
      <c r="C13034" s="224" t="s">
        <v>1268</v>
      </c>
      <c r="D13034" s="224" t="s">
        <v>801</v>
      </c>
      <c r="E13034" s="225">
        <v>0</v>
      </c>
    </row>
    <row r="13035" spans="1:5" x14ac:dyDescent="0.25">
      <c r="A13035" s="222">
        <v>3705060034</v>
      </c>
      <c r="B13035" s="222" t="s">
        <v>8333</v>
      </c>
      <c r="C13035" s="222" t="s">
        <v>1268</v>
      </c>
      <c r="D13035" s="222" t="s">
        <v>801</v>
      </c>
      <c r="E13035" s="223">
        <v>0</v>
      </c>
    </row>
    <row r="13036" spans="1:5" x14ac:dyDescent="0.25">
      <c r="A13036" s="224">
        <v>3705060035</v>
      </c>
      <c r="B13036" s="224" t="s">
        <v>8334</v>
      </c>
      <c r="C13036" s="224" t="s">
        <v>1268</v>
      </c>
      <c r="D13036" s="224" t="s">
        <v>801</v>
      </c>
      <c r="E13036" s="225">
        <v>0</v>
      </c>
    </row>
    <row r="13037" spans="1:5" x14ac:dyDescent="0.25">
      <c r="A13037" s="222">
        <v>3705060036</v>
      </c>
      <c r="B13037" s="222" t="s">
        <v>8335</v>
      </c>
      <c r="C13037" s="222" t="s">
        <v>1268</v>
      </c>
      <c r="D13037" s="222" t="s">
        <v>801</v>
      </c>
      <c r="E13037" s="223">
        <v>0</v>
      </c>
    </row>
    <row r="13038" spans="1:5" x14ac:dyDescent="0.25">
      <c r="A13038" s="224">
        <v>3705060037</v>
      </c>
      <c r="B13038" s="224" t="s">
        <v>12520</v>
      </c>
      <c r="C13038" s="224" t="s">
        <v>1268</v>
      </c>
      <c r="D13038" s="224" t="s">
        <v>801</v>
      </c>
      <c r="E13038" s="225">
        <v>0</v>
      </c>
    </row>
    <row r="13039" spans="1:5" x14ac:dyDescent="0.25">
      <c r="A13039" s="222">
        <v>3705060038</v>
      </c>
      <c r="B13039" s="222" t="s">
        <v>12521</v>
      </c>
      <c r="C13039" s="222" t="s">
        <v>1268</v>
      </c>
      <c r="D13039" s="222" t="s">
        <v>801</v>
      </c>
      <c r="E13039" s="223">
        <v>0</v>
      </c>
    </row>
    <row r="13040" spans="1:5" x14ac:dyDescent="0.25">
      <c r="A13040" s="224">
        <v>3705060039</v>
      </c>
      <c r="B13040" s="224" t="s">
        <v>12522</v>
      </c>
      <c r="C13040" s="224" t="s">
        <v>1268</v>
      </c>
      <c r="D13040" s="224" t="s">
        <v>801</v>
      </c>
      <c r="E13040" s="225">
        <v>0</v>
      </c>
    </row>
    <row r="13041" spans="1:5" x14ac:dyDescent="0.25">
      <c r="A13041" s="222">
        <v>3705060040</v>
      </c>
      <c r="B13041" s="222" t="s">
        <v>12523</v>
      </c>
      <c r="C13041" s="222" t="s">
        <v>1268</v>
      </c>
      <c r="D13041" s="222" t="s">
        <v>801</v>
      </c>
      <c r="E13041" s="223">
        <v>0</v>
      </c>
    </row>
    <row r="13042" spans="1:5" x14ac:dyDescent="0.25">
      <c r="A13042" s="224">
        <v>3705060041</v>
      </c>
      <c r="B13042" s="224" t="s">
        <v>12524</v>
      </c>
      <c r="C13042" s="224" t="s">
        <v>1268</v>
      </c>
      <c r="D13042" s="224" t="s">
        <v>801</v>
      </c>
      <c r="E13042" s="225">
        <v>0</v>
      </c>
    </row>
    <row r="13043" spans="1:5" x14ac:dyDescent="0.25">
      <c r="A13043" s="222">
        <v>3705060042</v>
      </c>
      <c r="B13043" s="222" t="s">
        <v>12525</v>
      </c>
      <c r="C13043" s="222" t="s">
        <v>1268</v>
      </c>
      <c r="D13043" s="222" t="s">
        <v>801</v>
      </c>
      <c r="E13043" s="223">
        <v>0</v>
      </c>
    </row>
    <row r="13044" spans="1:5" x14ac:dyDescent="0.25">
      <c r="A13044" s="224">
        <v>3705060043</v>
      </c>
      <c r="B13044" s="224" t="s">
        <v>12526</v>
      </c>
      <c r="C13044" s="224" t="s">
        <v>1268</v>
      </c>
      <c r="D13044" s="224" t="s">
        <v>801</v>
      </c>
      <c r="E13044" s="225">
        <v>0</v>
      </c>
    </row>
    <row r="13045" spans="1:5" x14ac:dyDescent="0.25">
      <c r="A13045" s="222">
        <v>3705060044</v>
      </c>
      <c r="B13045" s="222" t="s">
        <v>12527</v>
      </c>
      <c r="C13045" s="222" t="s">
        <v>1268</v>
      </c>
      <c r="D13045" s="222" t="s">
        <v>801</v>
      </c>
      <c r="E13045" s="223">
        <v>0</v>
      </c>
    </row>
    <row r="13046" spans="1:5" x14ac:dyDescent="0.25">
      <c r="A13046" s="224">
        <v>3705060045</v>
      </c>
      <c r="B13046" s="224" t="s">
        <v>12528</v>
      </c>
      <c r="C13046" s="224" t="s">
        <v>1268</v>
      </c>
      <c r="D13046" s="224" t="s">
        <v>801</v>
      </c>
      <c r="E13046" s="225">
        <v>0</v>
      </c>
    </row>
    <row r="13047" spans="1:5" x14ac:dyDescent="0.25">
      <c r="A13047" s="222">
        <v>3705060046</v>
      </c>
      <c r="B13047" s="222" t="s">
        <v>12529</v>
      </c>
      <c r="C13047" s="222" t="s">
        <v>1268</v>
      </c>
      <c r="D13047" s="222" t="s">
        <v>801</v>
      </c>
      <c r="E13047" s="223">
        <v>0</v>
      </c>
    </row>
    <row r="13048" spans="1:5" x14ac:dyDescent="0.25">
      <c r="A13048" s="224">
        <v>3705060047</v>
      </c>
      <c r="B13048" s="224" t="s">
        <v>12530</v>
      </c>
      <c r="C13048" s="224" t="s">
        <v>1268</v>
      </c>
      <c r="D13048" s="224" t="s">
        <v>801</v>
      </c>
      <c r="E13048" s="225">
        <v>0</v>
      </c>
    </row>
    <row r="13049" spans="1:5" x14ac:dyDescent="0.25">
      <c r="A13049" s="222">
        <v>3705060048</v>
      </c>
      <c r="B13049" s="222" t="s">
        <v>12531</v>
      </c>
      <c r="C13049" s="222" t="s">
        <v>1268</v>
      </c>
      <c r="D13049" s="222" t="s">
        <v>800</v>
      </c>
      <c r="E13049" s="223">
        <v>0</v>
      </c>
    </row>
    <row r="13050" spans="1:5" x14ac:dyDescent="0.25">
      <c r="A13050" s="224">
        <v>3705060049</v>
      </c>
      <c r="B13050" s="224" t="s">
        <v>12532</v>
      </c>
      <c r="C13050" s="224" t="s">
        <v>1268</v>
      </c>
      <c r="D13050" s="224" t="s">
        <v>801</v>
      </c>
      <c r="E13050" s="225">
        <v>0</v>
      </c>
    </row>
    <row r="13051" spans="1:5" x14ac:dyDescent="0.25">
      <c r="A13051" s="222">
        <v>3705060050</v>
      </c>
      <c r="B13051" s="222" t="s">
        <v>12533</v>
      </c>
      <c r="C13051" s="222" t="s">
        <v>1268</v>
      </c>
      <c r="D13051" s="222" t="s">
        <v>802</v>
      </c>
      <c r="E13051" s="223">
        <v>0</v>
      </c>
    </row>
    <row r="13052" spans="1:5" x14ac:dyDescent="0.25">
      <c r="A13052" s="224">
        <v>3705060051</v>
      </c>
      <c r="B13052" s="224" t="s">
        <v>9940</v>
      </c>
      <c r="C13052" s="224" t="s">
        <v>1268</v>
      </c>
      <c r="D13052" s="224" t="s">
        <v>801</v>
      </c>
      <c r="E13052" s="225">
        <v>0</v>
      </c>
    </row>
    <row r="13053" spans="1:5" x14ac:dyDescent="0.25">
      <c r="A13053" s="222">
        <v>3705060052</v>
      </c>
      <c r="B13053" s="222" t="s">
        <v>12534</v>
      </c>
      <c r="C13053" s="222" t="s">
        <v>1268</v>
      </c>
      <c r="D13053" s="222" t="s">
        <v>801</v>
      </c>
      <c r="E13053" s="223">
        <v>0</v>
      </c>
    </row>
    <row r="13054" spans="1:5" x14ac:dyDescent="0.25">
      <c r="A13054" s="224">
        <v>3705060053</v>
      </c>
      <c r="B13054" s="224" t="s">
        <v>12535</v>
      </c>
      <c r="C13054" s="224" t="s">
        <v>1268</v>
      </c>
      <c r="D13054" s="224" t="s">
        <v>801</v>
      </c>
      <c r="E13054" s="225">
        <v>0</v>
      </c>
    </row>
    <row r="13055" spans="1:5" x14ac:dyDescent="0.25">
      <c r="A13055" s="222">
        <v>3705060054</v>
      </c>
      <c r="B13055" s="222" t="s">
        <v>12536</v>
      </c>
      <c r="C13055" s="222" t="s">
        <v>1268</v>
      </c>
      <c r="D13055" s="222" t="s">
        <v>801</v>
      </c>
      <c r="E13055" s="223">
        <v>0</v>
      </c>
    </row>
    <row r="13056" spans="1:5" x14ac:dyDescent="0.25">
      <c r="A13056" s="224">
        <v>3705060055</v>
      </c>
      <c r="B13056" s="224" t="s">
        <v>14184</v>
      </c>
      <c r="C13056" s="224" t="s">
        <v>1268</v>
      </c>
      <c r="D13056" s="224" t="s">
        <v>801</v>
      </c>
      <c r="E13056" s="225">
        <v>0</v>
      </c>
    </row>
    <row r="13057" spans="1:5" x14ac:dyDescent="0.25">
      <c r="A13057" s="222">
        <v>3705060056</v>
      </c>
      <c r="B13057" s="222" t="s">
        <v>13503</v>
      </c>
      <c r="C13057" s="222" t="s">
        <v>1268</v>
      </c>
      <c r="D13057" s="222" t="s">
        <v>801</v>
      </c>
      <c r="E13057" s="223">
        <v>0</v>
      </c>
    </row>
    <row r="13058" spans="1:5" x14ac:dyDescent="0.25">
      <c r="A13058" s="224">
        <v>3705060057</v>
      </c>
      <c r="B13058" s="224" t="s">
        <v>14185</v>
      </c>
      <c r="C13058" s="224" t="s">
        <v>1268</v>
      </c>
      <c r="D13058" s="224" t="s">
        <v>2327</v>
      </c>
      <c r="E13058" s="225">
        <v>0</v>
      </c>
    </row>
    <row r="13059" spans="1:5" x14ac:dyDescent="0.25">
      <c r="A13059" s="222">
        <v>3705060058</v>
      </c>
      <c r="B13059" s="222" t="s">
        <v>13283</v>
      </c>
      <c r="C13059" s="222" t="s">
        <v>1268</v>
      </c>
      <c r="D13059" s="222" t="s">
        <v>801</v>
      </c>
      <c r="E13059" s="223">
        <v>0</v>
      </c>
    </row>
    <row r="13060" spans="1:5" x14ac:dyDescent="0.25">
      <c r="A13060" s="224">
        <v>3705070001</v>
      </c>
      <c r="B13060" s="224" t="s">
        <v>3440</v>
      </c>
      <c r="C13060" s="224" t="s">
        <v>1268</v>
      </c>
      <c r="D13060" s="224" t="s">
        <v>801</v>
      </c>
      <c r="E13060" s="225">
        <v>0</v>
      </c>
    </row>
    <row r="13061" spans="1:5" x14ac:dyDescent="0.25">
      <c r="A13061" s="222">
        <v>3705070002</v>
      </c>
      <c r="B13061" s="222" t="s">
        <v>3441</v>
      </c>
      <c r="C13061" s="222" t="s">
        <v>1268</v>
      </c>
      <c r="D13061" s="222" t="s">
        <v>801</v>
      </c>
      <c r="E13061" s="223">
        <v>0</v>
      </c>
    </row>
    <row r="13062" spans="1:5" x14ac:dyDescent="0.25">
      <c r="A13062" s="224">
        <v>3705070003</v>
      </c>
      <c r="B13062" s="224" t="s">
        <v>3442</v>
      </c>
      <c r="C13062" s="224" t="s">
        <v>1268</v>
      </c>
      <c r="D13062" s="224" t="s">
        <v>801</v>
      </c>
      <c r="E13062" s="225">
        <v>0</v>
      </c>
    </row>
    <row r="13063" spans="1:5" x14ac:dyDescent="0.25">
      <c r="A13063" s="222">
        <v>3705070004</v>
      </c>
      <c r="B13063" s="222" t="s">
        <v>3443</v>
      </c>
      <c r="C13063" s="222" t="s">
        <v>1268</v>
      </c>
      <c r="D13063" s="222" t="s">
        <v>801</v>
      </c>
      <c r="E13063" s="223">
        <v>0</v>
      </c>
    </row>
    <row r="13064" spans="1:5" x14ac:dyDescent="0.25">
      <c r="A13064" s="224">
        <v>3705070005</v>
      </c>
      <c r="B13064" s="224" t="s">
        <v>3444</v>
      </c>
      <c r="C13064" s="224" t="s">
        <v>1268</v>
      </c>
      <c r="D13064" s="224" t="s">
        <v>801</v>
      </c>
      <c r="E13064" s="225">
        <v>0</v>
      </c>
    </row>
    <row r="13065" spans="1:5" x14ac:dyDescent="0.25">
      <c r="A13065" s="222">
        <v>3705070006</v>
      </c>
      <c r="B13065" s="222" t="s">
        <v>3445</v>
      </c>
      <c r="C13065" s="222" t="s">
        <v>1268</v>
      </c>
      <c r="D13065" s="222" t="s">
        <v>1226</v>
      </c>
      <c r="E13065" s="223">
        <v>0</v>
      </c>
    </row>
    <row r="13066" spans="1:5" x14ac:dyDescent="0.25">
      <c r="A13066" s="224">
        <v>3705070007</v>
      </c>
      <c r="B13066" s="224" t="s">
        <v>8120</v>
      </c>
      <c r="C13066" s="224" t="s">
        <v>1268</v>
      </c>
      <c r="D13066" s="224" t="s">
        <v>801</v>
      </c>
      <c r="E13066" s="225">
        <v>0</v>
      </c>
    </row>
    <row r="13067" spans="1:5" x14ac:dyDescent="0.25">
      <c r="A13067" s="222">
        <v>3705070008</v>
      </c>
      <c r="B13067" s="222" t="s">
        <v>6180</v>
      </c>
      <c r="C13067" s="222" t="s">
        <v>1268</v>
      </c>
      <c r="D13067" s="222" t="s">
        <v>2327</v>
      </c>
      <c r="E13067" s="223">
        <v>0</v>
      </c>
    </row>
    <row r="13068" spans="1:5" x14ac:dyDescent="0.25">
      <c r="A13068" s="224">
        <v>3705070009</v>
      </c>
      <c r="B13068" s="224" t="s">
        <v>6181</v>
      </c>
      <c r="C13068" s="224" t="s">
        <v>1268</v>
      </c>
      <c r="D13068" s="224" t="s">
        <v>2706</v>
      </c>
      <c r="E13068" s="225">
        <v>0</v>
      </c>
    </row>
    <row r="13069" spans="1:5" x14ac:dyDescent="0.25">
      <c r="A13069" s="222">
        <v>3705070010</v>
      </c>
      <c r="B13069" s="222" t="s">
        <v>6182</v>
      </c>
      <c r="C13069" s="222" t="s">
        <v>1268</v>
      </c>
      <c r="D13069" s="222" t="s">
        <v>2327</v>
      </c>
      <c r="E13069" s="223">
        <v>0</v>
      </c>
    </row>
    <row r="13070" spans="1:5" x14ac:dyDescent="0.25">
      <c r="A13070" s="224">
        <v>3705070011</v>
      </c>
      <c r="B13070" s="224" t="s">
        <v>6183</v>
      </c>
      <c r="C13070" s="224" t="s">
        <v>1268</v>
      </c>
      <c r="D13070" s="224" t="s">
        <v>2327</v>
      </c>
      <c r="E13070" s="225">
        <v>0</v>
      </c>
    </row>
    <row r="13071" spans="1:5" x14ac:dyDescent="0.25">
      <c r="A13071" s="222">
        <v>3705070012</v>
      </c>
      <c r="B13071" s="222" t="s">
        <v>7915</v>
      </c>
      <c r="C13071" s="222" t="s">
        <v>1268</v>
      </c>
      <c r="D13071" s="222" t="s">
        <v>2327</v>
      </c>
      <c r="E13071" s="223">
        <v>0</v>
      </c>
    </row>
    <row r="13072" spans="1:5" x14ac:dyDescent="0.25">
      <c r="A13072" s="224">
        <v>3705070013</v>
      </c>
      <c r="B13072" s="224" t="s">
        <v>6184</v>
      </c>
      <c r="C13072" s="224" t="s">
        <v>1268</v>
      </c>
      <c r="D13072" s="224" t="s">
        <v>2327</v>
      </c>
      <c r="E13072" s="225">
        <v>0</v>
      </c>
    </row>
    <row r="13073" spans="1:5" x14ac:dyDescent="0.25">
      <c r="A13073" s="222">
        <v>3705070014</v>
      </c>
      <c r="B13073" s="222" t="s">
        <v>6185</v>
      </c>
      <c r="C13073" s="222" t="s">
        <v>1268</v>
      </c>
      <c r="D13073" s="222" t="s">
        <v>1226</v>
      </c>
      <c r="E13073" s="223">
        <v>0</v>
      </c>
    </row>
    <row r="13074" spans="1:5" x14ac:dyDescent="0.25">
      <c r="A13074" s="224">
        <v>3705070015</v>
      </c>
      <c r="B13074" s="224" t="s">
        <v>7837</v>
      </c>
      <c r="C13074" s="224" t="s">
        <v>1268</v>
      </c>
      <c r="D13074" s="224" t="s">
        <v>801</v>
      </c>
      <c r="E13074" s="225">
        <v>0</v>
      </c>
    </row>
    <row r="13075" spans="1:5" x14ac:dyDescent="0.25">
      <c r="A13075" s="222">
        <v>3705070016</v>
      </c>
      <c r="B13075" s="222" t="s">
        <v>12537</v>
      </c>
      <c r="C13075" s="222" t="s">
        <v>1268</v>
      </c>
      <c r="D13075" s="222" t="s">
        <v>801</v>
      </c>
      <c r="E13075" s="223">
        <v>0</v>
      </c>
    </row>
    <row r="13076" spans="1:5" x14ac:dyDescent="0.25">
      <c r="A13076" s="224">
        <v>3705070017</v>
      </c>
      <c r="B13076" s="224" t="s">
        <v>7838</v>
      </c>
      <c r="C13076" s="224" t="s">
        <v>1268</v>
      </c>
      <c r="D13076" s="224" t="s">
        <v>801</v>
      </c>
      <c r="E13076" s="225">
        <v>0</v>
      </c>
    </row>
    <row r="13077" spans="1:5" x14ac:dyDescent="0.25">
      <c r="A13077" s="222">
        <v>3705070018</v>
      </c>
      <c r="B13077" s="222" t="s">
        <v>8460</v>
      </c>
      <c r="C13077" s="222" t="s">
        <v>1268</v>
      </c>
      <c r="D13077" s="222" t="s">
        <v>2327</v>
      </c>
      <c r="E13077" s="223">
        <v>0</v>
      </c>
    </row>
    <row r="13078" spans="1:5" x14ac:dyDescent="0.25">
      <c r="A13078" s="224">
        <v>3705070019</v>
      </c>
      <c r="B13078" s="224" t="s">
        <v>8451</v>
      </c>
      <c r="C13078" s="224" t="s">
        <v>1268</v>
      </c>
      <c r="D13078" s="224" t="s">
        <v>2327</v>
      </c>
      <c r="E13078" s="225">
        <v>0</v>
      </c>
    </row>
    <row r="13079" spans="1:5" x14ac:dyDescent="0.25">
      <c r="A13079" s="222">
        <v>3705070020</v>
      </c>
      <c r="B13079" s="222" t="s">
        <v>8452</v>
      </c>
      <c r="C13079" s="222" t="s">
        <v>1268</v>
      </c>
      <c r="D13079" s="222" t="s">
        <v>2327</v>
      </c>
      <c r="E13079" s="223">
        <v>0</v>
      </c>
    </row>
    <row r="13080" spans="1:5" x14ac:dyDescent="0.25">
      <c r="A13080" s="224">
        <v>3705070021</v>
      </c>
      <c r="B13080" s="224" t="s">
        <v>8440</v>
      </c>
      <c r="C13080" s="224" t="s">
        <v>1268</v>
      </c>
      <c r="D13080" s="224" t="s">
        <v>801</v>
      </c>
      <c r="E13080" s="225">
        <v>0</v>
      </c>
    </row>
    <row r="13081" spans="1:5" x14ac:dyDescent="0.25">
      <c r="A13081" s="222">
        <v>3705070022</v>
      </c>
      <c r="B13081" s="222" t="s">
        <v>8461</v>
      </c>
      <c r="C13081" s="222" t="s">
        <v>1268</v>
      </c>
      <c r="D13081" s="222" t="s">
        <v>2327</v>
      </c>
      <c r="E13081" s="223">
        <v>0</v>
      </c>
    </row>
    <row r="13082" spans="1:5" x14ac:dyDescent="0.25">
      <c r="A13082" s="224">
        <v>3705070023</v>
      </c>
      <c r="B13082" s="224" t="s">
        <v>8453</v>
      </c>
      <c r="C13082" s="224" t="s">
        <v>1268</v>
      </c>
      <c r="D13082" s="224" t="s">
        <v>2327</v>
      </c>
      <c r="E13082" s="225">
        <v>0</v>
      </c>
    </row>
    <row r="13083" spans="1:5" x14ac:dyDescent="0.25">
      <c r="A13083" s="222">
        <v>3705070024</v>
      </c>
      <c r="B13083" s="222" t="s">
        <v>8454</v>
      </c>
      <c r="C13083" s="222" t="s">
        <v>1268</v>
      </c>
      <c r="D13083" s="222" t="s">
        <v>2327</v>
      </c>
      <c r="E13083" s="223">
        <v>0</v>
      </c>
    </row>
    <row r="13084" spans="1:5" x14ac:dyDescent="0.25">
      <c r="A13084" s="224">
        <v>3705070025</v>
      </c>
      <c r="B13084" s="224" t="s">
        <v>12538</v>
      </c>
      <c r="C13084" s="224" t="s">
        <v>1268</v>
      </c>
      <c r="D13084" s="224" t="s">
        <v>2327</v>
      </c>
      <c r="E13084" s="225">
        <v>0</v>
      </c>
    </row>
    <row r="13085" spans="1:5" x14ac:dyDescent="0.25">
      <c r="A13085" s="222">
        <v>3705070026</v>
      </c>
      <c r="B13085" s="222" t="s">
        <v>8456</v>
      </c>
      <c r="C13085" s="222" t="s">
        <v>1268</v>
      </c>
      <c r="D13085" s="222" t="s">
        <v>2327</v>
      </c>
      <c r="E13085" s="223">
        <v>0</v>
      </c>
    </row>
    <row r="13086" spans="1:5" x14ac:dyDescent="0.25">
      <c r="A13086" s="224">
        <v>3705070027</v>
      </c>
      <c r="B13086" s="224" t="s">
        <v>8457</v>
      </c>
      <c r="C13086" s="224" t="s">
        <v>1268</v>
      </c>
      <c r="D13086" s="224" t="s">
        <v>2327</v>
      </c>
      <c r="E13086" s="225">
        <v>0</v>
      </c>
    </row>
    <row r="13087" spans="1:5" x14ac:dyDescent="0.25">
      <c r="A13087" s="222">
        <v>3705070028</v>
      </c>
      <c r="B13087" s="222" t="s">
        <v>9348</v>
      </c>
      <c r="C13087" s="222" t="s">
        <v>1268</v>
      </c>
      <c r="D13087" s="222" t="s">
        <v>801</v>
      </c>
      <c r="E13087" s="223">
        <v>0</v>
      </c>
    </row>
    <row r="13088" spans="1:5" x14ac:dyDescent="0.25">
      <c r="A13088" s="224">
        <v>3705070029</v>
      </c>
      <c r="B13088" s="224" t="s">
        <v>8458</v>
      </c>
      <c r="C13088" s="224" t="s">
        <v>1268</v>
      </c>
      <c r="D13088" s="224" t="s">
        <v>2327</v>
      </c>
      <c r="E13088" s="225">
        <v>0</v>
      </c>
    </row>
    <row r="13089" spans="1:5" x14ac:dyDescent="0.25">
      <c r="A13089" s="222">
        <v>3705070030</v>
      </c>
      <c r="B13089" s="222" t="s">
        <v>9349</v>
      </c>
      <c r="C13089" s="222" t="s">
        <v>1268</v>
      </c>
      <c r="D13089" s="222" t="s">
        <v>801</v>
      </c>
      <c r="E13089" s="223">
        <v>0</v>
      </c>
    </row>
    <row r="13090" spans="1:5" x14ac:dyDescent="0.25">
      <c r="A13090" s="224">
        <v>3705070031</v>
      </c>
      <c r="B13090" s="224" t="s">
        <v>9350</v>
      </c>
      <c r="C13090" s="224" t="s">
        <v>1268</v>
      </c>
      <c r="D13090" s="224" t="s">
        <v>801</v>
      </c>
      <c r="E13090" s="225">
        <v>0</v>
      </c>
    </row>
    <row r="13091" spans="1:5" x14ac:dyDescent="0.25">
      <c r="A13091" s="222">
        <v>3705070032</v>
      </c>
      <c r="B13091" s="222" t="s">
        <v>9351</v>
      </c>
      <c r="C13091" s="222" t="s">
        <v>1268</v>
      </c>
      <c r="D13091" s="222" t="s">
        <v>801</v>
      </c>
      <c r="E13091" s="223">
        <v>0</v>
      </c>
    </row>
    <row r="13092" spans="1:5" x14ac:dyDescent="0.25">
      <c r="A13092" s="224">
        <v>3705070033</v>
      </c>
      <c r="B13092" s="224" t="s">
        <v>12539</v>
      </c>
      <c r="C13092" s="224" t="s">
        <v>1268</v>
      </c>
      <c r="D13092" s="224" t="s">
        <v>801</v>
      </c>
      <c r="E13092" s="225">
        <v>0</v>
      </c>
    </row>
    <row r="13093" spans="1:5" x14ac:dyDescent="0.25">
      <c r="A13093" s="222">
        <v>3705070034</v>
      </c>
      <c r="B13093" s="222" t="s">
        <v>12540</v>
      </c>
      <c r="C13093" s="222" t="s">
        <v>1268</v>
      </c>
      <c r="D13093" s="222" t="s">
        <v>801</v>
      </c>
      <c r="E13093" s="223">
        <v>0</v>
      </c>
    </row>
    <row r="13094" spans="1:5" x14ac:dyDescent="0.25">
      <c r="A13094" s="224">
        <v>3705070035</v>
      </c>
      <c r="B13094" s="224" t="s">
        <v>12541</v>
      </c>
      <c r="C13094" s="224" t="s">
        <v>1268</v>
      </c>
      <c r="D13094" s="224" t="s">
        <v>801</v>
      </c>
      <c r="E13094" s="225">
        <v>0</v>
      </c>
    </row>
    <row r="13095" spans="1:5" x14ac:dyDescent="0.25">
      <c r="A13095" s="222">
        <v>3705070036</v>
      </c>
      <c r="B13095" s="222" t="s">
        <v>12542</v>
      </c>
      <c r="C13095" s="222" t="s">
        <v>1268</v>
      </c>
      <c r="D13095" s="222" t="s">
        <v>801</v>
      </c>
      <c r="E13095" s="223">
        <v>0</v>
      </c>
    </row>
    <row r="13096" spans="1:5" x14ac:dyDescent="0.25">
      <c r="A13096" s="224">
        <v>3705070037</v>
      </c>
      <c r="B13096" s="224" t="s">
        <v>12543</v>
      </c>
      <c r="C13096" s="224" t="s">
        <v>1268</v>
      </c>
      <c r="D13096" s="224" t="s">
        <v>801</v>
      </c>
      <c r="E13096" s="225">
        <v>0</v>
      </c>
    </row>
    <row r="13097" spans="1:5" x14ac:dyDescent="0.25">
      <c r="A13097" s="222">
        <v>3705070038</v>
      </c>
      <c r="B13097" s="222" t="s">
        <v>10027</v>
      </c>
      <c r="C13097" s="222" t="s">
        <v>1268</v>
      </c>
      <c r="D13097" s="222" t="s">
        <v>801</v>
      </c>
      <c r="E13097" s="223">
        <v>0</v>
      </c>
    </row>
    <row r="13098" spans="1:5" x14ac:dyDescent="0.25">
      <c r="A13098" s="224">
        <v>3705070039</v>
      </c>
      <c r="B13098" s="224" t="s">
        <v>10024</v>
      </c>
      <c r="C13098" s="224" t="s">
        <v>1268</v>
      </c>
      <c r="D13098" s="224" t="s">
        <v>801</v>
      </c>
      <c r="E13098" s="225">
        <v>0</v>
      </c>
    </row>
    <row r="13099" spans="1:5" x14ac:dyDescent="0.25">
      <c r="A13099" s="222">
        <v>3705070040</v>
      </c>
      <c r="B13099" s="222" t="s">
        <v>5090</v>
      </c>
      <c r="C13099" s="222" t="s">
        <v>1268</v>
      </c>
      <c r="D13099" s="222" t="s">
        <v>801</v>
      </c>
      <c r="E13099" s="223">
        <v>0</v>
      </c>
    </row>
    <row r="13100" spans="1:5" x14ac:dyDescent="0.25">
      <c r="A13100" s="224">
        <v>3705070041</v>
      </c>
      <c r="B13100" s="224" t="s">
        <v>12544</v>
      </c>
      <c r="C13100" s="224" t="s">
        <v>1268</v>
      </c>
      <c r="D13100" s="224" t="s">
        <v>801</v>
      </c>
      <c r="E13100" s="225">
        <v>0</v>
      </c>
    </row>
    <row r="13101" spans="1:5" x14ac:dyDescent="0.25">
      <c r="A13101" s="222">
        <v>3705070042</v>
      </c>
      <c r="B13101" s="222" t="s">
        <v>12545</v>
      </c>
      <c r="C13101" s="222" t="s">
        <v>1268</v>
      </c>
      <c r="D13101" s="222" t="s">
        <v>801</v>
      </c>
      <c r="E13101" s="223">
        <v>0</v>
      </c>
    </row>
    <row r="13102" spans="1:5" x14ac:dyDescent="0.25">
      <c r="A13102" s="224">
        <v>3705070043</v>
      </c>
      <c r="B13102" s="224" t="s">
        <v>12546</v>
      </c>
      <c r="C13102" s="224" t="s">
        <v>1268</v>
      </c>
      <c r="D13102" s="224" t="s">
        <v>801</v>
      </c>
      <c r="E13102" s="225">
        <v>0</v>
      </c>
    </row>
    <row r="13103" spans="1:5" x14ac:dyDescent="0.25">
      <c r="A13103" s="222">
        <v>3705070044</v>
      </c>
      <c r="B13103" s="222" t="s">
        <v>12547</v>
      </c>
      <c r="C13103" s="222" t="s">
        <v>1268</v>
      </c>
      <c r="D13103" s="222" t="s">
        <v>801</v>
      </c>
      <c r="E13103" s="223">
        <v>0</v>
      </c>
    </row>
    <row r="13104" spans="1:5" x14ac:dyDescent="0.25">
      <c r="A13104" s="224">
        <v>3705070045</v>
      </c>
      <c r="B13104" s="224" t="s">
        <v>12548</v>
      </c>
      <c r="C13104" s="224" t="s">
        <v>1268</v>
      </c>
      <c r="D13104" s="224" t="s">
        <v>801</v>
      </c>
      <c r="E13104" s="225">
        <v>0</v>
      </c>
    </row>
    <row r="13105" spans="1:5" x14ac:dyDescent="0.25">
      <c r="A13105" s="222">
        <v>3705070046</v>
      </c>
      <c r="B13105" s="222" t="s">
        <v>12549</v>
      </c>
      <c r="C13105" s="222" t="s">
        <v>1268</v>
      </c>
      <c r="D13105" s="222" t="s">
        <v>2327</v>
      </c>
      <c r="E13105" s="223">
        <v>0</v>
      </c>
    </row>
    <row r="13106" spans="1:5" x14ac:dyDescent="0.25">
      <c r="A13106" s="224">
        <v>3705070047</v>
      </c>
      <c r="B13106" s="224" t="s">
        <v>12550</v>
      </c>
      <c r="C13106" s="224" t="s">
        <v>1268</v>
      </c>
      <c r="D13106" s="224" t="s">
        <v>2327</v>
      </c>
      <c r="E13106" s="225">
        <v>0</v>
      </c>
    </row>
    <row r="13107" spans="1:5" x14ac:dyDescent="0.25">
      <c r="A13107" s="222">
        <v>3705070048</v>
      </c>
      <c r="B13107" s="222" t="s">
        <v>12551</v>
      </c>
      <c r="C13107" s="222" t="s">
        <v>1268</v>
      </c>
      <c r="D13107" s="222" t="s">
        <v>2327</v>
      </c>
      <c r="E13107" s="223">
        <v>0</v>
      </c>
    </row>
    <row r="13108" spans="1:5" x14ac:dyDescent="0.25">
      <c r="A13108" s="224">
        <v>3705070049</v>
      </c>
      <c r="B13108" s="224" t="s">
        <v>12552</v>
      </c>
      <c r="C13108" s="224" t="s">
        <v>1268</v>
      </c>
      <c r="D13108" s="224" t="s">
        <v>1226</v>
      </c>
      <c r="E13108" s="225">
        <v>0</v>
      </c>
    </row>
    <row r="13109" spans="1:5" x14ac:dyDescent="0.25">
      <c r="A13109" s="222">
        <v>3705070050</v>
      </c>
      <c r="B13109" s="222" t="s">
        <v>12553</v>
      </c>
      <c r="C13109" s="222" t="s">
        <v>1268</v>
      </c>
      <c r="D13109" s="222" t="s">
        <v>801</v>
      </c>
      <c r="E13109" s="223">
        <v>0</v>
      </c>
    </row>
    <row r="13110" spans="1:5" x14ac:dyDescent="0.25">
      <c r="A13110" s="224">
        <v>3705070051</v>
      </c>
      <c r="B13110" s="224" t="s">
        <v>12996</v>
      </c>
      <c r="C13110" s="224" t="s">
        <v>1268</v>
      </c>
      <c r="D13110" s="224" t="s">
        <v>801</v>
      </c>
      <c r="E13110" s="225">
        <v>0</v>
      </c>
    </row>
    <row r="13111" spans="1:5" x14ac:dyDescent="0.25">
      <c r="A13111" s="222">
        <v>3705080001</v>
      </c>
      <c r="B13111" s="222" t="s">
        <v>3446</v>
      </c>
      <c r="C13111" s="222" t="s">
        <v>1268</v>
      </c>
      <c r="D13111" s="222" t="s">
        <v>2327</v>
      </c>
      <c r="E13111" s="223">
        <v>0</v>
      </c>
    </row>
    <row r="13112" spans="1:5" x14ac:dyDescent="0.25">
      <c r="A13112" s="224">
        <v>3705090001</v>
      </c>
      <c r="B13112" s="224" t="s">
        <v>3185</v>
      </c>
      <c r="C13112" s="224" t="s">
        <v>1268</v>
      </c>
      <c r="D13112" s="224" t="s">
        <v>801</v>
      </c>
      <c r="E13112" s="225">
        <v>0</v>
      </c>
    </row>
    <row r="13113" spans="1:5" x14ac:dyDescent="0.25">
      <c r="A13113" s="222">
        <v>3705090002</v>
      </c>
      <c r="B13113" s="222" t="s">
        <v>3145</v>
      </c>
      <c r="C13113" s="222" t="s">
        <v>1268</v>
      </c>
      <c r="D13113" s="222" t="s">
        <v>801</v>
      </c>
      <c r="E13113" s="223">
        <v>0</v>
      </c>
    </row>
    <row r="13114" spans="1:5" x14ac:dyDescent="0.25">
      <c r="A13114" s="224">
        <v>3705090003</v>
      </c>
      <c r="B13114" s="224" t="s">
        <v>3159</v>
      </c>
      <c r="C13114" s="224" t="s">
        <v>1268</v>
      </c>
      <c r="D13114" s="224" t="s">
        <v>801</v>
      </c>
      <c r="E13114" s="225">
        <v>0</v>
      </c>
    </row>
    <row r="13115" spans="1:5" x14ac:dyDescent="0.25">
      <c r="A13115" s="222">
        <v>3707000001</v>
      </c>
      <c r="B13115" s="222" t="s">
        <v>9356</v>
      </c>
      <c r="C13115" s="222" t="s">
        <v>1268</v>
      </c>
      <c r="D13115" s="222" t="s">
        <v>801</v>
      </c>
      <c r="E13115" s="223">
        <v>0</v>
      </c>
    </row>
    <row r="13116" spans="1:5" x14ac:dyDescent="0.25">
      <c r="A13116" s="224">
        <v>3707007773</v>
      </c>
      <c r="B13116" s="224" t="s">
        <v>7148</v>
      </c>
      <c r="C13116" s="224" t="s">
        <v>1268</v>
      </c>
      <c r="D13116" s="224" t="s">
        <v>801</v>
      </c>
      <c r="E13116" s="225">
        <v>0</v>
      </c>
    </row>
    <row r="13117" spans="1:5" x14ac:dyDescent="0.25">
      <c r="A13117" s="222">
        <v>3804120001</v>
      </c>
      <c r="B13117" s="222" t="s">
        <v>3447</v>
      </c>
      <c r="C13117" s="222" t="s">
        <v>3448</v>
      </c>
      <c r="D13117" s="222" t="s">
        <v>801</v>
      </c>
      <c r="E13117" s="223">
        <v>0</v>
      </c>
    </row>
    <row r="13118" spans="1:5" x14ac:dyDescent="0.25">
      <c r="A13118" s="224">
        <v>3804120002</v>
      </c>
      <c r="B13118" s="224" t="s">
        <v>3449</v>
      </c>
      <c r="C13118" s="224" t="s">
        <v>3448</v>
      </c>
      <c r="D13118" s="224" t="s">
        <v>801</v>
      </c>
      <c r="E13118" s="225">
        <v>0</v>
      </c>
    </row>
    <row r="13119" spans="1:5" x14ac:dyDescent="0.25">
      <c r="A13119" s="222">
        <v>3901080001</v>
      </c>
      <c r="B13119" s="222" t="s">
        <v>4130</v>
      </c>
      <c r="C13119" s="222" t="s">
        <v>980</v>
      </c>
      <c r="D13119" s="222" t="s">
        <v>800</v>
      </c>
      <c r="E13119" s="223">
        <v>0</v>
      </c>
    </row>
    <row r="13120" spans="1:5" x14ac:dyDescent="0.25">
      <c r="A13120" s="224">
        <v>3905010001</v>
      </c>
      <c r="B13120" s="224" t="s">
        <v>3450</v>
      </c>
      <c r="C13120" s="224" t="s">
        <v>980</v>
      </c>
      <c r="D13120" s="224" t="s">
        <v>801</v>
      </c>
      <c r="E13120" s="225">
        <v>0</v>
      </c>
    </row>
    <row r="13121" spans="1:5" x14ac:dyDescent="0.25">
      <c r="A13121" s="222">
        <v>3905010002</v>
      </c>
      <c r="B13121" s="222" t="s">
        <v>3451</v>
      </c>
      <c r="C13121" s="222" t="s">
        <v>980</v>
      </c>
      <c r="D13121" s="222" t="s">
        <v>801</v>
      </c>
      <c r="E13121" s="223">
        <v>0</v>
      </c>
    </row>
    <row r="13122" spans="1:5" x14ac:dyDescent="0.25">
      <c r="A13122" s="224">
        <v>3905010003</v>
      </c>
      <c r="B13122" s="224" t="s">
        <v>3452</v>
      </c>
      <c r="C13122" s="224" t="s">
        <v>980</v>
      </c>
      <c r="D13122" s="224" t="s">
        <v>801</v>
      </c>
      <c r="E13122" s="225">
        <v>0</v>
      </c>
    </row>
    <row r="13123" spans="1:5" x14ac:dyDescent="0.25">
      <c r="A13123" s="222">
        <v>3905010004</v>
      </c>
      <c r="B13123" s="222" t="s">
        <v>3453</v>
      </c>
      <c r="C13123" s="222" t="s">
        <v>980</v>
      </c>
      <c r="D13123" s="222" t="s">
        <v>801</v>
      </c>
      <c r="E13123" s="223">
        <v>0</v>
      </c>
    </row>
    <row r="13124" spans="1:5" x14ac:dyDescent="0.25">
      <c r="A13124" s="224">
        <v>3905010005</v>
      </c>
      <c r="B13124" s="224" t="s">
        <v>3454</v>
      </c>
      <c r="C13124" s="224" t="s">
        <v>980</v>
      </c>
      <c r="D13124" s="224" t="s">
        <v>2327</v>
      </c>
      <c r="E13124" s="225">
        <v>0</v>
      </c>
    </row>
    <row r="13125" spans="1:5" x14ac:dyDescent="0.25">
      <c r="A13125" s="222">
        <v>3905010006</v>
      </c>
      <c r="B13125" s="222" t="s">
        <v>3455</v>
      </c>
      <c r="C13125" s="222" t="s">
        <v>980</v>
      </c>
      <c r="D13125" s="222" t="s">
        <v>2327</v>
      </c>
      <c r="E13125" s="223">
        <v>0</v>
      </c>
    </row>
    <row r="13126" spans="1:5" x14ac:dyDescent="0.25">
      <c r="A13126" s="224">
        <v>3905010007</v>
      </c>
      <c r="B13126" s="224" t="s">
        <v>3456</v>
      </c>
      <c r="C13126" s="224" t="s">
        <v>980</v>
      </c>
      <c r="D13126" s="224" t="s">
        <v>2327</v>
      </c>
      <c r="E13126" s="225">
        <v>0</v>
      </c>
    </row>
    <row r="13127" spans="1:5" x14ac:dyDescent="0.25">
      <c r="A13127" s="222">
        <v>3905010008</v>
      </c>
      <c r="B13127" s="222" t="s">
        <v>3457</v>
      </c>
      <c r="C13127" s="222" t="s">
        <v>980</v>
      </c>
      <c r="D13127" s="222" t="s">
        <v>2327</v>
      </c>
      <c r="E13127" s="223">
        <v>0</v>
      </c>
    </row>
    <row r="13128" spans="1:5" x14ac:dyDescent="0.25">
      <c r="A13128" s="224">
        <v>3905010009</v>
      </c>
      <c r="B13128" s="224" t="s">
        <v>7134</v>
      </c>
      <c r="C13128" s="224" t="s">
        <v>980</v>
      </c>
      <c r="D13128" s="224" t="s">
        <v>801</v>
      </c>
      <c r="E13128" s="225">
        <v>0</v>
      </c>
    </row>
    <row r="13129" spans="1:5" x14ac:dyDescent="0.25">
      <c r="A13129" s="222">
        <v>3905010010</v>
      </c>
      <c r="B13129" s="222" t="s">
        <v>7135</v>
      </c>
      <c r="C13129" s="222" t="s">
        <v>980</v>
      </c>
      <c r="D13129" s="222" t="s">
        <v>801</v>
      </c>
      <c r="E13129" s="223">
        <v>0</v>
      </c>
    </row>
    <row r="13130" spans="1:5" x14ac:dyDescent="0.25">
      <c r="A13130" s="224">
        <v>3905010011</v>
      </c>
      <c r="B13130" s="224" t="s">
        <v>7136</v>
      </c>
      <c r="C13130" s="224" t="s">
        <v>980</v>
      </c>
      <c r="D13130" s="224" t="s">
        <v>801</v>
      </c>
      <c r="E13130" s="225">
        <v>0</v>
      </c>
    </row>
    <row r="13131" spans="1:5" x14ac:dyDescent="0.25">
      <c r="A13131" s="222">
        <v>3905010012</v>
      </c>
      <c r="B13131" s="222" t="s">
        <v>7916</v>
      </c>
      <c r="C13131" s="222" t="s">
        <v>980</v>
      </c>
      <c r="D13131" s="222" t="s">
        <v>801</v>
      </c>
      <c r="E13131" s="223">
        <v>0</v>
      </c>
    </row>
    <row r="13132" spans="1:5" x14ac:dyDescent="0.25">
      <c r="A13132" s="224">
        <v>3905010013</v>
      </c>
      <c r="B13132" s="224" t="s">
        <v>7917</v>
      </c>
      <c r="C13132" s="224" t="s">
        <v>980</v>
      </c>
      <c r="D13132" s="224" t="s">
        <v>801</v>
      </c>
      <c r="E13132" s="225">
        <v>0</v>
      </c>
    </row>
    <row r="13133" spans="1:5" x14ac:dyDescent="0.25">
      <c r="A13133" s="222">
        <v>3905010014</v>
      </c>
      <c r="B13133" s="222" t="s">
        <v>7918</v>
      </c>
      <c r="C13133" s="222" t="s">
        <v>980</v>
      </c>
      <c r="D13133" s="222" t="s">
        <v>801</v>
      </c>
      <c r="E13133" s="223">
        <v>0</v>
      </c>
    </row>
    <row r="13134" spans="1:5" x14ac:dyDescent="0.25">
      <c r="A13134" s="224">
        <v>3905010015</v>
      </c>
      <c r="B13134" s="224" t="s">
        <v>7137</v>
      </c>
      <c r="C13134" s="224" t="s">
        <v>980</v>
      </c>
      <c r="D13134" s="224" t="s">
        <v>801</v>
      </c>
      <c r="E13134" s="225">
        <v>0</v>
      </c>
    </row>
    <row r="13135" spans="1:5" x14ac:dyDescent="0.25">
      <c r="A13135" s="222">
        <v>3905010016</v>
      </c>
      <c r="B13135" s="222" t="s">
        <v>7919</v>
      </c>
      <c r="C13135" s="222" t="s">
        <v>980</v>
      </c>
      <c r="D13135" s="222" t="s">
        <v>801</v>
      </c>
      <c r="E13135" s="223">
        <v>0</v>
      </c>
    </row>
    <row r="13136" spans="1:5" x14ac:dyDescent="0.25">
      <c r="A13136" s="224">
        <v>3905010017</v>
      </c>
      <c r="B13136" s="224" t="s">
        <v>7138</v>
      </c>
      <c r="C13136" s="224" t="s">
        <v>980</v>
      </c>
      <c r="D13136" s="224" t="s">
        <v>801</v>
      </c>
      <c r="E13136" s="225">
        <v>0</v>
      </c>
    </row>
    <row r="13137" spans="1:5" x14ac:dyDescent="0.25">
      <c r="A13137" s="222">
        <v>3905010018</v>
      </c>
      <c r="B13137" s="222" t="s">
        <v>7139</v>
      </c>
      <c r="C13137" s="222" t="s">
        <v>980</v>
      </c>
      <c r="D13137" s="222" t="s">
        <v>801</v>
      </c>
      <c r="E13137" s="223">
        <v>0</v>
      </c>
    </row>
    <row r="13138" spans="1:5" x14ac:dyDescent="0.25">
      <c r="A13138" s="224">
        <v>3905010019</v>
      </c>
      <c r="B13138" s="224" t="s">
        <v>7140</v>
      </c>
      <c r="C13138" s="224" t="s">
        <v>980</v>
      </c>
      <c r="D13138" s="224" t="s">
        <v>801</v>
      </c>
      <c r="E13138" s="225">
        <v>0</v>
      </c>
    </row>
    <row r="13139" spans="1:5" x14ac:dyDescent="0.25">
      <c r="A13139" s="222">
        <v>3905010020</v>
      </c>
      <c r="B13139" s="222" t="s">
        <v>7141</v>
      </c>
      <c r="C13139" s="222" t="s">
        <v>980</v>
      </c>
      <c r="D13139" s="222" t="s">
        <v>801</v>
      </c>
      <c r="E13139" s="223">
        <v>0</v>
      </c>
    </row>
    <row r="13140" spans="1:5" x14ac:dyDescent="0.25">
      <c r="A13140" s="224">
        <v>3905030001</v>
      </c>
      <c r="B13140" s="224" t="s">
        <v>3458</v>
      </c>
      <c r="C13140" s="224" t="s">
        <v>980</v>
      </c>
      <c r="D13140" s="224" t="s">
        <v>801</v>
      </c>
      <c r="E13140" s="225">
        <v>0</v>
      </c>
    </row>
    <row r="13141" spans="1:5" x14ac:dyDescent="0.25">
      <c r="A13141" s="222">
        <v>3905030002</v>
      </c>
      <c r="B13141" s="222" t="s">
        <v>3459</v>
      </c>
      <c r="C13141" s="222" t="s">
        <v>980</v>
      </c>
      <c r="D13141" s="222" t="s">
        <v>801</v>
      </c>
      <c r="E13141" s="223">
        <v>0</v>
      </c>
    </row>
    <row r="13142" spans="1:5" x14ac:dyDescent="0.25">
      <c r="A13142" s="224">
        <v>3905060001</v>
      </c>
      <c r="B13142" s="224" t="s">
        <v>7387</v>
      </c>
      <c r="C13142" s="224" t="s">
        <v>980</v>
      </c>
      <c r="D13142" s="224" t="s">
        <v>2599</v>
      </c>
      <c r="E13142" s="225">
        <v>0</v>
      </c>
    </row>
    <row r="13143" spans="1:5" x14ac:dyDescent="0.25">
      <c r="A13143" s="222">
        <v>3905060002</v>
      </c>
      <c r="B13143" s="222" t="s">
        <v>7388</v>
      </c>
      <c r="C13143" s="222" t="s">
        <v>980</v>
      </c>
      <c r="D13143" s="222" t="s">
        <v>2599</v>
      </c>
      <c r="E13143" s="223">
        <v>0</v>
      </c>
    </row>
    <row r="13144" spans="1:5" x14ac:dyDescent="0.25">
      <c r="A13144" s="224">
        <v>3905060003</v>
      </c>
      <c r="B13144" s="224" t="s">
        <v>7389</v>
      </c>
      <c r="C13144" s="224" t="s">
        <v>980</v>
      </c>
      <c r="D13144" s="224" t="s">
        <v>2599</v>
      </c>
      <c r="E13144" s="225">
        <v>0</v>
      </c>
    </row>
    <row r="13145" spans="1:5" x14ac:dyDescent="0.25">
      <c r="A13145" s="222">
        <v>3905060004</v>
      </c>
      <c r="B13145" s="222" t="s">
        <v>9352</v>
      </c>
      <c r="C13145" s="222" t="s">
        <v>980</v>
      </c>
      <c r="D13145" s="222" t="s">
        <v>2599</v>
      </c>
      <c r="E13145" s="223">
        <v>0</v>
      </c>
    </row>
    <row r="13146" spans="1:5" x14ac:dyDescent="0.25">
      <c r="A13146" s="224">
        <v>3905060005</v>
      </c>
      <c r="B13146" s="224" t="s">
        <v>9353</v>
      </c>
      <c r="C13146" s="224" t="s">
        <v>980</v>
      </c>
      <c r="D13146" s="224" t="s">
        <v>2599</v>
      </c>
      <c r="E13146" s="225">
        <v>0</v>
      </c>
    </row>
    <row r="13147" spans="1:5" x14ac:dyDescent="0.25">
      <c r="A13147" s="222">
        <v>4007000001</v>
      </c>
      <c r="B13147" s="222" t="s">
        <v>7920</v>
      </c>
      <c r="C13147" s="222" t="s">
        <v>7142</v>
      </c>
      <c r="D13147" s="222" t="s">
        <v>801</v>
      </c>
      <c r="E13147" s="223">
        <v>0</v>
      </c>
    </row>
    <row r="13148" spans="1:5" x14ac:dyDescent="0.25">
      <c r="A13148" s="224">
        <v>4007000002</v>
      </c>
      <c r="B13148" s="224" t="s">
        <v>7921</v>
      </c>
      <c r="C13148" s="224" t="s">
        <v>7142</v>
      </c>
      <c r="D13148" s="224" t="s">
        <v>801</v>
      </c>
      <c r="E13148" s="225">
        <v>0</v>
      </c>
    </row>
    <row r="13149" spans="1:5" x14ac:dyDescent="0.25">
      <c r="A13149" s="222">
        <v>4007000003</v>
      </c>
      <c r="B13149" s="222" t="s">
        <v>7922</v>
      </c>
      <c r="C13149" s="222" t="s">
        <v>7142</v>
      </c>
      <c r="D13149" s="222" t="s">
        <v>801</v>
      </c>
      <c r="E13149" s="223">
        <v>0</v>
      </c>
    </row>
    <row r="13150" spans="1:5" x14ac:dyDescent="0.25">
      <c r="A13150" s="224">
        <v>4007000004</v>
      </c>
      <c r="B13150" s="224" t="s">
        <v>7923</v>
      </c>
      <c r="C13150" s="224" t="s">
        <v>7142</v>
      </c>
      <c r="D13150" s="224" t="s">
        <v>801</v>
      </c>
      <c r="E13150" s="225">
        <v>0</v>
      </c>
    </row>
    <row r="13151" spans="1:5" x14ac:dyDescent="0.25">
      <c r="A13151" s="222">
        <v>4007000005</v>
      </c>
      <c r="B13151" s="222" t="s">
        <v>7924</v>
      </c>
      <c r="C13151" s="222" t="s">
        <v>7142</v>
      </c>
      <c r="D13151" s="222" t="s">
        <v>801</v>
      </c>
      <c r="E13151" s="223">
        <v>0</v>
      </c>
    </row>
    <row r="13152" spans="1:5" x14ac:dyDescent="0.25">
      <c r="A13152" s="224">
        <v>4007000006</v>
      </c>
      <c r="B13152" s="224" t="s">
        <v>7925</v>
      </c>
      <c r="C13152" s="224" t="s">
        <v>7142</v>
      </c>
      <c r="D13152" s="224" t="s">
        <v>801</v>
      </c>
      <c r="E13152" s="225">
        <v>0</v>
      </c>
    </row>
    <row r="13153" spans="1:5" x14ac:dyDescent="0.25">
      <c r="A13153" s="222">
        <v>4007000007</v>
      </c>
      <c r="B13153" s="222" t="s">
        <v>7926</v>
      </c>
      <c r="C13153" s="222" t="s">
        <v>7142</v>
      </c>
      <c r="D13153" s="222" t="s">
        <v>801</v>
      </c>
      <c r="E13153" s="223">
        <v>0</v>
      </c>
    </row>
    <row r="13154" spans="1:5" x14ac:dyDescent="0.25">
      <c r="A13154" s="224">
        <v>4007000008</v>
      </c>
      <c r="B13154" s="224" t="s">
        <v>7143</v>
      </c>
      <c r="C13154" s="224" t="s">
        <v>7142</v>
      </c>
      <c r="D13154" s="224" t="s">
        <v>801</v>
      </c>
      <c r="E13154" s="225">
        <v>0</v>
      </c>
    </row>
    <row r="13155" spans="1:5" x14ac:dyDescent="0.25">
      <c r="A13155" s="222">
        <v>4007000009</v>
      </c>
      <c r="B13155" s="222" t="s">
        <v>7927</v>
      </c>
      <c r="C13155" s="222" t="s">
        <v>7142</v>
      </c>
      <c r="D13155" s="222" t="s">
        <v>801</v>
      </c>
      <c r="E13155" s="223">
        <v>0</v>
      </c>
    </row>
    <row r="13156" spans="1:5" x14ac:dyDescent="0.25">
      <c r="A13156" s="224">
        <v>4007000010</v>
      </c>
      <c r="B13156" s="224" t="s">
        <v>7928</v>
      </c>
      <c r="C13156" s="224" t="s">
        <v>7142</v>
      </c>
      <c r="D13156" s="224" t="s">
        <v>801</v>
      </c>
      <c r="E13156" s="225">
        <v>0</v>
      </c>
    </row>
    <row r="13157" spans="1:5" x14ac:dyDescent="0.25">
      <c r="A13157" s="222">
        <v>4007000011</v>
      </c>
      <c r="B13157" s="222" t="s">
        <v>7929</v>
      </c>
      <c r="C13157" s="222" t="s">
        <v>7142</v>
      </c>
      <c r="D13157" s="222" t="s">
        <v>801</v>
      </c>
      <c r="E13157" s="223">
        <v>0</v>
      </c>
    </row>
    <row r="13158" spans="1:5" x14ac:dyDescent="0.25">
      <c r="A13158" s="224">
        <v>4007000012</v>
      </c>
      <c r="B13158" s="224" t="s">
        <v>7930</v>
      </c>
      <c r="C13158" s="224" t="s">
        <v>7142</v>
      </c>
      <c r="D13158" s="224" t="s">
        <v>801</v>
      </c>
      <c r="E13158" s="225">
        <v>0</v>
      </c>
    </row>
    <row r="13159" spans="1:5" x14ac:dyDescent="0.25">
      <c r="A13159" s="222">
        <v>4007000013</v>
      </c>
      <c r="B13159" s="222" t="s">
        <v>7931</v>
      </c>
      <c r="C13159" s="222" t="s">
        <v>7142</v>
      </c>
      <c r="D13159" s="222" t="s">
        <v>801</v>
      </c>
      <c r="E13159" s="223">
        <v>0</v>
      </c>
    </row>
    <row r="13160" spans="1:5" x14ac:dyDescent="0.25">
      <c r="A13160" s="224">
        <v>4007000014</v>
      </c>
      <c r="B13160" s="224" t="s">
        <v>7273</v>
      </c>
      <c r="C13160" s="224" t="s">
        <v>7142</v>
      </c>
      <c r="D13160" s="224" t="s">
        <v>801</v>
      </c>
      <c r="E13160" s="225">
        <v>0</v>
      </c>
    </row>
    <row r="13161" spans="1:5" x14ac:dyDescent="0.25">
      <c r="A13161" s="222">
        <v>4007000015</v>
      </c>
      <c r="B13161" s="222" t="s">
        <v>7144</v>
      </c>
      <c r="C13161" s="222" t="s">
        <v>7142</v>
      </c>
      <c r="D13161" s="222" t="s">
        <v>801</v>
      </c>
      <c r="E13161" s="223">
        <v>0</v>
      </c>
    </row>
    <row r="13162" spans="1:5" x14ac:dyDescent="0.25">
      <c r="A13162" s="224">
        <v>4007000016</v>
      </c>
      <c r="B13162" s="224" t="s">
        <v>7145</v>
      </c>
      <c r="C13162" s="224" t="s">
        <v>7142</v>
      </c>
      <c r="D13162" s="224" t="s">
        <v>801</v>
      </c>
      <c r="E13162" s="225">
        <v>0</v>
      </c>
    </row>
    <row r="13163" spans="1:5" x14ac:dyDescent="0.25">
      <c r="A13163" s="222">
        <v>4007000017</v>
      </c>
      <c r="B13163" s="222" t="s">
        <v>7932</v>
      </c>
      <c r="C13163" s="222" t="s">
        <v>7142</v>
      </c>
      <c r="D13163" s="222" t="s">
        <v>801</v>
      </c>
      <c r="E13163" s="223">
        <v>0</v>
      </c>
    </row>
    <row r="13164" spans="1:5" x14ac:dyDescent="0.25">
      <c r="A13164" s="224">
        <v>4007000018</v>
      </c>
      <c r="B13164" s="224" t="s">
        <v>7933</v>
      </c>
      <c r="C13164" s="224" t="s">
        <v>7142</v>
      </c>
      <c r="D13164" s="224" t="s">
        <v>801</v>
      </c>
      <c r="E13164" s="225">
        <v>0</v>
      </c>
    </row>
    <row r="13165" spans="1:5" x14ac:dyDescent="0.25">
      <c r="A13165" s="222">
        <v>4007000019</v>
      </c>
      <c r="B13165" s="222" t="s">
        <v>7934</v>
      </c>
      <c r="C13165" s="222" t="s">
        <v>7142</v>
      </c>
      <c r="D13165" s="222" t="s">
        <v>801</v>
      </c>
      <c r="E13165" s="223">
        <v>0</v>
      </c>
    </row>
    <row r="13166" spans="1:5" x14ac:dyDescent="0.25">
      <c r="A13166" s="224">
        <v>4007000020</v>
      </c>
      <c r="B13166" s="224" t="s">
        <v>7935</v>
      </c>
      <c r="C13166" s="224" t="s">
        <v>7142</v>
      </c>
      <c r="D13166" s="224" t="s">
        <v>801</v>
      </c>
      <c r="E13166" s="225">
        <v>0</v>
      </c>
    </row>
    <row r="13167" spans="1:5" x14ac:dyDescent="0.25">
      <c r="A13167" s="222">
        <v>4007000021</v>
      </c>
      <c r="B13167" s="222" t="s">
        <v>7936</v>
      </c>
      <c r="C13167" s="222" t="s">
        <v>7142</v>
      </c>
      <c r="D13167" s="222" t="s">
        <v>801</v>
      </c>
      <c r="E13167" s="223">
        <v>0</v>
      </c>
    </row>
    <row r="13168" spans="1:5" x14ac:dyDescent="0.25">
      <c r="A13168" s="224">
        <v>4007000022</v>
      </c>
      <c r="B13168" s="224" t="s">
        <v>7937</v>
      </c>
      <c r="C13168" s="224" t="s">
        <v>7142</v>
      </c>
      <c r="D13168" s="224" t="s">
        <v>801</v>
      </c>
      <c r="E13168" s="225">
        <v>0</v>
      </c>
    </row>
    <row r="13169" spans="1:5" x14ac:dyDescent="0.25">
      <c r="A13169" s="222">
        <v>4007000023</v>
      </c>
      <c r="B13169" s="222" t="s">
        <v>7938</v>
      </c>
      <c r="C13169" s="222" t="s">
        <v>7142</v>
      </c>
      <c r="D13169" s="222" t="s">
        <v>801</v>
      </c>
      <c r="E13169" s="223">
        <v>0</v>
      </c>
    </row>
    <row r="13170" spans="1:5" x14ac:dyDescent="0.25">
      <c r="A13170" s="224">
        <v>4007000024</v>
      </c>
      <c r="B13170" s="224" t="s">
        <v>7146</v>
      </c>
      <c r="C13170" s="224" t="s">
        <v>7142</v>
      </c>
      <c r="D13170" s="224" t="s">
        <v>801</v>
      </c>
      <c r="E13170" s="225">
        <v>0</v>
      </c>
    </row>
    <row r="13171" spans="1:5" x14ac:dyDescent="0.25">
      <c r="A13171" s="222">
        <v>4007000025</v>
      </c>
      <c r="B13171" s="222" t="s">
        <v>7147</v>
      </c>
      <c r="C13171" s="222" t="s">
        <v>7142</v>
      </c>
      <c r="D13171" s="222" t="s">
        <v>801</v>
      </c>
      <c r="E13171" s="223">
        <v>0</v>
      </c>
    </row>
    <row r="13172" spans="1:5" x14ac:dyDescent="0.25">
      <c r="A13172" s="224">
        <v>4007000026</v>
      </c>
      <c r="B13172" s="224" t="s">
        <v>7939</v>
      </c>
      <c r="C13172" s="224" t="s">
        <v>7142</v>
      </c>
      <c r="D13172" s="224" t="s">
        <v>801</v>
      </c>
      <c r="E13172" s="225">
        <v>0</v>
      </c>
    </row>
    <row r="13173" spans="1:5" x14ac:dyDescent="0.25">
      <c r="A13173" s="222">
        <v>4007000027</v>
      </c>
      <c r="B13173" s="222" t="s">
        <v>7940</v>
      </c>
      <c r="C13173" s="222" t="s">
        <v>7142</v>
      </c>
      <c r="D13173" s="222" t="s">
        <v>801</v>
      </c>
      <c r="E13173" s="223">
        <v>0</v>
      </c>
    </row>
    <row r="13174" spans="1:5" x14ac:dyDescent="0.25">
      <c r="A13174" s="224">
        <v>4007000028</v>
      </c>
      <c r="B13174" s="224" t="s">
        <v>7148</v>
      </c>
      <c r="C13174" s="224" t="s">
        <v>7142</v>
      </c>
      <c r="D13174" s="224" t="s">
        <v>801</v>
      </c>
      <c r="E13174" s="225">
        <v>0</v>
      </c>
    </row>
    <row r="13175" spans="1:5" x14ac:dyDescent="0.25">
      <c r="A13175" s="222">
        <v>4007000029</v>
      </c>
      <c r="B13175" s="222" t="s">
        <v>7941</v>
      </c>
      <c r="C13175" s="222" t="s">
        <v>7142</v>
      </c>
      <c r="D13175" s="222" t="s">
        <v>801</v>
      </c>
      <c r="E13175" s="223">
        <v>0</v>
      </c>
    </row>
    <row r="13176" spans="1:5" x14ac:dyDescent="0.25">
      <c r="A13176" s="224">
        <v>4007000030</v>
      </c>
      <c r="B13176" s="224" t="s">
        <v>7942</v>
      </c>
      <c r="C13176" s="224" t="s">
        <v>7142</v>
      </c>
      <c r="D13176" s="224" t="s">
        <v>801</v>
      </c>
      <c r="E13176" s="225">
        <v>0</v>
      </c>
    </row>
    <row r="13177" spans="1:5" x14ac:dyDescent="0.25">
      <c r="A13177" s="222">
        <v>4007000031</v>
      </c>
      <c r="B13177" s="222" t="s">
        <v>7407</v>
      </c>
      <c r="C13177" s="222" t="s">
        <v>7142</v>
      </c>
      <c r="D13177" s="222" t="s">
        <v>801</v>
      </c>
      <c r="E13177" s="223">
        <v>0</v>
      </c>
    </row>
    <row r="13178" spans="1:5" x14ac:dyDescent="0.25">
      <c r="A13178" s="224">
        <v>4007000032</v>
      </c>
      <c r="B13178" s="224" t="s">
        <v>7149</v>
      </c>
      <c r="C13178" s="224" t="s">
        <v>7142</v>
      </c>
      <c r="D13178" s="224" t="s">
        <v>801</v>
      </c>
      <c r="E13178" s="225">
        <v>0</v>
      </c>
    </row>
    <row r="13179" spans="1:5" x14ac:dyDescent="0.25">
      <c r="A13179" s="222">
        <v>4007000033</v>
      </c>
      <c r="B13179" s="222" t="s">
        <v>7150</v>
      </c>
      <c r="C13179" s="222" t="s">
        <v>7142</v>
      </c>
      <c r="D13179" s="222" t="s">
        <v>801</v>
      </c>
      <c r="E13179" s="223">
        <v>0</v>
      </c>
    </row>
    <row r="13180" spans="1:5" x14ac:dyDescent="0.25">
      <c r="A13180" s="224">
        <v>4007000034</v>
      </c>
      <c r="B13180" s="224" t="s">
        <v>7151</v>
      </c>
      <c r="C13180" s="224" t="s">
        <v>1268</v>
      </c>
      <c r="D13180" s="224" t="s">
        <v>801</v>
      </c>
      <c r="E13180" s="225">
        <v>0</v>
      </c>
    </row>
    <row r="13181" spans="1:5" x14ac:dyDescent="0.25">
      <c r="A13181" s="222">
        <v>4007000035</v>
      </c>
      <c r="B13181" s="222" t="s">
        <v>7943</v>
      </c>
      <c r="C13181" s="222" t="s">
        <v>1268</v>
      </c>
      <c r="D13181" s="222" t="s">
        <v>801</v>
      </c>
      <c r="E13181" s="223">
        <v>0</v>
      </c>
    </row>
    <row r="13182" spans="1:5" x14ac:dyDescent="0.25">
      <c r="A13182" s="224">
        <v>4007000036</v>
      </c>
      <c r="B13182" s="224" t="s">
        <v>7944</v>
      </c>
      <c r="C13182" s="224" t="s">
        <v>1268</v>
      </c>
      <c r="D13182" s="224" t="s">
        <v>801</v>
      </c>
      <c r="E13182" s="225">
        <v>0</v>
      </c>
    </row>
    <row r="13183" spans="1:5" x14ac:dyDescent="0.25">
      <c r="A13183" s="222">
        <v>4007000037</v>
      </c>
      <c r="B13183" s="222" t="s">
        <v>7945</v>
      </c>
      <c r="C13183" s="222" t="s">
        <v>7142</v>
      </c>
      <c r="D13183" s="222" t="s">
        <v>801</v>
      </c>
      <c r="E13183" s="223">
        <v>0</v>
      </c>
    </row>
    <row r="13184" spans="1:5" x14ac:dyDescent="0.25">
      <c r="A13184" s="224">
        <v>4007000038</v>
      </c>
      <c r="B13184" s="224" t="s">
        <v>7946</v>
      </c>
      <c r="C13184" s="224" t="s">
        <v>7142</v>
      </c>
      <c r="D13184" s="224" t="s">
        <v>801</v>
      </c>
      <c r="E13184" s="225">
        <v>0</v>
      </c>
    </row>
    <row r="13185" spans="1:5" x14ac:dyDescent="0.25">
      <c r="A13185" s="222">
        <v>4007000039</v>
      </c>
      <c r="B13185" s="222" t="s">
        <v>7157</v>
      </c>
      <c r="C13185" s="222" t="s">
        <v>7142</v>
      </c>
      <c r="D13185" s="222" t="s">
        <v>801</v>
      </c>
      <c r="E13185" s="223">
        <v>0</v>
      </c>
    </row>
    <row r="13186" spans="1:5" x14ac:dyDescent="0.25">
      <c r="A13186" s="224">
        <v>4007000040</v>
      </c>
      <c r="B13186" s="224" t="s">
        <v>7274</v>
      </c>
      <c r="C13186" s="224" t="s">
        <v>7142</v>
      </c>
      <c r="D13186" s="224" t="s">
        <v>801</v>
      </c>
      <c r="E13186" s="225">
        <v>0</v>
      </c>
    </row>
    <row r="13187" spans="1:5" x14ac:dyDescent="0.25">
      <c r="A13187" s="222">
        <v>4007000041</v>
      </c>
      <c r="B13187" s="222" t="s">
        <v>9354</v>
      </c>
      <c r="C13187" s="222" t="s">
        <v>7142</v>
      </c>
      <c r="D13187" s="222" t="s">
        <v>801</v>
      </c>
      <c r="E13187" s="223">
        <v>0</v>
      </c>
    </row>
    <row r="13188" spans="1:5" x14ac:dyDescent="0.25">
      <c r="A13188" s="224">
        <v>4007000042</v>
      </c>
      <c r="B13188" s="224" t="s">
        <v>9355</v>
      </c>
      <c r="C13188" s="224" t="s">
        <v>7142</v>
      </c>
      <c r="D13188" s="224" t="s">
        <v>801</v>
      </c>
      <c r="E13188" s="225">
        <v>0</v>
      </c>
    </row>
    <row r="13189" spans="1:5" x14ac:dyDescent="0.25">
      <c r="A13189" s="222">
        <v>4007000043</v>
      </c>
      <c r="B13189" s="222" t="s">
        <v>9356</v>
      </c>
      <c r="C13189" s="222" t="s">
        <v>7142</v>
      </c>
      <c r="D13189" s="222" t="s">
        <v>801</v>
      </c>
      <c r="E13189" s="223">
        <v>0</v>
      </c>
    </row>
    <row r="13190" spans="1:5" x14ac:dyDescent="0.25">
      <c r="A13190" s="224">
        <v>4107010001</v>
      </c>
      <c r="B13190" s="224" t="s">
        <v>9357</v>
      </c>
      <c r="C13190" s="224" t="s">
        <v>3448</v>
      </c>
      <c r="D13190" s="224" t="s">
        <v>801</v>
      </c>
      <c r="E13190" s="225">
        <v>0</v>
      </c>
    </row>
    <row r="13191" spans="1:5" x14ac:dyDescent="0.25">
      <c r="A13191" s="222">
        <v>4107010002</v>
      </c>
      <c r="B13191" s="222" t="s">
        <v>9358</v>
      </c>
      <c r="C13191" s="222" t="s">
        <v>3448</v>
      </c>
      <c r="D13191" s="222" t="s">
        <v>801</v>
      </c>
      <c r="E13191" s="223">
        <v>0</v>
      </c>
    </row>
    <row r="13192" spans="1:5" x14ac:dyDescent="0.25">
      <c r="A13192" s="224">
        <v>4107010003</v>
      </c>
      <c r="B13192" s="224" t="s">
        <v>9359</v>
      </c>
      <c r="C13192" s="224" t="s">
        <v>1255</v>
      </c>
      <c r="D13192" s="224" t="s">
        <v>801</v>
      </c>
      <c r="E13192" s="225">
        <v>0</v>
      </c>
    </row>
    <row r="13193" spans="1:5" x14ac:dyDescent="0.25">
      <c r="A13193" s="222">
        <v>9999990001</v>
      </c>
      <c r="B13193" s="222" t="s">
        <v>9360</v>
      </c>
      <c r="C13193" s="222" t="s">
        <v>3448</v>
      </c>
      <c r="D13193" s="222" t="s">
        <v>801</v>
      </c>
      <c r="E13193" s="223">
        <v>0</v>
      </c>
    </row>
    <row r="13194" spans="1:5" x14ac:dyDescent="0.25">
      <c r="A13194" s="224">
        <v>9999990002</v>
      </c>
      <c r="B13194" s="224" t="s">
        <v>9361</v>
      </c>
      <c r="C13194" s="224" t="s">
        <v>3448</v>
      </c>
      <c r="D13194" s="224" t="s">
        <v>801</v>
      </c>
      <c r="E13194" s="225">
        <v>0</v>
      </c>
    </row>
    <row r="13195" spans="1:5" x14ac:dyDescent="0.25">
      <c r="A13195" s="222">
        <v>9999990003</v>
      </c>
      <c r="B13195" s="222" t="s">
        <v>9362</v>
      </c>
      <c r="C13195" s="222" t="s">
        <v>3448</v>
      </c>
      <c r="D13195" s="222" t="s">
        <v>801</v>
      </c>
      <c r="E13195" s="223">
        <v>0</v>
      </c>
    </row>
    <row r="13196" spans="1:5" x14ac:dyDescent="0.25">
      <c r="A13196" s="224">
        <v>9999990004</v>
      </c>
      <c r="B13196" s="224" t="s">
        <v>9363</v>
      </c>
      <c r="C13196" s="224" t="s">
        <v>3448</v>
      </c>
      <c r="D13196" s="224" t="s">
        <v>801</v>
      </c>
      <c r="E13196" s="225">
        <v>0</v>
      </c>
    </row>
    <row r="13197" spans="1:5" x14ac:dyDescent="0.25">
      <c r="A13197" s="222">
        <v>9999990005</v>
      </c>
      <c r="B13197" s="222" t="s">
        <v>9364</v>
      </c>
      <c r="C13197" s="222" t="s">
        <v>3448</v>
      </c>
      <c r="D13197" s="222" t="s">
        <v>801</v>
      </c>
      <c r="E13197" s="223">
        <v>0</v>
      </c>
    </row>
    <row r="13198" spans="1:5" x14ac:dyDescent="0.25">
      <c r="A13198" s="224">
        <v>9999990006</v>
      </c>
      <c r="B13198" s="224" t="s">
        <v>12554</v>
      </c>
      <c r="C13198" s="224" t="s">
        <v>3448</v>
      </c>
      <c r="D13198" s="224" t="s">
        <v>801</v>
      </c>
      <c r="E13198" s="225">
        <v>0</v>
      </c>
    </row>
    <row r="13199" spans="1:5" x14ac:dyDescent="0.25">
      <c r="A13199" s="222" t="s">
        <v>7947</v>
      </c>
      <c r="B13199" s="222" t="s">
        <v>7948</v>
      </c>
      <c r="C13199" s="222" t="s">
        <v>1255</v>
      </c>
      <c r="D13199" s="222" t="s">
        <v>801</v>
      </c>
      <c r="E13199" s="223">
        <v>0</v>
      </c>
    </row>
    <row r="13200" spans="1:5" x14ac:dyDescent="0.25">
      <c r="A13200" s="189">
        <v>2701010044</v>
      </c>
      <c r="B13200" s="2" t="s">
        <v>14380</v>
      </c>
      <c r="E13200">
        <v>2.0920999999999999E-3</v>
      </c>
    </row>
  </sheetData>
  <autoFilter ref="A2:E13199" xr:uid="{00000000-0001-0000-0000-000000000000}"/>
  <conditionalFormatting sqref="A4455">
    <cfRule type="duplicateValues" dxfId="145" priority="5"/>
  </conditionalFormatting>
  <conditionalFormatting sqref="A5812">
    <cfRule type="duplicateValues" dxfId="144" priority="4"/>
  </conditionalFormatting>
  <conditionalFormatting sqref="A7057:A7062">
    <cfRule type="duplicateValues" dxfId="143" priority="3"/>
  </conditionalFormatting>
  <conditionalFormatting sqref="A11695">
    <cfRule type="duplicateValues" dxfId="142" priority="2"/>
  </conditionalFormatting>
  <conditionalFormatting sqref="A13200">
    <cfRule type="duplicateValues" dxfId="141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>
    <tabColor theme="9"/>
    <pageSetUpPr fitToPage="1"/>
  </sheetPr>
  <dimension ref="A1:XEY378"/>
  <sheetViews>
    <sheetView showGridLines="0" tabSelected="1" topLeftCell="G1" zoomScaleNormal="100" workbookViewId="0">
      <pane ySplit="4" topLeftCell="A243" activePane="bottomLeft" state="frozen"/>
      <selection pane="bottomLeft" activeCell="M4" sqref="M4"/>
    </sheetView>
  </sheetViews>
  <sheetFormatPr defaultColWidth="9" defaultRowHeight="15" x14ac:dyDescent="0.25"/>
  <cols>
    <col min="1" max="1" width="8" style="38" hidden="1" customWidth="1"/>
    <col min="2" max="2" width="15.5703125" style="38" bestFit="1" customWidth="1"/>
    <col min="3" max="3" width="15.140625" style="38" bestFit="1" customWidth="1"/>
    <col min="4" max="4" width="45.140625" bestFit="1" customWidth="1"/>
    <col min="5" max="5" width="14.85546875" style="435" bestFit="1" customWidth="1"/>
    <col min="6" max="6" width="13.5703125" bestFit="1" customWidth="1"/>
    <col min="7" max="7" width="13" bestFit="1" customWidth="1"/>
    <col min="8" max="8" width="10.140625" bestFit="1" customWidth="1"/>
    <col min="9" max="9" width="10.140625" customWidth="1"/>
    <col min="10" max="10" width="16.5703125" bestFit="1" customWidth="1"/>
    <col min="11" max="11" width="13.42578125" hidden="1" customWidth="1"/>
    <col min="12" max="12" width="14.5703125" hidden="1" customWidth="1"/>
    <col min="13" max="13" width="20.5703125" style="135" bestFit="1" customWidth="1"/>
    <col min="14" max="14" width="15.85546875" hidden="1" customWidth="1"/>
    <col min="15" max="15" width="12.85546875" bestFit="1" customWidth="1"/>
    <col min="16" max="16" width="18.42578125" style="135" bestFit="1" customWidth="1"/>
    <col min="17" max="17" width="14.7109375" style="1" bestFit="1" customWidth="1"/>
    <col min="18" max="18" width="11" style="1" hidden="1" customWidth="1"/>
    <col min="19" max="19" width="14.7109375" style="1" hidden="1" customWidth="1"/>
    <col min="20" max="20" width="12.5703125" hidden="1" customWidth="1"/>
    <col min="21" max="21" width="14.5703125" hidden="1" customWidth="1"/>
    <col min="22" max="22" width="36.85546875" bestFit="1" customWidth="1"/>
    <col min="24" max="24" width="13.28515625" bestFit="1" customWidth="1"/>
  </cols>
  <sheetData>
    <row r="1" spans="1:22" s="1" customFormat="1" ht="25.5" x14ac:dyDescent="0.25">
      <c r="A1" s="38"/>
      <c r="B1" s="38"/>
      <c r="C1" s="38"/>
      <c r="D1"/>
      <c r="E1" s="435"/>
      <c r="J1" s="43" t="s">
        <v>303</v>
      </c>
      <c r="K1" s="43"/>
      <c r="L1" s="43"/>
      <c r="M1" s="134" t="s">
        <v>304</v>
      </c>
      <c r="N1" s="321"/>
      <c r="O1" s="321"/>
      <c r="P1" s="322"/>
      <c r="R1" s="43" t="s">
        <v>710</v>
      </c>
      <c r="S1" s="43" t="s">
        <v>379</v>
      </c>
      <c r="T1" s="43" t="s">
        <v>380</v>
      </c>
      <c r="U1" s="321"/>
      <c r="V1" s="321"/>
    </row>
    <row r="2" spans="1:22" x14ac:dyDescent="0.25">
      <c r="J2" s="32" t="e">
        <f>SUBTOTAL(9,#REF!)</f>
        <v>#REF!</v>
      </c>
      <c r="K2" s="32"/>
      <c r="L2" s="32"/>
      <c r="M2" s="32">
        <f>SUBTOTAL(9,CONCILIÇÃO_COM_CERVEJA!$N$5:$N$378)</f>
        <v>9260128.4826019276</v>
      </c>
      <c r="N2" s="29"/>
      <c r="O2" s="29"/>
      <c r="P2" s="139"/>
      <c r="Q2" s="23"/>
      <c r="R2" s="44">
        <f>(COUNTIF(CONCILIÇÃO_COM_CERVEJA!$J$5:$J$378,"&gt;0")-COUNTIF(CONCILIÇÃO_COM_CERVEJA!$T$5:$T$378,"&gt;1,05")-COUNTIF(CONCILIÇÃO_COM_CERVEJA!$T$5:$T$378,"&lt;0,95"))/COUNTIF(CONCILIÇÃO_COM_CERVEJA!$J$5:$J$378,"&gt;0")</f>
        <v>1</v>
      </c>
      <c r="S2" s="32">
        <f>SUBTOTAL(9,CONCILIÇÃO_COM_CERVEJA!$S$5:$S$378)</f>
        <v>-500976.34557461325</v>
      </c>
      <c r="T2" s="44">
        <f>S2/M2</f>
        <v>-5.4100366589497691E-2</v>
      </c>
      <c r="U2" s="55"/>
      <c r="V2" s="55"/>
    </row>
    <row r="3" spans="1:22" x14ac:dyDescent="0.25">
      <c r="T3" s="24"/>
      <c r="U3" s="24"/>
      <c r="V3" s="24"/>
    </row>
    <row r="4" spans="1:22" s="1" customFormat="1" ht="22.5" x14ac:dyDescent="0.25">
      <c r="A4" s="347" t="s">
        <v>1270</v>
      </c>
      <c r="B4" s="347" t="s">
        <v>1271</v>
      </c>
      <c r="C4" s="347" t="s">
        <v>22210</v>
      </c>
      <c r="D4" s="348" t="s">
        <v>781</v>
      </c>
      <c r="E4" s="436" t="s">
        <v>22219</v>
      </c>
      <c r="F4" s="348" t="s">
        <v>2</v>
      </c>
      <c r="G4" s="348" t="s">
        <v>3460</v>
      </c>
      <c r="H4" s="349" t="s">
        <v>856</v>
      </c>
      <c r="I4" s="349" t="s">
        <v>390</v>
      </c>
      <c r="J4" s="349" t="s">
        <v>22212</v>
      </c>
      <c r="K4" s="349" t="s">
        <v>22221</v>
      </c>
      <c r="L4" s="349" t="s">
        <v>22222</v>
      </c>
      <c r="M4" s="350" t="s">
        <v>22223</v>
      </c>
      <c r="N4" s="347" t="s">
        <v>385</v>
      </c>
      <c r="O4" s="347" t="s">
        <v>371</v>
      </c>
      <c r="P4" s="350" t="s">
        <v>22213</v>
      </c>
      <c r="Q4" s="347" t="s">
        <v>22214</v>
      </c>
      <c r="R4" s="347" t="s">
        <v>815</v>
      </c>
      <c r="S4" s="347" t="s">
        <v>302</v>
      </c>
      <c r="T4" s="347" t="s">
        <v>116</v>
      </c>
      <c r="U4" s="347" t="s">
        <v>387</v>
      </c>
      <c r="V4" s="351" t="s">
        <v>14393</v>
      </c>
    </row>
    <row r="5" spans="1:22" ht="15" customHeight="1" x14ac:dyDescent="0.25">
      <c r="A5" s="429">
        <v>55</v>
      </c>
      <c r="B5" s="352">
        <v>2701080001</v>
      </c>
      <c r="C5" s="352" t="s">
        <v>14189</v>
      </c>
      <c r="D5" s="353" t="s">
        <v>399</v>
      </c>
      <c r="E5" s="437">
        <f>IFERROR(VLOOKUP(B5,[1]AGLUTINADO!$A:$C,3,0),0)/G5</f>
        <v>133961.33000000002</v>
      </c>
      <c r="F5" s="354" t="s">
        <v>224</v>
      </c>
      <c r="G5" s="355">
        <v>1</v>
      </c>
      <c r="H5" s="356">
        <f>VLOOKUP(CONCILIÇÃO_COM_CERVEJA!$B5,CONT_ANTE!A:D,4,0)</f>
        <v>42000</v>
      </c>
      <c r="I5" s="356" t="str">
        <f>IF(AND(E5=0,H5&lt;&gt;J5),"!@##@!","ok")</f>
        <v>ok</v>
      </c>
      <c r="J5" s="357">
        <v>55200</v>
      </c>
      <c r="K5" s="357">
        <f>SUMIF(SISTEMA!B:B,CONCILIÇÃO_COM_CERVEJA!$B5,SISTEMA!I:I)/G5</f>
        <v>63047.67</v>
      </c>
      <c r="L5" s="357">
        <f>SUMIF(SISTEMA!B:B,CONCILIÇÃO_COM_CERVEJA!$C5,SISTEMA!I:I)</f>
        <v>0</v>
      </c>
      <c r="M5" s="358">
        <f t="shared" ref="M5:M68" si="0">K5+L5</f>
        <v>63047.67</v>
      </c>
      <c r="N5" s="357">
        <f>IFERROR(SUM(CONCILIÇÃO_COM_CERVEJA!$M5*CONCILIÇÃO_COM_CERVEJA!$R5),0)</f>
        <v>148650.92853267706</v>
      </c>
      <c r="O5" s="356">
        <f>IFERROR(VLOOKUP(CONCILIÇÃO_COM_CERVEJA!$B5,DIF_ANTE!A:D,4,0),"0")/CONCILIÇÃO_COM_CERVEJA!$G5</f>
        <v>991</v>
      </c>
      <c r="P5" s="359">
        <f>J5-M5</f>
        <v>-7847.6699999999983</v>
      </c>
      <c r="Q5" s="360">
        <f>CONCILIÇÃO_COM_CERVEJA!$P5-CONCILIÇÃO_COM_CERVEJA!$O5</f>
        <v>-8838.6699999999983</v>
      </c>
      <c r="R5" s="361">
        <f>IFERROR(VLOOKUP(CONCILIÇÃO_COM_CERVEJA!$B5,CUSTO!E:H,4,0),(VLOOKUP(CONCILIÇÃO_COM_CERVEJA!$A5,CUSTO!A:H,8,0)))</f>
        <v>2.3577545138888887</v>
      </c>
      <c r="S5" s="361">
        <f>IFERROR(SUM(CONCILIÇÃO_COM_CERVEJA!$P5*CONCILIÇÃO_COM_CERVEJA!$R5),0)</f>
        <v>-18502.879366010409</v>
      </c>
      <c r="T5" s="362" t="str">
        <f>IFERROR(#REF!/CONCILIÇÃO_COM_CERVEJA!$M5,"")</f>
        <v/>
      </c>
      <c r="U5" s="361" t="str">
        <f>IFERROR(#REF!*CONCILIÇÃO_COM_CERVEJA!$R5,"-")</f>
        <v>-</v>
      </c>
      <c r="V5" s="363" t="s">
        <v>22217</v>
      </c>
    </row>
    <row r="6" spans="1:22" ht="15" customHeight="1" x14ac:dyDescent="0.25">
      <c r="A6" s="429">
        <v>31395</v>
      </c>
      <c r="B6" s="352">
        <v>2701170002</v>
      </c>
      <c r="C6" s="352" t="s">
        <v>14189</v>
      </c>
      <c r="D6" s="353" t="s">
        <v>1193</v>
      </c>
      <c r="E6" s="437">
        <f>IFERROR(VLOOKUP(B6,[1]AGLUTINADO!$A:$C,3,0),0)/G6</f>
        <v>67132.061610000004</v>
      </c>
      <c r="F6" s="354" t="s">
        <v>225</v>
      </c>
      <c r="G6" s="355">
        <v>1</v>
      </c>
      <c r="H6" s="356">
        <f>VLOOKUP(CONCILIÇÃO_COM_CERVEJA!$B6,CONT_ANTE!A:D,4,0)</f>
        <v>41958</v>
      </c>
      <c r="I6" s="356" t="str">
        <f t="shared" ref="I6:I69" si="1">IF(AND(E6=0,H6&lt;&gt;J6),"!@##@!","ok")</f>
        <v>ok</v>
      </c>
      <c r="J6" s="357">
        <v>52674</v>
      </c>
      <c r="K6" s="357">
        <f>SUMIF(SISTEMA!B:B,CONCILIÇÃO_COM_CERVEJA!$B6,SISTEMA!I:I)/G6</f>
        <v>65761</v>
      </c>
      <c r="L6" s="357">
        <f>SUMIF(SISTEMA!B:B,CONCILIÇÃO_COM_CERVEJA!$C6,SISTEMA!I:I)</f>
        <v>0</v>
      </c>
      <c r="M6" s="358">
        <f t="shared" si="0"/>
        <v>65761</v>
      </c>
      <c r="N6" s="357">
        <f>IFERROR(SUM(CONCILIÇÃO_COM_CERVEJA!$M6*CONCILIÇÃO_COM_CERVEJA!$R6),0)</f>
        <v>252294.82063564568</v>
      </c>
      <c r="O6" s="356">
        <f>IFERROR(VLOOKUP(CONCILIÇÃO_COM_CERVEJA!$B6,DIF_ANTE!A:D,4,0),"0")/CONCILIÇÃO_COM_CERVEJA!$G6</f>
        <v>428.93839000000298</v>
      </c>
      <c r="P6" s="359">
        <f t="shared" ref="P6:P69" si="2">J6-M6</f>
        <v>-13087</v>
      </c>
      <c r="Q6" s="360">
        <f>CONCILIÇÃO_COM_CERVEJA!$P6-CONCILIÇÃO_COM_CERVEJA!$O6</f>
        <v>-13515.938390000003</v>
      </c>
      <c r="R6" s="361">
        <f>IFERROR(VLOOKUP(CONCILIÇÃO_COM_CERVEJA!$B6,CUSTO!E:H,4,0),(VLOOKUP(CONCILIÇÃO_COM_CERVEJA!$A6,CUSTO!A:H,8,0)))</f>
        <v>3.836541728922092</v>
      </c>
      <c r="S6" s="361">
        <f>IFERROR(SUM(CONCILIÇÃO_COM_CERVEJA!$P6*CONCILIÇÃO_COM_CERVEJA!$R6),0)</f>
        <v>-50208.82160640342</v>
      </c>
      <c r="T6" s="362" t="str">
        <f>IFERROR(#REF!/CONCILIÇÃO_COM_CERVEJA!$M6,"")</f>
        <v/>
      </c>
      <c r="U6" s="361" t="str">
        <f>IFERROR(#REF!*CONCILIÇÃO_COM_CERVEJA!$R6,"-")</f>
        <v>-</v>
      </c>
      <c r="V6" s="364" t="s">
        <v>22215</v>
      </c>
    </row>
    <row r="7" spans="1:22" ht="15" customHeight="1" x14ac:dyDescent="0.25">
      <c r="A7" s="429">
        <v>31352</v>
      </c>
      <c r="B7" s="352">
        <v>2701050004</v>
      </c>
      <c r="C7" s="352" t="s">
        <v>14189</v>
      </c>
      <c r="D7" s="353" t="s">
        <v>1103</v>
      </c>
      <c r="E7" s="437">
        <f>IFERROR(VLOOKUP(B7,[1]AGLUTINADO!$A:$C,3,0),0)/G7</f>
        <v>0</v>
      </c>
      <c r="F7" s="354" t="s">
        <v>221</v>
      </c>
      <c r="G7" s="355">
        <v>1</v>
      </c>
      <c r="H7" s="356">
        <f>VLOOKUP(CONCILIÇÃO_COM_CERVEJA!$B7,CONT_ANTE!A:D,4,0)</f>
        <v>0</v>
      </c>
      <c r="I7" s="356" t="str">
        <f t="shared" si="1"/>
        <v>ok</v>
      </c>
      <c r="J7" s="357">
        <f>VLOOKUP(CONCILIÇÃO_COM_CERVEJA!$B7,CONTAGEM!B:G,6,0)</f>
        <v>0</v>
      </c>
      <c r="K7" s="357">
        <f>SUMIF(SISTEMA!B:B,CONCILIÇÃO_COM_CERVEJA!$B7,SISTEMA!I:I)/G7</f>
        <v>0</v>
      </c>
      <c r="L7" s="357">
        <f>SUMIF(SISTEMA!B:B,CONCILIÇÃO_COM_CERVEJA!$C7,SISTEMA!I:I)</f>
        <v>0</v>
      </c>
      <c r="M7" s="358">
        <f t="shared" si="0"/>
        <v>0</v>
      </c>
      <c r="N7" s="357">
        <f>IFERROR(SUM(CONCILIÇÃO_COM_CERVEJA!$M7*CONCILIÇÃO_COM_CERVEJA!$R7),0)</f>
        <v>0</v>
      </c>
      <c r="O7" s="356">
        <f>IFERROR(VLOOKUP(CONCILIÇÃO_COM_CERVEJA!$B7,DIF_ANTE!A:D,4,0),"0")/CONCILIÇÃO_COM_CERVEJA!$G7</f>
        <v>0</v>
      </c>
      <c r="P7" s="359">
        <f t="shared" si="2"/>
        <v>0</v>
      </c>
      <c r="Q7" s="360">
        <f>CONCILIÇÃO_COM_CERVEJA!$P7-CONCILIÇÃO_COM_CERVEJA!$O7</f>
        <v>0</v>
      </c>
      <c r="R7" s="361">
        <f>IFERROR(VLOOKUP(CONCILIÇÃO_COM_CERVEJA!$B7,CUSTO!E:H,4,0),(VLOOKUP(CONCILIÇÃO_COM_CERVEJA!$A7,CUSTO!A:H,8,0)))</f>
        <v>103.63169333333333</v>
      </c>
      <c r="S7" s="361">
        <f>IFERROR(SUM(CONCILIÇÃO_COM_CERVEJA!$P7*CONCILIÇÃO_COM_CERVEJA!$R7),0)</f>
        <v>0</v>
      </c>
      <c r="T7" s="362" t="str">
        <f>IFERROR(#REF!/CONCILIÇÃO_COM_CERVEJA!$M7,"")</f>
        <v/>
      </c>
      <c r="U7" s="361" t="str">
        <f>IFERROR(#REF!*CONCILIÇÃO_COM_CERVEJA!$R7,"-")</f>
        <v>-</v>
      </c>
      <c r="V7" s="363" t="s">
        <v>813</v>
      </c>
    </row>
    <row r="8" spans="1:22" ht="15" customHeight="1" x14ac:dyDescent="0.25">
      <c r="A8" s="429">
        <v>31335</v>
      </c>
      <c r="B8" s="352">
        <v>2701050008</v>
      </c>
      <c r="C8" s="352" t="s">
        <v>14189</v>
      </c>
      <c r="D8" s="353" t="s">
        <v>1107</v>
      </c>
      <c r="E8" s="437">
        <f>IFERROR(VLOOKUP(B8,[1]AGLUTINADO!$A:$C,3,0),0)/G8</f>
        <v>92.35</v>
      </c>
      <c r="F8" s="354" t="s">
        <v>221</v>
      </c>
      <c r="G8" s="355">
        <v>1</v>
      </c>
      <c r="H8" s="356">
        <f>VLOOKUP(CONCILIÇÃO_COM_CERVEJA!$B8,CONT_ANTE!A:D,4,0)</f>
        <v>331</v>
      </c>
      <c r="I8" s="356" t="str">
        <f t="shared" si="1"/>
        <v>ok</v>
      </c>
      <c r="J8" s="357">
        <f>VLOOKUP(CONCILIÇÃO_COM_CERVEJA!$B8,CONTAGEM!B:G,6,0)</f>
        <v>240</v>
      </c>
      <c r="K8" s="357">
        <f>SUMIF(SISTEMA!B:B,CONCILIÇÃO_COM_CERVEJA!$B8,SISTEMA!I:I)/G8</f>
        <v>241.65</v>
      </c>
      <c r="L8" s="357">
        <f>SUMIF(SISTEMA!B:B,CONCILIÇÃO_COM_CERVEJA!$C8,SISTEMA!I:I)</f>
        <v>0</v>
      </c>
      <c r="M8" s="358">
        <f t="shared" si="0"/>
        <v>241.65</v>
      </c>
      <c r="N8" s="357">
        <f>IFERROR(SUM(CONCILIÇÃO_COM_CERVEJA!$M8*CONCILIÇÃO_COM_CERVEJA!$R8),0)</f>
        <v>30803.161747499998</v>
      </c>
      <c r="O8" s="356">
        <f>IFERROR(VLOOKUP(CONCILIÇÃO_COM_CERVEJA!$B8,DIF_ANTE!A:D,4,0),"0")/CONCILIÇÃO_COM_CERVEJA!$G8</f>
        <v>-3</v>
      </c>
      <c r="P8" s="359">
        <f t="shared" si="2"/>
        <v>-1.6500000000000057</v>
      </c>
      <c r="Q8" s="360">
        <f>CONCILIÇÃO_COM_CERVEJA!$P8-CONCILIÇÃO_COM_CERVEJA!$O8</f>
        <v>1.3499999999999943</v>
      </c>
      <c r="R8" s="361">
        <f>IFERROR(VLOOKUP(CONCILIÇÃO_COM_CERVEJA!$B8,CUSTO!E:H,4,0),(VLOOKUP(CONCILIÇÃO_COM_CERVEJA!$A8,CUSTO!A:H,8,0)))</f>
        <v>127.47014999999999</v>
      </c>
      <c r="S8" s="361">
        <f>IFERROR(SUM(CONCILIÇÃO_COM_CERVEJA!$P8*CONCILIÇÃO_COM_CERVEJA!$R8),0)</f>
        <v>-210.32574750000072</v>
      </c>
      <c r="T8" s="362" t="str">
        <f>IFERROR(#REF!/CONCILIÇÃO_COM_CERVEJA!$M8,"")</f>
        <v/>
      </c>
      <c r="U8" s="361" t="str">
        <f>IFERROR(#REF!*CONCILIÇÃO_COM_CERVEJA!$R8,"-")</f>
        <v>-</v>
      </c>
      <c r="V8" s="363" t="s">
        <v>22215</v>
      </c>
    </row>
    <row r="9" spans="1:22" ht="15" customHeight="1" x14ac:dyDescent="0.25">
      <c r="A9" s="429">
        <v>31351</v>
      </c>
      <c r="B9" s="352">
        <v>2701050009</v>
      </c>
      <c r="C9" s="352" t="s">
        <v>14189</v>
      </c>
      <c r="D9" s="353" t="s">
        <v>1108</v>
      </c>
      <c r="E9" s="437">
        <f>IFERROR(VLOOKUP(B9,[1]AGLUTINADO!$A:$C,3,0),0)/G9</f>
        <v>0</v>
      </c>
      <c r="F9" s="354" t="s">
        <v>221</v>
      </c>
      <c r="G9" s="355">
        <v>1</v>
      </c>
      <c r="H9" s="356">
        <f>VLOOKUP(CONCILIÇÃO_COM_CERVEJA!$B9,CONT_ANTE!A:D,4,0)</f>
        <v>0</v>
      </c>
      <c r="I9" s="356" t="str">
        <f t="shared" si="1"/>
        <v>ok</v>
      </c>
      <c r="J9" s="357">
        <f>VLOOKUP(CONCILIÇÃO_COM_CERVEJA!$B9,CONTAGEM!B:G,6,0)</f>
        <v>0</v>
      </c>
      <c r="K9" s="357">
        <f>SUMIF(SISTEMA!B:B,CONCILIÇÃO_COM_CERVEJA!$B9,SISTEMA!I:I)/G9</f>
        <v>0</v>
      </c>
      <c r="L9" s="357">
        <f>SUMIF(SISTEMA!B:B,CONCILIÇÃO_COM_CERVEJA!$C9,SISTEMA!I:I)</f>
        <v>0</v>
      </c>
      <c r="M9" s="358">
        <f t="shared" si="0"/>
        <v>0</v>
      </c>
      <c r="N9" s="357">
        <f>IFERROR(SUM(CONCILIÇÃO_COM_CERVEJA!$M9*CONCILIÇÃO_COM_CERVEJA!$R9),0)</f>
        <v>0</v>
      </c>
      <c r="O9" s="356">
        <f>IFERROR(VLOOKUP(CONCILIÇÃO_COM_CERVEJA!$B9,DIF_ANTE!A:D,4,0),"0")/CONCILIÇÃO_COM_CERVEJA!$G9</f>
        <v>0</v>
      </c>
      <c r="P9" s="359">
        <f t="shared" si="2"/>
        <v>0</v>
      </c>
      <c r="Q9" s="360">
        <f>CONCILIÇÃO_COM_CERVEJA!$P9-CONCILIÇÃO_COM_CERVEJA!$O9</f>
        <v>0</v>
      </c>
      <c r="R9" s="361">
        <f>IFERROR(VLOOKUP(CONCILIÇÃO_COM_CERVEJA!$B9,CUSTO!E:H,4,0),(VLOOKUP(CONCILIÇÃO_COM_CERVEJA!$A9,CUSTO!A:H,8,0)))</f>
        <v>49.614812834224594</v>
      </c>
      <c r="S9" s="361">
        <f>IFERROR(SUM(CONCILIÇÃO_COM_CERVEJA!$P9*CONCILIÇÃO_COM_CERVEJA!$R9),0)</f>
        <v>0</v>
      </c>
      <c r="T9" s="362" t="str">
        <f>IFERROR(#REF!/CONCILIÇÃO_COM_CERVEJA!$M9,"")</f>
        <v/>
      </c>
      <c r="U9" s="361" t="str">
        <f>IFERROR(#REF!*CONCILIÇÃO_COM_CERVEJA!$R9,"-")</f>
        <v>-</v>
      </c>
      <c r="V9" s="363" t="s">
        <v>813</v>
      </c>
    </row>
    <row r="10" spans="1:22" ht="15" customHeight="1" x14ac:dyDescent="0.25">
      <c r="A10" s="429"/>
      <c r="B10" s="352">
        <v>2701050035</v>
      </c>
      <c r="C10" s="352" t="s">
        <v>14189</v>
      </c>
      <c r="D10" s="353" t="s">
        <v>7339</v>
      </c>
      <c r="E10" s="437">
        <f>IFERROR(VLOOKUP(B10,[1]AGLUTINADO!$A:$C,3,0),0)/G10</f>
        <v>151.03</v>
      </c>
      <c r="F10" s="354" t="s">
        <v>221</v>
      </c>
      <c r="G10" s="355">
        <v>1</v>
      </c>
      <c r="H10" s="356">
        <f>VLOOKUP(CONCILIÇÃO_COM_CERVEJA!$B10,CONT_ANTE!A:D,4,0)</f>
        <v>952</v>
      </c>
      <c r="I10" s="356" t="str">
        <f t="shared" si="1"/>
        <v>ok</v>
      </c>
      <c r="J10" s="357">
        <f>VLOOKUP(CONCILIÇÃO_COM_CERVEJA!$B10,CONTAGEM!B:G,6,0)</f>
        <v>797</v>
      </c>
      <c r="K10" s="357">
        <f>SUMIF(SISTEMA!B:B,CONCILIÇÃO_COM_CERVEJA!$B10,SISTEMA!I:I)/G10</f>
        <v>812.43</v>
      </c>
      <c r="L10" s="357">
        <f>SUMIF(SISTEMA!B:B,CONCILIÇÃO_COM_CERVEJA!$C10,SISTEMA!I:I)</f>
        <v>0</v>
      </c>
      <c r="M10" s="358">
        <f t="shared" si="0"/>
        <v>812.43</v>
      </c>
      <c r="N10" s="357">
        <f>IFERROR(SUM(CONCILIÇÃO_COM_CERVEJA!$M10*CONCILIÇÃO_COM_CERVEJA!$R10),0)</f>
        <v>30612.362399999998</v>
      </c>
      <c r="O10" s="356">
        <f>IFERROR(VLOOKUP(CONCILIÇÃO_COM_CERVEJA!$B10,DIF_ANTE!A:D,4,0),"0")/CONCILIÇÃO_COM_CERVEJA!$G10</f>
        <v>-11.460000000000036</v>
      </c>
      <c r="P10" s="359">
        <f t="shared" si="2"/>
        <v>-15.42999999999995</v>
      </c>
      <c r="Q10" s="360">
        <f>CONCILIÇÃO_COM_CERVEJA!$P10-CONCILIÇÃO_COM_CERVEJA!$O10</f>
        <v>-3.9699999999999136</v>
      </c>
      <c r="R10" s="361">
        <f>IFERROR(VLOOKUP(CONCILIÇÃO_COM_CERVEJA!$B10,CUSTO!E:H,4,0),(VLOOKUP(CONCILIÇÃO_COM_CERVEJA!$A10,CUSTO!A:H,8,0)))</f>
        <v>37.68</v>
      </c>
      <c r="S10" s="361">
        <f>IFERROR(SUM(CONCILIÇÃO_COM_CERVEJA!$P10*CONCILIÇÃO_COM_CERVEJA!$R10),0)</f>
        <v>-581.40239999999812</v>
      </c>
      <c r="T10" s="365" t="str">
        <f>IFERROR(#REF!/CONCILIÇÃO_COM_CERVEJA!$M10,"")</f>
        <v/>
      </c>
      <c r="U10" s="361" t="str">
        <f>IFERROR(#REF!*CONCILIÇÃO_COM_CERVEJA!$R10,"-")</f>
        <v>-</v>
      </c>
      <c r="V10" s="363"/>
    </row>
    <row r="11" spans="1:22" ht="15" customHeight="1" x14ac:dyDescent="0.25">
      <c r="A11" s="429">
        <v>31349</v>
      </c>
      <c r="B11" s="352">
        <v>2701050017</v>
      </c>
      <c r="C11" s="352" t="s">
        <v>14189</v>
      </c>
      <c r="D11" s="353" t="s">
        <v>1115</v>
      </c>
      <c r="E11" s="437">
        <f>IFERROR(VLOOKUP(B11,[1]AGLUTINADO!$A:$C,3,0),0)/G11</f>
        <v>69.710000000000008</v>
      </c>
      <c r="F11" s="354" t="s">
        <v>221</v>
      </c>
      <c r="G11" s="355">
        <v>1</v>
      </c>
      <c r="H11" s="356">
        <f>VLOOKUP(CONCILIÇÃO_COM_CERVEJA!$B11,CONT_ANTE!A:D,4,0)</f>
        <v>159</v>
      </c>
      <c r="I11" s="356" t="str">
        <f t="shared" si="1"/>
        <v>ok</v>
      </c>
      <c r="J11" s="357">
        <f>VLOOKUP(CONCILIÇÃO_COM_CERVEJA!$B11,CONTAGEM!B:G,6,0)</f>
        <v>184</v>
      </c>
      <c r="K11" s="357">
        <f>SUMIF(SISTEMA!B:B,CONCILIÇÃO_COM_CERVEJA!$B11,SISTEMA!I:I)/G11</f>
        <v>204.1</v>
      </c>
      <c r="L11" s="357">
        <f>SUMIF(SISTEMA!B:B,CONCILIÇÃO_COM_CERVEJA!$C11,SISTEMA!I:I)</f>
        <v>0</v>
      </c>
      <c r="M11" s="358">
        <f t="shared" si="0"/>
        <v>204.1</v>
      </c>
      <c r="N11" s="357">
        <f>IFERROR(SUM(CONCILIÇÃO_COM_CERVEJA!$M11*CONCILIÇÃO_COM_CERVEJA!$R11),0)</f>
        <v>6403.0741839999991</v>
      </c>
      <c r="O11" s="356">
        <f>IFERROR(VLOOKUP(CONCILIÇÃO_COM_CERVEJA!$B11,DIF_ANTE!A:D,4,0),"0")/CONCILIÇÃO_COM_CERVEJA!$G11</f>
        <v>-14.810000000000002</v>
      </c>
      <c r="P11" s="359">
        <f t="shared" si="2"/>
        <v>-20.099999999999994</v>
      </c>
      <c r="Q11" s="360">
        <f>CONCILIÇÃO_COM_CERVEJA!$P11-CONCILIÇÃO_COM_CERVEJA!$O11</f>
        <v>-5.289999999999992</v>
      </c>
      <c r="R11" s="361">
        <f>IFERROR(VLOOKUP(CONCILIÇÃO_COM_CERVEJA!$B11,CUSTO!E:H,4,0),(VLOOKUP(CONCILIÇÃO_COM_CERVEJA!$A11,CUSTO!A:H,8,0)))</f>
        <v>31.372239999999998</v>
      </c>
      <c r="S11" s="361">
        <f>IFERROR(SUM(CONCILIÇÃO_COM_CERVEJA!$P11*CONCILIÇÃO_COM_CERVEJA!$R11),0)</f>
        <v>-630.58202399999982</v>
      </c>
      <c r="T11" s="362" t="str">
        <f>IFERROR(#REF!/CONCILIÇÃO_COM_CERVEJA!$M11,"")</f>
        <v/>
      </c>
      <c r="U11" s="361" t="str">
        <f>IFERROR(#REF!*CONCILIÇÃO_COM_CERVEJA!$R11,"-")</f>
        <v>-</v>
      </c>
      <c r="V11" s="363"/>
    </row>
    <row r="12" spans="1:22" ht="15" customHeight="1" x14ac:dyDescent="0.25">
      <c r="A12" s="429">
        <v>31354</v>
      </c>
      <c r="B12" s="352">
        <v>2701050006</v>
      </c>
      <c r="C12" s="352" t="s">
        <v>14189</v>
      </c>
      <c r="D12" s="353" t="s">
        <v>1105</v>
      </c>
      <c r="E12" s="437">
        <f>IFERROR(VLOOKUP(B12,[1]AGLUTINADO!$A:$C,3,0),0)/G12</f>
        <v>0</v>
      </c>
      <c r="F12" s="354" t="s">
        <v>221</v>
      </c>
      <c r="G12" s="355">
        <v>1</v>
      </c>
      <c r="H12" s="356">
        <f>VLOOKUP(CONCILIÇÃO_COM_CERVEJA!$B12,CONT_ANTE!A:D,4,0)</f>
        <v>0</v>
      </c>
      <c r="I12" s="356" t="str">
        <f t="shared" si="1"/>
        <v>ok</v>
      </c>
      <c r="J12" s="357">
        <f>VLOOKUP(CONCILIÇÃO_COM_CERVEJA!$B12,CONTAGEM!B:G,6,0)</f>
        <v>0</v>
      </c>
      <c r="K12" s="357">
        <f>SUMIF(SISTEMA!B:B,CONCILIÇÃO_COM_CERVEJA!$B12,SISTEMA!I:I)/G12</f>
        <v>0</v>
      </c>
      <c r="L12" s="357">
        <f>SUMIF(SISTEMA!B:B,CONCILIÇÃO_COM_CERVEJA!$C12,SISTEMA!I:I)</f>
        <v>0</v>
      </c>
      <c r="M12" s="358">
        <f t="shared" si="0"/>
        <v>0</v>
      </c>
      <c r="N12" s="357">
        <f>IFERROR(SUM(CONCILIÇÃO_COM_CERVEJA!$M12*CONCILIÇÃO_COM_CERVEJA!$R12),0)</f>
        <v>0</v>
      </c>
      <c r="O12" s="356">
        <f>IFERROR(VLOOKUP(CONCILIÇÃO_COM_CERVEJA!$B12,DIF_ANTE!A:D,4,0),"0")/CONCILIÇÃO_COM_CERVEJA!$G12</f>
        <v>0</v>
      </c>
      <c r="P12" s="359">
        <f t="shared" si="2"/>
        <v>0</v>
      </c>
      <c r="Q12" s="360">
        <f>CONCILIÇÃO_COM_CERVEJA!$P12-CONCILIÇÃO_COM_CERVEJA!$O12</f>
        <v>0</v>
      </c>
      <c r="R12" s="361">
        <f>IFERROR(VLOOKUP(CONCILIÇÃO_COM_CERVEJA!$B12,CUSTO!E:H,4,0),(VLOOKUP(CONCILIÇÃO_COM_CERVEJA!$A12,CUSTO!A:H,8,0)))</f>
        <v>45.981937500000001</v>
      </c>
      <c r="S12" s="361">
        <f>IFERROR(SUM(CONCILIÇÃO_COM_CERVEJA!$P12*CONCILIÇÃO_COM_CERVEJA!$R12),0)</f>
        <v>0</v>
      </c>
      <c r="T12" s="362" t="str">
        <f>IFERROR(#REF!/CONCILIÇÃO_COM_CERVEJA!$M12,"")</f>
        <v/>
      </c>
      <c r="U12" s="361" t="str">
        <f>IFERROR(#REF!*CONCILIÇÃO_COM_CERVEJA!$R12,"-")</f>
        <v>-</v>
      </c>
      <c r="V12" s="363" t="s">
        <v>813</v>
      </c>
    </row>
    <row r="13" spans="1:22" ht="15" customHeight="1" x14ac:dyDescent="0.25">
      <c r="A13" s="429"/>
      <c r="B13" s="352">
        <v>2701050029</v>
      </c>
      <c r="C13" s="352" t="s">
        <v>14189</v>
      </c>
      <c r="D13" s="353" t="s">
        <v>1125</v>
      </c>
      <c r="E13" s="437">
        <f>IFERROR(VLOOKUP(B13,[1]AGLUTINADO!$A:$C,3,0),0)/G13</f>
        <v>0</v>
      </c>
      <c r="F13" s="354" t="s">
        <v>221</v>
      </c>
      <c r="G13" s="355">
        <v>1</v>
      </c>
      <c r="H13" s="356">
        <f>VLOOKUP(CONCILIÇÃO_COM_CERVEJA!$B13,CONT_ANTE!A:D,4,0)</f>
        <v>0</v>
      </c>
      <c r="I13" s="356" t="str">
        <f t="shared" si="1"/>
        <v>ok</v>
      </c>
      <c r="J13" s="357">
        <f>VLOOKUP(CONCILIÇÃO_COM_CERVEJA!$B13,CONTAGEM!B:G,6,0)</f>
        <v>0</v>
      </c>
      <c r="K13" s="357">
        <f>SUMIF(SISTEMA!B:B,CONCILIÇÃO_COM_CERVEJA!$B13,SISTEMA!I:I)/G13</f>
        <v>0</v>
      </c>
      <c r="L13" s="357">
        <f>SUMIF(SISTEMA!B:B,CONCILIÇÃO_COM_CERVEJA!$C13,SISTEMA!I:I)</f>
        <v>0</v>
      </c>
      <c r="M13" s="358">
        <f t="shared" si="0"/>
        <v>0</v>
      </c>
      <c r="N13" s="357">
        <f>IFERROR(SUM(CONCILIÇÃO_COM_CERVEJA!$M13*CONCILIÇÃO_COM_CERVEJA!$R13),0)</f>
        <v>0</v>
      </c>
      <c r="O13" s="356">
        <f>IFERROR(VLOOKUP(CONCILIÇÃO_COM_CERVEJA!$B13,DIF_ANTE!A:D,4,0),"0")/CONCILIÇÃO_COM_CERVEJA!$G13</f>
        <v>0</v>
      </c>
      <c r="P13" s="359">
        <f t="shared" si="2"/>
        <v>0</v>
      </c>
      <c r="Q13" s="360">
        <f>CONCILIÇÃO_COM_CERVEJA!$P13-CONCILIÇÃO_COM_CERVEJA!$O13</f>
        <v>0</v>
      </c>
      <c r="R13" s="361">
        <f>IFERROR(VLOOKUP(CONCILIÇÃO_COM_CERVEJA!$B13,CUSTO!E:H,4,0),(VLOOKUP(CONCILIÇÃO_COM_CERVEJA!$A13,CUSTO!A:H,8,0)))</f>
        <v>0.11037425068789308</v>
      </c>
      <c r="S13" s="361">
        <f>IFERROR(SUM(CONCILIÇÃO_COM_CERVEJA!$P13*CONCILIÇÃO_COM_CERVEJA!$R13),0)</f>
        <v>0</v>
      </c>
      <c r="T13" s="365" t="str">
        <f>IFERROR(#REF!/CONCILIÇÃO_COM_CERVEJA!$M13,"")</f>
        <v/>
      </c>
      <c r="U13" s="361" t="str">
        <f>IFERROR(#REF!*CONCILIÇÃO_COM_CERVEJA!$R13,"-")</f>
        <v>-</v>
      </c>
      <c r="V13" s="363" t="s">
        <v>22215</v>
      </c>
    </row>
    <row r="14" spans="1:22" ht="15" customHeight="1" x14ac:dyDescent="0.25">
      <c r="A14" s="429">
        <v>1820</v>
      </c>
      <c r="B14" s="352">
        <v>2701050010</v>
      </c>
      <c r="C14" s="352" t="s">
        <v>14189</v>
      </c>
      <c r="D14" s="353" t="s">
        <v>1109</v>
      </c>
      <c r="E14" s="437">
        <f>IFERROR(VLOOKUP(B14,[1]AGLUTINADO!$A:$C,3,0),0)/G14</f>
        <v>1.08</v>
      </c>
      <c r="F14" s="354" t="s">
        <v>221</v>
      </c>
      <c r="G14" s="355">
        <v>1</v>
      </c>
      <c r="H14" s="356">
        <f>VLOOKUP(CONCILIÇÃO_COM_CERVEJA!$B14,CONT_ANTE!A:D,4,0)</f>
        <v>15.5</v>
      </c>
      <c r="I14" s="356" t="str">
        <f t="shared" si="1"/>
        <v>ok</v>
      </c>
      <c r="J14" s="357">
        <f>VLOOKUP(CONCILIÇÃO_COM_CERVEJA!$B14,CONTAGEM!B:G,6,0)</f>
        <v>14.5</v>
      </c>
      <c r="K14" s="357">
        <f>SUMIF(SISTEMA!B:B,CONCILIÇÃO_COM_CERVEJA!$B14,SISTEMA!I:I)/G14</f>
        <v>15.31</v>
      </c>
      <c r="L14" s="357">
        <f>SUMIF(SISTEMA!B:B,CONCILIÇÃO_COM_CERVEJA!$C14,SISTEMA!I:I)</f>
        <v>0</v>
      </c>
      <c r="M14" s="358">
        <f t="shared" si="0"/>
        <v>15.31</v>
      </c>
      <c r="N14" s="357">
        <f>IFERROR(SUM(CONCILIÇÃO_COM_CERVEJA!$M14*CONCILIÇÃO_COM_CERVEJA!$R14),0)</f>
        <v>919.68871111111116</v>
      </c>
      <c r="O14" s="356">
        <f>IFERROR(VLOOKUP(CONCILIÇÃO_COM_CERVEJA!$B14,DIF_ANTE!A:D,4,0),"0")/CONCILIÇÃO_COM_CERVEJA!$G14</f>
        <v>-0.89000000000000057</v>
      </c>
      <c r="P14" s="359">
        <f t="shared" si="2"/>
        <v>-0.8100000000000005</v>
      </c>
      <c r="Q14" s="360">
        <f>CONCILIÇÃO_COM_CERVEJA!$P14-CONCILIÇÃO_COM_CERVEJA!$O14</f>
        <v>8.0000000000000071E-2</v>
      </c>
      <c r="R14" s="361">
        <f>IFERROR(VLOOKUP(CONCILIÇÃO_COM_CERVEJA!$B14,CUSTO!E:H,4,0),(VLOOKUP(CONCILIÇÃO_COM_CERVEJA!$A14,CUSTO!A:H,8,0)))</f>
        <v>60.071111111111115</v>
      </c>
      <c r="S14" s="361">
        <f>IFERROR(SUM(CONCILIÇÃO_COM_CERVEJA!$P14*CONCILIÇÃO_COM_CERVEJA!$R14),0)</f>
        <v>-48.657600000000031</v>
      </c>
      <c r="T14" s="362" t="str">
        <f>IFERROR(#REF!/CONCILIÇÃO_COM_CERVEJA!$M14,"")</f>
        <v/>
      </c>
      <c r="U14" s="361" t="str">
        <f>IFERROR(#REF!*CONCILIÇÃO_COM_CERVEJA!$R14,"-")</f>
        <v>-</v>
      </c>
      <c r="V14" s="363"/>
    </row>
    <row r="15" spans="1:22" ht="15" customHeight="1" x14ac:dyDescent="0.25">
      <c r="A15" s="429">
        <v>43</v>
      </c>
      <c r="B15" s="352">
        <v>2701050011</v>
      </c>
      <c r="C15" s="352" t="s">
        <v>14189</v>
      </c>
      <c r="D15" s="353" t="s">
        <v>1110</v>
      </c>
      <c r="E15" s="437">
        <f>IFERROR(VLOOKUP(B15,[1]AGLUTINADO!$A:$C,3,0),0)/G15</f>
        <v>14.36</v>
      </c>
      <c r="F15" s="354" t="s">
        <v>221</v>
      </c>
      <c r="G15" s="355">
        <v>1</v>
      </c>
      <c r="H15" s="356">
        <f>VLOOKUP(CONCILIÇÃO_COM_CERVEJA!$B15,CONT_ANTE!A:D,4,0)</f>
        <v>6</v>
      </c>
      <c r="I15" s="356" t="str">
        <f t="shared" si="1"/>
        <v>ok</v>
      </c>
      <c r="J15" s="357">
        <f>VLOOKUP(CONCILIÇÃO_COM_CERVEJA!$B15,CONTAGEM!B:G,6,0)</f>
        <v>61.5</v>
      </c>
      <c r="K15" s="357">
        <f>SUMIF(SISTEMA!B:B,CONCILIÇÃO_COM_CERVEJA!$B15,SISTEMA!I:I)/G15</f>
        <v>77.91</v>
      </c>
      <c r="L15" s="357">
        <f>SUMIF(SISTEMA!B:B,CONCILIÇÃO_COM_CERVEJA!$C15,SISTEMA!I:I)</f>
        <v>0</v>
      </c>
      <c r="M15" s="358">
        <f t="shared" si="0"/>
        <v>77.91</v>
      </c>
      <c r="N15" s="357">
        <f>IFERROR(SUM(CONCILIÇÃO_COM_CERVEJA!$M15*CONCILIÇÃO_COM_CERVEJA!$R15),0)</f>
        <v>3156.1990249999994</v>
      </c>
      <c r="O15" s="356">
        <f>IFERROR(VLOOKUP(CONCILIÇÃO_COM_CERVEJA!$B15,DIF_ANTE!A:D,4,0),"0")/CONCILIÇÃO_COM_CERVEJA!$G15</f>
        <v>-14.27</v>
      </c>
      <c r="P15" s="359">
        <f t="shared" si="2"/>
        <v>-16.409999999999997</v>
      </c>
      <c r="Q15" s="360">
        <f>CONCILIÇÃO_COM_CERVEJA!$P15-CONCILIÇÃO_COM_CERVEJA!$O15</f>
        <v>-2.139999999999997</v>
      </c>
      <c r="R15" s="361">
        <f>IFERROR(VLOOKUP(CONCILIÇÃO_COM_CERVEJA!$B15,CUSTO!E:H,4,0),(VLOOKUP(CONCILIÇÃO_COM_CERVEJA!$A15,CUSTO!A:H,8,0)))</f>
        <v>40.510833333333331</v>
      </c>
      <c r="S15" s="361">
        <f>IFERROR(SUM(CONCILIÇÃO_COM_CERVEJA!$P15*CONCILIÇÃO_COM_CERVEJA!$R15),0)</f>
        <v>-664.78277499999979</v>
      </c>
      <c r="T15" s="362" t="str">
        <f>IFERROR(#REF!/CONCILIÇÃO_COM_CERVEJA!$M15,"")</f>
        <v/>
      </c>
      <c r="U15" s="361" t="str">
        <f>IFERROR(#REF!*CONCILIÇÃO_COM_CERVEJA!$R15,"-")</f>
        <v>-</v>
      </c>
      <c r="V15" s="363"/>
    </row>
    <row r="16" spans="1:22" ht="15" customHeight="1" x14ac:dyDescent="0.25">
      <c r="A16" s="429">
        <v>41</v>
      </c>
      <c r="B16" s="352">
        <v>2701050027</v>
      </c>
      <c r="C16" s="352" t="s">
        <v>14189</v>
      </c>
      <c r="D16" s="353" t="s">
        <v>1123</v>
      </c>
      <c r="E16" s="437">
        <f>IFERROR(VLOOKUP(B16,[1]AGLUTINADO!$A:$C,3,0),0)/G16</f>
        <v>119.35</v>
      </c>
      <c r="F16" s="354" t="s">
        <v>221</v>
      </c>
      <c r="G16" s="355">
        <v>1</v>
      </c>
      <c r="H16" s="356">
        <f>VLOOKUP(CONCILIÇÃO_COM_CERVEJA!$B16,CONT_ANTE!A:D,4,0)</f>
        <v>129.5</v>
      </c>
      <c r="I16" s="356" t="str">
        <f t="shared" si="1"/>
        <v>ok</v>
      </c>
      <c r="J16" s="357">
        <f>VLOOKUP(CONCILIÇÃO_COM_CERVEJA!$B16,CONTAGEM!B:G,6,0)</f>
        <v>113</v>
      </c>
      <c r="K16" s="357">
        <f>SUMIF(SISTEMA!B:B,CONCILIÇÃO_COM_CERVEJA!$B16,SISTEMA!I:I)/G16</f>
        <v>123.51</v>
      </c>
      <c r="L16" s="357">
        <f>SUMIF(SISTEMA!B:B,CONCILIÇÃO_COM_CERVEJA!$C16,SISTEMA!I:I)</f>
        <v>0</v>
      </c>
      <c r="M16" s="358">
        <f t="shared" si="0"/>
        <v>123.51</v>
      </c>
      <c r="N16" s="357">
        <f>IFERROR(SUM(CONCILIÇÃO_COM_CERVEJA!$M16*CONCILIÇÃO_COM_CERVEJA!$R16),0)</f>
        <v>3048.1562228571429</v>
      </c>
      <c r="O16" s="356">
        <f>IFERROR(VLOOKUP(CONCILIÇÃO_COM_CERVEJA!$B16,DIF_ANTE!A:D,4,0),"0")/CONCILIÇÃO_COM_CERVEJA!$G16</f>
        <v>-8.3600000000000136</v>
      </c>
      <c r="P16" s="359">
        <f t="shared" si="2"/>
        <v>-10.510000000000005</v>
      </c>
      <c r="Q16" s="360">
        <f>CONCILIÇÃO_COM_CERVEJA!$P16-CONCILIÇÃO_COM_CERVEJA!$O16</f>
        <v>-2.1499999999999915</v>
      </c>
      <c r="R16" s="361">
        <f>IFERROR(VLOOKUP(CONCILIÇÃO_COM_CERVEJA!$B16,CUSTO!E:H,4,0),(VLOOKUP(CONCILIÇÃO_COM_CERVEJA!$A16,CUSTO!A:H,8,0)))</f>
        <v>24.67942857142857</v>
      </c>
      <c r="S16" s="361">
        <f>IFERROR(SUM(CONCILIÇÃO_COM_CERVEJA!$P16*CONCILIÇÃO_COM_CERVEJA!$R16),0)</f>
        <v>-259.38079428571439</v>
      </c>
      <c r="T16" s="362" t="str">
        <f>IFERROR(#REF!/CONCILIÇÃO_COM_CERVEJA!$M16,"")</f>
        <v/>
      </c>
      <c r="U16" s="361" t="str">
        <f>IFERROR(#REF!*CONCILIÇÃO_COM_CERVEJA!$R16,"-")</f>
        <v>-</v>
      </c>
      <c r="V16" s="363"/>
    </row>
    <row r="17" spans="1:22" ht="15" customHeight="1" x14ac:dyDescent="0.25">
      <c r="A17" s="429"/>
      <c r="B17" s="352">
        <v>2701050033</v>
      </c>
      <c r="C17" s="352" t="s">
        <v>14189</v>
      </c>
      <c r="D17" s="353" t="s">
        <v>4288</v>
      </c>
      <c r="E17" s="437">
        <f>IFERROR(VLOOKUP(B17,[1]AGLUTINADO!$A:$C,3,0),0)/G17</f>
        <v>16.36</v>
      </c>
      <c r="F17" s="354" t="s">
        <v>221</v>
      </c>
      <c r="G17" s="355">
        <v>1</v>
      </c>
      <c r="H17" s="356">
        <f>VLOOKUP(CONCILIÇÃO_COM_CERVEJA!$B17,CONT_ANTE!A:D,4,0)</f>
        <v>147</v>
      </c>
      <c r="I17" s="356" t="str">
        <f t="shared" si="1"/>
        <v>ok</v>
      </c>
      <c r="J17" s="357">
        <f>VLOOKUP(CONCILIÇÃO_COM_CERVEJA!$B17,CONTAGEM!B:G,6,0)</f>
        <v>129.5</v>
      </c>
      <c r="K17" s="357">
        <f>SUMIF(SISTEMA!B:B,CONCILIÇÃO_COM_CERVEJA!$B17,SISTEMA!I:I)/G17</f>
        <v>135.28</v>
      </c>
      <c r="L17" s="357">
        <f>SUMIF(SISTEMA!B:B,CONCILIÇÃO_COM_CERVEJA!$C17,SISTEMA!I:I)</f>
        <v>0</v>
      </c>
      <c r="M17" s="358">
        <f t="shared" si="0"/>
        <v>135.28</v>
      </c>
      <c r="N17" s="357">
        <f>IFERROR(SUM(CONCILIÇÃO_COM_CERVEJA!$M17*CONCILIÇÃO_COM_CERVEJA!$R17),0)</f>
        <v>12674.195311111114</v>
      </c>
      <c r="O17" s="356">
        <f>IFERROR(VLOOKUP(CONCILIÇÃO_COM_CERVEJA!$B17,DIF_ANTE!A:D,4,0),"0")/CONCILIÇÃO_COM_CERVEJA!$G17</f>
        <v>-4.6399999999999864</v>
      </c>
      <c r="P17" s="359">
        <f t="shared" si="2"/>
        <v>-5.7800000000000011</v>
      </c>
      <c r="Q17" s="360">
        <f>CONCILIÇÃO_COM_CERVEJA!$P17-CONCILIÇÃO_COM_CERVEJA!$O17</f>
        <v>-1.1400000000000148</v>
      </c>
      <c r="R17" s="361">
        <f>IFERROR(VLOOKUP(CONCILIÇÃO_COM_CERVEJA!$B17,CUSTO!E:H,4,0),(VLOOKUP(CONCILIÇÃO_COM_CERVEJA!$A17,CUSTO!A:H,8,0)))</f>
        <v>93.688611111111129</v>
      </c>
      <c r="S17" s="361">
        <f>IFERROR(SUM(CONCILIÇÃO_COM_CERVEJA!$P17*CONCILIÇÃO_COM_CERVEJA!$R17),0)</f>
        <v>-541.52017222222241</v>
      </c>
      <c r="T17" s="365" t="str">
        <f>IFERROR(#REF!/CONCILIÇÃO_COM_CERVEJA!$M17,"")</f>
        <v/>
      </c>
      <c r="U17" s="361" t="str">
        <f>IFERROR(#REF!*CONCILIÇÃO_COM_CERVEJA!$R17,"-")</f>
        <v>-</v>
      </c>
      <c r="V17" s="363"/>
    </row>
    <row r="18" spans="1:22" ht="15" customHeight="1" x14ac:dyDescent="0.25">
      <c r="A18" s="429">
        <v>31337</v>
      </c>
      <c r="B18" s="352">
        <v>2701050013</v>
      </c>
      <c r="C18" s="352" t="s">
        <v>14189</v>
      </c>
      <c r="D18" s="353" t="s">
        <v>1112</v>
      </c>
      <c r="E18" s="437">
        <f>IFERROR(VLOOKUP(B18,[1]AGLUTINADO!$A:$C,3,0),0)/G18</f>
        <v>51.847999999999999</v>
      </c>
      <c r="F18" s="354" t="s">
        <v>221</v>
      </c>
      <c r="G18" s="355">
        <v>1</v>
      </c>
      <c r="H18" s="356">
        <f>VLOOKUP(CONCILIÇÃO_COM_CERVEJA!$B18,CONT_ANTE!A:D,4,0)</f>
        <v>68</v>
      </c>
      <c r="I18" s="356" t="str">
        <f t="shared" si="1"/>
        <v>ok</v>
      </c>
      <c r="J18" s="357">
        <f>VLOOKUP(CONCILIÇÃO_COM_CERVEJA!$B18,CONTAGEM!B:G,6,0)</f>
        <v>98</v>
      </c>
      <c r="K18" s="357">
        <f>SUMIF(SISTEMA!B:B,CONCILIÇÃO_COM_CERVEJA!$B18,SISTEMA!I:I)/G18</f>
        <v>104.392</v>
      </c>
      <c r="L18" s="357">
        <f>SUMIF(SISTEMA!B:B,CONCILIÇÃO_COM_CERVEJA!$C18,SISTEMA!I:I)</f>
        <v>0</v>
      </c>
      <c r="M18" s="358">
        <f t="shared" si="0"/>
        <v>104.392</v>
      </c>
      <c r="N18" s="357">
        <f>IFERROR(SUM(CONCILIÇÃO_COM_CERVEJA!$M18*CONCILIÇÃO_COM_CERVEJA!$R18),0)</f>
        <v>4092.1322849673197</v>
      </c>
      <c r="O18" s="356">
        <f>IFERROR(VLOOKUP(CONCILIÇÃO_COM_CERVEJA!$B18,DIF_ANTE!A:D,4,0),"0")/CONCILIÇÃO_COM_CERVEJA!$G18</f>
        <v>-3.2400000000000091</v>
      </c>
      <c r="P18" s="359">
        <f t="shared" si="2"/>
        <v>-6.3919999999999959</v>
      </c>
      <c r="Q18" s="360">
        <f>CONCILIÇÃO_COM_CERVEJA!$P18-CONCILIÇÃO_COM_CERVEJA!$O18</f>
        <v>-3.1519999999999868</v>
      </c>
      <c r="R18" s="361">
        <f>IFERROR(VLOOKUP(CONCILIÇÃO_COM_CERVEJA!$B18,CUSTO!E:H,4,0),(VLOOKUP(CONCILIÇÃO_COM_CERVEJA!$A18,CUSTO!A:H,8,0)))</f>
        <v>39.199673202614377</v>
      </c>
      <c r="S18" s="361">
        <f>IFERROR(SUM(CONCILIÇÃO_COM_CERVEJA!$P18*CONCILIÇÃO_COM_CERVEJA!$R18),0)</f>
        <v>-250.56431111111095</v>
      </c>
      <c r="T18" s="362" t="str">
        <f>IFERROR(#REF!/CONCILIÇÃO_COM_CERVEJA!$M18,"")</f>
        <v/>
      </c>
      <c r="U18" s="361" t="str">
        <f>IFERROR(#REF!*CONCILIÇÃO_COM_CERVEJA!$R18,"-")</f>
        <v>-</v>
      </c>
      <c r="V18" s="363"/>
    </row>
    <row r="19" spans="1:22" ht="15" customHeight="1" x14ac:dyDescent="0.25">
      <c r="A19" s="429">
        <v>31786</v>
      </c>
      <c r="B19" s="352">
        <v>2701050014</v>
      </c>
      <c r="C19" s="352" t="s">
        <v>14189</v>
      </c>
      <c r="D19" s="353" t="s">
        <v>2098</v>
      </c>
      <c r="E19" s="437">
        <f>IFERROR(VLOOKUP(B19,[1]AGLUTINADO!$A:$C,3,0),0)/G19</f>
        <v>0</v>
      </c>
      <c r="F19" s="354" t="s">
        <v>221</v>
      </c>
      <c r="G19" s="355">
        <v>1</v>
      </c>
      <c r="H19" s="356">
        <f>VLOOKUP(CONCILIÇÃO_COM_CERVEJA!$B19,CONT_ANTE!A:D,4,0)</f>
        <v>0</v>
      </c>
      <c r="I19" s="356" t="str">
        <f t="shared" si="1"/>
        <v>ok</v>
      </c>
      <c r="J19" s="357">
        <f>VLOOKUP(CONCILIÇÃO_COM_CERVEJA!$B19,CONTAGEM!B:G,6,0)</f>
        <v>0</v>
      </c>
      <c r="K19" s="357">
        <f>SUMIF(SISTEMA!B:B,CONCILIÇÃO_COM_CERVEJA!$B19,SISTEMA!I:I)/G19</f>
        <v>0</v>
      </c>
      <c r="L19" s="357">
        <f>SUMIF(SISTEMA!B:B,CONCILIÇÃO_COM_CERVEJA!$C19,SISTEMA!I:I)</f>
        <v>0</v>
      </c>
      <c r="M19" s="358">
        <f t="shared" si="0"/>
        <v>0</v>
      </c>
      <c r="N19" s="357">
        <f>IFERROR(SUM(CONCILIÇÃO_COM_CERVEJA!$M19*CONCILIÇÃO_COM_CERVEJA!$R19),0)</f>
        <v>0</v>
      </c>
      <c r="O19" s="356">
        <f>IFERROR(VLOOKUP(CONCILIÇÃO_COM_CERVEJA!$B19,DIF_ANTE!A:D,4,0),"0")/CONCILIÇÃO_COM_CERVEJA!$G19</f>
        <v>0</v>
      </c>
      <c r="P19" s="359">
        <f t="shared" si="2"/>
        <v>0</v>
      </c>
      <c r="Q19" s="360">
        <f>CONCILIÇÃO_COM_CERVEJA!$P19-CONCILIÇÃO_COM_CERVEJA!$O19</f>
        <v>0</v>
      </c>
      <c r="R19" s="361">
        <f>IFERROR(VLOOKUP(CONCILIÇÃO_COM_CERVEJA!$B19,CUSTO!E:H,4,0),(VLOOKUP(CONCILIÇÃO_COM_CERVEJA!$A19,CUSTO!A:H,8,0)))</f>
        <v>44.055200000000006</v>
      </c>
      <c r="S19" s="361">
        <f>IFERROR(SUM(CONCILIÇÃO_COM_CERVEJA!$P19*CONCILIÇÃO_COM_CERVEJA!$R19),0)</f>
        <v>0</v>
      </c>
      <c r="T19" s="362" t="str">
        <f>IFERROR(#REF!/CONCILIÇÃO_COM_CERVEJA!$M19,"")</f>
        <v/>
      </c>
      <c r="U19" s="361" t="str">
        <f>IFERROR(#REF!*CONCILIÇÃO_COM_CERVEJA!$R19,"-")</f>
        <v>-</v>
      </c>
      <c r="V19" s="363" t="s">
        <v>813</v>
      </c>
    </row>
    <row r="20" spans="1:22" ht="15" customHeight="1" x14ac:dyDescent="0.25">
      <c r="A20" s="429">
        <v>31348</v>
      </c>
      <c r="B20" s="352">
        <v>2701050015</v>
      </c>
      <c r="C20" s="352" t="s">
        <v>14189</v>
      </c>
      <c r="D20" s="353" t="s">
        <v>1113</v>
      </c>
      <c r="E20" s="437">
        <f>IFERROR(VLOOKUP(B20,[1]AGLUTINADO!$A:$C,3,0),0)/G20</f>
        <v>0</v>
      </c>
      <c r="F20" s="354" t="s">
        <v>221</v>
      </c>
      <c r="G20" s="355">
        <v>1</v>
      </c>
      <c r="H20" s="356">
        <f>VLOOKUP(CONCILIÇÃO_COM_CERVEJA!$B20,CONT_ANTE!A:D,4,0)</f>
        <v>0</v>
      </c>
      <c r="I20" s="356" t="str">
        <f t="shared" si="1"/>
        <v>ok</v>
      </c>
      <c r="J20" s="357">
        <f>VLOOKUP(CONCILIÇÃO_COM_CERVEJA!$B20,CONTAGEM!B:G,6,0)</f>
        <v>0</v>
      </c>
      <c r="K20" s="357">
        <f>SUMIF(SISTEMA!B:B,CONCILIÇÃO_COM_CERVEJA!$B20,SISTEMA!I:I)/G20</f>
        <v>0.53500000000000003</v>
      </c>
      <c r="L20" s="357">
        <f>SUMIF(SISTEMA!B:B,CONCILIÇÃO_COM_CERVEJA!$C20,SISTEMA!I:I)</f>
        <v>0</v>
      </c>
      <c r="M20" s="358">
        <f t="shared" si="0"/>
        <v>0.53500000000000003</v>
      </c>
      <c r="N20" s="357">
        <f>IFERROR(SUM(CONCILIÇÃO_COM_CERVEJA!$M20*CONCILIÇÃO_COM_CERVEJA!$R20),0)</f>
        <v>24.475447500000005</v>
      </c>
      <c r="O20" s="356">
        <f>IFERROR(VLOOKUP(CONCILIÇÃO_COM_CERVEJA!$B20,DIF_ANTE!A:D,4,0),"0")/CONCILIÇÃO_COM_CERVEJA!$G20</f>
        <v>-0.53500000000000003</v>
      </c>
      <c r="P20" s="359">
        <f t="shared" si="2"/>
        <v>-0.53500000000000003</v>
      </c>
      <c r="Q20" s="360">
        <f>CONCILIÇÃO_COM_CERVEJA!$P20-CONCILIÇÃO_COM_CERVEJA!$O20</f>
        <v>0</v>
      </c>
      <c r="R20" s="361">
        <f>IFERROR(VLOOKUP(CONCILIÇÃO_COM_CERVEJA!$B20,CUSTO!E:H,4,0),(VLOOKUP(CONCILIÇÃO_COM_CERVEJA!$A20,CUSTO!A:H,8,0)))</f>
        <v>45.748500000000007</v>
      </c>
      <c r="S20" s="361">
        <f>IFERROR(SUM(CONCILIÇÃO_COM_CERVEJA!$P20*CONCILIÇÃO_COM_CERVEJA!$R20),0)</f>
        <v>-24.475447500000005</v>
      </c>
      <c r="T20" s="362" t="str">
        <f>IFERROR(#REF!/CONCILIÇÃO_COM_CERVEJA!$M20,"")</f>
        <v/>
      </c>
      <c r="U20" s="361" t="str">
        <f>IFERROR(#REF!*CONCILIÇÃO_COM_CERVEJA!$R20,"-")</f>
        <v>-</v>
      </c>
      <c r="V20" s="363" t="s">
        <v>813</v>
      </c>
    </row>
    <row r="21" spans="1:22" ht="15" customHeight="1" x14ac:dyDescent="0.25">
      <c r="A21" s="429">
        <v>31336</v>
      </c>
      <c r="B21" s="352">
        <v>2701050019</v>
      </c>
      <c r="C21" s="352" t="s">
        <v>14189</v>
      </c>
      <c r="D21" s="353" t="s">
        <v>1117</v>
      </c>
      <c r="E21" s="437">
        <f>IFERROR(VLOOKUP(B21,[1]AGLUTINADO!$A:$C,3,0),0)/G21</f>
        <v>116.3</v>
      </c>
      <c r="F21" s="354" t="s">
        <v>221</v>
      </c>
      <c r="G21" s="355">
        <v>1</v>
      </c>
      <c r="H21" s="356">
        <f>VLOOKUP(CONCILIÇÃO_COM_CERVEJA!$B21,CONT_ANTE!A:D,4,0)</f>
        <v>188.5</v>
      </c>
      <c r="I21" s="356" t="str">
        <f t="shared" si="1"/>
        <v>ok</v>
      </c>
      <c r="J21" s="357">
        <f>VLOOKUP(CONCILIÇÃO_COM_CERVEJA!$B21,CONTAGEM!B:G,6,0)</f>
        <v>325</v>
      </c>
      <c r="K21" s="357">
        <f>SUMIF(SISTEMA!B:B,CONCILIÇÃO_COM_CERVEJA!$B21,SISTEMA!I:I)/G21</f>
        <v>353.7704</v>
      </c>
      <c r="L21" s="357">
        <f>SUMIF(SISTEMA!B:B,CONCILIÇÃO_COM_CERVEJA!$C21,SISTEMA!I:I)</f>
        <v>0</v>
      </c>
      <c r="M21" s="358">
        <f t="shared" si="0"/>
        <v>353.7704</v>
      </c>
      <c r="N21" s="357">
        <f>IFERROR(SUM(CONCILIÇÃO_COM_CERVEJA!$M21*CONCILIÇÃO_COM_CERVEJA!$R21),0)</f>
        <v>17607.929715545099</v>
      </c>
      <c r="O21" s="356">
        <f>IFERROR(VLOOKUP(CONCILIÇÃO_COM_CERVEJA!$B21,DIF_ANTE!A:D,4,0),"0")/CONCILIÇÃO_COM_CERVEJA!$G21</f>
        <v>-26.570400000000006</v>
      </c>
      <c r="P21" s="359">
        <f t="shared" si="2"/>
        <v>-28.770399999999995</v>
      </c>
      <c r="Q21" s="360">
        <f>CONCILIÇÃO_COM_CERVEJA!$P21-CONCILIÇÃO_COM_CERVEJA!$O21</f>
        <v>-2.1999999999999886</v>
      </c>
      <c r="R21" s="361">
        <f>IFERROR(VLOOKUP(CONCILIÇÃO_COM_CERVEJA!$B21,CUSTO!E:H,4,0),(VLOOKUP(CONCILIÇÃO_COM_CERVEJA!$A21,CUSTO!A:H,8,0)))</f>
        <v>49.772196078431371</v>
      </c>
      <c r="S21" s="361">
        <f>IFERROR(SUM(CONCILIÇÃO_COM_CERVEJA!$P21*CONCILIÇÃO_COM_CERVEJA!$R21),0)</f>
        <v>-1431.9659900549016</v>
      </c>
      <c r="T21" s="362" t="str">
        <f>IFERROR(#REF!/CONCILIÇÃO_COM_CERVEJA!$M21,"")</f>
        <v/>
      </c>
      <c r="U21" s="361" t="str">
        <f>IFERROR(#REF!*CONCILIÇÃO_COM_CERVEJA!$R21,"-")</f>
        <v>-</v>
      </c>
      <c r="V21" s="363"/>
    </row>
    <row r="22" spans="1:22" ht="15" customHeight="1" x14ac:dyDescent="0.25">
      <c r="A22" s="429">
        <v>31350</v>
      </c>
      <c r="B22" s="352">
        <v>2701050021</v>
      </c>
      <c r="C22" s="352" t="s">
        <v>14189</v>
      </c>
      <c r="D22" s="353" t="s">
        <v>1118</v>
      </c>
      <c r="E22" s="437">
        <f>IFERROR(VLOOKUP(B22,[1]AGLUTINADO!$A:$C,3,0),0)/G22</f>
        <v>39.049999999999997</v>
      </c>
      <c r="F22" s="354" t="s">
        <v>221</v>
      </c>
      <c r="G22" s="355">
        <v>1</v>
      </c>
      <c r="H22" s="356">
        <f>VLOOKUP(CONCILIÇÃO_COM_CERVEJA!$B22,CONT_ANTE!A:D,4,0)</f>
        <v>110</v>
      </c>
      <c r="I22" s="356" t="str">
        <f t="shared" si="1"/>
        <v>ok</v>
      </c>
      <c r="J22" s="357">
        <f>VLOOKUP(CONCILIÇÃO_COM_CERVEJA!$B22,CONTAGEM!B:G,6,0)</f>
        <v>121</v>
      </c>
      <c r="K22" s="357">
        <f>SUMIF(SISTEMA!B:B,CONCILIÇÃO_COM_CERVEJA!$B22,SISTEMA!I:I)/G22</f>
        <v>117.23</v>
      </c>
      <c r="L22" s="357">
        <f>SUMIF(SISTEMA!B:B,CONCILIÇÃO_COM_CERVEJA!$C22,SISTEMA!I:I)</f>
        <v>0</v>
      </c>
      <c r="M22" s="358">
        <f t="shared" si="0"/>
        <v>117.23</v>
      </c>
      <c r="N22" s="357">
        <f>IFERROR(SUM(CONCILIÇÃO_COM_CERVEJA!$M22*CONCILIÇÃO_COM_CERVEJA!$R22),0)</f>
        <v>7507.8957045000006</v>
      </c>
      <c r="O22" s="356">
        <f>IFERROR(VLOOKUP(CONCILIÇÃO_COM_CERVEJA!$B22,DIF_ANTE!A:D,4,0),"0")/CONCILIÇÃO_COM_CERVEJA!$G22</f>
        <v>3.7199999999999989</v>
      </c>
      <c r="P22" s="359">
        <f t="shared" si="2"/>
        <v>3.769999999999996</v>
      </c>
      <c r="Q22" s="360">
        <f>CONCILIÇÃO_COM_CERVEJA!$P22-CONCILIÇÃO_COM_CERVEJA!$O22</f>
        <v>4.9999999999997158E-2</v>
      </c>
      <c r="R22" s="361">
        <f>IFERROR(VLOOKUP(CONCILIÇÃO_COM_CERVEJA!$B22,CUSTO!E:H,4,0),(VLOOKUP(CONCILIÇÃO_COM_CERVEJA!$A22,CUSTO!A:H,8,0)))</f>
        <v>64.044150000000002</v>
      </c>
      <c r="S22" s="361">
        <f>IFERROR(SUM(CONCILIÇÃO_COM_CERVEJA!$P22*CONCILIÇÃO_COM_CERVEJA!$R22),0)</f>
        <v>241.44644549999975</v>
      </c>
      <c r="T22" s="362" t="str">
        <f>IFERROR(#REF!/CONCILIÇÃO_COM_CERVEJA!$M22,"")</f>
        <v/>
      </c>
      <c r="U22" s="361" t="str">
        <f>IFERROR(#REF!*CONCILIÇÃO_COM_CERVEJA!$R22,"-")</f>
        <v>-</v>
      </c>
      <c r="V22" s="363"/>
    </row>
    <row r="23" spans="1:22" ht="15" customHeight="1" x14ac:dyDescent="0.25">
      <c r="A23" s="429">
        <v>31346</v>
      </c>
      <c r="B23" s="352">
        <v>2701050026</v>
      </c>
      <c r="C23" s="352" t="s">
        <v>14189</v>
      </c>
      <c r="D23" s="353" t="s">
        <v>1122</v>
      </c>
      <c r="E23" s="437">
        <f>IFERROR(VLOOKUP(B23,[1]AGLUTINADO!$A:$C,3,0),0)/G23</f>
        <v>12.309999999999999</v>
      </c>
      <c r="F23" s="354" t="s">
        <v>221</v>
      </c>
      <c r="G23" s="355">
        <v>1</v>
      </c>
      <c r="H23" s="356">
        <f>VLOOKUP(CONCILIÇÃO_COM_CERVEJA!$B23,CONT_ANTE!A:D,4,0)</f>
        <v>55</v>
      </c>
      <c r="I23" s="356" t="str">
        <f t="shared" si="1"/>
        <v>ok</v>
      </c>
      <c r="J23" s="357">
        <f>VLOOKUP(CONCILIÇÃO_COM_CERVEJA!$B23,CONTAGEM!B:G,6,0)</f>
        <v>41</v>
      </c>
      <c r="K23" s="357">
        <f>SUMIF(SISTEMA!B:B,CONCILIÇÃO_COM_CERVEJA!$B23,SISTEMA!I:I)/G23</f>
        <v>44.59</v>
      </c>
      <c r="L23" s="357">
        <f>SUMIF(SISTEMA!B:B,CONCILIÇÃO_COM_CERVEJA!$C23,SISTEMA!I:I)</f>
        <v>0</v>
      </c>
      <c r="M23" s="358">
        <f t="shared" si="0"/>
        <v>44.59</v>
      </c>
      <c r="N23" s="357">
        <f>IFERROR(SUM(CONCILIÇÃO_COM_CERVEJA!$M23*CONCILIÇÃO_COM_CERVEJA!$R23),0)</f>
        <v>2194.3184900000001</v>
      </c>
      <c r="O23" s="356">
        <f>IFERROR(VLOOKUP(CONCILIÇÃO_COM_CERVEJA!$B23,DIF_ANTE!A:D,4,0),"0")/CONCILIÇÃO_COM_CERVEJA!$G23</f>
        <v>-1.8999999999999986</v>
      </c>
      <c r="P23" s="359">
        <f t="shared" si="2"/>
        <v>-3.5900000000000034</v>
      </c>
      <c r="Q23" s="360">
        <f>CONCILIÇÃO_COM_CERVEJA!$P23-CONCILIÇÃO_COM_CERVEJA!$O23</f>
        <v>-1.6900000000000048</v>
      </c>
      <c r="R23" s="361">
        <f>IFERROR(VLOOKUP(CONCILIÇÃO_COM_CERVEJA!$B23,CUSTO!E:H,4,0),(VLOOKUP(CONCILIÇÃO_COM_CERVEJA!$A23,CUSTO!A:H,8,0)))</f>
        <v>49.210999999999999</v>
      </c>
      <c r="S23" s="361">
        <f>IFERROR(SUM(CONCILIÇÃO_COM_CERVEJA!$P23*CONCILIÇÃO_COM_CERVEJA!$R23),0)</f>
        <v>-176.66749000000016</v>
      </c>
      <c r="T23" s="362" t="str">
        <f>IFERROR(#REF!/CONCILIÇÃO_COM_CERVEJA!$M23,"")</f>
        <v/>
      </c>
      <c r="U23" s="361" t="str">
        <f>IFERROR(#REF!*CONCILIÇÃO_COM_CERVEJA!$R23,"-")</f>
        <v>-</v>
      </c>
      <c r="V23" s="363"/>
    </row>
    <row r="24" spans="1:22" ht="15" customHeight="1" x14ac:dyDescent="0.25">
      <c r="A24" s="429">
        <v>31355</v>
      </c>
      <c r="B24" s="352">
        <v>2701050005</v>
      </c>
      <c r="C24" s="352" t="s">
        <v>14189</v>
      </c>
      <c r="D24" s="353" t="s">
        <v>1104</v>
      </c>
      <c r="E24" s="437">
        <f>IFERROR(VLOOKUP(B24,[1]AGLUTINADO!$A:$C,3,0),0)/G24</f>
        <v>0</v>
      </c>
      <c r="F24" s="354" t="s">
        <v>221</v>
      </c>
      <c r="G24" s="355">
        <v>1</v>
      </c>
      <c r="H24" s="356">
        <f>VLOOKUP(CONCILIÇÃO_COM_CERVEJA!$B24,CONT_ANTE!A:D,4,0)</f>
        <v>0</v>
      </c>
      <c r="I24" s="356" t="str">
        <f t="shared" si="1"/>
        <v>ok</v>
      </c>
      <c r="J24" s="357">
        <f>VLOOKUP(CONCILIÇÃO_COM_CERVEJA!$B24,CONTAGEM!B:G,6,0)</f>
        <v>0</v>
      </c>
      <c r="K24" s="357">
        <f>SUMIF(SISTEMA!B:B,CONCILIÇÃO_COM_CERVEJA!$B24,SISTEMA!I:I)/G24</f>
        <v>0</v>
      </c>
      <c r="L24" s="357">
        <f>SUMIF(SISTEMA!B:B,CONCILIÇÃO_COM_CERVEJA!$C24,SISTEMA!I:I)</f>
        <v>0</v>
      </c>
      <c r="M24" s="358">
        <f t="shared" si="0"/>
        <v>0</v>
      </c>
      <c r="N24" s="357">
        <f>IFERROR(SUM(CONCILIÇÃO_COM_CERVEJA!$M24*CONCILIÇÃO_COM_CERVEJA!$R24),0)</f>
        <v>0</v>
      </c>
      <c r="O24" s="356">
        <f>IFERROR(VLOOKUP(CONCILIÇÃO_COM_CERVEJA!$B24,DIF_ANTE!A:D,4,0),"0")/CONCILIÇÃO_COM_CERVEJA!$G24</f>
        <v>0</v>
      </c>
      <c r="P24" s="359">
        <f t="shared" si="2"/>
        <v>0</v>
      </c>
      <c r="Q24" s="360">
        <f>CONCILIÇÃO_COM_CERVEJA!$P24-CONCILIÇÃO_COM_CERVEJA!$O24</f>
        <v>0</v>
      </c>
      <c r="R24" s="361">
        <f>IFERROR(VLOOKUP(CONCILIÇÃO_COM_CERVEJA!$B24,CUSTO!E:H,4,0),(VLOOKUP(CONCILIÇÃO_COM_CERVEJA!$A24,CUSTO!A:H,8,0)))</f>
        <v>45.476671428571429</v>
      </c>
      <c r="S24" s="361">
        <f>IFERROR(SUM(CONCILIÇÃO_COM_CERVEJA!$P24*CONCILIÇÃO_COM_CERVEJA!$R24),0)</f>
        <v>0</v>
      </c>
      <c r="T24" s="362" t="str">
        <f>IFERROR(#REF!/CONCILIÇÃO_COM_CERVEJA!$M24,"")</f>
        <v/>
      </c>
      <c r="U24" s="361" t="str">
        <f>IFERROR(#REF!*CONCILIÇÃO_COM_CERVEJA!$R24,"-")</f>
        <v>-</v>
      </c>
      <c r="V24" s="363" t="s">
        <v>813</v>
      </c>
    </row>
    <row r="25" spans="1:22" ht="15" customHeight="1" x14ac:dyDescent="0.25">
      <c r="A25" s="429"/>
      <c r="B25" s="352">
        <v>2701050007</v>
      </c>
      <c r="C25" s="352" t="s">
        <v>14189</v>
      </c>
      <c r="D25" s="353" t="s">
        <v>1106</v>
      </c>
      <c r="E25" s="437">
        <f>IFERROR(VLOOKUP(B25,[1]AGLUTINADO!$A:$C,3,0),0)/G25</f>
        <v>0</v>
      </c>
      <c r="F25" s="354" t="s">
        <v>221</v>
      </c>
      <c r="G25" s="355">
        <v>1</v>
      </c>
      <c r="H25" s="356">
        <f>VLOOKUP(CONCILIÇÃO_COM_CERVEJA!$B25,CONT_ANTE!A:D,4,0)</f>
        <v>0</v>
      </c>
      <c r="I25" s="356" t="str">
        <f t="shared" si="1"/>
        <v>ok</v>
      </c>
      <c r="J25" s="357">
        <f>VLOOKUP(CONCILIÇÃO_COM_CERVEJA!$B25,CONTAGEM!B:G,6,0)</f>
        <v>0</v>
      </c>
      <c r="K25" s="357">
        <f>SUMIF(SISTEMA!B:B,CONCILIÇÃO_COM_CERVEJA!$B25,SISTEMA!I:I)/G25</f>
        <v>0</v>
      </c>
      <c r="L25" s="357">
        <f>SUMIF(SISTEMA!B:B,CONCILIÇÃO_COM_CERVEJA!$C25,SISTEMA!I:I)</f>
        <v>0</v>
      </c>
      <c r="M25" s="358">
        <f t="shared" si="0"/>
        <v>0</v>
      </c>
      <c r="N25" s="357">
        <f>IFERROR(SUM(CONCILIÇÃO_COM_CERVEJA!$M25*CONCILIÇÃO_COM_CERVEJA!$R25),0)</f>
        <v>0</v>
      </c>
      <c r="O25" s="356">
        <f>IFERROR(VLOOKUP(CONCILIÇÃO_COM_CERVEJA!$B25,DIF_ANTE!A:D,4,0),"0")/CONCILIÇÃO_COM_CERVEJA!$G25</f>
        <v>0</v>
      </c>
      <c r="P25" s="359">
        <f t="shared" si="2"/>
        <v>0</v>
      </c>
      <c r="Q25" s="360">
        <f>CONCILIÇÃO_COM_CERVEJA!$P25-CONCILIÇÃO_COM_CERVEJA!$O25</f>
        <v>0</v>
      </c>
      <c r="R25" s="361">
        <f>IFERROR(VLOOKUP(CONCILIÇÃO_COM_CERVEJA!$B25,CUSTO!E:H,4,0),(VLOOKUP(CONCILIÇÃO_COM_CERVEJA!$A25,CUSTO!A:H,8,0)))</f>
        <v>88.617222222222225</v>
      </c>
      <c r="S25" s="361">
        <f>IFERROR(SUM(CONCILIÇÃO_COM_CERVEJA!$P25*CONCILIÇÃO_COM_CERVEJA!$R25),0)</f>
        <v>0</v>
      </c>
      <c r="T25" s="365" t="str">
        <f>IFERROR(#REF!/CONCILIÇÃO_COM_CERVEJA!$M25,"")</f>
        <v/>
      </c>
      <c r="U25" s="361" t="str">
        <f>IFERROR(#REF!*CONCILIÇÃO_COM_CERVEJA!$R25,"-")</f>
        <v>-</v>
      </c>
      <c r="V25" s="363" t="s">
        <v>813</v>
      </c>
    </row>
    <row r="26" spans="1:22" ht="15" customHeight="1" x14ac:dyDescent="0.25">
      <c r="A26" s="429"/>
      <c r="B26" s="352">
        <v>2701050036</v>
      </c>
      <c r="C26" s="352" t="s">
        <v>14189</v>
      </c>
      <c r="D26" s="353" t="s">
        <v>12570</v>
      </c>
      <c r="E26" s="437">
        <f>IFERROR(VLOOKUP(B26,[1]AGLUTINADO!$A:$C,3,0),0)/G26</f>
        <v>0</v>
      </c>
      <c r="F26" s="354" t="s">
        <v>221</v>
      </c>
      <c r="G26" s="355">
        <v>1</v>
      </c>
      <c r="H26" s="356">
        <f>VLOOKUP(CONCILIÇÃO_COM_CERVEJA!$B26,CONT_ANTE!A:D,4,0)</f>
        <v>110</v>
      </c>
      <c r="I26" s="356" t="str">
        <f t="shared" si="1"/>
        <v>ok</v>
      </c>
      <c r="J26" s="357">
        <f>VLOOKUP(CONCILIÇÃO_COM_CERVEJA!$B26,CONTAGEM!B:G,6,0)</f>
        <v>110</v>
      </c>
      <c r="K26" s="357">
        <f>SUMIF(SISTEMA!B:B,CONCILIÇÃO_COM_CERVEJA!$B26,SISTEMA!I:I)/G26</f>
        <v>119.11</v>
      </c>
      <c r="L26" s="357">
        <f>SUMIF(SISTEMA!B:B,CONCILIÇÃO_COM_CERVEJA!$C26,SISTEMA!I:I)</f>
        <v>0</v>
      </c>
      <c r="M26" s="358">
        <f t="shared" si="0"/>
        <v>119.11</v>
      </c>
      <c r="N26" s="357">
        <f>IFERROR(SUM(CONCILIÇÃO_COM_CERVEJA!$M26*CONCILIÇÃO_COM_CERVEJA!$R26),0)</f>
        <v>17253.905359000004</v>
      </c>
      <c r="O26" s="356">
        <f>IFERROR(VLOOKUP(CONCILIÇÃO_COM_CERVEJA!$B26,DIF_ANTE!A:D,4,0),"0")/CONCILIÇÃO_COM_CERVEJA!$G26</f>
        <v>-9.11</v>
      </c>
      <c r="P26" s="359">
        <f t="shared" si="2"/>
        <v>-9.11</v>
      </c>
      <c r="Q26" s="360">
        <f>CONCILIÇÃO_COM_CERVEJA!$P26-CONCILIÇÃO_COM_CERVEJA!$O26</f>
        <v>0</v>
      </c>
      <c r="R26" s="361">
        <f>IFERROR(VLOOKUP(CONCILIÇÃO_COM_CERVEJA!$B26,CUSTO!E:H,4,0),(VLOOKUP(CONCILIÇÃO_COM_CERVEJA!$A26,CUSTO!A:H,8,0)))</f>
        <v>144.85690000000002</v>
      </c>
      <c r="S26" s="361">
        <f>IFERROR(SUM(CONCILIÇÃO_COM_CERVEJA!$P26*CONCILIÇÃO_COM_CERVEJA!$R26),0)</f>
        <v>-1319.6463590000001</v>
      </c>
      <c r="T26" s="365" t="str">
        <f>IFERROR(#REF!/CONCILIÇÃO_COM_CERVEJA!$M26,"")</f>
        <v/>
      </c>
      <c r="U26" s="361" t="str">
        <f>IFERROR(#REF!*CONCILIÇÃO_COM_CERVEJA!$R26,"-")</f>
        <v>-</v>
      </c>
      <c r="V26" s="363" t="s">
        <v>813</v>
      </c>
    </row>
    <row r="27" spans="1:22" ht="15" customHeight="1" x14ac:dyDescent="0.25">
      <c r="A27" s="429">
        <v>31312</v>
      </c>
      <c r="B27" s="352">
        <v>2701050012</v>
      </c>
      <c r="C27" s="352" t="s">
        <v>14189</v>
      </c>
      <c r="D27" s="353" t="s">
        <v>1111</v>
      </c>
      <c r="E27" s="437">
        <f>IFERROR(VLOOKUP(B27,[1]AGLUTINADO!$A:$C,3,0),0)/G27</f>
        <v>0</v>
      </c>
      <c r="F27" s="354" t="s">
        <v>221</v>
      </c>
      <c r="G27" s="355">
        <v>1</v>
      </c>
      <c r="H27" s="356">
        <f>VLOOKUP(CONCILIÇÃO_COM_CERVEJA!$B27,CONT_ANTE!A:D,4,0)</f>
        <v>25</v>
      </c>
      <c r="I27" s="356" t="str">
        <f t="shared" si="1"/>
        <v>!@##@!</v>
      </c>
      <c r="J27" s="357">
        <f>VLOOKUP(CONCILIÇÃO_COM_CERVEJA!$B27,CONTAGEM!B:G,6,0)</f>
        <v>0</v>
      </c>
      <c r="K27" s="357">
        <f>SUMIF(SISTEMA!B:B,CONCILIÇÃO_COM_CERVEJA!$B27,SISTEMA!I:I)/G27</f>
        <v>0</v>
      </c>
      <c r="L27" s="357">
        <f>SUMIF(SISTEMA!B:B,CONCILIÇÃO_COM_CERVEJA!$C27,SISTEMA!I:I)</f>
        <v>0</v>
      </c>
      <c r="M27" s="358">
        <f t="shared" si="0"/>
        <v>0</v>
      </c>
      <c r="N27" s="357">
        <f>IFERROR(SUM(CONCILIÇÃO_COM_CERVEJA!$M27*CONCILIÇÃO_COM_CERVEJA!$R27),0)</f>
        <v>0</v>
      </c>
      <c r="O27" s="356">
        <f>IFERROR(VLOOKUP(CONCILIÇÃO_COM_CERVEJA!$B27,DIF_ANTE!A:D,4,0),"0")/CONCILIÇÃO_COM_CERVEJA!$G27</f>
        <v>-0.90411999999999892</v>
      </c>
      <c r="P27" s="359">
        <f t="shared" si="2"/>
        <v>0</v>
      </c>
      <c r="Q27" s="360">
        <f>CONCILIÇÃO_COM_CERVEJA!$P27-CONCILIÇÃO_COM_CERVEJA!$O27</f>
        <v>0.90411999999999892</v>
      </c>
      <c r="R27" s="361">
        <f>IFERROR(VLOOKUP(CONCILIÇÃO_COM_CERVEJA!$B27,CUSTO!E:H,4,0),(VLOOKUP(CONCILIÇÃO_COM_CERVEJA!$A27,CUSTO!A:H,8,0)))</f>
        <v>30.383200000000002</v>
      </c>
      <c r="S27" s="361">
        <f>IFERROR(SUM(CONCILIÇÃO_COM_CERVEJA!$P27*CONCILIÇÃO_COM_CERVEJA!$R27),0)</f>
        <v>0</v>
      </c>
      <c r="T27" s="362" t="str">
        <f>IFERROR(#REF!/CONCILIÇÃO_COM_CERVEJA!$M27,"")</f>
        <v/>
      </c>
      <c r="U27" s="361" t="str">
        <f>IFERROR(#REF!*CONCILIÇÃO_COM_CERVEJA!$R27,"-")</f>
        <v>-</v>
      </c>
      <c r="V27" s="363" t="s">
        <v>813</v>
      </c>
    </row>
    <row r="28" spans="1:22" ht="15" customHeight="1" x14ac:dyDescent="0.25">
      <c r="A28" s="429">
        <v>2477</v>
      </c>
      <c r="B28" s="352">
        <v>2701050001</v>
      </c>
      <c r="C28" s="352" t="s">
        <v>14189</v>
      </c>
      <c r="D28" s="353" t="s">
        <v>1099</v>
      </c>
      <c r="E28" s="437">
        <f>IFERROR(VLOOKUP(B28,[1]AGLUTINADO!$A:$C,3,0),0)/G28</f>
        <v>33.64</v>
      </c>
      <c r="F28" s="354" t="s">
        <v>221</v>
      </c>
      <c r="G28" s="355">
        <v>1</v>
      </c>
      <c r="H28" s="356">
        <f>VLOOKUP(CONCILIÇÃO_COM_CERVEJA!$B28,CONT_ANTE!A:D,4,0)</f>
        <v>114.84</v>
      </c>
      <c r="I28" s="356" t="str">
        <f t="shared" si="1"/>
        <v>ok</v>
      </c>
      <c r="J28" s="357">
        <f>VLOOKUP(CONCILIÇÃO_COM_CERVEJA!$B28,CONTAGEM!B:G,6,0)</f>
        <v>70</v>
      </c>
      <c r="K28" s="357">
        <f>SUMIF(SISTEMA!B:B,CONCILIÇÃO_COM_CERVEJA!$B28,SISTEMA!I:I)/G28</f>
        <v>60.36</v>
      </c>
      <c r="L28" s="357">
        <f>SUMIF(SISTEMA!B:B,CONCILIÇÃO_COM_CERVEJA!$C28,SISTEMA!I:I)</f>
        <v>0</v>
      </c>
      <c r="M28" s="358">
        <f t="shared" si="0"/>
        <v>60.36</v>
      </c>
      <c r="N28" s="357">
        <f>IFERROR(SUM(CONCILIÇÃO_COM_CERVEJA!$M28*CONCILIÇÃO_COM_CERVEJA!$R28),0)</f>
        <v>8697.8848732083807</v>
      </c>
      <c r="O28" s="356">
        <f>IFERROR(VLOOKUP(CONCILIÇÃO_COM_CERVEJA!$B28,DIF_ANTE!A:D,4,0),"0")/CONCILIÇÃO_COM_CERVEJA!$G28</f>
        <v>-15.439999999999998</v>
      </c>
      <c r="P28" s="359">
        <f t="shared" si="2"/>
        <v>9.64</v>
      </c>
      <c r="Q28" s="360">
        <f>CONCILIÇÃO_COM_CERVEJA!$P28-CONCILIÇÃO_COM_CERVEJA!$O28</f>
        <v>25.08</v>
      </c>
      <c r="R28" s="361">
        <f>IFERROR(VLOOKUP(CONCILIÇÃO_COM_CERVEJA!$B28,CUSTO!E:H,4,0),(VLOOKUP(CONCILIÇÃO_COM_CERVEJA!$A28,CUSTO!A:H,8,0)))</f>
        <v>144.10014700477768</v>
      </c>
      <c r="S28" s="361">
        <f>IFERROR(SUM(CONCILIÇÃO_COM_CERVEJA!$P28*CONCILIÇÃO_COM_CERVEJA!$R28),0)</f>
        <v>1389.1254171260568</v>
      </c>
      <c r="T28" s="362" t="str">
        <f>IFERROR(#REF!/CONCILIÇÃO_COM_CERVEJA!$M28,"")</f>
        <v/>
      </c>
      <c r="U28" s="361" t="str">
        <f>IFERROR(#REF!*CONCILIÇÃO_COM_CERVEJA!$R28,"-")</f>
        <v>-</v>
      </c>
      <c r="V28" s="363"/>
    </row>
    <row r="29" spans="1:22" ht="15" customHeight="1" x14ac:dyDescent="0.25">
      <c r="A29" s="429">
        <v>353</v>
      </c>
      <c r="B29" s="352">
        <v>2701050028</v>
      </c>
      <c r="C29" s="352" t="s">
        <v>14189</v>
      </c>
      <c r="D29" s="353" t="s">
        <v>1124</v>
      </c>
      <c r="E29" s="437">
        <f>IFERROR(VLOOKUP(B29,[1]AGLUTINADO!$A:$C,3,0),0)/G29</f>
        <v>152.17000000000002</v>
      </c>
      <c r="F29" s="354" t="s">
        <v>221</v>
      </c>
      <c r="G29" s="355">
        <v>1</v>
      </c>
      <c r="H29" s="356">
        <f>VLOOKUP(CONCILIÇÃO_COM_CERVEJA!$B29,CONT_ANTE!A:D,4,0)</f>
        <v>0</v>
      </c>
      <c r="I29" s="356" t="str">
        <f t="shared" si="1"/>
        <v>ok</v>
      </c>
      <c r="J29" s="357">
        <f>VLOOKUP(CONCILIÇÃO_COM_CERVEJA!$B29,CONTAGEM!B:G,6,0)</f>
        <v>270.5</v>
      </c>
      <c r="K29" s="357">
        <f>SUMIF(SISTEMA!B:B,CONCILIÇÃO_COM_CERVEJA!$B29,SISTEMA!I:I)/G29</f>
        <v>302.33000000000004</v>
      </c>
      <c r="L29" s="357">
        <f>SUMIF(SISTEMA!B:B,CONCILIÇÃO_COM_CERVEJA!$C29,SISTEMA!I:I)</f>
        <v>0</v>
      </c>
      <c r="M29" s="358">
        <f t="shared" si="0"/>
        <v>302.33000000000004</v>
      </c>
      <c r="N29" s="357">
        <f>IFERROR(SUM(CONCILIÇÃO_COM_CERVEJA!$M29*CONCILIÇÃO_COM_CERVEJA!$R29),0)</f>
        <v>6603.5291846913597</v>
      </c>
      <c r="O29" s="356">
        <f>IFERROR(VLOOKUP(CONCILIÇÃO_COM_CERVEJA!$B29,DIF_ANTE!A:D,4,0),"0")/CONCILIÇÃO_COM_CERVEJA!$G29</f>
        <v>0</v>
      </c>
      <c r="P29" s="359">
        <f t="shared" si="2"/>
        <v>-31.830000000000041</v>
      </c>
      <c r="Q29" s="360">
        <f>CONCILIÇÃO_COM_CERVEJA!$P29-CONCILIÇÃO_COM_CERVEJA!$O29</f>
        <v>-31.830000000000041</v>
      </c>
      <c r="R29" s="361">
        <f>IFERROR(VLOOKUP(CONCILIÇÃO_COM_CERVEJA!$B29,CUSTO!E:H,4,0),(VLOOKUP(CONCILIÇÃO_COM_CERVEJA!$A29,CUSTO!A:H,8,0)))</f>
        <v>21.842123456790127</v>
      </c>
      <c r="S29" s="361">
        <f>IFERROR(SUM(CONCILIÇÃO_COM_CERVEJA!$P29*CONCILIÇÃO_COM_CERVEJA!$R29),0)</f>
        <v>-695.23478962963065</v>
      </c>
      <c r="T29" s="362" t="str">
        <f>IFERROR(#REF!/CONCILIÇÃO_COM_CERVEJA!$M29,"")</f>
        <v/>
      </c>
      <c r="U29" s="361" t="str">
        <f>IFERROR(#REF!*CONCILIÇÃO_COM_CERVEJA!$R29,"-")</f>
        <v>-</v>
      </c>
      <c r="V29" s="363" t="s">
        <v>22215</v>
      </c>
    </row>
    <row r="30" spans="1:22" ht="15" customHeight="1" x14ac:dyDescent="0.25">
      <c r="A30" s="429">
        <v>31518</v>
      </c>
      <c r="B30" s="352">
        <v>2701050023</v>
      </c>
      <c r="C30" s="352" t="s">
        <v>14189</v>
      </c>
      <c r="D30" s="353" t="s">
        <v>1120</v>
      </c>
      <c r="E30" s="437">
        <f>IFERROR(VLOOKUP(B30,[1]AGLUTINADO!$A:$C,3,0),0)/G30</f>
        <v>61.519999999999996</v>
      </c>
      <c r="F30" s="354" t="s">
        <v>221</v>
      </c>
      <c r="G30" s="355">
        <v>1</v>
      </c>
      <c r="H30" s="356">
        <f>VLOOKUP(CONCILIÇÃO_COM_CERVEJA!$B30,CONT_ANTE!A:D,4,0)</f>
        <v>115</v>
      </c>
      <c r="I30" s="356" t="str">
        <f t="shared" si="1"/>
        <v>ok</v>
      </c>
      <c r="J30" s="357">
        <f>VLOOKUP(CONCILIÇÃO_COM_CERVEJA!$B30,CONTAGEM!B:G,6,0)</f>
        <v>395</v>
      </c>
      <c r="K30" s="357">
        <f>SUMIF(SISTEMA!B:B,CONCILIÇÃO_COM_CERVEJA!$B30,SISTEMA!I:I)/G30</f>
        <v>372.21</v>
      </c>
      <c r="L30" s="357">
        <f>SUMIF(SISTEMA!B:B,CONCILIÇÃO_COM_CERVEJA!$C30,SISTEMA!I:I)</f>
        <v>0</v>
      </c>
      <c r="M30" s="358">
        <f t="shared" si="0"/>
        <v>372.21</v>
      </c>
      <c r="N30" s="357">
        <f>IFERROR(SUM(CONCILIÇÃO_COM_CERVEJA!$M30*CONCILIÇÃO_COM_CERVEJA!$R30),0)</f>
        <v>7508.0340149999993</v>
      </c>
      <c r="O30" s="356">
        <f>IFERROR(VLOOKUP(CONCILIÇÃO_COM_CERVEJA!$B30,DIF_ANTE!A:D,4,0),"0")/CONCILIÇÃO_COM_CERVEJA!$G30</f>
        <v>1.269999999999996</v>
      </c>
      <c r="P30" s="359">
        <f t="shared" si="2"/>
        <v>22.79000000000002</v>
      </c>
      <c r="Q30" s="360">
        <f>CONCILIÇÃO_COM_CERVEJA!$P30-CONCILIÇÃO_COM_CERVEJA!$O30</f>
        <v>21.520000000000024</v>
      </c>
      <c r="R30" s="361">
        <f>IFERROR(VLOOKUP(CONCILIÇÃO_COM_CERVEJA!$B30,CUSTO!E:H,4,0),(VLOOKUP(CONCILIÇÃO_COM_CERVEJA!$A30,CUSTO!A:H,8,0)))</f>
        <v>20.171499999999998</v>
      </c>
      <c r="S30" s="361">
        <f>IFERROR(SUM(CONCILIÇÃO_COM_CERVEJA!$P30*CONCILIÇÃO_COM_CERVEJA!$R30),0)</f>
        <v>459.70848500000039</v>
      </c>
      <c r="T30" s="362" t="str">
        <f>IFERROR(#REF!/CONCILIÇÃO_COM_CERVEJA!$M30,"")</f>
        <v/>
      </c>
      <c r="U30" s="361" t="str">
        <f>IFERROR(#REF!*CONCILIÇÃO_COM_CERVEJA!$R30,"-")</f>
        <v>-</v>
      </c>
      <c r="V30" s="363"/>
    </row>
    <row r="31" spans="1:22" ht="15" customHeight="1" x14ac:dyDescent="0.25">
      <c r="A31" s="429">
        <v>30758</v>
      </c>
      <c r="B31" s="352">
        <v>2701160011</v>
      </c>
      <c r="C31" s="352" t="s">
        <v>14189</v>
      </c>
      <c r="D31" s="353" t="s">
        <v>1191</v>
      </c>
      <c r="E31" s="437">
        <f>IFERROR(VLOOKUP(B31,[1]AGLUTINADO!$A:$C,3,0),0)/G31</f>
        <v>6688</v>
      </c>
      <c r="F31" s="354" t="s">
        <v>226</v>
      </c>
      <c r="G31" s="355">
        <v>1</v>
      </c>
      <c r="H31" s="356">
        <f>VLOOKUP(CONCILIÇÃO_COM_CERVEJA!$B31,CONT_ANTE!A:D,4,0)</f>
        <v>39805</v>
      </c>
      <c r="I31" s="356" t="str">
        <f t="shared" si="1"/>
        <v>ok</v>
      </c>
      <c r="J31" s="357">
        <f>VLOOKUP(CONCILIÇÃO_COM_CERVEJA!$B31,CONTAGEM!B:G,6,0)</f>
        <v>32600</v>
      </c>
      <c r="K31" s="357">
        <f>SUMIF(SISTEMA!B:B,CONCILIÇÃO_COM_CERVEJA!$B31,SISTEMA!I:I)/G31</f>
        <v>34779</v>
      </c>
      <c r="L31" s="357">
        <f>SUMIF(SISTEMA!B:B,CONCILIÇÃO_COM_CERVEJA!$C31,SISTEMA!I:I)</f>
        <v>0</v>
      </c>
      <c r="M31" s="358">
        <f t="shared" si="0"/>
        <v>34779</v>
      </c>
      <c r="N31" s="357">
        <f>IFERROR(SUM(CONCILIÇÃO_COM_CERVEJA!$M31*CONCILIÇÃO_COM_CERVEJA!$R31),0)</f>
        <v>54008.523981693361</v>
      </c>
      <c r="O31" s="356">
        <f>IFERROR(VLOOKUP(CONCILIÇÃO_COM_CERVEJA!$B31,DIF_ANTE!A:D,4,0),"0")/CONCILIÇÃO_COM_CERVEJA!$G31</f>
        <v>-1662</v>
      </c>
      <c r="P31" s="359">
        <f t="shared" si="2"/>
        <v>-2179</v>
      </c>
      <c r="Q31" s="360">
        <f>CONCILIÇÃO_COM_CERVEJA!$P31-CONCILIÇÃO_COM_CERVEJA!$O31</f>
        <v>-517</v>
      </c>
      <c r="R31" s="361">
        <f>IFERROR(VLOOKUP(CONCILIÇÃO_COM_CERVEJA!$B31,CUSTO!E:H,4,0),(VLOOKUP(CONCILIÇÃO_COM_CERVEJA!$A31,CUSTO!A:H,8,0)))</f>
        <v>1.5529061784897025</v>
      </c>
      <c r="S31" s="361">
        <f>IFERROR(SUM(CONCILIÇÃO_COM_CERVEJA!$P31*CONCILIÇÃO_COM_CERVEJA!$R31),0)</f>
        <v>-3383.7825629290619</v>
      </c>
      <c r="T31" s="362" t="str">
        <f>IFERROR(#REF!/CONCILIÇÃO_COM_CERVEJA!$M31,"")</f>
        <v/>
      </c>
      <c r="U31" s="361" t="str">
        <f>IFERROR(#REF!*CONCILIÇÃO_COM_CERVEJA!$R31,"-")</f>
        <v>-</v>
      </c>
      <c r="V31" s="363"/>
    </row>
    <row r="32" spans="1:22" ht="15" customHeight="1" x14ac:dyDescent="0.25">
      <c r="A32" s="429">
        <v>30756</v>
      </c>
      <c r="B32" s="352">
        <v>2701160008</v>
      </c>
      <c r="C32" s="352" t="s">
        <v>14189</v>
      </c>
      <c r="D32" s="353" t="s">
        <v>1190</v>
      </c>
      <c r="E32" s="437">
        <f>IFERROR(VLOOKUP(B32,[1]AGLUTINADO!$A:$C,3,0),0)/G32</f>
        <v>0</v>
      </c>
      <c r="F32" s="354" t="s">
        <v>226</v>
      </c>
      <c r="G32" s="355">
        <v>1</v>
      </c>
      <c r="H32" s="356">
        <f>VLOOKUP(CONCILIÇÃO_COM_CERVEJA!$B32,CONT_ANTE!A:D,4,0)</f>
        <v>0</v>
      </c>
      <c r="I32" s="356" t="str">
        <f t="shared" si="1"/>
        <v>ok</v>
      </c>
      <c r="J32" s="357">
        <f>VLOOKUP(CONCILIÇÃO_COM_CERVEJA!$B32,CONTAGEM!B:G,6,0)</f>
        <v>0</v>
      </c>
      <c r="K32" s="357">
        <f>SUMIF(SISTEMA!B:B,CONCILIÇÃO_COM_CERVEJA!$B32,SISTEMA!I:I)/G32</f>
        <v>0</v>
      </c>
      <c r="L32" s="357">
        <f>SUMIF(SISTEMA!B:B,CONCILIÇÃO_COM_CERVEJA!$C32,SISTEMA!I:I)</f>
        <v>0</v>
      </c>
      <c r="M32" s="358">
        <f t="shared" si="0"/>
        <v>0</v>
      </c>
      <c r="N32" s="357">
        <f>IFERROR(SUM(CONCILIÇÃO_COM_CERVEJA!$M32*CONCILIÇÃO_COM_CERVEJA!$R32),0)</f>
        <v>0</v>
      </c>
      <c r="O32" s="356">
        <f>IFERROR(VLOOKUP(CONCILIÇÃO_COM_CERVEJA!$B32,DIF_ANTE!A:D,4,0),"0")/CONCILIÇÃO_COM_CERVEJA!$G32</f>
        <v>0</v>
      </c>
      <c r="P32" s="359">
        <f t="shared" si="2"/>
        <v>0</v>
      </c>
      <c r="Q32" s="360">
        <f>CONCILIÇÃO_COM_CERVEJA!$P32-CONCILIÇÃO_COM_CERVEJA!$O32</f>
        <v>0</v>
      </c>
      <c r="R32" s="361">
        <f>IFERROR(VLOOKUP(CONCILIÇÃO_COM_CERVEJA!$B32,CUSTO!E:H,4,0),(VLOOKUP(CONCILIÇÃO_COM_CERVEJA!$A32,CUSTO!A:H,8,0)))</f>
        <v>1.3587996434584531</v>
      </c>
      <c r="S32" s="361">
        <f>IFERROR(SUM(CONCILIÇÃO_COM_CERVEJA!$P32*CONCILIÇÃO_COM_CERVEJA!$R32),0)</f>
        <v>0</v>
      </c>
      <c r="T32" s="362" t="str">
        <f>IFERROR(#REF!/CONCILIÇÃO_COM_CERVEJA!$M32,"")</f>
        <v/>
      </c>
      <c r="U32" s="361" t="str">
        <f>IFERROR(#REF!*CONCILIÇÃO_COM_CERVEJA!$R32,"-")</f>
        <v>-</v>
      </c>
      <c r="V32" s="363" t="s">
        <v>813</v>
      </c>
    </row>
    <row r="33" spans="1:22" ht="15" customHeight="1" x14ac:dyDescent="0.25">
      <c r="A33" s="429">
        <v>1444</v>
      </c>
      <c r="B33" s="352">
        <v>2701160007</v>
      </c>
      <c r="C33" s="352" t="s">
        <v>14189</v>
      </c>
      <c r="D33" s="353" t="s">
        <v>1189</v>
      </c>
      <c r="E33" s="437">
        <f>IFERROR(VLOOKUP(B33,[1]AGLUTINADO!$A:$C,3,0),0)/G33</f>
        <v>0</v>
      </c>
      <c r="F33" s="354" t="s">
        <v>226</v>
      </c>
      <c r="G33" s="355">
        <v>1</v>
      </c>
      <c r="H33" s="356">
        <f>VLOOKUP(CONCILIÇÃO_COM_CERVEJA!$B33,CONT_ANTE!A:D,4,0)</f>
        <v>0</v>
      </c>
      <c r="I33" s="356" t="str">
        <f t="shared" si="1"/>
        <v>ok</v>
      </c>
      <c r="J33" s="357">
        <f>VLOOKUP(CONCILIÇÃO_COM_CERVEJA!$B33,CONTAGEM!B:G,6,0)</f>
        <v>0</v>
      </c>
      <c r="K33" s="357">
        <f>SUMIF(SISTEMA!B:B,CONCILIÇÃO_COM_CERVEJA!$B33,SISTEMA!I:I)/G33</f>
        <v>0</v>
      </c>
      <c r="L33" s="357">
        <f>SUMIF(SISTEMA!B:B,CONCILIÇÃO_COM_CERVEJA!$C33,SISTEMA!I:I)</f>
        <v>0</v>
      </c>
      <c r="M33" s="358">
        <f t="shared" si="0"/>
        <v>0</v>
      </c>
      <c r="N33" s="357">
        <f>IFERROR(SUM(CONCILIÇÃO_COM_CERVEJA!$M33*CONCILIÇÃO_COM_CERVEJA!$R33),0)</f>
        <v>0</v>
      </c>
      <c r="O33" s="356">
        <f>IFERROR(VLOOKUP(CONCILIÇÃO_COM_CERVEJA!$B33,DIF_ANTE!A:D,4,0),"0")/CONCILIÇÃO_COM_CERVEJA!$G33</f>
        <v>0</v>
      </c>
      <c r="P33" s="359">
        <f t="shared" si="2"/>
        <v>0</v>
      </c>
      <c r="Q33" s="360">
        <f>CONCILIÇÃO_COM_CERVEJA!$P33-CONCILIÇÃO_COM_CERVEJA!$O33</f>
        <v>0</v>
      </c>
      <c r="R33" s="361">
        <f>IFERROR(VLOOKUP(CONCILIÇÃO_COM_CERVEJA!$B33,CUSTO!E:H,4,0),(VLOOKUP(CONCILIÇÃO_COM_CERVEJA!$A33,CUSTO!A:H,8,0)))</f>
        <v>2.1716379133992501</v>
      </c>
      <c r="S33" s="361">
        <f>IFERROR(SUM(CONCILIÇÃO_COM_CERVEJA!$P33*CONCILIÇÃO_COM_CERVEJA!$R33),0)</f>
        <v>0</v>
      </c>
      <c r="T33" s="362" t="str">
        <f>IFERROR(#REF!/CONCILIÇÃO_COM_CERVEJA!$M33,"")</f>
        <v/>
      </c>
      <c r="U33" s="361" t="str">
        <f>IFERROR(#REF!*CONCILIÇÃO_COM_CERVEJA!$R33,"-")</f>
        <v>-</v>
      </c>
      <c r="V33" s="363" t="s">
        <v>813</v>
      </c>
    </row>
    <row r="34" spans="1:22" ht="15" customHeight="1" x14ac:dyDescent="0.25">
      <c r="A34" s="429">
        <v>30739</v>
      </c>
      <c r="B34" s="352">
        <v>2701160006</v>
      </c>
      <c r="C34" s="352" t="s">
        <v>14189</v>
      </c>
      <c r="D34" s="353" t="s">
        <v>1188</v>
      </c>
      <c r="E34" s="437">
        <f>IFERROR(VLOOKUP(B34,[1]AGLUTINADO!$A:$C,3,0),0)/G34</f>
        <v>0</v>
      </c>
      <c r="F34" s="354" t="s">
        <v>226</v>
      </c>
      <c r="G34" s="355">
        <v>1</v>
      </c>
      <c r="H34" s="356">
        <f>VLOOKUP(CONCILIÇÃO_COM_CERVEJA!$B34,CONT_ANTE!A:D,4,0)</f>
        <v>4400</v>
      </c>
      <c r="I34" s="356" t="str">
        <f t="shared" si="1"/>
        <v>ok</v>
      </c>
      <c r="J34" s="357">
        <f>VLOOKUP(CONCILIÇÃO_COM_CERVEJA!$B34,CONTAGEM!B:G,6,0)</f>
        <v>4400</v>
      </c>
      <c r="K34" s="357">
        <f>SUMIF(SISTEMA!B:B,CONCILIÇÃO_COM_CERVEJA!$B34,SISTEMA!I:I)/G34</f>
        <v>4400</v>
      </c>
      <c r="L34" s="357">
        <f>SUMIF(SISTEMA!B:B,CONCILIÇÃO_COM_CERVEJA!$C34,SISTEMA!I:I)</f>
        <v>0</v>
      </c>
      <c r="M34" s="358">
        <f t="shared" si="0"/>
        <v>4400</v>
      </c>
      <c r="N34" s="357">
        <f>IFERROR(SUM(CONCILIÇÃO_COM_CERVEJA!$M34*CONCILIÇÃO_COM_CERVEJA!$R34),0)</f>
        <v>8173.3211366290443</v>
      </c>
      <c r="O34" s="356">
        <f>IFERROR(VLOOKUP(CONCILIÇÃO_COM_CERVEJA!$B34,DIF_ANTE!A:D,4,0),"0")/CONCILIÇÃO_COM_CERVEJA!$G34</f>
        <v>0</v>
      </c>
      <c r="P34" s="359">
        <f t="shared" si="2"/>
        <v>0</v>
      </c>
      <c r="Q34" s="360">
        <f>CONCILIÇÃO_COM_CERVEJA!$P34-CONCILIÇÃO_COM_CERVEJA!$O34</f>
        <v>0</v>
      </c>
      <c r="R34" s="361">
        <f>IFERROR(VLOOKUP(CONCILIÇÃO_COM_CERVEJA!$B34,CUSTO!E:H,4,0),(VLOOKUP(CONCILIÇÃO_COM_CERVEJA!$A34,CUSTO!A:H,8,0)))</f>
        <v>1.8575729855975101</v>
      </c>
      <c r="S34" s="361">
        <f>IFERROR(SUM(CONCILIÇÃO_COM_CERVEJA!$P34*CONCILIÇÃO_COM_CERVEJA!$R34),0)</f>
        <v>0</v>
      </c>
      <c r="T34" s="362" t="str">
        <f>IFERROR(#REF!/CONCILIÇÃO_COM_CERVEJA!$M34,"")</f>
        <v/>
      </c>
      <c r="U34" s="361" t="str">
        <f>IFERROR(#REF!*CONCILIÇÃO_COM_CERVEJA!$R34,"-")</f>
        <v>-</v>
      </c>
      <c r="V34" s="363" t="s">
        <v>813</v>
      </c>
    </row>
    <row r="35" spans="1:22" ht="15" customHeight="1" x14ac:dyDescent="0.25">
      <c r="A35" s="429">
        <v>30738</v>
      </c>
      <c r="B35" s="352">
        <v>2701160005</v>
      </c>
      <c r="C35" s="352" t="s">
        <v>14189</v>
      </c>
      <c r="D35" s="353" t="s">
        <v>1187</v>
      </c>
      <c r="E35" s="437">
        <f>IFERROR(VLOOKUP(B35,[1]AGLUTINADO!$A:$C,3,0),0)/G35</f>
        <v>0</v>
      </c>
      <c r="F35" s="354" t="s">
        <v>226</v>
      </c>
      <c r="G35" s="355">
        <v>1</v>
      </c>
      <c r="H35" s="356">
        <f>VLOOKUP(CONCILIÇÃO_COM_CERVEJA!$B35,CONT_ANTE!A:D,4,0)</f>
        <v>10597</v>
      </c>
      <c r="I35" s="356" t="str">
        <f t="shared" si="1"/>
        <v>!@##@!</v>
      </c>
      <c r="J35" s="357">
        <f>VLOOKUP(CONCILIÇÃO_COM_CERVEJA!$B35,CONTAGEM!B:G,6,0)</f>
        <v>10537</v>
      </c>
      <c r="K35" s="357">
        <f>SUMIF(SISTEMA!B:B,CONCILIÇÃO_COM_CERVEJA!$B35,SISTEMA!I:I)/G35</f>
        <v>11537</v>
      </c>
      <c r="L35" s="357">
        <f>SUMIF(SISTEMA!B:B,CONCILIÇÃO_COM_CERVEJA!$C35,SISTEMA!I:I)</f>
        <v>0</v>
      </c>
      <c r="M35" s="358">
        <f t="shared" si="0"/>
        <v>11537</v>
      </c>
      <c r="N35" s="357">
        <f>IFERROR(SUM(CONCILIÇÃO_COM_CERVEJA!$M35*CONCILIÇÃO_COM_CERVEJA!$R35),0)</f>
        <v>15676.471096291478</v>
      </c>
      <c r="O35" s="356">
        <f>IFERROR(VLOOKUP(CONCILIÇÃO_COM_CERVEJA!$B35,DIF_ANTE!A:D,4,0),"0")/CONCILIÇÃO_COM_CERVEJA!$G35</f>
        <v>-1000</v>
      </c>
      <c r="P35" s="359">
        <f t="shared" si="2"/>
        <v>-1000</v>
      </c>
      <c r="Q35" s="360">
        <f>CONCILIÇÃO_COM_CERVEJA!$P35-CONCILIÇÃO_COM_CERVEJA!$O35</f>
        <v>0</v>
      </c>
      <c r="R35" s="361">
        <f>IFERROR(VLOOKUP(CONCILIÇÃO_COM_CERVEJA!$B35,CUSTO!E:H,4,0),(VLOOKUP(CONCILIÇÃO_COM_CERVEJA!$A35,CUSTO!A:H,8,0)))</f>
        <v>1.3587996096291477</v>
      </c>
      <c r="S35" s="361">
        <f>IFERROR(SUM(CONCILIÇÃO_COM_CERVEJA!$P35*CONCILIÇÃO_COM_CERVEJA!$R35),0)</f>
        <v>-1358.7996096291477</v>
      </c>
      <c r="T35" s="362" t="str">
        <f>IFERROR(#REF!/CONCILIÇÃO_COM_CERVEJA!$M35,"")</f>
        <v/>
      </c>
      <c r="U35" s="361" t="str">
        <f>IFERROR(#REF!*CONCILIÇÃO_COM_CERVEJA!$R35,"-")</f>
        <v>-</v>
      </c>
      <c r="V35" s="363" t="s">
        <v>813</v>
      </c>
    </row>
    <row r="36" spans="1:22" ht="15" customHeight="1" x14ac:dyDescent="0.25">
      <c r="A36" s="430">
        <v>32711</v>
      </c>
      <c r="B36" s="366">
        <v>2701160001</v>
      </c>
      <c r="C36" s="366" t="s">
        <v>14189</v>
      </c>
      <c r="D36" s="353" t="s">
        <v>1185</v>
      </c>
      <c r="E36" s="437">
        <f>IFERROR(VLOOKUP(B36,[1]AGLUTINADO!$A:$C,3,0),0)/G36</f>
        <v>795</v>
      </c>
      <c r="F36" s="367" t="s">
        <v>226</v>
      </c>
      <c r="G36" s="368">
        <v>1</v>
      </c>
      <c r="H36" s="356">
        <f>VLOOKUP(CONCILIÇÃO_COM_CERVEJA!$B36,CONT_ANTE!A:D,4,0)</f>
        <v>800</v>
      </c>
      <c r="I36" s="356" t="str">
        <f t="shared" si="1"/>
        <v>ok</v>
      </c>
      <c r="J36" s="357">
        <f>VLOOKUP(CONCILIÇÃO_COM_CERVEJA!$B36,CONTAGEM!B:G,6,0)</f>
        <v>0</v>
      </c>
      <c r="K36" s="357">
        <f>SUMIF(SISTEMA!B:B,CONCILIÇÃO_COM_CERVEJA!$B36,SISTEMA!I:I)/G36</f>
        <v>20</v>
      </c>
      <c r="L36" s="357">
        <f>SUMIF(SISTEMA!B:B,CONCILIÇÃO_COM_CERVEJA!$C36,SISTEMA!I:I)</f>
        <v>0</v>
      </c>
      <c r="M36" s="358">
        <f t="shared" si="0"/>
        <v>20</v>
      </c>
      <c r="N36" s="357">
        <f>IFERROR(SUM(CONCILIÇÃO_COM_CERVEJA!$M36*CONCILIÇÃO_COM_CERVEJA!$R36),0)</f>
        <v>49.963350083752104</v>
      </c>
      <c r="O36" s="356">
        <f>IFERROR(VLOOKUP(CONCILIÇÃO_COM_CERVEJA!$B36,DIF_ANTE!A:D,4,0),"0")/CONCILIÇÃO_COM_CERVEJA!$G36</f>
        <v>-15</v>
      </c>
      <c r="P36" s="359">
        <f t="shared" si="2"/>
        <v>-20</v>
      </c>
      <c r="Q36" s="369">
        <f>CONCILIÇÃO_COM_CERVEJA!$P36-CONCILIÇÃO_COM_CERVEJA!$O36</f>
        <v>-5</v>
      </c>
      <c r="R36" s="370">
        <f>IFERROR(VLOOKUP(CONCILIÇÃO_COM_CERVEJA!$B36,CUSTO!E:H,4,0),(VLOOKUP(CONCILIÇÃO_COM_CERVEJA!$A36,CUSTO!A:H,8,0)))</f>
        <v>2.498167504187605</v>
      </c>
      <c r="S36" s="370">
        <f>IFERROR(SUM(CONCILIÇÃO_COM_CERVEJA!$P36*CONCILIÇÃO_COM_CERVEJA!$R36),0)</f>
        <v>-49.963350083752104</v>
      </c>
      <c r="T36" s="371" t="str">
        <f>IFERROR(#REF!/CONCILIÇÃO_COM_CERVEJA!$M36,"")</f>
        <v/>
      </c>
      <c r="U36" s="370" t="str">
        <f>IFERROR(#REF!*CONCILIÇÃO_COM_CERVEJA!$R36,"-")</f>
        <v>-</v>
      </c>
      <c r="V36" s="364"/>
    </row>
    <row r="37" spans="1:22" s="27" customFormat="1" ht="15" customHeight="1" x14ac:dyDescent="0.25">
      <c r="A37" s="430">
        <v>31584</v>
      </c>
      <c r="B37" s="366">
        <v>2701160012</v>
      </c>
      <c r="C37" s="366" t="s">
        <v>14189</v>
      </c>
      <c r="D37" s="353" t="s">
        <v>1192</v>
      </c>
      <c r="E37" s="437">
        <f>IFERROR(VLOOKUP(B37,[1]AGLUTINADO!$A:$C,3,0),0)/G37</f>
        <v>10177</v>
      </c>
      <c r="F37" s="367" t="s">
        <v>226</v>
      </c>
      <c r="G37" s="368">
        <v>1</v>
      </c>
      <c r="H37" s="356">
        <f>VLOOKUP(CONCILIÇÃO_COM_CERVEJA!$B37,CONT_ANTE!A:D,4,0)</f>
        <v>17200</v>
      </c>
      <c r="I37" s="356" t="str">
        <f t="shared" si="1"/>
        <v>ok</v>
      </c>
      <c r="J37" s="357">
        <f>VLOOKUP(CONCILIÇÃO_COM_CERVEJA!$B37,CONTAGEM!B:G,6,0)</f>
        <v>25425</v>
      </c>
      <c r="K37" s="357">
        <f>SUMIF(SISTEMA!B:B,CONCILIÇÃO_COM_CERVEJA!$B37,SISTEMA!I:I)/G37</f>
        <v>28252</v>
      </c>
      <c r="L37" s="357">
        <f>SUMIF(SISTEMA!B:B,CONCILIÇÃO_COM_CERVEJA!$C37,SISTEMA!I:I)</f>
        <v>0</v>
      </c>
      <c r="M37" s="358">
        <f t="shared" si="0"/>
        <v>28252</v>
      </c>
      <c r="N37" s="357">
        <f>IFERROR(SUM(CONCILIÇÃO_COM_CERVEJA!$M37*CONCILIÇÃO_COM_CERVEJA!$R37),0)</f>
        <v>44532.760646735231</v>
      </c>
      <c r="O37" s="356">
        <f>IFERROR(VLOOKUP(CONCILIÇÃO_COM_CERVEJA!$B37,DIF_ANTE!A:D,4,0),"0")/CONCILIÇÃO_COM_CERVEJA!$G37</f>
        <v>-454</v>
      </c>
      <c r="P37" s="359">
        <f t="shared" si="2"/>
        <v>-2827</v>
      </c>
      <c r="Q37" s="369">
        <f>CONCILIÇÃO_COM_CERVEJA!$P37-CONCILIÇÃO_COM_CERVEJA!$O37</f>
        <v>-2373</v>
      </c>
      <c r="R37" s="370">
        <f>IFERROR(VLOOKUP(CONCILIÇÃO_COM_CERVEJA!$B37,CUSTO!E:H,4,0),(VLOOKUP(CONCILIÇÃO_COM_CERVEJA!$A37,CUSTO!A:H,8,0)))</f>
        <v>1.576269313561349</v>
      </c>
      <c r="S37" s="370">
        <f>IFERROR(SUM(CONCILIÇÃO_COM_CERVEJA!$P37*CONCILIÇÃO_COM_CERVEJA!$R37),0)</f>
        <v>-4456.1133494379337</v>
      </c>
      <c r="T37" s="371" t="str">
        <f>IFERROR(#REF!/CONCILIÇÃO_COM_CERVEJA!$M37,"")</f>
        <v/>
      </c>
      <c r="U37" s="370" t="str">
        <f>IFERROR(#REF!*CONCILIÇÃO_COM_CERVEJA!$R37,"-")</f>
        <v>-</v>
      </c>
      <c r="V37" s="364"/>
    </row>
    <row r="38" spans="1:22" ht="15" customHeight="1" x14ac:dyDescent="0.25">
      <c r="A38" s="430"/>
      <c r="B38" s="366">
        <v>2701160013</v>
      </c>
      <c r="C38" s="366" t="s">
        <v>14189</v>
      </c>
      <c r="D38" s="353" t="s">
        <v>4290</v>
      </c>
      <c r="E38" s="437">
        <f>IFERROR(VLOOKUP(B38,[1]AGLUTINADO!$A:$C,3,0),0)/G38</f>
        <v>0</v>
      </c>
      <c r="F38" s="367" t="s">
        <v>226</v>
      </c>
      <c r="G38" s="368">
        <v>1</v>
      </c>
      <c r="H38" s="356">
        <f>VLOOKUP(CONCILIÇÃO_COM_CERVEJA!$B38,CONT_ANTE!A:D,4,0)</f>
        <v>21167</v>
      </c>
      <c r="I38" s="356" t="str">
        <f t="shared" si="1"/>
        <v>!@##@!</v>
      </c>
      <c r="J38" s="357">
        <f>VLOOKUP(CONCILIÇÃO_COM_CERVEJA!$B38,CONTAGEM!B:G,6,0)</f>
        <v>18812</v>
      </c>
      <c r="K38" s="357">
        <f>SUMIF(SISTEMA!B:B,CONCILIÇÃO_COM_CERVEJA!$B38,SISTEMA!I:I)/G38</f>
        <v>18877</v>
      </c>
      <c r="L38" s="357">
        <f>SUMIF(SISTEMA!B:B,CONCILIÇÃO_COM_CERVEJA!$C38,SISTEMA!I:I)</f>
        <v>0</v>
      </c>
      <c r="M38" s="358">
        <f t="shared" si="0"/>
        <v>18877</v>
      </c>
      <c r="N38" s="357">
        <f>IFERROR(SUM(CONCILIÇÃO_COM_CERVEJA!$M38*CONCILIÇÃO_COM_CERVEJA!$R38),0)</f>
        <v>35614.631246093748</v>
      </c>
      <c r="O38" s="356">
        <f>IFERROR(VLOOKUP(CONCILIÇÃO_COM_CERVEJA!$B38,DIF_ANTE!A:D,4,0),"0")/CONCILIÇÃO_COM_CERVEJA!$G38</f>
        <v>0</v>
      </c>
      <c r="P38" s="359">
        <f t="shared" si="2"/>
        <v>-65</v>
      </c>
      <c r="Q38" s="369">
        <f>CONCILIÇÃO_COM_CERVEJA!$P38-CONCILIÇÃO_COM_CERVEJA!$O38</f>
        <v>-65</v>
      </c>
      <c r="R38" s="370">
        <f>IFERROR(VLOOKUP(CONCILIÇÃO_COM_CERVEJA!$B38,CUSTO!E:H,4,0),(VLOOKUP(CONCILIÇÃO_COM_CERVEJA!$A38,CUSTO!A:H,8,0)))</f>
        <v>1.8866679687499999</v>
      </c>
      <c r="S38" s="370">
        <f>IFERROR(SUM(CONCILIÇÃO_COM_CERVEJA!$P38*CONCILIÇÃO_COM_CERVEJA!$R38),0)</f>
        <v>-122.63341796875</v>
      </c>
      <c r="T38" s="372" t="str">
        <f>IFERROR(#REF!/CONCILIÇÃO_COM_CERVEJA!$M38,"")</f>
        <v/>
      </c>
      <c r="U38" s="370" t="str">
        <f>IFERROR(#REF!*CONCILIÇÃO_COM_CERVEJA!$R38,"-")</f>
        <v>-</v>
      </c>
      <c r="V38" s="364"/>
    </row>
    <row r="39" spans="1:22" ht="15" customHeight="1" x14ac:dyDescent="0.25">
      <c r="A39" s="430"/>
      <c r="B39" s="366">
        <v>2701160009</v>
      </c>
      <c r="C39" s="366" t="s">
        <v>14189</v>
      </c>
      <c r="D39" s="353" t="s">
        <v>14392</v>
      </c>
      <c r="E39" s="437">
        <f>IFERROR(VLOOKUP(B39,[1]AGLUTINADO!$A:$C,3,0),0)/G39</f>
        <v>2693</v>
      </c>
      <c r="F39" s="367" t="s">
        <v>226</v>
      </c>
      <c r="G39" s="368">
        <v>1</v>
      </c>
      <c r="H39" s="356">
        <f>VLOOKUP(CONCILIÇÃO_COM_CERVEJA!$B39,CONT_ANTE!A:D,4,0)</f>
        <v>26875</v>
      </c>
      <c r="I39" s="356" t="str">
        <f t="shared" si="1"/>
        <v>ok</v>
      </c>
      <c r="J39" s="357">
        <f>VLOOKUP(CONCILIÇÃO_COM_CERVEJA!$B39,CONTAGEM!B:G,6,0)</f>
        <v>23945</v>
      </c>
      <c r="K39" s="357">
        <f>SUMIF(SISTEMA!B:B,CONCILIÇÃO_COM_CERVEJA!$B39,SISTEMA!I:I)/G39</f>
        <v>24182</v>
      </c>
      <c r="L39" s="357">
        <f>SUMIF(SISTEMA!B:B,CONCILIÇÃO_COM_CERVEJA!$C39,SISTEMA!I:I)</f>
        <v>0</v>
      </c>
      <c r="M39" s="358">
        <f t="shared" si="0"/>
        <v>24182</v>
      </c>
      <c r="N39" s="357">
        <f>IFERROR(SUM(CONCILIÇÃO_COM_CERVEJA!$M39*CONCILIÇÃO_COM_CERVEJA!$R39),0)</f>
        <v>37122.879668261565</v>
      </c>
      <c r="O39" s="356">
        <f>IFERROR(VLOOKUP(CONCILIÇÃO_COM_CERVEJA!$B39,DIF_ANTE!A:D,4,0),"0")/CONCILIÇÃO_COM_CERVEJA!$G39</f>
        <v>0</v>
      </c>
      <c r="P39" s="359">
        <f t="shared" si="2"/>
        <v>-237</v>
      </c>
      <c r="Q39" s="369">
        <f>CONCILIÇÃO_COM_CERVEJA!$P39-CONCILIÇÃO_COM_CERVEJA!$O39</f>
        <v>-237</v>
      </c>
      <c r="R39" s="370">
        <f>IFERROR(VLOOKUP(CONCILIÇÃO_COM_CERVEJA!$B39,CUSTO!E:H,4,0),(VLOOKUP(CONCILIÇÃO_COM_CERVEJA!$A39,CUSTO!A:H,8,0)))</f>
        <v>1.5351451355661883</v>
      </c>
      <c r="S39" s="370">
        <f>IFERROR(SUM(CONCILIÇÃO_COM_CERVEJA!$P39*CONCILIÇÃO_COM_CERVEJA!$R39),0)</f>
        <v>-363.82939712918659</v>
      </c>
      <c r="T39" s="372" t="str">
        <f>IFERROR(#REF!/CONCILIÇÃO_COM_CERVEJA!$M39,"")</f>
        <v/>
      </c>
      <c r="U39" s="370" t="str">
        <f>IFERROR(#REF!*CONCILIÇÃO_COM_CERVEJA!$R39,"-")</f>
        <v>-</v>
      </c>
      <c r="V39" s="364"/>
    </row>
    <row r="40" spans="1:22" ht="15" customHeight="1" x14ac:dyDescent="0.25">
      <c r="A40" s="430">
        <v>32714</v>
      </c>
      <c r="B40" s="366">
        <v>2701160002</v>
      </c>
      <c r="C40" s="366" t="s">
        <v>14189</v>
      </c>
      <c r="D40" s="353" t="s">
        <v>1186</v>
      </c>
      <c r="E40" s="437">
        <f>IFERROR(VLOOKUP(B40,[1]AGLUTINADO!$A:$C,3,0),0)/G40</f>
        <v>1736</v>
      </c>
      <c r="F40" s="367" t="s">
        <v>226</v>
      </c>
      <c r="G40" s="368">
        <v>1</v>
      </c>
      <c r="H40" s="356">
        <f>VLOOKUP(CONCILIÇÃO_COM_CERVEJA!$B40,CONT_ANTE!A:D,4,0)</f>
        <v>4804</v>
      </c>
      <c r="I40" s="356" t="str">
        <f t="shared" si="1"/>
        <v>ok</v>
      </c>
      <c r="J40" s="357">
        <f>VLOOKUP(CONCILIÇÃO_COM_CERVEJA!$B40,CONTAGEM!B:G,6,0)</f>
        <v>3284</v>
      </c>
      <c r="K40" s="357">
        <f>SUMIF(SISTEMA!B:B,CONCILIÇÃO_COM_CERVEJA!$B40,SISTEMA!I:I)/G40</f>
        <v>3112</v>
      </c>
      <c r="L40" s="357">
        <f>SUMIF(SISTEMA!B:B,CONCILIÇÃO_COM_CERVEJA!$C40,SISTEMA!I:I)</f>
        <v>0</v>
      </c>
      <c r="M40" s="358">
        <f t="shared" si="0"/>
        <v>3112</v>
      </c>
      <c r="N40" s="357">
        <f>IFERROR(SUM(CONCILIÇÃO_COM_CERVEJA!$M40*CONCILIÇÃO_COM_CERVEJA!$R40),0)</f>
        <v>7774.2853703077426</v>
      </c>
      <c r="O40" s="356">
        <f>IFERROR(VLOOKUP(CONCILIÇÃO_COM_CERVEJA!$B40,DIF_ANTE!A:D,4,0),"0")/CONCILIÇÃO_COM_CERVEJA!$G40</f>
        <v>-44</v>
      </c>
      <c r="P40" s="359">
        <f t="shared" si="2"/>
        <v>172</v>
      </c>
      <c r="Q40" s="369">
        <f>CONCILIÇÃO_COM_CERVEJA!$P40-CONCILIÇÃO_COM_CERVEJA!$O40</f>
        <v>216</v>
      </c>
      <c r="R40" s="370">
        <f>IFERROR(VLOOKUP(CONCILIÇÃO_COM_CERVEJA!$B40,CUSTO!E:H,4,0),(VLOOKUP(CONCILIÇÃO_COM_CERVEJA!$A40,CUSTO!A:H,8,0)))</f>
        <v>2.4981636794048017</v>
      </c>
      <c r="S40" s="370">
        <f>IFERROR(SUM(CONCILIÇÃO_COM_CERVEJA!$P40*CONCILIÇÃO_COM_CERVEJA!$R40),0)</f>
        <v>429.68415285762586</v>
      </c>
      <c r="T40" s="371" t="str">
        <f>IFERROR(#REF!/CONCILIÇÃO_COM_CERVEJA!$M40,"")</f>
        <v/>
      </c>
      <c r="U40" s="370" t="str">
        <f>IFERROR(#REF!*CONCILIÇÃO_COM_CERVEJA!$R40,"-")</f>
        <v>-</v>
      </c>
      <c r="V40" s="364"/>
    </row>
    <row r="41" spans="1:22" ht="15" customHeight="1" x14ac:dyDescent="0.25">
      <c r="A41" s="429">
        <v>30574</v>
      </c>
      <c r="B41" s="352">
        <v>2701240002</v>
      </c>
      <c r="C41" s="352" t="s">
        <v>14189</v>
      </c>
      <c r="D41" s="353" t="s">
        <v>1212</v>
      </c>
      <c r="E41" s="437">
        <f>IFERROR(VLOOKUP(B41,[1]AGLUTINADO!$A:$C,3,0),0)/G41</f>
        <v>556.46476999999993</v>
      </c>
      <c r="F41" s="354" t="s">
        <v>226</v>
      </c>
      <c r="G41" s="355">
        <v>1</v>
      </c>
      <c r="H41" s="356">
        <f>VLOOKUP(CONCILIÇÃO_COM_CERVEJA!$B41,CONT_ANTE!A:D,4,0)</f>
        <v>6360</v>
      </c>
      <c r="I41" s="356" t="str">
        <f t="shared" si="1"/>
        <v>ok</v>
      </c>
      <c r="J41" s="357">
        <f>VLOOKUP(CONCILIÇÃO_COM_CERVEJA!$B41,CONTAGEM!B:G,6,0)</f>
        <v>6200</v>
      </c>
      <c r="K41" s="357">
        <f>SUMIF(SISTEMA!B:B,CONCILIÇÃO_COM_CERVEJA!$B41,SISTEMA!I:I)/G41</f>
        <v>4126.6766900000002</v>
      </c>
      <c r="L41" s="357">
        <f>SUMIF(SISTEMA!B:B,CONCILIÇÃO_COM_CERVEJA!$C41,SISTEMA!I:I)</f>
        <v>0</v>
      </c>
      <c r="M41" s="358">
        <f t="shared" si="0"/>
        <v>4126.6766900000002</v>
      </c>
      <c r="N41" s="357">
        <f>IFERROR(SUM(CONCILIÇÃO_COM_CERVEJA!$M41*CONCILIÇÃO_COM_CERVEJA!$R41),0)</f>
        <v>5035.4694446410458</v>
      </c>
      <c r="O41" s="356">
        <f>IFERROR(VLOOKUP(CONCILIÇÃO_COM_CERVEJA!$B41,DIF_ANTE!A:D,4,0),"0")/CONCILIÇÃO_COM_CERVEJA!$G41</f>
        <v>120.86009999999987</v>
      </c>
      <c r="P41" s="359">
        <f t="shared" si="2"/>
        <v>2073.3233099999998</v>
      </c>
      <c r="Q41" s="360">
        <f>CONCILIÇÃO_COM_CERVEJA!$P41-CONCILIÇÃO_COM_CERVEJA!$O41</f>
        <v>1952.4632099999999</v>
      </c>
      <c r="R41" s="361">
        <f>IFERROR(VLOOKUP(CONCILIÇÃO_COM_CERVEJA!$B41,CUSTO!E:H,4,0),(VLOOKUP(CONCILIÇÃO_COM_CERVEJA!$A41,CUSTO!A:H,8,0)))</f>
        <v>1.2202238805970151</v>
      </c>
      <c r="S41" s="361">
        <f>IFERROR(SUM(CONCILIÇÃO_COM_CERVEJA!$P41*CONCILIÇÃO_COM_CERVEJA!$R41),0)</f>
        <v>2529.9186150604478</v>
      </c>
      <c r="T41" s="362" t="str">
        <f>IFERROR(#REF!/CONCILIÇÃO_COM_CERVEJA!$M41,"")</f>
        <v/>
      </c>
      <c r="U41" s="361" t="str">
        <f>IFERROR(#REF!*CONCILIÇÃO_COM_CERVEJA!$R41,"-")</f>
        <v>-</v>
      </c>
      <c r="V41" s="363"/>
    </row>
    <row r="42" spans="1:22" s="27" customFormat="1" ht="15" customHeight="1" x14ac:dyDescent="0.25">
      <c r="A42" s="429"/>
      <c r="B42" s="352">
        <v>2701240004</v>
      </c>
      <c r="C42" s="352" t="s">
        <v>14189</v>
      </c>
      <c r="D42" s="353" t="s">
        <v>1211</v>
      </c>
      <c r="E42" s="437">
        <f>IFERROR(VLOOKUP(B42,[1]AGLUTINADO!$A:$C,3,0),0)/G42</f>
        <v>14735.344639999996</v>
      </c>
      <c r="F42" s="354" t="s">
        <v>226</v>
      </c>
      <c r="G42" s="355">
        <v>1</v>
      </c>
      <c r="H42" s="356">
        <f>VLOOKUP(CONCILIÇÃO_COM_CERVEJA!$B42,CONT_ANTE!A:D,4,0)</f>
        <v>15828.571428571429</v>
      </c>
      <c r="I42" s="356" t="str">
        <f t="shared" si="1"/>
        <v>ok</v>
      </c>
      <c r="J42" s="357">
        <f>VLOOKUP(CONCILIÇÃO_COM_CERVEJA!$B42,CONTAGEM!B:G,6,0)</f>
        <v>40650</v>
      </c>
      <c r="K42" s="357">
        <f>SUMIF(SISTEMA!B:B,CONCILIÇÃO_COM_CERVEJA!$B42,SISTEMA!I:I)/G42</f>
        <v>49041.123910000002</v>
      </c>
      <c r="L42" s="357">
        <f>SUMIF(SISTEMA!B:B,CONCILIÇÃO_COM_CERVEJA!$C42,SISTEMA!I:I)</f>
        <v>0</v>
      </c>
      <c r="M42" s="358">
        <f t="shared" si="0"/>
        <v>49041.123910000002</v>
      </c>
      <c r="N42" s="357">
        <f>IFERROR(SUM(CONCILIÇÃO_COM_CERVEJA!$M42*CONCILIÇÃO_COM_CERVEJA!$R42),0)</f>
        <v>51921.140663759448</v>
      </c>
      <c r="O42" s="356">
        <f>IFERROR(VLOOKUP(CONCILIÇÃO_COM_CERVEJA!$B42,DIF_ANTE!A:D,4,0),"0")/CONCILIÇÃO_COM_CERVEJA!$G42</f>
        <v>-5643.8971214285721</v>
      </c>
      <c r="P42" s="359">
        <f t="shared" si="2"/>
        <v>-8391.1239100000021</v>
      </c>
      <c r="Q42" s="360">
        <f>CONCILIÇÃO_COM_CERVEJA!$P42-CONCILIÇÃO_COM_CERVEJA!$O42</f>
        <v>-2747.22678857143</v>
      </c>
      <c r="R42" s="361">
        <f>IFERROR(VLOOKUP(CONCILIÇÃO_COM_CERVEJA!$B42,CUSTO!E:H,4,0),(VLOOKUP(CONCILIÇÃO_COM_CERVEJA!$A42,CUSTO!A:H,8,0)))</f>
        <v>1.058726565056805</v>
      </c>
      <c r="S42" s="361">
        <f>IFERROR(SUM(CONCILIÇÃO_COM_CERVEJA!$P42*CONCILIÇÃO_COM_CERVEJA!$R42),0)</f>
        <v>-8883.9057942003292</v>
      </c>
      <c r="T42" s="365" t="str">
        <f>IFERROR(#REF!/CONCILIÇÃO_COM_CERVEJA!$M42,"")</f>
        <v/>
      </c>
      <c r="U42" s="361" t="str">
        <f>IFERROR(#REF!*CONCILIÇÃO_COM_CERVEJA!$R42,"-")</f>
        <v>-</v>
      </c>
      <c r="V42" s="363"/>
    </row>
    <row r="43" spans="1:22" ht="15" customHeight="1" x14ac:dyDescent="0.25">
      <c r="A43" s="429"/>
      <c r="B43" s="352">
        <v>2701240005</v>
      </c>
      <c r="C43" s="352" t="s">
        <v>14189</v>
      </c>
      <c r="D43" s="353" t="s">
        <v>9534</v>
      </c>
      <c r="E43" s="437">
        <f>IFERROR(VLOOKUP(B43,[1]AGLUTINADO!$A:$C,3,0),0)/G43</f>
        <v>423.35962000000001</v>
      </c>
      <c r="F43" s="354" t="s">
        <v>226</v>
      </c>
      <c r="G43" s="355">
        <v>1</v>
      </c>
      <c r="H43" s="356">
        <f>VLOOKUP(CONCILIÇÃO_COM_CERVEJA!$B43,CONT_ANTE!A:D,4,0)</f>
        <v>8300</v>
      </c>
      <c r="I43" s="356" t="str">
        <f t="shared" si="1"/>
        <v>ok</v>
      </c>
      <c r="J43" s="357">
        <f>VLOOKUP(CONCILIÇÃO_COM_CERVEJA!$B43,CONTAGEM!B:G,6,0)</f>
        <v>7600</v>
      </c>
      <c r="K43" s="357">
        <f>SUMIF(SISTEMA!B:B,CONCILIÇÃO_COM_CERVEJA!$B43,SISTEMA!I:I)/G43</f>
        <v>7715.0032600000004</v>
      </c>
      <c r="L43" s="357">
        <f>SUMIF(SISTEMA!B:B,CONCILIÇÃO_COM_CERVEJA!$C43,SISTEMA!I:I)</f>
        <v>0</v>
      </c>
      <c r="M43" s="358">
        <f t="shared" si="0"/>
        <v>7715.0032600000004</v>
      </c>
      <c r="N43" s="357">
        <f>IFERROR(SUM(CONCILIÇÃO_COM_CERVEJA!$M43*CONCILIÇÃO_COM_CERVEJA!$R43),0)</f>
        <v>26420.679144537022</v>
      </c>
      <c r="O43" s="356">
        <f>IFERROR(VLOOKUP(CONCILIÇÃO_COM_CERVEJA!$B43,DIF_ANTE!A:D,4,0),"0")/CONCILIÇÃO_COM_CERVEJA!$G43</f>
        <v>161.63712000000032</v>
      </c>
      <c r="P43" s="359">
        <f t="shared" si="2"/>
        <v>-115.00326000000041</v>
      </c>
      <c r="Q43" s="360">
        <f>CONCILIÇÃO_COM_CERVEJA!$P43-CONCILIÇÃO_COM_CERVEJA!$O43</f>
        <v>-276.64038000000073</v>
      </c>
      <c r="R43" s="361">
        <f>IFERROR(VLOOKUP(CONCILIÇÃO_COM_CERVEJA!$B43,CUSTO!E:H,4,0),(VLOOKUP(CONCILIÇÃO_COM_CERVEJA!$A43,CUSTO!A:H,8,0)))</f>
        <v>3.4245843137254903</v>
      </c>
      <c r="S43" s="361">
        <f>IFERROR(SUM(CONCILIÇÃO_COM_CERVEJA!$P43*CONCILIÇÃO_COM_CERVEJA!$R43),0)</f>
        <v>-393.83836022329552</v>
      </c>
      <c r="T43" s="365" t="str">
        <f>IFERROR(#REF!/CONCILIÇÃO_COM_CERVEJA!$M43,"")</f>
        <v/>
      </c>
      <c r="U43" s="361" t="str">
        <f>IFERROR(#REF!*CONCILIÇÃO_COM_CERVEJA!$R43,"-")</f>
        <v>-</v>
      </c>
      <c r="V43" s="363"/>
    </row>
    <row r="44" spans="1:22" ht="15" customHeight="1" x14ac:dyDescent="0.25">
      <c r="A44" s="429">
        <v>60</v>
      </c>
      <c r="B44" s="352">
        <v>3002020007</v>
      </c>
      <c r="C44" s="352" t="s">
        <v>14189</v>
      </c>
      <c r="D44" s="353" t="s">
        <v>457</v>
      </c>
      <c r="E44" s="437">
        <f>IFERROR(VLOOKUP(B44,[1]AGLUTINADO!$A:$C,3,0),0)/G44</f>
        <v>0</v>
      </c>
      <c r="F44" s="354" t="s">
        <v>227</v>
      </c>
      <c r="G44" s="355">
        <v>1</v>
      </c>
      <c r="H44" s="356">
        <f>VLOOKUP(CONCILIÇÃO_COM_CERVEJA!$B44,CONT_ANTE!A:D,4,0)</f>
        <v>355</v>
      </c>
      <c r="I44" s="356" t="str">
        <f t="shared" si="1"/>
        <v>!@##@!</v>
      </c>
      <c r="J44" s="357">
        <f>VLOOKUP(CONCILIÇÃO_COM_CERVEJA!$B44,CONTAGEM!B:G,6,0)</f>
        <v>800</v>
      </c>
      <c r="K44" s="357">
        <f>SUMIF(SISTEMA!B:B,CONCILIÇÃO_COM_CERVEJA!$B44,SISTEMA!I:I)/G44</f>
        <v>860</v>
      </c>
      <c r="L44" s="357">
        <f>SUMIF(SISTEMA!B:B,CONCILIÇÃO_COM_CERVEJA!$C44,SISTEMA!I:I)</f>
        <v>0</v>
      </c>
      <c r="M44" s="358">
        <f t="shared" si="0"/>
        <v>860</v>
      </c>
      <c r="N44" s="357">
        <f>IFERROR(SUM(CONCILIÇÃO_COM_CERVEJA!$M44*CONCILIÇÃO_COM_CERVEJA!$R44),0)</f>
        <v>9072.7420000000002</v>
      </c>
      <c r="O44" s="356">
        <f>IFERROR(VLOOKUP(CONCILIÇÃO_COM_CERVEJA!$B44,DIF_ANTE!A:D,4,0),"0")/CONCILIÇÃO_COM_CERVEJA!$G44</f>
        <v>-5</v>
      </c>
      <c r="P44" s="359">
        <f t="shared" si="2"/>
        <v>-60</v>
      </c>
      <c r="Q44" s="360">
        <f>CONCILIÇÃO_COM_CERVEJA!$P44-CONCILIÇÃO_COM_CERVEJA!$O44</f>
        <v>-55</v>
      </c>
      <c r="R44" s="361">
        <f>IFERROR(VLOOKUP(CONCILIÇÃO_COM_CERVEJA!$B44,CUSTO!E:H,4,0),(VLOOKUP(CONCILIÇÃO_COM_CERVEJA!$A44,CUSTO!A:H,8,0)))</f>
        <v>10.5497</v>
      </c>
      <c r="S44" s="361">
        <f>IFERROR(SUM(CONCILIÇÃO_COM_CERVEJA!$P44*CONCILIÇÃO_COM_CERVEJA!$R44),0)</f>
        <v>-632.98199999999997</v>
      </c>
      <c r="T44" s="362" t="str">
        <f>IFERROR(#REF!/CONCILIÇÃO_COM_CERVEJA!$M44,"")</f>
        <v/>
      </c>
      <c r="U44" s="361" t="str">
        <f>IFERROR(#REF!*CONCILIÇÃO_COM_CERVEJA!$R44,"-")</f>
        <v>-</v>
      </c>
      <c r="V44" s="363"/>
    </row>
    <row r="45" spans="1:22" ht="15" customHeight="1" x14ac:dyDescent="0.25">
      <c r="A45" s="429">
        <v>30257</v>
      </c>
      <c r="B45" s="352">
        <v>2701090003</v>
      </c>
      <c r="C45" s="352" t="s">
        <v>14189</v>
      </c>
      <c r="D45" s="353" t="s">
        <v>397</v>
      </c>
      <c r="E45" s="437">
        <f>IFERROR(VLOOKUP(B45,[1]AGLUTINADO!$A:$C,3,0),0)/G45</f>
        <v>350.59991000000036</v>
      </c>
      <c r="F45" s="354" t="s">
        <v>112</v>
      </c>
      <c r="G45" s="355">
        <v>1</v>
      </c>
      <c r="H45" s="356">
        <f>VLOOKUP(CONCILIÇÃO_COM_CERVEJA!$B45,CONT_ANTE!A:D,4,0)</f>
        <v>325</v>
      </c>
      <c r="I45" s="356" t="str">
        <f t="shared" si="1"/>
        <v>ok</v>
      </c>
      <c r="J45" s="357">
        <f>VLOOKUP(CONCILIÇÃO_COM_CERVEJA!$B45,CONTAGEM!B:G,6,0)</f>
        <v>900</v>
      </c>
      <c r="K45" s="357">
        <f>SUMIF(SISTEMA!B:B,CONCILIÇÃO_COM_CERVEJA!$B45,SISTEMA!I:I)/G45</f>
        <v>974.40008999999998</v>
      </c>
      <c r="L45" s="357">
        <f>SUMIF(SISTEMA!B:B,CONCILIÇÃO_COM_CERVEJA!$C45,SISTEMA!I:I)</f>
        <v>0</v>
      </c>
      <c r="M45" s="358">
        <f t="shared" si="0"/>
        <v>974.40008999999998</v>
      </c>
      <c r="N45" s="357">
        <f>IFERROR(SUM(CONCILIÇÃO_COM_CERVEJA!$M45*CONCILIÇÃO_COM_CERVEJA!$R45),0)</f>
        <v>8954.2357070537128</v>
      </c>
      <c r="O45" s="356">
        <f>IFERROR(VLOOKUP(CONCILIÇÃO_COM_CERVEJA!$B45,DIF_ANTE!A:D,4,0),"0")/CONCILIÇÃO_COM_CERVEJA!$G45</f>
        <v>0</v>
      </c>
      <c r="P45" s="359">
        <f t="shared" si="2"/>
        <v>-74.400089999999977</v>
      </c>
      <c r="Q45" s="360">
        <f>CONCILIÇÃO_COM_CERVEJA!$P45-CONCILIÇÃO_COM_CERVEJA!$O45</f>
        <v>-74.400089999999977</v>
      </c>
      <c r="R45" s="361">
        <f>IFERROR(VLOOKUP(CONCILIÇÃO_COM_CERVEJA!$B45,CUSTO!E:H,4,0),(VLOOKUP(CONCILIÇÃO_COM_CERVEJA!$A45,CUSTO!A:H,8,0)))</f>
        <v>9.1894857142857127</v>
      </c>
      <c r="S45" s="361">
        <f>IFERROR(SUM(CONCILIÇÃO_COM_CERVEJA!$P45*CONCILIÇÃO_COM_CERVEJA!$R45),0)</f>
        <v>-683.69856419657106</v>
      </c>
      <c r="T45" s="362" t="str">
        <f>IFERROR(#REF!/CONCILIÇÃO_COM_CERVEJA!$M45,"")</f>
        <v/>
      </c>
      <c r="U45" s="361" t="str">
        <f>IFERROR(#REF!*CONCILIÇÃO_COM_CERVEJA!$R45,"-")</f>
        <v>-</v>
      </c>
      <c r="V45" s="363"/>
    </row>
    <row r="46" spans="1:22" ht="15" customHeight="1" x14ac:dyDescent="0.25">
      <c r="A46" s="429">
        <v>31198</v>
      </c>
      <c r="B46" s="352">
        <v>3103110072</v>
      </c>
      <c r="C46" s="352" t="s">
        <v>14189</v>
      </c>
      <c r="D46" s="353" t="s">
        <v>1260</v>
      </c>
      <c r="E46" s="437">
        <f>IFERROR(VLOOKUP(B46,[1]AGLUTINADO!$A:$C,3,0),0)/G46</f>
        <v>0</v>
      </c>
      <c r="F46" s="354" t="s">
        <v>112</v>
      </c>
      <c r="G46" s="355">
        <v>1</v>
      </c>
      <c r="H46" s="356">
        <f>VLOOKUP(CONCILIÇÃO_COM_CERVEJA!$B46,CONT_ANTE!A:D,4,0)</f>
        <v>13</v>
      </c>
      <c r="I46" s="356" t="str">
        <f t="shared" si="1"/>
        <v>ok</v>
      </c>
      <c r="J46" s="357">
        <f>VLOOKUP(CONCILIÇÃO_COM_CERVEJA!$B46,CONTAGEM!B:G,6,0)</f>
        <v>13</v>
      </c>
      <c r="K46" s="357">
        <f>SUMIF(SISTEMA!B:B,CONCILIÇÃO_COM_CERVEJA!$B46,SISTEMA!I:I)/G46</f>
        <v>13</v>
      </c>
      <c r="L46" s="357">
        <f>SUMIF(SISTEMA!B:B,CONCILIÇÃO_COM_CERVEJA!$C46,SISTEMA!I:I)</f>
        <v>0</v>
      </c>
      <c r="M46" s="358">
        <f t="shared" si="0"/>
        <v>13</v>
      </c>
      <c r="N46" s="357">
        <f>IFERROR(SUM(CONCILIÇÃO_COM_CERVEJA!$M46*CONCILIÇÃO_COM_CERVEJA!$R46),0)</f>
        <v>4745.1598999999997</v>
      </c>
      <c r="O46" s="356">
        <f>IFERROR(VLOOKUP(CONCILIÇÃO_COM_CERVEJA!$B46,DIF_ANTE!A:D,4,0),"0")/CONCILIÇÃO_COM_CERVEJA!$G46</f>
        <v>0</v>
      </c>
      <c r="P46" s="359">
        <f t="shared" si="2"/>
        <v>0</v>
      </c>
      <c r="Q46" s="360">
        <f>CONCILIÇÃO_COM_CERVEJA!$P46-CONCILIÇÃO_COM_CERVEJA!$O46</f>
        <v>0</v>
      </c>
      <c r="R46" s="361">
        <f>IFERROR(VLOOKUP(CONCILIÇÃO_COM_CERVEJA!$B46,CUSTO!E:H,4,0),(VLOOKUP(CONCILIÇÃO_COM_CERVEJA!$A46,CUSTO!A:H,8,0)))</f>
        <v>365.01229999999998</v>
      </c>
      <c r="S46" s="361">
        <f>IFERROR(SUM(CONCILIÇÃO_COM_CERVEJA!$P46*CONCILIÇÃO_COM_CERVEJA!$R46),0)</f>
        <v>0</v>
      </c>
      <c r="T46" s="362" t="str">
        <f>IFERROR(#REF!/CONCILIÇÃO_COM_CERVEJA!$M46,"")</f>
        <v/>
      </c>
      <c r="U46" s="361" t="str">
        <f>IFERROR(#REF!*CONCILIÇÃO_COM_CERVEJA!$R46,"-")</f>
        <v>-</v>
      </c>
      <c r="V46" s="363" t="s">
        <v>813</v>
      </c>
    </row>
    <row r="47" spans="1:22" ht="15" customHeight="1" x14ac:dyDescent="0.25">
      <c r="A47" s="429">
        <v>30247</v>
      </c>
      <c r="B47" s="352">
        <v>2701210005</v>
      </c>
      <c r="C47" s="352" t="s">
        <v>14189</v>
      </c>
      <c r="D47" s="353" t="s">
        <v>1202</v>
      </c>
      <c r="E47" s="437">
        <f>IFERROR(VLOOKUP(B47,[1]AGLUTINADO!$A:$C,3,0),0)/G47</f>
        <v>109.10000000000002</v>
      </c>
      <c r="F47" s="354" t="s">
        <v>112</v>
      </c>
      <c r="G47" s="355">
        <v>1</v>
      </c>
      <c r="H47" s="356">
        <f>VLOOKUP(CONCILIÇÃO_COM_CERVEJA!$B47,CONT_ANTE!A:D,4,0)</f>
        <v>960</v>
      </c>
      <c r="I47" s="356" t="str">
        <f t="shared" si="1"/>
        <v>ok</v>
      </c>
      <c r="J47" s="357">
        <f>VLOOKUP(CONCILIÇÃO_COM_CERVEJA!$B47,CONTAGEM!B:G,6,0)</f>
        <v>950</v>
      </c>
      <c r="K47" s="357">
        <f>SUMIF(SISTEMA!B:B,CONCILIÇÃO_COM_CERVEJA!$B47,SISTEMA!I:I)/G47</f>
        <v>838.1</v>
      </c>
      <c r="L47" s="357">
        <f>SUMIF(SISTEMA!B:B,CONCILIÇÃO_COM_CERVEJA!$C47,SISTEMA!I:I)</f>
        <v>0</v>
      </c>
      <c r="M47" s="358">
        <f t="shared" si="0"/>
        <v>838.1</v>
      </c>
      <c r="N47" s="357">
        <f>IFERROR(SUM(CONCILIÇÃO_COM_CERVEJA!$M47*CONCILIÇÃO_COM_CERVEJA!$R47),0)</f>
        <v>176007.70480000004</v>
      </c>
      <c r="O47" s="356">
        <f>IFERROR(VLOOKUP(CONCILIÇÃO_COM_CERVEJA!$B47,DIF_ANTE!A:D,4,0),"0")/CONCILIÇÃO_COM_CERVEJA!$G47</f>
        <v>12.799999999999955</v>
      </c>
      <c r="P47" s="359">
        <f t="shared" si="2"/>
        <v>111.89999999999998</v>
      </c>
      <c r="Q47" s="360">
        <f>CONCILIÇÃO_COM_CERVEJA!$P47-CONCILIÇÃO_COM_CERVEJA!$O47</f>
        <v>99.100000000000023</v>
      </c>
      <c r="R47" s="361">
        <f>IFERROR(VLOOKUP(CONCILIÇÃO_COM_CERVEJA!$B47,CUSTO!E:H,4,0),(VLOOKUP(CONCILIÇÃO_COM_CERVEJA!$A47,CUSTO!A:H,8,0)))</f>
        <v>210.00800000000004</v>
      </c>
      <c r="S47" s="361">
        <f>IFERROR(SUM(CONCILIÇÃO_COM_CERVEJA!$P47*CONCILIÇÃO_COM_CERVEJA!$R47),0)</f>
        <v>23499.895199999999</v>
      </c>
      <c r="T47" s="362" t="str">
        <f>IFERROR(#REF!/CONCILIÇÃO_COM_CERVEJA!$M47,"")</f>
        <v/>
      </c>
      <c r="U47" s="361" t="str">
        <f>IFERROR(#REF!*CONCILIÇÃO_COM_CERVEJA!$R47,"-")</f>
        <v>-</v>
      </c>
      <c r="V47" s="373"/>
    </row>
    <row r="48" spans="1:22" ht="15" customHeight="1" x14ac:dyDescent="0.25">
      <c r="A48" s="429">
        <v>31998</v>
      </c>
      <c r="B48" s="352">
        <v>2701090005</v>
      </c>
      <c r="C48" s="352" t="s">
        <v>14189</v>
      </c>
      <c r="D48" s="353" t="s">
        <v>1135</v>
      </c>
      <c r="E48" s="437">
        <f>IFERROR(VLOOKUP(B48,[1]AGLUTINADO!$A:$C,3,0),0)/G48</f>
        <v>42.400000000000013</v>
      </c>
      <c r="F48" s="354" t="s">
        <v>112</v>
      </c>
      <c r="G48" s="355">
        <v>1</v>
      </c>
      <c r="H48" s="356">
        <f>VLOOKUP(CONCILIÇÃO_COM_CERVEJA!$B48,CONT_ANTE!A:D,4,0)</f>
        <v>125</v>
      </c>
      <c r="I48" s="356" t="str">
        <f t="shared" si="1"/>
        <v>ok</v>
      </c>
      <c r="J48" s="357">
        <f>VLOOKUP(CONCILIÇÃO_COM_CERVEJA!$B48,CONTAGEM!B:G,6,0)</f>
        <v>100</v>
      </c>
      <c r="K48" s="357">
        <f>SUMIF(SISTEMA!B:B,CONCILIÇÃO_COM_CERVEJA!$B48,SISTEMA!I:I)/G48</f>
        <v>65.080060000000003</v>
      </c>
      <c r="L48" s="357">
        <f>SUMIF(SISTEMA!B:B,CONCILIÇÃO_COM_CERVEJA!$C48,SISTEMA!I:I)</f>
        <v>0</v>
      </c>
      <c r="M48" s="358">
        <f t="shared" si="0"/>
        <v>65.080060000000003</v>
      </c>
      <c r="N48" s="357">
        <f>IFERROR(SUM(CONCILIÇÃO_COM_CERVEJA!$M48*CONCILIÇÃO_COM_CERVEJA!$R48),0)</f>
        <v>1782.0612509559999</v>
      </c>
      <c r="O48" s="356">
        <f>IFERROR(VLOOKUP(CONCILIÇÃO_COM_CERVEJA!$B48,DIF_ANTE!A:D,4,0),"0")/CONCILIÇÃO_COM_CERVEJA!$G48</f>
        <v>17.519940000000005</v>
      </c>
      <c r="P48" s="359">
        <f t="shared" si="2"/>
        <v>34.919939999999997</v>
      </c>
      <c r="Q48" s="360">
        <f>CONCILIÇÃO_COM_CERVEJA!$P48-CONCILIÇÃO_COM_CERVEJA!$O48</f>
        <v>17.399999999999991</v>
      </c>
      <c r="R48" s="361">
        <f>IFERROR(VLOOKUP(CONCILIÇÃO_COM_CERVEJA!$B48,CUSTO!E:H,4,0),(VLOOKUP(CONCILIÇÃO_COM_CERVEJA!$A48,CUSTO!A:H,8,0)))</f>
        <v>27.382599999999996</v>
      </c>
      <c r="S48" s="361">
        <f>IFERROR(SUM(CONCILIÇÃO_COM_CERVEJA!$P48*CONCILIÇÃO_COM_CERVEJA!$R48),0)</f>
        <v>956.19874904399978</v>
      </c>
      <c r="T48" s="362" t="str">
        <f>IFERROR(#REF!/CONCILIÇÃO_COM_CERVEJA!$M48,"")</f>
        <v/>
      </c>
      <c r="U48" s="361" t="str">
        <f>IFERROR(#REF!*CONCILIÇÃO_COM_CERVEJA!$R48,"-")</f>
        <v>-</v>
      </c>
      <c r="V48" s="373"/>
    </row>
    <row r="49" spans="1:22" ht="15" customHeight="1" x14ac:dyDescent="0.25">
      <c r="A49" s="429"/>
      <c r="B49" s="352">
        <v>2701210008</v>
      </c>
      <c r="C49" s="352" t="s">
        <v>14189</v>
      </c>
      <c r="D49" s="353" t="s">
        <v>14384</v>
      </c>
      <c r="E49" s="437">
        <f>IFERROR(VLOOKUP(B49,[1]AGLUTINADO!$A:$C,3,0),0)/G49</f>
        <v>0</v>
      </c>
      <c r="F49" s="354" t="s">
        <v>112</v>
      </c>
      <c r="G49" s="355">
        <v>1</v>
      </c>
      <c r="H49" s="356">
        <f>VLOOKUP(CONCILIÇÃO_COM_CERVEJA!$B49,CONT_ANTE!A:D,4,0)</f>
        <v>50</v>
      </c>
      <c r="I49" s="356" t="str">
        <f t="shared" si="1"/>
        <v>ok</v>
      </c>
      <c r="J49" s="357">
        <f>VLOOKUP(CONCILIÇÃO_COM_CERVEJA!$B49,CONTAGEM!B:G,6,0)</f>
        <v>50</v>
      </c>
      <c r="K49" s="357">
        <f>SUMIF(SISTEMA!B:B,CONCILIÇÃO_COM_CERVEJA!$B49,SISTEMA!I:I)/G49</f>
        <v>40</v>
      </c>
      <c r="L49" s="357">
        <f>SUMIF(SISTEMA!B:B,CONCILIÇÃO_COM_CERVEJA!$C49,SISTEMA!I:I)</f>
        <v>0</v>
      </c>
      <c r="M49" s="358">
        <f t="shared" si="0"/>
        <v>40</v>
      </c>
      <c r="N49" s="357">
        <f>IFERROR(SUM(CONCILIÇÃO_COM_CERVEJA!$M49*CONCILIÇÃO_COM_CERVEJA!$R49),0)</f>
        <v>12273.019999999999</v>
      </c>
      <c r="O49" s="356">
        <f>IFERROR(VLOOKUP(CONCILIÇÃO_COM_CERVEJA!$B49,DIF_ANTE!A:D,4,0),"0")/CONCILIÇÃO_COM_CERVEJA!$G49</f>
        <v>10</v>
      </c>
      <c r="P49" s="359">
        <f t="shared" si="2"/>
        <v>10</v>
      </c>
      <c r="Q49" s="360">
        <f>CONCILIÇÃO_COM_CERVEJA!$P49-CONCILIÇÃO_COM_CERVEJA!$O49</f>
        <v>0</v>
      </c>
      <c r="R49" s="361">
        <f>IFERROR(VLOOKUP(CONCILIÇÃO_COM_CERVEJA!$B49,CUSTO!E:H,4,0),(VLOOKUP(CONCILIÇÃO_COM_CERVEJA!$A49,CUSTO!A:H,8,0)))</f>
        <v>306.82549999999998</v>
      </c>
      <c r="S49" s="361">
        <f>IFERROR(SUM(CONCILIÇÃO_COM_CERVEJA!$P49*CONCILIÇÃO_COM_CERVEJA!$R49),0)</f>
        <v>3068.2549999999997</v>
      </c>
      <c r="T49" s="365" t="str">
        <f>IFERROR(#REF!/CONCILIÇÃO_COM_CERVEJA!$M49,"")</f>
        <v/>
      </c>
      <c r="U49" s="361" t="str">
        <f>IFERROR(#REF!*CONCILIÇÃO_COM_CERVEJA!$R49,"-")</f>
        <v>-</v>
      </c>
      <c r="V49" s="363" t="s">
        <v>813</v>
      </c>
    </row>
    <row r="50" spans="1:22" ht="15" customHeight="1" x14ac:dyDescent="0.25">
      <c r="A50" s="429">
        <v>30256</v>
      </c>
      <c r="B50" s="352">
        <v>2701250001</v>
      </c>
      <c r="C50" s="352" t="s">
        <v>14189</v>
      </c>
      <c r="D50" s="353" t="s">
        <v>1213</v>
      </c>
      <c r="E50" s="437">
        <f>IFERROR(VLOOKUP(B50,[1]AGLUTINADO!$A:$C,3,0),0)/G50</f>
        <v>211.16999999999959</v>
      </c>
      <c r="F50" s="354" t="s">
        <v>112</v>
      </c>
      <c r="G50" s="355">
        <v>1</v>
      </c>
      <c r="H50" s="356">
        <f>VLOOKUP(CONCILIÇÃO_COM_CERVEJA!$B50,CONT_ANTE!A:D,4,0)</f>
        <v>825</v>
      </c>
      <c r="I50" s="356" t="str">
        <f t="shared" si="1"/>
        <v>ok</v>
      </c>
      <c r="J50" s="357">
        <f>VLOOKUP(CONCILIÇÃO_COM_CERVEJA!$B50,CONTAGEM!B:G,6,0)</f>
        <v>1050</v>
      </c>
      <c r="K50" s="357">
        <f>SUMIF(SISTEMA!B:B,CONCILIÇÃO_COM_CERVEJA!$B50,SISTEMA!I:I)/G50</f>
        <v>1113.83</v>
      </c>
      <c r="L50" s="357">
        <f>SUMIF(SISTEMA!B:B,CONCILIÇÃO_COM_CERVEJA!$C50,SISTEMA!I:I)</f>
        <v>0</v>
      </c>
      <c r="M50" s="358">
        <f t="shared" si="0"/>
        <v>1113.83</v>
      </c>
      <c r="N50" s="357">
        <f>IFERROR(SUM(CONCILIÇÃO_COM_CERVEJA!$M50*CONCILIÇÃO_COM_CERVEJA!$R50),0)</f>
        <v>4986.0822716000002</v>
      </c>
      <c r="O50" s="356">
        <f>IFERROR(VLOOKUP(CONCILIÇÃO_COM_CERVEJA!$B50,DIF_ANTE!A:D,4,0),"0")/CONCILIÇÃO_COM_CERVEJA!$G50</f>
        <v>0</v>
      </c>
      <c r="P50" s="359">
        <f t="shared" si="2"/>
        <v>-63.829999999999927</v>
      </c>
      <c r="Q50" s="360">
        <f>CONCILIÇÃO_COM_CERVEJA!$P50-CONCILIÇÃO_COM_CERVEJA!$O50</f>
        <v>-63.829999999999927</v>
      </c>
      <c r="R50" s="361">
        <f>IFERROR(VLOOKUP(CONCILIÇÃO_COM_CERVEJA!$B50,CUSTO!E:H,4,0),(VLOOKUP(CONCILIÇÃO_COM_CERVEJA!$A50,CUSTO!A:H,8,0)))</f>
        <v>4.4765200000000007</v>
      </c>
      <c r="S50" s="361">
        <f>IFERROR(SUM(CONCILIÇÃO_COM_CERVEJA!$P50*CONCILIÇÃO_COM_CERVEJA!$R50),0)</f>
        <v>-285.73627159999972</v>
      </c>
      <c r="T50" s="362" t="str">
        <f>IFERROR(#REF!/CONCILIÇÃO_COM_CERVEJA!$M50,"")</f>
        <v/>
      </c>
      <c r="U50" s="361" t="str">
        <f>IFERROR(#REF!*CONCILIÇÃO_COM_CERVEJA!$R50,"-")</f>
        <v>-</v>
      </c>
      <c r="V50" s="363"/>
    </row>
    <row r="51" spans="1:22" ht="15" customHeight="1" x14ac:dyDescent="0.25">
      <c r="A51" s="429">
        <v>30356</v>
      </c>
      <c r="B51" s="352">
        <v>2701060006</v>
      </c>
      <c r="C51" s="352" t="s">
        <v>14189</v>
      </c>
      <c r="D51" s="353" t="s">
        <v>478</v>
      </c>
      <c r="E51" s="437">
        <f>IFERROR(VLOOKUP(B51,[1]AGLUTINADO!$A:$C,3,0),0)/G51</f>
        <v>205.44182999999998</v>
      </c>
      <c r="F51" s="354" t="s">
        <v>112</v>
      </c>
      <c r="G51" s="355">
        <v>1</v>
      </c>
      <c r="H51" s="356">
        <f>VLOOKUP(CONCILIÇÃO_COM_CERVEJA!$B51,CONT_ANTE!A:D,4,0)</f>
        <v>700</v>
      </c>
      <c r="I51" s="356" t="str">
        <f t="shared" si="1"/>
        <v>ok</v>
      </c>
      <c r="J51" s="357">
        <f>VLOOKUP(CONCILIÇÃO_COM_CERVEJA!$B51,CONTAGEM!B:G,6,0)</f>
        <v>560</v>
      </c>
      <c r="K51" s="357">
        <f>SUMIF(SISTEMA!B:B,CONCILIÇÃO_COM_CERVEJA!$B51,SISTEMA!I:I)/G51</f>
        <v>363.25817000000001</v>
      </c>
      <c r="L51" s="357">
        <f>SUMIF(SISTEMA!B:B,CONCILIÇÃO_COM_CERVEJA!$C51,SISTEMA!I:I)</f>
        <v>0</v>
      </c>
      <c r="M51" s="358">
        <f t="shared" si="0"/>
        <v>363.25817000000001</v>
      </c>
      <c r="N51" s="357">
        <f>IFERROR(SUM(CONCILIÇÃO_COM_CERVEJA!$M51*CONCILIÇÃO_COM_CERVEJA!$R51),0)</f>
        <v>2645.0816628630951</v>
      </c>
      <c r="O51" s="356">
        <f>IFERROR(VLOOKUP(CONCILIÇÃO_COM_CERVEJA!$B51,DIF_ANTE!A:D,4,0),"0")/CONCILIÇÃO_COM_CERVEJA!$G51</f>
        <v>131.29999999999995</v>
      </c>
      <c r="P51" s="359">
        <f t="shared" si="2"/>
        <v>196.74182999999999</v>
      </c>
      <c r="Q51" s="360">
        <f>CONCILIÇÃO_COM_CERVEJA!$P51-CONCILIÇÃO_COM_CERVEJA!$O51</f>
        <v>65.441830000000039</v>
      </c>
      <c r="R51" s="361">
        <f>IFERROR(VLOOKUP(CONCILIÇÃO_COM_CERVEJA!$B51,CUSTO!E:H,4,0),(VLOOKUP(CONCILIÇÃO_COM_CERVEJA!$A51,CUSTO!A:H,8,0)))</f>
        <v>7.2815476190476183</v>
      </c>
      <c r="S51" s="361">
        <f>IFERROR(SUM(CONCILIÇÃO_COM_CERVEJA!$P51*CONCILIÇÃO_COM_CERVEJA!$R51),0)</f>
        <v>1432.5850038035712</v>
      </c>
      <c r="T51" s="362" t="str">
        <f>IFERROR(#REF!/CONCILIÇÃO_COM_CERVEJA!$M51,"")</f>
        <v/>
      </c>
      <c r="U51" s="361" t="str">
        <f>IFERROR(#REF!*CONCILIÇÃO_COM_CERVEJA!$R51,"-")</f>
        <v>-</v>
      </c>
      <c r="V51" s="373"/>
    </row>
    <row r="52" spans="1:22" ht="15" customHeight="1" x14ac:dyDescent="0.25">
      <c r="A52" s="429"/>
      <c r="B52" s="352">
        <v>2701210007</v>
      </c>
      <c r="C52" s="352" t="s">
        <v>14189</v>
      </c>
      <c r="D52" s="353" t="s">
        <v>12580</v>
      </c>
      <c r="E52" s="437">
        <f>IFERROR(VLOOKUP(B52,[1]AGLUTINADO!$A:$C,3,0),0)/G52</f>
        <v>0</v>
      </c>
      <c r="F52" s="354" t="s">
        <v>112</v>
      </c>
      <c r="G52" s="355">
        <v>1</v>
      </c>
      <c r="H52" s="356">
        <f>VLOOKUP(CONCILIÇÃO_COM_CERVEJA!$B52,CONT_ANTE!A:D,4,0)</f>
        <v>5.5</v>
      </c>
      <c r="I52" s="356" t="str">
        <f t="shared" si="1"/>
        <v>ok</v>
      </c>
      <c r="J52" s="357">
        <f>VLOOKUP(CONCILIÇÃO_COM_CERVEJA!$B52,CONTAGEM!B:G,6,0)</f>
        <v>5.5</v>
      </c>
      <c r="K52" s="357">
        <f>SUMIF(SISTEMA!B:B,CONCILIÇÃO_COM_CERVEJA!$B52,SISTEMA!I:I)/G52</f>
        <v>5.5</v>
      </c>
      <c r="L52" s="357">
        <f>SUMIF(SISTEMA!B:B,CONCILIÇÃO_COM_CERVEJA!$C52,SISTEMA!I:I)</f>
        <v>0</v>
      </c>
      <c r="M52" s="358">
        <f t="shared" si="0"/>
        <v>5.5</v>
      </c>
      <c r="N52" s="357">
        <f>IFERROR(SUM(CONCILIÇÃO_COM_CERVEJA!$M52*CONCILIÇÃO_COM_CERVEJA!$R52),0)</f>
        <v>3617.9329999999995</v>
      </c>
      <c r="O52" s="356">
        <f>IFERROR(VLOOKUP(CONCILIÇÃO_COM_CERVEJA!$B52,DIF_ANTE!A:D,4,0),"0")/CONCILIÇÃO_COM_CERVEJA!$G52</f>
        <v>0</v>
      </c>
      <c r="P52" s="359">
        <f t="shared" si="2"/>
        <v>0</v>
      </c>
      <c r="Q52" s="360">
        <f>CONCILIÇÃO_COM_CERVEJA!$P52-CONCILIÇÃO_COM_CERVEJA!$O52</f>
        <v>0</v>
      </c>
      <c r="R52" s="361">
        <f>IFERROR(VLOOKUP(CONCILIÇÃO_COM_CERVEJA!$B52,CUSTO!E:H,4,0),(VLOOKUP(CONCILIÇÃO_COM_CERVEJA!$A52,CUSTO!A:H,8,0)))</f>
        <v>657.80599999999993</v>
      </c>
      <c r="S52" s="361">
        <f>IFERROR(SUM(CONCILIÇÃO_COM_CERVEJA!$P52*CONCILIÇÃO_COM_CERVEJA!$R52),0)</f>
        <v>0</v>
      </c>
      <c r="T52" s="365" t="str">
        <f>IFERROR(#REF!/CONCILIÇÃO_COM_CERVEJA!$M52,"")</f>
        <v/>
      </c>
      <c r="U52" s="361" t="str">
        <f>IFERROR(#REF!*CONCILIÇÃO_COM_CERVEJA!$R52,"-")</f>
        <v>-</v>
      </c>
      <c r="V52" s="363" t="s">
        <v>813</v>
      </c>
    </row>
    <row r="53" spans="1:22" ht="15" customHeight="1" x14ac:dyDescent="0.25">
      <c r="A53" s="429">
        <v>31828</v>
      </c>
      <c r="B53" s="352">
        <v>2701210004</v>
      </c>
      <c r="C53" s="352" t="s">
        <v>14189</v>
      </c>
      <c r="D53" s="353" t="s">
        <v>1201</v>
      </c>
      <c r="E53" s="437">
        <f>IFERROR(VLOOKUP(B53,[1]AGLUTINADO!$A:$C,3,0),0)/G53</f>
        <v>37.699999999999989</v>
      </c>
      <c r="F53" s="354" t="s">
        <v>112</v>
      </c>
      <c r="G53" s="355">
        <v>1</v>
      </c>
      <c r="H53" s="356">
        <f>VLOOKUP(CONCILIÇÃO_COM_CERVEJA!$B53,CONT_ANTE!A:D,4,0)</f>
        <v>120</v>
      </c>
      <c r="I53" s="356" t="str">
        <f t="shared" si="1"/>
        <v>ok</v>
      </c>
      <c r="J53" s="357">
        <f>VLOOKUP(CONCILIÇÃO_COM_CERVEJA!$B53,CONTAGEM!B:G,6,0)</f>
        <v>75</v>
      </c>
      <c r="K53" s="357">
        <f>SUMIF(SISTEMA!B:B,CONCILIÇÃO_COM_CERVEJA!$B53,SISTEMA!I:I)/G53</f>
        <v>82.3</v>
      </c>
      <c r="L53" s="357">
        <f>SUMIF(SISTEMA!B:B,CONCILIÇÃO_COM_CERVEJA!$C53,SISTEMA!I:I)</f>
        <v>0</v>
      </c>
      <c r="M53" s="358">
        <f t="shared" si="0"/>
        <v>82.3</v>
      </c>
      <c r="N53" s="357">
        <f>IFERROR(SUM(CONCILIÇÃO_COM_CERVEJA!$M53*CONCILIÇÃO_COM_CERVEJA!$R53),0)</f>
        <v>5444.6319416666656</v>
      </c>
      <c r="O53" s="356">
        <f>IFERROR(VLOOKUP(CONCILIÇÃO_COM_CERVEJA!$B53,DIF_ANTE!A:D,4,0),"0")/CONCILIÇÃO_COM_CERVEJA!$G53</f>
        <v>0</v>
      </c>
      <c r="P53" s="359">
        <f t="shared" si="2"/>
        <v>-7.2999999999999972</v>
      </c>
      <c r="Q53" s="360">
        <f>CONCILIÇÃO_COM_CERVEJA!$P53-CONCILIÇÃO_COM_CERVEJA!$O53</f>
        <v>-7.2999999999999972</v>
      </c>
      <c r="R53" s="361">
        <f>IFERROR(VLOOKUP(CONCILIÇÃO_COM_CERVEJA!$B53,CUSTO!E:H,4,0),(VLOOKUP(CONCILIÇÃO_COM_CERVEJA!$A53,CUSTO!A:H,8,0)))</f>
        <v>66.155916666666656</v>
      </c>
      <c r="S53" s="361">
        <f>IFERROR(SUM(CONCILIÇÃO_COM_CERVEJA!$P53*CONCILIÇÃO_COM_CERVEJA!$R53),0)</f>
        <v>-482.9381916666664</v>
      </c>
      <c r="T53" s="362" t="str">
        <f>IFERROR(#REF!/CONCILIÇÃO_COM_CERVEJA!$M53,"")</f>
        <v/>
      </c>
      <c r="U53" s="361" t="str">
        <f>IFERROR(#REF!*CONCILIÇÃO_COM_CERVEJA!$R53,"-")</f>
        <v>-</v>
      </c>
      <c r="V53" s="363"/>
    </row>
    <row r="54" spans="1:22" ht="15" customHeight="1" x14ac:dyDescent="0.25">
      <c r="A54" s="429">
        <v>30254</v>
      </c>
      <c r="B54" s="352">
        <v>2701210003</v>
      </c>
      <c r="C54" s="352" t="s">
        <v>14189</v>
      </c>
      <c r="D54" s="353" t="s">
        <v>1200</v>
      </c>
      <c r="E54" s="437">
        <f>IFERROR(VLOOKUP(B54,[1]AGLUTINADO!$A:$C,3,0),0)/G54</f>
        <v>41.148000000000003</v>
      </c>
      <c r="F54" s="354" t="s">
        <v>112</v>
      </c>
      <c r="G54" s="355">
        <v>1</v>
      </c>
      <c r="H54" s="356">
        <f>VLOOKUP(CONCILIÇÃO_COM_CERVEJA!$B54,CONT_ANTE!A:D,4,0)</f>
        <v>160</v>
      </c>
      <c r="I54" s="356" t="str">
        <f t="shared" si="1"/>
        <v>ok</v>
      </c>
      <c r="J54" s="357">
        <f>VLOOKUP(CONCILIÇÃO_COM_CERVEJA!$B54,CONTAGEM!B:G,6,0)</f>
        <v>100</v>
      </c>
      <c r="K54" s="357">
        <f>SUMIF(SISTEMA!B:B,CONCILIÇÃO_COM_CERVEJA!$B54,SISTEMA!I:I)/G54</f>
        <v>98.163200000000003</v>
      </c>
      <c r="L54" s="357">
        <f>SUMIF(SISTEMA!B:B,CONCILIÇÃO_COM_CERVEJA!$C54,SISTEMA!I:I)</f>
        <v>0</v>
      </c>
      <c r="M54" s="358">
        <f t="shared" si="0"/>
        <v>98.163200000000003</v>
      </c>
      <c r="N54" s="357">
        <f>IFERROR(SUM(CONCILIÇÃO_COM_CERVEJA!$M54*CONCILIÇÃO_COM_CERVEJA!$R54),0)</f>
        <v>12071.50172416</v>
      </c>
      <c r="O54" s="356">
        <f>IFERROR(VLOOKUP(CONCILIÇÃO_COM_CERVEJA!$B54,DIF_ANTE!A:D,4,0),"0")/CONCILIÇÃO_COM_CERVEJA!$G54</f>
        <v>0.68879999999998631</v>
      </c>
      <c r="P54" s="359">
        <f t="shared" si="2"/>
        <v>1.8367999999999967</v>
      </c>
      <c r="Q54" s="360">
        <f>CONCILIÇÃO_COM_CERVEJA!$P54-CONCILIÇÃO_COM_CERVEJA!$O54</f>
        <v>1.1480000000000103</v>
      </c>
      <c r="R54" s="361">
        <f>IFERROR(VLOOKUP(CONCILIÇÃO_COM_CERVEJA!$B54,CUSTO!E:H,4,0),(VLOOKUP(CONCILIÇÃO_COM_CERVEJA!$A54,CUSTO!A:H,8,0)))</f>
        <v>122.9738</v>
      </c>
      <c r="S54" s="361">
        <f>IFERROR(SUM(CONCILIÇÃO_COM_CERVEJA!$P54*CONCILIÇÃO_COM_CERVEJA!$R54),0)</f>
        <v>225.87827583999959</v>
      </c>
      <c r="T54" s="362" t="str">
        <f>IFERROR(#REF!/CONCILIÇÃO_COM_CERVEJA!$M54,"")</f>
        <v/>
      </c>
      <c r="U54" s="361" t="str">
        <f>IFERROR(#REF!*CONCILIÇÃO_COM_CERVEJA!$R54,"-")</f>
        <v>-</v>
      </c>
      <c r="V54" s="363"/>
    </row>
    <row r="55" spans="1:22" ht="15" customHeight="1" x14ac:dyDescent="0.25">
      <c r="A55" s="429">
        <v>2041</v>
      </c>
      <c r="B55" s="352">
        <v>2701220001</v>
      </c>
      <c r="C55" s="352" t="s">
        <v>14189</v>
      </c>
      <c r="D55" s="353" t="s">
        <v>888</v>
      </c>
      <c r="E55" s="437">
        <f>IFERROR(VLOOKUP(B55,[1]AGLUTINADO!$A:$C,3,0),0)/G55</f>
        <v>0</v>
      </c>
      <c r="F55" s="354" t="s">
        <v>112</v>
      </c>
      <c r="G55" s="355">
        <v>1</v>
      </c>
      <c r="H55" s="356">
        <f>VLOOKUP(CONCILIÇÃO_COM_CERVEJA!$B55,CONT_ANTE!A:D,4,0)</f>
        <v>12</v>
      </c>
      <c r="I55" s="356" t="str">
        <f t="shared" si="1"/>
        <v>ok</v>
      </c>
      <c r="J55" s="357">
        <f>VLOOKUP(CONCILIÇÃO_COM_CERVEJA!$B55,CONTAGEM!B:G,6,0)</f>
        <v>12</v>
      </c>
      <c r="K55" s="357">
        <f>SUMIF(SISTEMA!B:B,CONCILIÇÃO_COM_CERVEJA!$B55,SISTEMA!I:I)/G55</f>
        <v>10.5</v>
      </c>
      <c r="L55" s="357">
        <f>SUMIF(SISTEMA!B:B,CONCILIÇÃO_COM_CERVEJA!$C55,SISTEMA!I:I)</f>
        <v>0</v>
      </c>
      <c r="M55" s="358">
        <f t="shared" si="0"/>
        <v>10.5</v>
      </c>
      <c r="N55" s="357">
        <f>IFERROR(SUM(CONCILIÇÃO_COM_CERVEJA!$M55*CONCILIÇÃO_COM_CERVEJA!$R55),0)</f>
        <v>9153.8160000000007</v>
      </c>
      <c r="O55" s="356">
        <f>IFERROR(VLOOKUP(CONCILIÇÃO_COM_CERVEJA!$B55,DIF_ANTE!A:D,4,0),"0")/CONCILIÇÃO_COM_CERVEJA!$G55</f>
        <v>1.5</v>
      </c>
      <c r="P55" s="359">
        <f t="shared" si="2"/>
        <v>1.5</v>
      </c>
      <c r="Q55" s="360">
        <f>CONCILIÇÃO_COM_CERVEJA!$P55-CONCILIÇÃO_COM_CERVEJA!$O55</f>
        <v>0</v>
      </c>
      <c r="R55" s="361">
        <f>IFERROR(VLOOKUP(CONCILIÇÃO_COM_CERVEJA!$B55,CUSTO!E:H,4,0),(VLOOKUP(CONCILIÇÃO_COM_CERVEJA!$A55,CUSTO!A:H,8,0)))</f>
        <v>871.79200000000003</v>
      </c>
      <c r="S55" s="361">
        <f>IFERROR(SUM(CONCILIÇÃO_COM_CERVEJA!$P55*CONCILIÇÃO_COM_CERVEJA!$R55),0)</f>
        <v>1307.6880000000001</v>
      </c>
      <c r="T55" s="362" t="str">
        <f>IFERROR(#REF!/CONCILIÇÃO_COM_CERVEJA!$M55,"")</f>
        <v/>
      </c>
      <c r="U55" s="361" t="str">
        <f>IFERROR(#REF!*CONCILIÇÃO_COM_CERVEJA!$R55,"-")</f>
        <v>-</v>
      </c>
      <c r="V55" s="363" t="s">
        <v>813</v>
      </c>
    </row>
    <row r="56" spans="1:22" ht="15" customHeight="1" x14ac:dyDescent="0.25">
      <c r="A56" s="429"/>
      <c r="B56" s="352">
        <v>2701210009</v>
      </c>
      <c r="C56" s="352" t="s">
        <v>14189</v>
      </c>
      <c r="D56" s="353" t="s">
        <v>14385</v>
      </c>
      <c r="E56" s="437">
        <f>IFERROR(VLOOKUP(B56,[1]AGLUTINADO!$A:$C,3,0),0)/G56</f>
        <v>0</v>
      </c>
      <c r="F56" s="354" t="s">
        <v>112</v>
      </c>
      <c r="G56" s="355">
        <v>1</v>
      </c>
      <c r="H56" s="356">
        <f>VLOOKUP(CONCILIÇÃO_COM_CERVEJA!$B56,CONT_ANTE!A:D,4,0)</f>
        <v>21</v>
      </c>
      <c r="I56" s="356" t="str">
        <f t="shared" si="1"/>
        <v>ok</v>
      </c>
      <c r="J56" s="357">
        <f>VLOOKUP(CONCILIÇÃO_COM_CERVEJA!$B56,CONTAGEM!B:G,6,0)</f>
        <v>21</v>
      </c>
      <c r="K56" s="357">
        <f>SUMIF(SISTEMA!B:B,CONCILIÇÃO_COM_CERVEJA!$B56,SISTEMA!I:I)/G56</f>
        <v>21</v>
      </c>
      <c r="L56" s="357">
        <f>SUMIF(SISTEMA!B:B,CONCILIÇÃO_COM_CERVEJA!$C56,SISTEMA!I:I)</f>
        <v>0</v>
      </c>
      <c r="M56" s="358">
        <f t="shared" si="0"/>
        <v>21</v>
      </c>
      <c r="N56" s="357">
        <f>IFERROR(SUM(CONCILIÇÃO_COM_CERVEJA!$M56*CONCILIÇÃO_COM_CERVEJA!$R56),0)</f>
        <v>16306.970399999995</v>
      </c>
      <c r="O56" s="356">
        <f>IFERROR(VLOOKUP(CONCILIÇÃO_COM_CERVEJA!$B56,DIF_ANTE!A:D,4,0),"0")/CONCILIÇÃO_COM_CERVEJA!$G56</f>
        <v>0</v>
      </c>
      <c r="P56" s="359">
        <f t="shared" si="2"/>
        <v>0</v>
      </c>
      <c r="Q56" s="360">
        <f>CONCILIÇÃO_COM_CERVEJA!$P56-CONCILIÇÃO_COM_CERVEJA!$O56</f>
        <v>0</v>
      </c>
      <c r="R56" s="361">
        <f>IFERROR(VLOOKUP(CONCILIÇÃO_COM_CERVEJA!$B56,CUSTO!E:H,4,0),(VLOOKUP(CONCILIÇÃO_COM_CERVEJA!$A56,CUSTO!A:H,8,0)))</f>
        <v>776.52239999999972</v>
      </c>
      <c r="S56" s="361">
        <f>IFERROR(SUM(CONCILIÇÃO_COM_CERVEJA!$P56*CONCILIÇÃO_COM_CERVEJA!$R56),0)</f>
        <v>0</v>
      </c>
      <c r="T56" s="365" t="str">
        <f>IFERROR(#REF!/CONCILIÇÃO_COM_CERVEJA!$M56,"")</f>
        <v/>
      </c>
      <c r="U56" s="361" t="str">
        <f>IFERROR(#REF!*CONCILIÇÃO_COM_CERVEJA!$R56,"-")</f>
        <v>-</v>
      </c>
      <c r="V56" s="363" t="s">
        <v>813</v>
      </c>
    </row>
    <row r="57" spans="1:22" ht="15" customHeight="1" x14ac:dyDescent="0.25">
      <c r="A57" s="429">
        <v>30606</v>
      </c>
      <c r="B57" s="352">
        <v>2701210002</v>
      </c>
      <c r="C57" s="352" t="s">
        <v>14189</v>
      </c>
      <c r="D57" s="353" t="s">
        <v>1199</v>
      </c>
      <c r="E57" s="437">
        <f>IFERROR(VLOOKUP(B57,[1]AGLUTINADO!$A:$C,3,0),0)/G57</f>
        <v>255</v>
      </c>
      <c r="F57" s="354" t="s">
        <v>112</v>
      </c>
      <c r="G57" s="355">
        <v>1</v>
      </c>
      <c r="H57" s="356">
        <f>VLOOKUP(CONCILIÇÃO_COM_CERVEJA!$B57,CONT_ANTE!A:D,4,0)</f>
        <v>6780</v>
      </c>
      <c r="I57" s="356" t="str">
        <f t="shared" si="1"/>
        <v>ok</v>
      </c>
      <c r="J57" s="357">
        <f>VLOOKUP(CONCILIÇÃO_COM_CERVEJA!$B57,CONTAGEM!B:G,6,0)</f>
        <v>3510</v>
      </c>
      <c r="K57" s="357">
        <f>SUMIF(SISTEMA!B:B,CONCILIÇÃO_COM_CERVEJA!$B57,SISTEMA!I:I)/G57</f>
        <v>1247.04988</v>
      </c>
      <c r="L57" s="357">
        <f>SUMIF(SISTEMA!B:B,CONCILIÇÃO_COM_CERVEJA!$C57,SISTEMA!I:I)</f>
        <v>0</v>
      </c>
      <c r="M57" s="358">
        <f t="shared" si="0"/>
        <v>1247.04988</v>
      </c>
      <c r="N57" s="357">
        <f>IFERROR(SUM(CONCILIÇÃO_COM_CERVEJA!$M57*CONCILIÇÃO_COM_CERVEJA!$R57),0)</f>
        <v>37127.396267560347</v>
      </c>
      <c r="O57" s="356">
        <f>IFERROR(VLOOKUP(CONCILIÇÃO_COM_CERVEJA!$B57,DIF_ANTE!A:D,4,0),"0")/CONCILIÇÃO_COM_CERVEJA!$G57</f>
        <v>2127.9501199999995</v>
      </c>
      <c r="P57" s="359">
        <f t="shared" si="2"/>
        <v>2262.95012</v>
      </c>
      <c r="Q57" s="360">
        <f>CONCILIÇÃO_COM_CERVEJA!$P57-CONCILIÇÃO_COM_CERVEJA!$O57</f>
        <v>135.00000000000045</v>
      </c>
      <c r="R57" s="361">
        <f>IFERROR(VLOOKUP(CONCILIÇÃO_COM_CERVEJA!$B57,CUSTO!E:H,4,0),(VLOOKUP(CONCILIÇÃO_COM_CERVEJA!$A57,CUSTO!A:H,8,0)))</f>
        <v>29.772182222222217</v>
      </c>
      <c r="S57" s="361">
        <f>IFERROR(SUM(CONCILIÇÃO_COM_CERVEJA!$P57*CONCILIÇÃO_COM_CERVEJA!$R57),0)</f>
        <v>67372.963332439627</v>
      </c>
      <c r="T57" s="362" t="str">
        <f>IFERROR(#REF!/CONCILIÇÃO_COM_CERVEJA!$M57,"")</f>
        <v/>
      </c>
      <c r="U57" s="361" t="str">
        <f>IFERROR(#REF!*CONCILIÇÃO_COM_CERVEJA!$R57,"-")</f>
        <v>-</v>
      </c>
      <c r="V57" s="373"/>
    </row>
    <row r="58" spans="1:22" ht="15" customHeight="1" x14ac:dyDescent="0.25">
      <c r="A58" s="429"/>
      <c r="B58" s="352">
        <v>2701210006</v>
      </c>
      <c r="C58" s="352" t="s">
        <v>14189</v>
      </c>
      <c r="D58" s="353" t="s">
        <v>9542</v>
      </c>
      <c r="E58" s="437">
        <f>IFERROR(VLOOKUP(B58,[1]AGLUTINADO!$A:$C,3,0),0)/G58</f>
        <v>0</v>
      </c>
      <c r="F58" s="354" t="s">
        <v>112</v>
      </c>
      <c r="G58" s="355">
        <f>IFERROR(VLOOKUP(CONCILIÇÃO_COM_CERVEJA!$B58,'BASE PRODUTOS'!A:E,5,0),"")</f>
        <v>1</v>
      </c>
      <c r="H58" s="356">
        <f>VLOOKUP(CONCILIÇÃO_COM_CERVEJA!$B58,CONT_ANTE!A:D,4,0)</f>
        <v>12</v>
      </c>
      <c r="I58" s="356" t="str">
        <f t="shared" si="1"/>
        <v>!@##@!</v>
      </c>
      <c r="J58" s="357">
        <f>VLOOKUP(CONCILIÇÃO_COM_CERVEJA!$B58,CONTAGEM!B:G,6,0)</f>
        <v>14</v>
      </c>
      <c r="K58" s="357">
        <f>SUMIF(SISTEMA!B:B,CONCILIÇÃO_COM_CERVEJA!$B58,SISTEMA!I:I)/G58</f>
        <v>12</v>
      </c>
      <c r="L58" s="357">
        <f>SUMIF(SISTEMA!B:B,CONCILIÇÃO_COM_CERVEJA!$C58,SISTEMA!I:I)</f>
        <v>0</v>
      </c>
      <c r="M58" s="358">
        <f t="shared" si="0"/>
        <v>12</v>
      </c>
      <c r="N58" s="357">
        <f>IFERROR(SUM(CONCILIÇÃO_COM_CERVEJA!$M58*CONCILIÇÃO_COM_CERVEJA!$R58),0)</f>
        <v>4578.5600000000004</v>
      </c>
      <c r="O58" s="356">
        <f>IFERROR(VLOOKUP(CONCILIÇÃO_COM_CERVEJA!$B58,DIF_ANTE!A:D,4,0),"0")/CONCILIÇÃO_COM_CERVEJA!$G58</f>
        <v>0</v>
      </c>
      <c r="P58" s="359">
        <f t="shared" si="2"/>
        <v>2</v>
      </c>
      <c r="Q58" s="360">
        <f>CONCILIÇÃO_COM_CERVEJA!$P58-CONCILIÇÃO_COM_CERVEJA!$O58</f>
        <v>2</v>
      </c>
      <c r="R58" s="361">
        <f>IFERROR(VLOOKUP(CONCILIÇÃO_COM_CERVEJA!$B58,CUSTO!E:H,4,0),(VLOOKUP(CONCILIÇÃO_COM_CERVEJA!$A58,CUSTO!A:H,8,0)))</f>
        <v>381.54666666666668</v>
      </c>
      <c r="S58" s="361">
        <f>IFERROR(SUM(CONCILIÇÃO_COM_CERVEJA!$P58*CONCILIÇÃO_COM_CERVEJA!$R58),0)</f>
        <v>763.09333333333336</v>
      </c>
      <c r="T58" s="365" t="str">
        <f>IFERROR(#REF!/CONCILIÇÃO_COM_CERVEJA!$M58,"")</f>
        <v/>
      </c>
      <c r="U58" s="361" t="str">
        <f>IFERROR(#REF!*CONCILIÇÃO_COM_CERVEJA!$R58,"-")</f>
        <v>-</v>
      </c>
      <c r="V58" s="363"/>
    </row>
    <row r="59" spans="1:22" ht="15" customHeight="1" x14ac:dyDescent="0.25">
      <c r="A59" s="429">
        <v>2032</v>
      </c>
      <c r="B59" s="352">
        <v>2701190004</v>
      </c>
      <c r="C59" s="352" t="s">
        <v>14189</v>
      </c>
      <c r="D59" s="353" t="s">
        <v>706</v>
      </c>
      <c r="E59" s="437">
        <f>IFERROR(VLOOKUP(B59,[1]AGLUTINADO!$A:$C,3,0),0)/G59</f>
        <v>100657.00500000016</v>
      </c>
      <c r="F59" s="354" t="s">
        <v>112</v>
      </c>
      <c r="G59" s="355">
        <v>1</v>
      </c>
      <c r="H59" s="356">
        <f>VLOOKUP(CONCILIÇÃO_COM_CERVEJA!$B59,CONT_ANTE!A:D,4,0)</f>
        <v>54430</v>
      </c>
      <c r="I59" s="356" t="str">
        <f t="shared" si="1"/>
        <v>ok</v>
      </c>
      <c r="J59" s="357">
        <f>VLOOKUP(CONCILIÇÃO_COM_CERVEJA!$B59,CONTAGEM!B:G,6,0)</f>
        <v>16464</v>
      </c>
      <c r="K59" s="357">
        <f>SUMIF(SISTEMA!B:B,CONCILIÇÃO_COM_CERVEJA!$B59,SISTEMA!I:I)/G59</f>
        <v>15106.295</v>
      </c>
      <c r="L59" s="357">
        <f>SUMIF(SISTEMA!B:B,CONCILIÇÃO_COM_CERVEJA!$C59,SISTEMA!I:I)</f>
        <v>0</v>
      </c>
      <c r="M59" s="358">
        <f t="shared" si="0"/>
        <v>15106.295</v>
      </c>
      <c r="N59" s="357">
        <f>IFERROR(SUM(CONCILIÇÃO_COM_CERVEJA!$M59*CONCILIÇÃO_COM_CERVEJA!$R59),0)</f>
        <v>35172.439535927413</v>
      </c>
      <c r="O59" s="356">
        <f>IFERROR(VLOOKUP(CONCILIÇÃO_COM_CERVEJA!$B59,DIF_ANTE!A:D,4,0),"0")/CONCILIÇÃO_COM_CERVEJA!$G59</f>
        <v>-643.30000000000291</v>
      </c>
      <c r="P59" s="359">
        <f t="shared" si="2"/>
        <v>1357.7049999999999</v>
      </c>
      <c r="Q59" s="360">
        <f>CONCILIÇÃO_COM_CERVEJA!$P59-CONCILIÇÃO_COM_CERVEJA!$O59</f>
        <v>2001.0050000000028</v>
      </c>
      <c r="R59" s="361">
        <f>IFERROR(VLOOKUP(CONCILIÇÃO_COM_CERVEJA!$B59,CUSTO!E:H,4,0),(VLOOKUP(CONCILIÇÃO_COM_CERVEJA!$A59,CUSTO!A:H,8,0)))</f>
        <v>2.3283299800465578</v>
      </c>
      <c r="S59" s="361">
        <f>IFERROR(SUM(CONCILIÇÃO_COM_CERVEJA!$P59*CONCILIÇÃO_COM_CERVEJA!$R59),0)</f>
        <v>3161.1852555591117</v>
      </c>
      <c r="T59" s="362" t="str">
        <f>IFERROR(#REF!/CONCILIÇÃO_COM_CERVEJA!$M59,"")</f>
        <v/>
      </c>
      <c r="U59" s="361" t="str">
        <f>IFERROR(#REF!*CONCILIÇÃO_COM_CERVEJA!$R59,"-")</f>
        <v>-</v>
      </c>
      <c r="V59" s="363"/>
    </row>
    <row r="60" spans="1:22" ht="15" customHeight="1" x14ac:dyDescent="0.25">
      <c r="A60" s="429">
        <v>31334</v>
      </c>
      <c r="B60" s="352">
        <v>2701050024</v>
      </c>
      <c r="C60" s="352" t="s">
        <v>14189</v>
      </c>
      <c r="D60" s="353" t="s">
        <v>2099</v>
      </c>
      <c r="E60" s="437">
        <f>IFERROR(VLOOKUP(B60,[1]AGLUTINADO!$A:$C,3,0),0)/G60</f>
        <v>0</v>
      </c>
      <c r="F60" s="354" t="s">
        <v>229</v>
      </c>
      <c r="G60" s="355">
        <f>IFERROR(VLOOKUP(CONCILIÇÃO_COM_CERVEJA!$B60,'BASE PRODUTOS'!A:E,5,0),"")</f>
        <v>58.54</v>
      </c>
      <c r="H60" s="356">
        <f>VLOOKUP(CONCILIÇÃO_COM_CERVEJA!$B60,CONT_ANTE!A:D,4,0)</f>
        <v>0</v>
      </c>
      <c r="I60" s="356" t="str">
        <f t="shared" si="1"/>
        <v>ok</v>
      </c>
      <c r="J60" s="357">
        <f>VLOOKUP(CONCILIÇÃO_COM_CERVEJA!$B60,CONTAGEM!B:G,6,0)</f>
        <v>0</v>
      </c>
      <c r="K60" s="357">
        <f>SUMIF(SISTEMA!B:B,CONCILIÇÃO_COM_CERVEJA!$B60,SISTEMA!I:I)/G60</f>
        <v>1.0249402118209771E-2</v>
      </c>
      <c r="L60" s="357">
        <f>SUMIF(SISTEMA!B:B,CONCILIÇÃO_COM_CERVEJA!$C60,SISTEMA!I:I)</f>
        <v>0</v>
      </c>
      <c r="M60" s="358">
        <f t="shared" si="0"/>
        <v>1.0249402118209771E-2</v>
      </c>
      <c r="N60" s="357">
        <f>IFERROR(SUM(CONCILIÇÃO_COM_CERVEJA!$M60*CONCILIÇÃO_COM_CERVEJA!$R60),0)</f>
        <v>0.31226475068815668</v>
      </c>
      <c r="O60" s="356">
        <f>IFERROR(VLOOKUP(CONCILIÇÃO_COM_CERVEJA!$B60,DIF_ANTE!A:D,4,0),"0")/CONCILIÇÃO_COM_CERVEJA!$G60</f>
        <v>-1.0249402118209771E-2</v>
      </c>
      <c r="P60" s="359">
        <f t="shared" si="2"/>
        <v>-1.0249402118209771E-2</v>
      </c>
      <c r="Q60" s="360">
        <f>CONCILIÇÃO_COM_CERVEJA!$P60-CONCILIÇÃO_COM_CERVEJA!$O60</f>
        <v>0</v>
      </c>
      <c r="R60" s="361">
        <f>IFERROR(VLOOKUP(CONCILIÇÃO_COM_CERVEJA!$B60,CUSTO!E:H,4,0),(VLOOKUP(CONCILIÇÃO_COM_CERVEJA!$A60,CUSTO!A:H,8,0)))</f>
        <v>30.466630842141154</v>
      </c>
      <c r="S60" s="361">
        <f>IFERROR(SUM(CONCILIÇÃO_COM_CERVEJA!$P60*CONCILIÇÃO_COM_CERVEJA!$R60),0)</f>
        <v>-0.31226475068815668</v>
      </c>
      <c r="T60" s="362" t="str">
        <f>IFERROR(#REF!/CONCILIÇÃO_COM_CERVEJA!$M60,"")</f>
        <v/>
      </c>
      <c r="U60" s="361" t="str">
        <f>IFERROR(#REF!*CONCILIÇÃO_COM_CERVEJA!$R60,"-")</f>
        <v>-</v>
      </c>
      <c r="V60" s="363" t="s">
        <v>813</v>
      </c>
    </row>
    <row r="61" spans="1:22" ht="15" customHeight="1" x14ac:dyDescent="0.25">
      <c r="A61" s="429">
        <v>48</v>
      </c>
      <c r="B61" s="352">
        <v>2701050025</v>
      </c>
      <c r="C61" s="352">
        <v>2701050040</v>
      </c>
      <c r="D61" s="353" t="s">
        <v>6186</v>
      </c>
      <c r="E61" s="437">
        <f>IFERROR(VLOOKUP(B61,[1]AGLUTINADO!$A:$C,3,0),0)/G61</f>
        <v>32.447075208913652</v>
      </c>
      <c r="F61" s="354" t="s">
        <v>229</v>
      </c>
      <c r="G61" s="355">
        <f>IFERROR(VLOOKUP(CONCILIÇÃO_COM_CERVEJA!$B61,'BASE PRODUTOS'!A:E,5,0),"")</f>
        <v>57.44</v>
      </c>
      <c r="H61" s="356">
        <f>VLOOKUP(CONCILIÇÃO_COM_CERVEJA!$B61,CONT_ANTE!A:D,4,0)</f>
        <v>83</v>
      </c>
      <c r="I61" s="356" t="str">
        <f t="shared" si="1"/>
        <v>ok</v>
      </c>
      <c r="J61" s="357">
        <f>VLOOKUP(CONCILIÇÃO_COM_CERVEJA!$B61,CONTAGEM!B:G,6,0)</f>
        <v>12981.439999999999</v>
      </c>
      <c r="K61" s="357">
        <f>SUMIF(SISTEMA!B:B,CONCILIÇÃO_COM_CERVEJA!$B61,SISTEMA!I:I)/G61</f>
        <v>278.8010097493036</v>
      </c>
      <c r="L61" s="357">
        <f>SUMIF(SISTEMA!B:B,CONCILIÇÃO_COM_CERVEJA!$C61,SISTEMA!I:I)</f>
        <v>0</v>
      </c>
      <c r="M61" s="358">
        <f t="shared" si="0"/>
        <v>278.8010097493036</v>
      </c>
      <c r="N61" s="357">
        <f>IFERROR(SUM(CONCILIÇÃO_COM_CERVEJA!$M61*CONCILIÇÃO_COM_CERVEJA!$R61),0)</f>
        <v>8560.0518499259888</v>
      </c>
      <c r="O61" s="356">
        <f>IFERROR(VLOOKUP(CONCILIÇÃO_COM_CERVEJA!$B61,DIF_ANTE!A:D,4,0),"0")/CONCILIÇÃO_COM_CERVEJA!$G61</f>
        <v>-1.6579038997214568</v>
      </c>
      <c r="P61" s="359">
        <f t="shared" si="2"/>
        <v>12702.638990250694</v>
      </c>
      <c r="Q61" s="360">
        <f>CONCILIÇÃO_COM_CERVEJA!$P61-CONCILIÇÃO_COM_CERVEJA!$O61</f>
        <v>12704.296894150415</v>
      </c>
      <c r="R61" s="361">
        <f>IFERROR(VLOOKUP(CONCILIÇÃO_COM_CERVEJA!$B61,CUSTO!E:H,4,0),(VLOOKUP(CONCILIÇÃO_COM_CERVEJA!$A61,CUSTO!A:H,8,0)))</f>
        <v>30.70308768832345</v>
      </c>
      <c r="S61" s="361">
        <f>IFERROR(SUM(CONCILIÇÃO_COM_CERVEJA!$P61*CONCILIÇÃO_COM_CERVEJA!$R61),0)</f>
        <v>390010.23879078351</v>
      </c>
      <c r="T61" s="362" t="str">
        <f>IFERROR(#REF!/CONCILIÇÃO_COM_CERVEJA!$M61,"")</f>
        <v/>
      </c>
      <c r="U61" s="361" t="str">
        <f>IFERROR(#REF!*CONCILIÇÃO_COM_CERVEJA!$R61,"-")</f>
        <v>-</v>
      </c>
      <c r="V61" s="363"/>
    </row>
    <row r="62" spans="1:22" ht="15" customHeight="1" x14ac:dyDescent="0.25">
      <c r="A62" s="429">
        <v>1764</v>
      </c>
      <c r="B62" s="352">
        <v>2701050022</v>
      </c>
      <c r="C62" s="352" t="s">
        <v>14189</v>
      </c>
      <c r="D62" s="353" t="s">
        <v>1119</v>
      </c>
      <c r="E62" s="437">
        <f>IFERROR(VLOOKUP(B62,[1]AGLUTINADO!$A:$C,3,0),0)/G62</f>
        <v>336.5</v>
      </c>
      <c r="F62" s="354" t="s">
        <v>229</v>
      </c>
      <c r="G62" s="355">
        <v>1</v>
      </c>
      <c r="H62" s="356">
        <f>VLOOKUP(CONCILIÇÃO_COM_CERVEJA!$B62,CONT_ANTE!A:D,4,0)</f>
        <v>484</v>
      </c>
      <c r="I62" s="356" t="str">
        <f t="shared" si="1"/>
        <v>ok</v>
      </c>
      <c r="J62" s="357">
        <f>VLOOKUP(CONCILIÇÃO_COM_CERVEJA!$B62,CONTAGEM!B:G,6,0)</f>
        <v>2158</v>
      </c>
      <c r="K62" s="357">
        <f>SUMIF(SISTEMA!B:B,CONCILIÇÃO_COM_CERVEJA!$B62,SISTEMA!I:I)/G62</f>
        <v>2227.09</v>
      </c>
      <c r="L62" s="357">
        <f>SUMIF(SISTEMA!B:B,CONCILIÇÃO_COM_CERVEJA!$C62,SISTEMA!I:I)</f>
        <v>0</v>
      </c>
      <c r="M62" s="358">
        <f t="shared" si="0"/>
        <v>2227.09</v>
      </c>
      <c r="N62" s="357">
        <f>IFERROR(SUM(CONCILIÇÃO_COM_CERVEJA!$M62*CONCILIÇÃO_COM_CERVEJA!$R62),0)</f>
        <v>51386.380711428566</v>
      </c>
      <c r="O62" s="356">
        <f>IFERROR(VLOOKUP(CONCILIÇÃO_COM_CERVEJA!$B62,DIF_ANTE!A:D,4,0),"0")/CONCILIÇÃO_COM_CERVEJA!$G62</f>
        <v>-9.589999999999975</v>
      </c>
      <c r="P62" s="359">
        <f t="shared" si="2"/>
        <v>-69.090000000000146</v>
      </c>
      <c r="Q62" s="360">
        <f>CONCILIÇÃO_COM_CERVEJA!$P62-CONCILIÇÃO_COM_CERVEJA!$O62</f>
        <v>-59.500000000000171</v>
      </c>
      <c r="R62" s="361">
        <f>IFERROR(VLOOKUP(CONCILIÇÃO_COM_CERVEJA!$B62,CUSTO!E:H,4,0),(VLOOKUP(CONCILIÇÃO_COM_CERVEJA!$A62,CUSTO!A:H,8,0)))</f>
        <v>23.073329192546581</v>
      </c>
      <c r="S62" s="361">
        <f>IFERROR(SUM(CONCILIÇÃO_COM_CERVEJA!$P62*CONCILIÇÃO_COM_CERVEJA!$R62),0)</f>
        <v>-1594.1363139130467</v>
      </c>
      <c r="T62" s="362" t="str">
        <f>IFERROR(#REF!/CONCILIÇÃO_COM_CERVEJA!$M62,"")</f>
        <v/>
      </c>
      <c r="U62" s="361" t="str">
        <f>IFERROR(#REF!*CONCILIÇÃO_COM_CERVEJA!$R62,"-")</f>
        <v>-</v>
      </c>
      <c r="V62" s="363"/>
    </row>
    <row r="63" spans="1:22" ht="15" customHeight="1" x14ac:dyDescent="0.25">
      <c r="A63" s="429">
        <v>30058</v>
      </c>
      <c r="B63" s="352">
        <v>2901050016</v>
      </c>
      <c r="C63" s="352" t="s">
        <v>14189</v>
      </c>
      <c r="D63" s="353" t="s">
        <v>1230</v>
      </c>
      <c r="E63" s="437">
        <f>IFERROR(VLOOKUP(B63,[1]AGLUTINADO!$A:$C,3,0),0)/G63</f>
        <v>10.325097529258779</v>
      </c>
      <c r="F63" s="354" t="s">
        <v>229</v>
      </c>
      <c r="G63" s="355">
        <f>IFERROR(VLOOKUP(CONCILIÇÃO_COM_CERVEJA!$B63,'BASE PRODUTOS'!A:E,5,0),"")</f>
        <v>15.38</v>
      </c>
      <c r="H63" s="356">
        <f>VLOOKUP(CONCILIÇÃO_COM_CERVEJA!$B63,CONT_ANTE!A:D,4,0)</f>
        <v>9</v>
      </c>
      <c r="I63" s="356" t="str">
        <f t="shared" si="1"/>
        <v>ok</v>
      </c>
      <c r="J63" s="357">
        <f>VLOOKUP(CONCILIÇÃO_COM_CERVEJA!$B63,CONTAGEM!B:G,6,0)</f>
        <v>0</v>
      </c>
      <c r="K63" s="357">
        <f>SUMIF(SISTEMA!B:B,CONCILIÇÃO_COM_CERVEJA!$B63,SISTEMA!I:I)/G63</f>
        <v>22.674902470741223</v>
      </c>
      <c r="L63" s="357">
        <f>SUMIF(SISTEMA!B:B,CONCILIÇÃO_COM_CERVEJA!$C63,SISTEMA!I:I)</f>
        <v>0</v>
      </c>
      <c r="M63" s="358">
        <f t="shared" si="0"/>
        <v>22.674902470741223</v>
      </c>
      <c r="N63" s="357">
        <f>IFERROR(SUM(CONCILIÇÃO_COM_CERVEJA!$M63*CONCILIÇÃO_COM_CERVEJA!$R63),0)</f>
        <v>705.91052775574758</v>
      </c>
      <c r="O63" s="356">
        <f>IFERROR(VLOOKUP(CONCILIÇÃO_COM_CERVEJA!$B63,DIF_ANTE!A:D,4,0),"0")/CONCILIÇÃO_COM_CERVEJA!$G63</f>
        <v>0</v>
      </c>
      <c r="P63" s="359">
        <f t="shared" si="2"/>
        <v>-22.674902470741223</v>
      </c>
      <c r="Q63" s="360">
        <f>CONCILIÇÃO_COM_CERVEJA!$P63-CONCILIÇÃO_COM_CERVEJA!$O63</f>
        <v>-22.674902470741223</v>
      </c>
      <c r="R63" s="361">
        <f>IFERROR(VLOOKUP(CONCILIÇÃO_COM_CERVEJA!$B63,CUSTO!E:H,4,0),(VLOOKUP(CONCILIÇÃO_COM_CERVEJA!$A63,CUSTO!A:H,8,0)))</f>
        <v>31.131799956653659</v>
      </c>
      <c r="S63" s="361">
        <f>IFERROR(SUM(CONCILIÇÃO_COM_CERVEJA!$P63*CONCILIÇÃO_COM_CERVEJA!$R63),0)</f>
        <v>-705.91052775574758</v>
      </c>
      <c r="T63" s="362" t="str">
        <f>IFERROR(#REF!/CONCILIÇÃO_COM_CERVEJA!$M63,"")</f>
        <v/>
      </c>
      <c r="U63" s="361" t="str">
        <f>IFERROR(#REF!*CONCILIÇÃO_COM_CERVEJA!$R63,"-")</f>
        <v>-</v>
      </c>
      <c r="V63" s="363"/>
    </row>
    <row r="64" spans="1:22" ht="15" customHeight="1" x14ac:dyDescent="0.25">
      <c r="A64" s="429">
        <v>31341</v>
      </c>
      <c r="B64" s="352">
        <v>2701130008</v>
      </c>
      <c r="C64" s="352" t="s">
        <v>14189</v>
      </c>
      <c r="D64" s="353" t="s">
        <v>1147</v>
      </c>
      <c r="E64" s="437">
        <f>IFERROR(VLOOKUP(B64,[1]AGLUTINADO!$A:$C,3,0),0)/G64</f>
        <v>0</v>
      </c>
      <c r="F64" s="354" t="s">
        <v>229</v>
      </c>
      <c r="G64" s="355">
        <v>1</v>
      </c>
      <c r="H64" s="356">
        <f>VLOOKUP(CONCILIÇÃO_COM_CERVEJA!$B64,CONT_ANTE!A:D,4,0)</f>
        <v>0</v>
      </c>
      <c r="I64" s="356" t="str">
        <f t="shared" si="1"/>
        <v>ok</v>
      </c>
      <c r="J64" s="357">
        <f>VLOOKUP(CONCILIÇÃO_COM_CERVEJA!$B64,CONTAGEM!B:G,6,0)</f>
        <v>0</v>
      </c>
      <c r="K64" s="357">
        <f>SUMIF(SISTEMA!B:B,CONCILIÇÃO_COM_CERVEJA!$B64,SISTEMA!I:I)/G64</f>
        <v>0</v>
      </c>
      <c r="L64" s="357">
        <f>SUMIF(SISTEMA!B:B,CONCILIÇÃO_COM_CERVEJA!$C64,SISTEMA!I:I)</f>
        <v>0</v>
      </c>
      <c r="M64" s="358">
        <f t="shared" si="0"/>
        <v>0</v>
      </c>
      <c r="N64" s="357">
        <f>IFERROR(SUM(CONCILIÇÃO_COM_CERVEJA!$M64*CONCILIÇÃO_COM_CERVEJA!$R64),0)</f>
        <v>0</v>
      </c>
      <c r="O64" s="356">
        <f>IFERROR(VLOOKUP(CONCILIÇÃO_COM_CERVEJA!$B64,DIF_ANTE!A:D,4,0),"0")/CONCILIÇÃO_COM_CERVEJA!$G64</f>
        <v>0</v>
      </c>
      <c r="P64" s="359">
        <f t="shared" si="2"/>
        <v>0</v>
      </c>
      <c r="Q64" s="360">
        <f>CONCILIÇÃO_COM_CERVEJA!$P64-CONCILIÇÃO_COM_CERVEJA!$O64</f>
        <v>0</v>
      </c>
      <c r="R64" s="361">
        <f>IFERROR(VLOOKUP(CONCILIÇÃO_COM_CERVEJA!$B64,CUSTO!E:H,4,0),(VLOOKUP(CONCILIÇÃO_COM_CERVEJA!$A64,CUSTO!A:H,8,0)))</f>
        <v>44.223199999999999</v>
      </c>
      <c r="S64" s="361">
        <f>IFERROR(SUM(CONCILIÇÃO_COM_CERVEJA!$P64*CONCILIÇÃO_COM_CERVEJA!$R64),0)</f>
        <v>0</v>
      </c>
      <c r="T64" s="362" t="str">
        <f>IFERROR(#REF!/CONCILIÇÃO_COM_CERVEJA!$M64,"")</f>
        <v/>
      </c>
      <c r="U64" s="361" t="str">
        <f>IFERROR(#REF!*CONCILIÇÃO_COM_CERVEJA!$R64,"-")</f>
        <v>-</v>
      </c>
      <c r="V64" s="363" t="s">
        <v>813</v>
      </c>
    </row>
    <row r="65" spans="1:22" s="261" customFormat="1" ht="15" customHeight="1" x14ac:dyDescent="0.25">
      <c r="A65" s="429">
        <v>33</v>
      </c>
      <c r="B65" s="352">
        <v>2701090001</v>
      </c>
      <c r="C65" s="352" t="s">
        <v>14189</v>
      </c>
      <c r="D65" s="353" t="s">
        <v>395</v>
      </c>
      <c r="E65" s="437">
        <f>IFERROR(VLOOKUP(B65,[1]AGLUTINADO!$A:$C,3,0),0)/G65</f>
        <v>0</v>
      </c>
      <c r="F65" s="354" t="s">
        <v>223</v>
      </c>
      <c r="G65" s="355">
        <v>1</v>
      </c>
      <c r="H65" s="356">
        <f>VLOOKUP(CONCILIÇÃO_COM_CERVEJA!$B65,CONT_ANTE!A:D,4,0)</f>
        <v>0</v>
      </c>
      <c r="I65" s="356" t="str">
        <f t="shared" si="1"/>
        <v>ok</v>
      </c>
      <c r="J65" s="357">
        <f>VLOOKUP(CONCILIÇÃO_COM_CERVEJA!$B65,CONTAGEM!B:G,6,0)</f>
        <v>0</v>
      </c>
      <c r="K65" s="357">
        <f>SUMIF(SISTEMA!B:B,CONCILIÇÃO_COM_CERVEJA!$B65,SISTEMA!I:I)/G65</f>
        <v>0</v>
      </c>
      <c r="L65" s="357">
        <f>SUMIF(SISTEMA!B:B,CONCILIÇÃO_COM_CERVEJA!$C65,SISTEMA!I:I)</f>
        <v>0</v>
      </c>
      <c r="M65" s="358">
        <f t="shared" si="0"/>
        <v>0</v>
      </c>
      <c r="N65" s="357">
        <f>IFERROR(SUM(CONCILIÇÃO_COM_CERVEJA!$M65*CONCILIÇÃO_COM_CERVEJA!$R65),0)</f>
        <v>0</v>
      </c>
      <c r="O65" s="356">
        <f>IFERROR(VLOOKUP(CONCILIÇÃO_COM_CERVEJA!$B65,DIF_ANTE!A:D,4,0),"0")/CONCILIÇÃO_COM_CERVEJA!$G65</f>
        <v>-6.24</v>
      </c>
      <c r="P65" s="359">
        <f t="shared" si="2"/>
        <v>0</v>
      </c>
      <c r="Q65" s="360">
        <f>CONCILIÇÃO_COM_CERVEJA!$P65-CONCILIÇÃO_COM_CERVEJA!$O65</f>
        <v>6.24</v>
      </c>
      <c r="R65" s="361">
        <f>IFERROR(VLOOKUP(CONCILIÇÃO_COM_CERVEJA!$B65,CUSTO!E:H,4,0),(VLOOKUP(CONCILIÇÃO_COM_CERVEJA!$A65,CUSTO!A:H,8,0)))</f>
        <v>14.866400000000001</v>
      </c>
      <c r="S65" s="361">
        <f>IFERROR(SUM(CONCILIÇÃO_COM_CERVEJA!$P65*CONCILIÇÃO_COM_CERVEJA!$R65),0)</f>
        <v>0</v>
      </c>
      <c r="T65" s="362" t="str">
        <f>IFERROR(#REF!/CONCILIÇÃO_COM_CERVEJA!$M65,"")</f>
        <v/>
      </c>
      <c r="U65" s="361" t="str">
        <f>IFERROR(#REF!*CONCILIÇÃO_COM_CERVEJA!$R65,"-")</f>
        <v>-</v>
      </c>
      <c r="V65" s="363" t="s">
        <v>813</v>
      </c>
    </row>
    <row r="66" spans="1:22" ht="15" customHeight="1" x14ac:dyDescent="0.25">
      <c r="A66" s="429">
        <v>112</v>
      </c>
      <c r="B66" s="352">
        <v>2701090002</v>
      </c>
      <c r="C66" s="352" t="s">
        <v>14189</v>
      </c>
      <c r="D66" s="353" t="s">
        <v>396</v>
      </c>
      <c r="E66" s="437">
        <f>IFERROR(VLOOKUP(B66,[1]AGLUTINADO!$A:$C,3,0),0)/G66</f>
        <v>3850.2899999999986</v>
      </c>
      <c r="F66" s="354" t="s">
        <v>223</v>
      </c>
      <c r="G66" s="355">
        <v>1</v>
      </c>
      <c r="H66" s="356">
        <f>VLOOKUP(CONCILIÇÃO_COM_CERVEJA!$B66,CONT_ANTE!A:D,4,0)</f>
        <v>5375</v>
      </c>
      <c r="I66" s="356" t="str">
        <f t="shared" si="1"/>
        <v>ok</v>
      </c>
      <c r="J66" s="357">
        <f>VLOOKUP(CONCILIÇÃO_COM_CERVEJA!$B66,CONTAGEM!B:G,6,0)</f>
        <v>16103.5</v>
      </c>
      <c r="K66" s="357">
        <f>SUMIF(SISTEMA!B:B,CONCILIÇÃO_COM_CERVEJA!$B66,SISTEMA!I:I)/G66</f>
        <v>16115.72675</v>
      </c>
      <c r="L66" s="357">
        <f>SUMIF(SISTEMA!B:B,CONCILIÇÃO_COM_CERVEJA!$C66,SISTEMA!I:I)</f>
        <v>0</v>
      </c>
      <c r="M66" s="358">
        <f t="shared" si="0"/>
        <v>16115.72675</v>
      </c>
      <c r="N66" s="357">
        <f>IFERROR(SUM(CONCILIÇÃO_COM_CERVEJA!$M66*CONCILIÇÃO_COM_CERVEJA!$R66),0)</f>
        <v>118185.05048059358</v>
      </c>
      <c r="O66" s="356">
        <f>IFERROR(VLOOKUP(CONCILIÇÃO_COM_CERVEJA!$B66,DIF_ANTE!A:D,4,0),"0")/CONCILIÇÃO_COM_CERVEJA!$G66</f>
        <v>-591.01674999999977</v>
      </c>
      <c r="P66" s="359">
        <f t="shared" si="2"/>
        <v>-12.226749999999811</v>
      </c>
      <c r="Q66" s="360">
        <f>CONCILIÇÃO_COM_CERVEJA!$P66-CONCILIÇÃO_COM_CERVEJA!$O66</f>
        <v>578.79</v>
      </c>
      <c r="R66" s="361">
        <f>IFERROR(VLOOKUP(CONCILIÇÃO_COM_CERVEJA!$B66,CUSTO!E:H,4,0),(VLOOKUP(CONCILIÇÃO_COM_CERVEJA!$A66,CUSTO!A:H,8,0)))</f>
        <v>7.3335228571428575</v>
      </c>
      <c r="S66" s="361">
        <f>IFERROR(SUM(CONCILIÇÃO_COM_CERVEJA!$P66*CONCILIÇÃO_COM_CERVEJA!$R66),0)</f>
        <v>-89.665150593570047</v>
      </c>
      <c r="T66" s="362" t="str">
        <f>IFERROR(#REF!/CONCILIÇÃO_COM_CERVEJA!$M66,"")</f>
        <v/>
      </c>
      <c r="U66" s="361" t="str">
        <f>IFERROR(#REF!*CONCILIÇÃO_COM_CERVEJA!$R66,"-")</f>
        <v>-</v>
      </c>
      <c r="V66" s="363"/>
    </row>
    <row r="67" spans="1:22" ht="15" customHeight="1" x14ac:dyDescent="0.25">
      <c r="A67" s="429"/>
      <c r="B67" s="352">
        <v>2701090007</v>
      </c>
      <c r="C67" s="352" t="s">
        <v>14189</v>
      </c>
      <c r="D67" s="353" t="s">
        <v>1137</v>
      </c>
      <c r="E67" s="437">
        <f>IFERROR(VLOOKUP(B67,[1]AGLUTINADO!$A:$C,3,0),0)/G67</f>
        <v>0</v>
      </c>
      <c r="F67" s="354" t="s">
        <v>223</v>
      </c>
      <c r="G67" s="355">
        <v>1</v>
      </c>
      <c r="H67" s="356">
        <f>VLOOKUP(CONCILIÇÃO_COM_CERVEJA!$B67,CONT_ANTE!A:D,4,0)</f>
        <v>0</v>
      </c>
      <c r="I67" s="356" t="str">
        <f t="shared" si="1"/>
        <v>ok</v>
      </c>
      <c r="J67" s="357">
        <f>VLOOKUP(CONCILIÇÃO_COM_CERVEJA!$B67,CONTAGEM!B:G,6,0)</f>
        <v>0</v>
      </c>
      <c r="K67" s="357">
        <f>SUMIF(SISTEMA!B:B,CONCILIÇÃO_COM_CERVEJA!$B67,SISTEMA!I:I)/G67</f>
        <v>4.0000000000000003E-5</v>
      </c>
      <c r="L67" s="357">
        <f>SUMIF(SISTEMA!B:B,CONCILIÇÃO_COM_CERVEJA!$C67,SISTEMA!I:I)</f>
        <v>0</v>
      </c>
      <c r="M67" s="358">
        <f t="shared" si="0"/>
        <v>4.0000000000000003E-5</v>
      </c>
      <c r="N67" s="357">
        <f>IFERROR(SUM(CONCILIÇÃO_COM_CERVEJA!$M67*CONCILIÇÃO_COM_CERVEJA!$R67),0)</f>
        <v>3.5612800000000004E-4</v>
      </c>
      <c r="O67" s="356">
        <f>IFERROR(VLOOKUP(CONCILIÇÃO_COM_CERVEJA!$B67,DIF_ANTE!A:D,4,0),"0")/CONCILIÇÃO_COM_CERVEJA!$G67</f>
        <v>-4.0000000000000003E-5</v>
      </c>
      <c r="P67" s="359">
        <f t="shared" si="2"/>
        <v>-4.0000000000000003E-5</v>
      </c>
      <c r="Q67" s="360">
        <f>CONCILIÇÃO_COM_CERVEJA!$P67-CONCILIÇÃO_COM_CERVEJA!$O67</f>
        <v>0</v>
      </c>
      <c r="R67" s="361">
        <f>IFERROR(VLOOKUP(CONCILIÇÃO_COM_CERVEJA!$B67,CUSTO!E:H,4,0),(VLOOKUP(CONCILIÇÃO_COM_CERVEJA!$A67,CUSTO!A:H,8,0)))</f>
        <v>8.9032</v>
      </c>
      <c r="S67" s="361">
        <f>IFERROR(SUM(CONCILIÇÃO_COM_CERVEJA!$P67*CONCILIÇÃO_COM_CERVEJA!$R67),0)</f>
        <v>-3.5612800000000004E-4</v>
      </c>
      <c r="T67" s="365" t="str">
        <f>IFERROR(#REF!/CONCILIÇÃO_COM_CERVEJA!$M67,"")</f>
        <v/>
      </c>
      <c r="U67" s="361" t="str">
        <f>IFERROR(#REF!*CONCILIÇÃO_COM_CERVEJA!$R67,"-")</f>
        <v>-</v>
      </c>
      <c r="V67" s="363" t="s">
        <v>813</v>
      </c>
    </row>
    <row r="68" spans="1:22" ht="15" customHeight="1" x14ac:dyDescent="0.25">
      <c r="A68" s="429">
        <v>771</v>
      </c>
      <c r="B68" s="352">
        <v>2701090004</v>
      </c>
      <c r="C68" s="352" t="s">
        <v>14189</v>
      </c>
      <c r="D68" s="353" t="s">
        <v>398</v>
      </c>
      <c r="E68" s="437">
        <f>IFERROR(VLOOKUP(B68,[1]AGLUTINADO!$A:$C,3,0),0)/G68</f>
        <v>67.000000000000014</v>
      </c>
      <c r="F68" s="354" t="s">
        <v>223</v>
      </c>
      <c r="G68" s="355">
        <v>1</v>
      </c>
      <c r="H68" s="356">
        <f>VLOOKUP(CONCILIÇÃO_COM_CERVEJA!$B68,CONT_ANTE!A:D,4,0)</f>
        <v>147</v>
      </c>
      <c r="I68" s="356" t="str">
        <f t="shared" si="1"/>
        <v>ok</v>
      </c>
      <c r="J68" s="357">
        <f>VLOOKUP(CONCILIÇÃO_COM_CERVEJA!$B68,CONTAGEM!B:G,6,0)</f>
        <v>282.5</v>
      </c>
      <c r="K68" s="357">
        <f>SUMIF(SISTEMA!B:B,CONCILIÇÃO_COM_CERVEJA!$B68,SISTEMA!I:I)/G68</f>
        <v>260.47000000000003</v>
      </c>
      <c r="L68" s="357">
        <f>SUMIF(SISTEMA!B:B,CONCILIÇÃO_COM_CERVEJA!$C68,SISTEMA!I:I)</f>
        <v>0</v>
      </c>
      <c r="M68" s="358">
        <f t="shared" si="0"/>
        <v>260.47000000000003</v>
      </c>
      <c r="N68" s="357">
        <f>IFERROR(SUM(CONCILIÇÃO_COM_CERVEJA!$M68*CONCILIÇÃO_COM_CERVEJA!$R68),0)</f>
        <v>8695.1202397500019</v>
      </c>
      <c r="O68" s="356">
        <f>IFERROR(VLOOKUP(CONCILIÇÃO_COM_CERVEJA!$B68,DIF_ANTE!A:D,4,0),"0")/CONCILIÇÃO_COM_CERVEJA!$G68</f>
        <v>19.53</v>
      </c>
      <c r="P68" s="359">
        <f t="shared" si="2"/>
        <v>22.029999999999973</v>
      </c>
      <c r="Q68" s="360">
        <f>CONCILIÇÃO_COM_CERVEJA!$P68-CONCILIÇÃO_COM_CERVEJA!$O68</f>
        <v>2.4999999999999716</v>
      </c>
      <c r="R68" s="361">
        <f>IFERROR(VLOOKUP(CONCILIÇÃO_COM_CERVEJA!$B68,CUSTO!E:H,4,0),(VLOOKUP(CONCILIÇÃO_COM_CERVEJA!$A68,CUSTO!A:H,8,0)))</f>
        <v>33.382425000000005</v>
      </c>
      <c r="S68" s="361">
        <f>IFERROR(SUM(CONCILIÇÃO_COM_CERVEJA!$P68*CONCILIÇÃO_COM_CERVEJA!$R68),0)</f>
        <v>735.41482274999919</v>
      </c>
      <c r="T68" s="365" t="str">
        <f>IFERROR(#REF!/CONCILIÇÃO_COM_CERVEJA!$M68,"")</f>
        <v/>
      </c>
      <c r="U68" s="361" t="str">
        <f>IFERROR(#REF!*CONCILIÇÃO_COM_CERVEJA!$R68,"-")</f>
        <v>-</v>
      </c>
      <c r="V68" s="363"/>
    </row>
    <row r="69" spans="1:22" s="261" customFormat="1" ht="15" customHeight="1" x14ac:dyDescent="0.25">
      <c r="A69" s="431">
        <v>36</v>
      </c>
      <c r="B69" s="374">
        <v>2701100002</v>
      </c>
      <c r="C69" s="374" t="s">
        <v>14189</v>
      </c>
      <c r="D69" s="375" t="s">
        <v>1139</v>
      </c>
      <c r="E69" s="437">
        <f>IFERROR(VLOOKUP(B69,[1]AGLUTINADO!$A:$C,3,0),0)/G69</f>
        <v>413.97000000000008</v>
      </c>
      <c r="F69" s="376" t="s">
        <v>223</v>
      </c>
      <c r="G69" s="377">
        <v>1</v>
      </c>
      <c r="H69" s="378">
        <f>VLOOKUP(CONCILIÇÃO_COM_CERVEJA!$B69,CONT_ANTE!A:D,4,0)</f>
        <v>194.5</v>
      </c>
      <c r="I69" s="356" t="str">
        <f t="shared" si="1"/>
        <v>ok</v>
      </c>
      <c r="J69" s="378">
        <f>VLOOKUP(CONCILIÇÃO_COM_CERVEJA!$B69,CONTAGEM!B:G,6,0)</f>
        <v>1436.5</v>
      </c>
      <c r="K69" s="357">
        <f>SUMIF(SISTEMA!B:B,CONCILIÇÃO_COM_CERVEJA!$B69,SISTEMA!I:I)/G69</f>
        <v>2937.607</v>
      </c>
      <c r="L69" s="357">
        <f>SUMIF(SISTEMA!B:B,CONCILIÇÃO_COM_CERVEJA!$C69,SISTEMA!I:I)</f>
        <v>0</v>
      </c>
      <c r="M69" s="358">
        <f t="shared" ref="M69:M132" si="3">K69+L69</f>
        <v>2937.607</v>
      </c>
      <c r="N69" s="378">
        <f>IFERROR(SUM(CONCILIÇÃO_COM_CERVEJA!$M69*CONCILIÇÃO_COM_CERVEJA!$R69),0)</f>
        <v>29027.513137426668</v>
      </c>
      <c r="O69" s="378">
        <f>IFERROR(VLOOKUP(CONCILIÇÃO_COM_CERVEJA!$B69,DIF_ANTE!A:D,4,0),"0")/CONCILIÇÃO_COM_CERVEJA!$G69</f>
        <v>-1537.037</v>
      </c>
      <c r="P69" s="359">
        <f t="shared" si="2"/>
        <v>-1501.107</v>
      </c>
      <c r="Q69" s="379">
        <f>CONCILIÇÃO_COM_CERVEJA!$P69-CONCILIÇÃO_COM_CERVEJA!$O69</f>
        <v>35.930000000000064</v>
      </c>
      <c r="R69" s="380">
        <f>IFERROR(VLOOKUP(CONCILIÇÃO_COM_CERVEJA!$B69,CUSTO!E:H,4,0),(VLOOKUP(CONCILIÇÃO_COM_CERVEJA!$A69,CUSTO!A:H,8,0)))</f>
        <v>9.8813466666666674</v>
      </c>
      <c r="S69" s="380">
        <f>IFERROR(SUM(CONCILIÇÃO_COM_CERVEJA!$P69*CONCILIÇÃO_COM_CERVEJA!$R69),0)</f>
        <v>-14832.958650760002</v>
      </c>
      <c r="T69" s="381" t="str">
        <f>IFERROR(#REF!/CONCILIÇÃO_COM_CERVEJA!$M69,"")</f>
        <v/>
      </c>
      <c r="U69" s="380" t="str">
        <f>IFERROR(#REF!*CONCILIÇÃO_COM_CERVEJA!$R69,"-")</f>
        <v>-</v>
      </c>
      <c r="V69" s="382"/>
    </row>
    <row r="70" spans="1:22" ht="15" customHeight="1" x14ac:dyDescent="0.25">
      <c r="A70" s="429">
        <v>31340</v>
      </c>
      <c r="B70" s="352">
        <v>2701090006</v>
      </c>
      <c r="C70" s="352" t="s">
        <v>14189</v>
      </c>
      <c r="D70" s="353" t="s">
        <v>1136</v>
      </c>
      <c r="E70" s="437">
        <f>IFERROR(VLOOKUP(B70,[1]AGLUTINADO!$A:$C,3,0),0)/G70</f>
        <v>301.22999999999996</v>
      </c>
      <c r="F70" s="354" t="s">
        <v>223</v>
      </c>
      <c r="G70" s="355">
        <v>1</v>
      </c>
      <c r="H70" s="356">
        <f>VLOOKUP(CONCILIÇÃO_COM_CERVEJA!$B70,CONT_ANTE!A:D,4,0)</f>
        <v>1188</v>
      </c>
      <c r="I70" s="356" t="str">
        <f t="shared" ref="I70:I133" si="4">IF(AND(E70=0,H70&lt;&gt;J70),"!@##@!","ok")</f>
        <v>ok</v>
      </c>
      <c r="J70" s="357">
        <f>VLOOKUP(CONCILIÇÃO_COM_CERVEJA!$B70,CONTAGEM!B:G,6,0)</f>
        <v>901.5</v>
      </c>
      <c r="K70" s="357">
        <f>SUMIF(SISTEMA!B:B,CONCILIÇÃO_COM_CERVEJA!$B70,SISTEMA!I:I)/G70</f>
        <v>855.00480000000005</v>
      </c>
      <c r="L70" s="357">
        <f>SUMIF(SISTEMA!B:B,CONCILIÇÃO_COM_CERVEJA!$C70,SISTEMA!I:I)</f>
        <v>0</v>
      </c>
      <c r="M70" s="358">
        <f t="shared" si="3"/>
        <v>855.00480000000005</v>
      </c>
      <c r="N70" s="357">
        <f>IFERROR(SUM(CONCILIÇÃO_COM_CERVEJA!$M70*CONCILIÇÃO_COM_CERVEJA!$R70),0)</f>
        <v>6034.0937754240003</v>
      </c>
      <c r="O70" s="356">
        <f>IFERROR(VLOOKUP(CONCILIÇÃO_COM_CERVEJA!$B70,DIF_ANTE!A:D,4,0),"0")/CONCILIÇÃO_COM_CERVEJA!$G70</f>
        <v>31.76520000000005</v>
      </c>
      <c r="P70" s="359">
        <f t="shared" ref="P70:P133" si="5">J70-M70</f>
        <v>46.495199999999954</v>
      </c>
      <c r="Q70" s="360">
        <f>CONCILIÇÃO_COM_CERVEJA!$P70-CONCILIÇÃO_COM_CERVEJA!$O70</f>
        <v>14.729999999999905</v>
      </c>
      <c r="R70" s="361">
        <f>IFERROR(VLOOKUP(CONCILIÇÃO_COM_CERVEJA!$B70,CUSTO!E:H,4,0),(VLOOKUP(CONCILIÇÃO_COM_CERVEJA!$A70,CUSTO!A:H,8,0)))</f>
        <v>7.0573800000000002</v>
      </c>
      <c r="S70" s="361">
        <f>IFERROR(SUM(CONCILIÇÃO_COM_CERVEJA!$P70*CONCILIÇÃO_COM_CERVEJA!$R70),0)</f>
        <v>328.13429457599966</v>
      </c>
      <c r="T70" s="362" t="str">
        <f>IFERROR(#REF!/CONCILIÇÃO_COM_CERVEJA!$M70,"")</f>
        <v/>
      </c>
      <c r="U70" s="361" t="str">
        <f>IFERROR(#REF!*CONCILIÇÃO_COM_CERVEJA!$R70,"-")</f>
        <v>-</v>
      </c>
      <c r="V70" s="363"/>
    </row>
    <row r="71" spans="1:22" ht="15" customHeight="1" x14ac:dyDescent="0.25">
      <c r="A71" s="429">
        <v>31338</v>
      </c>
      <c r="B71" s="352">
        <v>2701120001</v>
      </c>
      <c r="C71" s="352" t="s">
        <v>14189</v>
      </c>
      <c r="D71" s="353" t="s">
        <v>1141</v>
      </c>
      <c r="E71" s="437">
        <f>IFERROR(VLOOKUP(B71,[1]AGLUTINADO!$A:$C,3,0),0)/G71</f>
        <v>1128.2500000000002</v>
      </c>
      <c r="F71" s="354" t="s">
        <v>223</v>
      </c>
      <c r="G71" s="355">
        <v>1</v>
      </c>
      <c r="H71" s="356">
        <f>VLOOKUP(CONCILIÇÃO_COM_CERVEJA!$B71,CONT_ANTE!A:D,4,0)</f>
        <v>3098</v>
      </c>
      <c r="I71" s="356" t="str">
        <f t="shared" si="4"/>
        <v>ok</v>
      </c>
      <c r="J71" s="357">
        <f>VLOOKUP(CONCILIÇÃO_COM_CERVEJA!$B71,CONTAGEM!B:G,6,0)</f>
        <v>3705</v>
      </c>
      <c r="K71" s="357">
        <f>SUMIF(SISTEMA!B:B,CONCILIÇÃO_COM_CERVEJA!$B71,SISTEMA!I:I)/G71</f>
        <v>2036.1</v>
      </c>
      <c r="L71" s="357">
        <f>SUMIF(SISTEMA!B:B,CONCILIÇÃO_COM_CERVEJA!$C71,SISTEMA!I:I)</f>
        <v>0</v>
      </c>
      <c r="M71" s="358">
        <f t="shared" si="3"/>
        <v>2036.1</v>
      </c>
      <c r="N71" s="357">
        <f>IFERROR(SUM(CONCILIÇÃO_COM_CERVEJA!$M71*CONCILIÇÃO_COM_CERVEJA!$R71),0)</f>
        <v>31704.798587000001</v>
      </c>
      <c r="O71" s="356">
        <f>IFERROR(VLOOKUP(CONCILIÇÃO_COM_CERVEJA!$B71,DIF_ANTE!A:D,4,0),"0")/CONCILIÇÃO_COM_CERVEJA!$G71</f>
        <v>-66.349999999999909</v>
      </c>
      <c r="P71" s="359">
        <f t="shared" si="5"/>
        <v>1668.9</v>
      </c>
      <c r="Q71" s="360">
        <f>CONCILIÇÃO_COM_CERVEJA!$P71-CONCILIÇÃO_COM_CERVEJA!$O71</f>
        <v>1735.25</v>
      </c>
      <c r="R71" s="361">
        <f>IFERROR(VLOOKUP(CONCILIÇÃO_COM_CERVEJA!$B71,CUSTO!E:H,4,0),(VLOOKUP(CONCILIÇÃO_COM_CERVEJA!$A71,CUSTO!A:H,8,0)))</f>
        <v>15.571336666666667</v>
      </c>
      <c r="S71" s="361">
        <f>IFERROR(SUM(CONCILIÇÃO_COM_CERVEJA!$P71*CONCILIÇÃO_COM_CERVEJA!$R71),0)</f>
        <v>25987.003763000001</v>
      </c>
      <c r="T71" s="362" t="str">
        <f>IFERROR(#REF!/CONCILIÇÃO_COM_CERVEJA!$M71,"")</f>
        <v/>
      </c>
      <c r="U71" s="361" t="str">
        <f>IFERROR(#REF!*CONCILIÇÃO_COM_CERVEJA!$R71,"-")</f>
        <v>-</v>
      </c>
      <c r="V71" s="363"/>
    </row>
    <row r="72" spans="1:22" ht="15" customHeight="1" x14ac:dyDescent="0.25">
      <c r="A72" s="429">
        <v>34</v>
      </c>
      <c r="B72" s="352">
        <v>2701100001</v>
      </c>
      <c r="C72" s="352" t="s">
        <v>14189</v>
      </c>
      <c r="D72" s="353" t="s">
        <v>1138</v>
      </c>
      <c r="E72" s="437">
        <f>IFERROR(VLOOKUP(B72,[1]AGLUTINADO!$A:$C,3,0),0)/G72</f>
        <v>38.470000000000006</v>
      </c>
      <c r="F72" s="354" t="s">
        <v>223</v>
      </c>
      <c r="G72" s="355">
        <v>1</v>
      </c>
      <c r="H72" s="356">
        <f>VLOOKUP(CONCILIÇÃO_COM_CERVEJA!$B72,CONT_ANTE!A:D,4,0)</f>
        <v>404.5</v>
      </c>
      <c r="I72" s="356" t="str">
        <f t="shared" si="4"/>
        <v>ok</v>
      </c>
      <c r="J72" s="357">
        <f>VLOOKUP(CONCILIÇÃO_COM_CERVEJA!$B72,CONTAGEM!B:G,6,0)</f>
        <v>367.5</v>
      </c>
      <c r="K72" s="357">
        <f>SUMIF(SISTEMA!B:B,CONCILIÇÃO_COM_CERVEJA!$B72,SISTEMA!I:I)/G72</f>
        <v>401.06889000000001</v>
      </c>
      <c r="L72" s="357">
        <f>SUMIF(SISTEMA!B:B,CONCILIÇÃO_COM_CERVEJA!$C72,SISTEMA!I:I)</f>
        <v>0</v>
      </c>
      <c r="M72" s="358">
        <f t="shared" si="3"/>
        <v>401.06889000000001</v>
      </c>
      <c r="N72" s="357">
        <f>IFERROR(SUM(CONCILIÇÃO_COM_CERVEJA!$M72*CONCILIÇÃO_COM_CERVEJA!$R72),0)</f>
        <v>5563.534059339001</v>
      </c>
      <c r="O72" s="356">
        <f>IFERROR(VLOOKUP(CONCILIÇÃO_COM_CERVEJA!$B72,DIF_ANTE!A:D,4,0),"0")/CONCILIÇÃO_COM_CERVEJA!$G72</f>
        <v>-36.738889999999969</v>
      </c>
      <c r="P72" s="359">
        <f t="shared" si="5"/>
        <v>-33.56889000000001</v>
      </c>
      <c r="Q72" s="360">
        <f>CONCILIÇÃO_COM_CERVEJA!$P72-CONCILIÇÃO_COM_CERVEJA!$O72</f>
        <v>3.1699999999999591</v>
      </c>
      <c r="R72" s="361">
        <f>IFERROR(VLOOKUP(CONCILIÇÃO_COM_CERVEJA!$B72,CUSTO!E:H,4,0),(VLOOKUP(CONCILIÇÃO_COM_CERVEJA!$A72,CUSTO!A:H,8,0)))</f>
        <v>13.871766666666669</v>
      </c>
      <c r="S72" s="361">
        <f>IFERROR(SUM(CONCILIÇÃO_COM_CERVEJA!$P72*CONCILIÇÃO_COM_CERVEJA!$R72),0)</f>
        <v>-465.65980933900022</v>
      </c>
      <c r="T72" s="362" t="str">
        <f>IFERROR(#REF!/CONCILIÇÃO_COM_CERVEJA!$M72,"")</f>
        <v/>
      </c>
      <c r="U72" s="361" t="str">
        <f>IFERROR(#REF!*CONCILIÇÃO_COM_CERVEJA!$R72,"-")</f>
        <v>-</v>
      </c>
      <c r="V72" s="363"/>
    </row>
    <row r="73" spans="1:22" ht="15" customHeight="1" x14ac:dyDescent="0.25">
      <c r="A73" s="429">
        <v>31332</v>
      </c>
      <c r="B73" s="352">
        <v>2701060009</v>
      </c>
      <c r="C73" s="352" t="s">
        <v>14189</v>
      </c>
      <c r="D73" s="353" t="s">
        <v>475</v>
      </c>
      <c r="E73" s="437">
        <f>IFERROR(VLOOKUP(B73,[1]AGLUTINADO!$A:$C,3,0),0)/G73</f>
        <v>3.2304399999999998</v>
      </c>
      <c r="F73" s="354" t="s">
        <v>230</v>
      </c>
      <c r="G73" s="355">
        <v>1</v>
      </c>
      <c r="H73" s="356">
        <f>VLOOKUP(CONCILIÇÃO_COM_CERVEJA!$B73,CONT_ANTE!A:D,4,0)</f>
        <v>20</v>
      </c>
      <c r="I73" s="356" t="str">
        <f t="shared" si="4"/>
        <v>ok</v>
      </c>
      <c r="J73" s="357">
        <f>VLOOKUP(CONCILIÇÃO_COM_CERVEJA!$B73,CONTAGEM!B:G,6,0)</f>
        <v>15</v>
      </c>
      <c r="K73" s="357">
        <f>SUMIF(SISTEMA!B:B,CONCILIÇÃO_COM_CERVEJA!$B73,SISTEMA!I:I)/G73</f>
        <v>17.693100000000001</v>
      </c>
      <c r="L73" s="357">
        <f>SUMIF(SISTEMA!B:B,CONCILIÇÃO_COM_CERVEJA!$C73,SISTEMA!I:I)</f>
        <v>0</v>
      </c>
      <c r="M73" s="358">
        <f t="shared" si="3"/>
        <v>17.693100000000001</v>
      </c>
      <c r="N73" s="357">
        <f>IFERROR(SUM(CONCILIÇÃO_COM_CERVEJA!$M73*CONCILIÇÃO_COM_CERVEJA!$R73),0)</f>
        <v>733.41438119999998</v>
      </c>
      <c r="O73" s="356">
        <f>IFERROR(VLOOKUP(CONCILIÇÃO_COM_CERVEJA!$B73,DIF_ANTE!A:D,4,0),"0")/CONCILIÇÃO_COM_CERVEJA!$G73</f>
        <v>-0.92353999999999914</v>
      </c>
      <c r="P73" s="359">
        <f t="shared" si="5"/>
        <v>-2.6931000000000012</v>
      </c>
      <c r="Q73" s="360">
        <f>CONCILIÇÃO_COM_CERVEJA!$P73-CONCILIÇÃO_COM_CERVEJA!$O73</f>
        <v>-1.769560000000002</v>
      </c>
      <c r="R73" s="361">
        <f>IFERROR(VLOOKUP(CONCILIÇÃO_COM_CERVEJA!$B73,CUSTO!E:H,4,0),(VLOOKUP(CONCILIÇÃO_COM_CERVEJA!$A73,CUSTO!A:H,8,0)))</f>
        <v>41.451999999999998</v>
      </c>
      <c r="S73" s="361">
        <f>IFERROR(SUM(CONCILIÇÃO_COM_CERVEJA!$P73*CONCILIÇÃO_COM_CERVEJA!$R73),0)</f>
        <v>-111.63438120000005</v>
      </c>
      <c r="T73" s="362" t="str">
        <f>IFERROR(#REF!/CONCILIÇÃO_COM_CERVEJA!$M73,"")</f>
        <v/>
      </c>
      <c r="U73" s="361" t="str">
        <f>IFERROR(#REF!*CONCILIÇÃO_COM_CERVEJA!$R73,"-")</f>
        <v>-</v>
      </c>
      <c r="V73" s="363"/>
    </row>
    <row r="74" spans="1:22" ht="15" customHeight="1" x14ac:dyDescent="0.25">
      <c r="A74" s="429">
        <v>31333</v>
      </c>
      <c r="B74" s="352">
        <v>2701060003</v>
      </c>
      <c r="C74" s="352" t="s">
        <v>14189</v>
      </c>
      <c r="D74" s="353" t="s">
        <v>1130</v>
      </c>
      <c r="E74" s="437">
        <f>IFERROR(VLOOKUP(B74,[1]AGLUTINADO!$A:$C,3,0),0)/G74</f>
        <v>1.2907299999999999</v>
      </c>
      <c r="F74" s="354" t="s">
        <v>230</v>
      </c>
      <c r="G74" s="355">
        <v>1</v>
      </c>
      <c r="H74" s="356">
        <f>VLOOKUP(CONCILIÇÃO_COM_CERVEJA!$B74,CONT_ANTE!A:D,4,0)</f>
        <v>6.2</v>
      </c>
      <c r="I74" s="356" t="str">
        <f t="shared" si="4"/>
        <v>ok</v>
      </c>
      <c r="J74" s="357">
        <f>VLOOKUP(CONCILIÇÃO_COM_CERVEJA!$B74,CONTAGEM!B:G,6,0)</f>
        <v>5</v>
      </c>
      <c r="K74" s="357">
        <f>SUMIF(SISTEMA!B:B,CONCILIÇÃO_COM_CERVEJA!$B74,SISTEMA!I:I)/G74</f>
        <v>4.7475700000000005</v>
      </c>
      <c r="L74" s="357">
        <f>SUMIF(SISTEMA!B:B,CONCILIÇÃO_COM_CERVEJA!$C74,SISTEMA!I:I)</f>
        <v>0</v>
      </c>
      <c r="M74" s="358">
        <f t="shared" si="3"/>
        <v>4.7475700000000005</v>
      </c>
      <c r="N74" s="357">
        <f>IFERROR(SUM(CONCILIÇÃO_COM_CERVEJA!$M74*CONCILIÇÃO_COM_CERVEJA!$R74),0)</f>
        <v>211.37131154000005</v>
      </c>
      <c r="O74" s="356">
        <f>IFERROR(VLOOKUP(CONCILIÇÃO_COM_CERVEJA!$B74,DIF_ANTE!A:D,4,0),"0")/CONCILIÇÃO_COM_CERVEJA!$G74</f>
        <v>0.16170000000000062</v>
      </c>
      <c r="P74" s="359">
        <f t="shared" si="5"/>
        <v>0.25242999999999949</v>
      </c>
      <c r="Q74" s="360">
        <f>CONCILIÇÃO_COM_CERVEJA!$P74-CONCILIÇÃO_COM_CERVEJA!$O74</f>
        <v>9.0729999999998867E-2</v>
      </c>
      <c r="R74" s="361">
        <f>IFERROR(VLOOKUP(CONCILIÇÃO_COM_CERVEJA!$B74,CUSTO!E:H,4,0),(VLOOKUP(CONCILIÇÃO_COM_CERVEJA!$A74,CUSTO!A:H,8,0)))</f>
        <v>44.522000000000006</v>
      </c>
      <c r="S74" s="361">
        <f>IFERROR(SUM(CONCILIÇÃO_COM_CERVEJA!$P74*CONCILIÇÃO_COM_CERVEJA!$R74),0)</f>
        <v>11.238688459999979</v>
      </c>
      <c r="T74" s="362" t="str">
        <f>IFERROR(#REF!/CONCILIÇÃO_COM_CERVEJA!$M74,"")</f>
        <v/>
      </c>
      <c r="U74" s="361" t="str">
        <f>IFERROR(#REF!*CONCILIÇÃO_COM_CERVEJA!$R74,"-")</f>
        <v>-</v>
      </c>
      <c r="V74" s="363"/>
    </row>
    <row r="75" spans="1:22" ht="15" customHeight="1" x14ac:dyDescent="0.25">
      <c r="A75" s="429">
        <v>31339</v>
      </c>
      <c r="B75" s="352">
        <v>2701060008</v>
      </c>
      <c r="C75" s="352" t="s">
        <v>14189</v>
      </c>
      <c r="D75" s="353" t="s">
        <v>476</v>
      </c>
      <c r="E75" s="437">
        <f>IFERROR(VLOOKUP(B75,[1]AGLUTINADO!$A:$C,3,0),0)/G75</f>
        <v>2.2940199999999997</v>
      </c>
      <c r="F75" s="354" t="s">
        <v>230</v>
      </c>
      <c r="G75" s="355">
        <v>1</v>
      </c>
      <c r="H75" s="356">
        <f>VLOOKUP(CONCILIÇÃO_COM_CERVEJA!$B75,CONT_ANTE!A:D,4,0)</f>
        <v>9.1950000000000003</v>
      </c>
      <c r="I75" s="356" t="str">
        <f t="shared" si="4"/>
        <v>ok</v>
      </c>
      <c r="J75" s="357">
        <f>VLOOKUP(CONCILIÇÃO_COM_CERVEJA!$B75,CONTAGEM!B:G,6,0)</f>
        <v>5</v>
      </c>
      <c r="K75" s="357">
        <f>SUMIF(SISTEMA!B:B,CONCILIÇÃO_COM_CERVEJA!$B75,SISTEMA!I:I)/G75</f>
        <v>1.85788</v>
      </c>
      <c r="L75" s="357">
        <f>SUMIF(SISTEMA!B:B,CONCILIÇÃO_COM_CERVEJA!$C75,SISTEMA!I:I)</f>
        <v>0</v>
      </c>
      <c r="M75" s="358">
        <f t="shared" si="3"/>
        <v>1.85788</v>
      </c>
      <c r="N75" s="357">
        <f>IFERROR(SUM(CONCILIÇÃO_COM_CERVEJA!$M75*CONCILIÇÃO_COM_CERVEJA!$R75),0)</f>
        <v>190.33609023999995</v>
      </c>
      <c r="O75" s="356">
        <f>IFERROR(VLOOKUP(CONCILIÇÃO_COM_CERVEJA!$B75,DIF_ANTE!A:D,4,0),"0")/CONCILIÇÃO_COM_CERVEJA!$G75</f>
        <v>5.0430999999999999</v>
      </c>
      <c r="P75" s="359">
        <f t="shared" si="5"/>
        <v>3.1421200000000002</v>
      </c>
      <c r="Q75" s="360">
        <f>CONCILIÇÃO_COM_CERVEJA!$P75-CONCILIÇÃO_COM_CERVEJA!$O75</f>
        <v>-1.9009799999999997</v>
      </c>
      <c r="R75" s="361">
        <f>IFERROR(VLOOKUP(CONCILIÇÃO_COM_CERVEJA!$B75,CUSTO!E:H,4,0),(VLOOKUP(CONCILIÇÃO_COM_CERVEJA!$A75,CUSTO!A:H,8,0)))</f>
        <v>102.44799999999998</v>
      </c>
      <c r="S75" s="361">
        <f>IFERROR(SUM(CONCILIÇÃO_COM_CERVEJA!$P75*CONCILIÇÃO_COM_CERVEJA!$R75),0)</f>
        <v>321.90390975999998</v>
      </c>
      <c r="T75" s="362" t="str">
        <f>IFERROR(#REF!/CONCILIÇÃO_COM_CERVEJA!$M75,"")</f>
        <v/>
      </c>
      <c r="U75" s="361" t="str">
        <f>IFERROR(#REF!*CONCILIÇÃO_COM_CERVEJA!$R75,"-")</f>
        <v>-</v>
      </c>
      <c r="V75" s="363"/>
    </row>
    <row r="76" spans="1:22" ht="15" customHeight="1" x14ac:dyDescent="0.25">
      <c r="A76" s="429">
        <v>37</v>
      </c>
      <c r="B76" s="352">
        <v>2701060007</v>
      </c>
      <c r="C76" s="352" t="s">
        <v>14189</v>
      </c>
      <c r="D76" s="353" t="s">
        <v>1131</v>
      </c>
      <c r="E76" s="437">
        <f>IFERROR(VLOOKUP(B76,[1]AGLUTINADO!$A:$C,3,0),0)/G76</f>
        <v>179.64</v>
      </c>
      <c r="F76" s="354" t="s">
        <v>230</v>
      </c>
      <c r="G76" s="355">
        <v>1</v>
      </c>
      <c r="H76" s="356">
        <f>VLOOKUP(CONCILIÇÃO_COM_CERVEJA!$B76,CONT_ANTE!A:D,4,0)</f>
        <v>452</v>
      </c>
      <c r="I76" s="356" t="str">
        <f t="shared" si="4"/>
        <v>ok</v>
      </c>
      <c r="J76" s="357">
        <f>VLOOKUP(CONCILIÇÃO_COM_CERVEJA!$B76,CONTAGEM!B:G,6,0)</f>
        <v>1268</v>
      </c>
      <c r="K76" s="357">
        <f>SUMIF(SISTEMA!B:B,CONCILIÇÃO_COM_CERVEJA!$B76,SISTEMA!I:I)/G76</f>
        <v>1291.99</v>
      </c>
      <c r="L76" s="357">
        <f>SUMIF(SISTEMA!B:B,CONCILIÇÃO_COM_CERVEJA!$C76,SISTEMA!I:I)</f>
        <v>0</v>
      </c>
      <c r="M76" s="358">
        <f t="shared" si="3"/>
        <v>1291.99</v>
      </c>
      <c r="N76" s="357">
        <f>IFERROR(SUM(CONCILIÇÃO_COM_CERVEJA!$M76*CONCILIÇÃO_COM_CERVEJA!$R76),0)</f>
        <v>8488.2128012500016</v>
      </c>
      <c r="O76" s="356">
        <f>IFERROR(VLOOKUP(CONCILIÇÃO_COM_CERVEJA!$B76,DIF_ANTE!A:D,4,0),"0")/CONCILIÇÃO_COM_CERVEJA!$G76</f>
        <v>-19.629999999999995</v>
      </c>
      <c r="P76" s="359">
        <f t="shared" si="5"/>
        <v>-23.990000000000009</v>
      </c>
      <c r="Q76" s="360">
        <f>CONCILIÇÃO_COM_CERVEJA!$P76-CONCILIÇÃO_COM_CERVEJA!$O76</f>
        <v>-4.3600000000000136</v>
      </c>
      <c r="R76" s="361">
        <f>IFERROR(VLOOKUP(CONCILIÇÃO_COM_CERVEJA!$B76,CUSTO!E:H,4,0),(VLOOKUP(CONCILIÇÃO_COM_CERVEJA!$A76,CUSTO!A:H,8,0)))</f>
        <v>6.5698750000000006</v>
      </c>
      <c r="S76" s="361">
        <f>IFERROR(SUM(CONCILIÇÃO_COM_CERVEJA!$P76*CONCILIÇÃO_COM_CERVEJA!$R76),0)</f>
        <v>-157.61130125000008</v>
      </c>
      <c r="T76" s="362" t="str">
        <f>IFERROR(#REF!/CONCILIÇÃO_COM_CERVEJA!$M76,"")</f>
        <v/>
      </c>
      <c r="U76" s="361" t="str">
        <f>IFERROR(#REF!*CONCILIÇÃO_COM_CERVEJA!$R76,"-")</f>
        <v>-</v>
      </c>
      <c r="V76" s="363"/>
    </row>
    <row r="77" spans="1:22" ht="15" customHeight="1" x14ac:dyDescent="0.25">
      <c r="A77" s="429">
        <v>31785</v>
      </c>
      <c r="B77" s="352">
        <v>2701060004</v>
      </c>
      <c r="C77" s="352" t="s">
        <v>14189</v>
      </c>
      <c r="D77" s="353" t="s">
        <v>2101</v>
      </c>
      <c r="E77" s="437">
        <f>IFERROR(VLOOKUP(B77,[1]AGLUTINADO!$A:$C,3,0),0)/G77</f>
        <v>0</v>
      </c>
      <c r="F77" s="354" t="s">
        <v>230</v>
      </c>
      <c r="G77" s="355">
        <v>1</v>
      </c>
      <c r="H77" s="356">
        <f>VLOOKUP(CONCILIÇÃO_COM_CERVEJA!$B77,CONT_ANTE!A:D,4,0)</f>
        <v>0</v>
      </c>
      <c r="I77" s="356" t="str">
        <f t="shared" si="4"/>
        <v>ok</v>
      </c>
      <c r="J77" s="357">
        <f>VLOOKUP(CONCILIÇÃO_COM_CERVEJA!$B77,CONTAGEM!B:G,6,0)</f>
        <v>0</v>
      </c>
      <c r="K77" s="357">
        <f>SUMIF(SISTEMA!B:B,CONCILIÇÃO_COM_CERVEJA!$B77,SISTEMA!I:I)/G77</f>
        <v>0</v>
      </c>
      <c r="L77" s="357">
        <f>SUMIF(SISTEMA!B:B,CONCILIÇÃO_COM_CERVEJA!$C77,SISTEMA!I:I)</f>
        <v>0</v>
      </c>
      <c r="M77" s="358">
        <f t="shared" si="3"/>
        <v>0</v>
      </c>
      <c r="N77" s="357">
        <f>IFERROR(SUM(CONCILIÇÃO_COM_CERVEJA!$M77*CONCILIÇÃO_COM_CERVEJA!$R77),0)</f>
        <v>0</v>
      </c>
      <c r="O77" s="356">
        <f>IFERROR(VLOOKUP(CONCILIÇÃO_COM_CERVEJA!$B77,DIF_ANTE!A:D,4,0),"0")/CONCILIÇÃO_COM_CERVEJA!$G77</f>
        <v>0</v>
      </c>
      <c r="P77" s="359">
        <f t="shared" si="5"/>
        <v>0</v>
      </c>
      <c r="Q77" s="360">
        <f>CONCILIÇÃO_COM_CERVEJA!$P77-CONCILIÇÃO_COM_CERVEJA!$O77</f>
        <v>0</v>
      </c>
      <c r="R77" s="361">
        <f>IFERROR(VLOOKUP(CONCILIÇÃO_COM_CERVEJA!$B77,CUSTO!E:H,4,0),(VLOOKUP(CONCILIÇÃO_COM_CERVEJA!$A77,CUSTO!A:H,8,0)))</f>
        <v>24.0075</v>
      </c>
      <c r="S77" s="361">
        <f>IFERROR(SUM(CONCILIÇÃO_COM_CERVEJA!$P77*CONCILIÇÃO_COM_CERVEJA!$R77),0)</f>
        <v>0</v>
      </c>
      <c r="T77" s="362" t="str">
        <f>IFERROR(#REF!/CONCILIÇÃO_COM_CERVEJA!$M77,"")</f>
        <v/>
      </c>
      <c r="U77" s="361" t="str">
        <f>IFERROR(#REF!*CONCILIÇÃO_COM_CERVEJA!$R77,"-")</f>
        <v>-</v>
      </c>
      <c r="V77" s="363" t="s">
        <v>813</v>
      </c>
    </row>
    <row r="78" spans="1:22" ht="15" customHeight="1" x14ac:dyDescent="0.25">
      <c r="A78" s="429">
        <v>38</v>
      </c>
      <c r="B78" s="352">
        <v>2701060002</v>
      </c>
      <c r="C78" s="352" t="s">
        <v>14189</v>
      </c>
      <c r="D78" s="353" t="s">
        <v>1129</v>
      </c>
      <c r="E78" s="437">
        <f>IFERROR(VLOOKUP(B78,[1]AGLUTINADO!$A:$C,3,0),0)/G78</f>
        <v>0</v>
      </c>
      <c r="F78" s="354" t="s">
        <v>230</v>
      </c>
      <c r="G78" s="355">
        <v>1</v>
      </c>
      <c r="H78" s="356">
        <f>VLOOKUP(CONCILIÇÃO_COM_CERVEJA!$B78,CONT_ANTE!A:D,4,0)</f>
        <v>0</v>
      </c>
      <c r="I78" s="356" t="str">
        <f t="shared" si="4"/>
        <v>ok</v>
      </c>
      <c r="J78" s="357">
        <f>VLOOKUP(CONCILIÇÃO_COM_CERVEJA!$B78,CONTAGEM!B:G,6,0)</f>
        <v>0</v>
      </c>
      <c r="K78" s="357">
        <f>SUMIF(SISTEMA!B:B,CONCILIÇÃO_COM_CERVEJA!$B78,SISTEMA!I:I)/G78</f>
        <v>4</v>
      </c>
      <c r="L78" s="357">
        <f>SUMIF(SISTEMA!B:B,CONCILIÇÃO_COM_CERVEJA!$C78,SISTEMA!I:I)</f>
        <v>0</v>
      </c>
      <c r="M78" s="358">
        <f t="shared" si="3"/>
        <v>4</v>
      </c>
      <c r="N78" s="357">
        <f>IFERROR(SUM(CONCILIÇÃO_COM_CERVEJA!$M78*CONCILIÇÃO_COM_CERVEJA!$R78),0)</f>
        <v>67.74499999999999</v>
      </c>
      <c r="O78" s="356">
        <f>IFERROR(VLOOKUP(CONCILIÇÃO_COM_CERVEJA!$B78,DIF_ANTE!A:D,4,0),"0")/CONCILIÇÃO_COM_CERVEJA!$G78</f>
        <v>-4</v>
      </c>
      <c r="P78" s="359">
        <f t="shared" si="5"/>
        <v>-4</v>
      </c>
      <c r="Q78" s="360">
        <f>CONCILIÇÃO_COM_CERVEJA!$P78-CONCILIÇÃO_COM_CERVEJA!$O78</f>
        <v>0</v>
      </c>
      <c r="R78" s="361">
        <f>IFERROR(VLOOKUP(CONCILIÇÃO_COM_CERVEJA!$B78,CUSTO!E:H,4,0),(VLOOKUP(CONCILIÇÃO_COM_CERVEJA!$A78,CUSTO!A:H,8,0)))</f>
        <v>16.936249999999998</v>
      </c>
      <c r="S78" s="361">
        <f>IFERROR(SUM(CONCILIÇÃO_COM_CERVEJA!$P78*CONCILIÇÃO_COM_CERVEJA!$R78),0)</f>
        <v>-67.74499999999999</v>
      </c>
      <c r="T78" s="362" t="str">
        <f>IFERROR(#REF!/CONCILIÇÃO_COM_CERVEJA!$M78,"")</f>
        <v/>
      </c>
      <c r="U78" s="361" t="str">
        <f>IFERROR(#REF!*CONCILIÇÃO_COM_CERVEJA!$R78,"-")</f>
        <v>-</v>
      </c>
      <c r="V78" s="363" t="s">
        <v>813</v>
      </c>
    </row>
    <row r="79" spans="1:22" ht="15" customHeight="1" x14ac:dyDescent="0.25">
      <c r="A79" s="429">
        <v>31396</v>
      </c>
      <c r="B79" s="352">
        <v>2701060010</v>
      </c>
      <c r="C79" s="352" t="s">
        <v>14189</v>
      </c>
      <c r="D79" s="353" t="s">
        <v>2103</v>
      </c>
      <c r="E79" s="437">
        <f>IFERROR(VLOOKUP(B79,[1]AGLUTINADO!$A:$C,3,0),0)/G79</f>
        <v>4.5673700000000004</v>
      </c>
      <c r="F79" s="354" t="s">
        <v>230</v>
      </c>
      <c r="G79" s="355">
        <v>1</v>
      </c>
      <c r="H79" s="356">
        <f>VLOOKUP(CONCILIÇÃO_COM_CERVEJA!$B79,CONT_ANTE!A:D,4,0)</f>
        <v>30</v>
      </c>
      <c r="I79" s="356" t="str">
        <f t="shared" si="4"/>
        <v>ok</v>
      </c>
      <c r="J79" s="357">
        <f>VLOOKUP(CONCILIÇÃO_COM_CERVEJA!$B79,CONTAGEM!B:G,6,0)</f>
        <v>25</v>
      </c>
      <c r="K79" s="357">
        <f>SUMIF(SISTEMA!B:B,CONCILIÇÃO_COM_CERVEJA!$B79,SISTEMA!I:I)/G79</f>
        <v>28.401589999999999</v>
      </c>
      <c r="L79" s="357">
        <f>SUMIF(SISTEMA!B:B,CONCILIÇÃO_COM_CERVEJA!$C79,SISTEMA!I:I)</f>
        <v>0</v>
      </c>
      <c r="M79" s="358">
        <f t="shared" si="3"/>
        <v>28.401589999999999</v>
      </c>
      <c r="N79" s="357">
        <f>IFERROR(SUM(CONCILIÇÃO_COM_CERVEJA!$M79*CONCILIÇÃO_COM_CERVEJA!$R79),0)</f>
        <v>2189.322364355</v>
      </c>
      <c r="O79" s="356">
        <f>IFERROR(VLOOKUP(CONCILIÇÃO_COM_CERVEJA!$B79,DIF_ANTE!A:D,4,0),"0")/CONCILIÇÃO_COM_CERVEJA!$G79</f>
        <v>-2.9689600000000027</v>
      </c>
      <c r="P79" s="359">
        <f t="shared" si="5"/>
        <v>-3.4015899999999988</v>
      </c>
      <c r="Q79" s="360">
        <f>CONCILIÇÃO_COM_CERVEJA!$P79-CONCILIÇÃO_COM_CERVEJA!$O79</f>
        <v>-0.43262999999999607</v>
      </c>
      <c r="R79" s="361">
        <f>IFERROR(VLOOKUP(CONCILIÇÃO_COM_CERVEJA!$B79,CUSTO!E:H,4,0),(VLOOKUP(CONCILIÇÃO_COM_CERVEJA!$A79,CUSTO!A:H,8,0)))</f>
        <v>77.084500000000006</v>
      </c>
      <c r="S79" s="361">
        <f>IFERROR(SUM(CONCILIÇÃO_COM_CERVEJA!$P79*CONCILIÇÃO_COM_CERVEJA!$R79),0)</f>
        <v>-262.20986435499992</v>
      </c>
      <c r="T79" s="362" t="str">
        <f>IFERROR(#REF!/CONCILIÇÃO_COM_CERVEJA!$M79,"")</f>
        <v/>
      </c>
      <c r="U79" s="361" t="str">
        <f>IFERROR(#REF!*CONCILIÇÃO_COM_CERVEJA!$R79,"-")</f>
        <v>-</v>
      </c>
      <c r="V79" s="363"/>
    </row>
    <row r="80" spans="1:22" ht="15" customHeight="1" x14ac:dyDescent="0.25">
      <c r="A80" s="429">
        <v>2199</v>
      </c>
      <c r="B80" s="352">
        <v>2701060001</v>
      </c>
      <c r="C80" s="352" t="s">
        <v>14189</v>
      </c>
      <c r="D80" s="353" t="s">
        <v>1128</v>
      </c>
      <c r="E80" s="437">
        <f>IFERROR(VLOOKUP(B80,[1]AGLUTINADO!$A:$C,3,0),0)/G80</f>
        <v>0.97441</v>
      </c>
      <c r="F80" s="354" t="s">
        <v>230</v>
      </c>
      <c r="G80" s="355">
        <v>1</v>
      </c>
      <c r="H80" s="356">
        <f>VLOOKUP(CONCILIÇÃO_COM_CERVEJA!$B80,CONT_ANTE!A:D,4,0)</f>
        <v>9.1999999999999993</v>
      </c>
      <c r="I80" s="356" t="str">
        <f t="shared" si="4"/>
        <v>ok</v>
      </c>
      <c r="J80" s="357">
        <f>VLOOKUP(CONCILIÇÃO_COM_CERVEJA!$B80,CONTAGEM!B:G,6,0)</f>
        <v>5</v>
      </c>
      <c r="K80" s="357">
        <f>SUMIF(SISTEMA!B:B,CONCILIÇÃO_COM_CERVEJA!$B80,SISTEMA!I:I)/G80</f>
        <v>7.0339999999999998</v>
      </c>
      <c r="L80" s="357">
        <f>SUMIF(SISTEMA!B:B,CONCILIÇÃO_COM_CERVEJA!$C80,SISTEMA!I:I)</f>
        <v>0</v>
      </c>
      <c r="M80" s="358">
        <f t="shared" si="3"/>
        <v>7.0339999999999998</v>
      </c>
      <c r="N80" s="357">
        <f>IFERROR(SUM(CONCILIÇÃO_COM_CERVEJA!$M80*CONCILIÇÃO_COM_CERVEJA!$R80),0)</f>
        <v>382.53002200000003</v>
      </c>
      <c r="O80" s="356">
        <f>IFERROR(VLOOKUP(CONCILIÇÃO_COM_CERVEJA!$B80,DIF_ANTE!A:D,4,0),"0")/CONCILIÇÃO_COM_CERVEJA!$G80</f>
        <v>1.1915899999999997</v>
      </c>
      <c r="P80" s="359">
        <f t="shared" si="5"/>
        <v>-2.0339999999999998</v>
      </c>
      <c r="Q80" s="360">
        <f>CONCILIÇÃO_COM_CERVEJA!$P80-CONCILIÇÃO_COM_CERVEJA!$O80</f>
        <v>-3.2255899999999995</v>
      </c>
      <c r="R80" s="361">
        <f>IFERROR(VLOOKUP(CONCILIÇÃO_COM_CERVEJA!$B80,CUSTO!E:H,4,0),(VLOOKUP(CONCILIÇÃO_COM_CERVEJA!$A80,CUSTO!A:H,8,0)))</f>
        <v>54.383000000000003</v>
      </c>
      <c r="S80" s="361">
        <f>IFERROR(SUM(CONCILIÇÃO_COM_CERVEJA!$P80*CONCILIÇÃO_COM_CERVEJA!$R80),0)</f>
        <v>-110.615022</v>
      </c>
      <c r="T80" s="362" t="str">
        <f>IFERROR(#REF!/CONCILIÇÃO_COM_CERVEJA!$M80,"")</f>
        <v/>
      </c>
      <c r="U80" s="361" t="str">
        <f>IFERROR(#REF!*CONCILIÇÃO_COM_CERVEJA!$R80,"-")</f>
        <v>-</v>
      </c>
      <c r="V80" s="363"/>
    </row>
    <row r="81" spans="1:22" ht="15" customHeight="1" x14ac:dyDescent="0.25">
      <c r="A81" s="429">
        <v>32718</v>
      </c>
      <c r="B81" s="352">
        <v>2701050002</v>
      </c>
      <c r="C81" s="352" t="s">
        <v>14189</v>
      </c>
      <c r="D81" s="353" t="s">
        <v>1101</v>
      </c>
      <c r="E81" s="437">
        <f>IFERROR(VLOOKUP(B81,[1]AGLUTINADO!$A:$C,3,0),0)/G81</f>
        <v>346</v>
      </c>
      <c r="F81" s="354" t="s">
        <v>791</v>
      </c>
      <c r="G81" s="355">
        <v>1</v>
      </c>
      <c r="H81" s="356">
        <f>VLOOKUP(CONCILIÇÃO_COM_CERVEJA!$B81,CONT_ANTE!A:D,4,0)</f>
        <v>1400</v>
      </c>
      <c r="I81" s="356" t="str">
        <f t="shared" si="4"/>
        <v>ok</v>
      </c>
      <c r="J81" s="357">
        <f>VLOOKUP(CONCILIÇÃO_COM_CERVEJA!$B81,CONTAGEM!B:G,6,0)</f>
        <v>0</v>
      </c>
      <c r="K81" s="357">
        <f>SUMIF(SISTEMA!B:B,CONCILIÇÃO_COM_CERVEJA!$B81,SISTEMA!I:I)/G81</f>
        <v>86</v>
      </c>
      <c r="L81" s="357">
        <f>SUMIF(SISTEMA!B:B,CONCILIÇÃO_COM_CERVEJA!$C81,SISTEMA!I:I)</f>
        <v>0</v>
      </c>
      <c r="M81" s="358">
        <f t="shared" si="3"/>
        <v>86</v>
      </c>
      <c r="N81" s="357">
        <f>IFERROR(SUM(CONCILIÇÃO_COM_CERVEJA!$M81*CONCILIÇÃO_COM_CERVEJA!$R81),0)</f>
        <v>1535.96</v>
      </c>
      <c r="O81" s="356">
        <f>IFERROR(VLOOKUP(CONCILIÇÃO_COM_CERVEJA!$B81,DIF_ANTE!A:D,4,0),"0")/CONCILIÇÃO_COM_CERVEJA!$G81</f>
        <v>968</v>
      </c>
      <c r="P81" s="359">
        <f t="shared" si="5"/>
        <v>-86</v>
      </c>
      <c r="Q81" s="360">
        <f>CONCILIÇÃO_COM_CERVEJA!$P81-CONCILIÇÃO_COM_CERVEJA!$O81</f>
        <v>-1054</v>
      </c>
      <c r="R81" s="361">
        <f>IFERROR(VLOOKUP(CONCILIÇÃO_COM_CERVEJA!$B81,CUSTO!E:H,4,0),(VLOOKUP(CONCILIÇÃO_COM_CERVEJA!$A81,CUSTO!A:H,8,0)))</f>
        <v>17.86</v>
      </c>
      <c r="S81" s="361">
        <f>IFERROR(SUM(CONCILIÇÃO_COM_CERVEJA!$P81*CONCILIÇÃO_COM_CERVEJA!$R81),0)</f>
        <v>-1535.96</v>
      </c>
      <c r="T81" s="362" t="str">
        <f>IFERROR(#REF!/CONCILIÇÃO_COM_CERVEJA!$M81,"")</f>
        <v/>
      </c>
      <c r="U81" s="361" t="str">
        <f>IFERROR(#REF!*CONCILIÇÃO_COM_CERVEJA!$R81,"-")</f>
        <v>-</v>
      </c>
      <c r="V81" s="383"/>
    </row>
    <row r="82" spans="1:22" ht="15" customHeight="1" x14ac:dyDescent="0.25">
      <c r="A82" s="429">
        <v>1768</v>
      </c>
      <c r="B82" s="352">
        <v>2701070006</v>
      </c>
      <c r="C82" s="352" t="s">
        <v>14189</v>
      </c>
      <c r="D82" s="353" t="s">
        <v>1134</v>
      </c>
      <c r="E82" s="437">
        <f>IFERROR(VLOOKUP(B82,[1]AGLUTINADO!$A:$C,3,0),0)/G82</f>
        <v>34.250000000000007</v>
      </c>
      <c r="F82" s="354" t="s">
        <v>222</v>
      </c>
      <c r="G82" s="355">
        <v>1</v>
      </c>
      <c r="H82" s="356">
        <f>VLOOKUP(CONCILIÇÃO_COM_CERVEJA!$B82,CONT_ANTE!A:D,4,0)</f>
        <v>109</v>
      </c>
      <c r="I82" s="356" t="str">
        <f t="shared" si="4"/>
        <v>ok</v>
      </c>
      <c r="J82" s="357">
        <f>VLOOKUP(CONCILIÇÃO_COM_CERVEJA!$B82,CONTAGEM!B:G,6,0)</f>
        <v>177.3</v>
      </c>
      <c r="K82" s="357">
        <f>SUMIF(SISTEMA!B:B,CONCILIÇÃO_COM_CERVEJA!$B82,SISTEMA!I:I)/G82</f>
        <v>177.73505999999998</v>
      </c>
      <c r="L82" s="357">
        <f>SUMIF(SISTEMA!B:B,CONCILIÇÃO_COM_CERVEJA!$C82,SISTEMA!I:I)</f>
        <v>0</v>
      </c>
      <c r="M82" s="358">
        <f t="shared" si="3"/>
        <v>177.73505999999998</v>
      </c>
      <c r="N82" s="357">
        <f>IFERROR(SUM(CONCILIÇÃO_COM_CERVEJA!$M82*CONCILIÇÃO_COM_CERVEJA!$R82),0)</f>
        <v>4279.6203024689985</v>
      </c>
      <c r="O82" s="356">
        <f>IFERROR(VLOOKUP(CONCILIÇÃO_COM_CERVEJA!$B82,DIF_ANTE!A:D,4,0),"0")/CONCILIÇÃO_COM_CERVEJA!$G82</f>
        <v>-2.9850600000000043</v>
      </c>
      <c r="P82" s="359">
        <f t="shared" si="5"/>
        <v>-0.43505999999996448</v>
      </c>
      <c r="Q82" s="360">
        <f>CONCILIÇÃO_COM_CERVEJA!$P82-CONCILIÇÃO_COM_CERVEJA!$O82</f>
        <v>2.5500000000000398</v>
      </c>
      <c r="R82" s="361">
        <f>IFERROR(VLOOKUP(CONCILIÇÃO_COM_CERVEJA!$B82,CUSTO!E:H,4,0),(VLOOKUP(CONCILIÇÃO_COM_CERVEJA!$A82,CUSTO!A:H,8,0)))</f>
        <v>24.078649999999996</v>
      </c>
      <c r="S82" s="361">
        <f>IFERROR(SUM(CONCILIÇÃO_COM_CERVEJA!$P82*CONCILIÇÃO_COM_CERVEJA!$R82),0)</f>
        <v>-10.475657468999144</v>
      </c>
      <c r="T82" s="362" t="str">
        <f>IFERROR(#REF!/CONCILIÇÃO_COM_CERVEJA!$M82,"")</f>
        <v/>
      </c>
      <c r="U82" s="361" t="str">
        <f>IFERROR(#REF!*CONCILIÇÃO_COM_CERVEJA!$R82,"-")</f>
        <v>-</v>
      </c>
      <c r="V82" s="363"/>
    </row>
    <row r="83" spans="1:22" ht="15" customHeight="1" x14ac:dyDescent="0.25">
      <c r="A83" s="429">
        <v>32420</v>
      </c>
      <c r="B83" s="352">
        <v>2701070005</v>
      </c>
      <c r="C83" s="352" t="s">
        <v>14189</v>
      </c>
      <c r="D83" s="353" t="s">
        <v>431</v>
      </c>
      <c r="E83" s="437">
        <f>IFERROR(VLOOKUP(B83,[1]AGLUTINADO!$A:$C,3,0),0)/G83</f>
        <v>26.93</v>
      </c>
      <c r="F83" s="354" t="s">
        <v>222</v>
      </c>
      <c r="G83" s="355">
        <v>1</v>
      </c>
      <c r="H83" s="356">
        <f>VLOOKUP(CONCILIÇÃO_COM_CERVEJA!$B83,CONT_ANTE!A:D,4,0)</f>
        <v>26.5</v>
      </c>
      <c r="I83" s="356" t="str">
        <f t="shared" si="4"/>
        <v>ok</v>
      </c>
      <c r="J83" s="357">
        <f>VLOOKUP(CONCILIÇÃO_COM_CERVEJA!$B83,CONTAGEM!B:G,6,0)</f>
        <v>75</v>
      </c>
      <c r="K83" s="357">
        <f>SUMIF(SISTEMA!B:B,CONCILIÇÃO_COM_CERVEJA!$B83,SISTEMA!I:I)/G83</f>
        <v>75.760000000000005</v>
      </c>
      <c r="L83" s="357">
        <f>SUMIF(SISTEMA!B:B,CONCILIÇÃO_COM_CERVEJA!$C83,SISTEMA!I:I)</f>
        <v>0</v>
      </c>
      <c r="M83" s="358">
        <f t="shared" si="3"/>
        <v>75.760000000000005</v>
      </c>
      <c r="N83" s="357">
        <f>IFERROR(SUM(CONCILIÇÃO_COM_CERVEJA!$M83*CONCILIÇÃO_COM_CERVEJA!$R83),0)</f>
        <v>3706.3458720000003</v>
      </c>
      <c r="O83" s="356">
        <f>IFERROR(VLOOKUP(CONCILIÇÃO_COM_CERVEJA!$B83,DIF_ANTE!A:D,4,0),"0")/CONCILIÇÃO_COM_CERVEJA!$G83</f>
        <v>-1.1900000000000013</v>
      </c>
      <c r="P83" s="359">
        <f t="shared" si="5"/>
        <v>-0.76000000000000512</v>
      </c>
      <c r="Q83" s="360">
        <f>CONCILIÇÃO_COM_CERVEJA!$P83-CONCILIÇÃO_COM_CERVEJA!$O83</f>
        <v>0.42999999999999616</v>
      </c>
      <c r="R83" s="361">
        <f>IFERROR(VLOOKUP(CONCILIÇÃO_COM_CERVEJA!$B83,CUSTO!E:H,4,0),(VLOOKUP(CONCILIÇÃO_COM_CERVEJA!$A83,CUSTO!A:H,8,0)))</f>
        <v>48.922200000000004</v>
      </c>
      <c r="S83" s="361">
        <f>IFERROR(SUM(CONCILIÇÃO_COM_CERVEJA!$P83*CONCILIÇÃO_COM_CERVEJA!$R83),0)</f>
        <v>-37.180872000000257</v>
      </c>
      <c r="T83" s="362" t="str">
        <f>IFERROR(#REF!/CONCILIÇÃO_COM_CERVEJA!$M83,"")</f>
        <v/>
      </c>
      <c r="U83" s="361" t="str">
        <f>IFERROR(#REF!*CONCILIÇÃO_COM_CERVEJA!$R83,"-")</f>
        <v>-</v>
      </c>
      <c r="V83" s="363"/>
    </row>
    <row r="84" spans="1:22" ht="15" customHeight="1" x14ac:dyDescent="0.25">
      <c r="A84" s="429">
        <v>2205</v>
      </c>
      <c r="B84" s="352">
        <v>2701070004</v>
      </c>
      <c r="C84" s="352" t="s">
        <v>14189</v>
      </c>
      <c r="D84" s="353" t="s">
        <v>1133</v>
      </c>
      <c r="E84" s="437">
        <f>IFERROR(VLOOKUP(B84,[1]AGLUTINADO!$A:$C,3,0),0)/G84</f>
        <v>62.850000000000009</v>
      </c>
      <c r="F84" s="354" t="s">
        <v>222</v>
      </c>
      <c r="G84" s="355">
        <v>1</v>
      </c>
      <c r="H84" s="356">
        <f>VLOOKUP(CONCILIÇÃO_COM_CERVEJA!$B84,CONT_ANTE!A:D,4,0)</f>
        <v>143</v>
      </c>
      <c r="I84" s="356" t="str">
        <f t="shared" si="4"/>
        <v>ok</v>
      </c>
      <c r="J84" s="357">
        <f>VLOOKUP(CONCILIÇÃO_COM_CERVEJA!$B84,CONTAGEM!B:G,6,0)</f>
        <v>78</v>
      </c>
      <c r="K84" s="357">
        <f>SUMIF(SISTEMA!B:B,CONCILIÇÃO_COM_CERVEJA!$B84,SISTEMA!I:I)/G84</f>
        <v>92.984999999999999</v>
      </c>
      <c r="L84" s="357">
        <f>SUMIF(SISTEMA!B:B,CONCILIÇÃO_COM_CERVEJA!$C84,SISTEMA!I:I)</f>
        <v>0</v>
      </c>
      <c r="M84" s="358">
        <f t="shared" si="3"/>
        <v>92.984999999999999</v>
      </c>
      <c r="N84" s="357">
        <f>IFERROR(SUM(CONCILIÇÃO_COM_CERVEJA!$M84*CONCILIÇÃO_COM_CERVEJA!$R84),0)</f>
        <v>1052.97608775</v>
      </c>
      <c r="O84" s="356">
        <f>IFERROR(VLOOKUP(CONCILIÇÃO_COM_CERVEJA!$B84,DIF_ANTE!A:D,4,0),"0")/CONCILIÇÃO_COM_CERVEJA!$G84</f>
        <v>-12.835000000000008</v>
      </c>
      <c r="P84" s="359">
        <f t="shared" si="5"/>
        <v>-14.984999999999999</v>
      </c>
      <c r="Q84" s="360">
        <f>CONCILIÇÃO_COM_CERVEJA!$P84-CONCILIÇÃO_COM_CERVEJA!$O84</f>
        <v>-2.1499999999999915</v>
      </c>
      <c r="R84" s="361">
        <f>IFERROR(VLOOKUP(CONCILIÇÃO_COM_CERVEJA!$B84,CUSTO!E:H,4,0),(VLOOKUP(CONCILIÇÃO_COM_CERVEJA!$A84,CUSTO!A:H,8,0)))</f>
        <v>11.324149999999999</v>
      </c>
      <c r="S84" s="361">
        <f>IFERROR(SUM(CONCILIÇÃO_COM_CERVEJA!$P84*CONCILIÇÃO_COM_CERVEJA!$R84),0)</f>
        <v>-169.69238774999999</v>
      </c>
      <c r="T84" s="362" t="str">
        <f>IFERROR(#REF!/CONCILIÇÃO_COM_CERVEJA!$M84,"")</f>
        <v/>
      </c>
      <c r="U84" s="361" t="str">
        <f>IFERROR(#REF!*CONCILIÇÃO_COM_CERVEJA!$R84,"-")</f>
        <v>-</v>
      </c>
      <c r="V84" s="363"/>
    </row>
    <row r="85" spans="1:22" ht="15" customHeight="1" x14ac:dyDescent="0.25">
      <c r="A85" s="429">
        <v>2092</v>
      </c>
      <c r="B85" s="352">
        <v>2701070003</v>
      </c>
      <c r="C85" s="352" t="s">
        <v>14189</v>
      </c>
      <c r="D85" s="353" t="s">
        <v>566</v>
      </c>
      <c r="E85" s="437">
        <f>IFERROR(VLOOKUP(B85,[1]AGLUTINADO!$A:$C,3,0),0)/G85</f>
        <v>0.96</v>
      </c>
      <c r="F85" s="354" t="s">
        <v>222</v>
      </c>
      <c r="G85" s="355">
        <v>1</v>
      </c>
      <c r="H85" s="356">
        <f>VLOOKUP(CONCILIÇÃO_COM_CERVEJA!$B85,CONT_ANTE!A:D,4,0)</f>
        <v>2</v>
      </c>
      <c r="I85" s="356" t="str">
        <f t="shared" si="4"/>
        <v>ok</v>
      </c>
      <c r="J85" s="357">
        <f>VLOOKUP(CONCILIÇÃO_COM_CERVEJA!$B85,CONTAGEM!B:G,6,0)</f>
        <v>21</v>
      </c>
      <c r="K85" s="357">
        <f>SUMIF(SISTEMA!B:B,CONCILIÇÃO_COM_CERVEJA!$B85,SISTEMA!I:I)/G85</f>
        <v>20.470510000000001</v>
      </c>
      <c r="L85" s="357">
        <f>SUMIF(SISTEMA!B:B,CONCILIÇÃO_COM_CERVEJA!$C85,SISTEMA!I:I)</f>
        <v>0</v>
      </c>
      <c r="M85" s="358">
        <f t="shared" si="3"/>
        <v>20.470510000000001</v>
      </c>
      <c r="N85" s="357">
        <f>IFERROR(SUM(CONCILIÇÃO_COM_CERVEJA!$M85*CONCILIÇÃO_COM_CERVEJA!$R85),0)</f>
        <v>3176.3680956800004</v>
      </c>
      <c r="O85" s="356">
        <f>IFERROR(VLOOKUP(CONCILIÇÃO_COM_CERVEJA!$B85,DIF_ANTE!A:D,4,0),"0")/CONCILIÇÃO_COM_CERVEJA!$G85</f>
        <v>0.56949000000000005</v>
      </c>
      <c r="P85" s="359">
        <f t="shared" si="5"/>
        <v>0.52948999999999913</v>
      </c>
      <c r="Q85" s="360">
        <f>CONCILIÇÃO_COM_CERVEJA!$P85-CONCILIÇÃO_COM_CERVEJA!$O85</f>
        <v>-4.0000000000000924E-2</v>
      </c>
      <c r="R85" s="361">
        <f>IFERROR(VLOOKUP(CONCILIÇÃO_COM_CERVEJA!$B85,CUSTO!E:H,4,0),(VLOOKUP(CONCILIÇÃO_COM_CERVEJA!$A85,CUSTO!A:H,8,0)))</f>
        <v>155.16800000000001</v>
      </c>
      <c r="S85" s="361">
        <f>IFERROR(SUM(CONCILIÇÃO_COM_CERVEJA!$P85*CONCILIÇÃO_COM_CERVEJA!$R85),0)</f>
        <v>82.159904319999868</v>
      </c>
      <c r="T85" s="362" t="str">
        <f>IFERROR(#REF!/CONCILIÇÃO_COM_CERVEJA!$M85,"")</f>
        <v/>
      </c>
      <c r="U85" s="361" t="str">
        <f>IFERROR(#REF!*CONCILIÇÃO_COM_CERVEJA!$R85,"-")</f>
        <v>-</v>
      </c>
      <c r="V85" s="363"/>
    </row>
    <row r="86" spans="1:22" ht="15" customHeight="1" x14ac:dyDescent="0.25">
      <c r="A86" s="429">
        <v>2206</v>
      </c>
      <c r="B86" s="352">
        <v>2701070002</v>
      </c>
      <c r="C86" s="352" t="s">
        <v>14189</v>
      </c>
      <c r="D86" s="353" t="s">
        <v>1132</v>
      </c>
      <c r="E86" s="437">
        <f>IFERROR(VLOOKUP(B86,[1]AGLUTINADO!$A:$C,3,0),0)/G86</f>
        <v>17.829999999999998</v>
      </c>
      <c r="F86" s="354" t="s">
        <v>222</v>
      </c>
      <c r="G86" s="355">
        <v>1</v>
      </c>
      <c r="H86" s="356">
        <f>VLOOKUP(CONCILIÇÃO_COM_CERVEJA!$B86,CONT_ANTE!A:D,4,0)</f>
        <v>41.5</v>
      </c>
      <c r="I86" s="356" t="str">
        <f t="shared" si="4"/>
        <v>ok</v>
      </c>
      <c r="J86" s="357">
        <f>VLOOKUP(CONCILIÇÃO_COM_CERVEJA!$B86,CONTAGEM!B:G,6,0)</f>
        <v>122</v>
      </c>
      <c r="K86" s="357">
        <f>SUMIF(SISTEMA!B:B,CONCILIÇÃO_COM_CERVEJA!$B86,SISTEMA!I:I)/G86</f>
        <v>130.547</v>
      </c>
      <c r="L86" s="357">
        <f>SUMIF(SISTEMA!B:B,CONCILIÇÃO_COM_CERVEJA!$C86,SISTEMA!I:I)</f>
        <v>0</v>
      </c>
      <c r="M86" s="358">
        <f t="shared" si="3"/>
        <v>130.547</v>
      </c>
      <c r="N86" s="357">
        <f>IFERROR(SUM(CONCILIÇÃO_COM_CERVEJA!$M86*CONCILIÇÃO_COM_CERVEJA!$R86),0)</f>
        <v>3484.0731485333326</v>
      </c>
      <c r="O86" s="356">
        <f>IFERROR(VLOOKUP(CONCILIÇÃO_COM_CERVEJA!$B86,DIF_ANTE!A:D,4,0),"0")/CONCILIÇÃO_COM_CERVEJA!$G86</f>
        <v>-6.8770000000000024</v>
      </c>
      <c r="P86" s="359">
        <f t="shared" si="5"/>
        <v>-8.546999999999997</v>
      </c>
      <c r="Q86" s="360">
        <f>CONCILIÇÃO_COM_CERVEJA!$P86-CONCILIÇÃO_COM_CERVEJA!$O86</f>
        <v>-1.6699999999999946</v>
      </c>
      <c r="R86" s="361">
        <f>IFERROR(VLOOKUP(CONCILIÇÃO_COM_CERVEJA!$B86,CUSTO!E:H,4,0),(VLOOKUP(CONCILIÇÃO_COM_CERVEJA!$A86,CUSTO!A:H,8,0)))</f>
        <v>26.688266666666664</v>
      </c>
      <c r="S86" s="361">
        <f>IFERROR(SUM(CONCILIÇÃO_COM_CERVEJA!$P86*CONCILIÇÃO_COM_CERVEJA!$R86),0)</f>
        <v>-228.1046151999999</v>
      </c>
      <c r="T86" s="362" t="str">
        <f>IFERROR(#REF!/CONCILIÇÃO_COM_CERVEJA!$M86,"")</f>
        <v/>
      </c>
      <c r="U86" s="361" t="str">
        <f>IFERROR(#REF!*CONCILIÇÃO_COM_CERVEJA!$R86,"-")</f>
        <v>-</v>
      </c>
      <c r="V86" s="363"/>
    </row>
    <row r="87" spans="1:22" ht="15" customHeight="1" x14ac:dyDescent="0.25">
      <c r="A87" s="429">
        <v>1770</v>
      </c>
      <c r="B87" s="352">
        <v>2701070001</v>
      </c>
      <c r="C87" s="352" t="s">
        <v>14189</v>
      </c>
      <c r="D87" s="353" t="s">
        <v>663</v>
      </c>
      <c r="E87" s="437">
        <f>IFERROR(VLOOKUP(B87,[1]AGLUTINADO!$A:$C,3,0),0)/G87</f>
        <v>57.600000000000009</v>
      </c>
      <c r="F87" s="354" t="s">
        <v>222</v>
      </c>
      <c r="G87" s="355">
        <v>1</v>
      </c>
      <c r="H87" s="356">
        <f>VLOOKUP(CONCILIÇÃO_COM_CERVEJA!$B87,CONT_ANTE!A:D,4,0)</f>
        <v>215.5</v>
      </c>
      <c r="I87" s="356" t="str">
        <f t="shared" si="4"/>
        <v>ok</v>
      </c>
      <c r="J87" s="357">
        <f>VLOOKUP(CONCILIÇÃO_COM_CERVEJA!$B87,CONTAGEM!B:G,6,0)</f>
        <v>205.3</v>
      </c>
      <c r="K87" s="357">
        <f>SUMIF(SISTEMA!B:B,CONCILIÇÃO_COM_CERVEJA!$B87,SISTEMA!I:I)/G87</f>
        <v>265.73900000000003</v>
      </c>
      <c r="L87" s="357">
        <f>SUMIF(SISTEMA!B:B,CONCILIÇÃO_COM_CERVEJA!$C87,SISTEMA!I:I)</f>
        <v>0</v>
      </c>
      <c r="M87" s="358">
        <f t="shared" si="3"/>
        <v>265.73900000000003</v>
      </c>
      <c r="N87" s="357">
        <f>IFERROR(SUM(CONCILIÇÃO_COM_CERVEJA!$M87*CONCILIÇÃO_COM_CERVEJA!$R87),0)</f>
        <v>19191.861912080003</v>
      </c>
      <c r="O87" s="356">
        <f>IFERROR(VLOOKUP(CONCILIÇÃO_COM_CERVEJA!$B87,DIF_ANTE!A:D,4,0),"0")/CONCILIÇÃO_COM_CERVEJA!$G87</f>
        <v>-7.8389999999999986</v>
      </c>
      <c r="P87" s="359">
        <f t="shared" si="5"/>
        <v>-60.439000000000021</v>
      </c>
      <c r="Q87" s="360">
        <f>CONCILIÇÃO_COM_CERVEJA!$P87-CONCILIÇÃO_COM_CERVEJA!$O87</f>
        <v>-52.600000000000023</v>
      </c>
      <c r="R87" s="361">
        <f>IFERROR(VLOOKUP(CONCILIÇÃO_COM_CERVEJA!$B87,CUSTO!E:H,4,0),(VLOOKUP(CONCILIÇÃO_COM_CERVEJA!$A87,CUSTO!A:H,8,0)))</f>
        <v>72.22072</v>
      </c>
      <c r="S87" s="361">
        <f>IFERROR(SUM(CONCILIÇÃO_COM_CERVEJA!$P87*CONCILIÇÃO_COM_CERVEJA!$R87),0)</f>
        <v>-4364.948096080002</v>
      </c>
      <c r="T87" s="362" t="str">
        <f>IFERROR(#REF!/CONCILIÇÃO_COM_CERVEJA!$M87,"")</f>
        <v/>
      </c>
      <c r="U87" s="361" t="str">
        <f>IFERROR(#REF!*CONCILIÇÃO_COM_CERVEJA!$R87,"-")</f>
        <v>-</v>
      </c>
      <c r="V87" s="363"/>
    </row>
    <row r="88" spans="1:22" ht="15" customHeight="1" x14ac:dyDescent="0.25">
      <c r="A88" s="429">
        <v>30816</v>
      </c>
      <c r="B88" s="352">
        <v>2701230040</v>
      </c>
      <c r="C88" s="352" t="s">
        <v>14189</v>
      </c>
      <c r="D88" s="353" t="s">
        <v>1210</v>
      </c>
      <c r="E88" s="437">
        <f>IFERROR(VLOOKUP(B88,[1]AGLUTINADO!$A:$C,3,0),0)/G88</f>
        <v>134375.09999999998</v>
      </c>
      <c r="F88" s="354" t="s">
        <v>301</v>
      </c>
      <c r="G88" s="355">
        <v>1</v>
      </c>
      <c r="H88" s="356">
        <f>VLOOKUP(CONCILIÇÃO_COM_CERVEJA!$B88,CONT_ANTE!A:D,4,0)</f>
        <v>0</v>
      </c>
      <c r="I88" s="356" t="str">
        <f t="shared" si="4"/>
        <v>ok</v>
      </c>
      <c r="J88" s="357">
        <f>VLOOKUP(CONCILIÇÃO_COM_CERVEJA!$B88,CONTAGEM!B:G,6,0)</f>
        <v>0</v>
      </c>
      <c r="K88" s="357">
        <f>SUMIF(SISTEMA!B:B,CONCILIÇÃO_COM_CERVEJA!$B88,SISTEMA!I:I)/G88</f>
        <v>18154.900000000001</v>
      </c>
      <c r="L88" s="357">
        <f>SUMIF(SISTEMA!B:B,CONCILIÇÃO_COM_CERVEJA!$C88,SISTEMA!I:I)</f>
        <v>0</v>
      </c>
      <c r="M88" s="358">
        <f t="shared" si="3"/>
        <v>18154.900000000001</v>
      </c>
      <c r="N88" s="357">
        <f>IFERROR(SUM(CONCILIÇÃO_COM_CERVEJA!$M88*CONCILIÇÃO_COM_CERVEJA!$R88),0)</f>
        <v>13473.167144632172</v>
      </c>
      <c r="O88" s="356">
        <f>IFERROR(VLOOKUP(CONCILIÇÃO_COM_CERVEJA!$B88,DIF_ANTE!A:D,4,0),"0")/CONCILIÇÃO_COM_CERVEJA!$G88</f>
        <v>0</v>
      </c>
      <c r="P88" s="359">
        <f t="shared" si="5"/>
        <v>-18154.900000000001</v>
      </c>
      <c r="Q88" s="360">
        <f>CONCILIÇÃO_COM_CERVEJA!$P88-CONCILIÇÃO_COM_CERVEJA!$O88</f>
        <v>-18154.900000000001</v>
      </c>
      <c r="R88" s="361">
        <f>IFERROR(VLOOKUP(CONCILIÇÃO_COM_CERVEJA!$B88,CUSTO!E:H,4,0),(VLOOKUP(CONCILIÇÃO_COM_CERVEJA!$A88,CUSTO!A:H,8,0)))</f>
        <v>0.74212290591697949</v>
      </c>
      <c r="S88" s="361">
        <f>IFERROR(SUM(CONCILIÇÃO_COM_CERVEJA!$P88*CONCILIÇÃO_COM_CERVEJA!$R88),0)</f>
        <v>-13473.167144632172</v>
      </c>
      <c r="T88" s="362" t="str">
        <f>IFERROR(#REF!/CONCILIÇÃO_COM_CERVEJA!$M88,"")</f>
        <v/>
      </c>
      <c r="U88" s="361" t="str">
        <f>IFERROR(#REF!*CONCILIÇÃO_COM_CERVEJA!$R88,"-")</f>
        <v>-</v>
      </c>
      <c r="V88" s="363"/>
    </row>
    <row r="89" spans="1:22" ht="15" customHeight="1" x14ac:dyDescent="0.25">
      <c r="A89" s="429">
        <v>30258</v>
      </c>
      <c r="B89" s="352">
        <v>2701230041</v>
      </c>
      <c r="C89" s="352" t="s">
        <v>14189</v>
      </c>
      <c r="D89" s="353" t="s">
        <v>2143</v>
      </c>
      <c r="E89" s="437">
        <f>IFERROR(VLOOKUP(B89,[1]AGLUTINADO!$A:$C,3,0),0)/G89</f>
        <v>0</v>
      </c>
      <c r="F89" s="354" t="s">
        <v>301</v>
      </c>
      <c r="G89" s="355">
        <v>1</v>
      </c>
      <c r="H89" s="356">
        <f>VLOOKUP(CONCILIÇÃO_COM_CERVEJA!$B89,CONT_ANTE!A:D,4,0)</f>
        <v>0</v>
      </c>
      <c r="I89" s="356" t="str">
        <f t="shared" si="4"/>
        <v>ok</v>
      </c>
      <c r="J89" s="357">
        <f>VLOOKUP(CONCILIÇÃO_COM_CERVEJA!$B89,CONTAGEM!B:G,6,0)</f>
        <v>0</v>
      </c>
      <c r="K89" s="357">
        <f>SUMIF(SISTEMA!B:B,CONCILIÇÃO_COM_CERVEJA!$B89,SISTEMA!I:I)/G89</f>
        <v>0</v>
      </c>
      <c r="L89" s="357">
        <f>SUMIF(SISTEMA!B:B,CONCILIÇÃO_COM_CERVEJA!$C89,SISTEMA!I:I)</f>
        <v>0</v>
      </c>
      <c r="M89" s="358">
        <f t="shared" si="3"/>
        <v>0</v>
      </c>
      <c r="N89" s="357">
        <f>IFERROR(SUM(CONCILIÇÃO_COM_CERVEJA!$M89*CONCILIÇÃO_COM_CERVEJA!$R89),0)</f>
        <v>0</v>
      </c>
      <c r="O89" s="356">
        <f>IFERROR(VLOOKUP(CONCILIÇÃO_COM_CERVEJA!$B89,DIF_ANTE!A:D,4,0),"0")/CONCILIÇÃO_COM_CERVEJA!$G89</f>
        <v>0</v>
      </c>
      <c r="P89" s="359">
        <f t="shared" si="5"/>
        <v>0</v>
      </c>
      <c r="Q89" s="360">
        <f>CONCILIÇÃO_COM_CERVEJA!$P89-CONCILIÇÃO_COM_CERVEJA!$O89</f>
        <v>0</v>
      </c>
      <c r="R89" s="361">
        <f>IFERROR(VLOOKUP(CONCILIÇÃO_COM_CERVEJA!$B89,CUSTO!E:H,4,0),(VLOOKUP(CONCILIÇÃO_COM_CERVEJA!$A89,CUSTO!A:H,8,0)))</f>
        <v>0.74212290591697949</v>
      </c>
      <c r="S89" s="361">
        <f>IFERROR(SUM(CONCILIÇÃO_COM_CERVEJA!$P89*CONCILIÇÃO_COM_CERVEJA!$R89),0)</f>
        <v>0</v>
      </c>
      <c r="T89" s="362" t="str">
        <f>IFERROR(#REF!/CONCILIÇÃO_COM_CERVEJA!$M89,"")</f>
        <v/>
      </c>
      <c r="U89" s="361" t="str">
        <f>IFERROR(#REF!*CONCILIÇÃO_COM_CERVEJA!$R89,"-")</f>
        <v>-</v>
      </c>
      <c r="V89" s="363" t="s">
        <v>813</v>
      </c>
    </row>
    <row r="90" spans="1:22" ht="15" customHeight="1" x14ac:dyDescent="0.25">
      <c r="A90" s="429">
        <v>30353</v>
      </c>
      <c r="B90" s="352">
        <v>2701230038</v>
      </c>
      <c r="C90" s="352" t="s">
        <v>14189</v>
      </c>
      <c r="D90" s="353" t="s">
        <v>1209</v>
      </c>
      <c r="E90" s="437">
        <f>IFERROR(VLOOKUP(B90,[1]AGLUTINADO!$A:$C,3,0),0)/G90</f>
        <v>887973.16800000006</v>
      </c>
      <c r="F90" s="354" t="s">
        <v>301</v>
      </c>
      <c r="G90" s="355">
        <v>1</v>
      </c>
      <c r="H90" s="356">
        <f>VLOOKUP(CONCILIÇÃO_COM_CERVEJA!$B90,CONT_ANTE!A:D,4,0)</f>
        <v>102975</v>
      </c>
      <c r="I90" s="356" t="str">
        <f t="shared" si="4"/>
        <v>ok</v>
      </c>
      <c r="J90" s="357">
        <f>VLOOKUP(CONCILIÇÃO_COM_CERVEJA!$B90,CONTAGEM!B:G,6,0)</f>
        <v>0</v>
      </c>
      <c r="K90" s="357">
        <f>SUMIF(SISTEMA!B:B,CONCILIÇÃO_COM_CERVEJA!$B90,SISTEMA!I:I)/G90</f>
        <v>43296</v>
      </c>
      <c r="L90" s="357">
        <f>SUMIF(SISTEMA!B:B,CONCILIÇÃO_COM_CERVEJA!$C90,SISTEMA!I:I)</f>
        <v>0</v>
      </c>
      <c r="M90" s="358">
        <f t="shared" si="3"/>
        <v>43296</v>
      </c>
      <c r="N90" s="357">
        <f>IFERROR(SUM(CONCILIÇÃO_COM_CERVEJA!$M90*CONCILIÇÃO_COM_CERVEJA!$R90),0)</f>
        <v>22807.533003957924</v>
      </c>
      <c r="O90" s="356">
        <f>IFERROR(VLOOKUP(CONCILIÇÃO_COM_CERVEJA!$B90,DIF_ANTE!A:D,4,0),"0")/CONCILIÇÃO_COM_CERVEJA!$G90</f>
        <v>-88119.644</v>
      </c>
      <c r="P90" s="359">
        <f t="shared" si="5"/>
        <v>-43296</v>
      </c>
      <c r="Q90" s="360">
        <f>CONCILIÇÃO_COM_CERVEJA!$P90-CONCILIÇÃO_COM_CERVEJA!$O90</f>
        <v>44823.644</v>
      </c>
      <c r="R90" s="361">
        <f>IFERROR(VLOOKUP(CONCILIÇÃO_COM_CERVEJA!$B90,CUSTO!E:H,4,0),(VLOOKUP(CONCILIÇÃO_COM_CERVEJA!$A90,CUSTO!A:H,8,0)))</f>
        <v>0.52678152725327798</v>
      </c>
      <c r="S90" s="361">
        <f>IFERROR(SUM(CONCILIÇÃO_COM_CERVEJA!$P90*CONCILIÇÃO_COM_CERVEJA!$R90),0)</f>
        <v>-22807.533003957924</v>
      </c>
      <c r="T90" s="362" t="str">
        <f>IFERROR(#REF!/CONCILIÇÃO_COM_CERVEJA!$M90,"")</f>
        <v/>
      </c>
      <c r="U90" s="361" t="str">
        <f>IFERROR(#REF!*CONCILIÇÃO_COM_CERVEJA!$R90,"-")</f>
        <v>-</v>
      </c>
      <c r="V90" s="363"/>
    </row>
    <row r="91" spans="1:22" ht="15" customHeight="1" x14ac:dyDescent="0.25">
      <c r="A91" s="429">
        <v>30783</v>
      </c>
      <c r="B91" s="352">
        <v>2701230036</v>
      </c>
      <c r="C91" s="352" t="s">
        <v>14189</v>
      </c>
      <c r="D91" s="353" t="s">
        <v>1207</v>
      </c>
      <c r="E91" s="437">
        <f>IFERROR(VLOOKUP(B91,[1]AGLUTINADO!$A:$C,3,0),0)/G91</f>
        <v>153220</v>
      </c>
      <c r="F91" s="354" t="s">
        <v>301</v>
      </c>
      <c r="G91" s="355">
        <v>1</v>
      </c>
      <c r="H91" s="356">
        <f>VLOOKUP(CONCILIÇÃO_COM_CERVEJA!$B91,CONT_ANTE!A:D,4,0)</f>
        <v>50780</v>
      </c>
      <c r="I91" s="356" t="str">
        <f t="shared" si="4"/>
        <v>ok</v>
      </c>
      <c r="J91" s="357">
        <f>VLOOKUP(CONCILIÇÃO_COM_CERVEJA!$B91,CONTAGEM!B:G,6,0)</f>
        <v>0</v>
      </c>
      <c r="K91" s="357">
        <f>SUMIF(SISTEMA!B:B,CONCILIÇÃO_COM_CERVEJA!$B91,SISTEMA!I:I)/G91</f>
        <v>0</v>
      </c>
      <c r="L91" s="357">
        <f>SUMIF(SISTEMA!B:B,CONCILIÇÃO_COM_CERVEJA!$C91,SISTEMA!I:I)</f>
        <v>0</v>
      </c>
      <c r="M91" s="358">
        <f t="shared" si="3"/>
        <v>0</v>
      </c>
      <c r="N91" s="357">
        <f>IFERROR(SUM(CONCILIÇÃO_COM_CERVEJA!$M91*CONCILIÇÃO_COM_CERVEJA!$R91),0)</f>
        <v>0</v>
      </c>
      <c r="O91" s="356">
        <f>IFERROR(VLOOKUP(CONCILIÇÃO_COM_CERVEJA!$B91,DIF_ANTE!A:D,4,0),"0")/CONCILIÇÃO_COM_CERVEJA!$G91</f>
        <v>0</v>
      </c>
      <c r="P91" s="359">
        <f t="shared" si="5"/>
        <v>0</v>
      </c>
      <c r="Q91" s="360">
        <f>CONCILIÇÃO_COM_CERVEJA!$P91-CONCILIÇÃO_COM_CERVEJA!$O91</f>
        <v>0</v>
      </c>
      <c r="R91" s="361">
        <f>IFERROR(VLOOKUP(CONCILIÇÃO_COM_CERVEJA!$B91,CUSTO!E:H,4,0),(VLOOKUP(CONCILIÇÃO_COM_CERVEJA!$A91,CUSTO!A:H,8,0)))</f>
        <v>0.71949980058364615</v>
      </c>
      <c r="S91" s="361">
        <f>IFERROR(SUM(CONCILIÇÃO_COM_CERVEJA!$P91*CONCILIÇÃO_COM_CERVEJA!$R91),0)</f>
        <v>0</v>
      </c>
      <c r="T91" s="362" t="str">
        <f>IFERROR(#REF!/CONCILIÇÃO_COM_CERVEJA!$M91,"")</f>
        <v/>
      </c>
      <c r="U91" s="361" t="str">
        <f>IFERROR(#REF!*CONCILIÇÃO_COM_CERVEJA!$R91,"-")</f>
        <v>-</v>
      </c>
      <c r="V91" s="363" t="s">
        <v>813</v>
      </c>
    </row>
    <row r="92" spans="1:22" ht="15" customHeight="1" x14ac:dyDescent="0.25">
      <c r="A92" s="429">
        <v>30249</v>
      </c>
      <c r="B92" s="352">
        <v>2701230035</v>
      </c>
      <c r="C92" s="352" t="s">
        <v>14189</v>
      </c>
      <c r="D92" s="353" t="s">
        <v>1206</v>
      </c>
      <c r="E92" s="437">
        <f>IFERROR(VLOOKUP(B92,[1]AGLUTINADO!$A:$C,3,0),0)/G92</f>
        <v>0</v>
      </c>
      <c r="F92" s="354" t="s">
        <v>301</v>
      </c>
      <c r="G92" s="355">
        <v>1</v>
      </c>
      <c r="H92" s="356">
        <f>VLOOKUP(CONCILIÇÃO_COM_CERVEJA!$B92,CONT_ANTE!A:D,4,0)</f>
        <v>0</v>
      </c>
      <c r="I92" s="356" t="str">
        <f t="shared" si="4"/>
        <v>ok</v>
      </c>
      <c r="J92" s="357">
        <f>VLOOKUP(CONCILIÇÃO_COM_CERVEJA!$B92,CONTAGEM!B:G,6,0)</f>
        <v>0</v>
      </c>
      <c r="K92" s="357">
        <f>SUMIF(SISTEMA!B:B,CONCILIÇÃO_COM_CERVEJA!$B92,SISTEMA!I:I)/G92</f>
        <v>0</v>
      </c>
      <c r="L92" s="357">
        <f>SUMIF(SISTEMA!B:B,CONCILIÇÃO_COM_CERVEJA!$C92,SISTEMA!I:I)</f>
        <v>0</v>
      </c>
      <c r="M92" s="358">
        <f t="shared" si="3"/>
        <v>0</v>
      </c>
      <c r="N92" s="357">
        <f>IFERROR(SUM(CONCILIÇÃO_COM_CERVEJA!$M92*CONCILIÇÃO_COM_CERVEJA!$R92),0)</f>
        <v>0</v>
      </c>
      <c r="O92" s="356">
        <f>IFERROR(VLOOKUP(CONCILIÇÃO_COM_CERVEJA!$B92,DIF_ANTE!A:D,4,0),"0")/CONCILIÇÃO_COM_CERVEJA!$G92</f>
        <v>0</v>
      </c>
      <c r="P92" s="359">
        <f t="shared" si="5"/>
        <v>0</v>
      </c>
      <c r="Q92" s="360">
        <f>CONCILIÇÃO_COM_CERVEJA!$P92-CONCILIÇÃO_COM_CERVEJA!$O92</f>
        <v>0</v>
      </c>
      <c r="R92" s="361">
        <f>IFERROR(VLOOKUP(CONCILIÇÃO_COM_CERVEJA!$B92,CUSTO!E:H,4,0),(VLOOKUP(CONCILIÇÃO_COM_CERVEJA!$A92,CUSTO!A:H,8,0)))</f>
        <v>0.71949980058364615</v>
      </c>
      <c r="S92" s="361">
        <f>IFERROR(SUM(CONCILIÇÃO_COM_CERVEJA!$P92*CONCILIÇÃO_COM_CERVEJA!$R92),0)</f>
        <v>0</v>
      </c>
      <c r="T92" s="362" t="str">
        <f>IFERROR(#REF!/CONCILIÇÃO_COM_CERVEJA!$M92,"")</f>
        <v/>
      </c>
      <c r="U92" s="361" t="str">
        <f>IFERROR(#REF!*CONCILIÇÃO_COM_CERVEJA!$R92,"-")</f>
        <v>-</v>
      </c>
      <c r="V92" s="363" t="s">
        <v>813</v>
      </c>
    </row>
    <row r="93" spans="1:22" ht="15" customHeight="1" x14ac:dyDescent="0.25">
      <c r="A93" s="429">
        <v>30352</v>
      </c>
      <c r="B93" s="352">
        <v>2701230037</v>
      </c>
      <c r="C93" s="352" t="s">
        <v>14189</v>
      </c>
      <c r="D93" s="353" t="s">
        <v>1208</v>
      </c>
      <c r="E93" s="437">
        <f>IFERROR(VLOOKUP(B93,[1]AGLUTINADO!$A:$C,3,0),0)/G93</f>
        <v>647976</v>
      </c>
      <c r="F93" s="354" t="s">
        <v>301</v>
      </c>
      <c r="G93" s="355">
        <v>1</v>
      </c>
      <c r="H93" s="356">
        <f>VLOOKUP(CONCILIÇÃO_COM_CERVEJA!$B93,CONT_ANTE!A:D,4,0)</f>
        <v>691030</v>
      </c>
      <c r="I93" s="356" t="str">
        <f t="shared" si="4"/>
        <v>ok</v>
      </c>
      <c r="J93" s="357">
        <f>VLOOKUP(CONCILIÇÃO_COM_CERVEJA!$B93,CONTAGEM!B:G,6,0)</f>
        <v>0</v>
      </c>
      <c r="K93" s="357">
        <f>SUMIF(SISTEMA!B:B,CONCILIÇÃO_COM_CERVEJA!$B93,SISTEMA!I:I)/G93</f>
        <v>1009840</v>
      </c>
      <c r="L93" s="357">
        <f>SUMIF(SISTEMA!B:B,CONCILIÇÃO_COM_CERVEJA!$C93,SISTEMA!I:I)</f>
        <v>0</v>
      </c>
      <c r="M93" s="358">
        <f t="shared" si="3"/>
        <v>1009840</v>
      </c>
      <c r="N93" s="357">
        <f>IFERROR(SUM(CONCILIÇÃO_COM_CERVEJA!$M93*CONCILIÇÃO_COM_CERVEJA!$R93),0)</f>
        <v>494692.84164912486</v>
      </c>
      <c r="O93" s="356">
        <f>IFERROR(VLOOKUP(CONCILIÇÃO_COM_CERVEJA!$B93,DIF_ANTE!A:D,4,0),"0")/CONCILIÇÃO_COM_CERVEJA!$G93</f>
        <v>0</v>
      </c>
      <c r="P93" s="359">
        <f t="shared" si="5"/>
        <v>-1009840</v>
      </c>
      <c r="Q93" s="360">
        <f>CONCILIÇÃO_COM_CERVEJA!$P93-CONCILIÇÃO_COM_CERVEJA!$O93</f>
        <v>-1009840</v>
      </c>
      <c r="R93" s="361">
        <f>IFERROR(VLOOKUP(CONCILIÇÃO_COM_CERVEJA!$B93,CUSTO!E:H,4,0),(VLOOKUP(CONCILIÇÃO_COM_CERVEJA!$A93,CUSTO!A:H,8,0)))</f>
        <v>0.48987249628567381</v>
      </c>
      <c r="S93" s="361">
        <f>IFERROR(SUM(CONCILIÇÃO_COM_CERVEJA!$P93*CONCILIÇÃO_COM_CERVEJA!$R93),0)</f>
        <v>-494692.84164912486</v>
      </c>
      <c r="T93" s="362" t="str">
        <f>IFERROR(#REF!/CONCILIÇÃO_COM_CERVEJA!$M93,"")</f>
        <v/>
      </c>
      <c r="U93" s="361" t="str">
        <f>IFERROR(#REF!*CONCILIÇÃO_COM_CERVEJA!$R93,"-")</f>
        <v>-</v>
      </c>
      <c r="V93" s="363"/>
    </row>
    <row r="94" spans="1:22" ht="15" customHeight="1" x14ac:dyDescent="0.25">
      <c r="A94" s="429">
        <v>1861</v>
      </c>
      <c r="B94" s="352">
        <v>2701230042</v>
      </c>
      <c r="C94" s="352" t="s">
        <v>14189</v>
      </c>
      <c r="D94" s="353" t="s">
        <v>2144</v>
      </c>
      <c r="E94" s="437">
        <f>IFERROR(VLOOKUP(B94,[1]AGLUTINADO!$A:$C,3,0),0)/G94</f>
        <v>486797</v>
      </c>
      <c r="F94" s="354" t="s">
        <v>301</v>
      </c>
      <c r="G94" s="355">
        <v>1</v>
      </c>
      <c r="H94" s="356">
        <f>VLOOKUP(CONCILIÇÃO_COM_CERVEJA!$B94,CONT_ANTE!A:D,4,0)</f>
        <v>12207</v>
      </c>
      <c r="I94" s="356" t="str">
        <f t="shared" si="4"/>
        <v>ok</v>
      </c>
      <c r="J94" s="357">
        <f>VLOOKUP(CONCILIÇÃO_COM_CERVEJA!$B94,CONTAGEM!B:G,6,0)</f>
        <v>0</v>
      </c>
      <c r="K94" s="357">
        <f>SUMIF(SISTEMA!B:B,CONCILIÇÃO_COM_CERVEJA!$B94,SISTEMA!I:I)/G94</f>
        <v>31425</v>
      </c>
      <c r="L94" s="357">
        <f>SUMIF(SISTEMA!B:B,CONCILIÇÃO_COM_CERVEJA!$C94,SISTEMA!I:I)</f>
        <v>0</v>
      </c>
      <c r="M94" s="358">
        <f t="shared" si="3"/>
        <v>31425</v>
      </c>
      <c r="N94" s="357">
        <f>IFERROR(SUM(CONCILIÇÃO_COM_CERVEJA!$M94*CONCILIÇÃO_COM_CERVEJA!$R94),0)</f>
        <v>0</v>
      </c>
      <c r="O94" s="356">
        <f>IFERROR(VLOOKUP(CONCILIÇÃO_COM_CERVEJA!$B94,DIF_ANTE!A:D,4,0),"0")/CONCILIÇÃO_COM_CERVEJA!$G94</f>
        <v>-670</v>
      </c>
      <c r="P94" s="359">
        <f t="shared" si="5"/>
        <v>-31425</v>
      </c>
      <c r="Q94" s="360">
        <f>CONCILIÇÃO_COM_CERVEJA!$P94-CONCILIÇÃO_COM_CERVEJA!$O94</f>
        <v>-30755</v>
      </c>
      <c r="R94" s="361">
        <f>IFERROR(VLOOKUP(CONCILIÇÃO_COM_CERVEJA!$B94,CUSTO!E:H,4,0),(VLOOKUP(CONCILIÇÃO_COM_CERVEJA!$A94,CUSTO!A:H,8,0)))</f>
        <v>0</v>
      </c>
      <c r="S94" s="361">
        <f>IFERROR(SUM(CONCILIÇÃO_COM_CERVEJA!$P94*CONCILIÇÃO_COM_CERVEJA!$R94),0)</f>
        <v>0</v>
      </c>
      <c r="T94" s="362" t="str">
        <f>IFERROR(#REF!/CONCILIÇÃO_COM_CERVEJA!$M94,"")</f>
        <v/>
      </c>
      <c r="U94" s="361" t="str">
        <f>IFERROR(#REF!*CONCILIÇÃO_COM_CERVEJA!$R94,"-")</f>
        <v>-</v>
      </c>
      <c r="V94" s="363"/>
    </row>
    <row r="95" spans="1:22" ht="15" customHeight="1" x14ac:dyDescent="0.25">
      <c r="A95" s="429"/>
      <c r="B95" s="352">
        <v>2701230011</v>
      </c>
      <c r="C95" s="352" t="s">
        <v>14189</v>
      </c>
      <c r="D95" s="353" t="s">
        <v>2125</v>
      </c>
      <c r="E95" s="437">
        <f>IFERROR(VLOOKUP(B95,[1]AGLUTINADO!$A:$C,3,0),0)/G95</f>
        <v>0</v>
      </c>
      <c r="F95" s="354" t="s">
        <v>301</v>
      </c>
      <c r="G95" s="355">
        <v>1</v>
      </c>
      <c r="H95" s="356">
        <f>VLOOKUP(CONCILIÇÃO_COM_CERVEJA!$B95,CONT_ANTE!A:D,4,0)</f>
        <v>0</v>
      </c>
      <c r="I95" s="356" t="str">
        <f t="shared" si="4"/>
        <v>ok</v>
      </c>
      <c r="J95" s="357">
        <f>VLOOKUP(CONCILIÇÃO_COM_CERVEJA!$B95,CONTAGEM!B:G,6,0)</f>
        <v>0</v>
      </c>
      <c r="K95" s="357">
        <f>SUMIF(SISTEMA!B:B,CONCILIÇÃO_COM_CERVEJA!$B95,SISTEMA!I:I)/G95</f>
        <v>0</v>
      </c>
      <c r="L95" s="357">
        <f>SUMIF(SISTEMA!B:B,CONCILIÇÃO_COM_CERVEJA!$C95,SISTEMA!I:I)</f>
        <v>0</v>
      </c>
      <c r="M95" s="358">
        <f t="shared" si="3"/>
        <v>0</v>
      </c>
      <c r="N95" s="357">
        <f>IFERROR(SUM(CONCILIÇÃO_COM_CERVEJA!$M95*CONCILIÇÃO_COM_CERVEJA!$R95),0)</f>
        <v>0</v>
      </c>
      <c r="O95" s="356">
        <f>IFERROR(VLOOKUP(CONCILIÇÃO_COM_CERVEJA!$B95,DIF_ANTE!A:D,4,0),"0")/CONCILIÇÃO_COM_CERVEJA!$G95</f>
        <v>0</v>
      </c>
      <c r="P95" s="359">
        <f t="shared" si="5"/>
        <v>0</v>
      </c>
      <c r="Q95" s="360">
        <f>CONCILIÇÃO_COM_CERVEJA!$P95-CONCILIÇÃO_COM_CERVEJA!$O95</f>
        <v>0</v>
      </c>
      <c r="R95" s="361">
        <f>IFERROR(VLOOKUP(CONCILIÇÃO_COM_CERVEJA!$B95,CUSTO!E:H,4,0),(VLOOKUP(CONCILIÇÃO_COM_CERVEJA!$A95,CUSTO!A:H,8,0)))</f>
        <v>0.11037425068789308</v>
      </c>
      <c r="S95" s="361">
        <f>IFERROR(SUM(CONCILIÇÃO_COM_CERVEJA!$P95*CONCILIÇÃO_COM_CERVEJA!$R95),0)</f>
        <v>0</v>
      </c>
      <c r="T95" s="365" t="str">
        <f>IFERROR(#REF!/CONCILIÇÃO_COM_CERVEJA!$M95,"")</f>
        <v/>
      </c>
      <c r="U95" s="361" t="str">
        <f>IFERROR(#REF!*CONCILIÇÃO_COM_CERVEJA!$R95,"-")</f>
        <v>-</v>
      </c>
      <c r="V95" s="363" t="s">
        <v>813</v>
      </c>
    </row>
    <row r="96" spans="1:22" ht="15" customHeight="1" x14ac:dyDescent="0.25">
      <c r="A96" s="429"/>
      <c r="B96" s="352">
        <v>2701230012</v>
      </c>
      <c r="C96" s="352" t="s">
        <v>14189</v>
      </c>
      <c r="D96" s="353" t="s">
        <v>2126</v>
      </c>
      <c r="E96" s="437">
        <f>IFERROR(VLOOKUP(B96,[1]AGLUTINADO!$A:$C,3,0),0)/G96</f>
        <v>0</v>
      </c>
      <c r="F96" s="354" t="s">
        <v>301</v>
      </c>
      <c r="G96" s="355">
        <v>1</v>
      </c>
      <c r="H96" s="356">
        <f>VLOOKUP(CONCILIÇÃO_COM_CERVEJA!$B96,CONT_ANTE!A:D,4,0)</f>
        <v>0</v>
      </c>
      <c r="I96" s="356" t="str">
        <f t="shared" si="4"/>
        <v>ok</v>
      </c>
      <c r="J96" s="357">
        <f>VLOOKUP(CONCILIÇÃO_COM_CERVEJA!$B96,CONTAGEM!B:G,6,0)</f>
        <v>0</v>
      </c>
      <c r="K96" s="357">
        <f>SUMIF(SISTEMA!B:B,CONCILIÇÃO_COM_CERVEJA!$B96,SISTEMA!I:I)/G96</f>
        <v>0</v>
      </c>
      <c r="L96" s="357">
        <f>SUMIF(SISTEMA!B:B,CONCILIÇÃO_COM_CERVEJA!$C96,SISTEMA!I:I)</f>
        <v>0</v>
      </c>
      <c r="M96" s="358">
        <f t="shared" si="3"/>
        <v>0</v>
      </c>
      <c r="N96" s="357">
        <f>IFERROR(SUM(CONCILIÇÃO_COM_CERVEJA!$M96*CONCILIÇÃO_COM_CERVEJA!$R96),0)</f>
        <v>0</v>
      </c>
      <c r="O96" s="356">
        <f>IFERROR(VLOOKUP(CONCILIÇÃO_COM_CERVEJA!$B96,DIF_ANTE!A:D,4,0),"0")/CONCILIÇÃO_COM_CERVEJA!$G96</f>
        <v>0</v>
      </c>
      <c r="P96" s="359">
        <f t="shared" si="5"/>
        <v>0</v>
      </c>
      <c r="Q96" s="360">
        <f>CONCILIÇÃO_COM_CERVEJA!$P96-CONCILIÇÃO_COM_CERVEJA!$O96</f>
        <v>0</v>
      </c>
      <c r="R96" s="361">
        <f>IFERROR(VLOOKUP(CONCILIÇÃO_COM_CERVEJA!$B96,CUSTO!E:H,4,0),(VLOOKUP(CONCILIÇÃO_COM_CERVEJA!$A96,CUSTO!A:H,8,0)))</f>
        <v>0.11037425068789308</v>
      </c>
      <c r="S96" s="361">
        <f>IFERROR(SUM(CONCILIÇÃO_COM_CERVEJA!$P96*CONCILIÇÃO_COM_CERVEJA!$R96),0)</f>
        <v>0</v>
      </c>
      <c r="T96" s="365" t="str">
        <f>IFERROR(#REF!/CONCILIÇÃO_COM_CERVEJA!$M96,"")</f>
        <v/>
      </c>
      <c r="U96" s="361" t="str">
        <f>IFERROR(#REF!*CONCILIÇÃO_COM_CERVEJA!$R96,"-")</f>
        <v>-</v>
      </c>
      <c r="V96" s="363" t="s">
        <v>813</v>
      </c>
    </row>
    <row r="97" spans="1:22" ht="15" customHeight="1" x14ac:dyDescent="0.25">
      <c r="A97" s="429"/>
      <c r="B97" s="352">
        <v>2701230013</v>
      </c>
      <c r="C97" s="352" t="s">
        <v>14189</v>
      </c>
      <c r="D97" s="353" t="s">
        <v>2127</v>
      </c>
      <c r="E97" s="437">
        <f>IFERROR(VLOOKUP(B97,[1]AGLUTINADO!$A:$C,3,0),0)/G97</f>
        <v>0</v>
      </c>
      <c r="F97" s="354" t="s">
        <v>301</v>
      </c>
      <c r="G97" s="355">
        <v>1</v>
      </c>
      <c r="H97" s="356">
        <f>VLOOKUP(CONCILIÇÃO_COM_CERVEJA!$B97,CONT_ANTE!A:D,4,0)</f>
        <v>0</v>
      </c>
      <c r="I97" s="356" t="str">
        <f t="shared" si="4"/>
        <v>ok</v>
      </c>
      <c r="J97" s="357">
        <f>VLOOKUP(CONCILIÇÃO_COM_CERVEJA!$B97,CONTAGEM!B:G,6,0)</f>
        <v>0</v>
      </c>
      <c r="K97" s="357">
        <f>SUMIF(SISTEMA!B:B,CONCILIÇÃO_COM_CERVEJA!$B97,SISTEMA!I:I)/G97</f>
        <v>0</v>
      </c>
      <c r="L97" s="357">
        <f>SUMIF(SISTEMA!B:B,CONCILIÇÃO_COM_CERVEJA!$C97,SISTEMA!I:I)</f>
        <v>0</v>
      </c>
      <c r="M97" s="358">
        <f t="shared" si="3"/>
        <v>0</v>
      </c>
      <c r="N97" s="357">
        <f>IFERROR(SUM(CONCILIÇÃO_COM_CERVEJA!$M97*CONCILIÇÃO_COM_CERVEJA!$R97),0)</f>
        <v>0</v>
      </c>
      <c r="O97" s="356">
        <f>IFERROR(VLOOKUP(CONCILIÇÃO_COM_CERVEJA!$B97,DIF_ANTE!A:D,4,0),"0")/CONCILIÇÃO_COM_CERVEJA!$G97</f>
        <v>0</v>
      </c>
      <c r="P97" s="359">
        <f t="shared" si="5"/>
        <v>0</v>
      </c>
      <c r="Q97" s="360">
        <f>CONCILIÇÃO_COM_CERVEJA!$P97-CONCILIÇÃO_COM_CERVEJA!$O97</f>
        <v>0</v>
      </c>
      <c r="R97" s="361">
        <f>IFERROR(VLOOKUP(CONCILIÇÃO_COM_CERVEJA!$B97,CUSTO!E:H,4,0),(VLOOKUP(CONCILIÇÃO_COM_CERVEJA!$A97,CUSTO!A:H,8,0)))</f>
        <v>0.11037425068789308</v>
      </c>
      <c r="S97" s="361">
        <f>IFERROR(SUM(CONCILIÇÃO_COM_CERVEJA!$P97*CONCILIÇÃO_COM_CERVEJA!$R97),0)</f>
        <v>0</v>
      </c>
      <c r="T97" s="365" t="str">
        <f>IFERROR(#REF!/CONCILIÇÃO_COM_CERVEJA!$M97,"")</f>
        <v/>
      </c>
      <c r="U97" s="361" t="str">
        <f>IFERROR(#REF!*CONCILIÇÃO_COM_CERVEJA!$R97,"-")</f>
        <v>-</v>
      </c>
      <c r="V97" s="363" t="s">
        <v>813</v>
      </c>
    </row>
    <row r="98" spans="1:22" ht="15" customHeight="1" x14ac:dyDescent="0.25">
      <c r="A98" s="429">
        <v>31344</v>
      </c>
      <c r="B98" s="352">
        <v>2701230031</v>
      </c>
      <c r="C98" s="352" t="s">
        <v>14189</v>
      </c>
      <c r="D98" s="353" t="s">
        <v>2138</v>
      </c>
      <c r="E98" s="437">
        <f>IFERROR(VLOOKUP(B98,[1]AGLUTINADO!$A:$C,3,0),0)/G98</f>
        <v>83313</v>
      </c>
      <c r="F98" s="354" t="s">
        <v>301</v>
      </c>
      <c r="G98" s="355">
        <v>1</v>
      </c>
      <c r="H98" s="356">
        <f>VLOOKUP(CONCILIÇÃO_COM_CERVEJA!$B98,CONT_ANTE!A:D,4,0)</f>
        <v>0</v>
      </c>
      <c r="I98" s="356" t="str">
        <f t="shared" si="4"/>
        <v>ok</v>
      </c>
      <c r="J98" s="357">
        <f>VLOOKUP(CONCILIÇÃO_COM_CERVEJA!$B98,CONTAGEM!B:G,6,0)</f>
        <v>0</v>
      </c>
      <c r="K98" s="357">
        <f>SUMIF(SISTEMA!B:B,CONCILIÇÃO_COM_CERVEJA!$B98,SISTEMA!I:I)/G98</f>
        <v>0</v>
      </c>
      <c r="L98" s="357">
        <f>SUMIF(SISTEMA!B:B,CONCILIÇÃO_COM_CERVEJA!$C98,SISTEMA!I:I)</f>
        <v>0</v>
      </c>
      <c r="M98" s="358">
        <f t="shared" si="3"/>
        <v>0</v>
      </c>
      <c r="N98" s="357">
        <f>IFERROR(SUM(CONCILIÇÃO_COM_CERVEJA!$M98*CONCILIÇÃO_COM_CERVEJA!$R98),0)</f>
        <v>0</v>
      </c>
      <c r="O98" s="356">
        <f>IFERROR(VLOOKUP(CONCILIÇÃO_COM_CERVEJA!$B98,DIF_ANTE!A:D,4,0),"0")/CONCILIÇÃO_COM_CERVEJA!$G98</f>
        <v>0</v>
      </c>
      <c r="P98" s="359">
        <f t="shared" si="5"/>
        <v>0</v>
      </c>
      <c r="Q98" s="360">
        <f>CONCILIÇÃO_COM_CERVEJA!$P98-CONCILIÇÃO_COM_CERVEJA!$O98</f>
        <v>0</v>
      </c>
      <c r="R98" s="361" t="e">
        <f>IFERROR(VLOOKUP(CONCILIÇÃO_COM_CERVEJA!$B98,CUSTO!E:H,4,0),(VLOOKUP(CONCILIÇÃO_COM_CERVEJA!$A98,CUSTO!A:H,8,0)))</f>
        <v>#N/A</v>
      </c>
      <c r="S98" s="361">
        <f>IFERROR(SUM(CONCILIÇÃO_COM_CERVEJA!$P98*CONCILIÇÃO_COM_CERVEJA!$R98),0)</f>
        <v>0</v>
      </c>
      <c r="T98" s="362" t="str">
        <f>IFERROR(#REF!/CONCILIÇÃO_COM_CERVEJA!$M98,"")</f>
        <v/>
      </c>
      <c r="U98" s="361" t="str">
        <f>IFERROR(#REF!*CONCILIÇÃO_COM_CERVEJA!$R98,"-")</f>
        <v>-</v>
      </c>
      <c r="V98" s="363" t="s">
        <v>813</v>
      </c>
    </row>
    <row r="99" spans="1:22" s="22" customFormat="1" ht="15" customHeight="1" x14ac:dyDescent="0.25">
      <c r="A99" s="429">
        <v>1961</v>
      </c>
      <c r="B99" s="352">
        <v>2701230034</v>
      </c>
      <c r="C99" s="352" t="s">
        <v>14189</v>
      </c>
      <c r="D99" s="353" t="s">
        <v>2141</v>
      </c>
      <c r="E99" s="437">
        <f>IFERROR(VLOOKUP(B99,[1]AGLUTINADO!$A:$C,3,0),0)/G99</f>
        <v>50040</v>
      </c>
      <c r="F99" s="354" t="s">
        <v>301</v>
      </c>
      <c r="G99" s="355">
        <v>1</v>
      </c>
      <c r="H99" s="356">
        <f>VLOOKUP(CONCILIÇÃO_COM_CERVEJA!$B99,CONT_ANTE!A:D,4,0)</f>
        <v>0</v>
      </c>
      <c r="I99" s="356" t="str">
        <f t="shared" si="4"/>
        <v>ok</v>
      </c>
      <c r="J99" s="357">
        <f>VLOOKUP(CONCILIÇÃO_COM_CERVEJA!$B99,CONTAGEM!B:G,6,0)</f>
        <v>0</v>
      </c>
      <c r="K99" s="357">
        <f>SUMIF(SISTEMA!B:B,CONCILIÇÃO_COM_CERVEJA!$B99,SISTEMA!I:I)/G99</f>
        <v>0</v>
      </c>
      <c r="L99" s="357">
        <f>SUMIF(SISTEMA!B:B,CONCILIÇÃO_COM_CERVEJA!$C99,SISTEMA!I:I)</f>
        <v>0</v>
      </c>
      <c r="M99" s="358">
        <f t="shared" si="3"/>
        <v>0</v>
      </c>
      <c r="N99" s="357">
        <f>IFERROR(SUM(CONCILIÇÃO_COM_CERVEJA!$M99*CONCILIÇÃO_COM_CERVEJA!$R99),0)</f>
        <v>0</v>
      </c>
      <c r="O99" s="356">
        <f>IFERROR(VLOOKUP(CONCILIÇÃO_COM_CERVEJA!$B99,DIF_ANTE!A:D,4,0),"0")/CONCILIÇÃO_COM_CERVEJA!$G99</f>
        <v>0</v>
      </c>
      <c r="P99" s="359">
        <f t="shared" si="5"/>
        <v>0</v>
      </c>
      <c r="Q99" s="360">
        <f>CONCILIÇÃO_COM_CERVEJA!$P99-CONCILIÇÃO_COM_CERVEJA!$O99</f>
        <v>0</v>
      </c>
      <c r="R99" s="361" t="e">
        <f>IFERROR(VLOOKUP(CONCILIÇÃO_COM_CERVEJA!$B99,CUSTO!E:H,4,0),(VLOOKUP(CONCILIÇÃO_COM_CERVEJA!$A99,CUSTO!A:H,8,0)))</f>
        <v>#N/A</v>
      </c>
      <c r="S99" s="361">
        <f>IFERROR(SUM(CONCILIÇÃO_COM_CERVEJA!$P99*CONCILIÇÃO_COM_CERVEJA!$R99),0)</f>
        <v>0</v>
      </c>
      <c r="T99" s="362" t="str">
        <f>IFERROR(#REF!/CONCILIÇÃO_COM_CERVEJA!$M99,"")</f>
        <v/>
      </c>
      <c r="U99" s="361" t="str">
        <f>IFERROR(#REF!*CONCILIÇÃO_COM_CERVEJA!$R99,"-")</f>
        <v>-</v>
      </c>
      <c r="V99" s="363" t="s">
        <v>813</v>
      </c>
    </row>
    <row r="100" spans="1:22" ht="15" customHeight="1" x14ac:dyDescent="0.25">
      <c r="A100" s="429"/>
      <c r="B100" s="352">
        <v>2701230043</v>
      </c>
      <c r="C100" s="352" t="s">
        <v>14189</v>
      </c>
      <c r="D100" s="353" t="s">
        <v>2145</v>
      </c>
      <c r="E100" s="437">
        <f>IFERROR(VLOOKUP(B100,[1]AGLUTINADO!$A:$C,3,0),0)/G100</f>
        <v>15000</v>
      </c>
      <c r="F100" s="354" t="s">
        <v>301</v>
      </c>
      <c r="G100" s="355">
        <v>1</v>
      </c>
      <c r="H100" s="356">
        <f>VLOOKUP(CONCILIÇÃO_COM_CERVEJA!$B100,CONT_ANTE!A:D,4,0)</f>
        <v>0</v>
      </c>
      <c r="I100" s="356" t="str">
        <f t="shared" si="4"/>
        <v>ok</v>
      </c>
      <c r="J100" s="357">
        <f>VLOOKUP(CONCILIÇÃO_COM_CERVEJA!$B100,CONTAGEM!B:G,6,0)</f>
        <v>0</v>
      </c>
      <c r="K100" s="357">
        <f>SUMIF(SISTEMA!B:B,CONCILIÇÃO_COM_CERVEJA!$B100,SISTEMA!I:I)/G100</f>
        <v>0</v>
      </c>
      <c r="L100" s="357">
        <f>SUMIF(SISTEMA!B:B,CONCILIÇÃO_COM_CERVEJA!$C100,SISTEMA!I:I)</f>
        <v>0</v>
      </c>
      <c r="M100" s="358">
        <f t="shared" si="3"/>
        <v>0</v>
      </c>
      <c r="N100" s="357">
        <f>IFERROR(SUM(CONCILIÇÃO_COM_CERVEJA!$M100*CONCILIÇÃO_COM_CERVEJA!$R100),0)</f>
        <v>0</v>
      </c>
      <c r="O100" s="356">
        <f>IFERROR(VLOOKUP(CONCILIÇÃO_COM_CERVEJA!$B100,DIF_ANTE!A:D,4,0),"0")/CONCILIÇÃO_COM_CERVEJA!$G100</f>
        <v>0</v>
      </c>
      <c r="P100" s="359">
        <f t="shared" si="5"/>
        <v>0</v>
      </c>
      <c r="Q100" s="360">
        <f>CONCILIÇÃO_COM_CERVEJA!$P100-CONCILIÇÃO_COM_CERVEJA!$O100</f>
        <v>0</v>
      </c>
      <c r="R100" s="361">
        <f>IFERROR(VLOOKUP(CONCILIÇÃO_COM_CERVEJA!$B100,CUSTO!E:H,4,0),(VLOOKUP(CONCILIÇÃO_COM_CERVEJA!$A100,CUSTO!A:H,8,0)))</f>
        <v>0.11037425068789308</v>
      </c>
      <c r="S100" s="361">
        <f>IFERROR(SUM(CONCILIÇÃO_COM_CERVEJA!$P100*CONCILIÇÃO_COM_CERVEJA!$R100),0)</f>
        <v>0</v>
      </c>
      <c r="T100" s="365" t="str">
        <f>IFERROR(#REF!/CONCILIÇÃO_COM_CERVEJA!$M100,"")</f>
        <v/>
      </c>
      <c r="U100" s="361" t="str">
        <f>IFERROR(#REF!*CONCILIÇÃO_COM_CERVEJA!$R100,"-")</f>
        <v>-</v>
      </c>
      <c r="V100" s="363" t="s">
        <v>813</v>
      </c>
    </row>
    <row r="101" spans="1:22" ht="15" customHeight="1" x14ac:dyDescent="0.25">
      <c r="A101" s="429">
        <v>1846</v>
      </c>
      <c r="B101" s="352">
        <v>2701230017</v>
      </c>
      <c r="C101" s="352" t="s">
        <v>14189</v>
      </c>
      <c r="D101" s="353" t="s">
        <v>1203</v>
      </c>
      <c r="E101" s="437">
        <f>IFERROR(VLOOKUP(B101,[1]AGLUTINADO!$A:$C,3,0),0)/G101</f>
        <v>263963</v>
      </c>
      <c r="F101" s="354" t="s">
        <v>301</v>
      </c>
      <c r="G101" s="355">
        <v>1</v>
      </c>
      <c r="H101" s="356">
        <f>VLOOKUP(CONCILIÇÃO_COM_CERVEJA!$B101,CONT_ANTE!A:D,4,0)</f>
        <v>0</v>
      </c>
      <c r="I101" s="356" t="str">
        <f t="shared" si="4"/>
        <v>ok</v>
      </c>
      <c r="J101" s="357">
        <f>VLOOKUP(CONCILIÇÃO_COM_CERVEJA!$B101,CONTAGEM!B:G,6,0)</f>
        <v>0</v>
      </c>
      <c r="K101" s="357">
        <f>SUMIF(SISTEMA!B:B,CONCILIÇÃO_COM_CERVEJA!$B101,SISTEMA!I:I)/G101</f>
        <v>2718</v>
      </c>
      <c r="L101" s="357">
        <f>SUMIF(SISTEMA!B:B,CONCILIÇÃO_COM_CERVEJA!$C101,SISTEMA!I:I)</f>
        <v>0</v>
      </c>
      <c r="M101" s="358">
        <f t="shared" si="3"/>
        <v>2718</v>
      </c>
      <c r="N101" s="357">
        <f>IFERROR(SUM(CONCILIÇÃO_COM_CERVEJA!$M101*CONCILIÇÃO_COM_CERVEJA!$R101),0)</f>
        <v>0</v>
      </c>
      <c r="O101" s="356">
        <f>IFERROR(VLOOKUP(CONCILIÇÃO_COM_CERVEJA!$B101,DIF_ANTE!A:D,4,0),"0")/CONCILIÇÃO_COM_CERVEJA!$G101</f>
        <v>0</v>
      </c>
      <c r="P101" s="359">
        <f t="shared" si="5"/>
        <v>-2718</v>
      </c>
      <c r="Q101" s="360">
        <f>CONCILIÇÃO_COM_CERVEJA!$P101-CONCILIÇÃO_COM_CERVEJA!$O101</f>
        <v>-2718</v>
      </c>
      <c r="R101" s="361">
        <f>IFERROR(VLOOKUP(CONCILIÇÃO_COM_CERVEJA!$B101,CUSTO!E:H,4,0),(VLOOKUP(CONCILIÇÃO_COM_CERVEJA!$A101,CUSTO!A:H,8,0)))</f>
        <v>0</v>
      </c>
      <c r="S101" s="361">
        <f>IFERROR(SUM(CONCILIÇÃO_COM_CERVEJA!$P101*CONCILIÇÃO_COM_CERVEJA!$R101),0)</f>
        <v>0</v>
      </c>
      <c r="T101" s="362" t="str">
        <f>IFERROR(#REF!/CONCILIÇÃO_COM_CERVEJA!$M101,"")</f>
        <v/>
      </c>
      <c r="U101" s="361" t="str">
        <f>IFERROR(#REF!*CONCILIÇÃO_COM_CERVEJA!$R101,"-")</f>
        <v>-</v>
      </c>
      <c r="V101" s="363"/>
    </row>
    <row r="102" spans="1:22" ht="15" customHeight="1" x14ac:dyDescent="0.25">
      <c r="A102" s="429"/>
      <c r="B102" s="352">
        <v>2701230014</v>
      </c>
      <c r="C102" s="352" t="s">
        <v>14189</v>
      </c>
      <c r="D102" s="353" t="s">
        <v>2128</v>
      </c>
      <c r="E102" s="437">
        <f>IFERROR(VLOOKUP(B102,[1]AGLUTINADO!$A:$C,3,0),0)/G102</f>
        <v>13200</v>
      </c>
      <c r="F102" s="354" t="s">
        <v>301</v>
      </c>
      <c r="G102" s="355">
        <v>1</v>
      </c>
      <c r="H102" s="356">
        <f>VLOOKUP(CONCILIÇÃO_COM_CERVEJA!$B102,CONT_ANTE!A:D,4,0)</f>
        <v>0</v>
      </c>
      <c r="I102" s="356" t="str">
        <f t="shared" si="4"/>
        <v>ok</v>
      </c>
      <c r="J102" s="357">
        <f>VLOOKUP(CONCILIÇÃO_COM_CERVEJA!$B102,CONTAGEM!B:G,6,0)</f>
        <v>0</v>
      </c>
      <c r="K102" s="357">
        <f>SUMIF(SISTEMA!B:B,CONCILIÇÃO_COM_CERVEJA!$B102,SISTEMA!I:I)/G102</f>
        <v>0</v>
      </c>
      <c r="L102" s="357">
        <f>SUMIF(SISTEMA!B:B,CONCILIÇÃO_COM_CERVEJA!$C102,SISTEMA!I:I)</f>
        <v>0</v>
      </c>
      <c r="M102" s="358">
        <f t="shared" si="3"/>
        <v>0</v>
      </c>
      <c r="N102" s="357">
        <f>IFERROR(SUM(CONCILIÇÃO_COM_CERVEJA!$M102*CONCILIÇÃO_COM_CERVEJA!$R102),0)</f>
        <v>0</v>
      </c>
      <c r="O102" s="356">
        <f>IFERROR(VLOOKUP(CONCILIÇÃO_COM_CERVEJA!$B102,DIF_ANTE!A:D,4,0),"0")/CONCILIÇÃO_COM_CERVEJA!$G102</f>
        <v>0</v>
      </c>
      <c r="P102" s="359">
        <f t="shared" si="5"/>
        <v>0</v>
      </c>
      <c r="Q102" s="360">
        <f>CONCILIÇÃO_COM_CERVEJA!$P102-CONCILIÇÃO_COM_CERVEJA!$O102</f>
        <v>0</v>
      </c>
      <c r="R102" s="361">
        <f>IFERROR(VLOOKUP(CONCILIÇÃO_COM_CERVEJA!$B102,CUSTO!E:H,4,0),(VLOOKUP(CONCILIÇÃO_COM_CERVEJA!$A102,CUSTO!A:H,8,0)))</f>
        <v>0.11037425068789308</v>
      </c>
      <c r="S102" s="361">
        <f>IFERROR(SUM(CONCILIÇÃO_COM_CERVEJA!$P102*CONCILIÇÃO_COM_CERVEJA!$R102),0)</f>
        <v>0</v>
      </c>
      <c r="T102" s="365" t="str">
        <f>IFERROR(#REF!/CONCILIÇÃO_COM_CERVEJA!$M102,"")</f>
        <v/>
      </c>
      <c r="U102" s="361" t="str">
        <f>IFERROR(#REF!*CONCILIÇÃO_COM_CERVEJA!$R102,"-")</f>
        <v>-</v>
      </c>
      <c r="V102" s="363" t="s">
        <v>813</v>
      </c>
    </row>
    <row r="103" spans="1:22" ht="15" customHeight="1" x14ac:dyDescent="0.25">
      <c r="A103" s="429">
        <v>31343</v>
      </c>
      <c r="B103" s="352">
        <v>2701230019</v>
      </c>
      <c r="C103" s="352" t="s">
        <v>14189</v>
      </c>
      <c r="D103" s="353" t="s">
        <v>2130</v>
      </c>
      <c r="E103" s="437">
        <f>IFERROR(VLOOKUP(B103,[1]AGLUTINADO!$A:$C,3,0),0)/G103</f>
        <v>49366.008000000002</v>
      </c>
      <c r="F103" s="354" t="s">
        <v>301</v>
      </c>
      <c r="G103" s="355">
        <v>1</v>
      </c>
      <c r="H103" s="356">
        <f>VLOOKUP(CONCILIÇÃO_COM_CERVEJA!$B103,CONT_ANTE!A:D,4,0)</f>
        <v>0</v>
      </c>
      <c r="I103" s="356" t="str">
        <f t="shared" si="4"/>
        <v>ok</v>
      </c>
      <c r="J103" s="357">
        <f>VLOOKUP(CONCILIÇÃO_COM_CERVEJA!$B103,CONTAGEM!B:G,6,0)</f>
        <v>0</v>
      </c>
      <c r="K103" s="357">
        <f>SUMIF(SISTEMA!B:B,CONCILIÇÃO_COM_CERVEJA!$B103,SISTEMA!I:I)/G103</f>
        <v>0</v>
      </c>
      <c r="L103" s="357">
        <f>SUMIF(SISTEMA!B:B,CONCILIÇÃO_COM_CERVEJA!$C103,SISTEMA!I:I)</f>
        <v>0</v>
      </c>
      <c r="M103" s="358">
        <f t="shared" si="3"/>
        <v>0</v>
      </c>
      <c r="N103" s="357">
        <f>IFERROR(SUM(CONCILIÇÃO_COM_CERVEJA!$M103*CONCILIÇÃO_COM_CERVEJA!$R103),0)</f>
        <v>0</v>
      </c>
      <c r="O103" s="356">
        <f>IFERROR(VLOOKUP(CONCILIÇÃO_COM_CERVEJA!$B103,DIF_ANTE!A:D,4,0),"0")/CONCILIÇÃO_COM_CERVEJA!$G103</f>
        <v>0</v>
      </c>
      <c r="P103" s="359">
        <f t="shared" si="5"/>
        <v>0</v>
      </c>
      <c r="Q103" s="360">
        <f>CONCILIÇÃO_COM_CERVEJA!$P103-CONCILIÇÃO_COM_CERVEJA!$O103</f>
        <v>0</v>
      </c>
      <c r="R103" s="361" t="e">
        <f>IFERROR(VLOOKUP(CONCILIÇÃO_COM_CERVEJA!$B103,CUSTO!E:H,4,0),(VLOOKUP(CONCILIÇÃO_COM_CERVEJA!$A103,CUSTO!A:H,8,0)))</f>
        <v>#N/A</v>
      </c>
      <c r="S103" s="361">
        <f>IFERROR(SUM(CONCILIÇÃO_COM_CERVEJA!$P103*CONCILIÇÃO_COM_CERVEJA!$R103),0)</f>
        <v>0</v>
      </c>
      <c r="T103" s="362" t="str">
        <f>IFERROR(#REF!/CONCILIÇÃO_COM_CERVEJA!$M103,"")</f>
        <v/>
      </c>
      <c r="U103" s="361" t="str">
        <f>IFERROR(#REF!*CONCILIÇÃO_COM_CERVEJA!$R103,"-")</f>
        <v>-</v>
      </c>
      <c r="V103" s="363" t="s">
        <v>813</v>
      </c>
    </row>
    <row r="104" spans="1:22" ht="15" customHeight="1" x14ac:dyDescent="0.25">
      <c r="A104" s="429"/>
      <c r="B104" s="352">
        <v>2701230047</v>
      </c>
      <c r="C104" s="352" t="s">
        <v>14189</v>
      </c>
      <c r="D104" s="353" t="s">
        <v>5067</v>
      </c>
      <c r="E104" s="437">
        <f>IFERROR(VLOOKUP(B104,[1]AGLUTINADO!$A:$C,3,0),0)/G104</f>
        <v>33075.756000000001</v>
      </c>
      <c r="F104" s="354" t="s">
        <v>301</v>
      </c>
      <c r="G104" s="355">
        <v>1</v>
      </c>
      <c r="H104" s="356">
        <f>VLOOKUP(CONCILIÇÃO_COM_CERVEJA!$B104,CONT_ANTE!A:D,4,0)</f>
        <v>0</v>
      </c>
      <c r="I104" s="356" t="str">
        <f t="shared" si="4"/>
        <v>ok</v>
      </c>
      <c r="J104" s="357">
        <f>VLOOKUP(CONCILIÇÃO_COM_CERVEJA!$B104,CONTAGEM!B:G,6,0)</f>
        <v>0</v>
      </c>
      <c r="K104" s="357">
        <f>SUMIF(SISTEMA!B:B,CONCILIÇÃO_COM_CERVEJA!$B104,SISTEMA!I:I)/G104</f>
        <v>0</v>
      </c>
      <c r="L104" s="357">
        <f>SUMIF(SISTEMA!B:B,CONCILIÇÃO_COM_CERVEJA!$C104,SISTEMA!I:I)</f>
        <v>0</v>
      </c>
      <c r="M104" s="358">
        <f t="shared" si="3"/>
        <v>0</v>
      </c>
      <c r="N104" s="357">
        <f>IFERROR(SUM(CONCILIÇÃO_COM_CERVEJA!$M104*CONCILIÇÃO_COM_CERVEJA!$R104),0)</f>
        <v>0</v>
      </c>
      <c r="O104" s="356">
        <f>IFERROR(VLOOKUP(CONCILIÇÃO_COM_CERVEJA!$B104,DIF_ANTE!A:D,4,0),"0")/CONCILIÇÃO_COM_CERVEJA!$G104</f>
        <v>0</v>
      </c>
      <c r="P104" s="359">
        <f t="shared" si="5"/>
        <v>0</v>
      </c>
      <c r="Q104" s="360">
        <f>CONCILIÇÃO_COM_CERVEJA!$P104-CONCILIÇÃO_COM_CERVEJA!$O104</f>
        <v>0</v>
      </c>
      <c r="R104" s="361">
        <f>IFERROR(VLOOKUP(CONCILIÇÃO_COM_CERVEJA!$B104,CUSTO!E:H,4,0),(VLOOKUP(CONCILIÇÃO_COM_CERVEJA!$A104,CUSTO!A:H,8,0)))</f>
        <v>0.11037425068789308</v>
      </c>
      <c r="S104" s="361">
        <f>IFERROR(SUM(CONCILIÇÃO_COM_CERVEJA!$P104*CONCILIÇÃO_COM_CERVEJA!$R104),0)</f>
        <v>0</v>
      </c>
      <c r="T104" s="365" t="str">
        <f>IFERROR(#REF!/CONCILIÇÃO_COM_CERVEJA!$M104,"")</f>
        <v/>
      </c>
      <c r="U104" s="361" t="str">
        <f>IFERROR(#REF!*CONCILIÇÃO_COM_CERVEJA!$R104,"-")</f>
        <v>-</v>
      </c>
      <c r="V104" s="363" t="s">
        <v>813</v>
      </c>
    </row>
    <row r="105" spans="1:22" ht="15" customHeight="1" x14ac:dyDescent="0.25">
      <c r="A105" s="429"/>
      <c r="B105" s="352">
        <v>2701230020</v>
      </c>
      <c r="C105" s="352" t="s">
        <v>14189</v>
      </c>
      <c r="D105" s="353" t="s">
        <v>1204</v>
      </c>
      <c r="E105" s="437">
        <f>IFERROR(VLOOKUP(B105,[1]AGLUTINADO!$A:$C,3,0),0)/G105</f>
        <v>5400</v>
      </c>
      <c r="F105" s="354" t="s">
        <v>301</v>
      </c>
      <c r="G105" s="355">
        <v>1</v>
      </c>
      <c r="H105" s="356">
        <f>VLOOKUP(CONCILIÇÃO_COM_CERVEJA!$B105,CONT_ANTE!A:D,4,0)</f>
        <v>0</v>
      </c>
      <c r="I105" s="356" t="str">
        <f t="shared" si="4"/>
        <v>ok</v>
      </c>
      <c r="J105" s="357">
        <f>VLOOKUP(CONCILIÇÃO_COM_CERVEJA!$B105,CONTAGEM!B:G,6,0)</f>
        <v>0</v>
      </c>
      <c r="K105" s="357">
        <f>SUMIF(SISTEMA!B:B,CONCILIÇÃO_COM_CERVEJA!$B105,SISTEMA!I:I)/G105</f>
        <v>3600</v>
      </c>
      <c r="L105" s="357">
        <f>SUMIF(SISTEMA!B:B,CONCILIÇÃO_COM_CERVEJA!$C105,SISTEMA!I:I)</f>
        <v>0</v>
      </c>
      <c r="M105" s="358">
        <f t="shared" si="3"/>
        <v>3600</v>
      </c>
      <c r="N105" s="357">
        <f>IFERROR(SUM(CONCILIÇÃO_COM_CERVEJA!$M105*CONCILIÇÃO_COM_CERVEJA!$R105),0)</f>
        <v>397.34730247641511</v>
      </c>
      <c r="O105" s="356">
        <f>IFERROR(VLOOKUP(CONCILIÇÃO_COM_CERVEJA!$B105,DIF_ANTE!A:D,4,0),"0")/CONCILIÇÃO_COM_CERVEJA!$G105</f>
        <v>0</v>
      </c>
      <c r="P105" s="359">
        <f t="shared" si="5"/>
        <v>-3600</v>
      </c>
      <c r="Q105" s="360">
        <f>CONCILIÇÃO_COM_CERVEJA!$P105-CONCILIÇÃO_COM_CERVEJA!$O105</f>
        <v>-3600</v>
      </c>
      <c r="R105" s="361">
        <f>IFERROR(VLOOKUP(CONCILIÇÃO_COM_CERVEJA!$B105,CUSTO!E:H,4,0),(VLOOKUP(CONCILIÇÃO_COM_CERVEJA!$A105,CUSTO!A:H,8,0)))</f>
        <v>0.11037425068789308</v>
      </c>
      <c r="S105" s="361">
        <f>IFERROR(SUM(CONCILIÇÃO_COM_CERVEJA!$P105*CONCILIÇÃO_COM_CERVEJA!$R105),0)</f>
        <v>-397.34730247641511</v>
      </c>
      <c r="T105" s="362" t="str">
        <f>IFERROR(#REF!/CONCILIÇÃO_COM_CERVEJA!$M105,"")</f>
        <v/>
      </c>
      <c r="U105" s="361" t="str">
        <f>IFERROR(#REF!*CONCILIÇÃO_COM_CERVEJA!$R105,"-")</f>
        <v>-</v>
      </c>
      <c r="V105" s="363"/>
    </row>
    <row r="106" spans="1:22" ht="15" customHeight="1" x14ac:dyDescent="0.25">
      <c r="A106" s="429">
        <v>31191</v>
      </c>
      <c r="B106" s="352">
        <v>2901230001</v>
      </c>
      <c r="C106" s="352" t="s">
        <v>14189</v>
      </c>
      <c r="D106" s="353" t="s">
        <v>1243</v>
      </c>
      <c r="E106" s="437">
        <f>IFERROR(VLOOKUP(B106,[1]AGLUTINADO!$A:$C,3,0),0)/G106</f>
        <v>120508.2</v>
      </c>
      <c r="F106" s="354" t="s">
        <v>301</v>
      </c>
      <c r="G106" s="355">
        <v>1</v>
      </c>
      <c r="H106" s="356">
        <f>VLOOKUP(CONCILIÇÃO_COM_CERVEJA!$B106,CONT_ANTE!A:D,4,0)</f>
        <v>30508</v>
      </c>
      <c r="I106" s="356" t="str">
        <f t="shared" si="4"/>
        <v>ok</v>
      </c>
      <c r="J106" s="357">
        <f>VLOOKUP(CONCILIÇÃO_COM_CERVEJA!$B106,CONTAGEM!B:G,6,0)</f>
        <v>0</v>
      </c>
      <c r="K106" s="357">
        <f>SUMIF(SISTEMA!B:B,CONCILIÇÃO_COM_CERVEJA!$B106,SISTEMA!I:I)/G106</f>
        <v>0</v>
      </c>
      <c r="L106" s="357">
        <f>SUMIF(SISTEMA!B:B,CONCILIÇÃO_COM_CERVEJA!$C106,SISTEMA!I:I)</f>
        <v>0</v>
      </c>
      <c r="M106" s="358">
        <f t="shared" si="3"/>
        <v>0</v>
      </c>
      <c r="N106" s="357">
        <f>IFERROR(SUM(CONCILIÇÃO_COM_CERVEJA!$M106*CONCILIÇÃO_COM_CERVEJA!$R106),0)</f>
        <v>0</v>
      </c>
      <c r="O106" s="356">
        <f>IFERROR(VLOOKUP(CONCILIÇÃO_COM_CERVEJA!$B106,DIF_ANTE!A:D,4,0),"0")/CONCILIÇÃO_COM_CERVEJA!$G106</f>
        <v>-0.2000000000007276</v>
      </c>
      <c r="P106" s="359">
        <f t="shared" si="5"/>
        <v>0</v>
      </c>
      <c r="Q106" s="360">
        <f>CONCILIÇÃO_COM_CERVEJA!$P106-CONCILIÇÃO_COM_CERVEJA!$O106</f>
        <v>0.2000000000007276</v>
      </c>
      <c r="R106" s="361">
        <f>IFERROR(VLOOKUP(CONCILIÇÃO_COM_CERVEJA!$B106,CUSTO!E:H,4,0),(VLOOKUP(CONCILIÇÃO_COM_CERVEJA!$A106,CUSTO!A:H,8,0)))</f>
        <v>0</v>
      </c>
      <c r="S106" s="361">
        <f>IFERROR(SUM(CONCILIÇÃO_COM_CERVEJA!$P106*CONCILIÇÃO_COM_CERVEJA!$R106),0)</f>
        <v>0</v>
      </c>
      <c r="T106" s="362" t="str">
        <f>IFERROR(#REF!/CONCILIÇÃO_COM_CERVEJA!$M106,"")</f>
        <v/>
      </c>
      <c r="U106" s="361" t="str">
        <f>IFERROR(#REF!*CONCILIÇÃO_COM_CERVEJA!$R106,"-")</f>
        <v>-</v>
      </c>
      <c r="V106" s="363"/>
    </row>
    <row r="107" spans="1:22" ht="15" customHeight="1" x14ac:dyDescent="0.25">
      <c r="A107" s="429">
        <v>1829</v>
      </c>
      <c r="B107" s="352">
        <v>2701230022</v>
      </c>
      <c r="C107" s="352" t="s">
        <v>14189</v>
      </c>
      <c r="D107" s="353" t="s">
        <v>2131</v>
      </c>
      <c r="E107" s="437">
        <f>IFERROR(VLOOKUP(B107,[1]AGLUTINADO!$A:$C,3,0),0)/G107</f>
        <v>74396</v>
      </c>
      <c r="F107" s="354" t="s">
        <v>301</v>
      </c>
      <c r="G107" s="355">
        <v>1</v>
      </c>
      <c r="H107" s="356">
        <f>VLOOKUP(CONCILIÇÃO_COM_CERVEJA!$B107,CONT_ANTE!A:D,4,0)</f>
        <v>0</v>
      </c>
      <c r="I107" s="356" t="str">
        <f t="shared" si="4"/>
        <v>ok</v>
      </c>
      <c r="J107" s="357">
        <f>VLOOKUP(CONCILIÇÃO_COM_CERVEJA!$B107,CONTAGEM!B:G,6,0)</f>
        <v>0</v>
      </c>
      <c r="K107" s="357">
        <f>SUMIF(SISTEMA!B:B,CONCILIÇÃO_COM_CERVEJA!$B107,SISTEMA!I:I)/G107</f>
        <v>0</v>
      </c>
      <c r="L107" s="357">
        <f>SUMIF(SISTEMA!B:B,CONCILIÇÃO_COM_CERVEJA!$C107,SISTEMA!I:I)</f>
        <v>0</v>
      </c>
      <c r="M107" s="358">
        <f t="shared" si="3"/>
        <v>0</v>
      </c>
      <c r="N107" s="357">
        <f>IFERROR(SUM(CONCILIÇÃO_COM_CERVEJA!$M107*CONCILIÇÃO_COM_CERVEJA!$R107),0)</f>
        <v>0</v>
      </c>
      <c r="O107" s="356">
        <f>IFERROR(VLOOKUP(CONCILIÇÃO_COM_CERVEJA!$B107,DIF_ANTE!A:D,4,0),"0")/CONCILIÇÃO_COM_CERVEJA!$G107</f>
        <v>0</v>
      </c>
      <c r="P107" s="359">
        <f t="shared" si="5"/>
        <v>0</v>
      </c>
      <c r="Q107" s="360">
        <f>CONCILIÇÃO_COM_CERVEJA!$P107-CONCILIÇÃO_COM_CERVEJA!$O107</f>
        <v>0</v>
      </c>
      <c r="R107" s="361">
        <f>IFERROR(VLOOKUP(CONCILIÇÃO_COM_CERVEJA!$B107,CUSTO!E:H,4,0),(VLOOKUP(CONCILIÇÃO_COM_CERVEJA!$A107,CUSTO!A:H,8,0)))</f>
        <v>0</v>
      </c>
      <c r="S107" s="361">
        <f>IFERROR(SUM(CONCILIÇÃO_COM_CERVEJA!$P107*CONCILIÇÃO_COM_CERVEJA!$R107),0)</f>
        <v>0</v>
      </c>
      <c r="T107" s="362" t="str">
        <f>IFERROR(#REF!/CONCILIÇÃO_COM_CERVEJA!$M107,"")</f>
        <v/>
      </c>
      <c r="U107" s="361" t="str">
        <f>IFERROR(#REF!*CONCILIÇÃO_COM_CERVEJA!$R107,"-")</f>
        <v>-</v>
      </c>
      <c r="V107" s="363" t="s">
        <v>813</v>
      </c>
    </row>
    <row r="108" spans="1:22" ht="15" customHeight="1" x14ac:dyDescent="0.25">
      <c r="A108" s="429">
        <v>1839</v>
      </c>
      <c r="B108" s="352">
        <v>2701230024</v>
      </c>
      <c r="C108" s="352" t="s">
        <v>14189</v>
      </c>
      <c r="D108" s="353" t="s">
        <v>2133</v>
      </c>
      <c r="E108" s="437">
        <f>IFERROR(VLOOKUP(B108,[1]AGLUTINADO!$A:$C,3,0),0)/G108</f>
        <v>97471</v>
      </c>
      <c r="F108" s="354" t="s">
        <v>301</v>
      </c>
      <c r="G108" s="355">
        <v>1</v>
      </c>
      <c r="H108" s="356">
        <f>VLOOKUP(CONCILIÇÃO_COM_CERVEJA!$B108,CONT_ANTE!A:D,4,0)</f>
        <v>0</v>
      </c>
      <c r="I108" s="356" t="str">
        <f t="shared" si="4"/>
        <v>ok</v>
      </c>
      <c r="J108" s="357">
        <f>VLOOKUP(CONCILIÇÃO_COM_CERVEJA!$B108,CONTAGEM!B:G,6,0)</f>
        <v>0</v>
      </c>
      <c r="K108" s="357">
        <f>SUMIF(SISTEMA!B:B,CONCILIÇÃO_COM_CERVEJA!$B108,SISTEMA!I:I)/G108</f>
        <v>68657</v>
      </c>
      <c r="L108" s="357">
        <f>SUMIF(SISTEMA!B:B,CONCILIÇÃO_COM_CERVEJA!$C108,SISTEMA!I:I)</f>
        <v>0</v>
      </c>
      <c r="M108" s="358">
        <f t="shared" si="3"/>
        <v>68657</v>
      </c>
      <c r="N108" s="357">
        <f>IFERROR(SUM(CONCILIÇÃO_COM_CERVEJA!$M108*CONCILIÇÃO_COM_CERVEJA!$R108),0)</f>
        <v>0</v>
      </c>
      <c r="O108" s="356">
        <f>IFERROR(VLOOKUP(CONCILIÇÃO_COM_CERVEJA!$B108,DIF_ANTE!A:D,4,0),"0")/CONCILIÇÃO_COM_CERVEJA!$G108</f>
        <v>0</v>
      </c>
      <c r="P108" s="359">
        <f t="shared" si="5"/>
        <v>-68657</v>
      </c>
      <c r="Q108" s="360">
        <f>CONCILIÇÃO_COM_CERVEJA!$P108-CONCILIÇÃO_COM_CERVEJA!$O108</f>
        <v>-68657</v>
      </c>
      <c r="R108" s="361">
        <f>IFERROR(VLOOKUP(CONCILIÇÃO_COM_CERVEJA!$B108,CUSTO!E:H,4,0),(VLOOKUP(CONCILIÇÃO_COM_CERVEJA!$A108,CUSTO!A:H,8,0)))</f>
        <v>0</v>
      </c>
      <c r="S108" s="361">
        <f>IFERROR(SUM(CONCILIÇÃO_COM_CERVEJA!$P108*CONCILIÇÃO_COM_CERVEJA!$R108),0)</f>
        <v>0</v>
      </c>
      <c r="T108" s="362" t="str">
        <f>IFERROR(#REF!/CONCILIÇÃO_COM_CERVEJA!$M108,"")</f>
        <v/>
      </c>
      <c r="U108" s="361" t="str">
        <f>IFERROR(#REF!*CONCILIÇÃO_COM_CERVEJA!$R108,"-")</f>
        <v>-</v>
      </c>
      <c r="V108" s="363"/>
    </row>
    <row r="109" spans="1:22" ht="15" customHeight="1" x14ac:dyDescent="0.25">
      <c r="A109" s="429">
        <v>1831</v>
      </c>
      <c r="B109" s="352">
        <v>2701230026</v>
      </c>
      <c r="C109" s="352" t="s">
        <v>14189</v>
      </c>
      <c r="D109" s="353" t="s">
        <v>2134</v>
      </c>
      <c r="E109" s="437">
        <f>IFERROR(VLOOKUP(B109,[1]AGLUTINADO!$A:$C,3,0),0)/G109</f>
        <v>27144</v>
      </c>
      <c r="F109" s="354" t="s">
        <v>301</v>
      </c>
      <c r="G109" s="355">
        <v>1</v>
      </c>
      <c r="H109" s="356">
        <f>VLOOKUP(CONCILIÇÃO_COM_CERVEJA!$B109,CONT_ANTE!A:D,4,0)</f>
        <v>0</v>
      </c>
      <c r="I109" s="356" t="str">
        <f t="shared" si="4"/>
        <v>ok</v>
      </c>
      <c r="J109" s="357">
        <f>VLOOKUP(CONCILIÇÃO_COM_CERVEJA!$B109,CONTAGEM!B:G,6,0)</f>
        <v>0</v>
      </c>
      <c r="K109" s="357">
        <f>SUMIF(SISTEMA!B:B,CONCILIÇÃO_COM_CERVEJA!$B109,SISTEMA!I:I)/G109</f>
        <v>0</v>
      </c>
      <c r="L109" s="357">
        <f>SUMIF(SISTEMA!B:B,CONCILIÇÃO_COM_CERVEJA!$C109,SISTEMA!I:I)</f>
        <v>0</v>
      </c>
      <c r="M109" s="358">
        <f t="shared" si="3"/>
        <v>0</v>
      </c>
      <c r="N109" s="357">
        <f>IFERROR(SUM(CONCILIÇÃO_COM_CERVEJA!$M109*CONCILIÇÃO_COM_CERVEJA!$R109),0)</f>
        <v>0</v>
      </c>
      <c r="O109" s="356">
        <f>IFERROR(VLOOKUP(CONCILIÇÃO_COM_CERVEJA!$B109,DIF_ANTE!A:D,4,0),"0")/CONCILIÇÃO_COM_CERVEJA!$G109</f>
        <v>0</v>
      </c>
      <c r="P109" s="359">
        <f t="shared" si="5"/>
        <v>0</v>
      </c>
      <c r="Q109" s="360">
        <f>CONCILIÇÃO_COM_CERVEJA!$P109-CONCILIÇÃO_COM_CERVEJA!$O109</f>
        <v>0</v>
      </c>
      <c r="R109" s="361">
        <f>IFERROR(VLOOKUP(CONCILIÇÃO_COM_CERVEJA!$B109,CUSTO!E:H,4,0),(VLOOKUP(CONCILIÇÃO_COM_CERVEJA!$A109,CUSTO!A:H,8,0)))</f>
        <v>0</v>
      </c>
      <c r="S109" s="361">
        <f>IFERROR(SUM(CONCILIÇÃO_COM_CERVEJA!$P109*CONCILIÇÃO_COM_CERVEJA!$R109),0)</f>
        <v>0</v>
      </c>
      <c r="T109" s="362" t="str">
        <f>IFERROR(#REF!/CONCILIÇÃO_COM_CERVEJA!$M109,"")</f>
        <v/>
      </c>
      <c r="U109" s="361" t="str">
        <f>IFERROR(#REF!*CONCILIÇÃO_COM_CERVEJA!$R109,"-")</f>
        <v>-</v>
      </c>
      <c r="V109" s="363" t="s">
        <v>813</v>
      </c>
    </row>
    <row r="110" spans="1:22" ht="15" customHeight="1" x14ac:dyDescent="0.25">
      <c r="A110" s="429"/>
      <c r="B110" s="352">
        <v>2701230027</v>
      </c>
      <c r="C110" s="352" t="s">
        <v>14189</v>
      </c>
      <c r="D110" s="353" t="s">
        <v>2135</v>
      </c>
      <c r="E110" s="437">
        <f>IFERROR(VLOOKUP(B110,[1]AGLUTINADO!$A:$C,3,0),0)/G110</f>
        <v>17862</v>
      </c>
      <c r="F110" s="354" t="s">
        <v>301</v>
      </c>
      <c r="G110" s="355">
        <v>1</v>
      </c>
      <c r="H110" s="356">
        <f>VLOOKUP(CONCILIÇÃO_COM_CERVEJA!$B110,CONT_ANTE!A:D,4,0)</f>
        <v>0</v>
      </c>
      <c r="I110" s="356" t="str">
        <f t="shared" si="4"/>
        <v>ok</v>
      </c>
      <c r="J110" s="357">
        <f>VLOOKUP(CONCILIÇÃO_COM_CERVEJA!$B110,CONTAGEM!B:G,6,0)</f>
        <v>0</v>
      </c>
      <c r="K110" s="357">
        <f>SUMIF(SISTEMA!B:B,CONCILIÇÃO_COM_CERVEJA!$B110,SISTEMA!I:I)/G110</f>
        <v>0</v>
      </c>
      <c r="L110" s="357">
        <f>SUMIF(SISTEMA!B:B,CONCILIÇÃO_COM_CERVEJA!$C110,SISTEMA!I:I)</f>
        <v>0</v>
      </c>
      <c r="M110" s="358">
        <f t="shared" si="3"/>
        <v>0</v>
      </c>
      <c r="N110" s="357">
        <f>IFERROR(SUM(CONCILIÇÃO_COM_CERVEJA!$M110*CONCILIÇÃO_COM_CERVEJA!$R110),0)</f>
        <v>0</v>
      </c>
      <c r="O110" s="356">
        <f>IFERROR(VLOOKUP(CONCILIÇÃO_COM_CERVEJA!$B110,DIF_ANTE!A:D,4,0),"0")/CONCILIÇÃO_COM_CERVEJA!$G110</f>
        <v>0</v>
      </c>
      <c r="P110" s="359">
        <f t="shared" si="5"/>
        <v>0</v>
      </c>
      <c r="Q110" s="360">
        <f>CONCILIÇÃO_COM_CERVEJA!$P110-CONCILIÇÃO_COM_CERVEJA!$O110</f>
        <v>0</v>
      </c>
      <c r="R110" s="361">
        <f>IFERROR(VLOOKUP(CONCILIÇÃO_COM_CERVEJA!$B110,CUSTO!E:H,4,0),(VLOOKUP(CONCILIÇÃO_COM_CERVEJA!$A110,CUSTO!A:H,8,0)))</f>
        <v>0.11037425068789308</v>
      </c>
      <c r="S110" s="361">
        <f>IFERROR(SUM(CONCILIÇÃO_COM_CERVEJA!$P110*CONCILIÇÃO_COM_CERVEJA!$R110),0)</f>
        <v>0</v>
      </c>
      <c r="T110" s="362" t="str">
        <f>IFERROR(#REF!/CONCILIÇÃO_COM_CERVEJA!$M110,"")</f>
        <v/>
      </c>
      <c r="U110" s="361" t="str">
        <f>IFERROR(#REF!*CONCILIÇÃO_COM_CERVEJA!$R110,"-")</f>
        <v>-</v>
      </c>
      <c r="V110" s="363" t="s">
        <v>813</v>
      </c>
    </row>
    <row r="111" spans="1:22" ht="15" customHeight="1" x14ac:dyDescent="0.25">
      <c r="A111" s="429">
        <v>1830</v>
      </c>
      <c r="B111" s="352">
        <v>2701230028</v>
      </c>
      <c r="C111" s="352" t="s">
        <v>14189</v>
      </c>
      <c r="D111" s="353" t="s">
        <v>2136</v>
      </c>
      <c r="E111" s="437">
        <f>IFERROR(VLOOKUP(B111,[1]AGLUTINADO!$A:$C,3,0),0)/G111</f>
        <v>123592.99999999999</v>
      </c>
      <c r="F111" s="354" t="s">
        <v>301</v>
      </c>
      <c r="G111" s="355">
        <v>1</v>
      </c>
      <c r="H111" s="356">
        <f>VLOOKUP(CONCILIÇÃO_COM_CERVEJA!$B111,CONT_ANTE!A:D,4,0)</f>
        <v>10009</v>
      </c>
      <c r="I111" s="356" t="str">
        <f t="shared" si="4"/>
        <v>ok</v>
      </c>
      <c r="J111" s="357">
        <f>VLOOKUP(CONCILIÇÃO_COM_CERVEJA!$B111,CONTAGEM!B:G,6,0)</f>
        <v>0</v>
      </c>
      <c r="K111" s="357">
        <f>SUMIF(SISTEMA!B:B,CONCILIÇÃO_COM_CERVEJA!$B111,SISTEMA!I:I)/G111</f>
        <v>0.4</v>
      </c>
      <c r="L111" s="357">
        <f>SUMIF(SISTEMA!B:B,CONCILIÇÃO_COM_CERVEJA!$C111,SISTEMA!I:I)</f>
        <v>0</v>
      </c>
      <c r="M111" s="358">
        <f t="shared" si="3"/>
        <v>0.4</v>
      </c>
      <c r="N111" s="357">
        <f>IFERROR(SUM(CONCILIÇÃO_COM_CERVEJA!$M111*CONCILIÇÃO_COM_CERVEJA!$R111),0)</f>
        <v>0</v>
      </c>
      <c r="O111" s="356">
        <f>IFERROR(VLOOKUP(CONCILIÇÃO_COM_CERVEJA!$B111,DIF_ANTE!A:D,4,0),"0")/CONCILIÇÃO_COM_CERVEJA!$G111</f>
        <v>-0.3999999999996362</v>
      </c>
      <c r="P111" s="359">
        <f t="shared" si="5"/>
        <v>-0.4</v>
      </c>
      <c r="Q111" s="360">
        <f>CONCILIÇÃO_COM_CERVEJA!$P111-CONCILIÇÃO_COM_CERVEJA!$O111</f>
        <v>-3.638200851696638E-13</v>
      </c>
      <c r="R111" s="361">
        <f>IFERROR(VLOOKUP(CONCILIÇÃO_COM_CERVEJA!$B111,CUSTO!E:H,4,0),(VLOOKUP(CONCILIÇÃO_COM_CERVEJA!$A111,CUSTO!A:H,8,0)))</f>
        <v>0</v>
      </c>
      <c r="S111" s="361">
        <f>IFERROR(SUM(CONCILIÇÃO_COM_CERVEJA!$P111*CONCILIÇÃO_COM_CERVEJA!$R111),0)</f>
        <v>0</v>
      </c>
      <c r="T111" s="362" t="str">
        <f>IFERROR(#REF!/CONCILIÇÃO_COM_CERVEJA!$M111,"")</f>
        <v/>
      </c>
      <c r="U111" s="361" t="str">
        <f>IFERROR(#REF!*CONCILIÇÃO_COM_CERVEJA!$R111,"-")</f>
        <v>-</v>
      </c>
      <c r="V111" s="363"/>
    </row>
    <row r="112" spans="1:22" ht="15" customHeight="1" x14ac:dyDescent="0.25">
      <c r="A112" s="429"/>
      <c r="B112" s="352">
        <v>2701230046</v>
      </c>
      <c r="C112" s="352" t="s">
        <v>14189</v>
      </c>
      <c r="D112" s="353" t="s">
        <v>5066</v>
      </c>
      <c r="E112" s="437">
        <f>IFERROR(VLOOKUP(B112,[1]AGLUTINADO!$A:$C,3,0),0)/G112</f>
        <v>0</v>
      </c>
      <c r="F112" s="354" t="s">
        <v>301</v>
      </c>
      <c r="G112" s="355">
        <v>1</v>
      </c>
      <c r="H112" s="356">
        <f>VLOOKUP(CONCILIÇÃO_COM_CERVEJA!$B112,CONT_ANTE!A:D,4,0)</f>
        <v>0</v>
      </c>
      <c r="I112" s="356" t="str">
        <f t="shared" si="4"/>
        <v>ok</v>
      </c>
      <c r="J112" s="357">
        <f>VLOOKUP(CONCILIÇÃO_COM_CERVEJA!$B112,CONTAGEM!B:G,6,0)</f>
        <v>0</v>
      </c>
      <c r="K112" s="357">
        <f>SUMIF(SISTEMA!B:B,CONCILIÇÃO_COM_CERVEJA!$B112,SISTEMA!I:I)/G112</f>
        <v>0</v>
      </c>
      <c r="L112" s="357">
        <f>SUMIF(SISTEMA!B:B,CONCILIÇÃO_COM_CERVEJA!$C112,SISTEMA!I:I)</f>
        <v>0</v>
      </c>
      <c r="M112" s="358">
        <f t="shared" si="3"/>
        <v>0</v>
      </c>
      <c r="N112" s="357">
        <f>IFERROR(SUM(CONCILIÇÃO_COM_CERVEJA!$M112*CONCILIÇÃO_COM_CERVEJA!$R112),0)</f>
        <v>0</v>
      </c>
      <c r="O112" s="356">
        <f>IFERROR(VLOOKUP(CONCILIÇÃO_COM_CERVEJA!$B112,DIF_ANTE!A:D,4,0),"0")/CONCILIÇÃO_COM_CERVEJA!$G112</f>
        <v>0</v>
      </c>
      <c r="P112" s="359">
        <f t="shared" si="5"/>
        <v>0</v>
      </c>
      <c r="Q112" s="360">
        <f>CONCILIÇÃO_COM_CERVEJA!$P112-CONCILIÇÃO_COM_CERVEJA!$O112</f>
        <v>0</v>
      </c>
      <c r="R112" s="361">
        <f>IFERROR(VLOOKUP(CONCILIÇÃO_COM_CERVEJA!$B112,CUSTO!E:H,4,0),(VLOOKUP(CONCILIÇÃO_COM_CERVEJA!$A112,CUSTO!A:H,8,0)))</f>
        <v>0.11037425068789308</v>
      </c>
      <c r="S112" s="361">
        <f>IFERROR(SUM(CONCILIÇÃO_COM_CERVEJA!$P112*CONCILIÇÃO_COM_CERVEJA!$R112),0)</f>
        <v>0</v>
      </c>
      <c r="T112" s="365" t="str">
        <f>IFERROR(#REF!/CONCILIÇÃO_COM_CERVEJA!$M112,"")</f>
        <v/>
      </c>
      <c r="U112" s="361" t="str">
        <f>IFERROR(#REF!*CONCILIÇÃO_COM_CERVEJA!$R112,"-")</f>
        <v>-</v>
      </c>
      <c r="V112" s="363" t="s">
        <v>813</v>
      </c>
    </row>
    <row r="113" spans="1:22" ht="15" customHeight="1" x14ac:dyDescent="0.25">
      <c r="A113" s="429">
        <v>1844</v>
      </c>
      <c r="B113" s="352">
        <v>2701230029</v>
      </c>
      <c r="C113" s="352" t="s">
        <v>14189</v>
      </c>
      <c r="D113" s="353" t="s">
        <v>2137</v>
      </c>
      <c r="E113" s="437">
        <f>IFERROR(VLOOKUP(B113,[1]AGLUTINADO!$A:$C,3,0),0)/G113</f>
        <v>87891.5</v>
      </c>
      <c r="F113" s="354" t="s">
        <v>301</v>
      </c>
      <c r="G113" s="355">
        <v>1</v>
      </c>
      <c r="H113" s="356">
        <f>VLOOKUP(CONCILIÇÃO_COM_CERVEJA!$B113,CONT_ANTE!A:D,4,0)</f>
        <v>0</v>
      </c>
      <c r="I113" s="356" t="str">
        <f t="shared" si="4"/>
        <v>ok</v>
      </c>
      <c r="J113" s="357">
        <f>VLOOKUP(CONCILIÇÃO_COM_CERVEJA!$B113,CONTAGEM!B:G,6,0)</f>
        <v>0</v>
      </c>
      <c r="K113" s="357">
        <f>SUMIF(SISTEMA!B:B,CONCILIÇÃO_COM_CERVEJA!$B113,SISTEMA!I:I)/G113</f>
        <v>17598.5</v>
      </c>
      <c r="L113" s="357">
        <f>SUMIF(SISTEMA!B:B,CONCILIÇÃO_COM_CERVEJA!$C113,SISTEMA!I:I)</f>
        <v>0</v>
      </c>
      <c r="M113" s="358">
        <f t="shared" si="3"/>
        <v>17598.5</v>
      </c>
      <c r="N113" s="357">
        <f>IFERROR(SUM(CONCILIÇÃO_COM_CERVEJA!$M113*CONCILIÇÃO_COM_CERVEJA!$R113),0)</f>
        <v>0</v>
      </c>
      <c r="O113" s="356">
        <f>IFERROR(VLOOKUP(CONCILIÇÃO_COM_CERVEJA!$B113,DIF_ANTE!A:D,4,0),"0")/CONCILIÇÃO_COM_CERVEJA!$G113</f>
        <v>0</v>
      </c>
      <c r="P113" s="359">
        <f t="shared" si="5"/>
        <v>-17598.5</v>
      </c>
      <c r="Q113" s="360">
        <f>CONCILIÇÃO_COM_CERVEJA!$P113-CONCILIÇÃO_COM_CERVEJA!$O113</f>
        <v>-17598.5</v>
      </c>
      <c r="R113" s="361">
        <f>IFERROR(VLOOKUP(CONCILIÇÃO_COM_CERVEJA!$B113,CUSTO!E:H,4,0),(VLOOKUP(CONCILIÇÃO_COM_CERVEJA!$A113,CUSTO!A:H,8,0)))</f>
        <v>0</v>
      </c>
      <c r="S113" s="361">
        <f>IFERROR(SUM(CONCILIÇÃO_COM_CERVEJA!$P113*CONCILIÇÃO_COM_CERVEJA!$R113),0)</f>
        <v>0</v>
      </c>
      <c r="T113" s="362" t="str">
        <f>IFERROR(#REF!/CONCILIÇÃO_COM_CERVEJA!$M113,"")</f>
        <v/>
      </c>
      <c r="U113" s="361" t="str">
        <f>IFERROR(#REF!*CONCILIÇÃO_COM_CERVEJA!$R113,"-")</f>
        <v>-</v>
      </c>
      <c r="V113" s="363"/>
    </row>
    <row r="114" spans="1:22" ht="15" customHeight="1" x14ac:dyDescent="0.25">
      <c r="A114" s="429">
        <v>32523</v>
      </c>
      <c r="B114" s="352">
        <v>2701230002</v>
      </c>
      <c r="C114" s="352" t="s">
        <v>14189</v>
      </c>
      <c r="D114" s="353" t="s">
        <v>14464</v>
      </c>
      <c r="E114" s="437">
        <f>IFERROR(VLOOKUP(B114,[1]AGLUTINADO!$A:$C,3,0),0)/G114</f>
        <v>279294</v>
      </c>
      <c r="F114" s="354" t="s">
        <v>301</v>
      </c>
      <c r="G114" s="355">
        <v>1</v>
      </c>
      <c r="H114" s="356">
        <f>VLOOKUP(CONCILIÇÃO_COM_CERVEJA!$B114,CONT_ANTE!A:D,4,0)</f>
        <v>31955</v>
      </c>
      <c r="I114" s="356" t="str">
        <f t="shared" si="4"/>
        <v>ok</v>
      </c>
      <c r="J114" s="357">
        <f>VLOOKUP(CONCILIÇÃO_COM_CERVEJA!$B114,CONTAGEM!B:G,6,0)</f>
        <v>0</v>
      </c>
      <c r="K114" s="357">
        <f>SUMIF(SISTEMA!B:B,CONCILIÇÃO_COM_CERVEJA!$B114,SISTEMA!I:I)/G114</f>
        <v>0</v>
      </c>
      <c r="L114" s="357">
        <f>SUMIF(SISTEMA!B:B,CONCILIÇÃO_COM_CERVEJA!$C114,SISTEMA!I:I)</f>
        <v>0</v>
      </c>
      <c r="M114" s="358">
        <f t="shared" si="3"/>
        <v>0</v>
      </c>
      <c r="N114" s="357">
        <f>IFERROR(SUM(CONCILIÇÃO_COM_CERVEJA!$M114*CONCILIÇÃO_COM_CERVEJA!$R114),0)</f>
        <v>0</v>
      </c>
      <c r="O114" s="356">
        <f>IFERROR(VLOOKUP(CONCILIÇÃO_COM_CERVEJA!$B114,DIF_ANTE!A:D,4,0),"0")/CONCILIÇÃO_COM_CERVEJA!$G114</f>
        <v>0</v>
      </c>
      <c r="P114" s="359">
        <f t="shared" si="5"/>
        <v>0</v>
      </c>
      <c r="Q114" s="360">
        <f>CONCILIÇÃO_COM_CERVEJA!$P114-CONCILIÇÃO_COM_CERVEJA!$O114</f>
        <v>0</v>
      </c>
      <c r="R114" s="361">
        <f>IFERROR(VLOOKUP(CONCILIÇÃO_COM_CERVEJA!$B114,CUSTO!E:H,4,0),(VLOOKUP(CONCILIÇÃO_COM_CERVEJA!$A114,CUSTO!A:H,8,0)))</f>
        <v>0</v>
      </c>
      <c r="S114" s="361">
        <f>IFERROR(SUM(CONCILIÇÃO_COM_CERVEJA!$P114*CONCILIÇÃO_COM_CERVEJA!$R114),0)</f>
        <v>0</v>
      </c>
      <c r="T114" s="362" t="str">
        <f>IFERROR(#REF!/CONCILIÇÃO_COM_CERVEJA!$M114,"")</f>
        <v/>
      </c>
      <c r="U114" s="361" t="str">
        <f>IFERROR(#REF!*CONCILIÇÃO_COM_CERVEJA!$R114,"-")</f>
        <v>-</v>
      </c>
      <c r="V114" s="363" t="s">
        <v>813</v>
      </c>
    </row>
    <row r="115" spans="1:22" ht="15" customHeight="1" x14ac:dyDescent="0.25">
      <c r="A115" s="429"/>
      <c r="B115" s="352">
        <v>2701230003</v>
      </c>
      <c r="C115" s="352" t="s">
        <v>14189</v>
      </c>
      <c r="D115" s="353" t="s">
        <v>2117</v>
      </c>
      <c r="E115" s="437">
        <f>IFERROR(VLOOKUP(B115,[1]AGLUTINADO!$A:$C,3,0),0)/G115</f>
        <v>0</v>
      </c>
      <c r="F115" s="354" t="s">
        <v>301</v>
      </c>
      <c r="G115" s="355">
        <v>1</v>
      </c>
      <c r="H115" s="356">
        <f>VLOOKUP(CONCILIÇÃO_COM_CERVEJA!$B115,CONT_ANTE!A:D,4,0)</f>
        <v>0</v>
      </c>
      <c r="I115" s="356" t="str">
        <f t="shared" si="4"/>
        <v>ok</v>
      </c>
      <c r="J115" s="357">
        <f>VLOOKUP(CONCILIÇÃO_COM_CERVEJA!$B115,CONTAGEM!B:G,6,0)</f>
        <v>0</v>
      </c>
      <c r="K115" s="357">
        <f>SUMIF(SISTEMA!B:B,CONCILIÇÃO_COM_CERVEJA!$B115,SISTEMA!I:I)/G115</f>
        <v>0</v>
      </c>
      <c r="L115" s="357">
        <f>SUMIF(SISTEMA!B:B,CONCILIÇÃO_COM_CERVEJA!$C115,SISTEMA!I:I)</f>
        <v>0</v>
      </c>
      <c r="M115" s="358">
        <f t="shared" si="3"/>
        <v>0</v>
      </c>
      <c r="N115" s="357">
        <f>IFERROR(SUM(CONCILIÇÃO_COM_CERVEJA!$M115*CONCILIÇÃO_COM_CERVEJA!$R115),0)</f>
        <v>0</v>
      </c>
      <c r="O115" s="356">
        <f>IFERROR(VLOOKUP(CONCILIÇÃO_COM_CERVEJA!$B115,DIF_ANTE!A:D,4,0),"0")/CONCILIÇÃO_COM_CERVEJA!$G115</f>
        <v>0</v>
      </c>
      <c r="P115" s="359">
        <f t="shared" si="5"/>
        <v>0</v>
      </c>
      <c r="Q115" s="360">
        <f>CONCILIÇÃO_COM_CERVEJA!$P115-CONCILIÇÃO_COM_CERVEJA!$O115</f>
        <v>0</v>
      </c>
      <c r="R115" s="361">
        <f>IFERROR(VLOOKUP(CONCILIÇÃO_COM_CERVEJA!$B115,CUSTO!E:H,4,0),(VLOOKUP(CONCILIÇÃO_COM_CERVEJA!$A115,CUSTO!A:H,8,0)))</f>
        <v>0.11037425068789308</v>
      </c>
      <c r="S115" s="361">
        <f>IFERROR(SUM(CONCILIÇÃO_COM_CERVEJA!$P115*CONCILIÇÃO_COM_CERVEJA!$R115),0)</f>
        <v>0</v>
      </c>
      <c r="T115" s="365" t="str">
        <f>IFERROR(#REF!/CONCILIÇÃO_COM_CERVEJA!$M115,"")</f>
        <v/>
      </c>
      <c r="U115" s="361" t="str">
        <f>IFERROR(#REF!*CONCILIÇÃO_COM_CERVEJA!$R115,"-")</f>
        <v>-</v>
      </c>
      <c r="V115" s="363" t="s">
        <v>813</v>
      </c>
    </row>
    <row r="116" spans="1:22" ht="15" customHeight="1" x14ac:dyDescent="0.25">
      <c r="A116" s="429">
        <v>1853</v>
      </c>
      <c r="B116" s="352">
        <v>2701230021</v>
      </c>
      <c r="C116" s="352" t="s">
        <v>14189</v>
      </c>
      <c r="D116" s="353" t="s">
        <v>1205</v>
      </c>
      <c r="E116" s="437">
        <f>IFERROR(VLOOKUP(B116,[1]AGLUTINADO!$A:$C,3,0),0)/G116</f>
        <v>181048</v>
      </c>
      <c r="F116" s="354" t="s">
        <v>301</v>
      </c>
      <c r="G116" s="355">
        <v>1</v>
      </c>
      <c r="H116" s="356">
        <f>VLOOKUP(CONCILIÇÃO_COM_CERVEJA!$B116,CONT_ANTE!A:D,4,0)</f>
        <v>0</v>
      </c>
      <c r="I116" s="356" t="str">
        <f t="shared" si="4"/>
        <v>ok</v>
      </c>
      <c r="J116" s="357">
        <f>VLOOKUP(CONCILIÇÃO_COM_CERVEJA!$B116,CONTAGEM!B:G,6,0)</f>
        <v>0</v>
      </c>
      <c r="K116" s="357">
        <f>SUMIF(SISTEMA!B:B,CONCILIÇÃO_COM_CERVEJA!$B116,SISTEMA!I:I)/G116</f>
        <v>0</v>
      </c>
      <c r="L116" s="357">
        <f>SUMIF(SISTEMA!B:B,CONCILIÇÃO_COM_CERVEJA!$C116,SISTEMA!I:I)</f>
        <v>0</v>
      </c>
      <c r="M116" s="358">
        <f t="shared" si="3"/>
        <v>0</v>
      </c>
      <c r="N116" s="357">
        <f>IFERROR(SUM(CONCILIÇÃO_COM_CERVEJA!$M116*CONCILIÇÃO_COM_CERVEJA!$R116),0)</f>
        <v>0</v>
      </c>
      <c r="O116" s="356">
        <f>IFERROR(VLOOKUP(CONCILIÇÃO_COM_CERVEJA!$B116,DIF_ANTE!A:D,4,0),"0")/CONCILIÇÃO_COM_CERVEJA!$G116</f>
        <v>0</v>
      </c>
      <c r="P116" s="359">
        <f t="shared" si="5"/>
        <v>0</v>
      </c>
      <c r="Q116" s="360">
        <f>CONCILIÇÃO_COM_CERVEJA!$P116-CONCILIÇÃO_COM_CERVEJA!$O116</f>
        <v>0</v>
      </c>
      <c r="R116" s="361" t="e">
        <f>IFERROR(VLOOKUP(CONCILIÇÃO_COM_CERVEJA!$B116,CUSTO!E:H,4,0),(VLOOKUP(CONCILIÇÃO_COM_CERVEJA!$A116,CUSTO!A:H,8,0)))</f>
        <v>#N/A</v>
      </c>
      <c r="S116" s="361">
        <f>IFERROR(SUM(CONCILIÇÃO_COM_CERVEJA!$P116*CONCILIÇÃO_COM_CERVEJA!$R116),0)</f>
        <v>0</v>
      </c>
      <c r="T116" s="362" t="str">
        <f>IFERROR(#REF!/CONCILIÇÃO_COM_CERVEJA!$M116,"")</f>
        <v/>
      </c>
      <c r="U116" s="361" t="str">
        <f>IFERROR(#REF!*CONCILIÇÃO_COM_CERVEJA!$R116,"-")</f>
        <v>-</v>
      </c>
      <c r="V116" s="363" t="s">
        <v>813</v>
      </c>
    </row>
    <row r="117" spans="1:22" ht="15" customHeight="1" x14ac:dyDescent="0.25">
      <c r="A117" s="429"/>
      <c r="B117" s="352">
        <v>2701230033</v>
      </c>
      <c r="C117" s="352" t="s">
        <v>14189</v>
      </c>
      <c r="D117" s="353" t="s">
        <v>2140</v>
      </c>
      <c r="E117" s="437">
        <f>IFERROR(VLOOKUP(B117,[1]AGLUTINADO!$A:$C,3,0),0)/G117</f>
        <v>12732</v>
      </c>
      <c r="F117" s="354" t="s">
        <v>301</v>
      </c>
      <c r="G117" s="355">
        <v>1</v>
      </c>
      <c r="H117" s="356">
        <f>VLOOKUP(CONCILIÇÃO_COM_CERVEJA!$B117,CONT_ANTE!A:D,4,0)</f>
        <v>0</v>
      </c>
      <c r="I117" s="356" t="str">
        <f t="shared" si="4"/>
        <v>ok</v>
      </c>
      <c r="J117" s="357">
        <f>VLOOKUP(CONCILIÇÃO_COM_CERVEJA!$B117,CONTAGEM!B:G,6,0)</f>
        <v>0</v>
      </c>
      <c r="K117" s="357">
        <f>SUMIF(SISTEMA!B:B,CONCILIÇÃO_COM_CERVEJA!$B117,SISTEMA!I:I)/G117</f>
        <v>0</v>
      </c>
      <c r="L117" s="357">
        <f>SUMIF(SISTEMA!B:B,CONCILIÇÃO_COM_CERVEJA!$C117,SISTEMA!I:I)</f>
        <v>0</v>
      </c>
      <c r="M117" s="358">
        <f t="shared" si="3"/>
        <v>0</v>
      </c>
      <c r="N117" s="357">
        <f>IFERROR(SUM(CONCILIÇÃO_COM_CERVEJA!$M117*CONCILIÇÃO_COM_CERVEJA!$R117),0)</f>
        <v>0</v>
      </c>
      <c r="O117" s="356">
        <f>IFERROR(VLOOKUP(CONCILIÇÃO_COM_CERVEJA!$B117,DIF_ANTE!A:D,4,0),"0")/CONCILIÇÃO_COM_CERVEJA!$G117</f>
        <v>0</v>
      </c>
      <c r="P117" s="359">
        <f t="shared" si="5"/>
        <v>0</v>
      </c>
      <c r="Q117" s="360">
        <f>CONCILIÇÃO_COM_CERVEJA!$P117-CONCILIÇÃO_COM_CERVEJA!$O117</f>
        <v>0</v>
      </c>
      <c r="R117" s="361">
        <f>IFERROR(VLOOKUP(CONCILIÇÃO_COM_CERVEJA!$B117,CUSTO!E:H,4,0),(VLOOKUP(CONCILIÇÃO_COM_CERVEJA!$A117,CUSTO!A:H,8,0)))</f>
        <v>0.11037425068789308</v>
      </c>
      <c r="S117" s="361">
        <f>IFERROR(SUM(CONCILIÇÃO_COM_CERVEJA!$P117*CONCILIÇÃO_COM_CERVEJA!$R117),0)</f>
        <v>0</v>
      </c>
      <c r="T117" s="365" t="str">
        <f>IFERROR(#REF!/CONCILIÇÃO_COM_CERVEJA!$M117,"")</f>
        <v/>
      </c>
      <c r="U117" s="361" t="str">
        <f>IFERROR(#REF!*CONCILIÇÃO_COM_CERVEJA!$R117,"-")</f>
        <v>-</v>
      </c>
      <c r="V117" s="363" t="s">
        <v>813</v>
      </c>
    </row>
    <row r="118" spans="1:22" ht="15" customHeight="1" x14ac:dyDescent="0.25">
      <c r="A118" s="429">
        <v>31517</v>
      </c>
      <c r="B118" s="352">
        <v>2701050020</v>
      </c>
      <c r="C118" s="352" t="s">
        <v>14189</v>
      </c>
      <c r="D118" s="353" t="s">
        <v>3669</v>
      </c>
      <c r="E118" s="437">
        <f>IFERROR(VLOOKUP(B118,[1]AGLUTINADO!$A:$C,3,0),0)/G118</f>
        <v>11.73</v>
      </c>
      <c r="F118" s="354" t="s">
        <v>232</v>
      </c>
      <c r="G118" s="355">
        <v>1</v>
      </c>
      <c r="H118" s="356">
        <f>VLOOKUP(CONCILIÇÃO_COM_CERVEJA!$B118,CONT_ANTE!A:D,4,0)</f>
        <v>33.65</v>
      </c>
      <c r="I118" s="356" t="str">
        <f t="shared" si="4"/>
        <v>ok</v>
      </c>
      <c r="J118" s="357">
        <f>VLOOKUP(CONCILIÇÃO_COM_CERVEJA!$B118,CONTAGEM!B:G,6,0)</f>
        <v>90.8</v>
      </c>
      <c r="K118" s="357">
        <f>SUMIF(SISTEMA!B:B,CONCILIÇÃO_COM_CERVEJA!$B118,SISTEMA!I:I)/G118</f>
        <v>104.19</v>
      </c>
      <c r="L118" s="357">
        <f>SUMIF(SISTEMA!B:B,CONCILIÇÃO_COM_CERVEJA!$C118,SISTEMA!I:I)</f>
        <v>0</v>
      </c>
      <c r="M118" s="358">
        <f t="shared" si="3"/>
        <v>104.19</v>
      </c>
      <c r="N118" s="357">
        <f>IFERROR(SUM(CONCILIÇÃO_COM_CERVEJA!$M118*CONCILIÇÃO_COM_CERVEJA!$R118),0)</f>
        <v>30470.094940509913</v>
      </c>
      <c r="O118" s="356">
        <f>IFERROR(VLOOKUP(CONCILIÇÃO_COM_CERVEJA!$B118,DIF_ANTE!A:D,4,0),"0")/CONCILIÇÃO_COM_CERVEJA!$G118</f>
        <v>-11.670000000000002</v>
      </c>
      <c r="P118" s="359">
        <f t="shared" si="5"/>
        <v>-13.39</v>
      </c>
      <c r="Q118" s="360">
        <f>CONCILIÇÃO_COM_CERVEJA!$P118-CONCILIÇÃO_COM_CERVEJA!$O118</f>
        <v>-1.7199999999999989</v>
      </c>
      <c r="R118" s="361">
        <f>IFERROR(VLOOKUP(CONCILIÇÃO_COM_CERVEJA!$B118,CUSTO!E:H,4,0),(VLOOKUP(CONCILIÇÃO_COM_CERVEJA!$A118,CUSTO!A:H,8,0)))</f>
        <v>292.447403210576</v>
      </c>
      <c r="S118" s="361">
        <f>IFERROR(SUM(CONCILIÇÃO_COM_CERVEJA!$P118*CONCILIÇÃO_COM_CERVEJA!$R118),0)</f>
        <v>-3915.8707289896129</v>
      </c>
      <c r="T118" s="362" t="str">
        <f>IFERROR(#REF!/CONCILIÇÃO_COM_CERVEJA!$M118,"")</f>
        <v/>
      </c>
      <c r="U118" s="361" t="str">
        <f>IFERROR(#REF!*CONCILIÇÃO_COM_CERVEJA!$R118,"-")</f>
        <v>-</v>
      </c>
      <c r="V118" s="363"/>
    </row>
    <row r="119" spans="1:22" ht="15" customHeight="1" x14ac:dyDescent="0.25">
      <c r="A119" s="429">
        <v>39</v>
      </c>
      <c r="B119" s="352">
        <v>2701050018</v>
      </c>
      <c r="C119" s="352" t="s">
        <v>14189</v>
      </c>
      <c r="D119" s="353" t="s">
        <v>1116</v>
      </c>
      <c r="E119" s="437">
        <f>IFERROR(VLOOKUP(B119,[1]AGLUTINADO!$A:$C,3,0),0)/G119</f>
        <v>62.03</v>
      </c>
      <c r="F119" s="354" t="s">
        <v>232</v>
      </c>
      <c r="G119" s="355">
        <v>1</v>
      </c>
      <c r="H119" s="356">
        <f>VLOOKUP(CONCILIÇÃO_COM_CERVEJA!$B119,CONT_ANTE!A:D,4,0)</f>
        <v>136</v>
      </c>
      <c r="I119" s="356" t="str">
        <f t="shared" si="4"/>
        <v>ok</v>
      </c>
      <c r="J119" s="357">
        <f>VLOOKUP(CONCILIÇÃO_COM_CERVEJA!$B119,CONTAGEM!B:G,6,0)</f>
        <v>393.5</v>
      </c>
      <c r="K119" s="357">
        <f>SUMIF(SISTEMA!B:B,CONCILIÇÃO_COM_CERVEJA!$B119,SISTEMA!I:I)/G119</f>
        <v>427.45699999999999</v>
      </c>
      <c r="L119" s="357">
        <f>SUMIF(SISTEMA!B:B,CONCILIÇÃO_COM_CERVEJA!$C119,SISTEMA!I:I)</f>
        <v>0</v>
      </c>
      <c r="M119" s="358">
        <f t="shared" si="3"/>
        <v>427.45699999999999</v>
      </c>
      <c r="N119" s="357">
        <f>IFERROR(SUM(CONCILIÇÃO_COM_CERVEJA!$M119*CONCILIÇÃO_COM_CERVEJA!$R119),0)</f>
        <v>12281.793755089288</v>
      </c>
      <c r="O119" s="356">
        <f>IFERROR(VLOOKUP(CONCILIÇÃO_COM_CERVEJA!$B119,DIF_ANTE!A:D,4,0),"0")/CONCILIÇÃO_COM_CERVEJA!$G119</f>
        <v>-17.486999999999995</v>
      </c>
      <c r="P119" s="359">
        <f t="shared" si="5"/>
        <v>-33.956999999999994</v>
      </c>
      <c r="Q119" s="360">
        <f>CONCILIÇÃO_COM_CERVEJA!$P119-CONCILIÇÃO_COM_CERVEJA!$O119</f>
        <v>-16.47</v>
      </c>
      <c r="R119" s="361">
        <f>IFERROR(VLOOKUP(CONCILIÇÃO_COM_CERVEJA!$B119,CUSTO!E:H,4,0),(VLOOKUP(CONCILIÇÃO_COM_CERVEJA!$A119,CUSTO!A:H,8,0)))</f>
        <v>28.732232142857146</v>
      </c>
      <c r="S119" s="361">
        <f>IFERROR(SUM(CONCILIÇÃO_COM_CERVEJA!$P119*CONCILIÇÃO_COM_CERVEJA!$R119),0)</f>
        <v>-975.66040687499992</v>
      </c>
      <c r="T119" s="362" t="str">
        <f>IFERROR(#REF!/CONCILIÇÃO_COM_CERVEJA!$M119,"")</f>
        <v/>
      </c>
      <c r="U119" s="361" t="str">
        <f>IFERROR(#REF!*CONCILIÇÃO_COM_CERVEJA!$R119,"-")</f>
        <v>-</v>
      </c>
      <c r="V119" s="363"/>
    </row>
    <row r="120" spans="1:22" ht="15" customHeight="1" x14ac:dyDescent="0.25">
      <c r="A120" s="429">
        <v>526</v>
      </c>
      <c r="B120" s="352">
        <v>2701050016</v>
      </c>
      <c r="C120" s="352" t="s">
        <v>14189</v>
      </c>
      <c r="D120" s="353" t="s">
        <v>1114</v>
      </c>
      <c r="E120" s="437">
        <f>IFERROR(VLOOKUP(B120,[1]AGLUTINADO!$A:$C,3,0),0)/G120</f>
        <v>0</v>
      </c>
      <c r="F120" s="354" t="s">
        <v>232</v>
      </c>
      <c r="G120" s="355">
        <v>1</v>
      </c>
      <c r="H120" s="356">
        <f>VLOOKUP(CONCILIÇÃO_COM_CERVEJA!$B120,CONT_ANTE!A:D,4,0)</f>
        <v>0</v>
      </c>
      <c r="I120" s="356" t="str">
        <f t="shared" si="4"/>
        <v>ok</v>
      </c>
      <c r="J120" s="357">
        <f>VLOOKUP(CONCILIÇÃO_COM_CERVEJA!$B120,CONTAGEM!B:G,6,0)</f>
        <v>0</v>
      </c>
      <c r="K120" s="357">
        <f>SUMIF(SISTEMA!B:B,CONCILIÇÃO_COM_CERVEJA!$B120,SISTEMA!I:I)/G120</f>
        <v>0</v>
      </c>
      <c r="L120" s="357">
        <f>SUMIF(SISTEMA!B:B,CONCILIÇÃO_COM_CERVEJA!$C120,SISTEMA!I:I)</f>
        <v>0</v>
      </c>
      <c r="M120" s="358">
        <f t="shared" si="3"/>
        <v>0</v>
      </c>
      <c r="N120" s="357">
        <f>IFERROR(SUM(CONCILIÇÃO_COM_CERVEJA!$M120*CONCILIÇÃO_COM_CERVEJA!$R120),0)</f>
        <v>0</v>
      </c>
      <c r="O120" s="356">
        <f>IFERROR(VLOOKUP(CONCILIÇÃO_COM_CERVEJA!$B120,DIF_ANTE!A:D,4,0),"0")/CONCILIÇÃO_COM_CERVEJA!$G120</f>
        <v>0</v>
      </c>
      <c r="P120" s="359">
        <f t="shared" si="5"/>
        <v>0</v>
      </c>
      <c r="Q120" s="360">
        <f>CONCILIÇÃO_COM_CERVEJA!$P120-CONCILIÇÃO_COM_CERVEJA!$O120</f>
        <v>0</v>
      </c>
      <c r="R120" s="361">
        <f>IFERROR(VLOOKUP(CONCILIÇÃO_COM_CERVEJA!$B120,CUSTO!E:H,4,0),(VLOOKUP(CONCILIÇÃO_COM_CERVEJA!$A120,CUSTO!A:H,8,0)))</f>
        <v>43.886699999999998</v>
      </c>
      <c r="S120" s="361">
        <f>IFERROR(SUM(CONCILIÇÃO_COM_CERVEJA!$P120*CONCILIÇÃO_COM_CERVEJA!$R120),0)</f>
        <v>0</v>
      </c>
      <c r="T120" s="362" t="str">
        <f>IFERROR(#REF!/CONCILIÇÃO_COM_CERVEJA!$M120,"")</f>
        <v/>
      </c>
      <c r="U120" s="361" t="str">
        <f>IFERROR(#REF!*CONCILIÇÃO_COM_CERVEJA!$R120,"-")</f>
        <v>-</v>
      </c>
      <c r="V120" s="363" t="s">
        <v>813</v>
      </c>
    </row>
    <row r="121" spans="1:22" ht="15" customHeight="1" x14ac:dyDescent="0.25">
      <c r="A121" s="429">
        <v>45</v>
      </c>
      <c r="B121" s="352">
        <v>2701130007</v>
      </c>
      <c r="C121" s="352" t="s">
        <v>14189</v>
      </c>
      <c r="D121" s="353" t="s">
        <v>1146</v>
      </c>
      <c r="E121" s="437">
        <f>IFERROR(VLOOKUP(B121,[1]AGLUTINADO!$A:$C,3,0),0)/G121</f>
        <v>178.82999999999998</v>
      </c>
      <c r="F121" s="354" t="s">
        <v>233</v>
      </c>
      <c r="G121" s="355">
        <v>1</v>
      </c>
      <c r="H121" s="356">
        <f>VLOOKUP(CONCILIÇÃO_COM_CERVEJA!$B121,CONT_ANTE!A:D,4,0)</f>
        <v>295</v>
      </c>
      <c r="I121" s="356" t="str">
        <f t="shared" si="4"/>
        <v>ok</v>
      </c>
      <c r="J121" s="357">
        <f>VLOOKUP(CONCILIÇÃO_COM_CERVEJA!$B121,CONTAGEM!B:G,6,0)</f>
        <v>456</v>
      </c>
      <c r="K121" s="357">
        <f>SUMIF(SISTEMA!B:B,CONCILIÇÃO_COM_CERVEJA!$B121,SISTEMA!I:I)/G121</f>
        <v>507.99099999999999</v>
      </c>
      <c r="L121" s="357">
        <f>SUMIF(SISTEMA!B:B,CONCILIÇÃO_COM_CERVEJA!$C121,SISTEMA!I:I)</f>
        <v>0</v>
      </c>
      <c r="M121" s="358">
        <f t="shared" si="3"/>
        <v>507.99099999999999</v>
      </c>
      <c r="N121" s="357">
        <f>IFERROR(SUM(CONCILIÇÃO_COM_CERVEJA!$M121*CONCILIÇÃO_COM_CERVEJA!$R121),0)</f>
        <v>13596.527410509314</v>
      </c>
      <c r="O121" s="356">
        <f>IFERROR(VLOOKUP(CONCILIÇÃO_COM_CERVEJA!$B121,DIF_ANTE!A:D,4,0),"0")/CONCILIÇÃO_COM_CERVEJA!$G121</f>
        <v>-41.821000000000026</v>
      </c>
      <c r="P121" s="359">
        <f t="shared" si="5"/>
        <v>-51.990999999999985</v>
      </c>
      <c r="Q121" s="360">
        <f>CONCILIÇÃO_COM_CERVEJA!$P121-CONCILIÇÃO_COM_CERVEJA!$O121</f>
        <v>-10.169999999999959</v>
      </c>
      <c r="R121" s="361">
        <f>IFERROR(VLOOKUP(CONCILIÇÃO_COM_CERVEJA!$B121,CUSTO!E:H,4,0),(VLOOKUP(CONCILIÇÃO_COM_CERVEJA!$A121,CUSTO!A:H,8,0)))</f>
        <v>26.765291925465835</v>
      </c>
      <c r="S121" s="361">
        <f>IFERROR(SUM(CONCILIÇÃO_COM_CERVEJA!$P121*CONCILIÇÃO_COM_CERVEJA!$R121),0)</f>
        <v>-1391.5542924968938</v>
      </c>
      <c r="T121" s="362" t="str">
        <f>IFERROR(#REF!/CONCILIÇÃO_COM_CERVEJA!$M121,"")</f>
        <v/>
      </c>
      <c r="U121" s="361" t="str">
        <f>IFERROR(#REF!*CONCILIÇÃO_COM_CERVEJA!$R121,"-")</f>
        <v>-</v>
      </c>
      <c r="V121" s="363"/>
    </row>
    <row r="122" spans="1:22" ht="15" customHeight="1" x14ac:dyDescent="0.25">
      <c r="A122" s="429">
        <v>31342</v>
      </c>
      <c r="B122" s="352">
        <v>2701130006</v>
      </c>
      <c r="C122" s="352" t="s">
        <v>14189</v>
      </c>
      <c r="D122" s="353" t="s">
        <v>1145</v>
      </c>
      <c r="E122" s="437">
        <f>IFERROR(VLOOKUP(B122,[1]AGLUTINADO!$A:$C,3,0),0)/G122</f>
        <v>52.480000000000004</v>
      </c>
      <c r="F122" s="354" t="s">
        <v>233</v>
      </c>
      <c r="G122" s="355">
        <v>1</v>
      </c>
      <c r="H122" s="356">
        <f>VLOOKUP(CONCILIÇÃO_COM_CERVEJA!$B122,CONT_ANTE!A:D,4,0)</f>
        <v>54</v>
      </c>
      <c r="I122" s="356" t="str">
        <f t="shared" si="4"/>
        <v>ok</v>
      </c>
      <c r="J122" s="357">
        <f>VLOOKUP(CONCILIÇÃO_COM_CERVEJA!$B122,CONTAGEM!B:G,6,0)</f>
        <v>47.5</v>
      </c>
      <c r="K122" s="357">
        <f>SUMIF(SISTEMA!B:B,CONCILIÇÃO_COM_CERVEJA!$B122,SISTEMA!I:I)/G122</f>
        <v>70.849999999999994</v>
      </c>
      <c r="L122" s="357">
        <f>SUMIF(SISTEMA!B:B,CONCILIÇÃO_COM_CERVEJA!$C122,SISTEMA!I:I)</f>
        <v>0</v>
      </c>
      <c r="M122" s="358">
        <f t="shared" si="3"/>
        <v>70.849999999999994</v>
      </c>
      <c r="N122" s="357">
        <f>IFERROR(SUM(CONCILIÇÃO_COM_CERVEJA!$M122*CONCILIÇÃO_COM_CERVEJA!$R122),0)</f>
        <v>2708.5260392156861</v>
      </c>
      <c r="O122" s="356">
        <f>IFERROR(VLOOKUP(CONCILIÇÃO_COM_CERVEJA!$B122,DIF_ANTE!A:D,4,0),"0")/CONCILIÇÃO_COM_CERVEJA!$G122</f>
        <v>-18.329999999999998</v>
      </c>
      <c r="P122" s="359">
        <f t="shared" si="5"/>
        <v>-23.349999999999994</v>
      </c>
      <c r="Q122" s="360">
        <f>CONCILIÇÃO_COM_CERVEJA!$P122-CONCILIÇÃO_COM_CERVEJA!$O122</f>
        <v>-5.019999999999996</v>
      </c>
      <c r="R122" s="361">
        <f>IFERROR(VLOOKUP(CONCILIÇÃO_COM_CERVEJA!$B122,CUSTO!E:H,4,0),(VLOOKUP(CONCILIÇÃO_COM_CERVEJA!$A122,CUSTO!A:H,8,0)))</f>
        <v>38.229019607843135</v>
      </c>
      <c r="S122" s="361">
        <f>IFERROR(SUM(CONCILIÇÃO_COM_CERVEJA!$P122*CONCILIÇÃO_COM_CERVEJA!$R122),0)</f>
        <v>-892.64760784313694</v>
      </c>
      <c r="T122" s="362" t="str">
        <f>IFERROR(#REF!/CONCILIÇÃO_COM_CERVEJA!$M122,"")</f>
        <v/>
      </c>
      <c r="U122" s="361" t="str">
        <f>IFERROR(#REF!*CONCILIÇÃO_COM_CERVEJA!$R122,"-")</f>
        <v>-</v>
      </c>
      <c r="V122" s="363"/>
    </row>
    <row r="123" spans="1:22" ht="15" customHeight="1" x14ac:dyDescent="0.25">
      <c r="A123" s="429">
        <v>31353</v>
      </c>
      <c r="B123" s="352">
        <v>2701130004</v>
      </c>
      <c r="C123" s="352" t="s">
        <v>14189</v>
      </c>
      <c r="D123" s="353" t="s">
        <v>1144</v>
      </c>
      <c r="E123" s="437">
        <f>IFERROR(VLOOKUP(B123,[1]AGLUTINADO!$A:$C,3,0),0)/G123</f>
        <v>0</v>
      </c>
      <c r="F123" s="354" t="s">
        <v>233</v>
      </c>
      <c r="G123" s="355">
        <v>1</v>
      </c>
      <c r="H123" s="356">
        <f>VLOOKUP(CONCILIÇÃO_COM_CERVEJA!$B123,CONT_ANTE!A:D,4,0)</f>
        <v>0</v>
      </c>
      <c r="I123" s="356" t="str">
        <f t="shared" si="4"/>
        <v>ok</v>
      </c>
      <c r="J123" s="357">
        <f>VLOOKUP(CONCILIÇÃO_COM_CERVEJA!$B123,CONTAGEM!B:G,6,0)</f>
        <v>0</v>
      </c>
      <c r="K123" s="357">
        <f>SUMIF(SISTEMA!B:B,CONCILIÇÃO_COM_CERVEJA!$B123,SISTEMA!I:I)/G123</f>
        <v>0</v>
      </c>
      <c r="L123" s="357">
        <f>SUMIF(SISTEMA!B:B,CONCILIÇÃO_COM_CERVEJA!$C123,SISTEMA!I:I)</f>
        <v>0</v>
      </c>
      <c r="M123" s="358">
        <f t="shared" si="3"/>
        <v>0</v>
      </c>
      <c r="N123" s="357">
        <f>IFERROR(SUM(CONCILIÇÃO_COM_CERVEJA!$M123*CONCILIÇÃO_COM_CERVEJA!$R123),0)</f>
        <v>0</v>
      </c>
      <c r="O123" s="356">
        <f>IFERROR(VLOOKUP(CONCILIÇÃO_COM_CERVEJA!$B123,DIF_ANTE!A:D,4,0),"0")/CONCILIÇÃO_COM_CERVEJA!$G123</f>
        <v>0</v>
      </c>
      <c r="P123" s="359">
        <f t="shared" si="5"/>
        <v>0</v>
      </c>
      <c r="Q123" s="360">
        <f>CONCILIÇÃO_COM_CERVEJA!$P123-CONCILIÇÃO_COM_CERVEJA!$O123</f>
        <v>0</v>
      </c>
      <c r="R123" s="361">
        <f>IFERROR(VLOOKUP(CONCILIÇÃO_COM_CERVEJA!$B123,CUSTO!E:H,4,0),(VLOOKUP(CONCILIÇÃO_COM_CERVEJA!$A123,CUSTO!A:H,8,0)))</f>
        <v>57.390000000000008</v>
      </c>
      <c r="S123" s="361">
        <f>IFERROR(SUM(CONCILIÇÃO_COM_CERVEJA!$P123*CONCILIÇÃO_COM_CERVEJA!$R123),0)</f>
        <v>0</v>
      </c>
      <c r="T123" s="362" t="str">
        <f>IFERROR(#REF!/CONCILIÇÃO_COM_CERVEJA!$M123,"")</f>
        <v/>
      </c>
      <c r="U123" s="361" t="str">
        <f>IFERROR(#REF!*CONCILIÇÃO_COM_CERVEJA!$R123,"-")</f>
        <v>-</v>
      </c>
      <c r="V123" s="363" t="s">
        <v>813</v>
      </c>
    </row>
    <row r="124" spans="1:22" s="22" customFormat="1" ht="15" customHeight="1" x14ac:dyDescent="0.25">
      <c r="A124" s="429"/>
      <c r="B124" s="352">
        <v>2701130010</v>
      </c>
      <c r="C124" s="352" t="s">
        <v>14189</v>
      </c>
      <c r="D124" s="353" t="s">
        <v>1148</v>
      </c>
      <c r="E124" s="437">
        <f>IFERROR(VLOOKUP(B124,[1]AGLUTINADO!$A:$C,3,0),0)/G124</f>
        <v>0</v>
      </c>
      <c r="F124" s="354" t="s">
        <v>233</v>
      </c>
      <c r="G124" s="355">
        <v>1</v>
      </c>
      <c r="H124" s="356">
        <f>VLOOKUP(CONCILIÇÃO_COM_CERVEJA!$B124,CONT_ANTE!A:D,4,0)</f>
        <v>0</v>
      </c>
      <c r="I124" s="356" t="str">
        <f t="shared" si="4"/>
        <v>ok</v>
      </c>
      <c r="J124" s="357">
        <f>VLOOKUP(CONCILIÇÃO_COM_CERVEJA!$B124,CONTAGEM!B:G,6,0)</f>
        <v>0</v>
      </c>
      <c r="K124" s="357">
        <f>SUMIF(SISTEMA!B:B,CONCILIÇÃO_COM_CERVEJA!$B124,SISTEMA!I:I)/G124</f>
        <v>0</v>
      </c>
      <c r="L124" s="357">
        <f>SUMIF(SISTEMA!B:B,CONCILIÇÃO_COM_CERVEJA!$C124,SISTEMA!I:I)</f>
        <v>0</v>
      </c>
      <c r="M124" s="358">
        <f t="shared" si="3"/>
        <v>0</v>
      </c>
      <c r="N124" s="357">
        <f>IFERROR(SUM(CONCILIÇÃO_COM_CERVEJA!$M124*CONCILIÇÃO_COM_CERVEJA!$R124),0)</f>
        <v>0</v>
      </c>
      <c r="O124" s="356">
        <f>IFERROR(VLOOKUP(CONCILIÇÃO_COM_CERVEJA!$B124,DIF_ANTE!A:D,4,0),"0")/CONCILIÇÃO_COM_CERVEJA!$G124</f>
        <v>0</v>
      </c>
      <c r="P124" s="359">
        <f t="shared" si="5"/>
        <v>0</v>
      </c>
      <c r="Q124" s="360">
        <f>CONCILIÇÃO_COM_CERVEJA!$P124-CONCILIÇÃO_COM_CERVEJA!$O124</f>
        <v>0</v>
      </c>
      <c r="R124" s="361">
        <f>IFERROR(VLOOKUP(CONCILIÇÃO_COM_CERVEJA!$B124,CUSTO!E:H,4,0),(VLOOKUP(CONCILIÇÃO_COM_CERVEJA!$A124,CUSTO!A:H,8,0)))</f>
        <v>1390.4349999999999</v>
      </c>
      <c r="S124" s="361">
        <f>IFERROR(SUM(CONCILIÇÃO_COM_CERVEJA!$P124*CONCILIÇÃO_COM_CERVEJA!$R124),0)</f>
        <v>0</v>
      </c>
      <c r="T124" s="365" t="str">
        <f>IFERROR(#REF!/CONCILIÇÃO_COM_CERVEJA!$M124,"")</f>
        <v/>
      </c>
      <c r="U124" s="361" t="str">
        <f>IFERROR(#REF!*CONCILIÇÃO_COM_CERVEJA!$R124,"-")</f>
        <v>-</v>
      </c>
      <c r="V124" s="363" t="s">
        <v>813</v>
      </c>
    </row>
    <row r="125" spans="1:22" s="261" customFormat="1" ht="15" customHeight="1" x14ac:dyDescent="0.25">
      <c r="A125" s="431">
        <v>62</v>
      </c>
      <c r="B125" s="374">
        <v>2701040009</v>
      </c>
      <c r="C125" s="374" t="s">
        <v>14189</v>
      </c>
      <c r="D125" s="375" t="s">
        <v>1084</v>
      </c>
      <c r="E125" s="437">
        <f>IFERROR(VLOOKUP(B125,[1]AGLUTINADO!$A:$C,3,0),0)/G125</f>
        <v>1451.8992399999995</v>
      </c>
      <c r="F125" s="376" t="s">
        <v>115</v>
      </c>
      <c r="G125" s="384">
        <v>1</v>
      </c>
      <c r="H125" s="378">
        <f>VLOOKUP(CONCILIÇÃO_COM_CERVEJA!$B125,CONT_ANTE!A:D,4,0)</f>
        <v>1229</v>
      </c>
      <c r="I125" s="356" t="str">
        <f t="shared" si="4"/>
        <v>ok</v>
      </c>
      <c r="J125" s="378">
        <f>VLOOKUP(CONCILIÇÃO_COM_CERVEJA!$B125,CONTAGEM!B:G,6,0)</f>
        <v>2427.5</v>
      </c>
      <c r="K125" s="357">
        <f>SUMIF(SISTEMA!B:B,CONCILIÇÃO_COM_CERVEJA!$B125,SISTEMA!I:I)/G125</f>
        <v>4073.1124300000001</v>
      </c>
      <c r="L125" s="357">
        <f>SUMIF(SISTEMA!B:B,CONCILIÇÃO_COM_CERVEJA!$C125,SISTEMA!I:I)</f>
        <v>0</v>
      </c>
      <c r="M125" s="358">
        <f t="shared" si="3"/>
        <v>4073.1124300000001</v>
      </c>
      <c r="N125" s="378">
        <f>IFERROR(SUM(CONCILIÇÃO_COM_CERVEJA!$M125*CONCILIÇÃO_COM_CERVEJA!$R125),0)</f>
        <v>62160.771141242512</v>
      </c>
      <c r="O125" s="378">
        <f>IFERROR(VLOOKUP(CONCILIÇÃO_COM_CERVEJA!$B125,DIF_ANTE!A:D,4,0),"0")/CONCILIÇÃO_COM_CERVEJA!$G125</f>
        <v>-942.28254000000015</v>
      </c>
      <c r="P125" s="359">
        <f t="shared" si="5"/>
        <v>-1645.6124300000001</v>
      </c>
      <c r="Q125" s="379">
        <f>CONCILIÇÃO_COM_CERVEJA!$P125-CONCILIÇÃO_COM_CERVEJA!$O125</f>
        <v>-703.32988999999998</v>
      </c>
      <c r="R125" s="380">
        <f>IFERROR(VLOOKUP(CONCILIÇÃO_COM_CERVEJA!$B125,CUSTO!E:H,4,0),(VLOOKUP(CONCILIÇÃO_COM_CERVEJA!$A125,CUSTO!A:H,8,0)))</f>
        <v>15.261246088717101</v>
      </c>
      <c r="S125" s="380">
        <f>IFERROR(SUM(CONCILIÇÃO_COM_CERVEJA!$P125*CONCILIÇÃO_COM_CERVEJA!$R125),0)</f>
        <v>-25114.096260881746</v>
      </c>
      <c r="T125" s="381" t="str">
        <f>IFERROR(#REF!/CONCILIÇÃO_COM_CERVEJA!$M125,"")</f>
        <v/>
      </c>
      <c r="U125" s="380" t="str">
        <f>IFERROR(#REF!*CONCILIÇÃO_COM_CERVEJA!$R125,"-")</f>
        <v>-</v>
      </c>
      <c r="V125" s="382"/>
    </row>
    <row r="126" spans="1:22" ht="15" customHeight="1" x14ac:dyDescent="0.25">
      <c r="A126" s="429">
        <v>30313</v>
      </c>
      <c r="B126" s="352">
        <v>2701040020</v>
      </c>
      <c r="C126" s="352" t="s">
        <v>14189</v>
      </c>
      <c r="D126" s="353" t="s">
        <v>1092</v>
      </c>
      <c r="E126" s="437">
        <f>IFERROR(VLOOKUP(B126,[1]AGLUTINADO!$A:$C,3,0),0)/G126</f>
        <v>0</v>
      </c>
      <c r="F126" s="354" t="s">
        <v>115</v>
      </c>
      <c r="G126" s="355">
        <v>1</v>
      </c>
      <c r="H126" s="356">
        <f>VLOOKUP(CONCILIÇÃO_COM_CERVEJA!$B126,CONT_ANTE!A:D,4,0)</f>
        <v>608.4</v>
      </c>
      <c r="I126" s="356" t="str">
        <f t="shared" si="4"/>
        <v>!@##@!</v>
      </c>
      <c r="J126" s="357">
        <f>VLOOKUP(CONCILIÇÃO_COM_CERVEJA!$B126,CONTAGEM!B:G,6,0)</f>
        <v>493.4</v>
      </c>
      <c r="K126" s="357">
        <f>SUMIF(SISTEMA!B:B,CONCILIÇÃO_COM_CERVEJA!$B126,SISTEMA!I:I)/G126</f>
        <v>556.13919999999996</v>
      </c>
      <c r="L126" s="357">
        <f>SUMIF(SISTEMA!B:B,CONCILIÇÃO_COM_CERVEJA!$C126,SISTEMA!I:I)</f>
        <v>0</v>
      </c>
      <c r="M126" s="358">
        <f t="shared" si="3"/>
        <v>556.13919999999996</v>
      </c>
      <c r="N126" s="357">
        <f>IFERROR(SUM(CONCILIÇÃO_COM_CERVEJA!$M126*CONCILIÇÃO_COM_CERVEJA!$R126),0)</f>
        <v>6805.8329878046106</v>
      </c>
      <c r="O126" s="356">
        <f>IFERROR(VLOOKUP(CONCILIÇÃO_COM_CERVEJA!$B126,DIF_ANTE!A:D,4,0),"0")/CONCILIÇÃO_COM_CERVEJA!$G126</f>
        <v>-22.739199999999983</v>
      </c>
      <c r="P126" s="359">
        <f t="shared" si="5"/>
        <v>-62.739199999999983</v>
      </c>
      <c r="Q126" s="360">
        <f>CONCILIÇÃO_COM_CERVEJA!$P126-CONCILIÇÃO_COM_CERVEJA!$O126</f>
        <v>-40</v>
      </c>
      <c r="R126" s="361">
        <f>IFERROR(VLOOKUP(CONCILIÇÃO_COM_CERVEJA!$B126,CUSTO!E:H,4,0),(VLOOKUP(CONCILIÇÃO_COM_CERVEJA!$A126,CUSTO!A:H,8,0)))</f>
        <v>12.23764299981841</v>
      </c>
      <c r="S126" s="361">
        <f>IFERROR(SUM(CONCILIÇÃO_COM_CERVEJA!$P126*CONCILIÇÃO_COM_CERVEJA!$R126),0)</f>
        <v>-767.77993169420699</v>
      </c>
      <c r="T126" s="362" t="str">
        <f>IFERROR(#REF!/CONCILIÇÃO_COM_CERVEJA!$M126,"")</f>
        <v/>
      </c>
      <c r="U126" s="361" t="str">
        <f>IFERROR(#REF!*CONCILIÇÃO_COM_CERVEJA!$R126,"-")</f>
        <v>-</v>
      </c>
      <c r="V126" s="363"/>
    </row>
    <row r="127" spans="1:22" s="261" customFormat="1" ht="15" customHeight="1" x14ac:dyDescent="0.25">
      <c r="A127" s="429">
        <v>30216</v>
      </c>
      <c r="B127" s="352">
        <v>2701040018</v>
      </c>
      <c r="C127" s="352" t="s">
        <v>14189</v>
      </c>
      <c r="D127" s="353" t="s">
        <v>1091</v>
      </c>
      <c r="E127" s="437">
        <f>IFERROR(VLOOKUP(B127,[1]AGLUTINADO!$A:$C,3,0),0)/G127</f>
        <v>0</v>
      </c>
      <c r="F127" s="354" t="s">
        <v>115</v>
      </c>
      <c r="G127" s="355">
        <v>1</v>
      </c>
      <c r="H127" s="356">
        <f>VLOOKUP(CONCILIÇÃO_COM_CERVEJA!$B127,CONT_ANTE!A:D,4,0)</f>
        <v>0</v>
      </c>
      <c r="I127" s="356" t="str">
        <f t="shared" si="4"/>
        <v>ok</v>
      </c>
      <c r="J127" s="357">
        <f>VLOOKUP(CONCILIÇÃO_COM_CERVEJA!$B127,CONTAGEM!B:G,6,0)</f>
        <v>0</v>
      </c>
      <c r="K127" s="357">
        <f>SUMIF(SISTEMA!B:B,CONCILIÇÃO_COM_CERVEJA!$B127,SISTEMA!I:I)/G127</f>
        <v>0</v>
      </c>
      <c r="L127" s="357">
        <f>SUMIF(SISTEMA!B:B,CONCILIÇÃO_COM_CERVEJA!$C127,SISTEMA!I:I)</f>
        <v>0</v>
      </c>
      <c r="M127" s="358">
        <f t="shared" si="3"/>
        <v>0</v>
      </c>
      <c r="N127" s="357">
        <f>IFERROR(SUM(CONCILIÇÃO_COM_CERVEJA!$M127*CONCILIÇÃO_COM_CERVEJA!$R127),0)</f>
        <v>0</v>
      </c>
      <c r="O127" s="356">
        <f>IFERROR(VLOOKUP(CONCILIÇÃO_COM_CERVEJA!$B127,DIF_ANTE!A:D,4,0),"0")/CONCILIÇÃO_COM_CERVEJA!$G127</f>
        <v>0</v>
      </c>
      <c r="P127" s="359">
        <f t="shared" si="5"/>
        <v>0</v>
      </c>
      <c r="Q127" s="360">
        <f>CONCILIÇÃO_COM_CERVEJA!$P127-CONCILIÇÃO_COM_CERVEJA!$O127</f>
        <v>0</v>
      </c>
      <c r="R127" s="361">
        <f>IFERROR(VLOOKUP(CONCILIÇÃO_COM_CERVEJA!$B127,CUSTO!E:H,4,0),(VLOOKUP(CONCILIÇÃO_COM_CERVEJA!$A127,CUSTO!A:H,8,0)))</f>
        <v>13.056287365484257</v>
      </c>
      <c r="S127" s="361">
        <f>IFERROR(SUM(CONCILIÇÃO_COM_CERVEJA!$P127*CONCILIÇÃO_COM_CERVEJA!$R127),0)</f>
        <v>0</v>
      </c>
      <c r="T127" s="362" t="str">
        <f>IFERROR(#REF!/CONCILIÇÃO_COM_CERVEJA!$M127,"")</f>
        <v/>
      </c>
      <c r="U127" s="361" t="str">
        <f>IFERROR(#REF!*CONCILIÇÃO_COM_CERVEJA!$R127,"-")</f>
        <v>-</v>
      </c>
      <c r="V127" s="363" t="s">
        <v>813</v>
      </c>
    </row>
    <row r="128" spans="1:22" ht="15" customHeight="1" x14ac:dyDescent="0.25">
      <c r="A128" s="429">
        <v>30547</v>
      </c>
      <c r="B128" s="352">
        <v>2701040017</v>
      </c>
      <c r="C128" s="352" t="s">
        <v>14189</v>
      </c>
      <c r="D128" s="353" t="s">
        <v>1090</v>
      </c>
      <c r="E128" s="437">
        <f>IFERROR(VLOOKUP(B128,[1]AGLUTINADO!$A:$C,3,0),0)/G128</f>
        <v>221.11914999999999</v>
      </c>
      <c r="F128" s="354" t="s">
        <v>115</v>
      </c>
      <c r="G128" s="355">
        <v>1</v>
      </c>
      <c r="H128" s="356">
        <f>VLOOKUP(CONCILIÇÃO_COM_CERVEJA!$B128,CONT_ANTE!A:D,4,0)</f>
        <v>882.5</v>
      </c>
      <c r="I128" s="356" t="str">
        <f t="shared" si="4"/>
        <v>ok</v>
      </c>
      <c r="J128" s="357">
        <f>VLOOKUP(CONCILIÇÃO_COM_CERVEJA!$B128,CONTAGEM!B:G,6,0)</f>
        <v>545.85</v>
      </c>
      <c r="K128" s="357">
        <f>SUMIF(SISTEMA!B:B,CONCILIÇÃO_COM_CERVEJA!$B128,SISTEMA!I:I)/G128</f>
        <v>536.72421999999995</v>
      </c>
      <c r="L128" s="357">
        <f>SUMIF(SISTEMA!B:B,CONCILIÇÃO_COM_CERVEJA!$C128,SISTEMA!I:I)</f>
        <v>0</v>
      </c>
      <c r="M128" s="358">
        <f t="shared" si="3"/>
        <v>536.72421999999995</v>
      </c>
      <c r="N128" s="357">
        <f>IFERROR(SUM(CONCILIÇÃO_COM_CERVEJA!$M128*CONCILIÇÃO_COM_CERVEJA!$R128),0)</f>
        <v>6296.4512518762804</v>
      </c>
      <c r="O128" s="356">
        <f>IFERROR(VLOOKUP(CONCILIÇÃO_COM_CERVEJA!$B128,DIF_ANTE!A:D,4,0),"0")/CONCILIÇÃO_COM_CERVEJA!$G128</f>
        <v>-1.7433700000000272</v>
      </c>
      <c r="P128" s="359">
        <f t="shared" si="5"/>
        <v>9.1257800000000771</v>
      </c>
      <c r="Q128" s="360">
        <f>CONCILIÇÃO_COM_CERVEJA!$P128-CONCILIÇÃO_COM_CERVEJA!$O128</f>
        <v>10.869150000000104</v>
      </c>
      <c r="R128" s="361">
        <f>IFERROR(VLOOKUP(CONCILIÇÃO_COM_CERVEJA!$B128,CUSTO!E:H,4,0),(VLOOKUP(CONCILIÇÃO_COM_CERVEJA!$A128,CUSTO!A:H,8,0)))</f>
        <v>11.73125977410947</v>
      </c>
      <c r="S128" s="361">
        <f>IFERROR(SUM(CONCILIÇÃO_COM_CERVEJA!$P128*CONCILIÇÃO_COM_CERVEJA!$R128),0)</f>
        <v>107.05689582137362</v>
      </c>
      <c r="T128" s="362" t="str">
        <f>IFERROR(#REF!/CONCILIÇÃO_COM_CERVEJA!$M128,"")</f>
        <v/>
      </c>
      <c r="U128" s="361" t="str">
        <f>IFERROR(#REF!*CONCILIÇÃO_COM_CERVEJA!$R128,"-")</f>
        <v>-</v>
      </c>
      <c r="V128" s="363"/>
    </row>
    <row r="129" spans="1:22" ht="15" customHeight="1" x14ac:dyDescent="0.25">
      <c r="A129" s="429"/>
      <c r="B129" s="352">
        <v>2701040019</v>
      </c>
      <c r="C129" s="352" t="s">
        <v>14189</v>
      </c>
      <c r="D129" s="353" t="s">
        <v>3668</v>
      </c>
      <c r="E129" s="437">
        <f>IFERROR(VLOOKUP(B129,[1]AGLUTINADO!$A:$C,3,0),0)/G129</f>
        <v>139.48500000000001</v>
      </c>
      <c r="F129" s="354" t="s">
        <v>115</v>
      </c>
      <c r="G129" s="355">
        <v>1</v>
      </c>
      <c r="H129" s="356">
        <f>VLOOKUP(CONCILIÇÃO_COM_CERVEJA!$B129,CONT_ANTE!A:D,4,0)</f>
        <v>282.39999999999998</v>
      </c>
      <c r="I129" s="356" t="str">
        <f t="shared" si="4"/>
        <v>ok</v>
      </c>
      <c r="J129" s="357">
        <f>VLOOKUP(CONCILIÇÃO_COM_CERVEJA!$B129,CONTAGEM!B:G,6,0)</f>
        <v>200.7</v>
      </c>
      <c r="K129" s="357">
        <f>SUMIF(SISTEMA!B:B,CONCILIÇÃO_COM_CERVEJA!$B129,SISTEMA!I:I)/G129</f>
        <v>119.69</v>
      </c>
      <c r="L129" s="357">
        <f>SUMIF(SISTEMA!B:B,CONCILIÇÃO_COM_CERVEJA!$C129,SISTEMA!I:I)</f>
        <v>0</v>
      </c>
      <c r="M129" s="358">
        <f t="shared" si="3"/>
        <v>119.69</v>
      </c>
      <c r="N129" s="357">
        <f>IFERROR(SUM(CONCILIÇÃO_COM_CERVEJA!$M129*CONCILIÇÃO_COM_CERVEJA!$R129),0)</f>
        <v>1404.1135820720719</v>
      </c>
      <c r="O129" s="356">
        <f>IFERROR(VLOOKUP(CONCILIÇÃO_COM_CERVEJA!$B129,DIF_ANTE!A:D,4,0),"0")/CONCILIÇÃO_COM_CERVEJA!$G129</f>
        <v>23.224999999999966</v>
      </c>
      <c r="P129" s="359">
        <f t="shared" si="5"/>
        <v>81.009999999999991</v>
      </c>
      <c r="Q129" s="360">
        <f>CONCILIÇÃO_COM_CERVEJA!$P129-CONCILIÇÃO_COM_CERVEJA!$O129</f>
        <v>57.785000000000025</v>
      </c>
      <c r="R129" s="361">
        <f>IFERROR(VLOOKUP(CONCILIÇÃO_COM_CERVEJA!$B129,CUSTO!E:H,4,0),(VLOOKUP(CONCILIÇÃO_COM_CERVEJA!$A129,CUSTO!A:H,8,0)))</f>
        <v>11.731252252252251</v>
      </c>
      <c r="S129" s="361">
        <f>IFERROR(SUM(CONCILIÇÃO_COM_CERVEJA!$P129*CONCILIÇÃO_COM_CERVEJA!$R129),0)</f>
        <v>950.34874495495467</v>
      </c>
      <c r="T129" s="362" t="str">
        <f>IFERROR(#REF!/CONCILIÇÃO_COM_CERVEJA!$M129,"")</f>
        <v/>
      </c>
      <c r="U129" s="361" t="str">
        <f>IFERROR(#REF!*CONCILIÇÃO_COM_CERVEJA!$R129,"-")</f>
        <v>-</v>
      </c>
      <c r="V129" s="363"/>
    </row>
    <row r="130" spans="1:22" ht="15" customHeight="1" x14ac:dyDescent="0.25">
      <c r="A130" s="429"/>
      <c r="B130" s="352">
        <v>2701040008</v>
      </c>
      <c r="C130" s="352" t="s">
        <v>14189</v>
      </c>
      <c r="D130" s="353" t="s">
        <v>14375</v>
      </c>
      <c r="E130" s="437">
        <f>IFERROR(VLOOKUP(B130,[1]AGLUTINADO!$A:$C,3,0),0)/G130</f>
        <v>0</v>
      </c>
      <c r="F130" s="354" t="s">
        <v>115</v>
      </c>
      <c r="G130" s="355">
        <v>1</v>
      </c>
      <c r="H130" s="356">
        <f>VLOOKUP(CONCILIÇÃO_COM_CERVEJA!$B130,CONT_ANTE!A:D,4,0)</f>
        <v>2553.7399999999998</v>
      </c>
      <c r="I130" s="356" t="str">
        <f t="shared" si="4"/>
        <v>!@##@!</v>
      </c>
      <c r="J130" s="357">
        <f>VLOOKUP(CONCILIÇÃO_COM_CERVEJA!$B130,CONTAGEM!B:G,6,0)</f>
        <v>2533.34</v>
      </c>
      <c r="K130" s="357">
        <f>SUMIF(SISTEMA!B:B,CONCILIÇÃO_COM_CERVEJA!$B130,SISTEMA!I:I)/G130</f>
        <v>594.66160000000002</v>
      </c>
      <c r="L130" s="357">
        <f>SUMIF(SISTEMA!B:B,CONCILIÇÃO_COM_CERVEJA!$C130,SISTEMA!I:I)</f>
        <v>0</v>
      </c>
      <c r="M130" s="358">
        <f t="shared" si="3"/>
        <v>594.66160000000002</v>
      </c>
      <c r="N130" s="357">
        <f>IFERROR(SUM(CONCILIÇÃO_COM_CERVEJA!$M130*CONCILIÇÃO_COM_CERVEJA!$R130),0)</f>
        <v>7868.3383781888215</v>
      </c>
      <c r="O130" s="356">
        <f>IFERROR(VLOOKUP(CONCILIÇÃO_COM_CERVEJA!$B130,DIF_ANTE!A:D,4,0),"0")/CONCILIÇÃO_COM_CERVEJA!$G130</f>
        <v>1959.0783999999999</v>
      </c>
      <c r="P130" s="359">
        <f t="shared" si="5"/>
        <v>1938.6784000000002</v>
      </c>
      <c r="Q130" s="360">
        <f>CONCILIÇÃO_COM_CERVEJA!$P130-CONCILIÇÃO_COM_CERVEJA!$O130</f>
        <v>-20.399999999999636</v>
      </c>
      <c r="R130" s="361">
        <f>IFERROR(VLOOKUP(CONCILIÇÃO_COM_CERVEJA!$B130,CUSTO!E:H,4,0),(VLOOKUP(CONCILIÇÃO_COM_CERVEJA!$A130,CUSTO!A:H,8,0)))</f>
        <v>13.231623461459124</v>
      </c>
      <c r="S130" s="361">
        <f>IFERROR(SUM(CONCILIÇÃO_COM_CERVEJA!$P130*CONCILIÇÃO_COM_CERVEJA!$R130),0)</f>
        <v>25651.862601664041</v>
      </c>
      <c r="T130" s="365" t="str">
        <f>IFERROR(#REF!/CONCILIÇÃO_COM_CERVEJA!$M130,"")</f>
        <v/>
      </c>
      <c r="U130" s="361" t="str">
        <f>IFERROR(#REF!*CONCILIÇÃO_COM_CERVEJA!$R130,"-")</f>
        <v>-</v>
      </c>
      <c r="V130" s="363"/>
    </row>
    <row r="131" spans="1:22" ht="15" customHeight="1" x14ac:dyDescent="0.25">
      <c r="A131" s="429"/>
      <c r="B131" s="352">
        <v>2701040013</v>
      </c>
      <c r="C131" s="352" t="s">
        <v>14189</v>
      </c>
      <c r="D131" s="353" t="s">
        <v>14376</v>
      </c>
      <c r="E131" s="437">
        <f>IFERROR(VLOOKUP(B131,[1]AGLUTINADO!$A:$C,3,0),0)/G131</f>
        <v>0</v>
      </c>
      <c r="F131" s="354" t="s">
        <v>115</v>
      </c>
      <c r="G131" s="355">
        <v>1</v>
      </c>
      <c r="H131" s="356">
        <f>VLOOKUP(CONCILIÇÃO_COM_CERVEJA!$B131,CONT_ANTE!A:D,4,0)</f>
        <v>79</v>
      </c>
      <c r="I131" s="356" t="str">
        <f t="shared" si="4"/>
        <v>!@##@!</v>
      </c>
      <c r="J131" s="357">
        <f>VLOOKUP(CONCILIÇÃO_COM_CERVEJA!$B131,CONTAGEM!B:G,6,0)</f>
        <v>84.5</v>
      </c>
      <c r="K131" s="357">
        <f>SUMIF(SISTEMA!B:B,CONCILIÇÃO_COM_CERVEJA!$B131,SISTEMA!I:I)/G131</f>
        <v>79.099999999999994</v>
      </c>
      <c r="L131" s="357">
        <f>SUMIF(SISTEMA!B:B,CONCILIÇÃO_COM_CERVEJA!$C131,SISTEMA!I:I)</f>
        <v>0</v>
      </c>
      <c r="M131" s="358">
        <f t="shared" si="3"/>
        <v>79.099999999999994</v>
      </c>
      <c r="N131" s="357">
        <f>IFERROR(SUM(CONCILIÇÃO_COM_CERVEJA!$M131*CONCILIÇÃO_COM_CERVEJA!$R131),0)</f>
        <v>1001.37775</v>
      </c>
      <c r="O131" s="356">
        <f>IFERROR(VLOOKUP(CONCILIÇÃO_COM_CERVEJA!$B131,DIF_ANTE!A:D,4,0),"0")/CONCILIÇÃO_COM_CERVEJA!$G131</f>
        <v>-9.9999999999994316E-2</v>
      </c>
      <c r="P131" s="359">
        <f t="shared" si="5"/>
        <v>5.4000000000000057</v>
      </c>
      <c r="Q131" s="360">
        <f>CONCILIÇÃO_COM_CERVEJA!$P131-CONCILIÇÃO_COM_CERVEJA!$O131</f>
        <v>5.5</v>
      </c>
      <c r="R131" s="361">
        <f>IFERROR(VLOOKUP(CONCILIÇÃO_COM_CERVEJA!$B131,CUSTO!E:H,4,0),(VLOOKUP(CONCILIÇÃO_COM_CERVEJA!$A131,CUSTO!A:H,8,0)))</f>
        <v>12.659642857142858</v>
      </c>
      <c r="S131" s="361">
        <f>IFERROR(SUM(CONCILIÇÃO_COM_CERVEJA!$P131*CONCILIÇÃO_COM_CERVEJA!$R131),0)</f>
        <v>68.362071428571511</v>
      </c>
      <c r="T131" s="365" t="str">
        <f>IFERROR(#REF!/CONCILIÇÃO_COM_CERVEJA!$M131,"")</f>
        <v/>
      </c>
      <c r="U131" s="361" t="str">
        <f>IFERROR(#REF!*CONCILIÇÃO_COM_CERVEJA!$R131,"-")</f>
        <v>-</v>
      </c>
      <c r="V131" s="363"/>
    </row>
    <row r="132" spans="1:22" ht="15" customHeight="1" x14ac:dyDescent="0.25">
      <c r="A132" s="429">
        <v>30920</v>
      </c>
      <c r="B132" s="352">
        <v>2901040001</v>
      </c>
      <c r="C132" s="352" t="s">
        <v>14189</v>
      </c>
      <c r="D132" s="353" t="s">
        <v>2244</v>
      </c>
      <c r="E132" s="437">
        <f>IFERROR(VLOOKUP(B132,[1]AGLUTINADO!$A:$C,3,0),0)/G132</f>
        <v>0</v>
      </c>
      <c r="F132" s="354" t="s">
        <v>115</v>
      </c>
      <c r="G132" s="355">
        <v>1</v>
      </c>
      <c r="H132" s="356">
        <f>VLOOKUP(CONCILIÇÃO_COM_CERVEJA!$B132,CONT_ANTE!A:D,4,0)</f>
        <v>0</v>
      </c>
      <c r="I132" s="356" t="str">
        <f t="shared" si="4"/>
        <v>ok</v>
      </c>
      <c r="J132" s="357">
        <f>VLOOKUP(CONCILIÇÃO_COM_CERVEJA!$B132,CONTAGEM!B:G,6,0)</f>
        <v>0</v>
      </c>
      <c r="K132" s="357">
        <f>SUMIF(SISTEMA!B:B,CONCILIÇÃO_COM_CERVEJA!$B132,SISTEMA!I:I)/G132</f>
        <v>0</v>
      </c>
      <c r="L132" s="357">
        <f>SUMIF(SISTEMA!B:B,CONCILIÇÃO_COM_CERVEJA!$C132,SISTEMA!I:I)</f>
        <v>0</v>
      </c>
      <c r="M132" s="358">
        <f t="shared" si="3"/>
        <v>0</v>
      </c>
      <c r="N132" s="357">
        <f>IFERROR(SUM(CONCILIÇÃO_COM_CERVEJA!$M132*CONCILIÇÃO_COM_CERVEJA!$R132),0)</f>
        <v>0</v>
      </c>
      <c r="O132" s="356">
        <f>IFERROR(VLOOKUP(CONCILIÇÃO_COM_CERVEJA!$B132,DIF_ANTE!A:D,4,0),"0")/CONCILIÇÃO_COM_CERVEJA!$G132</f>
        <v>0</v>
      </c>
      <c r="P132" s="359">
        <f t="shared" si="5"/>
        <v>0</v>
      </c>
      <c r="Q132" s="360">
        <f>CONCILIÇÃO_COM_CERVEJA!$P132-CONCILIÇÃO_COM_CERVEJA!$O132</f>
        <v>0</v>
      </c>
      <c r="R132" s="361">
        <f>IFERROR(VLOOKUP(CONCILIÇÃO_COM_CERVEJA!$B132,CUSTO!E:H,4,0),(VLOOKUP(CONCILIÇÃO_COM_CERVEJA!$A132,CUSTO!A:H,8,0)))</f>
        <v>16.080003723701356</v>
      </c>
      <c r="S132" s="361">
        <f>IFERROR(SUM(CONCILIÇÃO_COM_CERVEJA!$P132*CONCILIÇÃO_COM_CERVEJA!$R132),0)</f>
        <v>0</v>
      </c>
      <c r="T132" s="362" t="str">
        <f>IFERROR(#REF!/CONCILIÇÃO_COM_CERVEJA!$M132,"")</f>
        <v/>
      </c>
      <c r="U132" s="361" t="str">
        <f>IFERROR(#REF!*CONCILIÇÃO_COM_CERVEJA!$R132,"-")</f>
        <v>-</v>
      </c>
      <c r="V132" s="363" t="s">
        <v>813</v>
      </c>
    </row>
    <row r="133" spans="1:22" ht="15" customHeight="1" x14ac:dyDescent="0.25">
      <c r="A133" s="429">
        <v>30395</v>
      </c>
      <c r="B133" s="352">
        <v>2701040012</v>
      </c>
      <c r="C133" s="352" t="s">
        <v>14189</v>
      </c>
      <c r="D133" s="353" t="s">
        <v>1087</v>
      </c>
      <c r="E133" s="437">
        <f>IFERROR(VLOOKUP(B133,[1]AGLUTINADO!$A:$C,3,0),0)/G133</f>
        <v>67.149000000000001</v>
      </c>
      <c r="F133" s="354" t="s">
        <v>115</v>
      </c>
      <c r="G133" s="355">
        <v>1</v>
      </c>
      <c r="H133" s="356">
        <f>VLOOKUP(CONCILIÇÃO_COM_CERVEJA!$B133,CONT_ANTE!A:D,4,0)</f>
        <v>2000</v>
      </c>
      <c r="I133" s="356" t="str">
        <f t="shared" si="4"/>
        <v>ok</v>
      </c>
      <c r="J133" s="357">
        <f>VLOOKUP(CONCILIÇÃO_COM_CERVEJA!$B133,CONTAGEM!B:G,6,0)</f>
        <v>1980.05</v>
      </c>
      <c r="K133" s="357">
        <f>SUMIF(SISTEMA!B:B,CONCILIÇÃO_COM_CERVEJA!$B133,SISTEMA!I:I)/G133</f>
        <v>1929.0509999999999</v>
      </c>
      <c r="L133" s="357">
        <f>SUMIF(SISTEMA!B:B,CONCILIÇÃO_COM_CERVEJA!$C133,SISTEMA!I:I)</f>
        <v>0</v>
      </c>
      <c r="M133" s="358">
        <f t="shared" ref="M133:M196" si="6">K133+L133</f>
        <v>1929.0509999999999</v>
      </c>
      <c r="N133" s="357">
        <f>IFERROR(SUM(CONCILIÇÃO_COM_CERVEJA!$M133*CONCILIÇÃO_COM_CERVEJA!$R133),0)</f>
        <v>23607.020625106768</v>
      </c>
      <c r="O133" s="356">
        <f>IFERROR(VLOOKUP(CONCILIÇÃO_COM_CERVEJA!$B133,DIF_ANTE!A:D,4,0),"0")/CONCILIÇÃO_COM_CERVEJA!$G133</f>
        <v>3.7999999999999545</v>
      </c>
      <c r="P133" s="359">
        <f t="shared" si="5"/>
        <v>50.999000000000024</v>
      </c>
      <c r="Q133" s="360">
        <f>CONCILIÇÃO_COM_CERVEJA!$P133-CONCILIÇÃO_COM_CERVEJA!$O133</f>
        <v>47.199000000000069</v>
      </c>
      <c r="R133" s="361">
        <f>IFERROR(VLOOKUP(CONCILIÇÃO_COM_CERVEJA!$B133,CUSTO!E:H,4,0),(VLOOKUP(CONCILIÇÃO_COM_CERVEJA!$A133,CUSTO!A:H,8,0)))</f>
        <v>12.237634269444804</v>
      </c>
      <c r="S133" s="361">
        <f>IFERROR(SUM(CONCILIÇÃO_COM_CERVEJA!$P133*CONCILIÇÃO_COM_CERVEJA!$R133),0)</f>
        <v>624.10711010741591</v>
      </c>
      <c r="T133" s="362" t="str">
        <f>IFERROR(#REF!/CONCILIÇÃO_COM_CERVEJA!$M133,"")</f>
        <v/>
      </c>
      <c r="U133" s="361" t="str">
        <f>IFERROR(#REF!*CONCILIÇÃO_COM_CERVEJA!$R133,"-")</f>
        <v>-</v>
      </c>
      <c r="V133" s="363"/>
    </row>
    <row r="134" spans="1:22" ht="15" customHeight="1" x14ac:dyDescent="0.25">
      <c r="A134" s="429">
        <v>30396</v>
      </c>
      <c r="B134" s="352">
        <v>2701040011</v>
      </c>
      <c r="C134" s="352" t="s">
        <v>14189</v>
      </c>
      <c r="D134" s="353" t="s">
        <v>1086</v>
      </c>
      <c r="E134" s="437">
        <f>IFERROR(VLOOKUP(B134,[1]AGLUTINADO!$A:$C,3,0),0)/G134</f>
        <v>2368.3727999999996</v>
      </c>
      <c r="F134" s="354" t="s">
        <v>115</v>
      </c>
      <c r="G134" s="355">
        <v>1</v>
      </c>
      <c r="H134" s="356">
        <f>VLOOKUP(CONCILIÇÃO_COM_CERVEJA!$B134,CONT_ANTE!A:D,4,0)</f>
        <v>9459.69</v>
      </c>
      <c r="I134" s="356" t="str">
        <f t="shared" ref="I134:I197" si="7">IF(AND(E134=0,H134&lt;&gt;J134),"!@##@!","ok")</f>
        <v>ok</v>
      </c>
      <c r="J134" s="357">
        <f>VLOOKUP(CONCILIÇÃO_COM_CERVEJA!$B134,CONTAGEM!B:G,6,0)</f>
        <v>7360.07</v>
      </c>
      <c r="K134" s="357">
        <f>SUMIF(SISTEMA!B:B,CONCILIÇÃO_COM_CERVEJA!$B134,SISTEMA!I:I)/G134</f>
        <v>7414.5627999999997</v>
      </c>
      <c r="L134" s="357">
        <f>SUMIF(SISTEMA!B:B,CONCILIÇÃO_COM_CERVEJA!$C134,SISTEMA!I:I)</f>
        <v>0</v>
      </c>
      <c r="M134" s="358">
        <f t="shared" si="6"/>
        <v>7414.5627999999997</v>
      </c>
      <c r="N134" s="357">
        <f>IFERROR(SUM(CONCILIÇÃO_COM_CERVEJA!$M134*CONCILIÇÃO_COM_CERVEJA!$R134),0)</f>
        <v>80980.090831637106</v>
      </c>
      <c r="O134" s="356">
        <f>IFERROR(VLOOKUP(CONCILIÇÃO_COM_CERVEJA!$B134,DIF_ANTE!A:D,4,0),"0")/CONCILIÇÃO_COM_CERVEJA!$G134</f>
        <v>-323.24560000000019</v>
      </c>
      <c r="P134" s="359">
        <f t="shared" ref="P134:P197" si="8">J134-M134</f>
        <v>-54.492799999999988</v>
      </c>
      <c r="Q134" s="360">
        <f>CONCILIÇÃO_COM_CERVEJA!$P134-CONCILIÇÃO_COM_CERVEJA!$O134</f>
        <v>268.75280000000021</v>
      </c>
      <c r="R134" s="361">
        <f>IFERROR(VLOOKUP(CONCILIÇÃO_COM_CERVEJA!$B134,CUSTO!E:H,4,0),(VLOOKUP(CONCILIÇÃO_COM_CERVEJA!$A134,CUSTO!A:H,8,0)))</f>
        <v>10.921762080380129</v>
      </c>
      <c r="S134" s="361">
        <f>IFERROR(SUM(CONCILIÇÃO_COM_CERVEJA!$P134*CONCILIÇÃO_COM_CERVEJA!$R134),0)</f>
        <v>-595.15739669373818</v>
      </c>
      <c r="T134" s="362" t="str">
        <f>IFERROR(#REF!/CONCILIÇÃO_COM_CERVEJA!$M134,"")</f>
        <v/>
      </c>
      <c r="U134" s="361" t="str">
        <f>IFERROR(#REF!*CONCILIÇÃO_COM_CERVEJA!$R134,"-")</f>
        <v>-</v>
      </c>
      <c r="V134" s="363"/>
    </row>
    <row r="135" spans="1:22" ht="15" customHeight="1" x14ac:dyDescent="0.25">
      <c r="A135" s="429">
        <v>30549</v>
      </c>
      <c r="B135" s="352">
        <v>2701040010</v>
      </c>
      <c r="C135" s="352" t="s">
        <v>14189</v>
      </c>
      <c r="D135" s="353" t="s">
        <v>1085</v>
      </c>
      <c r="E135" s="437">
        <f>IFERROR(VLOOKUP(B135,[1]AGLUTINADO!$A:$C,3,0),0)/G135</f>
        <v>365.04831999999999</v>
      </c>
      <c r="F135" s="354" t="s">
        <v>115</v>
      </c>
      <c r="G135" s="355">
        <v>1</v>
      </c>
      <c r="H135" s="356">
        <f>VLOOKUP(CONCILIÇÃO_COM_CERVEJA!$B135,CONT_ANTE!A:D,4,0)</f>
        <v>2250.98</v>
      </c>
      <c r="I135" s="356" t="str">
        <f t="shared" si="7"/>
        <v>ok</v>
      </c>
      <c r="J135" s="357">
        <f>VLOOKUP(CONCILIÇÃO_COM_CERVEJA!$B135,CONTAGEM!B:G,6,0)</f>
        <v>1511.06</v>
      </c>
      <c r="K135" s="357">
        <f>SUMIF(SISTEMA!B:B,CONCILIÇÃO_COM_CERVEJA!$B135,SISTEMA!I:I)/G135</f>
        <v>1751.5628999999999</v>
      </c>
      <c r="L135" s="357">
        <f>SUMIF(SISTEMA!B:B,CONCILIÇÃO_COM_CERVEJA!$C135,SISTEMA!I:I)</f>
        <v>0</v>
      </c>
      <c r="M135" s="358">
        <f t="shared" si="6"/>
        <v>1751.5628999999999</v>
      </c>
      <c r="N135" s="357">
        <f>IFERROR(SUM(CONCILIÇÃO_COM_CERVEJA!$M135*CONCILIÇÃO_COM_CERVEJA!$R135),0)</f>
        <v>21434.989838236364</v>
      </c>
      <c r="O135" s="356">
        <f>IFERROR(VLOOKUP(CONCILIÇÃO_COM_CERVEJA!$B135,DIF_ANTE!A:D,4,0),"0")/CONCILIÇÃO_COM_CERVEJA!$G135</f>
        <v>52.66877999999997</v>
      </c>
      <c r="P135" s="359">
        <f t="shared" si="8"/>
        <v>-240.50289999999995</v>
      </c>
      <c r="Q135" s="360">
        <f>CONCILIÇÃO_COM_CERVEJA!$P135-CONCILIÇÃO_COM_CERVEJA!$O135</f>
        <v>-293.17167999999992</v>
      </c>
      <c r="R135" s="361">
        <f>IFERROR(VLOOKUP(CONCILIÇÃO_COM_CERVEJA!$B135,CUSTO!E:H,4,0),(VLOOKUP(CONCILIÇÃO_COM_CERVEJA!$A135,CUSTO!A:H,8,0)))</f>
        <v>12.237636363636364</v>
      </c>
      <c r="S135" s="361">
        <f>IFERROR(SUM(CONCILIÇÃO_COM_CERVEJA!$P135*CONCILIÇÃO_COM_CERVEJA!$R135),0)</f>
        <v>-2943.1870345999996</v>
      </c>
      <c r="T135" s="362" t="str">
        <f>IFERROR(#REF!/CONCILIÇÃO_COM_CERVEJA!$M135,"")</f>
        <v/>
      </c>
      <c r="U135" s="361" t="str">
        <f>IFERROR(#REF!*CONCILIÇÃO_COM_CERVEJA!$R135,"-")</f>
        <v>-</v>
      </c>
      <c r="V135" s="363"/>
    </row>
    <row r="136" spans="1:22" ht="15" customHeight="1" x14ac:dyDescent="0.25">
      <c r="A136" s="429">
        <v>31674</v>
      </c>
      <c r="B136" s="352">
        <v>2901040004</v>
      </c>
      <c r="C136" s="352" t="s">
        <v>14189</v>
      </c>
      <c r="D136" s="353" t="s">
        <v>1225</v>
      </c>
      <c r="E136" s="437">
        <f>IFERROR(VLOOKUP(B136,[1]AGLUTINADO!$A:$C,3,0),0)/G136</f>
        <v>0</v>
      </c>
      <c r="F136" s="354" t="s">
        <v>115</v>
      </c>
      <c r="G136" s="355">
        <v>1</v>
      </c>
      <c r="H136" s="356">
        <f>VLOOKUP(CONCILIÇÃO_COM_CERVEJA!$B136,CONT_ANTE!A:D,4,0)</f>
        <v>12.85</v>
      </c>
      <c r="I136" s="356" t="str">
        <f t="shared" si="7"/>
        <v>!@##@!</v>
      </c>
      <c r="J136" s="357">
        <f>VLOOKUP(CONCILIÇÃO_COM_CERVEJA!$B136,CONTAGEM!B:G,6,0)</f>
        <v>0</v>
      </c>
      <c r="K136" s="357">
        <f>SUMIF(SISTEMA!B:B,CONCILIÇÃO_COM_CERVEJA!$B136,SISTEMA!I:I)/G136</f>
        <v>12.85</v>
      </c>
      <c r="L136" s="357">
        <f>SUMIF(SISTEMA!B:B,CONCILIÇÃO_COM_CERVEJA!$C136,SISTEMA!I:I)</f>
        <v>0</v>
      </c>
      <c r="M136" s="358">
        <f t="shared" si="6"/>
        <v>12.85</v>
      </c>
      <c r="N136" s="357">
        <f>IFERROR(SUM(CONCILIÇÃO_COM_CERVEJA!$M136*CONCILIÇÃO_COM_CERVEJA!$R136),0)</f>
        <v>0</v>
      </c>
      <c r="O136" s="356">
        <f>IFERROR(VLOOKUP(CONCILIÇÃO_COM_CERVEJA!$B136,DIF_ANTE!A:D,4,0),"0")/CONCILIÇÃO_COM_CERVEJA!$G136</f>
        <v>0</v>
      </c>
      <c r="P136" s="359">
        <f t="shared" si="8"/>
        <v>-12.85</v>
      </c>
      <c r="Q136" s="360">
        <f>CONCILIÇÃO_COM_CERVEJA!$P136-CONCILIÇÃO_COM_CERVEJA!$O136</f>
        <v>-12.85</v>
      </c>
      <c r="R136" s="361">
        <f>IFERROR(VLOOKUP(CONCILIÇÃO_COM_CERVEJA!$B136,CUSTO!E:H,4,0),(VLOOKUP(CONCILIÇÃO_COM_CERVEJA!$A136,CUSTO!A:H,8,0)))</f>
        <v>0</v>
      </c>
      <c r="S136" s="361">
        <f>IFERROR(SUM(CONCILIÇÃO_COM_CERVEJA!$P136*CONCILIÇÃO_COM_CERVEJA!$R136),0)</f>
        <v>0</v>
      </c>
      <c r="T136" s="362" t="str">
        <f>IFERROR(#REF!/CONCILIÇÃO_COM_CERVEJA!$M136,"")</f>
        <v/>
      </c>
      <c r="U136" s="361" t="str">
        <f>IFERROR(#REF!*CONCILIÇÃO_COM_CERVEJA!$R136,"-")</f>
        <v>-</v>
      </c>
      <c r="V136" s="363"/>
    </row>
    <row r="137" spans="1:22" ht="15" customHeight="1" x14ac:dyDescent="0.25">
      <c r="A137" s="429">
        <v>2701040027</v>
      </c>
      <c r="B137" s="352">
        <v>2701040027</v>
      </c>
      <c r="C137" s="352" t="s">
        <v>14189</v>
      </c>
      <c r="D137" s="353" t="s">
        <v>1097</v>
      </c>
      <c r="E137" s="437">
        <f>IFERROR(VLOOKUP(B137,[1]AGLUTINADO!$A:$C,3,0),0)/G137</f>
        <v>0</v>
      </c>
      <c r="F137" s="354" t="s">
        <v>115</v>
      </c>
      <c r="G137" s="355">
        <v>1</v>
      </c>
      <c r="H137" s="356">
        <f>VLOOKUP(CONCILIÇÃO_COM_CERVEJA!$B137,CONT_ANTE!A:D,4,0)</f>
        <v>1818.55</v>
      </c>
      <c r="I137" s="356" t="str">
        <f t="shared" si="7"/>
        <v>!@##@!</v>
      </c>
      <c r="J137" s="357">
        <f>VLOOKUP(CONCILIÇÃO_COM_CERVEJA!$B137,CONTAGEM!B:G,6,0)</f>
        <v>1749.55</v>
      </c>
      <c r="K137" s="357">
        <f>SUMIF(SISTEMA!B:B,CONCILIÇÃO_COM_CERVEJA!$B137,SISTEMA!I:I)/G137</f>
        <v>1749.47281</v>
      </c>
      <c r="L137" s="357">
        <f>SUMIF(SISTEMA!B:B,CONCILIÇÃO_COM_CERVEJA!$C137,SISTEMA!I:I)</f>
        <v>0</v>
      </c>
      <c r="M137" s="358">
        <f t="shared" si="6"/>
        <v>1749.47281</v>
      </c>
      <c r="N137" s="357">
        <f>IFERROR(SUM(CONCILIÇÃO_COM_CERVEJA!$M137*CONCILIÇÃO_COM_CERVEJA!$R137),0)</f>
        <v>16758.388957199531</v>
      </c>
      <c r="O137" s="356">
        <f>IFERROR(VLOOKUP(CONCILIÇÃO_COM_CERVEJA!$B137,DIF_ANTE!A:D,4,0),"0")/CONCILIÇÃO_COM_CERVEJA!$G137</f>
        <v>7.7189999999973224E-2</v>
      </c>
      <c r="P137" s="359">
        <f t="shared" si="8"/>
        <v>7.7189999999973224E-2</v>
      </c>
      <c r="Q137" s="360">
        <f>CONCILIÇÃO_COM_CERVEJA!$P137-CONCILIÇÃO_COM_CERVEJA!$O137</f>
        <v>0</v>
      </c>
      <c r="R137" s="361">
        <f>IFERROR(VLOOKUP(CONCILIÇÃO_COM_CERVEJA!$B137,CUSTO!E:H,4,0),(VLOOKUP(CONCILIÇÃO_COM_CERVEJA!$A137,CUSTO!A:H,8,0)))</f>
        <v>9.5791079812206572</v>
      </c>
      <c r="S137" s="361">
        <f>IFERROR(SUM(CONCILIÇÃO_COM_CERVEJA!$P137*CONCILIÇÃO_COM_CERVEJA!$R137),0)</f>
        <v>0.73941134507016604</v>
      </c>
      <c r="T137" s="362" t="str">
        <f>IFERROR(#REF!/CONCILIÇÃO_COM_CERVEJA!$M137,"")</f>
        <v/>
      </c>
      <c r="U137" s="361" t="str">
        <f>IFERROR(#REF!*CONCILIÇÃO_COM_CERVEJA!$R137,"-")</f>
        <v>-</v>
      </c>
      <c r="V137" s="363" t="s">
        <v>813</v>
      </c>
    </row>
    <row r="138" spans="1:22" ht="15" customHeight="1" x14ac:dyDescent="0.25">
      <c r="A138" s="429">
        <v>30244</v>
      </c>
      <c r="B138" s="352">
        <v>2701040016</v>
      </c>
      <c r="C138" s="352" t="s">
        <v>14189</v>
      </c>
      <c r="D138" s="353" t="s">
        <v>1089</v>
      </c>
      <c r="E138" s="437">
        <f>IFERROR(VLOOKUP(B138,[1]AGLUTINADO!$A:$C,3,0),0)/G138</f>
        <v>0</v>
      </c>
      <c r="F138" s="354" t="s">
        <v>115</v>
      </c>
      <c r="G138" s="355">
        <v>1</v>
      </c>
      <c r="H138" s="356">
        <f>VLOOKUP(CONCILIÇÃO_COM_CERVEJA!$B138,CONT_ANTE!A:D,4,0)</f>
        <v>1202.5</v>
      </c>
      <c r="I138" s="356" t="str">
        <f t="shared" si="7"/>
        <v>!@##@!</v>
      </c>
      <c r="J138" s="357">
        <f>VLOOKUP(CONCILIÇÃO_COM_CERVEJA!$B138,CONTAGEM!B:G,6,0)</f>
        <v>1092.5</v>
      </c>
      <c r="K138" s="357">
        <f>SUMIF(SISTEMA!B:B,CONCILIÇÃO_COM_CERVEJA!$B138,SISTEMA!I:I)/G138</f>
        <v>1196.0070000000001</v>
      </c>
      <c r="L138" s="357">
        <f>SUMIF(SISTEMA!B:B,CONCILIÇÃO_COM_CERVEJA!$C138,SISTEMA!I:I)</f>
        <v>0</v>
      </c>
      <c r="M138" s="358">
        <f t="shared" si="6"/>
        <v>1196.0070000000001</v>
      </c>
      <c r="N138" s="357">
        <f>IFERROR(SUM(CONCILIÇÃO_COM_CERVEJA!$M138*CONCILIÇÃO_COM_CERVEJA!$R138),0)</f>
        <v>12819.42939396576</v>
      </c>
      <c r="O138" s="356">
        <f>IFERROR(VLOOKUP(CONCILIÇÃO_COM_CERVEJA!$B138,DIF_ANTE!A:D,4,0),"0")/CONCILIÇÃO_COM_CERVEJA!$G138</f>
        <v>6.4929999999999382</v>
      </c>
      <c r="P138" s="359">
        <f t="shared" si="8"/>
        <v>-103.50700000000006</v>
      </c>
      <c r="Q138" s="360">
        <f>CONCILIÇÃO_COM_CERVEJA!$P138-CONCILIÇÃO_COM_CERVEJA!$O138</f>
        <v>-110</v>
      </c>
      <c r="R138" s="361">
        <f>IFERROR(VLOOKUP(CONCILIÇÃO_COM_CERVEJA!$B138,CUSTO!E:H,4,0),(VLOOKUP(CONCILIÇÃO_COM_CERVEJA!$A138,CUSTO!A:H,8,0)))</f>
        <v>10.718523715969688</v>
      </c>
      <c r="S138" s="361">
        <f>IFERROR(SUM(CONCILIÇÃO_COM_CERVEJA!$P138*CONCILIÇÃO_COM_CERVEJA!$R138),0)</f>
        <v>-1109.4422342688752</v>
      </c>
      <c r="T138" s="362" t="str">
        <f>IFERROR(#REF!/CONCILIÇÃO_COM_CERVEJA!$M138,"")</f>
        <v/>
      </c>
      <c r="U138" s="361" t="str">
        <f>IFERROR(#REF!*CONCILIÇÃO_COM_CERVEJA!$R138,"-")</f>
        <v>-</v>
      </c>
      <c r="V138" s="363"/>
    </row>
    <row r="139" spans="1:22" ht="15" customHeight="1" x14ac:dyDescent="0.25">
      <c r="A139" s="429">
        <v>32826</v>
      </c>
      <c r="B139" s="352">
        <v>2701040025</v>
      </c>
      <c r="C139" s="352" t="s">
        <v>14189</v>
      </c>
      <c r="D139" s="353" t="s">
        <v>1095</v>
      </c>
      <c r="E139" s="437">
        <f>IFERROR(VLOOKUP(B139,[1]AGLUTINADO!$A:$C,3,0),0)/G139</f>
        <v>0</v>
      </c>
      <c r="F139" s="354" t="s">
        <v>115</v>
      </c>
      <c r="G139" s="355">
        <v>1</v>
      </c>
      <c r="H139" s="356">
        <f>VLOOKUP(CONCILIÇÃO_COM_CERVEJA!$B139,CONT_ANTE!A:D,4,0)</f>
        <v>0</v>
      </c>
      <c r="I139" s="356" t="str">
        <f t="shared" si="7"/>
        <v>ok</v>
      </c>
      <c r="J139" s="357">
        <f>VLOOKUP(CONCILIÇÃO_COM_CERVEJA!$B139,CONTAGEM!B:G,6,0)</f>
        <v>0</v>
      </c>
      <c r="K139" s="357">
        <f>SUMIF(SISTEMA!B:B,CONCILIÇÃO_COM_CERVEJA!$B139,SISTEMA!I:I)/G139</f>
        <v>0</v>
      </c>
      <c r="L139" s="357">
        <f>SUMIF(SISTEMA!B:B,CONCILIÇÃO_COM_CERVEJA!$C139,SISTEMA!I:I)</f>
        <v>0</v>
      </c>
      <c r="M139" s="358">
        <f t="shared" si="6"/>
        <v>0</v>
      </c>
      <c r="N139" s="357">
        <f>IFERROR(SUM(CONCILIÇÃO_COM_CERVEJA!$M139*CONCILIÇÃO_COM_CERVEJA!$R139),0)</f>
        <v>0</v>
      </c>
      <c r="O139" s="356">
        <f>IFERROR(VLOOKUP(CONCILIÇÃO_COM_CERVEJA!$B139,DIF_ANTE!A:D,4,0),"0")/CONCILIÇÃO_COM_CERVEJA!$G139</f>
        <v>0</v>
      </c>
      <c r="P139" s="359">
        <f t="shared" si="8"/>
        <v>0</v>
      </c>
      <c r="Q139" s="360">
        <f>CONCILIÇÃO_COM_CERVEJA!$P139-CONCILIÇÃO_COM_CERVEJA!$O139</f>
        <v>0</v>
      </c>
      <c r="R139" s="361">
        <f>IFERROR(VLOOKUP(CONCILIÇÃO_COM_CERVEJA!$B139,CUSTO!E:H,4,0),(VLOOKUP(CONCILIÇÃO_COM_CERVEJA!$A139,CUSTO!A:H,8,0)))</f>
        <v>9.5791249999999994</v>
      </c>
      <c r="S139" s="361">
        <f>IFERROR(SUM(CONCILIÇÃO_COM_CERVEJA!$P139*CONCILIÇÃO_COM_CERVEJA!$R139),0)</f>
        <v>0</v>
      </c>
      <c r="T139" s="362" t="str">
        <f>IFERROR(#REF!/CONCILIÇÃO_COM_CERVEJA!$M139,"")</f>
        <v/>
      </c>
      <c r="U139" s="361" t="str">
        <f>IFERROR(#REF!*CONCILIÇÃO_COM_CERVEJA!$R139,"-")</f>
        <v>-</v>
      </c>
      <c r="V139" s="363" t="s">
        <v>813</v>
      </c>
    </row>
    <row r="140" spans="1:22" ht="15" customHeight="1" x14ac:dyDescent="0.25">
      <c r="A140" s="429">
        <v>30550</v>
      </c>
      <c r="B140" s="352">
        <v>2701040015</v>
      </c>
      <c r="C140" s="352" t="s">
        <v>14189</v>
      </c>
      <c r="D140" s="353" t="s">
        <v>1088</v>
      </c>
      <c r="E140" s="437">
        <f>IFERROR(VLOOKUP(B140,[1]AGLUTINADO!$A:$C,3,0),0)/G140</f>
        <v>1333.9556000000002</v>
      </c>
      <c r="F140" s="354" t="s">
        <v>115</v>
      </c>
      <c r="G140" s="355">
        <v>1</v>
      </c>
      <c r="H140" s="356">
        <f>VLOOKUP(CONCILIÇÃO_COM_CERVEJA!$B140,CONT_ANTE!A:D,4,0)</f>
        <v>2212</v>
      </c>
      <c r="I140" s="356" t="str">
        <f t="shared" si="7"/>
        <v>ok</v>
      </c>
      <c r="J140" s="357">
        <f>VLOOKUP(CONCILIÇÃO_COM_CERVEJA!$B140,CONTAGEM!B:G,6,0)</f>
        <v>1239</v>
      </c>
      <c r="K140" s="357">
        <f>SUMIF(SISTEMA!B:B,CONCILIÇÃO_COM_CERVEJA!$B140,SISTEMA!I:I)/G140</f>
        <v>868.01980000000003</v>
      </c>
      <c r="L140" s="357">
        <f>SUMIF(SISTEMA!B:B,CONCILIÇÃO_COM_CERVEJA!$C140,SISTEMA!I:I)</f>
        <v>0</v>
      </c>
      <c r="M140" s="358">
        <f t="shared" si="6"/>
        <v>868.01980000000003</v>
      </c>
      <c r="N140" s="357">
        <f>IFERROR(SUM(CONCILIÇÃO_COM_CERVEJA!$M140*CONCILIÇÃO_COM_CERVEJA!$R140),0)</f>
        <v>8803.648782836839</v>
      </c>
      <c r="O140" s="356">
        <f>IFERROR(VLOOKUP(CONCILIÇÃO_COM_CERVEJA!$B140,DIF_ANTE!A:D,4,0),"0")/CONCILIÇÃO_COM_CERVEJA!$G140</f>
        <v>10.024599999999737</v>
      </c>
      <c r="P140" s="359">
        <f t="shared" si="8"/>
        <v>370.98019999999997</v>
      </c>
      <c r="Q140" s="360">
        <f>CONCILIÇÃO_COM_CERVEJA!$P140-CONCILIÇÃO_COM_CERVEJA!$O140</f>
        <v>360.95560000000023</v>
      </c>
      <c r="R140" s="361">
        <f>IFERROR(VLOOKUP(CONCILIÇÃO_COM_CERVEJA!$B140,CUSTO!E:H,4,0),(VLOOKUP(CONCILIÇÃO_COM_CERVEJA!$A140,CUSTO!A:H,8,0)))</f>
        <v>10.142221159974506</v>
      </c>
      <c r="S140" s="361">
        <f>IFERROR(SUM(CONCILIÇÃO_COM_CERVEJA!$P140*CONCILIÇÃO_COM_CERVEJA!$R140),0)</f>
        <v>3762.5632343715738</v>
      </c>
      <c r="T140" s="362" t="str">
        <f>IFERROR(#REF!/CONCILIÇÃO_COM_CERVEJA!$M140,"")</f>
        <v/>
      </c>
      <c r="U140" s="361" t="str">
        <f>IFERROR(#REF!*CONCILIÇÃO_COM_CERVEJA!$R140,"-")</f>
        <v>-</v>
      </c>
      <c r="V140" s="363"/>
    </row>
    <row r="141" spans="1:22" ht="15" customHeight="1" x14ac:dyDescent="0.25">
      <c r="A141" s="429">
        <v>30241</v>
      </c>
      <c r="B141" s="352">
        <v>2701040014</v>
      </c>
      <c r="C141" s="352" t="s">
        <v>14189</v>
      </c>
      <c r="D141" s="353" t="s">
        <v>2096</v>
      </c>
      <c r="E141" s="437">
        <f>IFERROR(VLOOKUP(B141,[1]AGLUTINADO!$A:$C,3,0),0)/G141</f>
        <v>0</v>
      </c>
      <c r="F141" s="354" t="s">
        <v>115</v>
      </c>
      <c r="G141" s="355">
        <v>1</v>
      </c>
      <c r="H141" s="356">
        <f>VLOOKUP(CONCILIÇÃO_COM_CERVEJA!$B141,CONT_ANTE!A:D,4,0)</f>
        <v>0</v>
      </c>
      <c r="I141" s="356" t="str">
        <f t="shared" si="7"/>
        <v>ok</v>
      </c>
      <c r="J141" s="357">
        <f>VLOOKUP(CONCILIÇÃO_COM_CERVEJA!$B141,CONTAGEM!B:G,6,0)</f>
        <v>0</v>
      </c>
      <c r="K141" s="357">
        <f>SUMIF(SISTEMA!B:B,CONCILIÇÃO_COM_CERVEJA!$B141,SISTEMA!I:I)/G141</f>
        <v>0</v>
      </c>
      <c r="L141" s="357">
        <f>SUMIF(SISTEMA!B:B,CONCILIÇÃO_COM_CERVEJA!$C141,SISTEMA!I:I)</f>
        <v>0</v>
      </c>
      <c r="M141" s="358">
        <f t="shared" si="6"/>
        <v>0</v>
      </c>
      <c r="N141" s="357">
        <f>IFERROR(SUM(CONCILIÇÃO_COM_CERVEJA!$M141*CONCILIÇÃO_COM_CERVEJA!$R141),0)</f>
        <v>0</v>
      </c>
      <c r="O141" s="356">
        <f>IFERROR(VLOOKUP(CONCILIÇÃO_COM_CERVEJA!$B141,DIF_ANTE!A:D,4,0),"0")/CONCILIÇÃO_COM_CERVEJA!$G141</f>
        <v>0</v>
      </c>
      <c r="P141" s="359">
        <f t="shared" si="8"/>
        <v>0</v>
      </c>
      <c r="Q141" s="360">
        <f>CONCILIÇÃO_COM_CERVEJA!$P141-CONCILIÇÃO_COM_CERVEJA!$O141</f>
        <v>0</v>
      </c>
      <c r="R141" s="361">
        <f>IFERROR(VLOOKUP(CONCILIÇÃO_COM_CERVEJA!$B141,CUSTO!E:H,4,0),(VLOOKUP(CONCILIÇÃO_COM_CERVEJA!$A141,CUSTO!A:H,8,0)))</f>
        <v>10.017993019197206</v>
      </c>
      <c r="S141" s="361">
        <f>IFERROR(SUM(CONCILIÇÃO_COM_CERVEJA!$P141*CONCILIÇÃO_COM_CERVEJA!$R141),0)</f>
        <v>0</v>
      </c>
      <c r="T141" s="362" t="str">
        <f>IFERROR(#REF!/CONCILIÇÃO_COM_CERVEJA!$M141,"")</f>
        <v/>
      </c>
      <c r="U141" s="361" t="str">
        <f>IFERROR(#REF!*CONCILIÇÃO_COM_CERVEJA!$R141,"-")</f>
        <v>-</v>
      </c>
      <c r="V141" s="363" t="s">
        <v>813</v>
      </c>
    </row>
    <row r="142" spans="1:22" ht="15" customHeight="1" x14ac:dyDescent="0.25">
      <c r="A142" s="429">
        <v>830</v>
      </c>
      <c r="B142" s="352">
        <v>2701040001</v>
      </c>
      <c r="C142" s="352" t="s">
        <v>14189</v>
      </c>
      <c r="D142" s="353" t="s">
        <v>1081</v>
      </c>
      <c r="E142" s="437">
        <f>IFERROR(VLOOKUP(B142,[1]AGLUTINADO!$A:$C,3,0),0)/G142</f>
        <v>611.84109000000001</v>
      </c>
      <c r="F142" s="354" t="s">
        <v>115</v>
      </c>
      <c r="G142" s="355">
        <v>1</v>
      </c>
      <c r="H142" s="356">
        <f>VLOOKUP(CONCILIÇÃO_COM_CERVEJA!$B142,CONT_ANTE!A:D,4,0)</f>
        <v>4112</v>
      </c>
      <c r="I142" s="356" t="str">
        <f t="shared" si="7"/>
        <v>ok</v>
      </c>
      <c r="J142" s="357">
        <f>VLOOKUP(CONCILIÇÃO_COM_CERVEJA!$B142,CONTAGEM!B:G,6,0)</f>
        <v>2894.7999999999997</v>
      </c>
      <c r="K142" s="357">
        <f>SUMIF(SISTEMA!B:B,CONCILIÇÃO_COM_CERVEJA!$B142,SISTEMA!I:I)/G142</f>
        <v>3663.0503399999998</v>
      </c>
      <c r="L142" s="357">
        <f>SUMIF(SISTEMA!B:B,CONCILIÇÃO_COM_CERVEJA!$C142,SISTEMA!I:I)</f>
        <v>0</v>
      </c>
      <c r="M142" s="358">
        <f t="shared" si="6"/>
        <v>3663.0503399999998</v>
      </c>
      <c r="N142" s="357">
        <f>IFERROR(SUM(CONCILIÇÃO_COM_CERVEJA!$M142*CONCILIÇÃO_COM_CERVEJA!$R142),0)</f>
        <v>35040.538438778422</v>
      </c>
      <c r="O142" s="356">
        <f>IFERROR(VLOOKUP(CONCILIÇÃO_COM_CERVEJA!$B142,DIF_ANTE!A:D,4,0),"0")/CONCILIÇÃO_COM_CERVEJA!$G142</f>
        <v>-162.89142999999967</v>
      </c>
      <c r="P142" s="359">
        <f t="shared" si="8"/>
        <v>-768.25034000000005</v>
      </c>
      <c r="Q142" s="360">
        <f>CONCILIÇÃO_COM_CERVEJA!$P142-CONCILIÇÃO_COM_CERVEJA!$O142</f>
        <v>-605.35891000000038</v>
      </c>
      <c r="R142" s="361">
        <f>IFERROR(VLOOKUP(CONCILIÇÃO_COM_CERVEJA!$B142,CUSTO!E:H,4,0),(VLOOKUP(CONCILIÇÃO_COM_CERVEJA!$A142,CUSTO!A:H,8,0)))</f>
        <v>9.5659450966700135</v>
      </c>
      <c r="S142" s="361">
        <f>IFERROR(SUM(CONCILIÇÃO_COM_CERVEJA!$P142*CONCILIÇÃO_COM_CERVEJA!$R142),0)</f>
        <v>-7349.0405729380709</v>
      </c>
      <c r="T142" s="362" t="str">
        <f>IFERROR(#REF!/CONCILIÇÃO_COM_CERVEJA!$M142,"")</f>
        <v/>
      </c>
      <c r="U142" s="361" t="str">
        <f>IFERROR(#REF!*CONCILIÇÃO_COM_CERVEJA!$R142,"-")</f>
        <v>-</v>
      </c>
      <c r="V142" s="363"/>
    </row>
    <row r="143" spans="1:22" ht="15" customHeight="1" x14ac:dyDescent="0.25">
      <c r="A143" s="429">
        <v>753</v>
      </c>
      <c r="B143" s="352">
        <v>2701040002</v>
      </c>
      <c r="C143" s="352" t="s">
        <v>14189</v>
      </c>
      <c r="D143" s="353" t="s">
        <v>1082</v>
      </c>
      <c r="E143" s="437">
        <f>IFERROR(VLOOKUP(B143,[1]AGLUTINADO!$A:$C,3,0),0)/G143</f>
        <v>1127.9036799999999</v>
      </c>
      <c r="F143" s="354" t="s">
        <v>115</v>
      </c>
      <c r="G143" s="355">
        <v>1</v>
      </c>
      <c r="H143" s="356">
        <f>VLOOKUP(CONCILIÇÃO_COM_CERVEJA!$B143,CONT_ANTE!A:D,4,0)</f>
        <v>5200</v>
      </c>
      <c r="I143" s="356" t="str">
        <f t="shared" si="7"/>
        <v>ok</v>
      </c>
      <c r="J143" s="357">
        <f>VLOOKUP(CONCILIÇÃO_COM_CERVEJA!$B143,CONTAGEM!B:G,6,0)</f>
        <v>4421.3999999999996</v>
      </c>
      <c r="K143" s="357">
        <f>SUMIF(SISTEMA!B:B,CONCILIÇÃO_COM_CERVEJA!$B143,SISTEMA!I:I)/G143</f>
        <v>4081.1106100000002</v>
      </c>
      <c r="L143" s="357">
        <f>SUMIF(SISTEMA!B:B,CONCILIÇÃO_COM_CERVEJA!$C143,SISTEMA!I:I)</f>
        <v>0</v>
      </c>
      <c r="M143" s="358">
        <f t="shared" si="6"/>
        <v>4081.1106100000002</v>
      </c>
      <c r="N143" s="357">
        <f>IFERROR(SUM(CONCILIÇÃO_COM_CERVEJA!$M143*CONCILIÇÃO_COM_CERVEJA!$R143),0)</f>
        <v>45954.361216381287</v>
      </c>
      <c r="O143" s="356">
        <f>IFERROR(VLOOKUP(CONCILIÇÃO_COM_CERVEJA!$B143,DIF_ANTE!A:D,4,0),"0")/CONCILIÇÃO_COM_CERVEJA!$G143</f>
        <v>-9.0142899999991641</v>
      </c>
      <c r="P143" s="359">
        <f t="shared" si="8"/>
        <v>340.28938999999946</v>
      </c>
      <c r="Q143" s="360">
        <f>CONCILIÇÃO_COM_CERVEJA!$P143-CONCILIÇÃO_COM_CERVEJA!$O143</f>
        <v>349.30367999999862</v>
      </c>
      <c r="R143" s="361">
        <f>IFERROR(VLOOKUP(CONCILIÇÃO_COM_CERVEJA!$B143,CUSTO!E:H,4,0),(VLOOKUP(CONCILIÇÃO_COM_CERVEJA!$A143,CUSTO!A:H,8,0)))</f>
        <v>11.260258691293174</v>
      </c>
      <c r="S143" s="361">
        <f>IFERROR(SUM(CONCILIÇÃO_COM_CERVEJA!$P143*CONCILIÇÃO_COM_CERVEJA!$R143),0)</f>
        <v>3831.7465613023464</v>
      </c>
      <c r="T143" s="362" t="str">
        <f>IFERROR(#REF!/CONCILIÇÃO_COM_CERVEJA!$M143,"")</f>
        <v/>
      </c>
      <c r="U143" s="361" t="str">
        <f>IFERROR(#REF!*CONCILIÇÃO_COM_CERVEJA!$R143,"-")</f>
        <v>-</v>
      </c>
      <c r="V143" s="363"/>
    </row>
    <row r="144" spans="1:22" ht="15" customHeight="1" x14ac:dyDescent="0.25">
      <c r="A144" s="429"/>
      <c r="B144" s="352">
        <v>2701040028</v>
      </c>
      <c r="C144" s="352" t="s">
        <v>14189</v>
      </c>
      <c r="D144" s="353" t="s">
        <v>7964</v>
      </c>
      <c r="E144" s="437">
        <f>IFERROR(VLOOKUP(B144,[1]AGLUTINADO!$A:$C,3,0),0)/G144</f>
        <v>144.501</v>
      </c>
      <c r="F144" s="354" t="s">
        <v>115</v>
      </c>
      <c r="G144" s="355">
        <v>1</v>
      </c>
      <c r="H144" s="356">
        <f>VLOOKUP(CONCILIÇÃO_COM_CERVEJA!$B144,CONT_ANTE!A:D,4,0)</f>
        <v>3299.71</v>
      </c>
      <c r="I144" s="356" t="str">
        <f t="shared" si="7"/>
        <v>ok</v>
      </c>
      <c r="J144" s="357">
        <f>VLOOKUP(CONCILIÇÃO_COM_CERVEJA!$B144,CONTAGEM!B:G,6,0)</f>
        <v>3262.61</v>
      </c>
      <c r="K144" s="357">
        <f>SUMIF(SISTEMA!B:B,CONCILIÇÃO_COM_CERVEJA!$B144,SISTEMA!I:I)/G144</f>
        <v>2990.5349999999999</v>
      </c>
      <c r="L144" s="357">
        <f>SUMIF(SISTEMA!B:B,CONCILIÇÃO_COM_CERVEJA!$C144,SISTEMA!I:I)</f>
        <v>0</v>
      </c>
      <c r="M144" s="358">
        <f t="shared" si="6"/>
        <v>2990.5349999999999</v>
      </c>
      <c r="N144" s="357">
        <f>IFERROR(SUM(CONCILIÇÃO_COM_CERVEJA!$M144*CONCILIÇÃO_COM_CERVEJA!$R144),0)</f>
        <v>30330.655185450349</v>
      </c>
      <c r="O144" s="356">
        <f>IFERROR(VLOOKUP(CONCILIÇÃO_COM_CERVEJA!$B144,DIF_ANTE!A:D,4,0),"0")/CONCILIÇÃO_COM_CERVEJA!$G144</f>
        <v>164.67399999999998</v>
      </c>
      <c r="P144" s="359">
        <f t="shared" si="8"/>
        <v>272.07500000000027</v>
      </c>
      <c r="Q144" s="360">
        <f>CONCILIÇÃO_COM_CERVEJA!$P144-CONCILIÇÃO_COM_CERVEJA!$O144</f>
        <v>107.40100000000029</v>
      </c>
      <c r="R144" s="361">
        <f>IFERROR(VLOOKUP(CONCILIÇÃO_COM_CERVEJA!$B144,CUSTO!E:H,4,0),(VLOOKUP(CONCILIÇÃO_COM_CERVEJA!$A144,CUSTO!A:H,8,0)))</f>
        <v>10.142217090069286</v>
      </c>
      <c r="S144" s="361">
        <f>IFERROR(SUM(CONCILIÇÃO_COM_CERVEJA!$P144*CONCILIÇÃO_COM_CERVEJA!$R144),0)</f>
        <v>2759.4437147806038</v>
      </c>
      <c r="T144" s="362" t="str">
        <f>IFERROR(#REF!/CONCILIÇÃO_COM_CERVEJA!$M144,"")</f>
        <v/>
      </c>
      <c r="U144" s="361" t="str">
        <f>IFERROR(#REF!*CONCILIÇÃO_COM_CERVEJA!$R144,"-")</f>
        <v>-</v>
      </c>
      <c r="V144" s="363"/>
    </row>
    <row r="145" spans="1:22" ht="15" customHeight="1" x14ac:dyDescent="0.25">
      <c r="A145" s="429">
        <v>32274</v>
      </c>
      <c r="B145" s="352">
        <v>2701040023</v>
      </c>
      <c r="C145" s="352" t="s">
        <v>14189</v>
      </c>
      <c r="D145" s="353" t="s">
        <v>1093</v>
      </c>
      <c r="E145" s="437">
        <f>IFERROR(VLOOKUP(B145,[1]AGLUTINADO!$A:$C,3,0),0)/G145</f>
        <v>243.65980000000002</v>
      </c>
      <c r="F145" s="354" t="s">
        <v>115</v>
      </c>
      <c r="G145" s="355">
        <v>1</v>
      </c>
      <c r="H145" s="356">
        <f>VLOOKUP(CONCILIÇÃO_COM_CERVEJA!$B145,CONT_ANTE!A:D,4,0)</f>
        <v>1228.69</v>
      </c>
      <c r="I145" s="356" t="str">
        <f t="shared" si="7"/>
        <v>ok</v>
      </c>
      <c r="J145" s="357">
        <f>VLOOKUP(CONCILIÇÃO_COM_CERVEJA!$B145,CONTAGEM!B:G,6,0)</f>
        <v>1193.4000000000001</v>
      </c>
      <c r="K145" s="357">
        <f>SUMIF(SISTEMA!B:B,CONCILIÇÃO_COM_CERVEJA!$B145,SISTEMA!I:I)/G145</f>
        <v>972.98699999999997</v>
      </c>
      <c r="L145" s="357">
        <f>SUMIF(SISTEMA!B:B,CONCILIÇÃO_COM_CERVEJA!$C145,SISTEMA!I:I)</f>
        <v>0</v>
      </c>
      <c r="M145" s="358">
        <f t="shared" si="6"/>
        <v>972.98699999999997</v>
      </c>
      <c r="N145" s="357">
        <f>IFERROR(SUM(CONCILIÇÃO_COM_CERVEJA!$M145*CONCILIÇÃO_COM_CERVEJA!$R145),0)</f>
        <v>9361.4149884837952</v>
      </c>
      <c r="O145" s="356">
        <f>IFERROR(VLOOKUP(CONCILIÇÃO_COM_CERVEJA!$B145,DIF_ANTE!A:D,4,0),"0")/CONCILIÇÃO_COM_CERVEJA!$G145</f>
        <v>12.04320000000007</v>
      </c>
      <c r="P145" s="359">
        <f t="shared" si="8"/>
        <v>220.41300000000012</v>
      </c>
      <c r="Q145" s="360">
        <f>CONCILIÇÃO_COM_CERVEJA!$P145-CONCILIÇÃO_COM_CERVEJA!$O145</f>
        <v>208.36980000000005</v>
      </c>
      <c r="R145" s="361">
        <f>IFERROR(VLOOKUP(CONCILIÇÃO_COM_CERVEJA!$B145,CUSTO!E:H,4,0),(VLOOKUP(CONCILIÇÃO_COM_CERVEJA!$A145,CUSTO!A:H,8,0)))</f>
        <v>9.6213155864197528</v>
      </c>
      <c r="S145" s="361">
        <f>IFERROR(SUM(CONCILIÇÃO_COM_CERVEJA!$P145*CONCILIÇÃO_COM_CERVEJA!$R145),0)</f>
        <v>2120.6630323495383</v>
      </c>
      <c r="T145" s="362" t="str">
        <f>IFERROR(#REF!/CONCILIÇÃO_COM_CERVEJA!$M145,"")</f>
        <v/>
      </c>
      <c r="U145" s="361" t="str">
        <f>IFERROR(#REF!*CONCILIÇÃO_COM_CERVEJA!$R145,"-")</f>
        <v>-</v>
      </c>
      <c r="V145" s="363"/>
    </row>
    <row r="146" spans="1:22" s="22" customFormat="1" ht="15" customHeight="1" x14ac:dyDescent="0.25">
      <c r="A146" s="429">
        <v>32792</v>
      </c>
      <c r="B146" s="352">
        <v>2701040024</v>
      </c>
      <c r="C146" s="352" t="s">
        <v>14189</v>
      </c>
      <c r="D146" s="353" t="s">
        <v>1094</v>
      </c>
      <c r="E146" s="437">
        <f>IFERROR(VLOOKUP(B146,[1]AGLUTINADO!$A:$C,3,0),0)/G146</f>
        <v>0</v>
      </c>
      <c r="F146" s="354" t="s">
        <v>115</v>
      </c>
      <c r="G146" s="355">
        <v>1</v>
      </c>
      <c r="H146" s="356">
        <f>VLOOKUP(CONCILIÇÃO_COM_CERVEJA!$B146,CONT_ANTE!A:D,4,0)</f>
        <v>0</v>
      </c>
      <c r="I146" s="356" t="str">
        <f t="shared" si="7"/>
        <v>ok</v>
      </c>
      <c r="J146" s="357">
        <f>VLOOKUP(CONCILIÇÃO_COM_CERVEJA!$B146,CONTAGEM!B:G,6,0)</f>
        <v>0</v>
      </c>
      <c r="K146" s="357">
        <f>SUMIF(SISTEMA!B:B,CONCILIÇÃO_COM_CERVEJA!$B146,SISTEMA!I:I)/G146</f>
        <v>0</v>
      </c>
      <c r="L146" s="357">
        <f>SUMIF(SISTEMA!B:B,CONCILIÇÃO_COM_CERVEJA!$C146,SISTEMA!I:I)</f>
        <v>0</v>
      </c>
      <c r="M146" s="358">
        <f t="shared" si="6"/>
        <v>0</v>
      </c>
      <c r="N146" s="357">
        <f>IFERROR(SUM(CONCILIÇÃO_COM_CERVEJA!$M146*CONCILIÇÃO_COM_CERVEJA!$R146),0)</f>
        <v>0</v>
      </c>
      <c r="O146" s="356">
        <f>IFERROR(VLOOKUP(CONCILIÇÃO_COM_CERVEJA!$B146,DIF_ANTE!A:D,4,0),"0")/CONCILIÇÃO_COM_CERVEJA!$G146</f>
        <v>0</v>
      </c>
      <c r="P146" s="359">
        <f t="shared" si="8"/>
        <v>0</v>
      </c>
      <c r="Q146" s="360">
        <f>CONCILIÇÃO_COM_CERVEJA!$P146-CONCILIÇÃO_COM_CERVEJA!$O146</f>
        <v>0</v>
      </c>
      <c r="R146" s="361">
        <f>IFERROR(VLOOKUP(CONCILIÇÃO_COM_CERVEJA!$B146,CUSTO!E:H,4,0),(VLOOKUP(CONCILIÇÃO_COM_CERVEJA!$A146,CUSTO!A:H,8,0)))</f>
        <v>8.735140764565692</v>
      </c>
      <c r="S146" s="361">
        <f>IFERROR(SUM(CONCILIÇÃO_COM_CERVEJA!$P146*CONCILIÇÃO_COM_CERVEJA!$R146),0)</f>
        <v>0</v>
      </c>
      <c r="T146" s="362" t="str">
        <f>IFERROR(#REF!/CONCILIÇÃO_COM_CERVEJA!$M146,"")</f>
        <v/>
      </c>
      <c r="U146" s="361" t="str">
        <f>IFERROR(#REF!*CONCILIÇÃO_COM_CERVEJA!$R146,"-")</f>
        <v>-</v>
      </c>
      <c r="V146" s="363" t="s">
        <v>813</v>
      </c>
    </row>
    <row r="147" spans="1:22" ht="15" customHeight="1" x14ac:dyDescent="0.25">
      <c r="A147" s="432">
        <v>31512</v>
      </c>
      <c r="B147" s="385">
        <v>2701040003</v>
      </c>
      <c r="C147" s="385" t="s">
        <v>14189</v>
      </c>
      <c r="D147" s="386" t="s">
        <v>1083</v>
      </c>
      <c r="E147" s="437">
        <f>IFERROR(VLOOKUP(B147,[1]AGLUTINADO!$A:$C,3,0),0)/G147</f>
        <v>2054.1415000000002</v>
      </c>
      <c r="F147" s="387" t="s">
        <v>115</v>
      </c>
      <c r="G147" s="384">
        <v>1</v>
      </c>
      <c r="H147" s="388">
        <f>VLOOKUP(CONCILIÇÃO_COM_CERVEJA!$B147,CONT_ANTE!A:D,4,0)</f>
        <v>11873.3</v>
      </c>
      <c r="I147" s="356" t="str">
        <f t="shared" si="7"/>
        <v>ok</v>
      </c>
      <c r="J147" s="388">
        <f>VLOOKUP(CONCILIÇÃO_COM_CERVEJA!$B147,CONTAGEM!B:G,6,0)</f>
        <v>14579.2</v>
      </c>
      <c r="K147" s="357">
        <f>SUMIF(SISTEMA!B:B,CONCILIÇÃO_COM_CERVEJA!$B147,SISTEMA!I:I)/G147</f>
        <v>13763.8498</v>
      </c>
      <c r="L147" s="357">
        <f>SUMIF(SISTEMA!B:B,CONCILIÇÃO_COM_CERVEJA!$C147,SISTEMA!I:I)</f>
        <v>0</v>
      </c>
      <c r="M147" s="358">
        <f t="shared" si="6"/>
        <v>13763.8498</v>
      </c>
      <c r="N147" s="388">
        <f>IFERROR(SUM(CONCILIÇÃO_COM_CERVEJA!$M147*CONCILIÇÃO_COM_CERVEJA!$R147),0)</f>
        <v>243630.97602060603</v>
      </c>
      <c r="O147" s="388">
        <f>IFERROR(VLOOKUP(CONCILIÇÃO_COM_CERVEJA!$B147,DIF_ANTE!A:D,4,0),"0")/CONCILIÇÃO_COM_CERVEJA!$G147</f>
        <v>724.80869999999959</v>
      </c>
      <c r="P147" s="359">
        <f t="shared" si="8"/>
        <v>815.35020000000077</v>
      </c>
      <c r="Q147" s="389">
        <f>CONCILIÇÃO_COM_CERVEJA!$P147-CONCILIÇÃO_COM_CERVEJA!$O147</f>
        <v>90.541500000001179</v>
      </c>
      <c r="R147" s="390">
        <f>IFERROR(VLOOKUP(CONCILIÇÃO_COM_CERVEJA!$B147,CUSTO!E:H,4,0),(VLOOKUP(CONCILIÇÃO_COM_CERVEJA!$A147,CUSTO!A:H,8,0)))</f>
        <v>17.700787175155458</v>
      </c>
      <c r="S147" s="390">
        <f>IFERROR(SUM(CONCILIÇÃO_COM_CERVEJA!$P147*CONCILIÇÃO_COM_CERVEJA!$R147),0)</f>
        <v>14432.340363420451</v>
      </c>
      <c r="T147" s="391" t="str">
        <f>IFERROR(#REF!/CONCILIÇÃO_COM_CERVEJA!$M147,"")</f>
        <v/>
      </c>
      <c r="U147" s="390" t="str">
        <f>IFERROR(#REF!*CONCILIÇÃO_COM_CERVEJA!$R147,"-")</f>
        <v>-</v>
      </c>
      <c r="V147" s="392"/>
    </row>
    <row r="148" spans="1:22" ht="15" customHeight="1" x14ac:dyDescent="0.25">
      <c r="A148" s="429"/>
      <c r="B148" s="352">
        <v>2701040004</v>
      </c>
      <c r="C148" s="352" t="s">
        <v>14189</v>
      </c>
      <c r="D148" s="353" t="s">
        <v>2092</v>
      </c>
      <c r="E148" s="437">
        <f>IFERROR(VLOOKUP(B148,[1]AGLUTINADO!$A:$C,3,0),0)/G148</f>
        <v>0</v>
      </c>
      <c r="F148" s="354" t="s">
        <v>115</v>
      </c>
      <c r="G148" s="355">
        <v>1</v>
      </c>
      <c r="H148" s="356">
        <f>VLOOKUP(CONCILIÇÃO_COM_CERVEJA!$B148,CONT_ANTE!A:D,4,0)</f>
        <v>0</v>
      </c>
      <c r="I148" s="356" t="str">
        <f t="shared" si="7"/>
        <v>ok</v>
      </c>
      <c r="J148" s="357">
        <f>VLOOKUP(CONCILIÇÃO_COM_CERVEJA!$B148,CONTAGEM!B:G,6,0)</f>
        <v>0</v>
      </c>
      <c r="K148" s="357">
        <f>SUMIF(SISTEMA!B:B,CONCILIÇÃO_COM_CERVEJA!$B148,SISTEMA!I:I)/G148</f>
        <v>1.0000000000000001E-5</v>
      </c>
      <c r="L148" s="357">
        <f>SUMIF(SISTEMA!B:B,CONCILIÇÃO_COM_CERVEJA!$C148,SISTEMA!I:I)</f>
        <v>0</v>
      </c>
      <c r="M148" s="358">
        <f t="shared" si="6"/>
        <v>1.0000000000000001E-5</v>
      </c>
      <c r="N148" s="357">
        <f>IFERROR(SUM(CONCILIÇÃO_COM_CERVEJA!$M148*CONCILIÇÃO_COM_CERVEJA!$R148),0)</f>
        <v>1.0142217745742972E-4</v>
      </c>
      <c r="O148" s="356">
        <f>IFERROR(VLOOKUP(CONCILIÇÃO_COM_CERVEJA!$B148,DIF_ANTE!A:D,4,0),"0")/CONCILIÇÃO_COM_CERVEJA!$G148</f>
        <v>0</v>
      </c>
      <c r="P148" s="359">
        <f t="shared" si="8"/>
        <v>-1.0000000000000001E-5</v>
      </c>
      <c r="Q148" s="360">
        <f>CONCILIÇÃO_COM_CERVEJA!$P148-CONCILIÇÃO_COM_CERVEJA!$O148</f>
        <v>-1.0000000000000001E-5</v>
      </c>
      <c r="R148" s="361">
        <f>IFERROR(VLOOKUP(CONCILIÇÃO_COM_CERVEJA!$B148,CUSTO!E:H,4,0),(VLOOKUP(CONCILIÇÃO_COM_CERVEJA!$A148,CUSTO!A:H,8,0)))</f>
        <v>10.142217745742972</v>
      </c>
      <c r="S148" s="361">
        <f>IFERROR(SUM(CONCILIÇÃO_COM_CERVEJA!$P148*CONCILIÇÃO_COM_CERVEJA!$R148),0)</f>
        <v>-1.0142217745742972E-4</v>
      </c>
      <c r="T148" s="365" t="str">
        <f>IFERROR(#REF!/CONCILIÇÃO_COM_CERVEJA!$M148,"")</f>
        <v/>
      </c>
      <c r="U148" s="361" t="str">
        <f>IFERROR(#REF!*CONCILIÇÃO_COM_CERVEJA!$R148,"-")</f>
        <v>-</v>
      </c>
      <c r="V148" s="363" t="s">
        <v>813</v>
      </c>
    </row>
    <row r="149" spans="1:22" ht="15" customHeight="1" x14ac:dyDescent="0.25">
      <c r="A149" s="429"/>
      <c r="B149" s="352">
        <v>2701040006</v>
      </c>
      <c r="C149" s="352" t="s">
        <v>14189</v>
      </c>
      <c r="D149" s="353" t="s">
        <v>2094</v>
      </c>
      <c r="E149" s="437">
        <f>IFERROR(VLOOKUP(B149,[1]AGLUTINADO!$A:$C,3,0),0)/G149</f>
        <v>0</v>
      </c>
      <c r="F149" s="354" t="s">
        <v>115</v>
      </c>
      <c r="G149" s="355">
        <v>1</v>
      </c>
      <c r="H149" s="356">
        <f>VLOOKUP(CONCILIÇÃO_COM_CERVEJA!$B149,CONT_ANTE!A:D,4,0)</f>
        <v>0</v>
      </c>
      <c r="I149" s="356" t="str">
        <f t="shared" si="7"/>
        <v>ok</v>
      </c>
      <c r="J149" s="357">
        <f>VLOOKUP(CONCILIÇÃO_COM_CERVEJA!$B149,CONTAGEM!B:G,6,0)</f>
        <v>0</v>
      </c>
      <c r="K149" s="357">
        <f>SUMIF(SISTEMA!B:B,CONCILIÇÃO_COM_CERVEJA!$B149,SISTEMA!I:I)/G149</f>
        <v>0</v>
      </c>
      <c r="L149" s="357">
        <f>SUMIF(SISTEMA!B:B,CONCILIÇÃO_COM_CERVEJA!$C149,SISTEMA!I:I)</f>
        <v>0</v>
      </c>
      <c r="M149" s="358">
        <f t="shared" si="6"/>
        <v>0</v>
      </c>
      <c r="N149" s="357">
        <f>IFERROR(SUM(CONCILIÇÃO_COM_CERVEJA!$M149*CONCILIÇÃO_COM_CERVEJA!$R149),0)</f>
        <v>0</v>
      </c>
      <c r="O149" s="356">
        <f>IFERROR(VLOOKUP(CONCILIÇÃO_COM_CERVEJA!$B149,DIF_ANTE!A:D,4,0),"0")/CONCILIÇÃO_COM_CERVEJA!$G149</f>
        <v>0</v>
      </c>
      <c r="P149" s="359">
        <f t="shared" si="8"/>
        <v>0</v>
      </c>
      <c r="Q149" s="360">
        <f>CONCILIÇÃO_COM_CERVEJA!$P149-CONCILIÇÃO_COM_CERVEJA!$O149</f>
        <v>0</v>
      </c>
      <c r="R149" s="361">
        <f>IFERROR(VLOOKUP(CONCILIÇÃO_COM_CERVEJA!$B149,CUSTO!E:H,4,0),(VLOOKUP(CONCILIÇÃO_COM_CERVEJA!$A149,CUSTO!A:H,8,0)))</f>
        <v>12.7</v>
      </c>
      <c r="S149" s="361">
        <f>IFERROR(SUM(CONCILIÇÃO_COM_CERVEJA!$P149*CONCILIÇÃO_COM_CERVEJA!$R149),0)</f>
        <v>0</v>
      </c>
      <c r="T149" s="365" t="str">
        <f>IFERROR(#REF!/CONCILIÇÃO_COM_CERVEJA!$M149,"")</f>
        <v/>
      </c>
      <c r="U149" s="361" t="str">
        <f>IFERROR(#REF!*CONCILIÇÃO_COM_CERVEJA!$R149,"-")</f>
        <v>-</v>
      </c>
      <c r="V149" s="363" t="s">
        <v>813</v>
      </c>
    </row>
    <row r="150" spans="1:22" ht="15" customHeight="1" x14ac:dyDescent="0.25">
      <c r="A150" s="429"/>
      <c r="B150" s="352">
        <v>2701040007</v>
      </c>
      <c r="C150" s="352" t="s">
        <v>14189</v>
      </c>
      <c r="D150" s="353" t="s">
        <v>2095</v>
      </c>
      <c r="E150" s="437">
        <f>IFERROR(VLOOKUP(B150,[1]AGLUTINADO!$A:$C,3,0),0)/G150</f>
        <v>0</v>
      </c>
      <c r="F150" s="354" t="s">
        <v>115</v>
      </c>
      <c r="G150" s="355">
        <v>1</v>
      </c>
      <c r="H150" s="356">
        <f>VLOOKUP(CONCILIÇÃO_COM_CERVEJA!$B150,CONT_ANTE!A:D,4,0)</f>
        <v>0</v>
      </c>
      <c r="I150" s="356" t="str">
        <f t="shared" si="7"/>
        <v>ok</v>
      </c>
      <c r="J150" s="357">
        <f>VLOOKUP(CONCILIÇÃO_COM_CERVEJA!$B150,CONTAGEM!B:G,6,0)</f>
        <v>0</v>
      </c>
      <c r="K150" s="357">
        <f>SUMIF(SISTEMA!B:B,CONCILIÇÃO_COM_CERVEJA!$B150,SISTEMA!I:I)/G150</f>
        <v>18.25</v>
      </c>
      <c r="L150" s="357">
        <f>SUMIF(SISTEMA!B:B,CONCILIÇÃO_COM_CERVEJA!$C150,SISTEMA!I:I)</f>
        <v>0</v>
      </c>
      <c r="M150" s="358">
        <f t="shared" si="6"/>
        <v>18.25</v>
      </c>
      <c r="N150" s="357">
        <f>IFERROR(SUM(CONCILIÇÃO_COM_CERVEJA!$M150*CONCILIÇÃO_COM_CERVEJA!$R150),0)</f>
        <v>350.04246540249051</v>
      </c>
      <c r="O150" s="356">
        <f>IFERROR(VLOOKUP(CONCILIÇÃO_COM_CERVEJA!$B150,DIF_ANTE!A:D,4,0),"0")/CONCILIÇÃO_COM_CERVEJA!$G150</f>
        <v>-18.25</v>
      </c>
      <c r="P150" s="359">
        <f t="shared" si="8"/>
        <v>-18.25</v>
      </c>
      <c r="Q150" s="360">
        <f>CONCILIÇÃO_COM_CERVEJA!$P150-CONCILIÇÃO_COM_CERVEJA!$O150</f>
        <v>0</v>
      </c>
      <c r="R150" s="361">
        <f>IFERROR(VLOOKUP(CONCILIÇÃO_COM_CERVEJA!$B150,CUSTO!E:H,4,0),(VLOOKUP(CONCILIÇÃO_COM_CERVEJA!$A150,CUSTO!A:H,8,0)))</f>
        <v>19.180409063150165</v>
      </c>
      <c r="S150" s="361">
        <f>IFERROR(SUM(CONCILIÇÃO_COM_CERVEJA!$P150*CONCILIÇÃO_COM_CERVEJA!$R150),0)</f>
        <v>-350.04246540249051</v>
      </c>
      <c r="T150" s="365" t="str">
        <f>IFERROR(#REF!/CONCILIÇÃO_COM_CERVEJA!$M150,"")</f>
        <v/>
      </c>
      <c r="U150" s="361" t="str">
        <f>IFERROR(#REF!*CONCILIÇÃO_COM_CERVEJA!$R150,"-")</f>
        <v>-</v>
      </c>
      <c r="V150" s="363" t="s">
        <v>813</v>
      </c>
    </row>
    <row r="151" spans="1:22" ht="15" customHeight="1" x14ac:dyDescent="0.25">
      <c r="A151" s="429"/>
      <c r="B151" s="352">
        <v>2701040026</v>
      </c>
      <c r="C151" s="352" t="s">
        <v>14189</v>
      </c>
      <c r="D151" s="353" t="s">
        <v>1096</v>
      </c>
      <c r="E151" s="437">
        <f>IFERROR(VLOOKUP(B151,[1]AGLUTINADO!$A:$C,3,0),0)/G151</f>
        <v>0</v>
      </c>
      <c r="F151" s="354" t="s">
        <v>14463</v>
      </c>
      <c r="G151" s="355">
        <v>1</v>
      </c>
      <c r="H151" s="356">
        <f>VLOOKUP(CONCILIÇÃO_COM_CERVEJA!$B151,CONT_ANTE!A:D,4,0)</f>
        <v>448.5</v>
      </c>
      <c r="I151" s="356" t="str">
        <f t="shared" si="7"/>
        <v>!@##@!</v>
      </c>
      <c r="J151" s="357">
        <f>VLOOKUP(CONCILIÇÃO_COM_CERVEJA!$B151,CONTAGEM!B:G,6,0)</f>
        <v>0</v>
      </c>
      <c r="K151" s="357">
        <f>SUMIF(SISTEMA!B:B,CONCILIÇÃO_COM_CERVEJA!$B151,SISTEMA!I:I)/G151</f>
        <v>0</v>
      </c>
      <c r="L151" s="357">
        <f>SUMIF(SISTEMA!B:B,CONCILIÇÃO_COM_CERVEJA!$C151,SISTEMA!I:I)</f>
        <v>0</v>
      </c>
      <c r="M151" s="358">
        <f t="shared" si="6"/>
        <v>0</v>
      </c>
      <c r="N151" s="357">
        <f>IFERROR(SUM(CONCILIÇÃO_COM_CERVEJA!$M151*CONCILIÇÃO_COM_CERVEJA!$R151),0)</f>
        <v>0</v>
      </c>
      <c r="O151" s="356">
        <f>IFERROR(VLOOKUP(CONCILIÇÃO_COM_CERVEJA!$B151,DIF_ANTE!A:D,4,0),"0")/CONCILIÇÃO_COM_CERVEJA!$G151</f>
        <v>448.5</v>
      </c>
      <c r="P151" s="359">
        <f t="shared" si="8"/>
        <v>0</v>
      </c>
      <c r="Q151" s="360">
        <f>CONCILIÇÃO_COM_CERVEJA!$P151-CONCILIÇÃO_COM_CERVEJA!$O151</f>
        <v>-448.5</v>
      </c>
      <c r="R151" s="361">
        <f>IFERROR(VLOOKUP(CONCILIÇÃO_COM_CERVEJA!$B151,CUSTO!E:H,4,0),(VLOOKUP(CONCILIÇÃO_COM_CERVEJA!$A151,CUSTO!A:H,8,0)))</f>
        <v>10.142221705091339</v>
      </c>
      <c r="S151" s="361">
        <f>IFERROR(SUM(CONCILIÇÃO_COM_CERVEJA!$P151*CONCILIÇÃO_COM_CERVEJA!$R151),0)</f>
        <v>0</v>
      </c>
      <c r="T151" s="365" t="str">
        <f>IFERROR(#REF!/CONCILIÇÃO_COM_CERVEJA!$M151,"")</f>
        <v/>
      </c>
      <c r="U151" s="361" t="str">
        <f>IFERROR(#REF!*CONCILIÇÃO_COM_CERVEJA!$R151,"-")</f>
        <v>-</v>
      </c>
      <c r="V151" s="363" t="s">
        <v>813</v>
      </c>
    </row>
    <row r="152" spans="1:22" ht="15" customHeight="1" x14ac:dyDescent="0.25">
      <c r="A152" s="429">
        <v>61</v>
      </c>
      <c r="B152" s="352">
        <v>2701110001</v>
      </c>
      <c r="C152" s="352" t="s">
        <v>14189</v>
      </c>
      <c r="D152" s="353" t="s">
        <v>1140</v>
      </c>
      <c r="E152" s="437">
        <f>IFERROR(VLOOKUP(B152,[1]AGLUTINADO!$A:$C,3,0),0)/G152</f>
        <v>43627.986139999957</v>
      </c>
      <c r="F152" s="354" t="s">
        <v>231</v>
      </c>
      <c r="G152" s="355">
        <v>1</v>
      </c>
      <c r="H152" s="356">
        <f>VLOOKUP(CONCILIÇÃO_COM_CERVEJA!$B152,CONT_ANTE!A:D,4,0)</f>
        <v>36190</v>
      </c>
      <c r="I152" s="356" t="str">
        <f t="shared" si="7"/>
        <v>ok</v>
      </c>
      <c r="J152" s="357">
        <f>880+10770</f>
        <v>11650</v>
      </c>
      <c r="K152" s="357">
        <f>SUMIF(SISTEMA!B:B,CONCILIÇÃO_COM_CERVEJA!$B152,SISTEMA!I:I)/G152</f>
        <v>79133.497789999994</v>
      </c>
      <c r="L152" s="357">
        <f>SUMIF(SISTEMA!B:B,CONCILIÇÃO_COM_CERVEJA!$C152,SISTEMA!I:I)</f>
        <v>0</v>
      </c>
      <c r="M152" s="358">
        <f t="shared" si="6"/>
        <v>79133.497789999994</v>
      </c>
      <c r="N152" s="357">
        <f>IFERROR(SUM(CONCILIÇÃO_COM_CERVEJA!$M152*CONCILIÇÃO_COM_CERVEJA!$R152),0)</f>
        <v>203800.38551222312</v>
      </c>
      <c r="O152" s="356">
        <f>IFERROR(VLOOKUP(CONCILIÇÃO_COM_CERVEJA!$B152,DIF_ANTE!A:D,4,0),"0")/CONCILIÇÃO_COM_CERVEJA!$G152</f>
        <v>-36021.483930000002</v>
      </c>
      <c r="P152" s="359">
        <f t="shared" si="8"/>
        <v>-67483.497789999994</v>
      </c>
      <c r="Q152" s="360">
        <f>CONCILIÇÃO_COM_CERVEJA!$P152-CONCILIÇÃO_COM_CERVEJA!$O152</f>
        <v>-31462.013859999992</v>
      </c>
      <c r="R152" s="361">
        <f>IFERROR(VLOOKUP(CONCILIÇÃO_COM_CERVEJA!$B152,CUSTO!E:H,4,0),(VLOOKUP(CONCILIÇÃO_COM_CERVEJA!$A152,CUSTO!A:H,8,0)))</f>
        <v>2.575399687917967</v>
      </c>
      <c r="S152" s="361">
        <f>IFERROR(SUM(CONCILIÇÃO_COM_CERVEJA!$P152*CONCILIÇÃO_COM_CERVEJA!$R152),0)</f>
        <v>-173796.9791479788</v>
      </c>
      <c r="T152" s="362" t="str">
        <f>IFERROR(#REF!/CONCILIÇÃO_COM_CERVEJA!$M152,"")</f>
        <v/>
      </c>
      <c r="U152" s="361" t="str">
        <f>IFERROR(#REF!*CONCILIÇÃO_COM_CERVEJA!$R152,"-")</f>
        <v>-</v>
      </c>
      <c r="V152" s="363"/>
    </row>
    <row r="153" spans="1:22" ht="15" customHeight="1" x14ac:dyDescent="0.25">
      <c r="A153" s="429">
        <v>31424</v>
      </c>
      <c r="B153" s="352">
        <v>2701110002</v>
      </c>
      <c r="C153" s="352" t="s">
        <v>14189</v>
      </c>
      <c r="D153" s="353" t="s">
        <v>2104</v>
      </c>
      <c r="E153" s="437">
        <f>IFERROR(VLOOKUP(B153,[1]AGLUTINADO!$A:$C,3,0),0)/G153</f>
        <v>0</v>
      </c>
      <c r="F153" s="354" t="s">
        <v>231</v>
      </c>
      <c r="G153" s="355">
        <v>1</v>
      </c>
      <c r="H153" s="356">
        <f>VLOOKUP(CONCILIÇÃO_COM_CERVEJA!$B153,CONT_ANTE!A:D,4,0)</f>
        <v>0</v>
      </c>
      <c r="I153" s="356" t="str">
        <f t="shared" si="7"/>
        <v>ok</v>
      </c>
      <c r="J153" s="357">
        <v>0</v>
      </c>
      <c r="K153" s="357">
        <f>SUMIF(SISTEMA!B:B,CONCILIÇÃO_COM_CERVEJA!$B153,SISTEMA!I:I)/G153</f>
        <v>0</v>
      </c>
      <c r="L153" s="357">
        <f>SUMIF(SISTEMA!B:B,CONCILIÇÃO_COM_CERVEJA!$C153,SISTEMA!I:I)</f>
        <v>0</v>
      </c>
      <c r="M153" s="358">
        <f t="shared" si="6"/>
        <v>0</v>
      </c>
      <c r="N153" s="357">
        <f>IFERROR(SUM(CONCILIÇÃO_COM_CERVEJA!$M153*CONCILIÇÃO_COM_CERVEJA!$R153),0)</f>
        <v>0</v>
      </c>
      <c r="O153" s="356">
        <f>IFERROR(VLOOKUP(CONCILIÇÃO_COM_CERVEJA!$B153,DIF_ANTE!A:D,4,0),"0")/CONCILIÇÃO_COM_CERVEJA!$G153</f>
        <v>0</v>
      </c>
      <c r="P153" s="359">
        <f t="shared" si="8"/>
        <v>0</v>
      </c>
      <c r="Q153" s="360">
        <f>CONCILIÇÃO_COM_CERVEJA!$P153-CONCILIÇÃO_COM_CERVEJA!$O153</f>
        <v>0</v>
      </c>
      <c r="R153" s="361">
        <f>IFERROR(VLOOKUP(CONCILIÇÃO_COM_CERVEJA!$B153,CUSTO!E:H,4,0),(VLOOKUP(CONCILIÇÃO_COM_CERVEJA!$A153,CUSTO!A:H,8,0)))</f>
        <v>8.1675000000000004</v>
      </c>
      <c r="S153" s="361">
        <f>IFERROR(SUM(CONCILIÇÃO_COM_CERVEJA!$P153*CONCILIÇÃO_COM_CERVEJA!$R153),0)</f>
        <v>0</v>
      </c>
      <c r="T153" s="362" t="str">
        <f>IFERROR(#REF!/CONCILIÇÃO_COM_CERVEJA!$M153,"")</f>
        <v/>
      </c>
      <c r="U153" s="361" t="str">
        <f>IFERROR(#REF!*CONCILIÇÃO_COM_CERVEJA!$R153,"-")</f>
        <v>-</v>
      </c>
      <c r="V153" s="363" t="s">
        <v>813</v>
      </c>
    </row>
    <row r="154" spans="1:22" ht="15" customHeight="1" x14ac:dyDescent="0.25">
      <c r="A154" s="429"/>
      <c r="B154" s="352">
        <v>2701170001</v>
      </c>
      <c r="C154" s="352" t="s">
        <v>14189</v>
      </c>
      <c r="D154" s="353" t="s">
        <v>2111</v>
      </c>
      <c r="E154" s="437">
        <f>IFERROR(VLOOKUP(B154,[1]AGLUTINADO!$A:$C,3,0),0)/G154</f>
        <v>0</v>
      </c>
      <c r="F154" s="354" t="s">
        <v>3476</v>
      </c>
      <c r="G154" s="355">
        <v>1</v>
      </c>
      <c r="H154" s="356">
        <f>VLOOKUP(CONCILIÇÃO_COM_CERVEJA!$B154,CONT_ANTE!A:D,4,0)</f>
        <v>0</v>
      </c>
      <c r="I154" s="356" t="str">
        <f t="shared" si="7"/>
        <v>ok</v>
      </c>
      <c r="J154" s="357">
        <v>0</v>
      </c>
      <c r="K154" s="357">
        <f>SUMIF(SISTEMA!B:B,CONCILIÇÃO_COM_CERVEJA!$B154,SISTEMA!I:I)/G154</f>
        <v>0</v>
      </c>
      <c r="L154" s="357">
        <f>SUMIF(SISTEMA!B:B,CONCILIÇÃO_COM_CERVEJA!$C154,SISTEMA!I:I)</f>
        <v>0</v>
      </c>
      <c r="M154" s="358">
        <f t="shared" si="6"/>
        <v>0</v>
      </c>
      <c r="N154" s="357">
        <f>IFERROR(SUM(CONCILIÇÃO_COM_CERVEJA!$M154*CONCILIÇÃO_COM_CERVEJA!$R154),0)</f>
        <v>0</v>
      </c>
      <c r="O154" s="356">
        <f>IFERROR(VLOOKUP(CONCILIÇÃO_COM_CERVEJA!$B154,DIF_ANTE!A:D,4,0),"0")/CONCILIÇÃO_COM_CERVEJA!$G154</f>
        <v>0</v>
      </c>
      <c r="P154" s="359">
        <f t="shared" si="8"/>
        <v>0</v>
      </c>
      <c r="Q154" s="360">
        <f>CONCILIÇÃO_COM_CERVEJA!$P154-CONCILIÇÃO_COM_CERVEJA!$O154</f>
        <v>0</v>
      </c>
      <c r="R154" s="361">
        <f>IFERROR(VLOOKUP(CONCILIÇÃO_COM_CERVEJA!$B154,CUSTO!E:H,4,0),(VLOOKUP(CONCILIÇÃO_COM_CERVEJA!$A154,CUSTO!A:H,8,0)))</f>
        <v>1.9056955000000002</v>
      </c>
      <c r="S154" s="361">
        <f>IFERROR(SUM(CONCILIÇÃO_COM_CERVEJA!$P154*CONCILIÇÃO_COM_CERVEJA!$R154),0)</f>
        <v>0</v>
      </c>
      <c r="T154" s="362" t="str">
        <f>IFERROR(#REF!/CONCILIÇÃO_COM_CERVEJA!$M154,"")</f>
        <v/>
      </c>
      <c r="U154" s="361" t="str">
        <f>IFERROR(#REF!*CONCILIÇÃO_COM_CERVEJA!$R154,"-")</f>
        <v>-</v>
      </c>
      <c r="V154" s="363" t="s">
        <v>813</v>
      </c>
    </row>
    <row r="155" spans="1:22" ht="15" customHeight="1" x14ac:dyDescent="0.25">
      <c r="A155" s="429"/>
      <c r="B155" s="352">
        <v>2801010028</v>
      </c>
      <c r="C155" s="352">
        <v>2801010054</v>
      </c>
      <c r="D155" s="353" t="s">
        <v>3672</v>
      </c>
      <c r="E155" s="437">
        <f>IFERROR(VLOOKUP(B155,[1]AGLUTINADO!$A:$C,3,0),0)/G155</f>
        <v>0</v>
      </c>
      <c r="F155" s="354" t="s">
        <v>3476</v>
      </c>
      <c r="G155" s="355">
        <f>IFERROR(VLOOKUP(CONCILIÇÃO_COM_CERVEJA!$B155,'BASE PRODUTOS'!A:E,5,0),"")</f>
        <v>6.5600000000000001E-4</v>
      </c>
      <c r="H155" s="356">
        <f>VLOOKUP(CONCILIÇÃO_COM_CERVEJA!$B155,CONT_ANTE!A:D,4,0)</f>
        <v>13032</v>
      </c>
      <c r="I155" s="356" t="str">
        <f t="shared" si="7"/>
        <v>!@##@!</v>
      </c>
      <c r="J155" s="358">
        <v>0</v>
      </c>
      <c r="K155" s="357">
        <f>SUMIF(SISTEMA!B:B,CONCILIÇÃO_COM_CERVEJA!$B155,SISTEMA!I:I)/G155</f>
        <v>0</v>
      </c>
      <c r="L155" s="357">
        <f>SUMIF(SISTEMA!B:B,CONCILIÇÃO_COM_CERVEJA!$C155,SISTEMA!I:I)</f>
        <v>0</v>
      </c>
      <c r="M155" s="358">
        <f t="shared" si="6"/>
        <v>0</v>
      </c>
      <c r="N155" s="357">
        <f>IFERROR(SUM(CONCILIÇÃO_COM_CERVEJA!$M155*CONCILIÇÃO_COM_CERVEJA!$R155),0)</f>
        <v>0</v>
      </c>
      <c r="O155" s="356">
        <f>IFERROR(VLOOKUP(CONCILIÇÃO_COM_CERVEJA!$B155,DIF_ANTE!A:D,4,0),"0")/CONCILIÇÃO_COM_CERVEJA!$G155</f>
        <v>3.0487804882310303E-3</v>
      </c>
      <c r="P155" s="359">
        <f t="shared" si="8"/>
        <v>0</v>
      </c>
      <c r="Q155" s="360">
        <f>CONCILIÇÃO_COM_CERVEJA!$P155-CONCILIÇÃO_COM_CERVEJA!$O155</f>
        <v>-3.0487804882310303E-3</v>
      </c>
      <c r="R155" s="361">
        <f>IFERROR(VLOOKUP(CONCILIÇÃO_COM_CERVEJA!$B155,CUSTO!E:H,4,0),(VLOOKUP(CONCILIÇÃO_COM_CERVEJA!$A155,CUSTO!A:H,8,0)))</f>
        <v>0.11037425068789308</v>
      </c>
      <c r="S155" s="361">
        <f>IFERROR(SUM(CONCILIÇÃO_COM_CERVEJA!$P155*CONCILIÇÃO_COM_CERVEJA!$R155),0)</f>
        <v>0</v>
      </c>
      <c r="T155" s="365" t="str">
        <f>IFERROR(#REF!/CONCILIÇÃO_COM_CERVEJA!$M155,"")</f>
        <v/>
      </c>
      <c r="U155" s="361" t="str">
        <f>IFERROR(#REF!*CONCILIÇÃO_COM_CERVEJA!$R155,"-")</f>
        <v>-</v>
      </c>
      <c r="V155" s="363" t="s">
        <v>813</v>
      </c>
    </row>
    <row r="156" spans="1:22" ht="15" customHeight="1" x14ac:dyDescent="0.25">
      <c r="A156" s="429"/>
      <c r="B156" s="352">
        <v>2801010036</v>
      </c>
      <c r="C156" s="352">
        <v>2801010058</v>
      </c>
      <c r="D156" s="353" t="s">
        <v>3679</v>
      </c>
      <c r="E156" s="437">
        <f>IFERROR(VLOOKUP(B156,[1]AGLUTINADO!$A:$C,3,0),0)/G156</f>
        <v>0</v>
      </c>
      <c r="F156" s="354" t="s">
        <v>3476</v>
      </c>
      <c r="G156" s="355">
        <f>IFERROR(VLOOKUP(CONCILIÇÃO_COM_CERVEJA!$B156,'BASE PRODUTOS'!A:E,5,0),"")</f>
        <v>1.3689999999999999E-4</v>
      </c>
      <c r="H156" s="356">
        <f>VLOOKUP(CONCILIÇÃO_COM_CERVEJA!$B156,CONT_ANTE!A:D,4,0)</f>
        <v>11888</v>
      </c>
      <c r="I156" s="356" t="str">
        <f t="shared" si="7"/>
        <v>!@##@!</v>
      </c>
      <c r="J156" s="357">
        <v>0</v>
      </c>
      <c r="K156" s="357">
        <f>SUMIF(SISTEMA!B:B,CONCILIÇÃO_COM_CERVEJA!$B156,SISTEMA!I:I)/G156</f>
        <v>0</v>
      </c>
      <c r="L156" s="357">
        <f>SUMIF(SISTEMA!B:B,CONCILIÇÃO_COM_CERVEJA!$C156,SISTEMA!I:I)</f>
        <v>0</v>
      </c>
      <c r="M156" s="358">
        <f t="shared" si="6"/>
        <v>0</v>
      </c>
      <c r="N156" s="357">
        <f>IFERROR(SUM(CONCILIÇÃO_COM_CERVEJA!$M156*CONCILIÇÃO_COM_CERVEJA!$R156),0)</f>
        <v>0</v>
      </c>
      <c r="O156" s="356">
        <f>IFERROR(VLOOKUP(CONCILIÇÃO_COM_CERVEJA!$B156,DIF_ANTE!A:D,4,0),"0")/CONCILIÇÃO_COM_CERVEJA!$G156</f>
        <v>-0.75091307523790729</v>
      </c>
      <c r="P156" s="359">
        <f t="shared" si="8"/>
        <v>0</v>
      </c>
      <c r="Q156" s="360">
        <f>CONCILIÇÃO_COM_CERVEJA!$P156-CONCILIÇÃO_COM_CERVEJA!$O156</f>
        <v>0.75091307523790729</v>
      </c>
      <c r="R156" s="361">
        <f>IFERROR(VLOOKUP(CONCILIÇÃO_COM_CERVEJA!$B156,CUSTO!E:H,4,0),(VLOOKUP(CONCILIÇÃO_COM_CERVEJA!$A156,CUSTO!A:H,8,0)))</f>
        <v>0.11037425068789308</v>
      </c>
      <c r="S156" s="361">
        <f>IFERROR(SUM(CONCILIÇÃO_COM_CERVEJA!$P156*CONCILIÇÃO_COM_CERVEJA!$R156),0)</f>
        <v>0</v>
      </c>
      <c r="T156" s="365" t="str">
        <f>IFERROR(#REF!/CONCILIÇÃO_COM_CERVEJA!$M156,"")</f>
        <v/>
      </c>
      <c r="U156" s="361" t="str">
        <f>IFERROR(#REF!*CONCILIÇÃO_COM_CERVEJA!$R156,"-")</f>
        <v>-</v>
      </c>
      <c r="V156" s="363" t="s">
        <v>813</v>
      </c>
    </row>
    <row r="157" spans="1:22" ht="15" customHeight="1" x14ac:dyDescent="0.25">
      <c r="A157" s="429"/>
      <c r="B157" s="352">
        <v>2801140002</v>
      </c>
      <c r="C157" s="352" t="s">
        <v>14189</v>
      </c>
      <c r="D157" s="353" t="s">
        <v>7161</v>
      </c>
      <c r="E157" s="437">
        <f>IFERROR(VLOOKUP(B157,[1]AGLUTINADO!$A:$C,3,0),0)/G157</f>
        <v>0</v>
      </c>
      <c r="F157" s="354" t="s">
        <v>3476</v>
      </c>
      <c r="G157" s="355">
        <v>1</v>
      </c>
      <c r="H157" s="356">
        <f>VLOOKUP(CONCILIÇÃO_COM_CERVEJA!$B157,CONT_ANTE!A:D,4,0)</f>
        <v>4368</v>
      </c>
      <c r="I157" s="356" t="str">
        <f t="shared" si="7"/>
        <v>ok</v>
      </c>
      <c r="J157" s="357">
        <v>4368</v>
      </c>
      <c r="K157" s="357">
        <f>SUMIF(SISTEMA!B:B,CONCILIÇÃO_COM_CERVEJA!$B157,SISTEMA!I:I)/G157</f>
        <v>4368</v>
      </c>
      <c r="L157" s="357">
        <f>SUMIF(SISTEMA!B:B,CONCILIÇÃO_COM_CERVEJA!$C157,SISTEMA!I:I)</f>
        <v>0</v>
      </c>
      <c r="M157" s="358">
        <f t="shared" si="6"/>
        <v>4368</v>
      </c>
      <c r="N157" s="357">
        <f>IFERROR(SUM(CONCILIÇÃO_COM_CERVEJA!$M157*CONCILIÇÃO_COM_CERVEJA!$R157),0)</f>
        <v>482.114727004717</v>
      </c>
      <c r="O157" s="356">
        <f>IFERROR(VLOOKUP(CONCILIÇÃO_COM_CERVEJA!$B157,DIF_ANTE!A:D,4,0),"0")/CONCILIÇÃO_COM_CERVEJA!$G157</f>
        <v>0</v>
      </c>
      <c r="P157" s="359">
        <f t="shared" si="8"/>
        <v>0</v>
      </c>
      <c r="Q157" s="360">
        <f>CONCILIÇÃO_COM_CERVEJA!$P157-CONCILIÇÃO_COM_CERVEJA!$O157</f>
        <v>0</v>
      </c>
      <c r="R157" s="361">
        <f>IFERROR(VLOOKUP(CONCILIÇÃO_COM_CERVEJA!$B157,CUSTO!E:H,4,0),(VLOOKUP(CONCILIÇÃO_COM_CERVEJA!$A157,CUSTO!A:H,8,0)))</f>
        <v>0.11037425068789308</v>
      </c>
      <c r="S157" s="361">
        <f>IFERROR(SUM(CONCILIÇÃO_COM_CERVEJA!$P157*CONCILIÇÃO_COM_CERVEJA!$R157),0)</f>
        <v>0</v>
      </c>
      <c r="T157" s="365" t="str">
        <f>IFERROR(#REF!/CONCILIÇÃO_COM_CERVEJA!$M157,"")</f>
        <v/>
      </c>
      <c r="U157" s="361" t="str">
        <f>IFERROR(#REF!*CONCILIÇÃO_COM_CERVEJA!$R157,"-")</f>
        <v>-</v>
      </c>
      <c r="V157" s="363" t="s">
        <v>813</v>
      </c>
    </row>
    <row r="158" spans="1:22" ht="15" customHeight="1" x14ac:dyDescent="0.25">
      <c r="A158" s="429"/>
      <c r="B158" s="352">
        <v>2801140005</v>
      </c>
      <c r="C158" s="352" t="s">
        <v>14189</v>
      </c>
      <c r="D158" s="353" t="s">
        <v>3687</v>
      </c>
      <c r="E158" s="437">
        <f>IFERROR(VLOOKUP(B158,[1]AGLUTINADO!$A:$C,3,0),0)/G158</f>
        <v>0</v>
      </c>
      <c r="F158" s="354" t="s">
        <v>3476</v>
      </c>
      <c r="G158" s="355">
        <v>1</v>
      </c>
      <c r="H158" s="356">
        <f>VLOOKUP(CONCILIÇÃO_COM_CERVEJA!$B158,CONT_ANTE!A:D,4,0)</f>
        <v>5720</v>
      </c>
      <c r="I158" s="356" t="str">
        <f t="shared" si="7"/>
        <v>ok</v>
      </c>
      <c r="J158" s="357">
        <v>5720</v>
      </c>
      <c r="K158" s="357">
        <f>SUMIF(SISTEMA!B:B,CONCILIÇÃO_COM_CERVEJA!$B158,SISTEMA!I:I)/G158</f>
        <v>5720</v>
      </c>
      <c r="L158" s="357">
        <f>SUMIF(SISTEMA!B:B,CONCILIÇÃO_COM_CERVEJA!$C158,SISTEMA!I:I)</f>
        <v>0</v>
      </c>
      <c r="M158" s="358">
        <f t="shared" si="6"/>
        <v>5720</v>
      </c>
      <c r="N158" s="357">
        <f>IFERROR(SUM(CONCILIÇÃO_COM_CERVEJA!$M158*CONCILIÇÃO_COM_CERVEJA!$R158),0)</f>
        <v>631.34071393474846</v>
      </c>
      <c r="O158" s="356">
        <f>IFERROR(VLOOKUP(CONCILIÇÃO_COM_CERVEJA!$B158,DIF_ANTE!A:D,4,0),"0")/CONCILIÇÃO_COM_CERVEJA!$G158</f>
        <v>0</v>
      </c>
      <c r="P158" s="359">
        <f t="shared" si="8"/>
        <v>0</v>
      </c>
      <c r="Q158" s="360">
        <f>CONCILIÇÃO_COM_CERVEJA!$P158-CONCILIÇÃO_COM_CERVEJA!$O158</f>
        <v>0</v>
      </c>
      <c r="R158" s="361">
        <f>IFERROR(VLOOKUP(CONCILIÇÃO_COM_CERVEJA!$B158,CUSTO!E:H,4,0),(VLOOKUP(CONCILIÇÃO_COM_CERVEJA!$A158,CUSTO!A:H,8,0)))</f>
        <v>0.11037425068789308</v>
      </c>
      <c r="S158" s="361">
        <f>IFERROR(SUM(CONCILIÇÃO_COM_CERVEJA!$P158*CONCILIÇÃO_COM_CERVEJA!$R158),0)</f>
        <v>0</v>
      </c>
      <c r="T158" s="365" t="str">
        <f>IFERROR(#REF!/CONCILIÇÃO_COM_CERVEJA!$M158,"")</f>
        <v/>
      </c>
      <c r="U158" s="361" t="str">
        <f>IFERROR(#REF!*CONCILIÇÃO_COM_CERVEJA!$R158,"-")</f>
        <v>-</v>
      </c>
      <c r="V158" s="363" t="s">
        <v>813</v>
      </c>
    </row>
    <row r="159" spans="1:22" ht="15" customHeight="1" x14ac:dyDescent="0.25">
      <c r="A159" s="429"/>
      <c r="B159" s="352">
        <v>2801140003</v>
      </c>
      <c r="C159" s="352" t="s">
        <v>14189</v>
      </c>
      <c r="D159" s="353" t="s">
        <v>5068</v>
      </c>
      <c r="E159" s="437">
        <f>IFERROR(VLOOKUP(B159,[1]AGLUTINADO!$A:$C,3,0),0)/G159</f>
        <v>0</v>
      </c>
      <c r="F159" s="354" t="s">
        <v>3476</v>
      </c>
      <c r="G159" s="355">
        <v>1</v>
      </c>
      <c r="H159" s="356">
        <f>VLOOKUP(CONCILIÇÃO_COM_CERVEJA!$B159,CONT_ANTE!A:D,4,0)</f>
        <v>29304</v>
      </c>
      <c r="I159" s="356" t="str">
        <f t="shared" si="7"/>
        <v>!@##@!</v>
      </c>
      <c r="J159" s="357">
        <v>109944</v>
      </c>
      <c r="K159" s="357">
        <f>SUMIF(SISTEMA!B:B,CONCILIÇÃO_COM_CERVEJA!$B159,SISTEMA!I:I)/G159</f>
        <v>29304</v>
      </c>
      <c r="L159" s="357">
        <f>SUMIF(SISTEMA!B:B,CONCILIÇÃO_COM_CERVEJA!$C159,SISTEMA!I:I)</f>
        <v>0</v>
      </c>
      <c r="M159" s="358">
        <f t="shared" si="6"/>
        <v>29304</v>
      </c>
      <c r="N159" s="357">
        <f>IFERROR(SUM(CONCILIÇÃO_COM_CERVEJA!$M159*CONCILIÇÃO_COM_CERVEJA!$R159),0)</f>
        <v>3234.4070421580191</v>
      </c>
      <c r="O159" s="356">
        <f>IFERROR(VLOOKUP(CONCILIÇÃO_COM_CERVEJA!$B159,DIF_ANTE!A:D,4,0),"0")/CONCILIÇÃO_COM_CERVEJA!$G159</f>
        <v>0</v>
      </c>
      <c r="P159" s="359">
        <f t="shared" si="8"/>
        <v>80640</v>
      </c>
      <c r="Q159" s="360">
        <f>CONCILIÇÃO_COM_CERVEJA!$P159-CONCILIÇÃO_COM_CERVEJA!$O159</f>
        <v>80640</v>
      </c>
      <c r="R159" s="361">
        <f>IFERROR(VLOOKUP(CONCILIÇÃO_COM_CERVEJA!$B159,CUSTO!E:H,4,0),(VLOOKUP(CONCILIÇÃO_COM_CERVEJA!$A159,CUSTO!A:H,8,0)))</f>
        <v>0.11037425068789308</v>
      </c>
      <c r="S159" s="361">
        <f>IFERROR(SUM(CONCILIÇÃO_COM_CERVEJA!$P159*CONCILIÇÃO_COM_CERVEJA!$R159),0)</f>
        <v>8900.5795754716983</v>
      </c>
      <c r="T159" s="365" t="str">
        <f>IFERROR(#REF!/CONCILIÇÃO_COM_CERVEJA!$M159,"")</f>
        <v/>
      </c>
      <c r="U159" s="361" t="str">
        <f>IFERROR(#REF!*CONCILIÇÃO_COM_CERVEJA!$R159,"-")</f>
        <v>-</v>
      </c>
      <c r="V159" s="363" t="s">
        <v>813</v>
      </c>
    </row>
    <row r="160" spans="1:22" ht="15" customHeight="1" x14ac:dyDescent="0.25">
      <c r="A160" s="429"/>
      <c r="B160" s="352">
        <v>2801140006</v>
      </c>
      <c r="C160" s="352" t="s">
        <v>14189</v>
      </c>
      <c r="D160" s="353" t="s">
        <v>3688</v>
      </c>
      <c r="E160" s="437">
        <f>IFERROR(VLOOKUP(B160,[1]AGLUTINADO!$A:$C,3,0),0)/G160</f>
        <v>0</v>
      </c>
      <c r="F160" s="354" t="s">
        <v>3476</v>
      </c>
      <c r="G160" s="355">
        <v>1</v>
      </c>
      <c r="H160" s="356">
        <f>VLOOKUP(CONCILIÇÃO_COM_CERVEJA!$B160,CONT_ANTE!A:D,4,0)</f>
        <v>0</v>
      </c>
      <c r="I160" s="356" t="str">
        <f t="shared" si="7"/>
        <v>ok</v>
      </c>
      <c r="J160" s="357">
        <v>0</v>
      </c>
      <c r="K160" s="357">
        <f>SUMIF(SISTEMA!B:B,CONCILIÇÃO_COM_CERVEJA!$B160,SISTEMA!I:I)/G160</f>
        <v>0</v>
      </c>
      <c r="L160" s="357">
        <f>SUMIF(SISTEMA!B:B,CONCILIÇÃO_COM_CERVEJA!$C160,SISTEMA!I:I)</f>
        <v>0</v>
      </c>
      <c r="M160" s="358">
        <f t="shared" si="6"/>
        <v>0</v>
      </c>
      <c r="N160" s="357">
        <f>IFERROR(SUM(CONCILIÇÃO_COM_CERVEJA!$M160*CONCILIÇÃO_COM_CERVEJA!$R160),0)</f>
        <v>0</v>
      </c>
      <c r="O160" s="356">
        <f>IFERROR(VLOOKUP(CONCILIÇÃO_COM_CERVEJA!$B160,DIF_ANTE!A:D,4,0),"0")/CONCILIÇÃO_COM_CERVEJA!$G160</f>
        <v>0</v>
      </c>
      <c r="P160" s="359">
        <f t="shared" si="8"/>
        <v>0</v>
      </c>
      <c r="Q160" s="360">
        <f>CONCILIÇÃO_COM_CERVEJA!$P160-CONCILIÇÃO_COM_CERVEJA!$O160</f>
        <v>0</v>
      </c>
      <c r="R160" s="361">
        <f>IFERROR(VLOOKUP(CONCILIÇÃO_COM_CERVEJA!$B160,CUSTO!E:H,4,0),(VLOOKUP(CONCILIÇÃO_COM_CERVEJA!$A160,CUSTO!A:H,8,0)))</f>
        <v>0.11037425068789308</v>
      </c>
      <c r="S160" s="361">
        <f>IFERROR(SUM(CONCILIÇÃO_COM_CERVEJA!$P160*CONCILIÇÃO_COM_CERVEJA!$R160),0)</f>
        <v>0</v>
      </c>
      <c r="T160" s="365" t="str">
        <f>IFERROR(#REF!/CONCILIÇÃO_COM_CERVEJA!$M160,"")</f>
        <v/>
      </c>
      <c r="U160" s="361" t="str">
        <f>IFERROR(#REF!*CONCILIÇÃO_COM_CERVEJA!$R160,"-")</f>
        <v>-</v>
      </c>
      <c r="V160" s="363" t="s">
        <v>813</v>
      </c>
    </row>
    <row r="161" spans="1:22" ht="15" customHeight="1" x14ac:dyDescent="0.25">
      <c r="A161" s="429"/>
      <c r="B161" s="352">
        <v>2801140007</v>
      </c>
      <c r="C161" s="352" t="s">
        <v>14189</v>
      </c>
      <c r="D161" s="353" t="s">
        <v>3689</v>
      </c>
      <c r="E161" s="437">
        <f>IFERROR(VLOOKUP(B161,[1]AGLUTINADO!$A:$C,3,0),0)/G161</f>
        <v>0</v>
      </c>
      <c r="F161" s="354" t="s">
        <v>3476</v>
      </c>
      <c r="G161" s="355">
        <v>1</v>
      </c>
      <c r="H161" s="356">
        <f>VLOOKUP(CONCILIÇÃO_COM_CERVEJA!$B161,CONT_ANTE!A:D,4,0)</f>
        <v>5684</v>
      </c>
      <c r="I161" s="356" t="str">
        <f t="shared" si="7"/>
        <v>ok</v>
      </c>
      <c r="J161" s="358">
        <v>5684</v>
      </c>
      <c r="K161" s="357">
        <f>SUMIF(SISTEMA!B:B,CONCILIÇÃO_COM_CERVEJA!$B161,SISTEMA!I:I)/G161</f>
        <v>5684</v>
      </c>
      <c r="L161" s="357">
        <f>SUMIF(SISTEMA!B:B,CONCILIÇÃO_COM_CERVEJA!$C161,SISTEMA!I:I)</f>
        <v>0</v>
      </c>
      <c r="M161" s="358">
        <f t="shared" si="6"/>
        <v>5684</v>
      </c>
      <c r="N161" s="357">
        <f>IFERROR(SUM(CONCILIÇÃO_COM_CERVEJA!$M161*CONCILIÇÃO_COM_CERVEJA!$R161),0)</f>
        <v>627.36724090998428</v>
      </c>
      <c r="O161" s="356">
        <f>IFERROR(VLOOKUP(CONCILIÇÃO_COM_CERVEJA!$B161,DIF_ANTE!A:D,4,0),"0")/CONCILIÇÃO_COM_CERVEJA!$G161</f>
        <v>0</v>
      </c>
      <c r="P161" s="359">
        <f t="shared" si="8"/>
        <v>0</v>
      </c>
      <c r="Q161" s="360">
        <f>CONCILIÇÃO_COM_CERVEJA!$P161-CONCILIÇÃO_COM_CERVEJA!$O161</f>
        <v>0</v>
      </c>
      <c r="R161" s="361">
        <f>IFERROR(VLOOKUP(CONCILIÇÃO_COM_CERVEJA!$B161,CUSTO!E:H,4,0),(VLOOKUP(CONCILIÇÃO_COM_CERVEJA!$A161,CUSTO!A:H,8,0)))</f>
        <v>0.11037425068789308</v>
      </c>
      <c r="S161" s="361">
        <f>IFERROR(SUM(CONCILIÇÃO_COM_CERVEJA!$P161*CONCILIÇÃO_COM_CERVEJA!$R161),0)</f>
        <v>0</v>
      </c>
      <c r="T161" s="365" t="str">
        <f>IFERROR(#REF!/CONCILIÇÃO_COM_CERVEJA!$M161,"")</f>
        <v/>
      </c>
      <c r="U161" s="361" t="str">
        <f>IFERROR(#REF!*CONCILIÇÃO_COM_CERVEJA!$R161,"-")</f>
        <v>-</v>
      </c>
      <c r="V161" s="363" t="s">
        <v>813</v>
      </c>
    </row>
    <row r="162" spans="1:22" ht="15" customHeight="1" x14ac:dyDescent="0.25">
      <c r="A162" s="429"/>
      <c r="B162" s="352">
        <v>2801140008</v>
      </c>
      <c r="C162" s="352" t="s">
        <v>14189</v>
      </c>
      <c r="D162" s="353" t="s">
        <v>3690</v>
      </c>
      <c r="E162" s="437">
        <f>IFERROR(VLOOKUP(B162,[1]AGLUTINADO!$A:$C,3,0),0)/G162</f>
        <v>0</v>
      </c>
      <c r="F162" s="354" t="s">
        <v>3476</v>
      </c>
      <c r="G162" s="355">
        <v>1</v>
      </c>
      <c r="H162" s="356">
        <f>VLOOKUP(CONCILIÇÃO_COM_CERVEJA!$B162,CONT_ANTE!A:D,4,0)</f>
        <v>0</v>
      </c>
      <c r="I162" s="356" t="str">
        <f t="shared" si="7"/>
        <v>ok</v>
      </c>
      <c r="J162" s="357">
        <v>0</v>
      </c>
      <c r="K162" s="357">
        <f>SUMIF(SISTEMA!B:B,CONCILIÇÃO_COM_CERVEJA!$B162,SISTEMA!I:I)/G162</f>
        <v>0</v>
      </c>
      <c r="L162" s="357">
        <f>SUMIF(SISTEMA!B:B,CONCILIÇÃO_COM_CERVEJA!$C162,SISTEMA!I:I)</f>
        <v>0</v>
      </c>
      <c r="M162" s="358">
        <f t="shared" si="6"/>
        <v>0</v>
      </c>
      <c r="N162" s="357">
        <f>IFERROR(SUM(CONCILIÇÃO_COM_CERVEJA!$M162*CONCILIÇÃO_COM_CERVEJA!$R162),0)</f>
        <v>0</v>
      </c>
      <c r="O162" s="356">
        <f>IFERROR(VLOOKUP(CONCILIÇÃO_COM_CERVEJA!$B162,DIF_ANTE!A:D,4,0),"0")/CONCILIÇÃO_COM_CERVEJA!$G162</f>
        <v>0</v>
      </c>
      <c r="P162" s="359">
        <f t="shared" si="8"/>
        <v>0</v>
      </c>
      <c r="Q162" s="360">
        <f>CONCILIÇÃO_COM_CERVEJA!$P162-CONCILIÇÃO_COM_CERVEJA!$O162</f>
        <v>0</v>
      </c>
      <c r="R162" s="361">
        <f>IFERROR(VLOOKUP(CONCILIÇÃO_COM_CERVEJA!$B162,CUSTO!E:H,4,0),(VLOOKUP(CONCILIÇÃO_COM_CERVEJA!$A162,CUSTO!A:H,8,0)))</f>
        <v>0.11037425068789308</v>
      </c>
      <c r="S162" s="361">
        <f>IFERROR(SUM(CONCILIÇÃO_COM_CERVEJA!$P162*CONCILIÇÃO_COM_CERVEJA!$R162),0)</f>
        <v>0</v>
      </c>
      <c r="T162" s="365" t="str">
        <f>IFERROR(#REF!/CONCILIÇÃO_COM_CERVEJA!$M162,"")</f>
        <v/>
      </c>
      <c r="U162" s="361" t="str">
        <f>IFERROR(#REF!*CONCILIÇÃO_COM_CERVEJA!$R162,"-")</f>
        <v>-</v>
      </c>
      <c r="V162" s="363" t="s">
        <v>813</v>
      </c>
    </row>
    <row r="163" spans="1:22" ht="15" customHeight="1" x14ac:dyDescent="0.25">
      <c r="A163" s="429"/>
      <c r="B163" s="352">
        <v>2801140009</v>
      </c>
      <c r="C163" s="352" t="s">
        <v>14189</v>
      </c>
      <c r="D163" s="353" t="s">
        <v>12600</v>
      </c>
      <c r="E163" s="437">
        <f>IFERROR(VLOOKUP(B163,[1]AGLUTINADO!$A:$C,3,0),0)/G163</f>
        <v>0</v>
      </c>
      <c r="F163" s="354" t="s">
        <v>3476</v>
      </c>
      <c r="G163" s="355">
        <v>1</v>
      </c>
      <c r="H163" s="356">
        <f>VLOOKUP(CONCILIÇÃO_COM_CERVEJA!$B163,CONT_ANTE!A:D,4,0)</f>
        <v>0</v>
      </c>
      <c r="I163" s="356" t="str">
        <f t="shared" si="7"/>
        <v>ok</v>
      </c>
      <c r="J163" s="357">
        <v>0</v>
      </c>
      <c r="K163" s="357">
        <f>SUMIF(SISTEMA!B:B,CONCILIÇÃO_COM_CERVEJA!$B163,SISTEMA!I:I)/G163</f>
        <v>0</v>
      </c>
      <c r="L163" s="357">
        <f>SUMIF(SISTEMA!B:B,CONCILIÇÃO_COM_CERVEJA!$C163,SISTEMA!I:I)</f>
        <v>0</v>
      </c>
      <c r="M163" s="358">
        <f t="shared" si="6"/>
        <v>0</v>
      </c>
      <c r="N163" s="357">
        <f>IFERROR(SUM(CONCILIÇÃO_COM_CERVEJA!$M163*CONCILIÇÃO_COM_CERVEJA!$R163),0)</f>
        <v>0</v>
      </c>
      <c r="O163" s="356">
        <f>IFERROR(VLOOKUP(CONCILIÇÃO_COM_CERVEJA!$B163,DIF_ANTE!A:D,4,0),"0")/CONCILIÇÃO_COM_CERVEJA!$G163</f>
        <v>0</v>
      </c>
      <c r="P163" s="359">
        <f t="shared" si="8"/>
        <v>0</v>
      </c>
      <c r="Q163" s="360">
        <f>CONCILIÇÃO_COM_CERVEJA!$P163-CONCILIÇÃO_COM_CERVEJA!$O163</f>
        <v>0</v>
      </c>
      <c r="R163" s="361">
        <f>IFERROR(VLOOKUP(CONCILIÇÃO_COM_CERVEJA!$B163,CUSTO!E:H,4,0),(VLOOKUP(CONCILIÇÃO_COM_CERVEJA!$A163,CUSTO!A:H,8,0)))</f>
        <v>0.11037425068789308</v>
      </c>
      <c r="S163" s="361">
        <f>IFERROR(SUM(CONCILIÇÃO_COM_CERVEJA!$P163*CONCILIÇÃO_COM_CERVEJA!$R163),0)</f>
        <v>0</v>
      </c>
      <c r="T163" s="365" t="str">
        <f>IFERROR(#REF!/CONCILIÇÃO_COM_CERVEJA!$M163,"")</f>
        <v/>
      </c>
      <c r="U163" s="361" t="str">
        <f>IFERROR(#REF!*CONCILIÇÃO_COM_CERVEJA!$R163,"-")</f>
        <v>-</v>
      </c>
      <c r="V163" s="363" t="s">
        <v>813</v>
      </c>
    </row>
    <row r="164" spans="1:22" ht="15" customHeight="1" x14ac:dyDescent="0.25">
      <c r="A164" s="429"/>
      <c r="B164" s="352">
        <v>2801010027</v>
      </c>
      <c r="C164" s="352">
        <v>2801010060</v>
      </c>
      <c r="D164" s="353" t="s">
        <v>3671</v>
      </c>
      <c r="E164" s="437">
        <f>IFERROR(VLOOKUP(B164,[1]AGLUTINADO!$A:$C,3,0),0)/G164</f>
        <v>0</v>
      </c>
      <c r="F164" s="354" t="s">
        <v>3476</v>
      </c>
      <c r="G164" s="355">
        <f>IFERROR(VLOOKUP(CONCILIÇÃO_COM_CERVEJA!$B164,'BASE PRODUTOS'!A:E,5,0),"")</f>
        <v>6.9749999999999999E-4</v>
      </c>
      <c r="H164" s="356">
        <f>VLOOKUP(CONCILIÇÃO_COM_CERVEJA!$B164,CONT_ANTE!A:D,4,0)</f>
        <v>13032</v>
      </c>
      <c r="I164" s="356" t="str">
        <f t="shared" si="7"/>
        <v>!@##@!</v>
      </c>
      <c r="J164" s="358">
        <v>0</v>
      </c>
      <c r="K164" s="357">
        <f>SUMIF(SISTEMA!B:B,CONCILIÇÃO_COM_CERVEJA!$B164,SISTEMA!I:I)/G164</f>
        <v>0</v>
      </c>
      <c r="L164" s="357">
        <f>SUMIF(SISTEMA!B:B,CONCILIÇÃO_COM_CERVEJA!$C164,SISTEMA!I:I)</f>
        <v>0</v>
      </c>
      <c r="M164" s="358">
        <f t="shared" si="6"/>
        <v>0</v>
      </c>
      <c r="N164" s="357">
        <f>IFERROR(SUM(CONCILIÇÃO_COM_CERVEJA!$M164*CONCILIÇÃO_COM_CERVEJA!$R164),0)</f>
        <v>0</v>
      </c>
      <c r="O164" s="356">
        <f>IFERROR(VLOOKUP(CONCILIÇÃO_COM_CERVEJA!$B164,DIF_ANTE!A:D,4,0),"0")/CONCILIÇÃO_COM_CERVEJA!$G164</f>
        <v>7.1684587813453007E-2</v>
      </c>
      <c r="P164" s="359">
        <f t="shared" si="8"/>
        <v>0</v>
      </c>
      <c r="Q164" s="360">
        <f>CONCILIÇÃO_COM_CERVEJA!$P164-CONCILIÇÃO_COM_CERVEJA!$O164</f>
        <v>-7.1684587813453007E-2</v>
      </c>
      <c r="R164" s="361">
        <f>IFERROR(VLOOKUP(CONCILIÇÃO_COM_CERVEJA!$B164,CUSTO!E:H,4,0),(VLOOKUP(CONCILIÇÃO_COM_CERVEJA!$A164,CUSTO!A:H,8,0)))</f>
        <v>0.11037425068789308</v>
      </c>
      <c r="S164" s="361">
        <f>IFERROR(SUM(CONCILIÇÃO_COM_CERVEJA!$P164*CONCILIÇÃO_COM_CERVEJA!$R164),0)</f>
        <v>0</v>
      </c>
      <c r="T164" s="365" t="str">
        <f>IFERROR(#REF!/CONCILIÇÃO_COM_CERVEJA!$M164,"")</f>
        <v/>
      </c>
      <c r="U164" s="361" t="str">
        <f>IFERROR(#REF!*CONCILIÇÃO_COM_CERVEJA!$R164,"-")</f>
        <v>-</v>
      </c>
      <c r="V164" s="363" t="s">
        <v>813</v>
      </c>
    </row>
    <row r="165" spans="1:22" ht="15" customHeight="1" x14ac:dyDescent="0.25">
      <c r="A165" s="429"/>
      <c r="B165" s="352">
        <v>2801010034</v>
      </c>
      <c r="C165" s="352">
        <v>2801010086</v>
      </c>
      <c r="D165" s="353" t="s">
        <v>3677</v>
      </c>
      <c r="E165" s="437">
        <f>IFERROR(VLOOKUP(B165,[1]AGLUTINADO!$A:$C,3,0),0)/G165</f>
        <v>0</v>
      </c>
      <c r="F165" s="354" t="s">
        <v>3476</v>
      </c>
      <c r="G165" s="355">
        <f>IFERROR(VLOOKUP(CONCILIÇÃO_COM_CERVEJA!$B165,'BASE PRODUTOS'!A:E,5,0),"")</f>
        <v>2.9589999999999998E-4</v>
      </c>
      <c r="H165" s="356">
        <f>VLOOKUP(CONCILIÇÃO_COM_CERVEJA!$B165,CONT_ANTE!A:D,4,0)</f>
        <v>14463</v>
      </c>
      <c r="I165" s="356" t="str">
        <f t="shared" si="7"/>
        <v>!@##@!</v>
      </c>
      <c r="J165" s="357">
        <v>0</v>
      </c>
      <c r="K165" s="357">
        <f>SUMIF(SISTEMA!B:B,CONCILIÇÃO_COM_CERVEJA!$B165,SISTEMA!I:I)/G165</f>
        <v>0</v>
      </c>
      <c r="L165" s="357">
        <f>SUMIF(SISTEMA!B:B,CONCILIÇÃO_COM_CERVEJA!$C165,SISTEMA!I:I)</f>
        <v>0</v>
      </c>
      <c r="M165" s="358">
        <f t="shared" si="6"/>
        <v>0</v>
      </c>
      <c r="N165" s="357">
        <f>IFERROR(SUM(CONCILIÇÃO_COM_CERVEJA!$M165*CONCILIÇÃO_COM_CERVEJA!$R165),0)</f>
        <v>0</v>
      </c>
      <c r="O165" s="356">
        <f>IFERROR(VLOOKUP(CONCILIÇÃO_COM_CERVEJA!$B165,DIF_ANTE!A:D,4,0),"0")/CONCILIÇÃO_COM_CERVEJA!$G165</f>
        <v>0.47887799932229558</v>
      </c>
      <c r="P165" s="359">
        <f t="shared" si="8"/>
        <v>0</v>
      </c>
      <c r="Q165" s="360">
        <f>CONCILIÇÃO_COM_CERVEJA!$P165-CONCILIÇÃO_COM_CERVEJA!$O165</f>
        <v>-0.47887799932229558</v>
      </c>
      <c r="R165" s="361">
        <f>IFERROR(VLOOKUP(CONCILIÇÃO_COM_CERVEJA!$B165,CUSTO!E:H,4,0),(VLOOKUP(CONCILIÇÃO_COM_CERVEJA!$A165,CUSTO!A:H,8,0)))</f>
        <v>0.11037425068789308</v>
      </c>
      <c r="S165" s="361">
        <f>IFERROR(SUM(CONCILIÇÃO_COM_CERVEJA!$P165*CONCILIÇÃO_COM_CERVEJA!$R165),0)</f>
        <v>0</v>
      </c>
      <c r="T165" s="365" t="str">
        <f>IFERROR(#REF!/CONCILIÇÃO_COM_CERVEJA!$M165,"")</f>
        <v/>
      </c>
      <c r="U165" s="361" t="str">
        <f>IFERROR(#REF!*CONCILIÇÃO_COM_CERVEJA!$R165,"-")</f>
        <v>-</v>
      </c>
      <c r="V165" s="363" t="s">
        <v>813</v>
      </c>
    </row>
    <row r="166" spans="1:22" ht="15" customHeight="1" x14ac:dyDescent="0.25">
      <c r="A166" s="429"/>
      <c r="B166" s="352">
        <v>2801010035</v>
      </c>
      <c r="C166" s="352">
        <v>2801010087</v>
      </c>
      <c r="D166" s="353" t="s">
        <v>3678</v>
      </c>
      <c r="E166" s="437">
        <f>IFERROR(VLOOKUP(B166,[1]AGLUTINADO!$A:$C,3,0),0)/G166</f>
        <v>0</v>
      </c>
      <c r="F166" s="354" t="s">
        <v>3476</v>
      </c>
      <c r="G166" s="355">
        <f>IFERROR(VLOOKUP(CONCILIÇÃO_COM_CERVEJA!$B166,'BASE PRODUTOS'!A:E,5,0),"")</f>
        <v>5.6240000000000001E-4</v>
      </c>
      <c r="H166" s="356">
        <f>VLOOKUP(CONCILIÇÃO_COM_CERVEJA!$B166,CONT_ANTE!A:D,4,0)</f>
        <v>1224</v>
      </c>
      <c r="I166" s="356" t="str">
        <f t="shared" si="7"/>
        <v>!@##@!</v>
      </c>
      <c r="J166" s="357">
        <v>0</v>
      </c>
      <c r="K166" s="357">
        <f>SUMIF(SISTEMA!B:B,CONCILIÇÃO_COM_CERVEJA!$B166,SISTEMA!I:I)/G166</f>
        <v>0</v>
      </c>
      <c r="L166" s="357">
        <f>SUMIF(SISTEMA!B:B,CONCILIÇÃO_COM_CERVEJA!$C166,SISTEMA!I:I)</f>
        <v>0</v>
      </c>
      <c r="M166" s="358">
        <f t="shared" si="6"/>
        <v>0</v>
      </c>
      <c r="N166" s="357">
        <f>IFERROR(SUM(CONCILIÇÃO_COM_CERVEJA!$M166*CONCILIÇÃO_COM_CERVEJA!$R166),0)</f>
        <v>0</v>
      </c>
      <c r="O166" s="356">
        <f>IFERROR(VLOOKUP(CONCILIÇÃO_COM_CERVEJA!$B166,DIF_ANTE!A:D,4,0),"0")/CONCILIÇÃO_COM_CERVEJA!$G166</f>
        <v>6.685633001437058E-2</v>
      </c>
      <c r="P166" s="359">
        <f t="shared" si="8"/>
        <v>0</v>
      </c>
      <c r="Q166" s="360">
        <f>CONCILIÇÃO_COM_CERVEJA!$P166-CONCILIÇÃO_COM_CERVEJA!$O166</f>
        <v>-6.685633001437058E-2</v>
      </c>
      <c r="R166" s="361">
        <f>IFERROR(VLOOKUP(CONCILIÇÃO_COM_CERVEJA!$B166,CUSTO!E:H,4,0),(VLOOKUP(CONCILIÇÃO_COM_CERVEJA!$A166,CUSTO!A:H,8,0)))</f>
        <v>0.11037425068789308</v>
      </c>
      <c r="S166" s="361">
        <f>IFERROR(SUM(CONCILIÇÃO_COM_CERVEJA!$P166*CONCILIÇÃO_COM_CERVEJA!$R166),0)</f>
        <v>0</v>
      </c>
      <c r="T166" s="365" t="str">
        <f>IFERROR(#REF!/CONCILIÇÃO_COM_CERVEJA!$M166,"")</f>
        <v/>
      </c>
      <c r="U166" s="361" t="str">
        <f>IFERROR(#REF!*CONCILIÇÃO_COM_CERVEJA!$R166,"-")</f>
        <v>-</v>
      </c>
      <c r="V166" s="363" t="s">
        <v>813</v>
      </c>
    </row>
    <row r="167" spans="1:22" ht="15" customHeight="1" x14ac:dyDescent="0.25">
      <c r="A167" s="429"/>
      <c r="B167" s="352">
        <v>2801030008</v>
      </c>
      <c r="C167" s="352">
        <v>2801030002</v>
      </c>
      <c r="D167" s="353" t="s">
        <v>3682</v>
      </c>
      <c r="E167" s="437">
        <f>IFERROR(VLOOKUP(B167,[1]AGLUTINADO!$A:$C,3,0),0)/G167</f>
        <v>0</v>
      </c>
      <c r="F167" s="354" t="s">
        <v>3476</v>
      </c>
      <c r="G167" s="355">
        <f>IFERROR(VLOOKUP(CONCILIÇÃO_COM_CERVEJA!$B167,'BASE PRODUTOS'!A:E,5,0),"")</f>
        <v>1.2796999999999999E-3</v>
      </c>
      <c r="H167" s="356">
        <f>VLOOKUP(CONCILIÇÃO_COM_CERVEJA!$B167,CONT_ANTE!A:D,4,0)</f>
        <v>15129</v>
      </c>
      <c r="I167" s="356" t="str">
        <f t="shared" si="7"/>
        <v>!@##@!</v>
      </c>
      <c r="J167" s="358">
        <v>0</v>
      </c>
      <c r="K167" s="357">
        <f>SUMIF(SISTEMA!B:B,CONCILIÇÃO_COM_CERVEJA!$B167,SISTEMA!I:I)/G167</f>
        <v>0</v>
      </c>
      <c r="L167" s="357">
        <f>SUMIF(SISTEMA!B:B,CONCILIÇÃO_COM_CERVEJA!$C167,SISTEMA!I:I)</f>
        <v>0</v>
      </c>
      <c r="M167" s="358">
        <f t="shared" si="6"/>
        <v>0</v>
      </c>
      <c r="N167" s="357">
        <f>IFERROR(SUM(CONCILIÇÃO_COM_CERVEJA!$M167*CONCILIÇÃO_COM_CERVEJA!$R167),0)</f>
        <v>0</v>
      </c>
      <c r="O167" s="356">
        <f>IFERROR(VLOOKUP(CONCILIÇÃO_COM_CERVEJA!$B167,DIF_ANTE!A:D,4,0),"0")/CONCILIÇÃO_COM_CERVEJA!$G167</f>
        <v>0.50113307806366214</v>
      </c>
      <c r="P167" s="359">
        <f t="shared" si="8"/>
        <v>0</v>
      </c>
      <c r="Q167" s="360">
        <f>CONCILIÇÃO_COM_CERVEJA!$P167-CONCILIÇÃO_COM_CERVEJA!$O167</f>
        <v>-0.50113307806366214</v>
      </c>
      <c r="R167" s="361">
        <f>IFERROR(VLOOKUP(CONCILIÇÃO_COM_CERVEJA!$B167,CUSTO!E:H,4,0),(VLOOKUP(CONCILIÇÃO_COM_CERVEJA!$A167,CUSTO!A:H,8,0)))</f>
        <v>0.11037425068789308</v>
      </c>
      <c r="S167" s="361">
        <f>IFERROR(SUM(CONCILIÇÃO_COM_CERVEJA!$P167*CONCILIÇÃO_COM_CERVEJA!$R167),0)</f>
        <v>0</v>
      </c>
      <c r="T167" s="365" t="str">
        <f>IFERROR(#REF!/CONCILIÇÃO_COM_CERVEJA!$M167,"")</f>
        <v/>
      </c>
      <c r="U167" s="361" t="str">
        <f>IFERROR(#REF!*CONCILIÇÃO_COM_CERVEJA!$R167,"-")</f>
        <v>-</v>
      </c>
      <c r="V167" s="363" t="s">
        <v>813</v>
      </c>
    </row>
    <row r="168" spans="1:22" ht="15" customHeight="1" x14ac:dyDescent="0.25">
      <c r="A168" s="429"/>
      <c r="B168" s="393">
        <v>2801030009</v>
      </c>
      <c r="C168" s="393">
        <v>2801030012</v>
      </c>
      <c r="D168" s="353" t="s">
        <v>3683</v>
      </c>
      <c r="E168" s="437">
        <f>IFERROR(VLOOKUP(B168,[1]AGLUTINADO!$A:$C,3,0),0)/G168</f>
        <v>0</v>
      </c>
      <c r="F168" s="354" t="s">
        <v>3476</v>
      </c>
      <c r="G168" s="355">
        <f>IFERROR(VLOOKUP(CONCILIÇÃO_COM_CERVEJA!$B168,'BASE PRODUTOS'!A:E,5,0),"")</f>
        <v>2.1435999999999998E-3</v>
      </c>
      <c r="H168" s="356">
        <f>VLOOKUP(CONCILIÇÃO_COM_CERVEJA!$B168,CONT_ANTE!A:D,4,0)</f>
        <v>1224</v>
      </c>
      <c r="I168" s="356" t="str">
        <f t="shared" si="7"/>
        <v>!@##@!</v>
      </c>
      <c r="J168" s="357">
        <v>0</v>
      </c>
      <c r="K168" s="357">
        <f>SUMIF(SISTEMA!B:B,CONCILIÇÃO_COM_CERVEJA!$B168,SISTEMA!I:I)/G168</f>
        <v>0</v>
      </c>
      <c r="L168" s="357">
        <f>SUMIF(SISTEMA!B:B,CONCILIÇÃO_COM_CERVEJA!$C168,SISTEMA!I:I)</f>
        <v>0</v>
      </c>
      <c r="M168" s="358">
        <f t="shared" si="6"/>
        <v>0</v>
      </c>
      <c r="N168" s="357">
        <f>IFERROR(SUM(CONCILIÇÃO_COM_CERVEJA!$M168*CONCILIÇÃO_COM_CERVEJA!$R168),0)</f>
        <v>0</v>
      </c>
      <c r="O168" s="356">
        <f>IFERROR(VLOOKUP(CONCILIÇÃO_COM_CERVEJA!$B168,DIF_ANTE!A:D,4,0),"0")/CONCILIÇÃO_COM_CERVEJA!$G168</f>
        <v>-1.6794178019805771E-3</v>
      </c>
      <c r="P168" s="359">
        <f t="shared" si="8"/>
        <v>0</v>
      </c>
      <c r="Q168" s="360">
        <f>CONCILIÇÃO_COM_CERVEJA!$P168-CONCILIÇÃO_COM_CERVEJA!$O168</f>
        <v>1.6794178019805771E-3</v>
      </c>
      <c r="R168" s="361">
        <f>IFERROR(VLOOKUP(CONCILIÇÃO_COM_CERVEJA!$B168,CUSTO!E:H,4,0),(VLOOKUP(CONCILIÇÃO_COM_CERVEJA!$A168,CUSTO!A:H,8,0)))</f>
        <v>0.11037425068789308</v>
      </c>
      <c r="S168" s="361">
        <f>IFERROR(SUM(CONCILIÇÃO_COM_CERVEJA!$P168*CONCILIÇÃO_COM_CERVEJA!$R168),0)</f>
        <v>0</v>
      </c>
      <c r="T168" s="365" t="str">
        <f>IFERROR(#REF!/CONCILIÇÃO_COM_CERVEJA!$M168,"")</f>
        <v/>
      </c>
      <c r="U168" s="361" t="str">
        <f>IFERROR(#REF!*CONCILIÇÃO_COM_CERVEJA!$R168,"-")</f>
        <v>-</v>
      </c>
      <c r="V168" s="363" t="s">
        <v>813</v>
      </c>
    </row>
    <row r="169" spans="1:22" ht="15" customHeight="1" x14ac:dyDescent="0.25">
      <c r="A169" s="429"/>
      <c r="B169" s="352">
        <v>2801150002</v>
      </c>
      <c r="C169" s="352" t="s">
        <v>14189</v>
      </c>
      <c r="D169" s="353" t="s">
        <v>3692</v>
      </c>
      <c r="E169" s="437">
        <f>IFERROR(VLOOKUP(B169,[1]AGLUTINADO!$A:$C,3,0),0)/G169</f>
        <v>0</v>
      </c>
      <c r="F169" s="354" t="s">
        <v>3476</v>
      </c>
      <c r="G169" s="355">
        <v>1</v>
      </c>
      <c r="H169" s="356">
        <f>VLOOKUP(CONCILIÇÃO_COM_CERVEJA!$B169,CONT_ANTE!A:D,4,0)</f>
        <v>16560</v>
      </c>
      <c r="I169" s="356" t="str">
        <f t="shared" si="7"/>
        <v>ok</v>
      </c>
      <c r="J169" s="357">
        <v>16560</v>
      </c>
      <c r="K169" s="357">
        <f>SUMIF(SISTEMA!B:B,CONCILIÇÃO_COM_CERVEJA!$B169,SISTEMA!I:I)/G169</f>
        <v>16560</v>
      </c>
      <c r="L169" s="357">
        <f>SUMIF(SISTEMA!B:B,CONCILIÇÃO_COM_CERVEJA!$C169,SISTEMA!I:I)</f>
        <v>0</v>
      </c>
      <c r="M169" s="358">
        <f t="shared" si="6"/>
        <v>16560</v>
      </c>
      <c r="N169" s="357">
        <f>IFERROR(SUM(CONCILIÇÃO_COM_CERVEJA!$M169*CONCILIÇÃO_COM_CERVEJA!$R169),0)</f>
        <v>1827.7975913915095</v>
      </c>
      <c r="O169" s="356">
        <f>IFERROR(VLOOKUP(CONCILIÇÃO_COM_CERVEJA!$B169,DIF_ANTE!A:D,4,0),"0")/CONCILIÇÃO_COM_CERVEJA!$G169</f>
        <v>0</v>
      </c>
      <c r="P169" s="359">
        <f t="shared" si="8"/>
        <v>0</v>
      </c>
      <c r="Q169" s="360">
        <f>CONCILIÇÃO_COM_CERVEJA!$P169-CONCILIÇÃO_COM_CERVEJA!$O169</f>
        <v>0</v>
      </c>
      <c r="R169" s="361">
        <f>IFERROR(VLOOKUP(CONCILIÇÃO_COM_CERVEJA!$B169,CUSTO!E:H,4,0),(VLOOKUP(CONCILIÇÃO_COM_CERVEJA!$A169,CUSTO!A:H,8,0)))</f>
        <v>0.11037425068789308</v>
      </c>
      <c r="S169" s="361">
        <f>IFERROR(SUM(CONCILIÇÃO_COM_CERVEJA!$P169*CONCILIÇÃO_COM_CERVEJA!$R169),0)</f>
        <v>0</v>
      </c>
      <c r="T169" s="365" t="str">
        <f>IFERROR(#REF!/CONCILIÇÃO_COM_CERVEJA!$M169,"")</f>
        <v/>
      </c>
      <c r="U169" s="361" t="str">
        <f>IFERROR(#REF!*CONCILIÇÃO_COM_CERVEJA!$R169,"-")</f>
        <v>-</v>
      </c>
      <c r="V169" s="363" t="s">
        <v>813</v>
      </c>
    </row>
    <row r="170" spans="1:22" ht="15" customHeight="1" x14ac:dyDescent="0.25">
      <c r="A170" s="429"/>
      <c r="B170" s="352">
        <v>2801150001</v>
      </c>
      <c r="C170" s="352" t="s">
        <v>14189</v>
      </c>
      <c r="D170" s="353" t="s">
        <v>3691</v>
      </c>
      <c r="E170" s="437">
        <f>IFERROR(VLOOKUP(B170,[1]AGLUTINADO!$A:$C,3,0),0)/G170</f>
        <v>0</v>
      </c>
      <c r="F170" s="354" t="s">
        <v>3476</v>
      </c>
      <c r="G170" s="355">
        <v>1</v>
      </c>
      <c r="H170" s="356">
        <f>VLOOKUP(CONCILIÇÃO_COM_CERVEJA!$B170,CONT_ANTE!A:D,4,0)</f>
        <v>0</v>
      </c>
      <c r="I170" s="356" t="str">
        <f t="shared" si="7"/>
        <v>ok</v>
      </c>
      <c r="J170" s="357">
        <v>0</v>
      </c>
      <c r="K170" s="357">
        <f>SUMIF(SISTEMA!B:B,CONCILIÇÃO_COM_CERVEJA!$B170,SISTEMA!I:I)/G170</f>
        <v>0</v>
      </c>
      <c r="L170" s="357">
        <f>SUMIF(SISTEMA!B:B,CONCILIÇÃO_COM_CERVEJA!$C170,SISTEMA!I:I)</f>
        <v>0</v>
      </c>
      <c r="M170" s="358">
        <f t="shared" si="6"/>
        <v>0</v>
      </c>
      <c r="N170" s="357">
        <f>IFERROR(SUM(CONCILIÇÃO_COM_CERVEJA!$M170*CONCILIÇÃO_COM_CERVEJA!$R170),0)</f>
        <v>0</v>
      </c>
      <c r="O170" s="356">
        <f>IFERROR(VLOOKUP(CONCILIÇÃO_COM_CERVEJA!$B170,DIF_ANTE!A:D,4,0),"0")/CONCILIÇÃO_COM_CERVEJA!$G170</f>
        <v>0</v>
      </c>
      <c r="P170" s="359">
        <f t="shared" si="8"/>
        <v>0</v>
      </c>
      <c r="Q170" s="360">
        <f>CONCILIÇÃO_COM_CERVEJA!$P170-CONCILIÇÃO_COM_CERVEJA!$O170</f>
        <v>0</v>
      </c>
      <c r="R170" s="361">
        <f>IFERROR(VLOOKUP(CONCILIÇÃO_COM_CERVEJA!$B170,CUSTO!E:H,4,0),(VLOOKUP(CONCILIÇÃO_COM_CERVEJA!$A170,CUSTO!A:H,8,0)))</f>
        <v>0.11037425068789308</v>
      </c>
      <c r="S170" s="361">
        <f>IFERROR(SUM(CONCILIÇÃO_COM_CERVEJA!$P170*CONCILIÇÃO_COM_CERVEJA!$R170),0)</f>
        <v>0</v>
      </c>
      <c r="T170" s="365" t="str">
        <f>IFERROR(#REF!/CONCILIÇÃO_COM_CERVEJA!$M170,"")</f>
        <v/>
      </c>
      <c r="U170" s="361" t="str">
        <f>IFERROR(#REF!*CONCILIÇÃO_COM_CERVEJA!$R170,"-")</f>
        <v>-</v>
      </c>
      <c r="V170" s="363" t="s">
        <v>813</v>
      </c>
    </row>
    <row r="171" spans="1:22" ht="15" customHeight="1" x14ac:dyDescent="0.25">
      <c r="A171" s="429"/>
      <c r="B171" s="352">
        <v>2801150003</v>
      </c>
      <c r="C171" s="352" t="s">
        <v>14189</v>
      </c>
      <c r="D171" s="353" t="s">
        <v>3693</v>
      </c>
      <c r="E171" s="437">
        <f>IFERROR(VLOOKUP(B171,[1]AGLUTINADO!$A:$C,3,0),0)/G171</f>
        <v>0</v>
      </c>
      <c r="F171" s="354" t="s">
        <v>3476</v>
      </c>
      <c r="G171" s="355">
        <v>1</v>
      </c>
      <c r="H171" s="356">
        <f>VLOOKUP(CONCILIÇÃO_COM_CERVEJA!$B171,CONT_ANTE!A:D,4,0)</f>
        <v>13176</v>
      </c>
      <c r="I171" s="356" t="str">
        <f t="shared" si="7"/>
        <v>ok</v>
      </c>
      <c r="J171" s="358">
        <v>13176</v>
      </c>
      <c r="K171" s="357">
        <f>SUMIF(SISTEMA!B:B,CONCILIÇÃO_COM_CERVEJA!$B171,SISTEMA!I:I)/G171</f>
        <v>13176</v>
      </c>
      <c r="L171" s="357">
        <f>SUMIF(SISTEMA!B:B,CONCILIÇÃO_COM_CERVEJA!$C171,SISTEMA!I:I)</f>
        <v>0</v>
      </c>
      <c r="M171" s="358">
        <f t="shared" si="6"/>
        <v>13176</v>
      </c>
      <c r="N171" s="357">
        <f>IFERROR(SUM(CONCILIÇÃO_COM_CERVEJA!$M171*CONCILIÇÃO_COM_CERVEJA!$R171),0)</f>
        <v>1454.2911270636794</v>
      </c>
      <c r="O171" s="356">
        <f>IFERROR(VLOOKUP(CONCILIÇÃO_COM_CERVEJA!$B171,DIF_ANTE!A:D,4,0),"0")/CONCILIÇÃO_COM_CERVEJA!$G171</f>
        <v>0</v>
      </c>
      <c r="P171" s="359">
        <f t="shared" si="8"/>
        <v>0</v>
      </c>
      <c r="Q171" s="360">
        <f>CONCILIÇÃO_COM_CERVEJA!$P171-CONCILIÇÃO_COM_CERVEJA!$O171</f>
        <v>0</v>
      </c>
      <c r="R171" s="361">
        <f>IFERROR(VLOOKUP(CONCILIÇÃO_COM_CERVEJA!$B171,CUSTO!E:H,4,0),(VLOOKUP(CONCILIÇÃO_COM_CERVEJA!$A171,CUSTO!A:H,8,0)))</f>
        <v>0.11037425068789308</v>
      </c>
      <c r="S171" s="361">
        <f>IFERROR(SUM(CONCILIÇÃO_COM_CERVEJA!$P171*CONCILIÇÃO_COM_CERVEJA!$R171),0)</f>
        <v>0</v>
      </c>
      <c r="T171" s="365" t="str">
        <f>IFERROR(#REF!/CONCILIÇÃO_COM_CERVEJA!$M171,"")</f>
        <v/>
      </c>
      <c r="U171" s="361" t="str">
        <f>IFERROR(#REF!*CONCILIÇÃO_COM_CERVEJA!$R171,"-")</f>
        <v>-</v>
      </c>
      <c r="V171" s="363" t="s">
        <v>813</v>
      </c>
    </row>
    <row r="172" spans="1:22" ht="15" customHeight="1" x14ac:dyDescent="0.25">
      <c r="A172" s="429"/>
      <c r="B172" s="352">
        <v>2901270010</v>
      </c>
      <c r="C172" s="352" t="s">
        <v>14189</v>
      </c>
      <c r="D172" s="353" t="s">
        <v>7185</v>
      </c>
      <c r="E172" s="437">
        <f>IFERROR(VLOOKUP(B172,[1]AGLUTINADO!$A:$C,3,0),0)/G172</f>
        <v>0</v>
      </c>
      <c r="F172" s="354" t="s">
        <v>280</v>
      </c>
      <c r="G172" s="355">
        <v>1</v>
      </c>
      <c r="H172" s="356">
        <f>VLOOKUP(CONCILIÇÃO_COM_CERVEJA!$B172,CONT_ANTE!A:D,4,0)</f>
        <v>750</v>
      </c>
      <c r="I172" s="356" t="str">
        <f t="shared" si="7"/>
        <v>!@##@!</v>
      </c>
      <c r="J172" s="357">
        <v>0</v>
      </c>
      <c r="K172" s="357">
        <f>SUMIF(SISTEMA!B:B,CONCILIÇÃO_COM_CERVEJA!$B172,SISTEMA!I:I)/G172</f>
        <v>758</v>
      </c>
      <c r="L172" s="357">
        <f>SUMIF(SISTEMA!B:B,CONCILIÇÃO_COM_CERVEJA!$C172,SISTEMA!I:I)</f>
        <v>0</v>
      </c>
      <c r="M172" s="358">
        <f t="shared" si="6"/>
        <v>758</v>
      </c>
      <c r="N172" s="357">
        <f>IFERROR(SUM(CONCILIÇÃO_COM_CERVEJA!$M172*CONCILIÇÃO_COM_CERVEJA!$R172),0)</f>
        <v>0</v>
      </c>
      <c r="O172" s="356">
        <f>IFERROR(VLOOKUP(CONCILIÇÃO_COM_CERVEJA!$B172,DIF_ANTE!A:D,4,0),"0")/CONCILIÇÃO_COM_CERVEJA!$G172</f>
        <v>-8</v>
      </c>
      <c r="P172" s="359">
        <f t="shared" si="8"/>
        <v>-758</v>
      </c>
      <c r="Q172" s="360">
        <f>CONCILIÇÃO_COM_CERVEJA!$P172-CONCILIÇÃO_COM_CERVEJA!$O172</f>
        <v>-750</v>
      </c>
      <c r="R172" s="361">
        <f>IFERROR(VLOOKUP(CONCILIÇÃO_COM_CERVEJA!$B172,CUSTO!E:H,4,0),(VLOOKUP(CONCILIÇÃO_COM_CERVEJA!$A172,CUSTO!A:H,8,0)))</f>
        <v>0</v>
      </c>
      <c r="S172" s="361">
        <f>IFERROR(SUM(CONCILIÇÃO_COM_CERVEJA!$P172*CONCILIÇÃO_COM_CERVEJA!$R172),0)</f>
        <v>0</v>
      </c>
      <c r="T172" s="365" t="str">
        <f>IFERROR(#REF!/CONCILIÇÃO_COM_CERVEJA!$M172,"")</f>
        <v/>
      </c>
      <c r="U172" s="361" t="str">
        <f>IFERROR(#REF!*CONCILIÇÃO_COM_CERVEJA!$R172,"-")</f>
        <v>-</v>
      </c>
      <c r="V172" s="363"/>
    </row>
    <row r="173" spans="1:22" ht="15" customHeight="1" x14ac:dyDescent="0.25">
      <c r="A173" s="429"/>
      <c r="B173" s="352">
        <v>2901010005</v>
      </c>
      <c r="C173" s="352">
        <v>2901010006</v>
      </c>
      <c r="D173" s="353" t="s">
        <v>7183</v>
      </c>
      <c r="E173" s="437">
        <f>IFERROR(VLOOKUP(B173,[1]AGLUTINADO!$A:$C,3,0),0)/G173</f>
        <v>0</v>
      </c>
      <c r="F173" s="354" t="s">
        <v>280</v>
      </c>
      <c r="G173" s="355">
        <f>IFERROR(VLOOKUP(CONCILIÇÃO_COM_CERVEJA!$B173,'BASE PRODUTOS'!A:E,5,0),"")</f>
        <v>1.953E-4</v>
      </c>
      <c r="H173" s="356">
        <f>VLOOKUP(CONCILIÇÃO_COM_CERVEJA!$B173,CONT_ANTE!A:D,4,0)</f>
        <v>0</v>
      </c>
      <c r="I173" s="356" t="str">
        <f t="shared" si="7"/>
        <v>ok</v>
      </c>
      <c r="J173" s="357">
        <v>0</v>
      </c>
      <c r="K173" s="357">
        <f>SUMIF(SISTEMA!B:B,CONCILIÇÃO_COM_CERVEJA!$B173,SISTEMA!I:I)/G173</f>
        <v>0</v>
      </c>
      <c r="L173" s="357">
        <f>SUMIF(SISTEMA!B:B,CONCILIÇÃO_COM_CERVEJA!$C173,SISTEMA!I:I)</f>
        <v>0</v>
      </c>
      <c r="M173" s="358">
        <f t="shared" si="6"/>
        <v>0</v>
      </c>
      <c r="N173" s="357">
        <f>IFERROR(SUM(CONCILIÇÃO_COM_CERVEJA!$M173*CONCILIÇÃO_COM_CERVEJA!$R173),0)</f>
        <v>0</v>
      </c>
      <c r="O173" s="356">
        <f>IFERROR(VLOOKUP(CONCILIÇÃO_COM_CERVEJA!$B173,DIF_ANTE!A:D,4,0),"0")/CONCILIÇÃO_COM_CERVEJA!$G173</f>
        <v>0</v>
      </c>
      <c r="P173" s="359">
        <f t="shared" si="8"/>
        <v>0</v>
      </c>
      <c r="Q173" s="360">
        <f>CONCILIÇÃO_COM_CERVEJA!$P173-CONCILIÇÃO_COM_CERVEJA!$O173</f>
        <v>0</v>
      </c>
      <c r="R173" s="361">
        <f>IFERROR(VLOOKUP(CONCILIÇÃO_COM_CERVEJA!$B173,CUSTO!E:H,4,0),(VLOOKUP(CONCILIÇÃO_COM_CERVEJA!$A173,CUSTO!A:H,8,0)))</f>
        <v>0.11037425068789308</v>
      </c>
      <c r="S173" s="361">
        <f>IFERROR(SUM(CONCILIÇÃO_COM_CERVEJA!$P173*CONCILIÇÃO_COM_CERVEJA!$R173),0)</f>
        <v>0</v>
      </c>
      <c r="T173" s="365" t="str">
        <f>IFERROR(#REF!/CONCILIÇÃO_COM_CERVEJA!$M173,"")</f>
        <v/>
      </c>
      <c r="U173" s="361" t="str">
        <f>IFERROR(#REF!*CONCILIÇÃO_COM_CERVEJA!$R173,"-")</f>
        <v>-</v>
      </c>
      <c r="V173" s="363" t="s">
        <v>813</v>
      </c>
    </row>
    <row r="174" spans="1:22" ht="15" customHeight="1" x14ac:dyDescent="0.25">
      <c r="A174" s="429"/>
      <c r="B174" s="352">
        <v>2901010004</v>
      </c>
      <c r="C174" s="352" t="s">
        <v>14189</v>
      </c>
      <c r="D174" s="353" t="s">
        <v>7182</v>
      </c>
      <c r="E174" s="437">
        <f>IFERROR(VLOOKUP(B174,[1]AGLUTINADO!$A:$C,3,0),0)/G174</f>
        <v>0</v>
      </c>
      <c r="F174" s="354" t="s">
        <v>280</v>
      </c>
      <c r="G174" s="355">
        <f>IFERROR(VLOOKUP(CONCILIÇÃO_COM_CERVEJA!$B174,'BASE PRODUTOS'!A:E,5,0),"")</f>
        <v>1.6138999999999999E-3</v>
      </c>
      <c r="H174" s="356">
        <f>VLOOKUP(CONCILIÇÃO_COM_CERVEJA!$B174,CONT_ANTE!A:D,4,0)</f>
        <v>13197</v>
      </c>
      <c r="I174" s="356" t="str">
        <f t="shared" si="7"/>
        <v>ok</v>
      </c>
      <c r="J174" s="357">
        <f>VLOOKUP(CONCILIÇÃO_COM_CERVEJA!$B174,CONTAGEM!B:G,6,0)</f>
        <v>13197</v>
      </c>
      <c r="K174" s="357">
        <f>SUMIF(SISTEMA!B:B,CONCILIÇÃO_COM_CERVEJA!$B174,SISTEMA!I:I)/G174</f>
        <v>13125.001549042692</v>
      </c>
      <c r="L174" s="357">
        <f>SUMIF(SISTEMA!B:B,CONCILIÇÃO_COM_CERVEJA!$C174,SISTEMA!I:I)</f>
        <v>0</v>
      </c>
      <c r="M174" s="358">
        <f t="shared" si="6"/>
        <v>13125.001549042692</v>
      </c>
      <c r="N174" s="357">
        <f>IFERROR(SUM(CONCILIÇÃO_COM_CERVEJA!$M174*CONCILIÇÃO_COM_CERVEJA!$R174),0)</f>
        <v>0</v>
      </c>
      <c r="O174" s="356">
        <f>IFERROR(VLOOKUP(CONCILIÇÃO_COM_CERVEJA!$B174,DIF_ANTE!A:D,4,0),"0")/CONCILIÇÃO_COM_CERVEJA!$G174</f>
        <v>71.998450957308791</v>
      </c>
      <c r="P174" s="359">
        <f t="shared" si="8"/>
        <v>71.998450957307796</v>
      </c>
      <c r="Q174" s="360">
        <f>CONCILIÇÃO_COM_CERVEJA!$P174-CONCILIÇÃO_COM_CERVEJA!$O174</f>
        <v>-9.9475983006414026E-13</v>
      </c>
      <c r="R174" s="361">
        <f>IFERROR(VLOOKUP(CONCILIÇÃO_COM_CERVEJA!$B174,CUSTO!E:H,4,0),(VLOOKUP(CONCILIÇÃO_COM_CERVEJA!$A174,CUSTO!A:H,8,0)))</f>
        <v>0</v>
      </c>
      <c r="S174" s="361">
        <f>IFERROR(SUM(CONCILIÇÃO_COM_CERVEJA!$P174*CONCILIÇÃO_COM_CERVEJA!$R174),0)</f>
        <v>0</v>
      </c>
      <c r="T174" s="365" t="str">
        <f>IFERROR(#REF!/CONCILIÇÃO_COM_CERVEJA!$M174,"")</f>
        <v/>
      </c>
      <c r="U174" s="361" t="str">
        <f>IFERROR(#REF!*CONCILIÇÃO_COM_CERVEJA!$R174,"-")</f>
        <v>-</v>
      </c>
      <c r="V174" s="363" t="s">
        <v>813</v>
      </c>
    </row>
    <row r="175" spans="1:22" ht="15" customHeight="1" x14ac:dyDescent="0.25">
      <c r="A175" s="429"/>
      <c r="B175" s="352">
        <v>2901030004</v>
      </c>
      <c r="C175" s="352">
        <v>2901030006</v>
      </c>
      <c r="D175" s="353" t="s">
        <v>7184</v>
      </c>
      <c r="E175" s="437">
        <f>IFERROR(VLOOKUP(B175,[1]AGLUTINADO!$A:$C,3,0),0)/G175</f>
        <v>0</v>
      </c>
      <c r="F175" s="354" t="s">
        <v>280</v>
      </c>
      <c r="G175" s="355">
        <f>IFERROR(VLOOKUP(CONCILIÇÃO_COM_CERVEJA!$B175,'BASE PRODUTOS'!A:E,5,0),"")</f>
        <v>2.1254999999999998E-3</v>
      </c>
      <c r="H175" s="356">
        <f>VLOOKUP(CONCILIÇÃO_COM_CERVEJA!$B175,CONT_ANTE!A:D,4,0)</f>
        <v>20000</v>
      </c>
      <c r="I175" s="356" t="str">
        <f t="shared" si="7"/>
        <v>ok</v>
      </c>
      <c r="J175" s="357">
        <f>VLOOKUP(CONCILIÇÃO_COM_CERVEJA!$B175,CONTAGEM!B:G,6,0)</f>
        <v>20000</v>
      </c>
      <c r="K175" s="357">
        <f>SUMIF(SISTEMA!B:B,CONCILIÇÃO_COM_CERVEJA!$B175,SISTEMA!I:I)/G175</f>
        <v>0</v>
      </c>
      <c r="L175" s="357">
        <f>SUMIF(SISTEMA!B:B,CONCILIÇÃO_COM_CERVEJA!$C175,SISTEMA!I:I)</f>
        <v>19999</v>
      </c>
      <c r="M175" s="358">
        <f t="shared" si="6"/>
        <v>19999</v>
      </c>
      <c r="N175" s="357">
        <f>IFERROR(SUM(CONCILIÇÃO_COM_CERVEJA!$M175*CONCILIÇÃO_COM_CERVEJA!$R175),0)</f>
        <v>0</v>
      </c>
      <c r="O175" s="356">
        <f>IFERROR(VLOOKUP(CONCILIÇÃO_COM_CERVEJA!$B175,DIF_ANTE!A:D,4,0),"0")/CONCILIÇÃO_COM_CERVEJA!$G175</f>
        <v>0</v>
      </c>
      <c r="P175" s="359">
        <f t="shared" si="8"/>
        <v>1</v>
      </c>
      <c r="Q175" s="360">
        <f>CONCILIÇÃO_COM_CERVEJA!$P175-CONCILIÇÃO_COM_CERVEJA!$O175</f>
        <v>1</v>
      </c>
      <c r="R175" s="361">
        <f>IFERROR(VLOOKUP(CONCILIÇÃO_COM_CERVEJA!$B175,CUSTO!E:H,4,0),(VLOOKUP(CONCILIÇÃO_COM_CERVEJA!$A175,CUSTO!A:H,8,0)))</f>
        <v>0</v>
      </c>
      <c r="S175" s="361">
        <f>IFERROR(SUM(CONCILIÇÃO_COM_CERVEJA!$P175*CONCILIÇÃO_COM_CERVEJA!$R175),0)</f>
        <v>0</v>
      </c>
      <c r="T175" s="365" t="str">
        <f>IFERROR(#REF!/CONCILIÇÃO_COM_CERVEJA!$M175,"")</f>
        <v/>
      </c>
      <c r="U175" s="361" t="str">
        <f>IFERROR(#REF!*CONCILIÇÃO_COM_CERVEJA!$R175,"-")</f>
        <v>-</v>
      </c>
      <c r="V175" s="363"/>
    </row>
    <row r="176" spans="1:22" ht="15" customHeight="1" x14ac:dyDescent="0.25">
      <c r="A176" s="429"/>
      <c r="B176" s="352">
        <v>681432</v>
      </c>
      <c r="C176" s="352" t="s">
        <v>14189</v>
      </c>
      <c r="D176" s="353" t="s">
        <v>891</v>
      </c>
      <c r="E176" s="437">
        <f>IFERROR(VLOOKUP(B176,[1]AGLUTINADO!$A:$C,3,0),0)/G176</f>
        <v>0</v>
      </c>
      <c r="F176" s="354" t="s">
        <v>235</v>
      </c>
      <c r="G176" s="355">
        <v>1</v>
      </c>
      <c r="H176" s="356">
        <f>VLOOKUP(CONCILIÇÃO_COM_CERVEJA!$B176,CONT_ANTE!A:D,4,0)</f>
        <v>2952</v>
      </c>
      <c r="I176" s="356" t="str">
        <f t="shared" si="7"/>
        <v>!@##@!</v>
      </c>
      <c r="J176" s="357">
        <f>VLOOKUP(CONCILIÇÃO_COM_CERVEJA!$B176,CONTAGEM!B:G,6,0)</f>
        <v>3000</v>
      </c>
      <c r="K176" s="357">
        <f>SUMIF(SISTEMA!B:B,CONCILIÇÃO_COM_CERVEJA!$B176,SISTEMA!I:I)/G176</f>
        <v>0</v>
      </c>
      <c r="L176" s="357">
        <f>SUMIF(SISTEMA!B:B,CONCILIÇÃO_COM_CERVEJA!$C176,SISTEMA!I:I)</f>
        <v>0</v>
      </c>
      <c r="M176" s="358">
        <f t="shared" si="6"/>
        <v>0</v>
      </c>
      <c r="N176" s="357">
        <f>IFERROR(SUM(CONCILIÇÃO_COM_CERVEJA!$M176*CONCILIÇÃO_COM_CERVEJA!$R176),0)</f>
        <v>0</v>
      </c>
      <c r="O176" s="356">
        <f>IFERROR(VLOOKUP(CONCILIÇÃO_COM_CERVEJA!$B176,DIF_ANTE!A:D,4,0),"0")/CONCILIÇÃO_COM_CERVEJA!$G176</f>
        <v>2952</v>
      </c>
      <c r="P176" s="359">
        <f t="shared" si="8"/>
        <v>3000</v>
      </c>
      <c r="Q176" s="360">
        <f>CONCILIÇÃO_COM_CERVEJA!$P176-CONCILIÇÃO_COM_CERVEJA!$O176</f>
        <v>48</v>
      </c>
      <c r="R176" s="361">
        <f>IFERROR(VLOOKUP(CONCILIÇÃO_COM_CERVEJA!$B176,CUSTO!E:H,4,0),(VLOOKUP(CONCILIÇÃO_COM_CERVEJA!$A176,CUSTO!A:H,8,0)))</f>
        <v>0.11037425068789308</v>
      </c>
      <c r="S176" s="361">
        <f>IFERROR(SUM(CONCILIÇÃO_COM_CERVEJA!$P176*CONCILIÇÃO_COM_CERVEJA!$R176),0)</f>
        <v>331.12275206367923</v>
      </c>
      <c r="T176" s="362" t="str">
        <f>IFERROR(#REF!/CONCILIÇÃO_COM_CERVEJA!$M176,"")</f>
        <v/>
      </c>
      <c r="U176" s="361" t="str">
        <f>IFERROR(#REF!*CONCILIÇÃO_COM_CERVEJA!$R176,"-")</f>
        <v>-</v>
      </c>
      <c r="V176" s="363"/>
    </row>
    <row r="177" spans="1:22" ht="15" customHeight="1" x14ac:dyDescent="0.25">
      <c r="A177" s="429">
        <v>30389</v>
      </c>
      <c r="B177" s="352">
        <v>2701260001</v>
      </c>
      <c r="C177" s="352" t="s">
        <v>14189</v>
      </c>
      <c r="D177" s="353" t="s">
        <v>1214</v>
      </c>
      <c r="E177" s="437">
        <f>IFERROR(VLOOKUP(B177,[1]AGLUTINADO!$A:$C,3,0),0)/G177</f>
        <v>11</v>
      </c>
      <c r="F177" s="354" t="s">
        <v>235</v>
      </c>
      <c r="G177" s="355">
        <v>1</v>
      </c>
      <c r="H177" s="356">
        <f>VLOOKUP(CONCILIÇÃO_COM_CERVEJA!$B177,CONT_ANTE!A:D,4,0)</f>
        <v>2886</v>
      </c>
      <c r="I177" s="356" t="str">
        <f t="shared" si="7"/>
        <v>ok</v>
      </c>
      <c r="J177" s="357">
        <f>VLOOKUP(CONCILIÇÃO_COM_CERVEJA!$B177,CONTAGEM!B:G,6,0)</f>
        <v>2700</v>
      </c>
      <c r="K177" s="357">
        <f>SUMIF(SISTEMA!B:B,CONCILIÇÃO_COM_CERVEJA!$B177,SISTEMA!I:I)/G177</f>
        <v>2669</v>
      </c>
      <c r="L177" s="357">
        <f>SUMIF(SISTEMA!B:B,CONCILIÇÃO_COM_CERVEJA!$C177,SISTEMA!I:I)</f>
        <v>0</v>
      </c>
      <c r="M177" s="358">
        <f t="shared" si="6"/>
        <v>2669</v>
      </c>
      <c r="N177" s="357">
        <f>IFERROR(SUM(CONCILIÇÃO_COM_CERVEJA!$M177*CONCILIÇÃO_COM_CERVEJA!$R177),0)</f>
        <v>721.37731999999994</v>
      </c>
      <c r="O177" s="356">
        <f>IFERROR(VLOOKUP(CONCILIÇÃO_COM_CERVEJA!$B177,DIF_ANTE!A:D,4,0),"0")/CONCILIÇÃO_COM_CERVEJA!$G177</f>
        <v>-44</v>
      </c>
      <c r="P177" s="359">
        <f t="shared" si="8"/>
        <v>31</v>
      </c>
      <c r="Q177" s="360">
        <f>CONCILIÇÃO_COM_CERVEJA!$P177-CONCILIÇÃO_COM_CERVEJA!$O177</f>
        <v>75</v>
      </c>
      <c r="R177" s="361">
        <f>IFERROR(VLOOKUP(CONCILIÇÃO_COM_CERVEJA!$B177,CUSTO!E:H,4,0),(VLOOKUP(CONCILIÇÃO_COM_CERVEJA!$A177,CUSTO!A:H,8,0)))</f>
        <v>0.27027999999999996</v>
      </c>
      <c r="S177" s="361">
        <f>IFERROR(SUM(CONCILIÇÃO_COM_CERVEJA!$P177*CONCILIÇÃO_COM_CERVEJA!$R177),0)</f>
        <v>8.3786799999999992</v>
      </c>
      <c r="T177" s="362" t="str">
        <f>IFERROR(#REF!/CONCILIÇÃO_COM_CERVEJA!$M177,"")</f>
        <v/>
      </c>
      <c r="U177" s="361" t="str">
        <f>IFERROR(#REF!*CONCILIÇÃO_COM_CERVEJA!$R177,"-")</f>
        <v>-</v>
      </c>
      <c r="V177" s="363"/>
    </row>
    <row r="178" spans="1:22" s="152" customFormat="1" ht="15" customHeight="1" x14ac:dyDescent="0.25">
      <c r="A178" s="429"/>
      <c r="B178" s="352">
        <v>2701260007</v>
      </c>
      <c r="C178" s="352" t="s">
        <v>14189</v>
      </c>
      <c r="D178" s="353" t="s">
        <v>12599</v>
      </c>
      <c r="E178" s="437">
        <f>IFERROR(VLOOKUP(B178,[1]AGLUTINADO!$A:$C,3,0),0)/G178</f>
        <v>0</v>
      </c>
      <c r="F178" s="354" t="s">
        <v>235</v>
      </c>
      <c r="G178" s="355">
        <v>1</v>
      </c>
      <c r="H178" s="356">
        <f>VLOOKUP(CONCILIÇÃO_COM_CERVEJA!$B178,CONT_ANTE!A:D,4,0)</f>
        <v>901</v>
      </c>
      <c r="I178" s="356" t="str">
        <f t="shared" si="7"/>
        <v>!@##@!</v>
      </c>
      <c r="J178" s="357">
        <f>VLOOKUP(CONCILIÇÃO_COM_CERVEJA!$B178,CONTAGEM!B:G,6,0)</f>
        <v>852</v>
      </c>
      <c r="K178" s="357">
        <f>SUMIF(SISTEMA!B:B,CONCILIÇÃO_COM_CERVEJA!$B178,SISTEMA!I:I)/G178</f>
        <v>989</v>
      </c>
      <c r="L178" s="357">
        <f>SUMIF(SISTEMA!B:B,CONCILIÇÃO_COM_CERVEJA!$C178,SISTEMA!I:I)</f>
        <v>0</v>
      </c>
      <c r="M178" s="358">
        <f t="shared" si="6"/>
        <v>989</v>
      </c>
      <c r="N178" s="357">
        <f>IFERROR(SUM(CONCILIÇÃO_COM_CERVEJA!$M178*CONCILIÇÃO_COM_CERVEJA!$R178),0)</f>
        <v>436.55448999999999</v>
      </c>
      <c r="O178" s="356">
        <f>IFERROR(VLOOKUP(CONCILIÇÃO_COM_CERVEJA!$B178,DIF_ANTE!A:D,4,0),"0")/CONCILIÇÃO_COM_CERVEJA!$G178</f>
        <v>-88</v>
      </c>
      <c r="P178" s="359">
        <f t="shared" si="8"/>
        <v>-137</v>
      </c>
      <c r="Q178" s="360">
        <f>CONCILIÇÃO_COM_CERVEJA!$P178-CONCILIÇÃO_COM_CERVEJA!$O178</f>
        <v>-49</v>
      </c>
      <c r="R178" s="361">
        <f>IFERROR(VLOOKUP(CONCILIÇÃO_COM_CERVEJA!$B178,CUSTO!E:H,4,0),(VLOOKUP(CONCILIÇÃO_COM_CERVEJA!$A178,CUSTO!A:H,8,0)))</f>
        <v>0.44140999999999997</v>
      </c>
      <c r="S178" s="361">
        <f>IFERROR(SUM(CONCILIÇÃO_COM_CERVEJA!$P178*CONCILIÇÃO_COM_CERVEJA!$R178),0)</f>
        <v>-60.473169999999996</v>
      </c>
      <c r="T178" s="365" t="str">
        <f>IFERROR(#REF!/CONCILIÇÃO_COM_CERVEJA!$M178,"")</f>
        <v/>
      </c>
      <c r="U178" s="361" t="str">
        <f>IFERROR(#REF!*CONCILIÇÃO_COM_CERVEJA!$R178,"-")</f>
        <v>-</v>
      </c>
      <c r="V178" s="363"/>
    </row>
    <row r="179" spans="1:22" ht="15" customHeight="1" x14ac:dyDescent="0.25">
      <c r="A179" s="429"/>
      <c r="B179" s="352">
        <v>2701260002</v>
      </c>
      <c r="C179" s="352" t="s">
        <v>14189</v>
      </c>
      <c r="D179" s="353" t="s">
        <v>12598</v>
      </c>
      <c r="E179" s="437">
        <f>IFERROR(VLOOKUP(B179,[1]AGLUTINADO!$A:$C,3,0),0)/G179</f>
        <v>0</v>
      </c>
      <c r="F179" s="354" t="s">
        <v>235</v>
      </c>
      <c r="G179" s="355">
        <v>1</v>
      </c>
      <c r="H179" s="356">
        <v>0</v>
      </c>
      <c r="I179" s="356" t="str">
        <f t="shared" si="7"/>
        <v>!@##@!</v>
      </c>
      <c r="J179" s="357">
        <f>VLOOKUP(CONCILIÇÃO_COM_CERVEJA!$B179,CONTAGEM!B:G,6,0)</f>
        <v>80</v>
      </c>
      <c r="K179" s="357">
        <f>SUMIF(SISTEMA!B:B,CONCILIÇÃO_COM_CERVEJA!$B179,SISTEMA!I:I)/G179</f>
        <v>99</v>
      </c>
      <c r="L179" s="357">
        <f>SUMIF(SISTEMA!B:B,CONCILIÇÃO_COM_CERVEJA!$C179,SISTEMA!I:I)</f>
        <v>0</v>
      </c>
      <c r="M179" s="358">
        <f t="shared" si="6"/>
        <v>99</v>
      </c>
      <c r="N179" s="357">
        <f>IFERROR(SUM(CONCILIÇÃO_COM_CERVEJA!$M179*CONCILIÇÃO_COM_CERVEJA!$R179),0)</f>
        <v>0.89793000000000001</v>
      </c>
      <c r="O179" s="356">
        <f>IFERROR(VLOOKUP(CONCILIÇÃO_COM_CERVEJA!$B179,DIF_ANTE!A:D,4,0),"0")/CONCILIÇÃO_COM_CERVEJA!$G179</f>
        <v>-19</v>
      </c>
      <c r="P179" s="359">
        <f t="shared" si="8"/>
        <v>-19</v>
      </c>
      <c r="Q179" s="360">
        <f>CONCILIÇÃO_COM_CERVEJA!$P179-CONCILIÇÃO_COM_CERVEJA!$O179</f>
        <v>0</v>
      </c>
      <c r="R179" s="361">
        <f>IFERROR(VLOOKUP(CONCILIÇÃO_COM_CERVEJA!$B179,CUSTO!E:H,4,0),(VLOOKUP(CONCILIÇÃO_COM_CERVEJA!$A179,CUSTO!A:H,8,0)))</f>
        <v>9.0699999999999999E-3</v>
      </c>
      <c r="S179" s="361">
        <f>IFERROR(SUM(CONCILIÇÃO_COM_CERVEJA!$P179*CONCILIÇÃO_COM_CERVEJA!$R179),0)</f>
        <v>-0.17233000000000001</v>
      </c>
      <c r="T179" s="365" t="str">
        <f>IFERROR(#REF!/CONCILIÇÃO_COM_CERVEJA!$M179,"")</f>
        <v/>
      </c>
      <c r="U179" s="361" t="str">
        <f>IFERROR(#REF!*CONCILIÇÃO_COM_CERVEJA!$R179,"-")</f>
        <v>-</v>
      </c>
      <c r="V179" s="363" t="s">
        <v>813</v>
      </c>
    </row>
    <row r="180" spans="1:22" ht="15" customHeight="1" x14ac:dyDescent="0.25">
      <c r="A180" s="429">
        <v>31816</v>
      </c>
      <c r="B180" s="352">
        <v>2901260001</v>
      </c>
      <c r="C180" s="352" t="s">
        <v>14189</v>
      </c>
      <c r="D180" s="353" t="s">
        <v>1247</v>
      </c>
      <c r="E180" s="437">
        <f>IFERROR(VLOOKUP(B180,[1]AGLUTINADO!$A:$C,3,0),0)/G180</f>
        <v>0</v>
      </c>
      <c r="F180" s="354" t="s">
        <v>235</v>
      </c>
      <c r="G180" s="355">
        <v>1</v>
      </c>
      <c r="H180" s="356">
        <f>VLOOKUP(CONCILIÇÃO_COM_CERVEJA!$B180,CONT_ANTE!A:D,4,0)</f>
        <v>7185</v>
      </c>
      <c r="I180" s="356" t="str">
        <f t="shared" si="7"/>
        <v>ok</v>
      </c>
      <c r="J180" s="357">
        <f>VLOOKUP(CONCILIÇÃO_COM_CERVEJA!$B180,CONTAGEM!B:G,6,0)</f>
        <v>7185</v>
      </c>
      <c r="K180" s="357">
        <f>SUMIF(SISTEMA!B:B,CONCILIÇÃO_COM_CERVEJA!$B180,SISTEMA!I:I)/G180</f>
        <v>7053</v>
      </c>
      <c r="L180" s="357">
        <f>SUMIF(SISTEMA!B:B,CONCILIÇÃO_COM_CERVEJA!$C180,SISTEMA!I:I)</f>
        <v>0</v>
      </c>
      <c r="M180" s="358">
        <f t="shared" si="6"/>
        <v>7053</v>
      </c>
      <c r="N180" s="357">
        <f>IFERROR(SUM(CONCILIÇÃO_COM_CERVEJA!$M180*CONCILIÇÃO_COM_CERVEJA!$R180),0)</f>
        <v>0</v>
      </c>
      <c r="O180" s="356">
        <f>IFERROR(VLOOKUP(CONCILIÇÃO_COM_CERVEJA!$B180,DIF_ANTE!A:D,4,0),"0")/CONCILIÇÃO_COM_CERVEJA!$G180</f>
        <v>132</v>
      </c>
      <c r="P180" s="359">
        <f t="shared" si="8"/>
        <v>132</v>
      </c>
      <c r="Q180" s="360">
        <f>CONCILIÇÃO_COM_CERVEJA!$P180-CONCILIÇÃO_COM_CERVEJA!$O180</f>
        <v>0</v>
      </c>
      <c r="R180" s="361">
        <f>IFERROR(VLOOKUP(CONCILIÇÃO_COM_CERVEJA!$B180,CUSTO!E:H,4,0),(VLOOKUP(CONCILIÇÃO_COM_CERVEJA!$A180,CUSTO!A:H,8,0)))</f>
        <v>0</v>
      </c>
      <c r="S180" s="361">
        <f>IFERROR(SUM(CONCILIÇÃO_COM_CERVEJA!$P180*CONCILIÇÃO_COM_CERVEJA!$R180),0)</f>
        <v>0</v>
      </c>
      <c r="T180" s="362" t="str">
        <f>IFERROR(#REF!/CONCILIÇÃO_COM_CERVEJA!$M180,"")</f>
        <v/>
      </c>
      <c r="U180" s="361" t="str">
        <f>IFERROR(#REF!*CONCILIÇÃO_COM_CERVEJA!$R180,"-")</f>
        <v>-</v>
      </c>
      <c r="V180" s="363" t="s">
        <v>813</v>
      </c>
    </row>
    <row r="181" spans="1:22" ht="15" customHeight="1" x14ac:dyDescent="0.25">
      <c r="A181" s="429">
        <v>30390</v>
      </c>
      <c r="B181" s="352">
        <v>2701260003</v>
      </c>
      <c r="C181" s="352" t="s">
        <v>14189</v>
      </c>
      <c r="D181" s="353" t="s">
        <v>1215</v>
      </c>
      <c r="E181" s="437">
        <f>IFERROR(VLOOKUP(B181,[1]AGLUTINADO!$A:$C,3,0),0)/G181</f>
        <v>574</v>
      </c>
      <c r="F181" s="354" t="s">
        <v>235</v>
      </c>
      <c r="G181" s="355">
        <v>1</v>
      </c>
      <c r="H181" s="356">
        <f>VLOOKUP(CONCILIÇÃO_COM_CERVEJA!$B181,CONT_ANTE!A:D,4,0)</f>
        <v>1275</v>
      </c>
      <c r="I181" s="356" t="str">
        <f t="shared" si="7"/>
        <v>ok</v>
      </c>
      <c r="J181" s="357">
        <f>VLOOKUP(CONCILIÇÃO_COM_CERVEJA!$B181,CONTAGEM!B:G,6,0)</f>
        <v>715</v>
      </c>
      <c r="K181" s="357">
        <f>SUMIF(SISTEMA!B:B,CONCILIÇÃO_COM_CERVEJA!$B181,SISTEMA!I:I)/G181</f>
        <v>676</v>
      </c>
      <c r="L181" s="357">
        <f>SUMIF(SISTEMA!B:B,CONCILIÇÃO_COM_CERVEJA!$C181,SISTEMA!I:I)</f>
        <v>0</v>
      </c>
      <c r="M181" s="358">
        <f t="shared" si="6"/>
        <v>676</v>
      </c>
      <c r="N181" s="357">
        <f>IFERROR(SUM(CONCILIÇÃO_COM_CERVEJA!$M181*CONCILIÇÃO_COM_CERVEJA!$R181),0)</f>
        <v>235.36291999999995</v>
      </c>
      <c r="O181" s="356">
        <f>IFERROR(VLOOKUP(CONCILIÇÃO_COM_CERVEJA!$B181,DIF_ANTE!A:D,4,0),"0")/CONCILIÇÃO_COM_CERVEJA!$G181</f>
        <v>25</v>
      </c>
      <c r="P181" s="359">
        <f t="shared" si="8"/>
        <v>39</v>
      </c>
      <c r="Q181" s="360">
        <f>CONCILIÇÃO_COM_CERVEJA!$P181-CONCILIÇÃO_COM_CERVEJA!$O181</f>
        <v>14</v>
      </c>
      <c r="R181" s="361">
        <f>IFERROR(VLOOKUP(CONCILIÇÃO_COM_CERVEJA!$B181,CUSTO!E:H,4,0),(VLOOKUP(CONCILIÇÃO_COM_CERVEJA!$A181,CUSTO!A:H,8,0)))</f>
        <v>0.34816999999999992</v>
      </c>
      <c r="S181" s="361">
        <f>IFERROR(SUM(CONCILIÇÃO_COM_CERVEJA!$P181*CONCILIÇÃO_COM_CERVEJA!$R181),0)</f>
        <v>13.578629999999997</v>
      </c>
      <c r="T181" s="362" t="str">
        <f>IFERROR(#REF!/CONCILIÇÃO_COM_CERVEJA!$M181,"")</f>
        <v/>
      </c>
      <c r="U181" s="361" t="str">
        <f>IFERROR(#REF!*CONCILIÇÃO_COM_CERVEJA!$R181,"-")</f>
        <v>-</v>
      </c>
      <c r="V181" s="363"/>
    </row>
    <row r="182" spans="1:22" ht="15" customHeight="1" x14ac:dyDescent="0.25">
      <c r="A182" s="429">
        <v>31823</v>
      </c>
      <c r="B182" s="352">
        <v>2701260004</v>
      </c>
      <c r="C182" s="352" t="s">
        <v>14189</v>
      </c>
      <c r="D182" s="353" t="s">
        <v>1216</v>
      </c>
      <c r="E182" s="437">
        <f>IFERROR(VLOOKUP(B182,[1]AGLUTINADO!$A:$C,3,0),0)/G182</f>
        <v>0</v>
      </c>
      <c r="F182" s="354" t="s">
        <v>235</v>
      </c>
      <c r="G182" s="355">
        <v>1</v>
      </c>
      <c r="H182" s="356">
        <f>VLOOKUP(CONCILIÇÃO_COM_CERVEJA!$B182,CONT_ANTE!A:D,4,0)</f>
        <v>3520</v>
      </c>
      <c r="I182" s="356" t="str">
        <f t="shared" si="7"/>
        <v>ok</v>
      </c>
      <c r="J182" s="357">
        <f>VLOOKUP(CONCILIÇÃO_COM_CERVEJA!$B182,CONTAGEM!B:G,6,0)</f>
        <v>3520</v>
      </c>
      <c r="K182" s="357">
        <f>SUMIF(SISTEMA!B:B,CONCILIÇÃO_COM_CERVEJA!$B182,SISTEMA!I:I)/G182</f>
        <v>3521</v>
      </c>
      <c r="L182" s="357">
        <f>SUMIF(SISTEMA!B:B,CONCILIÇÃO_COM_CERVEJA!$C182,SISTEMA!I:I)</f>
        <v>0</v>
      </c>
      <c r="M182" s="358">
        <f t="shared" si="6"/>
        <v>3521</v>
      </c>
      <c r="N182" s="357">
        <f>IFERROR(SUM(CONCILIÇÃO_COM_CERVEJA!$M182*CONCILIÇÃO_COM_CERVEJA!$R182),0)</f>
        <v>0</v>
      </c>
      <c r="O182" s="356">
        <f>IFERROR(VLOOKUP(CONCILIÇÃO_COM_CERVEJA!$B182,DIF_ANTE!A:D,4,0),"0")/CONCILIÇÃO_COM_CERVEJA!$G182</f>
        <v>-1</v>
      </c>
      <c r="P182" s="359">
        <f t="shared" si="8"/>
        <v>-1</v>
      </c>
      <c r="Q182" s="360">
        <f>CONCILIÇÃO_COM_CERVEJA!$P182-CONCILIÇÃO_COM_CERVEJA!$O182</f>
        <v>0</v>
      </c>
      <c r="R182" s="361" t="e">
        <f>IFERROR(VLOOKUP(CONCILIÇÃO_COM_CERVEJA!$B182,CUSTO!E:H,4,0),(VLOOKUP(CONCILIÇÃO_COM_CERVEJA!$A182,CUSTO!A:H,8,0)))</f>
        <v>#N/A</v>
      </c>
      <c r="S182" s="361">
        <f>IFERROR(SUM(CONCILIÇÃO_COM_CERVEJA!$P182*CONCILIÇÃO_COM_CERVEJA!$R182),0)</f>
        <v>0</v>
      </c>
      <c r="T182" s="362" t="str">
        <f>IFERROR(#REF!/CONCILIÇÃO_COM_CERVEJA!$M182,"")</f>
        <v/>
      </c>
      <c r="U182" s="361" t="str">
        <f>IFERROR(#REF!*CONCILIÇÃO_COM_CERVEJA!$R182,"-")</f>
        <v>-</v>
      </c>
      <c r="V182" s="363" t="s">
        <v>813</v>
      </c>
    </row>
    <row r="183" spans="1:22" ht="15" customHeight="1" x14ac:dyDescent="0.25">
      <c r="A183" s="429"/>
      <c r="B183" s="352">
        <v>684131</v>
      </c>
      <c r="C183" s="352" t="s">
        <v>14189</v>
      </c>
      <c r="D183" s="353" t="s">
        <v>890</v>
      </c>
      <c r="E183" s="437">
        <f>IFERROR(VLOOKUP(B183,[1]AGLUTINADO!$A:$C,3,0),0)/G183</f>
        <v>0</v>
      </c>
      <c r="F183" s="354" t="s">
        <v>235</v>
      </c>
      <c r="G183" s="355">
        <v>1</v>
      </c>
      <c r="H183" s="356">
        <f>VLOOKUP(CONCILIÇÃO_COM_CERVEJA!$B183,CONT_ANTE!A:D,4,0)</f>
        <v>0</v>
      </c>
      <c r="I183" s="356" t="str">
        <f t="shared" si="7"/>
        <v>ok</v>
      </c>
      <c r="J183" s="357">
        <f>VLOOKUP(CONCILIÇÃO_COM_CERVEJA!$B183,CONTAGEM!B:G,6,0)</f>
        <v>0</v>
      </c>
      <c r="K183" s="357">
        <f>SUMIF(SISTEMA!B:B,CONCILIÇÃO_COM_CERVEJA!$B183,SISTEMA!I:I)/G183</f>
        <v>0</v>
      </c>
      <c r="L183" s="357">
        <f>SUMIF(SISTEMA!B:B,CONCILIÇÃO_COM_CERVEJA!$C183,SISTEMA!I:I)</f>
        <v>0</v>
      </c>
      <c r="M183" s="358">
        <f t="shared" si="6"/>
        <v>0</v>
      </c>
      <c r="N183" s="357">
        <f>IFERROR(SUM(CONCILIÇÃO_COM_CERVEJA!$M183*CONCILIÇÃO_COM_CERVEJA!$R183),0)</f>
        <v>0</v>
      </c>
      <c r="O183" s="356">
        <f>IFERROR(VLOOKUP(CONCILIÇÃO_COM_CERVEJA!$B183,DIF_ANTE!A:D,4,0),"0")/CONCILIÇÃO_COM_CERVEJA!$G183</f>
        <v>0</v>
      </c>
      <c r="P183" s="359">
        <f t="shared" si="8"/>
        <v>0</v>
      </c>
      <c r="Q183" s="360">
        <f>CONCILIÇÃO_COM_CERVEJA!$P183-CONCILIÇÃO_COM_CERVEJA!$O183</f>
        <v>0</v>
      </c>
      <c r="R183" s="361">
        <f>IFERROR(VLOOKUP(CONCILIÇÃO_COM_CERVEJA!$B183,CUSTO!E:H,4,0),(VLOOKUP(CONCILIÇÃO_COM_CERVEJA!$A183,CUSTO!A:H,8,0)))</f>
        <v>0.11037425068789308</v>
      </c>
      <c r="S183" s="361">
        <f>IFERROR(SUM(CONCILIÇÃO_COM_CERVEJA!$P183*CONCILIÇÃO_COM_CERVEJA!$R183),0)</f>
        <v>0</v>
      </c>
      <c r="T183" s="362" t="str">
        <f>IFERROR(#REF!/CONCILIÇÃO_COM_CERVEJA!$M183,"")</f>
        <v/>
      </c>
      <c r="U183" s="361" t="str">
        <f>IFERROR(#REF!*CONCILIÇÃO_COM_CERVEJA!$R183,"-")</f>
        <v>-</v>
      </c>
      <c r="V183" s="363" t="s">
        <v>813</v>
      </c>
    </row>
    <row r="184" spans="1:22" ht="15" customHeight="1" x14ac:dyDescent="0.25">
      <c r="A184" s="429">
        <v>30936</v>
      </c>
      <c r="B184" s="352">
        <v>2701140002</v>
      </c>
      <c r="C184" s="352" t="s">
        <v>14189</v>
      </c>
      <c r="D184" s="353" t="s">
        <v>3670</v>
      </c>
      <c r="E184" s="437">
        <f>IFERROR(VLOOKUP(B184,[1]AGLUTINADO!$A:$C,3,0),0)/G184</f>
        <v>0</v>
      </c>
      <c r="F184" s="354" t="s">
        <v>113</v>
      </c>
      <c r="G184" s="355">
        <v>1</v>
      </c>
      <c r="H184" s="356">
        <f>VLOOKUP(CONCILIÇÃO_COM_CERVEJA!$B184,CONT_ANTE!A:D,4,0)</f>
        <v>0</v>
      </c>
      <c r="I184" s="356" t="str">
        <f t="shared" si="7"/>
        <v>ok</v>
      </c>
      <c r="J184" s="357">
        <f>VLOOKUP(CONCILIÇÃO_COM_CERVEJA!$B184,CONTAGEM!B:G,6,0)</f>
        <v>0</v>
      </c>
      <c r="K184" s="357">
        <f>SUMIF(SISTEMA!B:B,CONCILIÇÃO_COM_CERVEJA!$B184,SISTEMA!I:I)/G184</f>
        <v>0</v>
      </c>
      <c r="L184" s="357">
        <f>SUMIF(SISTEMA!B:B,CONCILIÇÃO_COM_CERVEJA!$C184,SISTEMA!I:I)</f>
        <v>0</v>
      </c>
      <c r="M184" s="358">
        <f t="shared" si="6"/>
        <v>0</v>
      </c>
      <c r="N184" s="357">
        <f>IFERROR(SUM(CONCILIÇÃO_COM_CERVEJA!$M184*CONCILIÇÃO_COM_CERVEJA!$R184),0)</f>
        <v>0</v>
      </c>
      <c r="O184" s="356">
        <f>IFERROR(VLOOKUP(CONCILIÇÃO_COM_CERVEJA!$B184,DIF_ANTE!A:D,4,0),"0")/CONCILIÇÃO_COM_CERVEJA!$G184</f>
        <v>0</v>
      </c>
      <c r="P184" s="359">
        <f t="shared" si="8"/>
        <v>0</v>
      </c>
      <c r="Q184" s="360">
        <f>CONCILIÇÃO_COM_CERVEJA!$P184-CONCILIÇÃO_COM_CERVEJA!$O184</f>
        <v>0</v>
      </c>
      <c r="R184" s="361">
        <f>IFERROR(VLOOKUP(CONCILIÇÃO_COM_CERVEJA!$B184,CUSTO!E:H,4,0),(VLOOKUP(CONCILIÇÃO_COM_CERVEJA!$A184,CUSTO!A:H,8,0)))</f>
        <v>0.33989999999999998</v>
      </c>
      <c r="S184" s="361">
        <f>IFERROR(SUM(CONCILIÇÃO_COM_CERVEJA!$P184*CONCILIÇÃO_COM_CERVEJA!$R184),0)</f>
        <v>0</v>
      </c>
      <c r="T184" s="362" t="str">
        <f>IFERROR(#REF!/CONCILIÇÃO_COM_CERVEJA!$M184,"")</f>
        <v/>
      </c>
      <c r="U184" s="361" t="str">
        <f>IFERROR(#REF!*CONCILIÇÃO_COM_CERVEJA!$R184,"-")</f>
        <v>-</v>
      </c>
      <c r="V184" s="363" t="s">
        <v>813</v>
      </c>
    </row>
    <row r="185" spans="1:22" ht="15" customHeight="1" x14ac:dyDescent="0.25">
      <c r="A185" s="429">
        <v>30222</v>
      </c>
      <c r="B185" s="352">
        <v>2701140001</v>
      </c>
      <c r="C185" s="352" t="s">
        <v>14189</v>
      </c>
      <c r="D185" s="353" t="s">
        <v>1149</v>
      </c>
      <c r="E185" s="437">
        <f>IFERROR(VLOOKUP(B185,[1]AGLUTINADO!$A:$C,3,0),0)/G185</f>
        <v>0</v>
      </c>
      <c r="F185" s="354" t="s">
        <v>113</v>
      </c>
      <c r="G185" s="355">
        <v>1</v>
      </c>
      <c r="H185" s="356">
        <f>VLOOKUP(CONCILIÇÃO_COM_CERVEJA!$B185,CONT_ANTE!A:D,4,0)</f>
        <v>47376</v>
      </c>
      <c r="I185" s="356" t="str">
        <f t="shared" si="7"/>
        <v>!@##@!</v>
      </c>
      <c r="J185" s="357">
        <f>VLOOKUP(CONCILIÇÃO_COM_CERVEJA!$B185,CONTAGEM!B:G,6,0)-4368</f>
        <v>39984</v>
      </c>
      <c r="K185" s="357">
        <f>SUMIF(SISTEMA!B:B,CONCILIÇÃO_COM_CERVEJA!$B185,SISTEMA!I:I)/G185</f>
        <v>47376</v>
      </c>
      <c r="L185" s="357">
        <f>SUMIF(SISTEMA!B:B,CONCILIÇÃO_COM_CERVEJA!$C185,SISTEMA!I:I)</f>
        <v>0</v>
      </c>
      <c r="M185" s="358">
        <f t="shared" si="6"/>
        <v>47376</v>
      </c>
      <c r="N185" s="357">
        <f>IFERROR(SUM(CONCILIÇÃO_COM_CERVEJA!$M185*CONCILIÇÃO_COM_CERVEJA!$R185),0)</f>
        <v>15820.336727272725</v>
      </c>
      <c r="O185" s="356">
        <f>IFERROR(VLOOKUP(CONCILIÇÃO_COM_CERVEJA!$B185,DIF_ANTE!A:D,4,0),"0")/CONCILIÇÃO_COM_CERVEJA!$G185</f>
        <v>0</v>
      </c>
      <c r="P185" s="359">
        <f t="shared" si="8"/>
        <v>-7392</v>
      </c>
      <c r="Q185" s="360">
        <f>CONCILIÇÃO_COM_CERVEJA!$P185-CONCILIÇÃO_COM_CERVEJA!$O185</f>
        <v>-7392</v>
      </c>
      <c r="R185" s="361">
        <f>IFERROR(VLOOKUP(CONCILIÇÃO_COM_CERVEJA!$B185,CUSTO!E:H,4,0),(VLOOKUP(CONCILIÇÃO_COM_CERVEJA!$A185,CUSTO!A:H,8,0)))</f>
        <v>0.33393145743145736</v>
      </c>
      <c r="S185" s="361">
        <f>IFERROR(SUM(CONCILIÇÃO_COM_CERVEJA!$P185*CONCILIÇÃO_COM_CERVEJA!$R185),0)</f>
        <v>-2468.4213333333328</v>
      </c>
      <c r="T185" s="362" t="str">
        <f>IFERROR(#REF!/CONCILIÇÃO_COM_CERVEJA!$M185,"")</f>
        <v/>
      </c>
      <c r="U185" s="361" t="str">
        <f>IFERROR(#REF!*CONCILIÇÃO_COM_CERVEJA!$R185,"-")</f>
        <v>-</v>
      </c>
      <c r="V185" s="363"/>
    </row>
    <row r="186" spans="1:22" ht="15" customHeight="1" x14ac:dyDescent="0.25">
      <c r="A186" s="429">
        <v>30228</v>
      </c>
      <c r="B186" s="352">
        <v>2701140004</v>
      </c>
      <c r="C186" s="352" t="s">
        <v>14189</v>
      </c>
      <c r="D186" s="353" t="s">
        <v>1150</v>
      </c>
      <c r="E186" s="437">
        <f>IFERROR(VLOOKUP(B186,[1]AGLUTINADO!$A:$C,3,0),0)/G186</f>
        <v>132984</v>
      </c>
      <c r="F186" s="354" t="s">
        <v>113</v>
      </c>
      <c r="G186" s="355">
        <v>1</v>
      </c>
      <c r="H186" s="356">
        <f>VLOOKUP(CONCILIÇÃO_COM_CERVEJA!$B186,CONT_ANTE!A:D,4,0)</f>
        <v>155715</v>
      </c>
      <c r="I186" s="356" t="str">
        <f t="shared" si="7"/>
        <v>ok</v>
      </c>
      <c r="J186" s="357">
        <f>VLOOKUP(CONCILIÇÃO_COM_CERVEJA!$B186,CONTAGEM!B:G,6,0)-5720</f>
        <v>19176</v>
      </c>
      <c r="K186" s="357">
        <f>SUMIF(SISTEMA!B:B,CONCILIÇÃO_COM_CERVEJA!$B186,SISTEMA!I:I)/G186</f>
        <v>22731</v>
      </c>
      <c r="L186" s="357">
        <f>SUMIF(SISTEMA!B:B,CONCILIÇÃO_COM_CERVEJA!$C186,SISTEMA!I:I)</f>
        <v>0</v>
      </c>
      <c r="M186" s="358">
        <f t="shared" si="6"/>
        <v>22731</v>
      </c>
      <c r="N186" s="357">
        <f>IFERROR(SUM(CONCILIÇÃO_COM_CERVEJA!$M186*CONCILIÇÃO_COM_CERVEJA!$R186),0)</f>
        <v>9608.7443066838096</v>
      </c>
      <c r="O186" s="356">
        <f>IFERROR(VLOOKUP(CONCILIÇÃO_COM_CERVEJA!$B186,DIF_ANTE!A:D,4,0),"0")/CONCILIÇÃO_COM_CERVEJA!$G186</f>
        <v>0</v>
      </c>
      <c r="P186" s="359">
        <f t="shared" si="8"/>
        <v>-3555</v>
      </c>
      <c r="Q186" s="360">
        <f>CONCILIÇÃO_COM_CERVEJA!$P186-CONCILIÇÃO_COM_CERVEJA!$O186</f>
        <v>-3555</v>
      </c>
      <c r="R186" s="361">
        <f>IFERROR(VLOOKUP(CONCILIÇÃO_COM_CERVEJA!$B186,CUSTO!E:H,4,0),(VLOOKUP(CONCILIÇÃO_COM_CERVEJA!$A186,CUSTO!A:H,8,0)))</f>
        <v>0.42271542416452462</v>
      </c>
      <c r="S186" s="361">
        <f>IFERROR(SUM(CONCILIÇÃO_COM_CERVEJA!$P186*CONCILIÇÃO_COM_CERVEJA!$R186),0)</f>
        <v>-1502.7533329048849</v>
      </c>
      <c r="T186" s="362" t="str">
        <f>IFERROR(#REF!/CONCILIÇÃO_COM_CERVEJA!$M186,"")</f>
        <v/>
      </c>
      <c r="U186" s="361" t="str">
        <f>IFERROR(#REF!*CONCILIÇÃO_COM_CERVEJA!$R186,"-")</f>
        <v>-</v>
      </c>
      <c r="V186" s="363"/>
    </row>
    <row r="187" spans="1:22" s="22" customFormat="1" ht="15" customHeight="1" x14ac:dyDescent="0.25">
      <c r="A187" s="429">
        <v>32629</v>
      </c>
      <c r="B187" s="352">
        <v>2701140038</v>
      </c>
      <c r="C187" s="352" t="s">
        <v>14189</v>
      </c>
      <c r="D187" s="353" t="s">
        <v>1176</v>
      </c>
      <c r="E187" s="437">
        <f>IFERROR(VLOOKUP(B187,[1]AGLUTINADO!$A:$C,3,0),0)/G187</f>
        <v>0</v>
      </c>
      <c r="F187" s="354" t="s">
        <v>113</v>
      </c>
      <c r="G187" s="355">
        <v>1</v>
      </c>
      <c r="H187" s="356">
        <f>VLOOKUP(CONCILIÇÃO_COM_CERVEJA!$B187,CONT_ANTE!A:D,4,0)</f>
        <v>0</v>
      </c>
      <c r="I187" s="356" t="str">
        <f t="shared" si="7"/>
        <v>ok</v>
      </c>
      <c r="J187" s="357">
        <v>0</v>
      </c>
      <c r="K187" s="357">
        <f>SUMIF(SISTEMA!B:B,CONCILIÇÃO_COM_CERVEJA!$B187,SISTEMA!I:I)/G187</f>
        <v>0</v>
      </c>
      <c r="L187" s="357">
        <f>SUMIF(SISTEMA!B:B,CONCILIÇÃO_COM_CERVEJA!$C187,SISTEMA!I:I)</f>
        <v>0</v>
      </c>
      <c r="M187" s="358">
        <f t="shared" si="6"/>
        <v>0</v>
      </c>
      <c r="N187" s="357">
        <f>IFERROR(SUM(CONCILIÇÃO_COM_CERVEJA!$M187*CONCILIÇÃO_COM_CERVEJA!$R187),0)</f>
        <v>0</v>
      </c>
      <c r="O187" s="356">
        <f>IFERROR(VLOOKUP(CONCILIÇÃO_COM_CERVEJA!$B187,DIF_ANTE!A:D,4,0),"0")/CONCILIÇÃO_COM_CERVEJA!$G187</f>
        <v>0</v>
      </c>
      <c r="P187" s="359">
        <f t="shared" si="8"/>
        <v>0</v>
      </c>
      <c r="Q187" s="360">
        <f>CONCILIÇÃO_COM_CERVEJA!$P187-CONCILIÇÃO_COM_CERVEJA!$O187</f>
        <v>0</v>
      </c>
      <c r="R187" s="361">
        <f>IFERROR(VLOOKUP(CONCILIÇÃO_COM_CERVEJA!$B187,CUSTO!E:H,4,0),(VLOOKUP(CONCILIÇÃO_COM_CERVEJA!$A187,CUSTO!A:H,8,0)))</f>
        <v>0.31520389999999998</v>
      </c>
      <c r="S187" s="361">
        <f>IFERROR(SUM(CONCILIÇÃO_COM_CERVEJA!$P187*CONCILIÇÃO_COM_CERVEJA!$R187),0)</f>
        <v>0</v>
      </c>
      <c r="T187" s="362" t="str">
        <f>IFERROR(#REF!/CONCILIÇÃO_COM_CERVEJA!$M187,"")</f>
        <v/>
      </c>
      <c r="U187" s="361" t="str">
        <f>IFERROR(#REF!*CONCILIÇÃO_COM_CERVEJA!$R187,"-")</f>
        <v>-</v>
      </c>
      <c r="V187" s="363" t="s">
        <v>813</v>
      </c>
    </row>
    <row r="188" spans="1:22" s="305" customFormat="1" ht="15" customHeight="1" x14ac:dyDescent="0.25">
      <c r="A188" s="432">
        <v>30198</v>
      </c>
      <c r="B188" s="394">
        <v>2701140003</v>
      </c>
      <c r="C188" s="394" t="s">
        <v>14189</v>
      </c>
      <c r="D188" s="395" t="s">
        <v>5062</v>
      </c>
      <c r="E188" s="437">
        <f>IFERROR(VLOOKUP(B188,[1]AGLUTINADO!$A:$C,3,0),0)/G188</f>
        <v>111588</v>
      </c>
      <c r="F188" s="396" t="s">
        <v>113</v>
      </c>
      <c r="G188" s="397">
        <v>1</v>
      </c>
      <c r="H188" s="398">
        <f>VLOOKUP(CONCILIÇÃO_COM_CERVEJA!$B188,CONT_ANTE!A:D,4,0)</f>
        <v>225192</v>
      </c>
      <c r="I188" s="356" t="str">
        <f t="shared" si="7"/>
        <v>ok</v>
      </c>
      <c r="J188" s="357">
        <f>VLOOKUP(CONCILIÇÃO_COM_CERVEJA!$B188,CONTAGEM!B:G,6,0)-109944</f>
        <v>28920</v>
      </c>
      <c r="K188" s="357">
        <f>SUMIF(SISTEMA!B:B,CONCILIÇÃO_COM_CERVEJA!$B188,SISTEMA!I:I)/G188</f>
        <v>113604</v>
      </c>
      <c r="L188" s="357">
        <f>SUMIF(SISTEMA!B:B,CONCILIÇÃO_COM_CERVEJA!$C188,SISTEMA!I:I)</f>
        <v>0</v>
      </c>
      <c r="M188" s="358">
        <f t="shared" si="6"/>
        <v>113604</v>
      </c>
      <c r="N188" s="388">
        <f>IFERROR(SUM(CONCILIÇÃO_COM_CERVEJA!$M188*CONCILIÇÃO_COM_CERVEJA!$R188),0)</f>
        <v>44137.029918323853</v>
      </c>
      <c r="O188" s="398">
        <f>IFERROR(VLOOKUP(CONCILIÇÃO_COM_CERVEJA!$B188,DIF_ANTE!A:D,4,0),"0")/CONCILIÇÃO_COM_CERVEJA!$G188</f>
        <v>0</v>
      </c>
      <c r="P188" s="359">
        <f t="shared" si="8"/>
        <v>-84684</v>
      </c>
      <c r="Q188" s="399">
        <f>CONCILIÇÃO_COM_CERVEJA!$P188-CONCILIÇÃO_COM_CERVEJA!$O188</f>
        <v>-84684</v>
      </c>
      <c r="R188" s="400">
        <f>IFERROR(VLOOKUP(CONCILIÇÃO_COM_CERVEJA!$B188,CUSTO!E:H,4,0),(VLOOKUP(CONCILIÇÃO_COM_CERVEJA!$A188,CUSTO!A:H,8,0)))</f>
        <v>0.38851651278409083</v>
      </c>
      <c r="S188" s="400">
        <f>IFERROR(SUM(CONCILIÇÃO_COM_CERVEJA!$P188*CONCILIÇÃO_COM_CERVEJA!$R188),0)</f>
        <v>-32901.132368607949</v>
      </c>
      <c r="T188" s="401" t="str">
        <f>IFERROR(#REF!/CONCILIÇÃO_COM_CERVEJA!$M188,"")</f>
        <v/>
      </c>
      <c r="U188" s="400" t="str">
        <f>IFERROR(#REF!*CONCILIÇÃO_COM_CERVEJA!$R188,"-")</f>
        <v>-</v>
      </c>
      <c r="V188" s="402" t="s">
        <v>22216</v>
      </c>
    </row>
    <row r="189" spans="1:22" ht="15" customHeight="1" x14ac:dyDescent="0.25">
      <c r="A189" s="429">
        <v>30982</v>
      </c>
      <c r="B189" s="352">
        <v>2701140007</v>
      </c>
      <c r="C189" s="352" t="s">
        <v>14189</v>
      </c>
      <c r="D189" s="353" t="s">
        <v>2106</v>
      </c>
      <c r="E189" s="437">
        <f>IFERROR(VLOOKUP(B189,[1]AGLUTINADO!$A:$C,3,0),0)/G189</f>
        <v>0</v>
      </c>
      <c r="F189" s="354" t="s">
        <v>113</v>
      </c>
      <c r="G189" s="355">
        <v>1</v>
      </c>
      <c r="H189" s="356">
        <f>VLOOKUP(CONCILIÇÃO_COM_CERVEJA!$B189,CONT_ANTE!A:D,4,0)</f>
        <v>0</v>
      </c>
      <c r="I189" s="356" t="str">
        <f t="shared" si="7"/>
        <v>ok</v>
      </c>
      <c r="J189" s="357">
        <f>VLOOKUP(CONCILIÇÃO_COM_CERVEJA!$B189,CONTAGEM!B:G,6,0)</f>
        <v>0</v>
      </c>
      <c r="K189" s="357">
        <f>SUMIF(SISTEMA!B:B,CONCILIÇÃO_COM_CERVEJA!$B189,SISTEMA!I:I)/G189</f>
        <v>0</v>
      </c>
      <c r="L189" s="357">
        <f>SUMIF(SISTEMA!B:B,CONCILIÇÃO_COM_CERVEJA!$C189,SISTEMA!I:I)</f>
        <v>0</v>
      </c>
      <c r="M189" s="358">
        <f t="shared" si="6"/>
        <v>0</v>
      </c>
      <c r="N189" s="357">
        <f>IFERROR(SUM(CONCILIÇÃO_COM_CERVEJA!$M189*CONCILIÇÃO_COM_CERVEJA!$R189),0)</f>
        <v>0</v>
      </c>
      <c r="O189" s="356">
        <f>IFERROR(VLOOKUP(CONCILIÇÃO_COM_CERVEJA!$B189,DIF_ANTE!A:D,4,0),"0")/CONCILIÇÃO_COM_CERVEJA!$G189</f>
        <v>0</v>
      </c>
      <c r="P189" s="359">
        <f t="shared" si="8"/>
        <v>0</v>
      </c>
      <c r="Q189" s="360">
        <f>CONCILIÇÃO_COM_CERVEJA!$P189-CONCILIÇÃO_COM_CERVEJA!$O189</f>
        <v>0</v>
      </c>
      <c r="R189" s="361">
        <f>IFERROR(VLOOKUP(CONCILIÇÃO_COM_CERVEJA!$B189,CUSTO!E:H,4,0),(VLOOKUP(CONCILIÇÃO_COM_CERVEJA!$A189,CUSTO!A:H,8,0)))</f>
        <v>0.31520389999999998</v>
      </c>
      <c r="S189" s="361">
        <f>IFERROR(SUM(CONCILIÇÃO_COM_CERVEJA!$P189*CONCILIÇÃO_COM_CERVEJA!$R189),0)</f>
        <v>0</v>
      </c>
      <c r="T189" s="362" t="str">
        <f>IFERROR(#REF!/CONCILIÇÃO_COM_CERVEJA!$M189,"")</f>
        <v/>
      </c>
      <c r="U189" s="361" t="str">
        <f>IFERROR(#REF!*CONCILIÇÃO_COM_CERVEJA!$R189,"-")</f>
        <v>-</v>
      </c>
      <c r="V189" s="363" t="s">
        <v>813</v>
      </c>
    </row>
    <row r="190" spans="1:22" ht="15" customHeight="1" x14ac:dyDescent="0.25">
      <c r="A190" s="429"/>
      <c r="B190" s="352">
        <v>2701140008</v>
      </c>
      <c r="C190" s="352" t="s">
        <v>14189</v>
      </c>
      <c r="D190" s="353" t="s">
        <v>9840</v>
      </c>
      <c r="E190" s="437">
        <f>IFERROR(VLOOKUP(B190,[1]AGLUTINADO!$A:$C,3,0),0)/G190</f>
        <v>0</v>
      </c>
      <c r="F190" s="354" t="s">
        <v>113</v>
      </c>
      <c r="G190" s="355">
        <v>1</v>
      </c>
      <c r="H190" s="356">
        <f>VLOOKUP(CONCILIÇÃO_COM_CERVEJA!$B190,CONT_ANTE!A:D,4,0)</f>
        <v>0</v>
      </c>
      <c r="I190" s="356" t="str">
        <f t="shared" si="7"/>
        <v>ok</v>
      </c>
      <c r="J190" s="357">
        <f>VLOOKUP(CONCILIÇÃO_COM_CERVEJA!$B190,CONTAGEM!B:G,6,0)</f>
        <v>0</v>
      </c>
      <c r="K190" s="357">
        <f>SUMIF(SISTEMA!B:B,CONCILIÇÃO_COM_CERVEJA!$B190,SISTEMA!I:I)/G190</f>
        <v>2352</v>
      </c>
      <c r="L190" s="357">
        <f>SUMIF(SISTEMA!B:B,CONCILIÇÃO_COM_CERVEJA!$C190,SISTEMA!I:I)</f>
        <v>0</v>
      </c>
      <c r="M190" s="358">
        <f t="shared" si="6"/>
        <v>2352</v>
      </c>
      <c r="N190" s="357">
        <f>IFERROR(SUM(CONCILIÇÃO_COM_CERVEJA!$M190*CONCILIÇÃO_COM_CERVEJA!$R190),0)</f>
        <v>259.60023761792451</v>
      </c>
      <c r="O190" s="356">
        <f>IFERROR(VLOOKUP(CONCILIÇÃO_COM_CERVEJA!$B190,DIF_ANTE!A:D,4,0),"0")/CONCILIÇÃO_COM_CERVEJA!$G190</f>
        <v>-2352</v>
      </c>
      <c r="P190" s="359">
        <f t="shared" si="8"/>
        <v>-2352</v>
      </c>
      <c r="Q190" s="360">
        <f>CONCILIÇÃO_COM_CERVEJA!$P190-CONCILIÇÃO_COM_CERVEJA!$O190</f>
        <v>0</v>
      </c>
      <c r="R190" s="361">
        <f>IFERROR(VLOOKUP(CONCILIÇÃO_COM_CERVEJA!$B190,CUSTO!E:H,4,0),(VLOOKUP(CONCILIÇÃO_COM_CERVEJA!$A190,CUSTO!A:H,8,0)))</f>
        <v>0.11037425068789308</v>
      </c>
      <c r="S190" s="361">
        <f>IFERROR(SUM(CONCILIÇÃO_COM_CERVEJA!$P190*CONCILIÇÃO_COM_CERVEJA!$R190),0)</f>
        <v>-259.60023761792451</v>
      </c>
      <c r="T190" s="365" t="str">
        <f>IFERROR(#REF!/CONCILIÇÃO_COM_CERVEJA!$M190,"")</f>
        <v/>
      </c>
      <c r="U190" s="361" t="str">
        <f>IFERROR(#REF!*CONCILIÇÃO_COM_CERVEJA!$R190,"-")</f>
        <v>-</v>
      </c>
      <c r="V190" s="363" t="s">
        <v>22211</v>
      </c>
    </row>
    <row r="191" spans="1:22" ht="15" customHeight="1" x14ac:dyDescent="0.25">
      <c r="A191" s="429"/>
      <c r="B191" s="352">
        <v>2701140014</v>
      </c>
      <c r="C191" s="352" t="s">
        <v>14189</v>
      </c>
      <c r="D191" s="353" t="s">
        <v>9841</v>
      </c>
      <c r="E191" s="437">
        <f>IFERROR(VLOOKUP(B191,[1]AGLUTINADO!$A:$C,3,0),0)/G191</f>
        <v>0</v>
      </c>
      <c r="F191" s="354" t="s">
        <v>113</v>
      </c>
      <c r="G191" s="355">
        <v>1</v>
      </c>
      <c r="H191" s="356">
        <f>VLOOKUP(CONCILIÇÃO_COM_CERVEJA!$B191,CONT_ANTE!A:D,4,0)</f>
        <v>7391</v>
      </c>
      <c r="I191" s="356" t="str">
        <f t="shared" si="7"/>
        <v>ok</v>
      </c>
      <c r="J191" s="357">
        <f>VLOOKUP(CONCILIÇÃO_COM_CERVEJA!$B191,CONTAGEM!B:G,6,0)</f>
        <v>7391</v>
      </c>
      <c r="K191" s="357">
        <f>SUMIF(SISTEMA!B:B,CONCILIÇÃO_COM_CERVEJA!$B191,SISTEMA!I:I)/G191</f>
        <v>7391</v>
      </c>
      <c r="L191" s="357">
        <f>SUMIF(SISTEMA!B:B,CONCILIÇÃO_COM_CERVEJA!$C191,SISTEMA!I:I)</f>
        <v>0</v>
      </c>
      <c r="M191" s="358">
        <f t="shared" si="6"/>
        <v>7391</v>
      </c>
      <c r="N191" s="357">
        <f>IFERROR(SUM(CONCILIÇÃO_COM_CERVEJA!$M191*CONCILIÇÃO_COM_CERVEJA!$R191),0)</f>
        <v>815.77608683421772</v>
      </c>
      <c r="O191" s="356">
        <f>IFERROR(VLOOKUP(CONCILIÇÃO_COM_CERVEJA!$B191,DIF_ANTE!A:D,4,0),"0")/CONCILIÇÃO_COM_CERVEJA!$G191</f>
        <v>0</v>
      </c>
      <c r="P191" s="359">
        <f t="shared" si="8"/>
        <v>0</v>
      </c>
      <c r="Q191" s="360">
        <f>CONCILIÇÃO_COM_CERVEJA!$P191-CONCILIÇÃO_COM_CERVEJA!$O191</f>
        <v>0</v>
      </c>
      <c r="R191" s="361">
        <f>IFERROR(VLOOKUP(CONCILIÇÃO_COM_CERVEJA!$B191,CUSTO!E:H,4,0),(VLOOKUP(CONCILIÇÃO_COM_CERVEJA!$A191,CUSTO!A:H,8,0)))</f>
        <v>0.11037425068789308</v>
      </c>
      <c r="S191" s="361">
        <f>IFERROR(SUM(CONCILIÇÃO_COM_CERVEJA!$P191*CONCILIÇÃO_COM_CERVEJA!$R191),0)</f>
        <v>0</v>
      </c>
      <c r="T191" s="365" t="str">
        <f>IFERROR(#REF!/CONCILIÇÃO_COM_CERVEJA!$M191,"")</f>
        <v/>
      </c>
      <c r="U191" s="361" t="str">
        <f>IFERROR(#REF!*CONCILIÇÃO_COM_CERVEJA!$R191,"-")</f>
        <v>-</v>
      </c>
      <c r="V191" s="363" t="s">
        <v>813</v>
      </c>
    </row>
    <row r="192" spans="1:22" ht="15" customHeight="1" x14ac:dyDescent="0.25">
      <c r="A192" s="429">
        <v>30394</v>
      </c>
      <c r="B192" s="352">
        <v>2701140039</v>
      </c>
      <c r="C192" s="352" t="s">
        <v>14189</v>
      </c>
      <c r="D192" s="353" t="s">
        <v>1238</v>
      </c>
      <c r="E192" s="437">
        <f>IFERROR(VLOOKUP(B192,[1]AGLUTINADO!$A:$C,3,0),0)/G192</f>
        <v>59688</v>
      </c>
      <c r="F192" s="354" t="s">
        <v>113</v>
      </c>
      <c r="G192" s="355">
        <v>1</v>
      </c>
      <c r="H192" s="356">
        <f>VLOOKUP(CONCILIÇÃO_COM_CERVEJA!$B192,CONT_ANTE!A:D,4,0)</f>
        <v>128832</v>
      </c>
      <c r="I192" s="356" t="str">
        <f t="shared" si="7"/>
        <v>ok</v>
      </c>
      <c r="J192" s="357">
        <f>VLOOKUP(CONCILIÇÃO_COM_CERVEJA!$B192,CONTAGEM!B:G,6,0)</f>
        <v>121968</v>
      </c>
      <c r="K192" s="357">
        <f>SUMIF(SISTEMA!B:B,CONCILIÇÃO_COM_CERVEJA!$B192,SISTEMA!I:I)/G192</f>
        <v>124584</v>
      </c>
      <c r="L192" s="357">
        <f>SUMIF(SISTEMA!B:B,CONCILIÇÃO_COM_CERVEJA!$C192,SISTEMA!I:I)</f>
        <v>0</v>
      </c>
      <c r="M192" s="358">
        <f t="shared" si="6"/>
        <v>124584</v>
      </c>
      <c r="N192" s="357">
        <f>IFERROR(SUM(CONCILIÇÃO_COM_CERVEJA!$M192*CONCILIÇÃO_COM_CERVEJA!$R192),0)</f>
        <v>41894.510953364806</v>
      </c>
      <c r="O192" s="356">
        <f>IFERROR(VLOOKUP(CONCILIÇÃO_COM_CERVEJA!$B192,DIF_ANTE!A:D,4,0),"0")/CONCILIÇÃO_COM_CERVEJA!$G192</f>
        <v>0</v>
      </c>
      <c r="P192" s="359">
        <f t="shared" si="8"/>
        <v>-2616</v>
      </c>
      <c r="Q192" s="360">
        <f>CONCILIÇÃO_COM_CERVEJA!$P192-CONCILIÇÃO_COM_CERVEJA!$O192</f>
        <v>-2616</v>
      </c>
      <c r="R192" s="361">
        <f>IFERROR(VLOOKUP(CONCILIÇÃO_COM_CERVEJA!$B192,CUSTO!E:H,4,0),(VLOOKUP(CONCILIÇÃO_COM_CERVEJA!$A192,CUSTO!A:H,8,0)))</f>
        <v>0.33627521153089329</v>
      </c>
      <c r="S192" s="361">
        <f>IFERROR(SUM(CONCILIÇÃO_COM_CERVEJA!$P192*CONCILIÇÃO_COM_CERVEJA!$R192),0)</f>
        <v>-879.69595336481689</v>
      </c>
      <c r="T192" s="362" t="str">
        <f>IFERROR(#REF!/CONCILIÇÃO_COM_CERVEJA!$M192,"")</f>
        <v/>
      </c>
      <c r="U192" s="361" t="str">
        <f>IFERROR(#REF!*CONCILIÇÃO_COM_CERVEJA!$R192,"-")</f>
        <v>-</v>
      </c>
      <c r="V192" s="363"/>
    </row>
    <row r="193" spans="1:22" s="315" customFormat="1" ht="15" customHeight="1" x14ac:dyDescent="0.25">
      <c r="A193" s="429">
        <v>30385</v>
      </c>
      <c r="B193" s="403">
        <v>2701140018</v>
      </c>
      <c r="C193" s="374" t="s">
        <v>14189</v>
      </c>
      <c r="D193" s="404" t="s">
        <v>1160</v>
      </c>
      <c r="E193" s="437">
        <f>IFERROR(VLOOKUP(B193,[1]AGLUTINADO!$A:$C,3,0),0)/G193</f>
        <v>1869768</v>
      </c>
      <c r="F193" s="405" t="s">
        <v>113</v>
      </c>
      <c r="G193" s="406">
        <v>1</v>
      </c>
      <c r="H193" s="407">
        <f>VLOOKUP(CONCILIÇÃO_COM_CERVEJA!$B193,CONT_ANTE!A:D,4,0)</f>
        <v>1817170</v>
      </c>
      <c r="I193" s="356" t="str">
        <f t="shared" si="7"/>
        <v>ok</v>
      </c>
      <c r="J193" s="407">
        <f>VLOOKUP(CONCILIÇÃO_COM_CERVEJA!$B193,CONTAGEM!B:G,6,0)-5684</f>
        <v>1865017</v>
      </c>
      <c r="K193" s="357">
        <f>SUMIF(SISTEMA!B:B,CONCILIÇÃO_COM_CERVEJA!$B193,SISTEMA!I:I)/G193</f>
        <v>2047280.6812</v>
      </c>
      <c r="L193" s="357">
        <f>SUMIF(SISTEMA!B:B,CONCILIÇÃO_COM_CERVEJA!$C193,SISTEMA!I:I)</f>
        <v>0</v>
      </c>
      <c r="M193" s="358">
        <f t="shared" si="6"/>
        <v>2047280.6812</v>
      </c>
      <c r="N193" s="357">
        <f>IFERROR(SUM(CONCILIÇÃO_COM_CERVEJA!$M193*CONCILIÇÃO_COM_CERVEJA!$R193),0)</f>
        <v>690214.95673523331</v>
      </c>
      <c r="O193" s="407">
        <f>IFERROR(VLOOKUP(CONCILIÇÃO_COM_CERVEJA!$B193,DIF_ANTE!A:D,4,0),"0")/CONCILIÇÃO_COM_CERVEJA!$G193</f>
        <v>416173.31880000001</v>
      </c>
      <c r="P193" s="359">
        <f t="shared" si="8"/>
        <v>-182263.68119999999</v>
      </c>
      <c r="Q193" s="408">
        <f>CONCILIÇÃO_COM_CERVEJA!$P193-CONCILIÇÃO_COM_CERVEJA!$O193</f>
        <v>-598437</v>
      </c>
      <c r="R193" s="409">
        <f>IFERROR(VLOOKUP(CONCILIÇÃO_COM_CERVEJA!$B193,CUSTO!E:H,4,0),(VLOOKUP(CONCILIÇÃO_COM_CERVEJA!$A193,CUSTO!A:H,8,0)))</f>
        <v>0.33713743458501666</v>
      </c>
      <c r="S193" s="409">
        <f>IFERROR(SUM(CONCILIÇÃO_COM_CERVEJA!$P193*CONCILIÇÃO_COM_CERVEJA!$R193),0)</f>
        <v>-61447.90989778933</v>
      </c>
      <c r="T193" s="410" t="str">
        <f>IFERROR(#REF!/CONCILIÇÃO_COM_CERVEJA!$M193,"")</f>
        <v/>
      </c>
      <c r="U193" s="409" t="str">
        <f>IFERROR(#REF!*CONCILIÇÃO_COM_CERVEJA!$R193,"-")</f>
        <v>-</v>
      </c>
      <c r="V193" s="411"/>
    </row>
    <row r="194" spans="1:22" ht="15" customHeight="1" x14ac:dyDescent="0.25">
      <c r="A194" s="429">
        <v>30514</v>
      </c>
      <c r="B194" s="352">
        <v>2701140019</v>
      </c>
      <c r="C194" s="352" t="s">
        <v>14189</v>
      </c>
      <c r="D194" s="353" t="s">
        <v>1161</v>
      </c>
      <c r="E194" s="437">
        <f>IFERROR(VLOOKUP(B194,[1]AGLUTINADO!$A:$C,3,0),0)/G194</f>
        <v>244452</v>
      </c>
      <c r="F194" s="354" t="s">
        <v>113</v>
      </c>
      <c r="G194" s="355">
        <v>1</v>
      </c>
      <c r="H194" s="356">
        <f>VLOOKUP(CONCILIÇÃO_COM_CERVEJA!$B194,CONT_ANTE!A:D,4,0)</f>
        <v>248960</v>
      </c>
      <c r="I194" s="356" t="str">
        <f t="shared" si="7"/>
        <v>ok</v>
      </c>
      <c r="J194" s="357">
        <f>VLOOKUP(CONCILIÇÃO_COM_CERVEJA!$B194,CONTAGEM!B:G,6,0)</f>
        <v>89470</v>
      </c>
      <c r="K194" s="357">
        <f>SUMIF(SISTEMA!B:B,CONCILIÇÃO_COM_CERVEJA!$B194,SISTEMA!I:I)/G194</f>
        <v>79196</v>
      </c>
      <c r="L194" s="357">
        <f>SUMIF(SISTEMA!B:B,CONCILIÇÃO_COM_CERVEJA!$C194,SISTEMA!I:I)</f>
        <v>0</v>
      </c>
      <c r="M194" s="358">
        <f t="shared" si="6"/>
        <v>79196</v>
      </c>
      <c r="N194" s="357">
        <f>IFERROR(SUM(CONCILIÇÃO_COM_CERVEJA!$M194*CONCILIÇÃO_COM_CERVEJA!$R194),0)</f>
        <v>35597.324386722845</v>
      </c>
      <c r="O194" s="356">
        <f>IFERROR(VLOOKUP(CONCILIÇÃO_COM_CERVEJA!$B194,DIF_ANTE!A:D,4,0),"0")/CONCILIÇÃO_COM_CERVEJA!$G194</f>
        <v>0</v>
      </c>
      <c r="P194" s="359">
        <f t="shared" si="8"/>
        <v>10274</v>
      </c>
      <c r="Q194" s="360">
        <f>CONCILIÇÃO_COM_CERVEJA!$P194-CONCILIÇÃO_COM_CERVEJA!$O194</f>
        <v>10274</v>
      </c>
      <c r="R194" s="361">
        <f>IFERROR(VLOOKUP(CONCILIÇÃO_COM_CERVEJA!$B194,CUSTO!E:H,4,0),(VLOOKUP(CONCILIÇÃO_COM_CERVEJA!$A194,CUSTO!A:H,8,0)))</f>
        <v>0.44948386770446541</v>
      </c>
      <c r="S194" s="361">
        <f>IFERROR(SUM(CONCILIÇÃO_COM_CERVEJA!$P194*CONCILIÇÃO_COM_CERVEJA!$R194),0)</f>
        <v>4617.9972567956775</v>
      </c>
      <c r="T194" s="362" t="str">
        <f>IFERROR(#REF!/CONCILIÇÃO_COM_CERVEJA!$M194,"")</f>
        <v/>
      </c>
      <c r="U194" s="361" t="str">
        <f>IFERROR(#REF!*CONCILIÇÃO_COM_CERVEJA!$R194,"-")</f>
        <v>-</v>
      </c>
      <c r="V194" s="363"/>
    </row>
    <row r="195" spans="1:22" ht="15" customHeight="1" x14ac:dyDescent="0.25">
      <c r="A195" s="429"/>
      <c r="B195" s="352">
        <v>2701140024</v>
      </c>
      <c r="C195" s="352" t="s">
        <v>14189</v>
      </c>
      <c r="D195" s="353" t="s">
        <v>12571</v>
      </c>
      <c r="E195" s="437">
        <f>IFERROR(VLOOKUP(B195,[1]AGLUTINADO!$A:$C,3,0),0)/G195</f>
        <v>0</v>
      </c>
      <c r="F195" s="354" t="s">
        <v>113</v>
      </c>
      <c r="G195" s="355">
        <v>1</v>
      </c>
      <c r="H195" s="356">
        <f>VLOOKUP(CONCILIÇÃO_COM_CERVEJA!$B195,CONT_ANTE!A:D,4,0)</f>
        <v>124480</v>
      </c>
      <c r="I195" s="356" t="str">
        <f t="shared" si="7"/>
        <v>!@##@!</v>
      </c>
      <c r="J195" s="357">
        <f>VLOOKUP(CONCILIÇÃO_COM_CERVEJA!$B195,CONTAGEM!B:G,6,0)</f>
        <v>178940</v>
      </c>
      <c r="K195" s="357">
        <f>SUMIF(SISTEMA!B:B,CONCILIÇÃO_COM_CERVEJA!$B195,SISTEMA!I:I)/G195</f>
        <v>192944</v>
      </c>
      <c r="L195" s="357">
        <f>SUMIF(SISTEMA!B:B,CONCILIÇÃO_COM_CERVEJA!$C195,SISTEMA!I:I)</f>
        <v>0</v>
      </c>
      <c r="M195" s="358">
        <f t="shared" si="6"/>
        <v>192944</v>
      </c>
      <c r="N195" s="357">
        <f>IFERROR(SUM(CONCILIÇÃO_COM_CERVEJA!$M195*CONCILIÇÃO_COM_CERVEJA!$R195),0)</f>
        <v>84685.502156862756</v>
      </c>
      <c r="O195" s="356">
        <f>IFERROR(VLOOKUP(CONCILIÇÃO_COM_CERVEJA!$B195,DIF_ANTE!A:D,4,0),"0")/CONCILIÇÃO_COM_CERVEJA!$G195</f>
        <v>0</v>
      </c>
      <c r="P195" s="359">
        <f t="shared" si="8"/>
        <v>-14004</v>
      </c>
      <c r="Q195" s="360">
        <f>CONCILIÇÃO_COM_CERVEJA!$P195-CONCILIÇÃO_COM_CERVEJA!$O195</f>
        <v>-14004</v>
      </c>
      <c r="R195" s="361">
        <f>IFERROR(VLOOKUP(CONCILIÇÃO_COM_CERVEJA!$B195,CUSTO!E:H,4,0),(VLOOKUP(CONCILIÇÃO_COM_CERVEJA!$A195,CUSTO!A:H,8,0)))</f>
        <v>0.43891233807147545</v>
      </c>
      <c r="S195" s="361">
        <f>IFERROR(SUM(CONCILIÇÃO_COM_CERVEJA!$P195*CONCILIÇÃO_COM_CERVEJA!$R195),0)</f>
        <v>-6146.5283823529426</v>
      </c>
      <c r="T195" s="365" t="str">
        <f>IFERROR(#REF!/CONCILIÇÃO_COM_CERVEJA!$M195,"")</f>
        <v/>
      </c>
      <c r="U195" s="361" t="str">
        <f>IFERROR(#REF!*CONCILIÇÃO_COM_CERVEJA!$R195,"-")</f>
        <v>-</v>
      </c>
      <c r="V195" s="363"/>
    </row>
    <row r="196" spans="1:22" ht="15" customHeight="1" x14ac:dyDescent="0.25">
      <c r="A196" s="429"/>
      <c r="B196" s="352">
        <v>2701140040</v>
      </c>
      <c r="C196" s="352" t="s">
        <v>14189</v>
      </c>
      <c r="D196" s="353" t="s">
        <v>5063</v>
      </c>
      <c r="E196" s="437">
        <f>IFERROR(VLOOKUP(B196,[1]AGLUTINADO!$A:$C,3,0),0)/G196</f>
        <v>0</v>
      </c>
      <c r="F196" s="354" t="s">
        <v>113</v>
      </c>
      <c r="G196" s="355">
        <v>1</v>
      </c>
      <c r="H196" s="356">
        <f>VLOOKUP(CONCILIÇÃO_COM_CERVEJA!$B196,CONT_ANTE!A:D,4,0)</f>
        <v>3501</v>
      </c>
      <c r="I196" s="356" t="str">
        <f t="shared" si="7"/>
        <v>!@##@!</v>
      </c>
      <c r="J196" s="357">
        <f>VLOOKUP(CONCILIÇÃO_COM_CERVEJA!$B196,CONTAGEM!B:G,6,0)</f>
        <v>0</v>
      </c>
      <c r="K196" s="357">
        <f>SUMIF(SISTEMA!B:B,CONCILIÇÃO_COM_CERVEJA!$B196,SISTEMA!I:I)/G196</f>
        <v>3501</v>
      </c>
      <c r="L196" s="357">
        <f>SUMIF(SISTEMA!B:B,CONCILIÇÃO_COM_CERVEJA!$C196,SISTEMA!I:I)</f>
        <v>0</v>
      </c>
      <c r="M196" s="358">
        <f t="shared" si="6"/>
        <v>3501</v>
      </c>
      <c r="N196" s="357">
        <f>IFERROR(SUM(CONCILIÇÃO_COM_CERVEJA!$M196*CONCILIÇÃO_COM_CERVEJA!$R196),0)</f>
        <v>1569.2104687499996</v>
      </c>
      <c r="O196" s="356">
        <f>IFERROR(VLOOKUP(CONCILIÇÃO_COM_CERVEJA!$B196,DIF_ANTE!A:D,4,0),"0")/CONCILIÇÃO_COM_CERVEJA!$G196</f>
        <v>-1556</v>
      </c>
      <c r="P196" s="359">
        <f t="shared" si="8"/>
        <v>-3501</v>
      </c>
      <c r="Q196" s="360">
        <f>CONCILIÇÃO_COM_CERVEJA!$P196-CONCILIÇÃO_COM_CERVEJA!$O196</f>
        <v>-1945</v>
      </c>
      <c r="R196" s="361">
        <f>IFERROR(VLOOKUP(CONCILIÇÃO_COM_CERVEJA!$B196,CUSTO!E:H,4,0),(VLOOKUP(CONCILIÇÃO_COM_CERVEJA!$A196,CUSTO!A:H,8,0)))</f>
        <v>0.44821778598971712</v>
      </c>
      <c r="S196" s="361">
        <f>IFERROR(SUM(CONCILIÇÃO_COM_CERVEJA!$P196*CONCILIÇÃO_COM_CERVEJA!$R196),0)</f>
        <v>-1569.2104687499996</v>
      </c>
      <c r="T196" s="365" t="str">
        <f>IFERROR(#REF!/CONCILIÇÃO_COM_CERVEJA!$M196,"")</f>
        <v/>
      </c>
      <c r="U196" s="361" t="str">
        <f>IFERROR(#REF!*CONCILIÇÃO_COM_CERVEJA!$R196,"-")</f>
        <v>-</v>
      </c>
      <c r="V196" s="363"/>
    </row>
    <row r="197" spans="1:22" ht="15" customHeight="1" x14ac:dyDescent="0.25">
      <c r="A197" s="429">
        <v>30921</v>
      </c>
      <c r="B197" s="352">
        <v>2901140013</v>
      </c>
      <c r="C197" s="352" t="s">
        <v>14189</v>
      </c>
      <c r="D197" s="353" t="s">
        <v>1237</v>
      </c>
      <c r="E197" s="437">
        <f>IFERROR(VLOOKUP(B197,[1]AGLUTINADO!$A:$C,3,0),0)/G197</f>
        <v>0</v>
      </c>
      <c r="F197" s="354" t="s">
        <v>113</v>
      </c>
      <c r="G197" s="355">
        <v>1</v>
      </c>
      <c r="H197" s="356">
        <f>VLOOKUP(CONCILIÇÃO_COM_CERVEJA!$B197,CONT_ANTE!A:D,4,0)</f>
        <v>0</v>
      </c>
      <c r="I197" s="356" t="str">
        <f t="shared" si="7"/>
        <v>ok</v>
      </c>
      <c r="J197" s="357">
        <f>VLOOKUP(CONCILIÇÃO_COM_CERVEJA!$B197,CONTAGEM!B:G,6,0)</f>
        <v>0</v>
      </c>
      <c r="K197" s="357">
        <f>SUMIF(SISTEMA!B:B,CONCILIÇÃO_COM_CERVEJA!$B197,SISTEMA!I:I)/G197</f>
        <v>0</v>
      </c>
      <c r="L197" s="357">
        <f>SUMIF(SISTEMA!B:B,CONCILIÇÃO_COM_CERVEJA!$C197,SISTEMA!I:I)</f>
        <v>0</v>
      </c>
      <c r="M197" s="358">
        <f t="shared" ref="M197:M260" si="9">K197+L197</f>
        <v>0</v>
      </c>
      <c r="N197" s="357">
        <f>IFERROR(SUM(CONCILIÇÃO_COM_CERVEJA!$M197*CONCILIÇÃO_COM_CERVEJA!$R197),0)</f>
        <v>0</v>
      </c>
      <c r="O197" s="356">
        <f>IFERROR(VLOOKUP(CONCILIÇÃO_COM_CERVEJA!$B197,DIF_ANTE!A:D,4,0),"0")/CONCILIÇÃO_COM_CERVEJA!$G197</f>
        <v>0</v>
      </c>
      <c r="P197" s="359">
        <f t="shared" si="8"/>
        <v>0</v>
      </c>
      <c r="Q197" s="360">
        <f>CONCILIÇÃO_COM_CERVEJA!$P197-CONCILIÇÃO_COM_CERVEJA!$O197</f>
        <v>0</v>
      </c>
      <c r="R197" s="361">
        <f>IFERROR(VLOOKUP(CONCILIÇÃO_COM_CERVEJA!$B197,CUSTO!E:H,4,0),(VLOOKUP(CONCILIÇÃO_COM_CERVEJA!$A197,CUSTO!A:H,8,0)))</f>
        <v>0.44861503856041135</v>
      </c>
      <c r="S197" s="361">
        <f>IFERROR(SUM(CONCILIÇÃO_COM_CERVEJA!$P197*CONCILIÇÃO_COM_CERVEJA!$R197),0)</f>
        <v>0</v>
      </c>
      <c r="T197" s="362" t="str">
        <f>IFERROR(#REF!/CONCILIÇÃO_COM_CERVEJA!$M197,"")</f>
        <v/>
      </c>
      <c r="U197" s="361" t="str">
        <f>IFERROR(#REF!*CONCILIÇÃO_COM_CERVEJA!$R197,"-")</f>
        <v>-</v>
      </c>
      <c r="V197" s="363" t="s">
        <v>813</v>
      </c>
    </row>
    <row r="198" spans="1:22" ht="15" customHeight="1" x14ac:dyDescent="0.25">
      <c r="A198" s="429">
        <v>30984</v>
      </c>
      <c r="B198" s="352">
        <v>2901140016</v>
      </c>
      <c r="C198" s="352" t="s">
        <v>14189</v>
      </c>
      <c r="D198" s="353" t="s">
        <v>2290</v>
      </c>
      <c r="E198" s="437">
        <f>IFERROR(VLOOKUP(B198,[1]AGLUTINADO!$A:$C,3,0),0)/G198</f>
        <v>0</v>
      </c>
      <c r="F198" s="354" t="s">
        <v>113</v>
      </c>
      <c r="G198" s="355">
        <v>1</v>
      </c>
      <c r="H198" s="356">
        <f>VLOOKUP(CONCILIÇÃO_COM_CERVEJA!$B198,CONT_ANTE!A:D,4,0)</f>
        <v>0</v>
      </c>
      <c r="I198" s="356" t="str">
        <f t="shared" ref="I198:I261" si="10">IF(AND(E198=0,H198&lt;&gt;J198),"!@##@!","ok")</f>
        <v>ok</v>
      </c>
      <c r="J198" s="357">
        <f>VLOOKUP(CONCILIÇÃO_COM_CERVEJA!$B198,CONTAGEM!B:G,6,0)</f>
        <v>0</v>
      </c>
      <c r="K198" s="357">
        <f>SUMIF(SISTEMA!B:B,CONCILIÇÃO_COM_CERVEJA!$B198,SISTEMA!I:I)/G198</f>
        <v>0</v>
      </c>
      <c r="L198" s="357">
        <f>SUMIF(SISTEMA!B:B,CONCILIÇÃO_COM_CERVEJA!$C198,SISTEMA!I:I)</f>
        <v>0</v>
      </c>
      <c r="M198" s="358">
        <f t="shared" si="9"/>
        <v>0</v>
      </c>
      <c r="N198" s="357">
        <f>IFERROR(SUM(CONCILIÇÃO_COM_CERVEJA!$M198*CONCILIÇÃO_COM_CERVEJA!$R198),0)</f>
        <v>0</v>
      </c>
      <c r="O198" s="356">
        <f>IFERROR(VLOOKUP(CONCILIÇÃO_COM_CERVEJA!$B198,DIF_ANTE!A:D,4,0),"0")/CONCILIÇÃO_COM_CERVEJA!$G198</f>
        <v>0</v>
      </c>
      <c r="P198" s="359">
        <f t="shared" ref="P198:P261" si="11">J198-M198</f>
        <v>0</v>
      </c>
      <c r="Q198" s="360">
        <f>CONCILIÇÃO_COM_CERVEJA!$P198-CONCILIÇÃO_COM_CERVEJA!$O198</f>
        <v>0</v>
      </c>
      <c r="R198" s="361">
        <f>IFERROR(VLOOKUP(CONCILIÇÃO_COM_CERVEJA!$B198,CUSTO!E:H,4,0),(VLOOKUP(CONCILIÇÃO_COM_CERVEJA!$A198,CUSTO!A:H,8,0)))</f>
        <v>0.35386425613844535</v>
      </c>
      <c r="S198" s="361">
        <f>IFERROR(SUM(CONCILIÇÃO_COM_CERVEJA!$P198*CONCILIÇÃO_COM_CERVEJA!$R198),0)</f>
        <v>0</v>
      </c>
      <c r="T198" s="362" t="str">
        <f>IFERROR(#REF!/CONCILIÇÃO_COM_CERVEJA!$M198,"")</f>
        <v/>
      </c>
      <c r="U198" s="361" t="str">
        <f>IFERROR(#REF!*CONCILIÇÃO_COM_CERVEJA!$R198,"-")</f>
        <v>-</v>
      </c>
      <c r="V198" s="363" t="s">
        <v>813</v>
      </c>
    </row>
    <row r="199" spans="1:22" ht="15" customHeight="1" x14ac:dyDescent="0.25">
      <c r="A199" s="429">
        <v>32268</v>
      </c>
      <c r="B199" s="352">
        <v>2701140005</v>
      </c>
      <c r="C199" s="352" t="s">
        <v>14189</v>
      </c>
      <c r="D199" s="353" t="s">
        <v>2105</v>
      </c>
      <c r="E199" s="437">
        <f>IFERROR(VLOOKUP(B199,[1]AGLUTINADO!$A:$C,3,0),0)/G199</f>
        <v>157566</v>
      </c>
      <c r="F199" s="354" t="s">
        <v>113</v>
      </c>
      <c r="G199" s="355">
        <v>1</v>
      </c>
      <c r="H199" s="356">
        <f>VLOOKUP(CONCILIÇÃO_COM_CERVEJA!$B199,CONT_ANTE!A:D,4,0)</f>
        <v>173184</v>
      </c>
      <c r="I199" s="356" t="str">
        <f t="shared" si="10"/>
        <v>ok</v>
      </c>
      <c r="J199" s="357">
        <f>VLOOKUP(CONCILIÇÃO_COM_CERVEJA!$B199,CONTAGEM!B:G,6,0)</f>
        <v>13200</v>
      </c>
      <c r="K199" s="357">
        <f>SUMIF(SISTEMA!B:B,CONCILIÇÃO_COM_CERVEJA!$B199,SISTEMA!I:I)/G199</f>
        <v>15618</v>
      </c>
      <c r="L199" s="357">
        <f>SUMIF(SISTEMA!B:B,CONCILIÇÃO_COM_CERVEJA!$C199,SISTEMA!I:I)</f>
        <v>0</v>
      </c>
      <c r="M199" s="358">
        <f t="shared" si="9"/>
        <v>15618</v>
      </c>
      <c r="N199" s="357">
        <f>IFERROR(SUM(CONCILIÇÃO_COM_CERVEJA!$M199*CONCILIÇÃO_COM_CERVEJA!$R199),0)</f>
        <v>5398.3850114989191</v>
      </c>
      <c r="O199" s="356">
        <f>IFERROR(VLOOKUP(CONCILIÇÃO_COM_CERVEJA!$B199,DIF_ANTE!A:D,4,0),"0")/CONCILIÇÃO_COM_CERVEJA!$G199</f>
        <v>0</v>
      </c>
      <c r="P199" s="359">
        <f t="shared" si="11"/>
        <v>-2418</v>
      </c>
      <c r="Q199" s="360">
        <f>CONCILIÇÃO_COM_CERVEJA!$P199-CONCILIÇÃO_COM_CERVEJA!$O199</f>
        <v>-2418</v>
      </c>
      <c r="R199" s="361">
        <f>IFERROR(VLOOKUP(CONCILIÇÃO_COM_CERVEJA!$B199,CUSTO!E:H,4,0),(VLOOKUP(CONCILIÇÃO_COM_CERVEJA!$A199,CUSTO!A:H,8,0)))</f>
        <v>0.34565149260461769</v>
      </c>
      <c r="S199" s="361">
        <f>IFERROR(SUM(CONCILIÇÃO_COM_CERVEJA!$P199*CONCILIÇÃO_COM_CERVEJA!$R199),0)</f>
        <v>-835.78530911796554</v>
      </c>
      <c r="T199" s="362" t="str">
        <f>IFERROR(#REF!/CONCILIÇÃO_COM_CERVEJA!$M199,"")</f>
        <v/>
      </c>
      <c r="U199" s="361" t="str">
        <f>IFERROR(#REF!*CONCILIÇÃO_COM_CERVEJA!$R199,"-")</f>
        <v>-</v>
      </c>
      <c r="V199" s="363"/>
    </row>
    <row r="200" spans="1:22" ht="15" customHeight="1" x14ac:dyDescent="0.25">
      <c r="A200" s="429">
        <v>31583</v>
      </c>
      <c r="B200" s="352">
        <v>2701140006</v>
      </c>
      <c r="C200" s="352" t="s">
        <v>14189</v>
      </c>
      <c r="D200" s="353" t="s">
        <v>1151</v>
      </c>
      <c r="E200" s="437">
        <f>IFERROR(VLOOKUP(B200,[1]AGLUTINADO!$A:$C,3,0),0)/G200</f>
        <v>604146</v>
      </c>
      <c r="F200" s="354" t="s">
        <v>113</v>
      </c>
      <c r="G200" s="355">
        <v>1</v>
      </c>
      <c r="H200" s="356">
        <f>VLOOKUP(CONCILIÇÃO_COM_CERVEJA!$B200,CONT_ANTE!A:D,4,0)</f>
        <v>211616</v>
      </c>
      <c r="I200" s="356" t="str">
        <f t="shared" si="10"/>
        <v>ok</v>
      </c>
      <c r="J200" s="357">
        <f>VLOOKUP(CONCILIÇÃO_COM_CERVEJA!$B200,CONTAGEM!B:G,6,0)</f>
        <v>352434</v>
      </c>
      <c r="K200" s="357">
        <f>SUMIF(SISTEMA!B:B,CONCILIÇÃO_COM_CERVEJA!$B200,SISTEMA!I:I)/G200</f>
        <v>360574</v>
      </c>
      <c r="L200" s="357">
        <f>SUMIF(SISTEMA!B:B,CONCILIÇÃO_COM_CERVEJA!$C200,SISTEMA!I:I)</f>
        <v>0</v>
      </c>
      <c r="M200" s="358">
        <f t="shared" si="9"/>
        <v>360574</v>
      </c>
      <c r="N200" s="357">
        <f>IFERROR(SUM(CONCILIÇÃO_COM_CERVEJA!$M200*CONCILIÇÃO_COM_CERVEJA!$R200),0)</f>
        <v>165739.14918378441</v>
      </c>
      <c r="O200" s="356">
        <f>IFERROR(VLOOKUP(CONCILIÇÃO_COM_CERVEJA!$B200,DIF_ANTE!A:D,4,0),"0")/CONCILIÇÃO_COM_CERVEJA!$G200</f>
        <v>0</v>
      </c>
      <c r="P200" s="359">
        <f t="shared" si="11"/>
        <v>-8140</v>
      </c>
      <c r="Q200" s="360">
        <f>CONCILIÇÃO_COM_CERVEJA!$P200-CONCILIÇÃO_COM_CERVEJA!$O200</f>
        <v>-8140</v>
      </c>
      <c r="R200" s="361">
        <f>IFERROR(VLOOKUP(CONCILIÇÃO_COM_CERVEJA!$B200,CUSTO!E:H,4,0),(VLOOKUP(CONCILIÇÃO_COM_CERVEJA!$A200,CUSTO!A:H,8,0)))</f>
        <v>0.45965363332848297</v>
      </c>
      <c r="S200" s="361">
        <f>IFERROR(SUM(CONCILIÇÃO_COM_CERVEJA!$P200*CONCILIÇÃO_COM_CERVEJA!$R200),0)</f>
        <v>-3741.5805752938513</v>
      </c>
      <c r="T200" s="362" t="str">
        <f>IFERROR(#REF!/CONCILIÇÃO_COM_CERVEJA!$M200,"")</f>
        <v/>
      </c>
      <c r="U200" s="361" t="str">
        <f>IFERROR(#REF!*CONCILIÇÃO_COM_CERVEJA!$R200,"-")</f>
        <v>-</v>
      </c>
      <c r="V200" s="363"/>
    </row>
    <row r="201" spans="1:22" ht="15" customHeight="1" x14ac:dyDescent="0.25">
      <c r="A201" s="429"/>
      <c r="B201" s="352">
        <v>2701140041</v>
      </c>
      <c r="C201" s="352" t="s">
        <v>14189</v>
      </c>
      <c r="D201" s="353" t="s">
        <v>5064</v>
      </c>
      <c r="E201" s="437">
        <f>IFERROR(VLOOKUP(B201,[1]AGLUTINADO!$A:$C,3,0),0)/G201</f>
        <v>0</v>
      </c>
      <c r="F201" s="354" t="s">
        <v>113</v>
      </c>
      <c r="G201" s="355">
        <v>1</v>
      </c>
      <c r="H201" s="356">
        <f>VLOOKUP(CONCILIÇÃO_COM_CERVEJA!$B201,CONT_ANTE!A:D,4,0)</f>
        <v>2112</v>
      </c>
      <c r="I201" s="356" t="str">
        <f t="shared" si="10"/>
        <v>!@##@!</v>
      </c>
      <c r="J201" s="357">
        <f>VLOOKUP(CONCILIÇÃO_COM_CERVEJA!$B201,CONTAGEM!B:G,6,0)</f>
        <v>0</v>
      </c>
      <c r="K201" s="357">
        <f>SUMIF(SISTEMA!B:B,CONCILIÇÃO_COM_CERVEJA!$B201,SISTEMA!I:I)/G201</f>
        <v>2012</v>
      </c>
      <c r="L201" s="357">
        <f>SUMIF(SISTEMA!B:B,CONCILIÇÃO_COM_CERVEJA!$C201,SISTEMA!I:I)</f>
        <v>0</v>
      </c>
      <c r="M201" s="358">
        <f t="shared" si="9"/>
        <v>2012</v>
      </c>
      <c r="N201" s="357">
        <f>IFERROR(SUM(CONCILIÇÃO_COM_CERVEJA!$M201*CONCILIÇÃO_COM_CERVEJA!$R201),0)</f>
        <v>667.18634828869062</v>
      </c>
      <c r="O201" s="356">
        <f>IFERROR(VLOOKUP(CONCILIÇÃO_COM_CERVEJA!$B201,DIF_ANTE!A:D,4,0),"0")/CONCILIÇÃO_COM_CERVEJA!$G201</f>
        <v>0</v>
      </c>
      <c r="P201" s="359">
        <f t="shared" si="11"/>
        <v>-2012</v>
      </c>
      <c r="Q201" s="360">
        <f>CONCILIÇÃO_COM_CERVEJA!$P201-CONCILIÇÃO_COM_CERVEJA!$O201</f>
        <v>-2012</v>
      </c>
      <c r="R201" s="361">
        <f>IFERROR(VLOOKUP(CONCILIÇÃO_COM_CERVEJA!$B201,CUSTO!E:H,4,0),(VLOOKUP(CONCILIÇÃO_COM_CERVEJA!$A201,CUSTO!A:H,8,0)))</f>
        <v>0.33160355282738102</v>
      </c>
      <c r="S201" s="361">
        <f>IFERROR(SUM(CONCILIÇÃO_COM_CERVEJA!$P201*CONCILIÇÃO_COM_CERVEJA!$R201),0)</f>
        <v>-667.18634828869062</v>
      </c>
      <c r="T201" s="365" t="str">
        <f>IFERROR(#REF!/CONCILIÇÃO_COM_CERVEJA!$M201,"")</f>
        <v/>
      </c>
      <c r="U201" s="361" t="str">
        <f>IFERROR(#REF!*CONCILIÇÃO_COM_CERVEJA!$R201,"-")</f>
        <v>-</v>
      </c>
      <c r="V201" s="363"/>
    </row>
    <row r="202" spans="1:22" ht="15" customHeight="1" x14ac:dyDescent="0.25">
      <c r="A202" s="429"/>
      <c r="B202" s="352">
        <v>2701140042</v>
      </c>
      <c r="C202" s="352" t="s">
        <v>14189</v>
      </c>
      <c r="D202" s="353" t="s">
        <v>6219</v>
      </c>
      <c r="E202" s="437">
        <f>IFERROR(VLOOKUP(B202,[1]AGLUTINADO!$A:$C,3,0),0)/G202</f>
        <v>0</v>
      </c>
      <c r="F202" s="354" t="s">
        <v>113</v>
      </c>
      <c r="G202" s="355">
        <v>1</v>
      </c>
      <c r="H202" s="356">
        <f>VLOOKUP(CONCILIÇÃO_COM_CERVEJA!$B202,CONT_ANTE!A:D,4,0)</f>
        <v>47069</v>
      </c>
      <c r="I202" s="356" t="str">
        <f t="shared" si="10"/>
        <v>!@##@!</v>
      </c>
      <c r="J202" s="357">
        <f>VLOOKUP(CONCILIÇÃO_COM_CERVEJA!$B202,CONTAGEM!B:G,6,0)</f>
        <v>43568</v>
      </c>
      <c r="K202" s="357">
        <f>SUMIF(SISTEMA!B:B,CONCILIÇÃO_COM_CERVEJA!$B202,SISTEMA!I:I)/G202</f>
        <v>45555</v>
      </c>
      <c r="L202" s="357">
        <f>SUMIF(SISTEMA!B:B,CONCILIÇÃO_COM_CERVEJA!$C202,SISTEMA!I:I)</f>
        <v>0</v>
      </c>
      <c r="M202" s="358">
        <f t="shared" si="9"/>
        <v>45555</v>
      </c>
      <c r="N202" s="357">
        <f>IFERROR(SUM(CONCILIÇÃO_COM_CERVEJA!$M202*CONCILIÇÃO_COM_CERVEJA!$R202),0)</f>
        <v>19895.863239074552</v>
      </c>
      <c r="O202" s="356">
        <f>IFERROR(VLOOKUP(CONCILIÇÃO_COM_CERVEJA!$B202,DIF_ANTE!A:D,4,0),"0")/CONCILIÇÃO_COM_CERVEJA!$G202</f>
        <v>1314</v>
      </c>
      <c r="P202" s="359">
        <f t="shared" si="11"/>
        <v>-1987</v>
      </c>
      <c r="Q202" s="360">
        <f>CONCILIÇÃO_COM_CERVEJA!$P202-CONCILIÇÃO_COM_CERVEJA!$O202</f>
        <v>-3301</v>
      </c>
      <c r="R202" s="361">
        <f>IFERROR(VLOOKUP(CONCILIÇÃO_COM_CERVEJA!$B202,CUSTO!E:H,4,0),(VLOOKUP(CONCILIÇÃO_COM_CERVEJA!$A202,CUSTO!A:H,8,0)))</f>
        <v>0.43674378748928877</v>
      </c>
      <c r="S202" s="361">
        <f>IFERROR(SUM(CONCILIÇÃO_COM_CERVEJA!$P202*CONCILIÇÃO_COM_CERVEJA!$R202),0)</f>
        <v>-867.80990574121677</v>
      </c>
      <c r="T202" s="365" t="str">
        <f>IFERROR(#REF!/CONCILIÇÃO_COM_CERVEJA!$M202,"")</f>
        <v/>
      </c>
      <c r="U202" s="361" t="str">
        <f>IFERROR(#REF!*CONCILIÇÃO_COM_CERVEJA!$R202,"-")</f>
        <v>-</v>
      </c>
      <c r="V202" s="363"/>
    </row>
    <row r="203" spans="1:22" ht="15" customHeight="1" x14ac:dyDescent="0.25">
      <c r="A203" s="429">
        <v>32780</v>
      </c>
      <c r="B203" s="352">
        <v>2701140032</v>
      </c>
      <c r="C203" s="352" t="s">
        <v>14189</v>
      </c>
      <c r="D203" s="353" t="s">
        <v>1170</v>
      </c>
      <c r="E203" s="437">
        <f>IFERROR(VLOOKUP(B203,[1]AGLUTINADO!$A:$C,3,0),0)/G203</f>
        <v>18204</v>
      </c>
      <c r="F203" s="354" t="s">
        <v>113</v>
      </c>
      <c r="G203" s="355">
        <v>1</v>
      </c>
      <c r="H203" s="356">
        <f>VLOOKUP(CONCILIÇÃO_COM_CERVEJA!$B203,CONT_ANTE!A:D,4,0)</f>
        <v>111936</v>
      </c>
      <c r="I203" s="356" t="str">
        <f t="shared" si="10"/>
        <v>ok</v>
      </c>
      <c r="J203" s="357">
        <f>VLOOKUP(CONCILIÇÃO_COM_CERVEJA!$B203,CONTAGEM!B:G,6,0)</f>
        <v>92400</v>
      </c>
      <c r="K203" s="357">
        <f>SUMIF(SISTEMA!B:B,CONCILIÇÃO_COM_CERVEJA!$B203,SISTEMA!I:I)/G203</f>
        <v>93732</v>
      </c>
      <c r="L203" s="357">
        <f>SUMIF(SISTEMA!B:B,CONCILIÇÃO_COM_CERVEJA!$C203,SISTEMA!I:I)</f>
        <v>0</v>
      </c>
      <c r="M203" s="358">
        <f t="shared" si="9"/>
        <v>93732</v>
      </c>
      <c r="N203" s="357">
        <f>IFERROR(SUM(CONCILIÇÃO_COM_CERVEJA!$M203*CONCILIÇÃO_COM_CERVEJA!$R203),0)</f>
        <v>34518.667352994235</v>
      </c>
      <c r="O203" s="356">
        <f>IFERROR(VLOOKUP(CONCILIÇÃO_COM_CERVEJA!$B203,DIF_ANTE!A:D,4,0),"0")/CONCILIÇÃO_COM_CERVEJA!$G203</f>
        <v>0</v>
      </c>
      <c r="P203" s="359">
        <f t="shared" si="11"/>
        <v>-1332</v>
      </c>
      <c r="Q203" s="360">
        <f>CONCILIÇÃO_COM_CERVEJA!$P203-CONCILIÇÃO_COM_CERVEJA!$O203</f>
        <v>-1332</v>
      </c>
      <c r="R203" s="361">
        <f>IFERROR(VLOOKUP(CONCILIÇÃO_COM_CERVEJA!$B203,CUSTO!E:H,4,0),(VLOOKUP(CONCILIÇÃO_COM_CERVEJA!$A203,CUSTO!A:H,8,0)))</f>
        <v>0.36826982623857629</v>
      </c>
      <c r="S203" s="361">
        <f>IFERROR(SUM(CONCILIÇÃO_COM_CERVEJA!$P203*CONCILIÇÃO_COM_CERVEJA!$R203),0)</f>
        <v>-490.5354085497836</v>
      </c>
      <c r="T203" s="362" t="str">
        <f>IFERROR(#REF!/CONCILIÇÃO_COM_CERVEJA!$M203,"")</f>
        <v/>
      </c>
      <c r="U203" s="361" t="str">
        <f>IFERROR(#REF!*CONCILIÇÃO_COM_CERVEJA!$R203,"-")</f>
        <v>-</v>
      </c>
      <c r="V203" s="363"/>
    </row>
    <row r="204" spans="1:22" ht="15" customHeight="1" x14ac:dyDescent="0.25">
      <c r="A204" s="429">
        <v>31326</v>
      </c>
      <c r="B204" s="352">
        <v>2701140016</v>
      </c>
      <c r="C204" s="352" t="s">
        <v>14189</v>
      </c>
      <c r="D204" s="353" t="s">
        <v>1158</v>
      </c>
      <c r="E204" s="437">
        <f>IFERROR(VLOOKUP(B204,[1]AGLUTINADO!$A:$C,3,0),0)/G204</f>
        <v>63390</v>
      </c>
      <c r="F204" s="354" t="s">
        <v>113</v>
      </c>
      <c r="G204" s="355">
        <v>1</v>
      </c>
      <c r="H204" s="356">
        <f>VLOOKUP(CONCILIÇÃO_COM_CERVEJA!$B204,CONT_ANTE!A:D,4,0)</f>
        <v>65741</v>
      </c>
      <c r="I204" s="356" t="str">
        <f t="shared" si="10"/>
        <v>ok</v>
      </c>
      <c r="J204" s="357">
        <f>VLOOKUP(CONCILIÇÃO_COM_CERVEJA!$B204,CONTAGEM!B:G,6,0)</f>
        <v>62240</v>
      </c>
      <c r="K204" s="357">
        <f>SUMIF(SISTEMA!B:B,CONCILIÇÃO_COM_CERVEJA!$B204,SISTEMA!I:I)/G204</f>
        <v>1961</v>
      </c>
      <c r="L204" s="357">
        <f>SUMIF(SISTEMA!B:B,CONCILIÇÃO_COM_CERVEJA!$C204,SISTEMA!I:I)</f>
        <v>0</v>
      </c>
      <c r="M204" s="358">
        <f t="shared" si="9"/>
        <v>1961</v>
      </c>
      <c r="N204" s="357">
        <f>IFERROR(SUM(CONCILIÇÃO_COM_CERVEJA!$M204*CONCILIÇÃO_COM_CERVEJA!$R204),0)</f>
        <v>879.91233060962179</v>
      </c>
      <c r="O204" s="356">
        <f>IFERROR(VLOOKUP(CONCILIÇÃO_COM_CERVEJA!$B204,DIF_ANTE!A:D,4,0),"0")/CONCILIÇÃO_COM_CERVEJA!$G204</f>
        <v>0</v>
      </c>
      <c r="P204" s="359">
        <f t="shared" si="11"/>
        <v>60279</v>
      </c>
      <c r="Q204" s="360">
        <f>CONCILIÇÃO_COM_CERVEJA!$P204-CONCILIÇÃO_COM_CERVEJA!$O204</f>
        <v>60279</v>
      </c>
      <c r="R204" s="361">
        <f>IFERROR(VLOOKUP(CONCILIÇÃO_COM_CERVEJA!$B204,CUSTO!E:H,4,0),(VLOOKUP(CONCILIÇÃO_COM_CERVEJA!$A204,CUSTO!A:H,8,0)))</f>
        <v>0.4487059309585017</v>
      </c>
      <c r="S204" s="361">
        <f>IFERROR(SUM(CONCILIÇÃO_COM_CERVEJA!$P204*CONCILIÇÃO_COM_CERVEJA!$R204),0)</f>
        <v>27047.544812247525</v>
      </c>
      <c r="T204" s="362" t="str">
        <f>IFERROR(#REF!/CONCILIÇÃO_COM_CERVEJA!$M204,"")</f>
        <v/>
      </c>
      <c r="U204" s="361" t="str">
        <f>IFERROR(#REF!*CONCILIÇÃO_COM_CERVEJA!$R204,"-")</f>
        <v>-</v>
      </c>
      <c r="V204" s="363"/>
    </row>
    <row r="205" spans="1:22" ht="15" customHeight="1" x14ac:dyDescent="0.25">
      <c r="A205" s="429">
        <v>32781</v>
      </c>
      <c r="B205" s="352">
        <v>2701140033</v>
      </c>
      <c r="C205" s="352" t="s">
        <v>14189</v>
      </c>
      <c r="D205" s="353" t="s">
        <v>1171</v>
      </c>
      <c r="E205" s="437">
        <f>IFERROR(VLOOKUP(B205,[1]AGLUTINADO!$A:$C,3,0),0)/G205</f>
        <v>0</v>
      </c>
      <c r="F205" s="354" t="s">
        <v>113</v>
      </c>
      <c r="G205" s="355">
        <v>1</v>
      </c>
      <c r="H205" s="356">
        <f>VLOOKUP(CONCILIÇÃO_COM_CERVEJA!$B205,CONT_ANTE!A:D,4,0)</f>
        <v>115632</v>
      </c>
      <c r="I205" s="356" t="str">
        <f t="shared" si="10"/>
        <v>!@##@!</v>
      </c>
      <c r="J205" s="357">
        <f>VLOOKUP(CONCILIÇÃO_COM_CERVEJA!$B205,CONTAGEM!B:G,6,0)</f>
        <v>114576</v>
      </c>
      <c r="K205" s="357">
        <f>SUMIF(SISTEMA!B:B,CONCILIÇÃO_COM_CERVEJA!$B205,SISTEMA!I:I)/G205</f>
        <v>115632</v>
      </c>
      <c r="L205" s="357">
        <f>SUMIF(SISTEMA!B:B,CONCILIÇÃO_COM_CERVEJA!$C205,SISTEMA!I:I)</f>
        <v>0</v>
      </c>
      <c r="M205" s="358">
        <f t="shared" si="9"/>
        <v>115632</v>
      </c>
      <c r="N205" s="357">
        <f>IFERROR(SUM(CONCILIÇÃO_COM_CERVEJA!$M205*CONCILIÇÃO_COM_CERVEJA!$R205),0)</f>
        <v>42847.41952380952</v>
      </c>
      <c r="O205" s="356">
        <f>IFERROR(VLOOKUP(CONCILIÇÃO_COM_CERVEJA!$B205,DIF_ANTE!A:D,4,0),"0")/CONCILIÇÃO_COM_CERVEJA!$G205</f>
        <v>0</v>
      </c>
      <c r="P205" s="359">
        <f t="shared" si="11"/>
        <v>-1056</v>
      </c>
      <c r="Q205" s="360">
        <f>CONCILIÇÃO_COM_CERVEJA!$P205-CONCILIÇÃO_COM_CERVEJA!$O205</f>
        <v>-1056</v>
      </c>
      <c r="R205" s="361">
        <f>IFERROR(VLOOKUP(CONCILIÇÃO_COM_CERVEJA!$B205,CUSTO!E:H,4,0),(VLOOKUP(CONCILIÇÃO_COM_CERVEJA!$A205,CUSTO!A:H,8,0)))</f>
        <v>0.37054984367484367</v>
      </c>
      <c r="S205" s="361">
        <f>IFERROR(SUM(CONCILIÇÃO_COM_CERVEJA!$P205*CONCILIÇÃO_COM_CERVEJA!$R205),0)</f>
        <v>-391.30063492063493</v>
      </c>
      <c r="T205" s="362" t="str">
        <f>IFERROR(#REF!/CONCILIÇÃO_COM_CERVEJA!$M205,"")</f>
        <v/>
      </c>
      <c r="U205" s="361" t="str">
        <f>IFERROR(#REF!*CONCILIÇÃO_COM_CERVEJA!$R205,"-")</f>
        <v>-</v>
      </c>
      <c r="V205" s="363"/>
    </row>
    <row r="206" spans="1:22" ht="15" customHeight="1" x14ac:dyDescent="0.25">
      <c r="A206" s="429">
        <v>31708</v>
      </c>
      <c r="B206" s="352">
        <v>2701140015</v>
      </c>
      <c r="C206" s="352" t="s">
        <v>14189</v>
      </c>
      <c r="D206" s="353" t="s">
        <v>1157</v>
      </c>
      <c r="E206" s="437">
        <f>IFERROR(VLOOKUP(B206,[1]AGLUTINADO!$A:$C,3,0),0)/G206</f>
        <v>0</v>
      </c>
      <c r="F206" s="354" t="s">
        <v>113</v>
      </c>
      <c r="G206" s="355">
        <v>1</v>
      </c>
      <c r="H206" s="356">
        <f>VLOOKUP(CONCILIÇÃO_COM_CERVEJA!$B206,CONT_ANTE!A:D,4,0)</f>
        <v>70798</v>
      </c>
      <c r="I206" s="356" t="str">
        <f t="shared" si="10"/>
        <v>!@##@!</v>
      </c>
      <c r="J206" s="357">
        <f>VLOOKUP(CONCILIÇÃO_COM_CERVEJA!$B206,CONTAGEM!B:G,6,0)</f>
        <v>70409</v>
      </c>
      <c r="K206" s="357">
        <f>SUMIF(SISTEMA!B:B,CONCILIÇÃO_COM_CERVEJA!$B206,SISTEMA!I:I)/G206</f>
        <v>70408</v>
      </c>
      <c r="L206" s="357">
        <f>SUMIF(SISTEMA!B:B,CONCILIÇÃO_COM_CERVEJA!$C206,SISTEMA!I:I)</f>
        <v>0</v>
      </c>
      <c r="M206" s="358">
        <f t="shared" si="9"/>
        <v>70408</v>
      </c>
      <c r="N206" s="357">
        <f>IFERROR(SUM(CONCILIÇÃO_COM_CERVEJA!$M206*CONCILIÇÃO_COM_CERVEJA!$R206),0)</f>
        <v>31592.487186926188</v>
      </c>
      <c r="O206" s="356">
        <f>IFERROR(VLOOKUP(CONCILIÇÃO_COM_CERVEJA!$B206,DIF_ANTE!A:D,4,0),"0")/CONCILIÇÃO_COM_CERVEJA!$G206</f>
        <v>0</v>
      </c>
      <c r="P206" s="359">
        <f t="shared" si="11"/>
        <v>1</v>
      </c>
      <c r="Q206" s="360">
        <f>CONCILIÇÃO_COM_CERVEJA!$P206-CONCILIÇÃO_COM_CERVEJA!$O206</f>
        <v>1</v>
      </c>
      <c r="R206" s="361">
        <f>IFERROR(VLOOKUP(CONCILIÇÃO_COM_CERVEJA!$B206,CUSTO!E:H,4,0),(VLOOKUP(CONCILIÇÃO_COM_CERVEJA!$A206,CUSTO!A:H,8,0)))</f>
        <v>0.4487059309585017</v>
      </c>
      <c r="S206" s="361">
        <f>IFERROR(SUM(CONCILIÇÃO_COM_CERVEJA!$P206*CONCILIÇÃO_COM_CERVEJA!$R206),0)</f>
        <v>0.4487059309585017</v>
      </c>
      <c r="T206" s="362" t="str">
        <f>IFERROR(#REF!/CONCILIÇÃO_COM_CERVEJA!$M206,"")</f>
        <v/>
      </c>
      <c r="U206" s="361" t="str">
        <f>IFERROR(#REF!*CONCILIÇÃO_COM_CERVEJA!$R206,"-")</f>
        <v>-</v>
      </c>
      <c r="V206" s="363"/>
    </row>
    <row r="207" spans="1:22" ht="15" customHeight="1" x14ac:dyDescent="0.25">
      <c r="A207" s="429">
        <v>32782</v>
      </c>
      <c r="B207" s="352">
        <v>2701140034</v>
      </c>
      <c r="C207" s="352" t="s">
        <v>14189</v>
      </c>
      <c r="D207" s="353" t="s">
        <v>1172</v>
      </c>
      <c r="E207" s="437">
        <f>IFERROR(VLOOKUP(B207,[1]AGLUTINADO!$A:$C,3,0),0)/G207</f>
        <v>0</v>
      </c>
      <c r="F207" s="354" t="s">
        <v>113</v>
      </c>
      <c r="G207" s="355">
        <v>1</v>
      </c>
      <c r="H207" s="356">
        <f>VLOOKUP(CONCILIÇÃO_COM_CERVEJA!$B207,CONT_ANTE!A:D,4,0)</f>
        <v>82368</v>
      </c>
      <c r="I207" s="356" t="str">
        <f t="shared" si="10"/>
        <v>ok</v>
      </c>
      <c r="J207" s="357">
        <f>VLOOKUP(CONCILIÇÃO_COM_CERVEJA!$B207,CONTAGEM!B:G,6,0)</f>
        <v>82368</v>
      </c>
      <c r="K207" s="357">
        <f>SUMIF(SISTEMA!B:B,CONCILIÇÃO_COM_CERVEJA!$B207,SISTEMA!I:I)/G207</f>
        <v>82368</v>
      </c>
      <c r="L207" s="357">
        <f>SUMIF(SISTEMA!B:B,CONCILIÇÃO_COM_CERVEJA!$C207,SISTEMA!I:I)</f>
        <v>0</v>
      </c>
      <c r="M207" s="358">
        <f t="shared" si="9"/>
        <v>82368</v>
      </c>
      <c r="N207" s="357">
        <f>IFERROR(SUM(CONCILIÇÃO_COM_CERVEJA!$M207*CONCILIÇÃO_COM_CERVEJA!$R207),0)</f>
        <v>30690.686530612245</v>
      </c>
      <c r="O207" s="356">
        <f>IFERROR(VLOOKUP(CONCILIÇÃO_COM_CERVEJA!$B207,DIF_ANTE!A:D,4,0),"0")/CONCILIÇÃO_COM_CERVEJA!$G207</f>
        <v>0</v>
      </c>
      <c r="P207" s="359">
        <f t="shared" si="11"/>
        <v>0</v>
      </c>
      <c r="Q207" s="360">
        <f>CONCILIÇÃO_COM_CERVEJA!$P207-CONCILIÇÃO_COM_CERVEJA!$O207</f>
        <v>0</v>
      </c>
      <c r="R207" s="361">
        <f>IFERROR(VLOOKUP(CONCILIÇÃO_COM_CERVEJA!$B207,CUSTO!E:H,4,0),(VLOOKUP(CONCILIÇÃO_COM_CERVEJA!$A207,CUSTO!A:H,8,0)))</f>
        <v>0.37260448876520308</v>
      </c>
      <c r="S207" s="361">
        <f>IFERROR(SUM(CONCILIÇÃO_COM_CERVEJA!$P207*CONCILIÇÃO_COM_CERVEJA!$R207),0)</f>
        <v>0</v>
      </c>
      <c r="T207" s="362" t="str">
        <f>IFERROR(#REF!/CONCILIÇÃO_COM_CERVEJA!$M207,"")</f>
        <v/>
      </c>
      <c r="U207" s="361" t="str">
        <f>IFERROR(#REF!*CONCILIÇÃO_COM_CERVEJA!$R207,"-")</f>
        <v>-</v>
      </c>
      <c r="V207" s="363" t="s">
        <v>813</v>
      </c>
    </row>
    <row r="208" spans="1:22" ht="15" customHeight="1" x14ac:dyDescent="0.25">
      <c r="A208" s="429">
        <v>32723</v>
      </c>
      <c r="B208" s="352">
        <v>2701140028</v>
      </c>
      <c r="C208" s="352" t="s">
        <v>14189</v>
      </c>
      <c r="D208" s="353" t="s">
        <v>1168</v>
      </c>
      <c r="E208" s="437">
        <f>IFERROR(VLOOKUP(B208,[1]AGLUTINADO!$A:$C,3,0),0)/G208</f>
        <v>22044</v>
      </c>
      <c r="F208" s="354" t="s">
        <v>113</v>
      </c>
      <c r="G208" s="355">
        <v>1</v>
      </c>
      <c r="H208" s="356">
        <f>VLOOKUP(CONCILIÇÃO_COM_CERVEJA!$B208,CONT_ANTE!A:D,4,0)</f>
        <v>52904</v>
      </c>
      <c r="I208" s="356" t="str">
        <f t="shared" si="10"/>
        <v>ok</v>
      </c>
      <c r="J208" s="357">
        <f>VLOOKUP(CONCILIÇÃO_COM_CERVEJA!$B208,CONTAGEM!B:G,6,0)</f>
        <v>30342</v>
      </c>
      <c r="K208" s="357">
        <f>SUMIF(SISTEMA!B:B,CONCILIÇÃO_COM_CERVEJA!$B208,SISTEMA!I:I)/G208</f>
        <v>30134</v>
      </c>
      <c r="L208" s="357">
        <f>SUMIF(SISTEMA!B:B,CONCILIÇÃO_COM_CERVEJA!$C208,SISTEMA!I:I)</f>
        <v>0</v>
      </c>
      <c r="M208" s="358">
        <f t="shared" si="9"/>
        <v>30134</v>
      </c>
      <c r="N208" s="357">
        <f>IFERROR(SUM(CONCILIÇÃO_COM_CERVEJA!$M208*CONCILIÇÃO_COM_CERVEJA!$R208),0)</f>
        <v>14664.616205012853</v>
      </c>
      <c r="O208" s="356">
        <f>IFERROR(VLOOKUP(CONCILIÇÃO_COM_CERVEJA!$B208,DIF_ANTE!A:D,4,0),"0")/CONCILIÇÃO_COM_CERVEJA!$G208</f>
        <v>456</v>
      </c>
      <c r="P208" s="359">
        <f t="shared" si="11"/>
        <v>208</v>
      </c>
      <c r="Q208" s="360">
        <f>CONCILIÇÃO_COM_CERVEJA!$P208-CONCILIÇÃO_COM_CERVEJA!$O208</f>
        <v>-248</v>
      </c>
      <c r="R208" s="361">
        <f>IFERROR(VLOOKUP(CONCILIÇÃO_COM_CERVEJA!$B208,CUSTO!E:H,4,0),(VLOOKUP(CONCILIÇÃO_COM_CERVEJA!$A208,CUSTO!A:H,8,0)))</f>
        <v>0.48664685089974291</v>
      </c>
      <c r="S208" s="361">
        <f>IFERROR(SUM(CONCILIÇÃO_COM_CERVEJA!$P208*CONCILIÇÃO_COM_CERVEJA!$R208),0)</f>
        <v>101.22254498714652</v>
      </c>
      <c r="T208" s="362" t="str">
        <f>IFERROR(#REF!/CONCILIÇÃO_COM_CERVEJA!$M208,"")</f>
        <v/>
      </c>
      <c r="U208" s="361" t="str">
        <f>IFERROR(#REF!*CONCILIÇÃO_COM_CERVEJA!$R208,"-")</f>
        <v>-</v>
      </c>
      <c r="V208" s="363"/>
    </row>
    <row r="209" spans="1:22" ht="15" customHeight="1" x14ac:dyDescent="0.25">
      <c r="A209" s="429"/>
      <c r="B209" s="352">
        <v>2701140031</v>
      </c>
      <c r="C209" s="352" t="s">
        <v>14189</v>
      </c>
      <c r="D209" s="353" t="s">
        <v>14383</v>
      </c>
      <c r="E209" s="437">
        <f>IFERROR(VLOOKUP(B209,[1]AGLUTINADO!$A:$C,3,0),0)/G209</f>
        <v>0</v>
      </c>
      <c r="F209" s="354" t="s">
        <v>113</v>
      </c>
      <c r="G209" s="355">
        <v>1</v>
      </c>
      <c r="H209" s="356">
        <f>VLOOKUP(CONCILIÇÃO_COM_CERVEJA!$B209,CONT_ANTE!A:D,4,0)</f>
        <v>20228</v>
      </c>
      <c r="I209" s="356" t="str">
        <f t="shared" si="10"/>
        <v>!@##@!</v>
      </c>
      <c r="J209" s="357">
        <f>VLOOKUP(CONCILIÇÃO_COM_CERVEJA!$B209,CONTAGEM!B:G,6,0)</f>
        <v>19839</v>
      </c>
      <c r="K209" s="357">
        <f>SUMIF(SISTEMA!B:B,CONCILIÇÃO_COM_CERVEJA!$B209,SISTEMA!I:I)/G209</f>
        <v>19838</v>
      </c>
      <c r="L209" s="357">
        <f>SUMIF(SISTEMA!B:B,CONCILIÇÃO_COM_CERVEJA!$C209,SISTEMA!I:I)</f>
        <v>0</v>
      </c>
      <c r="M209" s="358">
        <f t="shared" si="9"/>
        <v>19838</v>
      </c>
      <c r="N209" s="357">
        <f>IFERROR(SUM(CONCILIÇÃO_COM_CERVEJA!$M209*CONCILIÇÃO_COM_CERVEJA!$R209),0)</f>
        <v>9496.0068115010599</v>
      </c>
      <c r="O209" s="356">
        <f>IFERROR(VLOOKUP(CONCILIÇÃO_COM_CERVEJA!$B209,DIF_ANTE!A:D,4,0),"0")/CONCILIÇÃO_COM_CERVEJA!$G209</f>
        <v>0</v>
      </c>
      <c r="P209" s="359">
        <f t="shared" si="11"/>
        <v>1</v>
      </c>
      <c r="Q209" s="360">
        <f>CONCILIÇÃO_COM_CERVEJA!$P209-CONCILIÇÃO_COM_CERVEJA!$O209</f>
        <v>1</v>
      </c>
      <c r="R209" s="361">
        <f>IFERROR(VLOOKUP(CONCILIÇÃO_COM_CERVEJA!$B209,CUSTO!E:H,4,0),(VLOOKUP(CONCILIÇÃO_COM_CERVEJA!$A209,CUSTO!A:H,8,0)))</f>
        <v>0.47867762937297409</v>
      </c>
      <c r="S209" s="361">
        <f>IFERROR(SUM(CONCILIÇÃO_COM_CERVEJA!$P209*CONCILIÇÃO_COM_CERVEJA!$R209),0)</f>
        <v>0.47867762937297409</v>
      </c>
      <c r="T209" s="365" t="str">
        <f>IFERROR(#REF!/CONCILIÇÃO_COM_CERVEJA!$M209,"")</f>
        <v/>
      </c>
      <c r="U209" s="361" t="str">
        <f>IFERROR(#REF!*CONCILIÇÃO_COM_CERVEJA!$R209,"-")</f>
        <v>-</v>
      </c>
      <c r="V209" s="363"/>
    </row>
    <row r="210" spans="1:22" ht="15" customHeight="1" x14ac:dyDescent="0.25">
      <c r="A210" s="429">
        <v>30131</v>
      </c>
      <c r="B210" s="352">
        <v>2701140035</v>
      </c>
      <c r="C210" s="352" t="s">
        <v>14189</v>
      </c>
      <c r="D210" s="353" t="s">
        <v>1173</v>
      </c>
      <c r="E210" s="437">
        <f>IFERROR(VLOOKUP(B210,[1]AGLUTINADO!$A:$C,3,0),0)/G210</f>
        <v>0</v>
      </c>
      <c r="F210" s="354" t="s">
        <v>113</v>
      </c>
      <c r="G210" s="355">
        <v>1</v>
      </c>
      <c r="H210" s="356">
        <f>VLOOKUP(CONCILIÇÃO_COM_CERVEJA!$B210,CONT_ANTE!A:D,4,0)</f>
        <v>0</v>
      </c>
      <c r="I210" s="356" t="str">
        <f t="shared" si="10"/>
        <v>ok</v>
      </c>
      <c r="J210" s="357">
        <f>VLOOKUP(CONCILIÇÃO_COM_CERVEJA!$B210,CONTAGEM!B:G,6,0)</f>
        <v>0</v>
      </c>
      <c r="K210" s="357">
        <f>SUMIF(SISTEMA!B:B,CONCILIÇÃO_COM_CERVEJA!$B210,SISTEMA!I:I)/G210</f>
        <v>0</v>
      </c>
      <c r="L210" s="357">
        <f>SUMIF(SISTEMA!B:B,CONCILIÇÃO_COM_CERVEJA!$C210,SISTEMA!I:I)</f>
        <v>0</v>
      </c>
      <c r="M210" s="358">
        <f t="shared" si="9"/>
        <v>0</v>
      </c>
      <c r="N210" s="357">
        <f>IFERROR(SUM(CONCILIÇÃO_COM_CERVEJA!$M210*CONCILIÇÃO_COM_CERVEJA!$R210),0)</f>
        <v>0</v>
      </c>
      <c r="O210" s="356">
        <f>IFERROR(VLOOKUP(CONCILIÇÃO_COM_CERVEJA!$B210,DIF_ANTE!A:D,4,0),"0")/CONCILIÇÃO_COM_CERVEJA!$G210</f>
        <v>0</v>
      </c>
      <c r="P210" s="359">
        <f t="shared" si="11"/>
        <v>0</v>
      </c>
      <c r="Q210" s="360">
        <f>CONCILIÇÃO_COM_CERVEJA!$P210-CONCILIÇÃO_COM_CERVEJA!$O210</f>
        <v>0</v>
      </c>
      <c r="R210" s="361">
        <f>IFERROR(VLOOKUP(CONCILIÇÃO_COM_CERVEJA!$B210,CUSTO!E:H,4,0),(VLOOKUP(CONCILIÇÃO_COM_CERVEJA!$A210,CUSTO!A:H,8,0)))</f>
        <v>0.37260461760461755</v>
      </c>
      <c r="S210" s="361">
        <f>IFERROR(SUM(CONCILIÇÃO_COM_CERVEJA!$P210*CONCILIÇÃO_COM_CERVEJA!$R210),0)</f>
        <v>0</v>
      </c>
      <c r="T210" s="362" t="str">
        <f>IFERROR(#REF!/CONCILIÇÃO_COM_CERVEJA!$M210,"")</f>
        <v/>
      </c>
      <c r="U210" s="361" t="str">
        <f>IFERROR(#REF!*CONCILIÇÃO_COM_CERVEJA!$R210,"-")</f>
        <v>-</v>
      </c>
      <c r="V210" s="363" t="s">
        <v>813</v>
      </c>
    </row>
    <row r="211" spans="1:22" ht="15" customHeight="1" x14ac:dyDescent="0.25">
      <c r="A211" s="429">
        <v>30895</v>
      </c>
      <c r="B211" s="352">
        <v>2701140026</v>
      </c>
      <c r="C211" s="352" t="s">
        <v>14189</v>
      </c>
      <c r="D211" s="353" t="s">
        <v>1166</v>
      </c>
      <c r="E211" s="437">
        <f>IFERROR(VLOOKUP(B211,[1]AGLUTINADO!$A:$C,3,0),0)/G211</f>
        <v>121698</v>
      </c>
      <c r="F211" s="354" t="s">
        <v>113</v>
      </c>
      <c r="G211" s="355">
        <v>1</v>
      </c>
      <c r="H211" s="356">
        <f>VLOOKUP(CONCILIÇÃO_COM_CERVEJA!$B211,CONT_ANTE!A:D,4,0)</f>
        <v>12448</v>
      </c>
      <c r="I211" s="356" t="str">
        <f t="shared" si="10"/>
        <v>ok</v>
      </c>
      <c r="J211" s="357">
        <f>VLOOKUP(CONCILIÇÃO_COM_CERVEJA!$B211,CONTAGEM!B:G,6,0)</f>
        <v>9336</v>
      </c>
      <c r="K211" s="357">
        <f>SUMIF(SISTEMA!B:B,CONCILIÇÃO_COM_CERVEJA!$B211,SISTEMA!I:I)/G211</f>
        <v>7852</v>
      </c>
      <c r="L211" s="357">
        <f>SUMIF(SISTEMA!B:B,CONCILIÇÃO_COM_CERVEJA!$C211,SISTEMA!I:I)</f>
        <v>0</v>
      </c>
      <c r="M211" s="358">
        <f t="shared" si="9"/>
        <v>7852</v>
      </c>
      <c r="N211" s="357">
        <f>IFERROR(SUM(CONCILIÇÃO_COM_CERVEJA!$M211*CONCILIÇÃO_COM_CERVEJA!$R211),0)</f>
        <v>3821.1538767494999</v>
      </c>
      <c r="O211" s="356">
        <f>IFERROR(VLOOKUP(CONCILIÇÃO_COM_CERVEJA!$B211,DIF_ANTE!A:D,4,0),"0")/CONCILIÇÃO_COM_CERVEJA!$G211</f>
        <v>704</v>
      </c>
      <c r="P211" s="359">
        <f t="shared" si="11"/>
        <v>1484</v>
      </c>
      <c r="Q211" s="360">
        <f>CONCILIÇÃO_COM_CERVEJA!$P211-CONCILIÇÃO_COM_CERVEJA!$O211</f>
        <v>780</v>
      </c>
      <c r="R211" s="361">
        <f>IFERROR(VLOOKUP(CONCILIÇÃO_COM_CERVEJA!$B211,CUSTO!E:H,4,0),(VLOOKUP(CONCILIÇÃO_COM_CERVEJA!$A211,CUSTO!A:H,8,0)))</f>
        <v>0.48664720794058836</v>
      </c>
      <c r="S211" s="361">
        <f>IFERROR(SUM(CONCILIÇÃO_COM_CERVEJA!$P211*CONCILIÇÃO_COM_CERVEJA!$R211),0)</f>
        <v>722.18445658383314</v>
      </c>
      <c r="T211" s="362" t="str">
        <f>IFERROR(#REF!/CONCILIÇÃO_COM_CERVEJA!$M211,"")</f>
        <v/>
      </c>
      <c r="U211" s="361" t="str">
        <f>IFERROR(#REF!*CONCILIÇÃO_COM_CERVEJA!$R211,"-")</f>
        <v>-</v>
      </c>
      <c r="V211" s="363"/>
    </row>
    <row r="212" spans="1:22" ht="15" customHeight="1" x14ac:dyDescent="0.25">
      <c r="A212" s="429">
        <v>32784</v>
      </c>
      <c r="B212" s="352">
        <v>2701140036</v>
      </c>
      <c r="C212" s="352" t="s">
        <v>14189</v>
      </c>
      <c r="D212" s="353" t="s">
        <v>1174</v>
      </c>
      <c r="E212" s="437">
        <f>IFERROR(VLOOKUP(B212,[1]AGLUTINADO!$A:$C,3,0),0)/G212</f>
        <v>0</v>
      </c>
      <c r="F212" s="354" t="s">
        <v>113</v>
      </c>
      <c r="G212" s="355">
        <v>1</v>
      </c>
      <c r="H212" s="356">
        <f>VLOOKUP(CONCILIÇÃO_COM_CERVEJA!$B212,CONT_ANTE!A:D,4,0)</f>
        <v>41184</v>
      </c>
      <c r="I212" s="356" t="str">
        <f t="shared" si="10"/>
        <v>!@##@!</v>
      </c>
      <c r="J212" s="357">
        <f>VLOOKUP(CONCILIÇÃO_COM_CERVEJA!$B212,CONTAGEM!B:G,6,0)</f>
        <v>39600</v>
      </c>
      <c r="K212" s="357">
        <f>SUMIF(SISTEMA!B:B,CONCILIÇÃO_COM_CERVEJA!$B212,SISTEMA!I:I)/G212</f>
        <v>41184</v>
      </c>
      <c r="L212" s="357">
        <f>SUMIF(SISTEMA!B:B,CONCILIÇÃO_COM_CERVEJA!$C212,SISTEMA!I:I)</f>
        <v>0</v>
      </c>
      <c r="M212" s="358">
        <f t="shared" si="9"/>
        <v>41184</v>
      </c>
      <c r="N212" s="357">
        <f>IFERROR(SUM(CONCILIÇÃO_COM_CERVEJA!$M212*CONCILIÇÃO_COM_CERVEJA!$R212),0)</f>
        <v>15345.342380952381</v>
      </c>
      <c r="O212" s="356">
        <f>IFERROR(VLOOKUP(CONCILIÇÃO_COM_CERVEJA!$B212,DIF_ANTE!A:D,4,0),"0")/CONCILIÇÃO_COM_CERVEJA!$G212</f>
        <v>0</v>
      </c>
      <c r="P212" s="359">
        <f t="shared" si="11"/>
        <v>-1584</v>
      </c>
      <c r="Q212" s="360">
        <f>CONCILIÇÃO_COM_CERVEJA!$P212-CONCILIÇÃO_COM_CERVEJA!$O212</f>
        <v>-1584</v>
      </c>
      <c r="R212" s="361">
        <f>IFERROR(VLOOKUP(CONCILIÇÃO_COM_CERVEJA!$B212,CUSTO!E:H,4,0),(VLOOKUP(CONCILIÇÃO_COM_CERVEJA!$A212,CUSTO!A:H,8,0)))</f>
        <v>0.37260446729196728</v>
      </c>
      <c r="S212" s="361">
        <f>IFERROR(SUM(CONCILIÇÃO_COM_CERVEJA!$P212*CONCILIÇÃO_COM_CERVEJA!$R212),0)</f>
        <v>-590.20547619047613</v>
      </c>
      <c r="T212" s="362" t="str">
        <f>IFERROR(#REF!/CONCILIÇÃO_COM_CERVEJA!$M212,"")</f>
        <v/>
      </c>
      <c r="U212" s="361" t="str">
        <f>IFERROR(#REF!*CONCILIÇÃO_COM_CERVEJA!$R212,"-")</f>
        <v>-</v>
      </c>
      <c r="V212" s="363"/>
    </row>
    <row r="213" spans="1:22" ht="15" customHeight="1" x14ac:dyDescent="0.25">
      <c r="A213" s="429">
        <v>32724</v>
      </c>
      <c r="B213" s="352">
        <v>2701140027</v>
      </c>
      <c r="C213" s="352" t="s">
        <v>14189</v>
      </c>
      <c r="D213" s="353" t="s">
        <v>1167</v>
      </c>
      <c r="E213" s="437">
        <f>IFERROR(VLOOKUP(B213,[1]AGLUTINADO!$A:$C,3,0),0)/G213</f>
        <v>17496</v>
      </c>
      <c r="F213" s="354" t="s">
        <v>113</v>
      </c>
      <c r="G213" s="355">
        <v>1</v>
      </c>
      <c r="H213" s="356">
        <f>VLOOKUP(CONCILIÇÃO_COM_CERVEJA!$B213,CONT_ANTE!A:D,4,0)</f>
        <v>27230</v>
      </c>
      <c r="I213" s="356" t="str">
        <f t="shared" si="10"/>
        <v>ok</v>
      </c>
      <c r="J213" s="357">
        <f>VLOOKUP(CONCILIÇÃO_COM_CERVEJA!$B213,CONTAGEM!B:G,6,0)</f>
        <v>7391</v>
      </c>
      <c r="K213" s="357">
        <f>SUMIF(SISTEMA!B:B,CONCILIÇÃO_COM_CERVEJA!$B213,SISTEMA!I:I)/G213</f>
        <v>9424</v>
      </c>
      <c r="L213" s="357">
        <f>SUMIF(SISTEMA!B:B,CONCILIÇÃO_COM_CERVEJA!$C213,SISTEMA!I:I)</f>
        <v>0</v>
      </c>
      <c r="M213" s="358">
        <f t="shared" si="9"/>
        <v>9424</v>
      </c>
      <c r="N213" s="357">
        <f>IFERROR(SUM(CONCILIÇÃO_COM_CERVEJA!$M213*CONCILIÇÃO_COM_CERVEJA!$R213),0)</f>
        <v>4533.9264597869997</v>
      </c>
      <c r="O213" s="356">
        <f>IFERROR(VLOOKUP(CONCILIÇÃO_COM_CERVEJA!$B213,DIF_ANTE!A:D,4,0),"0")/CONCILIÇÃO_COM_CERVEJA!$G213</f>
        <v>0</v>
      </c>
      <c r="P213" s="359">
        <f t="shared" si="11"/>
        <v>-2033</v>
      </c>
      <c r="Q213" s="360">
        <f>CONCILIÇÃO_COM_CERVEJA!$P213-CONCILIÇÃO_COM_CERVEJA!$O213</f>
        <v>-2033</v>
      </c>
      <c r="R213" s="361">
        <f>IFERROR(VLOOKUP(CONCILIÇÃO_COM_CERVEJA!$B213,CUSTO!E:H,4,0),(VLOOKUP(CONCILIÇÃO_COM_CERVEJA!$A213,CUSTO!A:H,8,0)))</f>
        <v>0.48110425082629454</v>
      </c>
      <c r="S213" s="361">
        <f>IFERROR(SUM(CONCILIÇÃO_COM_CERVEJA!$P213*CONCILIÇÃO_COM_CERVEJA!$R213),0)</f>
        <v>-978.08494192985677</v>
      </c>
      <c r="T213" s="362" t="str">
        <f>IFERROR(#REF!/CONCILIÇÃO_COM_CERVEJA!$M213,"")</f>
        <v/>
      </c>
      <c r="U213" s="361" t="str">
        <f>IFERROR(#REF!*CONCILIÇÃO_COM_CERVEJA!$R213,"-")</f>
        <v>-</v>
      </c>
      <c r="V213" s="363"/>
    </row>
    <row r="214" spans="1:22" ht="15" customHeight="1" x14ac:dyDescent="0.25">
      <c r="A214" s="429">
        <v>32783</v>
      </c>
      <c r="B214" s="352">
        <v>2701140037</v>
      </c>
      <c r="C214" s="352" t="s">
        <v>14189</v>
      </c>
      <c r="D214" s="353" t="s">
        <v>1175</v>
      </c>
      <c r="E214" s="437">
        <f>IFERROR(VLOOKUP(B214,[1]AGLUTINADO!$A:$C,3,0),0)/G214</f>
        <v>21792</v>
      </c>
      <c r="F214" s="354" t="s">
        <v>113</v>
      </c>
      <c r="G214" s="355">
        <v>1</v>
      </c>
      <c r="H214" s="356">
        <f>VLOOKUP(CONCILIÇÃO_COM_CERVEJA!$B214,CONT_ANTE!A:D,4,0)</f>
        <v>45408</v>
      </c>
      <c r="I214" s="356" t="str">
        <f t="shared" si="10"/>
        <v>ok</v>
      </c>
      <c r="J214" s="357">
        <f>VLOOKUP(CONCILIÇÃO_COM_CERVEJA!$B214,CONTAGEM!B:G,6,0)</f>
        <v>21120</v>
      </c>
      <c r="K214" s="357">
        <f>SUMIF(SISTEMA!B:B,CONCILIÇÃO_COM_CERVEJA!$B214,SISTEMA!I:I)/G214</f>
        <v>23616</v>
      </c>
      <c r="L214" s="357">
        <f>SUMIF(SISTEMA!B:B,CONCILIÇÃO_COM_CERVEJA!$C214,SISTEMA!I:I)</f>
        <v>0</v>
      </c>
      <c r="M214" s="358">
        <f t="shared" si="9"/>
        <v>23616</v>
      </c>
      <c r="N214" s="357">
        <f>IFERROR(SUM(CONCILIÇÃO_COM_CERVEJA!$M214*CONCILIÇÃO_COM_CERVEJA!$R214),0)</f>
        <v>8501.0571428571438</v>
      </c>
      <c r="O214" s="356">
        <f>IFERROR(VLOOKUP(CONCILIÇÃO_COM_CERVEJA!$B214,DIF_ANTE!A:D,4,0),"0")/CONCILIÇÃO_COM_CERVEJA!$G214</f>
        <v>0</v>
      </c>
      <c r="P214" s="359">
        <f t="shared" si="11"/>
        <v>-2496</v>
      </c>
      <c r="Q214" s="360">
        <f>CONCILIÇÃO_COM_CERVEJA!$P214-CONCILIÇÃO_COM_CERVEJA!$O214</f>
        <v>-2496</v>
      </c>
      <c r="R214" s="361">
        <f>IFERROR(VLOOKUP(CONCILIÇÃO_COM_CERVEJA!$B214,CUSTO!E:H,4,0),(VLOOKUP(CONCILIÇÃO_COM_CERVEJA!$A214,CUSTO!A:H,8,0)))</f>
        <v>0.35997023809523815</v>
      </c>
      <c r="S214" s="361">
        <f>IFERROR(SUM(CONCILIÇÃO_COM_CERVEJA!$P214*CONCILIÇÃO_COM_CERVEJA!$R214),0)</f>
        <v>-898.48571428571438</v>
      </c>
      <c r="T214" s="362" t="str">
        <f>IFERROR(#REF!/CONCILIÇÃO_COM_CERVEJA!$M214,"")</f>
        <v/>
      </c>
      <c r="U214" s="361" t="str">
        <f>IFERROR(#REF!*CONCILIÇÃO_COM_CERVEJA!$R214,"-")</f>
        <v>-</v>
      </c>
      <c r="V214" s="363"/>
    </row>
    <row r="215" spans="1:22" ht="15" customHeight="1" x14ac:dyDescent="0.25">
      <c r="A215" s="429">
        <v>31325</v>
      </c>
      <c r="B215" s="352">
        <v>2701140017</v>
      </c>
      <c r="C215" s="352" t="s">
        <v>14189</v>
      </c>
      <c r="D215" s="353" t="s">
        <v>1159</v>
      </c>
      <c r="E215" s="437">
        <f>IFERROR(VLOOKUP(B215,[1]AGLUTINADO!$A:$C,3,0),0)/G215</f>
        <v>55236</v>
      </c>
      <c r="F215" s="354" t="s">
        <v>113</v>
      </c>
      <c r="G215" s="355">
        <v>1</v>
      </c>
      <c r="H215" s="356">
        <f>VLOOKUP(CONCILIÇÃO_COM_CERVEJA!$B215,CONT_ANTE!A:D,4,0)</f>
        <v>3501</v>
      </c>
      <c r="I215" s="356" t="str">
        <f t="shared" si="10"/>
        <v>ok</v>
      </c>
      <c r="J215" s="357">
        <f>VLOOKUP(CONCILIÇÃO_COM_CERVEJA!$B215,CONTAGEM!B:G,6,0)</f>
        <v>2334</v>
      </c>
      <c r="K215" s="357">
        <f>SUMIF(SISTEMA!B:B,CONCILIÇÃO_COM_CERVEJA!$B215,SISTEMA!I:I)/G215</f>
        <v>3891</v>
      </c>
      <c r="L215" s="357">
        <f>SUMIF(SISTEMA!B:B,CONCILIÇÃO_COM_CERVEJA!$C215,SISTEMA!I:I)</f>
        <v>0</v>
      </c>
      <c r="M215" s="358">
        <f t="shared" si="9"/>
        <v>3891</v>
      </c>
      <c r="N215" s="357">
        <f>IFERROR(SUM(CONCILIÇÃO_COM_CERVEJA!$M215*CONCILIÇÃO_COM_CERVEJA!$R215),0)</f>
        <v>1861.1084247195602</v>
      </c>
      <c r="O215" s="356">
        <f>IFERROR(VLOOKUP(CONCILIÇÃO_COM_CERVEJA!$B215,DIF_ANTE!A:D,4,0),"0")/CONCILIÇÃO_COM_CERVEJA!$G215</f>
        <v>0</v>
      </c>
      <c r="P215" s="359">
        <f t="shared" si="11"/>
        <v>-1557</v>
      </c>
      <c r="Q215" s="360">
        <f>CONCILIÇÃO_COM_CERVEJA!$P215-CONCILIÇÃO_COM_CERVEJA!$O215</f>
        <v>-1557</v>
      </c>
      <c r="R215" s="361">
        <f>IFERROR(VLOOKUP(CONCILIÇÃO_COM_CERVEJA!$B215,CUSTO!E:H,4,0),(VLOOKUP(CONCILIÇÃO_COM_CERVEJA!$A215,CUSTO!A:H,8,0)))</f>
        <v>0.47831108319700855</v>
      </c>
      <c r="S215" s="361">
        <f>IFERROR(SUM(CONCILIÇÃO_COM_CERVEJA!$P215*CONCILIÇÃO_COM_CERVEJA!$R215),0)</f>
        <v>-744.7303565377423</v>
      </c>
      <c r="T215" s="362" t="str">
        <f>IFERROR(#REF!/CONCILIÇÃO_COM_CERVEJA!$M215,"")</f>
        <v/>
      </c>
      <c r="U215" s="361" t="str">
        <f>IFERROR(#REF!*CONCILIÇÃO_COM_CERVEJA!$R215,"-")</f>
        <v>-</v>
      </c>
      <c r="V215" s="363"/>
    </row>
    <row r="216" spans="1:22" ht="15" customHeight="1" x14ac:dyDescent="0.25">
      <c r="A216" s="429"/>
      <c r="B216" s="352">
        <v>2701140043</v>
      </c>
      <c r="C216" s="352" t="s">
        <v>14189</v>
      </c>
      <c r="D216" s="353" t="s">
        <v>7505</v>
      </c>
      <c r="E216" s="437">
        <f>IFERROR(VLOOKUP(B216,[1]AGLUTINADO!$A:$C,3,0),0)/G216</f>
        <v>0</v>
      </c>
      <c r="F216" s="354" t="s">
        <v>113</v>
      </c>
      <c r="G216" s="355">
        <v>1</v>
      </c>
      <c r="H216" s="356">
        <f>VLOOKUP(CONCILIÇÃO_COM_CERVEJA!$B216,CONT_ANTE!A:D,4,0)</f>
        <v>0</v>
      </c>
      <c r="I216" s="356" t="str">
        <f t="shared" si="10"/>
        <v>ok</v>
      </c>
      <c r="J216" s="357">
        <f>VLOOKUP(CONCILIÇÃO_COM_CERVEJA!$B216,CONTAGEM!B:G,6,0)</f>
        <v>0</v>
      </c>
      <c r="K216" s="357">
        <f>SUMIF(SISTEMA!B:B,CONCILIÇÃO_COM_CERVEJA!$B216,SISTEMA!I:I)/G216</f>
        <v>0</v>
      </c>
      <c r="L216" s="357">
        <f>SUMIF(SISTEMA!B:B,CONCILIÇÃO_COM_CERVEJA!$C216,SISTEMA!I:I)</f>
        <v>0</v>
      </c>
      <c r="M216" s="358">
        <f t="shared" si="9"/>
        <v>0</v>
      </c>
      <c r="N216" s="357">
        <f>IFERROR(SUM(CONCILIÇÃO_COM_CERVEJA!$M216*CONCILIÇÃO_COM_CERVEJA!$R216),0)</f>
        <v>0</v>
      </c>
      <c r="O216" s="356">
        <f>IFERROR(VLOOKUP(CONCILIÇÃO_COM_CERVEJA!$B216,DIF_ANTE!A:D,4,0),"0")/CONCILIÇÃO_COM_CERVEJA!$G216</f>
        <v>0</v>
      </c>
      <c r="P216" s="359">
        <f t="shared" si="11"/>
        <v>0</v>
      </c>
      <c r="Q216" s="360">
        <f>CONCILIÇÃO_COM_CERVEJA!$P216-CONCILIÇÃO_COM_CERVEJA!$O216</f>
        <v>0</v>
      </c>
      <c r="R216" s="361">
        <f>IFERROR(VLOOKUP(CONCILIÇÃO_COM_CERVEJA!$B216,CUSTO!E:H,4,0),(VLOOKUP(CONCILIÇÃO_COM_CERVEJA!$A216,CUSTO!A:H,8,0)))</f>
        <v>0.36719546657046653</v>
      </c>
      <c r="S216" s="361">
        <f>IFERROR(SUM(CONCILIÇÃO_COM_CERVEJA!$P216*CONCILIÇÃO_COM_CERVEJA!$R216),0)</f>
        <v>0</v>
      </c>
      <c r="T216" s="365" t="str">
        <f>IFERROR(#REF!/CONCILIÇÃO_COM_CERVEJA!$M216,"")</f>
        <v/>
      </c>
      <c r="U216" s="361" t="str">
        <f>IFERROR(#REF!*CONCILIÇÃO_COM_CERVEJA!$R216,"-")</f>
        <v>-</v>
      </c>
      <c r="V216" s="363" t="s">
        <v>813</v>
      </c>
    </row>
    <row r="217" spans="1:22" ht="15" customHeight="1" x14ac:dyDescent="0.25">
      <c r="A217" s="429"/>
      <c r="B217" s="352">
        <v>2701140044</v>
      </c>
      <c r="C217" s="352" t="s">
        <v>14189</v>
      </c>
      <c r="D217" s="353" t="s">
        <v>7340</v>
      </c>
      <c r="E217" s="437">
        <f>IFERROR(VLOOKUP(B217,[1]AGLUTINADO!$A:$C,3,0),0)/G217</f>
        <v>63390</v>
      </c>
      <c r="F217" s="354" t="s">
        <v>113</v>
      </c>
      <c r="G217" s="355">
        <v>1</v>
      </c>
      <c r="H217" s="356">
        <f>VLOOKUP(CONCILIÇÃO_COM_CERVEJA!$B217,CONT_ANTE!A:D,4,0)</f>
        <v>66908</v>
      </c>
      <c r="I217" s="356" t="str">
        <f t="shared" si="10"/>
        <v>ok</v>
      </c>
      <c r="J217" s="357">
        <f>VLOOKUP(CONCILIÇÃO_COM_CERVEJA!$B217,CONTAGEM!B:G,6,0)</f>
        <v>0</v>
      </c>
      <c r="K217" s="357">
        <f>SUMIF(SISTEMA!B:B,CONCILIÇÃO_COM_CERVEJA!$B217,SISTEMA!I:I)/G217</f>
        <v>2518</v>
      </c>
      <c r="L217" s="357">
        <f>SUMIF(SISTEMA!B:B,CONCILIÇÃO_COM_CERVEJA!$C217,SISTEMA!I:I)</f>
        <v>0</v>
      </c>
      <c r="M217" s="358">
        <f t="shared" si="9"/>
        <v>2518</v>
      </c>
      <c r="N217" s="357">
        <f>IFERROR(SUM(CONCILIÇÃO_COM_CERVEJA!$M217*CONCILIÇÃO_COM_CERVEJA!$R217),0)</f>
        <v>1129.8419194515852</v>
      </c>
      <c r="O217" s="356">
        <f>IFERROR(VLOOKUP(CONCILIÇÃO_COM_CERVEJA!$B217,DIF_ANTE!A:D,4,0),"0")/CONCILIÇÃO_COM_CERVEJA!$G217</f>
        <v>0</v>
      </c>
      <c r="P217" s="359">
        <f t="shared" si="11"/>
        <v>-2518</v>
      </c>
      <c r="Q217" s="360">
        <f>CONCILIÇÃO_COM_CERVEJA!$P217-CONCILIÇÃO_COM_CERVEJA!$O217</f>
        <v>-2518</v>
      </c>
      <c r="R217" s="361">
        <f>IFERROR(VLOOKUP(CONCILIÇÃO_COM_CERVEJA!$B217,CUSTO!E:H,4,0),(VLOOKUP(CONCILIÇÃO_COM_CERVEJA!$A217,CUSTO!A:H,8,0)))</f>
        <v>0.44870608397600681</v>
      </c>
      <c r="S217" s="361">
        <f>IFERROR(SUM(CONCILIÇÃO_COM_CERVEJA!$P217*CONCILIÇÃO_COM_CERVEJA!$R217),0)</f>
        <v>-1129.8419194515852</v>
      </c>
      <c r="T217" s="365" t="str">
        <f>IFERROR(#REF!/CONCILIÇÃO_COM_CERVEJA!$M217,"")</f>
        <v/>
      </c>
      <c r="U217" s="361" t="str">
        <f>IFERROR(#REF!*CONCILIÇÃO_COM_CERVEJA!$R217,"-")</f>
        <v>-</v>
      </c>
      <c r="V217" s="363"/>
    </row>
    <row r="218" spans="1:22" ht="15" customHeight="1" x14ac:dyDescent="0.25">
      <c r="A218" s="429">
        <v>31565</v>
      </c>
      <c r="B218" s="352">
        <v>2701140020</v>
      </c>
      <c r="C218" s="352" t="s">
        <v>14189</v>
      </c>
      <c r="D218" s="353" t="s">
        <v>1162</v>
      </c>
      <c r="E218" s="437">
        <f>IFERROR(VLOOKUP(B218,[1]AGLUTINADO!$A:$C,3,0),0)/G218</f>
        <v>0</v>
      </c>
      <c r="F218" s="354" t="s">
        <v>113</v>
      </c>
      <c r="G218" s="355">
        <v>1</v>
      </c>
      <c r="H218" s="356">
        <f>VLOOKUP(CONCILIÇÃO_COM_CERVEJA!$B218,CONT_ANTE!A:D,4,0)</f>
        <v>13226</v>
      </c>
      <c r="I218" s="356" t="str">
        <f t="shared" si="10"/>
        <v>!@##@!</v>
      </c>
      <c r="J218" s="357">
        <f>VLOOKUP(CONCILIÇÃO_COM_CERVEJA!$B218,CONTAGEM!B:G,6,0)</f>
        <v>111254</v>
      </c>
      <c r="K218" s="357">
        <f>SUMIF(SISTEMA!B:B,CONCILIÇÃO_COM_CERVEJA!$B218,SISTEMA!I:I)/G218</f>
        <v>111254</v>
      </c>
      <c r="L218" s="357">
        <f>SUMIF(SISTEMA!B:B,CONCILIÇÃO_COM_CERVEJA!$C218,SISTEMA!I:I)</f>
        <v>0</v>
      </c>
      <c r="M218" s="358">
        <f t="shared" si="9"/>
        <v>111254</v>
      </c>
      <c r="N218" s="357">
        <f>IFERROR(SUM(CONCILIÇÃO_COM_CERVEJA!$M218*CONCILIÇÃO_COM_CERVEJA!$R218),0)</f>
        <v>38221.193214285719</v>
      </c>
      <c r="O218" s="356">
        <f>IFERROR(VLOOKUP(CONCILIÇÃO_COM_CERVEJA!$B218,DIF_ANTE!A:D,4,0),"0")/CONCILIÇÃO_COM_CERVEJA!$G218</f>
        <v>0</v>
      </c>
      <c r="P218" s="359">
        <f t="shared" si="11"/>
        <v>0</v>
      </c>
      <c r="Q218" s="360">
        <f>CONCILIÇÃO_COM_CERVEJA!$P218-CONCILIÇÃO_COM_CERVEJA!$O218</f>
        <v>0</v>
      </c>
      <c r="R218" s="361">
        <f>IFERROR(VLOOKUP(CONCILIÇÃO_COM_CERVEJA!$B218,CUSTO!E:H,4,0),(VLOOKUP(CONCILIÇÃO_COM_CERVEJA!$A218,CUSTO!A:H,8,0)))</f>
        <v>0.3435489349981638</v>
      </c>
      <c r="S218" s="361">
        <f>IFERROR(SUM(CONCILIÇÃO_COM_CERVEJA!$P218*CONCILIÇÃO_COM_CERVEJA!$R218),0)</f>
        <v>0</v>
      </c>
      <c r="T218" s="362" t="str">
        <f>IFERROR(#REF!/CONCILIÇÃO_COM_CERVEJA!$M218,"")</f>
        <v/>
      </c>
      <c r="U218" s="361" t="str">
        <f>IFERROR(#REF!*CONCILIÇÃO_COM_CERVEJA!$R218,"-")</f>
        <v>-</v>
      </c>
      <c r="V218" s="363" t="s">
        <v>813</v>
      </c>
    </row>
    <row r="219" spans="1:22" ht="15" customHeight="1" x14ac:dyDescent="0.25">
      <c r="A219" s="429">
        <v>30099</v>
      </c>
      <c r="B219" s="352">
        <v>2701140025</v>
      </c>
      <c r="C219" s="352" t="s">
        <v>14189</v>
      </c>
      <c r="D219" s="353" t="s">
        <v>1165</v>
      </c>
      <c r="E219" s="437">
        <f>IFERROR(VLOOKUP(B219,[1]AGLUTINADO!$A:$C,3,0),0)/G219</f>
        <v>0</v>
      </c>
      <c r="F219" s="354" t="s">
        <v>113</v>
      </c>
      <c r="G219" s="355">
        <v>1</v>
      </c>
      <c r="H219" s="356">
        <f>VLOOKUP(CONCILIÇÃO_COM_CERVEJA!$B219,CONT_ANTE!A:D,4,0)</f>
        <v>94527</v>
      </c>
      <c r="I219" s="356" t="str">
        <f t="shared" si="10"/>
        <v>!@##@!</v>
      </c>
      <c r="J219" s="357">
        <f>VLOOKUP(CONCILIÇÃO_COM_CERVEJA!$B219,CONTAGEM!B:G,6,0)</f>
        <v>192555</v>
      </c>
      <c r="K219" s="357">
        <f>SUMIF(SISTEMA!B:B,CONCILIÇÃO_COM_CERVEJA!$B219,SISTEMA!I:I)/G219</f>
        <v>192555</v>
      </c>
      <c r="L219" s="357">
        <f>SUMIF(SISTEMA!B:B,CONCILIÇÃO_COM_CERVEJA!$C219,SISTEMA!I:I)</f>
        <v>0</v>
      </c>
      <c r="M219" s="358">
        <f t="shared" si="9"/>
        <v>192555</v>
      </c>
      <c r="N219" s="357">
        <f>IFERROR(SUM(CONCILIÇÃO_COM_CERVEJA!$M219*CONCILIÇÃO_COM_CERVEJA!$R219),0)</f>
        <v>65121.846428571436</v>
      </c>
      <c r="O219" s="356">
        <f>IFERROR(VLOOKUP(CONCILIÇÃO_COM_CERVEJA!$B219,DIF_ANTE!A:D,4,0),"0")/CONCILIÇÃO_COM_CERVEJA!$G219</f>
        <v>0</v>
      </c>
      <c r="P219" s="359">
        <f t="shared" si="11"/>
        <v>0</v>
      </c>
      <c r="Q219" s="360">
        <f>CONCILIÇÃO_COM_CERVEJA!$P219-CONCILIÇÃO_COM_CERVEJA!$O219</f>
        <v>0</v>
      </c>
      <c r="R219" s="361">
        <f>IFERROR(VLOOKUP(CONCILIÇÃO_COM_CERVEJA!$B219,CUSTO!E:H,4,0),(VLOOKUP(CONCILIÇÃO_COM_CERVEJA!$A219,CUSTO!A:H,8,0)))</f>
        <v>0.33819867792875508</v>
      </c>
      <c r="S219" s="361">
        <f>IFERROR(SUM(CONCILIÇÃO_COM_CERVEJA!$P219*CONCILIÇÃO_COM_CERVEJA!$R219),0)</f>
        <v>0</v>
      </c>
      <c r="T219" s="362" t="str">
        <f>IFERROR(#REF!/CONCILIÇÃO_COM_CERVEJA!$M219,"")</f>
        <v/>
      </c>
      <c r="U219" s="361" t="str">
        <f>IFERROR(#REF!*CONCILIÇÃO_COM_CERVEJA!$R219,"-")</f>
        <v>-</v>
      </c>
      <c r="V219" s="363" t="s">
        <v>813</v>
      </c>
    </row>
    <row r="220" spans="1:22" ht="15" customHeight="1" x14ac:dyDescent="0.25">
      <c r="A220" s="429">
        <v>31567</v>
      </c>
      <c r="B220" s="352">
        <v>2701140021</v>
      </c>
      <c r="C220" s="352" t="s">
        <v>14189</v>
      </c>
      <c r="D220" s="353" t="s">
        <v>1163</v>
      </c>
      <c r="E220" s="437">
        <f>IFERROR(VLOOKUP(B220,[1]AGLUTINADO!$A:$C,3,0),0)/G220</f>
        <v>0</v>
      </c>
      <c r="F220" s="354" t="s">
        <v>113</v>
      </c>
      <c r="G220" s="355">
        <v>1</v>
      </c>
      <c r="H220" s="356">
        <f>VLOOKUP(CONCILIÇÃO_COM_CERVEJA!$B220,CONT_ANTE!A:D,4,0)</f>
        <v>73910</v>
      </c>
      <c r="I220" s="356" t="str">
        <f t="shared" si="10"/>
        <v>!@##@!</v>
      </c>
      <c r="J220" s="357">
        <f>VLOOKUP(CONCILIÇÃO_COM_CERVEJA!$B220,CONTAGEM!B:G,6,0)</f>
        <v>73521</v>
      </c>
      <c r="K220" s="357">
        <f>SUMIF(SISTEMA!B:B,CONCILIÇÃO_COM_CERVEJA!$B220,SISTEMA!I:I)/G220</f>
        <v>73910</v>
      </c>
      <c r="L220" s="357">
        <f>SUMIF(SISTEMA!B:B,CONCILIÇÃO_COM_CERVEJA!$C220,SISTEMA!I:I)</f>
        <v>0</v>
      </c>
      <c r="M220" s="358">
        <f t="shared" si="9"/>
        <v>73910</v>
      </c>
      <c r="N220" s="357">
        <f>IFERROR(SUM(CONCILIÇÃO_COM_CERVEJA!$M220*CONCILIÇÃO_COM_CERVEJA!$R220),0)</f>
        <v>25391.690476190484</v>
      </c>
      <c r="O220" s="356">
        <f>IFERROR(VLOOKUP(CONCILIÇÃO_COM_CERVEJA!$B220,DIF_ANTE!A:D,4,0),"0")/CONCILIÇÃO_COM_CERVEJA!$G220</f>
        <v>0</v>
      </c>
      <c r="P220" s="359">
        <f t="shared" si="11"/>
        <v>-389</v>
      </c>
      <c r="Q220" s="360">
        <f>CONCILIÇÃO_COM_CERVEJA!$P220-CONCILIÇÃO_COM_CERVEJA!$O220</f>
        <v>-389</v>
      </c>
      <c r="R220" s="361">
        <f>IFERROR(VLOOKUP(CONCILIÇÃO_COM_CERVEJA!$B220,CUSTO!E:H,4,0),(VLOOKUP(CONCILIÇÃO_COM_CERVEJA!$A220,CUSTO!A:H,8,0)))</f>
        <v>0.34354878198065869</v>
      </c>
      <c r="S220" s="361">
        <f>IFERROR(SUM(CONCILIÇÃO_COM_CERVEJA!$P220*CONCILIÇÃO_COM_CERVEJA!$R220),0)</f>
        <v>-133.64047619047622</v>
      </c>
      <c r="T220" s="362" t="str">
        <f>IFERROR(#REF!/CONCILIÇÃO_COM_CERVEJA!$M220,"")</f>
        <v/>
      </c>
      <c r="U220" s="361" t="str">
        <f>IFERROR(#REF!*CONCILIÇÃO_COM_CERVEJA!$R220,"-")</f>
        <v>-</v>
      </c>
      <c r="V220" s="363"/>
    </row>
    <row r="221" spans="1:22" ht="15" customHeight="1" x14ac:dyDescent="0.25">
      <c r="A221" s="429">
        <v>31568</v>
      </c>
      <c r="B221" s="352">
        <v>2701140023</v>
      </c>
      <c r="C221" s="352" t="s">
        <v>14189</v>
      </c>
      <c r="D221" s="353" t="s">
        <v>1164</v>
      </c>
      <c r="E221" s="437">
        <f>IFERROR(VLOOKUP(B221,[1]AGLUTINADO!$A:$C,3,0),0)/G221</f>
        <v>0</v>
      </c>
      <c r="F221" s="354" t="s">
        <v>113</v>
      </c>
      <c r="G221" s="355">
        <v>1</v>
      </c>
      <c r="H221" s="356">
        <f>VLOOKUP(CONCILIÇÃO_COM_CERVEJA!$B221,CONT_ANTE!A:D,4,0)</f>
        <v>36566</v>
      </c>
      <c r="I221" s="356" t="str">
        <f t="shared" si="10"/>
        <v>ok</v>
      </c>
      <c r="J221" s="357">
        <f>VLOOKUP(CONCILIÇÃO_COM_CERVEJA!$B221,CONTAGEM!B:G,6,0)</f>
        <v>36566</v>
      </c>
      <c r="K221" s="357">
        <f>SUMIF(SISTEMA!B:B,CONCILIÇÃO_COM_CERVEJA!$B221,SISTEMA!I:I)/G221</f>
        <v>30731</v>
      </c>
      <c r="L221" s="357">
        <f>SUMIF(SISTEMA!B:B,CONCILIÇÃO_COM_CERVEJA!$C221,SISTEMA!I:I)</f>
        <v>0</v>
      </c>
      <c r="M221" s="358">
        <f t="shared" si="9"/>
        <v>30731</v>
      </c>
      <c r="N221" s="357">
        <f>IFERROR(SUM(CONCILIÇÃO_COM_CERVEJA!$M221*CONCILIÇÃO_COM_CERVEJA!$R221),0)</f>
        <v>10393.183571428573</v>
      </c>
      <c r="O221" s="356">
        <f>IFERROR(VLOOKUP(CONCILIÇÃO_COM_CERVEJA!$B221,DIF_ANTE!A:D,4,0),"0")/CONCILIÇÃO_COM_CERVEJA!$G221</f>
        <v>5835</v>
      </c>
      <c r="P221" s="359">
        <f t="shared" si="11"/>
        <v>5835</v>
      </c>
      <c r="Q221" s="360">
        <f>CONCILIÇÃO_COM_CERVEJA!$P221-CONCILIÇÃO_COM_CERVEJA!$O221</f>
        <v>0</v>
      </c>
      <c r="R221" s="361">
        <f>IFERROR(VLOOKUP(CONCILIÇÃO_COM_CERVEJA!$B221,CUSTO!E:H,4,0),(VLOOKUP(CONCILIÇÃO_COM_CERVEJA!$A221,CUSTO!A:H,8,0)))</f>
        <v>0.33819867792875513</v>
      </c>
      <c r="S221" s="361">
        <f>IFERROR(SUM(CONCILIÇÃO_COM_CERVEJA!$P221*CONCILIÇÃO_COM_CERVEJA!$R221),0)</f>
        <v>1973.3892857142862</v>
      </c>
      <c r="T221" s="362" t="str">
        <f>IFERROR(#REF!/CONCILIÇÃO_COM_CERVEJA!$M221,"")</f>
        <v/>
      </c>
      <c r="U221" s="361" t="str">
        <f>IFERROR(#REF!*CONCILIÇÃO_COM_CERVEJA!$R221,"-")</f>
        <v>-</v>
      </c>
      <c r="V221" s="363" t="s">
        <v>813</v>
      </c>
    </row>
    <row r="222" spans="1:22" ht="15" customHeight="1" x14ac:dyDescent="0.25">
      <c r="A222" s="429"/>
      <c r="B222" s="352">
        <v>2701140030</v>
      </c>
      <c r="C222" s="352" t="s">
        <v>14189</v>
      </c>
      <c r="D222" s="353" t="s">
        <v>2108</v>
      </c>
      <c r="E222" s="437">
        <f>IFERROR(VLOOKUP(B222,[1]AGLUTINADO!$A:$C,3,0),0)/G222</f>
        <v>122850</v>
      </c>
      <c r="F222" s="354" t="s">
        <v>113</v>
      </c>
      <c r="G222" s="355">
        <v>1</v>
      </c>
      <c r="H222" s="356">
        <f>VLOOKUP(CONCILIÇÃO_COM_CERVEJA!$B222,CONT_ANTE!A:D,4,0)</f>
        <v>110476</v>
      </c>
      <c r="I222" s="356" t="str">
        <f t="shared" si="10"/>
        <v>ok</v>
      </c>
      <c r="J222" s="357">
        <f>VLOOKUP(CONCILIÇÃO_COM_CERVEJA!$B222,CONTAGEM!B:G,6,0)</f>
        <v>79356</v>
      </c>
      <c r="K222" s="357">
        <f>SUMIF(SISTEMA!B:B,CONCILIÇÃO_COM_CERVEJA!$B222,SISTEMA!I:I)/G222</f>
        <v>85654</v>
      </c>
      <c r="L222" s="357">
        <f>SUMIF(SISTEMA!B:B,CONCILIÇÃO_COM_CERVEJA!$C222,SISTEMA!I:I)</f>
        <v>0</v>
      </c>
      <c r="M222" s="358">
        <f t="shared" si="9"/>
        <v>85654</v>
      </c>
      <c r="N222" s="357">
        <f>IFERROR(SUM(CONCILIÇÃO_COM_CERVEJA!$M222*CONCILIÇÃO_COM_CERVEJA!$R222),0)</f>
        <v>28968.069559309592</v>
      </c>
      <c r="O222" s="356">
        <f>IFERROR(VLOOKUP(CONCILIÇÃO_COM_CERVEJA!$B222,DIF_ANTE!A:D,4,0),"0")/CONCILIÇÃO_COM_CERVEJA!$G222</f>
        <v>0</v>
      </c>
      <c r="P222" s="359">
        <f t="shared" si="11"/>
        <v>-6298</v>
      </c>
      <c r="Q222" s="360">
        <f>CONCILIÇÃO_COM_CERVEJA!$P222-CONCILIÇÃO_COM_CERVEJA!$O222</f>
        <v>-6298</v>
      </c>
      <c r="R222" s="361">
        <f>IFERROR(VLOOKUP(CONCILIÇÃO_COM_CERVEJA!$B222,CUSTO!E:H,4,0),(VLOOKUP(CONCILIÇÃO_COM_CERVEJA!$A222,CUSTO!A:H,8,0)))</f>
        <v>0.33819867792875513</v>
      </c>
      <c r="S222" s="361">
        <f>IFERROR(SUM(CONCILIÇÃO_COM_CERVEJA!$P222*CONCILIÇÃO_COM_CERVEJA!$R222),0)</f>
        <v>-2129.9752735952998</v>
      </c>
      <c r="T222" s="362" t="str">
        <f>IFERROR(#REF!/CONCILIÇÃO_COM_CERVEJA!$M222,"")</f>
        <v/>
      </c>
      <c r="U222" s="361" t="str">
        <f>IFERROR(#REF!*CONCILIÇÃO_COM_CERVEJA!$R222,"-")</f>
        <v>-</v>
      </c>
      <c r="V222" s="363"/>
    </row>
    <row r="223" spans="1:22" ht="15" customHeight="1" x14ac:dyDescent="0.25">
      <c r="A223" s="429">
        <v>30819</v>
      </c>
      <c r="B223" s="352">
        <v>2701200005</v>
      </c>
      <c r="C223" s="352" t="s">
        <v>14189</v>
      </c>
      <c r="D223" s="353" t="s">
        <v>558</v>
      </c>
      <c r="E223" s="437">
        <f>IFERROR(VLOOKUP(B223,[1]AGLUTINADO!$A:$C,3,0),0)/G223</f>
        <v>0</v>
      </c>
      <c r="F223" s="354" t="s">
        <v>236</v>
      </c>
      <c r="G223" s="355">
        <v>1</v>
      </c>
      <c r="H223" s="356">
        <f>VLOOKUP(CONCILIÇÃO_COM_CERVEJA!$B223,CONT_ANTE!A:D,4,0)</f>
        <v>89</v>
      </c>
      <c r="I223" s="356" t="str">
        <f t="shared" si="10"/>
        <v>ok</v>
      </c>
      <c r="J223" s="357">
        <f>VLOOKUP(CONCILIÇÃO_COM_CERVEJA!$B223,CONTAGEM!B:G,6,0)</f>
        <v>89</v>
      </c>
      <c r="K223" s="357">
        <f>SUMIF(SISTEMA!B:B,CONCILIÇÃO_COM_CERVEJA!$B223,SISTEMA!I:I)/G223</f>
        <v>89</v>
      </c>
      <c r="L223" s="357">
        <f>SUMIF(SISTEMA!B:B,CONCILIÇÃO_COM_CERVEJA!$C223,SISTEMA!I:I)</f>
        <v>0</v>
      </c>
      <c r="M223" s="358">
        <f t="shared" si="9"/>
        <v>89</v>
      </c>
      <c r="N223" s="357">
        <f>IFERROR(SUM(CONCILIÇÃO_COM_CERVEJA!$M223*CONCILIÇÃO_COM_CERVEJA!$R223),0)</f>
        <v>17999.805</v>
      </c>
      <c r="O223" s="356">
        <f>IFERROR(VLOOKUP(CONCILIÇÃO_COM_CERVEJA!$B223,DIF_ANTE!A:D,4,0),"0")/CONCILIÇÃO_COM_CERVEJA!$G223</f>
        <v>0</v>
      </c>
      <c r="P223" s="359">
        <f t="shared" si="11"/>
        <v>0</v>
      </c>
      <c r="Q223" s="360">
        <f>CONCILIÇÃO_COM_CERVEJA!$P223-CONCILIÇÃO_COM_CERVEJA!$O223</f>
        <v>0</v>
      </c>
      <c r="R223" s="361">
        <f>IFERROR(VLOOKUP(CONCILIÇÃO_COM_CERVEJA!$B223,CUSTO!E:H,4,0),(VLOOKUP(CONCILIÇÃO_COM_CERVEJA!$A223,CUSTO!A:H,8,0)))</f>
        <v>202.245</v>
      </c>
      <c r="S223" s="361">
        <f>IFERROR(SUM(CONCILIÇÃO_COM_CERVEJA!$P223*CONCILIÇÃO_COM_CERVEJA!$R223),0)</f>
        <v>0</v>
      </c>
      <c r="T223" s="362" t="str">
        <f>IFERROR(#REF!/CONCILIÇÃO_COM_CERVEJA!$M223,"")</f>
        <v/>
      </c>
      <c r="U223" s="361" t="str">
        <f>IFERROR(#REF!*CONCILIÇÃO_COM_CERVEJA!$R223,"-")</f>
        <v>-</v>
      </c>
      <c r="V223" s="363" t="s">
        <v>813</v>
      </c>
    </row>
    <row r="224" spans="1:22" ht="15" customHeight="1" x14ac:dyDescent="0.25">
      <c r="A224" s="429">
        <v>30250</v>
      </c>
      <c r="B224" s="352">
        <v>2701200003</v>
      </c>
      <c r="C224" s="352" t="s">
        <v>14189</v>
      </c>
      <c r="D224" s="353" t="s">
        <v>1197</v>
      </c>
      <c r="E224" s="437">
        <f>IFERROR(VLOOKUP(B224,[1]AGLUTINADO!$A:$C,3,0),0)/G224</f>
        <v>333.1148</v>
      </c>
      <c r="F224" s="354" t="s">
        <v>236</v>
      </c>
      <c r="G224" s="355">
        <v>1</v>
      </c>
      <c r="H224" s="356">
        <f>VLOOKUP(CONCILIÇÃO_COM_CERVEJA!$B224,CONT_ANTE!A:D,4,0)</f>
        <v>3900</v>
      </c>
      <c r="I224" s="356" t="str">
        <f t="shared" si="10"/>
        <v>ok</v>
      </c>
      <c r="J224" s="357">
        <f>VLOOKUP(CONCILIÇÃO_COM_CERVEJA!$B224,CONTAGEM!B:G,6,0)</f>
        <v>3630</v>
      </c>
      <c r="K224" s="357">
        <f>SUMIF(SISTEMA!B:B,CONCILIÇÃO_COM_CERVEJA!$B224,SISTEMA!I:I)/G224</f>
        <v>3455.49656</v>
      </c>
      <c r="L224" s="357">
        <f>SUMIF(SISTEMA!B:B,CONCILIÇÃO_COM_CERVEJA!$C224,SISTEMA!I:I)</f>
        <v>0</v>
      </c>
      <c r="M224" s="358">
        <f t="shared" si="9"/>
        <v>3455.49656</v>
      </c>
      <c r="N224" s="357">
        <f>IFERROR(SUM(CONCILIÇÃO_COM_CERVEJA!$M224*CONCILIÇÃO_COM_CERVEJA!$R224),0)</f>
        <v>166255.68818990403</v>
      </c>
      <c r="O224" s="356">
        <f>IFERROR(VLOOKUP(CONCILIÇÃO_COM_CERVEJA!$B224,DIF_ANTE!A:D,4,0),"0")/CONCILIÇÃO_COM_CERVEJA!$G224</f>
        <v>111.38864000000012</v>
      </c>
      <c r="P224" s="359">
        <f t="shared" si="11"/>
        <v>174.50343999999996</v>
      </c>
      <c r="Q224" s="360">
        <f>CONCILIÇÃO_COM_CERVEJA!$P224-CONCILIÇÃO_COM_CERVEJA!$O224</f>
        <v>63.114799999999832</v>
      </c>
      <c r="R224" s="361">
        <f>IFERROR(VLOOKUP(CONCILIÇÃO_COM_CERVEJA!$B224,CUSTO!E:H,4,0),(VLOOKUP(CONCILIÇÃO_COM_CERVEJA!$A224,CUSTO!A:H,8,0)))</f>
        <v>48.113400000000006</v>
      </c>
      <c r="S224" s="361">
        <f>IFERROR(SUM(CONCILIÇÃO_COM_CERVEJA!$P224*CONCILIÇÃO_COM_CERVEJA!$R224),0)</f>
        <v>8395.9538100959981</v>
      </c>
      <c r="T224" s="362" t="str">
        <f>IFERROR(#REF!/CONCILIÇÃO_COM_CERVEJA!$M224,"")</f>
        <v/>
      </c>
      <c r="U224" s="361" t="str">
        <f>IFERROR(#REF!*CONCILIÇÃO_COM_CERVEJA!$R224,"-")</f>
        <v>-</v>
      </c>
      <c r="V224" s="363"/>
    </row>
    <row r="225" spans="1:22" ht="15" customHeight="1" x14ac:dyDescent="0.25">
      <c r="A225" s="429">
        <v>30715</v>
      </c>
      <c r="B225" s="352">
        <v>2701200002</v>
      </c>
      <c r="C225" s="352" t="s">
        <v>14189</v>
      </c>
      <c r="D225" s="353" t="s">
        <v>1196</v>
      </c>
      <c r="E225" s="437">
        <f>IFERROR(VLOOKUP(B225,[1]AGLUTINADO!$A:$C,3,0),0)/G225</f>
        <v>9.8000000000000007</v>
      </c>
      <c r="F225" s="354" t="s">
        <v>236</v>
      </c>
      <c r="G225" s="355">
        <v>1</v>
      </c>
      <c r="H225" s="356">
        <f>VLOOKUP(CONCILIÇÃO_COM_CERVEJA!$B225,CONT_ANTE!A:D,4,0)</f>
        <v>14.7</v>
      </c>
      <c r="I225" s="356" t="str">
        <f t="shared" si="10"/>
        <v>ok</v>
      </c>
      <c r="J225" s="357">
        <f>VLOOKUP(CONCILIÇÃO_COM_CERVEJA!$B225,CONTAGEM!B:G,6,0)</f>
        <v>14.7</v>
      </c>
      <c r="K225" s="357">
        <f>SUMIF(SISTEMA!B:B,CONCILIÇÃO_COM_CERVEJA!$B225,SISTEMA!I:I)/G225</f>
        <v>20.3</v>
      </c>
      <c r="L225" s="357">
        <f>SUMIF(SISTEMA!B:B,CONCILIÇÃO_COM_CERVEJA!$C225,SISTEMA!I:I)</f>
        <v>0</v>
      </c>
      <c r="M225" s="358">
        <f t="shared" si="9"/>
        <v>20.3</v>
      </c>
      <c r="N225" s="357">
        <f>IFERROR(SUM(CONCILIÇÃO_COM_CERVEJA!$M225*CONCILIÇÃO_COM_CERVEJA!$R225),0)</f>
        <v>18182.248450704228</v>
      </c>
      <c r="O225" s="356">
        <f>IFERROR(VLOOKUP(CONCILIÇÃO_COM_CERVEJA!$B225,DIF_ANTE!A:D,4,0),"0")/CONCILIÇÃO_COM_CERVEJA!$G225</f>
        <v>0</v>
      </c>
      <c r="P225" s="359">
        <f t="shared" si="11"/>
        <v>-5.6000000000000014</v>
      </c>
      <c r="Q225" s="360">
        <f>CONCILIÇÃO_COM_CERVEJA!$P225-CONCILIÇÃO_COM_CERVEJA!$O225</f>
        <v>-5.6000000000000014</v>
      </c>
      <c r="R225" s="361">
        <f>IFERROR(VLOOKUP(CONCILIÇÃO_COM_CERVEJA!$B225,CUSTO!E:H,4,0),(VLOOKUP(CONCILIÇÃO_COM_CERVEJA!$A225,CUSTO!A:H,8,0)))</f>
        <v>895.677263581489</v>
      </c>
      <c r="S225" s="361">
        <f>IFERROR(SUM(CONCILIÇÃO_COM_CERVEJA!$P225*CONCILIÇÃO_COM_CERVEJA!$R225),0)</f>
        <v>-5015.7926760563396</v>
      </c>
      <c r="T225" s="362" t="str">
        <f>IFERROR(#REF!/CONCILIÇÃO_COM_CERVEJA!$M225,"")</f>
        <v/>
      </c>
      <c r="U225" s="361" t="str">
        <f>IFERROR(#REF!*CONCILIÇÃO_COM_CERVEJA!$R225,"-")</f>
        <v>-</v>
      </c>
      <c r="V225" s="363"/>
    </row>
    <row r="226" spans="1:22" ht="15" customHeight="1" x14ac:dyDescent="0.25">
      <c r="A226" s="429">
        <v>30444</v>
      </c>
      <c r="B226" s="352">
        <v>2701200004</v>
      </c>
      <c r="C226" s="352" t="s">
        <v>14189</v>
      </c>
      <c r="D226" s="353" t="s">
        <v>1198</v>
      </c>
      <c r="E226" s="437">
        <f>IFERROR(VLOOKUP(B226,[1]AGLUTINADO!$A:$C,3,0),0)/G226</f>
        <v>0</v>
      </c>
      <c r="F226" s="354" t="s">
        <v>236</v>
      </c>
      <c r="G226" s="355">
        <v>1</v>
      </c>
      <c r="H226" s="356">
        <f>VLOOKUP(CONCILIÇÃO_COM_CERVEJA!$B226,CONT_ANTE!A:D,4,0)</f>
        <v>51.66</v>
      </c>
      <c r="I226" s="356" t="str">
        <f t="shared" si="10"/>
        <v>ok</v>
      </c>
      <c r="J226" s="357">
        <f>VLOOKUP(CONCILIÇÃO_COM_CERVEJA!$B226,CONTAGEM!B:G,6,0)</f>
        <v>51.66</v>
      </c>
      <c r="K226" s="357">
        <f>SUMIF(SISTEMA!B:B,CONCILIÇÃO_COM_CERVEJA!$B226,SISTEMA!I:I)/G226</f>
        <v>51.66</v>
      </c>
      <c r="L226" s="357">
        <f>SUMIF(SISTEMA!B:B,CONCILIÇÃO_COM_CERVEJA!$C226,SISTEMA!I:I)</f>
        <v>0</v>
      </c>
      <c r="M226" s="358">
        <f t="shared" si="9"/>
        <v>51.66</v>
      </c>
      <c r="N226" s="357">
        <f>IFERROR(SUM(CONCILIÇÃO_COM_CERVEJA!$M226*CONCILIÇÃO_COM_CERVEJA!$R226),0)</f>
        <v>10447.976699999999</v>
      </c>
      <c r="O226" s="356">
        <f>IFERROR(VLOOKUP(CONCILIÇÃO_COM_CERVEJA!$B226,DIF_ANTE!A:D,4,0),"0")/CONCILIÇÃO_COM_CERVEJA!$G226</f>
        <v>0</v>
      </c>
      <c r="P226" s="359">
        <f t="shared" si="11"/>
        <v>0</v>
      </c>
      <c r="Q226" s="360">
        <f>CONCILIÇÃO_COM_CERVEJA!$P226-CONCILIÇÃO_COM_CERVEJA!$O226</f>
        <v>0</v>
      </c>
      <c r="R226" s="361">
        <f>IFERROR(VLOOKUP(CONCILIÇÃO_COM_CERVEJA!$B226,CUSTO!E:H,4,0),(VLOOKUP(CONCILIÇÃO_COM_CERVEJA!$A226,CUSTO!A:H,8,0)))</f>
        <v>202.245</v>
      </c>
      <c r="S226" s="361">
        <f>IFERROR(SUM(CONCILIÇÃO_COM_CERVEJA!$P226*CONCILIÇÃO_COM_CERVEJA!$R226),0)</f>
        <v>0</v>
      </c>
      <c r="T226" s="362" t="str">
        <f>IFERROR(#REF!/CONCILIÇÃO_COM_CERVEJA!$M226,"")</f>
        <v/>
      </c>
      <c r="U226" s="361" t="str">
        <f>IFERROR(#REF!*CONCILIÇÃO_COM_CERVEJA!$R226,"-")</f>
        <v>-</v>
      </c>
      <c r="V226" s="363" t="s">
        <v>813</v>
      </c>
    </row>
    <row r="227" spans="1:22" ht="15" customHeight="1" x14ac:dyDescent="0.25">
      <c r="A227" s="429">
        <v>30348</v>
      </c>
      <c r="B227" s="352">
        <v>2701200001</v>
      </c>
      <c r="C227" s="352" t="s">
        <v>14189</v>
      </c>
      <c r="D227" s="353" t="s">
        <v>1195</v>
      </c>
      <c r="E227" s="437">
        <f>IFERROR(VLOOKUP(B227,[1]AGLUTINADO!$A:$C,3,0),0)/G227</f>
        <v>0</v>
      </c>
      <c r="F227" s="354" t="s">
        <v>236</v>
      </c>
      <c r="G227" s="355">
        <v>1</v>
      </c>
      <c r="H227" s="356">
        <f>VLOOKUP(CONCILIÇÃO_COM_CERVEJA!$B227,CONT_ANTE!A:D,4,0)</f>
        <v>0</v>
      </c>
      <c r="I227" s="356" t="str">
        <f t="shared" si="10"/>
        <v>ok</v>
      </c>
      <c r="J227" s="357">
        <v>0</v>
      </c>
      <c r="K227" s="357">
        <f>SUMIF(SISTEMA!B:B,CONCILIÇÃO_COM_CERVEJA!$B227,SISTEMA!I:I)/G227</f>
        <v>0</v>
      </c>
      <c r="L227" s="357">
        <f>SUMIF(SISTEMA!B:B,CONCILIÇÃO_COM_CERVEJA!$C227,SISTEMA!I:I)</f>
        <v>0</v>
      </c>
      <c r="M227" s="358">
        <f t="shared" si="9"/>
        <v>0</v>
      </c>
      <c r="N227" s="357">
        <f>IFERROR(SUM(CONCILIÇÃO_COM_CERVEJA!$M227*CONCILIÇÃO_COM_CERVEJA!$R227),0)</f>
        <v>0</v>
      </c>
      <c r="O227" s="356">
        <f>IFERROR(VLOOKUP(CONCILIÇÃO_COM_CERVEJA!$B227,DIF_ANTE!A:D,4,0),"0")/CONCILIÇÃO_COM_CERVEJA!$G227</f>
        <v>0</v>
      </c>
      <c r="P227" s="359">
        <f t="shared" si="11"/>
        <v>0</v>
      </c>
      <c r="Q227" s="360">
        <f>CONCILIÇÃO_COM_CERVEJA!$P227-CONCILIÇÃO_COM_CERVEJA!$O227</f>
        <v>0</v>
      </c>
      <c r="R227" s="361">
        <f>IFERROR(VLOOKUP(CONCILIÇÃO_COM_CERVEJA!$B227,CUSTO!E:H,4,0),(VLOOKUP(CONCILIÇÃO_COM_CERVEJA!$A227,CUSTO!A:H,8,0)))</f>
        <v>101.06376666666699</v>
      </c>
      <c r="S227" s="361">
        <f>IFERROR(SUM(CONCILIÇÃO_COM_CERVEJA!$P227*CONCILIÇÃO_COM_CERVEJA!$R227),0)</f>
        <v>0</v>
      </c>
      <c r="T227" s="362" t="str">
        <f>IFERROR(#REF!/CONCILIÇÃO_COM_CERVEJA!$M227,"")</f>
        <v/>
      </c>
      <c r="U227" s="361" t="str">
        <f>IFERROR(#REF!*CONCILIÇÃO_COM_CERVEJA!$R227,"-")</f>
        <v>-</v>
      </c>
      <c r="V227" s="363" t="s">
        <v>813</v>
      </c>
    </row>
    <row r="228" spans="1:22" ht="15" customHeight="1" x14ac:dyDescent="0.25">
      <c r="A228" s="429"/>
      <c r="B228" s="352">
        <v>2701190002</v>
      </c>
      <c r="C228" s="352" t="s">
        <v>14189</v>
      </c>
      <c r="D228" s="353" t="s">
        <v>2112</v>
      </c>
      <c r="E228" s="437">
        <f>IFERROR(VLOOKUP(B228,[1]AGLUTINADO!$A:$C,3,0),0)/G228</f>
        <v>37819.576000000037</v>
      </c>
      <c r="F228" s="354" t="s">
        <v>237</v>
      </c>
      <c r="G228" s="355">
        <v>1</v>
      </c>
      <c r="H228" s="356">
        <f>VLOOKUP(CONCILIÇÃO_COM_CERVEJA!$B228,CONT_ANTE!A:D,4,0)</f>
        <v>107137.88679999999</v>
      </c>
      <c r="I228" s="356" t="str">
        <f t="shared" si="10"/>
        <v>ok</v>
      </c>
      <c r="J228" s="357">
        <v>126446.31080000001</v>
      </c>
      <c r="K228" s="357">
        <f>SUMIF(SISTEMA!B:B,CONCILIÇÃO_COM_CERVEJA!$B228,SISTEMA!I:I)/G228</f>
        <v>126446.31080000001</v>
      </c>
      <c r="L228" s="357">
        <f>SUMIF(SISTEMA!B:B,CONCILIÇÃO_COM_CERVEJA!$C228,SISTEMA!I:I)</f>
        <v>0</v>
      </c>
      <c r="M228" s="358">
        <f t="shared" si="9"/>
        <v>126446.31080000001</v>
      </c>
      <c r="N228" s="357">
        <f>IFERROR(SUM(CONCILIÇÃO_COM_CERVEJA!$M228*CONCILIÇÃO_COM_CERVEJA!$R228),0)</f>
        <v>383909.03048590408</v>
      </c>
      <c r="O228" s="356">
        <f>IFERROR(VLOOKUP(CONCILIÇÃO_COM_CERVEJA!$B228,DIF_ANTE!A:D,4,0),"0")/CONCILIÇÃO_COM_CERVEJA!$G228</f>
        <v>0</v>
      </c>
      <c r="P228" s="359">
        <f t="shared" si="11"/>
        <v>0</v>
      </c>
      <c r="Q228" s="360">
        <f>CONCILIÇÃO_COM_CERVEJA!$P228-CONCILIÇÃO_COM_CERVEJA!$O228</f>
        <v>0</v>
      </c>
      <c r="R228" s="361">
        <f>IFERROR(VLOOKUP(CONCILIÇÃO_COM_CERVEJA!$B228,CUSTO!E:H,4,0),(VLOOKUP(CONCILIÇÃO_COM_CERVEJA!$A228,CUSTO!A:H,8,0)))</f>
        <v>3.0361425972572071</v>
      </c>
      <c r="S228" s="361">
        <f>IFERROR(SUM(CONCILIÇÃO_COM_CERVEJA!$P228*CONCILIÇÃO_COM_CERVEJA!$R228),0)</f>
        <v>0</v>
      </c>
      <c r="T228" s="365" t="str">
        <f>IFERROR(#REF!/CONCILIÇÃO_COM_CERVEJA!$M228,"")</f>
        <v/>
      </c>
      <c r="U228" s="361" t="str">
        <f>IFERROR(#REF!*CONCILIÇÃO_COM_CERVEJA!$R228,"-")</f>
        <v>-</v>
      </c>
      <c r="V228" s="363" t="s">
        <v>813</v>
      </c>
    </row>
    <row r="229" spans="1:22" ht="15" customHeight="1" x14ac:dyDescent="0.25">
      <c r="A229" s="429">
        <v>2034</v>
      </c>
      <c r="B229" s="352">
        <v>2701190003</v>
      </c>
      <c r="C229" s="352" t="s">
        <v>14189</v>
      </c>
      <c r="D229" s="353" t="s">
        <v>2113</v>
      </c>
      <c r="E229" s="437">
        <f>IFERROR(VLOOKUP(B229,[1]AGLUTINADO!$A:$C,3,0),0)/G229</f>
        <v>0</v>
      </c>
      <c r="F229" s="354" t="s">
        <v>237</v>
      </c>
      <c r="G229" s="355">
        <v>1</v>
      </c>
      <c r="H229" s="356">
        <f>VLOOKUP(CONCILIÇÃO_COM_CERVEJA!$B229,CONT_ANTE!A:D,4,0)</f>
        <v>0</v>
      </c>
      <c r="I229" s="356" t="str">
        <f t="shared" si="10"/>
        <v>ok</v>
      </c>
      <c r="J229" s="357">
        <v>0</v>
      </c>
      <c r="K229" s="357">
        <f>SUMIF(SISTEMA!B:B,CONCILIÇÃO_COM_CERVEJA!$B229,SISTEMA!I:I)/G229</f>
        <v>0</v>
      </c>
      <c r="L229" s="357">
        <f>SUMIF(SISTEMA!B:B,CONCILIÇÃO_COM_CERVEJA!$C229,SISTEMA!I:I)</f>
        <v>0</v>
      </c>
      <c r="M229" s="358">
        <f t="shared" si="9"/>
        <v>0</v>
      </c>
      <c r="N229" s="357">
        <f>IFERROR(SUM(CONCILIÇÃO_COM_CERVEJA!$M229*CONCILIÇÃO_COM_CERVEJA!$R229),0)</f>
        <v>0</v>
      </c>
      <c r="O229" s="356">
        <f>IFERROR(VLOOKUP(CONCILIÇÃO_COM_CERVEJA!$B229,DIF_ANTE!A:D,4,0),"0")/CONCILIÇÃO_COM_CERVEJA!$G229</f>
        <v>0</v>
      </c>
      <c r="P229" s="359">
        <f t="shared" si="11"/>
        <v>0</v>
      </c>
      <c r="Q229" s="360">
        <f>CONCILIÇÃO_COM_CERVEJA!$P229-CONCILIÇÃO_COM_CERVEJA!$O229</f>
        <v>0</v>
      </c>
      <c r="R229" s="361">
        <f>IFERROR(VLOOKUP(CONCILIÇÃO_COM_CERVEJA!$B229,CUSTO!E:H,4,0),(VLOOKUP(CONCILIÇÃO_COM_CERVEJA!$A229,CUSTO!A:H,8,0)))</f>
        <v>9.1296966666666659</v>
      </c>
      <c r="S229" s="361">
        <f>IFERROR(SUM(CONCILIÇÃO_COM_CERVEJA!$P229*CONCILIÇÃO_COM_CERVEJA!$R229),0)</f>
        <v>0</v>
      </c>
      <c r="T229" s="362" t="str">
        <f>IFERROR(#REF!/CONCILIÇÃO_COM_CERVEJA!$M229,"")</f>
        <v/>
      </c>
      <c r="U229" s="361" t="str">
        <f>IFERROR(#REF!*CONCILIÇÃO_COM_CERVEJA!$R229,"-")</f>
        <v>-</v>
      </c>
      <c r="V229" s="363" t="s">
        <v>813</v>
      </c>
    </row>
    <row r="230" spans="1:22" ht="15" customHeight="1" x14ac:dyDescent="0.25">
      <c r="A230" s="429">
        <v>30251</v>
      </c>
      <c r="B230" s="352">
        <v>2701190001</v>
      </c>
      <c r="C230" s="352" t="s">
        <v>14189</v>
      </c>
      <c r="D230" s="353" t="s">
        <v>1194</v>
      </c>
      <c r="E230" s="437">
        <f>IFERROR(VLOOKUP(B230,[1]AGLUTINADO!$A:$C,3,0),0)/G230</f>
        <v>146791</v>
      </c>
      <c r="F230" s="354" t="s">
        <v>237</v>
      </c>
      <c r="G230" s="355">
        <v>1</v>
      </c>
      <c r="H230" s="356">
        <f>VLOOKUP(CONCILIÇÃO_COM_CERVEJA!$B230,CONT_ANTE!A:D,4,0)</f>
        <v>65000</v>
      </c>
      <c r="I230" s="356" t="str">
        <f t="shared" si="10"/>
        <v>ok</v>
      </c>
      <c r="J230" s="357">
        <f>VLOOKUP(CONCILIÇÃO_COM_CERVEJA!$B230,CONTAGEM!B:G,6,0)</f>
        <v>70000</v>
      </c>
      <c r="K230" s="357">
        <f>SUMIF(SISTEMA!B:B,CONCILIÇÃO_COM_CERVEJA!$B230,SISTEMA!I:I)/G230</f>
        <v>50097</v>
      </c>
      <c r="L230" s="357">
        <f>SUMIF(SISTEMA!B:B,CONCILIÇÃO_COM_CERVEJA!$C230,SISTEMA!I:I)</f>
        <v>0</v>
      </c>
      <c r="M230" s="358">
        <f t="shared" si="9"/>
        <v>50097</v>
      </c>
      <c r="N230" s="357">
        <f>IFERROR(SUM(CONCILIÇÃO_COM_CERVEJA!$M230*CONCILIÇÃO_COM_CERVEJA!$R230),0)</f>
        <v>161930.20100799238</v>
      </c>
      <c r="O230" s="356">
        <f>IFERROR(VLOOKUP(CONCILIÇÃO_COM_CERVEJA!$B230,DIF_ANTE!A:D,4,0),"0")/CONCILIÇÃO_COM_CERVEJA!$G230</f>
        <v>2612</v>
      </c>
      <c r="P230" s="359">
        <f t="shared" si="11"/>
        <v>19903</v>
      </c>
      <c r="Q230" s="360">
        <f>CONCILIÇÃO_COM_CERVEJA!$P230-CONCILIÇÃO_COM_CERVEJA!$O230</f>
        <v>17291</v>
      </c>
      <c r="R230" s="361">
        <f>IFERROR(VLOOKUP(CONCILIÇÃO_COM_CERVEJA!$B230,CUSTO!E:H,4,0),(VLOOKUP(CONCILIÇÃO_COM_CERVEJA!$A230,CUSTO!A:H,8,0)))</f>
        <v>3.2323332935703211</v>
      </c>
      <c r="S230" s="361">
        <f>IFERROR(SUM(CONCILIÇÃO_COM_CERVEJA!$P230*CONCILIÇÃO_COM_CERVEJA!$R230),0)</f>
        <v>64333.129541930102</v>
      </c>
      <c r="T230" s="362" t="str">
        <f>IFERROR(#REF!/CONCILIÇÃO_COM_CERVEJA!$M230,"")</f>
        <v/>
      </c>
      <c r="U230" s="361" t="str">
        <f>IFERROR(#REF!*CONCILIÇÃO_COM_CERVEJA!$R230,"-")</f>
        <v>-</v>
      </c>
      <c r="V230" s="363" t="s">
        <v>22218</v>
      </c>
    </row>
    <row r="231" spans="1:22" ht="15" customHeight="1" x14ac:dyDescent="0.25">
      <c r="A231" s="429">
        <v>754</v>
      </c>
      <c r="B231" s="352">
        <v>2701020001</v>
      </c>
      <c r="C231" s="352">
        <v>2701020051</v>
      </c>
      <c r="D231" s="353" t="s">
        <v>6199</v>
      </c>
      <c r="E231" s="437">
        <f>IFERROR(VLOOKUP(B231,[1]AGLUTINADO!$A:$C,3,0),0)/G231</f>
        <v>0</v>
      </c>
      <c r="F231" s="354" t="s">
        <v>110</v>
      </c>
      <c r="G231" s="355">
        <f>IFERROR(VLOOKUP(CONCILIÇÃO_COM_CERVEJA!$B231,'BASE PRODUTOS'!A:E,5,0),"")</f>
        <v>1.2E-2</v>
      </c>
      <c r="H231" s="356">
        <f>VLOOKUP(CONCILIÇÃO_COM_CERVEJA!$B231,CONT_ANTE!A:D,4,0)</f>
        <v>0</v>
      </c>
      <c r="I231" s="356" t="str">
        <f t="shared" si="10"/>
        <v>ok</v>
      </c>
      <c r="J231" s="357">
        <f>VLOOKUP(CONCILIÇÃO_COM_CERVEJA!$B231,CONTAGEM!B:G,6,0)</f>
        <v>0</v>
      </c>
      <c r="K231" s="357">
        <f>SUMIF(SISTEMA!B:B,CONCILIÇÃO_COM_CERVEJA!$B231,SISTEMA!I:I)/G231</f>
        <v>0</v>
      </c>
      <c r="L231" s="357">
        <f>SUMIF(SISTEMA!B:B,CONCILIÇÃO_COM_CERVEJA!$C231,SISTEMA!I:I)</f>
        <v>0</v>
      </c>
      <c r="M231" s="358">
        <f t="shared" si="9"/>
        <v>0</v>
      </c>
      <c r="N231" s="357">
        <f>IFERROR(SUM(CONCILIÇÃO_COM_CERVEJA!$M231*CONCILIÇÃO_COM_CERVEJA!$R231),0)</f>
        <v>0</v>
      </c>
      <c r="O231" s="356">
        <f>IFERROR(VLOOKUP(CONCILIÇÃO_COM_CERVEJA!$B231,DIF_ANTE!A:D,4,0),"0")/CONCILIÇÃO_COM_CERVEJA!$G231</f>
        <v>0</v>
      </c>
      <c r="P231" s="359">
        <f t="shared" si="11"/>
        <v>0</v>
      </c>
      <c r="Q231" s="360">
        <f>CONCILIÇÃO_COM_CERVEJA!$P231-CONCILIÇÃO_COM_CERVEJA!$O231</f>
        <v>0</v>
      </c>
      <c r="R231" s="361">
        <f>IFERROR(VLOOKUP(CONCILIÇÃO_COM_CERVEJA!$B231,CUSTO!E:H,4,0),(VLOOKUP(CONCILIÇÃO_COM_CERVEJA!$A231,CUSTO!A:H,8,0)))</f>
        <v>0.15808151320600505</v>
      </c>
      <c r="S231" s="361">
        <f>IFERROR(SUM(CONCILIÇÃO_COM_CERVEJA!$P231*CONCILIÇÃO_COM_CERVEJA!$R231),0)</f>
        <v>0</v>
      </c>
      <c r="T231" s="362" t="str">
        <f>IFERROR(#REF!/CONCILIÇÃO_COM_CERVEJA!$M231,"")</f>
        <v/>
      </c>
      <c r="U231" s="361" t="str">
        <f>IFERROR(#REF!*CONCILIÇÃO_COM_CERVEJA!$R231,"-")</f>
        <v>-</v>
      </c>
      <c r="V231" s="363" t="s">
        <v>813</v>
      </c>
    </row>
    <row r="232" spans="1:22" ht="15" customHeight="1" x14ac:dyDescent="0.25">
      <c r="A232" s="429">
        <v>1600</v>
      </c>
      <c r="B232" s="352">
        <v>2701020008</v>
      </c>
      <c r="C232" s="352">
        <v>2701020086</v>
      </c>
      <c r="D232" s="353" t="s">
        <v>6193</v>
      </c>
      <c r="E232" s="437">
        <f>IFERROR(VLOOKUP(B232,[1]AGLUTINADO!$A:$C,3,0),0)/G232</f>
        <v>0</v>
      </c>
      <c r="F232" s="354" t="s">
        <v>110</v>
      </c>
      <c r="G232" s="355">
        <f>IFERROR(VLOOKUP(CONCILIÇÃO_COM_CERVEJA!$B232,'BASE PRODUTOS'!A:E,5,0),"")</f>
        <v>1.52E-2</v>
      </c>
      <c r="H232" s="356">
        <f>VLOOKUP(CONCILIÇÃO_COM_CERVEJA!$B232,CONT_ANTE!A:D,4,0)</f>
        <v>0</v>
      </c>
      <c r="I232" s="356" t="str">
        <f t="shared" si="10"/>
        <v>ok</v>
      </c>
      <c r="J232" s="357">
        <f>VLOOKUP(CONCILIÇÃO_COM_CERVEJA!$B232,CONTAGEM!B:G,6,0)</f>
        <v>0</v>
      </c>
      <c r="K232" s="357">
        <f>SUMIF(SISTEMA!B:B,CONCILIÇÃO_COM_CERVEJA!$B232,SISTEMA!I:I)/G232</f>
        <v>0</v>
      </c>
      <c r="L232" s="357">
        <f>SUMIF(SISTEMA!B:B,CONCILIÇÃO_COM_CERVEJA!$C232,SISTEMA!I:I)</f>
        <v>0</v>
      </c>
      <c r="M232" s="358">
        <f t="shared" si="9"/>
        <v>0</v>
      </c>
      <c r="N232" s="357">
        <f>IFERROR(SUM(CONCILIÇÃO_COM_CERVEJA!$M232*CONCILIÇÃO_COM_CERVEJA!$R232),0)</f>
        <v>0</v>
      </c>
      <c r="O232" s="356">
        <f>IFERROR(VLOOKUP(CONCILIÇÃO_COM_CERVEJA!$B232,DIF_ANTE!A:D,4,0),"0")/CONCILIÇÃO_COM_CERVEJA!$G232</f>
        <v>0</v>
      </c>
      <c r="P232" s="359">
        <f t="shared" si="11"/>
        <v>0</v>
      </c>
      <c r="Q232" s="360">
        <f>CONCILIÇÃO_COM_CERVEJA!$P232-CONCILIÇÃO_COM_CERVEJA!$O232</f>
        <v>0</v>
      </c>
      <c r="R232" s="361">
        <f>IFERROR(VLOOKUP(CONCILIÇÃO_COM_CERVEJA!$B232,CUSTO!E:H,4,0),(VLOOKUP(CONCILIÇÃO_COM_CERVEJA!$A232,CUSTO!A:H,8,0)))</f>
        <v>0.16690088473354603</v>
      </c>
      <c r="S232" s="361">
        <f>IFERROR(SUM(CONCILIÇÃO_COM_CERVEJA!$P232*CONCILIÇÃO_COM_CERVEJA!$R232),0)</f>
        <v>0</v>
      </c>
      <c r="T232" s="362" t="str">
        <f>IFERROR(#REF!/CONCILIÇÃO_COM_CERVEJA!$M232,"")</f>
        <v/>
      </c>
      <c r="U232" s="361" t="str">
        <f>IFERROR(#REF!*CONCILIÇÃO_COM_CERVEJA!$R232,"-")</f>
        <v>-</v>
      </c>
      <c r="V232" s="363" t="s">
        <v>813</v>
      </c>
    </row>
    <row r="233" spans="1:22" ht="15" customHeight="1" x14ac:dyDescent="0.25">
      <c r="A233" s="429"/>
      <c r="B233" s="352">
        <v>2701020006</v>
      </c>
      <c r="C233" s="352">
        <v>2701020087</v>
      </c>
      <c r="D233" s="353" t="s">
        <v>6209</v>
      </c>
      <c r="E233" s="437">
        <f>IFERROR(VLOOKUP(B233,[1]AGLUTINADO!$A:$C,3,0),0)/G233</f>
        <v>0</v>
      </c>
      <c r="F233" s="354" t="s">
        <v>110</v>
      </c>
      <c r="G233" s="355">
        <f>IFERROR(VLOOKUP(CONCILIÇÃO_COM_CERVEJA!$B233,'BASE PRODUTOS'!A:E,5,0),"")</f>
        <v>1.5650000000000001E-2</v>
      </c>
      <c r="H233" s="356">
        <f>VLOOKUP(CONCILIÇÃO_COM_CERVEJA!$B233,CONT_ANTE!A:D,4,0)</f>
        <v>117066</v>
      </c>
      <c r="I233" s="356" t="str">
        <f t="shared" si="10"/>
        <v>ok</v>
      </c>
      <c r="J233" s="357">
        <f>VLOOKUP(CONCILIÇÃO_COM_CERVEJA!$B233,CONTAGEM!B:G,6,0)</f>
        <v>117066</v>
      </c>
      <c r="K233" s="357">
        <f>SUMIF(SISTEMA!B:B,CONCILIÇÃO_COM_CERVEJA!$B233,SISTEMA!I:I)/G233</f>
        <v>0</v>
      </c>
      <c r="L233" s="357">
        <f>SUMIF(SISTEMA!B:B,CONCILIÇÃO_COM_CERVEJA!$C233,SISTEMA!I:I)</f>
        <v>117064</v>
      </c>
      <c r="M233" s="358">
        <f t="shared" si="9"/>
        <v>117064</v>
      </c>
      <c r="N233" s="357">
        <f>IFERROR(SUM(CONCILIÇÃO_COM_CERVEJA!$M233*CONCILIÇÃO_COM_CERVEJA!$R233),0)</f>
        <v>18732.882909263088</v>
      </c>
      <c r="O233" s="356">
        <f>IFERROR(VLOOKUP(CONCILIÇÃO_COM_CERVEJA!$B233,DIF_ANTE!A:D,4,0),"0")/CONCILIÇÃO_COM_CERVEJA!$G233</f>
        <v>0.5175718849848624</v>
      </c>
      <c r="P233" s="359">
        <f t="shared" si="11"/>
        <v>2</v>
      </c>
      <c r="Q233" s="360">
        <f>CONCILIÇÃO_COM_CERVEJA!$P233-CONCILIÇÃO_COM_CERVEJA!$O233</f>
        <v>1.4824281150151375</v>
      </c>
      <c r="R233" s="361">
        <f>IFERROR(VLOOKUP(CONCILIÇÃO_COM_CERVEJA!$B233,CUSTO!E:H,4,0),(VLOOKUP(CONCILIÇÃO_COM_CERVEJA!$A233,CUSTO!A:H,8,0)))</f>
        <v>0.16002257661845731</v>
      </c>
      <c r="S233" s="361">
        <f>IFERROR(SUM(CONCILIÇÃO_COM_CERVEJA!$P233*CONCILIÇÃO_COM_CERVEJA!$R233),0)</f>
        <v>0.32004515323691463</v>
      </c>
      <c r="T233" s="365" t="str">
        <f>IFERROR(#REF!/CONCILIÇÃO_COM_CERVEJA!$M233,"")</f>
        <v/>
      </c>
      <c r="U233" s="361" t="str">
        <f>IFERROR(#REF!*CONCILIÇÃO_COM_CERVEJA!$R233,"-")</f>
        <v>-</v>
      </c>
      <c r="V233" s="363" t="s">
        <v>813</v>
      </c>
    </row>
    <row r="234" spans="1:22" ht="15" customHeight="1" x14ac:dyDescent="0.25">
      <c r="A234" s="429"/>
      <c r="B234" s="352">
        <v>2701020067</v>
      </c>
      <c r="C234" s="352">
        <v>2701020056</v>
      </c>
      <c r="D234" s="353" t="s">
        <v>6210</v>
      </c>
      <c r="E234" s="437">
        <f>IFERROR(VLOOKUP(B234,[1]AGLUTINADO!$A:$C,3,0),0)/G234</f>
        <v>0</v>
      </c>
      <c r="F234" s="354" t="s">
        <v>110</v>
      </c>
      <c r="G234" s="355">
        <f>IFERROR(VLOOKUP(CONCILIÇÃO_COM_CERVEJA!$B234,'BASE PRODUTOS'!A:E,5,0),"")</f>
        <v>1.78E-2</v>
      </c>
      <c r="H234" s="356">
        <f>VLOOKUP(CONCILIÇÃO_COM_CERVEJA!$B234,CONT_ANTE!A:D,4,0)</f>
        <v>39456</v>
      </c>
      <c r="I234" s="356" t="str">
        <f t="shared" si="10"/>
        <v>ok</v>
      </c>
      <c r="J234" s="357">
        <f>VLOOKUP(CONCILIÇÃO_COM_CERVEJA!$B234,CONTAGEM!B:G,6,0)</f>
        <v>39456</v>
      </c>
      <c r="K234" s="357">
        <f>SUMIF(SISTEMA!B:B,CONCILIÇÃO_COM_CERVEJA!$B234,SISTEMA!I:I)/G234</f>
        <v>0</v>
      </c>
      <c r="L234" s="357">
        <f>SUMIF(SISTEMA!B:B,CONCILIÇÃO_COM_CERVEJA!$C234,SISTEMA!I:I)</f>
        <v>39155</v>
      </c>
      <c r="M234" s="358">
        <f t="shared" si="9"/>
        <v>39155</v>
      </c>
      <c r="N234" s="357">
        <f>IFERROR(SUM(CONCILIÇÃO_COM_CERVEJA!$M234*CONCILIÇÃO_COM_CERVEJA!$R234),0)</f>
        <v>8506.4283693355101</v>
      </c>
      <c r="O234" s="356">
        <f>IFERROR(VLOOKUP(CONCILIÇÃO_COM_CERVEJA!$B234,DIF_ANTE!A:D,4,0),"0")/CONCILIÇÃO_COM_CERVEJA!$G234</f>
        <v>300.94382022471387</v>
      </c>
      <c r="P234" s="359">
        <f t="shared" si="11"/>
        <v>301</v>
      </c>
      <c r="Q234" s="360">
        <f>CONCILIÇÃO_COM_CERVEJA!$P234-CONCILIÇÃO_COM_CERVEJA!$O234</f>
        <v>5.6179775286125277E-2</v>
      </c>
      <c r="R234" s="361">
        <f>IFERROR(VLOOKUP(CONCILIÇÃO_COM_CERVEJA!$B234,CUSTO!E:H,4,0),(VLOOKUP(CONCILIÇÃO_COM_CERVEJA!$A234,CUSTO!A:H,8,0)))</f>
        <v>0.2172501179756228</v>
      </c>
      <c r="S234" s="361">
        <f>IFERROR(SUM(CONCILIÇÃO_COM_CERVEJA!$P234*CONCILIÇÃO_COM_CERVEJA!$R234),0)</f>
        <v>65.392285510662461</v>
      </c>
      <c r="T234" s="365" t="str">
        <f>IFERROR(#REF!/CONCILIÇÃO_COM_CERVEJA!$M234,"")</f>
        <v/>
      </c>
      <c r="U234" s="361" t="str">
        <f>IFERROR(#REF!*CONCILIÇÃO_COM_CERVEJA!$R234,"-")</f>
        <v>-</v>
      </c>
      <c r="V234" s="363" t="s">
        <v>813</v>
      </c>
    </row>
    <row r="235" spans="1:22" ht="15" customHeight="1" x14ac:dyDescent="0.25">
      <c r="A235" s="429"/>
      <c r="B235" s="352">
        <v>2701020074</v>
      </c>
      <c r="C235" s="352">
        <v>2701020118</v>
      </c>
      <c r="D235" s="353" t="s">
        <v>9374</v>
      </c>
      <c r="E235" s="437">
        <f>IFERROR(VLOOKUP(B235,[1]AGLUTINADO!$A:$C,3,0),0)/G235</f>
        <v>0</v>
      </c>
      <c r="F235" s="354" t="s">
        <v>110</v>
      </c>
      <c r="G235" s="355">
        <f>IFERROR(VLOOKUP(CONCILIÇÃO_COM_CERVEJA!$B235,'BASE PRODUTOS'!A:E,5,0),"")</f>
        <v>1.78E-2</v>
      </c>
      <c r="H235" s="356">
        <f>VLOOKUP(CONCILIÇÃO_COM_CERVEJA!$B235,CONT_ANTE!A:D,4,0)</f>
        <v>39456</v>
      </c>
      <c r="I235" s="356" t="str">
        <f t="shared" si="10"/>
        <v>ok</v>
      </c>
      <c r="J235" s="357">
        <f>VLOOKUP(CONCILIÇÃO_COM_CERVEJA!$B235,CONTAGEM!B:G,6,0)</f>
        <v>39456</v>
      </c>
      <c r="K235" s="357">
        <f>SUMIF(SISTEMA!B:B,CONCILIÇÃO_COM_CERVEJA!$B235,SISTEMA!I:I)/G235</f>
        <v>0</v>
      </c>
      <c r="L235" s="357">
        <f>SUMIF(SISTEMA!B:B,CONCILIÇÃO_COM_CERVEJA!$C235,SISTEMA!I:I)</f>
        <v>39456</v>
      </c>
      <c r="M235" s="358">
        <f t="shared" si="9"/>
        <v>39456</v>
      </c>
      <c r="N235" s="357">
        <f>IFERROR(SUM(CONCILIÇÃO_COM_CERVEJA!$M235*CONCILIÇÃO_COM_CERVEJA!$R235),0)</f>
        <v>6797.85</v>
      </c>
      <c r="O235" s="356">
        <f>IFERROR(VLOOKUP(CONCILIÇÃO_COM_CERVEJA!$B235,DIF_ANTE!A:D,4,0),"0")/CONCILIÇÃO_COM_CERVEJA!$G235</f>
        <v>-11200</v>
      </c>
      <c r="P235" s="359">
        <f t="shared" si="11"/>
        <v>0</v>
      </c>
      <c r="Q235" s="360">
        <f>CONCILIÇÃO_COM_CERVEJA!$P235-CONCILIÇÃO_COM_CERVEJA!$O235</f>
        <v>11200</v>
      </c>
      <c r="R235" s="361">
        <f>IFERROR(VLOOKUP(CONCILIÇÃO_COM_CERVEJA!$B235,CUSTO!E:H,4,0),(VLOOKUP(CONCILIÇÃO_COM_CERVEJA!$A235,CUSTO!A:H,8,0)))</f>
        <v>0.17228938564476887</v>
      </c>
      <c r="S235" s="361">
        <f>IFERROR(SUM(CONCILIÇÃO_COM_CERVEJA!$P235*CONCILIÇÃO_COM_CERVEJA!$R235),0)</f>
        <v>0</v>
      </c>
      <c r="T235" s="365" t="str">
        <f>IFERROR(#REF!/CONCILIÇÃO_COM_CERVEJA!$M235,"")</f>
        <v/>
      </c>
      <c r="U235" s="361" t="str">
        <f>IFERROR(#REF!*CONCILIÇÃO_COM_CERVEJA!$R235,"-")</f>
        <v>-</v>
      </c>
      <c r="V235" s="363" t="s">
        <v>813</v>
      </c>
    </row>
    <row r="236" spans="1:22" ht="15" customHeight="1" x14ac:dyDescent="0.25">
      <c r="A236" s="429">
        <v>442</v>
      </c>
      <c r="B236" s="352">
        <v>2701020064</v>
      </c>
      <c r="C236" s="352">
        <v>2701020057</v>
      </c>
      <c r="D236" s="353" t="s">
        <v>6189</v>
      </c>
      <c r="E236" s="437">
        <f>IFERROR(VLOOKUP(B236,[1]AGLUTINADO!$A:$C,3,0),0)/G236</f>
        <v>0</v>
      </c>
      <c r="F236" s="354" t="s">
        <v>110</v>
      </c>
      <c r="G236" s="355">
        <f>IFERROR(VLOOKUP(CONCILIÇÃO_COM_CERVEJA!$B236,'BASE PRODUTOS'!A:E,5,0),"")</f>
        <v>1.8020000000000001E-2</v>
      </c>
      <c r="H236" s="356">
        <f>VLOOKUP(CONCILIÇÃO_COM_CERVEJA!$B236,CONT_ANTE!A:D,4,0)</f>
        <v>0</v>
      </c>
      <c r="I236" s="356" t="str">
        <f t="shared" si="10"/>
        <v>ok</v>
      </c>
      <c r="J236" s="357">
        <f>VLOOKUP(CONCILIÇÃO_COM_CERVEJA!$B236,CONTAGEM!B:G,6,0)</f>
        <v>0</v>
      </c>
      <c r="K236" s="357">
        <f>SUMIF(SISTEMA!B:B,CONCILIÇÃO_COM_CERVEJA!$B236,SISTEMA!I:I)/G236</f>
        <v>0</v>
      </c>
      <c r="L236" s="357">
        <f>SUMIF(SISTEMA!B:B,CONCILIÇÃO_COM_CERVEJA!$C236,SISTEMA!I:I)</f>
        <v>0</v>
      </c>
      <c r="M236" s="358">
        <f t="shared" si="9"/>
        <v>0</v>
      </c>
      <c r="N236" s="357">
        <f>IFERROR(SUM(CONCILIÇÃO_COM_CERVEJA!$M236*CONCILIÇÃO_COM_CERVEJA!$R236),0)</f>
        <v>0</v>
      </c>
      <c r="O236" s="356">
        <f>IFERROR(VLOOKUP(CONCILIÇÃO_COM_CERVEJA!$B236,DIF_ANTE!A:D,4,0),"0")/CONCILIÇÃO_COM_CERVEJA!$G236</f>
        <v>-2404.5504994450607</v>
      </c>
      <c r="P236" s="359">
        <f t="shared" si="11"/>
        <v>0</v>
      </c>
      <c r="Q236" s="360">
        <f>CONCILIÇÃO_COM_CERVEJA!$P236-CONCILIÇÃO_COM_CERVEJA!$O236</f>
        <v>2404.5504994450607</v>
      </c>
      <c r="R236" s="361">
        <f>IFERROR(VLOOKUP(CONCILIÇÃO_COM_CERVEJA!$B236,CUSTO!E:H,4,0),(VLOOKUP(CONCILIÇÃO_COM_CERVEJA!$A236,CUSTO!A:H,8,0)))</f>
        <v>0.22356137172266208</v>
      </c>
      <c r="S236" s="361">
        <f>IFERROR(SUM(CONCILIÇÃO_COM_CERVEJA!$P236*CONCILIÇÃO_COM_CERVEJA!$R236),0)</f>
        <v>0</v>
      </c>
      <c r="T236" s="362" t="str">
        <f>IFERROR(#REF!/CONCILIÇÃO_COM_CERVEJA!$M236,"")</f>
        <v/>
      </c>
      <c r="U236" s="361" t="str">
        <f>IFERROR(#REF!*CONCILIÇÃO_COM_CERVEJA!$R236,"-")</f>
        <v>-</v>
      </c>
      <c r="V236" s="363" t="s">
        <v>813</v>
      </c>
    </row>
    <row r="237" spans="1:22" ht="15" customHeight="1" x14ac:dyDescent="0.25">
      <c r="A237" s="429"/>
      <c r="B237" s="352">
        <v>2701020068</v>
      </c>
      <c r="C237" s="352">
        <v>2701020117</v>
      </c>
      <c r="D237" s="353" t="s">
        <v>6208</v>
      </c>
      <c r="E237" s="437">
        <f>IFERROR(VLOOKUP(B237,[1]AGLUTINADO!$A:$C,3,0),0)/G237</f>
        <v>0</v>
      </c>
      <c r="F237" s="354" t="s">
        <v>110</v>
      </c>
      <c r="G237" s="355">
        <f>IFERROR(VLOOKUP(CONCILIÇÃO_COM_CERVEJA!$B237,'BASE PRODUTOS'!A:E,5,0),"")</f>
        <v>1.95E-2</v>
      </c>
      <c r="H237" s="356">
        <f>VLOOKUP(CONCILIÇÃO_COM_CERVEJA!$B237,CONT_ANTE!A:D,4,0)</f>
        <v>98640</v>
      </c>
      <c r="I237" s="356" t="str">
        <f t="shared" si="10"/>
        <v>ok</v>
      </c>
      <c r="J237" s="357">
        <f>VLOOKUP(CONCILIÇÃO_COM_CERVEJA!$B237,CONTAGEM!B:G,6,0)</f>
        <v>98640</v>
      </c>
      <c r="K237" s="357">
        <f>SUMIF(SISTEMA!B:B,CONCILIÇÃO_COM_CERVEJA!$B237,SISTEMA!I:I)/G237</f>
        <v>0</v>
      </c>
      <c r="L237" s="357">
        <f>SUMIF(SISTEMA!B:B,CONCILIÇÃO_COM_CERVEJA!$C237,SISTEMA!I:I)</f>
        <v>98640</v>
      </c>
      <c r="M237" s="358">
        <f t="shared" si="9"/>
        <v>98640</v>
      </c>
      <c r="N237" s="357">
        <f>IFERROR(SUM(CONCILIÇÃO_COM_CERVEJA!$M237*CONCILIÇÃO_COM_CERVEJA!$R237),0)</f>
        <v>17017.750000000007</v>
      </c>
      <c r="O237" s="356">
        <f>IFERROR(VLOOKUP(CONCILIÇÃO_COM_CERVEJA!$B237,DIF_ANTE!A:D,4,0),"0")/CONCILIÇÃO_COM_CERVEJA!$G237</f>
        <v>-19727.999999999996</v>
      </c>
      <c r="P237" s="359">
        <f t="shared" si="11"/>
        <v>0</v>
      </c>
      <c r="Q237" s="360">
        <f>CONCILIÇÃO_COM_CERVEJA!$P237-CONCILIÇÃO_COM_CERVEJA!$O237</f>
        <v>19727.999999999996</v>
      </c>
      <c r="R237" s="361">
        <f>IFERROR(VLOOKUP(CONCILIÇÃO_COM_CERVEJA!$B237,CUSTO!E:H,4,0),(VLOOKUP(CONCILIÇÃO_COM_CERVEJA!$A237,CUSTO!A:H,8,0)))</f>
        <v>0.1725238240064883</v>
      </c>
      <c r="S237" s="361">
        <f>IFERROR(SUM(CONCILIÇÃO_COM_CERVEJA!$P237*CONCILIÇÃO_COM_CERVEJA!$R237),0)</f>
        <v>0</v>
      </c>
      <c r="T237" s="365" t="str">
        <f>IFERROR(#REF!/CONCILIÇÃO_COM_CERVEJA!$M237,"")</f>
        <v/>
      </c>
      <c r="U237" s="361" t="str">
        <f>IFERROR(#REF!*CONCILIÇÃO_COM_CERVEJA!$R237,"-")</f>
        <v>-</v>
      </c>
      <c r="V237" s="363" t="s">
        <v>813</v>
      </c>
    </row>
    <row r="238" spans="1:22" ht="15" customHeight="1" x14ac:dyDescent="0.25">
      <c r="A238" s="429">
        <v>68100</v>
      </c>
      <c r="B238" s="352">
        <v>2701020011</v>
      </c>
      <c r="C238" s="352">
        <v>2701020090</v>
      </c>
      <c r="D238" s="353" t="s">
        <v>6204</v>
      </c>
      <c r="E238" s="437">
        <f>IFERROR(VLOOKUP(B238,[1]AGLUTINADO!$A:$C,3,0),0)/G238</f>
        <v>0</v>
      </c>
      <c r="F238" s="354" t="s">
        <v>110</v>
      </c>
      <c r="G238" s="355">
        <f>IFERROR(VLOOKUP(CONCILIÇÃO_COM_CERVEJA!$B238,'BASE PRODUTOS'!A:E,5,0),"")</f>
        <v>2.0199999999999999E-2</v>
      </c>
      <c r="H238" s="356">
        <f>VLOOKUP(CONCILIÇÃO_COM_CERVEJA!$B238,CONT_ANTE!A:D,4,0)</f>
        <v>0</v>
      </c>
      <c r="I238" s="356" t="str">
        <f t="shared" si="10"/>
        <v>ok</v>
      </c>
      <c r="J238" s="357">
        <f>VLOOKUP(CONCILIÇÃO_COM_CERVEJA!$B238,CONTAGEM!B:G,6,0)</f>
        <v>0</v>
      </c>
      <c r="K238" s="357">
        <f>SUMIF(SISTEMA!B:B,CONCILIÇÃO_COM_CERVEJA!$B238,SISTEMA!I:I)/G238</f>
        <v>0</v>
      </c>
      <c r="L238" s="357">
        <f>SUMIF(SISTEMA!B:B,CONCILIÇÃO_COM_CERVEJA!$C238,SISTEMA!I:I)</f>
        <v>0</v>
      </c>
      <c r="M238" s="358">
        <f t="shared" si="9"/>
        <v>0</v>
      </c>
      <c r="N238" s="357">
        <f>IFERROR(SUM(CONCILIÇÃO_COM_CERVEJA!$M238*CONCILIÇÃO_COM_CERVEJA!$R238),0)</f>
        <v>0</v>
      </c>
      <c r="O238" s="356">
        <f>IFERROR(VLOOKUP(CONCILIÇÃO_COM_CERVEJA!$B238,DIF_ANTE!A:D,4,0),"0")/CONCILIÇÃO_COM_CERVEJA!$G238</f>
        <v>0</v>
      </c>
      <c r="P238" s="359">
        <f t="shared" si="11"/>
        <v>0</v>
      </c>
      <c r="Q238" s="360">
        <f>CONCILIÇÃO_COM_CERVEJA!$P238-CONCILIÇÃO_COM_CERVEJA!$O238</f>
        <v>0</v>
      </c>
      <c r="R238" s="361">
        <f>IFERROR(VLOOKUP(CONCILIÇÃO_COM_CERVEJA!$B238,CUSTO!E:H,4,0),(VLOOKUP(CONCILIÇÃO_COM_CERVEJA!$A238,CUSTO!A:H,8,0)))</f>
        <v>0.18414111836490865</v>
      </c>
      <c r="S238" s="361">
        <f>IFERROR(SUM(CONCILIÇÃO_COM_CERVEJA!$P238*CONCILIÇÃO_COM_CERVEJA!$R238),0)</f>
        <v>0</v>
      </c>
      <c r="T238" s="362" t="str">
        <f>IFERROR(#REF!/CONCILIÇÃO_COM_CERVEJA!$M238,"")</f>
        <v/>
      </c>
      <c r="U238" s="361" t="str">
        <f>IFERROR(#REF!*CONCILIÇÃO_COM_CERVEJA!$R238,"-")</f>
        <v>-</v>
      </c>
      <c r="V238" s="363" t="s">
        <v>813</v>
      </c>
    </row>
    <row r="239" spans="1:22" ht="15" customHeight="1" x14ac:dyDescent="0.25">
      <c r="A239" s="429">
        <v>440</v>
      </c>
      <c r="B239" s="352">
        <v>2701020012</v>
      </c>
      <c r="C239" s="352">
        <v>2701020115</v>
      </c>
      <c r="D239" s="353" t="s">
        <v>6198</v>
      </c>
      <c r="E239" s="437">
        <f>IFERROR(VLOOKUP(B239,[1]AGLUTINADO!$A:$C,3,0),0)/G239</f>
        <v>0</v>
      </c>
      <c r="F239" s="354" t="s">
        <v>110</v>
      </c>
      <c r="G239" s="355">
        <f>IFERROR(VLOOKUP(CONCILIÇÃO_COM_CERVEJA!$B239,'BASE PRODUTOS'!A:E,5,0),"")</f>
        <v>2.0199999999999999E-2</v>
      </c>
      <c r="H239" s="356">
        <f>VLOOKUP(CONCILIÇÃO_COM_CERVEJA!$B239,CONT_ANTE!A:D,4,0)</f>
        <v>0</v>
      </c>
      <c r="I239" s="356" t="str">
        <f t="shared" si="10"/>
        <v>ok</v>
      </c>
      <c r="J239" s="357">
        <f>VLOOKUP(CONCILIÇÃO_COM_CERVEJA!$B239,CONTAGEM!B:G,6,0)</f>
        <v>0</v>
      </c>
      <c r="K239" s="357">
        <f>SUMIF(SISTEMA!B:B,CONCILIÇÃO_COM_CERVEJA!$B239,SISTEMA!I:I)/G239</f>
        <v>0</v>
      </c>
      <c r="L239" s="357">
        <f>SUMIF(SISTEMA!B:B,CONCILIÇÃO_COM_CERVEJA!$C239,SISTEMA!I:I)</f>
        <v>0</v>
      </c>
      <c r="M239" s="358">
        <f t="shared" si="9"/>
        <v>0</v>
      </c>
      <c r="N239" s="357">
        <f>IFERROR(SUM(CONCILIÇÃO_COM_CERVEJA!$M239*CONCILIÇÃO_COM_CERVEJA!$R239),0)</f>
        <v>0</v>
      </c>
      <c r="O239" s="356">
        <f>IFERROR(VLOOKUP(CONCILIÇÃO_COM_CERVEJA!$B239,DIF_ANTE!A:D,4,0),"0")/CONCILIÇÃO_COM_CERVEJA!$G239</f>
        <v>0</v>
      </c>
      <c r="P239" s="359">
        <f t="shared" si="11"/>
        <v>0</v>
      </c>
      <c r="Q239" s="360">
        <f>CONCILIÇÃO_COM_CERVEJA!$P239-CONCILIÇÃO_COM_CERVEJA!$O239</f>
        <v>0</v>
      </c>
      <c r="R239" s="361">
        <f>IFERROR(VLOOKUP(CONCILIÇÃO_COM_CERVEJA!$B239,CUSTO!E:H,4,0),(VLOOKUP(CONCILIÇÃO_COM_CERVEJA!$A239,CUSTO!A:H,8,0)))</f>
        <v>0.17916359447004607</v>
      </c>
      <c r="S239" s="361">
        <f>IFERROR(SUM(CONCILIÇÃO_COM_CERVEJA!$P239*CONCILIÇÃO_COM_CERVEJA!$R239),0)</f>
        <v>0</v>
      </c>
      <c r="T239" s="362" t="str">
        <f>IFERROR(#REF!/CONCILIÇÃO_COM_CERVEJA!$M239,"")</f>
        <v/>
      </c>
      <c r="U239" s="361" t="str">
        <f>IFERROR(#REF!*CONCILIÇÃO_COM_CERVEJA!$R239,"-")</f>
        <v>-</v>
      </c>
      <c r="V239" s="363" t="s">
        <v>813</v>
      </c>
    </row>
    <row r="240" spans="1:22" ht="15" customHeight="1" x14ac:dyDescent="0.25">
      <c r="A240" s="429">
        <v>68101</v>
      </c>
      <c r="B240" s="352">
        <v>2701020013</v>
      </c>
      <c r="C240" s="352">
        <v>2701020091</v>
      </c>
      <c r="D240" s="353" t="s">
        <v>6205</v>
      </c>
      <c r="E240" s="437">
        <f>IFERROR(VLOOKUP(B240,[1]AGLUTINADO!$A:$C,3,0),0)/G240</f>
        <v>0</v>
      </c>
      <c r="F240" s="354" t="s">
        <v>110</v>
      </c>
      <c r="G240" s="355">
        <f>IFERROR(VLOOKUP(CONCILIÇÃO_COM_CERVEJA!$B240,'BASE PRODUTOS'!A:E,5,0),"")</f>
        <v>2.06E-2</v>
      </c>
      <c r="H240" s="356">
        <f>VLOOKUP(CONCILIÇÃO_COM_CERVEJA!$B240,CONT_ANTE!A:D,4,0)</f>
        <v>0</v>
      </c>
      <c r="I240" s="356" t="str">
        <f t="shared" si="10"/>
        <v>ok</v>
      </c>
      <c r="J240" s="357">
        <f>VLOOKUP(CONCILIÇÃO_COM_CERVEJA!$B240,CONTAGEM!B:G,6,0)</f>
        <v>0</v>
      </c>
      <c r="K240" s="357">
        <f>SUMIF(SISTEMA!B:B,CONCILIÇÃO_COM_CERVEJA!$B240,SISTEMA!I:I)/G240</f>
        <v>0</v>
      </c>
      <c r="L240" s="357">
        <f>SUMIF(SISTEMA!B:B,CONCILIÇÃO_COM_CERVEJA!$C240,SISTEMA!I:I)</f>
        <v>0</v>
      </c>
      <c r="M240" s="358">
        <f t="shared" si="9"/>
        <v>0</v>
      </c>
      <c r="N240" s="357">
        <f>IFERROR(SUM(CONCILIÇÃO_COM_CERVEJA!$M240*CONCILIÇÃO_COM_CERVEJA!$R240),0)</f>
        <v>0</v>
      </c>
      <c r="O240" s="356">
        <f>IFERROR(VLOOKUP(CONCILIÇÃO_COM_CERVEJA!$B240,DIF_ANTE!A:D,4,0),"0")/CONCILIÇÃO_COM_CERVEJA!$G240</f>
        <v>0</v>
      </c>
      <c r="P240" s="359">
        <f t="shared" si="11"/>
        <v>0</v>
      </c>
      <c r="Q240" s="360">
        <f>CONCILIÇÃO_COM_CERVEJA!$P240-CONCILIÇÃO_COM_CERVEJA!$O240</f>
        <v>0</v>
      </c>
      <c r="R240" s="361" t="e">
        <f>IFERROR(VLOOKUP(CONCILIÇÃO_COM_CERVEJA!$B240,CUSTO!E:H,4,0),(VLOOKUP(CONCILIÇÃO_COM_CERVEJA!$A240,CUSTO!A:H,8,0)))</f>
        <v>#N/A</v>
      </c>
      <c r="S240" s="361">
        <f>IFERROR(SUM(CONCILIÇÃO_COM_CERVEJA!$P240*CONCILIÇÃO_COM_CERVEJA!$R240),0)</f>
        <v>0</v>
      </c>
      <c r="T240" s="365" t="str">
        <f>IFERROR(#REF!/CONCILIÇÃO_COM_CERVEJA!$M240,"")</f>
        <v/>
      </c>
      <c r="U240" s="361" t="str">
        <f>IFERROR(#REF!*CONCILIÇÃO_COM_CERVEJA!$R240,"-")</f>
        <v>-</v>
      </c>
      <c r="V240" s="363" t="s">
        <v>813</v>
      </c>
    </row>
    <row r="241" spans="1:16379" ht="15" customHeight="1" x14ac:dyDescent="0.25">
      <c r="A241" s="429">
        <v>68102</v>
      </c>
      <c r="B241" s="352">
        <v>2701020014</v>
      </c>
      <c r="C241" s="352">
        <v>2701020116</v>
      </c>
      <c r="D241" s="353" t="s">
        <v>6207</v>
      </c>
      <c r="E241" s="437">
        <f>IFERROR(VLOOKUP(B241,[1]AGLUTINADO!$A:$C,3,0),0)/G241</f>
        <v>0</v>
      </c>
      <c r="F241" s="354" t="s">
        <v>110</v>
      </c>
      <c r="G241" s="355">
        <f>IFERROR(VLOOKUP(CONCILIÇÃO_COM_CERVEJA!$B241,'BASE PRODUTOS'!A:E,5,0),"")</f>
        <v>2.06E-2</v>
      </c>
      <c r="H241" s="356">
        <f>VLOOKUP(CONCILIÇÃO_COM_CERVEJA!$B241,CONT_ANTE!A:D,4,0)</f>
        <v>0</v>
      </c>
      <c r="I241" s="356" t="str">
        <f t="shared" si="10"/>
        <v>ok</v>
      </c>
      <c r="J241" s="357">
        <f>VLOOKUP(CONCILIÇÃO_COM_CERVEJA!$B241,CONTAGEM!B:G,6,0)</f>
        <v>0</v>
      </c>
      <c r="K241" s="357">
        <f>SUMIF(SISTEMA!B:B,CONCILIÇÃO_COM_CERVEJA!$B241,SISTEMA!I:I)/G241</f>
        <v>0</v>
      </c>
      <c r="L241" s="357">
        <f>SUMIF(SISTEMA!B:B,CONCILIÇÃO_COM_CERVEJA!$C241,SISTEMA!I:I)</f>
        <v>0</v>
      </c>
      <c r="M241" s="358">
        <f t="shared" si="9"/>
        <v>0</v>
      </c>
      <c r="N241" s="357">
        <f>IFERROR(SUM(CONCILIÇÃO_COM_CERVEJA!$M241*CONCILIÇÃO_COM_CERVEJA!$R241),0)</f>
        <v>0</v>
      </c>
      <c r="O241" s="356">
        <f>IFERROR(VLOOKUP(CONCILIÇÃO_COM_CERVEJA!$B241,DIF_ANTE!A:D,4,0),"0")/CONCILIÇÃO_COM_CERVEJA!$G241</f>
        <v>0</v>
      </c>
      <c r="P241" s="359">
        <f t="shared" si="11"/>
        <v>0</v>
      </c>
      <c r="Q241" s="360">
        <f>CONCILIÇÃO_COM_CERVEJA!$P241-CONCILIÇÃO_COM_CERVEJA!$O241</f>
        <v>0</v>
      </c>
      <c r="R241" s="361" t="e">
        <f>IFERROR(VLOOKUP(CONCILIÇÃO_COM_CERVEJA!$B241,CUSTO!E:H,4,0),(VLOOKUP(CONCILIÇÃO_COM_CERVEJA!$A241,CUSTO!A:H,8,0)))</f>
        <v>#N/A</v>
      </c>
      <c r="S241" s="361">
        <f>IFERROR(SUM(CONCILIÇÃO_COM_CERVEJA!$P241*CONCILIÇÃO_COM_CERVEJA!$R241),0)</f>
        <v>0</v>
      </c>
      <c r="T241" s="362" t="str">
        <f>IFERROR(#REF!/CONCILIÇÃO_COM_CERVEJA!$M241,"")</f>
        <v/>
      </c>
      <c r="U241" s="361" t="str">
        <f>IFERROR(#REF!*CONCILIÇÃO_COM_CERVEJA!$R241,"-")</f>
        <v>-</v>
      </c>
      <c r="V241" s="363" t="s">
        <v>813</v>
      </c>
    </row>
    <row r="242" spans="1:16379" ht="15" customHeight="1" x14ac:dyDescent="0.25">
      <c r="A242" s="429"/>
      <c r="B242" s="352">
        <v>2701020020</v>
      </c>
      <c r="C242" s="352">
        <v>2701020048</v>
      </c>
      <c r="D242" s="353" t="s">
        <v>6188</v>
      </c>
      <c r="E242" s="437">
        <f>IFERROR(VLOOKUP(B242,[1]AGLUTINADO!$A:$C,3,0),0)/G242</f>
        <v>0</v>
      </c>
      <c r="F242" s="354" t="s">
        <v>110</v>
      </c>
      <c r="G242" s="355">
        <f>IFERROR(VLOOKUP(CONCILIÇÃO_COM_CERVEJA!$B242,'BASE PRODUTOS'!A:E,5,0),"")</f>
        <v>0.03</v>
      </c>
      <c r="H242" s="356">
        <f>VLOOKUP(CONCILIÇÃO_COM_CERVEJA!$B242,CONT_ANTE!A:D,4,0)</f>
        <v>3066</v>
      </c>
      <c r="I242" s="356" t="str">
        <f t="shared" si="10"/>
        <v>ok</v>
      </c>
      <c r="J242" s="357">
        <f>VLOOKUP(CONCILIÇÃO_COM_CERVEJA!$B242,CONTAGEM!B:G,6,0)</f>
        <v>3066</v>
      </c>
      <c r="K242" s="357">
        <f>SUMIF(SISTEMA!B:B,CONCILIÇÃO_COM_CERVEJA!$B242,SISTEMA!I:I)/G242</f>
        <v>0</v>
      </c>
      <c r="L242" s="357">
        <f>SUMIF(SISTEMA!B:B,CONCILIÇÃO_COM_CERVEJA!$C242,SISTEMA!I:I)</f>
        <v>3566</v>
      </c>
      <c r="M242" s="358">
        <f t="shared" si="9"/>
        <v>3566</v>
      </c>
      <c r="N242" s="357">
        <f>IFERROR(SUM(CONCILIÇÃO_COM_CERVEJA!$M242*CONCILIÇÃO_COM_CERVEJA!$R242),0)</f>
        <v>393.59457795302671</v>
      </c>
      <c r="O242" s="356">
        <f>IFERROR(VLOOKUP(CONCILIÇÃO_COM_CERVEJA!$B242,DIF_ANTE!A:D,4,0),"0")/CONCILIÇÃO_COM_CERVEJA!$G242</f>
        <v>-500.00000000000051</v>
      </c>
      <c r="P242" s="359">
        <f t="shared" si="11"/>
        <v>-500</v>
      </c>
      <c r="Q242" s="360">
        <f>CONCILIÇÃO_COM_CERVEJA!$P242-CONCILIÇÃO_COM_CERVEJA!$O242</f>
        <v>5.1159076974727213E-13</v>
      </c>
      <c r="R242" s="361">
        <f>IFERROR(VLOOKUP(CONCILIÇÃO_COM_CERVEJA!$B242,CUSTO!E:H,4,0),(VLOOKUP(CONCILIÇÃO_COM_CERVEJA!$A242,CUSTO!A:H,8,0)))</f>
        <v>0.11037425068789308</v>
      </c>
      <c r="S242" s="361">
        <f>IFERROR(SUM(CONCILIÇÃO_COM_CERVEJA!$P242*CONCILIÇÃO_COM_CERVEJA!$R242),0)</f>
        <v>-55.187125343946541</v>
      </c>
      <c r="T242" s="365" t="str">
        <f>IFERROR(#REF!/CONCILIÇÃO_COM_CERVEJA!$M242,"")</f>
        <v/>
      </c>
      <c r="U242" s="361" t="str">
        <f>IFERROR(#REF!*CONCILIÇÃO_COM_CERVEJA!$R242,"-")</f>
        <v>-</v>
      </c>
      <c r="V242" s="363" t="s">
        <v>813</v>
      </c>
    </row>
    <row r="243" spans="1:16379" ht="15" customHeight="1" x14ac:dyDescent="0.25">
      <c r="A243" s="429">
        <v>396</v>
      </c>
      <c r="B243" s="352">
        <v>2701020019</v>
      </c>
      <c r="C243" s="352">
        <v>2701020046</v>
      </c>
      <c r="D243" s="353" t="s">
        <v>6187</v>
      </c>
      <c r="E243" s="437">
        <f>IFERROR(VLOOKUP(B243,[1]AGLUTINADO!$A:$C,3,0),0)/G243</f>
        <v>0</v>
      </c>
      <c r="F243" s="354" t="s">
        <v>110</v>
      </c>
      <c r="G243" s="355">
        <f>IFERROR(VLOOKUP(CONCILIÇÃO_COM_CERVEJA!$B243,'BASE PRODUTOS'!A:E,5,0),"")</f>
        <v>3.1699999999999999E-2</v>
      </c>
      <c r="H243" s="356">
        <f>VLOOKUP(CONCILIÇÃO_COM_CERVEJA!$B243,CONT_ANTE!A:D,4,0)</f>
        <v>19102</v>
      </c>
      <c r="I243" s="356" t="str">
        <f t="shared" si="10"/>
        <v>!@##@!</v>
      </c>
      <c r="J243" s="357">
        <f>VLOOKUP(CONCILIÇÃO_COM_CERVEJA!$B243,CONTAGEM!B:G,6,0)</f>
        <v>14102</v>
      </c>
      <c r="K243" s="357">
        <f>SUMIF(SISTEMA!B:B,CONCILIÇÃO_COM_CERVEJA!$B243,SISTEMA!I:I)/G243</f>
        <v>0</v>
      </c>
      <c r="L243" s="357">
        <f>SUMIF(SISTEMA!B:B,CONCILIÇÃO_COM_CERVEJA!$C243,SISTEMA!I:I)</f>
        <v>19008</v>
      </c>
      <c r="M243" s="358">
        <f t="shared" si="9"/>
        <v>19008</v>
      </c>
      <c r="N243" s="357">
        <f>IFERROR(SUM(CONCILIÇÃO_COM_CERVEJA!$M243*CONCILIÇÃO_COM_CERVEJA!$R243),0)</f>
        <v>5441.5307692307706</v>
      </c>
      <c r="O243" s="356">
        <f>IFERROR(VLOOKUP(CONCILIÇÃO_COM_CERVEJA!$B243,DIF_ANTE!A:D,4,0),"0")/CONCILIÇÃO_COM_CERVEJA!$G243</f>
        <v>94.00000000000216</v>
      </c>
      <c r="P243" s="359">
        <f t="shared" si="11"/>
        <v>-4906</v>
      </c>
      <c r="Q243" s="360">
        <f>CONCILIÇÃO_COM_CERVEJA!$P243-CONCILIÇÃO_COM_CERVEJA!$O243</f>
        <v>-5000.0000000000018</v>
      </c>
      <c r="R243" s="361">
        <f>IFERROR(VLOOKUP(CONCILIÇÃO_COM_CERVEJA!$B243,CUSTO!E:H,4,0),(VLOOKUP(CONCILIÇÃO_COM_CERVEJA!$A243,CUSTO!A:H,8,0)))</f>
        <v>0.28627581908831917</v>
      </c>
      <c r="S243" s="361">
        <f>IFERROR(SUM(CONCILIÇÃO_COM_CERVEJA!$P243*CONCILIÇÃO_COM_CERVEJA!$R243),0)</f>
        <v>-1404.4691684472939</v>
      </c>
      <c r="T243" s="362" t="str">
        <f>IFERROR(#REF!/CONCILIÇÃO_COM_CERVEJA!$M243,"")</f>
        <v/>
      </c>
      <c r="U243" s="361" t="str">
        <f>IFERROR(#REF!*CONCILIÇÃO_COM_CERVEJA!$R243,"-")</f>
        <v>-</v>
      </c>
      <c r="V243" s="392" t="s">
        <v>22224</v>
      </c>
    </row>
    <row r="244" spans="1:16379" ht="15" customHeight="1" x14ac:dyDescent="0.25">
      <c r="A244" s="429"/>
      <c r="B244" s="352">
        <v>2701020022</v>
      </c>
      <c r="C244" s="352">
        <v>2701020058</v>
      </c>
      <c r="D244" s="353" t="s">
        <v>12919</v>
      </c>
      <c r="E244" s="437">
        <f>IFERROR(VLOOKUP(B244,[1]AGLUTINADO!$A:$C,3,0),0)/G244</f>
        <v>0</v>
      </c>
      <c r="F244" s="354" t="s">
        <v>110</v>
      </c>
      <c r="G244" s="355">
        <f>IFERROR(VLOOKUP(CONCILIÇÃO_COM_CERVEJA!$B244,'BASE PRODUTOS'!A:E,5,0),"")</f>
        <v>3.9699999999999999E-2</v>
      </c>
      <c r="H244" s="356">
        <f>VLOOKUP(CONCILIÇÃO_COM_CERVEJA!$B244,CONT_ANTE!A:D,4,0)</f>
        <v>0</v>
      </c>
      <c r="I244" s="356" t="str">
        <f t="shared" si="10"/>
        <v>ok</v>
      </c>
      <c r="J244" s="357">
        <v>0</v>
      </c>
      <c r="K244" s="357">
        <f>SUMIF(SISTEMA!B:B,CONCILIÇÃO_COM_CERVEJA!$B244,SISTEMA!I:I)/G244</f>
        <v>0</v>
      </c>
      <c r="L244" s="357">
        <f>SUMIF(SISTEMA!B:B,CONCILIÇÃO_COM_CERVEJA!$C244,SISTEMA!I:I)</f>
        <v>0</v>
      </c>
      <c r="M244" s="358">
        <f t="shared" ref="M232:M263" si="12">K244+L244</f>
        <v>0</v>
      </c>
      <c r="N244" s="357">
        <f>IFERROR(SUM(CONCILIÇÃO_COM_CERVEJA!$M244*CONCILIÇÃO_COM_CERVEJA!$R244),0)</f>
        <v>0</v>
      </c>
      <c r="O244" s="356">
        <f>IFERROR(VLOOKUP(CONCILIÇÃO_COM_CERVEJA!$B244,DIF_ANTE!A:D,4,0),"0")/CONCILIÇÃO_COM_CERVEJA!$G244</f>
        <v>0</v>
      </c>
      <c r="P244" s="359">
        <f t="shared" si="11"/>
        <v>0</v>
      </c>
      <c r="Q244" s="360">
        <f>CONCILIÇÃO_COM_CERVEJA!$P244-CONCILIÇÃO_COM_CERVEJA!$O244</f>
        <v>0</v>
      </c>
      <c r="R244" s="361">
        <f>IFERROR(VLOOKUP(CONCILIÇÃO_COM_CERVEJA!$B244,CUSTO!E:H,4,0),(VLOOKUP(CONCILIÇÃO_COM_CERVEJA!$A244,CUSTO!A:H,8,0)))</f>
        <v>0.32606252920628875</v>
      </c>
      <c r="S244" s="361">
        <f>IFERROR(SUM(CONCILIÇÃO_COM_CERVEJA!$P244*CONCILIÇÃO_COM_CERVEJA!$R244),0)</f>
        <v>0</v>
      </c>
      <c r="T244" s="365" t="str">
        <f>IFERROR(#REF!/CONCILIÇÃO_COM_CERVEJA!$M244,"")</f>
        <v/>
      </c>
      <c r="U244" s="361" t="str">
        <f>IFERROR(#REF!*CONCILIÇÃO_COM_CERVEJA!$R244,"-")</f>
        <v>-</v>
      </c>
      <c r="V244" s="363" t="s">
        <v>813</v>
      </c>
    </row>
    <row r="245" spans="1:16379" ht="15" customHeight="1" x14ac:dyDescent="0.25">
      <c r="A245" s="429"/>
      <c r="B245" s="352">
        <v>2701020023</v>
      </c>
      <c r="C245" s="352">
        <v>2701020101</v>
      </c>
      <c r="D245" s="353" t="s">
        <v>9577</v>
      </c>
      <c r="E245" s="437">
        <f>IFERROR(VLOOKUP(B245,[1]AGLUTINADO!$A:$C,3,0),0)/G245</f>
        <v>0</v>
      </c>
      <c r="F245" s="354" t="s">
        <v>110</v>
      </c>
      <c r="G245" s="355">
        <f>IFERROR(VLOOKUP(CONCILIÇÃO_COM_CERVEJA!$B245,'BASE PRODUTOS'!A:E,5,0),"")</f>
        <v>3.9699999999999999E-2</v>
      </c>
      <c r="H245" s="356">
        <f>VLOOKUP(CONCILIÇÃO_COM_CERVEJA!$B245,CONT_ANTE!A:D,4,0)</f>
        <v>7166</v>
      </c>
      <c r="I245" s="356" t="str">
        <f t="shared" si="10"/>
        <v>ok</v>
      </c>
      <c r="J245" s="357">
        <f>VLOOKUP(CONCILIÇÃO_COM_CERVEJA!$B245,CONTAGEM!B:G,6,0)</f>
        <v>7166</v>
      </c>
      <c r="K245" s="357">
        <f>SUMIF(SISTEMA!B:B,CONCILIÇÃO_COM_CERVEJA!$B245,SISTEMA!I:I)/G245</f>
        <v>7166.0000000000009</v>
      </c>
      <c r="L245" s="357">
        <f>SUMIF(SISTEMA!B:B,CONCILIÇÃO_COM_CERVEJA!$C245,SISTEMA!I:I)</f>
        <v>0</v>
      </c>
      <c r="M245" s="358">
        <f t="shared" si="9"/>
        <v>7166.0000000000009</v>
      </c>
      <c r="N245" s="357">
        <f>IFERROR(SUM(CONCILIÇÃO_COM_CERVEJA!$M245*CONCILIÇÃO_COM_CERVEJA!$R245),0)</f>
        <v>2546.6533288194441</v>
      </c>
      <c r="O245" s="356">
        <f>IFERROR(VLOOKUP(CONCILIÇÃO_COM_CERVEJA!$B245,DIF_ANTE!A:D,4,0),"0")/CONCILIÇÃO_COM_CERVEJA!$G245</f>
        <v>0</v>
      </c>
      <c r="P245" s="359">
        <f t="shared" si="11"/>
        <v>0</v>
      </c>
      <c r="Q245" s="360">
        <f>CONCILIÇÃO_COM_CERVEJA!$P245-CONCILIÇÃO_COM_CERVEJA!$O245</f>
        <v>0</v>
      </c>
      <c r="R245" s="361">
        <f>IFERROR(VLOOKUP(CONCILIÇÃO_COM_CERVEJA!$B245,CUSTO!E:H,4,0),(VLOOKUP(CONCILIÇÃO_COM_CERVEJA!$A245,CUSTO!A:H,8,0)))</f>
        <v>0.35538003472222213</v>
      </c>
      <c r="S245" s="361">
        <f>IFERROR(SUM(CONCILIÇÃO_COM_CERVEJA!$P245*CONCILIÇÃO_COM_CERVEJA!$R245),0)</f>
        <v>0</v>
      </c>
      <c r="T245" s="365" t="str">
        <f>IFERROR(#REF!/CONCILIÇÃO_COM_CERVEJA!$M245,"")</f>
        <v/>
      </c>
      <c r="U245" s="361" t="str">
        <f>IFERROR(#REF!*CONCILIÇÃO_COM_CERVEJA!$R245,"-")</f>
        <v>-</v>
      </c>
      <c r="V245" s="363" t="s">
        <v>813</v>
      </c>
    </row>
    <row r="246" spans="1:16379" ht="15" customHeight="1" x14ac:dyDescent="0.25">
      <c r="A246" s="429">
        <v>30360</v>
      </c>
      <c r="B246" s="352">
        <v>2701020024</v>
      </c>
      <c r="C246" s="352">
        <v>2701020059</v>
      </c>
      <c r="D246" s="353" t="s">
        <v>6190</v>
      </c>
      <c r="E246" s="437">
        <f>IFERROR(VLOOKUP(B246,[1]AGLUTINADO!$A:$C,3,0),0)/G246</f>
        <v>51822</v>
      </c>
      <c r="F246" s="354" t="s">
        <v>110</v>
      </c>
      <c r="G246" s="355">
        <f>IFERROR(VLOOKUP(CONCILIÇÃO_COM_CERVEJA!$B246,'BASE PRODUTOS'!A:E,5,0),"")</f>
        <v>4.1000000000000002E-2</v>
      </c>
      <c r="H246" s="356">
        <f>VLOOKUP(CONCILIÇÃO_COM_CERVEJA!$B246,CONT_ANTE!A:D,4,0)</f>
        <v>141688</v>
      </c>
      <c r="I246" s="356" t="str">
        <f t="shared" si="10"/>
        <v>ok</v>
      </c>
      <c r="J246" s="357">
        <f>VLOOKUP(CONCILIÇÃO_COM_CERVEJA!$B246,CONTAGEM!B:G,6,0)</f>
        <v>108576</v>
      </c>
      <c r="K246" s="357">
        <f>SUMIF(SISTEMA!B:B,CONCILIÇÃO_COM_CERVEJA!$B246,SISTEMA!I:I)/G246</f>
        <v>90277.818048780493</v>
      </c>
      <c r="L246" s="357">
        <f>SUMIF(SISTEMA!B:B,CONCILIÇÃO_COM_CERVEJA!$C246,SISTEMA!I:I)</f>
        <v>0</v>
      </c>
      <c r="M246" s="358">
        <f t="shared" si="9"/>
        <v>90277.818048780493</v>
      </c>
      <c r="N246" s="357">
        <f>IFERROR(SUM(CONCILIÇÃO_COM_CERVEJA!$M246*CONCILIÇÃO_COM_CERVEJA!$R246),0)</f>
        <v>32260.661148114774</v>
      </c>
      <c r="O246" s="356">
        <f>IFERROR(VLOOKUP(CONCILIÇÃO_COM_CERVEJA!$B246,DIF_ANTE!A:D,4,0),"0")/CONCILIÇÃO_COM_CERVEJA!$G246</f>
        <v>-411.81804878046597</v>
      </c>
      <c r="P246" s="359">
        <f t="shared" si="11"/>
        <v>18298.181951219507</v>
      </c>
      <c r="Q246" s="360">
        <f>CONCILIÇÃO_COM_CERVEJA!$P246-CONCILIÇÃO_COM_CERVEJA!$O246</f>
        <v>18709.999999999975</v>
      </c>
      <c r="R246" s="361">
        <f>IFERROR(VLOOKUP(CONCILIÇÃO_COM_CERVEJA!$B246,CUSTO!E:H,4,0),(VLOOKUP(CONCILIÇÃO_COM_CERVEJA!$A246,CUSTO!A:H,8,0)))</f>
        <v>0.3573487025426681</v>
      </c>
      <c r="S246" s="361">
        <f>IFERROR(SUM(CONCILIÇÃO_COM_CERVEJA!$P246*CONCILIÇÃO_COM_CERVEJA!$R246),0)</f>
        <v>6538.831579157958</v>
      </c>
      <c r="T246" s="362" t="str">
        <f>IFERROR(#REF!/CONCILIÇÃO_COM_CERVEJA!$M246,"")</f>
        <v/>
      </c>
      <c r="U246" s="361" t="str">
        <f>IFERROR(#REF!*CONCILIÇÃO_COM_CERVEJA!$R246,"-")</f>
        <v>-</v>
      </c>
      <c r="V246" s="392" t="s">
        <v>22224</v>
      </c>
    </row>
    <row r="247" spans="1:16379" ht="15" customHeight="1" x14ac:dyDescent="0.25">
      <c r="A247" s="429">
        <v>30345</v>
      </c>
      <c r="B247" s="352">
        <v>2701020025</v>
      </c>
      <c r="C247" s="352">
        <v>2701020102</v>
      </c>
      <c r="D247" s="353" t="s">
        <v>6194</v>
      </c>
      <c r="E247" s="437">
        <f>IFERROR(VLOOKUP(B247,[1]AGLUTINADO!$A:$C,3,0),0)/G247</f>
        <v>135551.99999999997</v>
      </c>
      <c r="F247" s="354" t="s">
        <v>110</v>
      </c>
      <c r="G247" s="355">
        <f>IFERROR(VLOOKUP(CONCILIÇÃO_COM_CERVEJA!$B247,'BASE PRODUTOS'!A:E,5,0),"")</f>
        <v>4.1000000000000002E-2</v>
      </c>
      <c r="H247" s="356">
        <f>VLOOKUP(CONCILIÇÃO_COM_CERVEJA!$B247,CONT_ANTE!A:D,4,0)</f>
        <v>292320</v>
      </c>
      <c r="I247" s="356" t="str">
        <f t="shared" si="10"/>
        <v>ok</v>
      </c>
      <c r="J247" s="357">
        <f>VLOOKUP(CONCILIÇÃO_COM_CERVEJA!$B247,CONTAGEM!B:G,6,0)</f>
        <v>155336</v>
      </c>
      <c r="K247" s="357">
        <f>SUMIF(SISTEMA!B:B,CONCILIÇÃO_COM_CERVEJA!$B247,SISTEMA!I:I)/G247</f>
        <v>157466.74292682926</v>
      </c>
      <c r="L247" s="357">
        <f>SUMIF(SISTEMA!B:B,CONCILIÇÃO_COM_CERVEJA!$C247,SISTEMA!I:I)</f>
        <v>0</v>
      </c>
      <c r="M247" s="358">
        <f t="shared" si="9"/>
        <v>157466.74292682926</v>
      </c>
      <c r="N247" s="357">
        <f>IFERROR(SUM(CONCILIÇÃO_COM_CERVEJA!$M247*CONCILIÇÃO_COM_CERVEJA!$R247),0)</f>
        <v>56270.545919658107</v>
      </c>
      <c r="O247" s="356">
        <f>IFERROR(VLOOKUP(CONCILIÇÃO_COM_CERVEJA!$B247,DIF_ANTE!A:D,4,0),"0")/CONCILIÇÃO_COM_CERVEJA!$G247</f>
        <v>-698.7429268292766</v>
      </c>
      <c r="P247" s="359">
        <f t="shared" si="11"/>
        <v>-2130.7429268292617</v>
      </c>
      <c r="Q247" s="360">
        <f>CONCILIÇÃO_COM_CERVEJA!$P247-CONCILIÇÃO_COM_CERVEJA!$O247</f>
        <v>-1431.999999999985</v>
      </c>
      <c r="R247" s="361">
        <f>IFERROR(VLOOKUP(CONCILIÇÃO_COM_CERVEJA!$B247,CUSTO!E:H,4,0),(VLOOKUP(CONCILIÇÃO_COM_CERVEJA!$A247,CUSTO!A:H,8,0)))</f>
        <v>0.35734876376915714</v>
      </c>
      <c r="S247" s="361">
        <f>IFERROR(SUM(CONCILIÇÃO_COM_CERVEJA!$P247*CONCILIÇÃO_COM_CERVEJA!$R247),0)</f>
        <v>-761.41835081231227</v>
      </c>
      <c r="T247" s="362" t="str">
        <f>IFERROR(#REF!/CONCILIÇÃO_COM_CERVEJA!$M247,"")</f>
        <v/>
      </c>
      <c r="U247" s="361" t="str">
        <f>IFERROR(#REF!*CONCILIÇÃO_COM_CERVEJA!$R247,"-")</f>
        <v>-</v>
      </c>
      <c r="V247" s="363" t="s">
        <v>22225</v>
      </c>
    </row>
    <row r="248" spans="1:16379" ht="15" customHeight="1" x14ac:dyDescent="0.25">
      <c r="A248" s="429"/>
      <c r="B248" s="352">
        <v>2701020042</v>
      </c>
      <c r="C248" s="352">
        <v>2701020108</v>
      </c>
      <c r="D248" s="353" t="s">
        <v>12557</v>
      </c>
      <c r="E248" s="437">
        <f>IFERROR(VLOOKUP(B248,[1]AGLUTINADO!$A:$C,3,0),0)/G248</f>
        <v>0</v>
      </c>
      <c r="F248" s="354" t="s">
        <v>110</v>
      </c>
      <c r="G248" s="355">
        <f>IFERROR(VLOOKUP(CONCILIÇÃO_COM_CERVEJA!$B248,'BASE PRODUTOS'!A:E,5,0),"")</f>
        <v>4.265E-2</v>
      </c>
      <c r="H248" s="356">
        <f>VLOOKUP(CONCILIÇÃO_COM_CERVEJA!$B248,CONT_ANTE!A:D,4,0)</f>
        <v>0</v>
      </c>
      <c r="I248" s="356" t="str">
        <f t="shared" si="10"/>
        <v>ok</v>
      </c>
      <c r="J248" s="357">
        <f>VLOOKUP(CONCILIÇÃO_COM_CERVEJA!$B248,CONTAGEM!B:G,6,0)</f>
        <v>0</v>
      </c>
      <c r="K248" s="357">
        <f>SUMIF(SISTEMA!B:B,CONCILIÇÃO_COM_CERVEJA!$B248,SISTEMA!I:I)/G248</f>
        <v>0</v>
      </c>
      <c r="L248" s="357">
        <f>SUMIF(SISTEMA!B:B,CONCILIÇÃO_COM_CERVEJA!$C248,SISTEMA!I:I)</f>
        <v>0</v>
      </c>
      <c r="M248" s="358">
        <f t="shared" si="9"/>
        <v>0</v>
      </c>
      <c r="N248" s="357">
        <f>IFERROR(SUM(CONCILIÇÃO_COM_CERVEJA!$M248*CONCILIÇÃO_COM_CERVEJA!$R248),0)</f>
        <v>0</v>
      </c>
      <c r="O248" s="356">
        <f>IFERROR(VLOOKUP(CONCILIÇÃO_COM_CERVEJA!$B248,DIF_ANTE!A:D,4,0),"0")/CONCILIÇÃO_COM_CERVEJA!$G248</f>
        <v>0</v>
      </c>
      <c r="P248" s="359">
        <f t="shared" si="11"/>
        <v>0</v>
      </c>
      <c r="Q248" s="360">
        <f>CONCILIÇÃO_COM_CERVEJA!$P248-CONCILIÇÃO_COM_CERVEJA!$O248</f>
        <v>0</v>
      </c>
      <c r="R248" s="361">
        <f>IFERROR(VLOOKUP(CONCILIÇÃO_COM_CERVEJA!$B248,CUSTO!E:H,4,0),(VLOOKUP(CONCILIÇÃO_COM_CERVEJA!$A248,CUSTO!A:H,8,0)))</f>
        <v>0.38394530453618747</v>
      </c>
      <c r="S248" s="361">
        <f>IFERROR(SUM(CONCILIÇÃO_COM_CERVEJA!$P248*CONCILIÇÃO_COM_CERVEJA!$R248),0)</f>
        <v>0</v>
      </c>
      <c r="T248" s="365" t="str">
        <f>IFERROR(#REF!/CONCILIÇÃO_COM_CERVEJA!$M248,"")</f>
        <v/>
      </c>
      <c r="U248" s="361" t="str">
        <f>IFERROR(#REF!*CONCILIÇÃO_COM_CERVEJA!$R248,"-")</f>
        <v>-</v>
      </c>
      <c r="V248" s="363" t="s">
        <v>813</v>
      </c>
    </row>
    <row r="249" spans="1:16379" ht="15" customHeight="1" x14ac:dyDescent="0.25">
      <c r="A249" s="429">
        <v>68103</v>
      </c>
      <c r="B249" s="352">
        <v>2701020027</v>
      </c>
      <c r="C249" s="352">
        <v>2701020078</v>
      </c>
      <c r="D249" s="353" t="s">
        <v>6200</v>
      </c>
      <c r="E249" s="437">
        <f>IFERROR(VLOOKUP(B249,[1]AGLUTINADO!$A:$C,3,0),0)/G249</f>
        <v>0</v>
      </c>
      <c r="F249" s="354" t="s">
        <v>110</v>
      </c>
      <c r="G249" s="355">
        <f>IFERROR(VLOOKUP(CONCILIÇÃO_COM_CERVEJA!$B249,'BASE PRODUTOS'!A:E,5,0),"")</f>
        <v>4.2700000000000002E-2</v>
      </c>
      <c r="H249" s="356">
        <f>VLOOKUP(CONCILIÇÃO_COM_CERVEJA!$B249,CONT_ANTE!A:D,4,0)</f>
        <v>34088</v>
      </c>
      <c r="I249" s="356" t="str">
        <f t="shared" si="10"/>
        <v>!@##@!</v>
      </c>
      <c r="J249" s="357">
        <f>VLOOKUP(CONCILIÇÃO_COM_CERVEJA!$B249,CONTAGEM!B:G,6,0)</f>
        <v>8544</v>
      </c>
      <c r="K249" s="357">
        <f>SUMIF(SISTEMA!B:B,CONCILIÇÃO_COM_CERVEJA!$B249,SISTEMA!I:I)/G249</f>
        <v>60971.999999999993</v>
      </c>
      <c r="L249" s="357">
        <f>SUMIF(SISTEMA!B:B,CONCILIÇÃO_COM_CERVEJA!$C249,SISTEMA!I:I)</f>
        <v>0</v>
      </c>
      <c r="M249" s="358">
        <f t="shared" si="9"/>
        <v>60971.999999999993</v>
      </c>
      <c r="N249" s="357">
        <f>IFERROR(SUM(CONCILIÇÃO_COM_CERVEJA!$M249*CONCILIÇÃO_COM_CERVEJA!$R249),0)</f>
        <v>29260.993735955049</v>
      </c>
      <c r="O249" s="356">
        <f>IFERROR(VLOOKUP(CONCILIÇÃO_COM_CERVEJA!$B249,DIF_ANTE!A:D,4,0),"0")/CONCILIÇÃO_COM_CERVEJA!$G249</f>
        <v>-35428</v>
      </c>
      <c r="P249" s="359">
        <f t="shared" si="11"/>
        <v>-52427.999999999993</v>
      </c>
      <c r="Q249" s="360">
        <f>CONCILIÇÃO_COM_CERVEJA!$P249-CONCILIÇÃO_COM_CERVEJA!$O249</f>
        <v>-16999.999999999993</v>
      </c>
      <c r="R249" s="361">
        <f>IFERROR(VLOOKUP(CONCILIÇÃO_COM_CERVEJA!$B249,CUSTO!E:H,4,0),(VLOOKUP(CONCILIÇÃO_COM_CERVEJA!$A249,CUSTO!A:H,8,0)))</f>
        <v>0.47990870786516848</v>
      </c>
      <c r="S249" s="361">
        <f>IFERROR(SUM(CONCILIÇÃO_COM_CERVEJA!$P249*CONCILIÇÃO_COM_CERVEJA!$R249),0)</f>
        <v>-25160.653735955049</v>
      </c>
      <c r="T249" s="362" t="str">
        <f>IFERROR(#REF!/CONCILIÇÃO_COM_CERVEJA!$M249,"")</f>
        <v/>
      </c>
      <c r="U249" s="361" t="str">
        <f>IFERROR(#REF!*CONCILIÇÃO_COM_CERVEJA!$R249,"-")</f>
        <v>-</v>
      </c>
      <c r="V249" s="392" t="s">
        <v>22224</v>
      </c>
    </row>
    <row r="250" spans="1:16379" ht="15" customHeight="1" x14ac:dyDescent="0.25">
      <c r="A250" s="429">
        <v>68104</v>
      </c>
      <c r="B250" s="352">
        <v>2701020028</v>
      </c>
      <c r="C250" s="352">
        <v>2701020105</v>
      </c>
      <c r="D250" s="353" t="s">
        <v>6195</v>
      </c>
      <c r="E250" s="437">
        <f>IFERROR(VLOOKUP(B250,[1]AGLUTINADO!$A:$C,3,0),0)/G250</f>
        <v>47999.999999999993</v>
      </c>
      <c r="F250" s="354" t="s">
        <v>110</v>
      </c>
      <c r="G250" s="355">
        <f>IFERROR(VLOOKUP(CONCILIÇÃO_COM_CERVEJA!$B250,'BASE PRODUTOS'!A:E,5,0),"")</f>
        <v>4.2700000000000002E-2</v>
      </c>
      <c r="H250" s="356">
        <f>VLOOKUP(CONCILIÇÃO_COM_CERVEJA!$B250,CONT_ANTE!A:D,4,0)</f>
        <v>74520</v>
      </c>
      <c r="I250" s="356" t="str">
        <f t="shared" si="10"/>
        <v>ok</v>
      </c>
      <c r="J250" s="357">
        <f>VLOOKUP(CONCILIÇÃO_COM_CERVEJA!$B250,CONTAGEM!B:G,6,0)</f>
        <v>0</v>
      </c>
      <c r="K250" s="357">
        <f>SUMIF(SISTEMA!B:B,CONCILIÇÃO_COM_CERVEJA!$B250,SISTEMA!I:I)/G250</f>
        <v>43635.51920374707</v>
      </c>
      <c r="L250" s="357">
        <f>SUMIF(SISTEMA!B:B,CONCILIÇÃO_COM_CERVEJA!$C250,SISTEMA!I:I)</f>
        <v>0</v>
      </c>
      <c r="M250" s="358">
        <f t="shared" si="9"/>
        <v>43635.51920374707</v>
      </c>
      <c r="N250" s="357">
        <f>IFERROR(SUM(CONCILIÇÃO_COM_CERVEJA!$M250*CONCILIÇÃO_COM_CERVEJA!$R250),0)</f>
        <v>16548.234014049307</v>
      </c>
      <c r="O250" s="356">
        <f>IFERROR(VLOOKUP(CONCILIÇÃO_COM_CERVEJA!$B250,DIF_ANTE!A:D,4,0),"0")/CONCILIÇÃO_COM_CERVEJA!$G250</f>
        <v>-42747.51920374707</v>
      </c>
      <c r="P250" s="359">
        <f t="shared" si="11"/>
        <v>-43635.51920374707</v>
      </c>
      <c r="Q250" s="360">
        <f>CONCILIÇÃO_COM_CERVEJA!$P250-CONCILIÇÃO_COM_CERVEJA!$O250</f>
        <v>-888</v>
      </c>
      <c r="R250" s="361">
        <f>IFERROR(VLOOKUP(CONCILIÇÃO_COM_CERVEJA!$B250,CUSTO!E:H,4,0),(VLOOKUP(CONCILIÇÃO_COM_CERVEJA!$A250,CUSTO!A:H,8,0)))</f>
        <v>0.37923770167098819</v>
      </c>
      <c r="S250" s="361">
        <f>IFERROR(SUM(CONCILIÇÃO_COM_CERVEJA!$P250*CONCILIÇÃO_COM_CERVEJA!$R250),0)</f>
        <v>-16548.234014049307</v>
      </c>
      <c r="T250" s="362" t="str">
        <f>IFERROR(#REF!/CONCILIÇÃO_COM_CERVEJA!$M250,"")</f>
        <v/>
      </c>
      <c r="U250" s="361" t="str">
        <f>IFERROR(#REF!*CONCILIÇÃO_COM_CERVEJA!$R250,"-")</f>
        <v>-</v>
      </c>
      <c r="V250" s="392" t="s">
        <v>22224</v>
      </c>
    </row>
    <row r="251" spans="1:16379" ht="15" customHeight="1" x14ac:dyDescent="0.25">
      <c r="A251" s="429"/>
      <c r="B251" s="352">
        <v>2701020031</v>
      </c>
      <c r="C251" s="352">
        <v>2701020077</v>
      </c>
      <c r="D251" s="353" t="s">
        <v>9576</v>
      </c>
      <c r="E251" s="437">
        <f>IFERROR(VLOOKUP(B251,[1]AGLUTINADO!$A:$C,3,0),0)/G251</f>
        <v>153864.00000000003</v>
      </c>
      <c r="F251" s="354" t="s">
        <v>110</v>
      </c>
      <c r="G251" s="355">
        <f>IFERROR(VLOOKUP(CONCILIÇÃO_COM_CERVEJA!$B251,'BASE PRODUTOS'!A:E,5,0),"")</f>
        <v>4.5699999999999998E-2</v>
      </c>
      <c r="H251" s="356">
        <f>VLOOKUP(CONCILIÇÃO_COM_CERVEJA!$B251,CONT_ANTE!A:D,4,0)</f>
        <v>92632</v>
      </c>
      <c r="I251" s="356" t="str">
        <f t="shared" si="10"/>
        <v>ok</v>
      </c>
      <c r="J251" s="357">
        <f>VLOOKUP(CONCILIÇÃO_COM_CERVEJA!$B251,CONTAGEM!B:G,6,0)</f>
        <v>197096</v>
      </c>
      <c r="K251" s="357">
        <f>SUMIF(SISTEMA!B:B,CONCILIÇÃO_COM_CERVEJA!$B251,SISTEMA!I:I)/G251</f>
        <v>163501.44879649891</v>
      </c>
      <c r="L251" s="357">
        <f>SUMIF(SISTEMA!B:B,CONCILIÇÃO_COM_CERVEJA!$C251,SISTEMA!I:I)</f>
        <v>0</v>
      </c>
      <c r="M251" s="358">
        <f t="shared" si="9"/>
        <v>163501.44879649891</v>
      </c>
      <c r="N251" s="357">
        <f>IFERROR(SUM(CONCILIÇÃO_COM_CERVEJA!$M251*CONCILIÇÃO_COM_CERVEJA!$R251),0)</f>
        <v>83923.437552170959</v>
      </c>
      <c r="O251" s="356">
        <f>IFERROR(VLOOKUP(CONCILIÇÃO_COM_CERVEJA!$B251,DIF_ANTE!A:D,4,0),"0")/CONCILIÇÃO_COM_CERVEJA!$G251</f>
        <v>770.56870897156239</v>
      </c>
      <c r="P251" s="359">
        <f t="shared" si="11"/>
        <v>33594.551203501091</v>
      </c>
      <c r="Q251" s="360">
        <f>CONCILIÇÃO_COM_CERVEJA!$P251-CONCILIÇÃO_COM_CERVEJA!$O251</f>
        <v>32823.982494529526</v>
      </c>
      <c r="R251" s="361">
        <f>IFERROR(VLOOKUP(CONCILIÇÃO_COM_CERVEJA!$B251,CUSTO!E:H,4,0),(VLOOKUP(CONCILIÇÃO_COM_CERVEJA!$A251,CUSTO!A:H,8,0)))</f>
        <v>0.51328864771483318</v>
      </c>
      <c r="S251" s="361">
        <f>IFERROR(SUM(CONCILIÇÃO_COM_CERVEJA!$P251*CONCILIÇÃO_COM_CERVEJA!$R251),0)</f>
        <v>17243.701757831797</v>
      </c>
      <c r="T251" s="365" t="str">
        <f>IFERROR(#REF!/CONCILIÇÃO_COM_CERVEJA!$M251,"")</f>
        <v/>
      </c>
      <c r="U251" s="361" t="str">
        <f>IFERROR(#REF!*CONCILIÇÃO_COM_CERVEJA!$R251,"-")</f>
        <v>-</v>
      </c>
      <c r="V251" s="392" t="s">
        <v>22224</v>
      </c>
    </row>
    <row r="252" spans="1:16379" ht="15" customHeight="1" x14ac:dyDescent="0.25">
      <c r="A252" s="429">
        <v>31558</v>
      </c>
      <c r="B252" s="352">
        <v>2701020029</v>
      </c>
      <c r="C252" s="352">
        <v>2701020075</v>
      </c>
      <c r="D252" s="353" t="s">
        <v>6191</v>
      </c>
      <c r="E252" s="437">
        <f>IFERROR(VLOOKUP(B252,[1]AGLUTINADO!$A:$C,3,0),0)/G252</f>
        <v>9954.1050375133946</v>
      </c>
      <c r="F252" s="354" t="s">
        <v>110</v>
      </c>
      <c r="G252" s="355">
        <f>IFERROR(VLOOKUP(CONCILIÇÃO_COM_CERVEJA!$B252,'BASE PRODUTOS'!A:E,5,0),"")</f>
        <v>4.6649999999999997E-2</v>
      </c>
      <c r="H252" s="356">
        <f>VLOOKUP(CONCILIÇÃO_COM_CERVEJA!$B252,CONT_ANTE!A:D,4,0)</f>
        <v>38000</v>
      </c>
      <c r="I252" s="356" t="str">
        <f t="shared" si="10"/>
        <v>ok</v>
      </c>
      <c r="J252" s="357">
        <f>VLOOKUP(CONCILIÇÃO_COM_CERVEJA!$B252,CONTAGEM!B:G,6,0)</f>
        <v>0</v>
      </c>
      <c r="K252" s="357">
        <f>SUMIF(SISTEMA!B:B,CONCILIÇÃO_COM_CERVEJA!$B252,SISTEMA!I:I)/G252</f>
        <v>27699.574490889605</v>
      </c>
      <c r="L252" s="357">
        <f>SUMIF(SISTEMA!B:B,CONCILIÇÃO_COM_CERVEJA!$C252,SISTEMA!I:I)</f>
        <v>0</v>
      </c>
      <c r="M252" s="358">
        <f t="shared" si="9"/>
        <v>27699.574490889605</v>
      </c>
      <c r="N252" s="357">
        <f>IFERROR(SUM(CONCILIÇÃO_COM_CERVEJA!$M252*CONCILIÇÃO_COM_CERVEJA!$R252),0)</f>
        <v>11572.12951772047</v>
      </c>
      <c r="O252" s="356">
        <f>IFERROR(VLOOKUP(CONCILIÇÃO_COM_CERVEJA!$B252,DIF_ANTE!A:D,4,0),"0")/CONCILIÇÃO_COM_CERVEJA!$G252</f>
        <v>346.32047159699135</v>
      </c>
      <c r="P252" s="359">
        <f t="shared" si="11"/>
        <v>-27699.574490889605</v>
      </c>
      <c r="Q252" s="360">
        <f>CONCILIÇÃO_COM_CERVEJA!$P252-CONCILIÇÃO_COM_CERVEJA!$O252</f>
        <v>-28045.894962486596</v>
      </c>
      <c r="R252" s="361">
        <f>IFERROR(VLOOKUP(CONCILIÇÃO_COM_CERVEJA!$B252,CUSTO!E:H,4,0),(VLOOKUP(CONCILIÇÃO_COM_CERVEJA!$A252,CUSTO!A:H,8,0)))</f>
        <v>0.41777282613227673</v>
      </c>
      <c r="S252" s="361">
        <f>IFERROR(SUM(CONCILIÇÃO_COM_CERVEJA!$P252*CONCILIÇÃO_COM_CERVEJA!$R252),0)</f>
        <v>-11572.12951772047</v>
      </c>
      <c r="T252" s="362" t="str">
        <f>IFERROR(#REF!/CONCILIÇÃO_COM_CERVEJA!$M252,"")</f>
        <v/>
      </c>
      <c r="U252" s="361" t="str">
        <f>IFERROR(#REF!*CONCILIÇÃO_COM_CERVEJA!$R252,"-")</f>
        <v>-</v>
      </c>
      <c r="V252" s="392" t="s">
        <v>22224</v>
      </c>
    </row>
    <row r="253" spans="1:16379" ht="15" customHeight="1" x14ac:dyDescent="0.25">
      <c r="A253" s="429">
        <v>68105</v>
      </c>
      <c r="B253" s="352">
        <v>2701020033</v>
      </c>
      <c r="C253" s="352">
        <v>2701020079</v>
      </c>
      <c r="D253" s="353" t="s">
        <v>6201</v>
      </c>
      <c r="E253" s="437">
        <f>IFERROR(VLOOKUP(B253,[1]AGLUTINADO!$A:$C,3,0),0)/G253</f>
        <v>0</v>
      </c>
      <c r="F253" s="354" t="s">
        <v>110</v>
      </c>
      <c r="G253" s="355">
        <f>IFERROR(VLOOKUP(CONCILIÇÃO_COM_CERVEJA!$B253,'BASE PRODUTOS'!A:E,5,0),"")</f>
        <v>4.6699999999999998E-2</v>
      </c>
      <c r="H253" s="356">
        <f>VLOOKUP(CONCILIÇÃO_COM_CERVEJA!$B253,CONT_ANTE!A:D,4,0)</f>
        <v>5000</v>
      </c>
      <c r="I253" s="356" t="str">
        <f t="shared" si="10"/>
        <v>!@##@!</v>
      </c>
      <c r="J253" s="357">
        <f>VLOOKUP(CONCILIÇÃO_COM_CERVEJA!$B253,CONTAGEM!B:G,6,0)</f>
        <v>0</v>
      </c>
      <c r="K253" s="357">
        <f>SUMIF(SISTEMA!B:B,CONCILIÇÃO_COM_CERVEJA!$B253,SISTEMA!I:I)/G253</f>
        <v>48300.000000000007</v>
      </c>
      <c r="L253" s="357">
        <f>SUMIF(SISTEMA!B:B,CONCILIÇÃO_COM_CERVEJA!$C253,SISTEMA!I:I)</f>
        <v>0</v>
      </c>
      <c r="M253" s="358">
        <f t="shared" si="9"/>
        <v>48300.000000000007</v>
      </c>
      <c r="N253" s="357">
        <f>IFERROR(SUM(CONCILIÇÃO_COM_CERVEJA!$M253*CONCILIÇÃO_COM_CERVEJA!$R253),0)</f>
        <v>21096.638469827594</v>
      </c>
      <c r="O253" s="356">
        <f>IFERROR(VLOOKUP(CONCILIÇÃO_COM_CERVEJA!$B253,DIF_ANTE!A:D,4,0),"0")/CONCILIÇÃO_COM_CERVEJA!$G253</f>
        <v>-43300.000000000007</v>
      </c>
      <c r="P253" s="359">
        <f t="shared" si="11"/>
        <v>-48300.000000000007</v>
      </c>
      <c r="Q253" s="360">
        <f>CONCILIÇÃO_COM_CERVEJA!$P253-CONCILIÇÃO_COM_CERVEJA!$O253</f>
        <v>-5000</v>
      </c>
      <c r="R253" s="361">
        <f>IFERROR(VLOOKUP(CONCILIÇÃO_COM_CERVEJA!$B253,CUSTO!E:H,4,0),(VLOOKUP(CONCILIÇÃO_COM_CERVEJA!$A253,CUSTO!A:H,8,0)))</f>
        <v>0.43678340517241387</v>
      </c>
      <c r="S253" s="361">
        <f>IFERROR(SUM(CONCILIÇÃO_COM_CERVEJA!$P253*CONCILIÇÃO_COM_CERVEJA!$R253),0)</f>
        <v>-21096.638469827594</v>
      </c>
      <c r="T253" s="362" t="str">
        <f>IFERROR(#REF!/CONCILIÇÃO_COM_CERVEJA!$M253,"")</f>
        <v/>
      </c>
      <c r="U253" s="361" t="str">
        <f>IFERROR(#REF!*CONCILIÇÃO_COM_CERVEJA!$R253,"-")</f>
        <v>-</v>
      </c>
      <c r="V253" s="392" t="s">
        <v>22224</v>
      </c>
    </row>
    <row r="254" spans="1:16379" ht="15" customHeight="1" x14ac:dyDescent="0.25">
      <c r="A254" s="429"/>
      <c r="B254" s="352">
        <v>2701020072</v>
      </c>
      <c r="C254" s="352">
        <v>2701020050</v>
      </c>
      <c r="D254" s="353" t="s">
        <v>8132</v>
      </c>
      <c r="E254" s="437">
        <f>IFERROR(VLOOKUP(B254,[1]AGLUTINADO!$A:$C,3,0),0)/G254</f>
        <v>0</v>
      </c>
      <c r="F254" s="354" t="s">
        <v>110</v>
      </c>
      <c r="G254" s="355">
        <f>IFERROR(VLOOKUP(CONCILIÇÃO_COM_CERVEJA!$B254,'BASE PRODUTOS'!A:E,5,0),"")</f>
        <v>4.8000000000000001E-2</v>
      </c>
      <c r="H254" s="356">
        <f>VLOOKUP(CONCILIÇÃO_COM_CERVEJA!$B254,CONT_ANTE!A:D,4,0)</f>
        <v>95704</v>
      </c>
      <c r="I254" s="356" t="str">
        <f t="shared" si="10"/>
        <v>ok</v>
      </c>
      <c r="J254" s="357">
        <f>VLOOKUP(CONCILIÇÃO_COM_CERVEJA!$B254,CONTAGEM!B:G,6,0)</f>
        <v>95704</v>
      </c>
      <c r="K254" s="357">
        <f>SUMIF(SISTEMA!B:B,CONCILIÇÃO_COM_CERVEJA!$B254,SISTEMA!I:I)/G254</f>
        <v>0</v>
      </c>
      <c r="L254" s="357">
        <f>SUMIF(SISTEMA!B:B,CONCILIÇÃO_COM_CERVEJA!$C254,SISTEMA!I:I)</f>
        <v>95704</v>
      </c>
      <c r="M254" s="358">
        <f t="shared" si="9"/>
        <v>95704</v>
      </c>
      <c r="N254" s="357">
        <f>IFERROR(SUM(CONCILIÇÃO_COM_CERVEJA!$M254*CONCILIÇÃO_COM_CERVEJA!$R254),0)</f>
        <v>42821.071909722232</v>
      </c>
      <c r="O254" s="356">
        <f>IFERROR(VLOOKUP(CONCILIÇÃO_COM_CERVEJA!$B254,DIF_ANTE!A:D,4,0),"0")/CONCILIÇÃO_COM_CERVEJA!$G254</f>
        <v>0</v>
      </c>
      <c r="P254" s="359">
        <f t="shared" si="11"/>
        <v>0</v>
      </c>
      <c r="Q254" s="360">
        <f>CONCILIÇÃO_COM_CERVEJA!$P254-CONCILIÇÃO_COM_CERVEJA!$O254</f>
        <v>0</v>
      </c>
      <c r="R254" s="361">
        <f>IFERROR(VLOOKUP(CONCILIÇÃO_COM_CERVEJA!$B254,CUSTO!E:H,4,0),(VLOOKUP(CONCILIÇÃO_COM_CERVEJA!$A254,CUSTO!A:H,8,0)))</f>
        <v>0.44743241567460329</v>
      </c>
      <c r="S254" s="361">
        <f>IFERROR(SUM(CONCILIÇÃO_COM_CERVEJA!$P254*CONCILIÇÃO_COM_CERVEJA!$R254),0)</f>
        <v>0</v>
      </c>
      <c r="T254" s="365" t="str">
        <f>IFERROR(#REF!/CONCILIÇÃO_COM_CERVEJA!$M254,"")</f>
        <v/>
      </c>
      <c r="U254" s="361" t="str">
        <f>IFERROR(#REF!*CONCILIÇÃO_COM_CERVEJA!$R254,"-")</f>
        <v>-</v>
      </c>
      <c r="V254" s="363" t="s">
        <v>813</v>
      </c>
    </row>
    <row r="255" spans="1:16379" ht="15" customHeight="1" x14ac:dyDescent="0.25">
      <c r="A255" s="429"/>
      <c r="B255" s="352">
        <v>2701020073</v>
      </c>
      <c r="C255" s="352">
        <v>2701020096</v>
      </c>
      <c r="D255" s="353" t="s">
        <v>8133</v>
      </c>
      <c r="E255" s="437">
        <f>IFERROR(VLOOKUP(B255,[1]AGLUTINADO!$A:$C,3,0),0)/G255</f>
        <v>0</v>
      </c>
      <c r="F255" s="354" t="s">
        <v>110</v>
      </c>
      <c r="G255" s="355">
        <f>IFERROR(VLOOKUP(CONCILIÇÃO_COM_CERVEJA!$B255,'BASE PRODUTOS'!A:E,5,0),"")</f>
        <v>4.8000000000000001E-2</v>
      </c>
      <c r="H255" s="356">
        <f>VLOOKUP(CONCILIÇÃO_COM_CERVEJA!$B255,CONT_ANTE!A:D,4,0)</f>
        <v>0</v>
      </c>
      <c r="I255" s="356" t="str">
        <f t="shared" si="10"/>
        <v>ok</v>
      </c>
      <c r="J255" s="357">
        <f>VLOOKUP(CONCILIÇÃO_COM_CERVEJA!$B255,CONTAGEM!B:G,6,0)</f>
        <v>0</v>
      </c>
      <c r="K255" s="357">
        <f>SUMIF(SISTEMA!B:B,CONCILIÇÃO_COM_CERVEJA!$B255,SISTEMA!I:I)/G255</f>
        <v>0</v>
      </c>
      <c r="L255" s="357">
        <f>SUMIF(SISTEMA!B:B,CONCILIÇÃO_COM_CERVEJA!$C255,SISTEMA!I:I)</f>
        <v>0</v>
      </c>
      <c r="M255" s="358">
        <f t="shared" si="9"/>
        <v>0</v>
      </c>
      <c r="N255" s="357">
        <f>IFERROR(SUM(CONCILIÇÃO_COM_CERVEJA!$M255*CONCILIÇÃO_COM_CERVEJA!$R255),0)</f>
        <v>0</v>
      </c>
      <c r="O255" s="356">
        <f>IFERROR(VLOOKUP(CONCILIÇÃO_COM_CERVEJA!$B255,DIF_ANTE!A:D,4,0),"0")/CONCILIÇÃO_COM_CERVEJA!$G255</f>
        <v>0</v>
      </c>
      <c r="P255" s="359">
        <f t="shared" si="11"/>
        <v>0</v>
      </c>
      <c r="Q255" s="360">
        <f>CONCILIÇÃO_COM_CERVEJA!$P255-CONCILIÇÃO_COM_CERVEJA!$O255</f>
        <v>0</v>
      </c>
      <c r="R255" s="361">
        <f>IFERROR(VLOOKUP(CONCILIÇÃO_COM_CERVEJA!$B255,CUSTO!E:H,4,0),(VLOOKUP(CONCILIÇÃO_COM_CERVEJA!$A255,CUSTO!A:H,8,0)))</f>
        <v>0.44743232266865085</v>
      </c>
      <c r="S255" s="361">
        <f>IFERROR(SUM(CONCILIÇÃO_COM_CERVEJA!$P255*CONCILIÇÃO_COM_CERVEJA!$R255),0)</f>
        <v>0</v>
      </c>
      <c r="T255" s="365" t="str">
        <f>IFERROR(#REF!/CONCILIÇÃO_COM_CERVEJA!$M255,"")</f>
        <v/>
      </c>
      <c r="U255" s="361" t="str">
        <f>IFERROR(#REF!*CONCILIÇÃO_COM_CERVEJA!$R255,"-")</f>
        <v>-</v>
      </c>
      <c r="V255" s="363" t="s">
        <v>813</v>
      </c>
    </row>
    <row r="256" spans="1:16379" s="152" customFormat="1" ht="15" customHeight="1" x14ac:dyDescent="0.25">
      <c r="A256" s="429"/>
      <c r="B256" s="352">
        <v>2701020045</v>
      </c>
      <c r="C256" s="352">
        <v>2701020111</v>
      </c>
      <c r="D256" s="353" t="s">
        <v>12560</v>
      </c>
      <c r="E256" s="437">
        <f>IFERROR(VLOOKUP(B256,[1]AGLUTINADO!$A:$C,3,0),0)/G256</f>
        <v>18683.999999999996</v>
      </c>
      <c r="F256" s="354" t="s">
        <v>110</v>
      </c>
      <c r="G256" s="355">
        <f>IFERROR(VLOOKUP(CONCILIÇÃO_COM_CERVEJA!$B256,'BASE PRODUTOS'!A:E,5,0),"")</f>
        <v>5.0700000000000002E-2</v>
      </c>
      <c r="H256" s="356">
        <f>VLOOKUP(CONCILIÇÃO_COM_CERVEJA!$B256,CONT_ANTE!A:D,4,0)</f>
        <v>151392</v>
      </c>
      <c r="I256" s="356" t="str">
        <f t="shared" si="10"/>
        <v>ok</v>
      </c>
      <c r="J256" s="357">
        <f>VLOOKUP(CONCILIÇÃO_COM_CERVEJA!$B256,CONTAGEM!B:G,6,0)</f>
        <v>131373</v>
      </c>
      <c r="K256" s="357">
        <f>SUMIF(SISTEMA!B:B,CONCILIÇÃO_COM_CERVEJA!$B256,SISTEMA!I:I)/G256</f>
        <v>0</v>
      </c>
      <c r="L256" s="357">
        <f>SUMIF(SISTEMA!B:B,CONCILIÇÃO_COM_CERVEJA!$C256,SISTEMA!I:I)</f>
        <v>136025</v>
      </c>
      <c r="M256" s="358">
        <f t="shared" si="9"/>
        <v>136025</v>
      </c>
      <c r="N256" s="357">
        <f>IFERROR(SUM(CONCILIÇÃO_COM_CERVEJA!$M256*CONCILIÇÃO_COM_CERVEJA!$R256),0)</f>
        <v>75721.683490908079</v>
      </c>
      <c r="O256" s="356">
        <f>IFERROR(VLOOKUP(CONCILIÇÃO_COM_CERVEJA!$B256,DIF_ANTE!A:D,4,0),"0")/CONCILIÇÃO_COM_CERVEJA!$G256</f>
        <v>-3318.1844181459451</v>
      </c>
      <c r="P256" s="359">
        <f t="shared" si="11"/>
        <v>-4652</v>
      </c>
      <c r="Q256" s="360">
        <f>CONCILIÇÃO_COM_CERVEJA!$P256-CONCILIÇÃO_COM_CERVEJA!$O256</f>
        <v>-1333.8155818540549</v>
      </c>
      <c r="R256" s="361">
        <f>IFERROR(VLOOKUP(CONCILIÇÃO_COM_CERVEJA!$B256,CUSTO!E:H,4,0),(VLOOKUP(CONCILIÇÃO_COM_CERVEJA!$A256,CUSTO!A:H,8,0)))</f>
        <v>0.55667475457385096</v>
      </c>
      <c r="S256" s="361">
        <f>IFERROR(SUM(CONCILIÇÃO_COM_CERVEJA!$P256*CONCILIÇÃO_COM_CERVEJA!$R256),0)</f>
        <v>-2589.6509582775548</v>
      </c>
      <c r="T256" s="365" t="str">
        <f>IFERROR(#REF!/CONCILIÇÃO_COM_CERVEJA!$M256,"")</f>
        <v/>
      </c>
      <c r="U256" s="361" t="str">
        <f>IFERROR(#REF!*CONCILIÇÃO_COM_CERVEJA!$R256,"-")</f>
        <v>-</v>
      </c>
      <c r="V256" s="392" t="s">
        <v>22224</v>
      </c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  <c r="AMJ256"/>
      <c r="AMK256"/>
      <c r="AML256"/>
      <c r="AMM256"/>
      <c r="AMN256"/>
      <c r="AMO256"/>
      <c r="AMP256"/>
      <c r="AMQ256"/>
      <c r="AMR256"/>
      <c r="AMS256"/>
      <c r="AMT256"/>
      <c r="AMU256"/>
      <c r="AMV256"/>
      <c r="AMW256"/>
      <c r="AMX256"/>
      <c r="AMY256"/>
      <c r="AMZ256"/>
      <c r="ANA256"/>
      <c r="ANB256"/>
      <c r="ANC256"/>
      <c r="AND256"/>
      <c r="ANE256"/>
      <c r="ANF256"/>
      <c r="ANG256"/>
      <c r="ANH256"/>
      <c r="ANI256"/>
      <c r="ANJ256"/>
      <c r="ANK256"/>
      <c r="ANL256"/>
      <c r="ANM256"/>
      <c r="ANN256"/>
      <c r="ANO256"/>
      <c r="ANP256"/>
      <c r="ANQ256"/>
      <c r="ANR256"/>
      <c r="ANS256"/>
      <c r="ANT256"/>
      <c r="ANU256"/>
      <c r="ANV256"/>
      <c r="ANW256"/>
      <c r="ANX256"/>
      <c r="ANY256"/>
      <c r="ANZ256"/>
      <c r="AOA256"/>
      <c r="AOB256"/>
      <c r="AOC256"/>
      <c r="AOD256"/>
      <c r="AOE256"/>
      <c r="AOF256"/>
      <c r="AOG256"/>
      <c r="AOH256"/>
      <c r="AOI256"/>
      <c r="AOJ256"/>
      <c r="AOK256"/>
      <c r="AOL256"/>
      <c r="AOM256"/>
      <c r="AON256"/>
      <c r="AOO256"/>
      <c r="AOP256"/>
      <c r="AOQ256"/>
      <c r="AOR256"/>
      <c r="AOS256"/>
      <c r="AOT256"/>
      <c r="AOU256"/>
      <c r="AOV256"/>
      <c r="AOW256"/>
      <c r="AOX256"/>
      <c r="AOY256"/>
      <c r="AOZ256"/>
      <c r="APA256"/>
      <c r="APB256"/>
      <c r="APC256"/>
      <c r="APD256"/>
      <c r="APE256"/>
      <c r="APF256"/>
      <c r="APG256"/>
      <c r="APH256"/>
      <c r="API256"/>
      <c r="APJ256"/>
      <c r="APK256"/>
      <c r="APL256"/>
      <c r="APM256"/>
      <c r="APN256"/>
      <c r="APO256"/>
      <c r="APP256"/>
      <c r="APQ256"/>
      <c r="APR256"/>
      <c r="APS256"/>
      <c r="APT256"/>
      <c r="APU256"/>
      <c r="APV256"/>
      <c r="APW256"/>
      <c r="APX256"/>
      <c r="APY256"/>
      <c r="APZ256"/>
      <c r="AQA256"/>
      <c r="AQB256"/>
      <c r="AQC256"/>
      <c r="AQD256"/>
      <c r="AQE256"/>
      <c r="AQF256"/>
      <c r="AQG256"/>
      <c r="AQH256"/>
      <c r="AQI256"/>
      <c r="AQJ256"/>
      <c r="AQK256"/>
      <c r="AQL256"/>
      <c r="AQM256"/>
      <c r="AQN256"/>
      <c r="AQO256"/>
      <c r="AQP256"/>
      <c r="AQQ256"/>
      <c r="AQR256"/>
      <c r="AQS256"/>
      <c r="AQT256"/>
      <c r="AQU256"/>
      <c r="AQV256"/>
      <c r="AQW256"/>
      <c r="AQX256"/>
      <c r="AQY256"/>
      <c r="AQZ256"/>
      <c r="ARA256"/>
      <c r="ARB256"/>
      <c r="ARC256"/>
      <c r="ARD256"/>
      <c r="ARE256"/>
      <c r="ARF256"/>
      <c r="ARG256"/>
      <c r="ARH256"/>
      <c r="ARI256"/>
      <c r="ARJ256"/>
      <c r="ARK256"/>
      <c r="ARL256"/>
      <c r="ARM256"/>
      <c r="ARN256"/>
      <c r="ARO256"/>
      <c r="ARP256"/>
      <c r="ARQ256"/>
      <c r="ARR256"/>
      <c r="ARS256"/>
      <c r="ART256"/>
      <c r="ARU256"/>
      <c r="ARV256"/>
      <c r="ARW256"/>
      <c r="ARX256"/>
      <c r="ARY256"/>
      <c r="ARZ256"/>
      <c r="ASA256"/>
      <c r="ASB256"/>
      <c r="ASC256"/>
      <c r="ASD256"/>
      <c r="ASE256"/>
      <c r="ASF256"/>
      <c r="ASG256"/>
      <c r="ASH256"/>
      <c r="ASI256"/>
      <c r="ASJ256"/>
      <c r="ASK256"/>
      <c r="ASL256"/>
      <c r="ASM256"/>
      <c r="ASN256"/>
      <c r="ASO256"/>
      <c r="ASP256"/>
      <c r="ASQ256"/>
      <c r="ASR256"/>
      <c r="ASS256"/>
      <c r="AST256"/>
      <c r="ASU256"/>
      <c r="ASV256"/>
      <c r="ASW256"/>
      <c r="ASX256"/>
      <c r="ASY256"/>
      <c r="ASZ256"/>
      <c r="ATA256"/>
      <c r="ATB256"/>
      <c r="ATC256"/>
      <c r="ATD256"/>
      <c r="ATE256"/>
      <c r="ATF256"/>
      <c r="ATG256"/>
      <c r="ATH256"/>
      <c r="ATI256"/>
      <c r="ATJ256"/>
      <c r="ATK256"/>
      <c r="ATL256"/>
      <c r="ATM256"/>
      <c r="ATN256"/>
      <c r="ATO256"/>
      <c r="ATP256"/>
      <c r="ATQ256"/>
      <c r="ATR256"/>
      <c r="ATS256"/>
      <c r="ATT256"/>
      <c r="ATU256"/>
      <c r="ATV256"/>
      <c r="ATW256"/>
      <c r="ATX256"/>
      <c r="ATY256"/>
      <c r="ATZ256"/>
      <c r="AUA256"/>
      <c r="AUB256"/>
      <c r="AUC256"/>
      <c r="AUD256"/>
      <c r="AUE256"/>
      <c r="AUF256"/>
      <c r="AUG256"/>
      <c r="AUH256"/>
      <c r="AUI256"/>
      <c r="AUJ256"/>
      <c r="AUK256"/>
      <c r="AUL256"/>
      <c r="AUM256"/>
      <c r="AUN256"/>
      <c r="AUO256"/>
      <c r="AUP256"/>
      <c r="AUQ256"/>
      <c r="AUR256"/>
      <c r="AUS256"/>
      <c r="AUT256"/>
      <c r="AUU256"/>
      <c r="AUV256"/>
      <c r="AUW256"/>
      <c r="AUX256"/>
      <c r="AUY256"/>
      <c r="AUZ256"/>
      <c r="AVA256"/>
      <c r="AVB256"/>
      <c r="AVC256"/>
      <c r="AVD256"/>
      <c r="AVE256"/>
      <c r="AVF256"/>
      <c r="AVG256"/>
      <c r="AVH256"/>
      <c r="AVI256"/>
      <c r="AVJ256"/>
      <c r="AVK256"/>
      <c r="AVL256"/>
      <c r="AVM256"/>
      <c r="AVN256"/>
      <c r="AVO256"/>
      <c r="AVP256"/>
      <c r="AVQ256"/>
      <c r="AVR256"/>
      <c r="AVS256"/>
      <c r="AVT256"/>
      <c r="AVU256"/>
      <c r="AVV256"/>
      <c r="AVW256"/>
      <c r="AVX256"/>
      <c r="AVY256"/>
      <c r="AVZ256"/>
      <c r="AWA256"/>
      <c r="AWB256"/>
      <c r="AWC256"/>
      <c r="AWD256"/>
      <c r="AWE256"/>
      <c r="AWF256"/>
      <c r="AWG256"/>
      <c r="AWH256"/>
      <c r="AWI256"/>
      <c r="AWJ256"/>
      <c r="AWK256"/>
      <c r="AWL256"/>
      <c r="AWM256"/>
      <c r="AWN256"/>
      <c r="AWO256"/>
      <c r="AWP256"/>
      <c r="AWQ256"/>
      <c r="AWR256"/>
      <c r="AWS256"/>
      <c r="AWT256"/>
      <c r="AWU256"/>
      <c r="AWV256"/>
      <c r="AWW256"/>
      <c r="AWX256"/>
      <c r="AWY256"/>
      <c r="AWZ256"/>
      <c r="AXA256"/>
      <c r="AXB256"/>
      <c r="AXC256"/>
      <c r="AXD256"/>
      <c r="AXE256"/>
      <c r="AXF256"/>
      <c r="AXG256"/>
      <c r="AXH256"/>
      <c r="AXI256"/>
      <c r="AXJ256"/>
      <c r="AXK256"/>
      <c r="AXL256"/>
      <c r="AXM256"/>
      <c r="AXN256"/>
      <c r="AXO256"/>
      <c r="AXP256"/>
      <c r="AXQ256"/>
      <c r="AXR256"/>
      <c r="AXS256"/>
      <c r="AXT256"/>
      <c r="AXU256"/>
      <c r="AXV256"/>
      <c r="AXW256"/>
      <c r="AXX256"/>
      <c r="AXY256"/>
      <c r="AXZ256"/>
      <c r="AYA256"/>
      <c r="AYB256"/>
      <c r="AYC256"/>
      <c r="AYD256"/>
      <c r="AYE256"/>
      <c r="AYF256"/>
      <c r="AYG256"/>
      <c r="AYH256"/>
      <c r="AYI256"/>
      <c r="AYJ256"/>
      <c r="AYK256"/>
      <c r="AYL256"/>
      <c r="AYM256"/>
      <c r="AYN256"/>
      <c r="AYO256"/>
      <c r="AYP256"/>
      <c r="AYQ256"/>
      <c r="AYR256"/>
      <c r="AYS256"/>
      <c r="AYT256"/>
      <c r="AYU256"/>
      <c r="AYV256"/>
      <c r="AYW256"/>
      <c r="AYX256"/>
      <c r="AYY256"/>
      <c r="AYZ256"/>
      <c r="AZA256"/>
      <c r="AZB256"/>
      <c r="AZC256"/>
      <c r="AZD256"/>
      <c r="AZE256"/>
      <c r="AZF256"/>
      <c r="AZG256"/>
      <c r="AZH256"/>
      <c r="AZI256"/>
      <c r="AZJ256"/>
      <c r="AZK256"/>
      <c r="AZL256"/>
      <c r="AZM256"/>
      <c r="AZN256"/>
      <c r="AZO256"/>
      <c r="AZP256"/>
      <c r="AZQ256"/>
      <c r="AZR256"/>
      <c r="AZS256"/>
      <c r="AZT256"/>
      <c r="AZU256"/>
      <c r="AZV256"/>
      <c r="AZW256"/>
      <c r="AZX256"/>
      <c r="AZY256"/>
      <c r="AZZ256"/>
      <c r="BAA256"/>
      <c r="BAB256"/>
      <c r="BAC256"/>
      <c r="BAD256"/>
      <c r="BAE256"/>
      <c r="BAF256"/>
      <c r="BAG256"/>
      <c r="BAH256"/>
      <c r="BAI256"/>
      <c r="BAJ256"/>
      <c r="BAK256"/>
      <c r="BAL256"/>
      <c r="BAM256"/>
      <c r="BAN256"/>
      <c r="BAO256"/>
      <c r="BAP256"/>
      <c r="BAQ256"/>
      <c r="BAR256"/>
      <c r="BAS256"/>
      <c r="BAT256"/>
      <c r="BAU256"/>
      <c r="BAV256"/>
      <c r="BAW256"/>
      <c r="BAX256"/>
      <c r="BAY256"/>
      <c r="BAZ256"/>
      <c r="BBA256"/>
      <c r="BBB256"/>
      <c r="BBC256"/>
      <c r="BBD256"/>
      <c r="BBE256"/>
      <c r="BBF256"/>
      <c r="BBG256"/>
      <c r="BBH256"/>
      <c r="BBI256"/>
      <c r="BBJ256"/>
      <c r="BBK256"/>
      <c r="BBL256"/>
      <c r="BBM256"/>
      <c r="BBN256"/>
      <c r="BBO256"/>
      <c r="BBP256"/>
      <c r="BBQ256"/>
      <c r="BBR256"/>
      <c r="BBS256"/>
      <c r="BBT256"/>
      <c r="BBU256"/>
      <c r="BBV256"/>
      <c r="BBW256"/>
      <c r="BBX256"/>
      <c r="BBY256"/>
      <c r="BBZ256"/>
      <c r="BCA256"/>
      <c r="BCB256"/>
      <c r="BCC256"/>
      <c r="BCD256"/>
      <c r="BCE256"/>
      <c r="BCF256"/>
      <c r="BCG256"/>
      <c r="BCH256"/>
      <c r="BCI256"/>
      <c r="BCJ256"/>
      <c r="BCK256"/>
      <c r="BCL256"/>
      <c r="BCM256"/>
      <c r="BCN256"/>
      <c r="BCO256"/>
      <c r="BCP256"/>
      <c r="BCQ256"/>
      <c r="BCR256"/>
      <c r="BCS256"/>
      <c r="BCT256"/>
      <c r="BCU256"/>
      <c r="BCV256"/>
      <c r="BCW256"/>
      <c r="BCX256"/>
      <c r="BCY256"/>
      <c r="BCZ256"/>
      <c r="BDA256"/>
      <c r="BDB256"/>
      <c r="BDC256"/>
      <c r="BDD256"/>
      <c r="BDE256"/>
      <c r="BDF256"/>
      <c r="BDG256"/>
      <c r="BDH256"/>
      <c r="BDI256"/>
      <c r="BDJ256"/>
      <c r="BDK256"/>
      <c r="BDL256"/>
      <c r="BDM256"/>
      <c r="BDN256"/>
      <c r="BDO256"/>
      <c r="BDP256"/>
      <c r="BDQ256"/>
      <c r="BDR256"/>
      <c r="BDS256"/>
      <c r="BDT256"/>
      <c r="BDU256"/>
      <c r="BDV256"/>
      <c r="BDW256"/>
      <c r="BDX256"/>
      <c r="BDY256"/>
      <c r="BDZ256"/>
      <c r="BEA256"/>
      <c r="BEB256"/>
      <c r="BEC256"/>
      <c r="BED256"/>
      <c r="BEE256"/>
      <c r="BEF256"/>
      <c r="BEG256"/>
      <c r="BEH256"/>
      <c r="BEI256"/>
      <c r="BEJ256"/>
      <c r="BEK256"/>
      <c r="BEL256"/>
      <c r="BEM256"/>
      <c r="BEN256"/>
      <c r="BEO256"/>
      <c r="BEP256"/>
      <c r="BEQ256"/>
      <c r="BER256"/>
      <c r="BES256"/>
      <c r="BET256"/>
      <c r="BEU256"/>
      <c r="BEV256"/>
      <c r="BEW256"/>
      <c r="BEX256"/>
      <c r="BEY256"/>
      <c r="BEZ256"/>
      <c r="BFA256"/>
      <c r="BFB256"/>
      <c r="BFC256"/>
      <c r="BFD256"/>
      <c r="BFE256"/>
      <c r="BFF256"/>
      <c r="BFG256"/>
      <c r="BFH256"/>
      <c r="BFI256"/>
      <c r="BFJ256"/>
      <c r="BFK256"/>
      <c r="BFL256"/>
      <c r="BFM256"/>
      <c r="BFN256"/>
      <c r="BFO256"/>
      <c r="BFP256"/>
      <c r="BFQ256"/>
      <c r="BFR256"/>
      <c r="BFS256"/>
      <c r="BFT256"/>
      <c r="BFU256"/>
      <c r="BFV256"/>
      <c r="BFW256"/>
      <c r="BFX256"/>
      <c r="BFY256"/>
      <c r="BFZ256"/>
      <c r="BGA256"/>
      <c r="BGB256"/>
      <c r="BGC256"/>
      <c r="BGD256"/>
      <c r="BGE256"/>
      <c r="BGF256"/>
      <c r="BGG256"/>
      <c r="BGH256"/>
      <c r="BGI256"/>
      <c r="BGJ256"/>
      <c r="BGK256"/>
      <c r="BGL256"/>
      <c r="BGM256"/>
      <c r="BGN256"/>
      <c r="BGO256"/>
      <c r="BGP256"/>
      <c r="BGQ256"/>
      <c r="BGR256"/>
      <c r="BGS256"/>
      <c r="BGT256"/>
      <c r="BGU256"/>
      <c r="BGV256"/>
      <c r="BGW256"/>
      <c r="BGX256"/>
      <c r="BGY256"/>
      <c r="BGZ256"/>
      <c r="BHA256"/>
      <c r="BHB256"/>
      <c r="BHC256"/>
      <c r="BHD256"/>
      <c r="BHE256"/>
      <c r="BHF256"/>
      <c r="BHG256"/>
      <c r="BHH256"/>
      <c r="BHI256"/>
      <c r="BHJ256"/>
      <c r="BHK256"/>
      <c r="BHL256"/>
      <c r="BHM256"/>
      <c r="BHN256"/>
      <c r="BHO256"/>
      <c r="BHP256"/>
      <c r="BHQ256"/>
      <c r="BHR256"/>
      <c r="BHS256"/>
      <c r="BHT256"/>
      <c r="BHU256"/>
      <c r="BHV256"/>
      <c r="BHW256"/>
      <c r="BHX256"/>
      <c r="BHY256"/>
      <c r="BHZ256"/>
      <c r="BIA256"/>
      <c r="BIB256"/>
      <c r="BIC256"/>
      <c r="BID256"/>
      <c r="BIE256"/>
      <c r="BIF256"/>
      <c r="BIG256"/>
      <c r="BIH256"/>
      <c r="BII256"/>
      <c r="BIJ256"/>
      <c r="BIK256"/>
      <c r="BIL256"/>
      <c r="BIM256"/>
      <c r="BIN256"/>
      <c r="BIO256"/>
      <c r="BIP256"/>
      <c r="BIQ256"/>
      <c r="BIR256"/>
      <c r="BIS256"/>
      <c r="BIT256"/>
      <c r="BIU256"/>
      <c r="BIV256"/>
      <c r="BIW256"/>
      <c r="BIX256"/>
      <c r="BIY256"/>
      <c r="BIZ256"/>
      <c r="BJA256"/>
      <c r="BJB256"/>
      <c r="BJC256"/>
      <c r="BJD256"/>
      <c r="BJE256"/>
      <c r="BJF256"/>
      <c r="BJG256"/>
      <c r="BJH256"/>
      <c r="BJI256"/>
      <c r="BJJ256"/>
      <c r="BJK256"/>
      <c r="BJL256"/>
      <c r="BJM256"/>
      <c r="BJN256"/>
      <c r="BJO256"/>
      <c r="BJP256"/>
      <c r="BJQ256"/>
      <c r="BJR256"/>
      <c r="BJS256"/>
      <c r="BJT256"/>
      <c r="BJU256"/>
      <c r="BJV256"/>
      <c r="BJW256"/>
      <c r="BJX256"/>
      <c r="BJY256"/>
      <c r="BJZ256"/>
      <c r="BKA256"/>
      <c r="BKB256"/>
      <c r="BKC256"/>
      <c r="BKD256"/>
      <c r="BKE256"/>
      <c r="BKF256"/>
      <c r="BKG256"/>
      <c r="BKH256"/>
      <c r="BKI256"/>
      <c r="BKJ256"/>
      <c r="BKK256"/>
      <c r="BKL256"/>
      <c r="BKM256"/>
      <c r="BKN256"/>
      <c r="BKO256"/>
      <c r="BKP256"/>
      <c r="BKQ256"/>
      <c r="BKR256"/>
      <c r="BKS256"/>
      <c r="BKT256"/>
      <c r="BKU256"/>
      <c r="BKV256"/>
      <c r="BKW256"/>
      <c r="BKX256"/>
      <c r="BKY256"/>
      <c r="BKZ256"/>
      <c r="BLA256"/>
      <c r="BLB256"/>
      <c r="BLC256"/>
      <c r="BLD256"/>
      <c r="BLE256"/>
      <c r="BLF256"/>
      <c r="BLG256"/>
      <c r="BLH256"/>
      <c r="BLI256"/>
      <c r="BLJ256"/>
      <c r="BLK256"/>
      <c r="BLL256"/>
      <c r="BLM256"/>
      <c r="BLN256"/>
      <c r="BLO256"/>
      <c r="BLP256"/>
      <c r="BLQ256"/>
      <c r="BLR256"/>
      <c r="BLS256"/>
      <c r="BLT256"/>
      <c r="BLU256"/>
      <c r="BLV256"/>
      <c r="BLW256"/>
      <c r="BLX256"/>
      <c r="BLY256"/>
      <c r="BLZ256"/>
      <c r="BMA256"/>
      <c r="BMB256"/>
      <c r="BMC256"/>
      <c r="BMD256"/>
      <c r="BME256"/>
      <c r="BMF256"/>
      <c r="BMG256"/>
      <c r="BMH256"/>
      <c r="BMI256"/>
      <c r="BMJ256"/>
      <c r="BMK256"/>
      <c r="BML256"/>
      <c r="BMM256"/>
      <c r="BMN256"/>
      <c r="BMO256"/>
      <c r="BMP256"/>
      <c r="BMQ256"/>
      <c r="BMR256"/>
      <c r="BMS256"/>
      <c r="BMT256"/>
      <c r="BMU256"/>
      <c r="BMV256"/>
      <c r="BMW256"/>
      <c r="BMX256"/>
      <c r="BMY256"/>
      <c r="BMZ256"/>
      <c r="BNA256"/>
      <c r="BNB256"/>
      <c r="BNC256"/>
      <c r="BND256"/>
      <c r="BNE256"/>
      <c r="BNF256"/>
      <c r="BNG256"/>
      <c r="BNH256"/>
      <c r="BNI256"/>
      <c r="BNJ256"/>
      <c r="BNK256"/>
      <c r="BNL256"/>
      <c r="BNM256"/>
      <c r="BNN256"/>
      <c r="BNO256"/>
      <c r="BNP256"/>
      <c r="BNQ256"/>
      <c r="BNR256"/>
      <c r="BNS256"/>
      <c r="BNT256"/>
      <c r="BNU256"/>
      <c r="BNV256"/>
      <c r="BNW256"/>
      <c r="BNX256"/>
      <c r="BNY256"/>
      <c r="BNZ256"/>
      <c r="BOA256"/>
      <c r="BOB256"/>
      <c r="BOC256"/>
      <c r="BOD256"/>
      <c r="BOE256"/>
      <c r="BOF256"/>
      <c r="BOG256"/>
      <c r="BOH256"/>
      <c r="BOI256"/>
      <c r="BOJ256"/>
      <c r="BOK256"/>
      <c r="BOL256"/>
      <c r="BOM256"/>
      <c r="BON256"/>
      <c r="BOO256"/>
      <c r="BOP256"/>
      <c r="BOQ256"/>
      <c r="BOR256"/>
      <c r="BOS256"/>
      <c r="BOT256"/>
      <c r="BOU256"/>
      <c r="BOV256"/>
      <c r="BOW256"/>
      <c r="BOX256"/>
      <c r="BOY256"/>
      <c r="BOZ256"/>
      <c r="BPA256"/>
      <c r="BPB256"/>
      <c r="BPC256"/>
      <c r="BPD256"/>
      <c r="BPE256"/>
      <c r="BPF256"/>
      <c r="BPG256"/>
      <c r="BPH256"/>
      <c r="BPI256"/>
      <c r="BPJ256"/>
      <c r="BPK256"/>
      <c r="BPL256"/>
      <c r="BPM256"/>
      <c r="BPN256"/>
      <c r="BPO256"/>
      <c r="BPP256"/>
      <c r="BPQ256"/>
      <c r="BPR256"/>
      <c r="BPS256"/>
      <c r="BPT256"/>
      <c r="BPU256"/>
      <c r="BPV256"/>
      <c r="BPW256"/>
      <c r="BPX256"/>
      <c r="BPY256"/>
      <c r="BPZ256"/>
      <c r="BQA256"/>
      <c r="BQB256"/>
      <c r="BQC256"/>
      <c r="BQD256"/>
      <c r="BQE256"/>
      <c r="BQF256"/>
      <c r="BQG256"/>
      <c r="BQH256"/>
      <c r="BQI256"/>
      <c r="BQJ256"/>
      <c r="BQK256"/>
      <c r="BQL256"/>
      <c r="BQM256"/>
      <c r="BQN256"/>
      <c r="BQO256"/>
      <c r="BQP256"/>
      <c r="BQQ256"/>
      <c r="BQR256"/>
      <c r="BQS256"/>
      <c r="BQT256"/>
      <c r="BQU256"/>
      <c r="BQV256"/>
      <c r="BQW256"/>
      <c r="BQX256"/>
      <c r="BQY256"/>
      <c r="BQZ256"/>
      <c r="BRA256"/>
      <c r="BRB256"/>
      <c r="BRC256"/>
      <c r="BRD256"/>
      <c r="BRE256"/>
      <c r="BRF256"/>
      <c r="BRG256"/>
      <c r="BRH256"/>
      <c r="BRI256"/>
      <c r="BRJ256"/>
      <c r="BRK256"/>
      <c r="BRL256"/>
      <c r="BRM256"/>
      <c r="BRN256"/>
      <c r="BRO256"/>
      <c r="BRP256"/>
      <c r="BRQ256"/>
      <c r="BRR256"/>
      <c r="BRS256"/>
      <c r="BRT256"/>
      <c r="BRU256"/>
      <c r="BRV256"/>
      <c r="BRW256"/>
      <c r="BRX256"/>
      <c r="BRY256"/>
      <c r="BRZ256"/>
      <c r="BSA256"/>
      <c r="BSB256"/>
      <c r="BSC256"/>
      <c r="BSD256"/>
      <c r="BSE256"/>
      <c r="BSF256"/>
      <c r="BSG256"/>
      <c r="BSH256"/>
      <c r="BSI256"/>
      <c r="BSJ256"/>
      <c r="BSK256"/>
      <c r="BSL256"/>
      <c r="BSM256"/>
      <c r="BSN256"/>
      <c r="BSO256"/>
      <c r="BSP256"/>
      <c r="BSQ256"/>
      <c r="BSR256"/>
      <c r="BSS256"/>
      <c r="BST256"/>
      <c r="BSU256"/>
      <c r="BSV256"/>
      <c r="BSW256"/>
      <c r="BSX256"/>
      <c r="BSY256"/>
      <c r="BSZ256"/>
      <c r="BTA256"/>
      <c r="BTB256"/>
      <c r="BTC256"/>
      <c r="BTD256"/>
      <c r="BTE256"/>
      <c r="BTF256"/>
      <c r="BTG256"/>
      <c r="BTH256"/>
      <c r="BTI256"/>
      <c r="BTJ256"/>
      <c r="BTK256"/>
      <c r="BTL256"/>
      <c r="BTM256"/>
      <c r="BTN256"/>
      <c r="BTO256"/>
      <c r="BTP256"/>
      <c r="BTQ256"/>
      <c r="BTR256"/>
      <c r="BTS256"/>
      <c r="BTT256"/>
      <c r="BTU256"/>
      <c r="BTV256"/>
      <c r="BTW256"/>
      <c r="BTX256"/>
      <c r="BTY256"/>
      <c r="BTZ256"/>
      <c r="BUA256"/>
      <c r="BUB256"/>
      <c r="BUC256"/>
      <c r="BUD256"/>
      <c r="BUE256"/>
      <c r="BUF256"/>
      <c r="BUG256"/>
      <c r="BUH256"/>
      <c r="BUI256"/>
      <c r="BUJ256"/>
      <c r="BUK256"/>
      <c r="BUL256"/>
      <c r="BUM256"/>
      <c r="BUN256"/>
      <c r="BUO256"/>
      <c r="BUP256"/>
      <c r="BUQ256"/>
      <c r="BUR256"/>
      <c r="BUS256"/>
      <c r="BUT256"/>
      <c r="BUU256"/>
      <c r="BUV256"/>
      <c r="BUW256"/>
      <c r="BUX256"/>
      <c r="BUY256"/>
      <c r="BUZ256"/>
      <c r="BVA256"/>
      <c r="BVB256"/>
      <c r="BVC256"/>
      <c r="BVD256"/>
      <c r="BVE256"/>
      <c r="BVF256"/>
      <c r="BVG256"/>
      <c r="BVH256"/>
      <c r="BVI256"/>
      <c r="BVJ256"/>
      <c r="BVK256"/>
      <c r="BVL256"/>
      <c r="BVM256"/>
      <c r="BVN256"/>
      <c r="BVO256"/>
      <c r="BVP256"/>
      <c r="BVQ256"/>
      <c r="BVR256"/>
      <c r="BVS256"/>
      <c r="BVT256"/>
      <c r="BVU256"/>
      <c r="BVV256"/>
      <c r="BVW256"/>
      <c r="BVX256"/>
      <c r="BVY256"/>
      <c r="BVZ256"/>
      <c r="BWA256"/>
      <c r="BWB256"/>
      <c r="BWC256"/>
      <c r="BWD256"/>
      <c r="BWE256"/>
      <c r="BWF256"/>
      <c r="BWG256"/>
      <c r="BWH256"/>
      <c r="BWI256"/>
      <c r="BWJ256"/>
      <c r="BWK256"/>
      <c r="BWL256"/>
      <c r="BWM256"/>
      <c r="BWN256"/>
      <c r="BWO256"/>
      <c r="BWP256"/>
      <c r="BWQ256"/>
      <c r="BWR256"/>
      <c r="BWS256"/>
      <c r="BWT256"/>
      <c r="BWU256"/>
      <c r="BWV256"/>
      <c r="BWW256"/>
      <c r="BWX256"/>
      <c r="BWY256"/>
      <c r="BWZ256"/>
      <c r="BXA256"/>
      <c r="BXB256"/>
      <c r="BXC256"/>
      <c r="BXD256"/>
      <c r="BXE256"/>
      <c r="BXF256"/>
      <c r="BXG256"/>
      <c r="BXH256"/>
      <c r="BXI256"/>
      <c r="BXJ256"/>
      <c r="BXK256"/>
      <c r="BXL256"/>
      <c r="BXM256"/>
      <c r="BXN256"/>
      <c r="BXO256"/>
      <c r="BXP256"/>
      <c r="BXQ256"/>
      <c r="BXR256"/>
      <c r="BXS256"/>
      <c r="BXT256"/>
      <c r="BXU256"/>
      <c r="BXV256"/>
      <c r="BXW256"/>
      <c r="BXX256"/>
      <c r="BXY256"/>
      <c r="BXZ256"/>
      <c r="BYA256"/>
      <c r="BYB256"/>
      <c r="BYC256"/>
      <c r="BYD256"/>
      <c r="BYE256"/>
      <c r="BYF256"/>
      <c r="BYG256"/>
      <c r="BYH256"/>
      <c r="BYI256"/>
      <c r="BYJ256"/>
      <c r="BYK256"/>
      <c r="BYL256"/>
      <c r="BYM256"/>
      <c r="BYN256"/>
      <c r="BYO256"/>
      <c r="BYP256"/>
      <c r="BYQ256"/>
      <c r="BYR256"/>
      <c r="BYS256"/>
      <c r="BYT256"/>
      <c r="BYU256"/>
      <c r="BYV256"/>
      <c r="BYW256"/>
      <c r="BYX256"/>
      <c r="BYY256"/>
      <c r="BYZ256"/>
      <c r="BZA256"/>
      <c r="BZB256"/>
      <c r="BZC256"/>
      <c r="BZD256"/>
      <c r="BZE256"/>
      <c r="BZF256"/>
      <c r="BZG256"/>
      <c r="BZH256"/>
      <c r="BZI256"/>
      <c r="BZJ256"/>
      <c r="BZK256"/>
      <c r="BZL256"/>
      <c r="BZM256"/>
      <c r="BZN256"/>
      <c r="BZO256"/>
      <c r="BZP256"/>
      <c r="BZQ256"/>
      <c r="BZR256"/>
      <c r="BZS256"/>
      <c r="BZT256"/>
      <c r="BZU256"/>
      <c r="BZV256"/>
      <c r="BZW256"/>
      <c r="BZX256"/>
      <c r="BZY256"/>
      <c r="BZZ256"/>
      <c r="CAA256"/>
      <c r="CAB256"/>
      <c r="CAC256"/>
      <c r="CAD256"/>
      <c r="CAE256"/>
      <c r="CAF256"/>
      <c r="CAG256"/>
      <c r="CAH256"/>
      <c r="CAI256"/>
      <c r="CAJ256"/>
      <c r="CAK256"/>
      <c r="CAL256"/>
      <c r="CAM256"/>
      <c r="CAN256"/>
      <c r="CAO256"/>
      <c r="CAP256"/>
      <c r="CAQ256"/>
      <c r="CAR256"/>
      <c r="CAS256"/>
      <c r="CAT256"/>
      <c r="CAU256"/>
      <c r="CAV256"/>
      <c r="CAW256"/>
      <c r="CAX256"/>
      <c r="CAY256"/>
      <c r="CAZ256"/>
      <c r="CBA256"/>
      <c r="CBB256"/>
      <c r="CBC256"/>
      <c r="CBD256"/>
      <c r="CBE256"/>
      <c r="CBF256"/>
      <c r="CBG256"/>
      <c r="CBH256"/>
      <c r="CBI256"/>
      <c r="CBJ256"/>
      <c r="CBK256"/>
      <c r="CBL256"/>
      <c r="CBM256"/>
      <c r="CBN256"/>
      <c r="CBO256"/>
      <c r="CBP256"/>
      <c r="CBQ256"/>
      <c r="CBR256"/>
      <c r="CBS256"/>
      <c r="CBT256"/>
      <c r="CBU256"/>
      <c r="CBV256"/>
      <c r="CBW256"/>
      <c r="CBX256"/>
      <c r="CBY256"/>
      <c r="CBZ256"/>
      <c r="CCA256"/>
      <c r="CCB256"/>
      <c r="CCC256"/>
      <c r="CCD256"/>
      <c r="CCE256"/>
      <c r="CCF256"/>
      <c r="CCG256"/>
      <c r="CCH256"/>
      <c r="CCI256"/>
      <c r="CCJ256"/>
      <c r="CCK256"/>
      <c r="CCL256"/>
      <c r="CCM256"/>
      <c r="CCN256"/>
      <c r="CCO256"/>
      <c r="CCP256"/>
      <c r="CCQ256"/>
      <c r="CCR256"/>
      <c r="CCS256"/>
      <c r="CCT256"/>
      <c r="CCU256"/>
      <c r="CCV256"/>
      <c r="CCW256"/>
      <c r="CCX256"/>
      <c r="CCY256"/>
      <c r="CCZ256"/>
      <c r="CDA256"/>
      <c r="CDB256"/>
      <c r="CDC256"/>
      <c r="CDD256"/>
      <c r="CDE256"/>
      <c r="CDF256"/>
      <c r="CDG256"/>
      <c r="CDH256"/>
      <c r="CDI256"/>
      <c r="CDJ256"/>
      <c r="CDK256"/>
      <c r="CDL256"/>
      <c r="CDM256"/>
      <c r="CDN256"/>
      <c r="CDO256"/>
      <c r="CDP256"/>
      <c r="CDQ256"/>
      <c r="CDR256"/>
      <c r="CDS256"/>
      <c r="CDT256"/>
      <c r="CDU256"/>
      <c r="CDV256"/>
      <c r="CDW256"/>
      <c r="CDX256"/>
      <c r="CDY256"/>
      <c r="CDZ256"/>
      <c r="CEA256"/>
      <c r="CEB256"/>
      <c r="CEC256"/>
      <c r="CED256"/>
      <c r="CEE256"/>
      <c r="CEF256"/>
      <c r="CEG256"/>
      <c r="CEH256"/>
      <c r="CEI256"/>
      <c r="CEJ256"/>
      <c r="CEK256"/>
      <c r="CEL256"/>
      <c r="CEM256"/>
      <c r="CEN256"/>
      <c r="CEO256"/>
      <c r="CEP256"/>
      <c r="CEQ256"/>
      <c r="CER256"/>
      <c r="CES256"/>
      <c r="CET256"/>
      <c r="CEU256"/>
      <c r="CEV256"/>
      <c r="CEW256"/>
      <c r="CEX256"/>
      <c r="CEY256"/>
      <c r="CEZ256"/>
      <c r="CFA256"/>
      <c r="CFB256"/>
      <c r="CFC256"/>
      <c r="CFD256"/>
      <c r="CFE256"/>
      <c r="CFF256"/>
      <c r="CFG256"/>
      <c r="CFH256"/>
      <c r="CFI256"/>
      <c r="CFJ256"/>
      <c r="CFK256"/>
      <c r="CFL256"/>
      <c r="CFM256"/>
      <c r="CFN256"/>
      <c r="CFO256"/>
      <c r="CFP256"/>
      <c r="CFQ256"/>
      <c r="CFR256"/>
      <c r="CFS256"/>
      <c r="CFT256"/>
      <c r="CFU256"/>
      <c r="CFV256"/>
      <c r="CFW256"/>
      <c r="CFX256"/>
      <c r="CFY256"/>
      <c r="CFZ256"/>
      <c r="CGA256"/>
      <c r="CGB256"/>
      <c r="CGC256"/>
      <c r="CGD256"/>
      <c r="CGE256"/>
      <c r="CGF256"/>
      <c r="CGG256"/>
      <c r="CGH256"/>
      <c r="CGI256"/>
      <c r="CGJ256"/>
      <c r="CGK256"/>
      <c r="CGL256"/>
      <c r="CGM256"/>
      <c r="CGN256"/>
      <c r="CGO256"/>
      <c r="CGP256"/>
      <c r="CGQ256"/>
      <c r="CGR256"/>
      <c r="CGS256"/>
      <c r="CGT256"/>
      <c r="CGU256"/>
      <c r="CGV256"/>
      <c r="CGW256"/>
      <c r="CGX256"/>
      <c r="CGY256"/>
      <c r="CGZ256"/>
      <c r="CHA256"/>
      <c r="CHB256"/>
      <c r="CHC256"/>
      <c r="CHD256"/>
      <c r="CHE256"/>
      <c r="CHF256"/>
      <c r="CHG256"/>
      <c r="CHH256"/>
      <c r="CHI256"/>
      <c r="CHJ256"/>
      <c r="CHK256"/>
      <c r="CHL256"/>
      <c r="CHM256"/>
      <c r="CHN256"/>
      <c r="CHO256"/>
      <c r="CHP256"/>
      <c r="CHQ256"/>
      <c r="CHR256"/>
      <c r="CHS256"/>
      <c r="CHT256"/>
      <c r="CHU256"/>
      <c r="CHV256"/>
      <c r="CHW256"/>
      <c r="CHX256"/>
      <c r="CHY256"/>
      <c r="CHZ256"/>
      <c r="CIA256"/>
      <c r="CIB256"/>
      <c r="CIC256"/>
      <c r="CID256"/>
      <c r="CIE256"/>
      <c r="CIF256"/>
      <c r="CIG256"/>
      <c r="CIH256"/>
      <c r="CII256"/>
      <c r="CIJ256"/>
      <c r="CIK256"/>
      <c r="CIL256"/>
      <c r="CIM256"/>
      <c r="CIN256"/>
      <c r="CIO256"/>
      <c r="CIP256"/>
      <c r="CIQ256"/>
      <c r="CIR256"/>
      <c r="CIS256"/>
      <c r="CIT256"/>
      <c r="CIU256"/>
      <c r="CIV256"/>
      <c r="CIW256"/>
      <c r="CIX256"/>
      <c r="CIY256"/>
      <c r="CIZ256"/>
      <c r="CJA256"/>
      <c r="CJB256"/>
      <c r="CJC256"/>
      <c r="CJD256"/>
      <c r="CJE256"/>
      <c r="CJF256"/>
      <c r="CJG256"/>
      <c r="CJH256"/>
      <c r="CJI256"/>
      <c r="CJJ256"/>
      <c r="CJK256"/>
      <c r="CJL256"/>
      <c r="CJM256"/>
      <c r="CJN256"/>
      <c r="CJO256"/>
      <c r="CJP256"/>
      <c r="CJQ256"/>
      <c r="CJR256"/>
      <c r="CJS256"/>
      <c r="CJT256"/>
      <c r="CJU256"/>
      <c r="CJV256"/>
      <c r="CJW256"/>
      <c r="CJX256"/>
      <c r="CJY256"/>
      <c r="CJZ256"/>
      <c r="CKA256"/>
      <c r="CKB256"/>
      <c r="CKC256"/>
      <c r="CKD256"/>
      <c r="CKE256"/>
      <c r="CKF256"/>
      <c r="CKG256"/>
      <c r="CKH256"/>
      <c r="CKI256"/>
      <c r="CKJ256"/>
      <c r="CKK256"/>
      <c r="CKL256"/>
      <c r="CKM256"/>
      <c r="CKN256"/>
      <c r="CKO256"/>
      <c r="CKP256"/>
      <c r="CKQ256"/>
      <c r="CKR256"/>
      <c r="CKS256"/>
      <c r="CKT256"/>
      <c r="CKU256"/>
      <c r="CKV256"/>
      <c r="CKW256"/>
      <c r="CKX256"/>
      <c r="CKY256"/>
      <c r="CKZ256"/>
      <c r="CLA256"/>
      <c r="CLB256"/>
      <c r="CLC256"/>
      <c r="CLD256"/>
      <c r="CLE256"/>
      <c r="CLF256"/>
      <c r="CLG256"/>
      <c r="CLH256"/>
      <c r="CLI256"/>
      <c r="CLJ256"/>
      <c r="CLK256"/>
      <c r="CLL256"/>
      <c r="CLM256"/>
      <c r="CLN256"/>
      <c r="CLO256"/>
      <c r="CLP256"/>
      <c r="CLQ256"/>
      <c r="CLR256"/>
      <c r="CLS256"/>
      <c r="CLT256"/>
      <c r="CLU256"/>
      <c r="CLV256"/>
      <c r="CLW256"/>
      <c r="CLX256"/>
      <c r="CLY256"/>
      <c r="CLZ256"/>
      <c r="CMA256"/>
      <c r="CMB256"/>
      <c r="CMC256"/>
      <c r="CMD256"/>
      <c r="CME256"/>
      <c r="CMF256"/>
      <c r="CMG256"/>
      <c r="CMH256"/>
      <c r="CMI256"/>
      <c r="CMJ256"/>
      <c r="CMK256"/>
      <c r="CML256"/>
      <c r="CMM256"/>
      <c r="CMN256"/>
      <c r="CMO256"/>
      <c r="CMP256"/>
      <c r="CMQ256"/>
      <c r="CMR256"/>
      <c r="CMS256"/>
      <c r="CMT256"/>
      <c r="CMU256"/>
      <c r="CMV256"/>
      <c r="CMW256"/>
      <c r="CMX256"/>
      <c r="CMY256"/>
      <c r="CMZ256"/>
      <c r="CNA256"/>
      <c r="CNB256"/>
      <c r="CNC256"/>
      <c r="CND256"/>
      <c r="CNE256"/>
      <c r="CNF256"/>
      <c r="CNG256"/>
      <c r="CNH256"/>
      <c r="CNI256"/>
      <c r="CNJ256"/>
      <c r="CNK256"/>
      <c r="CNL256"/>
      <c r="CNM256"/>
      <c r="CNN256"/>
      <c r="CNO256"/>
      <c r="CNP256"/>
      <c r="CNQ256"/>
      <c r="CNR256"/>
      <c r="CNS256"/>
      <c r="CNT256"/>
      <c r="CNU256"/>
      <c r="CNV256"/>
      <c r="CNW256"/>
      <c r="CNX256"/>
      <c r="CNY256"/>
      <c r="CNZ256"/>
      <c r="COA256"/>
      <c r="COB256"/>
      <c r="COC256"/>
      <c r="COD256"/>
      <c r="COE256"/>
      <c r="COF256"/>
      <c r="COG256"/>
      <c r="COH256"/>
      <c r="COI256"/>
      <c r="COJ256"/>
      <c r="COK256"/>
      <c r="COL256"/>
      <c r="COM256"/>
      <c r="CON256"/>
      <c r="COO256"/>
      <c r="COP256"/>
      <c r="COQ256"/>
      <c r="COR256"/>
      <c r="COS256"/>
      <c r="COT256"/>
      <c r="COU256"/>
      <c r="COV256"/>
      <c r="COW256"/>
      <c r="COX256"/>
      <c r="COY256"/>
      <c r="COZ256"/>
      <c r="CPA256"/>
      <c r="CPB256"/>
      <c r="CPC256"/>
      <c r="CPD256"/>
      <c r="CPE256"/>
      <c r="CPF256"/>
      <c r="CPG256"/>
      <c r="CPH256"/>
      <c r="CPI256"/>
      <c r="CPJ256"/>
      <c r="CPK256"/>
      <c r="CPL256"/>
      <c r="CPM256"/>
      <c r="CPN256"/>
      <c r="CPO256"/>
      <c r="CPP256"/>
      <c r="CPQ256"/>
      <c r="CPR256"/>
      <c r="CPS256"/>
      <c r="CPT256"/>
      <c r="CPU256"/>
      <c r="CPV256"/>
      <c r="CPW256"/>
      <c r="CPX256"/>
      <c r="CPY256"/>
      <c r="CPZ256"/>
      <c r="CQA256"/>
      <c r="CQB256"/>
      <c r="CQC256"/>
      <c r="CQD256"/>
      <c r="CQE256"/>
      <c r="CQF256"/>
      <c r="CQG256"/>
      <c r="CQH256"/>
      <c r="CQI256"/>
      <c r="CQJ256"/>
      <c r="CQK256"/>
      <c r="CQL256"/>
      <c r="CQM256"/>
      <c r="CQN256"/>
      <c r="CQO256"/>
      <c r="CQP256"/>
      <c r="CQQ256"/>
      <c r="CQR256"/>
      <c r="CQS256"/>
      <c r="CQT256"/>
      <c r="CQU256"/>
      <c r="CQV256"/>
      <c r="CQW256"/>
      <c r="CQX256"/>
      <c r="CQY256"/>
      <c r="CQZ256"/>
      <c r="CRA256"/>
      <c r="CRB256"/>
      <c r="CRC256"/>
      <c r="CRD256"/>
      <c r="CRE256"/>
      <c r="CRF256"/>
      <c r="CRG256"/>
      <c r="CRH256"/>
      <c r="CRI256"/>
      <c r="CRJ256"/>
      <c r="CRK256"/>
      <c r="CRL256"/>
      <c r="CRM256"/>
      <c r="CRN256"/>
      <c r="CRO256"/>
      <c r="CRP256"/>
      <c r="CRQ256"/>
      <c r="CRR256"/>
      <c r="CRS256"/>
      <c r="CRT256"/>
      <c r="CRU256"/>
      <c r="CRV256"/>
      <c r="CRW256"/>
      <c r="CRX256"/>
      <c r="CRY256"/>
      <c r="CRZ256"/>
      <c r="CSA256"/>
      <c r="CSB256"/>
      <c r="CSC256"/>
      <c r="CSD256"/>
      <c r="CSE256"/>
      <c r="CSF256"/>
      <c r="CSG256"/>
      <c r="CSH256"/>
      <c r="CSI256"/>
      <c r="CSJ256"/>
      <c r="CSK256"/>
      <c r="CSL256"/>
      <c r="CSM256"/>
      <c r="CSN256"/>
      <c r="CSO256"/>
      <c r="CSP256"/>
      <c r="CSQ256"/>
      <c r="CSR256"/>
      <c r="CSS256"/>
      <c r="CST256"/>
      <c r="CSU256"/>
      <c r="CSV256"/>
      <c r="CSW256"/>
      <c r="CSX256"/>
      <c r="CSY256"/>
      <c r="CSZ256"/>
      <c r="CTA256"/>
      <c r="CTB256"/>
      <c r="CTC256"/>
      <c r="CTD256"/>
      <c r="CTE256"/>
      <c r="CTF256"/>
      <c r="CTG256"/>
      <c r="CTH256"/>
      <c r="CTI256"/>
      <c r="CTJ256"/>
      <c r="CTK256"/>
      <c r="CTL256"/>
      <c r="CTM256"/>
      <c r="CTN256"/>
      <c r="CTO256"/>
      <c r="CTP256"/>
      <c r="CTQ256"/>
      <c r="CTR256"/>
      <c r="CTS256"/>
      <c r="CTT256"/>
      <c r="CTU256"/>
      <c r="CTV256"/>
      <c r="CTW256"/>
      <c r="CTX256"/>
      <c r="CTY256"/>
      <c r="CTZ256"/>
      <c r="CUA256"/>
      <c r="CUB256"/>
      <c r="CUC256"/>
      <c r="CUD256"/>
      <c r="CUE256"/>
      <c r="CUF256"/>
      <c r="CUG256"/>
      <c r="CUH256"/>
      <c r="CUI256"/>
      <c r="CUJ256"/>
      <c r="CUK256"/>
      <c r="CUL256"/>
      <c r="CUM256"/>
      <c r="CUN256"/>
      <c r="CUO256"/>
      <c r="CUP256"/>
      <c r="CUQ256"/>
      <c r="CUR256"/>
      <c r="CUS256"/>
      <c r="CUT256"/>
      <c r="CUU256"/>
      <c r="CUV256"/>
      <c r="CUW256"/>
      <c r="CUX256"/>
      <c r="CUY256"/>
      <c r="CUZ256"/>
      <c r="CVA256"/>
      <c r="CVB256"/>
      <c r="CVC256"/>
      <c r="CVD256"/>
      <c r="CVE256"/>
      <c r="CVF256"/>
      <c r="CVG256"/>
      <c r="CVH256"/>
      <c r="CVI256"/>
      <c r="CVJ256"/>
      <c r="CVK256"/>
      <c r="CVL256"/>
      <c r="CVM256"/>
      <c r="CVN256"/>
      <c r="CVO256"/>
      <c r="CVP256"/>
      <c r="CVQ256"/>
      <c r="CVR256"/>
      <c r="CVS256"/>
      <c r="CVT256"/>
      <c r="CVU256"/>
      <c r="CVV256"/>
      <c r="CVW256"/>
      <c r="CVX256"/>
      <c r="CVY256"/>
      <c r="CVZ256"/>
      <c r="CWA256"/>
      <c r="CWB256"/>
      <c r="CWC256"/>
      <c r="CWD256"/>
      <c r="CWE256"/>
      <c r="CWF256"/>
      <c r="CWG256"/>
      <c r="CWH256"/>
      <c r="CWI256"/>
      <c r="CWJ256"/>
      <c r="CWK256"/>
      <c r="CWL256"/>
      <c r="CWM256"/>
      <c r="CWN256"/>
      <c r="CWO256"/>
      <c r="CWP256"/>
      <c r="CWQ256"/>
      <c r="CWR256"/>
      <c r="CWS256"/>
      <c r="CWT256"/>
      <c r="CWU256"/>
      <c r="CWV256"/>
      <c r="CWW256"/>
      <c r="CWX256"/>
      <c r="CWY256"/>
      <c r="CWZ256"/>
      <c r="CXA256"/>
      <c r="CXB256"/>
      <c r="CXC256"/>
      <c r="CXD256"/>
      <c r="CXE256"/>
      <c r="CXF256"/>
      <c r="CXG256"/>
      <c r="CXH256"/>
      <c r="CXI256"/>
      <c r="CXJ256"/>
      <c r="CXK256"/>
      <c r="CXL256"/>
      <c r="CXM256"/>
      <c r="CXN256"/>
      <c r="CXO256"/>
      <c r="CXP256"/>
      <c r="CXQ256"/>
      <c r="CXR256"/>
      <c r="CXS256"/>
      <c r="CXT256"/>
      <c r="CXU256"/>
      <c r="CXV256"/>
      <c r="CXW256"/>
      <c r="CXX256"/>
      <c r="CXY256"/>
      <c r="CXZ256"/>
      <c r="CYA256"/>
      <c r="CYB256"/>
      <c r="CYC256"/>
      <c r="CYD256"/>
      <c r="CYE256"/>
      <c r="CYF256"/>
      <c r="CYG256"/>
      <c r="CYH256"/>
      <c r="CYI256"/>
      <c r="CYJ256"/>
      <c r="CYK256"/>
      <c r="CYL256"/>
      <c r="CYM256"/>
      <c r="CYN256"/>
      <c r="CYO256"/>
      <c r="CYP256"/>
      <c r="CYQ256"/>
      <c r="CYR256"/>
      <c r="CYS256"/>
      <c r="CYT256"/>
      <c r="CYU256"/>
      <c r="CYV256"/>
      <c r="CYW256"/>
      <c r="CYX256"/>
      <c r="CYY256"/>
      <c r="CYZ256"/>
      <c r="CZA256"/>
      <c r="CZB256"/>
      <c r="CZC256"/>
      <c r="CZD256"/>
      <c r="CZE256"/>
      <c r="CZF256"/>
      <c r="CZG256"/>
      <c r="CZH256"/>
      <c r="CZI256"/>
      <c r="CZJ256"/>
      <c r="CZK256"/>
      <c r="CZL256"/>
      <c r="CZM256"/>
      <c r="CZN256"/>
      <c r="CZO256"/>
      <c r="CZP256"/>
      <c r="CZQ256"/>
      <c r="CZR256"/>
      <c r="CZS256"/>
      <c r="CZT256"/>
      <c r="CZU256"/>
      <c r="CZV256"/>
      <c r="CZW256"/>
      <c r="CZX256"/>
      <c r="CZY256"/>
      <c r="CZZ256"/>
      <c r="DAA256"/>
      <c r="DAB256"/>
      <c r="DAC256"/>
      <c r="DAD256"/>
      <c r="DAE256"/>
      <c r="DAF256"/>
      <c r="DAG256"/>
      <c r="DAH256"/>
      <c r="DAI256"/>
      <c r="DAJ256"/>
      <c r="DAK256"/>
      <c r="DAL256"/>
      <c r="DAM256"/>
      <c r="DAN256"/>
      <c r="DAO256"/>
      <c r="DAP256"/>
      <c r="DAQ256"/>
      <c r="DAR256"/>
      <c r="DAS256"/>
      <c r="DAT256"/>
      <c r="DAU256"/>
      <c r="DAV256"/>
      <c r="DAW256"/>
      <c r="DAX256"/>
      <c r="DAY256"/>
      <c r="DAZ256"/>
      <c r="DBA256"/>
      <c r="DBB256"/>
      <c r="DBC256"/>
      <c r="DBD256"/>
      <c r="DBE256"/>
      <c r="DBF256"/>
      <c r="DBG256"/>
      <c r="DBH256"/>
      <c r="DBI256"/>
      <c r="DBJ256"/>
      <c r="DBK256"/>
      <c r="DBL256"/>
      <c r="DBM256"/>
      <c r="DBN256"/>
      <c r="DBO256"/>
      <c r="DBP256"/>
      <c r="DBQ256"/>
      <c r="DBR256"/>
      <c r="DBS256"/>
      <c r="DBT256"/>
      <c r="DBU256"/>
      <c r="DBV256"/>
      <c r="DBW256"/>
      <c r="DBX256"/>
      <c r="DBY256"/>
      <c r="DBZ256"/>
      <c r="DCA256"/>
      <c r="DCB256"/>
      <c r="DCC256"/>
      <c r="DCD256"/>
      <c r="DCE256"/>
      <c r="DCF256"/>
      <c r="DCG256"/>
      <c r="DCH256"/>
      <c r="DCI256"/>
      <c r="DCJ256"/>
      <c r="DCK256"/>
      <c r="DCL256"/>
      <c r="DCM256"/>
      <c r="DCN256"/>
      <c r="DCO256"/>
      <c r="DCP256"/>
      <c r="DCQ256"/>
      <c r="DCR256"/>
      <c r="DCS256"/>
      <c r="DCT256"/>
      <c r="DCU256"/>
      <c r="DCV256"/>
      <c r="DCW256"/>
      <c r="DCX256"/>
      <c r="DCY256"/>
      <c r="DCZ256"/>
      <c r="DDA256"/>
      <c r="DDB256"/>
      <c r="DDC256"/>
      <c r="DDD256"/>
      <c r="DDE256"/>
      <c r="DDF256"/>
      <c r="DDG256"/>
      <c r="DDH256"/>
      <c r="DDI256"/>
      <c r="DDJ256"/>
      <c r="DDK256"/>
      <c r="DDL256"/>
      <c r="DDM256"/>
      <c r="DDN256"/>
      <c r="DDO256"/>
      <c r="DDP256"/>
      <c r="DDQ256"/>
      <c r="DDR256"/>
      <c r="DDS256"/>
      <c r="DDT256"/>
      <c r="DDU256"/>
      <c r="DDV256"/>
      <c r="DDW256"/>
      <c r="DDX256"/>
      <c r="DDY256"/>
      <c r="DDZ256"/>
      <c r="DEA256"/>
      <c r="DEB256"/>
      <c r="DEC256"/>
      <c r="DED256"/>
      <c r="DEE256"/>
      <c r="DEF256"/>
      <c r="DEG256"/>
      <c r="DEH256"/>
      <c r="DEI256"/>
      <c r="DEJ256"/>
      <c r="DEK256"/>
      <c r="DEL256"/>
      <c r="DEM256"/>
      <c r="DEN256"/>
      <c r="DEO256"/>
      <c r="DEP256"/>
      <c r="DEQ256"/>
      <c r="DER256"/>
      <c r="DES256"/>
      <c r="DET256"/>
      <c r="DEU256"/>
      <c r="DEV256"/>
      <c r="DEW256"/>
      <c r="DEX256"/>
      <c r="DEY256"/>
      <c r="DEZ256"/>
      <c r="DFA256"/>
      <c r="DFB256"/>
      <c r="DFC256"/>
      <c r="DFD256"/>
      <c r="DFE256"/>
      <c r="DFF256"/>
      <c r="DFG256"/>
      <c r="DFH256"/>
      <c r="DFI256"/>
      <c r="DFJ256"/>
      <c r="DFK256"/>
      <c r="DFL256"/>
      <c r="DFM256"/>
      <c r="DFN256"/>
      <c r="DFO256"/>
      <c r="DFP256"/>
      <c r="DFQ256"/>
      <c r="DFR256"/>
      <c r="DFS256"/>
      <c r="DFT256"/>
      <c r="DFU256"/>
      <c r="DFV256"/>
      <c r="DFW256"/>
      <c r="DFX256"/>
      <c r="DFY256"/>
      <c r="DFZ256"/>
      <c r="DGA256"/>
      <c r="DGB256"/>
      <c r="DGC256"/>
      <c r="DGD256"/>
      <c r="DGE256"/>
      <c r="DGF256"/>
      <c r="DGG256"/>
      <c r="DGH256"/>
      <c r="DGI256"/>
      <c r="DGJ256"/>
      <c r="DGK256"/>
      <c r="DGL256"/>
      <c r="DGM256"/>
      <c r="DGN256"/>
      <c r="DGO256"/>
      <c r="DGP256"/>
      <c r="DGQ256"/>
      <c r="DGR256"/>
      <c r="DGS256"/>
      <c r="DGT256"/>
      <c r="DGU256"/>
      <c r="DGV256"/>
      <c r="DGW256"/>
      <c r="DGX256"/>
      <c r="DGY256"/>
      <c r="DGZ256"/>
      <c r="DHA256"/>
      <c r="DHB256"/>
      <c r="DHC256"/>
      <c r="DHD256"/>
      <c r="DHE256"/>
      <c r="DHF256"/>
      <c r="DHG256"/>
      <c r="DHH256"/>
      <c r="DHI256"/>
      <c r="DHJ256"/>
      <c r="DHK256"/>
      <c r="DHL256"/>
      <c r="DHM256"/>
      <c r="DHN256"/>
      <c r="DHO256"/>
      <c r="DHP256"/>
      <c r="DHQ256"/>
      <c r="DHR256"/>
      <c r="DHS256"/>
      <c r="DHT256"/>
      <c r="DHU256"/>
      <c r="DHV256"/>
      <c r="DHW256"/>
      <c r="DHX256"/>
      <c r="DHY256"/>
      <c r="DHZ256"/>
      <c r="DIA256"/>
      <c r="DIB256"/>
      <c r="DIC256"/>
      <c r="DID256"/>
      <c r="DIE256"/>
      <c r="DIF256"/>
      <c r="DIG256"/>
      <c r="DIH256"/>
      <c r="DII256"/>
      <c r="DIJ256"/>
      <c r="DIK256"/>
      <c r="DIL256"/>
      <c r="DIM256"/>
      <c r="DIN256"/>
      <c r="DIO256"/>
      <c r="DIP256"/>
      <c r="DIQ256"/>
      <c r="DIR256"/>
      <c r="DIS256"/>
      <c r="DIT256"/>
      <c r="DIU256"/>
      <c r="DIV256"/>
      <c r="DIW256"/>
      <c r="DIX256"/>
      <c r="DIY256"/>
      <c r="DIZ256"/>
      <c r="DJA256"/>
      <c r="DJB256"/>
      <c r="DJC256"/>
      <c r="DJD256"/>
      <c r="DJE256"/>
      <c r="DJF256"/>
      <c r="DJG256"/>
      <c r="DJH256"/>
      <c r="DJI256"/>
      <c r="DJJ256"/>
      <c r="DJK256"/>
      <c r="DJL256"/>
      <c r="DJM256"/>
      <c r="DJN256"/>
      <c r="DJO256"/>
      <c r="DJP256"/>
      <c r="DJQ256"/>
      <c r="DJR256"/>
      <c r="DJS256"/>
      <c r="DJT256"/>
      <c r="DJU256"/>
      <c r="DJV256"/>
      <c r="DJW256"/>
      <c r="DJX256"/>
      <c r="DJY256"/>
      <c r="DJZ256"/>
      <c r="DKA256"/>
      <c r="DKB256"/>
      <c r="DKC256"/>
      <c r="DKD256"/>
      <c r="DKE256"/>
      <c r="DKF256"/>
      <c r="DKG256"/>
      <c r="DKH256"/>
      <c r="DKI256"/>
      <c r="DKJ256"/>
      <c r="DKK256"/>
      <c r="DKL256"/>
      <c r="DKM256"/>
      <c r="DKN256"/>
      <c r="DKO256"/>
      <c r="DKP256"/>
      <c r="DKQ256"/>
      <c r="DKR256"/>
      <c r="DKS256"/>
      <c r="DKT256"/>
      <c r="DKU256"/>
      <c r="DKV256"/>
      <c r="DKW256"/>
      <c r="DKX256"/>
      <c r="DKY256"/>
      <c r="DKZ256"/>
      <c r="DLA256"/>
      <c r="DLB256"/>
      <c r="DLC256"/>
      <c r="DLD256"/>
      <c r="DLE256"/>
      <c r="DLF256"/>
      <c r="DLG256"/>
      <c r="DLH256"/>
      <c r="DLI256"/>
      <c r="DLJ256"/>
      <c r="DLK256"/>
      <c r="DLL256"/>
      <c r="DLM256"/>
      <c r="DLN256"/>
      <c r="DLO256"/>
      <c r="DLP256"/>
      <c r="DLQ256"/>
      <c r="DLR256"/>
      <c r="DLS256"/>
      <c r="DLT256"/>
      <c r="DLU256"/>
      <c r="DLV256"/>
      <c r="DLW256"/>
      <c r="DLX256"/>
      <c r="DLY256"/>
      <c r="DLZ256"/>
      <c r="DMA256"/>
      <c r="DMB256"/>
      <c r="DMC256"/>
      <c r="DMD256"/>
      <c r="DME256"/>
      <c r="DMF256"/>
      <c r="DMG256"/>
      <c r="DMH256"/>
      <c r="DMI256"/>
      <c r="DMJ256"/>
      <c r="DMK256"/>
      <c r="DML256"/>
      <c r="DMM256"/>
      <c r="DMN256"/>
      <c r="DMO256"/>
      <c r="DMP256"/>
      <c r="DMQ256"/>
      <c r="DMR256"/>
      <c r="DMS256"/>
      <c r="DMT256"/>
      <c r="DMU256"/>
      <c r="DMV256"/>
      <c r="DMW256"/>
      <c r="DMX256"/>
      <c r="DMY256"/>
      <c r="DMZ256"/>
      <c r="DNA256"/>
      <c r="DNB256"/>
      <c r="DNC256"/>
      <c r="DND256"/>
      <c r="DNE256"/>
      <c r="DNF256"/>
      <c r="DNG256"/>
      <c r="DNH256"/>
      <c r="DNI256"/>
      <c r="DNJ256"/>
      <c r="DNK256"/>
      <c r="DNL256"/>
      <c r="DNM256"/>
      <c r="DNN256"/>
      <c r="DNO256"/>
      <c r="DNP256"/>
      <c r="DNQ256"/>
      <c r="DNR256"/>
      <c r="DNS256"/>
      <c r="DNT256"/>
      <c r="DNU256"/>
      <c r="DNV256"/>
      <c r="DNW256"/>
      <c r="DNX256"/>
      <c r="DNY256"/>
      <c r="DNZ256"/>
      <c r="DOA256"/>
      <c r="DOB256"/>
      <c r="DOC256"/>
      <c r="DOD256"/>
      <c r="DOE256"/>
      <c r="DOF256"/>
      <c r="DOG256"/>
      <c r="DOH256"/>
      <c r="DOI256"/>
      <c r="DOJ256"/>
      <c r="DOK256"/>
      <c r="DOL256"/>
      <c r="DOM256"/>
      <c r="DON256"/>
      <c r="DOO256"/>
      <c r="DOP256"/>
      <c r="DOQ256"/>
      <c r="DOR256"/>
      <c r="DOS256"/>
      <c r="DOT256"/>
      <c r="DOU256"/>
      <c r="DOV256"/>
      <c r="DOW256"/>
      <c r="DOX256"/>
      <c r="DOY256"/>
      <c r="DOZ256"/>
      <c r="DPA256"/>
      <c r="DPB256"/>
      <c r="DPC256"/>
      <c r="DPD256"/>
      <c r="DPE256"/>
      <c r="DPF256"/>
      <c r="DPG256"/>
      <c r="DPH256"/>
      <c r="DPI256"/>
      <c r="DPJ256"/>
      <c r="DPK256"/>
      <c r="DPL256"/>
      <c r="DPM256"/>
      <c r="DPN256"/>
      <c r="DPO256"/>
      <c r="DPP256"/>
      <c r="DPQ256"/>
      <c r="DPR256"/>
      <c r="DPS256"/>
      <c r="DPT256"/>
      <c r="DPU256"/>
      <c r="DPV256"/>
      <c r="DPW256"/>
      <c r="DPX256"/>
      <c r="DPY256"/>
      <c r="DPZ256"/>
      <c r="DQA256"/>
      <c r="DQB256"/>
      <c r="DQC256"/>
      <c r="DQD256"/>
      <c r="DQE256"/>
      <c r="DQF256"/>
      <c r="DQG256"/>
      <c r="DQH256"/>
      <c r="DQI256"/>
      <c r="DQJ256"/>
      <c r="DQK256"/>
      <c r="DQL256"/>
      <c r="DQM256"/>
      <c r="DQN256"/>
      <c r="DQO256"/>
      <c r="DQP256"/>
      <c r="DQQ256"/>
      <c r="DQR256"/>
      <c r="DQS256"/>
      <c r="DQT256"/>
      <c r="DQU256"/>
      <c r="DQV256"/>
      <c r="DQW256"/>
      <c r="DQX256"/>
      <c r="DQY256"/>
      <c r="DQZ256"/>
      <c r="DRA256"/>
      <c r="DRB256"/>
      <c r="DRC256"/>
      <c r="DRD256"/>
      <c r="DRE256"/>
      <c r="DRF256"/>
      <c r="DRG256"/>
      <c r="DRH256"/>
      <c r="DRI256"/>
      <c r="DRJ256"/>
      <c r="DRK256"/>
      <c r="DRL256"/>
      <c r="DRM256"/>
      <c r="DRN256"/>
      <c r="DRO256"/>
      <c r="DRP256"/>
      <c r="DRQ256"/>
      <c r="DRR256"/>
      <c r="DRS256"/>
      <c r="DRT256"/>
      <c r="DRU256"/>
      <c r="DRV256"/>
      <c r="DRW256"/>
      <c r="DRX256"/>
      <c r="DRY256"/>
      <c r="DRZ256"/>
      <c r="DSA256"/>
      <c r="DSB256"/>
      <c r="DSC256"/>
      <c r="DSD256"/>
      <c r="DSE256"/>
      <c r="DSF256"/>
      <c r="DSG256"/>
      <c r="DSH256"/>
      <c r="DSI256"/>
      <c r="DSJ256"/>
      <c r="DSK256"/>
      <c r="DSL256"/>
      <c r="DSM256"/>
      <c r="DSN256"/>
      <c r="DSO256"/>
      <c r="DSP256"/>
      <c r="DSQ256"/>
      <c r="DSR256"/>
      <c r="DSS256"/>
      <c r="DST256"/>
      <c r="DSU256"/>
      <c r="DSV256"/>
      <c r="DSW256"/>
      <c r="DSX256"/>
      <c r="DSY256"/>
      <c r="DSZ256"/>
      <c r="DTA256"/>
      <c r="DTB256"/>
      <c r="DTC256"/>
      <c r="DTD256"/>
      <c r="DTE256"/>
      <c r="DTF256"/>
      <c r="DTG256"/>
      <c r="DTH256"/>
      <c r="DTI256"/>
      <c r="DTJ256"/>
      <c r="DTK256"/>
      <c r="DTL256"/>
      <c r="DTM256"/>
      <c r="DTN256"/>
      <c r="DTO256"/>
      <c r="DTP256"/>
      <c r="DTQ256"/>
      <c r="DTR256"/>
      <c r="DTS256"/>
      <c r="DTT256"/>
      <c r="DTU256"/>
      <c r="DTV256"/>
      <c r="DTW256"/>
      <c r="DTX256"/>
      <c r="DTY256"/>
      <c r="DTZ256"/>
      <c r="DUA256"/>
      <c r="DUB256"/>
      <c r="DUC256"/>
      <c r="DUD256"/>
      <c r="DUE256"/>
      <c r="DUF256"/>
      <c r="DUG256"/>
      <c r="DUH256"/>
      <c r="DUI256"/>
      <c r="DUJ256"/>
      <c r="DUK256"/>
      <c r="DUL256"/>
      <c r="DUM256"/>
      <c r="DUN256"/>
      <c r="DUO256"/>
      <c r="DUP256"/>
      <c r="DUQ256"/>
      <c r="DUR256"/>
      <c r="DUS256"/>
      <c r="DUT256"/>
      <c r="DUU256"/>
      <c r="DUV256"/>
      <c r="DUW256"/>
      <c r="DUX256"/>
      <c r="DUY256"/>
      <c r="DUZ256"/>
      <c r="DVA256"/>
      <c r="DVB256"/>
      <c r="DVC256"/>
      <c r="DVD256"/>
      <c r="DVE256"/>
      <c r="DVF256"/>
      <c r="DVG256"/>
      <c r="DVH256"/>
      <c r="DVI256"/>
      <c r="DVJ256"/>
      <c r="DVK256"/>
      <c r="DVL256"/>
      <c r="DVM256"/>
      <c r="DVN256"/>
      <c r="DVO256"/>
      <c r="DVP256"/>
      <c r="DVQ256"/>
      <c r="DVR256"/>
      <c r="DVS256"/>
      <c r="DVT256"/>
      <c r="DVU256"/>
      <c r="DVV256"/>
      <c r="DVW256"/>
      <c r="DVX256"/>
      <c r="DVY256"/>
      <c r="DVZ256"/>
      <c r="DWA256"/>
      <c r="DWB256"/>
      <c r="DWC256"/>
      <c r="DWD256"/>
      <c r="DWE256"/>
      <c r="DWF256"/>
      <c r="DWG256"/>
      <c r="DWH256"/>
      <c r="DWI256"/>
      <c r="DWJ256"/>
      <c r="DWK256"/>
      <c r="DWL256"/>
      <c r="DWM256"/>
      <c r="DWN256"/>
      <c r="DWO256"/>
      <c r="DWP256"/>
      <c r="DWQ256"/>
      <c r="DWR256"/>
      <c r="DWS256"/>
      <c r="DWT256"/>
      <c r="DWU256"/>
      <c r="DWV256"/>
      <c r="DWW256"/>
      <c r="DWX256"/>
      <c r="DWY256"/>
      <c r="DWZ256"/>
      <c r="DXA256"/>
      <c r="DXB256"/>
      <c r="DXC256"/>
      <c r="DXD256"/>
      <c r="DXE256"/>
      <c r="DXF256"/>
      <c r="DXG256"/>
      <c r="DXH256"/>
      <c r="DXI256"/>
      <c r="DXJ256"/>
      <c r="DXK256"/>
      <c r="DXL256"/>
      <c r="DXM256"/>
      <c r="DXN256"/>
      <c r="DXO256"/>
      <c r="DXP256"/>
      <c r="DXQ256"/>
      <c r="DXR256"/>
      <c r="DXS256"/>
      <c r="DXT256"/>
      <c r="DXU256"/>
      <c r="DXV256"/>
      <c r="DXW256"/>
      <c r="DXX256"/>
      <c r="DXY256"/>
      <c r="DXZ256"/>
      <c r="DYA256"/>
      <c r="DYB256"/>
      <c r="DYC256"/>
      <c r="DYD256"/>
      <c r="DYE256"/>
      <c r="DYF256"/>
      <c r="DYG256"/>
      <c r="DYH256"/>
      <c r="DYI256"/>
      <c r="DYJ256"/>
      <c r="DYK256"/>
      <c r="DYL256"/>
      <c r="DYM256"/>
      <c r="DYN256"/>
      <c r="DYO256"/>
      <c r="DYP256"/>
      <c r="DYQ256"/>
      <c r="DYR256"/>
      <c r="DYS256"/>
      <c r="DYT256"/>
      <c r="DYU256"/>
      <c r="DYV256"/>
      <c r="DYW256"/>
      <c r="DYX256"/>
      <c r="DYY256"/>
      <c r="DYZ256"/>
      <c r="DZA256"/>
      <c r="DZB256"/>
      <c r="DZC256"/>
      <c r="DZD256"/>
      <c r="DZE256"/>
      <c r="DZF256"/>
      <c r="DZG256"/>
      <c r="DZH256"/>
      <c r="DZI256"/>
      <c r="DZJ256"/>
      <c r="DZK256"/>
      <c r="DZL256"/>
      <c r="DZM256"/>
      <c r="DZN256"/>
      <c r="DZO256"/>
      <c r="DZP256"/>
      <c r="DZQ256"/>
      <c r="DZR256"/>
      <c r="DZS256"/>
      <c r="DZT256"/>
      <c r="DZU256"/>
      <c r="DZV256"/>
      <c r="DZW256"/>
      <c r="DZX256"/>
      <c r="DZY256"/>
      <c r="DZZ256"/>
      <c r="EAA256"/>
      <c r="EAB256"/>
      <c r="EAC256"/>
      <c r="EAD256"/>
      <c r="EAE256"/>
      <c r="EAF256"/>
      <c r="EAG256"/>
      <c r="EAH256"/>
      <c r="EAI256"/>
      <c r="EAJ256"/>
      <c r="EAK256"/>
      <c r="EAL256"/>
      <c r="EAM256"/>
      <c r="EAN256"/>
      <c r="EAO256"/>
      <c r="EAP256"/>
      <c r="EAQ256"/>
      <c r="EAR256"/>
      <c r="EAS256"/>
      <c r="EAT256"/>
      <c r="EAU256"/>
      <c r="EAV256"/>
      <c r="EAW256"/>
      <c r="EAX256"/>
      <c r="EAY256"/>
      <c r="EAZ256"/>
      <c r="EBA256"/>
      <c r="EBB256"/>
      <c r="EBC256"/>
      <c r="EBD256"/>
      <c r="EBE256"/>
      <c r="EBF256"/>
      <c r="EBG256"/>
      <c r="EBH256"/>
      <c r="EBI256"/>
      <c r="EBJ256"/>
      <c r="EBK256"/>
      <c r="EBL256"/>
      <c r="EBM256"/>
      <c r="EBN256"/>
      <c r="EBO256"/>
      <c r="EBP256"/>
      <c r="EBQ256"/>
      <c r="EBR256"/>
      <c r="EBS256"/>
      <c r="EBT256"/>
      <c r="EBU256"/>
      <c r="EBV256"/>
      <c r="EBW256"/>
      <c r="EBX256"/>
      <c r="EBY256"/>
      <c r="EBZ256"/>
      <c r="ECA256"/>
      <c r="ECB256"/>
      <c r="ECC256"/>
      <c r="ECD256"/>
      <c r="ECE256"/>
      <c r="ECF256"/>
      <c r="ECG256"/>
      <c r="ECH256"/>
      <c r="ECI256"/>
      <c r="ECJ256"/>
      <c r="ECK256"/>
      <c r="ECL256"/>
      <c r="ECM256"/>
      <c r="ECN256"/>
      <c r="ECO256"/>
      <c r="ECP256"/>
      <c r="ECQ256"/>
      <c r="ECR256"/>
      <c r="ECS256"/>
      <c r="ECT256"/>
      <c r="ECU256"/>
      <c r="ECV256"/>
      <c r="ECW256"/>
      <c r="ECX256"/>
      <c r="ECY256"/>
      <c r="ECZ256"/>
      <c r="EDA256"/>
      <c r="EDB256"/>
      <c r="EDC256"/>
      <c r="EDD256"/>
      <c r="EDE256"/>
      <c r="EDF256"/>
      <c r="EDG256"/>
      <c r="EDH256"/>
      <c r="EDI256"/>
      <c r="EDJ256"/>
      <c r="EDK256"/>
      <c r="EDL256"/>
      <c r="EDM256"/>
      <c r="EDN256"/>
      <c r="EDO256"/>
      <c r="EDP256"/>
      <c r="EDQ256"/>
      <c r="EDR256"/>
      <c r="EDS256"/>
      <c r="EDT256"/>
      <c r="EDU256"/>
      <c r="EDV256"/>
      <c r="EDW256"/>
      <c r="EDX256"/>
      <c r="EDY256"/>
      <c r="EDZ256"/>
      <c r="EEA256"/>
      <c r="EEB256"/>
      <c r="EEC256"/>
      <c r="EED256"/>
      <c r="EEE256"/>
      <c r="EEF256"/>
      <c r="EEG256"/>
      <c r="EEH256"/>
      <c r="EEI256"/>
      <c r="EEJ256"/>
      <c r="EEK256"/>
      <c r="EEL256"/>
      <c r="EEM256"/>
      <c r="EEN256"/>
      <c r="EEO256"/>
      <c r="EEP256"/>
      <c r="EEQ256"/>
      <c r="EER256"/>
      <c r="EES256"/>
      <c r="EET256"/>
      <c r="EEU256"/>
      <c r="EEV256"/>
      <c r="EEW256"/>
      <c r="EEX256"/>
      <c r="EEY256"/>
      <c r="EEZ256"/>
      <c r="EFA256"/>
      <c r="EFB256"/>
      <c r="EFC256"/>
      <c r="EFD256"/>
      <c r="EFE256"/>
      <c r="EFF256"/>
      <c r="EFG256"/>
      <c r="EFH256"/>
      <c r="EFI256"/>
      <c r="EFJ256"/>
      <c r="EFK256"/>
      <c r="EFL256"/>
      <c r="EFM256"/>
      <c r="EFN256"/>
      <c r="EFO256"/>
      <c r="EFP256"/>
      <c r="EFQ256"/>
      <c r="EFR256"/>
      <c r="EFS256"/>
      <c r="EFT256"/>
      <c r="EFU256"/>
      <c r="EFV256"/>
      <c r="EFW256"/>
      <c r="EFX256"/>
      <c r="EFY256"/>
      <c r="EFZ256"/>
      <c r="EGA256"/>
      <c r="EGB256"/>
      <c r="EGC256"/>
      <c r="EGD256"/>
      <c r="EGE256"/>
      <c r="EGF256"/>
      <c r="EGG256"/>
      <c r="EGH256"/>
      <c r="EGI256"/>
      <c r="EGJ256"/>
      <c r="EGK256"/>
      <c r="EGL256"/>
      <c r="EGM256"/>
      <c r="EGN256"/>
      <c r="EGO256"/>
      <c r="EGP256"/>
      <c r="EGQ256"/>
      <c r="EGR256"/>
      <c r="EGS256"/>
      <c r="EGT256"/>
      <c r="EGU256"/>
      <c r="EGV256"/>
      <c r="EGW256"/>
      <c r="EGX256"/>
      <c r="EGY256"/>
      <c r="EGZ256"/>
      <c r="EHA256"/>
      <c r="EHB256"/>
      <c r="EHC256"/>
      <c r="EHD256"/>
      <c r="EHE256"/>
      <c r="EHF256"/>
      <c r="EHG256"/>
      <c r="EHH256"/>
      <c r="EHI256"/>
      <c r="EHJ256"/>
      <c r="EHK256"/>
      <c r="EHL256"/>
      <c r="EHM256"/>
      <c r="EHN256"/>
      <c r="EHO256"/>
      <c r="EHP256"/>
      <c r="EHQ256"/>
      <c r="EHR256"/>
      <c r="EHS256"/>
      <c r="EHT256"/>
      <c r="EHU256"/>
      <c r="EHV256"/>
      <c r="EHW256"/>
      <c r="EHX256"/>
      <c r="EHY256"/>
      <c r="EHZ256"/>
      <c r="EIA256"/>
      <c r="EIB256"/>
      <c r="EIC256"/>
      <c r="EID256"/>
      <c r="EIE256"/>
      <c r="EIF256"/>
      <c r="EIG256"/>
      <c r="EIH256"/>
      <c r="EII256"/>
      <c r="EIJ256"/>
      <c r="EIK256"/>
      <c r="EIL256"/>
      <c r="EIM256"/>
      <c r="EIN256"/>
      <c r="EIO256"/>
      <c r="EIP256"/>
      <c r="EIQ256"/>
      <c r="EIR256"/>
      <c r="EIS256"/>
      <c r="EIT256"/>
      <c r="EIU256"/>
      <c r="EIV256"/>
      <c r="EIW256"/>
      <c r="EIX256"/>
      <c r="EIY256"/>
      <c r="EIZ256"/>
      <c r="EJA256"/>
      <c r="EJB256"/>
      <c r="EJC256"/>
      <c r="EJD256"/>
      <c r="EJE256"/>
      <c r="EJF256"/>
      <c r="EJG256"/>
      <c r="EJH256"/>
      <c r="EJI256"/>
      <c r="EJJ256"/>
      <c r="EJK256"/>
      <c r="EJL256"/>
      <c r="EJM256"/>
      <c r="EJN256"/>
      <c r="EJO256"/>
      <c r="EJP256"/>
      <c r="EJQ256"/>
      <c r="EJR256"/>
      <c r="EJS256"/>
      <c r="EJT256"/>
      <c r="EJU256"/>
      <c r="EJV256"/>
      <c r="EJW256"/>
      <c r="EJX256"/>
      <c r="EJY256"/>
      <c r="EJZ256"/>
      <c r="EKA256"/>
      <c r="EKB256"/>
      <c r="EKC256"/>
      <c r="EKD256"/>
      <c r="EKE256"/>
      <c r="EKF256"/>
      <c r="EKG256"/>
      <c r="EKH256"/>
      <c r="EKI256"/>
      <c r="EKJ256"/>
      <c r="EKK256"/>
      <c r="EKL256"/>
      <c r="EKM256"/>
      <c r="EKN256"/>
      <c r="EKO256"/>
      <c r="EKP256"/>
      <c r="EKQ256"/>
      <c r="EKR256"/>
      <c r="EKS256"/>
      <c r="EKT256"/>
      <c r="EKU256"/>
      <c r="EKV256"/>
      <c r="EKW256"/>
      <c r="EKX256"/>
      <c r="EKY256"/>
      <c r="EKZ256"/>
      <c r="ELA256"/>
      <c r="ELB256"/>
      <c r="ELC256"/>
      <c r="ELD256"/>
      <c r="ELE256"/>
      <c r="ELF256"/>
      <c r="ELG256"/>
      <c r="ELH256"/>
      <c r="ELI256"/>
      <c r="ELJ256"/>
      <c r="ELK256"/>
      <c r="ELL256"/>
      <c r="ELM256"/>
      <c r="ELN256"/>
      <c r="ELO256"/>
      <c r="ELP256"/>
      <c r="ELQ256"/>
      <c r="ELR256"/>
      <c r="ELS256"/>
      <c r="ELT256"/>
      <c r="ELU256"/>
      <c r="ELV256"/>
      <c r="ELW256"/>
      <c r="ELX256"/>
      <c r="ELY256"/>
      <c r="ELZ256"/>
      <c r="EMA256"/>
      <c r="EMB256"/>
      <c r="EMC256"/>
      <c r="EMD256"/>
      <c r="EME256"/>
      <c r="EMF256"/>
      <c r="EMG256"/>
      <c r="EMH256"/>
      <c r="EMI256"/>
      <c r="EMJ256"/>
      <c r="EMK256"/>
      <c r="EML256"/>
      <c r="EMM256"/>
      <c r="EMN256"/>
      <c r="EMO256"/>
      <c r="EMP256"/>
      <c r="EMQ256"/>
      <c r="EMR256"/>
      <c r="EMS256"/>
      <c r="EMT256"/>
      <c r="EMU256"/>
      <c r="EMV256"/>
      <c r="EMW256"/>
      <c r="EMX256"/>
      <c r="EMY256"/>
      <c r="EMZ256"/>
      <c r="ENA256"/>
      <c r="ENB256"/>
      <c r="ENC256"/>
      <c r="END256"/>
      <c r="ENE256"/>
      <c r="ENF256"/>
      <c r="ENG256"/>
      <c r="ENH256"/>
      <c r="ENI256"/>
      <c r="ENJ256"/>
      <c r="ENK256"/>
      <c r="ENL256"/>
      <c r="ENM256"/>
      <c r="ENN256"/>
      <c r="ENO256"/>
      <c r="ENP256"/>
      <c r="ENQ256"/>
      <c r="ENR256"/>
      <c r="ENS256"/>
      <c r="ENT256"/>
      <c r="ENU256"/>
      <c r="ENV256"/>
      <c r="ENW256"/>
      <c r="ENX256"/>
      <c r="ENY256"/>
      <c r="ENZ256"/>
      <c r="EOA256"/>
      <c r="EOB256"/>
      <c r="EOC256"/>
      <c r="EOD256"/>
      <c r="EOE256"/>
      <c r="EOF256"/>
      <c r="EOG256"/>
      <c r="EOH256"/>
      <c r="EOI256"/>
      <c r="EOJ256"/>
      <c r="EOK256"/>
      <c r="EOL256"/>
      <c r="EOM256"/>
      <c r="EON256"/>
      <c r="EOO256"/>
      <c r="EOP256"/>
      <c r="EOQ256"/>
      <c r="EOR256"/>
      <c r="EOS256"/>
      <c r="EOT256"/>
      <c r="EOU256"/>
      <c r="EOV256"/>
      <c r="EOW256"/>
      <c r="EOX256"/>
      <c r="EOY256"/>
      <c r="EOZ256"/>
      <c r="EPA256"/>
      <c r="EPB256"/>
      <c r="EPC256"/>
      <c r="EPD256"/>
      <c r="EPE256"/>
      <c r="EPF256"/>
      <c r="EPG256"/>
      <c r="EPH256"/>
      <c r="EPI256"/>
      <c r="EPJ256"/>
      <c r="EPK256"/>
      <c r="EPL256"/>
      <c r="EPM256"/>
      <c r="EPN256"/>
      <c r="EPO256"/>
      <c r="EPP256"/>
      <c r="EPQ256"/>
      <c r="EPR256"/>
      <c r="EPS256"/>
      <c r="EPT256"/>
      <c r="EPU256"/>
      <c r="EPV256"/>
      <c r="EPW256"/>
      <c r="EPX256"/>
      <c r="EPY256"/>
      <c r="EPZ256"/>
      <c r="EQA256"/>
      <c r="EQB256"/>
      <c r="EQC256"/>
      <c r="EQD256"/>
      <c r="EQE256"/>
      <c r="EQF256"/>
      <c r="EQG256"/>
      <c r="EQH256"/>
      <c r="EQI256"/>
      <c r="EQJ256"/>
      <c r="EQK256"/>
      <c r="EQL256"/>
      <c r="EQM256"/>
      <c r="EQN256"/>
      <c r="EQO256"/>
      <c r="EQP256"/>
      <c r="EQQ256"/>
      <c r="EQR256"/>
      <c r="EQS256"/>
      <c r="EQT256"/>
      <c r="EQU256"/>
      <c r="EQV256"/>
      <c r="EQW256"/>
      <c r="EQX256"/>
      <c r="EQY256"/>
      <c r="EQZ256"/>
      <c r="ERA256"/>
      <c r="ERB256"/>
      <c r="ERC256"/>
      <c r="ERD256"/>
      <c r="ERE256"/>
      <c r="ERF256"/>
      <c r="ERG256"/>
      <c r="ERH256"/>
      <c r="ERI256"/>
      <c r="ERJ256"/>
      <c r="ERK256"/>
      <c r="ERL256"/>
      <c r="ERM256"/>
      <c r="ERN256"/>
      <c r="ERO256"/>
      <c r="ERP256"/>
      <c r="ERQ256"/>
      <c r="ERR256"/>
      <c r="ERS256"/>
      <c r="ERT256"/>
      <c r="ERU256"/>
      <c r="ERV256"/>
      <c r="ERW256"/>
      <c r="ERX256"/>
      <c r="ERY256"/>
      <c r="ERZ256"/>
      <c r="ESA256"/>
      <c r="ESB256"/>
      <c r="ESC256"/>
      <c r="ESD256"/>
      <c r="ESE256"/>
      <c r="ESF256"/>
      <c r="ESG256"/>
      <c r="ESH256"/>
      <c r="ESI256"/>
      <c r="ESJ256"/>
      <c r="ESK256"/>
      <c r="ESL256"/>
      <c r="ESM256"/>
      <c r="ESN256"/>
      <c r="ESO256"/>
      <c r="ESP256"/>
      <c r="ESQ256"/>
      <c r="ESR256"/>
      <c r="ESS256"/>
      <c r="EST256"/>
      <c r="ESU256"/>
      <c r="ESV256"/>
      <c r="ESW256"/>
      <c r="ESX256"/>
      <c r="ESY256"/>
      <c r="ESZ256"/>
      <c r="ETA256"/>
      <c r="ETB256"/>
      <c r="ETC256"/>
      <c r="ETD256"/>
      <c r="ETE256"/>
      <c r="ETF256"/>
      <c r="ETG256"/>
      <c r="ETH256"/>
      <c r="ETI256"/>
      <c r="ETJ256"/>
      <c r="ETK256"/>
      <c r="ETL256"/>
      <c r="ETM256"/>
      <c r="ETN256"/>
      <c r="ETO256"/>
      <c r="ETP256"/>
      <c r="ETQ256"/>
      <c r="ETR256"/>
      <c r="ETS256"/>
      <c r="ETT256"/>
      <c r="ETU256"/>
      <c r="ETV256"/>
      <c r="ETW256"/>
      <c r="ETX256"/>
      <c r="ETY256"/>
      <c r="ETZ256"/>
      <c r="EUA256"/>
      <c r="EUB256"/>
      <c r="EUC256"/>
      <c r="EUD256"/>
      <c r="EUE256"/>
      <c r="EUF256"/>
      <c r="EUG256"/>
      <c r="EUH256"/>
      <c r="EUI256"/>
      <c r="EUJ256"/>
      <c r="EUK256"/>
      <c r="EUL256"/>
      <c r="EUM256"/>
      <c r="EUN256"/>
      <c r="EUO256"/>
      <c r="EUP256"/>
      <c r="EUQ256"/>
      <c r="EUR256"/>
      <c r="EUS256"/>
      <c r="EUT256"/>
      <c r="EUU256"/>
      <c r="EUV256"/>
      <c r="EUW256"/>
      <c r="EUX256"/>
      <c r="EUY256"/>
      <c r="EUZ256"/>
      <c r="EVA256"/>
      <c r="EVB256"/>
      <c r="EVC256"/>
      <c r="EVD256"/>
      <c r="EVE256"/>
      <c r="EVF256"/>
      <c r="EVG256"/>
      <c r="EVH256"/>
      <c r="EVI256"/>
      <c r="EVJ256"/>
      <c r="EVK256"/>
      <c r="EVL256"/>
      <c r="EVM256"/>
      <c r="EVN256"/>
      <c r="EVO256"/>
      <c r="EVP256"/>
      <c r="EVQ256"/>
      <c r="EVR256"/>
      <c r="EVS256"/>
      <c r="EVT256"/>
      <c r="EVU256"/>
      <c r="EVV256"/>
      <c r="EVW256"/>
      <c r="EVX256"/>
      <c r="EVY256"/>
      <c r="EVZ256"/>
      <c r="EWA256"/>
      <c r="EWB256"/>
      <c r="EWC256"/>
      <c r="EWD256"/>
      <c r="EWE256"/>
      <c r="EWF256"/>
      <c r="EWG256"/>
      <c r="EWH256"/>
      <c r="EWI256"/>
      <c r="EWJ256"/>
      <c r="EWK256"/>
      <c r="EWL256"/>
      <c r="EWM256"/>
      <c r="EWN256"/>
      <c r="EWO256"/>
      <c r="EWP256"/>
      <c r="EWQ256"/>
      <c r="EWR256"/>
      <c r="EWS256"/>
      <c r="EWT256"/>
      <c r="EWU256"/>
      <c r="EWV256"/>
      <c r="EWW256"/>
      <c r="EWX256"/>
      <c r="EWY256"/>
      <c r="EWZ256"/>
      <c r="EXA256"/>
      <c r="EXB256"/>
      <c r="EXC256"/>
      <c r="EXD256"/>
      <c r="EXE256"/>
      <c r="EXF256"/>
      <c r="EXG256"/>
      <c r="EXH256"/>
      <c r="EXI256"/>
      <c r="EXJ256"/>
      <c r="EXK256"/>
      <c r="EXL256"/>
      <c r="EXM256"/>
      <c r="EXN256"/>
      <c r="EXO256"/>
      <c r="EXP256"/>
      <c r="EXQ256"/>
      <c r="EXR256"/>
      <c r="EXS256"/>
      <c r="EXT256"/>
      <c r="EXU256"/>
      <c r="EXV256"/>
      <c r="EXW256"/>
      <c r="EXX256"/>
      <c r="EXY256"/>
      <c r="EXZ256"/>
      <c r="EYA256"/>
      <c r="EYB256"/>
      <c r="EYC256"/>
      <c r="EYD256"/>
      <c r="EYE256"/>
      <c r="EYF256"/>
      <c r="EYG256"/>
      <c r="EYH256"/>
      <c r="EYI256"/>
      <c r="EYJ256"/>
      <c r="EYK256"/>
      <c r="EYL256"/>
      <c r="EYM256"/>
      <c r="EYN256"/>
      <c r="EYO256"/>
      <c r="EYP256"/>
      <c r="EYQ256"/>
      <c r="EYR256"/>
      <c r="EYS256"/>
      <c r="EYT256"/>
      <c r="EYU256"/>
      <c r="EYV256"/>
      <c r="EYW256"/>
      <c r="EYX256"/>
      <c r="EYY256"/>
      <c r="EYZ256"/>
      <c r="EZA256"/>
      <c r="EZB256"/>
      <c r="EZC256"/>
      <c r="EZD256"/>
      <c r="EZE256"/>
      <c r="EZF256"/>
      <c r="EZG256"/>
      <c r="EZH256"/>
      <c r="EZI256"/>
      <c r="EZJ256"/>
      <c r="EZK256"/>
      <c r="EZL256"/>
      <c r="EZM256"/>
      <c r="EZN256"/>
      <c r="EZO256"/>
      <c r="EZP256"/>
      <c r="EZQ256"/>
      <c r="EZR256"/>
      <c r="EZS256"/>
      <c r="EZT256"/>
      <c r="EZU256"/>
      <c r="EZV256"/>
      <c r="EZW256"/>
      <c r="EZX256"/>
      <c r="EZY256"/>
      <c r="EZZ256"/>
      <c r="FAA256"/>
      <c r="FAB256"/>
      <c r="FAC256"/>
      <c r="FAD256"/>
      <c r="FAE256"/>
      <c r="FAF256"/>
      <c r="FAG256"/>
      <c r="FAH256"/>
      <c r="FAI256"/>
      <c r="FAJ256"/>
      <c r="FAK256"/>
      <c r="FAL256"/>
      <c r="FAM256"/>
      <c r="FAN256"/>
      <c r="FAO256"/>
      <c r="FAP256"/>
      <c r="FAQ256"/>
      <c r="FAR256"/>
      <c r="FAS256"/>
      <c r="FAT256"/>
      <c r="FAU256"/>
      <c r="FAV256"/>
      <c r="FAW256"/>
      <c r="FAX256"/>
      <c r="FAY256"/>
      <c r="FAZ256"/>
      <c r="FBA256"/>
      <c r="FBB256"/>
      <c r="FBC256"/>
      <c r="FBD256"/>
      <c r="FBE256"/>
      <c r="FBF256"/>
      <c r="FBG256"/>
      <c r="FBH256"/>
      <c r="FBI256"/>
      <c r="FBJ256"/>
      <c r="FBK256"/>
      <c r="FBL256"/>
      <c r="FBM256"/>
      <c r="FBN256"/>
      <c r="FBO256"/>
      <c r="FBP256"/>
      <c r="FBQ256"/>
      <c r="FBR256"/>
      <c r="FBS256"/>
      <c r="FBT256"/>
      <c r="FBU256"/>
      <c r="FBV256"/>
      <c r="FBW256"/>
      <c r="FBX256"/>
      <c r="FBY256"/>
      <c r="FBZ256"/>
      <c r="FCA256"/>
      <c r="FCB256"/>
      <c r="FCC256"/>
      <c r="FCD256"/>
      <c r="FCE256"/>
      <c r="FCF256"/>
      <c r="FCG256"/>
      <c r="FCH256"/>
      <c r="FCI256"/>
      <c r="FCJ256"/>
      <c r="FCK256"/>
      <c r="FCL256"/>
      <c r="FCM256"/>
      <c r="FCN256"/>
      <c r="FCO256"/>
      <c r="FCP256"/>
      <c r="FCQ256"/>
      <c r="FCR256"/>
      <c r="FCS256"/>
      <c r="FCT256"/>
      <c r="FCU256"/>
      <c r="FCV256"/>
      <c r="FCW256"/>
      <c r="FCX256"/>
      <c r="FCY256"/>
      <c r="FCZ256"/>
      <c r="FDA256"/>
      <c r="FDB256"/>
      <c r="FDC256"/>
      <c r="FDD256"/>
      <c r="FDE256"/>
      <c r="FDF256"/>
      <c r="FDG256"/>
      <c r="FDH256"/>
      <c r="FDI256"/>
      <c r="FDJ256"/>
      <c r="FDK256"/>
      <c r="FDL256"/>
      <c r="FDM256"/>
      <c r="FDN256"/>
      <c r="FDO256"/>
      <c r="FDP256"/>
      <c r="FDQ256"/>
      <c r="FDR256"/>
      <c r="FDS256"/>
      <c r="FDT256"/>
      <c r="FDU256"/>
      <c r="FDV256"/>
      <c r="FDW256"/>
      <c r="FDX256"/>
      <c r="FDY256"/>
      <c r="FDZ256"/>
      <c r="FEA256"/>
      <c r="FEB256"/>
      <c r="FEC256"/>
      <c r="FED256"/>
      <c r="FEE256"/>
      <c r="FEF256"/>
      <c r="FEG256"/>
      <c r="FEH256"/>
      <c r="FEI256"/>
      <c r="FEJ256"/>
      <c r="FEK256"/>
      <c r="FEL256"/>
      <c r="FEM256"/>
      <c r="FEN256"/>
      <c r="FEO256"/>
      <c r="FEP256"/>
      <c r="FEQ256"/>
      <c r="FER256"/>
      <c r="FES256"/>
      <c r="FET256"/>
      <c r="FEU256"/>
      <c r="FEV256"/>
      <c r="FEW256"/>
      <c r="FEX256"/>
      <c r="FEY256"/>
      <c r="FEZ256"/>
      <c r="FFA256"/>
      <c r="FFB256"/>
      <c r="FFC256"/>
      <c r="FFD256"/>
      <c r="FFE256"/>
      <c r="FFF256"/>
      <c r="FFG256"/>
      <c r="FFH256"/>
      <c r="FFI256"/>
      <c r="FFJ256"/>
      <c r="FFK256"/>
      <c r="FFL256"/>
      <c r="FFM256"/>
      <c r="FFN256"/>
      <c r="FFO256"/>
      <c r="FFP256"/>
      <c r="FFQ256"/>
      <c r="FFR256"/>
      <c r="FFS256"/>
      <c r="FFT256"/>
      <c r="FFU256"/>
      <c r="FFV256"/>
      <c r="FFW256"/>
      <c r="FFX256"/>
      <c r="FFY256"/>
      <c r="FFZ256"/>
      <c r="FGA256"/>
      <c r="FGB256"/>
      <c r="FGC256"/>
      <c r="FGD256"/>
      <c r="FGE256"/>
      <c r="FGF256"/>
      <c r="FGG256"/>
      <c r="FGH256"/>
      <c r="FGI256"/>
      <c r="FGJ256"/>
      <c r="FGK256"/>
      <c r="FGL256"/>
      <c r="FGM256"/>
      <c r="FGN256"/>
      <c r="FGO256"/>
      <c r="FGP256"/>
      <c r="FGQ256"/>
      <c r="FGR256"/>
      <c r="FGS256"/>
      <c r="FGT256"/>
      <c r="FGU256"/>
      <c r="FGV256"/>
      <c r="FGW256"/>
      <c r="FGX256"/>
      <c r="FGY256"/>
      <c r="FGZ256"/>
      <c r="FHA256"/>
      <c r="FHB256"/>
      <c r="FHC256"/>
      <c r="FHD256"/>
      <c r="FHE256"/>
      <c r="FHF256"/>
      <c r="FHG256"/>
      <c r="FHH256"/>
      <c r="FHI256"/>
      <c r="FHJ256"/>
      <c r="FHK256"/>
      <c r="FHL256"/>
      <c r="FHM256"/>
      <c r="FHN256"/>
      <c r="FHO256"/>
      <c r="FHP256"/>
      <c r="FHQ256"/>
      <c r="FHR256"/>
      <c r="FHS256"/>
      <c r="FHT256"/>
      <c r="FHU256"/>
      <c r="FHV256"/>
      <c r="FHW256"/>
      <c r="FHX256"/>
      <c r="FHY256"/>
      <c r="FHZ256"/>
      <c r="FIA256"/>
      <c r="FIB256"/>
      <c r="FIC256"/>
      <c r="FID256"/>
      <c r="FIE256"/>
      <c r="FIF256"/>
      <c r="FIG256"/>
      <c r="FIH256"/>
      <c r="FII256"/>
      <c r="FIJ256"/>
      <c r="FIK256"/>
      <c r="FIL256"/>
      <c r="FIM256"/>
      <c r="FIN256"/>
      <c r="FIO256"/>
      <c r="FIP256"/>
      <c r="FIQ256"/>
      <c r="FIR256"/>
      <c r="FIS256"/>
      <c r="FIT256"/>
      <c r="FIU256"/>
      <c r="FIV256"/>
      <c r="FIW256"/>
      <c r="FIX256"/>
      <c r="FIY256"/>
      <c r="FIZ256"/>
      <c r="FJA256"/>
      <c r="FJB256"/>
      <c r="FJC256"/>
      <c r="FJD256"/>
      <c r="FJE256"/>
      <c r="FJF256"/>
      <c r="FJG256"/>
      <c r="FJH256"/>
      <c r="FJI256"/>
      <c r="FJJ256"/>
      <c r="FJK256"/>
      <c r="FJL256"/>
      <c r="FJM256"/>
      <c r="FJN256"/>
      <c r="FJO256"/>
      <c r="FJP256"/>
      <c r="FJQ256"/>
      <c r="FJR256"/>
      <c r="FJS256"/>
      <c r="FJT256"/>
      <c r="FJU256"/>
      <c r="FJV256"/>
      <c r="FJW256"/>
      <c r="FJX256"/>
      <c r="FJY256"/>
      <c r="FJZ256"/>
      <c r="FKA256"/>
      <c r="FKB256"/>
      <c r="FKC256"/>
      <c r="FKD256"/>
      <c r="FKE256"/>
      <c r="FKF256"/>
      <c r="FKG256"/>
      <c r="FKH256"/>
      <c r="FKI256"/>
      <c r="FKJ256"/>
      <c r="FKK256"/>
      <c r="FKL256"/>
      <c r="FKM256"/>
      <c r="FKN256"/>
      <c r="FKO256"/>
      <c r="FKP256"/>
      <c r="FKQ256"/>
      <c r="FKR256"/>
      <c r="FKS256"/>
      <c r="FKT256"/>
      <c r="FKU256"/>
      <c r="FKV256"/>
      <c r="FKW256"/>
      <c r="FKX256"/>
      <c r="FKY256"/>
      <c r="FKZ256"/>
      <c r="FLA256"/>
      <c r="FLB256"/>
      <c r="FLC256"/>
      <c r="FLD256"/>
      <c r="FLE256"/>
      <c r="FLF256"/>
      <c r="FLG256"/>
      <c r="FLH256"/>
      <c r="FLI256"/>
      <c r="FLJ256"/>
      <c r="FLK256"/>
      <c r="FLL256"/>
      <c r="FLM256"/>
      <c r="FLN256"/>
      <c r="FLO256"/>
      <c r="FLP256"/>
      <c r="FLQ256"/>
      <c r="FLR256"/>
      <c r="FLS256"/>
      <c r="FLT256"/>
      <c r="FLU256"/>
      <c r="FLV256"/>
      <c r="FLW256"/>
      <c r="FLX256"/>
      <c r="FLY256"/>
      <c r="FLZ256"/>
      <c r="FMA256"/>
      <c r="FMB256"/>
      <c r="FMC256"/>
      <c r="FMD256"/>
      <c r="FME256"/>
      <c r="FMF256"/>
      <c r="FMG256"/>
      <c r="FMH256"/>
      <c r="FMI256"/>
      <c r="FMJ256"/>
      <c r="FMK256"/>
      <c r="FML256"/>
      <c r="FMM256"/>
      <c r="FMN256"/>
      <c r="FMO256"/>
      <c r="FMP256"/>
      <c r="FMQ256"/>
      <c r="FMR256"/>
      <c r="FMS256"/>
      <c r="FMT256"/>
      <c r="FMU256"/>
      <c r="FMV256"/>
      <c r="FMW256"/>
      <c r="FMX256"/>
      <c r="FMY256"/>
      <c r="FMZ256"/>
      <c r="FNA256"/>
      <c r="FNB256"/>
      <c r="FNC256"/>
      <c r="FND256"/>
      <c r="FNE256"/>
      <c r="FNF256"/>
      <c r="FNG256"/>
      <c r="FNH256"/>
      <c r="FNI256"/>
      <c r="FNJ256"/>
      <c r="FNK256"/>
      <c r="FNL256"/>
      <c r="FNM256"/>
      <c r="FNN256"/>
      <c r="FNO256"/>
      <c r="FNP256"/>
      <c r="FNQ256"/>
      <c r="FNR256"/>
      <c r="FNS256"/>
      <c r="FNT256"/>
      <c r="FNU256"/>
      <c r="FNV256"/>
      <c r="FNW256"/>
      <c r="FNX256"/>
      <c r="FNY256"/>
      <c r="FNZ256"/>
      <c r="FOA256"/>
      <c r="FOB256"/>
      <c r="FOC256"/>
      <c r="FOD256"/>
      <c r="FOE256"/>
      <c r="FOF256"/>
      <c r="FOG256"/>
      <c r="FOH256"/>
      <c r="FOI256"/>
      <c r="FOJ256"/>
      <c r="FOK256"/>
      <c r="FOL256"/>
      <c r="FOM256"/>
      <c r="FON256"/>
      <c r="FOO256"/>
      <c r="FOP256"/>
      <c r="FOQ256"/>
      <c r="FOR256"/>
      <c r="FOS256"/>
      <c r="FOT256"/>
      <c r="FOU256"/>
      <c r="FOV256"/>
      <c r="FOW256"/>
      <c r="FOX256"/>
      <c r="FOY256"/>
      <c r="FOZ256"/>
      <c r="FPA256"/>
      <c r="FPB256"/>
      <c r="FPC256"/>
      <c r="FPD256"/>
      <c r="FPE256"/>
      <c r="FPF256"/>
      <c r="FPG256"/>
      <c r="FPH256"/>
      <c r="FPI256"/>
      <c r="FPJ256"/>
      <c r="FPK256"/>
      <c r="FPL256"/>
      <c r="FPM256"/>
      <c r="FPN256"/>
      <c r="FPO256"/>
      <c r="FPP256"/>
      <c r="FPQ256"/>
      <c r="FPR256"/>
      <c r="FPS256"/>
      <c r="FPT256"/>
      <c r="FPU256"/>
      <c r="FPV256"/>
      <c r="FPW256"/>
      <c r="FPX256"/>
      <c r="FPY256"/>
      <c r="FPZ256"/>
      <c r="FQA256"/>
      <c r="FQB256"/>
      <c r="FQC256"/>
      <c r="FQD256"/>
      <c r="FQE256"/>
      <c r="FQF256"/>
      <c r="FQG256"/>
      <c r="FQH256"/>
      <c r="FQI256"/>
      <c r="FQJ256"/>
      <c r="FQK256"/>
      <c r="FQL256"/>
      <c r="FQM256"/>
      <c r="FQN256"/>
      <c r="FQO256"/>
      <c r="FQP256"/>
      <c r="FQQ256"/>
      <c r="FQR256"/>
      <c r="FQS256"/>
      <c r="FQT256"/>
      <c r="FQU256"/>
      <c r="FQV256"/>
      <c r="FQW256"/>
      <c r="FQX256"/>
      <c r="FQY256"/>
      <c r="FQZ256"/>
      <c r="FRA256"/>
      <c r="FRB256"/>
      <c r="FRC256"/>
      <c r="FRD256"/>
      <c r="FRE256"/>
      <c r="FRF256"/>
      <c r="FRG256"/>
      <c r="FRH256"/>
      <c r="FRI256"/>
      <c r="FRJ256"/>
      <c r="FRK256"/>
      <c r="FRL256"/>
      <c r="FRM256"/>
      <c r="FRN256"/>
      <c r="FRO256"/>
      <c r="FRP256"/>
      <c r="FRQ256"/>
      <c r="FRR256"/>
      <c r="FRS256"/>
      <c r="FRT256"/>
      <c r="FRU256"/>
      <c r="FRV256"/>
      <c r="FRW256"/>
      <c r="FRX256"/>
      <c r="FRY256"/>
      <c r="FRZ256"/>
      <c r="FSA256"/>
      <c r="FSB256"/>
      <c r="FSC256"/>
      <c r="FSD256"/>
      <c r="FSE256"/>
      <c r="FSF256"/>
      <c r="FSG256"/>
      <c r="FSH256"/>
      <c r="FSI256"/>
      <c r="FSJ256"/>
      <c r="FSK256"/>
      <c r="FSL256"/>
      <c r="FSM256"/>
      <c r="FSN256"/>
      <c r="FSO256"/>
      <c r="FSP256"/>
      <c r="FSQ256"/>
      <c r="FSR256"/>
      <c r="FSS256"/>
      <c r="FST256"/>
      <c r="FSU256"/>
      <c r="FSV256"/>
      <c r="FSW256"/>
      <c r="FSX256"/>
      <c r="FSY256"/>
      <c r="FSZ256"/>
      <c r="FTA256"/>
      <c r="FTB256"/>
      <c r="FTC256"/>
      <c r="FTD256"/>
      <c r="FTE256"/>
      <c r="FTF256"/>
      <c r="FTG256"/>
      <c r="FTH256"/>
      <c r="FTI256"/>
      <c r="FTJ256"/>
      <c r="FTK256"/>
      <c r="FTL256"/>
      <c r="FTM256"/>
      <c r="FTN256"/>
      <c r="FTO256"/>
      <c r="FTP256"/>
      <c r="FTQ256"/>
      <c r="FTR256"/>
      <c r="FTS256"/>
      <c r="FTT256"/>
      <c r="FTU256"/>
      <c r="FTV256"/>
      <c r="FTW256"/>
      <c r="FTX256"/>
      <c r="FTY256"/>
      <c r="FTZ256"/>
      <c r="FUA256"/>
      <c r="FUB256"/>
      <c r="FUC256"/>
      <c r="FUD256"/>
      <c r="FUE256"/>
      <c r="FUF256"/>
      <c r="FUG256"/>
      <c r="FUH256"/>
      <c r="FUI256"/>
      <c r="FUJ256"/>
      <c r="FUK256"/>
      <c r="FUL256"/>
      <c r="FUM256"/>
      <c r="FUN256"/>
      <c r="FUO256"/>
      <c r="FUP256"/>
      <c r="FUQ256"/>
      <c r="FUR256"/>
      <c r="FUS256"/>
      <c r="FUT256"/>
      <c r="FUU256"/>
      <c r="FUV256"/>
      <c r="FUW256"/>
      <c r="FUX256"/>
      <c r="FUY256"/>
      <c r="FUZ256"/>
      <c r="FVA256"/>
      <c r="FVB256"/>
      <c r="FVC256"/>
      <c r="FVD256"/>
      <c r="FVE256"/>
      <c r="FVF256"/>
      <c r="FVG256"/>
      <c r="FVH256"/>
      <c r="FVI256"/>
      <c r="FVJ256"/>
      <c r="FVK256"/>
      <c r="FVL256"/>
      <c r="FVM256"/>
      <c r="FVN256"/>
      <c r="FVO256"/>
      <c r="FVP256"/>
      <c r="FVQ256"/>
      <c r="FVR256"/>
      <c r="FVS256"/>
      <c r="FVT256"/>
      <c r="FVU256"/>
      <c r="FVV256"/>
      <c r="FVW256"/>
      <c r="FVX256"/>
      <c r="FVY256"/>
      <c r="FVZ256"/>
      <c r="FWA256"/>
      <c r="FWB256"/>
      <c r="FWC256"/>
      <c r="FWD256"/>
      <c r="FWE256"/>
      <c r="FWF256"/>
      <c r="FWG256"/>
      <c r="FWH256"/>
      <c r="FWI256"/>
      <c r="FWJ256"/>
      <c r="FWK256"/>
      <c r="FWL256"/>
      <c r="FWM256"/>
      <c r="FWN256"/>
      <c r="FWO256"/>
      <c r="FWP256"/>
      <c r="FWQ256"/>
      <c r="FWR256"/>
      <c r="FWS256"/>
      <c r="FWT256"/>
      <c r="FWU256"/>
      <c r="FWV256"/>
      <c r="FWW256"/>
      <c r="FWX256"/>
      <c r="FWY256"/>
      <c r="FWZ256"/>
      <c r="FXA256"/>
      <c r="FXB256"/>
      <c r="FXC256"/>
      <c r="FXD256"/>
      <c r="FXE256"/>
      <c r="FXF256"/>
      <c r="FXG256"/>
      <c r="FXH256"/>
      <c r="FXI256"/>
      <c r="FXJ256"/>
      <c r="FXK256"/>
      <c r="FXL256"/>
      <c r="FXM256"/>
      <c r="FXN256"/>
      <c r="FXO256"/>
      <c r="FXP256"/>
      <c r="FXQ256"/>
      <c r="FXR256"/>
      <c r="FXS256"/>
      <c r="FXT256"/>
      <c r="FXU256"/>
      <c r="FXV256"/>
      <c r="FXW256"/>
      <c r="FXX256"/>
      <c r="FXY256"/>
      <c r="FXZ256"/>
      <c r="FYA256"/>
      <c r="FYB256"/>
      <c r="FYC256"/>
      <c r="FYD256"/>
      <c r="FYE256"/>
      <c r="FYF256"/>
      <c r="FYG256"/>
      <c r="FYH256"/>
      <c r="FYI256"/>
      <c r="FYJ256"/>
      <c r="FYK256"/>
      <c r="FYL256"/>
      <c r="FYM256"/>
      <c r="FYN256"/>
      <c r="FYO256"/>
      <c r="FYP256"/>
      <c r="FYQ256"/>
      <c r="FYR256"/>
      <c r="FYS256"/>
      <c r="FYT256"/>
      <c r="FYU256"/>
      <c r="FYV256"/>
      <c r="FYW256"/>
      <c r="FYX256"/>
      <c r="FYY256"/>
      <c r="FYZ256"/>
      <c r="FZA256"/>
      <c r="FZB256"/>
      <c r="FZC256"/>
      <c r="FZD256"/>
      <c r="FZE256"/>
      <c r="FZF256"/>
      <c r="FZG256"/>
      <c r="FZH256"/>
      <c r="FZI256"/>
      <c r="FZJ256"/>
      <c r="FZK256"/>
      <c r="FZL256"/>
      <c r="FZM256"/>
      <c r="FZN256"/>
      <c r="FZO256"/>
      <c r="FZP256"/>
      <c r="FZQ256"/>
      <c r="FZR256"/>
      <c r="FZS256"/>
      <c r="FZT256"/>
      <c r="FZU256"/>
      <c r="FZV256"/>
      <c r="FZW256"/>
      <c r="FZX256"/>
      <c r="FZY256"/>
      <c r="FZZ256"/>
      <c r="GAA256"/>
      <c r="GAB256"/>
      <c r="GAC256"/>
      <c r="GAD256"/>
      <c r="GAE256"/>
      <c r="GAF256"/>
      <c r="GAG256"/>
      <c r="GAH256"/>
      <c r="GAI256"/>
      <c r="GAJ256"/>
      <c r="GAK256"/>
      <c r="GAL256"/>
      <c r="GAM256"/>
      <c r="GAN256"/>
      <c r="GAO256"/>
      <c r="GAP256"/>
      <c r="GAQ256"/>
      <c r="GAR256"/>
      <c r="GAS256"/>
      <c r="GAT256"/>
      <c r="GAU256"/>
      <c r="GAV256"/>
      <c r="GAW256"/>
      <c r="GAX256"/>
      <c r="GAY256"/>
      <c r="GAZ256"/>
      <c r="GBA256"/>
      <c r="GBB256"/>
      <c r="GBC256"/>
      <c r="GBD256"/>
      <c r="GBE256"/>
      <c r="GBF256"/>
      <c r="GBG256"/>
      <c r="GBH256"/>
      <c r="GBI256"/>
      <c r="GBJ256"/>
      <c r="GBK256"/>
      <c r="GBL256"/>
      <c r="GBM256"/>
      <c r="GBN256"/>
      <c r="GBO256"/>
      <c r="GBP256"/>
      <c r="GBQ256"/>
      <c r="GBR256"/>
      <c r="GBS256"/>
      <c r="GBT256"/>
      <c r="GBU256"/>
      <c r="GBV256"/>
      <c r="GBW256"/>
      <c r="GBX256"/>
      <c r="GBY256"/>
      <c r="GBZ256"/>
      <c r="GCA256"/>
      <c r="GCB256"/>
      <c r="GCC256"/>
      <c r="GCD256"/>
      <c r="GCE256"/>
      <c r="GCF256"/>
      <c r="GCG256"/>
      <c r="GCH256"/>
      <c r="GCI256"/>
      <c r="GCJ256"/>
      <c r="GCK256"/>
      <c r="GCL256"/>
      <c r="GCM256"/>
      <c r="GCN256"/>
      <c r="GCO256"/>
      <c r="GCP256"/>
      <c r="GCQ256"/>
      <c r="GCR256"/>
      <c r="GCS256"/>
      <c r="GCT256"/>
      <c r="GCU256"/>
      <c r="GCV256"/>
      <c r="GCW256"/>
      <c r="GCX256"/>
      <c r="GCY256"/>
      <c r="GCZ256"/>
      <c r="GDA256"/>
      <c r="GDB256"/>
      <c r="GDC256"/>
      <c r="GDD256"/>
      <c r="GDE256"/>
      <c r="GDF256"/>
      <c r="GDG256"/>
      <c r="GDH256"/>
      <c r="GDI256"/>
      <c r="GDJ256"/>
      <c r="GDK256"/>
      <c r="GDL256"/>
      <c r="GDM256"/>
      <c r="GDN256"/>
      <c r="GDO256"/>
      <c r="GDP256"/>
      <c r="GDQ256"/>
      <c r="GDR256"/>
      <c r="GDS256"/>
      <c r="GDT256"/>
      <c r="GDU256"/>
      <c r="GDV256"/>
      <c r="GDW256"/>
      <c r="GDX256"/>
      <c r="GDY256"/>
      <c r="GDZ256"/>
      <c r="GEA256"/>
      <c r="GEB256"/>
      <c r="GEC256"/>
      <c r="GED256"/>
      <c r="GEE256"/>
      <c r="GEF256"/>
      <c r="GEG256"/>
      <c r="GEH256"/>
      <c r="GEI256"/>
      <c r="GEJ256"/>
      <c r="GEK256"/>
      <c r="GEL256"/>
      <c r="GEM256"/>
      <c r="GEN256"/>
      <c r="GEO256"/>
      <c r="GEP256"/>
      <c r="GEQ256"/>
      <c r="GER256"/>
      <c r="GES256"/>
      <c r="GET256"/>
      <c r="GEU256"/>
      <c r="GEV256"/>
      <c r="GEW256"/>
      <c r="GEX256"/>
      <c r="GEY256"/>
      <c r="GEZ256"/>
      <c r="GFA256"/>
      <c r="GFB256"/>
      <c r="GFC256"/>
      <c r="GFD256"/>
      <c r="GFE256"/>
      <c r="GFF256"/>
      <c r="GFG256"/>
      <c r="GFH256"/>
      <c r="GFI256"/>
      <c r="GFJ256"/>
      <c r="GFK256"/>
      <c r="GFL256"/>
      <c r="GFM256"/>
      <c r="GFN256"/>
      <c r="GFO256"/>
      <c r="GFP256"/>
      <c r="GFQ256"/>
      <c r="GFR256"/>
      <c r="GFS256"/>
      <c r="GFT256"/>
      <c r="GFU256"/>
      <c r="GFV256"/>
      <c r="GFW256"/>
      <c r="GFX256"/>
      <c r="GFY256"/>
      <c r="GFZ256"/>
      <c r="GGA256"/>
      <c r="GGB256"/>
      <c r="GGC256"/>
      <c r="GGD256"/>
      <c r="GGE256"/>
      <c r="GGF256"/>
      <c r="GGG256"/>
      <c r="GGH256"/>
      <c r="GGI256"/>
      <c r="GGJ256"/>
      <c r="GGK256"/>
      <c r="GGL256"/>
      <c r="GGM256"/>
      <c r="GGN256"/>
      <c r="GGO256"/>
      <c r="GGP256"/>
      <c r="GGQ256"/>
      <c r="GGR256"/>
      <c r="GGS256"/>
      <c r="GGT256"/>
      <c r="GGU256"/>
      <c r="GGV256"/>
      <c r="GGW256"/>
      <c r="GGX256"/>
      <c r="GGY256"/>
      <c r="GGZ256"/>
      <c r="GHA256"/>
      <c r="GHB256"/>
      <c r="GHC256"/>
      <c r="GHD256"/>
      <c r="GHE256"/>
      <c r="GHF256"/>
      <c r="GHG256"/>
      <c r="GHH256"/>
      <c r="GHI256"/>
      <c r="GHJ256"/>
      <c r="GHK256"/>
      <c r="GHL256"/>
      <c r="GHM256"/>
      <c r="GHN256"/>
      <c r="GHO256"/>
      <c r="GHP256"/>
      <c r="GHQ256"/>
      <c r="GHR256"/>
      <c r="GHS256"/>
      <c r="GHT256"/>
      <c r="GHU256"/>
      <c r="GHV256"/>
      <c r="GHW256"/>
      <c r="GHX256"/>
      <c r="GHY256"/>
      <c r="GHZ256"/>
      <c r="GIA256"/>
      <c r="GIB256"/>
      <c r="GIC256"/>
      <c r="GID256"/>
      <c r="GIE256"/>
      <c r="GIF256"/>
      <c r="GIG256"/>
      <c r="GIH256"/>
      <c r="GII256"/>
      <c r="GIJ256"/>
      <c r="GIK256"/>
      <c r="GIL256"/>
      <c r="GIM256"/>
      <c r="GIN256"/>
      <c r="GIO256"/>
      <c r="GIP256"/>
      <c r="GIQ256"/>
      <c r="GIR256"/>
      <c r="GIS256"/>
      <c r="GIT256"/>
      <c r="GIU256"/>
      <c r="GIV256"/>
      <c r="GIW256"/>
      <c r="GIX256"/>
      <c r="GIY256"/>
      <c r="GIZ256"/>
      <c r="GJA256"/>
      <c r="GJB256"/>
      <c r="GJC256"/>
      <c r="GJD256"/>
      <c r="GJE256"/>
      <c r="GJF256"/>
      <c r="GJG256"/>
      <c r="GJH256"/>
      <c r="GJI256"/>
      <c r="GJJ256"/>
      <c r="GJK256"/>
      <c r="GJL256"/>
      <c r="GJM256"/>
      <c r="GJN256"/>
      <c r="GJO256"/>
      <c r="GJP256"/>
      <c r="GJQ256"/>
      <c r="GJR256"/>
      <c r="GJS256"/>
      <c r="GJT256"/>
      <c r="GJU256"/>
      <c r="GJV256"/>
      <c r="GJW256"/>
      <c r="GJX256"/>
      <c r="GJY256"/>
      <c r="GJZ256"/>
      <c r="GKA256"/>
      <c r="GKB256"/>
      <c r="GKC256"/>
      <c r="GKD256"/>
      <c r="GKE256"/>
      <c r="GKF256"/>
      <c r="GKG256"/>
      <c r="GKH256"/>
      <c r="GKI256"/>
      <c r="GKJ256"/>
      <c r="GKK256"/>
      <c r="GKL256"/>
      <c r="GKM256"/>
      <c r="GKN256"/>
      <c r="GKO256"/>
      <c r="GKP256"/>
      <c r="GKQ256"/>
      <c r="GKR256"/>
      <c r="GKS256"/>
      <c r="GKT256"/>
      <c r="GKU256"/>
      <c r="GKV256"/>
      <c r="GKW256"/>
      <c r="GKX256"/>
      <c r="GKY256"/>
      <c r="GKZ256"/>
      <c r="GLA256"/>
      <c r="GLB256"/>
      <c r="GLC256"/>
      <c r="GLD256"/>
      <c r="GLE256"/>
      <c r="GLF256"/>
      <c r="GLG256"/>
      <c r="GLH256"/>
      <c r="GLI256"/>
      <c r="GLJ256"/>
      <c r="GLK256"/>
      <c r="GLL256"/>
      <c r="GLM256"/>
      <c r="GLN256"/>
      <c r="GLO256"/>
      <c r="GLP256"/>
      <c r="GLQ256"/>
      <c r="GLR256"/>
      <c r="GLS256"/>
      <c r="GLT256"/>
      <c r="GLU256"/>
      <c r="GLV256"/>
      <c r="GLW256"/>
      <c r="GLX256"/>
      <c r="GLY256"/>
      <c r="GLZ256"/>
      <c r="GMA256"/>
      <c r="GMB256"/>
      <c r="GMC256"/>
      <c r="GMD256"/>
      <c r="GME256"/>
      <c r="GMF256"/>
      <c r="GMG256"/>
      <c r="GMH256"/>
      <c r="GMI256"/>
      <c r="GMJ256"/>
      <c r="GMK256"/>
      <c r="GML256"/>
      <c r="GMM256"/>
      <c r="GMN256"/>
      <c r="GMO256"/>
      <c r="GMP256"/>
      <c r="GMQ256"/>
      <c r="GMR256"/>
      <c r="GMS256"/>
      <c r="GMT256"/>
      <c r="GMU256"/>
      <c r="GMV256"/>
      <c r="GMW256"/>
      <c r="GMX256"/>
      <c r="GMY256"/>
      <c r="GMZ256"/>
      <c r="GNA256"/>
      <c r="GNB256"/>
      <c r="GNC256"/>
      <c r="GND256"/>
      <c r="GNE256"/>
      <c r="GNF256"/>
      <c r="GNG256"/>
      <c r="GNH256"/>
      <c r="GNI256"/>
      <c r="GNJ256"/>
      <c r="GNK256"/>
      <c r="GNL256"/>
      <c r="GNM256"/>
      <c r="GNN256"/>
      <c r="GNO256"/>
      <c r="GNP256"/>
      <c r="GNQ256"/>
      <c r="GNR256"/>
      <c r="GNS256"/>
      <c r="GNT256"/>
      <c r="GNU256"/>
      <c r="GNV256"/>
      <c r="GNW256"/>
      <c r="GNX256"/>
      <c r="GNY256"/>
      <c r="GNZ256"/>
      <c r="GOA256"/>
      <c r="GOB256"/>
      <c r="GOC256"/>
      <c r="GOD256"/>
      <c r="GOE256"/>
      <c r="GOF256"/>
      <c r="GOG256"/>
      <c r="GOH256"/>
      <c r="GOI256"/>
      <c r="GOJ256"/>
      <c r="GOK256"/>
      <c r="GOL256"/>
      <c r="GOM256"/>
      <c r="GON256"/>
      <c r="GOO256"/>
      <c r="GOP256"/>
      <c r="GOQ256"/>
      <c r="GOR256"/>
      <c r="GOS256"/>
      <c r="GOT256"/>
      <c r="GOU256"/>
      <c r="GOV256"/>
      <c r="GOW256"/>
      <c r="GOX256"/>
      <c r="GOY256"/>
      <c r="GOZ256"/>
      <c r="GPA256"/>
      <c r="GPB256"/>
      <c r="GPC256"/>
      <c r="GPD256"/>
      <c r="GPE256"/>
      <c r="GPF256"/>
      <c r="GPG256"/>
      <c r="GPH256"/>
      <c r="GPI256"/>
      <c r="GPJ256"/>
      <c r="GPK256"/>
      <c r="GPL256"/>
      <c r="GPM256"/>
      <c r="GPN256"/>
      <c r="GPO256"/>
      <c r="GPP256"/>
      <c r="GPQ256"/>
      <c r="GPR256"/>
      <c r="GPS256"/>
      <c r="GPT256"/>
      <c r="GPU256"/>
      <c r="GPV256"/>
      <c r="GPW256"/>
      <c r="GPX256"/>
      <c r="GPY256"/>
      <c r="GPZ256"/>
      <c r="GQA256"/>
      <c r="GQB256"/>
      <c r="GQC256"/>
      <c r="GQD256"/>
      <c r="GQE256"/>
      <c r="GQF256"/>
      <c r="GQG256"/>
      <c r="GQH256"/>
      <c r="GQI256"/>
      <c r="GQJ256"/>
      <c r="GQK256"/>
      <c r="GQL256"/>
      <c r="GQM256"/>
      <c r="GQN256"/>
      <c r="GQO256"/>
      <c r="GQP256"/>
      <c r="GQQ256"/>
      <c r="GQR256"/>
      <c r="GQS256"/>
      <c r="GQT256"/>
      <c r="GQU256"/>
      <c r="GQV256"/>
      <c r="GQW256"/>
      <c r="GQX256"/>
      <c r="GQY256"/>
      <c r="GQZ256"/>
      <c r="GRA256"/>
      <c r="GRB256"/>
      <c r="GRC256"/>
      <c r="GRD256"/>
      <c r="GRE256"/>
      <c r="GRF256"/>
      <c r="GRG256"/>
      <c r="GRH256"/>
      <c r="GRI256"/>
      <c r="GRJ256"/>
      <c r="GRK256"/>
      <c r="GRL256"/>
      <c r="GRM256"/>
      <c r="GRN256"/>
      <c r="GRO256"/>
      <c r="GRP256"/>
      <c r="GRQ256"/>
      <c r="GRR256"/>
      <c r="GRS256"/>
      <c r="GRT256"/>
      <c r="GRU256"/>
      <c r="GRV256"/>
      <c r="GRW256"/>
      <c r="GRX256"/>
      <c r="GRY256"/>
      <c r="GRZ256"/>
      <c r="GSA256"/>
      <c r="GSB256"/>
      <c r="GSC256"/>
      <c r="GSD256"/>
      <c r="GSE256"/>
      <c r="GSF256"/>
      <c r="GSG256"/>
      <c r="GSH256"/>
      <c r="GSI256"/>
      <c r="GSJ256"/>
      <c r="GSK256"/>
      <c r="GSL256"/>
      <c r="GSM256"/>
      <c r="GSN256"/>
      <c r="GSO256"/>
      <c r="GSP256"/>
      <c r="GSQ256"/>
      <c r="GSR256"/>
      <c r="GSS256"/>
      <c r="GST256"/>
      <c r="GSU256"/>
      <c r="GSV256"/>
      <c r="GSW256"/>
      <c r="GSX256"/>
      <c r="GSY256"/>
      <c r="GSZ256"/>
      <c r="GTA256"/>
      <c r="GTB256"/>
      <c r="GTC256"/>
      <c r="GTD256"/>
      <c r="GTE256"/>
      <c r="GTF256"/>
      <c r="GTG256"/>
      <c r="GTH256"/>
      <c r="GTI256"/>
      <c r="GTJ256"/>
      <c r="GTK256"/>
      <c r="GTL256"/>
      <c r="GTM256"/>
      <c r="GTN256"/>
      <c r="GTO256"/>
      <c r="GTP256"/>
      <c r="GTQ256"/>
      <c r="GTR256"/>
      <c r="GTS256"/>
      <c r="GTT256"/>
      <c r="GTU256"/>
      <c r="GTV256"/>
      <c r="GTW256"/>
      <c r="GTX256"/>
      <c r="GTY256"/>
      <c r="GTZ256"/>
      <c r="GUA256"/>
      <c r="GUB256"/>
      <c r="GUC256"/>
      <c r="GUD256"/>
      <c r="GUE256"/>
      <c r="GUF256"/>
      <c r="GUG256"/>
      <c r="GUH256"/>
      <c r="GUI256"/>
      <c r="GUJ256"/>
      <c r="GUK256"/>
      <c r="GUL256"/>
      <c r="GUM256"/>
      <c r="GUN256"/>
      <c r="GUO256"/>
      <c r="GUP256"/>
      <c r="GUQ256"/>
      <c r="GUR256"/>
      <c r="GUS256"/>
      <c r="GUT256"/>
      <c r="GUU256"/>
      <c r="GUV256"/>
      <c r="GUW256"/>
      <c r="GUX256"/>
      <c r="GUY256"/>
      <c r="GUZ256"/>
      <c r="GVA256"/>
      <c r="GVB256"/>
      <c r="GVC256"/>
      <c r="GVD256"/>
      <c r="GVE256"/>
      <c r="GVF256"/>
      <c r="GVG256"/>
      <c r="GVH256"/>
      <c r="GVI256"/>
      <c r="GVJ256"/>
      <c r="GVK256"/>
      <c r="GVL256"/>
      <c r="GVM256"/>
      <c r="GVN256"/>
      <c r="GVO256"/>
      <c r="GVP256"/>
      <c r="GVQ256"/>
      <c r="GVR256"/>
      <c r="GVS256"/>
      <c r="GVT256"/>
      <c r="GVU256"/>
      <c r="GVV256"/>
      <c r="GVW256"/>
      <c r="GVX256"/>
      <c r="GVY256"/>
      <c r="GVZ256"/>
      <c r="GWA256"/>
      <c r="GWB256"/>
      <c r="GWC256"/>
      <c r="GWD256"/>
      <c r="GWE256"/>
      <c r="GWF256"/>
      <c r="GWG256"/>
      <c r="GWH256"/>
      <c r="GWI256"/>
      <c r="GWJ256"/>
      <c r="GWK256"/>
      <c r="GWL256"/>
      <c r="GWM256"/>
      <c r="GWN256"/>
      <c r="GWO256"/>
      <c r="GWP256"/>
      <c r="GWQ256"/>
      <c r="GWR256"/>
      <c r="GWS256"/>
      <c r="GWT256"/>
      <c r="GWU256"/>
      <c r="GWV256"/>
      <c r="GWW256"/>
      <c r="GWX256"/>
      <c r="GWY256"/>
      <c r="GWZ256"/>
      <c r="GXA256"/>
      <c r="GXB256"/>
      <c r="GXC256"/>
      <c r="GXD256"/>
      <c r="GXE256"/>
      <c r="GXF256"/>
      <c r="GXG256"/>
      <c r="GXH256"/>
      <c r="GXI256"/>
      <c r="GXJ256"/>
      <c r="GXK256"/>
      <c r="GXL256"/>
      <c r="GXM256"/>
      <c r="GXN256"/>
      <c r="GXO256"/>
      <c r="GXP256"/>
      <c r="GXQ256"/>
      <c r="GXR256"/>
      <c r="GXS256"/>
      <c r="GXT256"/>
      <c r="GXU256"/>
      <c r="GXV256"/>
      <c r="GXW256"/>
      <c r="GXX256"/>
      <c r="GXY256"/>
      <c r="GXZ256"/>
      <c r="GYA256"/>
      <c r="GYB256"/>
      <c r="GYC256"/>
      <c r="GYD256"/>
      <c r="GYE256"/>
      <c r="GYF256"/>
      <c r="GYG256"/>
      <c r="GYH256"/>
      <c r="GYI256"/>
      <c r="GYJ256"/>
      <c r="GYK256"/>
      <c r="GYL256"/>
      <c r="GYM256"/>
      <c r="GYN256"/>
      <c r="GYO256"/>
      <c r="GYP256"/>
      <c r="GYQ256"/>
      <c r="GYR256"/>
      <c r="GYS256"/>
      <c r="GYT256"/>
      <c r="GYU256"/>
      <c r="GYV256"/>
      <c r="GYW256"/>
      <c r="GYX256"/>
      <c r="GYY256"/>
      <c r="GYZ256"/>
      <c r="GZA256"/>
      <c r="GZB256"/>
      <c r="GZC256"/>
      <c r="GZD256"/>
      <c r="GZE256"/>
      <c r="GZF256"/>
      <c r="GZG256"/>
      <c r="GZH256"/>
      <c r="GZI256"/>
      <c r="GZJ256"/>
      <c r="GZK256"/>
      <c r="GZL256"/>
      <c r="GZM256"/>
      <c r="GZN256"/>
      <c r="GZO256"/>
      <c r="GZP256"/>
      <c r="GZQ256"/>
      <c r="GZR256"/>
      <c r="GZS256"/>
      <c r="GZT256"/>
      <c r="GZU256"/>
      <c r="GZV256"/>
      <c r="GZW256"/>
      <c r="GZX256"/>
      <c r="GZY256"/>
      <c r="GZZ256"/>
      <c r="HAA256"/>
      <c r="HAB256"/>
      <c r="HAC256"/>
      <c r="HAD256"/>
      <c r="HAE256"/>
      <c r="HAF256"/>
      <c r="HAG256"/>
      <c r="HAH256"/>
      <c r="HAI256"/>
      <c r="HAJ256"/>
      <c r="HAK256"/>
      <c r="HAL256"/>
      <c r="HAM256"/>
      <c r="HAN256"/>
      <c r="HAO256"/>
      <c r="HAP256"/>
      <c r="HAQ256"/>
      <c r="HAR256"/>
      <c r="HAS256"/>
      <c r="HAT256"/>
      <c r="HAU256"/>
      <c r="HAV256"/>
      <c r="HAW256"/>
      <c r="HAX256"/>
      <c r="HAY256"/>
      <c r="HAZ256"/>
      <c r="HBA256"/>
      <c r="HBB256"/>
      <c r="HBC256"/>
      <c r="HBD256"/>
      <c r="HBE256"/>
      <c r="HBF256"/>
      <c r="HBG256"/>
      <c r="HBH256"/>
      <c r="HBI256"/>
      <c r="HBJ256"/>
      <c r="HBK256"/>
      <c r="HBL256"/>
      <c r="HBM256"/>
      <c r="HBN256"/>
      <c r="HBO256"/>
      <c r="HBP256"/>
      <c r="HBQ256"/>
      <c r="HBR256"/>
      <c r="HBS256"/>
      <c r="HBT256"/>
      <c r="HBU256"/>
      <c r="HBV256"/>
      <c r="HBW256"/>
      <c r="HBX256"/>
      <c r="HBY256"/>
      <c r="HBZ256"/>
      <c r="HCA256"/>
      <c r="HCB256"/>
      <c r="HCC256"/>
      <c r="HCD256"/>
      <c r="HCE256"/>
      <c r="HCF256"/>
      <c r="HCG256"/>
      <c r="HCH256"/>
      <c r="HCI256"/>
      <c r="HCJ256"/>
      <c r="HCK256"/>
      <c r="HCL256"/>
      <c r="HCM256"/>
      <c r="HCN256"/>
      <c r="HCO256"/>
      <c r="HCP256"/>
      <c r="HCQ256"/>
      <c r="HCR256"/>
      <c r="HCS256"/>
      <c r="HCT256"/>
      <c r="HCU256"/>
      <c r="HCV256"/>
      <c r="HCW256"/>
      <c r="HCX256"/>
      <c r="HCY256"/>
      <c r="HCZ256"/>
      <c r="HDA256"/>
      <c r="HDB256"/>
      <c r="HDC256"/>
      <c r="HDD256"/>
      <c r="HDE256"/>
      <c r="HDF256"/>
      <c r="HDG256"/>
      <c r="HDH256"/>
      <c r="HDI256"/>
      <c r="HDJ256"/>
      <c r="HDK256"/>
      <c r="HDL256"/>
      <c r="HDM256"/>
      <c r="HDN256"/>
      <c r="HDO256"/>
      <c r="HDP256"/>
      <c r="HDQ256"/>
      <c r="HDR256"/>
      <c r="HDS256"/>
      <c r="HDT256"/>
      <c r="HDU256"/>
      <c r="HDV256"/>
      <c r="HDW256"/>
      <c r="HDX256"/>
      <c r="HDY256"/>
      <c r="HDZ256"/>
      <c r="HEA256"/>
      <c r="HEB256"/>
      <c r="HEC256"/>
      <c r="HED256"/>
      <c r="HEE256"/>
      <c r="HEF256"/>
      <c r="HEG256"/>
      <c r="HEH256"/>
      <c r="HEI256"/>
      <c r="HEJ256"/>
      <c r="HEK256"/>
      <c r="HEL256"/>
      <c r="HEM256"/>
      <c r="HEN256"/>
      <c r="HEO256"/>
      <c r="HEP256"/>
      <c r="HEQ256"/>
      <c r="HER256"/>
      <c r="HES256"/>
      <c r="HET256"/>
      <c r="HEU256"/>
      <c r="HEV256"/>
      <c r="HEW256"/>
      <c r="HEX256"/>
      <c r="HEY256"/>
      <c r="HEZ256"/>
      <c r="HFA256"/>
      <c r="HFB256"/>
      <c r="HFC256"/>
      <c r="HFD256"/>
      <c r="HFE256"/>
      <c r="HFF256"/>
      <c r="HFG256"/>
      <c r="HFH256"/>
      <c r="HFI256"/>
      <c r="HFJ256"/>
      <c r="HFK256"/>
      <c r="HFL256"/>
      <c r="HFM256"/>
      <c r="HFN256"/>
      <c r="HFO256"/>
      <c r="HFP256"/>
      <c r="HFQ256"/>
      <c r="HFR256"/>
      <c r="HFS256"/>
      <c r="HFT256"/>
      <c r="HFU256"/>
      <c r="HFV256"/>
      <c r="HFW256"/>
      <c r="HFX256"/>
      <c r="HFY256"/>
      <c r="HFZ256"/>
      <c r="HGA256"/>
      <c r="HGB256"/>
      <c r="HGC256"/>
      <c r="HGD256"/>
      <c r="HGE256"/>
      <c r="HGF256"/>
      <c r="HGG256"/>
      <c r="HGH256"/>
      <c r="HGI256"/>
      <c r="HGJ256"/>
      <c r="HGK256"/>
      <c r="HGL256"/>
      <c r="HGM256"/>
      <c r="HGN256"/>
      <c r="HGO256"/>
      <c r="HGP256"/>
      <c r="HGQ256"/>
      <c r="HGR256"/>
      <c r="HGS256"/>
      <c r="HGT256"/>
      <c r="HGU256"/>
      <c r="HGV256"/>
      <c r="HGW256"/>
      <c r="HGX256"/>
      <c r="HGY256"/>
      <c r="HGZ256"/>
      <c r="HHA256"/>
      <c r="HHB256"/>
      <c r="HHC256"/>
      <c r="HHD256"/>
      <c r="HHE256"/>
      <c r="HHF256"/>
      <c r="HHG256"/>
      <c r="HHH256"/>
      <c r="HHI256"/>
      <c r="HHJ256"/>
      <c r="HHK256"/>
      <c r="HHL256"/>
      <c r="HHM256"/>
      <c r="HHN256"/>
      <c r="HHO256"/>
      <c r="HHP256"/>
      <c r="HHQ256"/>
      <c r="HHR256"/>
      <c r="HHS256"/>
      <c r="HHT256"/>
      <c r="HHU256"/>
      <c r="HHV256"/>
      <c r="HHW256"/>
      <c r="HHX256"/>
      <c r="HHY256"/>
      <c r="HHZ256"/>
      <c r="HIA256"/>
      <c r="HIB256"/>
      <c r="HIC256"/>
      <c r="HID256"/>
      <c r="HIE256"/>
      <c r="HIF256"/>
      <c r="HIG256"/>
      <c r="HIH256"/>
      <c r="HII256"/>
      <c r="HIJ256"/>
      <c r="HIK256"/>
      <c r="HIL256"/>
      <c r="HIM256"/>
      <c r="HIN256"/>
      <c r="HIO256"/>
      <c r="HIP256"/>
      <c r="HIQ256"/>
      <c r="HIR256"/>
      <c r="HIS256"/>
      <c r="HIT256"/>
      <c r="HIU256"/>
      <c r="HIV256"/>
      <c r="HIW256"/>
      <c r="HIX256"/>
      <c r="HIY256"/>
      <c r="HIZ256"/>
      <c r="HJA256"/>
      <c r="HJB256"/>
      <c r="HJC256"/>
      <c r="HJD256"/>
      <c r="HJE256"/>
      <c r="HJF256"/>
      <c r="HJG256"/>
      <c r="HJH256"/>
      <c r="HJI256"/>
      <c r="HJJ256"/>
      <c r="HJK256"/>
      <c r="HJL256"/>
      <c r="HJM256"/>
      <c r="HJN256"/>
      <c r="HJO256"/>
      <c r="HJP256"/>
      <c r="HJQ256"/>
      <c r="HJR256"/>
      <c r="HJS256"/>
      <c r="HJT256"/>
      <c r="HJU256"/>
      <c r="HJV256"/>
      <c r="HJW256"/>
      <c r="HJX256"/>
      <c r="HJY256"/>
      <c r="HJZ256"/>
      <c r="HKA256"/>
      <c r="HKB256"/>
      <c r="HKC256"/>
      <c r="HKD256"/>
      <c r="HKE256"/>
      <c r="HKF256"/>
      <c r="HKG256"/>
      <c r="HKH256"/>
      <c r="HKI256"/>
      <c r="HKJ256"/>
      <c r="HKK256"/>
      <c r="HKL256"/>
      <c r="HKM256"/>
      <c r="HKN256"/>
      <c r="HKO256"/>
      <c r="HKP256"/>
      <c r="HKQ256"/>
      <c r="HKR256"/>
      <c r="HKS256"/>
      <c r="HKT256"/>
      <c r="HKU256"/>
      <c r="HKV256"/>
      <c r="HKW256"/>
      <c r="HKX256"/>
      <c r="HKY256"/>
      <c r="HKZ256"/>
      <c r="HLA256"/>
      <c r="HLB256"/>
      <c r="HLC256"/>
      <c r="HLD256"/>
      <c r="HLE256"/>
      <c r="HLF256"/>
      <c r="HLG256"/>
      <c r="HLH256"/>
      <c r="HLI256"/>
      <c r="HLJ256"/>
      <c r="HLK256"/>
      <c r="HLL256"/>
      <c r="HLM256"/>
      <c r="HLN256"/>
      <c r="HLO256"/>
      <c r="HLP256"/>
      <c r="HLQ256"/>
      <c r="HLR256"/>
      <c r="HLS256"/>
      <c r="HLT256"/>
      <c r="HLU256"/>
      <c r="HLV256"/>
      <c r="HLW256"/>
      <c r="HLX256"/>
      <c r="HLY256"/>
      <c r="HLZ256"/>
      <c r="HMA256"/>
      <c r="HMB256"/>
      <c r="HMC256"/>
      <c r="HMD256"/>
      <c r="HME256"/>
      <c r="HMF256"/>
      <c r="HMG256"/>
      <c r="HMH256"/>
      <c r="HMI256"/>
      <c r="HMJ256"/>
      <c r="HMK256"/>
      <c r="HML256"/>
      <c r="HMM256"/>
      <c r="HMN256"/>
      <c r="HMO256"/>
      <c r="HMP256"/>
      <c r="HMQ256"/>
      <c r="HMR256"/>
      <c r="HMS256"/>
      <c r="HMT256"/>
      <c r="HMU256"/>
      <c r="HMV256"/>
      <c r="HMW256"/>
      <c r="HMX256"/>
      <c r="HMY256"/>
      <c r="HMZ256"/>
      <c r="HNA256"/>
      <c r="HNB256"/>
      <c r="HNC256"/>
      <c r="HND256"/>
      <c r="HNE256"/>
      <c r="HNF256"/>
      <c r="HNG256"/>
      <c r="HNH256"/>
      <c r="HNI256"/>
      <c r="HNJ256"/>
      <c r="HNK256"/>
      <c r="HNL256"/>
      <c r="HNM256"/>
      <c r="HNN256"/>
      <c r="HNO256"/>
      <c r="HNP256"/>
      <c r="HNQ256"/>
      <c r="HNR256"/>
      <c r="HNS256"/>
      <c r="HNT256"/>
      <c r="HNU256"/>
      <c r="HNV256"/>
      <c r="HNW256"/>
      <c r="HNX256"/>
      <c r="HNY256"/>
      <c r="HNZ256"/>
      <c r="HOA256"/>
      <c r="HOB256"/>
      <c r="HOC256"/>
      <c r="HOD256"/>
      <c r="HOE256"/>
      <c r="HOF256"/>
      <c r="HOG256"/>
      <c r="HOH256"/>
      <c r="HOI256"/>
      <c r="HOJ256"/>
      <c r="HOK256"/>
      <c r="HOL256"/>
      <c r="HOM256"/>
      <c r="HON256"/>
      <c r="HOO256"/>
      <c r="HOP256"/>
      <c r="HOQ256"/>
      <c r="HOR256"/>
      <c r="HOS256"/>
      <c r="HOT256"/>
      <c r="HOU256"/>
      <c r="HOV256"/>
      <c r="HOW256"/>
      <c r="HOX256"/>
      <c r="HOY256"/>
      <c r="HOZ256"/>
      <c r="HPA256"/>
      <c r="HPB256"/>
      <c r="HPC256"/>
      <c r="HPD256"/>
      <c r="HPE256"/>
      <c r="HPF256"/>
      <c r="HPG256"/>
      <c r="HPH256"/>
      <c r="HPI256"/>
      <c r="HPJ256"/>
      <c r="HPK256"/>
      <c r="HPL256"/>
      <c r="HPM256"/>
      <c r="HPN256"/>
      <c r="HPO256"/>
      <c r="HPP256"/>
      <c r="HPQ256"/>
      <c r="HPR256"/>
      <c r="HPS256"/>
      <c r="HPT256"/>
      <c r="HPU256"/>
      <c r="HPV256"/>
      <c r="HPW256"/>
      <c r="HPX256"/>
      <c r="HPY256"/>
      <c r="HPZ256"/>
      <c r="HQA256"/>
      <c r="HQB256"/>
      <c r="HQC256"/>
      <c r="HQD256"/>
      <c r="HQE256"/>
      <c r="HQF256"/>
      <c r="HQG256"/>
      <c r="HQH256"/>
      <c r="HQI256"/>
      <c r="HQJ256"/>
      <c r="HQK256"/>
      <c r="HQL256"/>
      <c r="HQM256"/>
      <c r="HQN256"/>
      <c r="HQO256"/>
      <c r="HQP256"/>
      <c r="HQQ256"/>
      <c r="HQR256"/>
      <c r="HQS256"/>
      <c r="HQT256"/>
      <c r="HQU256"/>
      <c r="HQV256"/>
      <c r="HQW256"/>
      <c r="HQX256"/>
      <c r="HQY256"/>
      <c r="HQZ256"/>
      <c r="HRA256"/>
      <c r="HRB256"/>
      <c r="HRC256"/>
      <c r="HRD256"/>
      <c r="HRE256"/>
      <c r="HRF256"/>
      <c r="HRG256"/>
      <c r="HRH256"/>
      <c r="HRI256"/>
      <c r="HRJ256"/>
      <c r="HRK256"/>
      <c r="HRL256"/>
      <c r="HRM256"/>
      <c r="HRN256"/>
      <c r="HRO256"/>
      <c r="HRP256"/>
      <c r="HRQ256"/>
      <c r="HRR256"/>
      <c r="HRS256"/>
      <c r="HRT256"/>
      <c r="HRU256"/>
      <c r="HRV256"/>
      <c r="HRW256"/>
      <c r="HRX256"/>
      <c r="HRY256"/>
      <c r="HRZ256"/>
      <c r="HSA256"/>
      <c r="HSB256"/>
      <c r="HSC256"/>
      <c r="HSD256"/>
      <c r="HSE256"/>
      <c r="HSF256"/>
      <c r="HSG256"/>
      <c r="HSH256"/>
      <c r="HSI256"/>
      <c r="HSJ256"/>
      <c r="HSK256"/>
      <c r="HSL256"/>
      <c r="HSM256"/>
      <c r="HSN256"/>
      <c r="HSO256"/>
      <c r="HSP256"/>
      <c r="HSQ256"/>
      <c r="HSR256"/>
      <c r="HSS256"/>
      <c r="HST256"/>
      <c r="HSU256"/>
      <c r="HSV256"/>
      <c r="HSW256"/>
      <c r="HSX256"/>
      <c r="HSY256"/>
      <c r="HSZ256"/>
      <c r="HTA256"/>
      <c r="HTB256"/>
      <c r="HTC256"/>
      <c r="HTD256"/>
      <c r="HTE256"/>
      <c r="HTF256"/>
      <c r="HTG256"/>
      <c r="HTH256"/>
      <c r="HTI256"/>
      <c r="HTJ256"/>
      <c r="HTK256"/>
      <c r="HTL256"/>
      <c r="HTM256"/>
      <c r="HTN256"/>
      <c r="HTO256"/>
      <c r="HTP256"/>
      <c r="HTQ256"/>
      <c r="HTR256"/>
      <c r="HTS256"/>
      <c r="HTT256"/>
      <c r="HTU256"/>
      <c r="HTV256"/>
      <c r="HTW256"/>
      <c r="HTX256"/>
      <c r="HTY256"/>
      <c r="HTZ256"/>
      <c r="HUA256"/>
      <c r="HUB256"/>
      <c r="HUC256"/>
      <c r="HUD256"/>
      <c r="HUE256"/>
      <c r="HUF256"/>
      <c r="HUG256"/>
      <c r="HUH256"/>
      <c r="HUI256"/>
      <c r="HUJ256"/>
      <c r="HUK256"/>
      <c r="HUL256"/>
      <c r="HUM256"/>
      <c r="HUN256"/>
      <c r="HUO256"/>
      <c r="HUP256"/>
      <c r="HUQ256"/>
      <c r="HUR256"/>
      <c r="HUS256"/>
      <c r="HUT256"/>
      <c r="HUU256"/>
      <c r="HUV256"/>
      <c r="HUW256"/>
      <c r="HUX256"/>
      <c r="HUY256"/>
      <c r="HUZ256"/>
      <c r="HVA256"/>
      <c r="HVB256"/>
      <c r="HVC256"/>
      <c r="HVD256"/>
      <c r="HVE256"/>
      <c r="HVF256"/>
      <c r="HVG256"/>
      <c r="HVH256"/>
      <c r="HVI256"/>
      <c r="HVJ256"/>
      <c r="HVK256"/>
      <c r="HVL256"/>
      <c r="HVM256"/>
      <c r="HVN256"/>
      <c r="HVO256"/>
      <c r="HVP256"/>
      <c r="HVQ256"/>
      <c r="HVR256"/>
      <c r="HVS256"/>
      <c r="HVT256"/>
      <c r="HVU256"/>
      <c r="HVV256"/>
      <c r="HVW256"/>
      <c r="HVX256"/>
      <c r="HVY256"/>
      <c r="HVZ256"/>
      <c r="HWA256"/>
      <c r="HWB256"/>
      <c r="HWC256"/>
      <c r="HWD256"/>
      <c r="HWE256"/>
      <c r="HWF256"/>
      <c r="HWG256"/>
      <c r="HWH256"/>
      <c r="HWI256"/>
      <c r="HWJ256"/>
      <c r="HWK256"/>
      <c r="HWL256"/>
      <c r="HWM256"/>
      <c r="HWN256"/>
      <c r="HWO256"/>
      <c r="HWP256"/>
      <c r="HWQ256"/>
      <c r="HWR256"/>
      <c r="HWS256"/>
      <c r="HWT256"/>
      <c r="HWU256"/>
      <c r="HWV256"/>
      <c r="HWW256"/>
      <c r="HWX256"/>
      <c r="HWY256"/>
      <c r="HWZ256"/>
      <c r="HXA256"/>
      <c r="HXB256"/>
      <c r="HXC256"/>
      <c r="HXD256"/>
      <c r="HXE256"/>
      <c r="HXF256"/>
      <c r="HXG256"/>
      <c r="HXH256"/>
      <c r="HXI256"/>
      <c r="HXJ256"/>
      <c r="HXK256"/>
      <c r="HXL256"/>
      <c r="HXM256"/>
      <c r="HXN256"/>
      <c r="HXO256"/>
      <c r="HXP256"/>
      <c r="HXQ256"/>
      <c r="HXR256"/>
      <c r="HXS256"/>
      <c r="HXT256"/>
      <c r="HXU256"/>
      <c r="HXV256"/>
      <c r="HXW256"/>
      <c r="HXX256"/>
      <c r="HXY256"/>
      <c r="HXZ256"/>
      <c r="HYA256"/>
      <c r="HYB256"/>
      <c r="HYC256"/>
      <c r="HYD256"/>
      <c r="HYE256"/>
      <c r="HYF256"/>
      <c r="HYG256"/>
      <c r="HYH256"/>
      <c r="HYI256"/>
      <c r="HYJ256"/>
      <c r="HYK256"/>
      <c r="HYL256"/>
      <c r="HYM256"/>
      <c r="HYN256"/>
      <c r="HYO256"/>
      <c r="HYP256"/>
      <c r="HYQ256"/>
      <c r="HYR256"/>
      <c r="HYS256"/>
      <c r="HYT256"/>
      <c r="HYU256"/>
      <c r="HYV256"/>
      <c r="HYW256"/>
      <c r="HYX256"/>
      <c r="HYY256"/>
      <c r="HYZ256"/>
      <c r="HZA256"/>
      <c r="HZB256"/>
      <c r="HZC256"/>
      <c r="HZD256"/>
      <c r="HZE256"/>
      <c r="HZF256"/>
      <c r="HZG256"/>
      <c r="HZH256"/>
      <c r="HZI256"/>
      <c r="HZJ256"/>
      <c r="HZK256"/>
      <c r="HZL256"/>
      <c r="HZM256"/>
      <c r="HZN256"/>
      <c r="HZO256"/>
      <c r="HZP256"/>
      <c r="HZQ256"/>
      <c r="HZR256"/>
      <c r="HZS256"/>
      <c r="HZT256"/>
      <c r="HZU256"/>
      <c r="HZV256"/>
      <c r="HZW256"/>
      <c r="HZX256"/>
      <c r="HZY256"/>
      <c r="HZZ256"/>
      <c r="IAA256"/>
      <c r="IAB256"/>
      <c r="IAC256"/>
      <c r="IAD256"/>
      <c r="IAE256"/>
      <c r="IAF256"/>
      <c r="IAG256"/>
      <c r="IAH256"/>
      <c r="IAI256"/>
      <c r="IAJ256"/>
      <c r="IAK256"/>
      <c r="IAL256"/>
      <c r="IAM256"/>
      <c r="IAN256"/>
      <c r="IAO256"/>
      <c r="IAP256"/>
      <c r="IAQ256"/>
      <c r="IAR256"/>
      <c r="IAS256"/>
      <c r="IAT256"/>
      <c r="IAU256"/>
      <c r="IAV256"/>
      <c r="IAW256"/>
      <c r="IAX256"/>
      <c r="IAY256"/>
      <c r="IAZ256"/>
      <c r="IBA256"/>
      <c r="IBB256"/>
      <c r="IBC256"/>
      <c r="IBD256"/>
      <c r="IBE256"/>
      <c r="IBF256"/>
      <c r="IBG256"/>
      <c r="IBH256"/>
      <c r="IBI256"/>
      <c r="IBJ256"/>
      <c r="IBK256"/>
      <c r="IBL256"/>
      <c r="IBM256"/>
      <c r="IBN256"/>
      <c r="IBO256"/>
      <c r="IBP256"/>
      <c r="IBQ256"/>
      <c r="IBR256"/>
      <c r="IBS256"/>
      <c r="IBT256"/>
      <c r="IBU256"/>
      <c r="IBV256"/>
      <c r="IBW256"/>
      <c r="IBX256"/>
      <c r="IBY256"/>
      <c r="IBZ256"/>
      <c r="ICA256"/>
      <c r="ICB256"/>
      <c r="ICC256"/>
      <c r="ICD256"/>
      <c r="ICE256"/>
      <c r="ICF256"/>
      <c r="ICG256"/>
      <c r="ICH256"/>
      <c r="ICI256"/>
      <c r="ICJ256"/>
      <c r="ICK256"/>
      <c r="ICL256"/>
      <c r="ICM256"/>
      <c r="ICN256"/>
      <c r="ICO256"/>
      <c r="ICP256"/>
      <c r="ICQ256"/>
      <c r="ICR256"/>
      <c r="ICS256"/>
      <c r="ICT256"/>
      <c r="ICU256"/>
      <c r="ICV256"/>
      <c r="ICW256"/>
      <c r="ICX256"/>
      <c r="ICY256"/>
      <c r="ICZ256"/>
      <c r="IDA256"/>
      <c r="IDB256"/>
      <c r="IDC256"/>
      <c r="IDD256"/>
      <c r="IDE256"/>
      <c r="IDF256"/>
      <c r="IDG256"/>
      <c r="IDH256"/>
      <c r="IDI256"/>
      <c r="IDJ256"/>
      <c r="IDK256"/>
      <c r="IDL256"/>
      <c r="IDM256"/>
      <c r="IDN256"/>
      <c r="IDO256"/>
      <c r="IDP256"/>
      <c r="IDQ256"/>
      <c r="IDR256"/>
      <c r="IDS256"/>
      <c r="IDT256"/>
      <c r="IDU256"/>
      <c r="IDV256"/>
      <c r="IDW256"/>
      <c r="IDX256"/>
      <c r="IDY256"/>
      <c r="IDZ256"/>
      <c r="IEA256"/>
      <c r="IEB256"/>
      <c r="IEC256"/>
      <c r="IED256"/>
      <c r="IEE256"/>
      <c r="IEF256"/>
      <c r="IEG256"/>
      <c r="IEH256"/>
      <c r="IEI256"/>
      <c r="IEJ256"/>
      <c r="IEK256"/>
      <c r="IEL256"/>
      <c r="IEM256"/>
      <c r="IEN256"/>
      <c r="IEO256"/>
      <c r="IEP256"/>
      <c r="IEQ256"/>
      <c r="IER256"/>
      <c r="IES256"/>
      <c r="IET256"/>
      <c r="IEU256"/>
      <c r="IEV256"/>
      <c r="IEW256"/>
      <c r="IEX256"/>
      <c r="IEY256"/>
      <c r="IEZ256"/>
      <c r="IFA256"/>
      <c r="IFB256"/>
      <c r="IFC256"/>
      <c r="IFD256"/>
      <c r="IFE256"/>
      <c r="IFF256"/>
      <c r="IFG256"/>
      <c r="IFH256"/>
      <c r="IFI256"/>
      <c r="IFJ256"/>
      <c r="IFK256"/>
      <c r="IFL256"/>
      <c r="IFM256"/>
      <c r="IFN256"/>
      <c r="IFO256"/>
      <c r="IFP256"/>
      <c r="IFQ256"/>
      <c r="IFR256"/>
      <c r="IFS256"/>
      <c r="IFT256"/>
      <c r="IFU256"/>
      <c r="IFV256"/>
      <c r="IFW256"/>
      <c r="IFX256"/>
      <c r="IFY256"/>
      <c r="IFZ256"/>
      <c r="IGA256"/>
      <c r="IGB256"/>
      <c r="IGC256"/>
      <c r="IGD256"/>
      <c r="IGE256"/>
      <c r="IGF256"/>
      <c r="IGG256"/>
      <c r="IGH256"/>
      <c r="IGI256"/>
      <c r="IGJ256"/>
      <c r="IGK256"/>
      <c r="IGL256"/>
      <c r="IGM256"/>
      <c r="IGN256"/>
      <c r="IGO256"/>
      <c r="IGP256"/>
      <c r="IGQ256"/>
      <c r="IGR256"/>
      <c r="IGS256"/>
      <c r="IGT256"/>
      <c r="IGU256"/>
      <c r="IGV256"/>
      <c r="IGW256"/>
      <c r="IGX256"/>
      <c r="IGY256"/>
      <c r="IGZ256"/>
      <c r="IHA256"/>
      <c r="IHB256"/>
      <c r="IHC256"/>
      <c r="IHD256"/>
      <c r="IHE256"/>
      <c r="IHF256"/>
      <c r="IHG256"/>
      <c r="IHH256"/>
      <c r="IHI256"/>
      <c r="IHJ256"/>
      <c r="IHK256"/>
      <c r="IHL256"/>
      <c r="IHM256"/>
      <c r="IHN256"/>
      <c r="IHO256"/>
      <c r="IHP256"/>
      <c r="IHQ256"/>
      <c r="IHR256"/>
      <c r="IHS256"/>
      <c r="IHT256"/>
      <c r="IHU256"/>
      <c r="IHV256"/>
      <c r="IHW256"/>
      <c r="IHX256"/>
      <c r="IHY256"/>
      <c r="IHZ256"/>
      <c r="IIA256"/>
      <c r="IIB256"/>
      <c r="IIC256"/>
      <c r="IID256"/>
      <c r="IIE256"/>
      <c r="IIF256"/>
      <c r="IIG256"/>
      <c r="IIH256"/>
      <c r="III256"/>
      <c r="IIJ256"/>
      <c r="IIK256"/>
      <c r="IIL256"/>
      <c r="IIM256"/>
      <c r="IIN256"/>
      <c r="IIO256"/>
      <c r="IIP256"/>
      <c r="IIQ256"/>
      <c r="IIR256"/>
      <c r="IIS256"/>
      <c r="IIT256"/>
      <c r="IIU256"/>
      <c r="IIV256"/>
      <c r="IIW256"/>
      <c r="IIX256"/>
      <c r="IIY256"/>
      <c r="IIZ256"/>
      <c r="IJA256"/>
      <c r="IJB256"/>
      <c r="IJC256"/>
      <c r="IJD256"/>
      <c r="IJE256"/>
      <c r="IJF256"/>
      <c r="IJG256"/>
      <c r="IJH256"/>
      <c r="IJI256"/>
      <c r="IJJ256"/>
      <c r="IJK256"/>
      <c r="IJL256"/>
      <c r="IJM256"/>
      <c r="IJN256"/>
      <c r="IJO256"/>
      <c r="IJP256"/>
      <c r="IJQ256"/>
      <c r="IJR256"/>
      <c r="IJS256"/>
      <c r="IJT256"/>
      <c r="IJU256"/>
      <c r="IJV256"/>
      <c r="IJW256"/>
      <c r="IJX256"/>
      <c r="IJY256"/>
      <c r="IJZ256"/>
      <c r="IKA256"/>
      <c r="IKB256"/>
      <c r="IKC256"/>
      <c r="IKD256"/>
      <c r="IKE256"/>
      <c r="IKF256"/>
      <c r="IKG256"/>
      <c r="IKH256"/>
      <c r="IKI256"/>
      <c r="IKJ256"/>
      <c r="IKK256"/>
      <c r="IKL256"/>
      <c r="IKM256"/>
      <c r="IKN256"/>
      <c r="IKO256"/>
      <c r="IKP256"/>
      <c r="IKQ256"/>
      <c r="IKR256"/>
      <c r="IKS256"/>
      <c r="IKT256"/>
      <c r="IKU256"/>
      <c r="IKV256"/>
      <c r="IKW256"/>
      <c r="IKX256"/>
      <c r="IKY256"/>
      <c r="IKZ256"/>
      <c r="ILA256"/>
      <c r="ILB256"/>
      <c r="ILC256"/>
      <c r="ILD256"/>
      <c r="ILE256"/>
      <c r="ILF256"/>
      <c r="ILG256"/>
      <c r="ILH256"/>
      <c r="ILI256"/>
      <c r="ILJ256"/>
      <c r="ILK256"/>
      <c r="ILL256"/>
      <c r="ILM256"/>
      <c r="ILN256"/>
      <c r="ILO256"/>
      <c r="ILP256"/>
      <c r="ILQ256"/>
      <c r="ILR256"/>
      <c r="ILS256"/>
      <c r="ILT256"/>
      <c r="ILU256"/>
      <c r="ILV256"/>
      <c r="ILW256"/>
      <c r="ILX256"/>
      <c r="ILY256"/>
      <c r="ILZ256"/>
      <c r="IMA256"/>
      <c r="IMB256"/>
      <c r="IMC256"/>
      <c r="IMD256"/>
      <c r="IME256"/>
      <c r="IMF256"/>
      <c r="IMG256"/>
      <c r="IMH256"/>
      <c r="IMI256"/>
      <c r="IMJ256"/>
      <c r="IMK256"/>
      <c r="IML256"/>
      <c r="IMM256"/>
      <c r="IMN256"/>
      <c r="IMO256"/>
      <c r="IMP256"/>
      <c r="IMQ256"/>
      <c r="IMR256"/>
      <c r="IMS256"/>
      <c r="IMT256"/>
      <c r="IMU256"/>
      <c r="IMV256"/>
      <c r="IMW256"/>
      <c r="IMX256"/>
      <c r="IMY256"/>
      <c r="IMZ256"/>
      <c r="INA256"/>
      <c r="INB256"/>
      <c r="INC256"/>
      <c r="IND256"/>
      <c r="INE256"/>
      <c r="INF256"/>
      <c r="ING256"/>
      <c r="INH256"/>
      <c r="INI256"/>
      <c r="INJ256"/>
      <c r="INK256"/>
      <c r="INL256"/>
      <c r="INM256"/>
      <c r="INN256"/>
      <c r="INO256"/>
      <c r="INP256"/>
      <c r="INQ256"/>
      <c r="INR256"/>
      <c r="INS256"/>
      <c r="INT256"/>
      <c r="INU256"/>
      <c r="INV256"/>
      <c r="INW256"/>
      <c r="INX256"/>
      <c r="INY256"/>
      <c r="INZ256"/>
      <c r="IOA256"/>
      <c r="IOB256"/>
      <c r="IOC256"/>
      <c r="IOD256"/>
      <c r="IOE256"/>
      <c r="IOF256"/>
      <c r="IOG256"/>
      <c r="IOH256"/>
      <c r="IOI256"/>
      <c r="IOJ256"/>
      <c r="IOK256"/>
      <c r="IOL256"/>
      <c r="IOM256"/>
      <c r="ION256"/>
      <c r="IOO256"/>
      <c r="IOP256"/>
      <c r="IOQ256"/>
      <c r="IOR256"/>
      <c r="IOS256"/>
      <c r="IOT256"/>
      <c r="IOU256"/>
      <c r="IOV256"/>
      <c r="IOW256"/>
      <c r="IOX256"/>
      <c r="IOY256"/>
      <c r="IOZ256"/>
      <c r="IPA256"/>
      <c r="IPB256"/>
      <c r="IPC256"/>
      <c r="IPD256"/>
      <c r="IPE256"/>
      <c r="IPF256"/>
      <c r="IPG256"/>
      <c r="IPH256"/>
      <c r="IPI256"/>
      <c r="IPJ256"/>
      <c r="IPK256"/>
      <c r="IPL256"/>
      <c r="IPM256"/>
      <c r="IPN256"/>
      <c r="IPO256"/>
      <c r="IPP256"/>
      <c r="IPQ256"/>
      <c r="IPR256"/>
      <c r="IPS256"/>
      <c r="IPT256"/>
      <c r="IPU256"/>
      <c r="IPV256"/>
      <c r="IPW256"/>
      <c r="IPX256"/>
      <c r="IPY256"/>
      <c r="IPZ256"/>
      <c r="IQA256"/>
      <c r="IQB256"/>
      <c r="IQC256"/>
      <c r="IQD256"/>
      <c r="IQE256"/>
      <c r="IQF256"/>
      <c r="IQG256"/>
      <c r="IQH256"/>
      <c r="IQI256"/>
      <c r="IQJ256"/>
      <c r="IQK256"/>
      <c r="IQL256"/>
      <c r="IQM256"/>
      <c r="IQN256"/>
      <c r="IQO256"/>
      <c r="IQP256"/>
      <c r="IQQ256"/>
      <c r="IQR256"/>
      <c r="IQS256"/>
      <c r="IQT256"/>
      <c r="IQU256"/>
      <c r="IQV256"/>
      <c r="IQW256"/>
      <c r="IQX256"/>
      <c r="IQY256"/>
      <c r="IQZ256"/>
      <c r="IRA256"/>
      <c r="IRB256"/>
      <c r="IRC256"/>
      <c r="IRD256"/>
      <c r="IRE256"/>
      <c r="IRF256"/>
      <c r="IRG256"/>
      <c r="IRH256"/>
      <c r="IRI256"/>
      <c r="IRJ256"/>
      <c r="IRK256"/>
      <c r="IRL256"/>
      <c r="IRM256"/>
      <c r="IRN256"/>
      <c r="IRO256"/>
      <c r="IRP256"/>
      <c r="IRQ256"/>
      <c r="IRR256"/>
      <c r="IRS256"/>
      <c r="IRT256"/>
      <c r="IRU256"/>
      <c r="IRV256"/>
      <c r="IRW256"/>
      <c r="IRX256"/>
      <c r="IRY256"/>
      <c r="IRZ256"/>
      <c r="ISA256"/>
      <c r="ISB256"/>
      <c r="ISC256"/>
      <c r="ISD256"/>
      <c r="ISE256"/>
      <c r="ISF256"/>
      <c r="ISG256"/>
      <c r="ISH256"/>
      <c r="ISI256"/>
      <c r="ISJ256"/>
      <c r="ISK256"/>
      <c r="ISL256"/>
      <c r="ISM256"/>
      <c r="ISN256"/>
      <c r="ISO256"/>
      <c r="ISP256"/>
      <c r="ISQ256"/>
      <c r="ISR256"/>
      <c r="ISS256"/>
      <c r="IST256"/>
      <c r="ISU256"/>
      <c r="ISV256"/>
      <c r="ISW256"/>
      <c r="ISX256"/>
      <c r="ISY256"/>
      <c r="ISZ256"/>
      <c r="ITA256"/>
      <c r="ITB256"/>
      <c r="ITC256"/>
      <c r="ITD256"/>
      <c r="ITE256"/>
      <c r="ITF256"/>
      <c r="ITG256"/>
      <c r="ITH256"/>
      <c r="ITI256"/>
      <c r="ITJ256"/>
      <c r="ITK256"/>
      <c r="ITL256"/>
      <c r="ITM256"/>
      <c r="ITN256"/>
      <c r="ITO256"/>
      <c r="ITP256"/>
      <c r="ITQ256"/>
      <c r="ITR256"/>
      <c r="ITS256"/>
      <c r="ITT256"/>
      <c r="ITU256"/>
      <c r="ITV256"/>
      <c r="ITW256"/>
      <c r="ITX256"/>
      <c r="ITY256"/>
      <c r="ITZ256"/>
      <c r="IUA256"/>
      <c r="IUB256"/>
      <c r="IUC256"/>
      <c r="IUD256"/>
      <c r="IUE256"/>
      <c r="IUF256"/>
      <c r="IUG256"/>
      <c r="IUH256"/>
      <c r="IUI256"/>
      <c r="IUJ256"/>
      <c r="IUK256"/>
      <c r="IUL256"/>
      <c r="IUM256"/>
      <c r="IUN256"/>
      <c r="IUO256"/>
      <c r="IUP256"/>
      <c r="IUQ256"/>
      <c r="IUR256"/>
      <c r="IUS256"/>
      <c r="IUT256"/>
      <c r="IUU256"/>
      <c r="IUV256"/>
      <c r="IUW256"/>
      <c r="IUX256"/>
      <c r="IUY256"/>
      <c r="IUZ256"/>
      <c r="IVA256"/>
      <c r="IVB256"/>
      <c r="IVC256"/>
      <c r="IVD256"/>
      <c r="IVE256"/>
      <c r="IVF256"/>
      <c r="IVG256"/>
      <c r="IVH256"/>
      <c r="IVI256"/>
      <c r="IVJ256"/>
      <c r="IVK256"/>
      <c r="IVL256"/>
      <c r="IVM256"/>
      <c r="IVN256"/>
      <c r="IVO256"/>
      <c r="IVP256"/>
      <c r="IVQ256"/>
      <c r="IVR256"/>
      <c r="IVS256"/>
      <c r="IVT256"/>
      <c r="IVU256"/>
      <c r="IVV256"/>
      <c r="IVW256"/>
      <c r="IVX256"/>
      <c r="IVY256"/>
      <c r="IVZ256"/>
      <c r="IWA256"/>
      <c r="IWB256"/>
      <c r="IWC256"/>
      <c r="IWD256"/>
      <c r="IWE256"/>
      <c r="IWF256"/>
      <c r="IWG256"/>
      <c r="IWH256"/>
      <c r="IWI256"/>
      <c r="IWJ256"/>
      <c r="IWK256"/>
      <c r="IWL256"/>
      <c r="IWM256"/>
      <c r="IWN256"/>
      <c r="IWO256"/>
      <c r="IWP256"/>
      <c r="IWQ256"/>
      <c r="IWR256"/>
      <c r="IWS256"/>
      <c r="IWT256"/>
      <c r="IWU256"/>
      <c r="IWV256"/>
      <c r="IWW256"/>
      <c r="IWX256"/>
      <c r="IWY256"/>
      <c r="IWZ256"/>
      <c r="IXA256"/>
      <c r="IXB256"/>
      <c r="IXC256"/>
      <c r="IXD256"/>
      <c r="IXE256"/>
      <c r="IXF256"/>
      <c r="IXG256"/>
      <c r="IXH256"/>
      <c r="IXI256"/>
      <c r="IXJ256"/>
      <c r="IXK256"/>
      <c r="IXL256"/>
      <c r="IXM256"/>
      <c r="IXN256"/>
      <c r="IXO256"/>
      <c r="IXP256"/>
      <c r="IXQ256"/>
      <c r="IXR256"/>
      <c r="IXS256"/>
      <c r="IXT256"/>
      <c r="IXU256"/>
      <c r="IXV256"/>
      <c r="IXW256"/>
      <c r="IXX256"/>
      <c r="IXY256"/>
      <c r="IXZ256"/>
      <c r="IYA256"/>
      <c r="IYB256"/>
      <c r="IYC256"/>
      <c r="IYD256"/>
      <c r="IYE256"/>
      <c r="IYF256"/>
      <c r="IYG256"/>
      <c r="IYH256"/>
      <c r="IYI256"/>
      <c r="IYJ256"/>
      <c r="IYK256"/>
      <c r="IYL256"/>
      <c r="IYM256"/>
      <c r="IYN256"/>
      <c r="IYO256"/>
      <c r="IYP256"/>
      <c r="IYQ256"/>
      <c r="IYR256"/>
      <c r="IYS256"/>
      <c r="IYT256"/>
      <c r="IYU256"/>
      <c r="IYV256"/>
      <c r="IYW256"/>
      <c r="IYX256"/>
      <c r="IYY256"/>
      <c r="IYZ256"/>
      <c r="IZA256"/>
      <c r="IZB256"/>
      <c r="IZC256"/>
      <c r="IZD256"/>
      <c r="IZE256"/>
      <c r="IZF256"/>
      <c r="IZG256"/>
      <c r="IZH256"/>
      <c r="IZI256"/>
      <c r="IZJ256"/>
      <c r="IZK256"/>
      <c r="IZL256"/>
      <c r="IZM256"/>
      <c r="IZN256"/>
      <c r="IZO256"/>
      <c r="IZP256"/>
      <c r="IZQ256"/>
      <c r="IZR256"/>
      <c r="IZS256"/>
      <c r="IZT256"/>
      <c r="IZU256"/>
      <c r="IZV256"/>
      <c r="IZW256"/>
      <c r="IZX256"/>
      <c r="IZY256"/>
      <c r="IZZ256"/>
      <c r="JAA256"/>
      <c r="JAB256"/>
      <c r="JAC256"/>
      <c r="JAD256"/>
      <c r="JAE256"/>
      <c r="JAF256"/>
      <c r="JAG256"/>
      <c r="JAH256"/>
      <c r="JAI256"/>
      <c r="JAJ256"/>
      <c r="JAK256"/>
      <c r="JAL256"/>
      <c r="JAM256"/>
      <c r="JAN256"/>
      <c r="JAO256"/>
      <c r="JAP256"/>
      <c r="JAQ256"/>
      <c r="JAR256"/>
      <c r="JAS256"/>
      <c r="JAT256"/>
      <c r="JAU256"/>
      <c r="JAV256"/>
      <c r="JAW256"/>
      <c r="JAX256"/>
      <c r="JAY256"/>
      <c r="JAZ256"/>
      <c r="JBA256"/>
      <c r="JBB256"/>
      <c r="JBC256"/>
      <c r="JBD256"/>
      <c r="JBE256"/>
      <c r="JBF256"/>
      <c r="JBG256"/>
      <c r="JBH256"/>
      <c r="JBI256"/>
      <c r="JBJ256"/>
      <c r="JBK256"/>
      <c r="JBL256"/>
      <c r="JBM256"/>
      <c r="JBN256"/>
      <c r="JBO256"/>
      <c r="JBP256"/>
      <c r="JBQ256"/>
      <c r="JBR256"/>
      <c r="JBS256"/>
      <c r="JBT256"/>
      <c r="JBU256"/>
      <c r="JBV256"/>
      <c r="JBW256"/>
      <c r="JBX256"/>
      <c r="JBY256"/>
      <c r="JBZ256"/>
      <c r="JCA256"/>
      <c r="JCB256"/>
      <c r="JCC256"/>
      <c r="JCD256"/>
      <c r="JCE256"/>
      <c r="JCF256"/>
      <c r="JCG256"/>
      <c r="JCH256"/>
      <c r="JCI256"/>
      <c r="JCJ256"/>
      <c r="JCK256"/>
      <c r="JCL256"/>
      <c r="JCM256"/>
      <c r="JCN256"/>
      <c r="JCO256"/>
      <c r="JCP256"/>
      <c r="JCQ256"/>
      <c r="JCR256"/>
      <c r="JCS256"/>
      <c r="JCT256"/>
      <c r="JCU256"/>
      <c r="JCV256"/>
      <c r="JCW256"/>
      <c r="JCX256"/>
      <c r="JCY256"/>
      <c r="JCZ256"/>
      <c r="JDA256"/>
      <c r="JDB256"/>
      <c r="JDC256"/>
      <c r="JDD256"/>
      <c r="JDE256"/>
      <c r="JDF256"/>
      <c r="JDG256"/>
      <c r="JDH256"/>
      <c r="JDI256"/>
      <c r="JDJ256"/>
      <c r="JDK256"/>
      <c r="JDL256"/>
      <c r="JDM256"/>
      <c r="JDN256"/>
      <c r="JDO256"/>
      <c r="JDP256"/>
      <c r="JDQ256"/>
      <c r="JDR256"/>
      <c r="JDS256"/>
      <c r="JDT256"/>
      <c r="JDU256"/>
      <c r="JDV256"/>
      <c r="JDW256"/>
      <c r="JDX256"/>
      <c r="JDY256"/>
      <c r="JDZ256"/>
      <c r="JEA256"/>
      <c r="JEB256"/>
      <c r="JEC256"/>
      <c r="JED256"/>
      <c r="JEE256"/>
      <c r="JEF256"/>
      <c r="JEG256"/>
      <c r="JEH256"/>
      <c r="JEI256"/>
      <c r="JEJ256"/>
      <c r="JEK256"/>
      <c r="JEL256"/>
      <c r="JEM256"/>
      <c r="JEN256"/>
      <c r="JEO256"/>
      <c r="JEP256"/>
      <c r="JEQ256"/>
      <c r="JER256"/>
      <c r="JES256"/>
      <c r="JET256"/>
      <c r="JEU256"/>
      <c r="JEV256"/>
      <c r="JEW256"/>
      <c r="JEX256"/>
      <c r="JEY256"/>
      <c r="JEZ256"/>
      <c r="JFA256"/>
      <c r="JFB256"/>
      <c r="JFC256"/>
      <c r="JFD256"/>
      <c r="JFE256"/>
      <c r="JFF256"/>
      <c r="JFG256"/>
      <c r="JFH256"/>
      <c r="JFI256"/>
      <c r="JFJ256"/>
      <c r="JFK256"/>
      <c r="JFL256"/>
      <c r="JFM256"/>
      <c r="JFN256"/>
      <c r="JFO256"/>
      <c r="JFP256"/>
      <c r="JFQ256"/>
      <c r="JFR256"/>
      <c r="JFS256"/>
      <c r="JFT256"/>
      <c r="JFU256"/>
      <c r="JFV256"/>
      <c r="JFW256"/>
      <c r="JFX256"/>
      <c r="JFY256"/>
      <c r="JFZ256"/>
      <c r="JGA256"/>
      <c r="JGB256"/>
      <c r="JGC256"/>
      <c r="JGD256"/>
      <c r="JGE256"/>
      <c r="JGF256"/>
      <c r="JGG256"/>
      <c r="JGH256"/>
      <c r="JGI256"/>
      <c r="JGJ256"/>
      <c r="JGK256"/>
      <c r="JGL256"/>
      <c r="JGM256"/>
      <c r="JGN256"/>
      <c r="JGO256"/>
      <c r="JGP256"/>
      <c r="JGQ256"/>
      <c r="JGR256"/>
      <c r="JGS256"/>
      <c r="JGT256"/>
      <c r="JGU256"/>
      <c r="JGV256"/>
      <c r="JGW256"/>
      <c r="JGX256"/>
      <c r="JGY256"/>
      <c r="JGZ256"/>
      <c r="JHA256"/>
      <c r="JHB256"/>
      <c r="JHC256"/>
      <c r="JHD256"/>
      <c r="JHE256"/>
      <c r="JHF256"/>
      <c r="JHG256"/>
      <c r="JHH256"/>
      <c r="JHI256"/>
      <c r="JHJ256"/>
      <c r="JHK256"/>
      <c r="JHL256"/>
      <c r="JHM256"/>
      <c r="JHN256"/>
      <c r="JHO256"/>
      <c r="JHP256"/>
      <c r="JHQ256"/>
      <c r="JHR256"/>
      <c r="JHS256"/>
      <c r="JHT256"/>
      <c r="JHU256"/>
      <c r="JHV256"/>
      <c r="JHW256"/>
      <c r="JHX256"/>
      <c r="JHY256"/>
      <c r="JHZ256"/>
      <c r="JIA256"/>
      <c r="JIB256"/>
      <c r="JIC256"/>
      <c r="JID256"/>
      <c r="JIE256"/>
      <c r="JIF256"/>
      <c r="JIG256"/>
      <c r="JIH256"/>
      <c r="JII256"/>
      <c r="JIJ256"/>
      <c r="JIK256"/>
      <c r="JIL256"/>
      <c r="JIM256"/>
      <c r="JIN256"/>
      <c r="JIO256"/>
      <c r="JIP256"/>
      <c r="JIQ256"/>
      <c r="JIR256"/>
      <c r="JIS256"/>
      <c r="JIT256"/>
      <c r="JIU256"/>
      <c r="JIV256"/>
      <c r="JIW256"/>
      <c r="JIX256"/>
      <c r="JIY256"/>
      <c r="JIZ256"/>
      <c r="JJA256"/>
      <c r="JJB256"/>
      <c r="JJC256"/>
      <c r="JJD256"/>
      <c r="JJE256"/>
      <c r="JJF256"/>
      <c r="JJG256"/>
      <c r="JJH256"/>
      <c r="JJI256"/>
      <c r="JJJ256"/>
      <c r="JJK256"/>
      <c r="JJL256"/>
      <c r="JJM256"/>
      <c r="JJN256"/>
      <c r="JJO256"/>
      <c r="JJP256"/>
      <c r="JJQ256"/>
      <c r="JJR256"/>
      <c r="JJS256"/>
      <c r="JJT256"/>
      <c r="JJU256"/>
      <c r="JJV256"/>
      <c r="JJW256"/>
      <c r="JJX256"/>
      <c r="JJY256"/>
      <c r="JJZ256"/>
      <c r="JKA256"/>
      <c r="JKB256"/>
      <c r="JKC256"/>
      <c r="JKD256"/>
      <c r="JKE256"/>
      <c r="JKF256"/>
      <c r="JKG256"/>
      <c r="JKH256"/>
      <c r="JKI256"/>
      <c r="JKJ256"/>
      <c r="JKK256"/>
      <c r="JKL256"/>
      <c r="JKM256"/>
      <c r="JKN256"/>
      <c r="JKO256"/>
      <c r="JKP256"/>
      <c r="JKQ256"/>
      <c r="JKR256"/>
      <c r="JKS256"/>
      <c r="JKT256"/>
      <c r="JKU256"/>
      <c r="JKV256"/>
      <c r="JKW256"/>
      <c r="JKX256"/>
      <c r="JKY256"/>
      <c r="JKZ256"/>
      <c r="JLA256"/>
      <c r="JLB256"/>
      <c r="JLC256"/>
      <c r="JLD256"/>
      <c r="JLE256"/>
      <c r="JLF256"/>
      <c r="JLG256"/>
      <c r="JLH256"/>
      <c r="JLI256"/>
      <c r="JLJ256"/>
      <c r="JLK256"/>
      <c r="JLL256"/>
      <c r="JLM256"/>
      <c r="JLN256"/>
      <c r="JLO256"/>
      <c r="JLP256"/>
      <c r="JLQ256"/>
      <c r="JLR256"/>
      <c r="JLS256"/>
      <c r="JLT256"/>
      <c r="JLU256"/>
      <c r="JLV256"/>
      <c r="JLW256"/>
      <c r="JLX256"/>
      <c r="JLY256"/>
      <c r="JLZ256"/>
      <c r="JMA256"/>
      <c r="JMB256"/>
      <c r="JMC256"/>
      <c r="JMD256"/>
      <c r="JME256"/>
      <c r="JMF256"/>
      <c r="JMG256"/>
      <c r="JMH256"/>
      <c r="JMI256"/>
      <c r="JMJ256"/>
      <c r="JMK256"/>
      <c r="JML256"/>
      <c r="JMM256"/>
      <c r="JMN256"/>
      <c r="JMO256"/>
      <c r="JMP256"/>
      <c r="JMQ256"/>
      <c r="JMR256"/>
      <c r="JMS256"/>
      <c r="JMT256"/>
      <c r="JMU256"/>
      <c r="JMV256"/>
      <c r="JMW256"/>
      <c r="JMX256"/>
      <c r="JMY256"/>
      <c r="JMZ256"/>
      <c r="JNA256"/>
      <c r="JNB256"/>
      <c r="JNC256"/>
      <c r="JND256"/>
      <c r="JNE256"/>
      <c r="JNF256"/>
      <c r="JNG256"/>
      <c r="JNH256"/>
      <c r="JNI256"/>
      <c r="JNJ256"/>
      <c r="JNK256"/>
      <c r="JNL256"/>
      <c r="JNM256"/>
      <c r="JNN256"/>
      <c r="JNO256"/>
      <c r="JNP256"/>
      <c r="JNQ256"/>
      <c r="JNR256"/>
      <c r="JNS256"/>
      <c r="JNT256"/>
      <c r="JNU256"/>
      <c r="JNV256"/>
      <c r="JNW256"/>
      <c r="JNX256"/>
      <c r="JNY256"/>
      <c r="JNZ256"/>
      <c r="JOA256"/>
      <c r="JOB256"/>
      <c r="JOC256"/>
      <c r="JOD256"/>
      <c r="JOE256"/>
      <c r="JOF256"/>
      <c r="JOG256"/>
      <c r="JOH256"/>
      <c r="JOI256"/>
      <c r="JOJ256"/>
      <c r="JOK256"/>
      <c r="JOL256"/>
      <c r="JOM256"/>
      <c r="JON256"/>
      <c r="JOO256"/>
      <c r="JOP256"/>
      <c r="JOQ256"/>
      <c r="JOR256"/>
      <c r="JOS256"/>
      <c r="JOT256"/>
      <c r="JOU256"/>
      <c r="JOV256"/>
      <c r="JOW256"/>
      <c r="JOX256"/>
      <c r="JOY256"/>
      <c r="JOZ256"/>
      <c r="JPA256"/>
      <c r="JPB256"/>
      <c r="JPC256"/>
      <c r="JPD256"/>
      <c r="JPE256"/>
      <c r="JPF256"/>
      <c r="JPG256"/>
      <c r="JPH256"/>
      <c r="JPI256"/>
      <c r="JPJ256"/>
      <c r="JPK256"/>
      <c r="JPL256"/>
      <c r="JPM256"/>
      <c r="JPN256"/>
      <c r="JPO256"/>
      <c r="JPP256"/>
      <c r="JPQ256"/>
      <c r="JPR256"/>
      <c r="JPS256"/>
      <c r="JPT256"/>
      <c r="JPU256"/>
      <c r="JPV256"/>
      <c r="JPW256"/>
      <c r="JPX256"/>
      <c r="JPY256"/>
      <c r="JPZ256"/>
      <c r="JQA256"/>
      <c r="JQB256"/>
      <c r="JQC256"/>
      <c r="JQD256"/>
      <c r="JQE256"/>
      <c r="JQF256"/>
      <c r="JQG256"/>
      <c r="JQH256"/>
      <c r="JQI256"/>
      <c r="JQJ256"/>
      <c r="JQK256"/>
      <c r="JQL256"/>
      <c r="JQM256"/>
      <c r="JQN256"/>
      <c r="JQO256"/>
      <c r="JQP256"/>
      <c r="JQQ256"/>
      <c r="JQR256"/>
      <c r="JQS256"/>
      <c r="JQT256"/>
      <c r="JQU256"/>
      <c r="JQV256"/>
      <c r="JQW256"/>
      <c r="JQX256"/>
      <c r="JQY256"/>
      <c r="JQZ256"/>
      <c r="JRA256"/>
      <c r="JRB256"/>
      <c r="JRC256"/>
      <c r="JRD256"/>
      <c r="JRE256"/>
      <c r="JRF256"/>
      <c r="JRG256"/>
      <c r="JRH256"/>
      <c r="JRI256"/>
      <c r="JRJ256"/>
      <c r="JRK256"/>
      <c r="JRL256"/>
      <c r="JRM256"/>
      <c r="JRN256"/>
      <c r="JRO256"/>
      <c r="JRP256"/>
      <c r="JRQ256"/>
      <c r="JRR256"/>
      <c r="JRS256"/>
      <c r="JRT256"/>
      <c r="JRU256"/>
      <c r="JRV256"/>
      <c r="JRW256"/>
      <c r="JRX256"/>
      <c r="JRY256"/>
      <c r="JRZ256"/>
      <c r="JSA256"/>
      <c r="JSB256"/>
      <c r="JSC256"/>
      <c r="JSD256"/>
      <c r="JSE256"/>
      <c r="JSF256"/>
      <c r="JSG256"/>
      <c r="JSH256"/>
      <c r="JSI256"/>
      <c r="JSJ256"/>
      <c r="JSK256"/>
      <c r="JSL256"/>
      <c r="JSM256"/>
      <c r="JSN256"/>
      <c r="JSO256"/>
      <c r="JSP256"/>
      <c r="JSQ256"/>
      <c r="JSR256"/>
      <c r="JSS256"/>
      <c r="JST256"/>
      <c r="JSU256"/>
      <c r="JSV256"/>
      <c r="JSW256"/>
      <c r="JSX256"/>
      <c r="JSY256"/>
      <c r="JSZ256"/>
      <c r="JTA256"/>
      <c r="JTB256"/>
      <c r="JTC256"/>
      <c r="JTD256"/>
      <c r="JTE256"/>
      <c r="JTF256"/>
      <c r="JTG256"/>
      <c r="JTH256"/>
      <c r="JTI256"/>
      <c r="JTJ256"/>
      <c r="JTK256"/>
      <c r="JTL256"/>
      <c r="JTM256"/>
      <c r="JTN256"/>
      <c r="JTO256"/>
      <c r="JTP256"/>
      <c r="JTQ256"/>
      <c r="JTR256"/>
      <c r="JTS256"/>
      <c r="JTT256"/>
      <c r="JTU256"/>
      <c r="JTV256"/>
      <c r="JTW256"/>
      <c r="JTX256"/>
      <c r="JTY256"/>
      <c r="JTZ256"/>
      <c r="JUA256"/>
      <c r="JUB256"/>
      <c r="JUC256"/>
      <c r="JUD256"/>
      <c r="JUE256"/>
      <c r="JUF256"/>
      <c r="JUG256"/>
      <c r="JUH256"/>
      <c r="JUI256"/>
      <c r="JUJ256"/>
      <c r="JUK256"/>
      <c r="JUL256"/>
      <c r="JUM256"/>
      <c r="JUN256"/>
      <c r="JUO256"/>
      <c r="JUP256"/>
      <c r="JUQ256"/>
      <c r="JUR256"/>
      <c r="JUS256"/>
      <c r="JUT256"/>
      <c r="JUU256"/>
      <c r="JUV256"/>
      <c r="JUW256"/>
      <c r="JUX256"/>
      <c r="JUY256"/>
      <c r="JUZ256"/>
      <c r="JVA256"/>
      <c r="JVB256"/>
      <c r="JVC256"/>
      <c r="JVD256"/>
      <c r="JVE256"/>
      <c r="JVF256"/>
      <c r="JVG256"/>
      <c r="JVH256"/>
      <c r="JVI256"/>
      <c r="JVJ256"/>
      <c r="JVK256"/>
      <c r="JVL256"/>
      <c r="JVM256"/>
      <c r="JVN256"/>
      <c r="JVO256"/>
      <c r="JVP256"/>
      <c r="JVQ256"/>
      <c r="JVR256"/>
      <c r="JVS256"/>
      <c r="JVT256"/>
      <c r="JVU256"/>
      <c r="JVV256"/>
      <c r="JVW256"/>
      <c r="JVX256"/>
      <c r="JVY256"/>
      <c r="JVZ256"/>
      <c r="JWA256"/>
      <c r="JWB256"/>
      <c r="JWC256"/>
      <c r="JWD256"/>
      <c r="JWE256"/>
      <c r="JWF256"/>
      <c r="JWG256"/>
      <c r="JWH256"/>
      <c r="JWI256"/>
      <c r="JWJ256"/>
      <c r="JWK256"/>
      <c r="JWL256"/>
      <c r="JWM256"/>
      <c r="JWN256"/>
      <c r="JWO256"/>
      <c r="JWP256"/>
      <c r="JWQ256"/>
      <c r="JWR256"/>
      <c r="JWS256"/>
      <c r="JWT256"/>
      <c r="JWU256"/>
      <c r="JWV256"/>
      <c r="JWW256"/>
      <c r="JWX256"/>
      <c r="JWY256"/>
      <c r="JWZ256"/>
      <c r="JXA256"/>
      <c r="JXB256"/>
      <c r="JXC256"/>
      <c r="JXD256"/>
      <c r="JXE256"/>
      <c r="JXF256"/>
      <c r="JXG256"/>
      <c r="JXH256"/>
      <c r="JXI256"/>
      <c r="JXJ256"/>
      <c r="JXK256"/>
      <c r="JXL256"/>
      <c r="JXM256"/>
      <c r="JXN256"/>
      <c r="JXO256"/>
      <c r="JXP256"/>
      <c r="JXQ256"/>
      <c r="JXR256"/>
      <c r="JXS256"/>
      <c r="JXT256"/>
      <c r="JXU256"/>
      <c r="JXV256"/>
      <c r="JXW256"/>
      <c r="JXX256"/>
      <c r="JXY256"/>
      <c r="JXZ256"/>
      <c r="JYA256"/>
      <c r="JYB256"/>
      <c r="JYC256"/>
      <c r="JYD256"/>
      <c r="JYE256"/>
      <c r="JYF256"/>
      <c r="JYG256"/>
      <c r="JYH256"/>
      <c r="JYI256"/>
      <c r="JYJ256"/>
      <c r="JYK256"/>
      <c r="JYL256"/>
      <c r="JYM256"/>
      <c r="JYN256"/>
      <c r="JYO256"/>
      <c r="JYP256"/>
      <c r="JYQ256"/>
      <c r="JYR256"/>
      <c r="JYS256"/>
      <c r="JYT256"/>
      <c r="JYU256"/>
      <c r="JYV256"/>
      <c r="JYW256"/>
      <c r="JYX256"/>
      <c r="JYY256"/>
      <c r="JYZ256"/>
      <c r="JZA256"/>
      <c r="JZB256"/>
      <c r="JZC256"/>
      <c r="JZD256"/>
      <c r="JZE256"/>
      <c r="JZF256"/>
      <c r="JZG256"/>
      <c r="JZH256"/>
      <c r="JZI256"/>
      <c r="JZJ256"/>
      <c r="JZK256"/>
      <c r="JZL256"/>
      <c r="JZM256"/>
      <c r="JZN256"/>
      <c r="JZO256"/>
      <c r="JZP256"/>
      <c r="JZQ256"/>
      <c r="JZR256"/>
      <c r="JZS256"/>
      <c r="JZT256"/>
      <c r="JZU256"/>
      <c r="JZV256"/>
      <c r="JZW256"/>
      <c r="JZX256"/>
      <c r="JZY256"/>
      <c r="JZZ256"/>
      <c r="KAA256"/>
      <c r="KAB256"/>
      <c r="KAC256"/>
      <c r="KAD256"/>
      <c r="KAE256"/>
      <c r="KAF256"/>
      <c r="KAG256"/>
      <c r="KAH256"/>
      <c r="KAI256"/>
      <c r="KAJ256"/>
      <c r="KAK256"/>
      <c r="KAL256"/>
      <c r="KAM256"/>
      <c r="KAN256"/>
      <c r="KAO256"/>
      <c r="KAP256"/>
      <c r="KAQ256"/>
      <c r="KAR256"/>
      <c r="KAS256"/>
      <c r="KAT256"/>
      <c r="KAU256"/>
      <c r="KAV256"/>
      <c r="KAW256"/>
      <c r="KAX256"/>
      <c r="KAY256"/>
      <c r="KAZ256"/>
      <c r="KBA256"/>
      <c r="KBB256"/>
      <c r="KBC256"/>
      <c r="KBD256"/>
      <c r="KBE256"/>
      <c r="KBF256"/>
      <c r="KBG256"/>
      <c r="KBH256"/>
      <c r="KBI256"/>
      <c r="KBJ256"/>
      <c r="KBK256"/>
      <c r="KBL256"/>
      <c r="KBM256"/>
      <c r="KBN256"/>
      <c r="KBO256"/>
      <c r="KBP256"/>
      <c r="KBQ256"/>
      <c r="KBR256"/>
      <c r="KBS256"/>
      <c r="KBT256"/>
      <c r="KBU256"/>
      <c r="KBV256"/>
      <c r="KBW256"/>
      <c r="KBX256"/>
      <c r="KBY256"/>
      <c r="KBZ256"/>
      <c r="KCA256"/>
      <c r="KCB256"/>
      <c r="KCC256"/>
      <c r="KCD256"/>
      <c r="KCE256"/>
      <c r="KCF256"/>
      <c r="KCG256"/>
      <c r="KCH256"/>
      <c r="KCI256"/>
      <c r="KCJ256"/>
      <c r="KCK256"/>
      <c r="KCL256"/>
      <c r="KCM256"/>
      <c r="KCN256"/>
      <c r="KCO256"/>
      <c r="KCP256"/>
      <c r="KCQ256"/>
      <c r="KCR256"/>
      <c r="KCS256"/>
      <c r="KCT256"/>
      <c r="KCU256"/>
      <c r="KCV256"/>
      <c r="KCW256"/>
      <c r="KCX256"/>
      <c r="KCY256"/>
      <c r="KCZ256"/>
      <c r="KDA256"/>
      <c r="KDB256"/>
      <c r="KDC256"/>
      <c r="KDD256"/>
      <c r="KDE256"/>
      <c r="KDF256"/>
      <c r="KDG256"/>
      <c r="KDH256"/>
      <c r="KDI256"/>
      <c r="KDJ256"/>
      <c r="KDK256"/>
      <c r="KDL256"/>
      <c r="KDM256"/>
      <c r="KDN256"/>
      <c r="KDO256"/>
      <c r="KDP256"/>
      <c r="KDQ256"/>
      <c r="KDR256"/>
      <c r="KDS256"/>
      <c r="KDT256"/>
      <c r="KDU256"/>
      <c r="KDV256"/>
      <c r="KDW256"/>
      <c r="KDX256"/>
      <c r="KDY256"/>
      <c r="KDZ256"/>
      <c r="KEA256"/>
      <c r="KEB256"/>
      <c r="KEC256"/>
      <c r="KED256"/>
      <c r="KEE256"/>
      <c r="KEF256"/>
      <c r="KEG256"/>
      <c r="KEH256"/>
      <c r="KEI256"/>
      <c r="KEJ256"/>
      <c r="KEK256"/>
      <c r="KEL256"/>
      <c r="KEM256"/>
      <c r="KEN256"/>
      <c r="KEO256"/>
      <c r="KEP256"/>
      <c r="KEQ256"/>
      <c r="KER256"/>
      <c r="KES256"/>
      <c r="KET256"/>
      <c r="KEU256"/>
      <c r="KEV256"/>
      <c r="KEW256"/>
      <c r="KEX256"/>
      <c r="KEY256"/>
      <c r="KEZ256"/>
      <c r="KFA256"/>
      <c r="KFB256"/>
      <c r="KFC256"/>
      <c r="KFD256"/>
      <c r="KFE256"/>
      <c r="KFF256"/>
      <c r="KFG256"/>
      <c r="KFH256"/>
      <c r="KFI256"/>
      <c r="KFJ256"/>
      <c r="KFK256"/>
      <c r="KFL256"/>
      <c r="KFM256"/>
      <c r="KFN256"/>
      <c r="KFO256"/>
      <c r="KFP256"/>
      <c r="KFQ256"/>
      <c r="KFR256"/>
      <c r="KFS256"/>
      <c r="KFT256"/>
      <c r="KFU256"/>
      <c r="KFV256"/>
      <c r="KFW256"/>
      <c r="KFX256"/>
      <c r="KFY256"/>
      <c r="KFZ256"/>
      <c r="KGA256"/>
      <c r="KGB256"/>
      <c r="KGC256"/>
      <c r="KGD256"/>
      <c r="KGE256"/>
      <c r="KGF256"/>
      <c r="KGG256"/>
      <c r="KGH256"/>
      <c r="KGI256"/>
      <c r="KGJ256"/>
      <c r="KGK256"/>
      <c r="KGL256"/>
      <c r="KGM256"/>
      <c r="KGN256"/>
      <c r="KGO256"/>
      <c r="KGP256"/>
      <c r="KGQ256"/>
      <c r="KGR256"/>
      <c r="KGS256"/>
      <c r="KGT256"/>
      <c r="KGU256"/>
      <c r="KGV256"/>
      <c r="KGW256"/>
      <c r="KGX256"/>
      <c r="KGY256"/>
      <c r="KGZ256"/>
      <c r="KHA256"/>
      <c r="KHB256"/>
      <c r="KHC256"/>
      <c r="KHD256"/>
      <c r="KHE256"/>
      <c r="KHF256"/>
      <c r="KHG256"/>
      <c r="KHH256"/>
      <c r="KHI256"/>
      <c r="KHJ256"/>
      <c r="KHK256"/>
      <c r="KHL256"/>
      <c r="KHM256"/>
      <c r="KHN256"/>
      <c r="KHO256"/>
      <c r="KHP256"/>
      <c r="KHQ256"/>
      <c r="KHR256"/>
      <c r="KHS256"/>
      <c r="KHT256"/>
      <c r="KHU256"/>
      <c r="KHV256"/>
      <c r="KHW256"/>
      <c r="KHX256"/>
      <c r="KHY256"/>
      <c r="KHZ256"/>
      <c r="KIA256"/>
      <c r="KIB256"/>
      <c r="KIC256"/>
      <c r="KID256"/>
      <c r="KIE256"/>
      <c r="KIF256"/>
      <c r="KIG256"/>
      <c r="KIH256"/>
      <c r="KII256"/>
      <c r="KIJ256"/>
      <c r="KIK256"/>
      <c r="KIL256"/>
      <c r="KIM256"/>
      <c r="KIN256"/>
      <c r="KIO256"/>
      <c r="KIP256"/>
      <c r="KIQ256"/>
      <c r="KIR256"/>
      <c r="KIS256"/>
      <c r="KIT256"/>
      <c r="KIU256"/>
      <c r="KIV256"/>
      <c r="KIW256"/>
      <c r="KIX256"/>
      <c r="KIY256"/>
      <c r="KIZ256"/>
      <c r="KJA256"/>
      <c r="KJB256"/>
      <c r="KJC256"/>
      <c r="KJD256"/>
      <c r="KJE256"/>
      <c r="KJF256"/>
      <c r="KJG256"/>
      <c r="KJH256"/>
      <c r="KJI256"/>
      <c r="KJJ256"/>
      <c r="KJK256"/>
      <c r="KJL256"/>
      <c r="KJM256"/>
      <c r="KJN256"/>
      <c r="KJO256"/>
      <c r="KJP256"/>
      <c r="KJQ256"/>
      <c r="KJR256"/>
      <c r="KJS256"/>
      <c r="KJT256"/>
      <c r="KJU256"/>
      <c r="KJV256"/>
      <c r="KJW256"/>
      <c r="KJX256"/>
      <c r="KJY256"/>
      <c r="KJZ256"/>
      <c r="KKA256"/>
      <c r="KKB256"/>
      <c r="KKC256"/>
      <c r="KKD256"/>
      <c r="KKE256"/>
      <c r="KKF256"/>
      <c r="KKG256"/>
      <c r="KKH256"/>
      <c r="KKI256"/>
      <c r="KKJ256"/>
      <c r="KKK256"/>
      <c r="KKL256"/>
      <c r="KKM256"/>
      <c r="KKN256"/>
      <c r="KKO256"/>
      <c r="KKP256"/>
      <c r="KKQ256"/>
      <c r="KKR256"/>
      <c r="KKS256"/>
      <c r="KKT256"/>
      <c r="KKU256"/>
      <c r="KKV256"/>
      <c r="KKW256"/>
      <c r="KKX256"/>
      <c r="KKY256"/>
      <c r="KKZ256"/>
      <c r="KLA256"/>
      <c r="KLB256"/>
      <c r="KLC256"/>
      <c r="KLD256"/>
      <c r="KLE256"/>
      <c r="KLF256"/>
      <c r="KLG256"/>
      <c r="KLH256"/>
      <c r="KLI256"/>
      <c r="KLJ256"/>
      <c r="KLK256"/>
      <c r="KLL256"/>
      <c r="KLM256"/>
      <c r="KLN256"/>
      <c r="KLO256"/>
      <c r="KLP256"/>
      <c r="KLQ256"/>
      <c r="KLR256"/>
      <c r="KLS256"/>
      <c r="KLT256"/>
      <c r="KLU256"/>
      <c r="KLV256"/>
      <c r="KLW256"/>
      <c r="KLX256"/>
      <c r="KLY256"/>
      <c r="KLZ256"/>
      <c r="KMA256"/>
      <c r="KMB256"/>
      <c r="KMC256"/>
      <c r="KMD256"/>
      <c r="KME256"/>
      <c r="KMF256"/>
      <c r="KMG256"/>
      <c r="KMH256"/>
      <c r="KMI256"/>
      <c r="KMJ256"/>
      <c r="KMK256"/>
      <c r="KML256"/>
      <c r="KMM256"/>
      <c r="KMN256"/>
      <c r="KMO256"/>
      <c r="KMP256"/>
      <c r="KMQ256"/>
      <c r="KMR256"/>
      <c r="KMS256"/>
      <c r="KMT256"/>
      <c r="KMU256"/>
      <c r="KMV256"/>
      <c r="KMW256"/>
      <c r="KMX256"/>
      <c r="KMY256"/>
      <c r="KMZ256"/>
      <c r="KNA256"/>
      <c r="KNB256"/>
      <c r="KNC256"/>
      <c r="KND256"/>
      <c r="KNE256"/>
      <c r="KNF256"/>
      <c r="KNG256"/>
      <c r="KNH256"/>
      <c r="KNI256"/>
      <c r="KNJ256"/>
      <c r="KNK256"/>
      <c r="KNL256"/>
      <c r="KNM256"/>
      <c r="KNN256"/>
      <c r="KNO256"/>
      <c r="KNP256"/>
      <c r="KNQ256"/>
      <c r="KNR256"/>
      <c r="KNS256"/>
      <c r="KNT256"/>
      <c r="KNU256"/>
      <c r="KNV256"/>
      <c r="KNW256"/>
      <c r="KNX256"/>
      <c r="KNY256"/>
      <c r="KNZ256"/>
      <c r="KOA256"/>
      <c r="KOB256"/>
      <c r="KOC256"/>
      <c r="KOD256"/>
      <c r="KOE256"/>
      <c r="KOF256"/>
      <c r="KOG256"/>
      <c r="KOH256"/>
      <c r="KOI256"/>
      <c r="KOJ256"/>
      <c r="KOK256"/>
      <c r="KOL256"/>
      <c r="KOM256"/>
      <c r="KON256"/>
      <c r="KOO256"/>
      <c r="KOP256"/>
      <c r="KOQ256"/>
      <c r="KOR256"/>
      <c r="KOS256"/>
      <c r="KOT256"/>
      <c r="KOU256"/>
      <c r="KOV256"/>
      <c r="KOW256"/>
      <c r="KOX256"/>
      <c r="KOY256"/>
      <c r="KOZ256"/>
      <c r="KPA256"/>
      <c r="KPB256"/>
      <c r="KPC256"/>
      <c r="KPD256"/>
      <c r="KPE256"/>
      <c r="KPF256"/>
      <c r="KPG256"/>
      <c r="KPH256"/>
      <c r="KPI256"/>
      <c r="KPJ256"/>
      <c r="KPK256"/>
      <c r="KPL256"/>
      <c r="KPM256"/>
      <c r="KPN256"/>
      <c r="KPO256"/>
      <c r="KPP256"/>
      <c r="KPQ256"/>
      <c r="KPR256"/>
      <c r="KPS256"/>
      <c r="KPT256"/>
      <c r="KPU256"/>
      <c r="KPV256"/>
      <c r="KPW256"/>
      <c r="KPX256"/>
      <c r="KPY256"/>
      <c r="KPZ256"/>
      <c r="KQA256"/>
      <c r="KQB256"/>
      <c r="KQC256"/>
      <c r="KQD256"/>
      <c r="KQE256"/>
      <c r="KQF256"/>
      <c r="KQG256"/>
      <c r="KQH256"/>
      <c r="KQI256"/>
      <c r="KQJ256"/>
      <c r="KQK256"/>
      <c r="KQL256"/>
      <c r="KQM256"/>
      <c r="KQN256"/>
      <c r="KQO256"/>
      <c r="KQP256"/>
      <c r="KQQ256"/>
      <c r="KQR256"/>
      <c r="KQS256"/>
      <c r="KQT256"/>
      <c r="KQU256"/>
      <c r="KQV256"/>
      <c r="KQW256"/>
      <c r="KQX256"/>
      <c r="KQY256"/>
      <c r="KQZ256"/>
      <c r="KRA256"/>
      <c r="KRB256"/>
      <c r="KRC256"/>
      <c r="KRD256"/>
      <c r="KRE256"/>
      <c r="KRF256"/>
      <c r="KRG256"/>
      <c r="KRH256"/>
      <c r="KRI256"/>
      <c r="KRJ256"/>
      <c r="KRK256"/>
      <c r="KRL256"/>
      <c r="KRM256"/>
      <c r="KRN256"/>
      <c r="KRO256"/>
      <c r="KRP256"/>
      <c r="KRQ256"/>
      <c r="KRR256"/>
      <c r="KRS256"/>
      <c r="KRT256"/>
      <c r="KRU256"/>
      <c r="KRV256"/>
      <c r="KRW256"/>
      <c r="KRX256"/>
      <c r="KRY256"/>
      <c r="KRZ256"/>
      <c r="KSA256"/>
      <c r="KSB256"/>
      <c r="KSC256"/>
      <c r="KSD256"/>
      <c r="KSE256"/>
      <c r="KSF256"/>
      <c r="KSG256"/>
      <c r="KSH256"/>
      <c r="KSI256"/>
      <c r="KSJ256"/>
      <c r="KSK256"/>
      <c r="KSL256"/>
      <c r="KSM256"/>
      <c r="KSN256"/>
      <c r="KSO256"/>
      <c r="KSP256"/>
      <c r="KSQ256"/>
      <c r="KSR256"/>
      <c r="KSS256"/>
      <c r="KST256"/>
      <c r="KSU256"/>
      <c r="KSV256"/>
      <c r="KSW256"/>
      <c r="KSX256"/>
      <c r="KSY256"/>
      <c r="KSZ256"/>
      <c r="KTA256"/>
      <c r="KTB256"/>
      <c r="KTC256"/>
      <c r="KTD256"/>
      <c r="KTE256"/>
      <c r="KTF256"/>
      <c r="KTG256"/>
      <c r="KTH256"/>
      <c r="KTI256"/>
      <c r="KTJ256"/>
      <c r="KTK256"/>
      <c r="KTL256"/>
      <c r="KTM256"/>
      <c r="KTN256"/>
      <c r="KTO256"/>
      <c r="KTP256"/>
      <c r="KTQ256"/>
      <c r="KTR256"/>
      <c r="KTS256"/>
      <c r="KTT256"/>
      <c r="KTU256"/>
      <c r="KTV256"/>
      <c r="KTW256"/>
      <c r="KTX256"/>
      <c r="KTY256"/>
      <c r="KTZ256"/>
      <c r="KUA256"/>
      <c r="KUB256"/>
      <c r="KUC256"/>
      <c r="KUD256"/>
      <c r="KUE256"/>
      <c r="KUF256"/>
      <c r="KUG256"/>
      <c r="KUH256"/>
      <c r="KUI256"/>
      <c r="KUJ256"/>
      <c r="KUK256"/>
      <c r="KUL256"/>
      <c r="KUM256"/>
      <c r="KUN256"/>
      <c r="KUO256"/>
      <c r="KUP256"/>
      <c r="KUQ256"/>
      <c r="KUR256"/>
      <c r="KUS256"/>
      <c r="KUT256"/>
      <c r="KUU256"/>
      <c r="KUV256"/>
      <c r="KUW256"/>
      <c r="KUX256"/>
      <c r="KUY256"/>
      <c r="KUZ256"/>
      <c r="KVA256"/>
      <c r="KVB256"/>
      <c r="KVC256"/>
      <c r="KVD256"/>
      <c r="KVE256"/>
      <c r="KVF256"/>
      <c r="KVG256"/>
      <c r="KVH256"/>
      <c r="KVI256"/>
      <c r="KVJ256"/>
      <c r="KVK256"/>
      <c r="KVL256"/>
      <c r="KVM256"/>
      <c r="KVN256"/>
      <c r="KVO256"/>
      <c r="KVP256"/>
      <c r="KVQ256"/>
      <c r="KVR256"/>
      <c r="KVS256"/>
      <c r="KVT256"/>
      <c r="KVU256"/>
      <c r="KVV256"/>
      <c r="KVW256"/>
      <c r="KVX256"/>
      <c r="KVY256"/>
      <c r="KVZ256"/>
      <c r="KWA256"/>
      <c r="KWB256"/>
      <c r="KWC256"/>
      <c r="KWD256"/>
      <c r="KWE256"/>
      <c r="KWF256"/>
      <c r="KWG256"/>
      <c r="KWH256"/>
      <c r="KWI256"/>
      <c r="KWJ256"/>
      <c r="KWK256"/>
      <c r="KWL256"/>
      <c r="KWM256"/>
      <c r="KWN256"/>
      <c r="KWO256"/>
      <c r="KWP256"/>
      <c r="KWQ256"/>
      <c r="KWR256"/>
      <c r="KWS256"/>
      <c r="KWT256"/>
      <c r="KWU256"/>
      <c r="KWV256"/>
      <c r="KWW256"/>
      <c r="KWX256"/>
      <c r="KWY256"/>
      <c r="KWZ256"/>
      <c r="KXA256"/>
      <c r="KXB256"/>
      <c r="KXC256"/>
      <c r="KXD256"/>
      <c r="KXE256"/>
      <c r="KXF256"/>
      <c r="KXG256"/>
      <c r="KXH256"/>
      <c r="KXI256"/>
      <c r="KXJ256"/>
      <c r="KXK256"/>
      <c r="KXL256"/>
      <c r="KXM256"/>
      <c r="KXN256"/>
      <c r="KXO256"/>
      <c r="KXP256"/>
      <c r="KXQ256"/>
      <c r="KXR256"/>
      <c r="KXS256"/>
      <c r="KXT256"/>
      <c r="KXU256"/>
      <c r="KXV256"/>
      <c r="KXW256"/>
      <c r="KXX256"/>
      <c r="KXY256"/>
      <c r="KXZ256"/>
      <c r="KYA256"/>
      <c r="KYB256"/>
      <c r="KYC256"/>
      <c r="KYD256"/>
      <c r="KYE256"/>
      <c r="KYF256"/>
      <c r="KYG256"/>
      <c r="KYH256"/>
      <c r="KYI256"/>
      <c r="KYJ256"/>
      <c r="KYK256"/>
      <c r="KYL256"/>
      <c r="KYM256"/>
      <c r="KYN256"/>
      <c r="KYO256"/>
      <c r="KYP256"/>
      <c r="KYQ256"/>
      <c r="KYR256"/>
      <c r="KYS256"/>
      <c r="KYT256"/>
      <c r="KYU256"/>
      <c r="KYV256"/>
      <c r="KYW256"/>
      <c r="KYX256"/>
      <c r="KYY256"/>
      <c r="KYZ256"/>
      <c r="KZA256"/>
      <c r="KZB256"/>
      <c r="KZC256"/>
      <c r="KZD256"/>
      <c r="KZE256"/>
      <c r="KZF256"/>
      <c r="KZG256"/>
      <c r="KZH256"/>
      <c r="KZI256"/>
      <c r="KZJ256"/>
      <c r="KZK256"/>
      <c r="KZL256"/>
      <c r="KZM256"/>
      <c r="KZN256"/>
      <c r="KZO256"/>
      <c r="KZP256"/>
      <c r="KZQ256"/>
      <c r="KZR256"/>
      <c r="KZS256"/>
      <c r="KZT256"/>
      <c r="KZU256"/>
      <c r="KZV256"/>
      <c r="KZW256"/>
      <c r="KZX256"/>
      <c r="KZY256"/>
      <c r="KZZ256"/>
      <c r="LAA256"/>
      <c r="LAB256"/>
      <c r="LAC256"/>
      <c r="LAD256"/>
      <c r="LAE256"/>
      <c r="LAF256"/>
      <c r="LAG256"/>
      <c r="LAH256"/>
      <c r="LAI256"/>
      <c r="LAJ256"/>
      <c r="LAK256"/>
      <c r="LAL256"/>
      <c r="LAM256"/>
      <c r="LAN256"/>
      <c r="LAO256"/>
      <c r="LAP256"/>
      <c r="LAQ256"/>
      <c r="LAR256"/>
      <c r="LAS256"/>
      <c r="LAT256"/>
      <c r="LAU256"/>
      <c r="LAV256"/>
      <c r="LAW256"/>
      <c r="LAX256"/>
      <c r="LAY256"/>
      <c r="LAZ256"/>
      <c r="LBA256"/>
      <c r="LBB256"/>
      <c r="LBC256"/>
      <c r="LBD256"/>
      <c r="LBE256"/>
      <c r="LBF256"/>
      <c r="LBG256"/>
      <c r="LBH256"/>
      <c r="LBI256"/>
      <c r="LBJ256"/>
      <c r="LBK256"/>
      <c r="LBL256"/>
      <c r="LBM256"/>
      <c r="LBN256"/>
      <c r="LBO256"/>
      <c r="LBP256"/>
      <c r="LBQ256"/>
      <c r="LBR256"/>
      <c r="LBS256"/>
      <c r="LBT256"/>
      <c r="LBU256"/>
      <c r="LBV256"/>
      <c r="LBW256"/>
      <c r="LBX256"/>
      <c r="LBY256"/>
      <c r="LBZ256"/>
      <c r="LCA256"/>
      <c r="LCB256"/>
      <c r="LCC256"/>
      <c r="LCD256"/>
      <c r="LCE256"/>
      <c r="LCF256"/>
      <c r="LCG256"/>
      <c r="LCH256"/>
      <c r="LCI256"/>
      <c r="LCJ256"/>
      <c r="LCK256"/>
      <c r="LCL256"/>
      <c r="LCM256"/>
      <c r="LCN256"/>
      <c r="LCO256"/>
      <c r="LCP256"/>
      <c r="LCQ256"/>
      <c r="LCR256"/>
      <c r="LCS256"/>
      <c r="LCT256"/>
      <c r="LCU256"/>
      <c r="LCV256"/>
      <c r="LCW256"/>
      <c r="LCX256"/>
      <c r="LCY256"/>
      <c r="LCZ256"/>
      <c r="LDA256"/>
      <c r="LDB256"/>
      <c r="LDC256"/>
      <c r="LDD256"/>
      <c r="LDE256"/>
      <c r="LDF256"/>
      <c r="LDG256"/>
      <c r="LDH256"/>
      <c r="LDI256"/>
      <c r="LDJ256"/>
      <c r="LDK256"/>
      <c r="LDL256"/>
      <c r="LDM256"/>
      <c r="LDN256"/>
      <c r="LDO256"/>
      <c r="LDP256"/>
      <c r="LDQ256"/>
      <c r="LDR256"/>
      <c r="LDS256"/>
      <c r="LDT256"/>
      <c r="LDU256"/>
      <c r="LDV256"/>
      <c r="LDW256"/>
      <c r="LDX256"/>
      <c r="LDY256"/>
      <c r="LDZ256"/>
      <c r="LEA256"/>
      <c r="LEB256"/>
      <c r="LEC256"/>
      <c r="LED256"/>
      <c r="LEE256"/>
      <c r="LEF256"/>
      <c r="LEG256"/>
      <c r="LEH256"/>
      <c r="LEI256"/>
      <c r="LEJ256"/>
      <c r="LEK256"/>
      <c r="LEL256"/>
      <c r="LEM256"/>
      <c r="LEN256"/>
      <c r="LEO256"/>
      <c r="LEP256"/>
      <c r="LEQ256"/>
      <c r="LER256"/>
      <c r="LES256"/>
      <c r="LET256"/>
      <c r="LEU256"/>
      <c r="LEV256"/>
      <c r="LEW256"/>
      <c r="LEX256"/>
      <c r="LEY256"/>
      <c r="LEZ256"/>
      <c r="LFA256"/>
      <c r="LFB256"/>
      <c r="LFC256"/>
      <c r="LFD256"/>
      <c r="LFE256"/>
      <c r="LFF256"/>
      <c r="LFG256"/>
      <c r="LFH256"/>
      <c r="LFI256"/>
      <c r="LFJ256"/>
      <c r="LFK256"/>
      <c r="LFL256"/>
      <c r="LFM256"/>
      <c r="LFN256"/>
      <c r="LFO256"/>
      <c r="LFP256"/>
      <c r="LFQ256"/>
      <c r="LFR256"/>
      <c r="LFS256"/>
      <c r="LFT256"/>
      <c r="LFU256"/>
      <c r="LFV256"/>
      <c r="LFW256"/>
      <c r="LFX256"/>
      <c r="LFY256"/>
      <c r="LFZ256"/>
      <c r="LGA256"/>
      <c r="LGB256"/>
      <c r="LGC256"/>
      <c r="LGD256"/>
      <c r="LGE256"/>
      <c r="LGF256"/>
      <c r="LGG256"/>
      <c r="LGH256"/>
      <c r="LGI256"/>
      <c r="LGJ256"/>
      <c r="LGK256"/>
      <c r="LGL256"/>
      <c r="LGM256"/>
      <c r="LGN256"/>
      <c r="LGO256"/>
      <c r="LGP256"/>
      <c r="LGQ256"/>
      <c r="LGR256"/>
      <c r="LGS256"/>
      <c r="LGT256"/>
      <c r="LGU256"/>
      <c r="LGV256"/>
      <c r="LGW256"/>
      <c r="LGX256"/>
      <c r="LGY256"/>
      <c r="LGZ256"/>
      <c r="LHA256"/>
      <c r="LHB256"/>
      <c r="LHC256"/>
      <c r="LHD256"/>
      <c r="LHE256"/>
      <c r="LHF256"/>
      <c r="LHG256"/>
      <c r="LHH256"/>
      <c r="LHI256"/>
      <c r="LHJ256"/>
      <c r="LHK256"/>
      <c r="LHL256"/>
      <c r="LHM256"/>
      <c r="LHN256"/>
      <c r="LHO256"/>
      <c r="LHP256"/>
      <c r="LHQ256"/>
      <c r="LHR256"/>
      <c r="LHS256"/>
      <c r="LHT256"/>
      <c r="LHU256"/>
      <c r="LHV256"/>
      <c r="LHW256"/>
      <c r="LHX256"/>
      <c r="LHY256"/>
      <c r="LHZ256"/>
      <c r="LIA256"/>
      <c r="LIB256"/>
      <c r="LIC256"/>
      <c r="LID256"/>
      <c r="LIE256"/>
      <c r="LIF256"/>
      <c r="LIG256"/>
      <c r="LIH256"/>
      <c r="LII256"/>
      <c r="LIJ256"/>
      <c r="LIK256"/>
      <c r="LIL256"/>
      <c r="LIM256"/>
      <c r="LIN256"/>
      <c r="LIO256"/>
      <c r="LIP256"/>
      <c r="LIQ256"/>
      <c r="LIR256"/>
      <c r="LIS256"/>
      <c r="LIT256"/>
      <c r="LIU256"/>
      <c r="LIV256"/>
      <c r="LIW256"/>
      <c r="LIX256"/>
      <c r="LIY256"/>
      <c r="LIZ256"/>
      <c r="LJA256"/>
      <c r="LJB256"/>
      <c r="LJC256"/>
      <c r="LJD256"/>
      <c r="LJE256"/>
      <c r="LJF256"/>
      <c r="LJG256"/>
      <c r="LJH256"/>
      <c r="LJI256"/>
      <c r="LJJ256"/>
      <c r="LJK256"/>
      <c r="LJL256"/>
      <c r="LJM256"/>
      <c r="LJN256"/>
      <c r="LJO256"/>
      <c r="LJP256"/>
      <c r="LJQ256"/>
      <c r="LJR256"/>
      <c r="LJS256"/>
      <c r="LJT256"/>
      <c r="LJU256"/>
      <c r="LJV256"/>
      <c r="LJW256"/>
      <c r="LJX256"/>
      <c r="LJY256"/>
      <c r="LJZ256"/>
      <c r="LKA256"/>
      <c r="LKB256"/>
      <c r="LKC256"/>
      <c r="LKD256"/>
      <c r="LKE256"/>
      <c r="LKF256"/>
      <c r="LKG256"/>
      <c r="LKH256"/>
      <c r="LKI256"/>
      <c r="LKJ256"/>
      <c r="LKK256"/>
      <c r="LKL256"/>
      <c r="LKM256"/>
      <c r="LKN256"/>
      <c r="LKO256"/>
      <c r="LKP256"/>
      <c r="LKQ256"/>
      <c r="LKR256"/>
      <c r="LKS256"/>
      <c r="LKT256"/>
      <c r="LKU256"/>
      <c r="LKV256"/>
      <c r="LKW256"/>
      <c r="LKX256"/>
      <c r="LKY256"/>
      <c r="LKZ256"/>
      <c r="LLA256"/>
      <c r="LLB256"/>
      <c r="LLC256"/>
      <c r="LLD256"/>
      <c r="LLE256"/>
      <c r="LLF256"/>
      <c r="LLG256"/>
      <c r="LLH256"/>
      <c r="LLI256"/>
      <c r="LLJ256"/>
      <c r="LLK256"/>
      <c r="LLL256"/>
      <c r="LLM256"/>
      <c r="LLN256"/>
      <c r="LLO256"/>
      <c r="LLP256"/>
      <c r="LLQ256"/>
      <c r="LLR256"/>
      <c r="LLS256"/>
      <c r="LLT256"/>
      <c r="LLU256"/>
      <c r="LLV256"/>
      <c r="LLW256"/>
      <c r="LLX256"/>
      <c r="LLY256"/>
      <c r="LLZ256"/>
      <c r="LMA256"/>
      <c r="LMB256"/>
      <c r="LMC256"/>
      <c r="LMD256"/>
      <c r="LME256"/>
      <c r="LMF256"/>
      <c r="LMG256"/>
      <c r="LMH256"/>
      <c r="LMI256"/>
      <c r="LMJ256"/>
      <c r="LMK256"/>
      <c r="LML256"/>
      <c r="LMM256"/>
      <c r="LMN256"/>
      <c r="LMO256"/>
      <c r="LMP256"/>
      <c r="LMQ256"/>
      <c r="LMR256"/>
      <c r="LMS256"/>
      <c r="LMT256"/>
      <c r="LMU256"/>
      <c r="LMV256"/>
      <c r="LMW256"/>
      <c r="LMX256"/>
      <c r="LMY256"/>
      <c r="LMZ256"/>
      <c r="LNA256"/>
      <c r="LNB256"/>
      <c r="LNC256"/>
      <c r="LND256"/>
      <c r="LNE256"/>
      <c r="LNF256"/>
      <c r="LNG256"/>
      <c r="LNH256"/>
      <c r="LNI256"/>
      <c r="LNJ256"/>
      <c r="LNK256"/>
      <c r="LNL256"/>
      <c r="LNM256"/>
      <c r="LNN256"/>
      <c r="LNO256"/>
      <c r="LNP256"/>
      <c r="LNQ256"/>
      <c r="LNR256"/>
      <c r="LNS256"/>
      <c r="LNT256"/>
      <c r="LNU256"/>
      <c r="LNV256"/>
      <c r="LNW256"/>
      <c r="LNX256"/>
      <c r="LNY256"/>
      <c r="LNZ256"/>
      <c r="LOA256"/>
      <c r="LOB256"/>
      <c r="LOC256"/>
      <c r="LOD256"/>
      <c r="LOE256"/>
      <c r="LOF256"/>
      <c r="LOG256"/>
      <c r="LOH256"/>
      <c r="LOI256"/>
      <c r="LOJ256"/>
      <c r="LOK256"/>
      <c r="LOL256"/>
      <c r="LOM256"/>
      <c r="LON256"/>
      <c r="LOO256"/>
      <c r="LOP256"/>
      <c r="LOQ256"/>
      <c r="LOR256"/>
      <c r="LOS256"/>
      <c r="LOT256"/>
      <c r="LOU256"/>
      <c r="LOV256"/>
      <c r="LOW256"/>
      <c r="LOX256"/>
      <c r="LOY256"/>
      <c r="LOZ256"/>
      <c r="LPA256"/>
      <c r="LPB256"/>
      <c r="LPC256"/>
      <c r="LPD256"/>
      <c r="LPE256"/>
      <c r="LPF256"/>
      <c r="LPG256"/>
      <c r="LPH256"/>
      <c r="LPI256"/>
      <c r="LPJ256"/>
      <c r="LPK256"/>
      <c r="LPL256"/>
      <c r="LPM256"/>
      <c r="LPN256"/>
      <c r="LPO256"/>
      <c r="LPP256"/>
      <c r="LPQ256"/>
      <c r="LPR256"/>
      <c r="LPS256"/>
      <c r="LPT256"/>
      <c r="LPU256"/>
      <c r="LPV256"/>
      <c r="LPW256"/>
      <c r="LPX256"/>
      <c r="LPY256"/>
      <c r="LPZ256"/>
      <c r="LQA256"/>
      <c r="LQB256"/>
      <c r="LQC256"/>
      <c r="LQD256"/>
      <c r="LQE256"/>
      <c r="LQF256"/>
      <c r="LQG256"/>
      <c r="LQH256"/>
      <c r="LQI256"/>
      <c r="LQJ256"/>
      <c r="LQK256"/>
      <c r="LQL256"/>
      <c r="LQM256"/>
      <c r="LQN256"/>
      <c r="LQO256"/>
      <c r="LQP256"/>
      <c r="LQQ256"/>
      <c r="LQR256"/>
      <c r="LQS256"/>
      <c r="LQT256"/>
      <c r="LQU256"/>
      <c r="LQV256"/>
      <c r="LQW256"/>
      <c r="LQX256"/>
      <c r="LQY256"/>
      <c r="LQZ256"/>
      <c r="LRA256"/>
      <c r="LRB256"/>
      <c r="LRC256"/>
      <c r="LRD256"/>
      <c r="LRE256"/>
      <c r="LRF256"/>
      <c r="LRG256"/>
      <c r="LRH256"/>
      <c r="LRI256"/>
      <c r="LRJ256"/>
      <c r="LRK256"/>
      <c r="LRL256"/>
      <c r="LRM256"/>
      <c r="LRN256"/>
      <c r="LRO256"/>
      <c r="LRP256"/>
      <c r="LRQ256"/>
      <c r="LRR256"/>
      <c r="LRS256"/>
      <c r="LRT256"/>
      <c r="LRU256"/>
      <c r="LRV256"/>
      <c r="LRW256"/>
      <c r="LRX256"/>
      <c r="LRY256"/>
      <c r="LRZ256"/>
      <c r="LSA256"/>
      <c r="LSB256"/>
      <c r="LSC256"/>
      <c r="LSD256"/>
      <c r="LSE256"/>
      <c r="LSF256"/>
      <c r="LSG256"/>
      <c r="LSH256"/>
      <c r="LSI256"/>
      <c r="LSJ256"/>
      <c r="LSK256"/>
      <c r="LSL256"/>
      <c r="LSM256"/>
      <c r="LSN256"/>
      <c r="LSO256"/>
      <c r="LSP256"/>
      <c r="LSQ256"/>
      <c r="LSR256"/>
      <c r="LSS256"/>
      <c r="LST256"/>
      <c r="LSU256"/>
      <c r="LSV256"/>
      <c r="LSW256"/>
      <c r="LSX256"/>
      <c r="LSY256"/>
      <c r="LSZ256"/>
      <c r="LTA256"/>
      <c r="LTB256"/>
      <c r="LTC256"/>
      <c r="LTD256"/>
      <c r="LTE256"/>
      <c r="LTF256"/>
      <c r="LTG256"/>
      <c r="LTH256"/>
      <c r="LTI256"/>
      <c r="LTJ256"/>
      <c r="LTK256"/>
      <c r="LTL256"/>
      <c r="LTM256"/>
      <c r="LTN256"/>
      <c r="LTO256"/>
      <c r="LTP256"/>
      <c r="LTQ256"/>
      <c r="LTR256"/>
      <c r="LTS256"/>
      <c r="LTT256"/>
      <c r="LTU256"/>
      <c r="LTV256"/>
      <c r="LTW256"/>
      <c r="LTX256"/>
      <c r="LTY256"/>
      <c r="LTZ256"/>
      <c r="LUA256"/>
      <c r="LUB256"/>
      <c r="LUC256"/>
      <c r="LUD256"/>
      <c r="LUE256"/>
      <c r="LUF256"/>
      <c r="LUG256"/>
      <c r="LUH256"/>
      <c r="LUI256"/>
      <c r="LUJ256"/>
      <c r="LUK256"/>
      <c r="LUL256"/>
      <c r="LUM256"/>
      <c r="LUN256"/>
      <c r="LUO256"/>
      <c r="LUP256"/>
      <c r="LUQ256"/>
      <c r="LUR256"/>
      <c r="LUS256"/>
      <c r="LUT256"/>
      <c r="LUU256"/>
      <c r="LUV256"/>
      <c r="LUW256"/>
      <c r="LUX256"/>
      <c r="LUY256"/>
      <c r="LUZ256"/>
      <c r="LVA256"/>
      <c r="LVB256"/>
      <c r="LVC256"/>
      <c r="LVD256"/>
      <c r="LVE256"/>
      <c r="LVF256"/>
      <c r="LVG256"/>
      <c r="LVH256"/>
      <c r="LVI256"/>
      <c r="LVJ256"/>
      <c r="LVK256"/>
      <c r="LVL256"/>
      <c r="LVM256"/>
      <c r="LVN256"/>
      <c r="LVO256"/>
      <c r="LVP256"/>
      <c r="LVQ256"/>
      <c r="LVR256"/>
      <c r="LVS256"/>
      <c r="LVT256"/>
      <c r="LVU256"/>
      <c r="LVV256"/>
      <c r="LVW256"/>
      <c r="LVX256"/>
      <c r="LVY256"/>
      <c r="LVZ256"/>
      <c r="LWA256"/>
      <c r="LWB256"/>
      <c r="LWC256"/>
      <c r="LWD256"/>
      <c r="LWE256"/>
      <c r="LWF256"/>
      <c r="LWG256"/>
      <c r="LWH256"/>
      <c r="LWI256"/>
      <c r="LWJ256"/>
      <c r="LWK256"/>
      <c r="LWL256"/>
      <c r="LWM256"/>
      <c r="LWN256"/>
      <c r="LWO256"/>
      <c r="LWP256"/>
      <c r="LWQ256"/>
      <c r="LWR256"/>
      <c r="LWS256"/>
      <c r="LWT256"/>
      <c r="LWU256"/>
      <c r="LWV256"/>
      <c r="LWW256"/>
      <c r="LWX256"/>
      <c r="LWY256"/>
      <c r="LWZ256"/>
      <c r="LXA256"/>
      <c r="LXB256"/>
      <c r="LXC256"/>
      <c r="LXD256"/>
      <c r="LXE256"/>
      <c r="LXF256"/>
      <c r="LXG256"/>
      <c r="LXH256"/>
      <c r="LXI256"/>
      <c r="LXJ256"/>
      <c r="LXK256"/>
      <c r="LXL256"/>
      <c r="LXM256"/>
      <c r="LXN256"/>
      <c r="LXO256"/>
      <c r="LXP256"/>
      <c r="LXQ256"/>
      <c r="LXR256"/>
      <c r="LXS256"/>
      <c r="LXT256"/>
      <c r="LXU256"/>
      <c r="LXV256"/>
      <c r="LXW256"/>
      <c r="LXX256"/>
      <c r="LXY256"/>
      <c r="LXZ256"/>
      <c r="LYA256"/>
      <c r="LYB256"/>
      <c r="LYC256"/>
      <c r="LYD256"/>
      <c r="LYE256"/>
      <c r="LYF256"/>
      <c r="LYG256"/>
      <c r="LYH256"/>
      <c r="LYI256"/>
      <c r="LYJ256"/>
      <c r="LYK256"/>
      <c r="LYL256"/>
      <c r="LYM256"/>
      <c r="LYN256"/>
      <c r="LYO256"/>
      <c r="LYP256"/>
      <c r="LYQ256"/>
      <c r="LYR256"/>
      <c r="LYS256"/>
      <c r="LYT256"/>
      <c r="LYU256"/>
      <c r="LYV256"/>
      <c r="LYW256"/>
      <c r="LYX256"/>
      <c r="LYY256"/>
      <c r="LYZ256"/>
      <c r="LZA256"/>
      <c r="LZB256"/>
      <c r="LZC256"/>
      <c r="LZD256"/>
      <c r="LZE256"/>
      <c r="LZF256"/>
      <c r="LZG256"/>
      <c r="LZH256"/>
      <c r="LZI256"/>
      <c r="LZJ256"/>
      <c r="LZK256"/>
      <c r="LZL256"/>
      <c r="LZM256"/>
      <c r="LZN256"/>
      <c r="LZO256"/>
      <c r="LZP256"/>
      <c r="LZQ256"/>
      <c r="LZR256"/>
      <c r="LZS256"/>
      <c r="LZT256"/>
      <c r="LZU256"/>
      <c r="LZV256"/>
      <c r="LZW256"/>
      <c r="LZX256"/>
      <c r="LZY256"/>
      <c r="LZZ256"/>
      <c r="MAA256"/>
      <c r="MAB256"/>
      <c r="MAC256"/>
      <c r="MAD256"/>
      <c r="MAE256"/>
      <c r="MAF256"/>
      <c r="MAG256"/>
      <c r="MAH256"/>
      <c r="MAI256"/>
      <c r="MAJ256"/>
      <c r="MAK256"/>
      <c r="MAL256"/>
      <c r="MAM256"/>
      <c r="MAN256"/>
      <c r="MAO256"/>
      <c r="MAP256"/>
      <c r="MAQ256"/>
      <c r="MAR256"/>
      <c r="MAS256"/>
      <c r="MAT256"/>
      <c r="MAU256"/>
      <c r="MAV256"/>
      <c r="MAW256"/>
      <c r="MAX256"/>
      <c r="MAY256"/>
      <c r="MAZ256"/>
      <c r="MBA256"/>
      <c r="MBB256"/>
      <c r="MBC256"/>
      <c r="MBD256"/>
      <c r="MBE256"/>
      <c r="MBF256"/>
      <c r="MBG256"/>
      <c r="MBH256"/>
      <c r="MBI256"/>
      <c r="MBJ256"/>
      <c r="MBK256"/>
      <c r="MBL256"/>
      <c r="MBM256"/>
      <c r="MBN256"/>
      <c r="MBO256"/>
      <c r="MBP256"/>
      <c r="MBQ256"/>
      <c r="MBR256"/>
      <c r="MBS256"/>
      <c r="MBT256"/>
      <c r="MBU256"/>
      <c r="MBV256"/>
      <c r="MBW256"/>
      <c r="MBX256"/>
      <c r="MBY256"/>
      <c r="MBZ256"/>
      <c r="MCA256"/>
      <c r="MCB256"/>
      <c r="MCC256"/>
      <c r="MCD256"/>
      <c r="MCE256"/>
      <c r="MCF256"/>
      <c r="MCG256"/>
      <c r="MCH256"/>
      <c r="MCI256"/>
      <c r="MCJ256"/>
      <c r="MCK256"/>
      <c r="MCL256"/>
      <c r="MCM256"/>
      <c r="MCN256"/>
      <c r="MCO256"/>
      <c r="MCP256"/>
      <c r="MCQ256"/>
      <c r="MCR256"/>
      <c r="MCS256"/>
      <c r="MCT256"/>
      <c r="MCU256"/>
      <c r="MCV256"/>
      <c r="MCW256"/>
      <c r="MCX256"/>
      <c r="MCY256"/>
      <c r="MCZ256"/>
      <c r="MDA256"/>
      <c r="MDB256"/>
      <c r="MDC256"/>
      <c r="MDD256"/>
      <c r="MDE256"/>
      <c r="MDF256"/>
      <c r="MDG256"/>
      <c r="MDH256"/>
      <c r="MDI256"/>
      <c r="MDJ256"/>
      <c r="MDK256"/>
      <c r="MDL256"/>
      <c r="MDM256"/>
      <c r="MDN256"/>
      <c r="MDO256"/>
      <c r="MDP256"/>
      <c r="MDQ256"/>
      <c r="MDR256"/>
      <c r="MDS256"/>
      <c r="MDT256"/>
      <c r="MDU256"/>
      <c r="MDV256"/>
      <c r="MDW256"/>
      <c r="MDX256"/>
      <c r="MDY256"/>
      <c r="MDZ256"/>
      <c r="MEA256"/>
      <c r="MEB256"/>
      <c r="MEC256"/>
      <c r="MED256"/>
      <c r="MEE256"/>
      <c r="MEF256"/>
      <c r="MEG256"/>
      <c r="MEH256"/>
      <c r="MEI256"/>
      <c r="MEJ256"/>
      <c r="MEK256"/>
      <c r="MEL256"/>
      <c r="MEM256"/>
      <c r="MEN256"/>
      <c r="MEO256"/>
      <c r="MEP256"/>
      <c r="MEQ256"/>
      <c r="MER256"/>
      <c r="MES256"/>
      <c r="MET256"/>
      <c r="MEU256"/>
      <c r="MEV256"/>
      <c r="MEW256"/>
      <c r="MEX256"/>
      <c r="MEY256"/>
      <c r="MEZ256"/>
      <c r="MFA256"/>
      <c r="MFB256"/>
      <c r="MFC256"/>
      <c r="MFD256"/>
      <c r="MFE256"/>
      <c r="MFF256"/>
      <c r="MFG256"/>
      <c r="MFH256"/>
      <c r="MFI256"/>
      <c r="MFJ256"/>
      <c r="MFK256"/>
      <c r="MFL256"/>
      <c r="MFM256"/>
      <c r="MFN256"/>
      <c r="MFO256"/>
      <c r="MFP256"/>
      <c r="MFQ256"/>
      <c r="MFR256"/>
      <c r="MFS256"/>
      <c r="MFT256"/>
      <c r="MFU256"/>
      <c r="MFV256"/>
      <c r="MFW256"/>
      <c r="MFX256"/>
      <c r="MFY256"/>
      <c r="MFZ256"/>
      <c r="MGA256"/>
      <c r="MGB256"/>
      <c r="MGC256"/>
      <c r="MGD256"/>
      <c r="MGE256"/>
      <c r="MGF256"/>
      <c r="MGG256"/>
      <c r="MGH256"/>
      <c r="MGI256"/>
      <c r="MGJ256"/>
      <c r="MGK256"/>
      <c r="MGL256"/>
      <c r="MGM256"/>
      <c r="MGN256"/>
      <c r="MGO256"/>
      <c r="MGP256"/>
      <c r="MGQ256"/>
      <c r="MGR256"/>
      <c r="MGS256"/>
      <c r="MGT256"/>
      <c r="MGU256"/>
      <c r="MGV256"/>
      <c r="MGW256"/>
      <c r="MGX256"/>
      <c r="MGY256"/>
      <c r="MGZ256"/>
      <c r="MHA256"/>
      <c r="MHB256"/>
      <c r="MHC256"/>
      <c r="MHD256"/>
      <c r="MHE256"/>
      <c r="MHF256"/>
      <c r="MHG256"/>
      <c r="MHH256"/>
      <c r="MHI256"/>
      <c r="MHJ256"/>
      <c r="MHK256"/>
      <c r="MHL256"/>
      <c r="MHM256"/>
      <c r="MHN256"/>
      <c r="MHO256"/>
      <c r="MHP256"/>
      <c r="MHQ256"/>
      <c r="MHR256"/>
      <c r="MHS256"/>
      <c r="MHT256"/>
      <c r="MHU256"/>
      <c r="MHV256"/>
      <c r="MHW256"/>
      <c r="MHX256"/>
      <c r="MHY256"/>
      <c r="MHZ256"/>
      <c r="MIA256"/>
      <c r="MIB256"/>
      <c r="MIC256"/>
      <c r="MID256"/>
      <c r="MIE256"/>
      <c r="MIF256"/>
      <c r="MIG256"/>
      <c r="MIH256"/>
      <c r="MII256"/>
      <c r="MIJ256"/>
      <c r="MIK256"/>
      <c r="MIL256"/>
      <c r="MIM256"/>
      <c r="MIN256"/>
      <c r="MIO256"/>
      <c r="MIP256"/>
      <c r="MIQ256"/>
      <c r="MIR256"/>
      <c r="MIS256"/>
      <c r="MIT256"/>
      <c r="MIU256"/>
      <c r="MIV256"/>
      <c r="MIW256"/>
      <c r="MIX256"/>
      <c r="MIY256"/>
      <c r="MIZ256"/>
      <c r="MJA256"/>
      <c r="MJB256"/>
      <c r="MJC256"/>
      <c r="MJD256"/>
      <c r="MJE256"/>
      <c r="MJF256"/>
      <c r="MJG256"/>
      <c r="MJH256"/>
      <c r="MJI256"/>
      <c r="MJJ256"/>
      <c r="MJK256"/>
      <c r="MJL256"/>
      <c r="MJM256"/>
      <c r="MJN256"/>
      <c r="MJO256"/>
      <c r="MJP256"/>
      <c r="MJQ256"/>
      <c r="MJR256"/>
      <c r="MJS256"/>
      <c r="MJT256"/>
      <c r="MJU256"/>
      <c r="MJV256"/>
      <c r="MJW256"/>
      <c r="MJX256"/>
      <c r="MJY256"/>
      <c r="MJZ256"/>
      <c r="MKA256"/>
      <c r="MKB256"/>
      <c r="MKC256"/>
      <c r="MKD256"/>
      <c r="MKE256"/>
      <c r="MKF256"/>
      <c r="MKG256"/>
      <c r="MKH256"/>
      <c r="MKI256"/>
      <c r="MKJ256"/>
      <c r="MKK256"/>
      <c r="MKL256"/>
      <c r="MKM256"/>
      <c r="MKN256"/>
      <c r="MKO256"/>
      <c r="MKP256"/>
      <c r="MKQ256"/>
      <c r="MKR256"/>
      <c r="MKS256"/>
      <c r="MKT256"/>
      <c r="MKU256"/>
      <c r="MKV256"/>
      <c r="MKW256"/>
      <c r="MKX256"/>
      <c r="MKY256"/>
      <c r="MKZ256"/>
      <c r="MLA256"/>
      <c r="MLB256"/>
      <c r="MLC256"/>
      <c r="MLD256"/>
      <c r="MLE256"/>
      <c r="MLF256"/>
      <c r="MLG256"/>
      <c r="MLH256"/>
      <c r="MLI256"/>
      <c r="MLJ256"/>
      <c r="MLK256"/>
      <c r="MLL256"/>
      <c r="MLM256"/>
      <c r="MLN256"/>
      <c r="MLO256"/>
      <c r="MLP256"/>
      <c r="MLQ256"/>
      <c r="MLR256"/>
      <c r="MLS256"/>
      <c r="MLT256"/>
      <c r="MLU256"/>
      <c r="MLV256"/>
      <c r="MLW256"/>
      <c r="MLX256"/>
      <c r="MLY256"/>
      <c r="MLZ256"/>
      <c r="MMA256"/>
      <c r="MMB256"/>
      <c r="MMC256"/>
      <c r="MMD256"/>
      <c r="MME256"/>
      <c r="MMF256"/>
      <c r="MMG256"/>
      <c r="MMH256"/>
      <c r="MMI256"/>
      <c r="MMJ256"/>
      <c r="MMK256"/>
      <c r="MML256"/>
      <c r="MMM256"/>
      <c r="MMN256"/>
      <c r="MMO256"/>
      <c r="MMP256"/>
      <c r="MMQ256"/>
      <c r="MMR256"/>
      <c r="MMS256"/>
      <c r="MMT256"/>
      <c r="MMU256"/>
      <c r="MMV256"/>
      <c r="MMW256"/>
      <c r="MMX256"/>
      <c r="MMY256"/>
      <c r="MMZ256"/>
      <c r="MNA256"/>
      <c r="MNB256"/>
      <c r="MNC256"/>
      <c r="MND256"/>
      <c r="MNE256"/>
      <c r="MNF256"/>
      <c r="MNG256"/>
      <c r="MNH256"/>
      <c r="MNI256"/>
      <c r="MNJ256"/>
      <c r="MNK256"/>
      <c r="MNL256"/>
      <c r="MNM256"/>
      <c r="MNN256"/>
      <c r="MNO256"/>
      <c r="MNP256"/>
      <c r="MNQ256"/>
      <c r="MNR256"/>
      <c r="MNS256"/>
      <c r="MNT256"/>
      <c r="MNU256"/>
      <c r="MNV256"/>
      <c r="MNW256"/>
      <c r="MNX256"/>
      <c r="MNY256"/>
      <c r="MNZ256"/>
      <c r="MOA256"/>
      <c r="MOB256"/>
      <c r="MOC256"/>
      <c r="MOD256"/>
      <c r="MOE256"/>
      <c r="MOF256"/>
      <c r="MOG256"/>
      <c r="MOH256"/>
      <c r="MOI256"/>
      <c r="MOJ256"/>
      <c r="MOK256"/>
      <c r="MOL256"/>
      <c r="MOM256"/>
      <c r="MON256"/>
      <c r="MOO256"/>
      <c r="MOP256"/>
      <c r="MOQ256"/>
      <c r="MOR256"/>
      <c r="MOS256"/>
      <c r="MOT256"/>
      <c r="MOU256"/>
      <c r="MOV256"/>
      <c r="MOW256"/>
      <c r="MOX256"/>
      <c r="MOY256"/>
      <c r="MOZ256"/>
      <c r="MPA256"/>
      <c r="MPB256"/>
      <c r="MPC256"/>
      <c r="MPD256"/>
      <c r="MPE256"/>
      <c r="MPF256"/>
      <c r="MPG256"/>
      <c r="MPH256"/>
      <c r="MPI256"/>
      <c r="MPJ256"/>
      <c r="MPK256"/>
      <c r="MPL256"/>
      <c r="MPM256"/>
      <c r="MPN256"/>
      <c r="MPO256"/>
      <c r="MPP256"/>
      <c r="MPQ256"/>
      <c r="MPR256"/>
      <c r="MPS256"/>
      <c r="MPT256"/>
      <c r="MPU256"/>
      <c r="MPV256"/>
      <c r="MPW256"/>
      <c r="MPX256"/>
      <c r="MPY256"/>
      <c r="MPZ256"/>
      <c r="MQA256"/>
      <c r="MQB256"/>
      <c r="MQC256"/>
      <c r="MQD256"/>
      <c r="MQE256"/>
      <c r="MQF256"/>
      <c r="MQG256"/>
      <c r="MQH256"/>
      <c r="MQI256"/>
      <c r="MQJ256"/>
      <c r="MQK256"/>
      <c r="MQL256"/>
      <c r="MQM256"/>
      <c r="MQN256"/>
      <c r="MQO256"/>
      <c r="MQP256"/>
      <c r="MQQ256"/>
      <c r="MQR256"/>
      <c r="MQS256"/>
      <c r="MQT256"/>
      <c r="MQU256"/>
      <c r="MQV256"/>
      <c r="MQW256"/>
      <c r="MQX256"/>
      <c r="MQY256"/>
      <c r="MQZ256"/>
      <c r="MRA256"/>
      <c r="MRB256"/>
      <c r="MRC256"/>
      <c r="MRD256"/>
      <c r="MRE256"/>
      <c r="MRF256"/>
      <c r="MRG256"/>
      <c r="MRH256"/>
      <c r="MRI256"/>
      <c r="MRJ256"/>
      <c r="MRK256"/>
      <c r="MRL256"/>
      <c r="MRM256"/>
      <c r="MRN256"/>
      <c r="MRO256"/>
      <c r="MRP256"/>
      <c r="MRQ256"/>
      <c r="MRR256"/>
      <c r="MRS256"/>
      <c r="MRT256"/>
      <c r="MRU256"/>
      <c r="MRV256"/>
      <c r="MRW256"/>
      <c r="MRX256"/>
      <c r="MRY256"/>
      <c r="MRZ256"/>
      <c r="MSA256"/>
      <c r="MSB256"/>
      <c r="MSC256"/>
      <c r="MSD256"/>
      <c r="MSE256"/>
      <c r="MSF256"/>
      <c r="MSG256"/>
      <c r="MSH256"/>
      <c r="MSI256"/>
      <c r="MSJ256"/>
      <c r="MSK256"/>
      <c r="MSL256"/>
      <c r="MSM256"/>
      <c r="MSN256"/>
      <c r="MSO256"/>
      <c r="MSP256"/>
      <c r="MSQ256"/>
      <c r="MSR256"/>
      <c r="MSS256"/>
      <c r="MST256"/>
      <c r="MSU256"/>
      <c r="MSV256"/>
      <c r="MSW256"/>
      <c r="MSX256"/>
      <c r="MSY256"/>
      <c r="MSZ256"/>
      <c r="MTA256"/>
      <c r="MTB256"/>
      <c r="MTC256"/>
      <c r="MTD256"/>
      <c r="MTE256"/>
      <c r="MTF256"/>
      <c r="MTG256"/>
      <c r="MTH256"/>
      <c r="MTI256"/>
      <c r="MTJ256"/>
      <c r="MTK256"/>
      <c r="MTL256"/>
      <c r="MTM256"/>
      <c r="MTN256"/>
      <c r="MTO256"/>
      <c r="MTP256"/>
      <c r="MTQ256"/>
      <c r="MTR256"/>
      <c r="MTS256"/>
      <c r="MTT256"/>
      <c r="MTU256"/>
      <c r="MTV256"/>
      <c r="MTW256"/>
      <c r="MTX256"/>
      <c r="MTY256"/>
      <c r="MTZ256"/>
      <c r="MUA256"/>
      <c r="MUB256"/>
      <c r="MUC256"/>
      <c r="MUD256"/>
      <c r="MUE256"/>
      <c r="MUF256"/>
      <c r="MUG256"/>
      <c r="MUH256"/>
      <c r="MUI256"/>
      <c r="MUJ256"/>
      <c r="MUK256"/>
      <c r="MUL256"/>
      <c r="MUM256"/>
      <c r="MUN256"/>
      <c r="MUO256"/>
      <c r="MUP256"/>
      <c r="MUQ256"/>
      <c r="MUR256"/>
      <c r="MUS256"/>
      <c r="MUT256"/>
      <c r="MUU256"/>
      <c r="MUV256"/>
      <c r="MUW256"/>
      <c r="MUX256"/>
      <c r="MUY256"/>
      <c r="MUZ256"/>
      <c r="MVA256"/>
      <c r="MVB256"/>
      <c r="MVC256"/>
      <c r="MVD256"/>
      <c r="MVE256"/>
      <c r="MVF256"/>
      <c r="MVG256"/>
      <c r="MVH256"/>
      <c r="MVI256"/>
      <c r="MVJ256"/>
      <c r="MVK256"/>
      <c r="MVL256"/>
      <c r="MVM256"/>
      <c r="MVN256"/>
      <c r="MVO256"/>
      <c r="MVP256"/>
      <c r="MVQ256"/>
      <c r="MVR256"/>
      <c r="MVS256"/>
      <c r="MVT256"/>
      <c r="MVU256"/>
      <c r="MVV256"/>
      <c r="MVW256"/>
      <c r="MVX256"/>
      <c r="MVY256"/>
      <c r="MVZ256"/>
      <c r="MWA256"/>
      <c r="MWB256"/>
      <c r="MWC256"/>
      <c r="MWD256"/>
      <c r="MWE256"/>
      <c r="MWF256"/>
      <c r="MWG256"/>
      <c r="MWH256"/>
      <c r="MWI256"/>
      <c r="MWJ256"/>
      <c r="MWK256"/>
      <c r="MWL256"/>
      <c r="MWM256"/>
      <c r="MWN256"/>
      <c r="MWO256"/>
      <c r="MWP256"/>
      <c r="MWQ256"/>
      <c r="MWR256"/>
      <c r="MWS256"/>
      <c r="MWT256"/>
      <c r="MWU256"/>
      <c r="MWV256"/>
      <c r="MWW256"/>
      <c r="MWX256"/>
      <c r="MWY256"/>
      <c r="MWZ256"/>
      <c r="MXA256"/>
      <c r="MXB256"/>
      <c r="MXC256"/>
      <c r="MXD256"/>
      <c r="MXE256"/>
      <c r="MXF256"/>
      <c r="MXG256"/>
      <c r="MXH256"/>
      <c r="MXI256"/>
      <c r="MXJ256"/>
      <c r="MXK256"/>
      <c r="MXL256"/>
      <c r="MXM256"/>
      <c r="MXN256"/>
      <c r="MXO256"/>
      <c r="MXP256"/>
      <c r="MXQ256"/>
      <c r="MXR256"/>
      <c r="MXS256"/>
      <c r="MXT256"/>
      <c r="MXU256"/>
      <c r="MXV256"/>
      <c r="MXW256"/>
      <c r="MXX256"/>
      <c r="MXY256"/>
      <c r="MXZ256"/>
      <c r="MYA256"/>
      <c r="MYB256"/>
      <c r="MYC256"/>
      <c r="MYD256"/>
      <c r="MYE256"/>
      <c r="MYF256"/>
      <c r="MYG256"/>
      <c r="MYH256"/>
      <c r="MYI256"/>
      <c r="MYJ256"/>
      <c r="MYK256"/>
      <c r="MYL256"/>
      <c r="MYM256"/>
      <c r="MYN256"/>
      <c r="MYO256"/>
      <c r="MYP256"/>
      <c r="MYQ256"/>
      <c r="MYR256"/>
      <c r="MYS256"/>
      <c r="MYT256"/>
      <c r="MYU256"/>
      <c r="MYV256"/>
      <c r="MYW256"/>
      <c r="MYX256"/>
      <c r="MYY256"/>
      <c r="MYZ256"/>
      <c r="MZA256"/>
      <c r="MZB256"/>
      <c r="MZC256"/>
      <c r="MZD256"/>
      <c r="MZE256"/>
      <c r="MZF256"/>
      <c r="MZG256"/>
      <c r="MZH256"/>
      <c r="MZI256"/>
      <c r="MZJ256"/>
      <c r="MZK256"/>
      <c r="MZL256"/>
      <c r="MZM256"/>
      <c r="MZN256"/>
      <c r="MZO256"/>
      <c r="MZP256"/>
      <c r="MZQ256"/>
      <c r="MZR256"/>
      <c r="MZS256"/>
      <c r="MZT256"/>
      <c r="MZU256"/>
      <c r="MZV256"/>
      <c r="MZW256"/>
      <c r="MZX256"/>
      <c r="MZY256"/>
      <c r="MZZ256"/>
      <c r="NAA256"/>
      <c r="NAB256"/>
      <c r="NAC256"/>
      <c r="NAD256"/>
      <c r="NAE256"/>
      <c r="NAF256"/>
      <c r="NAG256"/>
      <c r="NAH256"/>
      <c r="NAI256"/>
      <c r="NAJ256"/>
      <c r="NAK256"/>
      <c r="NAL256"/>
      <c r="NAM256"/>
      <c r="NAN256"/>
      <c r="NAO256"/>
      <c r="NAP256"/>
      <c r="NAQ256"/>
      <c r="NAR256"/>
      <c r="NAS256"/>
      <c r="NAT256"/>
      <c r="NAU256"/>
      <c r="NAV256"/>
      <c r="NAW256"/>
      <c r="NAX256"/>
      <c r="NAY256"/>
      <c r="NAZ256"/>
      <c r="NBA256"/>
      <c r="NBB256"/>
      <c r="NBC256"/>
      <c r="NBD256"/>
      <c r="NBE256"/>
      <c r="NBF256"/>
      <c r="NBG256"/>
      <c r="NBH256"/>
      <c r="NBI256"/>
      <c r="NBJ256"/>
      <c r="NBK256"/>
      <c r="NBL256"/>
      <c r="NBM256"/>
      <c r="NBN256"/>
      <c r="NBO256"/>
      <c r="NBP256"/>
      <c r="NBQ256"/>
      <c r="NBR256"/>
      <c r="NBS256"/>
      <c r="NBT256"/>
      <c r="NBU256"/>
      <c r="NBV256"/>
      <c r="NBW256"/>
      <c r="NBX256"/>
      <c r="NBY256"/>
      <c r="NBZ256"/>
      <c r="NCA256"/>
      <c r="NCB256"/>
      <c r="NCC256"/>
      <c r="NCD256"/>
      <c r="NCE256"/>
      <c r="NCF256"/>
      <c r="NCG256"/>
      <c r="NCH256"/>
      <c r="NCI256"/>
      <c r="NCJ256"/>
      <c r="NCK256"/>
      <c r="NCL256"/>
      <c r="NCM256"/>
      <c r="NCN256"/>
      <c r="NCO256"/>
      <c r="NCP256"/>
      <c r="NCQ256"/>
      <c r="NCR256"/>
      <c r="NCS256"/>
      <c r="NCT256"/>
      <c r="NCU256"/>
      <c r="NCV256"/>
      <c r="NCW256"/>
      <c r="NCX256"/>
      <c r="NCY256"/>
      <c r="NCZ256"/>
      <c r="NDA256"/>
      <c r="NDB256"/>
      <c r="NDC256"/>
      <c r="NDD256"/>
      <c r="NDE256"/>
      <c r="NDF256"/>
      <c r="NDG256"/>
      <c r="NDH256"/>
      <c r="NDI256"/>
      <c r="NDJ256"/>
      <c r="NDK256"/>
      <c r="NDL256"/>
      <c r="NDM256"/>
      <c r="NDN256"/>
      <c r="NDO256"/>
      <c r="NDP256"/>
      <c r="NDQ256"/>
      <c r="NDR256"/>
      <c r="NDS256"/>
      <c r="NDT256"/>
      <c r="NDU256"/>
      <c r="NDV256"/>
      <c r="NDW256"/>
      <c r="NDX256"/>
      <c r="NDY256"/>
      <c r="NDZ256"/>
      <c r="NEA256"/>
      <c r="NEB256"/>
      <c r="NEC256"/>
      <c r="NED256"/>
      <c r="NEE256"/>
      <c r="NEF256"/>
      <c r="NEG256"/>
      <c r="NEH256"/>
      <c r="NEI256"/>
      <c r="NEJ256"/>
      <c r="NEK256"/>
      <c r="NEL256"/>
      <c r="NEM256"/>
      <c r="NEN256"/>
      <c r="NEO256"/>
      <c r="NEP256"/>
      <c r="NEQ256"/>
      <c r="NER256"/>
      <c r="NES256"/>
      <c r="NET256"/>
      <c r="NEU256"/>
      <c r="NEV256"/>
      <c r="NEW256"/>
      <c r="NEX256"/>
      <c r="NEY256"/>
      <c r="NEZ256"/>
      <c r="NFA256"/>
      <c r="NFB256"/>
      <c r="NFC256"/>
      <c r="NFD256"/>
      <c r="NFE256"/>
      <c r="NFF256"/>
      <c r="NFG256"/>
      <c r="NFH256"/>
      <c r="NFI256"/>
      <c r="NFJ256"/>
      <c r="NFK256"/>
      <c r="NFL256"/>
      <c r="NFM256"/>
      <c r="NFN256"/>
      <c r="NFO256"/>
      <c r="NFP256"/>
      <c r="NFQ256"/>
      <c r="NFR256"/>
      <c r="NFS256"/>
      <c r="NFT256"/>
      <c r="NFU256"/>
      <c r="NFV256"/>
      <c r="NFW256"/>
      <c r="NFX256"/>
      <c r="NFY256"/>
      <c r="NFZ256"/>
      <c r="NGA256"/>
      <c r="NGB256"/>
      <c r="NGC256"/>
      <c r="NGD256"/>
      <c r="NGE256"/>
      <c r="NGF256"/>
      <c r="NGG256"/>
      <c r="NGH256"/>
      <c r="NGI256"/>
      <c r="NGJ256"/>
      <c r="NGK256"/>
      <c r="NGL256"/>
      <c r="NGM256"/>
      <c r="NGN256"/>
      <c r="NGO256"/>
      <c r="NGP256"/>
      <c r="NGQ256"/>
      <c r="NGR256"/>
      <c r="NGS256"/>
      <c r="NGT256"/>
      <c r="NGU256"/>
      <c r="NGV256"/>
      <c r="NGW256"/>
      <c r="NGX256"/>
      <c r="NGY256"/>
      <c r="NGZ256"/>
      <c r="NHA256"/>
      <c r="NHB256"/>
      <c r="NHC256"/>
      <c r="NHD256"/>
      <c r="NHE256"/>
      <c r="NHF256"/>
      <c r="NHG256"/>
      <c r="NHH256"/>
      <c r="NHI256"/>
      <c r="NHJ256"/>
      <c r="NHK256"/>
      <c r="NHL256"/>
      <c r="NHM256"/>
      <c r="NHN256"/>
      <c r="NHO256"/>
      <c r="NHP256"/>
      <c r="NHQ256"/>
      <c r="NHR256"/>
      <c r="NHS256"/>
      <c r="NHT256"/>
      <c r="NHU256"/>
      <c r="NHV256"/>
      <c r="NHW256"/>
      <c r="NHX256"/>
      <c r="NHY256"/>
      <c r="NHZ256"/>
      <c r="NIA256"/>
      <c r="NIB256"/>
      <c r="NIC256"/>
      <c r="NID256"/>
      <c r="NIE256"/>
      <c r="NIF256"/>
      <c r="NIG256"/>
      <c r="NIH256"/>
      <c r="NII256"/>
      <c r="NIJ256"/>
      <c r="NIK256"/>
      <c r="NIL256"/>
      <c r="NIM256"/>
      <c r="NIN256"/>
      <c r="NIO256"/>
      <c r="NIP256"/>
      <c r="NIQ256"/>
      <c r="NIR256"/>
      <c r="NIS256"/>
      <c r="NIT256"/>
      <c r="NIU256"/>
      <c r="NIV256"/>
      <c r="NIW256"/>
      <c r="NIX256"/>
      <c r="NIY256"/>
      <c r="NIZ256"/>
      <c r="NJA256"/>
      <c r="NJB256"/>
      <c r="NJC256"/>
      <c r="NJD256"/>
      <c r="NJE256"/>
      <c r="NJF256"/>
      <c r="NJG256"/>
      <c r="NJH256"/>
      <c r="NJI256"/>
      <c r="NJJ256"/>
      <c r="NJK256"/>
      <c r="NJL256"/>
      <c r="NJM256"/>
      <c r="NJN256"/>
      <c r="NJO256"/>
      <c r="NJP256"/>
      <c r="NJQ256"/>
      <c r="NJR256"/>
      <c r="NJS256"/>
      <c r="NJT256"/>
      <c r="NJU256"/>
      <c r="NJV256"/>
      <c r="NJW256"/>
      <c r="NJX256"/>
      <c r="NJY256"/>
      <c r="NJZ256"/>
      <c r="NKA256"/>
      <c r="NKB256"/>
      <c r="NKC256"/>
      <c r="NKD256"/>
      <c r="NKE256"/>
      <c r="NKF256"/>
      <c r="NKG256"/>
      <c r="NKH256"/>
      <c r="NKI256"/>
      <c r="NKJ256"/>
      <c r="NKK256"/>
      <c r="NKL256"/>
      <c r="NKM256"/>
      <c r="NKN256"/>
      <c r="NKO256"/>
      <c r="NKP256"/>
      <c r="NKQ256"/>
      <c r="NKR256"/>
      <c r="NKS256"/>
      <c r="NKT256"/>
      <c r="NKU256"/>
      <c r="NKV256"/>
      <c r="NKW256"/>
      <c r="NKX256"/>
      <c r="NKY256"/>
      <c r="NKZ256"/>
      <c r="NLA256"/>
      <c r="NLB256"/>
      <c r="NLC256"/>
      <c r="NLD256"/>
      <c r="NLE256"/>
      <c r="NLF256"/>
      <c r="NLG256"/>
      <c r="NLH256"/>
      <c r="NLI256"/>
      <c r="NLJ256"/>
      <c r="NLK256"/>
      <c r="NLL256"/>
      <c r="NLM256"/>
      <c r="NLN256"/>
      <c r="NLO256"/>
      <c r="NLP256"/>
      <c r="NLQ256"/>
      <c r="NLR256"/>
      <c r="NLS256"/>
      <c r="NLT256"/>
      <c r="NLU256"/>
      <c r="NLV256"/>
      <c r="NLW256"/>
      <c r="NLX256"/>
      <c r="NLY256"/>
      <c r="NLZ256"/>
      <c r="NMA256"/>
      <c r="NMB256"/>
      <c r="NMC256"/>
      <c r="NMD256"/>
      <c r="NME256"/>
      <c r="NMF256"/>
      <c r="NMG256"/>
      <c r="NMH256"/>
      <c r="NMI256"/>
      <c r="NMJ256"/>
      <c r="NMK256"/>
      <c r="NML256"/>
      <c r="NMM256"/>
      <c r="NMN256"/>
      <c r="NMO256"/>
      <c r="NMP256"/>
      <c r="NMQ256"/>
      <c r="NMR256"/>
      <c r="NMS256"/>
      <c r="NMT256"/>
      <c r="NMU256"/>
      <c r="NMV256"/>
      <c r="NMW256"/>
      <c r="NMX256"/>
      <c r="NMY256"/>
      <c r="NMZ256"/>
      <c r="NNA256"/>
      <c r="NNB256"/>
      <c r="NNC256"/>
      <c r="NND256"/>
      <c r="NNE256"/>
      <c r="NNF256"/>
      <c r="NNG256"/>
      <c r="NNH256"/>
      <c r="NNI256"/>
      <c r="NNJ256"/>
      <c r="NNK256"/>
      <c r="NNL256"/>
      <c r="NNM256"/>
      <c r="NNN256"/>
      <c r="NNO256"/>
      <c r="NNP256"/>
      <c r="NNQ256"/>
      <c r="NNR256"/>
      <c r="NNS256"/>
      <c r="NNT256"/>
      <c r="NNU256"/>
      <c r="NNV256"/>
      <c r="NNW256"/>
      <c r="NNX256"/>
      <c r="NNY256"/>
      <c r="NNZ256"/>
      <c r="NOA256"/>
      <c r="NOB256"/>
      <c r="NOC256"/>
      <c r="NOD256"/>
      <c r="NOE256"/>
      <c r="NOF256"/>
      <c r="NOG256"/>
      <c r="NOH256"/>
      <c r="NOI256"/>
      <c r="NOJ256"/>
      <c r="NOK256"/>
      <c r="NOL256"/>
      <c r="NOM256"/>
      <c r="NON256"/>
      <c r="NOO256"/>
      <c r="NOP256"/>
      <c r="NOQ256"/>
      <c r="NOR256"/>
      <c r="NOS256"/>
      <c r="NOT256"/>
      <c r="NOU256"/>
      <c r="NOV256"/>
      <c r="NOW256"/>
      <c r="NOX256"/>
      <c r="NOY256"/>
      <c r="NOZ256"/>
      <c r="NPA256"/>
      <c r="NPB256"/>
      <c r="NPC256"/>
      <c r="NPD256"/>
      <c r="NPE256"/>
      <c r="NPF256"/>
      <c r="NPG256"/>
      <c r="NPH256"/>
      <c r="NPI256"/>
      <c r="NPJ256"/>
      <c r="NPK256"/>
      <c r="NPL256"/>
      <c r="NPM256"/>
      <c r="NPN256"/>
      <c r="NPO256"/>
      <c r="NPP256"/>
      <c r="NPQ256"/>
      <c r="NPR256"/>
      <c r="NPS256"/>
      <c r="NPT256"/>
      <c r="NPU256"/>
      <c r="NPV256"/>
      <c r="NPW256"/>
      <c r="NPX256"/>
      <c r="NPY256"/>
      <c r="NPZ256"/>
      <c r="NQA256"/>
      <c r="NQB256"/>
      <c r="NQC256"/>
      <c r="NQD256"/>
      <c r="NQE256"/>
      <c r="NQF256"/>
      <c r="NQG256"/>
      <c r="NQH256"/>
      <c r="NQI256"/>
      <c r="NQJ256"/>
      <c r="NQK256"/>
      <c r="NQL256"/>
      <c r="NQM256"/>
      <c r="NQN256"/>
      <c r="NQO256"/>
      <c r="NQP256"/>
      <c r="NQQ256"/>
      <c r="NQR256"/>
      <c r="NQS256"/>
      <c r="NQT256"/>
      <c r="NQU256"/>
      <c r="NQV256"/>
      <c r="NQW256"/>
      <c r="NQX256"/>
      <c r="NQY256"/>
      <c r="NQZ256"/>
      <c r="NRA256"/>
      <c r="NRB256"/>
      <c r="NRC256"/>
      <c r="NRD256"/>
      <c r="NRE256"/>
      <c r="NRF256"/>
      <c r="NRG256"/>
      <c r="NRH256"/>
      <c r="NRI256"/>
      <c r="NRJ256"/>
      <c r="NRK256"/>
      <c r="NRL256"/>
      <c r="NRM256"/>
      <c r="NRN256"/>
      <c r="NRO256"/>
      <c r="NRP256"/>
      <c r="NRQ256"/>
      <c r="NRR256"/>
      <c r="NRS256"/>
      <c r="NRT256"/>
      <c r="NRU256"/>
      <c r="NRV256"/>
      <c r="NRW256"/>
      <c r="NRX256"/>
      <c r="NRY256"/>
      <c r="NRZ256"/>
      <c r="NSA256"/>
      <c r="NSB256"/>
      <c r="NSC256"/>
      <c r="NSD256"/>
      <c r="NSE256"/>
      <c r="NSF256"/>
      <c r="NSG256"/>
      <c r="NSH256"/>
      <c r="NSI256"/>
      <c r="NSJ256"/>
      <c r="NSK256"/>
      <c r="NSL256"/>
      <c r="NSM256"/>
      <c r="NSN256"/>
      <c r="NSO256"/>
      <c r="NSP256"/>
      <c r="NSQ256"/>
      <c r="NSR256"/>
      <c r="NSS256"/>
      <c r="NST256"/>
      <c r="NSU256"/>
      <c r="NSV256"/>
      <c r="NSW256"/>
      <c r="NSX256"/>
      <c r="NSY256"/>
      <c r="NSZ256"/>
      <c r="NTA256"/>
      <c r="NTB256"/>
      <c r="NTC256"/>
      <c r="NTD256"/>
      <c r="NTE256"/>
      <c r="NTF256"/>
      <c r="NTG256"/>
      <c r="NTH256"/>
      <c r="NTI256"/>
      <c r="NTJ256"/>
      <c r="NTK256"/>
      <c r="NTL256"/>
      <c r="NTM256"/>
      <c r="NTN256"/>
      <c r="NTO256"/>
      <c r="NTP256"/>
      <c r="NTQ256"/>
      <c r="NTR256"/>
      <c r="NTS256"/>
      <c r="NTT256"/>
      <c r="NTU256"/>
      <c r="NTV256"/>
      <c r="NTW256"/>
      <c r="NTX256"/>
      <c r="NTY256"/>
      <c r="NTZ256"/>
      <c r="NUA256"/>
      <c r="NUB256"/>
      <c r="NUC256"/>
      <c r="NUD256"/>
      <c r="NUE256"/>
      <c r="NUF256"/>
      <c r="NUG256"/>
      <c r="NUH256"/>
      <c r="NUI256"/>
      <c r="NUJ256"/>
      <c r="NUK256"/>
      <c r="NUL256"/>
      <c r="NUM256"/>
      <c r="NUN256"/>
      <c r="NUO256"/>
      <c r="NUP256"/>
      <c r="NUQ256"/>
      <c r="NUR256"/>
      <c r="NUS256"/>
      <c r="NUT256"/>
      <c r="NUU256"/>
      <c r="NUV256"/>
      <c r="NUW256"/>
      <c r="NUX256"/>
      <c r="NUY256"/>
      <c r="NUZ256"/>
      <c r="NVA256"/>
      <c r="NVB256"/>
      <c r="NVC256"/>
      <c r="NVD256"/>
      <c r="NVE256"/>
      <c r="NVF256"/>
      <c r="NVG256"/>
      <c r="NVH256"/>
      <c r="NVI256"/>
      <c r="NVJ256"/>
      <c r="NVK256"/>
      <c r="NVL256"/>
      <c r="NVM256"/>
      <c r="NVN256"/>
      <c r="NVO256"/>
      <c r="NVP256"/>
      <c r="NVQ256"/>
      <c r="NVR256"/>
      <c r="NVS256"/>
      <c r="NVT256"/>
      <c r="NVU256"/>
      <c r="NVV256"/>
      <c r="NVW256"/>
      <c r="NVX256"/>
      <c r="NVY256"/>
      <c r="NVZ256"/>
      <c r="NWA256"/>
      <c r="NWB256"/>
      <c r="NWC256"/>
      <c r="NWD256"/>
      <c r="NWE256"/>
      <c r="NWF256"/>
      <c r="NWG256"/>
      <c r="NWH256"/>
      <c r="NWI256"/>
      <c r="NWJ256"/>
      <c r="NWK256"/>
      <c r="NWL256"/>
      <c r="NWM256"/>
      <c r="NWN256"/>
      <c r="NWO256"/>
      <c r="NWP256"/>
      <c r="NWQ256"/>
      <c r="NWR256"/>
      <c r="NWS256"/>
      <c r="NWT256"/>
      <c r="NWU256"/>
      <c r="NWV256"/>
      <c r="NWW256"/>
      <c r="NWX256"/>
      <c r="NWY256"/>
      <c r="NWZ256"/>
      <c r="NXA256"/>
      <c r="NXB256"/>
      <c r="NXC256"/>
      <c r="NXD256"/>
      <c r="NXE256"/>
      <c r="NXF256"/>
      <c r="NXG256"/>
      <c r="NXH256"/>
      <c r="NXI256"/>
      <c r="NXJ256"/>
      <c r="NXK256"/>
      <c r="NXL256"/>
      <c r="NXM256"/>
      <c r="NXN256"/>
      <c r="NXO256"/>
      <c r="NXP256"/>
      <c r="NXQ256"/>
      <c r="NXR256"/>
      <c r="NXS256"/>
      <c r="NXT256"/>
      <c r="NXU256"/>
      <c r="NXV256"/>
      <c r="NXW256"/>
      <c r="NXX256"/>
      <c r="NXY256"/>
      <c r="NXZ256"/>
      <c r="NYA256"/>
      <c r="NYB256"/>
      <c r="NYC256"/>
      <c r="NYD256"/>
      <c r="NYE256"/>
      <c r="NYF256"/>
      <c r="NYG256"/>
      <c r="NYH256"/>
      <c r="NYI256"/>
      <c r="NYJ256"/>
      <c r="NYK256"/>
      <c r="NYL256"/>
      <c r="NYM256"/>
      <c r="NYN256"/>
      <c r="NYO256"/>
      <c r="NYP256"/>
      <c r="NYQ256"/>
      <c r="NYR256"/>
      <c r="NYS256"/>
      <c r="NYT256"/>
      <c r="NYU256"/>
      <c r="NYV256"/>
      <c r="NYW256"/>
      <c r="NYX256"/>
      <c r="NYY256"/>
      <c r="NYZ256"/>
      <c r="NZA256"/>
      <c r="NZB256"/>
      <c r="NZC256"/>
      <c r="NZD256"/>
      <c r="NZE256"/>
      <c r="NZF256"/>
      <c r="NZG256"/>
      <c r="NZH256"/>
      <c r="NZI256"/>
      <c r="NZJ256"/>
      <c r="NZK256"/>
      <c r="NZL256"/>
      <c r="NZM256"/>
      <c r="NZN256"/>
      <c r="NZO256"/>
      <c r="NZP256"/>
      <c r="NZQ256"/>
      <c r="NZR256"/>
      <c r="NZS256"/>
      <c r="NZT256"/>
      <c r="NZU256"/>
      <c r="NZV256"/>
      <c r="NZW256"/>
      <c r="NZX256"/>
      <c r="NZY256"/>
      <c r="NZZ256"/>
      <c r="OAA256"/>
      <c r="OAB256"/>
      <c r="OAC256"/>
      <c r="OAD256"/>
      <c r="OAE256"/>
      <c r="OAF256"/>
      <c r="OAG256"/>
      <c r="OAH256"/>
      <c r="OAI256"/>
      <c r="OAJ256"/>
      <c r="OAK256"/>
      <c r="OAL256"/>
      <c r="OAM256"/>
      <c r="OAN256"/>
      <c r="OAO256"/>
      <c r="OAP256"/>
      <c r="OAQ256"/>
      <c r="OAR256"/>
      <c r="OAS256"/>
      <c r="OAT256"/>
      <c r="OAU256"/>
      <c r="OAV256"/>
      <c r="OAW256"/>
      <c r="OAX256"/>
      <c r="OAY256"/>
      <c r="OAZ256"/>
      <c r="OBA256"/>
      <c r="OBB256"/>
      <c r="OBC256"/>
      <c r="OBD256"/>
      <c r="OBE256"/>
      <c r="OBF256"/>
      <c r="OBG256"/>
      <c r="OBH256"/>
      <c r="OBI256"/>
      <c r="OBJ256"/>
      <c r="OBK256"/>
      <c r="OBL256"/>
      <c r="OBM256"/>
      <c r="OBN256"/>
      <c r="OBO256"/>
      <c r="OBP256"/>
      <c r="OBQ256"/>
      <c r="OBR256"/>
      <c r="OBS256"/>
      <c r="OBT256"/>
      <c r="OBU256"/>
      <c r="OBV256"/>
      <c r="OBW256"/>
      <c r="OBX256"/>
      <c r="OBY256"/>
      <c r="OBZ256"/>
      <c r="OCA256"/>
      <c r="OCB256"/>
      <c r="OCC256"/>
      <c r="OCD256"/>
      <c r="OCE256"/>
      <c r="OCF256"/>
      <c r="OCG256"/>
      <c r="OCH256"/>
      <c r="OCI256"/>
      <c r="OCJ256"/>
      <c r="OCK256"/>
      <c r="OCL256"/>
      <c r="OCM256"/>
      <c r="OCN256"/>
      <c r="OCO256"/>
      <c r="OCP256"/>
      <c r="OCQ256"/>
      <c r="OCR256"/>
      <c r="OCS256"/>
      <c r="OCT256"/>
      <c r="OCU256"/>
      <c r="OCV256"/>
      <c r="OCW256"/>
      <c r="OCX256"/>
      <c r="OCY256"/>
      <c r="OCZ256"/>
      <c r="ODA256"/>
      <c r="ODB256"/>
      <c r="ODC256"/>
      <c r="ODD256"/>
      <c r="ODE256"/>
      <c r="ODF256"/>
      <c r="ODG256"/>
      <c r="ODH256"/>
      <c r="ODI256"/>
      <c r="ODJ256"/>
      <c r="ODK256"/>
      <c r="ODL256"/>
      <c r="ODM256"/>
      <c r="ODN256"/>
      <c r="ODO256"/>
      <c r="ODP256"/>
      <c r="ODQ256"/>
      <c r="ODR256"/>
      <c r="ODS256"/>
      <c r="ODT256"/>
      <c r="ODU256"/>
      <c r="ODV256"/>
      <c r="ODW256"/>
      <c r="ODX256"/>
      <c r="ODY256"/>
      <c r="ODZ256"/>
      <c r="OEA256"/>
      <c r="OEB256"/>
      <c r="OEC256"/>
      <c r="OED256"/>
      <c r="OEE256"/>
      <c r="OEF256"/>
      <c r="OEG256"/>
      <c r="OEH256"/>
      <c r="OEI256"/>
      <c r="OEJ256"/>
      <c r="OEK256"/>
      <c r="OEL256"/>
      <c r="OEM256"/>
      <c r="OEN256"/>
      <c r="OEO256"/>
      <c r="OEP256"/>
      <c r="OEQ256"/>
      <c r="OER256"/>
      <c r="OES256"/>
      <c r="OET256"/>
      <c r="OEU256"/>
      <c r="OEV256"/>
      <c r="OEW256"/>
      <c r="OEX256"/>
      <c r="OEY256"/>
      <c r="OEZ256"/>
      <c r="OFA256"/>
      <c r="OFB256"/>
      <c r="OFC256"/>
      <c r="OFD256"/>
      <c r="OFE256"/>
      <c r="OFF256"/>
      <c r="OFG256"/>
      <c r="OFH256"/>
      <c r="OFI256"/>
      <c r="OFJ256"/>
      <c r="OFK256"/>
      <c r="OFL256"/>
      <c r="OFM256"/>
      <c r="OFN256"/>
      <c r="OFO256"/>
      <c r="OFP256"/>
      <c r="OFQ256"/>
      <c r="OFR256"/>
      <c r="OFS256"/>
      <c r="OFT256"/>
      <c r="OFU256"/>
      <c r="OFV256"/>
      <c r="OFW256"/>
      <c r="OFX256"/>
      <c r="OFY256"/>
      <c r="OFZ256"/>
      <c r="OGA256"/>
      <c r="OGB256"/>
      <c r="OGC256"/>
      <c r="OGD256"/>
      <c r="OGE256"/>
      <c r="OGF256"/>
      <c r="OGG256"/>
      <c r="OGH256"/>
      <c r="OGI256"/>
      <c r="OGJ256"/>
      <c r="OGK256"/>
      <c r="OGL256"/>
      <c r="OGM256"/>
      <c r="OGN256"/>
      <c r="OGO256"/>
      <c r="OGP256"/>
      <c r="OGQ256"/>
      <c r="OGR256"/>
      <c r="OGS256"/>
      <c r="OGT256"/>
      <c r="OGU256"/>
      <c r="OGV256"/>
      <c r="OGW256"/>
      <c r="OGX256"/>
      <c r="OGY256"/>
      <c r="OGZ256"/>
      <c r="OHA256"/>
      <c r="OHB256"/>
      <c r="OHC256"/>
      <c r="OHD256"/>
      <c r="OHE256"/>
      <c r="OHF256"/>
      <c r="OHG256"/>
      <c r="OHH256"/>
      <c r="OHI256"/>
      <c r="OHJ256"/>
      <c r="OHK256"/>
      <c r="OHL256"/>
      <c r="OHM256"/>
      <c r="OHN256"/>
      <c r="OHO256"/>
      <c r="OHP256"/>
      <c r="OHQ256"/>
      <c r="OHR256"/>
      <c r="OHS256"/>
      <c r="OHT256"/>
      <c r="OHU256"/>
      <c r="OHV256"/>
      <c r="OHW256"/>
      <c r="OHX256"/>
      <c r="OHY256"/>
      <c r="OHZ256"/>
      <c r="OIA256"/>
      <c r="OIB256"/>
      <c r="OIC256"/>
      <c r="OID256"/>
      <c r="OIE256"/>
      <c r="OIF256"/>
      <c r="OIG256"/>
      <c r="OIH256"/>
      <c r="OII256"/>
      <c r="OIJ256"/>
      <c r="OIK256"/>
      <c r="OIL256"/>
      <c r="OIM256"/>
      <c r="OIN256"/>
      <c r="OIO256"/>
      <c r="OIP256"/>
      <c r="OIQ256"/>
      <c r="OIR256"/>
      <c r="OIS256"/>
      <c r="OIT256"/>
      <c r="OIU256"/>
      <c r="OIV256"/>
      <c r="OIW256"/>
      <c r="OIX256"/>
      <c r="OIY256"/>
      <c r="OIZ256"/>
      <c r="OJA256"/>
      <c r="OJB256"/>
      <c r="OJC256"/>
      <c r="OJD256"/>
      <c r="OJE256"/>
      <c r="OJF256"/>
      <c r="OJG256"/>
      <c r="OJH256"/>
      <c r="OJI256"/>
      <c r="OJJ256"/>
      <c r="OJK256"/>
      <c r="OJL256"/>
      <c r="OJM256"/>
      <c r="OJN256"/>
      <c r="OJO256"/>
      <c r="OJP256"/>
      <c r="OJQ256"/>
      <c r="OJR256"/>
      <c r="OJS256"/>
      <c r="OJT256"/>
      <c r="OJU256"/>
      <c r="OJV256"/>
      <c r="OJW256"/>
      <c r="OJX256"/>
      <c r="OJY256"/>
      <c r="OJZ256"/>
      <c r="OKA256"/>
      <c r="OKB256"/>
      <c r="OKC256"/>
      <c r="OKD256"/>
      <c r="OKE256"/>
      <c r="OKF256"/>
      <c r="OKG256"/>
      <c r="OKH256"/>
      <c r="OKI256"/>
      <c r="OKJ256"/>
      <c r="OKK256"/>
      <c r="OKL256"/>
      <c r="OKM256"/>
      <c r="OKN256"/>
      <c r="OKO256"/>
      <c r="OKP256"/>
      <c r="OKQ256"/>
      <c r="OKR256"/>
      <c r="OKS256"/>
      <c r="OKT256"/>
      <c r="OKU256"/>
      <c r="OKV256"/>
      <c r="OKW256"/>
      <c r="OKX256"/>
      <c r="OKY256"/>
      <c r="OKZ256"/>
      <c r="OLA256"/>
      <c r="OLB256"/>
      <c r="OLC256"/>
      <c r="OLD256"/>
      <c r="OLE256"/>
      <c r="OLF256"/>
      <c r="OLG256"/>
      <c r="OLH256"/>
      <c r="OLI256"/>
      <c r="OLJ256"/>
      <c r="OLK256"/>
      <c r="OLL256"/>
      <c r="OLM256"/>
      <c r="OLN256"/>
      <c r="OLO256"/>
      <c r="OLP256"/>
      <c r="OLQ256"/>
      <c r="OLR256"/>
      <c r="OLS256"/>
      <c r="OLT256"/>
      <c r="OLU256"/>
      <c r="OLV256"/>
      <c r="OLW256"/>
      <c r="OLX256"/>
      <c r="OLY256"/>
      <c r="OLZ256"/>
      <c r="OMA256"/>
      <c r="OMB256"/>
      <c r="OMC256"/>
      <c r="OMD256"/>
      <c r="OME256"/>
      <c r="OMF256"/>
      <c r="OMG256"/>
      <c r="OMH256"/>
      <c r="OMI256"/>
      <c r="OMJ256"/>
      <c r="OMK256"/>
      <c r="OML256"/>
      <c r="OMM256"/>
      <c r="OMN256"/>
      <c r="OMO256"/>
      <c r="OMP256"/>
      <c r="OMQ256"/>
      <c r="OMR256"/>
      <c r="OMS256"/>
      <c r="OMT256"/>
      <c r="OMU256"/>
      <c r="OMV256"/>
      <c r="OMW256"/>
      <c r="OMX256"/>
      <c r="OMY256"/>
      <c r="OMZ256"/>
      <c r="ONA256"/>
      <c r="ONB256"/>
      <c r="ONC256"/>
      <c r="OND256"/>
      <c r="ONE256"/>
      <c r="ONF256"/>
      <c r="ONG256"/>
      <c r="ONH256"/>
      <c r="ONI256"/>
      <c r="ONJ256"/>
      <c r="ONK256"/>
      <c r="ONL256"/>
      <c r="ONM256"/>
      <c r="ONN256"/>
      <c r="ONO256"/>
      <c r="ONP256"/>
      <c r="ONQ256"/>
      <c r="ONR256"/>
      <c r="ONS256"/>
      <c r="ONT256"/>
      <c r="ONU256"/>
      <c r="ONV256"/>
      <c r="ONW256"/>
      <c r="ONX256"/>
      <c r="ONY256"/>
      <c r="ONZ256"/>
      <c r="OOA256"/>
      <c r="OOB256"/>
      <c r="OOC256"/>
      <c r="OOD256"/>
      <c r="OOE256"/>
      <c r="OOF256"/>
      <c r="OOG256"/>
      <c r="OOH256"/>
      <c r="OOI256"/>
      <c r="OOJ256"/>
      <c r="OOK256"/>
      <c r="OOL256"/>
      <c r="OOM256"/>
      <c r="OON256"/>
      <c r="OOO256"/>
      <c r="OOP256"/>
      <c r="OOQ256"/>
      <c r="OOR256"/>
      <c r="OOS256"/>
      <c r="OOT256"/>
      <c r="OOU256"/>
      <c r="OOV256"/>
      <c r="OOW256"/>
      <c r="OOX256"/>
      <c r="OOY256"/>
      <c r="OOZ256"/>
      <c r="OPA256"/>
      <c r="OPB256"/>
      <c r="OPC256"/>
      <c r="OPD256"/>
      <c r="OPE256"/>
      <c r="OPF256"/>
      <c r="OPG256"/>
      <c r="OPH256"/>
      <c r="OPI256"/>
      <c r="OPJ256"/>
      <c r="OPK256"/>
      <c r="OPL256"/>
      <c r="OPM256"/>
      <c r="OPN256"/>
      <c r="OPO256"/>
      <c r="OPP256"/>
      <c r="OPQ256"/>
      <c r="OPR256"/>
      <c r="OPS256"/>
      <c r="OPT256"/>
      <c r="OPU256"/>
      <c r="OPV256"/>
      <c r="OPW256"/>
      <c r="OPX256"/>
      <c r="OPY256"/>
      <c r="OPZ256"/>
      <c r="OQA256"/>
      <c r="OQB256"/>
      <c r="OQC256"/>
      <c r="OQD256"/>
      <c r="OQE256"/>
      <c r="OQF256"/>
      <c r="OQG256"/>
      <c r="OQH256"/>
      <c r="OQI256"/>
      <c r="OQJ256"/>
      <c r="OQK256"/>
      <c r="OQL256"/>
      <c r="OQM256"/>
      <c r="OQN256"/>
      <c r="OQO256"/>
      <c r="OQP256"/>
      <c r="OQQ256"/>
      <c r="OQR256"/>
      <c r="OQS256"/>
      <c r="OQT256"/>
      <c r="OQU256"/>
      <c r="OQV256"/>
      <c r="OQW256"/>
      <c r="OQX256"/>
      <c r="OQY256"/>
      <c r="OQZ256"/>
      <c r="ORA256"/>
      <c r="ORB256"/>
      <c r="ORC256"/>
      <c r="ORD256"/>
      <c r="ORE256"/>
      <c r="ORF256"/>
      <c r="ORG256"/>
      <c r="ORH256"/>
      <c r="ORI256"/>
      <c r="ORJ256"/>
      <c r="ORK256"/>
      <c r="ORL256"/>
      <c r="ORM256"/>
      <c r="ORN256"/>
      <c r="ORO256"/>
      <c r="ORP256"/>
      <c r="ORQ256"/>
      <c r="ORR256"/>
      <c r="ORS256"/>
      <c r="ORT256"/>
      <c r="ORU256"/>
      <c r="ORV256"/>
      <c r="ORW256"/>
      <c r="ORX256"/>
      <c r="ORY256"/>
      <c r="ORZ256"/>
      <c r="OSA256"/>
      <c r="OSB256"/>
      <c r="OSC256"/>
      <c r="OSD256"/>
      <c r="OSE256"/>
      <c r="OSF256"/>
      <c r="OSG256"/>
      <c r="OSH256"/>
      <c r="OSI256"/>
      <c r="OSJ256"/>
      <c r="OSK256"/>
      <c r="OSL256"/>
      <c r="OSM256"/>
      <c r="OSN256"/>
      <c r="OSO256"/>
      <c r="OSP256"/>
      <c r="OSQ256"/>
      <c r="OSR256"/>
      <c r="OSS256"/>
      <c r="OST256"/>
      <c r="OSU256"/>
      <c r="OSV256"/>
      <c r="OSW256"/>
      <c r="OSX256"/>
      <c r="OSY256"/>
      <c r="OSZ256"/>
      <c r="OTA256"/>
      <c r="OTB256"/>
      <c r="OTC256"/>
      <c r="OTD256"/>
      <c r="OTE256"/>
      <c r="OTF256"/>
      <c r="OTG256"/>
      <c r="OTH256"/>
      <c r="OTI256"/>
      <c r="OTJ256"/>
      <c r="OTK256"/>
      <c r="OTL256"/>
      <c r="OTM256"/>
      <c r="OTN256"/>
      <c r="OTO256"/>
      <c r="OTP256"/>
      <c r="OTQ256"/>
      <c r="OTR256"/>
      <c r="OTS256"/>
      <c r="OTT256"/>
      <c r="OTU256"/>
      <c r="OTV256"/>
      <c r="OTW256"/>
      <c r="OTX256"/>
      <c r="OTY256"/>
      <c r="OTZ256"/>
      <c r="OUA256"/>
      <c r="OUB256"/>
      <c r="OUC256"/>
      <c r="OUD256"/>
      <c r="OUE256"/>
      <c r="OUF256"/>
      <c r="OUG256"/>
      <c r="OUH256"/>
      <c r="OUI256"/>
      <c r="OUJ256"/>
      <c r="OUK256"/>
      <c r="OUL256"/>
      <c r="OUM256"/>
      <c r="OUN256"/>
      <c r="OUO256"/>
      <c r="OUP256"/>
      <c r="OUQ256"/>
      <c r="OUR256"/>
      <c r="OUS256"/>
      <c r="OUT256"/>
      <c r="OUU256"/>
      <c r="OUV256"/>
      <c r="OUW256"/>
      <c r="OUX256"/>
      <c r="OUY256"/>
      <c r="OUZ256"/>
      <c r="OVA256"/>
      <c r="OVB256"/>
      <c r="OVC256"/>
      <c r="OVD256"/>
      <c r="OVE256"/>
      <c r="OVF256"/>
      <c r="OVG256"/>
      <c r="OVH256"/>
      <c r="OVI256"/>
      <c r="OVJ256"/>
      <c r="OVK256"/>
      <c r="OVL256"/>
      <c r="OVM256"/>
      <c r="OVN256"/>
      <c r="OVO256"/>
      <c r="OVP256"/>
      <c r="OVQ256"/>
      <c r="OVR256"/>
      <c r="OVS256"/>
      <c r="OVT256"/>
      <c r="OVU256"/>
      <c r="OVV256"/>
      <c r="OVW256"/>
      <c r="OVX256"/>
      <c r="OVY256"/>
      <c r="OVZ256"/>
      <c r="OWA256"/>
      <c r="OWB256"/>
      <c r="OWC256"/>
      <c r="OWD256"/>
      <c r="OWE256"/>
      <c r="OWF256"/>
      <c r="OWG256"/>
      <c r="OWH256"/>
      <c r="OWI256"/>
      <c r="OWJ256"/>
      <c r="OWK256"/>
      <c r="OWL256"/>
      <c r="OWM256"/>
      <c r="OWN256"/>
      <c r="OWO256"/>
      <c r="OWP256"/>
      <c r="OWQ256"/>
      <c r="OWR256"/>
      <c r="OWS256"/>
      <c r="OWT256"/>
      <c r="OWU256"/>
      <c r="OWV256"/>
      <c r="OWW256"/>
      <c r="OWX256"/>
      <c r="OWY256"/>
      <c r="OWZ256"/>
      <c r="OXA256"/>
      <c r="OXB256"/>
      <c r="OXC256"/>
      <c r="OXD256"/>
      <c r="OXE256"/>
      <c r="OXF256"/>
      <c r="OXG256"/>
      <c r="OXH256"/>
      <c r="OXI256"/>
      <c r="OXJ256"/>
      <c r="OXK256"/>
      <c r="OXL256"/>
      <c r="OXM256"/>
      <c r="OXN256"/>
      <c r="OXO256"/>
      <c r="OXP256"/>
      <c r="OXQ256"/>
      <c r="OXR256"/>
      <c r="OXS256"/>
      <c r="OXT256"/>
      <c r="OXU256"/>
      <c r="OXV256"/>
      <c r="OXW256"/>
      <c r="OXX256"/>
      <c r="OXY256"/>
      <c r="OXZ256"/>
      <c r="OYA256"/>
      <c r="OYB256"/>
      <c r="OYC256"/>
      <c r="OYD256"/>
      <c r="OYE256"/>
      <c r="OYF256"/>
      <c r="OYG256"/>
      <c r="OYH256"/>
      <c r="OYI256"/>
      <c r="OYJ256"/>
      <c r="OYK256"/>
      <c r="OYL256"/>
      <c r="OYM256"/>
      <c r="OYN256"/>
      <c r="OYO256"/>
      <c r="OYP256"/>
      <c r="OYQ256"/>
      <c r="OYR256"/>
      <c r="OYS256"/>
      <c r="OYT256"/>
      <c r="OYU256"/>
      <c r="OYV256"/>
      <c r="OYW256"/>
      <c r="OYX256"/>
      <c r="OYY256"/>
      <c r="OYZ256"/>
      <c r="OZA256"/>
      <c r="OZB256"/>
      <c r="OZC256"/>
      <c r="OZD256"/>
      <c r="OZE256"/>
      <c r="OZF256"/>
      <c r="OZG256"/>
      <c r="OZH256"/>
      <c r="OZI256"/>
      <c r="OZJ256"/>
      <c r="OZK256"/>
      <c r="OZL256"/>
      <c r="OZM256"/>
      <c r="OZN256"/>
      <c r="OZO256"/>
      <c r="OZP256"/>
      <c r="OZQ256"/>
      <c r="OZR256"/>
      <c r="OZS256"/>
      <c r="OZT256"/>
      <c r="OZU256"/>
      <c r="OZV256"/>
      <c r="OZW256"/>
      <c r="OZX256"/>
      <c r="OZY256"/>
      <c r="OZZ256"/>
      <c r="PAA256"/>
      <c r="PAB256"/>
      <c r="PAC256"/>
      <c r="PAD256"/>
      <c r="PAE256"/>
      <c r="PAF256"/>
      <c r="PAG256"/>
      <c r="PAH256"/>
      <c r="PAI256"/>
      <c r="PAJ256"/>
      <c r="PAK256"/>
      <c r="PAL256"/>
      <c r="PAM256"/>
      <c r="PAN256"/>
      <c r="PAO256"/>
      <c r="PAP256"/>
      <c r="PAQ256"/>
      <c r="PAR256"/>
      <c r="PAS256"/>
      <c r="PAT256"/>
      <c r="PAU256"/>
      <c r="PAV256"/>
      <c r="PAW256"/>
      <c r="PAX256"/>
      <c r="PAY256"/>
      <c r="PAZ256"/>
      <c r="PBA256"/>
      <c r="PBB256"/>
      <c r="PBC256"/>
      <c r="PBD256"/>
      <c r="PBE256"/>
      <c r="PBF256"/>
      <c r="PBG256"/>
      <c r="PBH256"/>
      <c r="PBI256"/>
      <c r="PBJ256"/>
      <c r="PBK256"/>
      <c r="PBL256"/>
      <c r="PBM256"/>
      <c r="PBN256"/>
      <c r="PBO256"/>
      <c r="PBP256"/>
      <c r="PBQ256"/>
      <c r="PBR256"/>
      <c r="PBS256"/>
      <c r="PBT256"/>
      <c r="PBU256"/>
      <c r="PBV256"/>
      <c r="PBW256"/>
      <c r="PBX256"/>
      <c r="PBY256"/>
      <c r="PBZ256"/>
      <c r="PCA256"/>
      <c r="PCB256"/>
      <c r="PCC256"/>
      <c r="PCD256"/>
      <c r="PCE256"/>
      <c r="PCF256"/>
      <c r="PCG256"/>
      <c r="PCH256"/>
      <c r="PCI256"/>
      <c r="PCJ256"/>
      <c r="PCK256"/>
      <c r="PCL256"/>
      <c r="PCM256"/>
      <c r="PCN256"/>
      <c r="PCO256"/>
      <c r="PCP256"/>
      <c r="PCQ256"/>
      <c r="PCR256"/>
      <c r="PCS256"/>
      <c r="PCT256"/>
      <c r="PCU256"/>
      <c r="PCV256"/>
      <c r="PCW256"/>
      <c r="PCX256"/>
      <c r="PCY256"/>
      <c r="PCZ256"/>
      <c r="PDA256"/>
      <c r="PDB256"/>
      <c r="PDC256"/>
      <c r="PDD256"/>
      <c r="PDE256"/>
      <c r="PDF256"/>
      <c r="PDG256"/>
      <c r="PDH256"/>
      <c r="PDI256"/>
      <c r="PDJ256"/>
      <c r="PDK256"/>
      <c r="PDL256"/>
      <c r="PDM256"/>
      <c r="PDN256"/>
      <c r="PDO256"/>
      <c r="PDP256"/>
      <c r="PDQ256"/>
      <c r="PDR256"/>
      <c r="PDS256"/>
      <c r="PDT256"/>
      <c r="PDU256"/>
      <c r="PDV256"/>
      <c r="PDW256"/>
      <c r="PDX256"/>
      <c r="PDY256"/>
      <c r="PDZ256"/>
      <c r="PEA256"/>
      <c r="PEB256"/>
      <c r="PEC256"/>
      <c r="PED256"/>
      <c r="PEE256"/>
      <c r="PEF256"/>
      <c r="PEG256"/>
      <c r="PEH256"/>
      <c r="PEI256"/>
      <c r="PEJ256"/>
      <c r="PEK256"/>
      <c r="PEL256"/>
      <c r="PEM256"/>
      <c r="PEN256"/>
      <c r="PEO256"/>
      <c r="PEP256"/>
      <c r="PEQ256"/>
      <c r="PER256"/>
      <c r="PES256"/>
      <c r="PET256"/>
      <c r="PEU256"/>
      <c r="PEV256"/>
      <c r="PEW256"/>
      <c r="PEX256"/>
      <c r="PEY256"/>
      <c r="PEZ256"/>
      <c r="PFA256"/>
      <c r="PFB256"/>
      <c r="PFC256"/>
      <c r="PFD256"/>
      <c r="PFE256"/>
      <c r="PFF256"/>
      <c r="PFG256"/>
      <c r="PFH256"/>
      <c r="PFI256"/>
      <c r="PFJ256"/>
      <c r="PFK256"/>
      <c r="PFL256"/>
      <c r="PFM256"/>
      <c r="PFN256"/>
      <c r="PFO256"/>
      <c r="PFP256"/>
      <c r="PFQ256"/>
      <c r="PFR256"/>
      <c r="PFS256"/>
      <c r="PFT256"/>
      <c r="PFU256"/>
      <c r="PFV256"/>
      <c r="PFW256"/>
      <c r="PFX256"/>
      <c r="PFY256"/>
      <c r="PFZ256"/>
      <c r="PGA256"/>
      <c r="PGB256"/>
      <c r="PGC256"/>
      <c r="PGD256"/>
      <c r="PGE256"/>
      <c r="PGF256"/>
      <c r="PGG256"/>
      <c r="PGH256"/>
      <c r="PGI256"/>
      <c r="PGJ256"/>
      <c r="PGK256"/>
      <c r="PGL256"/>
      <c r="PGM256"/>
      <c r="PGN256"/>
      <c r="PGO256"/>
      <c r="PGP256"/>
      <c r="PGQ256"/>
      <c r="PGR256"/>
      <c r="PGS256"/>
      <c r="PGT256"/>
      <c r="PGU256"/>
      <c r="PGV256"/>
      <c r="PGW256"/>
      <c r="PGX256"/>
      <c r="PGY256"/>
      <c r="PGZ256"/>
      <c r="PHA256"/>
      <c r="PHB256"/>
      <c r="PHC256"/>
      <c r="PHD256"/>
      <c r="PHE256"/>
      <c r="PHF256"/>
      <c r="PHG256"/>
      <c r="PHH256"/>
      <c r="PHI256"/>
      <c r="PHJ256"/>
      <c r="PHK256"/>
      <c r="PHL256"/>
      <c r="PHM256"/>
      <c r="PHN256"/>
      <c r="PHO256"/>
      <c r="PHP256"/>
      <c r="PHQ256"/>
      <c r="PHR256"/>
      <c r="PHS256"/>
      <c r="PHT256"/>
      <c r="PHU256"/>
      <c r="PHV256"/>
      <c r="PHW256"/>
      <c r="PHX256"/>
      <c r="PHY256"/>
      <c r="PHZ256"/>
      <c r="PIA256"/>
      <c r="PIB256"/>
      <c r="PIC256"/>
      <c r="PID256"/>
      <c r="PIE256"/>
      <c r="PIF256"/>
      <c r="PIG256"/>
      <c r="PIH256"/>
      <c r="PII256"/>
      <c r="PIJ256"/>
      <c r="PIK256"/>
      <c r="PIL256"/>
      <c r="PIM256"/>
      <c r="PIN256"/>
      <c r="PIO256"/>
      <c r="PIP256"/>
      <c r="PIQ256"/>
      <c r="PIR256"/>
      <c r="PIS256"/>
      <c r="PIT256"/>
      <c r="PIU256"/>
      <c r="PIV256"/>
      <c r="PIW256"/>
      <c r="PIX256"/>
      <c r="PIY256"/>
      <c r="PIZ256"/>
      <c r="PJA256"/>
      <c r="PJB256"/>
      <c r="PJC256"/>
      <c r="PJD256"/>
      <c r="PJE256"/>
      <c r="PJF256"/>
      <c r="PJG256"/>
      <c r="PJH256"/>
      <c r="PJI256"/>
      <c r="PJJ256"/>
      <c r="PJK256"/>
      <c r="PJL256"/>
      <c r="PJM256"/>
      <c r="PJN256"/>
      <c r="PJO256"/>
      <c r="PJP256"/>
      <c r="PJQ256"/>
      <c r="PJR256"/>
      <c r="PJS256"/>
      <c r="PJT256"/>
      <c r="PJU256"/>
      <c r="PJV256"/>
      <c r="PJW256"/>
      <c r="PJX256"/>
      <c r="PJY256"/>
      <c r="PJZ256"/>
      <c r="PKA256"/>
      <c r="PKB256"/>
      <c r="PKC256"/>
      <c r="PKD256"/>
      <c r="PKE256"/>
      <c r="PKF256"/>
      <c r="PKG256"/>
      <c r="PKH256"/>
      <c r="PKI256"/>
      <c r="PKJ256"/>
      <c r="PKK256"/>
      <c r="PKL256"/>
      <c r="PKM256"/>
      <c r="PKN256"/>
      <c r="PKO256"/>
      <c r="PKP256"/>
      <c r="PKQ256"/>
      <c r="PKR256"/>
      <c r="PKS256"/>
      <c r="PKT256"/>
      <c r="PKU256"/>
      <c r="PKV256"/>
      <c r="PKW256"/>
      <c r="PKX256"/>
      <c r="PKY256"/>
      <c r="PKZ256"/>
      <c r="PLA256"/>
      <c r="PLB256"/>
      <c r="PLC256"/>
      <c r="PLD256"/>
      <c r="PLE256"/>
      <c r="PLF256"/>
      <c r="PLG256"/>
      <c r="PLH256"/>
      <c r="PLI256"/>
      <c r="PLJ256"/>
      <c r="PLK256"/>
      <c r="PLL256"/>
      <c r="PLM256"/>
      <c r="PLN256"/>
      <c r="PLO256"/>
      <c r="PLP256"/>
      <c r="PLQ256"/>
      <c r="PLR256"/>
      <c r="PLS256"/>
      <c r="PLT256"/>
      <c r="PLU256"/>
      <c r="PLV256"/>
      <c r="PLW256"/>
      <c r="PLX256"/>
      <c r="PLY256"/>
      <c r="PLZ256"/>
      <c r="PMA256"/>
      <c r="PMB256"/>
      <c r="PMC256"/>
      <c r="PMD256"/>
      <c r="PME256"/>
      <c r="PMF256"/>
      <c r="PMG256"/>
      <c r="PMH256"/>
      <c r="PMI256"/>
      <c r="PMJ256"/>
      <c r="PMK256"/>
      <c r="PML256"/>
      <c r="PMM256"/>
      <c r="PMN256"/>
      <c r="PMO256"/>
      <c r="PMP256"/>
      <c r="PMQ256"/>
      <c r="PMR256"/>
      <c r="PMS256"/>
      <c r="PMT256"/>
      <c r="PMU256"/>
      <c r="PMV256"/>
      <c r="PMW256"/>
      <c r="PMX256"/>
      <c r="PMY256"/>
      <c r="PMZ256"/>
      <c r="PNA256"/>
      <c r="PNB256"/>
      <c r="PNC256"/>
      <c r="PND256"/>
      <c r="PNE256"/>
      <c r="PNF256"/>
      <c r="PNG256"/>
      <c r="PNH256"/>
      <c r="PNI256"/>
      <c r="PNJ256"/>
      <c r="PNK256"/>
      <c r="PNL256"/>
      <c r="PNM256"/>
      <c r="PNN256"/>
      <c r="PNO256"/>
      <c r="PNP256"/>
      <c r="PNQ256"/>
      <c r="PNR256"/>
      <c r="PNS256"/>
      <c r="PNT256"/>
      <c r="PNU256"/>
      <c r="PNV256"/>
      <c r="PNW256"/>
      <c r="PNX256"/>
      <c r="PNY256"/>
      <c r="PNZ256"/>
      <c r="POA256"/>
      <c r="POB256"/>
      <c r="POC256"/>
      <c r="POD256"/>
      <c r="POE256"/>
      <c r="POF256"/>
      <c r="POG256"/>
      <c r="POH256"/>
      <c r="POI256"/>
      <c r="POJ256"/>
      <c r="POK256"/>
      <c r="POL256"/>
      <c r="POM256"/>
      <c r="PON256"/>
      <c r="POO256"/>
      <c r="POP256"/>
      <c r="POQ256"/>
      <c r="POR256"/>
      <c r="POS256"/>
      <c r="POT256"/>
      <c r="POU256"/>
      <c r="POV256"/>
      <c r="POW256"/>
      <c r="POX256"/>
      <c r="POY256"/>
      <c r="POZ256"/>
      <c r="PPA256"/>
      <c r="PPB256"/>
      <c r="PPC256"/>
      <c r="PPD256"/>
      <c r="PPE256"/>
      <c r="PPF256"/>
      <c r="PPG256"/>
      <c r="PPH256"/>
      <c r="PPI256"/>
      <c r="PPJ256"/>
      <c r="PPK256"/>
      <c r="PPL256"/>
      <c r="PPM256"/>
      <c r="PPN256"/>
      <c r="PPO256"/>
      <c r="PPP256"/>
      <c r="PPQ256"/>
      <c r="PPR256"/>
      <c r="PPS256"/>
      <c r="PPT256"/>
      <c r="PPU256"/>
      <c r="PPV256"/>
      <c r="PPW256"/>
      <c r="PPX256"/>
      <c r="PPY256"/>
      <c r="PPZ256"/>
      <c r="PQA256"/>
      <c r="PQB256"/>
      <c r="PQC256"/>
      <c r="PQD256"/>
      <c r="PQE256"/>
      <c r="PQF256"/>
      <c r="PQG256"/>
      <c r="PQH256"/>
      <c r="PQI256"/>
      <c r="PQJ256"/>
      <c r="PQK256"/>
      <c r="PQL256"/>
      <c r="PQM256"/>
      <c r="PQN256"/>
      <c r="PQO256"/>
      <c r="PQP256"/>
      <c r="PQQ256"/>
      <c r="PQR256"/>
      <c r="PQS256"/>
      <c r="PQT256"/>
      <c r="PQU256"/>
      <c r="PQV256"/>
      <c r="PQW256"/>
      <c r="PQX256"/>
      <c r="PQY256"/>
      <c r="PQZ256"/>
      <c r="PRA256"/>
      <c r="PRB256"/>
      <c r="PRC256"/>
      <c r="PRD256"/>
      <c r="PRE256"/>
      <c r="PRF256"/>
      <c r="PRG256"/>
      <c r="PRH256"/>
      <c r="PRI256"/>
      <c r="PRJ256"/>
      <c r="PRK256"/>
      <c r="PRL256"/>
      <c r="PRM256"/>
      <c r="PRN256"/>
      <c r="PRO256"/>
      <c r="PRP256"/>
      <c r="PRQ256"/>
      <c r="PRR256"/>
      <c r="PRS256"/>
      <c r="PRT256"/>
      <c r="PRU256"/>
      <c r="PRV256"/>
      <c r="PRW256"/>
      <c r="PRX256"/>
      <c r="PRY256"/>
      <c r="PRZ256"/>
      <c r="PSA256"/>
      <c r="PSB256"/>
      <c r="PSC256"/>
      <c r="PSD256"/>
      <c r="PSE256"/>
      <c r="PSF256"/>
      <c r="PSG256"/>
      <c r="PSH256"/>
      <c r="PSI256"/>
      <c r="PSJ256"/>
      <c r="PSK256"/>
      <c r="PSL256"/>
      <c r="PSM256"/>
      <c r="PSN256"/>
      <c r="PSO256"/>
      <c r="PSP256"/>
      <c r="PSQ256"/>
      <c r="PSR256"/>
      <c r="PSS256"/>
      <c r="PST256"/>
      <c r="PSU256"/>
      <c r="PSV256"/>
      <c r="PSW256"/>
      <c r="PSX256"/>
      <c r="PSY256"/>
      <c r="PSZ256"/>
      <c r="PTA256"/>
      <c r="PTB256"/>
      <c r="PTC256"/>
      <c r="PTD256"/>
      <c r="PTE256"/>
      <c r="PTF256"/>
      <c r="PTG256"/>
      <c r="PTH256"/>
      <c r="PTI256"/>
      <c r="PTJ256"/>
      <c r="PTK256"/>
      <c r="PTL256"/>
      <c r="PTM256"/>
      <c r="PTN256"/>
      <c r="PTO256"/>
      <c r="PTP256"/>
      <c r="PTQ256"/>
      <c r="PTR256"/>
      <c r="PTS256"/>
      <c r="PTT256"/>
      <c r="PTU256"/>
      <c r="PTV256"/>
      <c r="PTW256"/>
      <c r="PTX256"/>
      <c r="PTY256"/>
      <c r="PTZ256"/>
      <c r="PUA256"/>
      <c r="PUB256"/>
      <c r="PUC256"/>
      <c r="PUD256"/>
      <c r="PUE256"/>
      <c r="PUF256"/>
      <c r="PUG256"/>
      <c r="PUH256"/>
      <c r="PUI256"/>
      <c r="PUJ256"/>
      <c r="PUK256"/>
      <c r="PUL256"/>
      <c r="PUM256"/>
      <c r="PUN256"/>
      <c r="PUO256"/>
      <c r="PUP256"/>
      <c r="PUQ256"/>
      <c r="PUR256"/>
      <c r="PUS256"/>
      <c r="PUT256"/>
      <c r="PUU256"/>
      <c r="PUV256"/>
      <c r="PUW256"/>
      <c r="PUX256"/>
      <c r="PUY256"/>
      <c r="PUZ256"/>
      <c r="PVA256"/>
      <c r="PVB256"/>
      <c r="PVC256"/>
      <c r="PVD256"/>
      <c r="PVE256"/>
      <c r="PVF256"/>
      <c r="PVG256"/>
      <c r="PVH256"/>
      <c r="PVI256"/>
      <c r="PVJ256"/>
      <c r="PVK256"/>
      <c r="PVL256"/>
      <c r="PVM256"/>
      <c r="PVN256"/>
      <c r="PVO256"/>
      <c r="PVP256"/>
      <c r="PVQ256"/>
      <c r="PVR256"/>
      <c r="PVS256"/>
      <c r="PVT256"/>
      <c r="PVU256"/>
      <c r="PVV256"/>
      <c r="PVW256"/>
      <c r="PVX256"/>
      <c r="PVY256"/>
      <c r="PVZ256"/>
      <c r="PWA256"/>
      <c r="PWB256"/>
      <c r="PWC256"/>
      <c r="PWD256"/>
      <c r="PWE256"/>
      <c r="PWF256"/>
      <c r="PWG256"/>
      <c r="PWH256"/>
      <c r="PWI256"/>
      <c r="PWJ256"/>
      <c r="PWK256"/>
      <c r="PWL256"/>
      <c r="PWM256"/>
      <c r="PWN256"/>
      <c r="PWO256"/>
      <c r="PWP256"/>
      <c r="PWQ256"/>
      <c r="PWR256"/>
      <c r="PWS256"/>
      <c r="PWT256"/>
      <c r="PWU256"/>
      <c r="PWV256"/>
      <c r="PWW256"/>
      <c r="PWX256"/>
      <c r="PWY256"/>
      <c r="PWZ256"/>
      <c r="PXA256"/>
      <c r="PXB256"/>
      <c r="PXC256"/>
      <c r="PXD256"/>
      <c r="PXE256"/>
      <c r="PXF256"/>
      <c r="PXG256"/>
      <c r="PXH256"/>
      <c r="PXI256"/>
      <c r="PXJ256"/>
      <c r="PXK256"/>
      <c r="PXL256"/>
      <c r="PXM256"/>
      <c r="PXN256"/>
      <c r="PXO256"/>
      <c r="PXP256"/>
      <c r="PXQ256"/>
      <c r="PXR256"/>
      <c r="PXS256"/>
      <c r="PXT256"/>
      <c r="PXU256"/>
      <c r="PXV256"/>
      <c r="PXW256"/>
      <c r="PXX256"/>
      <c r="PXY256"/>
      <c r="PXZ256"/>
      <c r="PYA256"/>
      <c r="PYB256"/>
      <c r="PYC256"/>
      <c r="PYD256"/>
      <c r="PYE256"/>
      <c r="PYF256"/>
      <c r="PYG256"/>
      <c r="PYH256"/>
      <c r="PYI256"/>
      <c r="PYJ256"/>
      <c r="PYK256"/>
      <c r="PYL256"/>
      <c r="PYM256"/>
      <c r="PYN256"/>
      <c r="PYO256"/>
      <c r="PYP256"/>
      <c r="PYQ256"/>
      <c r="PYR256"/>
      <c r="PYS256"/>
      <c r="PYT256"/>
      <c r="PYU256"/>
      <c r="PYV256"/>
      <c r="PYW256"/>
      <c r="PYX256"/>
      <c r="PYY256"/>
      <c r="PYZ256"/>
      <c r="PZA256"/>
      <c r="PZB256"/>
      <c r="PZC256"/>
      <c r="PZD256"/>
      <c r="PZE256"/>
      <c r="PZF256"/>
      <c r="PZG256"/>
      <c r="PZH256"/>
      <c r="PZI256"/>
      <c r="PZJ256"/>
      <c r="PZK256"/>
      <c r="PZL256"/>
      <c r="PZM256"/>
      <c r="PZN256"/>
      <c r="PZO256"/>
      <c r="PZP256"/>
      <c r="PZQ256"/>
      <c r="PZR256"/>
      <c r="PZS256"/>
      <c r="PZT256"/>
      <c r="PZU256"/>
      <c r="PZV256"/>
      <c r="PZW256"/>
      <c r="PZX256"/>
      <c r="PZY256"/>
      <c r="PZZ256"/>
      <c r="QAA256"/>
      <c r="QAB256"/>
      <c r="QAC256"/>
      <c r="QAD256"/>
      <c r="QAE256"/>
      <c r="QAF256"/>
      <c r="QAG256"/>
      <c r="QAH256"/>
      <c r="QAI256"/>
      <c r="QAJ256"/>
      <c r="QAK256"/>
      <c r="QAL256"/>
      <c r="QAM256"/>
      <c r="QAN256"/>
      <c r="QAO256"/>
      <c r="QAP256"/>
      <c r="QAQ256"/>
      <c r="QAR256"/>
      <c r="QAS256"/>
      <c r="QAT256"/>
      <c r="QAU256"/>
      <c r="QAV256"/>
      <c r="QAW256"/>
      <c r="QAX256"/>
      <c r="QAY256"/>
      <c r="QAZ256"/>
      <c r="QBA256"/>
      <c r="QBB256"/>
      <c r="QBC256"/>
      <c r="QBD256"/>
      <c r="QBE256"/>
      <c r="QBF256"/>
      <c r="QBG256"/>
      <c r="QBH256"/>
      <c r="QBI256"/>
      <c r="QBJ256"/>
      <c r="QBK256"/>
      <c r="QBL256"/>
      <c r="QBM256"/>
      <c r="QBN256"/>
      <c r="QBO256"/>
      <c r="QBP256"/>
      <c r="QBQ256"/>
      <c r="QBR256"/>
      <c r="QBS256"/>
      <c r="QBT256"/>
      <c r="QBU256"/>
      <c r="QBV256"/>
      <c r="QBW256"/>
      <c r="QBX256"/>
      <c r="QBY256"/>
      <c r="QBZ256"/>
      <c r="QCA256"/>
      <c r="QCB256"/>
      <c r="QCC256"/>
      <c r="QCD256"/>
      <c r="QCE256"/>
      <c r="QCF256"/>
      <c r="QCG256"/>
      <c r="QCH256"/>
      <c r="QCI256"/>
      <c r="QCJ256"/>
      <c r="QCK256"/>
      <c r="QCL256"/>
      <c r="QCM256"/>
      <c r="QCN256"/>
      <c r="QCO256"/>
      <c r="QCP256"/>
      <c r="QCQ256"/>
      <c r="QCR256"/>
      <c r="QCS256"/>
      <c r="QCT256"/>
      <c r="QCU256"/>
      <c r="QCV256"/>
      <c r="QCW256"/>
      <c r="QCX256"/>
      <c r="QCY256"/>
      <c r="QCZ256"/>
      <c r="QDA256"/>
      <c r="QDB256"/>
      <c r="QDC256"/>
      <c r="QDD256"/>
      <c r="QDE256"/>
      <c r="QDF256"/>
      <c r="QDG256"/>
      <c r="QDH256"/>
      <c r="QDI256"/>
      <c r="QDJ256"/>
      <c r="QDK256"/>
      <c r="QDL256"/>
      <c r="QDM256"/>
      <c r="QDN256"/>
      <c r="QDO256"/>
      <c r="QDP256"/>
      <c r="QDQ256"/>
      <c r="QDR256"/>
      <c r="QDS256"/>
      <c r="QDT256"/>
      <c r="QDU256"/>
      <c r="QDV256"/>
      <c r="QDW256"/>
      <c r="QDX256"/>
      <c r="QDY256"/>
      <c r="QDZ256"/>
      <c r="QEA256"/>
      <c r="QEB256"/>
      <c r="QEC256"/>
      <c r="QED256"/>
      <c r="QEE256"/>
      <c r="QEF256"/>
      <c r="QEG256"/>
      <c r="QEH256"/>
      <c r="QEI256"/>
      <c r="QEJ256"/>
      <c r="QEK256"/>
      <c r="QEL256"/>
      <c r="QEM256"/>
      <c r="QEN256"/>
      <c r="QEO256"/>
      <c r="QEP256"/>
      <c r="QEQ256"/>
      <c r="QER256"/>
      <c r="QES256"/>
      <c r="QET256"/>
      <c r="QEU256"/>
      <c r="QEV256"/>
      <c r="QEW256"/>
      <c r="QEX256"/>
      <c r="QEY256"/>
      <c r="QEZ256"/>
      <c r="QFA256"/>
      <c r="QFB256"/>
      <c r="QFC256"/>
      <c r="QFD256"/>
      <c r="QFE256"/>
      <c r="QFF256"/>
      <c r="QFG256"/>
      <c r="QFH256"/>
      <c r="QFI256"/>
      <c r="QFJ256"/>
      <c r="QFK256"/>
      <c r="QFL256"/>
      <c r="QFM256"/>
      <c r="QFN256"/>
      <c r="QFO256"/>
      <c r="QFP256"/>
      <c r="QFQ256"/>
      <c r="QFR256"/>
      <c r="QFS256"/>
      <c r="QFT256"/>
      <c r="QFU256"/>
      <c r="QFV256"/>
      <c r="QFW256"/>
      <c r="QFX256"/>
      <c r="QFY256"/>
      <c r="QFZ256"/>
      <c r="QGA256"/>
      <c r="QGB256"/>
      <c r="QGC256"/>
      <c r="QGD256"/>
      <c r="QGE256"/>
      <c r="QGF256"/>
      <c r="QGG256"/>
      <c r="QGH256"/>
      <c r="QGI256"/>
      <c r="QGJ256"/>
      <c r="QGK256"/>
      <c r="QGL256"/>
      <c r="QGM256"/>
      <c r="QGN256"/>
      <c r="QGO256"/>
      <c r="QGP256"/>
      <c r="QGQ256"/>
      <c r="QGR256"/>
      <c r="QGS256"/>
      <c r="QGT256"/>
      <c r="QGU256"/>
      <c r="QGV256"/>
      <c r="QGW256"/>
      <c r="QGX256"/>
      <c r="QGY256"/>
      <c r="QGZ256"/>
      <c r="QHA256"/>
      <c r="QHB256"/>
      <c r="QHC256"/>
      <c r="QHD256"/>
      <c r="QHE256"/>
      <c r="QHF256"/>
      <c r="QHG256"/>
      <c r="QHH256"/>
      <c r="QHI256"/>
      <c r="QHJ256"/>
      <c r="QHK256"/>
      <c r="QHL256"/>
      <c r="QHM256"/>
      <c r="QHN256"/>
      <c r="QHO256"/>
      <c r="QHP256"/>
      <c r="QHQ256"/>
      <c r="QHR256"/>
      <c r="QHS256"/>
      <c r="QHT256"/>
      <c r="QHU256"/>
      <c r="QHV256"/>
      <c r="QHW256"/>
      <c r="QHX256"/>
      <c r="QHY256"/>
      <c r="QHZ256"/>
      <c r="QIA256"/>
      <c r="QIB256"/>
      <c r="QIC256"/>
      <c r="QID256"/>
      <c r="QIE256"/>
      <c r="QIF256"/>
      <c r="QIG256"/>
      <c r="QIH256"/>
      <c r="QII256"/>
      <c r="QIJ256"/>
      <c r="QIK256"/>
      <c r="QIL256"/>
      <c r="QIM256"/>
      <c r="QIN256"/>
      <c r="QIO256"/>
      <c r="QIP256"/>
      <c r="QIQ256"/>
      <c r="QIR256"/>
      <c r="QIS256"/>
      <c r="QIT256"/>
      <c r="QIU256"/>
      <c r="QIV256"/>
      <c r="QIW256"/>
      <c r="QIX256"/>
      <c r="QIY256"/>
      <c r="QIZ256"/>
      <c r="QJA256"/>
      <c r="QJB256"/>
      <c r="QJC256"/>
      <c r="QJD256"/>
      <c r="QJE256"/>
      <c r="QJF256"/>
      <c r="QJG256"/>
      <c r="QJH256"/>
      <c r="QJI256"/>
      <c r="QJJ256"/>
      <c r="QJK256"/>
      <c r="QJL256"/>
      <c r="QJM256"/>
      <c r="QJN256"/>
      <c r="QJO256"/>
      <c r="QJP256"/>
      <c r="QJQ256"/>
      <c r="QJR256"/>
      <c r="QJS256"/>
      <c r="QJT256"/>
      <c r="QJU256"/>
      <c r="QJV256"/>
      <c r="QJW256"/>
      <c r="QJX256"/>
      <c r="QJY256"/>
      <c r="QJZ256"/>
      <c r="QKA256"/>
      <c r="QKB256"/>
      <c r="QKC256"/>
      <c r="QKD256"/>
      <c r="QKE256"/>
      <c r="QKF256"/>
      <c r="QKG256"/>
      <c r="QKH256"/>
      <c r="QKI256"/>
      <c r="QKJ256"/>
      <c r="QKK256"/>
      <c r="QKL256"/>
      <c r="QKM256"/>
      <c r="QKN256"/>
      <c r="QKO256"/>
      <c r="QKP256"/>
      <c r="QKQ256"/>
      <c r="QKR256"/>
      <c r="QKS256"/>
      <c r="QKT256"/>
      <c r="QKU256"/>
      <c r="QKV256"/>
      <c r="QKW256"/>
      <c r="QKX256"/>
      <c r="QKY256"/>
      <c r="QKZ256"/>
      <c r="QLA256"/>
      <c r="QLB256"/>
      <c r="QLC256"/>
      <c r="QLD256"/>
      <c r="QLE256"/>
      <c r="QLF256"/>
      <c r="QLG256"/>
      <c r="QLH256"/>
      <c r="QLI256"/>
      <c r="QLJ256"/>
      <c r="QLK256"/>
      <c r="QLL256"/>
      <c r="QLM256"/>
      <c r="QLN256"/>
      <c r="QLO256"/>
      <c r="QLP256"/>
      <c r="QLQ256"/>
      <c r="QLR256"/>
      <c r="QLS256"/>
      <c r="QLT256"/>
      <c r="QLU256"/>
      <c r="QLV256"/>
      <c r="QLW256"/>
      <c r="QLX256"/>
      <c r="QLY256"/>
      <c r="QLZ256"/>
      <c r="QMA256"/>
      <c r="QMB256"/>
      <c r="QMC256"/>
      <c r="QMD256"/>
      <c r="QME256"/>
      <c r="QMF256"/>
      <c r="QMG256"/>
      <c r="QMH256"/>
      <c r="QMI256"/>
      <c r="QMJ256"/>
      <c r="QMK256"/>
      <c r="QML256"/>
      <c r="QMM256"/>
      <c r="QMN256"/>
      <c r="QMO256"/>
      <c r="QMP256"/>
      <c r="QMQ256"/>
      <c r="QMR256"/>
      <c r="QMS256"/>
      <c r="QMT256"/>
      <c r="QMU256"/>
      <c r="QMV256"/>
      <c r="QMW256"/>
      <c r="QMX256"/>
      <c r="QMY256"/>
      <c r="QMZ256"/>
      <c r="QNA256"/>
      <c r="QNB256"/>
      <c r="QNC256"/>
      <c r="QND256"/>
      <c r="QNE256"/>
      <c r="QNF256"/>
      <c r="QNG256"/>
      <c r="QNH256"/>
      <c r="QNI256"/>
      <c r="QNJ256"/>
      <c r="QNK256"/>
      <c r="QNL256"/>
      <c r="QNM256"/>
      <c r="QNN256"/>
      <c r="QNO256"/>
      <c r="QNP256"/>
      <c r="QNQ256"/>
      <c r="QNR256"/>
      <c r="QNS256"/>
      <c r="QNT256"/>
      <c r="QNU256"/>
      <c r="QNV256"/>
      <c r="QNW256"/>
      <c r="QNX256"/>
      <c r="QNY256"/>
      <c r="QNZ256"/>
      <c r="QOA256"/>
      <c r="QOB256"/>
      <c r="QOC256"/>
      <c r="QOD256"/>
      <c r="QOE256"/>
      <c r="QOF256"/>
      <c r="QOG256"/>
      <c r="QOH256"/>
      <c r="QOI256"/>
      <c r="QOJ256"/>
      <c r="QOK256"/>
      <c r="QOL256"/>
      <c r="QOM256"/>
      <c r="QON256"/>
      <c r="QOO256"/>
      <c r="QOP256"/>
      <c r="QOQ256"/>
      <c r="QOR256"/>
      <c r="QOS256"/>
      <c r="QOT256"/>
      <c r="QOU256"/>
      <c r="QOV256"/>
      <c r="QOW256"/>
      <c r="QOX256"/>
      <c r="QOY256"/>
      <c r="QOZ256"/>
      <c r="QPA256"/>
      <c r="QPB256"/>
      <c r="QPC256"/>
      <c r="QPD256"/>
      <c r="QPE256"/>
      <c r="QPF256"/>
      <c r="QPG256"/>
      <c r="QPH256"/>
      <c r="QPI256"/>
      <c r="QPJ256"/>
      <c r="QPK256"/>
      <c r="QPL256"/>
      <c r="QPM256"/>
      <c r="QPN256"/>
      <c r="QPO256"/>
      <c r="QPP256"/>
      <c r="QPQ256"/>
      <c r="QPR256"/>
      <c r="QPS256"/>
      <c r="QPT256"/>
      <c r="QPU256"/>
      <c r="QPV256"/>
      <c r="QPW256"/>
      <c r="QPX256"/>
      <c r="QPY256"/>
      <c r="QPZ256"/>
      <c r="QQA256"/>
      <c r="QQB256"/>
      <c r="QQC256"/>
      <c r="QQD256"/>
      <c r="QQE256"/>
      <c r="QQF256"/>
      <c r="QQG256"/>
      <c r="QQH256"/>
      <c r="QQI256"/>
      <c r="QQJ256"/>
      <c r="QQK256"/>
      <c r="QQL256"/>
      <c r="QQM256"/>
      <c r="QQN256"/>
      <c r="QQO256"/>
      <c r="QQP256"/>
      <c r="QQQ256"/>
      <c r="QQR256"/>
      <c r="QQS256"/>
      <c r="QQT256"/>
      <c r="QQU256"/>
      <c r="QQV256"/>
      <c r="QQW256"/>
      <c r="QQX256"/>
      <c r="QQY256"/>
      <c r="QQZ256"/>
      <c r="QRA256"/>
      <c r="QRB256"/>
      <c r="QRC256"/>
      <c r="QRD256"/>
      <c r="QRE256"/>
      <c r="QRF256"/>
      <c r="QRG256"/>
      <c r="QRH256"/>
      <c r="QRI256"/>
      <c r="QRJ256"/>
      <c r="QRK256"/>
      <c r="QRL256"/>
      <c r="QRM256"/>
      <c r="QRN256"/>
      <c r="QRO256"/>
      <c r="QRP256"/>
      <c r="QRQ256"/>
      <c r="QRR256"/>
      <c r="QRS256"/>
      <c r="QRT256"/>
      <c r="QRU256"/>
      <c r="QRV256"/>
      <c r="QRW256"/>
      <c r="QRX256"/>
      <c r="QRY256"/>
      <c r="QRZ256"/>
      <c r="QSA256"/>
      <c r="QSB256"/>
      <c r="QSC256"/>
      <c r="QSD256"/>
      <c r="QSE256"/>
      <c r="QSF256"/>
      <c r="QSG256"/>
      <c r="QSH256"/>
      <c r="QSI256"/>
      <c r="QSJ256"/>
      <c r="QSK256"/>
      <c r="QSL256"/>
      <c r="QSM256"/>
      <c r="QSN256"/>
      <c r="QSO256"/>
      <c r="QSP256"/>
      <c r="QSQ256"/>
      <c r="QSR256"/>
      <c r="QSS256"/>
      <c r="QST256"/>
      <c r="QSU256"/>
      <c r="QSV256"/>
      <c r="QSW256"/>
      <c r="QSX256"/>
      <c r="QSY256"/>
      <c r="QSZ256"/>
      <c r="QTA256"/>
      <c r="QTB256"/>
      <c r="QTC256"/>
      <c r="QTD256"/>
      <c r="QTE256"/>
      <c r="QTF256"/>
      <c r="QTG256"/>
      <c r="QTH256"/>
      <c r="QTI256"/>
      <c r="QTJ256"/>
      <c r="QTK256"/>
      <c r="QTL256"/>
      <c r="QTM256"/>
      <c r="QTN256"/>
      <c r="QTO256"/>
      <c r="QTP256"/>
      <c r="QTQ256"/>
      <c r="QTR256"/>
      <c r="QTS256"/>
      <c r="QTT256"/>
      <c r="QTU256"/>
      <c r="QTV256"/>
      <c r="QTW256"/>
      <c r="QTX256"/>
      <c r="QTY256"/>
      <c r="QTZ256"/>
      <c r="QUA256"/>
      <c r="QUB256"/>
      <c r="QUC256"/>
      <c r="QUD256"/>
      <c r="QUE256"/>
      <c r="QUF256"/>
      <c r="QUG256"/>
      <c r="QUH256"/>
      <c r="QUI256"/>
      <c r="QUJ256"/>
      <c r="QUK256"/>
      <c r="QUL256"/>
      <c r="QUM256"/>
      <c r="QUN256"/>
      <c r="QUO256"/>
      <c r="QUP256"/>
      <c r="QUQ256"/>
      <c r="QUR256"/>
      <c r="QUS256"/>
      <c r="QUT256"/>
      <c r="QUU256"/>
      <c r="QUV256"/>
      <c r="QUW256"/>
      <c r="QUX256"/>
      <c r="QUY256"/>
      <c r="QUZ256"/>
      <c r="QVA256"/>
      <c r="QVB256"/>
      <c r="QVC256"/>
      <c r="QVD256"/>
      <c r="QVE256"/>
      <c r="QVF256"/>
      <c r="QVG256"/>
      <c r="QVH256"/>
      <c r="QVI256"/>
      <c r="QVJ256"/>
      <c r="QVK256"/>
      <c r="QVL256"/>
      <c r="QVM256"/>
      <c r="QVN256"/>
      <c r="QVO256"/>
      <c r="QVP256"/>
      <c r="QVQ256"/>
      <c r="QVR256"/>
      <c r="QVS256"/>
      <c r="QVT256"/>
      <c r="QVU256"/>
      <c r="QVV256"/>
      <c r="QVW256"/>
      <c r="QVX256"/>
      <c r="QVY256"/>
      <c r="QVZ256"/>
      <c r="QWA256"/>
      <c r="QWB256"/>
      <c r="QWC256"/>
      <c r="QWD256"/>
      <c r="QWE256"/>
      <c r="QWF256"/>
      <c r="QWG256"/>
      <c r="QWH256"/>
      <c r="QWI256"/>
      <c r="QWJ256"/>
      <c r="QWK256"/>
      <c r="QWL256"/>
      <c r="QWM256"/>
      <c r="QWN256"/>
      <c r="QWO256"/>
      <c r="QWP256"/>
      <c r="QWQ256"/>
      <c r="QWR256"/>
      <c r="QWS256"/>
      <c r="QWT256"/>
      <c r="QWU256"/>
      <c r="QWV256"/>
      <c r="QWW256"/>
      <c r="QWX256"/>
      <c r="QWY256"/>
      <c r="QWZ256"/>
      <c r="QXA256"/>
      <c r="QXB256"/>
      <c r="QXC256"/>
      <c r="QXD256"/>
      <c r="QXE256"/>
      <c r="QXF256"/>
      <c r="QXG256"/>
      <c r="QXH256"/>
      <c r="QXI256"/>
      <c r="QXJ256"/>
      <c r="QXK256"/>
      <c r="QXL256"/>
      <c r="QXM256"/>
      <c r="QXN256"/>
      <c r="QXO256"/>
      <c r="QXP256"/>
      <c r="QXQ256"/>
      <c r="QXR256"/>
      <c r="QXS256"/>
      <c r="QXT256"/>
      <c r="QXU256"/>
      <c r="QXV256"/>
      <c r="QXW256"/>
      <c r="QXX256"/>
      <c r="QXY256"/>
      <c r="QXZ256"/>
      <c r="QYA256"/>
      <c r="QYB256"/>
      <c r="QYC256"/>
      <c r="QYD256"/>
      <c r="QYE256"/>
      <c r="QYF256"/>
      <c r="QYG256"/>
      <c r="QYH256"/>
      <c r="QYI256"/>
      <c r="QYJ256"/>
      <c r="QYK256"/>
      <c r="QYL256"/>
      <c r="QYM256"/>
      <c r="QYN256"/>
      <c r="QYO256"/>
      <c r="QYP256"/>
      <c r="QYQ256"/>
      <c r="QYR256"/>
      <c r="QYS256"/>
      <c r="QYT256"/>
      <c r="QYU256"/>
      <c r="QYV256"/>
      <c r="QYW256"/>
      <c r="QYX256"/>
      <c r="QYY256"/>
      <c r="QYZ256"/>
      <c r="QZA256"/>
      <c r="QZB256"/>
      <c r="QZC256"/>
      <c r="QZD256"/>
      <c r="QZE256"/>
      <c r="QZF256"/>
      <c r="QZG256"/>
      <c r="QZH256"/>
      <c r="QZI256"/>
      <c r="QZJ256"/>
      <c r="QZK256"/>
      <c r="QZL256"/>
      <c r="QZM256"/>
      <c r="QZN256"/>
      <c r="QZO256"/>
      <c r="QZP256"/>
      <c r="QZQ256"/>
      <c r="QZR256"/>
      <c r="QZS256"/>
      <c r="QZT256"/>
      <c r="QZU256"/>
      <c r="QZV256"/>
      <c r="QZW256"/>
      <c r="QZX256"/>
      <c r="QZY256"/>
      <c r="QZZ256"/>
      <c r="RAA256"/>
      <c r="RAB256"/>
      <c r="RAC256"/>
      <c r="RAD256"/>
      <c r="RAE256"/>
      <c r="RAF256"/>
      <c r="RAG256"/>
      <c r="RAH256"/>
      <c r="RAI256"/>
      <c r="RAJ256"/>
      <c r="RAK256"/>
      <c r="RAL256"/>
      <c r="RAM256"/>
      <c r="RAN256"/>
      <c r="RAO256"/>
      <c r="RAP256"/>
      <c r="RAQ256"/>
      <c r="RAR256"/>
      <c r="RAS256"/>
      <c r="RAT256"/>
      <c r="RAU256"/>
      <c r="RAV256"/>
      <c r="RAW256"/>
      <c r="RAX256"/>
      <c r="RAY256"/>
      <c r="RAZ256"/>
      <c r="RBA256"/>
      <c r="RBB256"/>
      <c r="RBC256"/>
      <c r="RBD256"/>
      <c r="RBE256"/>
      <c r="RBF256"/>
      <c r="RBG256"/>
      <c r="RBH256"/>
      <c r="RBI256"/>
      <c r="RBJ256"/>
      <c r="RBK256"/>
      <c r="RBL256"/>
      <c r="RBM256"/>
      <c r="RBN256"/>
      <c r="RBO256"/>
      <c r="RBP256"/>
      <c r="RBQ256"/>
      <c r="RBR256"/>
      <c r="RBS256"/>
      <c r="RBT256"/>
      <c r="RBU256"/>
      <c r="RBV256"/>
      <c r="RBW256"/>
      <c r="RBX256"/>
      <c r="RBY256"/>
      <c r="RBZ256"/>
      <c r="RCA256"/>
      <c r="RCB256"/>
      <c r="RCC256"/>
      <c r="RCD256"/>
      <c r="RCE256"/>
      <c r="RCF256"/>
      <c r="RCG256"/>
      <c r="RCH256"/>
      <c r="RCI256"/>
      <c r="RCJ256"/>
      <c r="RCK256"/>
      <c r="RCL256"/>
      <c r="RCM256"/>
      <c r="RCN256"/>
      <c r="RCO256"/>
      <c r="RCP256"/>
      <c r="RCQ256"/>
      <c r="RCR256"/>
      <c r="RCS256"/>
      <c r="RCT256"/>
      <c r="RCU256"/>
      <c r="RCV256"/>
      <c r="RCW256"/>
      <c r="RCX256"/>
      <c r="RCY256"/>
      <c r="RCZ256"/>
      <c r="RDA256"/>
      <c r="RDB256"/>
      <c r="RDC256"/>
      <c r="RDD256"/>
      <c r="RDE256"/>
      <c r="RDF256"/>
      <c r="RDG256"/>
      <c r="RDH256"/>
      <c r="RDI256"/>
      <c r="RDJ256"/>
      <c r="RDK256"/>
      <c r="RDL256"/>
      <c r="RDM256"/>
      <c r="RDN256"/>
      <c r="RDO256"/>
      <c r="RDP256"/>
      <c r="RDQ256"/>
      <c r="RDR256"/>
      <c r="RDS256"/>
      <c r="RDT256"/>
      <c r="RDU256"/>
      <c r="RDV256"/>
      <c r="RDW256"/>
      <c r="RDX256"/>
      <c r="RDY256"/>
      <c r="RDZ256"/>
      <c r="REA256"/>
      <c r="REB256"/>
      <c r="REC256"/>
      <c r="RED256"/>
      <c r="REE256"/>
      <c r="REF256"/>
      <c r="REG256"/>
      <c r="REH256"/>
      <c r="REI256"/>
      <c r="REJ256"/>
      <c r="REK256"/>
      <c r="REL256"/>
      <c r="REM256"/>
      <c r="REN256"/>
      <c r="REO256"/>
      <c r="REP256"/>
      <c r="REQ256"/>
      <c r="RER256"/>
      <c r="RES256"/>
      <c r="RET256"/>
      <c r="REU256"/>
      <c r="REV256"/>
      <c r="REW256"/>
      <c r="REX256"/>
      <c r="REY256"/>
      <c r="REZ256"/>
      <c r="RFA256"/>
      <c r="RFB256"/>
      <c r="RFC256"/>
      <c r="RFD256"/>
      <c r="RFE256"/>
      <c r="RFF256"/>
      <c r="RFG256"/>
      <c r="RFH256"/>
      <c r="RFI256"/>
      <c r="RFJ256"/>
      <c r="RFK256"/>
      <c r="RFL256"/>
      <c r="RFM256"/>
      <c r="RFN256"/>
      <c r="RFO256"/>
      <c r="RFP256"/>
      <c r="RFQ256"/>
      <c r="RFR256"/>
      <c r="RFS256"/>
      <c r="RFT256"/>
      <c r="RFU256"/>
      <c r="RFV256"/>
      <c r="RFW256"/>
      <c r="RFX256"/>
      <c r="RFY256"/>
      <c r="RFZ256"/>
      <c r="RGA256"/>
      <c r="RGB256"/>
      <c r="RGC256"/>
      <c r="RGD256"/>
      <c r="RGE256"/>
      <c r="RGF256"/>
      <c r="RGG256"/>
      <c r="RGH256"/>
      <c r="RGI256"/>
      <c r="RGJ256"/>
      <c r="RGK256"/>
      <c r="RGL256"/>
      <c r="RGM256"/>
      <c r="RGN256"/>
      <c r="RGO256"/>
      <c r="RGP256"/>
      <c r="RGQ256"/>
      <c r="RGR256"/>
      <c r="RGS256"/>
      <c r="RGT256"/>
      <c r="RGU256"/>
      <c r="RGV256"/>
      <c r="RGW256"/>
      <c r="RGX256"/>
      <c r="RGY256"/>
      <c r="RGZ256"/>
      <c r="RHA256"/>
      <c r="RHB256"/>
      <c r="RHC256"/>
      <c r="RHD256"/>
      <c r="RHE256"/>
      <c r="RHF256"/>
      <c r="RHG256"/>
      <c r="RHH256"/>
      <c r="RHI256"/>
      <c r="RHJ256"/>
      <c r="RHK256"/>
      <c r="RHL256"/>
      <c r="RHM256"/>
      <c r="RHN256"/>
      <c r="RHO256"/>
      <c r="RHP256"/>
      <c r="RHQ256"/>
      <c r="RHR256"/>
      <c r="RHS256"/>
      <c r="RHT256"/>
      <c r="RHU256"/>
      <c r="RHV256"/>
      <c r="RHW256"/>
      <c r="RHX256"/>
      <c r="RHY256"/>
      <c r="RHZ256"/>
      <c r="RIA256"/>
      <c r="RIB256"/>
      <c r="RIC256"/>
      <c r="RID256"/>
      <c r="RIE256"/>
      <c r="RIF256"/>
      <c r="RIG256"/>
      <c r="RIH256"/>
      <c r="RII256"/>
      <c r="RIJ256"/>
      <c r="RIK256"/>
      <c r="RIL256"/>
      <c r="RIM256"/>
      <c r="RIN256"/>
      <c r="RIO256"/>
      <c r="RIP256"/>
      <c r="RIQ256"/>
      <c r="RIR256"/>
      <c r="RIS256"/>
      <c r="RIT256"/>
      <c r="RIU256"/>
      <c r="RIV256"/>
      <c r="RIW256"/>
      <c r="RIX256"/>
      <c r="RIY256"/>
      <c r="RIZ256"/>
      <c r="RJA256"/>
      <c r="RJB256"/>
      <c r="RJC256"/>
      <c r="RJD256"/>
      <c r="RJE256"/>
      <c r="RJF256"/>
      <c r="RJG256"/>
      <c r="RJH256"/>
      <c r="RJI256"/>
      <c r="RJJ256"/>
      <c r="RJK256"/>
      <c r="RJL256"/>
      <c r="RJM256"/>
      <c r="RJN256"/>
      <c r="RJO256"/>
      <c r="RJP256"/>
      <c r="RJQ256"/>
      <c r="RJR256"/>
      <c r="RJS256"/>
      <c r="RJT256"/>
      <c r="RJU256"/>
      <c r="RJV256"/>
      <c r="RJW256"/>
      <c r="RJX256"/>
      <c r="RJY256"/>
      <c r="RJZ256"/>
      <c r="RKA256"/>
      <c r="RKB256"/>
      <c r="RKC256"/>
      <c r="RKD256"/>
      <c r="RKE256"/>
      <c r="RKF256"/>
      <c r="RKG256"/>
      <c r="RKH256"/>
      <c r="RKI256"/>
      <c r="RKJ256"/>
      <c r="RKK256"/>
      <c r="RKL256"/>
      <c r="RKM256"/>
      <c r="RKN256"/>
      <c r="RKO256"/>
      <c r="RKP256"/>
      <c r="RKQ256"/>
      <c r="RKR256"/>
      <c r="RKS256"/>
      <c r="RKT256"/>
      <c r="RKU256"/>
      <c r="RKV256"/>
      <c r="RKW256"/>
      <c r="RKX256"/>
      <c r="RKY256"/>
      <c r="RKZ256"/>
      <c r="RLA256"/>
      <c r="RLB256"/>
      <c r="RLC256"/>
      <c r="RLD256"/>
      <c r="RLE256"/>
      <c r="RLF256"/>
      <c r="RLG256"/>
      <c r="RLH256"/>
      <c r="RLI256"/>
      <c r="RLJ256"/>
      <c r="RLK256"/>
      <c r="RLL256"/>
      <c r="RLM256"/>
      <c r="RLN256"/>
      <c r="RLO256"/>
      <c r="RLP256"/>
      <c r="RLQ256"/>
      <c r="RLR256"/>
      <c r="RLS256"/>
      <c r="RLT256"/>
      <c r="RLU256"/>
      <c r="RLV256"/>
      <c r="RLW256"/>
      <c r="RLX256"/>
      <c r="RLY256"/>
      <c r="RLZ256"/>
      <c r="RMA256"/>
      <c r="RMB256"/>
      <c r="RMC256"/>
      <c r="RMD256"/>
      <c r="RME256"/>
      <c r="RMF256"/>
      <c r="RMG256"/>
      <c r="RMH256"/>
      <c r="RMI256"/>
      <c r="RMJ256"/>
      <c r="RMK256"/>
      <c r="RML256"/>
      <c r="RMM256"/>
      <c r="RMN256"/>
      <c r="RMO256"/>
      <c r="RMP256"/>
      <c r="RMQ256"/>
      <c r="RMR256"/>
      <c r="RMS256"/>
      <c r="RMT256"/>
      <c r="RMU256"/>
      <c r="RMV256"/>
      <c r="RMW256"/>
      <c r="RMX256"/>
      <c r="RMY256"/>
      <c r="RMZ256"/>
      <c r="RNA256"/>
      <c r="RNB256"/>
      <c r="RNC256"/>
      <c r="RND256"/>
      <c r="RNE256"/>
      <c r="RNF256"/>
      <c r="RNG256"/>
      <c r="RNH256"/>
      <c r="RNI256"/>
      <c r="RNJ256"/>
      <c r="RNK256"/>
      <c r="RNL256"/>
      <c r="RNM256"/>
      <c r="RNN256"/>
      <c r="RNO256"/>
      <c r="RNP256"/>
      <c r="RNQ256"/>
      <c r="RNR256"/>
      <c r="RNS256"/>
      <c r="RNT256"/>
      <c r="RNU256"/>
      <c r="RNV256"/>
      <c r="RNW256"/>
      <c r="RNX256"/>
      <c r="RNY256"/>
      <c r="RNZ256"/>
      <c r="ROA256"/>
      <c r="ROB256"/>
      <c r="ROC256"/>
      <c r="ROD256"/>
      <c r="ROE256"/>
      <c r="ROF256"/>
      <c r="ROG256"/>
      <c r="ROH256"/>
      <c r="ROI256"/>
      <c r="ROJ256"/>
      <c r="ROK256"/>
      <c r="ROL256"/>
      <c r="ROM256"/>
      <c r="RON256"/>
      <c r="ROO256"/>
      <c r="ROP256"/>
      <c r="ROQ256"/>
      <c r="ROR256"/>
      <c r="ROS256"/>
      <c r="ROT256"/>
      <c r="ROU256"/>
      <c r="ROV256"/>
      <c r="ROW256"/>
      <c r="ROX256"/>
      <c r="ROY256"/>
      <c r="ROZ256"/>
      <c r="RPA256"/>
      <c r="RPB256"/>
      <c r="RPC256"/>
      <c r="RPD256"/>
      <c r="RPE256"/>
      <c r="RPF256"/>
      <c r="RPG256"/>
      <c r="RPH256"/>
      <c r="RPI256"/>
      <c r="RPJ256"/>
      <c r="RPK256"/>
      <c r="RPL256"/>
      <c r="RPM256"/>
      <c r="RPN256"/>
      <c r="RPO256"/>
      <c r="RPP256"/>
      <c r="RPQ256"/>
      <c r="RPR256"/>
      <c r="RPS256"/>
      <c r="RPT256"/>
      <c r="RPU256"/>
      <c r="RPV256"/>
      <c r="RPW256"/>
      <c r="RPX256"/>
      <c r="RPY256"/>
      <c r="RPZ256"/>
      <c r="RQA256"/>
      <c r="RQB256"/>
      <c r="RQC256"/>
      <c r="RQD256"/>
      <c r="RQE256"/>
      <c r="RQF256"/>
      <c r="RQG256"/>
      <c r="RQH256"/>
      <c r="RQI256"/>
      <c r="RQJ256"/>
      <c r="RQK256"/>
      <c r="RQL256"/>
      <c r="RQM256"/>
      <c r="RQN256"/>
      <c r="RQO256"/>
      <c r="RQP256"/>
      <c r="RQQ256"/>
      <c r="RQR256"/>
      <c r="RQS256"/>
      <c r="RQT256"/>
      <c r="RQU256"/>
      <c r="RQV256"/>
      <c r="RQW256"/>
      <c r="RQX256"/>
      <c r="RQY256"/>
      <c r="RQZ256"/>
      <c r="RRA256"/>
      <c r="RRB256"/>
      <c r="RRC256"/>
      <c r="RRD256"/>
      <c r="RRE256"/>
      <c r="RRF256"/>
      <c r="RRG256"/>
      <c r="RRH256"/>
      <c r="RRI256"/>
      <c r="RRJ256"/>
      <c r="RRK256"/>
      <c r="RRL256"/>
      <c r="RRM256"/>
      <c r="RRN256"/>
      <c r="RRO256"/>
      <c r="RRP256"/>
      <c r="RRQ256"/>
      <c r="RRR256"/>
      <c r="RRS256"/>
      <c r="RRT256"/>
      <c r="RRU256"/>
      <c r="RRV256"/>
      <c r="RRW256"/>
      <c r="RRX256"/>
      <c r="RRY256"/>
      <c r="RRZ256"/>
      <c r="RSA256"/>
      <c r="RSB256"/>
      <c r="RSC256"/>
      <c r="RSD256"/>
      <c r="RSE256"/>
      <c r="RSF256"/>
      <c r="RSG256"/>
      <c r="RSH256"/>
      <c r="RSI256"/>
      <c r="RSJ256"/>
      <c r="RSK256"/>
      <c r="RSL256"/>
      <c r="RSM256"/>
      <c r="RSN256"/>
      <c r="RSO256"/>
      <c r="RSP256"/>
      <c r="RSQ256"/>
      <c r="RSR256"/>
      <c r="RSS256"/>
      <c r="RST256"/>
      <c r="RSU256"/>
      <c r="RSV256"/>
      <c r="RSW256"/>
      <c r="RSX256"/>
      <c r="RSY256"/>
      <c r="RSZ256"/>
      <c r="RTA256"/>
      <c r="RTB256"/>
      <c r="RTC256"/>
      <c r="RTD256"/>
      <c r="RTE256"/>
      <c r="RTF256"/>
      <c r="RTG256"/>
      <c r="RTH256"/>
      <c r="RTI256"/>
      <c r="RTJ256"/>
      <c r="RTK256"/>
      <c r="RTL256"/>
      <c r="RTM256"/>
      <c r="RTN256"/>
      <c r="RTO256"/>
      <c r="RTP256"/>
      <c r="RTQ256"/>
      <c r="RTR256"/>
      <c r="RTS256"/>
      <c r="RTT256"/>
      <c r="RTU256"/>
      <c r="RTV256"/>
      <c r="RTW256"/>
      <c r="RTX256"/>
      <c r="RTY256"/>
      <c r="RTZ256"/>
      <c r="RUA256"/>
      <c r="RUB256"/>
      <c r="RUC256"/>
      <c r="RUD256"/>
      <c r="RUE256"/>
      <c r="RUF256"/>
      <c r="RUG256"/>
      <c r="RUH256"/>
      <c r="RUI256"/>
      <c r="RUJ256"/>
      <c r="RUK256"/>
      <c r="RUL256"/>
      <c r="RUM256"/>
      <c r="RUN256"/>
      <c r="RUO256"/>
      <c r="RUP256"/>
      <c r="RUQ256"/>
      <c r="RUR256"/>
      <c r="RUS256"/>
      <c r="RUT256"/>
      <c r="RUU256"/>
      <c r="RUV256"/>
      <c r="RUW256"/>
      <c r="RUX256"/>
      <c r="RUY256"/>
      <c r="RUZ256"/>
      <c r="RVA256"/>
      <c r="RVB256"/>
      <c r="RVC256"/>
      <c r="RVD256"/>
      <c r="RVE256"/>
      <c r="RVF256"/>
      <c r="RVG256"/>
      <c r="RVH256"/>
      <c r="RVI256"/>
      <c r="RVJ256"/>
      <c r="RVK256"/>
      <c r="RVL256"/>
      <c r="RVM256"/>
      <c r="RVN256"/>
      <c r="RVO256"/>
      <c r="RVP256"/>
      <c r="RVQ256"/>
      <c r="RVR256"/>
      <c r="RVS256"/>
      <c r="RVT256"/>
      <c r="RVU256"/>
      <c r="RVV256"/>
      <c r="RVW256"/>
      <c r="RVX256"/>
      <c r="RVY256"/>
      <c r="RVZ256"/>
      <c r="RWA256"/>
      <c r="RWB256"/>
      <c r="RWC256"/>
      <c r="RWD256"/>
      <c r="RWE256"/>
      <c r="RWF256"/>
      <c r="RWG256"/>
      <c r="RWH256"/>
      <c r="RWI256"/>
      <c r="RWJ256"/>
      <c r="RWK256"/>
      <c r="RWL256"/>
      <c r="RWM256"/>
      <c r="RWN256"/>
      <c r="RWO256"/>
      <c r="RWP256"/>
      <c r="RWQ256"/>
      <c r="RWR256"/>
      <c r="RWS256"/>
      <c r="RWT256"/>
      <c r="RWU256"/>
      <c r="RWV256"/>
      <c r="RWW256"/>
      <c r="RWX256"/>
      <c r="RWY256"/>
      <c r="RWZ256"/>
      <c r="RXA256"/>
      <c r="RXB256"/>
      <c r="RXC256"/>
      <c r="RXD256"/>
      <c r="RXE256"/>
      <c r="RXF256"/>
      <c r="RXG256"/>
      <c r="RXH256"/>
      <c r="RXI256"/>
      <c r="RXJ256"/>
      <c r="RXK256"/>
      <c r="RXL256"/>
      <c r="RXM256"/>
      <c r="RXN256"/>
      <c r="RXO256"/>
      <c r="RXP256"/>
      <c r="RXQ256"/>
      <c r="RXR256"/>
      <c r="RXS256"/>
      <c r="RXT256"/>
      <c r="RXU256"/>
      <c r="RXV256"/>
      <c r="RXW256"/>
      <c r="RXX256"/>
      <c r="RXY256"/>
      <c r="RXZ256"/>
      <c r="RYA256"/>
      <c r="RYB256"/>
      <c r="RYC256"/>
      <c r="RYD256"/>
      <c r="RYE256"/>
      <c r="RYF256"/>
      <c r="RYG256"/>
      <c r="RYH256"/>
      <c r="RYI256"/>
      <c r="RYJ256"/>
      <c r="RYK256"/>
      <c r="RYL256"/>
      <c r="RYM256"/>
      <c r="RYN256"/>
      <c r="RYO256"/>
      <c r="RYP256"/>
      <c r="RYQ256"/>
      <c r="RYR256"/>
      <c r="RYS256"/>
      <c r="RYT256"/>
      <c r="RYU256"/>
      <c r="RYV256"/>
      <c r="RYW256"/>
      <c r="RYX256"/>
      <c r="RYY256"/>
      <c r="RYZ256"/>
      <c r="RZA256"/>
      <c r="RZB256"/>
      <c r="RZC256"/>
      <c r="RZD256"/>
      <c r="RZE256"/>
      <c r="RZF256"/>
      <c r="RZG256"/>
      <c r="RZH256"/>
      <c r="RZI256"/>
      <c r="RZJ256"/>
      <c r="RZK256"/>
      <c r="RZL256"/>
      <c r="RZM256"/>
      <c r="RZN256"/>
      <c r="RZO256"/>
      <c r="RZP256"/>
      <c r="RZQ256"/>
      <c r="RZR256"/>
      <c r="RZS256"/>
      <c r="RZT256"/>
      <c r="RZU256"/>
      <c r="RZV256"/>
      <c r="RZW256"/>
      <c r="RZX256"/>
      <c r="RZY256"/>
      <c r="RZZ256"/>
      <c r="SAA256"/>
      <c r="SAB256"/>
      <c r="SAC256"/>
      <c r="SAD256"/>
      <c r="SAE256"/>
      <c r="SAF256"/>
      <c r="SAG256"/>
      <c r="SAH256"/>
      <c r="SAI256"/>
      <c r="SAJ256"/>
      <c r="SAK256"/>
      <c r="SAL256"/>
      <c r="SAM256"/>
      <c r="SAN256"/>
      <c r="SAO256"/>
      <c r="SAP256"/>
      <c r="SAQ256"/>
      <c r="SAR256"/>
      <c r="SAS256"/>
      <c r="SAT256"/>
      <c r="SAU256"/>
      <c r="SAV256"/>
      <c r="SAW256"/>
      <c r="SAX256"/>
      <c r="SAY256"/>
      <c r="SAZ256"/>
      <c r="SBA256"/>
      <c r="SBB256"/>
      <c r="SBC256"/>
      <c r="SBD256"/>
      <c r="SBE256"/>
      <c r="SBF256"/>
      <c r="SBG256"/>
      <c r="SBH256"/>
      <c r="SBI256"/>
      <c r="SBJ256"/>
      <c r="SBK256"/>
      <c r="SBL256"/>
      <c r="SBM256"/>
      <c r="SBN256"/>
      <c r="SBO256"/>
      <c r="SBP256"/>
      <c r="SBQ256"/>
      <c r="SBR256"/>
      <c r="SBS256"/>
      <c r="SBT256"/>
      <c r="SBU256"/>
      <c r="SBV256"/>
      <c r="SBW256"/>
      <c r="SBX256"/>
      <c r="SBY256"/>
      <c r="SBZ256"/>
      <c r="SCA256"/>
      <c r="SCB256"/>
      <c r="SCC256"/>
      <c r="SCD256"/>
      <c r="SCE256"/>
      <c r="SCF256"/>
      <c r="SCG256"/>
      <c r="SCH256"/>
      <c r="SCI256"/>
      <c r="SCJ256"/>
      <c r="SCK256"/>
      <c r="SCL256"/>
      <c r="SCM256"/>
      <c r="SCN256"/>
      <c r="SCO256"/>
      <c r="SCP256"/>
      <c r="SCQ256"/>
      <c r="SCR256"/>
      <c r="SCS256"/>
      <c r="SCT256"/>
      <c r="SCU256"/>
      <c r="SCV256"/>
      <c r="SCW256"/>
      <c r="SCX256"/>
      <c r="SCY256"/>
      <c r="SCZ256"/>
      <c r="SDA256"/>
      <c r="SDB256"/>
      <c r="SDC256"/>
      <c r="SDD256"/>
      <c r="SDE256"/>
      <c r="SDF256"/>
      <c r="SDG256"/>
      <c r="SDH256"/>
      <c r="SDI256"/>
      <c r="SDJ256"/>
      <c r="SDK256"/>
      <c r="SDL256"/>
      <c r="SDM256"/>
      <c r="SDN256"/>
      <c r="SDO256"/>
      <c r="SDP256"/>
      <c r="SDQ256"/>
      <c r="SDR256"/>
      <c r="SDS256"/>
      <c r="SDT256"/>
      <c r="SDU256"/>
      <c r="SDV256"/>
      <c r="SDW256"/>
      <c r="SDX256"/>
      <c r="SDY256"/>
      <c r="SDZ256"/>
      <c r="SEA256"/>
      <c r="SEB256"/>
      <c r="SEC256"/>
      <c r="SED256"/>
      <c r="SEE256"/>
      <c r="SEF256"/>
      <c r="SEG256"/>
      <c r="SEH256"/>
      <c r="SEI256"/>
      <c r="SEJ256"/>
      <c r="SEK256"/>
      <c r="SEL256"/>
      <c r="SEM256"/>
      <c r="SEN256"/>
      <c r="SEO256"/>
      <c r="SEP256"/>
      <c r="SEQ256"/>
      <c r="SER256"/>
      <c r="SES256"/>
      <c r="SET256"/>
      <c r="SEU256"/>
      <c r="SEV256"/>
      <c r="SEW256"/>
      <c r="SEX256"/>
      <c r="SEY256"/>
      <c r="SEZ256"/>
      <c r="SFA256"/>
      <c r="SFB256"/>
      <c r="SFC256"/>
      <c r="SFD256"/>
      <c r="SFE256"/>
      <c r="SFF256"/>
      <c r="SFG256"/>
      <c r="SFH256"/>
      <c r="SFI256"/>
      <c r="SFJ256"/>
      <c r="SFK256"/>
      <c r="SFL256"/>
      <c r="SFM256"/>
      <c r="SFN256"/>
      <c r="SFO256"/>
      <c r="SFP256"/>
      <c r="SFQ256"/>
      <c r="SFR256"/>
      <c r="SFS256"/>
      <c r="SFT256"/>
      <c r="SFU256"/>
      <c r="SFV256"/>
      <c r="SFW256"/>
      <c r="SFX256"/>
      <c r="SFY256"/>
      <c r="SFZ256"/>
      <c r="SGA256"/>
      <c r="SGB256"/>
      <c r="SGC256"/>
      <c r="SGD256"/>
      <c r="SGE256"/>
      <c r="SGF256"/>
      <c r="SGG256"/>
      <c r="SGH256"/>
      <c r="SGI256"/>
      <c r="SGJ256"/>
      <c r="SGK256"/>
      <c r="SGL256"/>
      <c r="SGM256"/>
      <c r="SGN256"/>
      <c r="SGO256"/>
      <c r="SGP256"/>
      <c r="SGQ256"/>
      <c r="SGR256"/>
      <c r="SGS256"/>
      <c r="SGT256"/>
      <c r="SGU256"/>
      <c r="SGV256"/>
      <c r="SGW256"/>
      <c r="SGX256"/>
      <c r="SGY256"/>
      <c r="SGZ256"/>
      <c r="SHA256"/>
      <c r="SHB256"/>
      <c r="SHC256"/>
      <c r="SHD256"/>
      <c r="SHE256"/>
      <c r="SHF256"/>
      <c r="SHG256"/>
      <c r="SHH256"/>
      <c r="SHI256"/>
      <c r="SHJ256"/>
      <c r="SHK256"/>
      <c r="SHL256"/>
      <c r="SHM256"/>
      <c r="SHN256"/>
      <c r="SHO256"/>
      <c r="SHP256"/>
      <c r="SHQ256"/>
      <c r="SHR256"/>
      <c r="SHS256"/>
      <c r="SHT256"/>
      <c r="SHU256"/>
      <c r="SHV256"/>
      <c r="SHW256"/>
      <c r="SHX256"/>
      <c r="SHY256"/>
      <c r="SHZ256"/>
      <c r="SIA256"/>
      <c r="SIB256"/>
      <c r="SIC256"/>
      <c r="SID256"/>
      <c r="SIE256"/>
      <c r="SIF256"/>
      <c r="SIG256"/>
      <c r="SIH256"/>
      <c r="SII256"/>
      <c r="SIJ256"/>
      <c r="SIK256"/>
      <c r="SIL256"/>
      <c r="SIM256"/>
      <c r="SIN256"/>
      <c r="SIO256"/>
      <c r="SIP256"/>
      <c r="SIQ256"/>
      <c r="SIR256"/>
      <c r="SIS256"/>
      <c r="SIT256"/>
      <c r="SIU256"/>
      <c r="SIV256"/>
      <c r="SIW256"/>
      <c r="SIX256"/>
      <c r="SIY256"/>
      <c r="SIZ256"/>
      <c r="SJA256"/>
      <c r="SJB256"/>
      <c r="SJC256"/>
      <c r="SJD256"/>
      <c r="SJE256"/>
      <c r="SJF256"/>
      <c r="SJG256"/>
      <c r="SJH256"/>
      <c r="SJI256"/>
      <c r="SJJ256"/>
      <c r="SJK256"/>
      <c r="SJL256"/>
      <c r="SJM256"/>
      <c r="SJN256"/>
      <c r="SJO256"/>
      <c r="SJP256"/>
      <c r="SJQ256"/>
      <c r="SJR256"/>
      <c r="SJS256"/>
      <c r="SJT256"/>
      <c r="SJU256"/>
      <c r="SJV256"/>
      <c r="SJW256"/>
      <c r="SJX256"/>
      <c r="SJY256"/>
      <c r="SJZ256"/>
      <c r="SKA256"/>
      <c r="SKB256"/>
      <c r="SKC256"/>
      <c r="SKD256"/>
      <c r="SKE256"/>
      <c r="SKF256"/>
      <c r="SKG256"/>
      <c r="SKH256"/>
      <c r="SKI256"/>
      <c r="SKJ256"/>
      <c r="SKK256"/>
      <c r="SKL256"/>
      <c r="SKM256"/>
      <c r="SKN256"/>
      <c r="SKO256"/>
      <c r="SKP256"/>
      <c r="SKQ256"/>
      <c r="SKR256"/>
      <c r="SKS256"/>
      <c r="SKT256"/>
      <c r="SKU256"/>
      <c r="SKV256"/>
      <c r="SKW256"/>
      <c r="SKX256"/>
      <c r="SKY256"/>
      <c r="SKZ256"/>
      <c r="SLA256"/>
      <c r="SLB256"/>
      <c r="SLC256"/>
      <c r="SLD256"/>
      <c r="SLE256"/>
      <c r="SLF256"/>
      <c r="SLG256"/>
      <c r="SLH256"/>
      <c r="SLI256"/>
      <c r="SLJ256"/>
      <c r="SLK256"/>
      <c r="SLL256"/>
      <c r="SLM256"/>
      <c r="SLN256"/>
      <c r="SLO256"/>
      <c r="SLP256"/>
      <c r="SLQ256"/>
      <c r="SLR256"/>
      <c r="SLS256"/>
      <c r="SLT256"/>
      <c r="SLU256"/>
      <c r="SLV256"/>
      <c r="SLW256"/>
      <c r="SLX256"/>
      <c r="SLY256"/>
      <c r="SLZ256"/>
      <c r="SMA256"/>
      <c r="SMB256"/>
      <c r="SMC256"/>
      <c r="SMD256"/>
      <c r="SME256"/>
      <c r="SMF256"/>
      <c r="SMG256"/>
      <c r="SMH256"/>
      <c r="SMI256"/>
      <c r="SMJ256"/>
      <c r="SMK256"/>
      <c r="SML256"/>
      <c r="SMM256"/>
      <c r="SMN256"/>
      <c r="SMO256"/>
      <c r="SMP256"/>
      <c r="SMQ256"/>
      <c r="SMR256"/>
      <c r="SMS256"/>
      <c r="SMT256"/>
      <c r="SMU256"/>
      <c r="SMV256"/>
      <c r="SMW256"/>
      <c r="SMX256"/>
      <c r="SMY256"/>
      <c r="SMZ256"/>
      <c r="SNA256"/>
      <c r="SNB256"/>
      <c r="SNC256"/>
      <c r="SND256"/>
      <c r="SNE256"/>
      <c r="SNF256"/>
      <c r="SNG256"/>
      <c r="SNH256"/>
      <c r="SNI256"/>
      <c r="SNJ256"/>
      <c r="SNK256"/>
      <c r="SNL256"/>
      <c r="SNM256"/>
      <c r="SNN256"/>
      <c r="SNO256"/>
      <c r="SNP256"/>
      <c r="SNQ256"/>
      <c r="SNR256"/>
      <c r="SNS256"/>
      <c r="SNT256"/>
      <c r="SNU256"/>
      <c r="SNV256"/>
      <c r="SNW256"/>
      <c r="SNX256"/>
      <c r="SNY256"/>
      <c r="SNZ256"/>
      <c r="SOA256"/>
      <c r="SOB256"/>
      <c r="SOC256"/>
      <c r="SOD256"/>
      <c r="SOE256"/>
      <c r="SOF256"/>
      <c r="SOG256"/>
      <c r="SOH256"/>
      <c r="SOI256"/>
      <c r="SOJ256"/>
      <c r="SOK256"/>
      <c r="SOL256"/>
      <c r="SOM256"/>
      <c r="SON256"/>
      <c r="SOO256"/>
      <c r="SOP256"/>
      <c r="SOQ256"/>
      <c r="SOR256"/>
      <c r="SOS256"/>
      <c r="SOT256"/>
      <c r="SOU256"/>
      <c r="SOV256"/>
      <c r="SOW256"/>
      <c r="SOX256"/>
      <c r="SOY256"/>
      <c r="SOZ256"/>
      <c r="SPA256"/>
      <c r="SPB256"/>
      <c r="SPC256"/>
      <c r="SPD256"/>
      <c r="SPE256"/>
      <c r="SPF256"/>
      <c r="SPG256"/>
      <c r="SPH256"/>
      <c r="SPI256"/>
      <c r="SPJ256"/>
      <c r="SPK256"/>
      <c r="SPL256"/>
      <c r="SPM256"/>
      <c r="SPN256"/>
      <c r="SPO256"/>
      <c r="SPP256"/>
      <c r="SPQ256"/>
      <c r="SPR256"/>
      <c r="SPS256"/>
      <c r="SPT256"/>
      <c r="SPU256"/>
      <c r="SPV256"/>
      <c r="SPW256"/>
      <c r="SPX256"/>
      <c r="SPY256"/>
      <c r="SPZ256"/>
      <c r="SQA256"/>
      <c r="SQB256"/>
      <c r="SQC256"/>
      <c r="SQD256"/>
      <c r="SQE256"/>
      <c r="SQF256"/>
      <c r="SQG256"/>
      <c r="SQH256"/>
      <c r="SQI256"/>
      <c r="SQJ256"/>
      <c r="SQK256"/>
      <c r="SQL256"/>
      <c r="SQM256"/>
      <c r="SQN256"/>
      <c r="SQO256"/>
      <c r="SQP256"/>
      <c r="SQQ256"/>
      <c r="SQR256"/>
      <c r="SQS256"/>
      <c r="SQT256"/>
      <c r="SQU256"/>
      <c r="SQV256"/>
      <c r="SQW256"/>
      <c r="SQX256"/>
      <c r="SQY256"/>
      <c r="SQZ256"/>
      <c r="SRA256"/>
      <c r="SRB256"/>
      <c r="SRC256"/>
      <c r="SRD256"/>
      <c r="SRE256"/>
      <c r="SRF256"/>
      <c r="SRG256"/>
      <c r="SRH256"/>
      <c r="SRI256"/>
      <c r="SRJ256"/>
      <c r="SRK256"/>
      <c r="SRL256"/>
      <c r="SRM256"/>
      <c r="SRN256"/>
      <c r="SRO256"/>
      <c r="SRP256"/>
      <c r="SRQ256"/>
      <c r="SRR256"/>
      <c r="SRS256"/>
      <c r="SRT256"/>
      <c r="SRU256"/>
      <c r="SRV256"/>
      <c r="SRW256"/>
      <c r="SRX256"/>
      <c r="SRY256"/>
      <c r="SRZ256"/>
      <c r="SSA256"/>
      <c r="SSB256"/>
      <c r="SSC256"/>
      <c r="SSD256"/>
      <c r="SSE256"/>
      <c r="SSF256"/>
      <c r="SSG256"/>
      <c r="SSH256"/>
      <c r="SSI256"/>
      <c r="SSJ256"/>
      <c r="SSK256"/>
      <c r="SSL256"/>
      <c r="SSM256"/>
      <c r="SSN256"/>
      <c r="SSO256"/>
      <c r="SSP256"/>
      <c r="SSQ256"/>
      <c r="SSR256"/>
      <c r="SSS256"/>
      <c r="SST256"/>
      <c r="SSU256"/>
      <c r="SSV256"/>
      <c r="SSW256"/>
      <c r="SSX256"/>
      <c r="SSY256"/>
      <c r="SSZ256"/>
      <c r="STA256"/>
      <c r="STB256"/>
      <c r="STC256"/>
      <c r="STD256"/>
      <c r="STE256"/>
      <c r="STF256"/>
      <c r="STG256"/>
      <c r="STH256"/>
      <c r="STI256"/>
      <c r="STJ256"/>
      <c r="STK256"/>
      <c r="STL256"/>
      <c r="STM256"/>
      <c r="STN256"/>
      <c r="STO256"/>
      <c r="STP256"/>
      <c r="STQ256"/>
      <c r="STR256"/>
      <c r="STS256"/>
      <c r="STT256"/>
      <c r="STU256"/>
      <c r="STV256"/>
      <c r="STW256"/>
      <c r="STX256"/>
      <c r="STY256"/>
      <c r="STZ256"/>
      <c r="SUA256"/>
      <c r="SUB256"/>
      <c r="SUC256"/>
      <c r="SUD256"/>
      <c r="SUE256"/>
      <c r="SUF256"/>
      <c r="SUG256"/>
      <c r="SUH256"/>
      <c r="SUI256"/>
      <c r="SUJ256"/>
      <c r="SUK256"/>
      <c r="SUL256"/>
      <c r="SUM256"/>
      <c r="SUN256"/>
      <c r="SUO256"/>
      <c r="SUP256"/>
      <c r="SUQ256"/>
      <c r="SUR256"/>
      <c r="SUS256"/>
      <c r="SUT256"/>
      <c r="SUU256"/>
      <c r="SUV256"/>
      <c r="SUW256"/>
      <c r="SUX256"/>
      <c r="SUY256"/>
      <c r="SUZ256"/>
      <c r="SVA256"/>
      <c r="SVB256"/>
      <c r="SVC256"/>
      <c r="SVD256"/>
      <c r="SVE256"/>
      <c r="SVF256"/>
      <c r="SVG256"/>
      <c r="SVH256"/>
      <c r="SVI256"/>
      <c r="SVJ256"/>
      <c r="SVK256"/>
      <c r="SVL256"/>
      <c r="SVM256"/>
      <c r="SVN256"/>
      <c r="SVO256"/>
      <c r="SVP256"/>
      <c r="SVQ256"/>
      <c r="SVR256"/>
      <c r="SVS256"/>
      <c r="SVT256"/>
      <c r="SVU256"/>
      <c r="SVV256"/>
      <c r="SVW256"/>
      <c r="SVX256"/>
      <c r="SVY256"/>
      <c r="SVZ256"/>
      <c r="SWA256"/>
      <c r="SWB256"/>
      <c r="SWC256"/>
      <c r="SWD256"/>
      <c r="SWE256"/>
      <c r="SWF256"/>
      <c r="SWG256"/>
      <c r="SWH256"/>
      <c r="SWI256"/>
      <c r="SWJ256"/>
      <c r="SWK256"/>
      <c r="SWL256"/>
      <c r="SWM256"/>
      <c r="SWN256"/>
      <c r="SWO256"/>
      <c r="SWP256"/>
      <c r="SWQ256"/>
      <c r="SWR256"/>
      <c r="SWS256"/>
      <c r="SWT256"/>
      <c r="SWU256"/>
      <c r="SWV256"/>
      <c r="SWW256"/>
      <c r="SWX256"/>
      <c r="SWY256"/>
      <c r="SWZ256"/>
      <c r="SXA256"/>
      <c r="SXB256"/>
      <c r="SXC256"/>
      <c r="SXD256"/>
      <c r="SXE256"/>
      <c r="SXF256"/>
      <c r="SXG256"/>
      <c r="SXH256"/>
      <c r="SXI256"/>
      <c r="SXJ256"/>
      <c r="SXK256"/>
      <c r="SXL256"/>
      <c r="SXM256"/>
      <c r="SXN256"/>
      <c r="SXO256"/>
      <c r="SXP256"/>
      <c r="SXQ256"/>
      <c r="SXR256"/>
      <c r="SXS256"/>
      <c r="SXT256"/>
      <c r="SXU256"/>
      <c r="SXV256"/>
      <c r="SXW256"/>
      <c r="SXX256"/>
      <c r="SXY256"/>
      <c r="SXZ256"/>
      <c r="SYA256"/>
      <c r="SYB256"/>
      <c r="SYC256"/>
      <c r="SYD256"/>
      <c r="SYE256"/>
      <c r="SYF256"/>
      <c r="SYG256"/>
      <c r="SYH256"/>
      <c r="SYI256"/>
      <c r="SYJ256"/>
      <c r="SYK256"/>
      <c r="SYL256"/>
      <c r="SYM256"/>
      <c r="SYN256"/>
      <c r="SYO256"/>
      <c r="SYP256"/>
      <c r="SYQ256"/>
      <c r="SYR256"/>
      <c r="SYS256"/>
      <c r="SYT256"/>
      <c r="SYU256"/>
      <c r="SYV256"/>
      <c r="SYW256"/>
      <c r="SYX256"/>
      <c r="SYY256"/>
      <c r="SYZ256"/>
      <c r="SZA256"/>
      <c r="SZB256"/>
      <c r="SZC256"/>
      <c r="SZD256"/>
      <c r="SZE256"/>
      <c r="SZF256"/>
      <c r="SZG256"/>
      <c r="SZH256"/>
      <c r="SZI256"/>
      <c r="SZJ256"/>
      <c r="SZK256"/>
      <c r="SZL256"/>
      <c r="SZM256"/>
      <c r="SZN256"/>
      <c r="SZO256"/>
      <c r="SZP256"/>
      <c r="SZQ256"/>
      <c r="SZR256"/>
      <c r="SZS256"/>
      <c r="SZT256"/>
      <c r="SZU256"/>
      <c r="SZV256"/>
      <c r="SZW256"/>
      <c r="SZX256"/>
      <c r="SZY256"/>
      <c r="SZZ256"/>
      <c r="TAA256"/>
      <c r="TAB256"/>
      <c r="TAC256"/>
      <c r="TAD256"/>
      <c r="TAE256"/>
      <c r="TAF256"/>
      <c r="TAG256"/>
      <c r="TAH256"/>
      <c r="TAI256"/>
      <c r="TAJ256"/>
      <c r="TAK256"/>
      <c r="TAL256"/>
      <c r="TAM256"/>
      <c r="TAN256"/>
      <c r="TAO256"/>
      <c r="TAP256"/>
      <c r="TAQ256"/>
      <c r="TAR256"/>
      <c r="TAS256"/>
      <c r="TAT256"/>
      <c r="TAU256"/>
      <c r="TAV256"/>
      <c r="TAW256"/>
      <c r="TAX256"/>
      <c r="TAY256"/>
      <c r="TAZ256"/>
      <c r="TBA256"/>
      <c r="TBB256"/>
      <c r="TBC256"/>
      <c r="TBD256"/>
      <c r="TBE256"/>
      <c r="TBF256"/>
      <c r="TBG256"/>
      <c r="TBH256"/>
      <c r="TBI256"/>
      <c r="TBJ256"/>
      <c r="TBK256"/>
      <c r="TBL256"/>
      <c r="TBM256"/>
      <c r="TBN256"/>
      <c r="TBO256"/>
      <c r="TBP256"/>
      <c r="TBQ256"/>
      <c r="TBR256"/>
      <c r="TBS256"/>
      <c r="TBT256"/>
      <c r="TBU256"/>
      <c r="TBV256"/>
      <c r="TBW256"/>
      <c r="TBX256"/>
      <c r="TBY256"/>
      <c r="TBZ256"/>
      <c r="TCA256"/>
      <c r="TCB256"/>
      <c r="TCC256"/>
      <c r="TCD256"/>
      <c r="TCE256"/>
      <c r="TCF256"/>
      <c r="TCG256"/>
      <c r="TCH256"/>
      <c r="TCI256"/>
      <c r="TCJ256"/>
      <c r="TCK256"/>
      <c r="TCL256"/>
      <c r="TCM256"/>
      <c r="TCN256"/>
      <c r="TCO256"/>
      <c r="TCP256"/>
      <c r="TCQ256"/>
      <c r="TCR256"/>
      <c r="TCS256"/>
      <c r="TCT256"/>
      <c r="TCU256"/>
      <c r="TCV256"/>
      <c r="TCW256"/>
      <c r="TCX256"/>
      <c r="TCY256"/>
      <c r="TCZ256"/>
      <c r="TDA256"/>
      <c r="TDB256"/>
      <c r="TDC256"/>
      <c r="TDD256"/>
      <c r="TDE256"/>
      <c r="TDF256"/>
      <c r="TDG256"/>
      <c r="TDH256"/>
      <c r="TDI256"/>
      <c r="TDJ256"/>
      <c r="TDK256"/>
      <c r="TDL256"/>
      <c r="TDM256"/>
      <c r="TDN256"/>
      <c r="TDO256"/>
      <c r="TDP256"/>
      <c r="TDQ256"/>
      <c r="TDR256"/>
      <c r="TDS256"/>
      <c r="TDT256"/>
      <c r="TDU256"/>
      <c r="TDV256"/>
      <c r="TDW256"/>
      <c r="TDX256"/>
      <c r="TDY256"/>
      <c r="TDZ256"/>
      <c r="TEA256"/>
      <c r="TEB256"/>
      <c r="TEC256"/>
      <c r="TED256"/>
      <c r="TEE256"/>
      <c r="TEF256"/>
      <c r="TEG256"/>
      <c r="TEH256"/>
      <c r="TEI256"/>
      <c r="TEJ256"/>
      <c r="TEK256"/>
      <c r="TEL256"/>
      <c r="TEM256"/>
      <c r="TEN256"/>
      <c r="TEO256"/>
      <c r="TEP256"/>
      <c r="TEQ256"/>
      <c r="TER256"/>
      <c r="TES256"/>
      <c r="TET256"/>
      <c r="TEU256"/>
      <c r="TEV256"/>
      <c r="TEW256"/>
      <c r="TEX256"/>
      <c r="TEY256"/>
      <c r="TEZ256"/>
      <c r="TFA256"/>
      <c r="TFB256"/>
      <c r="TFC256"/>
      <c r="TFD256"/>
      <c r="TFE256"/>
      <c r="TFF256"/>
      <c r="TFG256"/>
      <c r="TFH256"/>
      <c r="TFI256"/>
      <c r="TFJ256"/>
      <c r="TFK256"/>
      <c r="TFL256"/>
      <c r="TFM256"/>
      <c r="TFN256"/>
      <c r="TFO256"/>
      <c r="TFP256"/>
      <c r="TFQ256"/>
      <c r="TFR256"/>
      <c r="TFS256"/>
      <c r="TFT256"/>
      <c r="TFU256"/>
      <c r="TFV256"/>
      <c r="TFW256"/>
      <c r="TFX256"/>
      <c r="TFY256"/>
      <c r="TFZ256"/>
      <c r="TGA256"/>
      <c r="TGB256"/>
      <c r="TGC256"/>
      <c r="TGD256"/>
      <c r="TGE256"/>
      <c r="TGF256"/>
      <c r="TGG256"/>
      <c r="TGH256"/>
      <c r="TGI256"/>
      <c r="TGJ256"/>
      <c r="TGK256"/>
      <c r="TGL256"/>
      <c r="TGM256"/>
      <c r="TGN256"/>
      <c r="TGO256"/>
      <c r="TGP256"/>
      <c r="TGQ256"/>
      <c r="TGR256"/>
      <c r="TGS256"/>
      <c r="TGT256"/>
      <c r="TGU256"/>
      <c r="TGV256"/>
      <c r="TGW256"/>
      <c r="TGX256"/>
      <c r="TGY256"/>
      <c r="TGZ256"/>
      <c r="THA256"/>
      <c r="THB256"/>
      <c r="THC256"/>
      <c r="THD256"/>
      <c r="THE256"/>
      <c r="THF256"/>
      <c r="THG256"/>
      <c r="THH256"/>
      <c r="THI256"/>
      <c r="THJ256"/>
      <c r="THK256"/>
      <c r="THL256"/>
      <c r="THM256"/>
      <c r="THN256"/>
      <c r="THO256"/>
      <c r="THP256"/>
      <c r="THQ256"/>
      <c r="THR256"/>
      <c r="THS256"/>
      <c r="THT256"/>
      <c r="THU256"/>
      <c r="THV256"/>
      <c r="THW256"/>
      <c r="THX256"/>
      <c r="THY256"/>
      <c r="THZ256"/>
      <c r="TIA256"/>
      <c r="TIB256"/>
      <c r="TIC256"/>
      <c r="TID256"/>
      <c r="TIE256"/>
      <c r="TIF256"/>
      <c r="TIG256"/>
      <c r="TIH256"/>
      <c r="TII256"/>
      <c r="TIJ256"/>
      <c r="TIK256"/>
      <c r="TIL256"/>
      <c r="TIM256"/>
      <c r="TIN256"/>
      <c r="TIO256"/>
      <c r="TIP256"/>
      <c r="TIQ256"/>
      <c r="TIR256"/>
      <c r="TIS256"/>
      <c r="TIT256"/>
      <c r="TIU256"/>
      <c r="TIV256"/>
      <c r="TIW256"/>
      <c r="TIX256"/>
      <c r="TIY256"/>
      <c r="TIZ256"/>
      <c r="TJA256"/>
      <c r="TJB256"/>
      <c r="TJC256"/>
      <c r="TJD256"/>
      <c r="TJE256"/>
      <c r="TJF256"/>
      <c r="TJG256"/>
      <c r="TJH256"/>
      <c r="TJI256"/>
      <c r="TJJ256"/>
      <c r="TJK256"/>
      <c r="TJL256"/>
      <c r="TJM256"/>
      <c r="TJN256"/>
      <c r="TJO256"/>
      <c r="TJP256"/>
      <c r="TJQ256"/>
      <c r="TJR256"/>
      <c r="TJS256"/>
      <c r="TJT256"/>
      <c r="TJU256"/>
      <c r="TJV256"/>
      <c r="TJW256"/>
      <c r="TJX256"/>
      <c r="TJY256"/>
      <c r="TJZ256"/>
      <c r="TKA256"/>
      <c r="TKB256"/>
      <c r="TKC256"/>
      <c r="TKD256"/>
      <c r="TKE256"/>
      <c r="TKF256"/>
      <c r="TKG256"/>
      <c r="TKH256"/>
      <c r="TKI256"/>
      <c r="TKJ256"/>
      <c r="TKK256"/>
      <c r="TKL256"/>
      <c r="TKM256"/>
      <c r="TKN256"/>
      <c r="TKO256"/>
      <c r="TKP256"/>
      <c r="TKQ256"/>
      <c r="TKR256"/>
      <c r="TKS256"/>
      <c r="TKT256"/>
      <c r="TKU256"/>
      <c r="TKV256"/>
      <c r="TKW256"/>
      <c r="TKX256"/>
      <c r="TKY256"/>
      <c r="TKZ256"/>
      <c r="TLA256"/>
      <c r="TLB256"/>
      <c r="TLC256"/>
      <c r="TLD256"/>
      <c r="TLE256"/>
      <c r="TLF256"/>
      <c r="TLG256"/>
      <c r="TLH256"/>
      <c r="TLI256"/>
      <c r="TLJ256"/>
      <c r="TLK256"/>
      <c r="TLL256"/>
      <c r="TLM256"/>
      <c r="TLN256"/>
      <c r="TLO256"/>
      <c r="TLP256"/>
      <c r="TLQ256"/>
      <c r="TLR256"/>
      <c r="TLS256"/>
      <c r="TLT256"/>
      <c r="TLU256"/>
      <c r="TLV256"/>
      <c r="TLW256"/>
      <c r="TLX256"/>
      <c r="TLY256"/>
      <c r="TLZ256"/>
      <c r="TMA256"/>
      <c r="TMB256"/>
      <c r="TMC256"/>
      <c r="TMD256"/>
      <c r="TME256"/>
      <c r="TMF256"/>
      <c r="TMG256"/>
      <c r="TMH256"/>
      <c r="TMI256"/>
      <c r="TMJ256"/>
      <c r="TMK256"/>
      <c r="TML256"/>
      <c r="TMM256"/>
      <c r="TMN256"/>
      <c r="TMO256"/>
      <c r="TMP256"/>
      <c r="TMQ256"/>
      <c r="TMR256"/>
      <c r="TMS256"/>
      <c r="TMT256"/>
      <c r="TMU256"/>
      <c r="TMV256"/>
      <c r="TMW256"/>
      <c r="TMX256"/>
      <c r="TMY256"/>
      <c r="TMZ256"/>
      <c r="TNA256"/>
      <c r="TNB256"/>
      <c r="TNC256"/>
      <c r="TND256"/>
      <c r="TNE256"/>
      <c r="TNF256"/>
      <c r="TNG256"/>
      <c r="TNH256"/>
      <c r="TNI256"/>
      <c r="TNJ256"/>
      <c r="TNK256"/>
      <c r="TNL256"/>
      <c r="TNM256"/>
      <c r="TNN256"/>
      <c r="TNO256"/>
      <c r="TNP256"/>
      <c r="TNQ256"/>
      <c r="TNR256"/>
      <c r="TNS256"/>
      <c r="TNT256"/>
      <c r="TNU256"/>
      <c r="TNV256"/>
      <c r="TNW256"/>
      <c r="TNX256"/>
      <c r="TNY256"/>
      <c r="TNZ256"/>
      <c r="TOA256"/>
      <c r="TOB256"/>
      <c r="TOC256"/>
      <c r="TOD256"/>
      <c r="TOE256"/>
      <c r="TOF256"/>
      <c r="TOG256"/>
      <c r="TOH256"/>
      <c r="TOI256"/>
      <c r="TOJ256"/>
      <c r="TOK256"/>
      <c r="TOL256"/>
      <c r="TOM256"/>
      <c r="TON256"/>
      <c r="TOO256"/>
      <c r="TOP256"/>
      <c r="TOQ256"/>
      <c r="TOR256"/>
      <c r="TOS256"/>
      <c r="TOT256"/>
      <c r="TOU256"/>
      <c r="TOV256"/>
      <c r="TOW256"/>
      <c r="TOX256"/>
      <c r="TOY256"/>
      <c r="TOZ256"/>
      <c r="TPA256"/>
      <c r="TPB256"/>
      <c r="TPC256"/>
      <c r="TPD256"/>
      <c r="TPE256"/>
      <c r="TPF256"/>
      <c r="TPG256"/>
      <c r="TPH256"/>
      <c r="TPI256"/>
      <c r="TPJ256"/>
      <c r="TPK256"/>
      <c r="TPL256"/>
      <c r="TPM256"/>
      <c r="TPN256"/>
      <c r="TPO256"/>
      <c r="TPP256"/>
      <c r="TPQ256"/>
      <c r="TPR256"/>
      <c r="TPS256"/>
      <c r="TPT256"/>
      <c r="TPU256"/>
      <c r="TPV256"/>
      <c r="TPW256"/>
      <c r="TPX256"/>
      <c r="TPY256"/>
      <c r="TPZ256"/>
      <c r="TQA256"/>
      <c r="TQB256"/>
      <c r="TQC256"/>
      <c r="TQD256"/>
      <c r="TQE256"/>
      <c r="TQF256"/>
      <c r="TQG256"/>
      <c r="TQH256"/>
      <c r="TQI256"/>
      <c r="TQJ256"/>
      <c r="TQK256"/>
      <c r="TQL256"/>
      <c r="TQM256"/>
      <c r="TQN256"/>
      <c r="TQO256"/>
      <c r="TQP256"/>
      <c r="TQQ256"/>
      <c r="TQR256"/>
      <c r="TQS256"/>
      <c r="TQT256"/>
      <c r="TQU256"/>
      <c r="TQV256"/>
      <c r="TQW256"/>
      <c r="TQX256"/>
      <c r="TQY256"/>
      <c r="TQZ256"/>
      <c r="TRA256"/>
      <c r="TRB256"/>
      <c r="TRC256"/>
      <c r="TRD256"/>
      <c r="TRE256"/>
      <c r="TRF256"/>
      <c r="TRG256"/>
      <c r="TRH256"/>
      <c r="TRI256"/>
      <c r="TRJ256"/>
      <c r="TRK256"/>
      <c r="TRL256"/>
      <c r="TRM256"/>
      <c r="TRN256"/>
      <c r="TRO256"/>
      <c r="TRP256"/>
      <c r="TRQ256"/>
      <c r="TRR256"/>
      <c r="TRS256"/>
      <c r="TRT256"/>
      <c r="TRU256"/>
      <c r="TRV256"/>
      <c r="TRW256"/>
      <c r="TRX256"/>
      <c r="TRY256"/>
      <c r="TRZ256"/>
      <c r="TSA256"/>
      <c r="TSB256"/>
      <c r="TSC256"/>
      <c r="TSD256"/>
      <c r="TSE256"/>
      <c r="TSF256"/>
      <c r="TSG256"/>
      <c r="TSH256"/>
      <c r="TSI256"/>
      <c r="TSJ256"/>
      <c r="TSK256"/>
      <c r="TSL256"/>
      <c r="TSM256"/>
      <c r="TSN256"/>
      <c r="TSO256"/>
      <c r="TSP256"/>
      <c r="TSQ256"/>
      <c r="TSR256"/>
      <c r="TSS256"/>
      <c r="TST256"/>
      <c r="TSU256"/>
      <c r="TSV256"/>
      <c r="TSW256"/>
      <c r="TSX256"/>
      <c r="TSY256"/>
      <c r="TSZ256"/>
      <c r="TTA256"/>
      <c r="TTB256"/>
      <c r="TTC256"/>
      <c r="TTD256"/>
      <c r="TTE256"/>
      <c r="TTF256"/>
      <c r="TTG256"/>
      <c r="TTH256"/>
      <c r="TTI256"/>
      <c r="TTJ256"/>
      <c r="TTK256"/>
      <c r="TTL256"/>
      <c r="TTM256"/>
      <c r="TTN256"/>
      <c r="TTO256"/>
      <c r="TTP256"/>
      <c r="TTQ256"/>
      <c r="TTR256"/>
      <c r="TTS256"/>
      <c r="TTT256"/>
      <c r="TTU256"/>
      <c r="TTV256"/>
      <c r="TTW256"/>
      <c r="TTX256"/>
      <c r="TTY256"/>
      <c r="TTZ256"/>
      <c r="TUA256"/>
      <c r="TUB256"/>
      <c r="TUC256"/>
      <c r="TUD256"/>
      <c r="TUE256"/>
      <c r="TUF256"/>
      <c r="TUG256"/>
      <c r="TUH256"/>
      <c r="TUI256"/>
      <c r="TUJ256"/>
      <c r="TUK256"/>
      <c r="TUL256"/>
      <c r="TUM256"/>
      <c r="TUN256"/>
      <c r="TUO256"/>
      <c r="TUP256"/>
      <c r="TUQ256"/>
      <c r="TUR256"/>
      <c r="TUS256"/>
      <c r="TUT256"/>
      <c r="TUU256"/>
      <c r="TUV256"/>
      <c r="TUW256"/>
      <c r="TUX256"/>
      <c r="TUY256"/>
      <c r="TUZ256"/>
      <c r="TVA256"/>
      <c r="TVB256"/>
      <c r="TVC256"/>
      <c r="TVD256"/>
      <c r="TVE256"/>
      <c r="TVF256"/>
      <c r="TVG256"/>
      <c r="TVH256"/>
      <c r="TVI256"/>
      <c r="TVJ256"/>
      <c r="TVK256"/>
      <c r="TVL256"/>
      <c r="TVM256"/>
      <c r="TVN256"/>
      <c r="TVO256"/>
      <c r="TVP256"/>
      <c r="TVQ256"/>
      <c r="TVR256"/>
      <c r="TVS256"/>
      <c r="TVT256"/>
      <c r="TVU256"/>
      <c r="TVV256"/>
      <c r="TVW256"/>
      <c r="TVX256"/>
      <c r="TVY256"/>
      <c r="TVZ256"/>
      <c r="TWA256"/>
      <c r="TWB256"/>
      <c r="TWC256"/>
      <c r="TWD256"/>
      <c r="TWE256"/>
      <c r="TWF256"/>
      <c r="TWG256"/>
      <c r="TWH256"/>
      <c r="TWI256"/>
      <c r="TWJ256"/>
      <c r="TWK256"/>
      <c r="TWL256"/>
      <c r="TWM256"/>
      <c r="TWN256"/>
      <c r="TWO256"/>
      <c r="TWP256"/>
      <c r="TWQ256"/>
      <c r="TWR256"/>
      <c r="TWS256"/>
      <c r="TWT256"/>
      <c r="TWU256"/>
      <c r="TWV256"/>
      <c r="TWW256"/>
      <c r="TWX256"/>
      <c r="TWY256"/>
      <c r="TWZ256"/>
      <c r="TXA256"/>
      <c r="TXB256"/>
      <c r="TXC256"/>
      <c r="TXD256"/>
      <c r="TXE256"/>
      <c r="TXF256"/>
      <c r="TXG256"/>
      <c r="TXH256"/>
      <c r="TXI256"/>
      <c r="TXJ256"/>
      <c r="TXK256"/>
      <c r="TXL256"/>
      <c r="TXM256"/>
      <c r="TXN256"/>
      <c r="TXO256"/>
      <c r="TXP256"/>
      <c r="TXQ256"/>
      <c r="TXR256"/>
      <c r="TXS256"/>
      <c r="TXT256"/>
      <c r="TXU256"/>
      <c r="TXV256"/>
      <c r="TXW256"/>
      <c r="TXX256"/>
      <c r="TXY256"/>
      <c r="TXZ256"/>
      <c r="TYA256"/>
      <c r="TYB256"/>
      <c r="TYC256"/>
      <c r="TYD256"/>
      <c r="TYE256"/>
      <c r="TYF256"/>
      <c r="TYG256"/>
      <c r="TYH256"/>
      <c r="TYI256"/>
      <c r="TYJ256"/>
      <c r="TYK256"/>
      <c r="TYL256"/>
      <c r="TYM256"/>
      <c r="TYN256"/>
      <c r="TYO256"/>
      <c r="TYP256"/>
      <c r="TYQ256"/>
      <c r="TYR256"/>
      <c r="TYS256"/>
      <c r="TYT256"/>
      <c r="TYU256"/>
      <c r="TYV256"/>
      <c r="TYW256"/>
      <c r="TYX256"/>
      <c r="TYY256"/>
      <c r="TYZ256"/>
      <c r="TZA256"/>
      <c r="TZB256"/>
      <c r="TZC256"/>
      <c r="TZD256"/>
      <c r="TZE256"/>
      <c r="TZF256"/>
      <c r="TZG256"/>
      <c r="TZH256"/>
      <c r="TZI256"/>
      <c r="TZJ256"/>
      <c r="TZK256"/>
      <c r="TZL256"/>
      <c r="TZM256"/>
      <c r="TZN256"/>
      <c r="TZO256"/>
      <c r="TZP256"/>
      <c r="TZQ256"/>
      <c r="TZR256"/>
      <c r="TZS256"/>
      <c r="TZT256"/>
      <c r="TZU256"/>
      <c r="TZV256"/>
      <c r="TZW256"/>
      <c r="TZX256"/>
      <c r="TZY256"/>
      <c r="TZZ256"/>
      <c r="UAA256"/>
      <c r="UAB256"/>
      <c r="UAC256"/>
      <c r="UAD256"/>
      <c r="UAE256"/>
      <c r="UAF256"/>
      <c r="UAG256"/>
      <c r="UAH256"/>
      <c r="UAI256"/>
      <c r="UAJ256"/>
      <c r="UAK256"/>
      <c r="UAL256"/>
      <c r="UAM256"/>
      <c r="UAN256"/>
      <c r="UAO256"/>
      <c r="UAP256"/>
      <c r="UAQ256"/>
      <c r="UAR256"/>
      <c r="UAS256"/>
      <c r="UAT256"/>
      <c r="UAU256"/>
      <c r="UAV256"/>
      <c r="UAW256"/>
      <c r="UAX256"/>
      <c r="UAY256"/>
      <c r="UAZ256"/>
      <c r="UBA256"/>
      <c r="UBB256"/>
      <c r="UBC256"/>
      <c r="UBD256"/>
      <c r="UBE256"/>
      <c r="UBF256"/>
      <c r="UBG256"/>
      <c r="UBH256"/>
      <c r="UBI256"/>
      <c r="UBJ256"/>
      <c r="UBK256"/>
      <c r="UBL256"/>
      <c r="UBM256"/>
      <c r="UBN256"/>
      <c r="UBO256"/>
      <c r="UBP256"/>
      <c r="UBQ256"/>
      <c r="UBR256"/>
      <c r="UBS256"/>
      <c r="UBT256"/>
      <c r="UBU256"/>
      <c r="UBV256"/>
      <c r="UBW256"/>
      <c r="UBX256"/>
      <c r="UBY256"/>
      <c r="UBZ256"/>
      <c r="UCA256"/>
      <c r="UCB256"/>
      <c r="UCC256"/>
      <c r="UCD256"/>
      <c r="UCE256"/>
      <c r="UCF256"/>
      <c r="UCG256"/>
      <c r="UCH256"/>
      <c r="UCI256"/>
      <c r="UCJ256"/>
      <c r="UCK256"/>
      <c r="UCL256"/>
      <c r="UCM256"/>
      <c r="UCN256"/>
      <c r="UCO256"/>
      <c r="UCP256"/>
      <c r="UCQ256"/>
      <c r="UCR256"/>
      <c r="UCS256"/>
      <c r="UCT256"/>
      <c r="UCU256"/>
      <c r="UCV256"/>
      <c r="UCW256"/>
      <c r="UCX256"/>
      <c r="UCY256"/>
      <c r="UCZ256"/>
      <c r="UDA256"/>
      <c r="UDB256"/>
      <c r="UDC256"/>
      <c r="UDD256"/>
      <c r="UDE256"/>
      <c r="UDF256"/>
      <c r="UDG256"/>
      <c r="UDH256"/>
      <c r="UDI256"/>
      <c r="UDJ256"/>
      <c r="UDK256"/>
      <c r="UDL256"/>
      <c r="UDM256"/>
      <c r="UDN256"/>
      <c r="UDO256"/>
      <c r="UDP256"/>
      <c r="UDQ256"/>
      <c r="UDR256"/>
      <c r="UDS256"/>
      <c r="UDT256"/>
      <c r="UDU256"/>
      <c r="UDV256"/>
      <c r="UDW256"/>
      <c r="UDX256"/>
      <c r="UDY256"/>
      <c r="UDZ256"/>
      <c r="UEA256"/>
      <c r="UEB256"/>
      <c r="UEC256"/>
      <c r="UED256"/>
      <c r="UEE256"/>
      <c r="UEF256"/>
      <c r="UEG256"/>
      <c r="UEH256"/>
      <c r="UEI256"/>
      <c r="UEJ256"/>
      <c r="UEK256"/>
      <c r="UEL256"/>
      <c r="UEM256"/>
      <c r="UEN256"/>
      <c r="UEO256"/>
      <c r="UEP256"/>
      <c r="UEQ256"/>
      <c r="UER256"/>
      <c r="UES256"/>
      <c r="UET256"/>
      <c r="UEU256"/>
      <c r="UEV256"/>
      <c r="UEW256"/>
      <c r="UEX256"/>
      <c r="UEY256"/>
      <c r="UEZ256"/>
      <c r="UFA256"/>
      <c r="UFB256"/>
      <c r="UFC256"/>
      <c r="UFD256"/>
      <c r="UFE256"/>
      <c r="UFF256"/>
      <c r="UFG256"/>
      <c r="UFH256"/>
      <c r="UFI256"/>
      <c r="UFJ256"/>
      <c r="UFK256"/>
      <c r="UFL256"/>
      <c r="UFM256"/>
      <c r="UFN256"/>
      <c r="UFO256"/>
      <c r="UFP256"/>
      <c r="UFQ256"/>
      <c r="UFR256"/>
      <c r="UFS256"/>
      <c r="UFT256"/>
      <c r="UFU256"/>
      <c r="UFV256"/>
      <c r="UFW256"/>
      <c r="UFX256"/>
      <c r="UFY256"/>
      <c r="UFZ256"/>
      <c r="UGA256"/>
      <c r="UGB256"/>
      <c r="UGC256"/>
      <c r="UGD256"/>
      <c r="UGE256"/>
      <c r="UGF256"/>
      <c r="UGG256"/>
      <c r="UGH256"/>
      <c r="UGI256"/>
      <c r="UGJ256"/>
      <c r="UGK256"/>
      <c r="UGL256"/>
      <c r="UGM256"/>
      <c r="UGN256"/>
      <c r="UGO256"/>
      <c r="UGP256"/>
      <c r="UGQ256"/>
      <c r="UGR256"/>
      <c r="UGS256"/>
      <c r="UGT256"/>
      <c r="UGU256"/>
      <c r="UGV256"/>
      <c r="UGW256"/>
      <c r="UGX256"/>
      <c r="UGY256"/>
      <c r="UGZ256"/>
      <c r="UHA256"/>
      <c r="UHB256"/>
      <c r="UHC256"/>
      <c r="UHD256"/>
      <c r="UHE256"/>
      <c r="UHF256"/>
      <c r="UHG256"/>
      <c r="UHH256"/>
      <c r="UHI256"/>
      <c r="UHJ256"/>
      <c r="UHK256"/>
      <c r="UHL256"/>
      <c r="UHM256"/>
      <c r="UHN256"/>
      <c r="UHO256"/>
      <c r="UHP256"/>
      <c r="UHQ256"/>
      <c r="UHR256"/>
      <c r="UHS256"/>
      <c r="UHT256"/>
      <c r="UHU256"/>
      <c r="UHV256"/>
      <c r="UHW256"/>
      <c r="UHX256"/>
      <c r="UHY256"/>
      <c r="UHZ256"/>
      <c r="UIA256"/>
      <c r="UIB256"/>
      <c r="UIC256"/>
      <c r="UID256"/>
      <c r="UIE256"/>
      <c r="UIF256"/>
      <c r="UIG256"/>
      <c r="UIH256"/>
      <c r="UII256"/>
      <c r="UIJ256"/>
      <c r="UIK256"/>
      <c r="UIL256"/>
      <c r="UIM256"/>
      <c r="UIN256"/>
      <c r="UIO256"/>
      <c r="UIP256"/>
      <c r="UIQ256"/>
      <c r="UIR256"/>
      <c r="UIS256"/>
      <c r="UIT256"/>
      <c r="UIU256"/>
      <c r="UIV256"/>
      <c r="UIW256"/>
      <c r="UIX256"/>
      <c r="UIY256"/>
      <c r="UIZ256"/>
      <c r="UJA256"/>
      <c r="UJB256"/>
      <c r="UJC256"/>
      <c r="UJD256"/>
      <c r="UJE256"/>
      <c r="UJF256"/>
      <c r="UJG256"/>
      <c r="UJH256"/>
      <c r="UJI256"/>
      <c r="UJJ256"/>
      <c r="UJK256"/>
      <c r="UJL256"/>
      <c r="UJM256"/>
      <c r="UJN256"/>
      <c r="UJO256"/>
      <c r="UJP256"/>
      <c r="UJQ256"/>
      <c r="UJR256"/>
      <c r="UJS256"/>
      <c r="UJT256"/>
      <c r="UJU256"/>
      <c r="UJV256"/>
      <c r="UJW256"/>
      <c r="UJX256"/>
      <c r="UJY256"/>
      <c r="UJZ256"/>
      <c r="UKA256"/>
      <c r="UKB256"/>
      <c r="UKC256"/>
      <c r="UKD256"/>
      <c r="UKE256"/>
      <c r="UKF256"/>
      <c r="UKG256"/>
      <c r="UKH256"/>
      <c r="UKI256"/>
      <c r="UKJ256"/>
      <c r="UKK256"/>
      <c r="UKL256"/>
      <c r="UKM256"/>
      <c r="UKN256"/>
      <c r="UKO256"/>
      <c r="UKP256"/>
      <c r="UKQ256"/>
      <c r="UKR256"/>
      <c r="UKS256"/>
      <c r="UKT256"/>
      <c r="UKU256"/>
      <c r="UKV256"/>
      <c r="UKW256"/>
      <c r="UKX256"/>
      <c r="UKY256"/>
      <c r="UKZ256"/>
      <c r="ULA256"/>
      <c r="ULB256"/>
      <c r="ULC256"/>
      <c r="ULD256"/>
      <c r="ULE256"/>
      <c r="ULF256"/>
      <c r="ULG256"/>
      <c r="ULH256"/>
      <c r="ULI256"/>
      <c r="ULJ256"/>
      <c r="ULK256"/>
      <c r="ULL256"/>
      <c r="ULM256"/>
      <c r="ULN256"/>
      <c r="ULO256"/>
      <c r="ULP256"/>
      <c r="ULQ256"/>
      <c r="ULR256"/>
      <c r="ULS256"/>
      <c r="ULT256"/>
      <c r="ULU256"/>
      <c r="ULV256"/>
      <c r="ULW256"/>
      <c r="ULX256"/>
      <c r="ULY256"/>
      <c r="ULZ256"/>
      <c r="UMA256"/>
      <c r="UMB256"/>
      <c r="UMC256"/>
      <c r="UMD256"/>
      <c r="UME256"/>
      <c r="UMF256"/>
      <c r="UMG256"/>
      <c r="UMH256"/>
      <c r="UMI256"/>
      <c r="UMJ256"/>
      <c r="UMK256"/>
      <c r="UML256"/>
      <c r="UMM256"/>
      <c r="UMN256"/>
      <c r="UMO256"/>
      <c r="UMP256"/>
      <c r="UMQ256"/>
      <c r="UMR256"/>
      <c r="UMS256"/>
      <c r="UMT256"/>
      <c r="UMU256"/>
      <c r="UMV256"/>
      <c r="UMW256"/>
      <c r="UMX256"/>
      <c r="UMY256"/>
      <c r="UMZ256"/>
      <c r="UNA256"/>
      <c r="UNB256"/>
      <c r="UNC256"/>
      <c r="UND256"/>
      <c r="UNE256"/>
      <c r="UNF256"/>
      <c r="UNG256"/>
      <c r="UNH256"/>
      <c r="UNI256"/>
      <c r="UNJ256"/>
      <c r="UNK256"/>
      <c r="UNL256"/>
      <c r="UNM256"/>
      <c r="UNN256"/>
      <c r="UNO256"/>
      <c r="UNP256"/>
      <c r="UNQ256"/>
      <c r="UNR256"/>
      <c r="UNS256"/>
      <c r="UNT256"/>
      <c r="UNU256"/>
      <c r="UNV256"/>
      <c r="UNW256"/>
      <c r="UNX256"/>
      <c r="UNY256"/>
      <c r="UNZ256"/>
      <c r="UOA256"/>
      <c r="UOB256"/>
      <c r="UOC256"/>
      <c r="UOD256"/>
      <c r="UOE256"/>
      <c r="UOF256"/>
      <c r="UOG256"/>
      <c r="UOH256"/>
      <c r="UOI256"/>
      <c r="UOJ256"/>
      <c r="UOK256"/>
      <c r="UOL256"/>
      <c r="UOM256"/>
      <c r="UON256"/>
      <c r="UOO256"/>
      <c r="UOP256"/>
      <c r="UOQ256"/>
      <c r="UOR256"/>
      <c r="UOS256"/>
      <c r="UOT256"/>
      <c r="UOU256"/>
      <c r="UOV256"/>
      <c r="UOW256"/>
      <c r="UOX256"/>
      <c r="UOY256"/>
      <c r="UOZ256"/>
      <c r="UPA256"/>
      <c r="UPB256"/>
      <c r="UPC256"/>
      <c r="UPD256"/>
      <c r="UPE256"/>
      <c r="UPF256"/>
      <c r="UPG256"/>
      <c r="UPH256"/>
      <c r="UPI256"/>
      <c r="UPJ256"/>
      <c r="UPK256"/>
      <c r="UPL256"/>
      <c r="UPM256"/>
      <c r="UPN256"/>
      <c r="UPO256"/>
      <c r="UPP256"/>
      <c r="UPQ256"/>
      <c r="UPR256"/>
      <c r="UPS256"/>
      <c r="UPT256"/>
      <c r="UPU256"/>
      <c r="UPV256"/>
      <c r="UPW256"/>
      <c r="UPX256"/>
      <c r="UPY256"/>
      <c r="UPZ256"/>
      <c r="UQA256"/>
      <c r="UQB256"/>
      <c r="UQC256"/>
      <c r="UQD256"/>
      <c r="UQE256"/>
      <c r="UQF256"/>
      <c r="UQG256"/>
      <c r="UQH256"/>
      <c r="UQI256"/>
      <c r="UQJ256"/>
      <c r="UQK256"/>
      <c r="UQL256"/>
      <c r="UQM256"/>
      <c r="UQN256"/>
      <c r="UQO256"/>
      <c r="UQP256"/>
      <c r="UQQ256"/>
      <c r="UQR256"/>
      <c r="UQS256"/>
      <c r="UQT256"/>
      <c r="UQU256"/>
      <c r="UQV256"/>
      <c r="UQW256"/>
      <c r="UQX256"/>
      <c r="UQY256"/>
      <c r="UQZ256"/>
      <c r="URA256"/>
      <c r="URB256"/>
      <c r="URC256"/>
      <c r="URD256"/>
      <c r="URE256"/>
      <c r="URF256"/>
      <c r="URG256"/>
      <c r="URH256"/>
      <c r="URI256"/>
      <c r="URJ256"/>
      <c r="URK256"/>
      <c r="URL256"/>
      <c r="URM256"/>
      <c r="URN256"/>
      <c r="URO256"/>
      <c r="URP256"/>
      <c r="URQ256"/>
      <c r="URR256"/>
      <c r="URS256"/>
      <c r="URT256"/>
      <c r="URU256"/>
      <c r="URV256"/>
      <c r="URW256"/>
      <c r="URX256"/>
      <c r="URY256"/>
      <c r="URZ256"/>
      <c r="USA256"/>
      <c r="USB256"/>
      <c r="USC256"/>
      <c r="USD256"/>
      <c r="USE256"/>
      <c r="USF256"/>
      <c r="USG256"/>
      <c r="USH256"/>
      <c r="USI256"/>
      <c r="USJ256"/>
      <c r="USK256"/>
      <c r="USL256"/>
      <c r="USM256"/>
      <c r="USN256"/>
      <c r="USO256"/>
      <c r="USP256"/>
      <c r="USQ256"/>
      <c r="USR256"/>
      <c r="USS256"/>
      <c r="UST256"/>
      <c r="USU256"/>
      <c r="USV256"/>
      <c r="USW256"/>
      <c r="USX256"/>
      <c r="USY256"/>
      <c r="USZ256"/>
      <c r="UTA256"/>
      <c r="UTB256"/>
      <c r="UTC256"/>
      <c r="UTD256"/>
      <c r="UTE256"/>
      <c r="UTF256"/>
      <c r="UTG256"/>
      <c r="UTH256"/>
      <c r="UTI256"/>
      <c r="UTJ256"/>
      <c r="UTK256"/>
      <c r="UTL256"/>
      <c r="UTM256"/>
      <c r="UTN256"/>
      <c r="UTO256"/>
      <c r="UTP256"/>
      <c r="UTQ256"/>
      <c r="UTR256"/>
      <c r="UTS256"/>
      <c r="UTT256"/>
      <c r="UTU256"/>
      <c r="UTV256"/>
      <c r="UTW256"/>
      <c r="UTX256"/>
      <c r="UTY256"/>
      <c r="UTZ256"/>
      <c r="UUA256"/>
      <c r="UUB256"/>
      <c r="UUC256"/>
      <c r="UUD256"/>
      <c r="UUE256"/>
      <c r="UUF256"/>
      <c r="UUG256"/>
      <c r="UUH256"/>
      <c r="UUI256"/>
      <c r="UUJ256"/>
      <c r="UUK256"/>
      <c r="UUL256"/>
      <c r="UUM256"/>
      <c r="UUN256"/>
      <c r="UUO256"/>
      <c r="UUP256"/>
      <c r="UUQ256"/>
      <c r="UUR256"/>
      <c r="UUS256"/>
      <c r="UUT256"/>
      <c r="UUU256"/>
      <c r="UUV256"/>
      <c r="UUW256"/>
      <c r="UUX256"/>
      <c r="UUY256"/>
      <c r="UUZ256"/>
      <c r="UVA256"/>
      <c r="UVB256"/>
      <c r="UVC256"/>
      <c r="UVD256"/>
      <c r="UVE256"/>
      <c r="UVF256"/>
      <c r="UVG256"/>
      <c r="UVH256"/>
      <c r="UVI256"/>
      <c r="UVJ256"/>
      <c r="UVK256"/>
      <c r="UVL256"/>
      <c r="UVM256"/>
      <c r="UVN256"/>
      <c r="UVO256"/>
      <c r="UVP256"/>
      <c r="UVQ256"/>
      <c r="UVR256"/>
      <c r="UVS256"/>
      <c r="UVT256"/>
      <c r="UVU256"/>
      <c r="UVV256"/>
      <c r="UVW256"/>
      <c r="UVX256"/>
      <c r="UVY256"/>
      <c r="UVZ256"/>
      <c r="UWA256"/>
      <c r="UWB256"/>
      <c r="UWC256"/>
      <c r="UWD256"/>
      <c r="UWE256"/>
      <c r="UWF256"/>
      <c r="UWG256"/>
      <c r="UWH256"/>
      <c r="UWI256"/>
      <c r="UWJ256"/>
      <c r="UWK256"/>
      <c r="UWL256"/>
      <c r="UWM256"/>
      <c r="UWN256"/>
      <c r="UWO256"/>
      <c r="UWP256"/>
      <c r="UWQ256"/>
      <c r="UWR256"/>
      <c r="UWS256"/>
      <c r="UWT256"/>
      <c r="UWU256"/>
      <c r="UWV256"/>
      <c r="UWW256"/>
      <c r="UWX256"/>
      <c r="UWY256"/>
      <c r="UWZ256"/>
      <c r="UXA256"/>
      <c r="UXB256"/>
      <c r="UXC256"/>
      <c r="UXD256"/>
      <c r="UXE256"/>
      <c r="UXF256"/>
      <c r="UXG256"/>
      <c r="UXH256"/>
      <c r="UXI256"/>
      <c r="UXJ256"/>
      <c r="UXK256"/>
      <c r="UXL256"/>
      <c r="UXM256"/>
      <c r="UXN256"/>
      <c r="UXO256"/>
      <c r="UXP256"/>
      <c r="UXQ256"/>
      <c r="UXR256"/>
      <c r="UXS256"/>
      <c r="UXT256"/>
      <c r="UXU256"/>
      <c r="UXV256"/>
      <c r="UXW256"/>
      <c r="UXX256"/>
      <c r="UXY256"/>
      <c r="UXZ256"/>
      <c r="UYA256"/>
      <c r="UYB256"/>
      <c r="UYC256"/>
      <c r="UYD256"/>
      <c r="UYE256"/>
      <c r="UYF256"/>
      <c r="UYG256"/>
      <c r="UYH256"/>
      <c r="UYI256"/>
      <c r="UYJ256"/>
      <c r="UYK256"/>
      <c r="UYL256"/>
      <c r="UYM256"/>
      <c r="UYN256"/>
      <c r="UYO256"/>
      <c r="UYP256"/>
      <c r="UYQ256"/>
      <c r="UYR256"/>
      <c r="UYS256"/>
      <c r="UYT256"/>
      <c r="UYU256"/>
      <c r="UYV256"/>
      <c r="UYW256"/>
      <c r="UYX256"/>
      <c r="UYY256"/>
      <c r="UYZ256"/>
      <c r="UZA256"/>
      <c r="UZB256"/>
      <c r="UZC256"/>
      <c r="UZD256"/>
      <c r="UZE256"/>
      <c r="UZF256"/>
      <c r="UZG256"/>
      <c r="UZH256"/>
      <c r="UZI256"/>
      <c r="UZJ256"/>
      <c r="UZK256"/>
      <c r="UZL256"/>
      <c r="UZM256"/>
      <c r="UZN256"/>
      <c r="UZO256"/>
      <c r="UZP256"/>
      <c r="UZQ256"/>
      <c r="UZR256"/>
      <c r="UZS256"/>
      <c r="UZT256"/>
      <c r="UZU256"/>
      <c r="UZV256"/>
      <c r="UZW256"/>
      <c r="UZX256"/>
      <c r="UZY256"/>
      <c r="UZZ256"/>
      <c r="VAA256"/>
      <c r="VAB256"/>
      <c r="VAC256"/>
      <c r="VAD256"/>
      <c r="VAE256"/>
      <c r="VAF256"/>
      <c r="VAG256"/>
      <c r="VAH256"/>
      <c r="VAI256"/>
      <c r="VAJ256"/>
      <c r="VAK256"/>
      <c r="VAL256"/>
      <c r="VAM256"/>
      <c r="VAN256"/>
      <c r="VAO256"/>
      <c r="VAP256"/>
      <c r="VAQ256"/>
      <c r="VAR256"/>
      <c r="VAS256"/>
      <c r="VAT256"/>
      <c r="VAU256"/>
      <c r="VAV256"/>
      <c r="VAW256"/>
      <c r="VAX256"/>
      <c r="VAY256"/>
      <c r="VAZ256"/>
      <c r="VBA256"/>
      <c r="VBB256"/>
      <c r="VBC256"/>
      <c r="VBD256"/>
      <c r="VBE256"/>
      <c r="VBF256"/>
      <c r="VBG256"/>
      <c r="VBH256"/>
      <c r="VBI256"/>
      <c r="VBJ256"/>
      <c r="VBK256"/>
      <c r="VBL256"/>
      <c r="VBM256"/>
      <c r="VBN256"/>
      <c r="VBO256"/>
      <c r="VBP256"/>
      <c r="VBQ256"/>
      <c r="VBR256"/>
      <c r="VBS256"/>
      <c r="VBT256"/>
      <c r="VBU256"/>
      <c r="VBV256"/>
      <c r="VBW256"/>
      <c r="VBX256"/>
      <c r="VBY256"/>
      <c r="VBZ256"/>
      <c r="VCA256"/>
      <c r="VCB256"/>
      <c r="VCC256"/>
      <c r="VCD256"/>
      <c r="VCE256"/>
      <c r="VCF256"/>
      <c r="VCG256"/>
      <c r="VCH256"/>
      <c r="VCI256"/>
      <c r="VCJ256"/>
      <c r="VCK256"/>
      <c r="VCL256"/>
      <c r="VCM256"/>
      <c r="VCN256"/>
      <c r="VCO256"/>
      <c r="VCP256"/>
      <c r="VCQ256"/>
      <c r="VCR256"/>
      <c r="VCS256"/>
      <c r="VCT256"/>
      <c r="VCU256"/>
      <c r="VCV256"/>
      <c r="VCW256"/>
      <c r="VCX256"/>
      <c r="VCY256"/>
      <c r="VCZ256"/>
      <c r="VDA256"/>
      <c r="VDB256"/>
      <c r="VDC256"/>
      <c r="VDD256"/>
      <c r="VDE256"/>
      <c r="VDF256"/>
      <c r="VDG256"/>
      <c r="VDH256"/>
      <c r="VDI256"/>
      <c r="VDJ256"/>
      <c r="VDK256"/>
      <c r="VDL256"/>
      <c r="VDM256"/>
      <c r="VDN256"/>
      <c r="VDO256"/>
      <c r="VDP256"/>
      <c r="VDQ256"/>
      <c r="VDR256"/>
      <c r="VDS256"/>
      <c r="VDT256"/>
      <c r="VDU256"/>
      <c r="VDV256"/>
      <c r="VDW256"/>
      <c r="VDX256"/>
      <c r="VDY256"/>
      <c r="VDZ256"/>
      <c r="VEA256"/>
      <c r="VEB256"/>
      <c r="VEC256"/>
      <c r="VED256"/>
      <c r="VEE256"/>
      <c r="VEF256"/>
      <c r="VEG256"/>
      <c r="VEH256"/>
      <c r="VEI256"/>
      <c r="VEJ256"/>
      <c r="VEK256"/>
      <c r="VEL256"/>
      <c r="VEM256"/>
      <c r="VEN256"/>
      <c r="VEO256"/>
      <c r="VEP256"/>
      <c r="VEQ256"/>
      <c r="VER256"/>
      <c r="VES256"/>
      <c r="VET256"/>
      <c r="VEU256"/>
      <c r="VEV256"/>
      <c r="VEW256"/>
      <c r="VEX256"/>
      <c r="VEY256"/>
      <c r="VEZ256"/>
      <c r="VFA256"/>
      <c r="VFB256"/>
      <c r="VFC256"/>
      <c r="VFD256"/>
      <c r="VFE256"/>
      <c r="VFF256"/>
      <c r="VFG256"/>
      <c r="VFH256"/>
      <c r="VFI256"/>
      <c r="VFJ256"/>
      <c r="VFK256"/>
      <c r="VFL256"/>
      <c r="VFM256"/>
      <c r="VFN256"/>
      <c r="VFO256"/>
      <c r="VFP256"/>
      <c r="VFQ256"/>
      <c r="VFR256"/>
      <c r="VFS256"/>
      <c r="VFT256"/>
      <c r="VFU256"/>
      <c r="VFV256"/>
      <c r="VFW256"/>
      <c r="VFX256"/>
      <c r="VFY256"/>
      <c r="VFZ256"/>
      <c r="VGA256"/>
      <c r="VGB256"/>
      <c r="VGC256"/>
      <c r="VGD256"/>
      <c r="VGE256"/>
      <c r="VGF256"/>
      <c r="VGG256"/>
      <c r="VGH256"/>
      <c r="VGI256"/>
      <c r="VGJ256"/>
      <c r="VGK256"/>
      <c r="VGL256"/>
      <c r="VGM256"/>
      <c r="VGN256"/>
      <c r="VGO256"/>
      <c r="VGP256"/>
      <c r="VGQ256"/>
      <c r="VGR256"/>
      <c r="VGS256"/>
      <c r="VGT256"/>
      <c r="VGU256"/>
      <c r="VGV256"/>
      <c r="VGW256"/>
      <c r="VGX256"/>
      <c r="VGY256"/>
      <c r="VGZ256"/>
      <c r="VHA256"/>
      <c r="VHB256"/>
      <c r="VHC256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  <c r="VVS256"/>
      <c r="VVT256"/>
      <c r="VVU256"/>
      <c r="VVV256"/>
      <c r="VVW256"/>
      <c r="VVX256"/>
      <c r="VVY256"/>
      <c r="VVZ256"/>
      <c r="VWA256"/>
      <c r="VWB256"/>
      <c r="VWC256"/>
      <c r="VWD256"/>
      <c r="VWE256"/>
      <c r="VWF256"/>
      <c r="VWG256"/>
      <c r="VWH256"/>
      <c r="VWI256"/>
      <c r="VWJ256"/>
      <c r="VWK256"/>
      <c r="VWL256"/>
      <c r="VWM256"/>
      <c r="VWN256"/>
      <c r="VWO256"/>
      <c r="VWP256"/>
      <c r="VWQ256"/>
      <c r="VWR256"/>
      <c r="VWS256"/>
      <c r="VWT256"/>
      <c r="VWU256"/>
      <c r="VWV256"/>
      <c r="VWW256"/>
      <c r="VWX256"/>
      <c r="VWY256"/>
      <c r="VWZ256"/>
      <c r="VXA256"/>
      <c r="VXB256"/>
      <c r="VXC256"/>
      <c r="VXD256"/>
      <c r="VXE256"/>
      <c r="VXF256"/>
      <c r="VXG256"/>
      <c r="VXH256"/>
      <c r="VXI256"/>
      <c r="VXJ256"/>
      <c r="VXK256"/>
      <c r="VXL256"/>
      <c r="VXM256"/>
      <c r="VXN256"/>
      <c r="VXO256"/>
      <c r="VXP256"/>
      <c r="VXQ256"/>
      <c r="VXR256"/>
      <c r="VXS256"/>
      <c r="VXT256"/>
      <c r="VXU256"/>
      <c r="VXV256"/>
      <c r="VXW256"/>
      <c r="VXX256"/>
      <c r="VXY256"/>
      <c r="VXZ256"/>
      <c r="VYA256"/>
      <c r="VYB256"/>
      <c r="VYC256"/>
      <c r="VYD256"/>
      <c r="VYE256"/>
      <c r="VYF256"/>
      <c r="VYG256"/>
      <c r="VYH256"/>
      <c r="VYI256"/>
      <c r="VYJ256"/>
      <c r="VYK256"/>
      <c r="VYL256"/>
      <c r="VYM256"/>
      <c r="VYN256"/>
      <c r="VYO256"/>
      <c r="VYP256"/>
      <c r="VYQ256"/>
      <c r="VYR256"/>
      <c r="VYS256"/>
      <c r="VYT256"/>
      <c r="VYU256"/>
      <c r="VYV256"/>
      <c r="VYW256"/>
      <c r="VYX256"/>
      <c r="VYY256"/>
      <c r="VYZ256"/>
      <c r="VZA256"/>
      <c r="VZB256"/>
      <c r="VZC256"/>
      <c r="VZD256"/>
      <c r="VZE256"/>
      <c r="VZF256"/>
      <c r="VZG256"/>
      <c r="VZH256"/>
      <c r="VZI256"/>
      <c r="VZJ256"/>
      <c r="VZK256"/>
      <c r="VZL256"/>
      <c r="VZM256"/>
      <c r="VZN256"/>
      <c r="VZO256"/>
      <c r="VZP256"/>
      <c r="VZQ256"/>
      <c r="VZR256"/>
      <c r="VZS256"/>
      <c r="VZT256"/>
      <c r="VZU256"/>
      <c r="VZV256"/>
      <c r="VZW256"/>
      <c r="VZX256"/>
      <c r="VZY256"/>
      <c r="VZZ256"/>
      <c r="WAA256"/>
      <c r="WAB256"/>
      <c r="WAC256"/>
      <c r="WAD256"/>
      <c r="WAE256"/>
      <c r="WAF256"/>
      <c r="WAG256"/>
      <c r="WAH256"/>
      <c r="WAI256"/>
      <c r="WAJ256"/>
      <c r="WAK256"/>
      <c r="WAL256"/>
      <c r="WAM256"/>
      <c r="WAN256"/>
      <c r="WAO256"/>
      <c r="WAP256"/>
      <c r="WAQ256"/>
      <c r="WAR256"/>
      <c r="WAS256"/>
      <c r="WAT256"/>
      <c r="WAU256"/>
      <c r="WAV256"/>
      <c r="WAW256"/>
      <c r="WAX256"/>
      <c r="WAY256"/>
      <c r="WAZ256"/>
      <c r="WBA256"/>
      <c r="WBB256"/>
      <c r="WBC256"/>
      <c r="WBD256"/>
      <c r="WBE256"/>
      <c r="WBF256"/>
      <c r="WBG256"/>
      <c r="WBH256"/>
      <c r="WBI256"/>
      <c r="WBJ256"/>
      <c r="WBK256"/>
      <c r="WBL256"/>
      <c r="WBM256"/>
      <c r="WBN256"/>
      <c r="WBO256"/>
      <c r="WBP256"/>
      <c r="WBQ256"/>
      <c r="WBR256"/>
      <c r="WBS256"/>
      <c r="WBT256"/>
      <c r="WBU256"/>
      <c r="WBV256"/>
      <c r="WBW256"/>
      <c r="WBX256"/>
      <c r="WBY256"/>
      <c r="WBZ256"/>
      <c r="WCA256"/>
      <c r="WCB256"/>
      <c r="WCC256"/>
      <c r="WCD256"/>
      <c r="WCE256"/>
      <c r="WCF256"/>
      <c r="WCG256"/>
      <c r="WCH256"/>
      <c r="WCI256"/>
      <c r="WCJ256"/>
      <c r="WCK256"/>
      <c r="WCL256"/>
      <c r="WCM256"/>
      <c r="WCN256"/>
      <c r="WCO256"/>
      <c r="WCP256"/>
      <c r="WCQ256"/>
      <c r="WCR256"/>
      <c r="WCS256"/>
      <c r="WCT256"/>
      <c r="WCU256"/>
      <c r="WCV256"/>
      <c r="WCW256"/>
      <c r="WCX256"/>
      <c r="WCY256"/>
      <c r="WCZ256"/>
      <c r="WDA256"/>
      <c r="WDB256"/>
      <c r="WDC256"/>
      <c r="WDD256"/>
      <c r="WDE256"/>
      <c r="WDF256"/>
      <c r="WDG256"/>
      <c r="WDH256"/>
      <c r="WDI256"/>
      <c r="WDJ256"/>
      <c r="WDK256"/>
      <c r="WDL256"/>
      <c r="WDM256"/>
      <c r="WDN256"/>
      <c r="WDO256"/>
      <c r="WDP256"/>
      <c r="WDQ256"/>
      <c r="WDR256"/>
      <c r="WDS256"/>
      <c r="WDT256"/>
      <c r="WDU256"/>
      <c r="WDV256"/>
      <c r="WDW256"/>
      <c r="WDX256"/>
      <c r="WDY256"/>
      <c r="WDZ256"/>
      <c r="WEA256"/>
      <c r="WEB256"/>
      <c r="WEC256"/>
      <c r="WED256"/>
      <c r="WEE256"/>
      <c r="WEF256"/>
      <c r="WEG256"/>
      <c r="WEH256"/>
      <c r="WEI256"/>
      <c r="WEJ256"/>
      <c r="WEK256"/>
      <c r="WEL256"/>
      <c r="WEM256"/>
      <c r="WEN256"/>
      <c r="WEO256"/>
      <c r="WEP256"/>
      <c r="WEQ256"/>
      <c r="WER256"/>
      <c r="WES256"/>
      <c r="WET256"/>
      <c r="WEU256"/>
      <c r="WEV256"/>
      <c r="WEW256"/>
      <c r="WEX256"/>
      <c r="WEY256"/>
      <c r="WEZ256"/>
      <c r="WFA256"/>
      <c r="WFB256"/>
      <c r="WFC256"/>
      <c r="WFD256"/>
      <c r="WFE256"/>
      <c r="WFF256"/>
      <c r="WFG256"/>
      <c r="WFH256"/>
      <c r="WFI256"/>
      <c r="WFJ256"/>
      <c r="WFK256"/>
      <c r="WFL256"/>
      <c r="WFM256"/>
      <c r="WFN256"/>
      <c r="WFO256"/>
      <c r="WFP256"/>
      <c r="WFQ256"/>
      <c r="WFR256"/>
      <c r="WFS256"/>
      <c r="WFT256"/>
      <c r="WFU256"/>
      <c r="WFV256"/>
      <c r="WFW256"/>
      <c r="WFX256"/>
      <c r="WFY256"/>
      <c r="WFZ256"/>
      <c r="WGA256"/>
      <c r="WGB256"/>
      <c r="WGC256"/>
      <c r="WGD256"/>
      <c r="WGE256"/>
      <c r="WGF256"/>
      <c r="WGG256"/>
      <c r="WGH256"/>
      <c r="WGI256"/>
      <c r="WGJ256"/>
      <c r="WGK256"/>
      <c r="WGL256"/>
      <c r="WGM256"/>
      <c r="WGN256"/>
      <c r="WGO256"/>
      <c r="WGP256"/>
      <c r="WGQ256"/>
      <c r="WGR256"/>
      <c r="WGS256"/>
      <c r="WGT256"/>
      <c r="WGU256"/>
      <c r="WGV256"/>
      <c r="WGW256"/>
      <c r="WGX256"/>
      <c r="WGY256"/>
      <c r="WGZ256"/>
      <c r="WHA256"/>
      <c r="WHB256"/>
      <c r="WHC256"/>
      <c r="WHD256"/>
      <c r="WHE256"/>
      <c r="WHF256"/>
      <c r="WHG256"/>
      <c r="WHH256"/>
      <c r="WHI256"/>
      <c r="WHJ256"/>
      <c r="WHK256"/>
      <c r="WHL256"/>
      <c r="WHM256"/>
      <c r="WHN256"/>
      <c r="WHO256"/>
      <c r="WHP256"/>
      <c r="WHQ256"/>
      <c r="WHR256"/>
      <c r="WHS256"/>
      <c r="WHT256"/>
      <c r="WHU256"/>
      <c r="WHV256"/>
      <c r="WHW256"/>
      <c r="WHX256"/>
      <c r="WHY256"/>
      <c r="WHZ256"/>
      <c r="WIA256"/>
      <c r="WIB256"/>
      <c r="WIC256"/>
      <c r="WID256"/>
      <c r="WIE256"/>
      <c r="WIF256"/>
      <c r="WIG256"/>
      <c r="WIH256"/>
      <c r="WII256"/>
      <c r="WIJ256"/>
      <c r="WIK256"/>
      <c r="WIL256"/>
      <c r="WIM256"/>
      <c r="WIN256"/>
      <c r="WIO256"/>
      <c r="WIP256"/>
      <c r="WIQ256"/>
      <c r="WIR256"/>
      <c r="WIS256"/>
      <c r="WIT256"/>
      <c r="WIU256"/>
      <c r="WIV256"/>
      <c r="WIW256"/>
      <c r="WIX256"/>
      <c r="WIY256"/>
      <c r="WIZ256"/>
      <c r="WJA256"/>
      <c r="WJB256"/>
      <c r="WJC256"/>
      <c r="WJD256"/>
      <c r="WJE256"/>
      <c r="WJF256"/>
      <c r="WJG256"/>
      <c r="WJH256"/>
      <c r="WJI256"/>
      <c r="WJJ256"/>
      <c r="WJK256"/>
      <c r="WJL256"/>
      <c r="WJM256"/>
      <c r="WJN256"/>
      <c r="WJO256"/>
      <c r="WJP256"/>
      <c r="WJQ256"/>
      <c r="WJR256"/>
      <c r="WJS256"/>
      <c r="WJT256"/>
      <c r="WJU256"/>
      <c r="WJV256"/>
      <c r="WJW256"/>
      <c r="WJX256"/>
      <c r="WJY256"/>
      <c r="WJZ256"/>
      <c r="WKA256"/>
      <c r="WKB256"/>
      <c r="WKC256"/>
      <c r="WKD256"/>
      <c r="WKE256"/>
      <c r="WKF256"/>
      <c r="WKG256"/>
      <c r="WKH256"/>
      <c r="WKI256"/>
      <c r="WKJ256"/>
      <c r="WKK256"/>
      <c r="WKL256"/>
      <c r="WKM256"/>
      <c r="WKN256"/>
      <c r="WKO256"/>
      <c r="WKP256"/>
      <c r="WKQ256"/>
      <c r="WKR256"/>
      <c r="WKS256"/>
      <c r="WKT256"/>
      <c r="WKU256"/>
      <c r="WKV256"/>
      <c r="WKW256"/>
      <c r="WKX256"/>
      <c r="WKY256"/>
      <c r="WKZ256"/>
      <c r="WLA256"/>
      <c r="WLB256"/>
      <c r="WLC256"/>
      <c r="WLD256"/>
      <c r="WLE256"/>
      <c r="WLF256"/>
      <c r="WLG256"/>
      <c r="WLH256"/>
      <c r="WLI256"/>
      <c r="WLJ256"/>
      <c r="WLK256"/>
      <c r="WLL256"/>
      <c r="WLM256"/>
      <c r="WLN256"/>
      <c r="WLO256"/>
      <c r="WLP256"/>
      <c r="WLQ256"/>
      <c r="WLR256"/>
      <c r="WLS256"/>
      <c r="WLT256"/>
      <c r="WLU256"/>
      <c r="WLV256"/>
      <c r="WLW256"/>
      <c r="WLX256"/>
      <c r="WLY256"/>
      <c r="WLZ256"/>
      <c r="WMA256"/>
      <c r="WMB256"/>
      <c r="WMC256"/>
      <c r="WMD256"/>
      <c r="WME256"/>
      <c r="WMF256"/>
      <c r="WMG256"/>
      <c r="WMH256"/>
      <c r="WMI256"/>
      <c r="WMJ256"/>
      <c r="WMK256"/>
      <c r="WML256"/>
      <c r="WMM256"/>
      <c r="WMN256"/>
      <c r="WMO256"/>
      <c r="WMP256"/>
      <c r="WMQ256"/>
      <c r="WMR256"/>
      <c r="WMS256"/>
      <c r="WMT256"/>
      <c r="WMU256"/>
      <c r="WMV256"/>
      <c r="WMW256"/>
      <c r="WMX256"/>
      <c r="WMY256"/>
      <c r="WMZ256"/>
      <c r="WNA256"/>
      <c r="WNB256"/>
      <c r="WNC256"/>
      <c r="WND256"/>
      <c r="WNE256"/>
      <c r="WNF256"/>
      <c r="WNG256"/>
      <c r="WNH256"/>
      <c r="WNI256"/>
      <c r="WNJ256"/>
      <c r="WNK256"/>
      <c r="WNL256"/>
      <c r="WNM256"/>
      <c r="WNN256"/>
      <c r="WNO256"/>
      <c r="WNP256"/>
      <c r="WNQ256"/>
      <c r="WNR256"/>
      <c r="WNS256"/>
      <c r="WNT256"/>
      <c r="WNU256"/>
      <c r="WNV256"/>
      <c r="WNW256"/>
      <c r="WNX256"/>
      <c r="WNY256"/>
      <c r="WNZ256"/>
      <c r="WOA256"/>
      <c r="WOB256"/>
      <c r="WOC256"/>
      <c r="WOD256"/>
      <c r="WOE256"/>
      <c r="WOF256"/>
      <c r="WOG256"/>
      <c r="WOH256"/>
      <c r="WOI256"/>
      <c r="WOJ256"/>
      <c r="WOK256"/>
      <c r="WOL256"/>
      <c r="WOM256"/>
      <c r="WON256"/>
      <c r="WOO256"/>
      <c r="WOP256"/>
      <c r="WOQ256"/>
      <c r="WOR256"/>
      <c r="WOS256"/>
      <c r="WOT256"/>
      <c r="WOU256"/>
      <c r="WOV256"/>
      <c r="WOW256"/>
      <c r="WOX256"/>
      <c r="WOY256"/>
      <c r="WOZ256"/>
      <c r="WPA256"/>
      <c r="WPB256"/>
      <c r="WPC256"/>
      <c r="WPD256"/>
      <c r="WPE256"/>
      <c r="WPF256"/>
      <c r="WPG256"/>
      <c r="WPH256"/>
      <c r="WPI256"/>
      <c r="WPJ256"/>
      <c r="WPK256"/>
      <c r="WPL256"/>
      <c r="WPM256"/>
      <c r="WPN256"/>
      <c r="WPO256"/>
      <c r="WPP256"/>
      <c r="WPQ256"/>
      <c r="WPR256"/>
      <c r="WPS256"/>
      <c r="WPT256"/>
      <c r="WPU256"/>
      <c r="WPV256"/>
      <c r="WPW256"/>
      <c r="WPX256"/>
      <c r="WPY256"/>
      <c r="WPZ256"/>
      <c r="WQA256"/>
      <c r="WQB256"/>
      <c r="WQC256"/>
      <c r="WQD256"/>
      <c r="WQE256"/>
      <c r="WQF256"/>
      <c r="WQG256"/>
      <c r="WQH256"/>
      <c r="WQI256"/>
      <c r="WQJ256"/>
      <c r="WQK256"/>
      <c r="WQL256"/>
      <c r="WQM256"/>
      <c r="WQN256"/>
      <c r="WQO256"/>
      <c r="WQP256"/>
      <c r="WQQ256"/>
      <c r="WQR256"/>
      <c r="WQS256"/>
      <c r="WQT256"/>
      <c r="WQU256"/>
      <c r="WQV256"/>
      <c r="WQW256"/>
      <c r="WQX256"/>
      <c r="WQY256"/>
      <c r="WQZ256"/>
      <c r="WRA256"/>
      <c r="WRB256"/>
      <c r="WRC256"/>
      <c r="WRD256"/>
      <c r="WRE256"/>
      <c r="WRF256"/>
      <c r="WRG256"/>
      <c r="WRH256"/>
      <c r="WRI256"/>
      <c r="WRJ256"/>
      <c r="WRK256"/>
      <c r="WRL256"/>
      <c r="WRM256"/>
      <c r="WRN256"/>
      <c r="WRO256"/>
      <c r="WRP256"/>
      <c r="WRQ256"/>
      <c r="WRR256"/>
      <c r="WRS256"/>
      <c r="WRT256"/>
      <c r="WRU256"/>
      <c r="WRV256"/>
      <c r="WRW256"/>
      <c r="WRX256"/>
      <c r="WRY256"/>
      <c r="WRZ256"/>
      <c r="WSA256"/>
      <c r="WSB256"/>
      <c r="WSC256"/>
      <c r="WSD256"/>
      <c r="WSE256"/>
      <c r="WSF256"/>
      <c r="WSG256"/>
      <c r="WSH256"/>
      <c r="WSI256"/>
      <c r="WSJ256"/>
      <c r="WSK256"/>
      <c r="WSL256"/>
      <c r="WSM256"/>
      <c r="WSN256"/>
      <c r="WSO256"/>
      <c r="WSP256"/>
      <c r="WSQ256"/>
      <c r="WSR256"/>
      <c r="WSS256"/>
      <c r="WST256"/>
      <c r="WSU256"/>
      <c r="WSV256"/>
      <c r="WSW256"/>
      <c r="WSX256"/>
      <c r="WSY256"/>
      <c r="WSZ256"/>
      <c r="WTA256"/>
      <c r="WTB256"/>
      <c r="WTC256"/>
      <c r="WTD256"/>
      <c r="WTE256"/>
      <c r="WTF256"/>
      <c r="WTG256"/>
      <c r="WTH256"/>
      <c r="WTI256"/>
      <c r="WTJ256"/>
      <c r="WTK256"/>
      <c r="WTL256"/>
      <c r="WTM256"/>
      <c r="WTN256"/>
      <c r="WTO256"/>
      <c r="WTP256"/>
      <c r="WTQ256"/>
      <c r="WTR256"/>
      <c r="WTS256"/>
      <c r="WTT256"/>
      <c r="WTU256"/>
      <c r="WTV256"/>
      <c r="WTW256"/>
      <c r="WTX256"/>
      <c r="WTY256"/>
      <c r="WTZ256"/>
      <c r="WUA256"/>
      <c r="WUB256"/>
      <c r="WUC256"/>
      <c r="WUD256"/>
      <c r="WUE256"/>
      <c r="WUF256"/>
      <c r="WUG256"/>
      <c r="WUH256"/>
      <c r="WUI256"/>
      <c r="WUJ256"/>
      <c r="WUK256"/>
      <c r="WUL256"/>
      <c r="WUM256"/>
      <c r="WUN256"/>
      <c r="WUO256"/>
      <c r="WUP256"/>
      <c r="WUQ256"/>
      <c r="WUR256"/>
      <c r="WUS256"/>
      <c r="WUT256"/>
      <c r="WUU256"/>
      <c r="WUV256"/>
      <c r="WUW256"/>
      <c r="WUX256"/>
      <c r="WUY256"/>
      <c r="WUZ256"/>
      <c r="WVA256"/>
      <c r="WVB256"/>
      <c r="WVC256"/>
      <c r="WVD256"/>
      <c r="WVE256"/>
      <c r="WVF256"/>
      <c r="WVG256"/>
      <c r="WVH256"/>
      <c r="WVI256"/>
      <c r="WVJ256"/>
      <c r="WVK256"/>
      <c r="WVL256"/>
      <c r="WVM256"/>
      <c r="WVN256"/>
      <c r="WVO256"/>
      <c r="WVP256"/>
      <c r="WVQ256"/>
      <c r="WVR256"/>
      <c r="WVS256"/>
      <c r="WVT256"/>
      <c r="WVU256"/>
      <c r="WVV256"/>
      <c r="WVW256"/>
      <c r="WVX256"/>
      <c r="WVY256"/>
      <c r="WVZ256"/>
      <c r="WWA256"/>
      <c r="WWB256"/>
      <c r="WWC256"/>
      <c r="WWD256"/>
      <c r="WWE256"/>
      <c r="WWF256"/>
      <c r="WWG256"/>
      <c r="WWH256"/>
      <c r="WWI256"/>
      <c r="WWJ256"/>
      <c r="WWK256"/>
      <c r="WWL256"/>
      <c r="WWM256"/>
      <c r="WWN256"/>
      <c r="WWO256"/>
      <c r="WWP256"/>
      <c r="WWQ256"/>
      <c r="WWR256"/>
      <c r="WWS256"/>
      <c r="WWT256"/>
      <c r="WWU256"/>
      <c r="WWV256"/>
      <c r="WWW256"/>
      <c r="WWX256"/>
      <c r="WWY256"/>
      <c r="WWZ256"/>
      <c r="WXA256"/>
      <c r="WXB256"/>
      <c r="WXC256"/>
      <c r="WXD256"/>
      <c r="WXE256"/>
      <c r="WXF256"/>
      <c r="WXG256"/>
      <c r="WXH256"/>
      <c r="WXI256"/>
      <c r="WXJ256"/>
      <c r="WXK256"/>
      <c r="WXL256"/>
      <c r="WXM256"/>
      <c r="WXN256"/>
      <c r="WXO256"/>
      <c r="WXP256"/>
      <c r="WXQ256"/>
      <c r="WXR256"/>
      <c r="WXS256"/>
      <c r="WXT256"/>
      <c r="WXU256"/>
      <c r="WXV256"/>
      <c r="WXW256"/>
      <c r="WXX256"/>
      <c r="WXY256"/>
      <c r="WXZ256"/>
      <c r="WYA256"/>
      <c r="WYB256"/>
      <c r="WYC256"/>
      <c r="WYD256"/>
      <c r="WYE256"/>
      <c r="WYF256"/>
      <c r="WYG256"/>
      <c r="WYH256"/>
      <c r="WYI256"/>
      <c r="WYJ256"/>
      <c r="WYK256"/>
      <c r="WYL256"/>
      <c r="WYM256"/>
      <c r="WYN256"/>
      <c r="WYO256"/>
      <c r="WYP256"/>
      <c r="WYQ256"/>
      <c r="WYR256"/>
      <c r="WYS256"/>
      <c r="WYT256"/>
      <c r="WYU256"/>
      <c r="WYV256"/>
      <c r="WYW256"/>
      <c r="WYX256"/>
      <c r="WYY256"/>
      <c r="WYZ256"/>
      <c r="WZA256"/>
      <c r="WZB256"/>
      <c r="WZC256"/>
      <c r="WZD256"/>
      <c r="WZE256"/>
      <c r="WZF256"/>
      <c r="WZG256"/>
      <c r="WZH256"/>
      <c r="WZI256"/>
      <c r="WZJ256"/>
      <c r="WZK256"/>
      <c r="WZL256"/>
      <c r="WZM256"/>
      <c r="WZN256"/>
      <c r="WZO256"/>
      <c r="WZP256"/>
      <c r="WZQ256"/>
      <c r="WZR256"/>
      <c r="WZS256"/>
      <c r="WZT256"/>
      <c r="WZU256"/>
      <c r="WZV256"/>
      <c r="WZW256"/>
      <c r="WZX256"/>
      <c r="WZY256"/>
      <c r="WZZ256"/>
      <c r="XAA256"/>
      <c r="XAB256"/>
      <c r="XAC256"/>
      <c r="XAD256"/>
      <c r="XAE256"/>
      <c r="XAF256"/>
      <c r="XAG256"/>
      <c r="XAH256"/>
      <c r="XAI256"/>
      <c r="XAJ256"/>
      <c r="XAK256"/>
      <c r="XAL256"/>
      <c r="XAM256"/>
      <c r="XAN256"/>
      <c r="XAO256"/>
      <c r="XAP256"/>
      <c r="XAQ256"/>
      <c r="XAR256"/>
      <c r="XAS256"/>
      <c r="XAT256"/>
      <c r="XAU256"/>
      <c r="XAV256"/>
      <c r="XAW256"/>
      <c r="XAX256"/>
      <c r="XAY256"/>
      <c r="XAZ256"/>
      <c r="XBA256"/>
      <c r="XBB256"/>
      <c r="XBC256"/>
      <c r="XBD256"/>
      <c r="XBE256"/>
      <c r="XBF256"/>
      <c r="XBG256"/>
      <c r="XBH256"/>
      <c r="XBI256"/>
      <c r="XBJ256"/>
      <c r="XBK256"/>
      <c r="XBL256"/>
      <c r="XBM256"/>
      <c r="XBN256"/>
      <c r="XBO256"/>
      <c r="XBP256"/>
      <c r="XBQ256"/>
      <c r="XBR256"/>
      <c r="XBS256"/>
      <c r="XBT256"/>
      <c r="XBU256"/>
      <c r="XBV256"/>
      <c r="XBW256"/>
      <c r="XBX256"/>
      <c r="XBY256"/>
      <c r="XBZ256"/>
      <c r="XCA256"/>
      <c r="XCB256"/>
      <c r="XCC256"/>
      <c r="XCD256"/>
      <c r="XCE256"/>
      <c r="XCF256"/>
      <c r="XCG256"/>
      <c r="XCH256"/>
      <c r="XCI256"/>
      <c r="XCJ256"/>
      <c r="XCK256"/>
      <c r="XCL256"/>
      <c r="XCM256"/>
      <c r="XCN256"/>
      <c r="XCO256"/>
      <c r="XCP256"/>
      <c r="XCQ256"/>
      <c r="XCR256"/>
      <c r="XCS256"/>
      <c r="XCT256"/>
      <c r="XCU256"/>
      <c r="XCV256"/>
      <c r="XCW256"/>
      <c r="XCX256"/>
      <c r="XCY256"/>
      <c r="XCZ256"/>
      <c r="XDA256"/>
      <c r="XDB256"/>
      <c r="XDC256"/>
      <c r="XDD256"/>
      <c r="XDE256"/>
      <c r="XDF256"/>
      <c r="XDG256"/>
      <c r="XDH256"/>
      <c r="XDI256"/>
      <c r="XDJ256"/>
      <c r="XDK256"/>
      <c r="XDL256"/>
      <c r="XDM256"/>
      <c r="XDN256"/>
      <c r="XDO256"/>
      <c r="XDP256"/>
      <c r="XDQ256"/>
      <c r="XDR256"/>
      <c r="XDS256"/>
      <c r="XDT256"/>
      <c r="XDU256"/>
      <c r="XDV256"/>
      <c r="XDW256"/>
      <c r="XDX256"/>
      <c r="XDY256"/>
      <c r="XDZ256"/>
      <c r="XEA256"/>
      <c r="XEB256"/>
      <c r="XEC256"/>
      <c r="XED256"/>
      <c r="XEE256"/>
      <c r="XEF256"/>
      <c r="XEG256"/>
      <c r="XEH256"/>
      <c r="XEI256"/>
      <c r="XEJ256"/>
      <c r="XEK256"/>
      <c r="XEL256"/>
      <c r="XEM256"/>
      <c r="XEN256"/>
      <c r="XEO256"/>
      <c r="XEP256"/>
      <c r="XEQ256"/>
      <c r="XER256"/>
      <c r="XES256"/>
      <c r="XET256"/>
      <c r="XEU256"/>
      <c r="XEV256"/>
      <c r="XEW256"/>
      <c r="XEX256"/>
      <c r="XEY256"/>
    </row>
    <row r="257" spans="1:24" ht="15" customHeight="1" x14ac:dyDescent="0.25">
      <c r="A257" s="429"/>
      <c r="B257" s="352">
        <v>2701020037</v>
      </c>
      <c r="C257" s="352">
        <v>2701020082</v>
      </c>
      <c r="D257" s="353" t="s">
        <v>9506</v>
      </c>
      <c r="E257" s="437">
        <f>IFERROR(VLOOKUP(B257,[1]AGLUTINADO!$A:$C,3,0),0)/G257</f>
        <v>4908</v>
      </c>
      <c r="F257" s="354" t="s">
        <v>110</v>
      </c>
      <c r="G257" s="355">
        <v>5.0700000000000002E-2</v>
      </c>
      <c r="H257" s="356">
        <f>VLOOKUP(CONCILIÇÃO_COM_CERVEJA!$B257,CONT_ANTE!A:D,4,0)</f>
        <v>61036</v>
      </c>
      <c r="I257" s="356" t="str">
        <f t="shared" si="10"/>
        <v>ok</v>
      </c>
      <c r="J257" s="357">
        <f>VLOOKUP(CONCILIÇÃO_COM_CERVEJA!$B257,CONTAGEM!B:G,6,0)</f>
        <v>92908</v>
      </c>
      <c r="K257" s="357">
        <f>SUMIF(SISTEMA!B:B,CONCILIÇÃO_COM_CERVEJA!$B257,SISTEMA!I:I)/G257</f>
        <v>0</v>
      </c>
      <c r="L257" s="357">
        <f>SUMIF(SISTEMA!B:B,CONCILIÇÃO_COM_CERVEJA!$C257,SISTEMA!I:I)</f>
        <v>107208</v>
      </c>
      <c r="M257" s="358">
        <f t="shared" si="9"/>
        <v>107208</v>
      </c>
      <c r="N257" s="357">
        <f>IFERROR(SUM(CONCILIÇÃO_COM_CERVEJA!$M257*CONCILIÇÃO_COM_CERVEJA!$R257),0)</f>
        <v>59680.008018072287</v>
      </c>
      <c r="O257" s="356">
        <f>IFERROR(VLOOKUP(CONCILIÇÃO_COM_CERVEJA!$B257,DIF_ANTE!A:D,4,0),"0")/CONCILIÇÃO_COM_CERVEJA!$G257</f>
        <v>-11240.428599605521</v>
      </c>
      <c r="P257" s="359">
        <f t="shared" si="11"/>
        <v>-14300</v>
      </c>
      <c r="Q257" s="360">
        <f>CONCILIÇÃO_COM_CERVEJA!$P257-CONCILIÇÃO_COM_CERVEJA!$O257</f>
        <v>-3059.5714003944795</v>
      </c>
      <c r="R257" s="361">
        <f>IFERROR(VLOOKUP(CONCILIÇÃO_COM_CERVEJA!$B257,CUSTO!E:H,4,0),(VLOOKUP(CONCILIÇÃO_COM_CERVEJA!$A257,CUSTO!A:H,8,0)))</f>
        <v>0.55667494979919674</v>
      </c>
      <c r="S257" s="361">
        <f>IFERROR(SUM(CONCILIÇÃO_COM_CERVEJA!$P257*CONCILIÇÃO_COM_CERVEJA!$R257),0)</f>
        <v>-7960.4517821285135</v>
      </c>
      <c r="T257" s="365" t="str">
        <f>IFERROR(#REF!/CONCILIÇÃO_COM_CERVEJA!$M257,"")</f>
        <v/>
      </c>
      <c r="U257" s="361" t="str">
        <f>IFERROR(#REF!*CONCILIÇÃO_COM_CERVEJA!$R257,"-")</f>
        <v>-</v>
      </c>
      <c r="V257" s="392" t="s">
        <v>22224</v>
      </c>
    </row>
    <row r="258" spans="1:24" s="152" customFormat="1" ht="15" customHeight="1" x14ac:dyDescent="0.25">
      <c r="A258" s="429">
        <v>408</v>
      </c>
      <c r="B258" s="352">
        <v>2701020060</v>
      </c>
      <c r="C258" s="352">
        <v>2701020084</v>
      </c>
      <c r="D258" s="353" t="s">
        <v>6203</v>
      </c>
      <c r="E258" s="437">
        <f>IFERROR(VLOOKUP(B258,[1]AGLUTINADO!$A:$C,3,0),0)/G258</f>
        <v>0</v>
      </c>
      <c r="F258" s="354" t="s">
        <v>110</v>
      </c>
      <c r="G258" s="355">
        <f>IFERROR(VLOOKUP(CONCILIÇÃO_COM_CERVEJA!$B258,'BASE PRODUTOS'!A:E,5,0),"")</f>
        <v>5.4399999999999997E-2</v>
      </c>
      <c r="H258" s="356">
        <f>VLOOKUP(CONCILIÇÃO_COM_CERVEJA!$B258,CONT_ANTE!A:D,4,0)</f>
        <v>0</v>
      </c>
      <c r="I258" s="356" t="str">
        <f t="shared" si="10"/>
        <v>ok</v>
      </c>
      <c r="J258" s="357">
        <f>VLOOKUP(CONCILIÇÃO_COM_CERVEJA!$B258,CONTAGEM!B:G,6,0)</f>
        <v>0</v>
      </c>
      <c r="K258" s="357">
        <f>SUMIF(SISTEMA!B:B,CONCILIÇÃO_COM_CERVEJA!$B258,SISTEMA!I:I)/G258</f>
        <v>0</v>
      </c>
      <c r="L258" s="357">
        <f>SUMIF(SISTEMA!B:B,CONCILIÇÃO_COM_CERVEJA!$C258,SISTEMA!I:I)</f>
        <v>0</v>
      </c>
      <c r="M258" s="358">
        <f t="shared" si="9"/>
        <v>0</v>
      </c>
      <c r="N258" s="357">
        <f>IFERROR(SUM(CONCILIÇÃO_COM_CERVEJA!$M258*CONCILIÇÃO_COM_CERVEJA!$R258),0)</f>
        <v>0</v>
      </c>
      <c r="O258" s="356">
        <f>IFERROR(VLOOKUP(CONCILIÇÃO_COM_CERVEJA!$B258,DIF_ANTE!A:D,4,0),"0")/CONCILIÇÃO_COM_CERVEJA!$G258</f>
        <v>0</v>
      </c>
      <c r="P258" s="359">
        <f t="shared" si="11"/>
        <v>0</v>
      </c>
      <c r="Q258" s="360">
        <f>CONCILIÇÃO_COM_CERVEJA!$P258-CONCILIÇÃO_COM_CERVEJA!$O258</f>
        <v>0</v>
      </c>
      <c r="R258" s="361">
        <f>IFERROR(VLOOKUP(CONCILIÇÃO_COM_CERVEJA!$B258,CUSTO!E:H,4,0),(VLOOKUP(CONCILIÇÃO_COM_CERVEJA!$A258,CUSTO!A:H,8,0)))</f>
        <v>0.4877276234567901</v>
      </c>
      <c r="S258" s="361">
        <f>IFERROR(SUM(CONCILIÇÃO_COM_CERVEJA!$P258*CONCILIÇÃO_COM_CERVEJA!$R258),0)</f>
        <v>0</v>
      </c>
      <c r="T258" s="362" t="str">
        <f>IFERROR(#REF!/CONCILIÇÃO_COM_CERVEJA!$M258,"")</f>
        <v/>
      </c>
      <c r="U258" s="361" t="str">
        <f>IFERROR(#REF!*CONCILIÇÃO_COM_CERVEJA!$R258,"-")</f>
        <v>-</v>
      </c>
      <c r="V258" s="363" t="s">
        <v>813</v>
      </c>
    </row>
    <row r="259" spans="1:24" ht="15" customHeight="1" x14ac:dyDescent="0.25">
      <c r="A259" s="429">
        <v>409</v>
      </c>
      <c r="B259" s="352">
        <v>2701020061</v>
      </c>
      <c r="C259" s="352">
        <v>2701020114</v>
      </c>
      <c r="D259" s="353" t="s">
        <v>6206</v>
      </c>
      <c r="E259" s="437">
        <f>IFERROR(VLOOKUP(B259,[1]AGLUTINADO!$A:$C,3,0),0)/G259</f>
        <v>0</v>
      </c>
      <c r="F259" s="354" t="s">
        <v>110</v>
      </c>
      <c r="G259" s="355">
        <f>IFERROR(VLOOKUP(CONCILIÇÃO_COM_CERVEJA!$B259,'BASE PRODUTOS'!A:E,5,0),"")</f>
        <v>5.4399999999999997E-2</v>
      </c>
      <c r="H259" s="356">
        <f>VLOOKUP(CONCILIÇÃO_COM_CERVEJA!$B259,CONT_ANTE!A:D,4,0)</f>
        <v>0</v>
      </c>
      <c r="I259" s="356" t="str">
        <f t="shared" si="10"/>
        <v>ok</v>
      </c>
      <c r="J259" s="357">
        <f>VLOOKUP(CONCILIÇÃO_COM_CERVEJA!$B259,CONTAGEM!B:G,6,0)</f>
        <v>0</v>
      </c>
      <c r="K259" s="357">
        <f>SUMIF(SISTEMA!B:B,CONCILIÇÃO_COM_CERVEJA!$B259,SISTEMA!I:I)/G259</f>
        <v>0</v>
      </c>
      <c r="L259" s="357">
        <f>SUMIF(SISTEMA!B:B,CONCILIÇÃO_COM_CERVEJA!$C259,SISTEMA!I:I)</f>
        <v>0</v>
      </c>
      <c r="M259" s="358">
        <f t="shared" si="9"/>
        <v>0</v>
      </c>
      <c r="N259" s="357">
        <f>IFERROR(SUM(CONCILIÇÃO_COM_CERVEJA!$M259*CONCILIÇÃO_COM_CERVEJA!$R259),0)</f>
        <v>0</v>
      </c>
      <c r="O259" s="356">
        <f>IFERROR(VLOOKUP(CONCILIÇÃO_COM_CERVEJA!$B259,DIF_ANTE!A:D,4,0),"0")/CONCILIÇÃO_COM_CERVEJA!$G259</f>
        <v>0</v>
      </c>
      <c r="P259" s="359">
        <f t="shared" si="11"/>
        <v>0</v>
      </c>
      <c r="Q259" s="360">
        <f>CONCILIÇÃO_COM_CERVEJA!$P259-CONCILIÇÃO_COM_CERVEJA!$O259</f>
        <v>0</v>
      </c>
      <c r="R259" s="361">
        <f>IFERROR(VLOOKUP(CONCILIÇÃO_COM_CERVEJA!$B259,CUSTO!E:H,4,0),(VLOOKUP(CONCILIÇÃO_COM_CERVEJA!$A259,CUSTO!A:H,8,0)))</f>
        <v>0.48772736625514412</v>
      </c>
      <c r="S259" s="361">
        <f>IFERROR(SUM(CONCILIÇÃO_COM_CERVEJA!$P259*CONCILIÇÃO_COM_CERVEJA!$R259),0)</f>
        <v>0</v>
      </c>
      <c r="T259" s="362" t="str">
        <f>IFERROR(#REF!/CONCILIÇÃO_COM_CERVEJA!$M259,"")</f>
        <v/>
      </c>
      <c r="U259" s="361" t="str">
        <f>IFERROR(#REF!*CONCILIÇÃO_COM_CERVEJA!$R259,"-")</f>
        <v>-</v>
      </c>
      <c r="V259" s="363" t="s">
        <v>813</v>
      </c>
    </row>
    <row r="260" spans="1:24" ht="15" customHeight="1" x14ac:dyDescent="0.25">
      <c r="A260" s="429">
        <v>68109</v>
      </c>
      <c r="B260" s="352">
        <v>2701020036</v>
      </c>
      <c r="C260" s="352">
        <v>2701020081</v>
      </c>
      <c r="D260" s="353" t="s">
        <v>6202</v>
      </c>
      <c r="E260" s="437">
        <f>IFERROR(VLOOKUP(B260,[1]AGLUTINADO!$A:$C,3,0),0)/G260</f>
        <v>0</v>
      </c>
      <c r="F260" s="354" t="s">
        <v>110</v>
      </c>
      <c r="G260" s="355">
        <f>IFERROR(VLOOKUP(CONCILIÇÃO_COM_CERVEJA!$B260,'BASE PRODUTOS'!A:E,5,0),"")</f>
        <v>5.4699999999999999E-2</v>
      </c>
      <c r="H260" s="356">
        <f>VLOOKUP(CONCILIÇÃO_COM_CERVEJA!$B260,CONT_ANTE!A:D,4,0)</f>
        <v>13076</v>
      </c>
      <c r="I260" s="356" t="str">
        <f t="shared" si="10"/>
        <v>!@##@!</v>
      </c>
      <c r="J260" s="357">
        <f>VLOOKUP(CONCILIÇÃO_COM_CERVEJA!$B260,CONTAGEM!B:G,6,0)</f>
        <v>49069</v>
      </c>
      <c r="K260" s="357">
        <f>SUMIF(SISTEMA!B:B,CONCILIÇÃO_COM_CERVEJA!$B260,SISTEMA!I:I)/G260</f>
        <v>0</v>
      </c>
      <c r="L260" s="357">
        <f>SUMIF(SISTEMA!B:B,CONCILIÇÃO_COM_CERVEJA!$C260,SISTEMA!I:I)</f>
        <v>51967</v>
      </c>
      <c r="M260" s="358">
        <f t="shared" si="9"/>
        <v>51967</v>
      </c>
      <c r="N260" s="357">
        <f>IFERROR(SUM(CONCILIÇÃO_COM_CERVEJA!$M260*CONCILIÇÃO_COM_CERVEJA!$R260),0)</f>
        <v>25345.741408179012</v>
      </c>
      <c r="O260" s="356">
        <f>IFERROR(VLOOKUP(CONCILIÇÃO_COM_CERVEJA!$B260,DIF_ANTE!A:D,4,0),"0")/CONCILIÇÃO_COM_CERVEJA!$G260</f>
        <v>-11.159049360146744</v>
      </c>
      <c r="P260" s="359">
        <f t="shared" si="11"/>
        <v>-2898</v>
      </c>
      <c r="Q260" s="360">
        <f>CONCILIÇÃO_COM_CERVEJA!$P260-CONCILIÇÃO_COM_CERVEJA!$O260</f>
        <v>-2886.8409506398534</v>
      </c>
      <c r="R260" s="361">
        <f>IFERROR(VLOOKUP(CONCILIÇÃO_COM_CERVEJA!$B260,CUSTO!E:H,4,0),(VLOOKUP(CONCILIÇÃO_COM_CERVEJA!$A260,CUSTO!A:H,8,0)))</f>
        <v>0.4877276234567901</v>
      </c>
      <c r="S260" s="361">
        <f>IFERROR(SUM(CONCILIÇÃO_COM_CERVEJA!$P260*CONCILIÇÃO_COM_CERVEJA!$R260),0)</f>
        <v>-1413.4346527777777</v>
      </c>
      <c r="T260" s="362" t="str">
        <f>IFERROR(#REF!/CONCILIÇÃO_COM_CERVEJA!$M260,"")</f>
        <v/>
      </c>
      <c r="U260" s="361" t="str">
        <f>IFERROR(#REF!*CONCILIÇÃO_COM_CERVEJA!$R260,"-")</f>
        <v>-</v>
      </c>
      <c r="V260" s="392" t="s">
        <v>22224</v>
      </c>
    </row>
    <row r="261" spans="1:24" ht="15" customHeight="1" x14ac:dyDescent="0.25">
      <c r="A261" s="429">
        <v>68108</v>
      </c>
      <c r="B261" s="352">
        <v>2701020035</v>
      </c>
      <c r="C261" s="352">
        <v>2701020109</v>
      </c>
      <c r="D261" s="353" t="s">
        <v>6196</v>
      </c>
      <c r="E261" s="437">
        <f>IFERROR(VLOOKUP(B261,[1]AGLUTINADO!$A:$C,3,0),0)/G261</f>
        <v>9016</v>
      </c>
      <c r="F261" s="354" t="s">
        <v>110</v>
      </c>
      <c r="G261" s="355">
        <f>IFERROR(VLOOKUP(CONCILIÇÃO_COM_CERVEJA!$B261,'BASE PRODUTOS'!A:E,5,0),"")</f>
        <v>5.4699999999999999E-2</v>
      </c>
      <c r="H261" s="356">
        <f>VLOOKUP(CONCILIÇÃO_COM_CERVEJA!$B261,CONT_ANTE!A:D,4,0)</f>
        <v>27328</v>
      </c>
      <c r="I261" s="356" t="str">
        <f t="shared" si="10"/>
        <v>ok</v>
      </c>
      <c r="J261" s="357">
        <f>VLOOKUP(CONCILIÇÃO_COM_CERVEJA!$B261,CONTAGEM!B:G,6,0)</f>
        <v>137457</v>
      </c>
      <c r="K261" s="357">
        <f>SUMIF(SISTEMA!B:B,CONCILIÇÃO_COM_CERVEJA!$B261,SISTEMA!I:I)/G261</f>
        <v>0</v>
      </c>
      <c r="L261" s="357">
        <f>SUMIF(SISTEMA!B:B,CONCILIÇÃO_COM_CERVEJA!$C261,SISTEMA!I:I)</f>
        <v>127302</v>
      </c>
      <c r="M261" s="358">
        <f t="shared" ref="M261:M324" si="13">K261+L261</f>
        <v>127302</v>
      </c>
      <c r="N261" s="357">
        <f>IFERROR(SUM(CONCILIÇÃO_COM_CERVEJA!$M261*CONCILIÇÃO_COM_CERVEJA!$R261),0)</f>
        <v>62088.669179012359</v>
      </c>
      <c r="O261" s="356">
        <f>IFERROR(VLOOKUP(CONCILIÇÃO_COM_CERVEJA!$B261,DIF_ANTE!A:D,4,0),"0")/CONCILIÇÃO_COM_CERVEJA!$G261</f>
        <v>-127.82650822668943</v>
      </c>
      <c r="P261" s="359">
        <f t="shared" si="11"/>
        <v>10155</v>
      </c>
      <c r="Q261" s="360">
        <f>CONCILIÇÃO_COM_CERVEJA!$P261-CONCILIÇÃO_COM_CERVEJA!$O261</f>
        <v>10282.82650822669</v>
      </c>
      <c r="R261" s="361">
        <f>IFERROR(VLOOKUP(CONCILIÇÃO_COM_CERVEJA!$B261,CUSTO!E:H,4,0),(VLOOKUP(CONCILIÇÃO_COM_CERVEJA!$A261,CUSTO!A:H,8,0)))</f>
        <v>0.48772736625514412</v>
      </c>
      <c r="S261" s="361">
        <f>IFERROR(SUM(CONCILIÇÃO_COM_CERVEJA!$P261*CONCILIÇÃO_COM_CERVEJA!$R261),0)</f>
        <v>4952.8714043209884</v>
      </c>
      <c r="T261" s="362" t="str">
        <f>IFERROR(#REF!/CONCILIÇÃO_COM_CERVEJA!$M261,"")</f>
        <v/>
      </c>
      <c r="U261" s="361" t="str">
        <f>IFERROR(#REF!*CONCILIÇÃO_COM_CERVEJA!$R261,"-")</f>
        <v>-</v>
      </c>
      <c r="V261" s="392" t="s">
        <v>22224</v>
      </c>
    </row>
    <row r="262" spans="1:24" ht="15" customHeight="1" x14ac:dyDescent="0.25">
      <c r="A262" s="429">
        <v>68106</v>
      </c>
      <c r="B262" s="352">
        <v>2701020062</v>
      </c>
      <c r="C262" s="352">
        <v>2701020083</v>
      </c>
      <c r="D262" s="353" t="s">
        <v>6192</v>
      </c>
      <c r="E262" s="437">
        <f>IFERROR(VLOOKUP(B262,[1]AGLUTINADO!$A:$C,3,0),0)/G262</f>
        <v>0</v>
      </c>
      <c r="F262" s="354" t="s">
        <v>110</v>
      </c>
      <c r="G262" s="355">
        <f>IFERROR(VLOOKUP(CONCILIÇÃO_COM_CERVEJA!$B262,'BASE PRODUTOS'!A:E,5,0),"")</f>
        <v>5.6649999999999999E-2</v>
      </c>
      <c r="H262" s="356">
        <f>VLOOKUP(CONCILIÇÃO_COM_CERVEJA!$B262,CONT_ANTE!A:D,4,0)</f>
        <v>0</v>
      </c>
      <c r="I262" s="356" t="str">
        <f t="shared" ref="I262:I325" si="14">IF(AND(E262=0,H262&lt;&gt;J262),"!@##@!","ok")</f>
        <v>ok</v>
      </c>
      <c r="J262" s="357">
        <f>VLOOKUP(CONCILIÇÃO_COM_CERVEJA!$B262,CONTAGEM!B:G,6,0)</f>
        <v>0</v>
      </c>
      <c r="K262" s="357">
        <f>SUMIF(SISTEMA!B:B,CONCILIÇÃO_COM_CERVEJA!$B262,SISTEMA!I:I)/G262</f>
        <v>0</v>
      </c>
      <c r="L262" s="357">
        <f>SUMIF(SISTEMA!B:B,CONCILIÇÃO_COM_CERVEJA!$C262,SISTEMA!I:I)</f>
        <v>6736</v>
      </c>
      <c r="M262" s="358">
        <f t="shared" si="13"/>
        <v>6736</v>
      </c>
      <c r="N262" s="357">
        <f>IFERROR(SUM(CONCILIÇÃO_COM_CERVEJA!$M262*CONCILIÇÃO_COM_CERVEJA!$R262),0)</f>
        <v>4358.3209012199914</v>
      </c>
      <c r="O262" s="356">
        <f>IFERROR(VLOOKUP(CONCILIÇÃO_COM_CERVEJA!$B262,DIF_ANTE!A:D,4,0),"0")/CONCILIÇÃO_COM_CERVEJA!$G262</f>
        <v>-6736.539276257723</v>
      </c>
      <c r="P262" s="359">
        <f t="shared" ref="P262:P325" si="15">J262-M262</f>
        <v>-6736</v>
      </c>
      <c r="Q262" s="360">
        <f>CONCILIÇÃO_COM_CERVEJA!$P262-CONCILIÇÃO_COM_CERVEJA!$O262</f>
        <v>0.53927625772303145</v>
      </c>
      <c r="R262" s="361">
        <f>IFERROR(VLOOKUP(CONCILIÇÃO_COM_CERVEJA!$B262,CUSTO!E:H,4,0),(VLOOKUP(CONCILIÇÃO_COM_CERVEJA!$A262,CUSTO!A:H,8,0)))</f>
        <v>0.64701913616686335</v>
      </c>
      <c r="S262" s="361">
        <f>IFERROR(SUM(CONCILIÇÃO_COM_CERVEJA!$P262*CONCILIÇÃO_COM_CERVEJA!$R262),0)</f>
        <v>-4358.3209012199914</v>
      </c>
      <c r="T262" s="362" t="str">
        <f>IFERROR(#REF!/CONCILIÇÃO_COM_CERVEJA!$M262,"")</f>
        <v/>
      </c>
      <c r="U262" s="361" t="str">
        <f>IFERROR(#REF!*CONCILIÇÃO_COM_CERVEJA!$R262,"-")</f>
        <v>-</v>
      </c>
      <c r="V262" s="363" t="s">
        <v>22220</v>
      </c>
    </row>
    <row r="263" spans="1:24" ht="15" customHeight="1" x14ac:dyDescent="0.25">
      <c r="A263" s="429">
        <v>68107</v>
      </c>
      <c r="B263" s="352">
        <v>2701020063</v>
      </c>
      <c r="C263" s="352">
        <v>2701020113</v>
      </c>
      <c r="D263" s="353" t="s">
        <v>6197</v>
      </c>
      <c r="E263" s="437">
        <f>IFERROR(VLOOKUP(B263,[1]AGLUTINADO!$A:$C,3,0),0)/G263</f>
        <v>0</v>
      </c>
      <c r="F263" s="354" t="s">
        <v>110</v>
      </c>
      <c r="G263" s="355">
        <f>IFERROR(VLOOKUP(CONCILIÇÃO_COM_CERVEJA!$B263,'BASE PRODUTOS'!A:E,5,0),"")</f>
        <v>5.6649999999999999E-2</v>
      </c>
      <c r="H263" s="356">
        <f>VLOOKUP(CONCILIÇÃO_COM_CERVEJA!$B263,CONT_ANTE!A:D,4,0)</f>
        <v>3000</v>
      </c>
      <c r="I263" s="356" t="str">
        <f t="shared" si="14"/>
        <v>!@##@!</v>
      </c>
      <c r="J263" s="357">
        <f>VLOOKUP(CONCILIÇÃO_COM_CERVEJA!$B263,CONTAGEM!B:G,6,0)</f>
        <v>0</v>
      </c>
      <c r="K263" s="357">
        <f>SUMIF(SISTEMA!B:B,CONCILIÇÃO_COM_CERVEJA!$B263,SISTEMA!I:I)/G263</f>
        <v>0</v>
      </c>
      <c r="L263" s="357">
        <f>SUMIF(SISTEMA!B:B,CONCILIÇÃO_COM_CERVEJA!$C263,SISTEMA!I:I)</f>
        <v>7899</v>
      </c>
      <c r="M263" s="358">
        <f t="shared" si="13"/>
        <v>7899</v>
      </c>
      <c r="N263" s="357">
        <f>IFERROR(SUM(CONCILIÇÃO_COM_CERVEJA!$M263*CONCILIÇÃO_COM_CERVEJA!$R263),0)</f>
        <v>5110.8022136953941</v>
      </c>
      <c r="O263" s="356">
        <f>IFERROR(VLOOKUP(CONCILIÇÃO_COM_CERVEJA!$B263,DIF_ANTE!A:D,4,0),"0")/CONCILIÇÃO_COM_CERVEJA!$G263</f>
        <v>-4900.0000000000009</v>
      </c>
      <c r="P263" s="359">
        <f t="shared" si="15"/>
        <v>-7899</v>
      </c>
      <c r="Q263" s="360">
        <f>CONCILIÇÃO_COM_CERVEJA!$P263-CONCILIÇÃO_COM_CERVEJA!$O263</f>
        <v>-2998.9999999999991</v>
      </c>
      <c r="R263" s="361">
        <f>IFERROR(VLOOKUP(CONCILIÇÃO_COM_CERVEJA!$B263,CUSTO!E:H,4,0),(VLOOKUP(CONCILIÇÃO_COM_CERVEJA!$A263,CUSTO!A:H,8,0)))</f>
        <v>0.64701889020070824</v>
      </c>
      <c r="S263" s="361">
        <f>IFERROR(SUM(CONCILIÇÃO_COM_CERVEJA!$P263*CONCILIÇÃO_COM_CERVEJA!$R263),0)</f>
        <v>-5110.8022136953941</v>
      </c>
      <c r="T263" s="362" t="str">
        <f>IFERROR(#REF!/CONCILIÇÃO_COM_CERVEJA!$M263,"")</f>
        <v/>
      </c>
      <c r="U263" s="361" t="str">
        <f>IFERROR(#REF!*CONCILIÇÃO_COM_CERVEJA!$R263,"-")</f>
        <v>-</v>
      </c>
      <c r="V263" s="392" t="s">
        <v>22224</v>
      </c>
    </row>
    <row r="264" spans="1:24" x14ac:dyDescent="0.25">
      <c r="A264" s="429">
        <v>30770</v>
      </c>
      <c r="B264" s="352">
        <v>2701010001</v>
      </c>
      <c r="C264" s="352">
        <v>2701010052</v>
      </c>
      <c r="D264" s="353" t="s">
        <v>992</v>
      </c>
      <c r="E264" s="437">
        <f>IFERROR(VLOOKUP(B264,[1]AGLUTINADO!$A:$C,3,0),0)/G264</f>
        <v>80256.006097560967</v>
      </c>
      <c r="F264" s="354" t="s">
        <v>111</v>
      </c>
      <c r="G264" s="355">
        <f>IFERROR(VLOOKUP(CONCILIÇÃO_COM_CERVEJA!$B264,'BASE PRODUTOS'!A:E,5,0),"")</f>
        <v>6.5600000000000001E-4</v>
      </c>
      <c r="H264" s="356">
        <f>VLOOKUP(CONCILIÇÃO_COM_CERVEJA!$B264,CONT_ANTE!A:D,4,0)</f>
        <v>336923</v>
      </c>
      <c r="I264" s="356" t="str">
        <f t="shared" si="14"/>
        <v>ok</v>
      </c>
      <c r="J264" s="357">
        <f>VLOOKUP(CONCILIÇÃO_COM_CERVEJA!$B264,CONTAGEM!B:G,6,0)</f>
        <v>255989</v>
      </c>
      <c r="K264" s="357">
        <f>SUMIF(SISTEMA!B:B,CONCILIÇÃO_COM_CERVEJA!$B264,SISTEMA!I:I)/G264</f>
        <v>13032.01219512195</v>
      </c>
      <c r="L264" s="357">
        <f>SUMIF(SISTEMA!B:B,CONCILIÇÃO_COM_CERVEJA!$C264,SISTEMA!I:I)</f>
        <v>256666</v>
      </c>
      <c r="M264" s="358">
        <f t="shared" si="13"/>
        <v>269698.01219512196</v>
      </c>
      <c r="N264" s="357">
        <f>IFERROR(SUM(CONCILIÇÃO_COM_CERVEJA!$M264*CONCILIÇÃO_COM_CERVEJA!$R264),0)</f>
        <v>13732.974235333415</v>
      </c>
      <c r="O264" s="356">
        <f>IFERROR(VLOOKUP(CONCILIÇÃO_COM_CERVEJA!$B264,DIF_ANTE!A:D,4,0),"0")/CONCILIÇÃO_COM_CERVEJA!$G264</f>
        <v>-3.0487804801074474E-3</v>
      </c>
      <c r="P264" s="359">
        <f t="shared" si="15"/>
        <v>-13709.012195121963</v>
      </c>
      <c r="Q264" s="360">
        <f>CONCILIÇÃO_COM_CERVEJA!$P264-CONCILIÇÃO_COM_CERVEJA!$O264</f>
        <v>-13709.009146341483</v>
      </c>
      <c r="R264" s="361">
        <f>IFERROR(VLOOKUP(CONCILIÇÃO_COM_CERVEJA!$B264,CUSTO!E:H,4,0),(VLOOKUP(CONCILIÇÃO_COM_CERVEJA!$A264,CUSTO!A:H,8,0)))</f>
        <v>5.0919819999999998E-2</v>
      </c>
      <c r="S264" s="361">
        <f>IFERROR(SUM(CONCILIÇÃO_COM_CERVEJA!$P264*CONCILIÇÃO_COM_CERVEJA!$R264),0)</f>
        <v>-698.06043335341519</v>
      </c>
      <c r="T264" s="362" t="str">
        <f>IFERROR(#REF!/CONCILIÇÃO_COM_CERVEJA!$M264,"")</f>
        <v/>
      </c>
      <c r="U264" s="361" t="str">
        <f>IFERROR(#REF!*CONCILIÇÃO_COM_CERVEJA!$R264,"-")</f>
        <v>-</v>
      </c>
      <c r="V264" s="363" t="s">
        <v>22225</v>
      </c>
      <c r="X264" s="438">
        <f>J264+E264</f>
        <v>336245.00609756098</v>
      </c>
    </row>
    <row r="265" spans="1:24" ht="15" customHeight="1" x14ac:dyDescent="0.25">
      <c r="A265" s="429">
        <v>30769</v>
      </c>
      <c r="B265" s="352">
        <v>2701010043</v>
      </c>
      <c r="C265" s="352">
        <v>2701010068</v>
      </c>
      <c r="D265" s="353" t="s">
        <v>1022</v>
      </c>
      <c r="E265" s="437">
        <f>IFERROR(VLOOKUP(B265,[1]AGLUTINADO!$A:$C,3,0),0)/G265</f>
        <v>0</v>
      </c>
      <c r="F265" s="354" t="s">
        <v>111</v>
      </c>
      <c r="G265" s="355">
        <f>IFERROR(VLOOKUP(CONCILIÇÃO_COM_CERVEJA!$B265,'BASE PRODUTOS'!A:E,5,0),"")</f>
        <v>2.656E-4</v>
      </c>
      <c r="H265" s="356">
        <f>VLOOKUP(CONCILIÇÃO_COM_CERVEJA!$B265,CONT_ANTE!A:D,4,0)</f>
        <v>0</v>
      </c>
      <c r="I265" s="356" t="str">
        <f t="shared" si="14"/>
        <v>ok</v>
      </c>
      <c r="J265" s="357">
        <f>VLOOKUP(CONCILIÇÃO_COM_CERVEJA!$B265,CONTAGEM!B:G,6,0)</f>
        <v>0</v>
      </c>
      <c r="K265" s="357">
        <f>SUMIF(SISTEMA!B:B,CONCILIÇÃO_COM_CERVEJA!$B265,SISTEMA!I:I)/G265</f>
        <v>0</v>
      </c>
      <c r="L265" s="357">
        <f>SUMIF(SISTEMA!B:B,CONCILIÇÃO_COM_CERVEJA!$C265,SISTEMA!I:I)</f>
        <v>0</v>
      </c>
      <c r="M265" s="358">
        <f t="shared" si="13"/>
        <v>0</v>
      </c>
      <c r="N265" s="357">
        <f>IFERROR(SUM(CONCILIÇÃO_COM_CERVEJA!$M265*CONCILIÇÃO_COM_CERVEJA!$R265),0)</f>
        <v>0</v>
      </c>
      <c r="O265" s="356">
        <f>IFERROR(VLOOKUP(CONCILIÇÃO_COM_CERVEJA!$B265,DIF_ANTE!A:D,4,0),"0")/CONCILIÇÃO_COM_CERVEJA!$G265</f>
        <v>0</v>
      </c>
      <c r="P265" s="359">
        <f t="shared" si="15"/>
        <v>0</v>
      </c>
      <c r="Q265" s="360">
        <f>CONCILIÇÃO_COM_CERVEJA!$P265-CONCILIÇÃO_COM_CERVEJA!$O265</f>
        <v>0</v>
      </c>
      <c r="R265" s="361">
        <f>IFERROR(VLOOKUP(CONCILIÇÃO_COM_CERVEJA!$B265,CUSTO!E:H,4,0),(VLOOKUP(CONCILIÇÃO_COM_CERVEJA!$A265,CUSTO!A:H,8,0)))</f>
        <v>2.1774993965725319E-2</v>
      </c>
      <c r="S265" s="361">
        <f>IFERROR(SUM(CONCILIÇÃO_COM_CERVEJA!$P265*CONCILIÇÃO_COM_CERVEJA!$R265),0)</f>
        <v>0</v>
      </c>
      <c r="T265" s="362" t="str">
        <f>IFERROR(#REF!/CONCILIÇÃO_COM_CERVEJA!$M265,"")</f>
        <v/>
      </c>
      <c r="U265" s="361" t="str">
        <f>IFERROR(#REF!*CONCILIÇÃO_COM_CERVEJA!$R265,"-")</f>
        <v>-</v>
      </c>
      <c r="V265" s="363" t="s">
        <v>813</v>
      </c>
    </row>
    <row r="266" spans="1:24" ht="15" customHeight="1" x14ac:dyDescent="0.25">
      <c r="A266" s="429">
        <v>30778</v>
      </c>
      <c r="B266" s="352">
        <v>2701010092</v>
      </c>
      <c r="C266" s="352">
        <v>2701010082</v>
      </c>
      <c r="D266" s="353" t="s">
        <v>3667</v>
      </c>
      <c r="E266" s="437">
        <f>IFERROR(VLOOKUP(B266,[1]AGLUTINADO!$A:$C,3,0),0)/G266</f>
        <v>0</v>
      </c>
      <c r="F266" s="354" t="s">
        <v>111</v>
      </c>
      <c r="G266" s="355">
        <f>IFERROR(VLOOKUP(CONCILIÇÃO_COM_CERVEJA!$B266,'BASE PRODUTOS'!A:E,5,0),"")</f>
        <v>2.656E-4</v>
      </c>
      <c r="H266" s="356">
        <f>VLOOKUP(CONCILIÇÃO_COM_CERVEJA!$B266,CONT_ANTE!A:D,4,0)</f>
        <v>0</v>
      </c>
      <c r="I266" s="356" t="str">
        <f t="shared" si="14"/>
        <v>ok</v>
      </c>
      <c r="J266" s="357">
        <f>VLOOKUP(CONCILIÇÃO_COM_CERVEJA!$B266,CONTAGEM!B:G,6,0)</f>
        <v>0</v>
      </c>
      <c r="K266" s="357">
        <f>SUMIF(SISTEMA!B:B,CONCILIÇÃO_COM_CERVEJA!$B266,SISTEMA!I:I)/G266</f>
        <v>0</v>
      </c>
      <c r="L266" s="357">
        <f>SUMIF(SISTEMA!B:B,CONCILIÇÃO_COM_CERVEJA!$C266,SISTEMA!I:I)</f>
        <v>0</v>
      </c>
      <c r="M266" s="358">
        <f t="shared" si="13"/>
        <v>0</v>
      </c>
      <c r="N266" s="357">
        <f>IFERROR(SUM(CONCILIÇÃO_COM_CERVEJA!$M266*CONCILIÇÃO_COM_CERVEJA!$R266),0)</f>
        <v>0</v>
      </c>
      <c r="O266" s="356">
        <f>IFERROR(VLOOKUP(CONCILIÇÃO_COM_CERVEJA!$B266,DIF_ANTE!A:D,4,0),"0")/CONCILIÇÃO_COM_CERVEJA!$G266</f>
        <v>0</v>
      </c>
      <c r="P266" s="359">
        <f t="shared" si="15"/>
        <v>0</v>
      </c>
      <c r="Q266" s="360">
        <f>CONCILIÇÃO_COM_CERVEJA!$P266-CONCILIÇÃO_COM_CERVEJA!$O266</f>
        <v>0</v>
      </c>
      <c r="R266" s="361">
        <f>IFERROR(VLOOKUP(CONCILIÇÃO_COM_CERVEJA!$B266,CUSTO!E:H,4,0),(VLOOKUP(CONCILIÇÃO_COM_CERVEJA!$A266,CUSTO!A:H,8,0)))</f>
        <v>2.5409980620155037E-2</v>
      </c>
      <c r="S266" s="361">
        <f>IFERROR(SUM(CONCILIÇÃO_COM_CERVEJA!$P266*CONCILIÇÃO_COM_CERVEJA!$R266),0)</f>
        <v>0</v>
      </c>
      <c r="T266" s="362" t="str">
        <f>IFERROR(#REF!/CONCILIÇÃO_COM_CERVEJA!$M266,"")</f>
        <v/>
      </c>
      <c r="U266" s="361" t="str">
        <f>IFERROR(#REF!*CONCILIÇÃO_COM_CERVEJA!$R266,"-")</f>
        <v>-</v>
      </c>
      <c r="V266" s="363" t="s">
        <v>813</v>
      </c>
    </row>
    <row r="267" spans="1:24" ht="15" customHeight="1" x14ac:dyDescent="0.25">
      <c r="A267" s="429">
        <v>30277</v>
      </c>
      <c r="B267" s="352">
        <v>2701010091</v>
      </c>
      <c r="C267" s="352">
        <v>2701010083</v>
      </c>
      <c r="D267" s="353" t="s">
        <v>1044</v>
      </c>
      <c r="E267" s="437">
        <f>IFERROR(VLOOKUP(B267,[1]AGLUTINADO!$A:$C,3,0),0)/G267</f>
        <v>0</v>
      </c>
      <c r="F267" s="354" t="s">
        <v>111</v>
      </c>
      <c r="G267" s="355">
        <f>IFERROR(VLOOKUP(CONCILIÇÃO_COM_CERVEJA!$B267,'BASE PRODUTOS'!A:E,5,0),"")</f>
        <v>1.953E-4</v>
      </c>
      <c r="H267" s="356">
        <f>VLOOKUP(CONCILIÇÃO_COM_CERVEJA!$B267,CONT_ANTE!A:D,4,0)</f>
        <v>0</v>
      </c>
      <c r="I267" s="356" t="str">
        <f t="shared" si="14"/>
        <v>ok</v>
      </c>
      <c r="J267" s="357">
        <f>VLOOKUP(CONCILIÇÃO_COM_CERVEJA!$B267,CONTAGEM!B:G,6,0)</f>
        <v>0</v>
      </c>
      <c r="K267" s="357">
        <f>SUMIF(SISTEMA!B:B,CONCILIÇÃO_COM_CERVEJA!$B267,SISTEMA!I:I)/G267</f>
        <v>0</v>
      </c>
      <c r="L267" s="357">
        <f>SUMIF(SISTEMA!B:B,CONCILIÇÃO_COM_CERVEJA!$C267,SISTEMA!I:I)</f>
        <v>0</v>
      </c>
      <c r="M267" s="358">
        <f t="shared" si="13"/>
        <v>0</v>
      </c>
      <c r="N267" s="357">
        <f>IFERROR(SUM(CONCILIÇÃO_COM_CERVEJA!$M267*CONCILIÇÃO_COM_CERVEJA!$R267),0)</f>
        <v>0</v>
      </c>
      <c r="O267" s="356">
        <f>IFERROR(VLOOKUP(CONCILIÇÃO_COM_CERVEJA!$B267,DIF_ANTE!A:D,4,0),"0")/CONCILIÇÃO_COM_CERVEJA!$G267</f>
        <v>0</v>
      </c>
      <c r="P267" s="359">
        <f t="shared" si="15"/>
        <v>0</v>
      </c>
      <c r="Q267" s="360">
        <f>CONCILIÇÃO_COM_CERVEJA!$P267-CONCILIÇÃO_COM_CERVEJA!$O267</f>
        <v>0</v>
      </c>
      <c r="R267" s="361">
        <f>IFERROR(VLOOKUP(CONCILIÇÃO_COM_CERVEJA!$B267,CUSTO!E:H,4,0),(VLOOKUP(CONCILIÇÃO_COM_CERVEJA!$A267,CUSTO!A:H,8,0)))</f>
        <v>1.72E-2</v>
      </c>
      <c r="S267" s="361">
        <f>IFERROR(SUM(CONCILIÇÃO_COM_CERVEJA!$P267*CONCILIÇÃO_COM_CERVEJA!$R267),0)</f>
        <v>0</v>
      </c>
      <c r="T267" s="362" t="str">
        <f>IFERROR(#REF!/CONCILIÇÃO_COM_CERVEJA!$M267,"")</f>
        <v/>
      </c>
      <c r="U267" s="361" t="str">
        <f>IFERROR(#REF!*CONCILIÇÃO_COM_CERVEJA!$R267,"-")</f>
        <v>-</v>
      </c>
      <c r="V267" s="363" t="s">
        <v>813</v>
      </c>
    </row>
    <row r="268" spans="1:24" ht="15" customHeight="1" x14ac:dyDescent="0.25">
      <c r="A268" s="429">
        <v>31003</v>
      </c>
      <c r="B268" s="352">
        <v>2701010094</v>
      </c>
      <c r="C268" s="352">
        <v>2701010087</v>
      </c>
      <c r="D268" s="353" t="s">
        <v>1046</v>
      </c>
      <c r="E268" s="437">
        <f>IFERROR(VLOOKUP(B268,[1]AGLUTINADO!$A:$C,3,0),0)/G268</f>
        <v>0</v>
      </c>
      <c r="F268" s="354" t="s">
        <v>111</v>
      </c>
      <c r="G268" s="355">
        <f>IFERROR(VLOOKUP(CONCILIÇÃO_COM_CERVEJA!$B268,'BASE PRODUTOS'!A:E,5,0),"")</f>
        <v>1.405E-4</v>
      </c>
      <c r="H268" s="356">
        <f>VLOOKUP(CONCILIÇÃO_COM_CERVEJA!$B268,CONT_ANTE!A:D,4,0)</f>
        <v>107000</v>
      </c>
      <c r="I268" s="356" t="str">
        <f t="shared" si="14"/>
        <v>ok</v>
      </c>
      <c r="J268" s="357">
        <f>VLOOKUP(CONCILIÇÃO_COM_CERVEJA!$B268,CONTAGEM!B:G,6,0)</f>
        <v>107000</v>
      </c>
      <c r="K268" s="357">
        <f>SUMIF(SISTEMA!B:B,CONCILIÇÃO_COM_CERVEJA!$B268,SISTEMA!I:I)/G268</f>
        <v>0</v>
      </c>
      <c r="L268" s="357">
        <f>SUMIF(SISTEMA!B:B,CONCILIÇÃO_COM_CERVEJA!$C268,SISTEMA!I:I)</f>
        <v>106975</v>
      </c>
      <c r="M268" s="358">
        <f t="shared" si="13"/>
        <v>106975</v>
      </c>
      <c r="N268" s="357">
        <f>IFERROR(SUM(CONCILIÇÃO_COM_CERVEJA!$M268*CONCILIÇÃO_COM_CERVEJA!$R268),0)</f>
        <v>2246.4750000000004</v>
      </c>
      <c r="O268" s="356">
        <f>IFERROR(VLOOKUP(CONCILIÇÃO_COM_CERVEJA!$B268,DIF_ANTE!A:D,4,0),"0")/CONCILIÇÃO_COM_CERVEJA!$G268</f>
        <v>24.91103202847491</v>
      </c>
      <c r="P268" s="359">
        <f t="shared" si="15"/>
        <v>25</v>
      </c>
      <c r="Q268" s="360">
        <f>CONCILIÇÃO_COM_CERVEJA!$P268-CONCILIÇÃO_COM_CERVEJA!$O268</f>
        <v>8.8967971525089951E-2</v>
      </c>
      <c r="R268" s="361">
        <f>IFERROR(VLOOKUP(CONCILIÇÃO_COM_CERVEJA!$B268,CUSTO!E:H,4,0),(VLOOKUP(CONCILIÇÃO_COM_CERVEJA!$A268,CUSTO!A:H,8,0)))</f>
        <v>2.1000000000000001E-2</v>
      </c>
      <c r="S268" s="361">
        <f>IFERROR(SUM(CONCILIÇÃO_COM_CERVEJA!$P268*CONCILIÇÃO_COM_CERVEJA!$R268),0)</f>
        <v>0.52500000000000002</v>
      </c>
      <c r="T268" s="362" t="str">
        <f>IFERROR(#REF!/CONCILIÇÃO_COM_CERVEJA!$M268,"")</f>
        <v/>
      </c>
      <c r="U268" s="361" t="str">
        <f>IFERROR(#REF!*CONCILIÇÃO_COM_CERVEJA!$R268,"-")</f>
        <v>-</v>
      </c>
      <c r="V268" s="363" t="s">
        <v>813</v>
      </c>
    </row>
    <row r="269" spans="1:24" ht="15" customHeight="1" x14ac:dyDescent="0.25">
      <c r="A269" s="429">
        <v>30406</v>
      </c>
      <c r="B269" s="352">
        <v>2701010002</v>
      </c>
      <c r="C269" s="352">
        <v>2701010089</v>
      </c>
      <c r="D269" s="353" t="s">
        <v>993</v>
      </c>
      <c r="E269" s="437">
        <f>IFERROR(VLOOKUP(B269,[1]AGLUTINADO!$A:$C,3,0),0)/G269</f>
        <v>0</v>
      </c>
      <c r="F269" s="354" t="s">
        <v>111</v>
      </c>
      <c r="G269" s="355">
        <f>IFERROR(VLOOKUP(CONCILIÇÃO_COM_CERVEJA!$B269,'BASE PRODUTOS'!A:E,5,0),"")</f>
        <v>1.3689999999999999E-4</v>
      </c>
      <c r="H269" s="356">
        <f>VLOOKUP(CONCILIÇÃO_COM_CERVEJA!$B269,CONT_ANTE!A:D,4,0)</f>
        <v>184112</v>
      </c>
      <c r="I269" s="356" t="str">
        <f t="shared" si="14"/>
        <v>!@##@!</v>
      </c>
      <c r="J269" s="357">
        <f>VLOOKUP(CONCILIÇÃO_COM_CERVEJA!$B269,CONTAGEM!B:G,6,0)</f>
        <v>796000</v>
      </c>
      <c r="K269" s="357">
        <f>SUMIF(SISTEMA!B:B,CONCILIÇÃO_COM_CERVEJA!$B269,SISTEMA!I:I)/G269</f>
        <v>11888.970051132213</v>
      </c>
      <c r="L269" s="357">
        <f>SUMIF(SISTEMA!B:B,CONCILIÇÃO_COM_CERVEJA!$C269,SISTEMA!I:I)</f>
        <v>784111</v>
      </c>
      <c r="M269" s="358">
        <f t="shared" si="13"/>
        <v>795999.97005113226</v>
      </c>
      <c r="N269" s="357">
        <f>IFERROR(SUM(CONCILIÇÃO_COM_CERVEJA!$M269*CONCILIÇÃO_COM_CERVEJA!$R269),0)</f>
        <v>12128.270724264134</v>
      </c>
      <c r="O269" s="356">
        <f>IFERROR(VLOOKUP(CONCILIÇÃO_COM_CERVEJA!$B269,DIF_ANTE!A:D,4,0),"0")/CONCILIÇÃO_COM_CERVEJA!$G269</f>
        <v>-5.2593133691946584E-2</v>
      </c>
      <c r="P269" s="359">
        <f t="shared" si="15"/>
        <v>2.9948867741040885E-2</v>
      </c>
      <c r="Q269" s="360">
        <f>CONCILIÇÃO_COM_CERVEJA!$P269-CONCILIÇÃO_COM_CERVEJA!$O269</f>
        <v>8.2542001432987469E-2</v>
      </c>
      <c r="R269" s="361">
        <f>IFERROR(VLOOKUP(CONCILIÇÃO_COM_CERVEJA!$B269,CUSTO!E:H,4,0),(VLOOKUP(CONCILIÇÃO_COM_CERVEJA!$A269,CUSTO!A:H,8,0)))</f>
        <v>1.5236521583644099E-2</v>
      </c>
      <c r="S269" s="361">
        <f>IFERROR(SUM(CONCILIÇÃO_COM_CERVEJA!$P269*CONCILIÇÃO_COM_CERVEJA!$R269),0)</f>
        <v>4.5631656974207195E-4</v>
      </c>
      <c r="T269" s="362" t="str">
        <f>IFERROR(#REF!/CONCILIÇÃO_COM_CERVEJA!$M269,"")</f>
        <v/>
      </c>
      <c r="U269" s="361" t="str">
        <f>IFERROR(#REF!*CONCILIÇÃO_COM_CERVEJA!$R269,"-")</f>
        <v>-</v>
      </c>
      <c r="V269" s="363" t="s">
        <v>813</v>
      </c>
    </row>
    <row r="270" spans="1:24" ht="15" customHeight="1" x14ac:dyDescent="0.25">
      <c r="A270" s="429">
        <v>31002</v>
      </c>
      <c r="B270" s="352">
        <v>2901010003</v>
      </c>
      <c r="C270" s="352">
        <v>2901010007</v>
      </c>
      <c r="D270" s="353" t="s">
        <v>1221</v>
      </c>
      <c r="E270" s="437">
        <f>IFERROR(VLOOKUP(B270,[1]AGLUTINADO!$A:$C,3,0),0)/G270</f>
        <v>0</v>
      </c>
      <c r="F270" s="354" t="s">
        <v>111</v>
      </c>
      <c r="G270" s="355">
        <f>IFERROR(VLOOKUP(CONCILIÇÃO_COM_CERVEJA!$B270,'BASE PRODUTOS'!A:E,5,0),"")</f>
        <v>1.4469999999999999E-4</v>
      </c>
      <c r="H270" s="356">
        <f>VLOOKUP(CONCILIÇÃO_COM_CERVEJA!$B270,CONT_ANTE!A:D,4,0)</f>
        <v>57000</v>
      </c>
      <c r="I270" s="356" t="str">
        <f t="shared" si="14"/>
        <v>ok</v>
      </c>
      <c r="J270" s="357">
        <f>VLOOKUP(CONCILIÇÃO_COM_CERVEJA!$B270,CONTAGEM!B:G,6,0)</f>
        <v>57000</v>
      </c>
      <c r="K270" s="357">
        <f>SUMIF(SISTEMA!B:B,CONCILIÇÃO_COM_CERVEJA!$B270,SISTEMA!I:I)/G270</f>
        <v>0</v>
      </c>
      <c r="L270" s="357">
        <f>SUMIF(SISTEMA!B:B,CONCILIÇÃO_COM_CERVEJA!$C270,SISTEMA!I:I)</f>
        <v>57014</v>
      </c>
      <c r="M270" s="358">
        <f t="shared" si="13"/>
        <v>57014</v>
      </c>
      <c r="N270" s="357">
        <f>IFERROR(SUM(CONCILIÇÃO_COM_CERVEJA!$M270*CONCILIÇÃO_COM_CERVEJA!$R270),0)</f>
        <v>0</v>
      </c>
      <c r="O270" s="356">
        <f>IFERROR(VLOOKUP(CONCILIÇÃO_COM_CERVEJA!$B270,DIF_ANTE!A:D,4,0),"0")/CONCILIÇÃO_COM_CERVEJA!$G270</f>
        <v>-14.512785072566931</v>
      </c>
      <c r="P270" s="359">
        <f t="shared" si="15"/>
        <v>-14</v>
      </c>
      <c r="Q270" s="360">
        <f>CONCILIÇÃO_COM_CERVEJA!$P270-CONCILIÇÃO_COM_CERVEJA!$O270</f>
        <v>0.51278507256693118</v>
      </c>
      <c r="R270" s="361" t="e">
        <f>IFERROR(VLOOKUP(CONCILIÇÃO_COM_CERVEJA!$B270,CUSTO!E:H,4,0),(VLOOKUP(CONCILIÇÃO_COM_CERVEJA!$A270,CUSTO!A:H,8,0)))</f>
        <v>#N/A</v>
      </c>
      <c r="S270" s="361">
        <f>IFERROR(SUM(CONCILIÇÃO_COM_CERVEJA!$P270*CONCILIÇÃO_COM_CERVEJA!$R270),0)</f>
        <v>0</v>
      </c>
      <c r="T270" s="362" t="str">
        <f>IFERROR(#REF!/CONCILIÇÃO_COM_CERVEJA!$M270,"")</f>
        <v/>
      </c>
      <c r="U270" s="361" t="str">
        <f>IFERROR(#REF!*CONCILIÇÃO_COM_CERVEJA!$R270,"-")</f>
        <v>-</v>
      </c>
      <c r="V270" s="363" t="s">
        <v>813</v>
      </c>
    </row>
    <row r="271" spans="1:24" x14ac:dyDescent="0.25">
      <c r="A271" s="429">
        <v>30767</v>
      </c>
      <c r="B271" s="352">
        <v>2701010046</v>
      </c>
      <c r="C271" s="352">
        <v>2701010099</v>
      </c>
      <c r="D271" s="353" t="s">
        <v>1023</v>
      </c>
      <c r="E271" s="437">
        <f>IFERROR(VLOOKUP(B271,[1]AGLUTINADO!$A:$C,3,0),0)/G271</f>
        <v>80256</v>
      </c>
      <c r="F271" s="354" t="s">
        <v>111</v>
      </c>
      <c r="G271" s="355">
        <f>IFERROR(VLOOKUP(CONCILIÇÃO_COM_CERVEJA!$B271,'BASE PRODUTOS'!A:E,5,0),"")</f>
        <v>6.9749999999999999E-4</v>
      </c>
      <c r="H271" s="356">
        <f>VLOOKUP(CONCILIÇÃO_COM_CERVEJA!$B271,CONT_ANTE!A:D,4,0)</f>
        <v>339639</v>
      </c>
      <c r="I271" s="356" t="str">
        <f t="shared" si="14"/>
        <v>ok</v>
      </c>
      <c r="J271" s="357">
        <f>VLOOKUP(CONCILIÇÃO_COM_CERVEJA!$B271,CONTAGEM!B:G,6,0)</f>
        <v>259465</v>
      </c>
      <c r="K271" s="357">
        <f>SUMIF(SISTEMA!B:B,CONCILIÇÃO_COM_CERVEJA!$B271,SISTEMA!I:I)/G271</f>
        <v>13031.971326164876</v>
      </c>
      <c r="L271" s="357">
        <f>SUMIF(SISTEMA!B:B,CONCILIÇÃO_COM_CERVEJA!$C271,SISTEMA!I:I)</f>
        <v>259383</v>
      </c>
      <c r="M271" s="358">
        <f t="shared" si="13"/>
        <v>272414.9713261649</v>
      </c>
      <c r="N271" s="357">
        <f>IFERROR(SUM(CONCILIÇÃO_COM_CERVEJA!$M271*CONCILIÇÃO_COM_CERVEJA!$R271),0)</f>
        <v>13844.128842795699</v>
      </c>
      <c r="O271" s="356">
        <f>IFERROR(VLOOKUP(CONCILIÇÃO_COM_CERVEJA!$B271,DIF_ANTE!A:D,4,0),"0")/CONCILIÇÃO_COM_CERVEJA!$G271</f>
        <v>-1.0752688185643053E-2</v>
      </c>
      <c r="P271" s="359">
        <f t="shared" si="15"/>
        <v>-12949.971326164901</v>
      </c>
      <c r="Q271" s="360">
        <f>CONCILIÇÃO_COM_CERVEJA!$P271-CONCILIÇÃO_COM_CERVEJA!$O271</f>
        <v>-12949.960573476716</v>
      </c>
      <c r="R271" s="361">
        <f>IFERROR(VLOOKUP(CONCILIÇÃO_COM_CERVEJA!$B271,CUSTO!E:H,4,0),(VLOOKUP(CONCILIÇÃO_COM_CERVEJA!$A271,CUSTO!A:H,8,0)))</f>
        <v>5.0819999999999997E-2</v>
      </c>
      <c r="S271" s="361">
        <f>IFERROR(SUM(CONCILIÇÃO_COM_CERVEJA!$P271*CONCILIÇÃO_COM_CERVEJA!$R271),0)</f>
        <v>-658.11754279570027</v>
      </c>
      <c r="T271" s="362" t="str">
        <f>IFERROR(#REF!/CONCILIÇÃO_COM_CERVEJA!$M271,"")</f>
        <v/>
      </c>
      <c r="U271" s="361" t="str">
        <f>IFERROR(#REF!*CONCILIÇÃO_COM_CERVEJA!$R271,"-")</f>
        <v>-</v>
      </c>
      <c r="V271" s="363" t="s">
        <v>22225</v>
      </c>
      <c r="X271" s="438">
        <f>J271+E271</f>
        <v>339721</v>
      </c>
    </row>
    <row r="272" spans="1:24" ht="15" customHeight="1" x14ac:dyDescent="0.25">
      <c r="A272" s="429"/>
      <c r="B272" s="352">
        <v>2701010113</v>
      </c>
      <c r="C272" s="352">
        <v>2701010114</v>
      </c>
      <c r="D272" s="353" t="s">
        <v>7981</v>
      </c>
      <c r="E272" s="437">
        <f>IFERROR(VLOOKUP(B272,[1]AGLUTINADO!$A:$C,3,0),0)/G272</f>
        <v>0</v>
      </c>
      <c r="F272" s="354" t="s">
        <v>111</v>
      </c>
      <c r="G272" s="355">
        <f>IFERROR(VLOOKUP(CONCILIÇÃO_COM_CERVEJA!$B272,'BASE PRODUTOS'!A:E,5,0),"")</f>
        <v>6.1320000000000005E-4</v>
      </c>
      <c r="H272" s="356">
        <f>VLOOKUP(CONCILIÇÃO_COM_CERVEJA!$B272,CONT_ANTE!A:D,4,0)</f>
        <v>540800</v>
      </c>
      <c r="I272" s="356" t="str">
        <f t="shared" si="14"/>
        <v>ok</v>
      </c>
      <c r="J272" s="357">
        <f>VLOOKUP(CONCILIÇÃO_COM_CERVEJA!$B272,CONTAGEM!B:G,6,0)</f>
        <v>540800</v>
      </c>
      <c r="K272" s="357">
        <f>SUMIF(SISTEMA!B:B,CONCILIÇÃO_COM_CERVEJA!$B272,SISTEMA!I:I)/G272</f>
        <v>0</v>
      </c>
      <c r="L272" s="357">
        <f>SUMIF(SISTEMA!B:B,CONCILIÇÃO_COM_CERVEJA!$C272,SISTEMA!I:I)</f>
        <v>540800</v>
      </c>
      <c r="M272" s="358">
        <f t="shared" si="13"/>
        <v>540800</v>
      </c>
      <c r="N272" s="357">
        <f>IFERROR(SUM(CONCILIÇÃO_COM_CERVEJA!$M272*CONCILIÇÃO_COM_CERVEJA!$R272),0)</f>
        <v>19233.61</v>
      </c>
      <c r="O272" s="356">
        <f>IFERROR(VLOOKUP(CONCILIÇÃO_COM_CERVEJA!$B272,DIF_ANTE!A:D,4,0),"0")/CONCILIÇÃO_COM_CERVEJA!$G272</f>
        <v>0</v>
      </c>
      <c r="P272" s="359">
        <f t="shared" si="15"/>
        <v>0</v>
      </c>
      <c r="Q272" s="360">
        <f>CONCILIÇÃO_COM_CERVEJA!$P272-CONCILIÇÃO_COM_CERVEJA!$O272</f>
        <v>0</v>
      </c>
      <c r="R272" s="361">
        <f>IFERROR(VLOOKUP(CONCILIÇÃO_COM_CERVEJA!$B272,CUSTO!E:H,4,0),(VLOOKUP(CONCILIÇÃO_COM_CERVEJA!$A272,CUSTO!A:H,8,0)))</f>
        <v>3.556510724852071E-2</v>
      </c>
      <c r="S272" s="361">
        <f>IFERROR(SUM(CONCILIÇÃO_COM_CERVEJA!$P272*CONCILIÇÃO_COM_CERVEJA!$R272),0)</f>
        <v>0</v>
      </c>
      <c r="T272" s="365" t="str">
        <f>IFERROR(#REF!/CONCILIÇÃO_COM_CERVEJA!$M272,"")</f>
        <v/>
      </c>
      <c r="U272" s="361" t="str">
        <f>IFERROR(#REF!*CONCILIÇÃO_COM_CERVEJA!$R272,"-")</f>
        <v>-</v>
      </c>
      <c r="V272" s="363" t="s">
        <v>813</v>
      </c>
    </row>
    <row r="273" spans="1:24" x14ac:dyDescent="0.25">
      <c r="A273" s="429">
        <v>32500</v>
      </c>
      <c r="B273" s="352">
        <v>2701010003</v>
      </c>
      <c r="C273" s="352">
        <v>2701010115</v>
      </c>
      <c r="D273" s="353" t="s">
        <v>994</v>
      </c>
      <c r="E273" s="437">
        <f>IFERROR(VLOOKUP(B273,[1]AGLUTINADO!$A:$C,3,0),0)/G273</f>
        <v>188796.43720180931</v>
      </c>
      <c r="F273" s="354" t="s">
        <v>111</v>
      </c>
      <c r="G273" s="355">
        <f>IFERROR(VLOOKUP(CONCILIÇÃO_COM_CERVEJA!$B273,'BASE PRODUTOS'!A:E,5,0),"")</f>
        <v>1.6138999999999999E-3</v>
      </c>
      <c r="H273" s="356">
        <f>VLOOKUP(CONCILIÇÃO_COM_CERVEJA!$B273,CONT_ANTE!A:D,4,0)</f>
        <v>376302</v>
      </c>
      <c r="I273" s="356" t="str">
        <f t="shared" si="14"/>
        <v>ok</v>
      </c>
      <c r="J273" s="357">
        <f>VLOOKUP(CONCILIÇÃO_COM_CERVEJA!$B273,CONTAGEM!B:G,6,0)</f>
        <v>270500</v>
      </c>
      <c r="K273" s="357">
        <f>SUMIF(SISTEMA!B:B,CONCILIÇÃO_COM_CERVEJA!$B273,SISTEMA!I:I)/G273</f>
        <v>185035.43590061343</v>
      </c>
      <c r="L273" s="357">
        <f>SUMIF(SISTEMA!B:B,CONCILIÇÃO_COM_CERVEJA!$C273,SISTEMA!I:I)</f>
        <v>0</v>
      </c>
      <c r="M273" s="358">
        <f t="shared" si="13"/>
        <v>185035.43590061343</v>
      </c>
      <c r="N273" s="357">
        <f>IFERROR(SUM(CONCILIÇÃO_COM_CERVEJA!$M273*CONCILIÇÃO_COM_CERVEJA!$R273),0)</f>
        <v>14529.373644694928</v>
      </c>
      <c r="O273" s="356">
        <f>IFERROR(VLOOKUP(CONCILIÇÃO_COM_CERVEJA!$B273,DIF_ANTE!A:D,4,0),"0")/CONCILIÇÃO_COM_CERVEJA!$G273</f>
        <v>-2529.8731024226308</v>
      </c>
      <c r="P273" s="359">
        <f t="shared" si="15"/>
        <v>85464.564099386567</v>
      </c>
      <c r="Q273" s="360">
        <f>CONCILIÇÃO_COM_CERVEJA!$P273-CONCILIÇÃO_COM_CERVEJA!$O273</f>
        <v>87994.437201809196</v>
      </c>
      <c r="R273" s="361">
        <f>IFERROR(VLOOKUP(CONCILIÇÃO_COM_CERVEJA!$B273,CUSTO!E:H,4,0),(VLOOKUP(CONCILIÇÃO_COM_CERVEJA!$A273,CUSTO!A:H,8,0)))</f>
        <v>7.852211428571429E-2</v>
      </c>
      <c r="S273" s="361">
        <f>IFERROR(SUM(CONCILIÇÃO_COM_CERVEJA!$P273*CONCILIÇÃO_COM_CERVEJA!$R273),0)</f>
        <v>6710.8582695907862</v>
      </c>
      <c r="T273" s="362" t="str">
        <f>IFERROR(#REF!/CONCILIÇÃO_COM_CERVEJA!$M273,"")</f>
        <v/>
      </c>
      <c r="U273" s="361" t="str">
        <f>IFERROR(#REF!*CONCILIÇÃO_COM_CERVEJA!$R273,"-")</f>
        <v>-</v>
      </c>
      <c r="V273" s="363"/>
      <c r="X273" s="438">
        <f t="shared" ref="X273:X274" si="16">J273+E273</f>
        <v>459296.43720180931</v>
      </c>
    </row>
    <row r="274" spans="1:24" x14ac:dyDescent="0.25">
      <c r="A274" s="429">
        <v>31585</v>
      </c>
      <c r="B274" s="352">
        <v>2701010004</v>
      </c>
      <c r="C274" s="352">
        <v>2701010116</v>
      </c>
      <c r="D274" s="353" t="s">
        <v>995</v>
      </c>
      <c r="E274" s="437">
        <f>IFERROR(VLOOKUP(B274,[1]AGLUTINADO!$A:$C,3,0),0)/G274</f>
        <v>119760</v>
      </c>
      <c r="F274" s="354" t="s">
        <v>111</v>
      </c>
      <c r="G274" s="355">
        <f>IFERROR(VLOOKUP(CONCILIÇÃO_COM_CERVEJA!$B274,'BASE PRODUTOS'!A:E,5,0),"")</f>
        <v>1.0510000000000001E-3</v>
      </c>
      <c r="H274" s="356">
        <f>VLOOKUP(CONCILIÇÃO_COM_CERVEJA!$B274,CONT_ANTE!A:D,4,0)</f>
        <v>396020</v>
      </c>
      <c r="I274" s="356" t="str">
        <f t="shared" si="14"/>
        <v>ok</v>
      </c>
      <c r="J274" s="357">
        <f>VLOOKUP(CONCILIÇÃO_COM_CERVEJA!$B274,CONTAGEM!B:G,6,0)</f>
        <v>271466</v>
      </c>
      <c r="K274" s="357">
        <f>SUMIF(SISTEMA!B:B,CONCILIÇÃO_COM_CERVEJA!$B274,SISTEMA!I:I)/G274</f>
        <v>2400</v>
      </c>
      <c r="L274" s="357">
        <f>SUMIF(SISTEMA!B:B,CONCILIÇÃO_COM_CERVEJA!$C274,SISTEMA!I:I)</f>
        <v>271541</v>
      </c>
      <c r="M274" s="358">
        <f t="shared" si="13"/>
        <v>273941</v>
      </c>
      <c r="N274" s="357">
        <f>IFERROR(SUM(CONCILIÇÃO_COM_CERVEJA!$M274*CONCILIÇÃO_COM_CERVEJA!$R274),0)</f>
        <v>9600.4951611835895</v>
      </c>
      <c r="O274" s="356">
        <f>IFERROR(VLOOKUP(CONCILIÇÃO_COM_CERVEJA!$B274,DIF_ANTE!A:D,4,0),"0")/CONCILIÇÃO_COM_CERVEJA!$G274</f>
        <v>-45.252140818191243</v>
      </c>
      <c r="P274" s="359">
        <f t="shared" si="15"/>
        <v>-2475</v>
      </c>
      <c r="Q274" s="360">
        <f>CONCILIÇÃO_COM_CERVEJA!$P274-CONCILIÇÃO_COM_CERVEJA!$O274</f>
        <v>-2429.747859181809</v>
      </c>
      <c r="R274" s="361">
        <f>IFERROR(VLOOKUP(CONCILIÇÃO_COM_CERVEJA!$B274,CUSTO!E:H,4,0),(VLOOKUP(CONCILIÇÃO_COM_CERVEJA!$A274,CUSTO!A:H,8,0)))</f>
        <v>3.5045849877103429E-2</v>
      </c>
      <c r="S274" s="361">
        <f>IFERROR(SUM(CONCILIÇÃO_COM_CERVEJA!$P274*CONCILIÇÃO_COM_CERVEJA!$R274),0)</f>
        <v>-86.738478445830992</v>
      </c>
      <c r="T274" s="362" t="str">
        <f>IFERROR(#REF!/CONCILIÇÃO_COM_CERVEJA!$M274,"")</f>
        <v/>
      </c>
      <c r="U274" s="361" t="str">
        <f>IFERROR(#REF!*CONCILIÇÃO_COM_CERVEJA!$R274,"-")</f>
        <v>-</v>
      </c>
      <c r="V274" s="363" t="s">
        <v>22225</v>
      </c>
      <c r="X274" s="438">
        <f t="shared" si="16"/>
        <v>391226</v>
      </c>
    </row>
    <row r="275" spans="1:24" ht="15" customHeight="1" x14ac:dyDescent="0.25">
      <c r="A275" s="429"/>
      <c r="B275" s="352">
        <v>2701010103</v>
      </c>
      <c r="C275" s="352">
        <v>2701010118</v>
      </c>
      <c r="D275" s="353" t="s">
        <v>4284</v>
      </c>
      <c r="E275" s="437">
        <f>IFERROR(VLOOKUP(B275,[1]AGLUTINADO!$A:$C,3,0),0)/G275</f>
        <v>0</v>
      </c>
      <c r="F275" s="354" t="s">
        <v>111</v>
      </c>
      <c r="G275" s="355">
        <f>IFERROR(VLOOKUP(CONCILIÇÃO_COM_CERVEJA!$B275,'BASE PRODUTOS'!A:E,5,0),"")</f>
        <v>1.2882E-3</v>
      </c>
      <c r="H275" s="356">
        <f>VLOOKUP(CONCILIÇÃO_COM_CERVEJA!$B275,CONT_ANTE!A:D,4,0)</f>
        <v>253505</v>
      </c>
      <c r="I275" s="356" t="str">
        <f t="shared" si="14"/>
        <v>!@##@!</v>
      </c>
      <c r="J275" s="357">
        <f>VLOOKUP(CONCILIÇÃO_COM_CERVEJA!$B275,CONTAGEM!B:G,6,0)</f>
        <v>253323</v>
      </c>
      <c r="K275" s="357">
        <f>224.15/G275</f>
        <v>174002.48408632202</v>
      </c>
      <c r="L275" s="357">
        <f>SUMIF(SISTEMA!B:B,CONCILIÇÃO_COM_CERVEJA!$C275,SISTEMA!I:I)</f>
        <v>125637</v>
      </c>
      <c r="M275" s="358">
        <f t="shared" si="13"/>
        <v>299639.48408632202</v>
      </c>
      <c r="N275" s="357">
        <f>IFERROR(SUM(CONCILIÇÃO_COM_CERVEJA!$M275*CONCILIÇÃO_COM_CERVEJA!$R275),0)</f>
        <v>12884.65217544607</v>
      </c>
      <c r="O275" s="356">
        <f>IFERROR(VLOOKUP(CONCILIÇÃO_COM_CERVEJA!$B275,DIF_ANTE!A:D,4,0),"0")/CONCILIÇÃO_COM_CERVEJA!$G275</f>
        <v>-6.9864928071111656E-3</v>
      </c>
      <c r="P275" s="359">
        <f t="shared" si="15"/>
        <v>-46316.484086322016</v>
      </c>
      <c r="Q275" s="360">
        <f>CONCILIÇÃO_COM_CERVEJA!$P275-CONCILIÇÃO_COM_CERVEJA!$O275</f>
        <v>-46316.477099829208</v>
      </c>
      <c r="R275" s="361">
        <f>IFERROR(VLOOKUP(CONCILIÇÃO_COM_CERVEJA!$B275,CUSTO!E:H,4,0),(VLOOKUP(CONCILIÇÃO_COM_CERVEJA!$A275,CUSTO!A:H,8,0)))</f>
        <v>4.3000515151515144E-2</v>
      </c>
      <c r="S275" s="361">
        <f>IFERROR(SUM(CONCILIÇÃO_COM_CERVEJA!$P275*CONCILIÇÃO_COM_CERVEJA!$R275),0)</f>
        <v>-1991.6326757187999</v>
      </c>
      <c r="T275" s="365" t="str">
        <f>IFERROR(#REF!/CONCILIÇÃO_COM_CERVEJA!$M275,"")</f>
        <v/>
      </c>
      <c r="U275" s="361" t="str">
        <f>IFERROR(#REF!*CONCILIÇÃO_COM_CERVEJA!$R275,"-")</f>
        <v>-</v>
      </c>
      <c r="V275" s="363" t="s">
        <v>22226</v>
      </c>
    </row>
    <row r="276" spans="1:24" x14ac:dyDescent="0.25">
      <c r="A276" s="429">
        <v>359</v>
      </c>
      <c r="B276" s="352">
        <v>2701010048</v>
      </c>
      <c r="C276" s="352">
        <v>2701010119</v>
      </c>
      <c r="D276" s="353" t="s">
        <v>1024</v>
      </c>
      <c r="E276" s="437">
        <f>IFERROR(VLOOKUP(B276,[1]AGLUTINADO!$A:$C,3,0),0)/G276</f>
        <v>165726.00386847195</v>
      </c>
      <c r="F276" s="354" t="s">
        <v>111</v>
      </c>
      <c r="G276" s="355">
        <f>IFERROR(VLOOKUP(CONCILIÇÃO_COM_CERVEJA!$B276,'BASE PRODUTOS'!A:E,5,0),"")</f>
        <v>1.2925E-3</v>
      </c>
      <c r="H276" s="356">
        <f>VLOOKUP(CONCILIÇÃO_COM_CERVEJA!$B276,CONT_ANTE!A:D,4,0)</f>
        <v>240716</v>
      </c>
      <c r="I276" s="356" t="str">
        <f t="shared" si="14"/>
        <v>ok</v>
      </c>
      <c r="J276" s="357">
        <f>VLOOKUP(CONCILIÇÃO_COM_CERVEJA!$B276,CONTAGEM!B:G,6,0)</f>
        <v>74102</v>
      </c>
      <c r="K276" s="357">
        <f>SUMIF(SISTEMA!B:B,CONCILIÇÃO_COM_CERVEJA!$B276,SISTEMA!I:I)/G276</f>
        <v>0</v>
      </c>
      <c r="L276" s="357">
        <f>SUMIF(SISTEMA!B:B,CONCILIÇÃO_COM_CERVEJA!$C276,SISTEMA!I:I)</f>
        <v>74989</v>
      </c>
      <c r="M276" s="358">
        <f t="shared" si="13"/>
        <v>74989</v>
      </c>
      <c r="N276" s="357">
        <f>IFERROR(SUM(CONCILIÇÃO_COM_CERVEJA!$M276*CONCILIÇÃO_COM_CERVEJA!$R276),0)</f>
        <v>4873.2418196888902</v>
      </c>
      <c r="O276" s="356">
        <f>IFERROR(VLOOKUP(CONCILIÇÃO_COM_CERVEJA!$B276,DIF_ANTE!A:D,4,0),"0")/CONCILIÇÃO_COM_CERVEJA!$G276</f>
        <v>0</v>
      </c>
      <c r="P276" s="359">
        <f t="shared" si="15"/>
        <v>-887</v>
      </c>
      <c r="Q276" s="360">
        <f>CONCILIÇÃO_COM_CERVEJA!$P276-CONCILIÇÃO_COM_CERVEJA!$O276</f>
        <v>-887</v>
      </c>
      <c r="R276" s="361">
        <f>IFERROR(VLOOKUP(CONCILIÇÃO_COM_CERVEJA!$B276,CUSTO!E:H,4,0),(VLOOKUP(CONCILIÇÃO_COM_CERVEJA!$A276,CUSTO!A:H,8,0)))</f>
        <v>6.4986088888888904E-2</v>
      </c>
      <c r="S276" s="361">
        <f>IFERROR(SUM(CONCILIÇÃO_COM_CERVEJA!$P276*CONCILIÇÃO_COM_CERVEJA!$R276),0)</f>
        <v>-57.642660844444457</v>
      </c>
      <c r="T276" s="362" t="str">
        <f>IFERROR(#REF!/CONCILIÇÃO_COM_CERVEJA!$M276,"")</f>
        <v/>
      </c>
      <c r="U276" s="361" t="str">
        <f>IFERROR(#REF!*CONCILIÇÃO_COM_CERVEJA!$R276,"-")</f>
        <v>-</v>
      </c>
      <c r="V276" s="363" t="s">
        <v>22225</v>
      </c>
      <c r="X276" s="438">
        <f>J276+E276</f>
        <v>239828.00386847195</v>
      </c>
    </row>
    <row r="277" spans="1:24" ht="15" customHeight="1" x14ac:dyDescent="0.25">
      <c r="A277" s="429">
        <v>1741</v>
      </c>
      <c r="B277" s="352">
        <v>2701010095</v>
      </c>
      <c r="C277" s="352">
        <v>2701010128</v>
      </c>
      <c r="D277" s="353" t="s">
        <v>1047</v>
      </c>
      <c r="E277" s="437">
        <f>IFERROR(VLOOKUP(B277,[1]AGLUTINADO!$A:$C,3,0),0)/G277</f>
        <v>0</v>
      </c>
      <c r="F277" s="354" t="s">
        <v>111</v>
      </c>
      <c r="G277" s="355">
        <f>IFERROR(VLOOKUP(CONCILIÇÃO_COM_CERVEJA!$B277,'BASE PRODUTOS'!A:E,5,0),"")</f>
        <v>2.329E-4</v>
      </c>
      <c r="H277" s="356">
        <f>VLOOKUP(CONCILIÇÃO_COM_CERVEJA!$B277,CONT_ANTE!A:D,4,0)</f>
        <v>0</v>
      </c>
      <c r="I277" s="356" t="str">
        <f t="shared" si="14"/>
        <v>ok</v>
      </c>
      <c r="J277" s="357">
        <f>VLOOKUP(CONCILIÇÃO_COM_CERVEJA!$B277,CONTAGEM!B:G,6,0)</f>
        <v>0</v>
      </c>
      <c r="K277" s="357">
        <f>SUMIF(SISTEMA!B:B,CONCILIÇÃO_COM_CERVEJA!$B277,SISTEMA!I:I)/G277</f>
        <v>0</v>
      </c>
      <c r="L277" s="357">
        <f>SUMIF(SISTEMA!B:B,CONCILIÇÃO_COM_CERVEJA!$C277,SISTEMA!I:I)</f>
        <v>0</v>
      </c>
      <c r="M277" s="358">
        <f t="shared" si="13"/>
        <v>0</v>
      </c>
      <c r="N277" s="357">
        <f>IFERROR(SUM(CONCILIÇÃO_COM_CERVEJA!$M277*CONCILIÇÃO_COM_CERVEJA!$R277),0)</f>
        <v>0</v>
      </c>
      <c r="O277" s="356">
        <f>IFERROR(VLOOKUP(CONCILIÇÃO_COM_CERVEJA!$B277,DIF_ANTE!A:D,4,0),"0")/CONCILIÇÃO_COM_CERVEJA!$G277</f>
        <v>0</v>
      </c>
      <c r="P277" s="359">
        <f t="shared" si="15"/>
        <v>0</v>
      </c>
      <c r="Q277" s="360">
        <f>CONCILIÇÃO_COM_CERVEJA!$P277-CONCILIÇÃO_COM_CERVEJA!$O277</f>
        <v>0</v>
      </c>
      <c r="R277" s="361">
        <f>IFERROR(VLOOKUP(CONCILIÇÃO_COM_CERVEJA!$B277,CUSTO!E:H,4,0),(VLOOKUP(CONCILIÇÃO_COM_CERVEJA!$A277,CUSTO!A:H,8,0)))</f>
        <v>1.1406780546413834E-2</v>
      </c>
      <c r="S277" s="361">
        <f>IFERROR(SUM(CONCILIÇÃO_COM_CERVEJA!$P277*CONCILIÇÃO_COM_CERVEJA!$R277),0)</f>
        <v>0</v>
      </c>
      <c r="T277" s="362" t="str">
        <f>IFERROR(#REF!/CONCILIÇÃO_COM_CERVEJA!$M277,"")</f>
        <v/>
      </c>
      <c r="U277" s="361" t="str">
        <f>IFERROR(#REF!*CONCILIÇÃO_COM_CERVEJA!$R277,"-")</f>
        <v>-</v>
      </c>
      <c r="V277" s="363" t="s">
        <v>813</v>
      </c>
    </row>
    <row r="278" spans="1:24" x14ac:dyDescent="0.25">
      <c r="A278" s="429"/>
      <c r="B278" s="352">
        <v>2701010112</v>
      </c>
      <c r="C278" s="352">
        <v>2701010130</v>
      </c>
      <c r="D278" s="353" t="s">
        <v>7963</v>
      </c>
      <c r="E278" s="437">
        <f>IFERROR(VLOOKUP(B278,[1]AGLUTINADO!$A:$C,3,0),0)/G278</f>
        <v>4907.9524550728738</v>
      </c>
      <c r="F278" s="354" t="s">
        <v>111</v>
      </c>
      <c r="G278" s="355">
        <f>IFERROR(VLOOKUP(CONCILIÇÃO_COM_CERVEJA!$B278,'BASE PRODUTOS'!A:E,5,0),"")</f>
        <v>7.0669999999999999E-4</v>
      </c>
      <c r="H278" s="356">
        <f>VLOOKUP(CONCILIÇÃO_COM_CERVEJA!$B278,CONT_ANTE!A:D,4,0)</f>
        <v>108480</v>
      </c>
      <c r="I278" s="356" t="str">
        <f t="shared" si="14"/>
        <v>ok</v>
      </c>
      <c r="J278" s="357">
        <f>VLOOKUP(CONCILIÇÃO_COM_CERVEJA!$B278,CONTAGEM!B:G,6,0)</f>
        <v>105856</v>
      </c>
      <c r="K278" s="357">
        <f>SUMIF(SISTEMA!B:B,CONCILIÇÃO_COM_CERVEJA!$B278,SISTEMA!I:I)/G278</f>
        <v>0</v>
      </c>
      <c r="L278" s="357">
        <f>SUMIF(SISTEMA!B:B,CONCILIÇÃO_COM_CERVEJA!$C278,SISTEMA!I:I)</f>
        <v>87845</v>
      </c>
      <c r="M278" s="358">
        <f t="shared" si="13"/>
        <v>87845</v>
      </c>
      <c r="N278" s="357">
        <f>IFERROR(SUM(CONCILIÇÃO_COM_CERVEJA!$M278*CONCILIÇÃO_COM_CERVEJA!$R278),0)</f>
        <v>2965.5579011896839</v>
      </c>
      <c r="O278" s="356">
        <f>IFERROR(VLOOKUP(CONCILIÇÃO_COM_CERVEJA!$B278,DIF_ANTE!A:D,4,0),"0")/CONCILIÇÃO_COM_CERVEJA!$G278</f>
        <v>15726.794962501768</v>
      </c>
      <c r="P278" s="359">
        <f t="shared" si="15"/>
        <v>18011</v>
      </c>
      <c r="Q278" s="360">
        <f>CONCILIÇÃO_COM_CERVEJA!$P278-CONCILIÇÃO_COM_CERVEJA!$O278</f>
        <v>2284.2050374982318</v>
      </c>
      <c r="R278" s="361">
        <f>IFERROR(VLOOKUP(CONCILIÇÃO_COM_CERVEJA!$B278,CUSTO!E:H,4,0),(VLOOKUP(CONCILIÇÃO_COM_CERVEJA!$A278,CUSTO!A:H,8,0)))</f>
        <v>3.3758983450278147E-2</v>
      </c>
      <c r="S278" s="361">
        <f>IFERROR(SUM(CONCILIÇÃO_COM_CERVEJA!$P278*CONCILIÇÃO_COM_CERVEJA!$R278),0)</f>
        <v>608.03305092295966</v>
      </c>
      <c r="T278" s="365" t="str">
        <f>IFERROR(#REF!/CONCILIÇÃO_COM_CERVEJA!$M278,"")</f>
        <v/>
      </c>
      <c r="U278" s="361" t="str">
        <f>IFERROR(#REF!*CONCILIÇÃO_COM_CERVEJA!$R278,"-")</f>
        <v>-</v>
      </c>
      <c r="V278" s="363" t="s">
        <v>22225</v>
      </c>
      <c r="X278" s="438">
        <f t="shared" ref="X278:X279" si="17">J278+E278</f>
        <v>110763.95245507287</v>
      </c>
    </row>
    <row r="279" spans="1:24" x14ac:dyDescent="0.25">
      <c r="A279" s="429">
        <v>31555</v>
      </c>
      <c r="B279" s="352">
        <v>2701010008</v>
      </c>
      <c r="C279" s="352">
        <v>2701010132</v>
      </c>
      <c r="D279" s="353" t="s">
        <v>997</v>
      </c>
      <c r="E279" s="437">
        <f>IFERROR(VLOOKUP(B279,[1]AGLUTINADO!$A:$C,3,0),0)/G279</f>
        <v>25937.144474317251</v>
      </c>
      <c r="F279" s="354" t="s">
        <v>111</v>
      </c>
      <c r="G279" s="355">
        <f>IFERROR(VLOOKUP(CONCILIÇÃO_COM_CERVEJA!$B279,'BASE PRODUTOS'!A:E,5,0),"")</f>
        <v>7.0669999999999999E-4</v>
      </c>
      <c r="H279" s="356">
        <f>VLOOKUP(CONCILIÇÃO_COM_CERVEJA!$B279,CONT_ANTE!A:D,4,0)</f>
        <v>68167</v>
      </c>
      <c r="I279" s="356" t="str">
        <f t="shared" si="14"/>
        <v>ok</v>
      </c>
      <c r="J279" s="357">
        <f>VLOOKUP(CONCILIÇÃO_COM_CERVEJA!$B279,CONTAGEM!B:G,6,0)</f>
        <v>3396</v>
      </c>
      <c r="K279" s="357">
        <f>SUMIF(SISTEMA!B:B,CONCILIÇÃO_COM_CERVEJA!$B279,SISTEMA!I:I)/G279</f>
        <v>0</v>
      </c>
      <c r="L279" s="357">
        <f>SUMIF(SISTEMA!B:B,CONCILIÇÃO_COM_CERVEJA!$C279,SISTEMA!I:I)</f>
        <v>4975</v>
      </c>
      <c r="M279" s="358">
        <f t="shared" si="13"/>
        <v>4975</v>
      </c>
      <c r="N279" s="357">
        <f>IFERROR(SUM(CONCILIÇÃO_COM_CERVEJA!$M279*CONCILIÇÃO_COM_CERVEJA!$R279),0)</f>
        <v>149.05684104609392</v>
      </c>
      <c r="O279" s="356">
        <f>IFERROR(VLOOKUP(CONCILIÇÃO_COM_CERVEJA!$B279,DIF_ANTE!A:D,4,0),"0")/CONCILIÇÃO_COM_CERVEJA!$G279</f>
        <v>-0.5109664638449497</v>
      </c>
      <c r="P279" s="359">
        <f t="shared" si="15"/>
        <v>-1579</v>
      </c>
      <c r="Q279" s="360">
        <f>CONCILIÇÃO_COM_CERVEJA!$P279-CONCILIÇÃO_COM_CERVEJA!$O279</f>
        <v>-1578.4890335361551</v>
      </c>
      <c r="R279" s="361">
        <f>IFERROR(VLOOKUP(CONCILIÇÃO_COM_CERVEJA!$B279,CUSTO!E:H,4,0),(VLOOKUP(CONCILIÇÃO_COM_CERVEJA!$A279,CUSTO!A:H,8,0)))</f>
        <v>2.9961174079616869E-2</v>
      </c>
      <c r="S279" s="361">
        <f>IFERROR(SUM(CONCILIÇÃO_COM_CERVEJA!$P279*CONCILIÇÃO_COM_CERVEJA!$R279),0)</f>
        <v>-47.308693871715036</v>
      </c>
      <c r="T279" s="362" t="str">
        <f>IFERROR(#REF!/CONCILIÇÃO_COM_CERVEJA!$M279,"")</f>
        <v/>
      </c>
      <c r="U279" s="361" t="str">
        <f>IFERROR(#REF!*CONCILIÇÃO_COM_CERVEJA!$R279,"-")</f>
        <v>-</v>
      </c>
      <c r="V279" s="363"/>
      <c r="X279" s="438">
        <f t="shared" si="17"/>
        <v>29333.144474317251</v>
      </c>
    </row>
    <row r="280" spans="1:24" ht="15" customHeight="1" x14ac:dyDescent="0.25">
      <c r="A280" s="429">
        <v>31433</v>
      </c>
      <c r="B280" s="352">
        <v>2701010009</v>
      </c>
      <c r="C280" s="352">
        <v>2701010133</v>
      </c>
      <c r="D280" s="353" t="s">
        <v>998</v>
      </c>
      <c r="E280" s="437">
        <f>IFERROR(VLOOKUP(B280,[1]AGLUTINADO!$A:$C,3,0),0)/G280</f>
        <v>0</v>
      </c>
      <c r="F280" s="354" t="s">
        <v>111</v>
      </c>
      <c r="G280" s="355">
        <f>IFERROR(VLOOKUP(CONCILIÇÃO_COM_CERVEJA!$B280,'BASE PRODUTOS'!A:E,5,0),"")</f>
        <v>8.2109999999999995E-4</v>
      </c>
      <c r="H280" s="356">
        <f>VLOOKUP(CONCILIÇÃO_COM_CERVEJA!$B280,CONT_ANTE!A:D,4,0)</f>
        <v>69754</v>
      </c>
      <c r="I280" s="356" t="str">
        <f t="shared" si="14"/>
        <v>!@##@!</v>
      </c>
      <c r="J280" s="357">
        <f>VLOOKUP(CONCILIÇÃO_COM_CERVEJA!$B280,CONTAGEM!B:G,6,0)</f>
        <v>69488</v>
      </c>
      <c r="K280" s="357">
        <f>SUMIF(SISTEMA!B:B,CONCILIÇÃO_COM_CERVEJA!$B280,SISTEMA!I:I)/G280</f>
        <v>0</v>
      </c>
      <c r="L280" s="357">
        <f>SUMIF(SISTEMA!B:B,CONCILIÇÃO_COM_CERVEJA!$C280,SISTEMA!I:I)</f>
        <v>69754</v>
      </c>
      <c r="M280" s="358">
        <f t="shared" si="13"/>
        <v>69754</v>
      </c>
      <c r="N280" s="357">
        <f>IFERROR(SUM(CONCILIÇÃO_COM_CERVEJA!$M280*CONCILIÇÃO_COM_CERVEJA!$R280),0)</f>
        <v>2678.6083871454166</v>
      </c>
      <c r="O280" s="356">
        <f>IFERROR(VLOOKUP(CONCILIÇÃO_COM_CERVEJA!$B280,DIF_ANTE!A:D,4,0),"0")/CONCILIÇÃO_COM_CERVEJA!$G280</f>
        <v>-7.3072708197741869E-4</v>
      </c>
      <c r="P280" s="359">
        <f t="shared" si="15"/>
        <v>-266</v>
      </c>
      <c r="Q280" s="360">
        <f>CONCILIÇÃO_COM_CERVEJA!$P280-CONCILIÇÃO_COM_CERVEJA!$O280</f>
        <v>-265.99926927291801</v>
      </c>
      <c r="R280" s="361">
        <f>IFERROR(VLOOKUP(CONCILIÇÃO_COM_CERVEJA!$B280,CUSTO!E:H,4,0),(VLOOKUP(CONCILIÇÃO_COM_CERVEJA!$A280,CUSTO!A:H,8,0)))</f>
        <v>3.840078543374454E-2</v>
      </c>
      <c r="S280" s="361">
        <f>IFERROR(SUM(CONCILIÇÃO_COM_CERVEJA!$P280*CONCILIÇÃO_COM_CERVEJA!$R280),0)</f>
        <v>-10.214608925376048</v>
      </c>
      <c r="T280" s="362" t="str">
        <f>IFERROR(#REF!/CONCILIÇÃO_COM_CERVEJA!$M280,"")</f>
        <v/>
      </c>
      <c r="U280" s="361" t="str">
        <f>IFERROR(#REF!*CONCILIÇÃO_COM_CERVEJA!$R280,"-")</f>
        <v>-</v>
      </c>
      <c r="V280" s="363" t="s">
        <v>22226</v>
      </c>
    </row>
    <row r="281" spans="1:24" ht="15" customHeight="1" x14ac:dyDescent="0.25">
      <c r="A281" s="429">
        <v>31436</v>
      </c>
      <c r="B281" s="352">
        <v>2701010010</v>
      </c>
      <c r="C281" s="352">
        <v>2701010134</v>
      </c>
      <c r="D281" s="353" t="s">
        <v>999</v>
      </c>
      <c r="E281" s="437">
        <f>IFERROR(VLOOKUP(B281,[1]AGLUTINADO!$A:$C,3,0),0)/G281</f>
        <v>0</v>
      </c>
      <c r="F281" s="354" t="s">
        <v>111</v>
      </c>
      <c r="G281" s="355">
        <f>IFERROR(VLOOKUP(CONCILIÇÃO_COM_CERVEJA!$B281,'BASE PRODUTOS'!A:E,5,0),"")</f>
        <v>2.3120000000000001E-4</v>
      </c>
      <c r="H281" s="356">
        <f>VLOOKUP(CONCILIÇÃO_COM_CERVEJA!$B281,CONT_ANTE!A:D,4,0)</f>
        <v>0</v>
      </c>
      <c r="I281" s="356" t="str">
        <f t="shared" si="14"/>
        <v>ok</v>
      </c>
      <c r="J281" s="357">
        <f>VLOOKUP(CONCILIÇÃO_COM_CERVEJA!$B281,CONTAGEM!B:G,6,0)</f>
        <v>0</v>
      </c>
      <c r="K281" s="357">
        <f>SUMIF(SISTEMA!B:B,CONCILIÇÃO_COM_CERVEJA!$B281,SISTEMA!I:I)/G281</f>
        <v>0</v>
      </c>
      <c r="L281" s="357">
        <f>SUMIF(SISTEMA!B:B,CONCILIÇÃO_COM_CERVEJA!$C281,SISTEMA!I:I)</f>
        <v>0</v>
      </c>
      <c r="M281" s="358">
        <f t="shared" si="13"/>
        <v>0</v>
      </c>
      <c r="N281" s="357">
        <f>IFERROR(SUM(CONCILIÇÃO_COM_CERVEJA!$M281*CONCILIÇÃO_COM_CERVEJA!$R281),0)</f>
        <v>0</v>
      </c>
      <c r="O281" s="356">
        <f>IFERROR(VLOOKUP(CONCILIÇÃO_COM_CERVEJA!$B281,DIF_ANTE!A:D,4,0),"0")/CONCILIÇÃO_COM_CERVEJA!$G281</f>
        <v>0</v>
      </c>
      <c r="P281" s="359">
        <f t="shared" si="15"/>
        <v>0</v>
      </c>
      <c r="Q281" s="360">
        <f>CONCILIÇÃO_COM_CERVEJA!$P281-CONCILIÇÃO_COM_CERVEJA!$O281</f>
        <v>0</v>
      </c>
      <c r="R281" s="361">
        <f>IFERROR(VLOOKUP(CONCILIÇÃO_COM_CERVEJA!$B281,CUSTO!E:H,4,0),(VLOOKUP(CONCILIÇÃO_COM_CERVEJA!$A281,CUSTO!A:H,8,0)))</f>
        <v>1.1494943006871801E-2</v>
      </c>
      <c r="S281" s="361">
        <f>IFERROR(SUM(CONCILIÇÃO_COM_CERVEJA!$P281*CONCILIÇÃO_COM_CERVEJA!$R281),0)</f>
        <v>0</v>
      </c>
      <c r="T281" s="362" t="str">
        <f>IFERROR(#REF!/CONCILIÇÃO_COM_CERVEJA!$M281,"")</f>
        <v/>
      </c>
      <c r="U281" s="361" t="str">
        <f>IFERROR(#REF!*CONCILIÇÃO_COM_CERVEJA!$R281,"-")</f>
        <v>-</v>
      </c>
      <c r="V281" s="363" t="s">
        <v>813</v>
      </c>
    </row>
    <row r="282" spans="1:24" x14ac:dyDescent="0.25">
      <c r="A282" s="429"/>
      <c r="B282" s="352">
        <v>2701010110</v>
      </c>
      <c r="C282" s="352">
        <v>2701010136</v>
      </c>
      <c r="D282" s="353" t="s">
        <v>7961</v>
      </c>
      <c r="E282" s="437">
        <f>IFERROR(VLOOKUP(B282,[1]AGLUTINADO!$A:$C,3,0),0)/G282</f>
        <v>5035.4181406537427</v>
      </c>
      <c r="F282" s="354" t="s">
        <v>111</v>
      </c>
      <c r="G282" s="355">
        <f>IFERROR(VLOOKUP(CONCILIÇÃO_COM_CERVEJA!$B282,'BASE PRODUTOS'!A:E,5,0),"")</f>
        <v>7.0669999999999999E-4</v>
      </c>
      <c r="H282" s="356">
        <f>VLOOKUP(CONCILIÇÃO_COM_CERVEJA!$B282,CONT_ANTE!A:D,4,0)</f>
        <v>138761</v>
      </c>
      <c r="I282" s="356" t="str">
        <f t="shared" si="14"/>
        <v>ok</v>
      </c>
      <c r="J282" s="357">
        <f>VLOOKUP(CONCILIÇÃO_COM_CERVEJA!$B282,CONTAGEM!B:G,6,0)</f>
        <v>122976</v>
      </c>
      <c r="K282" s="357">
        <f>SUMIF(SISTEMA!B:B,CONCILIÇÃO_COM_CERVEJA!$B282,SISTEMA!I:I)/G282</f>
        <v>0</v>
      </c>
      <c r="L282" s="357">
        <f>SUMIF(SISTEMA!B:B,CONCILIÇÃO_COM_CERVEJA!$C282,SISTEMA!I:I)</f>
        <v>110015</v>
      </c>
      <c r="M282" s="358">
        <f t="shared" si="13"/>
        <v>110015</v>
      </c>
      <c r="N282" s="357">
        <f>IFERROR(SUM(CONCILIÇÃO_COM_CERVEJA!$M282*CONCILIÇÃO_COM_CERVEJA!$R282),0)</f>
        <v>3713.9970457915224</v>
      </c>
      <c r="O282" s="356">
        <f>IFERROR(VLOOKUP(CONCILIÇÃO_COM_CERVEJA!$B282,DIF_ANTE!A:D,4,0),"0")/CONCILIÇÃO_COM_CERVEJA!$G282</f>
        <v>23709.889203339477</v>
      </c>
      <c r="P282" s="359">
        <f t="shared" si="15"/>
        <v>12961</v>
      </c>
      <c r="Q282" s="360">
        <f>CONCILIÇÃO_COM_CERVEJA!$P282-CONCILIÇÃO_COM_CERVEJA!$O282</f>
        <v>-10748.889203339477</v>
      </c>
      <c r="R282" s="361">
        <f>IFERROR(VLOOKUP(CONCILIÇÃO_COM_CERVEJA!$B282,CUSTO!E:H,4,0),(VLOOKUP(CONCILIÇÃO_COM_CERVEJA!$A282,CUSTO!A:H,8,0)))</f>
        <v>3.3759006006376609E-2</v>
      </c>
      <c r="S282" s="361">
        <f>IFERROR(SUM(CONCILIÇÃO_COM_CERVEJA!$P282*CONCILIÇÃO_COM_CERVEJA!$R282),0)</f>
        <v>437.55047684864724</v>
      </c>
      <c r="T282" s="365" t="str">
        <f>IFERROR(#REF!/CONCILIÇÃO_COM_CERVEJA!$M282,"")</f>
        <v/>
      </c>
      <c r="U282" s="361" t="str">
        <f>IFERROR(#REF!*CONCILIÇÃO_COM_CERVEJA!$R282,"-")</f>
        <v>-</v>
      </c>
      <c r="V282" s="363"/>
      <c r="X282" s="438">
        <f t="shared" ref="X282:X284" si="18">J282+E282</f>
        <v>128011.41814065374</v>
      </c>
    </row>
    <row r="283" spans="1:24" x14ac:dyDescent="0.25">
      <c r="A283" s="429">
        <v>71</v>
      </c>
      <c r="B283" s="352">
        <v>2701010012</v>
      </c>
      <c r="C283" s="352">
        <v>2701010138</v>
      </c>
      <c r="D283" s="353" t="s">
        <v>1000</v>
      </c>
      <c r="E283" s="437">
        <f>IFERROR(VLOOKUP(B283,[1]AGLUTINADO!$A:$C,3,0),0)/G283</f>
        <v>24366.00554178212</v>
      </c>
      <c r="F283" s="354" t="s">
        <v>111</v>
      </c>
      <c r="G283" s="355">
        <f>IFERROR(VLOOKUP(CONCILIÇÃO_COM_CERVEJA!$B283,'BASE PRODUTOS'!A:E,5,0),"")</f>
        <v>6.8570000000000002E-4</v>
      </c>
      <c r="H283" s="356">
        <f>VLOOKUP(CONCILIÇÃO_COM_CERVEJA!$B283,CONT_ANTE!A:D,4,0)</f>
        <v>52254</v>
      </c>
      <c r="I283" s="356" t="str">
        <f t="shared" si="14"/>
        <v>ok</v>
      </c>
      <c r="J283" s="357">
        <f>VLOOKUP(CONCILIÇÃO_COM_CERVEJA!$B283,CONTAGEM!B:G,6,0)</f>
        <v>132443</v>
      </c>
      <c r="K283" s="357">
        <f>SUMIF(SISTEMA!B:B,CONCILIÇÃO_COM_CERVEJA!$B283,SISTEMA!I:I)/G283</f>
        <v>0</v>
      </c>
      <c r="L283" s="357">
        <f>SUMIF(SISTEMA!B:B,CONCILIÇÃO_COM_CERVEJA!$C283,SISTEMA!I:I)</f>
        <v>132743</v>
      </c>
      <c r="M283" s="358">
        <f t="shared" si="13"/>
        <v>132743</v>
      </c>
      <c r="N283" s="357">
        <f>IFERROR(SUM(CONCILIÇÃO_COM_CERVEJA!$M283*CONCILIÇÃO_COM_CERVEJA!$R283),0)</f>
        <v>3977.1274509251134</v>
      </c>
      <c r="O283" s="356">
        <f>IFERROR(VLOOKUP(CONCILIÇÃO_COM_CERVEJA!$B283,DIF_ANTE!A:D,4,0),"0")/CONCILIÇÃO_COM_CERVEJA!$G283</f>
        <v>-3.2084001710481328E-3</v>
      </c>
      <c r="P283" s="359">
        <f t="shared" si="15"/>
        <v>-300</v>
      </c>
      <c r="Q283" s="360">
        <f>CONCILIÇÃO_COM_CERVEJA!$P283-CONCILIÇÃO_COM_CERVEJA!$O283</f>
        <v>-299.99679159982895</v>
      </c>
      <c r="R283" s="361">
        <f>IFERROR(VLOOKUP(CONCILIÇÃO_COM_CERVEJA!$B283,CUSTO!E:H,4,0),(VLOOKUP(CONCILIÇÃO_COM_CERVEJA!$A283,CUSTO!A:H,8,0)))</f>
        <v>2.9961108690666274E-2</v>
      </c>
      <c r="S283" s="361">
        <f>IFERROR(SUM(CONCILIÇÃO_COM_CERVEJA!$P283*CONCILIÇÃO_COM_CERVEJA!$R283),0)</f>
        <v>-8.988332607199883</v>
      </c>
      <c r="T283" s="362" t="str">
        <f>IFERROR(#REF!/CONCILIÇÃO_COM_CERVEJA!$M283,"")</f>
        <v/>
      </c>
      <c r="U283" s="361" t="str">
        <f>IFERROR(#REF!*CONCILIÇÃO_COM_CERVEJA!$R283,"-")</f>
        <v>-</v>
      </c>
      <c r="V283" s="363"/>
      <c r="X283" s="438">
        <f t="shared" si="18"/>
        <v>156809.00554178213</v>
      </c>
    </row>
    <row r="284" spans="1:24" x14ac:dyDescent="0.25">
      <c r="A284" s="429">
        <v>78</v>
      </c>
      <c r="B284" s="352">
        <v>2701010013</v>
      </c>
      <c r="C284" s="352">
        <v>2701010139</v>
      </c>
      <c r="D284" s="353" t="s">
        <v>1001</v>
      </c>
      <c r="E284" s="437">
        <f>IFERROR(VLOOKUP(B284,[1]AGLUTINADO!$A:$C,3,0),0)/G284</f>
        <v>6672.0022948938613</v>
      </c>
      <c r="F284" s="354" t="s">
        <v>111</v>
      </c>
      <c r="G284" s="355">
        <f>IFERROR(VLOOKUP(CONCILIÇÃO_COM_CERVEJA!$B284,'BASE PRODUTOS'!A:E,5,0),"")</f>
        <v>8.7149999999999999E-4</v>
      </c>
      <c r="H284" s="356">
        <f>VLOOKUP(CONCILIÇÃO_COM_CERVEJA!$B284,CONT_ANTE!A:D,4,0)</f>
        <v>59427</v>
      </c>
      <c r="I284" s="356" t="str">
        <f t="shared" si="14"/>
        <v>ok</v>
      </c>
      <c r="J284" s="357">
        <f>VLOOKUP(CONCILIÇÃO_COM_CERVEJA!$B284,CONTAGEM!B:G,6,0)</f>
        <v>51129</v>
      </c>
      <c r="K284" s="357">
        <f>SUMIF(SISTEMA!B:B,CONCILIÇÃO_COM_CERVEJA!$B284,SISTEMA!I:I)/G284</f>
        <v>0</v>
      </c>
      <c r="L284" s="357">
        <f>SUMIF(SISTEMA!B:B,CONCILIÇÃO_COM_CERVEJA!$C284,SISTEMA!I:I)</f>
        <v>52755</v>
      </c>
      <c r="M284" s="358">
        <f t="shared" si="13"/>
        <v>52755</v>
      </c>
      <c r="N284" s="357">
        <f>IFERROR(SUM(CONCILIÇÃO_COM_CERVEJA!$M284*CONCILIÇÃO_COM_CERVEJA!$R284),0)</f>
        <v>1981.3169128053914</v>
      </c>
      <c r="O284" s="356">
        <f>IFERROR(VLOOKUP(CONCILIÇÃO_COM_CERVEJA!$B284,DIF_ANTE!A:D,4,0),"0")/CONCILIÇÃO_COM_CERVEJA!$G284</f>
        <v>-1.0900745845595543E-2</v>
      </c>
      <c r="P284" s="359">
        <f t="shared" si="15"/>
        <v>-1626</v>
      </c>
      <c r="Q284" s="360">
        <f>CONCILIÇÃO_COM_CERVEJA!$P284-CONCILIÇÃO_COM_CERVEJA!$O284</f>
        <v>-1625.9890992541543</v>
      </c>
      <c r="R284" s="361">
        <f>IFERROR(VLOOKUP(CONCILIÇÃO_COM_CERVEJA!$B284,CUSTO!E:H,4,0),(VLOOKUP(CONCILIÇÃO_COM_CERVEJA!$A284,CUSTO!A:H,8,0)))</f>
        <v>3.7556950294860988E-2</v>
      </c>
      <c r="S284" s="361">
        <f>IFERROR(SUM(CONCILIÇÃO_COM_CERVEJA!$P284*CONCILIÇÃO_COM_CERVEJA!$R284),0)</f>
        <v>-61.067601179443969</v>
      </c>
      <c r="T284" s="362" t="str">
        <f>IFERROR(#REF!/CONCILIÇÃO_COM_CERVEJA!$M284,"")</f>
        <v/>
      </c>
      <c r="U284" s="361" t="str">
        <f>IFERROR(#REF!*CONCILIÇÃO_COM_CERVEJA!$R284,"-")</f>
        <v>-</v>
      </c>
      <c r="V284" s="363"/>
      <c r="X284" s="438">
        <f t="shared" si="18"/>
        <v>57801.002294893864</v>
      </c>
    </row>
    <row r="285" spans="1:24" ht="15" customHeight="1" x14ac:dyDescent="0.25">
      <c r="A285" s="429">
        <v>728</v>
      </c>
      <c r="B285" s="352">
        <v>2701010014</v>
      </c>
      <c r="C285" s="352">
        <v>2701010140</v>
      </c>
      <c r="D285" s="353" t="s">
        <v>1002</v>
      </c>
      <c r="E285" s="437">
        <f>IFERROR(VLOOKUP(B285,[1]AGLUTINADO!$A:$C,3,0),0)/G285</f>
        <v>0</v>
      </c>
      <c r="F285" s="354" t="s">
        <v>111</v>
      </c>
      <c r="G285" s="355">
        <f>IFERROR(VLOOKUP(CONCILIÇÃO_COM_CERVEJA!$B285,'BASE PRODUTOS'!A:E,5,0),"")</f>
        <v>2.3279999999999999E-4</v>
      </c>
      <c r="H285" s="356">
        <f>VLOOKUP(CONCILIÇÃO_COM_CERVEJA!$B285,CONT_ANTE!A:D,4,0)</f>
        <v>0</v>
      </c>
      <c r="I285" s="356" t="str">
        <f t="shared" si="14"/>
        <v>ok</v>
      </c>
      <c r="J285" s="357">
        <f>VLOOKUP(CONCILIÇÃO_COM_CERVEJA!$B285,CONTAGEM!B:G,6,0)</f>
        <v>0</v>
      </c>
      <c r="K285" s="357">
        <f>SUMIF(SISTEMA!B:B,CONCILIÇÃO_COM_CERVEJA!$B285,SISTEMA!I:I)/G285</f>
        <v>0</v>
      </c>
      <c r="L285" s="357">
        <f>SUMIF(SISTEMA!B:B,CONCILIÇÃO_COM_CERVEJA!$C285,SISTEMA!I:I)</f>
        <v>1775</v>
      </c>
      <c r="M285" s="358">
        <f t="shared" si="13"/>
        <v>1775</v>
      </c>
      <c r="N285" s="357">
        <f>IFERROR(SUM(CONCILIÇÃO_COM_CERVEJA!$M285*CONCILIÇÃO_COM_CERVEJA!$R285),0)</f>
        <v>19.175101263029887</v>
      </c>
      <c r="O285" s="356">
        <f>IFERROR(VLOOKUP(CONCILIÇÃO_COM_CERVEJA!$B285,DIF_ANTE!A:D,4,0),"0")/CONCILIÇÃO_COM_CERVEJA!$G285</f>
        <v>-1775.5154639175257</v>
      </c>
      <c r="P285" s="359">
        <f t="shared" si="15"/>
        <v>-1775</v>
      </c>
      <c r="Q285" s="360">
        <f>CONCILIÇÃO_COM_CERVEJA!$P285-CONCILIÇÃO_COM_CERVEJA!$O285</f>
        <v>0.51546391752572163</v>
      </c>
      <c r="R285" s="361">
        <f>IFERROR(VLOOKUP(CONCILIÇÃO_COM_CERVEJA!$B285,CUSTO!E:H,4,0),(VLOOKUP(CONCILIÇÃO_COM_CERVEJA!$A285,CUSTO!A:H,8,0)))</f>
        <v>1.0802873951002753E-2</v>
      </c>
      <c r="S285" s="361">
        <f>IFERROR(SUM(CONCILIÇÃO_COM_CERVEJA!$P285*CONCILIÇÃO_COM_CERVEJA!$R285),0)</f>
        <v>-19.175101263029887</v>
      </c>
      <c r="T285" s="362" t="str">
        <f>IFERROR(#REF!/CONCILIÇÃO_COM_CERVEJA!$M285,"")</f>
        <v/>
      </c>
      <c r="U285" s="361" t="str">
        <f>IFERROR(#REF!*CONCILIÇÃO_COM_CERVEJA!$R285,"-")</f>
        <v>-</v>
      </c>
      <c r="V285" s="363" t="s">
        <v>22226</v>
      </c>
    </row>
    <row r="286" spans="1:24" ht="15" customHeight="1" x14ac:dyDescent="0.25">
      <c r="A286" s="429"/>
      <c r="B286" s="352">
        <v>2701010105</v>
      </c>
      <c r="C286" s="352">
        <v>2701010142</v>
      </c>
      <c r="D286" s="353" t="s">
        <v>5532</v>
      </c>
      <c r="E286" s="437">
        <f>IFERROR(VLOOKUP(B286,[1]AGLUTINADO!$A:$C,3,0),0)/G286</f>
        <v>0</v>
      </c>
      <c r="F286" s="354" t="s">
        <v>111</v>
      </c>
      <c r="G286" s="355">
        <f>IFERROR(VLOOKUP(CONCILIÇÃO_COM_CERVEJA!$B286,'BASE PRODUTOS'!A:E,5,0),"")</f>
        <v>6.8570000000000002E-4</v>
      </c>
      <c r="H286" s="356">
        <f>VLOOKUP(CONCILIÇÃO_COM_CERVEJA!$B286,CONT_ANTE!A:D,4,0)</f>
        <v>720</v>
      </c>
      <c r="I286" s="356" t="str">
        <f t="shared" si="14"/>
        <v>!@##@!</v>
      </c>
      <c r="J286" s="357">
        <f>VLOOKUP(CONCILIÇÃO_COM_CERVEJA!$B286,CONTAGEM!B:G,6,0)</f>
        <v>11048</v>
      </c>
      <c r="K286" s="357">
        <f>SUMIF(SISTEMA!B:B,CONCILIÇÃO_COM_CERVEJA!$B286,SISTEMA!I:I)/G286</f>
        <v>10327.985999708328</v>
      </c>
      <c r="L286" s="357">
        <f>SUMIF(SISTEMA!B:B,CONCILIÇÃO_COM_CERVEJA!$C286,SISTEMA!I:I)</f>
        <v>753</v>
      </c>
      <c r="M286" s="358">
        <f t="shared" si="13"/>
        <v>11080.985999708328</v>
      </c>
      <c r="N286" s="357">
        <f>IFERROR(SUM(CONCILIÇÃO_COM_CERVEJA!$M286*CONCILIÇÃO_COM_CERVEJA!$R286),0)</f>
        <v>423.87872074024841</v>
      </c>
      <c r="O286" s="356">
        <f>IFERROR(VLOOKUP(CONCILIÇÃO_COM_CERVEJA!$B286,DIF_ANTE!A:D,4,0),"0")/CONCILIÇÃO_COM_CERVEJA!$G286</f>
        <v>-34.382382966311695</v>
      </c>
      <c r="P286" s="359">
        <f t="shared" si="15"/>
        <v>-32.985999708327654</v>
      </c>
      <c r="Q286" s="360">
        <f>CONCILIÇÃO_COM_CERVEJA!$P286-CONCILIÇÃO_COM_CERVEJA!$O286</f>
        <v>1.3963832579840414</v>
      </c>
      <c r="R286" s="361">
        <f>IFERROR(VLOOKUP(CONCILIÇÃO_COM_CERVEJA!$B286,CUSTO!E:H,4,0),(VLOOKUP(CONCILIÇÃO_COM_CERVEJA!$A286,CUSTO!A:H,8,0)))</f>
        <v>3.825279814913634E-2</v>
      </c>
      <c r="S286" s="361">
        <f>IFERROR(SUM(CONCILIÇÃO_COM_CERVEJA!$P286*CONCILIÇÃO_COM_CERVEJA!$R286),0)</f>
        <v>-1.2618067885901278</v>
      </c>
      <c r="T286" s="365" t="str">
        <f>IFERROR(#REF!/CONCILIÇÃO_COM_CERVEJA!$M286,"")</f>
        <v/>
      </c>
      <c r="U286" s="361" t="str">
        <f>IFERROR(#REF!*CONCILIÇÃO_COM_CERVEJA!$R286,"-")</f>
        <v>-</v>
      </c>
      <c r="V286" s="363" t="s">
        <v>813</v>
      </c>
    </row>
    <row r="287" spans="1:24" ht="15" customHeight="1" x14ac:dyDescent="0.25">
      <c r="A287" s="429">
        <v>32842</v>
      </c>
      <c r="B287" s="352">
        <v>2701010015</v>
      </c>
      <c r="C287" s="352">
        <v>2701010143</v>
      </c>
      <c r="D287" s="353" t="s">
        <v>2043</v>
      </c>
      <c r="E287" s="437">
        <f>IFERROR(VLOOKUP(B287,[1]AGLUTINADO!$A:$C,3,0),0)/G287</f>
        <v>0</v>
      </c>
      <c r="F287" s="354" t="s">
        <v>111</v>
      </c>
      <c r="G287" s="355">
        <f>IFERROR(VLOOKUP(CONCILIÇÃO_COM_CERVEJA!$B287,'BASE PRODUTOS'!A:E,5,0),"")</f>
        <v>1.3439999999999999E-4</v>
      </c>
      <c r="H287" s="356">
        <f>VLOOKUP(CONCILIÇÃO_COM_CERVEJA!$B287,CONT_ANTE!A:D,4,0)</f>
        <v>0</v>
      </c>
      <c r="I287" s="356" t="str">
        <f t="shared" si="14"/>
        <v>ok</v>
      </c>
      <c r="J287" s="357">
        <f>VLOOKUP(CONCILIÇÃO_COM_CERVEJA!$B287,CONTAGEM!B:G,6,0)</f>
        <v>0</v>
      </c>
      <c r="K287" s="357">
        <f>SUMIF(SISTEMA!B:B,CONCILIÇÃO_COM_CERVEJA!$B287,SISTEMA!I:I)/G287</f>
        <v>0</v>
      </c>
      <c r="L287" s="357">
        <f>SUMIF(SISTEMA!B:B,CONCILIÇÃO_COM_CERVEJA!$C287,SISTEMA!I:I)</f>
        <v>0</v>
      </c>
      <c r="M287" s="358">
        <f t="shared" si="13"/>
        <v>0</v>
      </c>
      <c r="N287" s="357">
        <f>IFERROR(SUM(CONCILIÇÃO_COM_CERVEJA!$M287*CONCILIÇÃO_COM_CERVEJA!$R287),0)</f>
        <v>0</v>
      </c>
      <c r="O287" s="356">
        <f>IFERROR(VLOOKUP(CONCILIÇÃO_COM_CERVEJA!$B287,DIF_ANTE!A:D,4,0),"0")/CONCILIÇÃO_COM_CERVEJA!$G287</f>
        <v>0</v>
      </c>
      <c r="P287" s="359">
        <f t="shared" si="15"/>
        <v>0</v>
      </c>
      <c r="Q287" s="360">
        <f>CONCILIÇÃO_COM_CERVEJA!$P287-CONCILIÇÃO_COM_CERVEJA!$O287</f>
        <v>0</v>
      </c>
      <c r="R287" s="361">
        <f>IFERROR(VLOOKUP(CONCILIÇÃO_COM_CERVEJA!$B287,CUSTO!E:H,4,0),(VLOOKUP(CONCILIÇÃO_COM_CERVEJA!$A287,CUSTO!A:H,8,0)))</f>
        <v>7.0303154404383981E-3</v>
      </c>
      <c r="S287" s="361">
        <f>IFERROR(SUM(CONCILIÇÃO_COM_CERVEJA!$P287*CONCILIÇÃO_COM_CERVEJA!$R287),0)</f>
        <v>0</v>
      </c>
      <c r="T287" s="362" t="str">
        <f>IFERROR(#REF!/CONCILIÇÃO_COM_CERVEJA!$M287,"")</f>
        <v/>
      </c>
      <c r="U287" s="361" t="str">
        <f>IFERROR(#REF!*CONCILIÇÃO_COM_CERVEJA!$R287,"-")</f>
        <v>-</v>
      </c>
      <c r="V287" s="363" t="s">
        <v>813</v>
      </c>
    </row>
    <row r="288" spans="1:24" ht="15" customHeight="1" x14ac:dyDescent="0.25">
      <c r="A288" s="429">
        <v>70</v>
      </c>
      <c r="B288" s="352">
        <v>2701010016</v>
      </c>
      <c r="C288" s="352" t="s">
        <v>14189</v>
      </c>
      <c r="D288" s="353" t="s">
        <v>1003</v>
      </c>
      <c r="E288" s="437">
        <f>IFERROR(VLOOKUP(B288,[1]AGLUTINADO!$A:$C,3,0),0)/G288</f>
        <v>0</v>
      </c>
      <c r="F288" s="354" t="s">
        <v>111</v>
      </c>
      <c r="G288" s="355">
        <f>IFERROR(VLOOKUP(CONCILIÇÃO_COM_CERVEJA!$B288,'BASE PRODUTOS'!A:E,5,0),"")</f>
        <v>6.8599999999999998E-4</v>
      </c>
      <c r="H288" s="356">
        <f>VLOOKUP(CONCILIÇÃO_COM_CERVEJA!$B288,CONT_ANTE!A:D,4,0)</f>
        <v>0</v>
      </c>
      <c r="I288" s="356" t="str">
        <f t="shared" si="14"/>
        <v>ok</v>
      </c>
      <c r="J288" s="357">
        <f>VLOOKUP(CONCILIÇÃO_COM_CERVEJA!$B288,CONTAGEM!B:G,6,0)</f>
        <v>0</v>
      </c>
      <c r="K288" s="357">
        <f>SUMIF(SISTEMA!B:B,CONCILIÇÃO_COM_CERVEJA!$B288,SISTEMA!I:I)/G288</f>
        <v>0</v>
      </c>
      <c r="L288" s="357">
        <f>SUMIF(SISTEMA!B:B,CONCILIÇÃO_COM_CERVEJA!$C288,SISTEMA!I:I)</f>
        <v>0</v>
      </c>
      <c r="M288" s="358">
        <f t="shared" si="13"/>
        <v>0</v>
      </c>
      <c r="N288" s="357">
        <f>IFERROR(SUM(CONCILIÇÃO_COM_CERVEJA!$M288*CONCILIÇÃO_COM_CERVEJA!$R288),0)</f>
        <v>0</v>
      </c>
      <c r="O288" s="356">
        <f>IFERROR(VLOOKUP(CONCILIÇÃO_COM_CERVEJA!$B288,DIF_ANTE!A:D,4,0),"0")/CONCILIÇÃO_COM_CERVEJA!$G288</f>
        <v>0</v>
      </c>
      <c r="P288" s="359">
        <f t="shared" si="15"/>
        <v>0</v>
      </c>
      <c r="Q288" s="360">
        <f>CONCILIÇÃO_COM_CERVEJA!$P288-CONCILIÇÃO_COM_CERVEJA!$O288</f>
        <v>0</v>
      </c>
      <c r="R288" s="361">
        <f>IFERROR(VLOOKUP(CONCILIÇÃO_COM_CERVEJA!$B288,CUSTO!E:H,4,0),(VLOOKUP(CONCILIÇÃO_COM_CERVEJA!$A288,CUSTO!A:H,8,0)))</f>
        <v>2.9961117511520738E-2</v>
      </c>
      <c r="S288" s="361">
        <f>IFERROR(SUM(CONCILIÇÃO_COM_CERVEJA!$P288*CONCILIÇÃO_COM_CERVEJA!$R288),0)</f>
        <v>0</v>
      </c>
      <c r="T288" s="362" t="str">
        <f>IFERROR(#REF!/CONCILIÇÃO_COM_CERVEJA!$M288,"")</f>
        <v/>
      </c>
      <c r="U288" s="361" t="str">
        <f>IFERROR(#REF!*CONCILIÇÃO_COM_CERVEJA!$R288,"-")</f>
        <v>-</v>
      </c>
      <c r="V288" s="363" t="s">
        <v>813</v>
      </c>
    </row>
    <row r="289" spans="1:24" x14ac:dyDescent="0.25">
      <c r="A289" s="429">
        <v>32838</v>
      </c>
      <c r="B289" s="352">
        <v>2701010079</v>
      </c>
      <c r="C289" s="352">
        <v>2701010144</v>
      </c>
      <c r="D289" s="353" t="s">
        <v>1003</v>
      </c>
      <c r="E289" s="437">
        <f>IFERROR(VLOOKUP(B289,[1]AGLUTINADO!$A:$C,3,0),0)/G289</f>
        <v>12540</v>
      </c>
      <c r="F289" s="354" t="s">
        <v>111</v>
      </c>
      <c r="G289" s="355">
        <f>IFERROR(VLOOKUP(CONCILIÇÃO_COM_CERVEJA!$B289,'BASE PRODUTOS'!A:E,5,0),"")</f>
        <v>6.8000000000000005E-4</v>
      </c>
      <c r="H289" s="356">
        <f>VLOOKUP(CONCILIÇÃO_COM_CERVEJA!$B289,CONT_ANTE!A:D,4,0)</f>
        <v>100447</v>
      </c>
      <c r="I289" s="356" t="str">
        <f t="shared" si="14"/>
        <v>ok</v>
      </c>
      <c r="J289" s="357">
        <f>VLOOKUP(CONCILIÇÃO_COM_CERVEJA!$B289,CONTAGEM!B:G,6,0)</f>
        <v>87477</v>
      </c>
      <c r="K289" s="357">
        <f>SUMIF(SISTEMA!B:B,CONCILIÇÃO_COM_CERVEJA!$B289,SISTEMA!I:I)/G289</f>
        <v>0</v>
      </c>
      <c r="L289" s="357">
        <f>SUMIF(SISTEMA!B:B,CONCILIÇÃO_COM_CERVEJA!$C289,SISTEMA!I:I)</f>
        <v>87752</v>
      </c>
      <c r="M289" s="358">
        <f t="shared" si="13"/>
        <v>87752</v>
      </c>
      <c r="N289" s="357">
        <f>IFERROR(SUM(CONCILIÇÃO_COM_CERVEJA!$M289*CONCILIÇÃO_COM_CERVEJA!$R289),0)</f>
        <v>2629.1479838709679</v>
      </c>
      <c r="O289" s="356">
        <f>IFERROR(VLOOKUP(CONCILIÇÃO_COM_CERVEJA!$B289,DIF_ANTE!A:D,4,0),"0")/CONCILIÇÃO_COM_CERVEJA!$G289</f>
        <v>153.51470588236663</v>
      </c>
      <c r="P289" s="359">
        <f t="shared" si="15"/>
        <v>-275</v>
      </c>
      <c r="Q289" s="360">
        <f>CONCILIÇÃO_COM_CERVEJA!$P289-CONCILIÇÃO_COM_CERVEJA!$O289</f>
        <v>-428.51470588236663</v>
      </c>
      <c r="R289" s="361">
        <f>IFERROR(VLOOKUP(CONCILIÇÃO_COM_CERVEJA!$B289,CUSTO!E:H,4,0),(VLOOKUP(CONCILIÇÃO_COM_CERVEJA!$A289,CUSTO!A:H,8,0)))</f>
        <v>2.9961117511520738E-2</v>
      </c>
      <c r="S289" s="361">
        <f>IFERROR(SUM(CONCILIÇÃO_COM_CERVEJA!$P289*CONCILIÇÃO_COM_CERVEJA!$R289),0)</f>
        <v>-8.2393073156682028</v>
      </c>
      <c r="T289" s="362" t="str">
        <f>IFERROR(#REF!/CONCILIÇÃO_COM_CERVEJA!$M289,"")</f>
        <v/>
      </c>
      <c r="U289" s="361" t="str">
        <f>IFERROR(#REF!*CONCILIÇÃO_COM_CERVEJA!$R289,"-")</f>
        <v>-</v>
      </c>
      <c r="V289" s="363" t="s">
        <v>22225</v>
      </c>
      <c r="X289" s="438">
        <f>J289+E289</f>
        <v>100017</v>
      </c>
    </row>
    <row r="290" spans="1:24" ht="15" customHeight="1" x14ac:dyDescent="0.25">
      <c r="A290" s="429">
        <v>30445</v>
      </c>
      <c r="B290" s="352">
        <v>2701010017</v>
      </c>
      <c r="C290" s="352" t="s">
        <v>14189</v>
      </c>
      <c r="D290" s="353" t="s">
        <v>1004</v>
      </c>
      <c r="E290" s="437">
        <f>IFERROR(VLOOKUP(B290,[1]AGLUTINADO!$A:$C,3,0),0)/G290</f>
        <v>0</v>
      </c>
      <c r="F290" s="354" t="s">
        <v>111</v>
      </c>
      <c r="G290" s="355">
        <f>IFERROR(VLOOKUP(CONCILIÇÃO_COM_CERVEJA!$B290,'BASE PRODUTOS'!A:E,5,0),"")</f>
        <v>2.3059999999999999E-4</v>
      </c>
      <c r="H290" s="356">
        <f>VLOOKUP(CONCILIÇÃO_COM_CERVEJA!$B290,CONT_ANTE!A:D,4,0)</f>
        <v>0</v>
      </c>
      <c r="I290" s="356" t="str">
        <f t="shared" si="14"/>
        <v>ok</v>
      </c>
      <c r="J290" s="357">
        <f>VLOOKUP(CONCILIÇÃO_COM_CERVEJA!$B290,CONTAGEM!B:G,6,0)</f>
        <v>0</v>
      </c>
      <c r="K290" s="357">
        <f>SUMIF(SISTEMA!B:B,CONCILIÇÃO_COM_CERVEJA!$B290,SISTEMA!I:I)/G290</f>
        <v>0</v>
      </c>
      <c r="L290" s="357">
        <f>SUMIF(SISTEMA!B:B,CONCILIÇÃO_COM_CERVEJA!$C290,SISTEMA!I:I)</f>
        <v>0</v>
      </c>
      <c r="M290" s="358">
        <f t="shared" si="13"/>
        <v>0</v>
      </c>
      <c r="N290" s="357">
        <f>IFERROR(SUM(CONCILIÇÃO_COM_CERVEJA!$M290*CONCILIÇÃO_COM_CERVEJA!$R290),0)</f>
        <v>0</v>
      </c>
      <c r="O290" s="356">
        <f>IFERROR(VLOOKUP(CONCILIÇÃO_COM_CERVEJA!$B290,DIF_ANTE!A:D,4,0),"0")/CONCILIÇÃO_COM_CERVEJA!$G290</f>
        <v>-0.30355594102341715</v>
      </c>
      <c r="P290" s="359">
        <f t="shared" si="15"/>
        <v>0</v>
      </c>
      <c r="Q290" s="360">
        <f>CONCILIÇÃO_COM_CERVEJA!$P290-CONCILIÇÃO_COM_CERVEJA!$O290</f>
        <v>0.30355594102341715</v>
      </c>
      <c r="R290" s="361">
        <f>IFERROR(VLOOKUP(CONCILIÇÃO_COM_CERVEJA!$B290,CUSTO!E:H,4,0),(VLOOKUP(CONCILIÇÃO_COM_CERVEJA!$A290,CUSTO!A:H,8,0)))</f>
        <v>1.1494945044184962E-2</v>
      </c>
      <c r="S290" s="361">
        <f>IFERROR(SUM(CONCILIÇÃO_COM_CERVEJA!$P290*CONCILIÇÃO_COM_CERVEJA!$R290),0)</f>
        <v>0</v>
      </c>
      <c r="T290" s="362" t="str">
        <f>IFERROR(#REF!/CONCILIÇÃO_COM_CERVEJA!$M290,"")</f>
        <v/>
      </c>
      <c r="U290" s="361" t="str">
        <f>IFERROR(#REF!*CONCILIÇÃO_COM_CERVEJA!$R290,"-")</f>
        <v>-</v>
      </c>
      <c r="V290" s="363" t="s">
        <v>813</v>
      </c>
    </row>
    <row r="291" spans="1:24" ht="15" customHeight="1" x14ac:dyDescent="0.25">
      <c r="A291" s="429">
        <v>32840</v>
      </c>
      <c r="B291" s="352">
        <v>2701010081</v>
      </c>
      <c r="C291" s="352">
        <v>2701010145</v>
      </c>
      <c r="D291" s="353" t="s">
        <v>1004</v>
      </c>
      <c r="E291" s="437">
        <f>IFERROR(VLOOKUP(B291,[1]AGLUTINADO!$A:$C,3,0),0)/G291</f>
        <v>0</v>
      </c>
      <c r="F291" s="354" t="s">
        <v>111</v>
      </c>
      <c r="G291" s="355">
        <f>IFERROR(VLOOKUP(CONCILIÇÃO_COM_CERVEJA!$B291,'BASE PRODUTOS'!A:E,5,0),"")</f>
        <v>2.3059999999999999E-4</v>
      </c>
      <c r="H291" s="356">
        <f>VLOOKUP(CONCILIÇÃO_COM_CERVEJA!$B291,CONT_ANTE!A:D,4,0)</f>
        <v>0</v>
      </c>
      <c r="I291" s="356" t="str">
        <f t="shared" si="14"/>
        <v>ok</v>
      </c>
      <c r="J291" s="357">
        <f>VLOOKUP(CONCILIÇÃO_COM_CERVEJA!$B291,CONTAGEM!B:G,6,0)</f>
        <v>0</v>
      </c>
      <c r="K291" s="357">
        <f>SUMIF(SISTEMA!B:B,CONCILIÇÃO_COM_CERVEJA!$B291,SISTEMA!I:I)/G291</f>
        <v>0</v>
      </c>
      <c r="L291" s="357">
        <f>SUMIF(SISTEMA!B:B,CONCILIÇÃO_COM_CERVEJA!$C291,SISTEMA!I:I)</f>
        <v>317</v>
      </c>
      <c r="M291" s="358">
        <f t="shared" si="13"/>
        <v>317</v>
      </c>
      <c r="N291" s="357">
        <f>IFERROR(SUM(CONCILIÇÃO_COM_CERVEJA!$M291*CONCILIÇÃO_COM_CERVEJA!$R291),0)</f>
        <v>3.4245110029830363</v>
      </c>
      <c r="O291" s="356">
        <f>IFERROR(VLOOKUP(CONCILIÇÃO_COM_CERVEJA!$B291,DIF_ANTE!A:D,4,0),"0")/CONCILIÇÃO_COM_CERVEJA!$G291</f>
        <v>-317.69297484822204</v>
      </c>
      <c r="P291" s="359">
        <f t="shared" si="15"/>
        <v>-317</v>
      </c>
      <c r="Q291" s="360">
        <f>CONCILIÇÃO_COM_CERVEJA!$P291-CONCILIÇÃO_COM_CERVEJA!$O291</f>
        <v>0.69297484822203614</v>
      </c>
      <c r="R291" s="361">
        <f>IFERROR(VLOOKUP(CONCILIÇÃO_COM_CERVEJA!$B291,CUSTO!E:H,4,0),(VLOOKUP(CONCILIÇÃO_COM_CERVEJA!$A291,CUSTO!A:H,8,0)))</f>
        <v>1.080287382644491E-2</v>
      </c>
      <c r="S291" s="361">
        <f>IFERROR(SUM(CONCILIÇÃO_COM_CERVEJA!$P291*CONCILIÇÃO_COM_CERVEJA!$R291),0)</f>
        <v>-3.4245110029830363</v>
      </c>
      <c r="T291" s="362" t="str">
        <f>IFERROR(#REF!/CONCILIÇÃO_COM_CERVEJA!$M291,"")</f>
        <v/>
      </c>
      <c r="U291" s="361" t="str">
        <f>IFERROR(#REF!*CONCILIÇÃO_COM_CERVEJA!$R291,"-")</f>
        <v>-</v>
      </c>
      <c r="V291" s="363" t="s">
        <v>22226</v>
      </c>
    </row>
    <row r="292" spans="1:24" ht="15" customHeight="1" x14ac:dyDescent="0.25">
      <c r="A292" s="429">
        <v>32849</v>
      </c>
      <c r="B292" s="352">
        <v>2701010018</v>
      </c>
      <c r="C292" s="352">
        <v>2701010146</v>
      </c>
      <c r="D292" s="353" t="s">
        <v>2044</v>
      </c>
      <c r="E292" s="437">
        <f>IFERROR(VLOOKUP(B292,[1]AGLUTINADO!$A:$C,3,0),0)/G292</f>
        <v>0</v>
      </c>
      <c r="F292" s="354" t="s">
        <v>111</v>
      </c>
      <c r="G292" s="355">
        <f>IFERROR(VLOOKUP(CONCILIÇÃO_COM_CERVEJA!$B292,'BASE PRODUTOS'!A:E,5,0),"")</f>
        <v>1.3449999999999999E-4</v>
      </c>
      <c r="H292" s="356">
        <f>VLOOKUP(CONCILIÇÃO_COM_CERVEJA!$B292,CONT_ANTE!A:D,4,0)</f>
        <v>0</v>
      </c>
      <c r="I292" s="356" t="str">
        <f t="shared" si="14"/>
        <v>ok</v>
      </c>
      <c r="J292" s="357">
        <f>VLOOKUP(CONCILIÇÃO_COM_CERVEJA!$B292,CONTAGEM!B:G,6,0)</f>
        <v>0</v>
      </c>
      <c r="K292" s="357">
        <f>SUMIF(SISTEMA!B:B,CONCILIÇÃO_COM_CERVEJA!$B292,SISTEMA!I:I)/G292</f>
        <v>0</v>
      </c>
      <c r="L292" s="357">
        <f>SUMIF(SISTEMA!B:B,CONCILIÇÃO_COM_CERVEJA!$C292,SISTEMA!I:I)</f>
        <v>0</v>
      </c>
      <c r="M292" s="358">
        <f t="shared" si="13"/>
        <v>0</v>
      </c>
      <c r="N292" s="357">
        <f>IFERROR(SUM(CONCILIÇÃO_COM_CERVEJA!$M292*CONCILIÇÃO_COM_CERVEJA!$R292),0)</f>
        <v>0</v>
      </c>
      <c r="O292" s="356">
        <f>IFERROR(VLOOKUP(CONCILIÇÃO_COM_CERVEJA!$B292,DIF_ANTE!A:D,4,0),"0")/CONCILIÇÃO_COM_CERVEJA!$G292</f>
        <v>0</v>
      </c>
      <c r="P292" s="359">
        <f t="shared" si="15"/>
        <v>0</v>
      </c>
      <c r="Q292" s="360">
        <f>CONCILIÇÃO_COM_CERVEJA!$P292-CONCILIÇÃO_COM_CERVEJA!$O292</f>
        <v>0</v>
      </c>
      <c r="R292" s="361">
        <f>IFERROR(VLOOKUP(CONCILIÇÃO_COM_CERVEJA!$B292,CUSTO!E:H,4,0),(VLOOKUP(CONCILIÇÃO_COM_CERVEJA!$A292,CUSTO!A:H,8,0)))</f>
        <v>7.030310243037379E-3</v>
      </c>
      <c r="S292" s="361">
        <f>IFERROR(SUM(CONCILIÇÃO_COM_CERVEJA!$P292*CONCILIÇÃO_COM_CERVEJA!$R292),0)</f>
        <v>0</v>
      </c>
      <c r="T292" s="362" t="str">
        <f>IFERROR(#REF!/CONCILIÇÃO_COM_CERVEJA!$M292,"")</f>
        <v/>
      </c>
      <c r="U292" s="361" t="str">
        <f>IFERROR(#REF!*CONCILIÇÃO_COM_CERVEJA!$R292,"-")</f>
        <v>-</v>
      </c>
      <c r="V292" s="363" t="s">
        <v>813</v>
      </c>
    </row>
    <row r="293" spans="1:24" ht="15" customHeight="1" x14ac:dyDescent="0.25">
      <c r="A293" s="429">
        <v>73</v>
      </c>
      <c r="B293" s="352">
        <v>2701010019</v>
      </c>
      <c r="C293" s="352" t="s">
        <v>14189</v>
      </c>
      <c r="D293" s="353" t="s">
        <v>1005</v>
      </c>
      <c r="E293" s="437">
        <f>IFERROR(VLOOKUP(B293,[1]AGLUTINADO!$A:$C,3,0),0)/G293</f>
        <v>0</v>
      </c>
      <c r="F293" s="354" t="s">
        <v>111</v>
      </c>
      <c r="G293" s="355">
        <f>IFERROR(VLOOKUP(CONCILIÇÃO_COM_CERVEJA!$B293,'BASE PRODUTOS'!A:E,5,0),"")</f>
        <v>6.8090000000000002E-4</v>
      </c>
      <c r="H293" s="356">
        <f>VLOOKUP(CONCILIÇÃO_COM_CERVEJA!$B293,CONT_ANTE!A:D,4,0)</f>
        <v>0</v>
      </c>
      <c r="I293" s="356" t="str">
        <f t="shared" si="14"/>
        <v>ok</v>
      </c>
      <c r="J293" s="357">
        <f>VLOOKUP(CONCILIÇÃO_COM_CERVEJA!$B293,CONTAGEM!B:G,6,0)</f>
        <v>0</v>
      </c>
      <c r="K293" s="357">
        <f>SUMIF(SISTEMA!B:B,CONCILIÇÃO_COM_CERVEJA!$B293,SISTEMA!I:I)/G293</f>
        <v>0</v>
      </c>
      <c r="L293" s="357">
        <f>SUMIF(SISTEMA!B:B,CONCILIÇÃO_COM_CERVEJA!$C293,SISTEMA!I:I)</f>
        <v>0</v>
      </c>
      <c r="M293" s="358">
        <f t="shared" si="13"/>
        <v>0</v>
      </c>
      <c r="N293" s="357">
        <f>IFERROR(SUM(CONCILIÇÃO_COM_CERVEJA!$M293*CONCILIÇÃO_COM_CERVEJA!$R293),0)</f>
        <v>0</v>
      </c>
      <c r="O293" s="356">
        <f>IFERROR(VLOOKUP(CONCILIÇÃO_COM_CERVEJA!$B293,DIF_ANTE!A:D,4,0),"0")/CONCILIÇÃO_COM_CERVEJA!$G293</f>
        <v>0</v>
      </c>
      <c r="P293" s="359">
        <f t="shared" si="15"/>
        <v>0</v>
      </c>
      <c r="Q293" s="360">
        <f>CONCILIÇÃO_COM_CERVEJA!$P293-CONCILIÇÃO_COM_CERVEJA!$O293</f>
        <v>0</v>
      </c>
      <c r="R293" s="361">
        <f>IFERROR(VLOOKUP(CONCILIÇÃO_COM_CERVEJA!$B293,CUSTO!E:H,4,0),(VLOOKUP(CONCILIÇÃO_COM_CERVEJA!$A293,CUSTO!A:H,8,0)))</f>
        <v>2.996115555555556E-2</v>
      </c>
      <c r="S293" s="361">
        <f>IFERROR(SUM(CONCILIÇÃO_COM_CERVEJA!$P293*CONCILIÇÃO_COM_CERVEJA!$R293),0)</f>
        <v>0</v>
      </c>
      <c r="T293" s="362" t="str">
        <f>IFERROR(#REF!/CONCILIÇÃO_COM_CERVEJA!$M293,"")</f>
        <v/>
      </c>
      <c r="U293" s="361" t="str">
        <f>IFERROR(#REF!*CONCILIÇÃO_COM_CERVEJA!$R293,"-")</f>
        <v>-</v>
      </c>
      <c r="V293" s="363" t="s">
        <v>813</v>
      </c>
    </row>
    <row r="294" spans="1:24" x14ac:dyDescent="0.25">
      <c r="A294" s="429">
        <v>32846</v>
      </c>
      <c r="B294" s="352">
        <v>2701010085</v>
      </c>
      <c r="C294" s="352">
        <v>2701010147</v>
      </c>
      <c r="D294" s="353" t="s">
        <v>1005</v>
      </c>
      <c r="E294" s="437">
        <f>IFERROR(VLOOKUP(B294,[1]AGLUTINADO!$A:$C,3,0),0)/G294</f>
        <v>7469.9955940666759</v>
      </c>
      <c r="F294" s="354" t="s">
        <v>111</v>
      </c>
      <c r="G294" s="355">
        <f>IFERROR(VLOOKUP(CONCILIÇÃO_COM_CERVEJA!$B294,'BASE PRODUTOS'!A:E,5,0),"")</f>
        <v>6.8090000000000002E-4</v>
      </c>
      <c r="H294" s="356">
        <f>VLOOKUP(CONCILIÇÃO_COM_CERVEJA!$B294,CONT_ANTE!A:D,4,0)</f>
        <v>70566</v>
      </c>
      <c r="I294" s="356" t="str">
        <f t="shared" si="14"/>
        <v>ok</v>
      </c>
      <c r="J294" s="357">
        <f>VLOOKUP(CONCILIÇÃO_COM_CERVEJA!$B294,CONTAGEM!B:G,6,0)</f>
        <v>62866</v>
      </c>
      <c r="K294" s="357">
        <f>SUMIF(SISTEMA!B:B,CONCILIÇÃO_COM_CERVEJA!$B294,SISTEMA!I:I)/G294</f>
        <v>0</v>
      </c>
      <c r="L294" s="357">
        <f>SUMIF(SISTEMA!B:B,CONCILIÇÃO_COM_CERVEJA!$C294,SISTEMA!I:I)</f>
        <v>63095</v>
      </c>
      <c r="M294" s="358">
        <f t="shared" si="13"/>
        <v>63095</v>
      </c>
      <c r="N294" s="357">
        <f>IFERROR(SUM(CONCILIÇÃO_COM_CERVEJA!$M294*CONCILIÇÃO_COM_CERVEJA!$R294),0)</f>
        <v>1890.399109777778</v>
      </c>
      <c r="O294" s="356">
        <f>IFERROR(VLOOKUP(CONCILIÇÃO_COM_CERVEJA!$B294,DIF_ANTE!A:D,4,0),"0")/CONCILIÇÃO_COM_CERVEJA!$G294</f>
        <v>-8.8118666457076089E-4</v>
      </c>
      <c r="P294" s="359">
        <f t="shared" si="15"/>
        <v>-229</v>
      </c>
      <c r="Q294" s="360">
        <f>CONCILIÇÃO_COM_CERVEJA!$P294-CONCILIÇÃO_COM_CERVEJA!$O294</f>
        <v>-228.99911881333543</v>
      </c>
      <c r="R294" s="361">
        <f>IFERROR(VLOOKUP(CONCILIÇÃO_COM_CERVEJA!$B294,CUSTO!E:H,4,0),(VLOOKUP(CONCILIÇÃO_COM_CERVEJA!$A294,CUSTO!A:H,8,0)))</f>
        <v>2.996115555555556E-2</v>
      </c>
      <c r="S294" s="361">
        <f>IFERROR(SUM(CONCILIÇÃO_COM_CERVEJA!$P294*CONCILIÇÃO_COM_CERVEJA!$R294),0)</f>
        <v>-6.8611046222222232</v>
      </c>
      <c r="T294" s="362" t="str">
        <f>IFERROR(#REF!/CONCILIÇÃO_COM_CERVEJA!$M294,"")</f>
        <v/>
      </c>
      <c r="U294" s="361" t="str">
        <f>IFERROR(#REF!*CONCILIÇÃO_COM_CERVEJA!$R294,"-")</f>
        <v>-</v>
      </c>
      <c r="V294" s="363" t="s">
        <v>22225</v>
      </c>
      <c r="X294" s="438">
        <f t="shared" ref="X294:X297" si="19">J294+E294</f>
        <v>70335.99559406667</v>
      </c>
    </row>
    <row r="295" spans="1:24" x14ac:dyDescent="0.25">
      <c r="A295" s="429"/>
      <c r="B295" s="352">
        <v>2701010111</v>
      </c>
      <c r="C295" s="352">
        <v>2701010148</v>
      </c>
      <c r="D295" s="353" t="s">
        <v>7962</v>
      </c>
      <c r="E295" s="437">
        <f>IFERROR(VLOOKUP(B295,[1]AGLUTINADO!$A:$C,3,0),0)/G295</f>
        <v>14207.994905900665</v>
      </c>
      <c r="F295" s="354" t="s">
        <v>111</v>
      </c>
      <c r="G295" s="355">
        <f>IFERROR(VLOOKUP(CONCILIÇÃO_COM_CERVEJA!$B295,'BASE PRODUTOS'!A:E,5,0),"")</f>
        <v>7.0669999999999999E-4</v>
      </c>
      <c r="H295" s="356">
        <f>VLOOKUP(CONCILIÇÃO_COM_CERVEJA!$B295,CONT_ANTE!A:D,4,0)</f>
        <v>122840</v>
      </c>
      <c r="I295" s="356" t="str">
        <f t="shared" si="14"/>
        <v>ok</v>
      </c>
      <c r="J295" s="357">
        <f>VLOOKUP(CONCILIÇÃO_COM_CERVEJA!$B295,CONTAGEM!B:G,6,0)</f>
        <v>109860</v>
      </c>
      <c r="K295" s="357">
        <f>SUMIF(SISTEMA!B:B,CONCILIÇÃO_COM_CERVEJA!$B295,SISTEMA!I:I)/G295</f>
        <v>0</v>
      </c>
      <c r="L295" s="357">
        <f>SUMIF(SISTEMA!B:B,CONCILIÇÃO_COM_CERVEJA!$C295,SISTEMA!I:I)</f>
        <v>108520</v>
      </c>
      <c r="M295" s="358">
        <f t="shared" si="13"/>
        <v>108520</v>
      </c>
      <c r="N295" s="357">
        <f>IFERROR(SUM(CONCILIÇÃO_COM_CERVEJA!$M295*CONCILIÇÃO_COM_CERVEJA!$R295),0)</f>
        <v>3562.7856771163065</v>
      </c>
      <c r="O295" s="356">
        <f>IFERROR(VLOOKUP(CONCILIÇÃO_COM_CERVEJA!$B295,DIF_ANTE!A:D,4,0),"0")/CONCILIÇÃO_COM_CERVEJA!$G295</f>
        <v>111.21833875760507</v>
      </c>
      <c r="P295" s="359">
        <f t="shared" si="15"/>
        <v>1340</v>
      </c>
      <c r="Q295" s="360">
        <f>CONCILIÇÃO_COM_CERVEJA!$P295-CONCILIÇÃO_COM_CERVEJA!$O295</f>
        <v>1228.7816612423949</v>
      </c>
      <c r="R295" s="361">
        <f>IFERROR(VLOOKUP(CONCILIÇÃO_COM_CERVEJA!$B295,CUSTO!E:H,4,0),(VLOOKUP(CONCILIÇÃO_COM_CERVEJA!$A295,CUSTO!A:H,8,0)))</f>
        <v>3.2830682612571938E-2</v>
      </c>
      <c r="S295" s="361">
        <f>IFERROR(SUM(CONCILIÇÃO_COM_CERVEJA!$P295*CONCILIÇÃO_COM_CERVEJA!$R295),0)</f>
        <v>43.993114700846398</v>
      </c>
      <c r="T295" s="365" t="str">
        <f>IFERROR(#REF!/CONCILIÇÃO_COM_CERVEJA!$M295,"")</f>
        <v/>
      </c>
      <c r="U295" s="361" t="str">
        <f>IFERROR(#REF!*CONCILIÇÃO_COM_CERVEJA!$R295,"-")</f>
        <v>-</v>
      </c>
      <c r="V295" s="363" t="s">
        <v>813</v>
      </c>
      <c r="X295" s="438">
        <f t="shared" si="19"/>
        <v>124067.99490590066</v>
      </c>
    </row>
    <row r="296" spans="1:24" x14ac:dyDescent="0.25">
      <c r="A296" s="429">
        <v>31438</v>
      </c>
      <c r="B296" s="352">
        <v>2701010022</v>
      </c>
      <c r="C296" s="352">
        <v>2701010150</v>
      </c>
      <c r="D296" s="353" t="s">
        <v>1007</v>
      </c>
      <c r="E296" s="437">
        <f>IFERROR(VLOOKUP(B296,[1]AGLUTINADO!$A:$C,3,0),0)/G296</f>
        <v>8004.0050237231371</v>
      </c>
      <c r="F296" s="354" t="s">
        <v>111</v>
      </c>
      <c r="G296" s="355">
        <f>IFERROR(VLOOKUP(CONCILIÇÃO_COM_CERVEJA!$B296,'BASE PRODUTOS'!A:E,5,0),"")</f>
        <v>7.1659999999999996E-4</v>
      </c>
      <c r="H296" s="356">
        <f>VLOOKUP(CONCILIÇÃO_COM_CERVEJA!$B296,CONT_ANTE!A:D,4,0)</f>
        <v>70260</v>
      </c>
      <c r="I296" s="356" t="str">
        <f t="shared" si="14"/>
        <v>ok</v>
      </c>
      <c r="J296" s="357">
        <f>VLOOKUP(CONCILIÇÃO_COM_CERVEJA!$B296,CONTAGEM!B:G,6,0)</f>
        <v>62071</v>
      </c>
      <c r="K296" s="357">
        <f>SUMIF(SISTEMA!B:B,CONCILIÇÃO_COM_CERVEJA!$B296,SISTEMA!I:I)/G296</f>
        <v>0</v>
      </c>
      <c r="L296" s="357">
        <f>SUMIF(SISTEMA!B:B,CONCILIÇÃO_COM_CERVEJA!$C296,SISTEMA!I:I)</f>
        <v>62255</v>
      </c>
      <c r="M296" s="358">
        <f t="shared" si="13"/>
        <v>62255</v>
      </c>
      <c r="N296" s="357">
        <f>IFERROR(SUM(CONCILIÇÃO_COM_CERVEJA!$M296*CONCILIÇÃO_COM_CERVEJA!$R296),0)</f>
        <v>1865.2295779334497</v>
      </c>
      <c r="O296" s="356">
        <f>IFERROR(VLOOKUP(CONCILIÇÃO_COM_CERVEJA!$B296,DIF_ANTE!A:D,4,0),"0")/CONCILIÇÃO_COM_CERVEJA!$G296</f>
        <v>5.0237231372424355E-2</v>
      </c>
      <c r="P296" s="359">
        <f t="shared" si="15"/>
        <v>-184</v>
      </c>
      <c r="Q296" s="360">
        <f>CONCILIÇÃO_COM_CERVEJA!$P296-CONCILIÇÃO_COM_CERVEJA!$O296</f>
        <v>-184.05023723137242</v>
      </c>
      <c r="R296" s="361">
        <f>IFERROR(VLOOKUP(CONCILIÇÃO_COM_CERVEJA!$B296,CUSTO!E:H,4,0),(VLOOKUP(CONCILIÇÃO_COM_CERVEJA!$A296,CUSTO!A:H,8,0)))</f>
        <v>2.9961120840630465E-2</v>
      </c>
      <c r="S296" s="361">
        <f>IFERROR(SUM(CONCILIÇÃO_COM_CERVEJA!$P296*CONCILIÇÃO_COM_CERVEJA!$R296),0)</f>
        <v>-5.5128462346760054</v>
      </c>
      <c r="T296" s="362" t="str">
        <f>IFERROR(#REF!/CONCILIÇÃO_COM_CERVEJA!$M296,"")</f>
        <v/>
      </c>
      <c r="U296" s="361" t="str">
        <f>IFERROR(#REF!*CONCILIÇÃO_COM_CERVEJA!$R296,"-")</f>
        <v>-</v>
      </c>
      <c r="V296" s="363" t="s">
        <v>22225</v>
      </c>
      <c r="X296" s="438">
        <f t="shared" si="19"/>
        <v>70075.005023723133</v>
      </c>
    </row>
    <row r="297" spans="1:24" x14ac:dyDescent="0.25">
      <c r="A297" s="429">
        <v>31439</v>
      </c>
      <c r="B297" s="352">
        <v>2701010023</v>
      </c>
      <c r="C297" s="352">
        <v>2701010151</v>
      </c>
      <c r="D297" s="353" t="s">
        <v>1008</v>
      </c>
      <c r="E297" s="437">
        <f>IFERROR(VLOOKUP(B297,[1]AGLUTINADO!$A:$C,3,0),0)/G297</f>
        <v>2344.0023337222869</v>
      </c>
      <c r="F297" s="354" t="s">
        <v>111</v>
      </c>
      <c r="G297" s="355">
        <f>IFERROR(VLOOKUP(CONCILIÇÃO_COM_CERVEJA!$B297,'BASE PRODUTOS'!A:E,5,0),"")</f>
        <v>8.5700000000000001E-4</v>
      </c>
      <c r="H297" s="356">
        <f>VLOOKUP(CONCILIÇÃO_COM_CERVEJA!$B297,CONT_ANTE!A:D,4,0)</f>
        <v>100123</v>
      </c>
      <c r="I297" s="356" t="str">
        <f t="shared" si="14"/>
        <v>ok</v>
      </c>
      <c r="J297" s="357">
        <f>VLOOKUP(CONCILIÇÃO_COM_CERVEJA!$B297,CONTAGEM!B:G,6,0)</f>
        <v>97882</v>
      </c>
      <c r="K297" s="357">
        <f>SUMIF(SISTEMA!B:B,CONCILIÇÃO_COM_CERVEJA!$B297,SISTEMA!I:I)/G297</f>
        <v>0</v>
      </c>
      <c r="L297" s="357">
        <f>SUMIF(SISTEMA!B:B,CONCILIÇÃO_COM_CERVEJA!$C297,SISTEMA!I:I)</f>
        <v>97778</v>
      </c>
      <c r="M297" s="358">
        <f t="shared" si="13"/>
        <v>97778</v>
      </c>
      <c r="N297" s="357">
        <f>IFERROR(SUM(CONCILIÇÃO_COM_CERVEJA!$M297*CONCILIÇÃO_COM_CERVEJA!$R297),0)</f>
        <v>3210.1176266382417</v>
      </c>
      <c r="O297" s="356">
        <f>IFERROR(VLOOKUP(CONCILIÇÃO_COM_CERVEJA!$B297,DIF_ANTE!A:D,4,0),"0")/CONCILIÇÃO_COM_CERVEJA!$G297</f>
        <v>-1.0501750281783009E-2</v>
      </c>
      <c r="P297" s="359">
        <f t="shared" si="15"/>
        <v>104</v>
      </c>
      <c r="Q297" s="360">
        <f>CONCILIÇÃO_COM_CERVEJA!$P297-CONCILIÇÃO_COM_CERVEJA!$O297</f>
        <v>104.01050175028178</v>
      </c>
      <c r="R297" s="361">
        <f>IFERROR(VLOOKUP(CONCILIÇÃO_COM_CERVEJA!$B297,CUSTO!E:H,4,0),(VLOOKUP(CONCILIÇÃO_COM_CERVEJA!$A297,CUSTO!A:H,8,0)))</f>
        <v>3.283067383908693E-2</v>
      </c>
      <c r="S297" s="361">
        <f>IFERROR(SUM(CONCILIÇÃO_COM_CERVEJA!$P297*CONCILIÇÃO_COM_CERVEJA!$R297),0)</f>
        <v>3.4143900792650408</v>
      </c>
      <c r="T297" s="362" t="str">
        <f>IFERROR(#REF!/CONCILIÇÃO_COM_CERVEJA!$M297,"")</f>
        <v/>
      </c>
      <c r="U297" s="361" t="str">
        <f>IFERROR(#REF!*CONCILIÇÃO_COM_CERVEJA!$R297,"-")</f>
        <v>-</v>
      </c>
      <c r="V297" s="363"/>
      <c r="X297" s="438">
        <f t="shared" si="19"/>
        <v>100226.00233372228</v>
      </c>
    </row>
    <row r="298" spans="1:24" ht="15" customHeight="1" x14ac:dyDescent="0.25">
      <c r="A298" s="429">
        <v>31441</v>
      </c>
      <c r="B298" s="352">
        <v>2701010024</v>
      </c>
      <c r="C298" s="352">
        <v>2701010152</v>
      </c>
      <c r="D298" s="353" t="s">
        <v>1009</v>
      </c>
      <c r="E298" s="437">
        <f>IFERROR(VLOOKUP(B298,[1]AGLUTINADO!$A:$C,3,0),0)/G298</f>
        <v>0</v>
      </c>
      <c r="F298" s="354" t="s">
        <v>111</v>
      </c>
      <c r="G298" s="355">
        <f>IFERROR(VLOOKUP(CONCILIÇÃO_COM_CERVEJA!$B298,'BASE PRODUTOS'!A:E,5,0),"")</f>
        <v>2.2379999999999999E-4</v>
      </c>
      <c r="H298" s="356">
        <f>VLOOKUP(CONCILIÇÃO_COM_CERVEJA!$B298,CONT_ANTE!A:D,4,0)</f>
        <v>0</v>
      </c>
      <c r="I298" s="356" t="str">
        <f t="shared" si="14"/>
        <v>ok</v>
      </c>
      <c r="J298" s="357">
        <f>VLOOKUP(CONCILIÇÃO_COM_CERVEJA!$B298,CONTAGEM!B:G,6,0)</f>
        <v>0</v>
      </c>
      <c r="K298" s="357">
        <f>SUMIF(SISTEMA!B:B,CONCILIÇÃO_COM_CERVEJA!$B298,SISTEMA!I:I)/G298</f>
        <v>0</v>
      </c>
      <c r="L298" s="357">
        <f>SUMIF(SISTEMA!B:B,CONCILIÇÃO_COM_CERVEJA!$C298,SISTEMA!I:I)</f>
        <v>20</v>
      </c>
      <c r="M298" s="358">
        <f t="shared" si="13"/>
        <v>20</v>
      </c>
      <c r="N298" s="357">
        <f>IFERROR(SUM(CONCILIÇÃO_COM_CERVEJA!$M298*CONCILIÇÃO_COM_CERVEJA!$R298),0)</f>
        <v>0.2160578002499319</v>
      </c>
      <c r="O298" s="356">
        <f>IFERROR(VLOOKUP(CONCILIÇÃO_COM_CERVEJA!$B298,DIF_ANTE!A:D,4,0),"0")/CONCILIÇÃO_COM_CERVEJA!$G298</f>
        <v>-20.64343163538874</v>
      </c>
      <c r="P298" s="359">
        <f t="shared" si="15"/>
        <v>-20</v>
      </c>
      <c r="Q298" s="360">
        <f>CONCILIÇÃO_COM_CERVEJA!$P298-CONCILIÇÃO_COM_CERVEJA!$O298</f>
        <v>0.64343163538874037</v>
      </c>
      <c r="R298" s="361">
        <f>IFERROR(VLOOKUP(CONCILIÇÃO_COM_CERVEJA!$B298,CUSTO!E:H,4,0),(VLOOKUP(CONCILIÇÃO_COM_CERVEJA!$A298,CUSTO!A:H,8,0)))</f>
        <v>1.0802890012496595E-2</v>
      </c>
      <c r="S298" s="361">
        <f>IFERROR(SUM(CONCILIÇÃO_COM_CERVEJA!$P298*CONCILIÇÃO_COM_CERVEJA!$R298),0)</f>
        <v>-0.2160578002499319</v>
      </c>
      <c r="T298" s="362" t="str">
        <f>IFERROR(#REF!/CONCILIÇÃO_COM_CERVEJA!$M298,"")</f>
        <v/>
      </c>
      <c r="U298" s="361" t="str">
        <f>IFERROR(#REF!*CONCILIÇÃO_COM_CERVEJA!$R298,"-")</f>
        <v>-</v>
      </c>
      <c r="V298" s="363" t="s">
        <v>22226</v>
      </c>
    </row>
    <row r="299" spans="1:24" ht="15" customHeight="1" x14ac:dyDescent="0.25">
      <c r="A299" s="429">
        <v>32843</v>
      </c>
      <c r="B299" s="352">
        <v>2701010025</v>
      </c>
      <c r="C299" s="352">
        <v>2701010154</v>
      </c>
      <c r="D299" s="353" t="s">
        <v>2045</v>
      </c>
      <c r="E299" s="437">
        <f>IFERROR(VLOOKUP(B299,[1]AGLUTINADO!$A:$C,3,0),0)/G299</f>
        <v>0</v>
      </c>
      <c r="F299" s="354" t="s">
        <v>111</v>
      </c>
      <c r="G299" s="355">
        <f>IFERROR(VLOOKUP(CONCILIÇÃO_COM_CERVEJA!$B299,'BASE PRODUTOS'!A:E,5,0),"")</f>
        <v>1.34E-4</v>
      </c>
      <c r="H299" s="356">
        <f>VLOOKUP(CONCILIÇÃO_COM_CERVEJA!$B299,CONT_ANTE!A:D,4,0)</f>
        <v>0</v>
      </c>
      <c r="I299" s="356" t="str">
        <f t="shared" si="14"/>
        <v>ok</v>
      </c>
      <c r="J299" s="357">
        <f>VLOOKUP(CONCILIÇÃO_COM_CERVEJA!$B299,CONTAGEM!B:G,6,0)</f>
        <v>0</v>
      </c>
      <c r="K299" s="357">
        <f>SUMIF(SISTEMA!B:B,CONCILIÇÃO_COM_CERVEJA!$B299,SISTEMA!I:I)/G299</f>
        <v>0</v>
      </c>
      <c r="L299" s="357">
        <f>SUMIF(SISTEMA!B:B,CONCILIÇÃO_COM_CERVEJA!$C299,SISTEMA!I:I)</f>
        <v>0</v>
      </c>
      <c r="M299" s="358">
        <f t="shared" si="13"/>
        <v>0</v>
      </c>
      <c r="N299" s="357">
        <f>IFERROR(SUM(CONCILIÇÃO_COM_CERVEJA!$M299*CONCILIÇÃO_COM_CERVEJA!$R299),0)</f>
        <v>0</v>
      </c>
      <c r="O299" s="356">
        <f>IFERROR(VLOOKUP(CONCILIÇÃO_COM_CERVEJA!$B299,DIF_ANTE!A:D,4,0),"0")/CONCILIÇÃO_COM_CERVEJA!$G299</f>
        <v>0</v>
      </c>
      <c r="P299" s="359">
        <f t="shared" si="15"/>
        <v>0</v>
      </c>
      <c r="Q299" s="360">
        <f>CONCILIÇÃO_COM_CERVEJA!$P299-CONCILIÇÃO_COM_CERVEJA!$O299</f>
        <v>0</v>
      </c>
      <c r="R299" s="361">
        <f>IFERROR(VLOOKUP(CONCILIÇÃO_COM_CERVEJA!$B299,CUSTO!E:H,4,0),(VLOOKUP(CONCILIÇÃO_COM_CERVEJA!$A299,CUSTO!A:H,8,0)))</f>
        <v>6.920854382531867E-3</v>
      </c>
      <c r="S299" s="361">
        <f>IFERROR(SUM(CONCILIÇÃO_COM_CERVEJA!$P299*CONCILIÇÃO_COM_CERVEJA!$R299),0)</f>
        <v>0</v>
      </c>
      <c r="T299" s="362" t="str">
        <f>IFERROR(#REF!/CONCILIÇÃO_COM_CERVEJA!$M299,"")</f>
        <v/>
      </c>
      <c r="U299" s="361" t="str">
        <f>IFERROR(#REF!*CONCILIÇÃO_COM_CERVEJA!$R299,"-")</f>
        <v>-</v>
      </c>
      <c r="V299" s="363" t="s">
        <v>813</v>
      </c>
    </row>
    <row r="300" spans="1:24" ht="15" customHeight="1" x14ac:dyDescent="0.25">
      <c r="A300" s="429">
        <v>72</v>
      </c>
      <c r="B300" s="352">
        <v>2701010054</v>
      </c>
      <c r="C300" s="352" t="s">
        <v>14189</v>
      </c>
      <c r="D300" s="353" t="s">
        <v>1028</v>
      </c>
      <c r="E300" s="437">
        <f>IFERROR(VLOOKUP(B300,[1]AGLUTINADO!$A:$C,3,0),0)/G300</f>
        <v>0</v>
      </c>
      <c r="F300" s="354" t="s">
        <v>111</v>
      </c>
      <c r="G300" s="355">
        <f>IFERROR(VLOOKUP(CONCILIÇÃO_COM_CERVEJA!$B300,'BASE PRODUTOS'!A:E,5,0),"")</f>
        <v>6.8039999999999995E-4</v>
      </c>
      <c r="H300" s="356">
        <f>VLOOKUP(CONCILIÇÃO_COM_CERVEJA!$B300,CONT_ANTE!A:D,4,0)</f>
        <v>0</v>
      </c>
      <c r="I300" s="356" t="str">
        <f t="shared" si="14"/>
        <v>ok</v>
      </c>
      <c r="J300" s="357">
        <f>VLOOKUP(CONCILIÇÃO_COM_CERVEJA!$B300,CONTAGEM!B:G,6,0)</f>
        <v>0</v>
      </c>
      <c r="K300" s="357">
        <f>SUMIF(SISTEMA!B:B,CONCILIÇÃO_COM_CERVEJA!$B300,SISTEMA!I:I)/G300</f>
        <v>0</v>
      </c>
      <c r="L300" s="357">
        <f>SUMIF(SISTEMA!B:B,CONCILIÇÃO_COM_CERVEJA!$C300,SISTEMA!I:I)</f>
        <v>0</v>
      </c>
      <c r="M300" s="358">
        <f t="shared" si="13"/>
        <v>0</v>
      </c>
      <c r="N300" s="357">
        <f>IFERROR(SUM(CONCILIÇÃO_COM_CERVEJA!$M300*CONCILIÇÃO_COM_CERVEJA!$R300),0)</f>
        <v>0</v>
      </c>
      <c r="O300" s="356">
        <f>IFERROR(VLOOKUP(CONCILIÇÃO_COM_CERVEJA!$B300,DIF_ANTE!A:D,4,0),"0")/CONCILIÇÃO_COM_CERVEJA!$G300</f>
        <v>0</v>
      </c>
      <c r="P300" s="359">
        <f t="shared" si="15"/>
        <v>0</v>
      </c>
      <c r="Q300" s="360">
        <f>CONCILIÇÃO_COM_CERVEJA!$P300-CONCILIÇÃO_COM_CERVEJA!$O300</f>
        <v>0</v>
      </c>
      <c r="R300" s="361">
        <f>IFERROR(VLOOKUP(CONCILIÇÃO_COM_CERVEJA!$B300,CUSTO!E:H,4,0),(VLOOKUP(CONCILIÇÃO_COM_CERVEJA!$A300,CUSTO!A:H,8,0)))</f>
        <v>2.996116322701688E-2</v>
      </c>
      <c r="S300" s="361">
        <f>IFERROR(SUM(CONCILIÇÃO_COM_CERVEJA!$P300*CONCILIÇÃO_COM_CERVEJA!$R300),0)</f>
        <v>0</v>
      </c>
      <c r="T300" s="362" t="str">
        <f>IFERROR(#REF!/CONCILIÇÃO_COM_CERVEJA!$M300,"")</f>
        <v/>
      </c>
      <c r="U300" s="361" t="str">
        <f>IFERROR(#REF!*CONCILIÇÃO_COM_CERVEJA!$R300,"-")</f>
        <v>-</v>
      </c>
      <c r="V300" s="363" t="s">
        <v>813</v>
      </c>
    </row>
    <row r="301" spans="1:24" x14ac:dyDescent="0.25">
      <c r="A301" s="429">
        <v>32845</v>
      </c>
      <c r="B301" s="352">
        <v>2701010084</v>
      </c>
      <c r="C301" s="352">
        <v>2701010155</v>
      </c>
      <c r="D301" s="353" t="s">
        <v>1028</v>
      </c>
      <c r="E301" s="437">
        <f>IFERROR(VLOOKUP(B301,[1]AGLUTINADO!$A:$C,3,0),0)/G301</f>
        <v>20244.003527336863</v>
      </c>
      <c r="F301" s="354" t="s">
        <v>111</v>
      </c>
      <c r="G301" s="355">
        <f>IFERROR(VLOOKUP(CONCILIÇÃO_COM_CERVEJA!$B301,'BASE PRODUTOS'!A:E,5,0),"")</f>
        <v>6.8039999999999995E-4</v>
      </c>
      <c r="H301" s="356">
        <f>VLOOKUP(CONCILIÇÃO_COM_CERVEJA!$B301,CONT_ANTE!A:D,4,0)</f>
        <v>27139</v>
      </c>
      <c r="I301" s="356" t="str">
        <f t="shared" si="14"/>
        <v>ok</v>
      </c>
      <c r="J301" s="357">
        <f>VLOOKUP(CONCILIÇÃO_COM_CERVEJA!$B301,CONTAGEM!B:G,6,0)</f>
        <v>117118</v>
      </c>
      <c r="K301" s="357">
        <f>SUMIF(SISTEMA!B:B,CONCILIÇÃO_COM_CERVEJA!$B301,SISTEMA!I:I)/G301</f>
        <v>0</v>
      </c>
      <c r="L301" s="357">
        <f>SUMIF(SISTEMA!B:B,CONCILIÇÃO_COM_CERVEJA!$C301,SISTEMA!I:I)</f>
        <v>117962</v>
      </c>
      <c r="M301" s="358">
        <f t="shared" si="13"/>
        <v>117962</v>
      </c>
      <c r="N301" s="357">
        <f>IFERROR(SUM(CONCILIÇÃO_COM_CERVEJA!$M301*CONCILIÇÃO_COM_CERVEJA!$R301),0)</f>
        <v>3534.2787365853651</v>
      </c>
      <c r="O301" s="356">
        <f>IFERROR(VLOOKUP(CONCILIÇÃO_COM_CERVEJA!$B301,DIF_ANTE!A:D,4,0),"0")/CONCILIÇÃO_COM_CERVEJA!$G301</f>
        <v>-6.4667842470323891E-3</v>
      </c>
      <c r="P301" s="359">
        <f t="shared" si="15"/>
        <v>-844</v>
      </c>
      <c r="Q301" s="360">
        <f>CONCILIÇÃO_COM_CERVEJA!$P301-CONCILIÇÃO_COM_CERVEJA!$O301</f>
        <v>-843.99353321575302</v>
      </c>
      <c r="R301" s="361">
        <f>IFERROR(VLOOKUP(CONCILIÇÃO_COM_CERVEJA!$B301,CUSTO!E:H,4,0),(VLOOKUP(CONCILIÇÃO_COM_CERVEJA!$A301,CUSTO!A:H,8,0)))</f>
        <v>2.996116322701688E-2</v>
      </c>
      <c r="S301" s="361">
        <f>IFERROR(SUM(CONCILIÇÃO_COM_CERVEJA!$P301*CONCILIÇÃO_COM_CERVEJA!$R301),0)</f>
        <v>-25.287221763602247</v>
      </c>
      <c r="T301" s="362" t="str">
        <f>IFERROR(#REF!/CONCILIÇÃO_COM_CERVEJA!$M301,"")</f>
        <v/>
      </c>
      <c r="U301" s="361" t="str">
        <f>IFERROR(#REF!*CONCILIÇÃO_COM_CERVEJA!$R301,"-")</f>
        <v>-</v>
      </c>
      <c r="V301" s="363" t="s">
        <v>22225</v>
      </c>
      <c r="X301" s="438">
        <f>J301+E301</f>
        <v>137362.00352733687</v>
      </c>
    </row>
    <row r="302" spans="1:24" ht="15" customHeight="1" x14ac:dyDescent="0.25">
      <c r="A302" s="429">
        <v>32837</v>
      </c>
      <c r="B302" s="352">
        <v>2701010090</v>
      </c>
      <c r="C302" s="352">
        <v>2701010158</v>
      </c>
      <c r="D302" s="353" t="s">
        <v>2053</v>
      </c>
      <c r="E302" s="437">
        <f>IFERROR(VLOOKUP(B302,[1]AGLUTINADO!$A:$C,3,0),0)/G302</f>
        <v>0</v>
      </c>
      <c r="F302" s="354" t="s">
        <v>111</v>
      </c>
      <c r="G302" s="355">
        <f>IFERROR(VLOOKUP(CONCILIÇÃO_COM_CERVEJA!$B302,'BASE PRODUTOS'!A:E,5,0),"")</f>
        <v>6.6E-4</v>
      </c>
      <c r="H302" s="356">
        <f>VLOOKUP(CONCILIÇÃO_COM_CERVEJA!$B302,CONT_ANTE!A:D,4,0)</f>
        <v>0</v>
      </c>
      <c r="I302" s="356" t="str">
        <f t="shared" si="14"/>
        <v>ok</v>
      </c>
      <c r="J302" s="357">
        <f>VLOOKUP(CONCILIÇÃO_COM_CERVEJA!$B302,CONTAGEM!B:G,6,0)</f>
        <v>0</v>
      </c>
      <c r="K302" s="357">
        <f>SUMIF(SISTEMA!B:B,CONCILIÇÃO_COM_CERVEJA!$B302,SISTEMA!I:I)/G302</f>
        <v>0</v>
      </c>
      <c r="L302" s="357">
        <f>SUMIF(SISTEMA!B:B,CONCILIÇÃO_COM_CERVEJA!$C302,SISTEMA!I:I)</f>
        <v>0</v>
      </c>
      <c r="M302" s="358">
        <f t="shared" si="13"/>
        <v>0</v>
      </c>
      <c r="N302" s="357">
        <f>IFERROR(SUM(CONCILIÇÃO_COM_CERVEJA!$M302*CONCILIÇÃO_COM_CERVEJA!$R302),0)</f>
        <v>0</v>
      </c>
      <c r="O302" s="356">
        <f>IFERROR(VLOOKUP(CONCILIÇÃO_COM_CERVEJA!$B302,DIF_ANTE!A:D,4,0),"0")/CONCILIÇÃO_COM_CERVEJA!$G302</f>
        <v>0</v>
      </c>
      <c r="P302" s="359">
        <f t="shared" si="15"/>
        <v>0</v>
      </c>
      <c r="Q302" s="360">
        <f>CONCILIÇÃO_COM_CERVEJA!$P302-CONCILIÇÃO_COM_CERVEJA!$O302</f>
        <v>0</v>
      </c>
      <c r="R302" s="361">
        <f>IFERROR(VLOOKUP(CONCILIÇÃO_COM_CERVEJA!$B302,CUSTO!E:H,4,0),(VLOOKUP(CONCILIÇÃO_COM_CERVEJA!$A302,CUSTO!A:H,8,0)))</f>
        <v>2.6194002157497301E-2</v>
      </c>
      <c r="S302" s="361">
        <f>IFERROR(SUM(CONCILIÇÃO_COM_CERVEJA!$P302*CONCILIÇÃO_COM_CERVEJA!$R302),0)</f>
        <v>0</v>
      </c>
      <c r="T302" s="362" t="str">
        <f>IFERROR(#REF!/CONCILIÇÃO_COM_CERVEJA!$M302,"")</f>
        <v/>
      </c>
      <c r="U302" s="361" t="str">
        <f>IFERROR(#REF!*CONCILIÇÃO_COM_CERVEJA!$R302,"-")</f>
        <v>-</v>
      </c>
      <c r="V302" s="363" t="s">
        <v>813</v>
      </c>
    </row>
    <row r="303" spans="1:24" ht="15" customHeight="1" x14ac:dyDescent="0.25">
      <c r="A303" s="429">
        <v>32421</v>
      </c>
      <c r="B303" s="352">
        <v>2701010072</v>
      </c>
      <c r="C303" s="352">
        <v>2701010159</v>
      </c>
      <c r="D303" s="353" t="s">
        <v>602</v>
      </c>
      <c r="E303" s="437">
        <f>IFERROR(VLOOKUP(B303,[1]AGLUTINADO!$A:$C,3,0),0)/G303</f>
        <v>0</v>
      </c>
      <c r="F303" s="354" t="s">
        <v>111</v>
      </c>
      <c r="G303" s="355">
        <f>IFERROR(VLOOKUP(CONCILIÇÃO_COM_CERVEJA!$B303,'BASE PRODUTOS'!A:E,5,0),"")</f>
        <v>6.9999999999999999E-4</v>
      </c>
      <c r="H303" s="356">
        <f>VLOOKUP(CONCILIÇÃO_COM_CERVEJA!$B303,CONT_ANTE!A:D,4,0)</f>
        <v>145971</v>
      </c>
      <c r="I303" s="356" t="str">
        <f t="shared" si="14"/>
        <v>ok</v>
      </c>
      <c r="J303" s="357">
        <f>VLOOKUP(CONCILIÇÃO_COM_CERVEJA!$B303,CONTAGEM!B:G,6,0)</f>
        <v>145971</v>
      </c>
      <c r="K303" s="357">
        <f>SUMIF(SISTEMA!B:B,CONCILIÇÃO_COM_CERVEJA!$B303,SISTEMA!I:I)/G303</f>
        <v>145973.85714285716</v>
      </c>
      <c r="L303" s="357">
        <f>SUMIF(SISTEMA!B:B,CONCILIÇÃO_COM_CERVEJA!$C303,SISTEMA!I:I)</f>
        <v>0</v>
      </c>
      <c r="M303" s="358">
        <f t="shared" si="13"/>
        <v>145973.85714285716</v>
      </c>
      <c r="N303" s="357">
        <f>IFERROR(SUM(CONCILIÇÃO_COM_CERVEJA!$M303*CONCILIÇÃO_COM_CERVEJA!$R303),0)</f>
        <v>4968.2851301827732</v>
      </c>
      <c r="O303" s="356">
        <f>IFERROR(VLOOKUP(CONCILIÇÃO_COM_CERVEJA!$B303,DIF_ANTE!A:D,4,0),"0")/CONCILIÇÃO_COM_CERVEJA!$G303</f>
        <v>-2.8571428571564996</v>
      </c>
      <c r="P303" s="359">
        <f t="shared" si="15"/>
        <v>-2.8571428571594879</v>
      </c>
      <c r="Q303" s="360">
        <f>CONCILIÇÃO_COM_CERVEJA!$P303-CONCILIÇÃO_COM_CERVEJA!$O303</f>
        <v>-2.9882762930810713E-12</v>
      </c>
      <c r="R303" s="361">
        <f>IFERROR(VLOOKUP(CONCILIÇÃO_COM_CERVEJA!$B303,CUSTO!E:H,4,0),(VLOOKUP(CONCILIÇÃO_COM_CERVEJA!$A303,CUSTO!A:H,8,0)))</f>
        <v>3.403544461609017E-2</v>
      </c>
      <c r="S303" s="361">
        <f>IFERROR(SUM(CONCILIÇÃO_COM_CERVEJA!$P303*CONCILIÇÃO_COM_CERVEJA!$R303),0)</f>
        <v>-9.7244127475109382E-2</v>
      </c>
      <c r="T303" s="362" t="str">
        <f>IFERROR(#REF!/CONCILIÇÃO_COM_CERVEJA!$M303,"")</f>
        <v/>
      </c>
      <c r="U303" s="361" t="str">
        <f>IFERROR(#REF!*CONCILIÇÃO_COM_CERVEJA!$R303,"-")</f>
        <v>-</v>
      </c>
      <c r="V303" s="363" t="s">
        <v>813</v>
      </c>
    </row>
    <row r="304" spans="1:24" x14ac:dyDescent="0.25">
      <c r="A304" s="429">
        <v>32836</v>
      </c>
      <c r="B304" s="352">
        <v>2701010028</v>
      </c>
      <c r="C304" s="352">
        <v>2701010160</v>
      </c>
      <c r="D304" s="353" t="s">
        <v>756</v>
      </c>
      <c r="E304" s="437">
        <f>IFERROR(VLOOKUP(B304,[1]AGLUTINADO!$A:$C,3,0),0)/G304</f>
        <v>5400</v>
      </c>
      <c r="F304" s="354" t="s">
        <v>111</v>
      </c>
      <c r="G304" s="355">
        <f>IFERROR(VLOOKUP(CONCILIÇÃO_COM_CERVEJA!$B304,'BASE PRODUTOS'!A:E,5,0),"")</f>
        <v>5.8779999999999998E-4</v>
      </c>
      <c r="H304" s="356">
        <f>VLOOKUP(CONCILIÇÃO_COM_CERVEJA!$B304,CONT_ANTE!A:D,4,0)</f>
        <v>12296</v>
      </c>
      <c r="I304" s="356" t="str">
        <f t="shared" si="14"/>
        <v>ok</v>
      </c>
      <c r="J304" s="357">
        <f>VLOOKUP(CONCILIÇÃO_COM_CERVEJA!$B304,CONTAGEM!B:G,6,0)</f>
        <v>8165</v>
      </c>
      <c r="K304" s="357">
        <f>SUMIF(SISTEMA!B:B,CONCILIÇÃO_COM_CERVEJA!$B304,SISTEMA!I:I)/G304</f>
        <v>7420.0068050357268</v>
      </c>
      <c r="L304" s="357">
        <f>SUMIF(SISTEMA!B:B,CONCILIÇÃO_COM_CERVEJA!$C304,SISTEMA!I:I)</f>
        <v>0</v>
      </c>
      <c r="M304" s="358">
        <f t="shared" si="13"/>
        <v>7420.0068050357268</v>
      </c>
      <c r="N304" s="357">
        <f>IFERROR(SUM(CONCILIÇÃO_COM_CERVEJA!$M304*CONCILIÇÃO_COM_CERVEJA!$R304),0)</f>
        <v>194.35973023704753</v>
      </c>
      <c r="O304" s="356">
        <f>IFERROR(VLOOKUP(CONCILIÇÃO_COM_CERVEJA!$B304,DIF_ANTE!A:D,4,0),"0")/CONCILIÇÃO_COM_CERVEJA!$G304</f>
        <v>-524.00680503572676</v>
      </c>
      <c r="P304" s="359">
        <f t="shared" si="15"/>
        <v>744.99319496427324</v>
      </c>
      <c r="Q304" s="360">
        <f>CONCILIÇÃO_COM_CERVEJA!$P304-CONCILIÇÃO_COM_CERVEJA!$O304</f>
        <v>1269</v>
      </c>
      <c r="R304" s="361">
        <f>IFERROR(VLOOKUP(CONCILIÇÃO_COM_CERVEJA!$B304,CUSTO!E:H,4,0),(VLOOKUP(CONCILIÇÃO_COM_CERVEJA!$A304,CUSTO!A:H,8,0)))</f>
        <v>2.6194009701600497E-2</v>
      </c>
      <c r="S304" s="361">
        <f>IFERROR(SUM(CONCILIÇÃO_COM_CERVEJA!$P304*CONCILIÇÃO_COM_CERVEJA!$R304),0)</f>
        <v>19.514358976520523</v>
      </c>
      <c r="T304" s="362" t="str">
        <f>IFERROR(#REF!/CONCILIÇÃO_COM_CERVEJA!$M304,"")</f>
        <v/>
      </c>
      <c r="U304" s="361" t="str">
        <f>IFERROR(#REF!*CONCILIÇÃO_COM_CERVEJA!$R304,"-")</f>
        <v>-</v>
      </c>
      <c r="V304" s="363"/>
      <c r="X304" s="438">
        <f t="shared" ref="X304:X306" si="20">J304+E304</f>
        <v>13565</v>
      </c>
    </row>
    <row r="305" spans="1:24" x14ac:dyDescent="0.25">
      <c r="A305" s="429"/>
      <c r="B305" s="352">
        <v>2701010029</v>
      </c>
      <c r="C305" s="352">
        <v>2701010161</v>
      </c>
      <c r="D305" s="353" t="s">
        <v>757</v>
      </c>
      <c r="E305" s="437">
        <f>IFERROR(VLOOKUP(B305,[1]AGLUTINADO!$A:$C,3,0),0)/G305</f>
        <v>6600</v>
      </c>
      <c r="F305" s="354" t="s">
        <v>111</v>
      </c>
      <c r="G305" s="355">
        <f>IFERROR(VLOOKUP(CONCILIÇÃO_COM_CERVEJA!$B305,'BASE PRODUTOS'!A:E,5,0),"")</f>
        <v>5.597E-4</v>
      </c>
      <c r="H305" s="356">
        <f>VLOOKUP(CONCILIÇÃO_COM_CERVEJA!$B305,CONT_ANTE!A:D,4,0)</f>
        <v>84625</v>
      </c>
      <c r="I305" s="356" t="str">
        <f t="shared" si="14"/>
        <v>ok</v>
      </c>
      <c r="J305" s="357">
        <f>VLOOKUP(CONCILIÇÃO_COM_CERVEJA!$B305,CONTAGEM!B:G,6,0)</f>
        <v>77931</v>
      </c>
      <c r="K305" s="357">
        <f>SUMIF(SISTEMA!B:B,CONCILIÇÃO_COM_CERVEJA!$B305,SISTEMA!I:I)/G305</f>
        <v>78245.899589065564</v>
      </c>
      <c r="L305" s="357">
        <f>SUMIF(SISTEMA!B:B,CONCILIÇÃO_COM_CERVEJA!$C305,SISTEMA!I:I)</f>
        <v>0</v>
      </c>
      <c r="M305" s="358">
        <f t="shared" si="13"/>
        <v>78245.899589065564</v>
      </c>
      <c r="N305" s="357">
        <f>IFERROR(SUM(CONCILIÇÃO_COM_CERVEJA!$M305*CONCILIÇÃO_COM_CERVEJA!$R305),0)</f>
        <v>2049.5805465431731</v>
      </c>
      <c r="O305" s="356">
        <f>IFERROR(VLOOKUP(CONCILIÇÃO_COM_CERVEJA!$B305,DIF_ANTE!A:D,4,0),"0")/CONCILIÇÃO_COM_CERVEJA!$G305</f>
        <v>-220.89958906557254</v>
      </c>
      <c r="P305" s="359">
        <f t="shared" si="15"/>
        <v>-314.89958906556421</v>
      </c>
      <c r="Q305" s="360">
        <f>CONCILIÇÃO_COM_CERVEJA!$P305-CONCILIÇÃO_COM_CERVEJA!$O305</f>
        <v>-93.999999999991672</v>
      </c>
      <c r="R305" s="361">
        <f>IFERROR(VLOOKUP(CONCILIÇÃO_COM_CERVEJA!$B305,CUSTO!E:H,4,0),(VLOOKUP(CONCILIÇÃO_COM_CERVEJA!$A305,CUSTO!A:H,8,0)))</f>
        <v>2.6194095247255494E-2</v>
      </c>
      <c r="S305" s="361">
        <f>IFERROR(SUM(CONCILIÇÃO_COM_CERVEJA!$P305*CONCILIÇÃO_COM_CERVEJA!$R305),0)</f>
        <v>-8.2485098293050036</v>
      </c>
      <c r="T305" s="365" t="str">
        <f>IFERROR(#REF!/CONCILIÇÃO_COM_CERVEJA!$M305,"")</f>
        <v/>
      </c>
      <c r="U305" s="361" t="str">
        <f>IFERROR(#REF!*CONCILIÇÃO_COM_CERVEJA!$R305,"-")</f>
        <v>-</v>
      </c>
      <c r="V305" s="363" t="s">
        <v>22225</v>
      </c>
      <c r="X305" s="438">
        <f t="shared" si="20"/>
        <v>84531</v>
      </c>
    </row>
    <row r="306" spans="1:24" x14ac:dyDescent="0.25">
      <c r="A306" s="429">
        <v>659</v>
      </c>
      <c r="B306" s="352">
        <v>2701010055</v>
      </c>
      <c r="C306" s="352">
        <v>2701010163</v>
      </c>
      <c r="D306" s="353" t="s">
        <v>1029</v>
      </c>
      <c r="E306" s="437">
        <f>IFERROR(VLOOKUP(B306,[1]AGLUTINADO!$A:$C,3,0),0)/G306</f>
        <v>122440.30058878216</v>
      </c>
      <c r="F306" s="354" t="s">
        <v>111</v>
      </c>
      <c r="G306" s="355">
        <f>IFERROR(VLOOKUP(CONCILIÇÃO_COM_CERVEJA!$B306,'BASE PRODUTOS'!A:E,5,0),"")</f>
        <v>6.4539999999999997E-4</v>
      </c>
      <c r="H306" s="356">
        <f>VLOOKUP(CONCILIÇÃO_COM_CERVEJA!$B306,CONT_ANTE!A:D,4,0)</f>
        <v>351000</v>
      </c>
      <c r="I306" s="356" t="str">
        <f t="shared" si="14"/>
        <v>ok</v>
      </c>
      <c r="J306" s="357">
        <f>VLOOKUP(CONCILIÇÃO_COM_CERVEJA!$B306,CONTAGEM!B:G,6,0)</f>
        <v>222566</v>
      </c>
      <c r="K306" s="357">
        <f>SUMIF(SISTEMA!B:B,CONCILIÇÃO_COM_CERVEJA!$B306,SISTEMA!I:I)/G306</f>
        <v>229348.06321660988</v>
      </c>
      <c r="L306" s="357">
        <f>SUMIF(SISTEMA!B:B,CONCILIÇÃO_COM_CERVEJA!$C306,SISTEMA!I:I)</f>
        <v>0</v>
      </c>
      <c r="M306" s="358">
        <f t="shared" si="13"/>
        <v>229348.06321660988</v>
      </c>
      <c r="N306" s="357">
        <f>IFERROR(SUM(CONCILIÇÃO_COM_CERVEJA!$M306*CONCILIÇÃO_COM_CERVEJA!$R306),0)</f>
        <v>6348.9008230448126</v>
      </c>
      <c r="O306" s="356">
        <f>IFERROR(VLOOKUP(CONCILIÇÃO_COM_CERVEJA!$B306,DIF_ANTE!A:D,4,0),"0")/CONCILIÇÃO_COM_CERVEJA!$G306</f>
        <v>-788.36380539202219</v>
      </c>
      <c r="P306" s="359">
        <f t="shared" si="15"/>
        <v>-6782.0632166098803</v>
      </c>
      <c r="Q306" s="360">
        <f>CONCILIÇÃO_COM_CERVEJA!$P306-CONCILIÇÃO_COM_CERVEJA!$O306</f>
        <v>-5993.6994112178581</v>
      </c>
      <c r="R306" s="361">
        <f>IFERROR(VLOOKUP(CONCILIÇÃO_COM_CERVEJA!$B306,CUSTO!E:H,4,0),(VLOOKUP(CONCILIÇÃO_COM_CERVEJA!$A306,CUSTO!A:H,8,0)))</f>
        <v>2.7682382549917305E-2</v>
      </c>
      <c r="S306" s="361">
        <f>IFERROR(SUM(CONCILIÇÃO_COM_CERVEJA!$P306*CONCILIÇÃO_COM_CERVEJA!$R306),0)</f>
        <v>-187.74366843991737</v>
      </c>
      <c r="T306" s="362" t="str">
        <f>IFERROR(#REF!/CONCILIÇÃO_COM_CERVEJA!$M306,"")</f>
        <v/>
      </c>
      <c r="U306" s="361" t="str">
        <f>IFERROR(#REF!*CONCILIÇÃO_COM_CERVEJA!$R306,"-")</f>
        <v>-</v>
      </c>
      <c r="V306" s="363" t="s">
        <v>22225</v>
      </c>
      <c r="X306" s="438">
        <f t="shared" si="20"/>
        <v>345006.30058878218</v>
      </c>
    </row>
    <row r="307" spans="1:24" ht="15" customHeight="1" x14ac:dyDescent="0.25">
      <c r="A307" s="429">
        <v>32698</v>
      </c>
      <c r="B307" s="352">
        <v>2701010073</v>
      </c>
      <c r="C307" s="352" t="s">
        <v>14189</v>
      </c>
      <c r="D307" s="353" t="s">
        <v>1043</v>
      </c>
      <c r="E307" s="437">
        <f>IFERROR(VLOOKUP(B307,[1]AGLUTINADO!$A:$C,3,0),0)/G307</f>
        <v>0</v>
      </c>
      <c r="F307" s="354" t="s">
        <v>111</v>
      </c>
      <c r="G307" s="355">
        <f>IFERROR(VLOOKUP(CONCILIÇÃO_COM_CERVEJA!$B307,'BASE PRODUTOS'!A:E,5,0),"")</f>
        <v>6.3949999999999999E-4</v>
      </c>
      <c r="H307" s="356">
        <f>VLOOKUP(CONCILIÇÃO_COM_CERVEJA!$B307,CONT_ANTE!A:D,4,0)</f>
        <v>0</v>
      </c>
      <c r="I307" s="356" t="str">
        <f t="shared" si="14"/>
        <v>ok</v>
      </c>
      <c r="J307" s="357">
        <f>VLOOKUP(CONCILIÇÃO_COM_CERVEJA!$B307,CONTAGEM!B:G,6,0)</f>
        <v>0</v>
      </c>
      <c r="K307" s="357">
        <f>SUMIF(SISTEMA!B:B,CONCILIÇÃO_COM_CERVEJA!$B307,SISTEMA!I:I)/G307</f>
        <v>0</v>
      </c>
      <c r="L307" s="357">
        <f>SUMIF(SISTEMA!B:B,CONCILIÇÃO_COM_CERVEJA!$C307,SISTEMA!I:I)</f>
        <v>0</v>
      </c>
      <c r="M307" s="358">
        <f t="shared" si="13"/>
        <v>0</v>
      </c>
      <c r="N307" s="357">
        <f>IFERROR(SUM(CONCILIÇÃO_COM_CERVEJA!$M307*CONCILIÇÃO_COM_CERVEJA!$R307),0)</f>
        <v>0</v>
      </c>
      <c r="O307" s="356">
        <f>IFERROR(VLOOKUP(CONCILIÇÃO_COM_CERVEJA!$B307,DIF_ANTE!A:D,4,0),"0")/CONCILIÇÃO_COM_CERVEJA!$G307</f>
        <v>0</v>
      </c>
      <c r="P307" s="359">
        <f t="shared" si="15"/>
        <v>0</v>
      </c>
      <c r="Q307" s="360">
        <f>CONCILIÇÃO_COM_CERVEJA!$P307-CONCILIÇÃO_COM_CERVEJA!$O307</f>
        <v>0</v>
      </c>
      <c r="R307" s="361">
        <f>IFERROR(VLOOKUP(CONCILIÇÃO_COM_CERVEJA!$B307,CUSTO!E:H,4,0),(VLOOKUP(CONCILIÇÃO_COM_CERVEJA!$A307,CUSTO!A:H,8,0)))</f>
        <v>2.5825606046640241E-2</v>
      </c>
      <c r="S307" s="361">
        <f>IFERROR(SUM(CONCILIÇÃO_COM_CERVEJA!$P307*CONCILIÇÃO_COM_CERVEJA!$R307),0)</f>
        <v>0</v>
      </c>
      <c r="T307" s="362" t="str">
        <f>IFERROR(#REF!/CONCILIÇÃO_COM_CERVEJA!$M307,"")</f>
        <v/>
      </c>
      <c r="U307" s="361" t="str">
        <f>IFERROR(#REF!*CONCILIÇÃO_COM_CERVEJA!$R307,"-")</f>
        <v>-</v>
      </c>
      <c r="V307" s="363" t="s">
        <v>813</v>
      </c>
    </row>
    <row r="308" spans="1:24" x14ac:dyDescent="0.25">
      <c r="A308" s="429">
        <v>32835</v>
      </c>
      <c r="B308" s="352">
        <v>2701010088</v>
      </c>
      <c r="C308" s="352">
        <v>2701010164</v>
      </c>
      <c r="D308" s="353" t="s">
        <v>1043</v>
      </c>
      <c r="E308" s="437">
        <f>IFERROR(VLOOKUP(B308,[1]AGLUTINADO!$A:$C,3,0),0)/G308</f>
        <v>13637.998436278343</v>
      </c>
      <c r="F308" s="354" t="s">
        <v>111</v>
      </c>
      <c r="G308" s="355">
        <f>IFERROR(VLOOKUP(CONCILIÇÃO_COM_CERVEJA!$B308,'BASE PRODUTOS'!A:E,5,0),"")</f>
        <v>6.3949999999999999E-4</v>
      </c>
      <c r="H308" s="356">
        <f>VLOOKUP(CONCILIÇÃO_COM_CERVEJA!$B308,CONT_ANTE!A:D,4,0)</f>
        <v>111655</v>
      </c>
      <c r="I308" s="356" t="str">
        <f t="shared" si="14"/>
        <v>ok</v>
      </c>
      <c r="J308" s="357">
        <f>VLOOKUP(CONCILIÇÃO_COM_CERVEJA!$B308,CONTAGEM!B:G,6,0)</f>
        <v>98262</v>
      </c>
      <c r="K308" s="357">
        <f>SUMIF(SISTEMA!B:B,CONCILIÇÃO_COM_CERVEJA!$B308,SISTEMA!I:I)/G308</f>
        <v>98286.00469116497</v>
      </c>
      <c r="L308" s="357">
        <f>SUMIF(SISTEMA!B:B,CONCILIÇÃO_COM_CERVEJA!$C308,SISTEMA!I:I)</f>
        <v>0</v>
      </c>
      <c r="M308" s="358">
        <f t="shared" si="13"/>
        <v>98286.00469116497</v>
      </c>
      <c r="N308" s="357">
        <f>IFERROR(SUM(CONCILIÇÃO_COM_CERVEJA!$M308*CONCILIÇÃO_COM_CERVEJA!$R308),0)</f>
        <v>2574.5003084567975</v>
      </c>
      <c r="O308" s="356">
        <f>IFERROR(VLOOKUP(CONCILIÇÃO_COM_CERVEJA!$B308,DIF_ANTE!A:D,4,0),"0")/CONCILIÇÃO_COM_CERVEJA!$G308</f>
        <v>-269.00312744331302</v>
      </c>
      <c r="P308" s="359">
        <f t="shared" si="15"/>
        <v>-24.004691164969699</v>
      </c>
      <c r="Q308" s="360">
        <f>CONCILIÇÃO_COM_CERVEJA!$P308-CONCILIÇÃO_COM_CERVEJA!$O308</f>
        <v>244.99843627834332</v>
      </c>
      <c r="R308" s="361">
        <f>IFERROR(VLOOKUP(CONCILIÇÃO_COM_CERVEJA!$B308,CUSTO!E:H,4,0),(VLOOKUP(CONCILIÇÃO_COM_CERVEJA!$A308,CUSTO!A:H,8,0)))</f>
        <v>2.6193966440556944E-2</v>
      </c>
      <c r="S308" s="361">
        <f>IFERROR(SUM(CONCILIÇÃO_COM_CERVEJA!$P308*CONCILIÇÃO_COM_CERVEJA!$R308),0)</f>
        <v>-0.62877807479115011</v>
      </c>
      <c r="T308" s="362" t="str">
        <f>IFERROR(#REF!/CONCILIÇÃO_COM_CERVEJA!$M308,"")</f>
        <v/>
      </c>
      <c r="U308" s="361" t="str">
        <f>IFERROR(#REF!*CONCILIÇÃO_COM_CERVEJA!$R308,"-")</f>
        <v>-</v>
      </c>
      <c r="V308" s="363"/>
      <c r="X308" s="438">
        <f>J308+E308</f>
        <v>111899.99843627834</v>
      </c>
    </row>
    <row r="309" spans="1:24" ht="15" customHeight="1" x14ac:dyDescent="0.25">
      <c r="A309" s="429">
        <v>30276</v>
      </c>
      <c r="B309" s="352">
        <v>2701010060</v>
      </c>
      <c r="C309" s="352">
        <v>2701010165</v>
      </c>
      <c r="D309" s="353" t="s">
        <v>1033</v>
      </c>
      <c r="E309" s="437">
        <f>IFERROR(VLOOKUP(B309,[1]AGLUTINADO!$A:$C,3,0),0)/G309</f>
        <v>0</v>
      </c>
      <c r="F309" s="354" t="s">
        <v>111</v>
      </c>
      <c r="G309" s="355">
        <f>IFERROR(VLOOKUP(CONCILIÇÃO_COM_CERVEJA!$B309,'BASE PRODUTOS'!A:E,5,0),"")</f>
        <v>6.4749999999999996E-4</v>
      </c>
      <c r="H309" s="356">
        <f>VLOOKUP(CONCILIÇÃO_COM_CERVEJA!$B309,CONT_ANTE!A:D,4,0)</f>
        <v>0</v>
      </c>
      <c r="I309" s="356" t="str">
        <f t="shared" si="14"/>
        <v>ok</v>
      </c>
      <c r="J309" s="357">
        <f>VLOOKUP(CONCILIÇÃO_COM_CERVEJA!$B309,CONTAGEM!B:G,6,0)</f>
        <v>0</v>
      </c>
      <c r="K309" s="357">
        <f>SUMIF(SISTEMA!B:B,CONCILIÇÃO_COM_CERVEJA!$B309,SISTEMA!I:I)/G309</f>
        <v>0</v>
      </c>
      <c r="L309" s="357">
        <f>SUMIF(SISTEMA!B:B,CONCILIÇÃO_COM_CERVEJA!$C309,SISTEMA!I:I)</f>
        <v>0</v>
      </c>
      <c r="M309" s="358">
        <f t="shared" si="13"/>
        <v>0</v>
      </c>
      <c r="N309" s="357">
        <f>IFERROR(SUM(CONCILIÇÃO_COM_CERVEJA!$M309*CONCILIÇÃO_COM_CERVEJA!$R309),0)</f>
        <v>0</v>
      </c>
      <c r="O309" s="356">
        <f>IFERROR(VLOOKUP(CONCILIÇÃO_COM_CERVEJA!$B309,DIF_ANTE!A:D,4,0),"0")/CONCILIÇÃO_COM_CERVEJA!$G309</f>
        <v>0</v>
      </c>
      <c r="P309" s="359">
        <f t="shared" si="15"/>
        <v>0</v>
      </c>
      <c r="Q309" s="360">
        <f>CONCILIÇÃO_COM_CERVEJA!$P309-CONCILIÇÃO_COM_CERVEJA!$O309</f>
        <v>0</v>
      </c>
      <c r="R309" s="361">
        <f>IFERROR(VLOOKUP(CONCILIÇÃO_COM_CERVEJA!$B309,CUSTO!E:H,4,0),(VLOOKUP(CONCILIÇÃO_COM_CERVEJA!$A309,CUSTO!A:H,8,0)))</f>
        <v>6.4430523255813957E-2</v>
      </c>
      <c r="S309" s="361">
        <f>IFERROR(SUM(CONCILIÇÃO_COM_CERVEJA!$P309*CONCILIÇÃO_COM_CERVEJA!$R309),0)</f>
        <v>0</v>
      </c>
      <c r="T309" s="362" t="str">
        <f>IFERROR(#REF!/CONCILIÇÃO_COM_CERVEJA!$M309,"")</f>
        <v/>
      </c>
      <c r="U309" s="361" t="str">
        <f>IFERROR(#REF!*CONCILIÇÃO_COM_CERVEJA!$R309,"-")</f>
        <v>-</v>
      </c>
      <c r="V309" s="363" t="s">
        <v>813</v>
      </c>
    </row>
    <row r="310" spans="1:24" ht="15" customHeight="1" x14ac:dyDescent="0.25">
      <c r="A310" s="429">
        <v>30765</v>
      </c>
      <c r="B310" s="352">
        <v>2701010056</v>
      </c>
      <c r="C310" s="352">
        <v>2701010166</v>
      </c>
      <c r="D310" s="353" t="s">
        <v>2047</v>
      </c>
      <c r="E310" s="437">
        <f>IFERROR(VLOOKUP(B310,[1]AGLUTINADO!$A:$C,3,0),0)/G310</f>
        <v>0</v>
      </c>
      <c r="F310" s="354" t="s">
        <v>111</v>
      </c>
      <c r="G310" s="355">
        <f>IFERROR(VLOOKUP(CONCILIÇÃO_COM_CERVEJA!$B310,'BASE PRODUTOS'!A:E,5,0),"")</f>
        <v>3.4840000000000001E-4</v>
      </c>
      <c r="H310" s="356">
        <f>VLOOKUP(CONCILIÇÃO_COM_CERVEJA!$B310,CONT_ANTE!A:D,4,0)</f>
        <v>0</v>
      </c>
      <c r="I310" s="356" t="str">
        <f t="shared" si="14"/>
        <v>ok</v>
      </c>
      <c r="J310" s="357">
        <f>VLOOKUP(CONCILIÇÃO_COM_CERVEJA!$B310,CONTAGEM!B:G,6,0)</f>
        <v>0</v>
      </c>
      <c r="K310" s="357">
        <f>SUMIF(SISTEMA!B:B,CONCILIÇÃO_COM_CERVEJA!$B310,SISTEMA!I:I)/G310</f>
        <v>0</v>
      </c>
      <c r="L310" s="357">
        <f>SUMIF(SISTEMA!B:B,CONCILIÇÃO_COM_CERVEJA!$C310,SISTEMA!I:I)</f>
        <v>0</v>
      </c>
      <c r="M310" s="358">
        <f t="shared" si="13"/>
        <v>0</v>
      </c>
      <c r="N310" s="357">
        <f>IFERROR(SUM(CONCILIÇÃO_COM_CERVEJA!$M310*CONCILIÇÃO_COM_CERVEJA!$R310),0)</f>
        <v>0</v>
      </c>
      <c r="O310" s="356">
        <f>IFERROR(VLOOKUP(CONCILIÇÃO_COM_CERVEJA!$B310,DIF_ANTE!A:D,4,0),"0")/CONCILIÇÃO_COM_CERVEJA!$G310</f>
        <v>0</v>
      </c>
      <c r="P310" s="359">
        <f t="shared" si="15"/>
        <v>0</v>
      </c>
      <c r="Q310" s="360">
        <f>CONCILIÇÃO_COM_CERVEJA!$P310-CONCILIÇÃO_COM_CERVEJA!$O310</f>
        <v>0</v>
      </c>
      <c r="R310" s="361">
        <f>IFERROR(VLOOKUP(CONCILIÇÃO_COM_CERVEJA!$B310,CUSTO!E:H,4,0),(VLOOKUP(CONCILIÇÃO_COM_CERVEJA!$A310,CUSTO!A:H,8,0)))</f>
        <v>3.6850012068549362E-2</v>
      </c>
      <c r="S310" s="361">
        <f>IFERROR(SUM(CONCILIÇÃO_COM_CERVEJA!$P310*CONCILIÇÃO_COM_CERVEJA!$R310),0)</f>
        <v>0</v>
      </c>
      <c r="T310" s="362" t="str">
        <f>IFERROR(#REF!/CONCILIÇÃO_COM_CERVEJA!$M310,"")</f>
        <v/>
      </c>
      <c r="U310" s="361" t="str">
        <f>IFERROR(#REF!*CONCILIÇÃO_COM_CERVEJA!$R310,"-")</f>
        <v>-</v>
      </c>
      <c r="V310" s="363" t="s">
        <v>813</v>
      </c>
    </row>
    <row r="311" spans="1:24" ht="15" customHeight="1" x14ac:dyDescent="0.25">
      <c r="A311" s="429">
        <v>31001</v>
      </c>
      <c r="B311" s="352">
        <v>2701010093</v>
      </c>
      <c r="C311" s="352">
        <v>2701010167</v>
      </c>
      <c r="D311" s="353" t="s">
        <v>1045</v>
      </c>
      <c r="E311" s="437">
        <f>IFERROR(VLOOKUP(B311,[1]AGLUTINADO!$A:$C,3,0),0)/G311</f>
        <v>0</v>
      </c>
      <c r="F311" s="354" t="s">
        <v>111</v>
      </c>
      <c r="G311" s="355">
        <f>IFERROR(VLOOKUP(CONCILIÇÃO_COM_CERVEJA!$B311,'BASE PRODUTOS'!A:E,5,0),"")</f>
        <v>5.5500000000000005E-4</v>
      </c>
      <c r="H311" s="356">
        <f>VLOOKUP(CONCILIÇÃO_COM_CERVEJA!$B311,CONT_ANTE!A:D,4,0)</f>
        <v>107000</v>
      </c>
      <c r="I311" s="356" t="str">
        <f t="shared" si="14"/>
        <v>ok</v>
      </c>
      <c r="J311" s="357">
        <f>VLOOKUP(CONCILIÇÃO_COM_CERVEJA!$B311,CONTAGEM!B:G,6,0)</f>
        <v>107000</v>
      </c>
      <c r="K311" s="357">
        <f>SUMIF(SISTEMA!B:B,CONCILIÇÃO_COM_CERVEJA!$B311,SISTEMA!I:I)/G311</f>
        <v>0</v>
      </c>
      <c r="L311" s="357">
        <f>SUMIF(SISTEMA!B:B,CONCILIÇÃO_COM_CERVEJA!$C311,SISTEMA!I:I)</f>
        <v>107009</v>
      </c>
      <c r="M311" s="358">
        <f t="shared" si="13"/>
        <v>107009</v>
      </c>
      <c r="N311" s="357">
        <f>IFERROR(SUM(CONCILIÇÃO_COM_CERVEJA!$M311*CONCILIÇÃO_COM_CERVEJA!$R311),0)</f>
        <v>3315.9413875</v>
      </c>
      <c r="O311" s="356">
        <f>IFERROR(VLOOKUP(CONCILIÇÃO_COM_CERVEJA!$B311,DIF_ANTE!A:D,4,0),"0")/CONCILIÇÃO_COM_CERVEJA!$G311</f>
        <v>-9.009009009000815</v>
      </c>
      <c r="P311" s="359">
        <f t="shared" si="15"/>
        <v>-9</v>
      </c>
      <c r="Q311" s="360">
        <f>CONCILIÇÃO_COM_CERVEJA!$P311-CONCILIÇÃO_COM_CERVEJA!$O311</f>
        <v>9.009009000815027E-3</v>
      </c>
      <c r="R311" s="361">
        <f>IFERROR(VLOOKUP(CONCILIÇÃO_COM_CERVEJA!$B311,CUSTO!E:H,4,0),(VLOOKUP(CONCILIÇÃO_COM_CERVEJA!$A311,CUSTO!A:H,8,0)))</f>
        <v>3.0987500000000001E-2</v>
      </c>
      <c r="S311" s="361">
        <f>IFERROR(SUM(CONCILIÇÃO_COM_CERVEJA!$P311*CONCILIÇÃO_COM_CERVEJA!$R311),0)</f>
        <v>-0.27888750000000001</v>
      </c>
      <c r="T311" s="362" t="str">
        <f>IFERROR(#REF!/CONCILIÇÃO_COM_CERVEJA!$M311,"")</f>
        <v/>
      </c>
      <c r="U311" s="361" t="str">
        <f>IFERROR(#REF!*CONCILIÇÃO_COM_CERVEJA!$R311,"-")</f>
        <v>-</v>
      </c>
      <c r="V311" s="363" t="s">
        <v>813</v>
      </c>
    </row>
    <row r="312" spans="1:24" ht="15" customHeight="1" x14ac:dyDescent="0.25">
      <c r="A312" s="429">
        <v>30747</v>
      </c>
      <c r="B312" s="352">
        <v>2701010057</v>
      </c>
      <c r="C312" s="352">
        <v>2701010168</v>
      </c>
      <c r="D312" s="353" t="s">
        <v>1030</v>
      </c>
      <c r="E312" s="437">
        <f>IFERROR(VLOOKUP(B312,[1]AGLUTINADO!$A:$C,3,0),0)/G312</f>
        <v>0</v>
      </c>
      <c r="F312" s="354" t="s">
        <v>111</v>
      </c>
      <c r="G312" s="355">
        <f>IFERROR(VLOOKUP(CONCILIÇÃO_COM_CERVEJA!$B312,'BASE PRODUTOS'!A:E,5,0),"")</f>
        <v>7.2820000000000003E-4</v>
      </c>
      <c r="H312" s="356">
        <f>VLOOKUP(CONCILIÇÃO_COM_CERVEJA!$B312,CONT_ANTE!A:D,4,0)</f>
        <v>41112</v>
      </c>
      <c r="I312" s="356" t="str">
        <f t="shared" si="14"/>
        <v>ok</v>
      </c>
      <c r="J312" s="357">
        <f>VLOOKUP(CONCILIÇÃO_COM_CERVEJA!$B312,CONTAGEM!B:G,6,0)</f>
        <v>41112</v>
      </c>
      <c r="K312" s="357">
        <f>SUMIF(SISTEMA!B:B,CONCILIÇÃO_COM_CERVEJA!$B312,SISTEMA!I:I)/G312</f>
        <v>0</v>
      </c>
      <c r="L312" s="357">
        <f>SUMIF(SISTEMA!B:B,CONCILIÇÃO_COM_CERVEJA!$C312,SISTEMA!I:I)</f>
        <v>41112</v>
      </c>
      <c r="M312" s="358">
        <f t="shared" si="13"/>
        <v>41112</v>
      </c>
      <c r="N312" s="357">
        <f>IFERROR(SUM(CONCILIÇÃO_COM_CERVEJA!$M312*CONCILIÇÃO_COM_CERVEJA!$R312),0)</f>
        <v>1687.23648</v>
      </c>
      <c r="O312" s="356">
        <f>IFERROR(VLOOKUP(CONCILIÇÃO_COM_CERVEJA!$B312,DIF_ANTE!A:D,4,0),"0")/CONCILIÇÃO_COM_CERVEJA!$G312</f>
        <v>-2.1971985731038006E-3</v>
      </c>
      <c r="P312" s="359">
        <f t="shared" si="15"/>
        <v>0</v>
      </c>
      <c r="Q312" s="360">
        <f>CONCILIÇÃO_COM_CERVEJA!$P312-CONCILIÇÃO_COM_CERVEJA!$O312</f>
        <v>2.1971985731038006E-3</v>
      </c>
      <c r="R312" s="361">
        <f>IFERROR(VLOOKUP(CONCILIÇÃO_COM_CERVEJA!$B312,CUSTO!E:H,4,0),(VLOOKUP(CONCILIÇÃO_COM_CERVEJA!$A312,CUSTO!A:H,8,0)))</f>
        <v>4.104E-2</v>
      </c>
      <c r="S312" s="361">
        <f>IFERROR(SUM(CONCILIÇÃO_COM_CERVEJA!$P312*CONCILIÇÃO_COM_CERVEJA!$R312),0)</f>
        <v>0</v>
      </c>
      <c r="T312" s="362" t="str">
        <f>IFERROR(#REF!/CONCILIÇÃO_COM_CERVEJA!$M312,"")</f>
        <v/>
      </c>
      <c r="U312" s="361" t="str">
        <f>IFERROR(#REF!*CONCILIÇÃO_COM_CERVEJA!$R312,"-")</f>
        <v>-</v>
      </c>
      <c r="V312" s="363" t="s">
        <v>813</v>
      </c>
    </row>
    <row r="313" spans="1:24" ht="15" customHeight="1" x14ac:dyDescent="0.25">
      <c r="A313" s="429">
        <v>30745</v>
      </c>
      <c r="B313" s="352">
        <v>2701010058</v>
      </c>
      <c r="C313" s="352">
        <v>2701010169</v>
      </c>
      <c r="D313" s="353" t="s">
        <v>1031</v>
      </c>
      <c r="E313" s="437">
        <f>IFERROR(VLOOKUP(B313,[1]AGLUTINADO!$A:$C,3,0),0)/G313</f>
        <v>0</v>
      </c>
      <c r="F313" s="354" t="s">
        <v>111</v>
      </c>
      <c r="G313" s="355">
        <f>IFERROR(VLOOKUP(CONCILIÇÃO_COM_CERVEJA!$B313,'BASE PRODUTOS'!A:E,5,0),"")</f>
        <v>2.9589999999999998E-4</v>
      </c>
      <c r="H313" s="356">
        <f>VLOOKUP(CONCILIÇÃO_COM_CERVEJA!$B313,CONT_ANTE!A:D,4,0)</f>
        <v>212918</v>
      </c>
      <c r="I313" s="356" t="str">
        <f t="shared" si="14"/>
        <v>!@##@!</v>
      </c>
      <c r="J313" s="357">
        <f>VLOOKUP(CONCILIÇÃO_COM_CERVEJA!$B313,CONTAGEM!B:G,6,0)</f>
        <v>227300</v>
      </c>
      <c r="K313" s="357">
        <f>SUMIF(SISTEMA!B:B,CONCILIÇÃO_COM_CERVEJA!$B313,SISTEMA!I:I)/G313</f>
        <v>0</v>
      </c>
      <c r="L313" s="357">
        <f>SUMIF(SISTEMA!B:B,CONCILIÇÃO_COM_CERVEJA!$C313,SISTEMA!I:I)</f>
        <v>212918</v>
      </c>
      <c r="M313" s="358">
        <f t="shared" si="13"/>
        <v>212918</v>
      </c>
      <c r="N313" s="357">
        <f>IFERROR(SUM(CONCILIÇÃO_COM_CERVEJA!$M313*CONCILIÇÃO_COM_CERVEJA!$R313),0)</f>
        <v>7870.7558222727266</v>
      </c>
      <c r="O313" s="356">
        <f>IFERROR(VLOOKUP(CONCILIÇÃO_COM_CERVEJA!$B313,DIF_ANTE!A:D,4,0),"0")/CONCILIÇÃO_COM_CERVEJA!$G313</f>
        <v>-1.2842176416946963E-2</v>
      </c>
      <c r="P313" s="359">
        <f t="shared" si="15"/>
        <v>14382</v>
      </c>
      <c r="Q313" s="360">
        <f>CONCILIÇÃO_COM_CERVEJA!$P313-CONCILIÇÃO_COM_CERVEJA!$O313</f>
        <v>14382.012842176417</v>
      </c>
      <c r="R313" s="361">
        <f>IFERROR(VLOOKUP(CONCILIÇÃO_COM_CERVEJA!$B313,CUSTO!E:H,4,0),(VLOOKUP(CONCILIÇÃO_COM_CERVEJA!$A313,CUSTO!A:H,8,0)))</f>
        <v>3.6966136363636361E-2</v>
      </c>
      <c r="S313" s="361">
        <f>IFERROR(SUM(CONCILIÇÃO_COM_CERVEJA!$P313*CONCILIÇÃO_COM_CERVEJA!$R313),0)</f>
        <v>531.64697318181811</v>
      </c>
      <c r="T313" s="362" t="str">
        <f>IFERROR(#REF!/CONCILIÇÃO_COM_CERVEJA!$M313,"")</f>
        <v/>
      </c>
      <c r="U313" s="361" t="str">
        <f>IFERROR(#REF!*CONCILIÇÃO_COM_CERVEJA!$R313,"-")</f>
        <v>-</v>
      </c>
      <c r="V313" s="392" t="s">
        <v>22224</v>
      </c>
    </row>
    <row r="314" spans="1:24" s="261" customFormat="1" ht="15" customHeight="1" x14ac:dyDescent="0.25">
      <c r="A314" s="429">
        <v>30407</v>
      </c>
      <c r="B314" s="352">
        <v>2701010059</v>
      </c>
      <c r="C314" s="352">
        <v>2701010170</v>
      </c>
      <c r="D314" s="353" t="s">
        <v>1032</v>
      </c>
      <c r="E314" s="437">
        <f>IFERROR(VLOOKUP(B314,[1]AGLUTINADO!$A:$C,3,0),0)/G314</f>
        <v>0</v>
      </c>
      <c r="F314" s="354" t="s">
        <v>111</v>
      </c>
      <c r="G314" s="355">
        <f>IFERROR(VLOOKUP(CONCILIÇÃO_COM_CERVEJA!$B314,'BASE PRODUTOS'!A:E,5,0),"")</f>
        <v>5.6240000000000001E-4</v>
      </c>
      <c r="H314" s="356">
        <f>VLOOKUP(CONCILIÇÃO_COM_CERVEJA!$B314,CONT_ANTE!A:D,4,0)</f>
        <v>317065</v>
      </c>
      <c r="I314" s="356" t="str">
        <f t="shared" si="14"/>
        <v>!@##@!</v>
      </c>
      <c r="J314" s="357">
        <f>VLOOKUP(CONCILIÇÃO_COM_CERVEJA!$B314,CONTAGEM!B:G,6,0)</f>
        <v>308300</v>
      </c>
      <c r="K314" s="357">
        <f>SUMIF(SISTEMA!B:B,CONCILIÇÃO_COM_CERVEJA!$B314,SISTEMA!I:I)/G314</f>
        <v>1223.8620199146515</v>
      </c>
      <c r="L314" s="357">
        <f>SUMIF(SISTEMA!B:B,CONCILIÇÃO_COM_CERVEJA!$C314,SISTEMA!I:I)</f>
        <v>317064</v>
      </c>
      <c r="M314" s="358">
        <f t="shared" si="13"/>
        <v>318287.86201991467</v>
      </c>
      <c r="N314" s="357">
        <f>IFERROR(SUM(CONCILIÇÃO_COM_CERVEJA!$M314*CONCILIÇÃO_COM_CERVEJA!$R314),0)</f>
        <v>14424.701339954738</v>
      </c>
      <c r="O314" s="356">
        <f>IFERROR(VLOOKUP(CONCILIÇÃO_COM_CERVEJA!$B314,DIF_ANTE!A:D,4,0),"0")/CONCILIÇÃO_COM_CERVEJA!$G314</f>
        <v>-7.1123755660076103E-3</v>
      </c>
      <c r="P314" s="359">
        <f t="shared" si="15"/>
        <v>-9987.8620199146681</v>
      </c>
      <c r="Q314" s="360">
        <f>CONCILIÇÃO_COM_CERVEJA!$P314-CONCILIÇÃO_COM_CERVEJA!$O314</f>
        <v>-9987.854907539102</v>
      </c>
      <c r="R314" s="361">
        <f>IFERROR(VLOOKUP(CONCILIÇÃO_COM_CERVEJA!$B314,CUSTO!E:H,4,0),(VLOOKUP(CONCILIÇÃO_COM_CERVEJA!$A314,CUSTO!A:H,8,0)))</f>
        <v>4.5319671471016419E-2</v>
      </c>
      <c r="S314" s="361">
        <f>IFERROR(SUM(CONCILIÇÃO_COM_CERVEJA!$P314*CONCILIÇÃO_COM_CERVEJA!$R314),0)</f>
        <v>-452.6466254403752</v>
      </c>
      <c r="T314" s="362" t="str">
        <f>IFERROR(#REF!/CONCILIÇÃO_COM_CERVEJA!$M314,"")</f>
        <v/>
      </c>
      <c r="U314" s="361" t="str">
        <f>IFERROR(#REF!*CONCILIÇÃO_COM_CERVEJA!$R314,"-")</f>
        <v>-</v>
      </c>
      <c r="V314" s="392" t="s">
        <v>22224</v>
      </c>
    </row>
    <row r="315" spans="1:24" ht="15" customHeight="1" x14ac:dyDescent="0.25">
      <c r="A315" s="429">
        <v>31000</v>
      </c>
      <c r="B315" s="352">
        <v>2901010002</v>
      </c>
      <c r="C315" s="352">
        <v>2901010008</v>
      </c>
      <c r="D315" s="353" t="s">
        <v>1220</v>
      </c>
      <c r="E315" s="437">
        <f>IFERROR(VLOOKUP(B315,[1]AGLUTINADO!$A:$C,3,0),0)/G315</f>
        <v>0</v>
      </c>
      <c r="F315" s="354" t="s">
        <v>111</v>
      </c>
      <c r="G315" s="355">
        <f>IFERROR(VLOOKUP(CONCILIÇÃO_COM_CERVEJA!$B315,'BASE PRODUTOS'!A:E,5,0),"")</f>
        <v>5.5800000000000001E-4</v>
      </c>
      <c r="H315" s="356">
        <f>VLOOKUP(CONCILIÇÃO_COM_CERVEJA!$B315,CONT_ANTE!A:D,4,0)</f>
        <v>56000</v>
      </c>
      <c r="I315" s="356" t="str">
        <f t="shared" si="14"/>
        <v>ok</v>
      </c>
      <c r="J315" s="357">
        <f>VLOOKUP(CONCILIÇÃO_COM_CERVEJA!$B315,CONTAGEM!B:G,6,0)</f>
        <v>56000</v>
      </c>
      <c r="K315" s="357">
        <f>SUMIF(SISTEMA!B:B,CONCILIÇÃO_COM_CERVEJA!$B315,SISTEMA!I:I)/G315</f>
        <v>0</v>
      </c>
      <c r="L315" s="357">
        <f>SUMIF(SISTEMA!B:B,CONCILIÇÃO_COM_CERVEJA!$C315,SISTEMA!I:I)</f>
        <v>56003</v>
      </c>
      <c r="M315" s="358">
        <f t="shared" si="13"/>
        <v>56003</v>
      </c>
      <c r="N315" s="357">
        <f>IFERROR(SUM(CONCILIÇÃO_COM_CERVEJA!$M315*CONCILIÇÃO_COM_CERVEJA!$R315),0)</f>
        <v>0</v>
      </c>
      <c r="O315" s="356">
        <f>IFERROR(VLOOKUP(CONCILIÇÃO_COM_CERVEJA!$B315,DIF_ANTE!A:D,4,0),"0")/CONCILIÇÃO_COM_CERVEJA!$G315</f>
        <v>-3.5842293906790172</v>
      </c>
      <c r="P315" s="359">
        <f t="shared" si="15"/>
        <v>-3</v>
      </c>
      <c r="Q315" s="360">
        <f>CONCILIÇÃO_COM_CERVEJA!$P315-CONCILIÇÃO_COM_CERVEJA!$O315</f>
        <v>0.58422939067901725</v>
      </c>
      <c r="R315" s="361" t="e">
        <f>IFERROR(VLOOKUP(CONCILIÇÃO_COM_CERVEJA!$B315,CUSTO!E:H,4,0),(VLOOKUP(CONCILIÇÃO_COM_CERVEJA!$A315,CUSTO!A:H,8,0)))</f>
        <v>#N/A</v>
      </c>
      <c r="S315" s="361">
        <f>IFERROR(SUM(CONCILIÇÃO_COM_CERVEJA!$P315*CONCILIÇÃO_COM_CERVEJA!$R315),0)</f>
        <v>0</v>
      </c>
      <c r="T315" s="362" t="str">
        <f>IFERROR(#REF!/CONCILIÇÃO_COM_CERVEJA!$M315,"")</f>
        <v/>
      </c>
      <c r="U315" s="361" t="str">
        <f>IFERROR(#REF!*CONCILIÇÃO_COM_CERVEJA!$R315,"-")</f>
        <v>-</v>
      </c>
      <c r="V315" s="363" t="s">
        <v>813</v>
      </c>
    </row>
    <row r="316" spans="1:24" x14ac:dyDescent="0.25">
      <c r="A316" s="431">
        <v>31706</v>
      </c>
      <c r="B316" s="374">
        <v>2901010001</v>
      </c>
      <c r="C316" s="374">
        <v>2901010009</v>
      </c>
      <c r="D316" s="375" t="s">
        <v>1219</v>
      </c>
      <c r="E316" s="437">
        <f>IFERROR(VLOOKUP(B316,[1]AGLUTINADO!$A:$C,3,0),0)/G316</f>
        <v>179662.72297606347</v>
      </c>
      <c r="F316" s="376" t="s">
        <v>111</v>
      </c>
      <c r="G316" s="377">
        <f>IFERROR(VLOOKUP(CONCILIÇÃO_COM_CERVEJA!$B316,'BASE PRODUTOS'!A:E,5,0),"")</f>
        <v>6.5589999999999995E-4</v>
      </c>
      <c r="H316" s="378">
        <f>VLOOKUP(CONCILIÇÃO_COM_CERVEJA!$B316,CONT_ANTE!A:D,4,0)</f>
        <v>2046606</v>
      </c>
      <c r="I316" s="356" t="str">
        <f t="shared" si="14"/>
        <v>ok</v>
      </c>
      <c r="J316" s="378">
        <f>VLOOKUP(CONCILIÇÃO_COM_CERVEJA!$B316,CONTAGEM!B:G,6,0)</f>
        <v>1808535</v>
      </c>
      <c r="K316" s="357">
        <f>SUMIF(SISTEMA!B:B,CONCILIÇÃO_COM_CERVEJA!$B316,SISTEMA!I:I)/G316</f>
        <v>0</v>
      </c>
      <c r="L316" s="357">
        <f>SUMIF(SISTEMA!B:B,CONCILIÇÃO_COM_CERVEJA!$C316,SISTEMA!I:I)</f>
        <v>1960110</v>
      </c>
      <c r="M316" s="358">
        <f t="shared" si="13"/>
        <v>1960110</v>
      </c>
      <c r="N316" s="378">
        <f>IFERROR(SUM(CONCILIÇÃO_COM_CERVEJA!$M316*CONCILIÇÃO_COM_CERVEJA!$R316),0)</f>
        <v>25436.837497499997</v>
      </c>
      <c r="O316" s="378">
        <f>IFERROR(VLOOKUP(CONCILIÇÃO_COM_CERVEJA!$B316,DIF_ANTE!A:D,4,0),"0")/CONCILIÇÃO_COM_CERVEJA!$G316</f>
        <v>-141169.9719469432</v>
      </c>
      <c r="P316" s="359">
        <f t="shared" si="15"/>
        <v>-151575</v>
      </c>
      <c r="Q316" s="379">
        <f>CONCILIÇÃO_COM_CERVEJA!$P316-CONCILIÇÃO_COM_CERVEJA!$O316</f>
        <v>-10405.028053056798</v>
      </c>
      <c r="R316" s="380">
        <f>IFERROR(VLOOKUP(CONCILIÇÃO_COM_CERVEJA!$B316,CUSTO!E:H,4,0),(VLOOKUP(CONCILIÇÃO_COM_CERVEJA!$A316,CUSTO!A:H,8,0)))</f>
        <v>1.2977249999999999E-2</v>
      </c>
      <c r="S316" s="380">
        <f>IFERROR(SUM(CONCILIÇÃO_COM_CERVEJA!$P316*CONCILIÇÃO_COM_CERVEJA!$R316),0)</f>
        <v>-1967.0266687499998</v>
      </c>
      <c r="T316" s="381" t="str">
        <f>IFERROR(#REF!/CONCILIÇÃO_COM_CERVEJA!$M316,"")</f>
        <v/>
      </c>
      <c r="U316" s="380" t="str">
        <f>IFERROR(#REF!*CONCILIÇÃO_COM_CERVEJA!$R316,"-")</f>
        <v>-</v>
      </c>
      <c r="V316" s="392" t="s">
        <v>22224</v>
      </c>
      <c r="X316" s="438">
        <f>J316+E316</f>
        <v>1988197.7229760634</v>
      </c>
    </row>
    <row r="317" spans="1:24" ht="15" customHeight="1" x14ac:dyDescent="0.25">
      <c r="A317" s="429">
        <v>1572</v>
      </c>
      <c r="B317" s="352">
        <v>2701010031</v>
      </c>
      <c r="C317" s="352">
        <v>2701010171</v>
      </c>
      <c r="D317" s="353" t="s">
        <v>1010</v>
      </c>
      <c r="E317" s="437">
        <f>IFERROR(VLOOKUP(B317,[1]AGLUTINADO!$A:$C,3,0),0)/G317</f>
        <v>0</v>
      </c>
      <c r="F317" s="354" t="s">
        <v>111</v>
      </c>
      <c r="G317" s="355">
        <f>IFERROR(VLOOKUP(CONCILIÇÃO_COM_CERVEJA!$B317,'BASE PRODUTOS'!A:E,5,0),"")</f>
        <v>6.6370000000000003E-4</v>
      </c>
      <c r="H317" s="356">
        <f>VLOOKUP(CONCILIÇÃO_COM_CERVEJA!$B317,CONT_ANTE!A:D,4,0)</f>
        <v>135493</v>
      </c>
      <c r="I317" s="356" t="str">
        <f t="shared" si="14"/>
        <v>!@##@!</v>
      </c>
      <c r="J317" s="357">
        <f>VLOOKUP(CONCILIÇÃO_COM_CERVEJA!$B317,CONTAGEM!B:G,6,0)</f>
        <v>129000</v>
      </c>
      <c r="K317" s="357">
        <f>SUMIF(SISTEMA!B:B,CONCILIÇÃO_COM_CERVEJA!$B317,SISTEMA!I:I)/G317</f>
        <v>0</v>
      </c>
      <c r="L317" s="357">
        <f>SUMIF(SISTEMA!B:B,CONCILIÇÃO_COM_CERVEJA!$C317,SISTEMA!I:I)</f>
        <v>131128</v>
      </c>
      <c r="M317" s="358">
        <f t="shared" si="13"/>
        <v>131128</v>
      </c>
      <c r="N317" s="357">
        <f>IFERROR(SUM(CONCILIÇÃO_COM_CERVEJA!$M317*CONCILIÇÃO_COM_CERVEJA!$R317),0)</f>
        <v>2855.2570619712114</v>
      </c>
      <c r="O317" s="356">
        <f>IFERROR(VLOOKUP(CONCILIÇÃO_COM_CERVEJA!$B317,DIF_ANTE!A:D,4,0),"0")/CONCILIÇÃO_COM_CERVEJA!$G317</f>
        <v>4363.9657978002315</v>
      </c>
      <c r="P317" s="359">
        <f t="shared" si="15"/>
        <v>-2128</v>
      </c>
      <c r="Q317" s="360">
        <f>CONCILIÇÃO_COM_CERVEJA!$P317-CONCILIÇÃO_COM_CERVEJA!$O317</f>
        <v>-6491.9657978002315</v>
      </c>
      <c r="R317" s="361">
        <f>IFERROR(VLOOKUP(CONCILIÇÃO_COM_CERVEJA!$B317,CUSTO!E:H,4,0),(VLOOKUP(CONCILIÇÃO_COM_CERVEJA!$A317,CUSTO!A:H,8,0)))</f>
        <v>2.1774579509877458E-2</v>
      </c>
      <c r="S317" s="361">
        <f>IFERROR(SUM(CONCILIÇÃO_COM_CERVEJA!$P317*CONCILIÇÃO_COM_CERVEJA!$R317),0)</f>
        <v>-46.336305197019229</v>
      </c>
      <c r="T317" s="362" t="str">
        <f>IFERROR(#REF!/CONCILIÇÃO_COM_CERVEJA!$M317,"")</f>
        <v/>
      </c>
      <c r="U317" s="361" t="str">
        <f>IFERROR(#REF!*CONCILIÇÃO_COM_CERVEJA!$R317,"-")</f>
        <v>-</v>
      </c>
      <c r="V317" s="363" t="s">
        <v>22226</v>
      </c>
    </row>
    <row r="318" spans="1:24" ht="15" customHeight="1" x14ac:dyDescent="0.25">
      <c r="A318" s="429">
        <v>32839</v>
      </c>
      <c r="B318" s="352">
        <v>2701010080</v>
      </c>
      <c r="C318" s="352">
        <v>2701010172</v>
      </c>
      <c r="D318" s="353" t="s">
        <v>1011</v>
      </c>
      <c r="E318" s="437">
        <f>IFERROR(VLOOKUP(B318,[1]AGLUTINADO!$A:$C,3,0),0)/G318</f>
        <v>0</v>
      </c>
      <c r="F318" s="354" t="s">
        <v>111</v>
      </c>
      <c r="G318" s="355">
        <f>IFERROR(VLOOKUP(CONCILIÇÃO_COM_CERVEJA!$B318,'BASE PRODUTOS'!A:E,5,0),"")</f>
        <v>6.5410000000000002E-4</v>
      </c>
      <c r="H318" s="356">
        <f>VLOOKUP(CONCILIÇÃO_COM_CERVEJA!$B318,CONT_ANTE!A:D,4,0)</f>
        <v>18000</v>
      </c>
      <c r="I318" s="356" t="str">
        <f t="shared" si="14"/>
        <v>!@##@!</v>
      </c>
      <c r="J318" s="357">
        <f>VLOOKUP(CONCILIÇÃO_COM_CERVEJA!$B318,CONTAGEM!B:G,6,0)</f>
        <v>227000</v>
      </c>
      <c r="K318" s="357">
        <f>SUMIF(SISTEMA!B:B,CONCILIÇÃO_COM_CERVEJA!$B318,SISTEMA!I:I)/G318</f>
        <v>0</v>
      </c>
      <c r="L318" s="357">
        <f>SUMIF(SISTEMA!B:B,CONCILIÇÃO_COM_CERVEJA!$C318,SISTEMA!I:I)</f>
        <v>212141</v>
      </c>
      <c r="M318" s="358">
        <f t="shared" si="13"/>
        <v>212141</v>
      </c>
      <c r="N318" s="357">
        <f>IFERROR(SUM(CONCILIÇÃO_COM_CERVEJA!$M318*CONCILIÇÃO_COM_CERVEJA!$R318),0)</f>
        <v>7416.2803655287571</v>
      </c>
      <c r="O318" s="356">
        <f>IFERROR(VLOOKUP(CONCILIÇÃO_COM_CERVEJA!$B318,DIF_ANTE!A:D,4,0),"0")/CONCILIÇÃO_COM_CERVEJA!$G318</f>
        <v>140.29964837180913</v>
      </c>
      <c r="P318" s="359">
        <f t="shared" si="15"/>
        <v>14859</v>
      </c>
      <c r="Q318" s="360">
        <f>CONCILIÇÃO_COM_CERVEJA!$P318-CONCILIÇÃO_COM_CERVEJA!$O318</f>
        <v>14718.700351628191</v>
      </c>
      <c r="R318" s="361">
        <f>IFERROR(VLOOKUP(CONCILIÇÃO_COM_CERVEJA!$B318,CUSTO!E:H,4,0),(VLOOKUP(CONCILIÇÃO_COM_CERVEJA!$A318,CUSTO!A:H,8,0)))</f>
        <v>3.4959203386091126E-2</v>
      </c>
      <c r="S318" s="361">
        <f>IFERROR(SUM(CONCILIÇÃO_COM_CERVEJA!$P318*CONCILIÇÃO_COM_CERVEJA!$R318),0)</f>
        <v>519.45880311392807</v>
      </c>
      <c r="T318" s="362" t="str">
        <f>IFERROR(#REF!/CONCILIÇÃO_COM_CERVEJA!$M318,"")</f>
        <v/>
      </c>
      <c r="U318" s="361" t="str">
        <f>IFERROR(#REF!*CONCILIÇÃO_COM_CERVEJA!$R318,"-")</f>
        <v>-</v>
      </c>
      <c r="V318" s="392" t="s">
        <v>22224</v>
      </c>
    </row>
    <row r="319" spans="1:24" ht="15" customHeight="1" x14ac:dyDescent="0.25">
      <c r="A319" s="429">
        <v>1575</v>
      </c>
      <c r="B319" s="352">
        <v>2701010032</v>
      </c>
      <c r="C319" s="352" t="s">
        <v>14189</v>
      </c>
      <c r="D319" s="353" t="s">
        <v>1011</v>
      </c>
      <c r="E319" s="437">
        <f>IFERROR(VLOOKUP(B319,[1]AGLUTINADO!$A:$C,3,0),0)/G319</f>
        <v>0</v>
      </c>
      <c r="F319" s="354" t="s">
        <v>111</v>
      </c>
      <c r="G319" s="355">
        <f>IFERROR(VLOOKUP(CONCILIÇÃO_COM_CERVEJA!$B319,'BASE PRODUTOS'!A:E,5,0),"")</f>
        <v>6.5410000000000002E-4</v>
      </c>
      <c r="H319" s="356">
        <f>VLOOKUP(CONCILIÇÃO_COM_CERVEJA!$B319,CONT_ANTE!A:D,4,0)</f>
        <v>0</v>
      </c>
      <c r="I319" s="356" t="str">
        <f t="shared" si="14"/>
        <v>ok</v>
      </c>
      <c r="J319" s="357">
        <f>VLOOKUP(CONCILIÇÃO_COM_CERVEJA!$B319,CONTAGEM!B:G,6,0)</f>
        <v>0</v>
      </c>
      <c r="K319" s="357">
        <f>SUMIF(SISTEMA!B:B,CONCILIÇÃO_COM_CERVEJA!$B319,SISTEMA!I:I)/G319</f>
        <v>0</v>
      </c>
      <c r="L319" s="357">
        <f>SUMIF(SISTEMA!B:B,CONCILIÇÃO_COM_CERVEJA!$C319,SISTEMA!I:I)</f>
        <v>0</v>
      </c>
      <c r="M319" s="358">
        <f t="shared" si="13"/>
        <v>0</v>
      </c>
      <c r="N319" s="357">
        <f>IFERROR(SUM(CONCILIÇÃO_COM_CERVEJA!$M319*CONCILIÇÃO_COM_CERVEJA!$R319),0)</f>
        <v>0</v>
      </c>
      <c r="O319" s="356">
        <f>IFERROR(VLOOKUP(CONCILIÇÃO_COM_CERVEJA!$B319,DIF_ANTE!A:D,4,0),"0")/CONCILIÇÃO_COM_CERVEJA!$G319</f>
        <v>0</v>
      </c>
      <c r="P319" s="359">
        <f t="shared" si="15"/>
        <v>0</v>
      </c>
      <c r="Q319" s="360">
        <f>CONCILIÇÃO_COM_CERVEJA!$P319-CONCILIÇÃO_COM_CERVEJA!$O319</f>
        <v>0</v>
      </c>
      <c r="R319" s="361">
        <f>IFERROR(VLOOKUP(CONCILIÇÃO_COM_CERVEJA!$B319,CUSTO!E:H,4,0),(VLOOKUP(CONCILIÇÃO_COM_CERVEJA!$A319,CUSTO!A:H,8,0)))</f>
        <v>3.4959203386091126E-2</v>
      </c>
      <c r="S319" s="361">
        <f>IFERROR(SUM(CONCILIÇÃO_COM_CERVEJA!$P319*CONCILIÇÃO_COM_CERVEJA!$R319),0)</f>
        <v>0</v>
      </c>
      <c r="T319" s="362" t="str">
        <f>IFERROR(#REF!/CONCILIÇÃO_COM_CERVEJA!$M319,"")</f>
        <v/>
      </c>
      <c r="U319" s="361" t="str">
        <f>IFERROR(#REF!*CONCILIÇÃO_COM_CERVEJA!$R319,"-")</f>
        <v>-</v>
      </c>
      <c r="V319" s="363" t="s">
        <v>813</v>
      </c>
    </row>
    <row r="320" spans="1:24" ht="15" customHeight="1" x14ac:dyDescent="0.25">
      <c r="A320" s="429">
        <v>1621</v>
      </c>
      <c r="B320" s="352">
        <v>2701010033</v>
      </c>
      <c r="C320" s="352" t="s">
        <v>14189</v>
      </c>
      <c r="D320" s="353" t="s">
        <v>1012</v>
      </c>
      <c r="E320" s="437">
        <f>IFERROR(VLOOKUP(B320,[1]AGLUTINADO!$A:$C,3,0),0)/G320</f>
        <v>0</v>
      </c>
      <c r="F320" s="354" t="s">
        <v>111</v>
      </c>
      <c r="G320" s="355">
        <f>IFERROR(VLOOKUP(CONCILIÇÃO_COM_CERVEJA!$B320,'BASE PRODUTOS'!A:E,5,0),"")</f>
        <v>6.5519999999999999E-4</v>
      </c>
      <c r="H320" s="356">
        <f>VLOOKUP(CONCILIÇÃO_COM_CERVEJA!$B320,CONT_ANTE!A:D,4,0)</f>
        <v>0</v>
      </c>
      <c r="I320" s="356" t="str">
        <f t="shared" si="14"/>
        <v>ok</v>
      </c>
      <c r="J320" s="357">
        <f>VLOOKUP(CONCILIÇÃO_COM_CERVEJA!$B320,CONTAGEM!B:G,6,0)</f>
        <v>0</v>
      </c>
      <c r="K320" s="357">
        <f>SUMIF(SISTEMA!B:B,CONCILIÇÃO_COM_CERVEJA!$B320,SISTEMA!I:I)/G320</f>
        <v>0</v>
      </c>
      <c r="L320" s="357">
        <f>SUMIF(SISTEMA!B:B,CONCILIÇÃO_COM_CERVEJA!$C320,SISTEMA!I:I)</f>
        <v>0</v>
      </c>
      <c r="M320" s="358">
        <f t="shared" si="13"/>
        <v>0</v>
      </c>
      <c r="N320" s="357">
        <f>IFERROR(SUM(CONCILIÇÃO_COM_CERVEJA!$M320*CONCILIÇÃO_COM_CERVEJA!$R320),0)</f>
        <v>0</v>
      </c>
      <c r="O320" s="356">
        <f>IFERROR(VLOOKUP(CONCILIÇÃO_COM_CERVEJA!$B320,DIF_ANTE!A:D,4,0),"0")/CONCILIÇÃO_COM_CERVEJA!$G320</f>
        <v>0</v>
      </c>
      <c r="P320" s="359">
        <f t="shared" si="15"/>
        <v>0</v>
      </c>
      <c r="Q320" s="360">
        <f>CONCILIÇÃO_COM_CERVEJA!$P320-CONCILIÇÃO_COM_CERVEJA!$O320</f>
        <v>0</v>
      </c>
      <c r="R320" s="361">
        <f>IFERROR(VLOOKUP(CONCILIÇÃO_COM_CERVEJA!$B320,CUSTO!E:H,4,0),(VLOOKUP(CONCILIÇÃO_COM_CERVEJA!$A320,CUSTO!A:H,8,0)))</f>
        <v>3.4959226960759489E-2</v>
      </c>
      <c r="S320" s="361">
        <f>IFERROR(SUM(CONCILIÇÃO_COM_CERVEJA!$P320*CONCILIÇÃO_COM_CERVEJA!$R320),0)</f>
        <v>0</v>
      </c>
      <c r="T320" s="362" t="str">
        <f>IFERROR(#REF!/CONCILIÇÃO_COM_CERVEJA!$M320,"")</f>
        <v/>
      </c>
      <c r="U320" s="361" t="str">
        <f>IFERROR(#REF!*CONCILIÇÃO_COM_CERVEJA!$R320,"-")</f>
        <v>-</v>
      </c>
      <c r="V320" s="363" t="s">
        <v>813</v>
      </c>
    </row>
    <row r="321" spans="1:24" ht="15" customHeight="1" x14ac:dyDescent="0.25">
      <c r="A321" s="429">
        <v>32847</v>
      </c>
      <c r="B321" s="352">
        <v>2701010086</v>
      </c>
      <c r="C321" s="352">
        <v>2701010173</v>
      </c>
      <c r="D321" s="353" t="s">
        <v>1012</v>
      </c>
      <c r="E321" s="437">
        <f>IFERROR(VLOOKUP(B321,[1]AGLUTINADO!$A:$C,3,0),0)/G321</f>
        <v>0</v>
      </c>
      <c r="F321" s="354" t="s">
        <v>111</v>
      </c>
      <c r="G321" s="355">
        <f>IFERROR(VLOOKUP(CONCILIÇÃO_COM_CERVEJA!$B321,'BASE PRODUTOS'!A:E,5,0),"")</f>
        <v>6.5519999999999999E-4</v>
      </c>
      <c r="H321" s="356">
        <f>VLOOKUP(CONCILIÇÃO_COM_CERVEJA!$B321,CONT_ANTE!A:D,4,0)</f>
        <v>180000</v>
      </c>
      <c r="I321" s="356" t="str">
        <f t="shared" si="14"/>
        <v>ok</v>
      </c>
      <c r="J321" s="357">
        <f>VLOOKUP(CONCILIÇÃO_COM_CERVEJA!$B321,CONTAGEM!B:G,6,0)</f>
        <v>180000</v>
      </c>
      <c r="K321" s="357">
        <f>SUMIF(SISTEMA!B:B,CONCILIÇÃO_COM_CERVEJA!$B321,SISTEMA!I:I)/G321</f>
        <v>0</v>
      </c>
      <c r="L321" s="357">
        <f>SUMIF(SISTEMA!B:B,CONCILIÇÃO_COM_CERVEJA!$C321,SISTEMA!I:I)</f>
        <v>179999</v>
      </c>
      <c r="M321" s="358">
        <f t="shared" si="13"/>
        <v>179999</v>
      </c>
      <c r="N321" s="357">
        <f>IFERROR(SUM(CONCILIÇÃO_COM_CERVEJA!$M321*CONCILIÇÃO_COM_CERVEJA!$R321),0)</f>
        <v>6292.6258937097473</v>
      </c>
      <c r="O321" s="356">
        <f>IFERROR(VLOOKUP(CONCILIÇÃO_COM_CERVEJA!$B321,DIF_ANTE!A:D,4,0),"0")/CONCILIÇÃO_COM_CERVEJA!$G321</f>
        <v>0</v>
      </c>
      <c r="P321" s="359">
        <f t="shared" si="15"/>
        <v>1</v>
      </c>
      <c r="Q321" s="360">
        <f>CONCILIÇÃO_COM_CERVEJA!$P321-CONCILIÇÃO_COM_CERVEJA!$O321</f>
        <v>1</v>
      </c>
      <c r="R321" s="361">
        <f>IFERROR(VLOOKUP(CONCILIÇÃO_COM_CERVEJA!$B321,CUSTO!E:H,4,0),(VLOOKUP(CONCILIÇÃO_COM_CERVEJA!$A321,CUSTO!A:H,8,0)))</f>
        <v>3.4959226960759489E-2</v>
      </c>
      <c r="S321" s="361">
        <f>IFERROR(SUM(CONCILIÇÃO_COM_CERVEJA!$P321*CONCILIÇÃO_COM_CERVEJA!$R321),0)</f>
        <v>3.4959226960759489E-2</v>
      </c>
      <c r="T321" s="362" t="str">
        <f>IFERROR(#REF!/CONCILIÇÃO_COM_CERVEJA!$M321,"")</f>
        <v/>
      </c>
      <c r="U321" s="361" t="str">
        <f>IFERROR(#REF!*CONCILIÇÃO_COM_CERVEJA!$R321,"-")</f>
        <v>-</v>
      </c>
      <c r="V321" s="363" t="s">
        <v>813</v>
      </c>
    </row>
    <row r="322" spans="1:24" x14ac:dyDescent="0.25">
      <c r="A322" s="429">
        <v>2069</v>
      </c>
      <c r="B322" s="352">
        <v>2701010034</v>
      </c>
      <c r="C322" s="352">
        <v>2701010174</v>
      </c>
      <c r="D322" s="353" t="s">
        <v>1013</v>
      </c>
      <c r="E322" s="437">
        <f>IFERROR(VLOOKUP(B322,[1]AGLUTINADO!$A:$C,3,0),0)/G322</f>
        <v>17615.879565948344</v>
      </c>
      <c r="F322" s="354" t="s">
        <v>111</v>
      </c>
      <c r="G322" s="355">
        <f>IFERROR(VLOOKUP(CONCILIÇÃO_COM_CERVEJA!$B322,'BASE PRODUTOS'!A:E,5,0),"")</f>
        <v>6.5430000000000002E-4</v>
      </c>
      <c r="H322" s="356">
        <f>VLOOKUP(CONCILIÇÃO_COM_CERVEJA!$B322,CONT_ANTE!A:D,4,0)</f>
        <v>8000</v>
      </c>
      <c r="I322" s="356" t="str">
        <f t="shared" si="14"/>
        <v>ok</v>
      </c>
      <c r="J322" s="357">
        <f>VLOOKUP(CONCILIÇÃO_COM_CERVEJA!$B322,CONTAGEM!B:G,6,0)</f>
        <v>206600</v>
      </c>
      <c r="K322" s="357">
        <f>SUMIF(SISTEMA!B:B,CONCILIÇÃO_COM_CERVEJA!$B322,SISTEMA!I:I)/G322</f>
        <v>0</v>
      </c>
      <c r="L322" s="357">
        <f>SUMIF(SISTEMA!B:B,CONCILIÇÃO_COM_CERVEJA!$C322,SISTEMA!I:I)</f>
        <v>196252</v>
      </c>
      <c r="M322" s="358">
        <f t="shared" si="13"/>
        <v>196252</v>
      </c>
      <c r="N322" s="357">
        <f>IFERROR(SUM(CONCILIÇÃO_COM_CERVEJA!$M322*CONCILIÇÃO_COM_CERVEJA!$R322),0)</f>
        <v>4306.4250178178172</v>
      </c>
      <c r="O322" s="356">
        <f>IFERROR(VLOOKUP(CONCILIÇÃO_COM_CERVEJA!$B322,DIF_ANTE!A:D,4,0),"0")/CONCILIÇÃO_COM_CERVEJA!$G322</f>
        <v>-153.43114779153291</v>
      </c>
      <c r="P322" s="359">
        <f t="shared" si="15"/>
        <v>10348</v>
      </c>
      <c r="Q322" s="360">
        <f>CONCILIÇÃO_COM_CERVEJA!$P322-CONCILIÇÃO_COM_CERVEJA!$O322</f>
        <v>10501.431147791533</v>
      </c>
      <c r="R322" s="361">
        <f>IFERROR(VLOOKUP(CONCILIÇÃO_COM_CERVEJA!$B322,CUSTO!E:H,4,0),(VLOOKUP(CONCILIÇÃO_COM_CERVEJA!$A322,CUSTO!A:H,8,0)))</f>
        <v>2.194334334334334E-2</v>
      </c>
      <c r="S322" s="361">
        <f>IFERROR(SUM(CONCILIÇÃO_COM_CERVEJA!$P322*CONCILIÇÃO_COM_CERVEJA!$R322),0)</f>
        <v>227.06971691691689</v>
      </c>
      <c r="T322" s="362" t="str">
        <f>IFERROR(#REF!/CONCILIÇÃO_COM_CERVEJA!$M322,"")</f>
        <v/>
      </c>
      <c r="U322" s="361" t="str">
        <f>IFERROR(#REF!*CONCILIÇÃO_COM_CERVEJA!$R322,"-")</f>
        <v>-</v>
      </c>
      <c r="V322" s="392" t="s">
        <v>22224</v>
      </c>
      <c r="X322" s="438">
        <f>J322+E322</f>
        <v>224215.87956594833</v>
      </c>
    </row>
    <row r="323" spans="1:24" ht="15" customHeight="1" x14ac:dyDescent="0.25">
      <c r="A323" s="429">
        <v>32684</v>
      </c>
      <c r="B323" s="352">
        <v>2701010064</v>
      </c>
      <c r="C323" s="352">
        <v>2701010177</v>
      </c>
      <c r="D323" s="353" t="s">
        <v>1037</v>
      </c>
      <c r="E323" s="437">
        <f>IFERROR(VLOOKUP(B323,[1]AGLUTINADO!$A:$C,3,0),0)/G323</f>
        <v>0</v>
      </c>
      <c r="F323" s="354" t="s">
        <v>111</v>
      </c>
      <c r="G323" s="355">
        <f>IFERROR(VLOOKUP(CONCILIÇÃO_COM_CERVEJA!$B323,'BASE PRODUTOS'!A:E,5,0),"")</f>
        <v>1.7859E-3</v>
      </c>
      <c r="H323" s="356">
        <f>VLOOKUP(CONCILIÇÃO_COM_CERVEJA!$B323,CONT_ANTE!A:D,4,0)</f>
        <v>0</v>
      </c>
      <c r="I323" s="356" t="str">
        <f t="shared" si="14"/>
        <v>ok</v>
      </c>
      <c r="J323" s="357">
        <f>VLOOKUP(CONCILIÇÃO_COM_CERVEJA!$B323,CONTAGEM!B:G,6,0)</f>
        <v>0</v>
      </c>
      <c r="K323" s="357">
        <f>SUMIF(SISTEMA!B:B,CONCILIÇÃO_COM_CERVEJA!$B323,SISTEMA!I:I)/G323</f>
        <v>0</v>
      </c>
      <c r="L323" s="357">
        <f>SUMIF(SISTEMA!B:B,CONCILIÇÃO_COM_CERVEJA!$C323,SISTEMA!I:I)</f>
        <v>0</v>
      </c>
      <c r="M323" s="358">
        <f t="shared" si="13"/>
        <v>0</v>
      </c>
      <c r="N323" s="357">
        <f>IFERROR(SUM(CONCILIÇÃO_COM_CERVEJA!$M323*CONCILIÇÃO_COM_CERVEJA!$R323),0)</f>
        <v>0</v>
      </c>
      <c r="O323" s="356">
        <f>IFERROR(VLOOKUP(CONCILIÇÃO_COM_CERVEJA!$B323,DIF_ANTE!A:D,4,0),"0")/CONCILIÇÃO_COM_CERVEJA!$G323</f>
        <v>0</v>
      </c>
      <c r="P323" s="359">
        <f t="shared" si="15"/>
        <v>0</v>
      </c>
      <c r="Q323" s="360">
        <f>CONCILIÇÃO_COM_CERVEJA!$P323-CONCILIÇÃO_COM_CERVEJA!$O323</f>
        <v>0</v>
      </c>
      <c r="R323" s="361">
        <f>IFERROR(VLOOKUP(CONCILIÇÃO_COM_CERVEJA!$B323,CUSTO!E:H,4,0),(VLOOKUP(CONCILIÇÃO_COM_CERVEJA!$A323,CUSTO!A:H,8,0)))</f>
        <v>9.0601942054975348E-2</v>
      </c>
      <c r="S323" s="361">
        <f>IFERROR(SUM(CONCILIÇÃO_COM_CERVEJA!$P323*CONCILIÇÃO_COM_CERVEJA!$R323),0)</f>
        <v>0</v>
      </c>
      <c r="T323" s="362" t="str">
        <f>IFERROR(#REF!/CONCILIÇÃO_COM_CERVEJA!$M323,"")</f>
        <v/>
      </c>
      <c r="U323" s="361" t="str">
        <f>IFERROR(#REF!*CONCILIÇÃO_COM_CERVEJA!$R323,"-")</f>
        <v>-</v>
      </c>
      <c r="V323" s="363" t="s">
        <v>813</v>
      </c>
    </row>
    <row r="324" spans="1:24" ht="15" customHeight="1" x14ac:dyDescent="0.25">
      <c r="A324" s="429">
        <v>32685</v>
      </c>
      <c r="B324" s="352">
        <v>2701010066</v>
      </c>
      <c r="C324" s="352">
        <v>2701010178</v>
      </c>
      <c r="D324" s="353" t="s">
        <v>1039</v>
      </c>
      <c r="E324" s="437">
        <f>IFERROR(VLOOKUP(B324,[1]AGLUTINADO!$A:$C,3,0),0)/G324</f>
        <v>0</v>
      </c>
      <c r="F324" s="354" t="s">
        <v>111</v>
      </c>
      <c r="G324" s="355">
        <f>IFERROR(VLOOKUP(CONCILIÇÃO_COM_CERVEJA!$B324,'BASE PRODUTOS'!A:E,5,0),"")</f>
        <v>1.7914999999999999E-3</v>
      </c>
      <c r="H324" s="356">
        <f>VLOOKUP(CONCILIÇÃO_COM_CERVEJA!$B324,CONT_ANTE!A:D,4,0)</f>
        <v>781</v>
      </c>
      <c r="I324" s="356" t="str">
        <f t="shared" si="14"/>
        <v>ok</v>
      </c>
      <c r="J324" s="357">
        <f>VLOOKUP(CONCILIÇÃO_COM_CERVEJA!$B324,CONTAGEM!B:G,6,0)</f>
        <v>781</v>
      </c>
      <c r="K324" s="357">
        <f>SUMIF(SISTEMA!B:B,CONCILIÇÃO_COM_CERVEJA!$B324,SISTEMA!I:I)/G324</f>
        <v>0</v>
      </c>
      <c r="L324" s="357">
        <f>SUMIF(SISTEMA!B:B,CONCILIÇÃO_COM_CERVEJA!$C324,SISTEMA!I:I)</f>
        <v>0</v>
      </c>
      <c r="M324" s="358">
        <f t="shared" si="13"/>
        <v>0</v>
      </c>
      <c r="N324" s="357">
        <f>IFERROR(SUM(CONCILIÇÃO_COM_CERVEJA!$M324*CONCILIÇÃO_COM_CERVEJA!$R324),0)</f>
        <v>0</v>
      </c>
      <c r="O324" s="356">
        <f>IFERROR(VLOOKUP(CONCILIÇÃO_COM_CERVEJA!$B324,DIF_ANTE!A:D,4,0),"0")/CONCILIÇÃO_COM_CERVEJA!$G324</f>
        <v>781</v>
      </c>
      <c r="P324" s="359">
        <f t="shared" si="15"/>
        <v>781</v>
      </c>
      <c r="Q324" s="360">
        <f>CONCILIÇÃO_COM_CERVEJA!$P324-CONCILIÇÃO_COM_CERVEJA!$O324</f>
        <v>0</v>
      </c>
      <c r="R324" s="361">
        <f>IFERROR(VLOOKUP(CONCILIÇÃO_COM_CERVEJA!$B324,CUSTO!E:H,4,0),(VLOOKUP(CONCILIÇÃO_COM_CERVEJA!$A324,CUSTO!A:H,8,0)))</f>
        <v>9.0610018903591688E-2</v>
      </c>
      <c r="S324" s="361">
        <f>IFERROR(SUM(CONCILIÇÃO_COM_CERVEJA!$P324*CONCILIÇÃO_COM_CERVEJA!$R324),0)</f>
        <v>70.766424763705103</v>
      </c>
      <c r="T324" s="362" t="str">
        <f>IFERROR(#REF!/CONCILIÇÃO_COM_CERVEJA!$M324,"")</f>
        <v/>
      </c>
      <c r="U324" s="361" t="str">
        <f>IFERROR(#REF!*CONCILIÇÃO_COM_CERVEJA!$R324,"-")</f>
        <v>-</v>
      </c>
      <c r="V324" s="363" t="s">
        <v>813</v>
      </c>
    </row>
    <row r="325" spans="1:24" ht="15" customHeight="1" x14ac:dyDescent="0.25">
      <c r="A325" s="429">
        <v>32686</v>
      </c>
      <c r="B325" s="352">
        <v>2701010065</v>
      </c>
      <c r="C325" s="352">
        <v>2701010179</v>
      </c>
      <c r="D325" s="353" t="s">
        <v>1038</v>
      </c>
      <c r="E325" s="437">
        <f>IFERROR(VLOOKUP(B325,[1]AGLUTINADO!$A:$C,3,0),0)/G325</f>
        <v>0</v>
      </c>
      <c r="F325" s="354" t="s">
        <v>111</v>
      </c>
      <c r="G325" s="355">
        <f>IFERROR(VLOOKUP(CONCILIÇÃO_COM_CERVEJA!$B325,'BASE PRODUTOS'!A:E,5,0),"")</f>
        <v>1.7776000000000001E-3</v>
      </c>
      <c r="H325" s="356">
        <f>VLOOKUP(CONCILIÇÃO_COM_CERVEJA!$B325,CONT_ANTE!A:D,4,0)</f>
        <v>0</v>
      </c>
      <c r="I325" s="356" t="str">
        <f t="shared" si="14"/>
        <v>ok</v>
      </c>
      <c r="J325" s="357">
        <f>VLOOKUP(CONCILIÇÃO_COM_CERVEJA!$B325,CONTAGEM!B:G,6,0)</f>
        <v>0</v>
      </c>
      <c r="K325" s="357">
        <f>SUMIF(SISTEMA!B:B,CONCILIÇÃO_COM_CERVEJA!$B325,SISTEMA!I:I)/G325</f>
        <v>0</v>
      </c>
      <c r="L325" s="357">
        <f>SUMIF(SISTEMA!B:B,CONCILIÇÃO_COM_CERVEJA!$C325,SISTEMA!I:I)</f>
        <v>0</v>
      </c>
      <c r="M325" s="358">
        <f t="shared" ref="M325:M378" si="21">K325+L325</f>
        <v>0</v>
      </c>
      <c r="N325" s="357">
        <f>IFERROR(SUM(CONCILIÇÃO_COM_CERVEJA!$M325*CONCILIÇÃO_COM_CERVEJA!$R325),0)</f>
        <v>0</v>
      </c>
      <c r="O325" s="356">
        <f>IFERROR(VLOOKUP(CONCILIÇÃO_COM_CERVEJA!$B325,DIF_ANTE!A:D,4,0),"0")/CONCILIÇÃO_COM_CERVEJA!$G325</f>
        <v>0</v>
      </c>
      <c r="P325" s="359">
        <f t="shared" si="15"/>
        <v>0</v>
      </c>
      <c r="Q325" s="360">
        <f>CONCILIÇÃO_COM_CERVEJA!$P325-CONCILIÇÃO_COM_CERVEJA!$O325</f>
        <v>0</v>
      </c>
      <c r="R325" s="361">
        <f>IFERROR(VLOOKUP(CONCILIÇÃO_COM_CERVEJA!$B325,CUSTO!E:H,4,0),(VLOOKUP(CONCILIÇÃO_COM_CERVEJA!$A325,CUSTO!A:H,8,0)))</f>
        <v>9.0601893491124241E-2</v>
      </c>
      <c r="S325" s="361">
        <f>IFERROR(SUM(CONCILIÇÃO_COM_CERVEJA!$P325*CONCILIÇÃO_COM_CERVEJA!$R325),0)</f>
        <v>0</v>
      </c>
      <c r="T325" s="362" t="str">
        <f>IFERROR(#REF!/CONCILIÇÃO_COM_CERVEJA!$M325,"")</f>
        <v/>
      </c>
      <c r="U325" s="361" t="str">
        <f>IFERROR(#REF!*CONCILIÇÃO_COM_CERVEJA!$R325,"-")</f>
        <v>-</v>
      </c>
      <c r="V325" s="363" t="s">
        <v>813</v>
      </c>
    </row>
    <row r="326" spans="1:24" ht="15" customHeight="1" x14ac:dyDescent="0.25">
      <c r="A326" s="429">
        <v>32064</v>
      </c>
      <c r="B326" s="352">
        <v>2701010096</v>
      </c>
      <c r="C326" s="352">
        <v>2701010181</v>
      </c>
      <c r="D326" s="353" t="s">
        <v>1048</v>
      </c>
      <c r="E326" s="437">
        <f>IFERROR(VLOOKUP(B326,[1]AGLUTINADO!$A:$C,3,0),0)/G326</f>
        <v>0</v>
      </c>
      <c r="F326" s="354" t="s">
        <v>111</v>
      </c>
      <c r="G326" s="355">
        <f>IFERROR(VLOOKUP(CONCILIÇÃO_COM_CERVEJA!$B326,'BASE PRODUTOS'!A:E,5,0),"")</f>
        <v>6.4200000000000004E-3</v>
      </c>
      <c r="H326" s="356">
        <f>VLOOKUP(CONCILIÇÃO_COM_CERVEJA!$B326,CONT_ANTE!A:D,4,0)</f>
        <v>0</v>
      </c>
      <c r="I326" s="356" t="str">
        <f t="shared" ref="I326:I378" si="22">IF(AND(E326=0,H326&lt;&gt;J326),"!@##@!","ok")</f>
        <v>ok</v>
      </c>
      <c r="J326" s="357">
        <f>VLOOKUP(CONCILIÇÃO_COM_CERVEJA!$B326,CONTAGEM!B:G,6,0)</f>
        <v>0</v>
      </c>
      <c r="K326" s="357">
        <f>SUMIF(SISTEMA!B:B,CONCILIÇÃO_COM_CERVEJA!$B326,SISTEMA!I:I)/G326</f>
        <v>0</v>
      </c>
      <c r="L326" s="357">
        <f>SUMIF(SISTEMA!B:B,CONCILIÇÃO_COM_CERVEJA!$C326,SISTEMA!I:I)</f>
        <v>0</v>
      </c>
      <c r="M326" s="358">
        <f t="shared" si="21"/>
        <v>0</v>
      </c>
      <c r="N326" s="357">
        <f>IFERROR(SUM(CONCILIÇÃO_COM_CERVEJA!$M326*CONCILIÇÃO_COM_CERVEJA!$R326),0)</f>
        <v>0</v>
      </c>
      <c r="O326" s="356">
        <f>IFERROR(VLOOKUP(CONCILIÇÃO_COM_CERVEJA!$B326,DIF_ANTE!A:D,4,0),"0")/CONCILIÇÃO_COM_CERVEJA!$G326</f>
        <v>0</v>
      </c>
      <c r="P326" s="359">
        <f t="shared" ref="P326:P378" si="23">J326-M326</f>
        <v>0</v>
      </c>
      <c r="Q326" s="360">
        <f>CONCILIÇÃO_COM_CERVEJA!$P326-CONCILIÇÃO_COM_CERVEJA!$O326</f>
        <v>0</v>
      </c>
      <c r="R326" s="361">
        <f>IFERROR(VLOOKUP(CONCILIÇÃO_COM_CERVEJA!$B326,CUSTO!E:H,4,0),(VLOOKUP(CONCILIÇÃO_COM_CERVEJA!$A326,CUSTO!A:H,8,0)))</f>
        <v>0.250295759609518</v>
      </c>
      <c r="S326" s="361">
        <f>IFERROR(SUM(CONCILIÇÃO_COM_CERVEJA!$P326*CONCILIÇÃO_COM_CERVEJA!$R326),0)</f>
        <v>0</v>
      </c>
      <c r="T326" s="362" t="str">
        <f>IFERROR(#REF!/CONCILIÇÃO_COM_CERVEJA!$M326,"")</f>
        <v/>
      </c>
      <c r="U326" s="361" t="str">
        <f>IFERROR(#REF!*CONCILIÇÃO_COM_CERVEJA!$R326,"-")</f>
        <v>-</v>
      </c>
      <c r="V326" s="363" t="s">
        <v>813</v>
      </c>
    </row>
    <row r="327" spans="1:24" x14ac:dyDescent="0.25">
      <c r="A327" s="429">
        <v>32139</v>
      </c>
      <c r="B327" s="352">
        <v>2701010036</v>
      </c>
      <c r="C327" s="352">
        <v>2701010184</v>
      </c>
      <c r="D327" s="353" t="s">
        <v>1015</v>
      </c>
      <c r="E327" s="437">
        <f>IFERROR(VLOOKUP(B327,[1]AGLUTINADO!$A:$C,3,0),0)/G327</f>
        <v>11452.464449077388</v>
      </c>
      <c r="F327" s="354" t="s">
        <v>111</v>
      </c>
      <c r="G327" s="355">
        <f>IFERROR(VLOOKUP(CONCILIÇÃO_COM_CERVEJA!$B327,'BASE PRODUTOS'!A:E,5,0),"")</f>
        <v>6.4273999999999998E-3</v>
      </c>
      <c r="H327" s="356">
        <f>VLOOKUP(CONCILIÇÃO_COM_CERVEJA!$B327,CONT_ANTE!A:D,4,0)</f>
        <v>96628</v>
      </c>
      <c r="I327" s="356" t="str">
        <f t="shared" si="22"/>
        <v>ok</v>
      </c>
      <c r="J327" s="357">
        <f>VLOOKUP(CONCILIÇÃO_COM_CERVEJA!$B327,CONTAGEM!B:G,6,0)</f>
        <v>125720</v>
      </c>
      <c r="K327" s="357">
        <f>SUMIF(SISTEMA!B:B,CONCILIÇÃO_COM_CERVEJA!$B327,SISTEMA!I:I)/G327</f>
        <v>40649.407225316609</v>
      </c>
      <c r="L327" s="357">
        <f>SUMIF(SISTEMA!B:B,CONCILIÇÃO_COM_CERVEJA!$C327,SISTEMA!I:I)</f>
        <v>85709</v>
      </c>
      <c r="M327" s="358">
        <f t="shared" si="21"/>
        <v>126358.40722531661</v>
      </c>
      <c r="N327" s="357">
        <f>IFERROR(SUM(CONCILIÇÃO_COM_CERVEJA!$M327*CONCILIÇÃO_COM_CERVEJA!$R327),0)</f>
        <v>22701.407032492123</v>
      </c>
      <c r="O327" s="356">
        <f>IFERROR(VLOOKUP(CONCILIÇÃO_COM_CERVEJA!$B327,DIF_ANTE!A:D,4,0),"0")/CONCILIÇÃO_COM_CERVEJA!$G327</f>
        <v>-534.05152938980427</v>
      </c>
      <c r="P327" s="359">
        <f t="shared" si="23"/>
        <v>-638.40722531660867</v>
      </c>
      <c r="Q327" s="360">
        <f>CONCILIÇÃO_COM_CERVEJA!$P327-CONCILIÇÃO_COM_CERVEJA!$O327</f>
        <v>-104.3556959268044</v>
      </c>
      <c r="R327" s="361">
        <f>IFERROR(VLOOKUP(CONCILIÇÃO_COM_CERVEJA!$B327,CUSTO!E:H,4,0),(VLOOKUP(CONCILIÇÃO_COM_CERVEJA!$A327,CUSTO!A:H,8,0)))</f>
        <v>0.17965885714285712</v>
      </c>
      <c r="S327" s="361">
        <f>IFERROR(SUM(CONCILIÇÃO_COM_CERVEJA!$P327*CONCILIÇÃO_COM_CERVEJA!$R327),0)</f>
        <v>-114.69551249212439</v>
      </c>
      <c r="T327" s="362" t="str">
        <f>IFERROR(#REF!/CONCILIÇÃO_COM_CERVEJA!$M327,"")</f>
        <v/>
      </c>
      <c r="U327" s="361" t="str">
        <f>IFERROR(#REF!*CONCILIÇÃO_COM_CERVEJA!$R327,"-")</f>
        <v>-</v>
      </c>
      <c r="V327" s="363" t="s">
        <v>22225</v>
      </c>
      <c r="X327" s="438">
        <f t="shared" ref="X327:X328" si="24">J327+E327</f>
        <v>137172.46444907738</v>
      </c>
    </row>
    <row r="328" spans="1:24" x14ac:dyDescent="0.25">
      <c r="A328" s="429">
        <v>32062</v>
      </c>
      <c r="B328" s="352">
        <v>2701010037</v>
      </c>
      <c r="C328" s="352">
        <v>2701010187</v>
      </c>
      <c r="D328" s="353" t="s">
        <v>1016</v>
      </c>
      <c r="E328" s="437">
        <f>IFERROR(VLOOKUP(B328,[1]AGLUTINADO!$A:$C,3,0),0)/G328</f>
        <v>20170.67846153846</v>
      </c>
      <c r="F328" s="354" t="s">
        <v>111</v>
      </c>
      <c r="G328" s="355">
        <f>IFERROR(VLOOKUP(CONCILIÇÃO_COM_CERVEJA!$B328,'BASE PRODUTOS'!A:E,5,0),"")</f>
        <v>6.4999999999999997E-3</v>
      </c>
      <c r="H328" s="356">
        <f>VLOOKUP(CONCILIÇÃO_COM_CERVEJA!$B328,CONT_ANTE!A:D,4,0)</f>
        <v>172582</v>
      </c>
      <c r="I328" s="356" t="str">
        <f t="shared" si="22"/>
        <v>ok</v>
      </c>
      <c r="J328" s="357">
        <f>VLOOKUP(CONCILIÇÃO_COM_CERVEJA!$B328,CONTAGEM!B:G,6,0)</f>
        <v>141028</v>
      </c>
      <c r="K328" s="357">
        <f>SUMIF(SISTEMA!B:B,CONCILIÇÃO_COM_CERVEJA!$B328,SISTEMA!I:I)/G328</f>
        <v>0</v>
      </c>
      <c r="L328" s="357">
        <f>SUMIF(SISTEMA!B:B,CONCILIÇÃO_COM_CERVEJA!$C328,SISTEMA!I:I)</f>
        <v>145513</v>
      </c>
      <c r="M328" s="358">
        <f t="shared" si="21"/>
        <v>145513</v>
      </c>
      <c r="N328" s="357">
        <f>IFERROR(SUM(CONCILIÇÃO_COM_CERVEJA!$M328*CONCILIÇÃO_COM_CERVEJA!$R328),0)</f>
        <v>26142.699279428569</v>
      </c>
      <c r="O328" s="356">
        <f>IFERROR(VLOOKUP(CONCILIÇÃO_COM_CERVEJA!$B328,DIF_ANTE!A:D,4,0),"0")/CONCILIÇÃO_COM_CERVEJA!$G328</f>
        <v>0</v>
      </c>
      <c r="P328" s="359">
        <f t="shared" si="23"/>
        <v>-4485</v>
      </c>
      <c r="Q328" s="360">
        <f>CONCILIÇÃO_COM_CERVEJA!$P328-CONCILIÇÃO_COM_CERVEJA!$O328</f>
        <v>-4485</v>
      </c>
      <c r="R328" s="361">
        <f>IFERROR(VLOOKUP(CONCILIÇÃO_COM_CERVEJA!$B328,CUSTO!E:H,4,0),(VLOOKUP(CONCILIÇÃO_COM_CERVEJA!$A328,CUSTO!A:H,8,0)))</f>
        <v>0.17965885714285712</v>
      </c>
      <c r="S328" s="361">
        <f>IFERROR(SUM(CONCILIÇÃO_COM_CERVEJA!$P328*CONCILIÇÃO_COM_CERVEJA!$R328),0)</f>
        <v>-805.76997428571417</v>
      </c>
      <c r="T328" s="362" t="str">
        <f>IFERROR(#REF!/CONCILIÇÃO_COM_CERVEJA!$M328,"")</f>
        <v/>
      </c>
      <c r="U328" s="361" t="str">
        <f>IFERROR(#REF!*CONCILIÇÃO_COM_CERVEJA!$R328,"-")</f>
        <v>-</v>
      </c>
      <c r="V328" s="363" t="s">
        <v>22225</v>
      </c>
      <c r="X328" s="438">
        <f t="shared" si="24"/>
        <v>161198.67846153845</v>
      </c>
    </row>
    <row r="329" spans="1:24" ht="15" customHeight="1" x14ac:dyDescent="0.25">
      <c r="A329" s="429"/>
      <c r="B329" s="352">
        <v>2701010044</v>
      </c>
      <c r="C329" s="352">
        <v>2701010188</v>
      </c>
      <c r="D329" s="353" t="s">
        <v>14380</v>
      </c>
      <c r="E329" s="437">
        <f>IFERROR(VLOOKUP(B329,[1]AGLUTINADO!$A:$C,3,0),0)/G329</f>
        <v>0</v>
      </c>
      <c r="F329" s="354" t="s">
        <v>111</v>
      </c>
      <c r="G329" s="355">
        <f>IFERROR(VLOOKUP(CONCILIÇÃO_COM_CERVEJA!$B329,'BASE PRODUTOS'!A:E,5,0),"")</f>
        <v>2.0920999999999999E-3</v>
      </c>
      <c r="H329" s="356">
        <f>VLOOKUP(CONCILIÇÃO_COM_CERVEJA!$B329,CONT_ANTE!A:D,4,0)</f>
        <v>42726</v>
      </c>
      <c r="I329" s="356" t="str">
        <f t="shared" si="22"/>
        <v>!@##@!</v>
      </c>
      <c r="J329" s="357">
        <f>VLOOKUP(CONCILIÇÃO_COM_CERVEJA!$B329,CONTAGEM!B:G,6,0)</f>
        <v>65170</v>
      </c>
      <c r="K329" s="357">
        <f>SUMIF(SISTEMA!B:B,CONCILIÇÃO_COM_CERVEJA!$B329,SISTEMA!I:I)/G329</f>
        <v>0</v>
      </c>
      <c r="L329" s="357">
        <f>SUMIF(SISTEMA!B:B,CONCILIÇÃO_COM_CERVEJA!$C329,SISTEMA!I:I)</f>
        <v>49459</v>
      </c>
      <c r="M329" s="358">
        <f t="shared" si="21"/>
        <v>49459</v>
      </c>
      <c r="N329" s="357">
        <f>IFERROR(SUM(CONCILIÇÃO_COM_CERVEJA!$M329*CONCILIÇÃO_COM_CERVEJA!$R329),0)</f>
        <v>7513.5858389767445</v>
      </c>
      <c r="O329" s="356">
        <f>IFERROR(VLOOKUP(CONCILIÇÃO_COM_CERVEJA!$B329,DIF_ANTE!A:D,4,0),"0")/CONCILIÇÃO_COM_CERVEJA!$G329</f>
        <v>-6733.8728550260466</v>
      </c>
      <c r="P329" s="359">
        <f t="shared" si="23"/>
        <v>15711</v>
      </c>
      <c r="Q329" s="360">
        <f>CONCILIÇÃO_COM_CERVEJA!$P329-CONCILIÇÃO_COM_CERVEJA!$O329</f>
        <v>22444.872855026046</v>
      </c>
      <c r="R329" s="361">
        <f>IFERROR(VLOOKUP(CONCILIÇÃO_COM_CERVEJA!$B329,CUSTO!E:H,4,0),(VLOOKUP(CONCILIÇÃO_COM_CERVEJA!$A329,CUSTO!A:H,8,0)))</f>
        <v>0.15191544186046513</v>
      </c>
      <c r="S329" s="361">
        <f>IFERROR(SUM(CONCILIÇÃO_COM_CERVEJA!$P329*CONCILIÇÃO_COM_CERVEJA!$R329),0)</f>
        <v>2386.7435070697675</v>
      </c>
      <c r="T329" s="365" t="str">
        <f>IFERROR(#REF!/CONCILIÇÃO_COM_CERVEJA!$M329,"")</f>
        <v/>
      </c>
      <c r="U329" s="361" t="str">
        <f>IFERROR(#REF!*CONCILIÇÃO_COM_CERVEJA!$R329,"-")</f>
        <v>-</v>
      </c>
      <c r="V329" s="392" t="s">
        <v>22224</v>
      </c>
    </row>
    <row r="330" spans="1:24" ht="15" customHeight="1" x14ac:dyDescent="0.25">
      <c r="A330" s="429">
        <v>85</v>
      </c>
      <c r="B330" s="352">
        <v>2701010038</v>
      </c>
      <c r="C330" s="352">
        <v>2701010189</v>
      </c>
      <c r="D330" s="353" t="s">
        <v>1017</v>
      </c>
      <c r="E330" s="437">
        <f>IFERROR(VLOOKUP(B330,[1]AGLUTINADO!$A:$C,3,0),0)/G330</f>
        <v>0</v>
      </c>
      <c r="F330" s="354" t="s">
        <v>111</v>
      </c>
      <c r="G330" s="355">
        <f>IFERROR(VLOOKUP(CONCILIÇÃO_COM_CERVEJA!$B330,'BASE PRODUTOS'!A:E,5,0),"")</f>
        <v>3.8654000000000002E-3</v>
      </c>
      <c r="H330" s="356">
        <f>VLOOKUP(CONCILIÇÃO_COM_CERVEJA!$B330,CONT_ANTE!A:D,4,0)</f>
        <v>38750</v>
      </c>
      <c r="I330" s="356" t="str">
        <f t="shared" si="22"/>
        <v>ok</v>
      </c>
      <c r="J330" s="357">
        <f>VLOOKUP(CONCILIÇÃO_COM_CERVEJA!$B330,CONTAGEM!B:G,6,0)</f>
        <v>38750</v>
      </c>
      <c r="K330" s="357">
        <f>SUMIF(SISTEMA!B:B,CONCILIÇÃO_COM_CERVEJA!$B330,SISTEMA!I:I)/G330</f>
        <v>0</v>
      </c>
      <c r="L330" s="357">
        <f>SUMIF(SISTEMA!B:B,CONCILIÇÃO_COM_CERVEJA!$C330,SISTEMA!I:I)</f>
        <v>38750</v>
      </c>
      <c r="M330" s="358">
        <f t="shared" si="21"/>
        <v>38750</v>
      </c>
      <c r="N330" s="357">
        <f>IFERROR(SUM(CONCILIÇÃO_COM_CERVEJA!$M330*CONCILIÇÃO_COM_CERVEJA!$R330),0)</f>
        <v>6841.5140000000001</v>
      </c>
      <c r="O330" s="356">
        <f>IFERROR(VLOOKUP(CONCILIÇÃO_COM_CERVEJA!$B330,DIF_ANTE!A:D,4,0),"0")/CONCILIÇÃO_COM_CERVEJA!$G330</f>
        <v>0</v>
      </c>
      <c r="P330" s="359">
        <f t="shared" si="23"/>
        <v>0</v>
      </c>
      <c r="Q330" s="360">
        <f>CONCILIÇÃO_COM_CERVEJA!$P330-CONCILIÇÃO_COM_CERVEJA!$O330</f>
        <v>0</v>
      </c>
      <c r="R330" s="361">
        <f>IFERROR(VLOOKUP(CONCILIÇÃO_COM_CERVEJA!$B330,CUSTO!E:H,4,0),(VLOOKUP(CONCILIÇÃO_COM_CERVEJA!$A330,CUSTO!A:H,8,0)))</f>
        <v>0.1765552</v>
      </c>
      <c r="S330" s="361">
        <f>IFERROR(SUM(CONCILIÇÃO_COM_CERVEJA!$P330*CONCILIÇÃO_COM_CERVEJA!$R330),0)</f>
        <v>0</v>
      </c>
      <c r="T330" s="362" t="str">
        <f>IFERROR(#REF!/CONCILIÇÃO_COM_CERVEJA!$M330,"")</f>
        <v/>
      </c>
      <c r="U330" s="361" t="str">
        <f>IFERROR(#REF!*CONCILIÇÃO_COM_CERVEJA!$R330,"-")</f>
        <v>-</v>
      </c>
      <c r="V330" s="363" t="s">
        <v>813</v>
      </c>
    </row>
    <row r="331" spans="1:24" x14ac:dyDescent="0.25">
      <c r="A331" s="429">
        <v>86</v>
      </c>
      <c r="B331" s="352">
        <v>2701010040</v>
      </c>
      <c r="C331" s="352">
        <v>2701010191</v>
      </c>
      <c r="D331" s="353" t="s">
        <v>1019</v>
      </c>
      <c r="E331" s="437">
        <f>IFERROR(VLOOKUP(B331,[1]AGLUTINADO!$A:$C,3,0),0)/G331</f>
        <v>96768.000448689185</v>
      </c>
      <c r="F331" s="354" t="s">
        <v>111</v>
      </c>
      <c r="G331" s="355">
        <f>IFERROR(VLOOKUP(CONCILIÇÃO_COM_CERVEJA!$B331,'BASE PRODUTOS'!A:E,5,0),"")</f>
        <v>6.2404000000000001E-3</v>
      </c>
      <c r="H331" s="356">
        <f>VLOOKUP(CONCILIÇÃO_COM_CERVEJA!$B331,CONT_ANTE!A:D,4,0)</f>
        <v>236712</v>
      </c>
      <c r="I331" s="356" t="str">
        <f t="shared" si="22"/>
        <v>ok</v>
      </c>
      <c r="J331" s="357">
        <f>VLOOKUP(CONCILIÇÃO_COM_CERVEJA!$B331,CONTAGEM!B:G,6,0)</f>
        <v>391101</v>
      </c>
      <c r="K331" s="357">
        <f>SUMIF(SISTEMA!B:B,CONCILIÇÃO_COM_CERVEJA!$B331,SISTEMA!I:I)/G331</f>
        <v>396643.19915390044</v>
      </c>
      <c r="L331" s="357">
        <f>SUMIF(SISTEMA!B:B,CONCILIÇÃO_COM_CERVEJA!$C331,SISTEMA!I:I)</f>
        <v>0</v>
      </c>
      <c r="M331" s="358">
        <f t="shared" si="21"/>
        <v>396643.19915390044</v>
      </c>
      <c r="N331" s="357">
        <f>IFERROR(SUM(CONCILIÇÃO_COM_CERVEJA!$M331*CONCILIÇÃO_COM_CERVEJA!$R331),0)</f>
        <v>71666.759814855133</v>
      </c>
      <c r="O331" s="356">
        <f>IFERROR(VLOOKUP(CONCILIÇÃO_COM_CERVEJA!$B331,DIF_ANTE!A:D,4,0),"0")/CONCILIÇÃO_COM_CERVEJA!$G331</f>
        <v>-8.332799231372984E-4</v>
      </c>
      <c r="P331" s="359">
        <f t="shared" si="23"/>
        <v>-5542.1991539004375</v>
      </c>
      <c r="Q331" s="360">
        <f>CONCILIÇÃO_COM_CERVEJA!$P331-CONCILIÇÃO_COM_CERVEJA!$O331</f>
        <v>-5542.1983206205141</v>
      </c>
      <c r="R331" s="361">
        <f>IFERROR(VLOOKUP(CONCILIÇÃO_COM_CERVEJA!$B331,CUSTO!E:H,4,0),(VLOOKUP(CONCILIÇÃO_COM_CERVEJA!$A331,CUSTO!A:H,8,0)))</f>
        <v>0.18068319327731097</v>
      </c>
      <c r="S331" s="361">
        <f>IFERROR(SUM(CONCILIÇÃO_COM_CERVEJA!$P331*CONCILIÇÃO_COM_CERVEJA!$R331),0)</f>
        <v>-1001.3822409055421</v>
      </c>
      <c r="T331" s="362" t="str">
        <f>IFERROR(#REF!/CONCILIÇÃO_COM_CERVEJA!$M331,"")</f>
        <v/>
      </c>
      <c r="U331" s="361" t="str">
        <f>IFERROR(#REF!*CONCILIÇÃO_COM_CERVEJA!$R331,"-")</f>
        <v>-</v>
      </c>
      <c r="V331" s="363" t="s">
        <v>22225</v>
      </c>
      <c r="X331" s="438">
        <f t="shared" ref="X331:X332" si="25">J331+E331</f>
        <v>487869.00044868921</v>
      </c>
    </row>
    <row r="332" spans="1:24" x14ac:dyDescent="0.25">
      <c r="A332" s="429">
        <v>32041</v>
      </c>
      <c r="B332" s="352">
        <v>2701010042</v>
      </c>
      <c r="C332" s="352">
        <v>2701010193</v>
      </c>
      <c r="D332" s="353" t="s">
        <v>1021</v>
      </c>
      <c r="E332" s="437">
        <f>IFERROR(VLOOKUP(B332,[1]AGLUTINADO!$A:$C,3,0),0)/G332</f>
        <v>5950.2680864484937</v>
      </c>
      <c r="F332" s="354" t="s">
        <v>111</v>
      </c>
      <c r="G332" s="355">
        <f>IFERROR(VLOOKUP(CONCILIÇÃO_COM_CERVEJA!$B332,'BASE PRODUTOS'!A:E,5,0),"")</f>
        <v>6.6582999999999998E-3</v>
      </c>
      <c r="H332" s="356">
        <f>VLOOKUP(CONCILIÇÃO_COM_CERVEJA!$B332,CONT_ANTE!A:D,4,0)</f>
        <v>128655</v>
      </c>
      <c r="I332" s="356" t="str">
        <f t="shared" si="22"/>
        <v>ok</v>
      </c>
      <c r="J332" s="357">
        <f>VLOOKUP(CONCILIÇÃO_COM_CERVEJA!$B332,CONTAGEM!B:G,6,0)</f>
        <v>120281</v>
      </c>
      <c r="K332" s="357">
        <f>SUMIF(SISTEMA!B:B,CONCILIÇÃO_COM_CERVEJA!$B332,SISTEMA!I:I)/G332</f>
        <v>0</v>
      </c>
      <c r="L332" s="357">
        <f>SUMIF(SISTEMA!B:B,CONCILIÇÃO_COM_CERVEJA!$C332,SISTEMA!I:I)</f>
        <v>122592</v>
      </c>
      <c r="M332" s="358">
        <f t="shared" si="21"/>
        <v>122592</v>
      </c>
      <c r="N332" s="357">
        <f>IFERROR(SUM(CONCILIÇÃO_COM_CERVEJA!$M332*CONCILIÇÃO_COM_CERVEJA!$R332),0)</f>
        <v>22024.73794449761</v>
      </c>
      <c r="O332" s="356">
        <f>IFERROR(VLOOKUP(CONCILIÇÃO_COM_CERVEJA!$B332,DIF_ANTE!A:D,4,0),"0")/CONCILIÇÃO_COM_CERVEJA!$G332</f>
        <v>110.99327155580595</v>
      </c>
      <c r="P332" s="359">
        <f t="shared" si="23"/>
        <v>-2311</v>
      </c>
      <c r="Q332" s="360">
        <f>CONCILIÇÃO_COM_CERVEJA!$P332-CONCILIÇÃO_COM_CERVEJA!$O332</f>
        <v>-2421.9932715558061</v>
      </c>
      <c r="R332" s="361">
        <f>IFERROR(VLOOKUP(CONCILIÇÃO_COM_CERVEJA!$B332,CUSTO!E:H,4,0),(VLOOKUP(CONCILIÇÃO_COM_CERVEJA!$A332,CUSTO!A:H,8,0)))</f>
        <v>0.17965885167464116</v>
      </c>
      <c r="S332" s="361">
        <f>IFERROR(SUM(CONCILIÇÃO_COM_CERVEJA!$P332*CONCILIÇÃO_COM_CERVEJA!$R332),0)</f>
        <v>-415.19160622009571</v>
      </c>
      <c r="T332" s="362" t="str">
        <f>IFERROR(#REF!/CONCILIÇÃO_COM_CERVEJA!$M332,"")</f>
        <v/>
      </c>
      <c r="U332" s="361" t="str">
        <f>IFERROR(#REF!*CONCILIÇÃO_COM_CERVEJA!$R332,"-")</f>
        <v>-</v>
      </c>
      <c r="V332" s="363" t="s">
        <v>22225</v>
      </c>
      <c r="X332" s="438">
        <f t="shared" si="25"/>
        <v>126231.26808644849</v>
      </c>
    </row>
    <row r="333" spans="1:24" ht="15" customHeight="1" x14ac:dyDescent="0.25">
      <c r="A333" s="429"/>
      <c r="B333" s="352">
        <v>2701010104</v>
      </c>
      <c r="C333" s="352">
        <v>2701010195</v>
      </c>
      <c r="D333" s="353" t="s">
        <v>4285</v>
      </c>
      <c r="E333" s="437">
        <f>IFERROR(VLOOKUP(B333,[1]AGLUTINADO!$A:$C,3,0),0)/G333</f>
        <v>0</v>
      </c>
      <c r="F333" s="354" t="s">
        <v>111</v>
      </c>
      <c r="G333" s="355">
        <f>IFERROR(VLOOKUP(CONCILIÇÃO_COM_CERVEJA!$B333,'BASE PRODUTOS'!A:E,5,0),"")</f>
        <v>1.3500000000000001E-3</v>
      </c>
      <c r="H333" s="356">
        <f>VLOOKUP(CONCILIÇÃO_COM_CERVEJA!$B333,CONT_ANTE!A:D,4,0)</f>
        <v>46490</v>
      </c>
      <c r="I333" s="356" t="str">
        <f t="shared" si="22"/>
        <v>!@##@!</v>
      </c>
      <c r="J333" s="357">
        <f>VLOOKUP(CONCILIÇÃO_COM_CERVEJA!$B333,CONTAGEM!B:G,6,0)</f>
        <v>24406</v>
      </c>
      <c r="K333" s="357">
        <f>SUMIF(SISTEMA!B:B,CONCILIÇÃO_COM_CERVEJA!$B333,SISTEMA!I:I)/G333</f>
        <v>0</v>
      </c>
      <c r="L333" s="357">
        <f>SUMIF(SISTEMA!B:B,CONCILIÇÃO_COM_CERVEJA!$C333,SISTEMA!I:I)</f>
        <v>46490</v>
      </c>
      <c r="M333" s="358">
        <f t="shared" si="21"/>
        <v>46490</v>
      </c>
      <c r="N333" s="357">
        <f>IFERROR(SUM(CONCILIÇÃO_COM_CERVEJA!$M333*CONCILIÇÃO_COM_CERVEJA!$R333),0)</f>
        <v>4632.0202880875268</v>
      </c>
      <c r="O333" s="356">
        <f>IFERROR(VLOOKUP(CONCILIÇÃO_COM_CERVEJA!$B333,DIF_ANTE!A:D,4,0),"0")/CONCILIÇÃO_COM_CERVEJA!$G333</f>
        <v>0</v>
      </c>
      <c r="P333" s="359">
        <f t="shared" si="23"/>
        <v>-22084</v>
      </c>
      <c r="Q333" s="360">
        <f>CONCILIÇÃO_COM_CERVEJA!$P333-CONCILIÇÃO_COM_CERVEJA!$O333</f>
        <v>-22084</v>
      </c>
      <c r="R333" s="361">
        <f>IFERROR(VLOOKUP(CONCILIÇÃO_COM_CERVEJA!$B333,CUSTO!E:H,4,0),(VLOOKUP(CONCILIÇÃO_COM_CERVEJA!$A333,CUSTO!A:H,8,0)))</f>
        <v>9.9634766360239338E-2</v>
      </c>
      <c r="S333" s="361">
        <f>IFERROR(SUM(CONCILIÇÃO_COM_CERVEJA!$P333*CONCILIÇÃO_COM_CERVEJA!$R333),0)</f>
        <v>-2200.3341802995255</v>
      </c>
      <c r="T333" s="362" t="str">
        <f>IFERROR(#REF!/CONCILIÇÃO_COM_CERVEJA!$M333,"")</f>
        <v/>
      </c>
      <c r="U333" s="361" t="str">
        <f>IFERROR(#REF!*CONCILIÇÃO_COM_CERVEJA!$R333,"-")</f>
        <v>-</v>
      </c>
      <c r="V333" s="392" t="s">
        <v>22224</v>
      </c>
    </row>
    <row r="334" spans="1:24" ht="15" customHeight="1" x14ac:dyDescent="0.25">
      <c r="A334" s="429"/>
      <c r="B334" s="352">
        <v>2701010107</v>
      </c>
      <c r="C334" s="352">
        <v>2701010197</v>
      </c>
      <c r="D334" s="353" t="s">
        <v>6220</v>
      </c>
      <c r="E334" s="437">
        <f>IFERROR(VLOOKUP(B334,[1]AGLUTINADO!$A:$C,3,0),0)/G334</f>
        <v>0</v>
      </c>
      <c r="F334" s="354" t="s">
        <v>111</v>
      </c>
      <c r="G334" s="355">
        <f>IFERROR(VLOOKUP(CONCILIÇÃO_COM_CERVEJA!$B334,'BASE PRODUTOS'!A:E,5,0),"")</f>
        <v>2.0920999999999999E-3</v>
      </c>
      <c r="H334" s="356">
        <f>VLOOKUP(CONCILIÇÃO_COM_CERVEJA!$B334,CONT_ANTE!A:D,4,0)</f>
        <v>46300</v>
      </c>
      <c r="I334" s="356" t="str">
        <f t="shared" si="22"/>
        <v>ok</v>
      </c>
      <c r="J334" s="357">
        <f>VLOOKUP(CONCILIÇÃO_COM_CERVEJA!$B334,CONTAGEM!B:G,6,0)</f>
        <v>46300</v>
      </c>
      <c r="K334" s="357">
        <f>SUMIF(SISTEMA!B:B,CONCILIÇÃO_COM_CERVEJA!$B334,SISTEMA!I:I)/G334</f>
        <v>0</v>
      </c>
      <c r="L334" s="357">
        <f>SUMIF(SISTEMA!B:B,CONCILIÇÃO_COM_CERVEJA!$C334,SISTEMA!I:I)</f>
        <v>46610</v>
      </c>
      <c r="M334" s="358">
        <f t="shared" si="21"/>
        <v>46610</v>
      </c>
      <c r="N334" s="357">
        <f>IFERROR(SUM(CONCILIÇÃO_COM_CERVEJA!$M334*CONCILIÇÃO_COM_CERVEJA!$R334),0)</f>
        <v>5075.8290000000006</v>
      </c>
      <c r="O334" s="356">
        <f>IFERROR(VLOOKUP(CONCILIÇÃO_COM_CERVEJA!$B334,DIF_ANTE!A:D,4,0),"0")/CONCILIÇÃO_COM_CERVEJA!$G334</f>
        <v>-310.00430189761647</v>
      </c>
      <c r="P334" s="359">
        <f t="shared" si="23"/>
        <v>-310</v>
      </c>
      <c r="Q334" s="360">
        <f>CONCILIÇÃO_COM_CERVEJA!$P334-CONCILIÇÃO_COM_CERVEJA!$O334</f>
        <v>4.301897616471706E-3</v>
      </c>
      <c r="R334" s="361">
        <f>IFERROR(VLOOKUP(CONCILIÇÃO_COM_CERVEJA!$B334,CUSTO!E:H,4,0),(VLOOKUP(CONCILIÇÃO_COM_CERVEJA!$A334,CUSTO!A:H,8,0)))</f>
        <v>0.10890000000000001</v>
      </c>
      <c r="S334" s="361">
        <f>IFERROR(SUM(CONCILIÇÃO_COM_CERVEJA!$P334*CONCILIÇÃO_COM_CERVEJA!$R334),0)</f>
        <v>-33.759</v>
      </c>
      <c r="T334" s="365" t="str">
        <f>IFERROR(#REF!/CONCILIÇÃO_COM_CERVEJA!$M334,"")</f>
        <v/>
      </c>
      <c r="U334" s="361" t="str">
        <f>IFERROR(#REF!*CONCILIÇÃO_COM_CERVEJA!$R334,"-")</f>
        <v>-</v>
      </c>
      <c r="V334" s="363" t="s">
        <v>813</v>
      </c>
    </row>
    <row r="335" spans="1:24" x14ac:dyDescent="0.25">
      <c r="A335" s="429">
        <v>32713</v>
      </c>
      <c r="B335" s="352">
        <v>2701010063</v>
      </c>
      <c r="C335" s="352">
        <v>2701010198</v>
      </c>
      <c r="D335" s="353" t="s">
        <v>1036</v>
      </c>
      <c r="E335" s="437">
        <f>IFERROR(VLOOKUP(B335,[1]AGLUTINADO!$A:$C,3,0),0)/G335</f>
        <v>4769.9982836546715</v>
      </c>
      <c r="F335" s="354" t="s">
        <v>111</v>
      </c>
      <c r="G335" s="355">
        <f>IFERROR(VLOOKUP(CONCILIÇÃO_COM_CERVEJA!$B335,'BASE PRODUTOS'!A:E,5,0),"")</f>
        <v>3.4957999999999999E-3</v>
      </c>
      <c r="H335" s="356">
        <f>VLOOKUP(CONCILIÇÃO_COM_CERVEJA!$B335,CONT_ANTE!A:D,4,0)</f>
        <v>27350</v>
      </c>
      <c r="I335" s="356" t="str">
        <f t="shared" si="22"/>
        <v>ok</v>
      </c>
      <c r="J335" s="357">
        <f>VLOOKUP(CONCILIÇÃO_COM_CERVEJA!$B335,CONTAGEM!B:G,6,0)</f>
        <v>22250</v>
      </c>
      <c r="K335" s="357">
        <f>SUMIF(SISTEMA!B:B,CONCILIÇÃO_COM_CERVEJA!$B335,SISTEMA!I:I)/G335</f>
        <v>0</v>
      </c>
      <c r="L335" s="357">
        <f>SUMIF(SISTEMA!B:B,CONCILIÇÃO_COM_CERVEJA!$C335,SISTEMA!I:I)</f>
        <v>22380</v>
      </c>
      <c r="M335" s="358">
        <f t="shared" si="21"/>
        <v>22380</v>
      </c>
      <c r="N335" s="357">
        <f>IFERROR(SUM(CONCILIÇÃO_COM_CERVEJA!$M335*CONCILIÇÃO_COM_CERVEJA!$R335),0)</f>
        <v>9014.526423343028</v>
      </c>
      <c r="O335" s="356">
        <f>IFERROR(VLOOKUP(CONCILIÇÃO_COM_CERVEJA!$B335,DIF_ANTE!A:D,4,0),"0")/CONCILIÇÃO_COM_CERVEJA!$G335</f>
        <v>199.99999999999773</v>
      </c>
      <c r="P335" s="359">
        <f t="shared" si="23"/>
        <v>-130</v>
      </c>
      <c r="Q335" s="360">
        <f>CONCILIÇÃO_COM_CERVEJA!$P335-CONCILIÇÃO_COM_CERVEJA!$O335</f>
        <v>-329.99999999999773</v>
      </c>
      <c r="R335" s="361">
        <f>IFERROR(VLOOKUP(CONCILIÇÃO_COM_CERVEJA!$B335,CUSTO!E:H,4,0),(VLOOKUP(CONCILIÇÃO_COM_CERVEJA!$A335,CUSTO!A:H,8,0)))</f>
        <v>0.40279385269629259</v>
      </c>
      <c r="S335" s="361">
        <f>IFERROR(SUM(CONCILIÇÃO_COM_CERVEJA!$P335*CONCILIÇÃO_COM_CERVEJA!$R335),0)</f>
        <v>-52.363200850518034</v>
      </c>
      <c r="T335" s="362" t="str">
        <f>IFERROR(#REF!/CONCILIÇÃO_COM_CERVEJA!$M335,"")</f>
        <v/>
      </c>
      <c r="U335" s="361" t="str">
        <f>IFERROR(#REF!*CONCILIÇÃO_COM_CERVEJA!$R335,"-")</f>
        <v>-</v>
      </c>
      <c r="V335" s="363" t="s">
        <v>22225</v>
      </c>
      <c r="X335" s="438">
        <f>J335+E335</f>
        <v>27019.99828365467</v>
      </c>
    </row>
    <row r="336" spans="1:24" ht="15" customHeight="1" x14ac:dyDescent="0.25">
      <c r="A336" s="429">
        <v>32689</v>
      </c>
      <c r="B336" s="352">
        <v>2701010102</v>
      </c>
      <c r="C336" s="352">
        <v>2701010199</v>
      </c>
      <c r="D336" s="353" t="s">
        <v>2056</v>
      </c>
      <c r="E336" s="437">
        <f>IFERROR(VLOOKUP(B336,[1]AGLUTINADO!$A:$C,3,0),0)/G336</f>
        <v>0</v>
      </c>
      <c r="F336" s="354" t="s">
        <v>111</v>
      </c>
      <c r="G336" s="355">
        <f>IFERROR(VLOOKUP(CONCILIÇÃO_COM_CERVEJA!$B336,'BASE PRODUTOS'!A:E,5,0),"")</f>
        <v>1.2777000000000001E-3</v>
      </c>
      <c r="H336" s="356">
        <f>VLOOKUP(CONCILIÇÃO_COM_CERVEJA!$B336,CONT_ANTE!A:D,4,0)</f>
        <v>152735</v>
      </c>
      <c r="I336" s="356" t="str">
        <f t="shared" si="22"/>
        <v>ok</v>
      </c>
      <c r="J336" s="357">
        <f>VLOOKUP(CONCILIÇÃO_COM_CERVEJA!$B336,CONTAGEM!B:G,6,0)</f>
        <v>152735</v>
      </c>
      <c r="K336" s="357">
        <f>SUMIF(SISTEMA!B:B,CONCILIÇÃO_COM_CERVEJA!$B336,SISTEMA!I:I)/G336</f>
        <v>0</v>
      </c>
      <c r="L336" s="357">
        <f>SUMIF(SISTEMA!B:B,CONCILIÇÃO_COM_CERVEJA!$C336,SISTEMA!I:I)</f>
        <v>152734</v>
      </c>
      <c r="M336" s="358">
        <f t="shared" si="21"/>
        <v>152734</v>
      </c>
      <c r="N336" s="357">
        <f>IFERROR(SUM(CONCILIÇÃO_COM_CERVEJA!$M336*CONCILIÇÃO_COM_CERVEJA!$R336),0)</f>
        <v>8755.476741327393</v>
      </c>
      <c r="O336" s="356">
        <f>IFERROR(VLOOKUP(CONCILIÇÃO_COM_CERVEJA!$B336,DIF_ANTE!A:D,4,0),"0")/CONCILIÇÃO_COM_CERVEJA!$G336</f>
        <v>-3.9132814456907875E-4</v>
      </c>
      <c r="P336" s="359">
        <f t="shared" si="23"/>
        <v>1</v>
      </c>
      <c r="Q336" s="360">
        <f>CONCILIÇÃO_COM_CERVEJA!$P336-CONCILIÇÃO_COM_CERVEJA!$O336</f>
        <v>1.0003913281445691</v>
      </c>
      <c r="R336" s="361">
        <f>IFERROR(VLOOKUP(CONCILIÇÃO_COM_CERVEJA!$B336,CUSTO!E:H,4,0),(VLOOKUP(CONCILIÇÃO_COM_CERVEJA!$A336,CUSTO!A:H,8,0)))</f>
        <v>5.7325001252683708E-2</v>
      </c>
      <c r="S336" s="361">
        <f>IFERROR(SUM(CONCILIÇÃO_COM_CERVEJA!$P336*CONCILIÇÃO_COM_CERVEJA!$R336),0)</f>
        <v>5.7325001252683708E-2</v>
      </c>
      <c r="T336" s="362" t="str">
        <f>IFERROR(#REF!/CONCILIÇÃO_COM_CERVEJA!$M336,"")</f>
        <v/>
      </c>
      <c r="U336" s="361" t="str">
        <f>IFERROR(#REF!*CONCILIÇÃO_COM_CERVEJA!$R336,"-")</f>
        <v>-</v>
      </c>
      <c r="V336" s="363" t="s">
        <v>813</v>
      </c>
    </row>
    <row r="337" spans="1:24" x14ac:dyDescent="0.25">
      <c r="A337" s="429">
        <v>32712</v>
      </c>
      <c r="B337" s="352">
        <v>2701010006</v>
      </c>
      <c r="C337" s="352">
        <v>2701010200</v>
      </c>
      <c r="D337" s="353" t="s">
        <v>996</v>
      </c>
      <c r="E337" s="437">
        <f>IFERROR(VLOOKUP(B337,[1]AGLUTINADO!$A:$C,3,0),0)/G337</f>
        <v>10415.999432543624</v>
      </c>
      <c r="F337" s="354" t="s">
        <v>111</v>
      </c>
      <c r="G337" s="355">
        <f>IFERROR(VLOOKUP(CONCILIÇÃO_COM_CERVEJA!$B337,'BASE PRODUTOS'!A:E,5,0),"")</f>
        <v>3.5244999999999999E-3</v>
      </c>
      <c r="H337" s="356">
        <f>VLOOKUP(CONCILIÇÃO_COM_CERVEJA!$B337,CONT_ANTE!A:D,4,0)</f>
        <v>44680</v>
      </c>
      <c r="I337" s="356" t="str">
        <f t="shared" si="22"/>
        <v>ok</v>
      </c>
      <c r="J337" s="357">
        <f>VLOOKUP(CONCILIÇÃO_COM_CERVEJA!$B337,CONTAGEM!B:G,6,0)</f>
        <v>34260</v>
      </c>
      <c r="K337" s="357">
        <f>SUMIF(SISTEMA!B:B,CONCILIÇÃO_COM_CERVEJA!$B337,SISTEMA!I:I)/G337</f>
        <v>0</v>
      </c>
      <c r="L337" s="357">
        <f>SUMIF(SISTEMA!B:B,CONCILIÇÃO_COM_CERVEJA!$C337,SISTEMA!I:I)</f>
        <v>32298</v>
      </c>
      <c r="M337" s="358">
        <f t="shared" si="21"/>
        <v>32298</v>
      </c>
      <c r="N337" s="357">
        <f>IFERROR(SUM(CONCILIÇÃO_COM_CERVEJA!$M337*CONCILIÇÃO_COM_CERVEJA!$R337),0)</f>
        <v>12546.954584980307</v>
      </c>
      <c r="O337" s="356">
        <f>IFERROR(VLOOKUP(CONCILIÇÃO_COM_CERVEJA!$B337,DIF_ANTE!A:D,4,0),"0")/CONCILIÇÃO_COM_CERVEJA!$G337</f>
        <v>1963.9977301744939</v>
      </c>
      <c r="P337" s="359">
        <f t="shared" si="23"/>
        <v>1962</v>
      </c>
      <c r="Q337" s="360">
        <f>CONCILIÇÃO_COM_CERVEJA!$P337-CONCILIÇÃO_COM_CERVEJA!$O337</f>
        <v>-1.9977301744938813</v>
      </c>
      <c r="R337" s="361">
        <f>IFERROR(VLOOKUP(CONCILIÇÃO_COM_CERVEJA!$B337,CUSTO!E:H,4,0),(VLOOKUP(CONCILIÇÃO_COM_CERVEJA!$A337,CUSTO!A:H,8,0)))</f>
        <v>0.38847466050468471</v>
      </c>
      <c r="S337" s="361">
        <f>IFERROR(SUM(CONCILIÇÃO_COM_CERVEJA!$P337*CONCILIÇÃO_COM_CERVEJA!$R337),0)</f>
        <v>762.18728391019135</v>
      </c>
      <c r="T337" s="362" t="str">
        <f>IFERROR(#REF!/CONCILIÇÃO_COM_CERVEJA!$M337,"")</f>
        <v/>
      </c>
      <c r="U337" s="361" t="str">
        <f>IFERROR(#REF!*CONCILIÇÃO_COM_CERVEJA!$R337,"-")</f>
        <v>-</v>
      </c>
      <c r="V337" s="363" t="s">
        <v>22225</v>
      </c>
      <c r="X337" s="438">
        <f>J337+E337</f>
        <v>44675.999432543627</v>
      </c>
    </row>
    <row r="338" spans="1:24" ht="15" customHeight="1" x14ac:dyDescent="0.25">
      <c r="A338" s="429"/>
      <c r="B338" s="352">
        <v>2701010027</v>
      </c>
      <c r="C338" s="352">
        <v>2701010117</v>
      </c>
      <c r="D338" s="353" t="s">
        <v>13012</v>
      </c>
      <c r="E338" s="437">
        <f>IFERROR(VLOOKUP(B338,[1]AGLUTINADO!$A:$C,3,0),0)/G338</f>
        <v>32316.003805899141</v>
      </c>
      <c r="F338" s="354" t="s">
        <v>12920</v>
      </c>
      <c r="G338" s="355">
        <f>IFERROR(VLOOKUP(CONCILIÇÃO_COM_CERVEJA!$B338,'BASE PRODUTOS'!A:E,5,0),"")</f>
        <v>1.0510000000000001E-3</v>
      </c>
      <c r="H338" s="356">
        <v>0</v>
      </c>
      <c r="I338" s="356" t="str">
        <f t="shared" si="22"/>
        <v>ok</v>
      </c>
      <c r="J338" s="357">
        <f>VLOOKUP(CONCILIÇÃO_COM_CERVEJA!$B338,CONTAGEM!B:G,6,0)</f>
        <v>289460</v>
      </c>
      <c r="K338" s="357">
        <f>SUMIF(SISTEMA!B:B,CONCILIÇÃO_COM_CERVEJA!$B338,SISTEMA!I:I)/G338</f>
        <v>0</v>
      </c>
      <c r="L338" s="357">
        <f>SUMIF(SISTEMA!B:B,CONCILIÇÃO_COM_CERVEJA!$C338,SISTEMA!I:I)</f>
        <v>288506</v>
      </c>
      <c r="M338" s="358">
        <f t="shared" si="21"/>
        <v>288506</v>
      </c>
      <c r="N338" s="357">
        <f>IFERROR(SUM(CONCILIÇÃO_COM_CERVEJA!$M338*CONCILIÇÃO_COM_CERVEJA!$R338),0)</f>
        <v>31843.633568961282</v>
      </c>
      <c r="O338" s="356">
        <f>IFERROR(VLOOKUP(CONCILIÇÃO_COM_CERVEJA!$B338,DIF_ANTE!A:D,4,0),"0")/CONCILIÇÃO_COM_CERVEJA!$G338</f>
        <v>636.86013320644804</v>
      </c>
      <c r="P338" s="359">
        <f t="shared" si="23"/>
        <v>954</v>
      </c>
      <c r="Q338" s="360">
        <f>CONCILIÇÃO_COM_CERVEJA!$P338-CONCILIÇÃO_COM_CERVEJA!$O338</f>
        <v>317.13986679355196</v>
      </c>
      <c r="R338" s="361">
        <f>IFERROR(VLOOKUP(CONCILIÇÃO_COM_CERVEJA!$B338,CUSTO!E:H,4,0),(VLOOKUP(CONCILIÇÃO_COM_CERVEJA!$A338,CUSTO!A:H,8,0)))</f>
        <v>0.11037425068789308</v>
      </c>
      <c r="S338" s="361">
        <f>IFERROR(SUM(CONCILIÇÃO_COM_CERVEJA!$P338*CONCILIÇÃO_COM_CERVEJA!$R338),0)</f>
        <v>105.29703515625</v>
      </c>
      <c r="T338" s="365" t="str">
        <f>IFERROR(#REF!/CONCILIÇÃO_COM_CERVEJA!$M338,"")</f>
        <v/>
      </c>
      <c r="U338" s="361" t="str">
        <f>IFERROR(#REF!*CONCILIÇÃO_COM_CERVEJA!$R338,"-")</f>
        <v>-</v>
      </c>
      <c r="V338" s="363"/>
    </row>
    <row r="339" spans="1:24" ht="15" customHeight="1" x14ac:dyDescent="0.25">
      <c r="A339" s="429"/>
      <c r="B339" s="352">
        <v>2701010108</v>
      </c>
      <c r="C339" s="352">
        <v>2701010196</v>
      </c>
      <c r="D339" s="353" t="s">
        <v>6252</v>
      </c>
      <c r="E339" s="437">
        <f>IFERROR(VLOOKUP(B339,[1]AGLUTINADO!$A:$C,3,0),0)/G339</f>
        <v>0</v>
      </c>
      <c r="F339" s="354" t="s">
        <v>12920</v>
      </c>
      <c r="G339" s="355">
        <f>IFERROR(VLOOKUP(CONCILIÇÃO_COM_CERVEJA!$B339,'BASE PRODUTOS'!A:E,5,0),"")</f>
        <v>6.4622000000000004E-3</v>
      </c>
      <c r="H339" s="356">
        <v>0</v>
      </c>
      <c r="I339" s="356" t="str">
        <f t="shared" si="22"/>
        <v>!@##@!</v>
      </c>
      <c r="J339" s="357">
        <f>VLOOKUP(CONCILIÇÃO_COM_CERVEJA!$B339,CONTAGEM!B:G,6,0)</f>
        <v>2327</v>
      </c>
      <c r="K339" s="357">
        <f>SUMIF(SISTEMA!B:B,CONCILIÇÃO_COM_CERVEJA!$B339,SISTEMA!I:I)/G339</f>
        <v>0</v>
      </c>
      <c r="L339" s="357">
        <f>SUMIF(SISTEMA!B:B,CONCILIÇÃO_COM_CERVEJA!$C339,SISTEMA!I:I)</f>
        <v>2327</v>
      </c>
      <c r="M339" s="358">
        <f t="shared" si="21"/>
        <v>2327</v>
      </c>
      <c r="N339" s="357">
        <f>IFERROR(SUM(CONCILIÇÃO_COM_CERVEJA!$M339*CONCILIÇÃO_COM_CERVEJA!$R339),0)</f>
        <v>413.76065652380953</v>
      </c>
      <c r="O339" s="356">
        <f>IFERROR(VLOOKUP(CONCILIÇÃO_COM_CERVEJA!$B339,DIF_ANTE!A:D,4,0),"0")/CONCILIÇÃO_COM_CERVEJA!$G339</f>
        <v>-9.2847636738243051E-5</v>
      </c>
      <c r="P339" s="359">
        <f t="shared" si="23"/>
        <v>0</v>
      </c>
      <c r="Q339" s="360">
        <f>CONCILIÇÃO_COM_CERVEJA!$P339-CONCILIÇÃO_COM_CERVEJA!$O339</f>
        <v>9.2847636738243051E-5</v>
      </c>
      <c r="R339" s="361">
        <f>IFERROR(VLOOKUP(CONCILIÇÃO_COM_CERVEJA!$B339,CUSTO!E:H,4,0),(VLOOKUP(CONCILIÇÃO_COM_CERVEJA!$A339,CUSTO!A:H,8,0)))</f>
        <v>0.17780861904761905</v>
      </c>
      <c r="S339" s="361">
        <f>IFERROR(SUM(CONCILIÇÃO_COM_CERVEJA!$P339*CONCILIÇÃO_COM_CERVEJA!$R339),0)</f>
        <v>0</v>
      </c>
      <c r="T339" s="365" t="str">
        <f>IFERROR(#REF!/CONCILIÇÃO_COM_CERVEJA!$M339,"")</f>
        <v/>
      </c>
      <c r="U339" s="361" t="str">
        <f>IFERROR(#REF!*CONCILIÇÃO_COM_CERVEJA!$R339,"-")</f>
        <v>-</v>
      </c>
      <c r="V339" s="363"/>
    </row>
    <row r="340" spans="1:24" ht="15" customHeight="1" x14ac:dyDescent="0.25">
      <c r="A340" s="429">
        <v>51</v>
      </c>
      <c r="B340" s="352">
        <v>2701130001</v>
      </c>
      <c r="C340" s="352" t="s">
        <v>14189</v>
      </c>
      <c r="D340" s="353" t="s">
        <v>1143</v>
      </c>
      <c r="E340" s="437">
        <f>IFERROR(VLOOKUP(B340,[1]AGLUTINADO!$A:$C,3,0),0)/G340</f>
        <v>11.16</v>
      </c>
      <c r="F340" s="354" t="s">
        <v>238</v>
      </c>
      <c r="G340" s="355">
        <v>1</v>
      </c>
      <c r="H340" s="356">
        <f>VLOOKUP(CONCILIÇÃO_COM_CERVEJA!$B340,CONT_ANTE!A:D,4,0)</f>
        <v>61</v>
      </c>
      <c r="I340" s="356" t="str">
        <f t="shared" si="22"/>
        <v>ok</v>
      </c>
      <c r="J340" s="357">
        <f>VLOOKUP(CONCILIÇÃO_COM_CERVEJA!$B340,CONTAGEM!B:G,6,0)</f>
        <v>100</v>
      </c>
      <c r="K340" s="357">
        <f>SUMIF(SISTEMA!B:B,CONCILIÇÃO_COM_CERVEJA!$B340,SISTEMA!I:I)/G340</f>
        <v>102.26</v>
      </c>
      <c r="L340" s="357">
        <f>SUMIF(SISTEMA!B:B,CONCILIÇÃO_COM_CERVEJA!$C340,SISTEMA!I:I)</f>
        <v>0</v>
      </c>
      <c r="M340" s="358">
        <f t="shared" si="21"/>
        <v>102.26</v>
      </c>
      <c r="N340" s="357">
        <f>IFERROR(SUM(CONCILIÇÃO_COM_CERVEJA!$M340*CONCILIÇÃO_COM_CERVEJA!$R340),0)</f>
        <v>1630.8424800000003</v>
      </c>
      <c r="O340" s="356">
        <f>IFERROR(VLOOKUP(CONCILIÇÃO_COM_CERVEJA!$B340,DIF_ANTE!A:D,4,0),"0")/CONCILIÇÃO_COM_CERVEJA!$G340</f>
        <v>-2.4200000000000017</v>
      </c>
      <c r="P340" s="359">
        <f t="shared" si="23"/>
        <v>-2.2600000000000051</v>
      </c>
      <c r="Q340" s="360">
        <f>CONCILIÇÃO_COM_CERVEJA!$P340-CONCILIÇÃO_COM_CERVEJA!$O340</f>
        <v>0.15999999999999659</v>
      </c>
      <c r="R340" s="361">
        <f>IFERROR(VLOOKUP(CONCILIÇÃO_COM_CERVEJA!$B340,CUSTO!E:H,4,0),(VLOOKUP(CONCILIÇÃO_COM_CERVEJA!$A340,CUSTO!A:H,8,0)))</f>
        <v>15.948000000000002</v>
      </c>
      <c r="S340" s="361">
        <f>IFERROR(SUM(CONCILIÇÃO_COM_CERVEJA!$P340*CONCILIÇÃO_COM_CERVEJA!$R340),0)</f>
        <v>-36.04248000000009</v>
      </c>
      <c r="T340" s="362" t="str">
        <f>IFERROR(#REF!/CONCILIÇÃO_COM_CERVEJA!$M340,"")</f>
        <v/>
      </c>
      <c r="U340" s="361" t="str">
        <f>IFERROR(#REF!*CONCILIÇÃO_COM_CERVEJA!$R340,"-")</f>
        <v>-</v>
      </c>
      <c r="V340" s="363"/>
    </row>
    <row r="341" spans="1:24" ht="15" customHeight="1" x14ac:dyDescent="0.25">
      <c r="A341" s="429">
        <v>50</v>
      </c>
      <c r="B341" s="352">
        <v>2701130002</v>
      </c>
      <c r="C341" s="352" t="s">
        <v>14189</v>
      </c>
      <c r="D341" s="353" t="s">
        <v>884</v>
      </c>
      <c r="E341" s="437">
        <f>IFERROR(VLOOKUP(B341,[1]AGLUTINADO!$A:$C,3,0),0)/G341</f>
        <v>5.3</v>
      </c>
      <c r="F341" s="354" t="s">
        <v>238</v>
      </c>
      <c r="G341" s="355">
        <v>1</v>
      </c>
      <c r="H341" s="356">
        <f>VLOOKUP(CONCILIÇÃO_COM_CERVEJA!$B341,CONT_ANTE!A:D,4,0)</f>
        <v>25</v>
      </c>
      <c r="I341" s="356" t="str">
        <f t="shared" si="22"/>
        <v>ok</v>
      </c>
      <c r="J341" s="357">
        <f>VLOOKUP(CONCILIÇÃO_COM_CERVEJA!$B341,CONTAGEM!B:G,6,0)</f>
        <v>18</v>
      </c>
      <c r="K341" s="357">
        <f>SUMIF(SISTEMA!B:B,CONCILIÇÃO_COM_CERVEJA!$B341,SISTEMA!I:I)/G341</f>
        <v>19.970000000000002</v>
      </c>
      <c r="L341" s="357">
        <f>SUMIF(SISTEMA!B:B,CONCILIÇÃO_COM_CERVEJA!$C341,SISTEMA!I:I)</f>
        <v>0</v>
      </c>
      <c r="M341" s="358">
        <f t="shared" si="21"/>
        <v>19.970000000000002</v>
      </c>
      <c r="N341" s="357">
        <f>IFERROR(SUM(CONCILIÇÃO_COM_CERVEJA!$M341*CONCILIÇÃO_COM_CERVEJA!$R341),0)</f>
        <v>300.14910000000003</v>
      </c>
      <c r="O341" s="356">
        <f>IFERROR(VLOOKUP(CONCILIÇÃO_COM_CERVEJA!$B341,DIF_ANTE!A:D,4,0),"0")/CONCILIÇÃO_COM_CERVEJA!$G341</f>
        <v>-0.27000000000000313</v>
      </c>
      <c r="P341" s="359">
        <f t="shared" si="23"/>
        <v>-1.9700000000000024</v>
      </c>
      <c r="Q341" s="360">
        <f>CONCILIÇÃO_COM_CERVEJA!$P341-CONCILIÇÃO_COM_CERVEJA!$O341</f>
        <v>-1.6999999999999993</v>
      </c>
      <c r="R341" s="361">
        <f>IFERROR(VLOOKUP(CONCILIÇÃO_COM_CERVEJA!$B341,CUSTO!E:H,4,0),(VLOOKUP(CONCILIÇÃO_COM_CERVEJA!$A341,CUSTO!A:H,8,0)))</f>
        <v>15.03</v>
      </c>
      <c r="S341" s="361">
        <f>IFERROR(SUM(CONCILIÇÃO_COM_CERVEJA!$P341*CONCILIÇÃO_COM_CERVEJA!$R341),0)</f>
        <v>-29.609100000000034</v>
      </c>
      <c r="T341" s="362" t="str">
        <f>IFERROR(#REF!/CONCILIÇÃO_COM_CERVEJA!$M341,"")</f>
        <v/>
      </c>
      <c r="U341" s="361" t="str">
        <f>IFERROR(#REF!*CONCILIÇÃO_COM_CERVEJA!$R341,"-")</f>
        <v>-</v>
      </c>
      <c r="V341" s="363"/>
    </row>
    <row r="342" spans="1:24" ht="15" customHeight="1" x14ac:dyDescent="0.25">
      <c r="A342" s="429">
        <v>53</v>
      </c>
      <c r="B342" s="352">
        <v>2701130009</v>
      </c>
      <c r="C342" s="352" t="s">
        <v>14189</v>
      </c>
      <c r="D342" s="353" t="s">
        <v>657</v>
      </c>
      <c r="E342" s="437">
        <f>IFERROR(VLOOKUP(B342,[1]AGLUTINADO!$A:$C,3,0),0)/G342</f>
        <v>182.13</v>
      </c>
      <c r="F342" s="354" t="s">
        <v>238</v>
      </c>
      <c r="G342" s="355">
        <v>1</v>
      </c>
      <c r="H342" s="356">
        <f>VLOOKUP(CONCILIÇÃO_COM_CERVEJA!$B342,CONT_ANTE!A:D,4,0)</f>
        <v>277</v>
      </c>
      <c r="I342" s="356" t="str">
        <f t="shared" si="22"/>
        <v>ok</v>
      </c>
      <c r="J342" s="357">
        <f>VLOOKUP(CONCILIÇÃO_COM_CERVEJA!$B342,CONTAGEM!B:G,6,0)</f>
        <v>358.5</v>
      </c>
      <c r="K342" s="357">
        <f>SUMIF(SISTEMA!B:B,CONCILIÇÃO_COM_CERVEJA!$B342,SISTEMA!I:I)/G342</f>
        <v>349.03</v>
      </c>
      <c r="L342" s="357">
        <f>SUMIF(SISTEMA!B:B,CONCILIÇÃO_COM_CERVEJA!$C342,SISTEMA!I:I)</f>
        <v>0</v>
      </c>
      <c r="M342" s="358">
        <f t="shared" si="21"/>
        <v>349.03</v>
      </c>
      <c r="N342" s="357">
        <f>IFERROR(SUM(CONCILIÇÃO_COM_CERVEJA!$M342*CONCILIÇÃO_COM_CERVEJA!$R342),0)</f>
        <v>4349.3884808000003</v>
      </c>
      <c r="O342" s="356">
        <f>IFERROR(VLOOKUP(CONCILIÇÃO_COM_CERVEJA!$B342,DIF_ANTE!A:D,4,0),"0")/CONCILIÇÃO_COM_CERVEJA!$G342</f>
        <v>-4.160000000000025</v>
      </c>
      <c r="P342" s="359">
        <f t="shared" si="23"/>
        <v>9.4700000000000273</v>
      </c>
      <c r="Q342" s="360">
        <f>CONCILIÇÃO_COM_CERVEJA!$P342-CONCILIÇÃO_COM_CERVEJA!$O342</f>
        <v>13.630000000000052</v>
      </c>
      <c r="R342" s="361">
        <f>IFERROR(VLOOKUP(CONCILIÇÃO_COM_CERVEJA!$B342,CUSTO!E:H,4,0),(VLOOKUP(CONCILIÇÃO_COM_CERVEJA!$A342,CUSTO!A:H,8,0)))</f>
        <v>12.461360000000001</v>
      </c>
      <c r="S342" s="361">
        <f>IFERROR(SUM(CONCILIÇÃO_COM_CERVEJA!$P342*CONCILIÇÃO_COM_CERVEJA!$R342),0)</f>
        <v>118.00907920000034</v>
      </c>
      <c r="T342" s="362" t="str">
        <f>IFERROR(#REF!/CONCILIÇÃO_COM_CERVEJA!$M342,"")</f>
        <v/>
      </c>
      <c r="U342" s="361" t="str">
        <f>IFERROR(#REF!*CONCILIÇÃO_COM_CERVEJA!$R342,"-")</f>
        <v>-</v>
      </c>
      <c r="V342" s="363"/>
    </row>
    <row r="343" spans="1:24" ht="15" customHeight="1" x14ac:dyDescent="0.25">
      <c r="A343" s="429">
        <v>52</v>
      </c>
      <c r="B343" s="352">
        <v>2701130003</v>
      </c>
      <c r="C343" s="352" t="s">
        <v>14189</v>
      </c>
      <c r="D343" s="353" t="s">
        <v>885</v>
      </c>
      <c r="E343" s="437">
        <f>IFERROR(VLOOKUP(B343,[1]AGLUTINADO!$A:$C,3,0),0)/G343</f>
        <v>42.519999999999996</v>
      </c>
      <c r="F343" s="354" t="s">
        <v>238</v>
      </c>
      <c r="G343" s="355">
        <v>1</v>
      </c>
      <c r="H343" s="356">
        <f>VLOOKUP(CONCILIÇÃO_COM_CERVEJA!$B343,CONT_ANTE!A:D,4,0)</f>
        <v>42</v>
      </c>
      <c r="I343" s="356" t="str">
        <f t="shared" si="22"/>
        <v>ok</v>
      </c>
      <c r="J343" s="357">
        <f>VLOOKUP(CONCILIÇÃO_COM_CERVEJA!$B343,CONTAGEM!B:G,6,0)</f>
        <v>39</v>
      </c>
      <c r="K343" s="357">
        <f>SUMIF(SISTEMA!B:B,CONCILIÇÃO_COM_CERVEJA!$B343,SISTEMA!I:I)/G343</f>
        <v>50.79</v>
      </c>
      <c r="L343" s="357">
        <f>SUMIF(SISTEMA!B:B,CONCILIÇÃO_COM_CERVEJA!$C343,SISTEMA!I:I)</f>
        <v>0</v>
      </c>
      <c r="M343" s="358">
        <f t="shared" si="21"/>
        <v>50.79</v>
      </c>
      <c r="N343" s="357">
        <f>IFERROR(SUM(CONCILIÇÃO_COM_CERVEJA!$M343*CONCILIÇÃO_COM_CERVEJA!$R343),0)</f>
        <v>601.43486399999983</v>
      </c>
      <c r="O343" s="356">
        <f>IFERROR(VLOOKUP(CONCILIÇÃO_COM_CERVEJA!$B343,DIF_ANTE!A:D,4,0),"0")/CONCILIÇÃO_COM_CERVEJA!$G343</f>
        <v>-1.3100000000000023</v>
      </c>
      <c r="P343" s="359">
        <f t="shared" si="23"/>
        <v>-11.79</v>
      </c>
      <c r="Q343" s="360">
        <f>CONCILIÇÃO_COM_CERVEJA!$P343-CONCILIÇÃO_COM_CERVEJA!$O343</f>
        <v>-10.479999999999997</v>
      </c>
      <c r="R343" s="361">
        <f>IFERROR(VLOOKUP(CONCILIÇÃO_COM_CERVEJA!$B343,CUSTO!E:H,4,0),(VLOOKUP(CONCILIÇÃO_COM_CERVEJA!$A343,CUSTO!A:H,8,0)))</f>
        <v>11.841599999999998</v>
      </c>
      <c r="S343" s="361">
        <f>IFERROR(SUM(CONCILIÇÃO_COM_CERVEJA!$P343*CONCILIÇÃO_COM_CERVEJA!$R343),0)</f>
        <v>-139.61246399999996</v>
      </c>
      <c r="T343" s="362" t="str">
        <f>IFERROR(#REF!/CONCILIÇÃO_COM_CERVEJA!$M343,"")</f>
        <v/>
      </c>
      <c r="U343" s="361" t="str">
        <f>IFERROR(#REF!*CONCILIÇÃO_COM_CERVEJA!$R343,"-")</f>
        <v>-</v>
      </c>
      <c r="V343" s="363"/>
    </row>
    <row r="344" spans="1:24" ht="15" customHeight="1" x14ac:dyDescent="0.25">
      <c r="A344" s="429">
        <v>31413</v>
      </c>
      <c r="B344" s="352">
        <v>2701030012</v>
      </c>
      <c r="C344" s="352">
        <v>2701030028</v>
      </c>
      <c r="D344" s="353" t="s">
        <v>667</v>
      </c>
      <c r="E344" s="437">
        <f>IFERROR(VLOOKUP(B344,[1]AGLUTINADO!$A:$C,3,0),0)/G344</f>
        <v>152076.00251118263</v>
      </c>
      <c r="F344" s="354" t="s">
        <v>114</v>
      </c>
      <c r="G344" s="355">
        <f>IFERROR(VLOOKUP(CONCILIÇÃO_COM_CERVEJA!$B344,'BASE PRODUTOS'!A:E,5,0),"")</f>
        <v>1.2742999999999999E-3</v>
      </c>
      <c r="H344" s="356">
        <f>VLOOKUP(CONCILIÇÃO_COM_CERVEJA!$B344,CONT_ANTE!A:D,4,0)</f>
        <v>997972</v>
      </c>
      <c r="I344" s="356" t="str">
        <f t="shared" si="22"/>
        <v>ok</v>
      </c>
      <c r="J344" s="357">
        <f>VLOOKUP(CONCILIÇÃO_COM_CERVEJA!$B344,CONTAGEM!B:G,6,0)</f>
        <v>824675</v>
      </c>
      <c r="K344" s="357">
        <f>SUMIF(SISTEMA!B:B,CONCILIÇÃO_COM_CERVEJA!$B344,SISTEMA!I:I)/G344</f>
        <v>2400.0000000000005</v>
      </c>
      <c r="L344" s="357">
        <f>SUMIF(SISTEMA!B:B,CONCILIÇÃO_COM_CERVEJA!$C344,SISTEMA!I:I)</f>
        <v>841132</v>
      </c>
      <c r="M344" s="358">
        <f t="shared" si="21"/>
        <v>843532</v>
      </c>
      <c r="N344" s="357">
        <f>IFERROR(SUM(CONCILIÇÃO_COM_CERVEJA!$M344*CONCILIÇÃO_COM_CERVEJA!$R344),0)</f>
        <v>98440.184399999998</v>
      </c>
      <c r="O344" s="356">
        <f>IFERROR(VLOOKUP(CONCILIÇÃO_COM_CERVEJA!$B344,DIF_ANTE!A:D,4,0),"0")/CONCILIÇÃO_COM_CERVEJA!$G344</f>
        <v>-8.1613435334630738E-3</v>
      </c>
      <c r="P344" s="359">
        <f t="shared" si="23"/>
        <v>-18857</v>
      </c>
      <c r="Q344" s="360">
        <f>CONCILIÇÃO_COM_CERVEJA!$P344-CONCILIÇÃO_COM_CERVEJA!$O344</f>
        <v>-18856.991838656468</v>
      </c>
      <c r="R344" s="361">
        <f>IFERROR(VLOOKUP(CONCILIÇÃO_COM_CERVEJA!$B344,CUSTO!E:H,4,0),(VLOOKUP(CONCILIÇÃO_COM_CERVEJA!$A344,CUSTO!A:H,8,0)))</f>
        <v>0.1167</v>
      </c>
      <c r="S344" s="361">
        <f>IFERROR(SUM(CONCILIÇÃO_COM_CERVEJA!$P344*CONCILIÇÃO_COM_CERVEJA!$R344),0)</f>
        <v>-2200.6118999999999</v>
      </c>
      <c r="T344" s="362" t="str">
        <f>IFERROR(#REF!/CONCILIÇÃO_COM_CERVEJA!$M344,"")</f>
        <v/>
      </c>
      <c r="U344" s="361" t="str">
        <f>IFERROR(#REF!*CONCILIÇÃO_COM_CERVEJA!$R344,"-")</f>
        <v>-</v>
      </c>
      <c r="V344" s="363" t="s">
        <v>22225</v>
      </c>
      <c r="X344">
        <f>P344/E344</f>
        <v>-0.12399720987282911</v>
      </c>
    </row>
    <row r="345" spans="1:24" ht="15" customHeight="1" x14ac:dyDescent="0.25">
      <c r="A345" s="429">
        <v>31544</v>
      </c>
      <c r="B345" s="352">
        <v>2701030013</v>
      </c>
      <c r="C345" s="352">
        <v>2701030029</v>
      </c>
      <c r="D345" s="353" t="s">
        <v>1073</v>
      </c>
      <c r="E345" s="437">
        <f>IFERROR(VLOOKUP(B345,[1]AGLUTINADO!$A:$C,3,0),0)/G345</f>
        <v>80255.997499413919</v>
      </c>
      <c r="F345" s="354" t="s">
        <v>114</v>
      </c>
      <c r="G345" s="355">
        <f>IFERROR(VLOOKUP(CONCILIÇÃO_COM_CERVEJA!$B345,'BASE PRODUTOS'!A:E,5,0),"")</f>
        <v>1.2796999999999999E-3</v>
      </c>
      <c r="H345" s="356">
        <f>VLOOKUP(CONCILIÇÃO_COM_CERVEJA!$B345,CONT_ANTE!A:D,4,0)</f>
        <v>650492</v>
      </c>
      <c r="I345" s="356" t="str">
        <f t="shared" si="22"/>
        <v>ok</v>
      </c>
      <c r="J345" s="357">
        <f>VLOOKUP(CONCILIÇÃO_COM_CERVEJA!$B345,CONTAGEM!B:G,6,0)</f>
        <v>496328</v>
      </c>
      <c r="K345" s="357">
        <f>SUMIF(SISTEMA!B:B,CONCILIÇÃO_COM_CERVEJA!$B345,SISTEMA!I:I)/G345</f>
        <v>15128.483238258967</v>
      </c>
      <c r="L345" s="357">
        <f>SUMIF(SISTEMA!B:B,CONCILIÇÃO_COM_CERVEJA!$C345,SISTEMA!I:I)</f>
        <v>532033</v>
      </c>
      <c r="M345" s="358">
        <f t="shared" si="21"/>
        <v>547161.48323825898</v>
      </c>
      <c r="N345" s="357">
        <f>IFERROR(SUM(CONCILIÇÃO_COM_CERVEJA!$M345*CONCILIÇÃO_COM_CERVEJA!$R345),0)</f>
        <v>63853.745093904821</v>
      </c>
      <c r="O345" s="356">
        <f>IFERROR(VLOOKUP(CONCILIÇÃO_COM_CERVEJA!$B345,DIF_ANTE!A:D,4,0),"0")/CONCILIÇÃO_COM_CERVEJA!$G345</f>
        <v>-869.7175900601876</v>
      </c>
      <c r="P345" s="359">
        <f t="shared" si="23"/>
        <v>-50833.483238258981</v>
      </c>
      <c r="Q345" s="360">
        <f>CONCILIÇÃO_COM_CERVEJA!$P345-CONCILIÇÃO_COM_CERVEJA!$O345</f>
        <v>-49963.765648198794</v>
      </c>
      <c r="R345" s="361">
        <f>IFERROR(VLOOKUP(CONCILIÇÃO_COM_CERVEJA!$B345,CUSTO!E:H,4,0),(VLOOKUP(CONCILIÇÃO_COM_CERVEJA!$A345,CUSTO!A:H,8,0)))</f>
        <v>0.1167</v>
      </c>
      <c r="S345" s="361">
        <f>IFERROR(SUM(CONCILIÇÃO_COM_CERVEJA!$P345*CONCILIÇÃO_COM_CERVEJA!$R345),0)</f>
        <v>-5932.2674939048229</v>
      </c>
      <c r="T345" s="362" t="str">
        <f>IFERROR(#REF!/CONCILIÇÃO_COM_CERVEJA!$M345,"")</f>
        <v/>
      </c>
      <c r="U345" s="361" t="str">
        <f>IFERROR(#REF!*CONCILIÇÃO_COM_CERVEJA!$R345,"-")</f>
        <v>-</v>
      </c>
      <c r="V345" s="392" t="s">
        <v>22224</v>
      </c>
      <c r="X345">
        <f>P345/E345</f>
        <v>-0.63339170681456169</v>
      </c>
    </row>
    <row r="346" spans="1:24" ht="15" customHeight="1" x14ac:dyDescent="0.25">
      <c r="A346" s="429">
        <v>32647</v>
      </c>
      <c r="B346" s="352">
        <v>2701030015</v>
      </c>
      <c r="C346" s="352">
        <v>2701030030</v>
      </c>
      <c r="D346" s="353" t="s">
        <v>1074</v>
      </c>
      <c r="E346" s="437">
        <f>IFERROR(VLOOKUP(B346,[1]AGLUTINADO!$A:$C,3,0),0)/G346</f>
        <v>0</v>
      </c>
      <c r="F346" s="354" t="s">
        <v>114</v>
      </c>
      <c r="G346" s="355">
        <f>IFERROR(VLOOKUP(CONCILIÇÃO_COM_CERVEJA!$B346,'BASE PRODUTOS'!A:E,5,0),"")</f>
        <v>1.052E-2</v>
      </c>
      <c r="H346" s="356">
        <f>VLOOKUP(CONCILIÇÃO_COM_CERVEJA!$B346,CONT_ANTE!A:D,4,0)</f>
        <v>0</v>
      </c>
      <c r="I346" s="356" t="str">
        <f t="shared" si="22"/>
        <v>ok</v>
      </c>
      <c r="J346" s="357">
        <f>VLOOKUP(CONCILIÇÃO_COM_CERVEJA!$B346,CONTAGEM!B:G,6,0)</f>
        <v>0</v>
      </c>
      <c r="K346" s="357">
        <f>SUMIF(SISTEMA!B:B,CONCILIÇÃO_COM_CERVEJA!$B346,SISTEMA!I:I)/G346</f>
        <v>0</v>
      </c>
      <c r="L346" s="357">
        <f>SUMIF(SISTEMA!B:B,CONCILIÇÃO_COM_CERVEJA!$C346,SISTEMA!I:I)</f>
        <v>0</v>
      </c>
      <c r="M346" s="358">
        <f t="shared" si="21"/>
        <v>0</v>
      </c>
      <c r="N346" s="357">
        <f>IFERROR(SUM(CONCILIÇÃO_COM_CERVEJA!$M346*CONCILIÇÃO_COM_CERVEJA!$R346),0)</f>
        <v>0</v>
      </c>
      <c r="O346" s="356">
        <f>IFERROR(VLOOKUP(CONCILIÇÃO_COM_CERVEJA!$B346,DIF_ANTE!A:D,4,0),"0")/CONCILIÇÃO_COM_CERVEJA!$G346</f>
        <v>0</v>
      </c>
      <c r="P346" s="359">
        <f t="shared" si="23"/>
        <v>0</v>
      </c>
      <c r="Q346" s="360">
        <f>CONCILIÇÃO_COM_CERVEJA!$P346-CONCILIÇÃO_COM_CERVEJA!$O346</f>
        <v>0</v>
      </c>
      <c r="R346" s="361">
        <f>IFERROR(VLOOKUP(CONCILIÇÃO_COM_CERVEJA!$B346,CUSTO!E:H,4,0),(VLOOKUP(CONCILIÇÃO_COM_CERVEJA!$A346,CUSTO!A:H,8,0)))</f>
        <v>0.27425079999999996</v>
      </c>
      <c r="S346" s="361">
        <f>IFERROR(SUM(CONCILIÇÃO_COM_CERVEJA!$P346*CONCILIÇÃO_COM_CERVEJA!$R346),0)</f>
        <v>0</v>
      </c>
      <c r="T346" s="362" t="str">
        <f>IFERROR(#REF!/CONCILIÇÃO_COM_CERVEJA!$M346,"")</f>
        <v/>
      </c>
      <c r="U346" s="361" t="str">
        <f>IFERROR(#REF!*CONCILIÇÃO_COM_CERVEJA!$R346,"-")</f>
        <v>-</v>
      </c>
      <c r="V346" s="363" t="s">
        <v>813</v>
      </c>
    </row>
    <row r="347" spans="1:24" ht="15" customHeight="1" x14ac:dyDescent="0.25">
      <c r="A347" s="429">
        <v>709</v>
      </c>
      <c r="B347" s="352">
        <v>2701030007</v>
      </c>
      <c r="C347" s="352">
        <v>2701030031</v>
      </c>
      <c r="D347" s="353" t="s">
        <v>1070</v>
      </c>
      <c r="E347" s="437">
        <f>IFERROR(VLOOKUP(B347,[1]AGLUTINADO!$A:$C,3,0),0)/G347</f>
        <v>0</v>
      </c>
      <c r="F347" s="354" t="s">
        <v>114</v>
      </c>
      <c r="G347" s="355">
        <f>IFERROR(VLOOKUP(CONCILIÇÃO_COM_CERVEJA!$B347,'BASE PRODUTOS'!A:E,5,0),"")</f>
        <v>1.1645900000000001E-2</v>
      </c>
      <c r="H347" s="356">
        <f>VLOOKUP(CONCILIÇÃO_COM_CERVEJA!$B347,CONT_ANTE!A:D,4,0)</f>
        <v>0</v>
      </c>
      <c r="I347" s="356" t="str">
        <f t="shared" si="22"/>
        <v>ok</v>
      </c>
      <c r="J347" s="357">
        <f>VLOOKUP(CONCILIÇÃO_COM_CERVEJA!$B347,CONTAGEM!B:G,6,0)</f>
        <v>0</v>
      </c>
      <c r="K347" s="357">
        <f>SUMIF(SISTEMA!B:B,CONCILIÇÃO_COM_CERVEJA!$B347,SISTEMA!I:I)/G347</f>
        <v>0</v>
      </c>
      <c r="L347" s="357">
        <f>SUMIF(SISTEMA!B:B,CONCILIÇÃO_COM_CERVEJA!$C347,SISTEMA!I:I)</f>
        <v>0</v>
      </c>
      <c r="M347" s="358">
        <f t="shared" si="21"/>
        <v>0</v>
      </c>
      <c r="N347" s="357">
        <f>IFERROR(SUM(CONCILIÇÃO_COM_CERVEJA!$M347*CONCILIÇÃO_COM_CERVEJA!$R347),0)</f>
        <v>0</v>
      </c>
      <c r="O347" s="356">
        <f>IFERROR(VLOOKUP(CONCILIÇÃO_COM_CERVEJA!$B347,DIF_ANTE!A:D,4,0),"0")/CONCILIÇÃO_COM_CERVEJA!$G347</f>
        <v>0</v>
      </c>
      <c r="P347" s="359">
        <f t="shared" si="23"/>
        <v>0</v>
      </c>
      <c r="Q347" s="360">
        <f>CONCILIÇÃO_COM_CERVEJA!$P347-CONCILIÇÃO_COM_CERVEJA!$O347</f>
        <v>0</v>
      </c>
      <c r="R347" s="361" t="e">
        <f>IFERROR(VLOOKUP(CONCILIÇÃO_COM_CERVEJA!$B347,CUSTO!E:H,4,0),(VLOOKUP(CONCILIÇÃO_COM_CERVEJA!$A347,CUSTO!A:H,8,0)))</f>
        <v>#N/A</v>
      </c>
      <c r="S347" s="361">
        <f>IFERROR(SUM(CONCILIÇÃO_COM_CERVEJA!$P347*CONCILIÇÃO_COM_CERVEJA!$R347),0)</f>
        <v>0</v>
      </c>
      <c r="T347" s="362" t="str">
        <f>IFERROR(#REF!/CONCILIÇÃO_COM_CERVEJA!$M347,"")</f>
        <v/>
      </c>
      <c r="U347" s="361" t="str">
        <f>IFERROR(#REF!*CONCILIÇÃO_COM_CERVEJA!$R347,"-")</f>
        <v>-</v>
      </c>
      <c r="V347" s="363" t="s">
        <v>813</v>
      </c>
    </row>
    <row r="348" spans="1:24" s="27" customFormat="1" ht="15" customHeight="1" x14ac:dyDescent="0.25">
      <c r="A348" s="433">
        <v>30100</v>
      </c>
      <c r="B348" s="412">
        <v>2701140029</v>
      </c>
      <c r="C348" s="352" t="s">
        <v>14189</v>
      </c>
      <c r="D348" s="413" t="s">
        <v>1169</v>
      </c>
      <c r="E348" s="437">
        <f>IFERROR(VLOOKUP(B348,[1]AGLUTINADO!$A:$C,3,0),0)/G348</f>
        <v>3686292</v>
      </c>
      <c r="F348" s="414" t="s">
        <v>114</v>
      </c>
      <c r="G348" s="415">
        <v>1</v>
      </c>
      <c r="H348" s="416">
        <f>VLOOKUP(CONCILIÇÃO_COM_CERVEJA!$B348,CONT_ANTE!A:D,4,0)</f>
        <v>4154319</v>
      </c>
      <c r="I348" s="356" t="str">
        <f t="shared" si="22"/>
        <v>ok</v>
      </c>
      <c r="J348" s="417">
        <f>VLOOKUP(CONCILIÇÃO_COM_CERVEJA!$B348,CONTAGEM!B:G,6,0)-117936</f>
        <v>7735104</v>
      </c>
      <c r="K348" s="357">
        <f>SUMIF(SISTEMA!B:B,CONCILIÇÃO_COM_CERVEJA!$B348,SISTEMA!I:I)/G348</f>
        <v>7964504</v>
      </c>
      <c r="L348" s="357">
        <f>SUMIF(SISTEMA!B:B,CONCILIÇÃO_COM_CERVEJA!$C348,SISTEMA!I:I)</f>
        <v>0</v>
      </c>
      <c r="M348" s="358">
        <f t="shared" si="21"/>
        <v>7964504</v>
      </c>
      <c r="N348" s="417">
        <f>IFERROR(SUM(CONCILIÇÃO_COM_CERVEJA!$M348*CONCILIÇÃO_COM_CERVEJA!$R348),0)</f>
        <v>1539454.1040494791</v>
      </c>
      <c r="O348" s="416">
        <f>IFERROR(VLOOKUP(CONCILIÇÃO_COM_CERVEJA!$B348,DIF_ANTE!A:D,4,0),"0")/CONCILIÇÃO_COM_CERVEJA!$G348</f>
        <v>-308097</v>
      </c>
      <c r="P348" s="359">
        <f t="shared" si="23"/>
        <v>-229400</v>
      </c>
      <c r="Q348" s="418">
        <f>CONCILIÇÃO_COM_CERVEJA!$P348-CONCILIÇÃO_COM_CERVEJA!$O348</f>
        <v>78697</v>
      </c>
      <c r="R348" s="409">
        <f>IFERROR(VLOOKUP(CONCILIÇÃO_COM_CERVEJA!$B348,CUSTO!E:H,4,0),(VLOOKUP(CONCILIÇÃO_COM_CERVEJA!$A348,CUSTO!A:H,8,0)))</f>
        <v>0.19328938802083331</v>
      </c>
      <c r="S348" s="409">
        <f>IFERROR(SUM(CONCILIÇÃO_COM_CERVEJA!$P348*CONCILIÇÃO_COM_CERVEJA!$R348),0)</f>
        <v>-44340.585611979164</v>
      </c>
      <c r="T348" s="410" t="str">
        <f>IFERROR(#REF!/CONCILIÇÃO_COM_CERVEJA!$M348,"")</f>
        <v/>
      </c>
      <c r="U348" s="409" t="str">
        <f>IFERROR(#REF!*CONCILIÇÃO_COM_CERVEJA!$R348,"-")</f>
        <v>-</v>
      </c>
      <c r="V348" s="383" t="s">
        <v>813</v>
      </c>
    </row>
    <row r="349" spans="1:24" ht="15" customHeight="1" x14ac:dyDescent="0.25">
      <c r="A349" s="429"/>
      <c r="B349" s="352">
        <v>2801140001</v>
      </c>
      <c r="C349" s="352" t="s">
        <v>14189</v>
      </c>
      <c r="D349" s="353" t="s">
        <v>3685</v>
      </c>
      <c r="E349" s="437">
        <f>IFERROR(VLOOKUP(B349,[1]AGLUTINADO!$A:$C,3,0),0)/G349</f>
        <v>0</v>
      </c>
      <c r="F349" s="354" t="s">
        <v>114</v>
      </c>
      <c r="G349" s="355">
        <v>1</v>
      </c>
      <c r="H349" s="356">
        <f>VLOOKUP(CONCILIÇÃO_COM_CERVEJA!$B349,CONT_ANTE!A:D,4,0)</f>
        <v>117936</v>
      </c>
      <c r="I349" s="356" t="str">
        <f t="shared" si="22"/>
        <v>ok</v>
      </c>
      <c r="J349" s="357">
        <v>117936</v>
      </c>
      <c r="K349" s="357">
        <f>SUMIF(SISTEMA!B:B,CONCILIÇÃO_COM_CERVEJA!$B349,SISTEMA!I:I)/G349</f>
        <v>117936</v>
      </c>
      <c r="L349" s="357">
        <f>SUMIF(SISTEMA!B:B,CONCILIÇÃO_COM_CERVEJA!$C349,SISTEMA!I:I)</f>
        <v>0</v>
      </c>
      <c r="M349" s="358">
        <f t="shared" si="21"/>
        <v>117936</v>
      </c>
      <c r="N349" s="357">
        <f>IFERROR(SUM(CONCILIÇÃO_COM_CERVEJA!$M349*CONCILIÇÃO_COM_CERVEJA!$R349),0)</f>
        <v>13017.097629127358</v>
      </c>
      <c r="O349" s="356">
        <f>IFERROR(VLOOKUP(CONCILIÇÃO_COM_CERVEJA!$B349,DIF_ANTE!A:D,4,0),"0")/CONCILIÇÃO_COM_CERVEJA!$G349</f>
        <v>0</v>
      </c>
      <c r="P349" s="359">
        <f t="shared" si="23"/>
        <v>0</v>
      </c>
      <c r="Q349" s="360">
        <f>CONCILIÇÃO_COM_CERVEJA!$P349-CONCILIÇÃO_COM_CERVEJA!$O349</f>
        <v>0</v>
      </c>
      <c r="R349" s="361">
        <f>IFERROR(VLOOKUP(CONCILIÇÃO_COM_CERVEJA!$B349,CUSTO!E:H,4,0),(VLOOKUP(CONCILIÇÃO_COM_CERVEJA!$A349,CUSTO!A:H,8,0)))</f>
        <v>0.11037425068789308</v>
      </c>
      <c r="S349" s="361">
        <f>IFERROR(SUM(CONCILIÇÃO_COM_CERVEJA!$P349*CONCILIÇÃO_COM_CERVEJA!$R349),0)</f>
        <v>0</v>
      </c>
      <c r="T349" s="362" t="str">
        <f>IFERROR(#REF!/CONCILIÇÃO_COM_CERVEJA!$M349,"")</f>
        <v/>
      </c>
      <c r="U349" s="361" t="str">
        <f>IFERROR(#REF!*CONCILIÇÃO_COM_CERVEJA!$R349,"-")</f>
        <v>-</v>
      </c>
      <c r="V349" s="363" t="s">
        <v>813</v>
      </c>
    </row>
    <row r="350" spans="1:24" ht="15" customHeight="1" x14ac:dyDescent="0.25">
      <c r="A350" s="429">
        <v>594</v>
      </c>
      <c r="B350" s="352">
        <v>2701030008</v>
      </c>
      <c r="C350" s="352">
        <v>2701030032</v>
      </c>
      <c r="D350" s="353" t="s">
        <v>1071</v>
      </c>
      <c r="E350" s="437">
        <f>IFERROR(VLOOKUP(B350,[1]AGLUTINADO!$A:$C,3,0),0)/G350</f>
        <v>17616.010842134783</v>
      </c>
      <c r="F350" s="354" t="s">
        <v>114</v>
      </c>
      <c r="G350" s="355">
        <f>IFERROR(VLOOKUP(CONCILIÇÃO_COM_CERVEJA!$B350,'BASE PRODUTOS'!A:E,5,0),"")</f>
        <v>2.1397999999999999E-3</v>
      </c>
      <c r="H350" s="356">
        <f>VLOOKUP(CONCILIÇÃO_COM_CERVEJA!$B350,CONT_ANTE!A:D,4,0)</f>
        <v>238177</v>
      </c>
      <c r="I350" s="356" t="str">
        <f t="shared" si="22"/>
        <v>ok</v>
      </c>
      <c r="J350" s="357">
        <f>VLOOKUP(CONCILIÇÃO_COM_CERVEJA!$B350,CONTAGEM!B:G,6,0)</f>
        <v>222230</v>
      </c>
      <c r="K350" s="357">
        <f>SUMIF(SISTEMA!B:B,CONCILIÇÃO_COM_CERVEJA!$B350,SISTEMA!I:I)/G350</f>
        <v>0</v>
      </c>
      <c r="L350" s="357">
        <f>SUMIF(SISTEMA!B:B,CONCILIÇÃO_COM_CERVEJA!$C350,SISTEMA!I:I)</f>
        <v>211488</v>
      </c>
      <c r="M350" s="358">
        <f t="shared" si="21"/>
        <v>211488</v>
      </c>
      <c r="N350" s="357">
        <f>IFERROR(SUM(CONCILIÇÃO_COM_CERVEJA!$M350*CONCILIÇÃO_COM_CERVEJA!$R350),0)</f>
        <v>8360.2686816000005</v>
      </c>
      <c r="O350" s="356">
        <f>IFERROR(VLOOKUP(CONCILIÇÃO_COM_CERVEJA!$B350,DIF_ANTE!A:D,4,0),"0")/CONCILIÇÃO_COM_CERVEJA!$G350</f>
        <v>9071.1489858865079</v>
      </c>
      <c r="P350" s="359">
        <f t="shared" si="23"/>
        <v>10742</v>
      </c>
      <c r="Q350" s="360">
        <f>CONCILIÇÃO_COM_CERVEJA!$P350-CONCILIÇÃO_COM_CERVEJA!$O350</f>
        <v>1670.8510141134921</v>
      </c>
      <c r="R350" s="361">
        <f>IFERROR(VLOOKUP(CONCILIÇÃO_COM_CERVEJA!$B350,CUSTO!E:H,4,0),(VLOOKUP(CONCILIÇÃO_COM_CERVEJA!$A350,CUSTO!A:H,8,0)))</f>
        <v>3.9530700000000002E-2</v>
      </c>
      <c r="S350" s="361">
        <f>IFERROR(SUM(CONCILIÇÃO_COM_CERVEJA!$P350*CONCILIÇÃO_COM_CERVEJA!$R350),0)</f>
        <v>424.63877940000003</v>
      </c>
      <c r="T350" s="362" t="str">
        <f>IFERROR(#REF!/CONCILIÇÃO_COM_CERVEJA!$M350,"")</f>
        <v/>
      </c>
      <c r="U350" s="361" t="str">
        <f>IFERROR(#REF!*CONCILIÇÃO_COM_CERVEJA!$R350,"-")</f>
        <v>-</v>
      </c>
      <c r="V350" s="392" t="s">
        <v>22224</v>
      </c>
      <c r="X350">
        <f>P350/E350</f>
        <v>0.60978618236921101</v>
      </c>
    </row>
    <row r="351" spans="1:24" ht="15" customHeight="1" x14ac:dyDescent="0.25">
      <c r="A351" s="429">
        <v>30275</v>
      </c>
      <c r="B351" s="352">
        <v>2701030010</v>
      </c>
      <c r="C351" s="352">
        <v>2701030033</v>
      </c>
      <c r="D351" s="353" t="s">
        <v>679</v>
      </c>
      <c r="E351" s="437">
        <f>IFERROR(VLOOKUP(B351,[1]AGLUTINADO!$A:$C,3,0),0)/G351</f>
        <v>0</v>
      </c>
      <c r="F351" s="354" t="s">
        <v>114</v>
      </c>
      <c r="G351" s="355">
        <f>IFERROR(VLOOKUP(CONCILIÇÃO_COM_CERVEJA!$B351,'BASE PRODUTOS'!A:E,5,0),"")</f>
        <v>2.0045000000000002E-3</v>
      </c>
      <c r="H351" s="356">
        <f>VLOOKUP(CONCILIÇÃO_COM_CERVEJA!$B351,CONT_ANTE!A:D,4,0)</f>
        <v>0</v>
      </c>
      <c r="I351" s="356" t="str">
        <f t="shared" si="22"/>
        <v>ok</v>
      </c>
      <c r="J351" s="357">
        <f>VLOOKUP(CONCILIÇÃO_COM_CERVEJA!$B351,CONTAGEM!B:G,6,0)</f>
        <v>0</v>
      </c>
      <c r="K351" s="357">
        <f>SUMIF(SISTEMA!B:B,CONCILIÇÃO_COM_CERVEJA!$B351,SISTEMA!I:I)/G351</f>
        <v>0</v>
      </c>
      <c r="L351" s="357">
        <f>SUMIF(SISTEMA!B:B,CONCILIÇÃO_COM_CERVEJA!$C351,SISTEMA!I:I)</f>
        <v>0</v>
      </c>
      <c r="M351" s="358">
        <f t="shared" si="21"/>
        <v>0</v>
      </c>
      <c r="N351" s="357">
        <f>IFERROR(SUM(CONCILIÇÃO_COM_CERVEJA!$M351*CONCILIÇÃO_COM_CERVEJA!$R351),0)</f>
        <v>0</v>
      </c>
      <c r="O351" s="356">
        <f>IFERROR(VLOOKUP(CONCILIÇÃO_COM_CERVEJA!$B351,DIF_ANTE!A:D,4,0),"0")/CONCILIÇÃO_COM_CERVEJA!$G351</f>
        <v>0</v>
      </c>
      <c r="P351" s="359">
        <f t="shared" si="23"/>
        <v>0</v>
      </c>
      <c r="Q351" s="360">
        <f>CONCILIÇÃO_COM_CERVEJA!$P351-CONCILIÇÃO_COM_CERVEJA!$O351</f>
        <v>0</v>
      </c>
      <c r="R351" s="361">
        <f>IFERROR(VLOOKUP(CONCILIÇÃO_COM_CERVEJA!$B351,CUSTO!E:H,4,0),(VLOOKUP(CONCILIÇÃO_COM_CERVEJA!$A351,CUSTO!A:H,8,0)))</f>
        <v>3.3862499999999997E-2</v>
      </c>
      <c r="S351" s="361">
        <f>IFERROR(SUM(CONCILIÇÃO_COM_CERVEJA!$P351*CONCILIÇÃO_COM_CERVEJA!$R351),0)</f>
        <v>0</v>
      </c>
      <c r="T351" s="362" t="str">
        <f>IFERROR(#REF!/CONCILIÇÃO_COM_CERVEJA!$M351,"")</f>
        <v/>
      </c>
      <c r="U351" s="361" t="str">
        <f>IFERROR(#REF!*CONCILIÇÃO_COM_CERVEJA!$R351,"-")</f>
        <v>-</v>
      </c>
      <c r="V351" s="363" t="s">
        <v>813</v>
      </c>
    </row>
    <row r="352" spans="1:24" ht="15" customHeight="1" x14ac:dyDescent="0.25">
      <c r="A352" s="429">
        <v>31707</v>
      </c>
      <c r="B352" s="352">
        <v>2901030003</v>
      </c>
      <c r="C352" s="352">
        <v>2901030005</v>
      </c>
      <c r="D352" s="353" t="s">
        <v>1222</v>
      </c>
      <c r="E352" s="437">
        <f>IFERROR(VLOOKUP(B352,[1]AGLUTINADO!$A:$C,3,0),0)/G352</f>
        <v>179323.88667803677</v>
      </c>
      <c r="F352" s="354" t="s">
        <v>114</v>
      </c>
      <c r="G352" s="355">
        <f>IFERROR(VLOOKUP(CONCILIÇÃO_COM_CERVEJA!$B352,'BASE PRODUTOS'!A:E,5,0),"")</f>
        <v>2.1107999999999999E-3</v>
      </c>
      <c r="H352" s="356">
        <f>VLOOKUP(CONCILIÇÃO_COM_CERVEJA!$B352,CONT_ANTE!A:D,4,0)</f>
        <v>312463</v>
      </c>
      <c r="I352" s="356" t="str">
        <f t="shared" si="22"/>
        <v>ok</v>
      </c>
      <c r="J352" s="357">
        <f>VLOOKUP(CONCILIÇÃO_COM_CERVEJA!$B352,CONTAGEM!B:G,6,0)</f>
        <v>127179</v>
      </c>
      <c r="K352" s="357">
        <f>SUMIF(SISTEMA!B:B,CONCILIÇÃO_COM_CERVEJA!$B352,SISTEMA!I:I)/G352</f>
        <v>0</v>
      </c>
      <c r="L352" s="357">
        <f>SUMIF(SISTEMA!B:B,CONCILIÇÃO_COM_CERVEJA!$C352,SISTEMA!I:I)</f>
        <v>144162</v>
      </c>
      <c r="M352" s="358">
        <f t="shared" si="21"/>
        <v>144162</v>
      </c>
      <c r="N352" s="357">
        <f>IFERROR(SUM(CONCILIÇÃO_COM_CERVEJA!$M352*CONCILIÇÃO_COM_CERVEJA!$R352),0)</f>
        <v>5743.3059585000001</v>
      </c>
      <c r="O352" s="356">
        <f>IFERROR(VLOOKUP(CONCILIÇÃO_COM_CERVEJA!$B352,DIF_ANTE!A:D,4,0),"0")/CONCILIÇÃO_COM_CERVEJA!$G352</f>
        <v>-11023.867538374037</v>
      </c>
      <c r="P352" s="359">
        <f t="shared" si="23"/>
        <v>-16983</v>
      </c>
      <c r="Q352" s="360">
        <f>CONCILIÇÃO_COM_CERVEJA!$P352-CONCILIÇÃO_COM_CERVEJA!$O352</f>
        <v>-5959.1324616259626</v>
      </c>
      <c r="R352" s="361">
        <f>IFERROR(VLOOKUP(CONCILIÇÃO_COM_CERVEJA!$B352,CUSTO!E:H,4,0),(VLOOKUP(CONCILIÇÃO_COM_CERVEJA!$A352,CUSTO!A:H,8,0)))</f>
        <v>3.983925E-2</v>
      </c>
      <c r="S352" s="361">
        <f>IFERROR(SUM(CONCILIÇÃO_COM_CERVEJA!$P352*CONCILIÇÃO_COM_CERVEJA!$R352),0)</f>
        <v>-676.58998274999999</v>
      </c>
      <c r="T352" s="362" t="str">
        <f>IFERROR(#REF!/CONCILIÇÃO_COM_CERVEJA!$M352,"")</f>
        <v/>
      </c>
      <c r="U352" s="361" t="str">
        <f>IFERROR(#REF!*CONCILIÇÃO_COM_CERVEJA!$R352,"-")</f>
        <v>-</v>
      </c>
      <c r="V352" s="392" t="s">
        <v>22224</v>
      </c>
      <c r="X352">
        <f t="shared" ref="X352:X362" si="26">P352/E352</f>
        <v>-9.4705732262494194E-2</v>
      </c>
    </row>
    <row r="353" spans="1:24" ht="15" customHeight="1" x14ac:dyDescent="0.25">
      <c r="A353" s="429">
        <v>30400</v>
      </c>
      <c r="B353" s="352">
        <v>2701030011</v>
      </c>
      <c r="C353" s="352">
        <v>2701030034</v>
      </c>
      <c r="D353" s="353" t="s">
        <v>681</v>
      </c>
      <c r="E353" s="437">
        <f>IFERROR(VLOOKUP(B353,[1]AGLUTINADO!$A:$C,3,0),0)/G353</f>
        <v>0</v>
      </c>
      <c r="F353" s="354" t="s">
        <v>114</v>
      </c>
      <c r="G353" s="355">
        <f>IFERROR(VLOOKUP(CONCILIÇÃO_COM_CERVEJA!$B353,'BASE PRODUTOS'!A:E,5,0),"")</f>
        <v>2.1435999999999998E-3</v>
      </c>
      <c r="H353" s="356">
        <f>VLOOKUP(CONCILIÇÃO_COM_CERVEJA!$B353,CONT_ANTE!A:D,4,0)</f>
        <v>474621</v>
      </c>
      <c r="I353" s="356" t="str">
        <f t="shared" si="22"/>
        <v>!@##@!</v>
      </c>
      <c r="J353" s="357">
        <f>VLOOKUP(CONCILIÇÃO_COM_CERVEJA!$B353,CONTAGEM!B:G,6,0)</f>
        <v>462660</v>
      </c>
      <c r="K353" s="357">
        <f>SUMIF(SISTEMA!B:B,CONCILIÇÃO_COM_CERVEJA!$B353,SISTEMA!I:I)/G353</f>
        <v>1224.0156745661504</v>
      </c>
      <c r="L353" s="357">
        <f>SUMIF(SISTEMA!B:B,CONCILIÇÃO_COM_CERVEJA!$C353,SISTEMA!I:I)</f>
        <v>475212</v>
      </c>
      <c r="M353" s="358">
        <f t="shared" si="21"/>
        <v>476436.01567456615</v>
      </c>
      <c r="N353" s="357">
        <f>IFERROR(SUM(CONCILIÇÃO_COM_CERVEJA!$M353*CONCILIÇÃO_COM_CERVEJA!$R353),0)</f>
        <v>19459.939304335032</v>
      </c>
      <c r="O353" s="356">
        <f>IFERROR(VLOOKUP(CONCILIÇÃO_COM_CERVEJA!$B353,DIF_ANTE!A:D,4,0),"0")/CONCILIÇÃO_COM_CERVEJA!$G353</f>
        <v>-591.08714312372013</v>
      </c>
      <c r="P353" s="359">
        <f t="shared" si="23"/>
        <v>-13776.015674566152</v>
      </c>
      <c r="Q353" s="360">
        <f>CONCILIÇÃO_COM_CERVEJA!$P353-CONCILIÇÃO_COM_CERVEJA!$O353</f>
        <v>-13184.928531442431</v>
      </c>
      <c r="R353" s="361">
        <f>IFERROR(VLOOKUP(CONCILIÇÃO_COM_CERVEJA!$B353,CUSTO!E:H,4,0),(VLOOKUP(CONCILIÇÃO_COM_CERVEJA!$A353,CUSTO!A:H,8,0)))</f>
        <v>4.0844811609765698E-2</v>
      </c>
      <c r="S353" s="361">
        <f>IFERROR(SUM(CONCILIÇÃO_COM_CERVEJA!$P353*CONCILIÇÃO_COM_CERVEJA!$R353),0)</f>
        <v>-562.67876496083375</v>
      </c>
      <c r="T353" s="362" t="str">
        <f>IFERROR(#REF!/CONCILIÇÃO_COM_CERVEJA!$M353,"")</f>
        <v/>
      </c>
      <c r="U353" s="361" t="str">
        <f>IFERROR(#REF!*CONCILIÇÃO_COM_CERVEJA!$R353,"-")</f>
        <v>-</v>
      </c>
      <c r="V353" s="392" t="s">
        <v>22224</v>
      </c>
      <c r="X353" t="e">
        <f t="shared" si="26"/>
        <v>#DIV/0!</v>
      </c>
    </row>
    <row r="354" spans="1:24" ht="15" customHeight="1" x14ac:dyDescent="0.25">
      <c r="A354" s="429">
        <v>32499</v>
      </c>
      <c r="B354" s="352">
        <v>2701030009</v>
      </c>
      <c r="C354" s="352">
        <v>2701030035</v>
      </c>
      <c r="D354" s="353" t="s">
        <v>1072</v>
      </c>
      <c r="E354" s="437">
        <f>IFERROR(VLOOKUP(B354,[1]AGLUTINADO!$A:$C,3,0),0)/G354</f>
        <v>188643.81086803108</v>
      </c>
      <c r="F354" s="354" t="s">
        <v>114</v>
      </c>
      <c r="G354" s="355">
        <f>IFERROR(VLOOKUP(CONCILIÇÃO_COM_CERVEJA!$B354,'BASE PRODUTOS'!A:E,5,0),"")</f>
        <v>2.1254999999999998E-3</v>
      </c>
      <c r="H354" s="356">
        <f>VLOOKUP(CONCILIÇÃO_COM_CERVEJA!$B354,CONT_ANTE!A:D,4,0)</f>
        <v>486351</v>
      </c>
      <c r="I354" s="356" t="str">
        <f t="shared" si="22"/>
        <v>ok</v>
      </c>
      <c r="J354" s="357">
        <f>VLOOKUP(CONCILIÇÃO_COM_CERVEJA!$B354,CONTAGEM!B:G,6,0)</f>
        <v>194000</v>
      </c>
      <c r="K354" s="357">
        <f>SUMIF(SISTEMA!B:B,CONCILIÇÃO_COM_CERVEJA!$B354,SISTEMA!I:I)/G354</f>
        <v>306535.43166313815</v>
      </c>
      <c r="L354" s="357">
        <f>SUMIF(SISTEMA!B:B,CONCILIÇÃO_COM_CERVEJA!$C354,SISTEMA!I:I)</f>
        <v>0</v>
      </c>
      <c r="M354" s="358">
        <f t="shared" si="21"/>
        <v>306535.43166313815</v>
      </c>
      <c r="N354" s="357">
        <f>IFERROR(SUM(CONCILIÇÃO_COM_CERVEJA!$M354*CONCILIÇÃO_COM_CERVEJA!$R354),0)</f>
        <v>12217.705313970358</v>
      </c>
      <c r="O354" s="356">
        <f>IFERROR(VLOOKUP(CONCILIÇÃO_COM_CERVEJA!$B354,DIF_ANTE!A:D,4,0),"0")/CONCILIÇÃO_COM_CERVEJA!$G354</f>
        <v>-8828.2425311691404</v>
      </c>
      <c r="P354" s="359">
        <f t="shared" si="23"/>
        <v>-112535.43166313815</v>
      </c>
      <c r="Q354" s="360">
        <f>CONCILIÇÃO_COM_CERVEJA!$P354-CONCILIÇÃO_COM_CERVEJA!$O354</f>
        <v>-103707.189131969</v>
      </c>
      <c r="R354" s="361">
        <f>IFERROR(VLOOKUP(CONCILIÇÃO_COM_CERVEJA!$B354,CUSTO!E:H,4,0),(VLOOKUP(CONCILIÇÃO_COM_CERVEJA!$A354,CUSTO!A:H,8,0)))</f>
        <v>3.9857399999999987E-2</v>
      </c>
      <c r="S354" s="361">
        <f>IFERROR(SUM(CONCILIÇÃO_COM_CERVEJA!$P354*CONCILIÇÃO_COM_CERVEJA!$R354),0)</f>
        <v>-4485.3697139703609</v>
      </c>
      <c r="T354" s="362" t="str">
        <f>IFERROR(#REF!/CONCILIÇÃO_COM_CERVEJA!$M354,"")</f>
        <v/>
      </c>
      <c r="U354" s="361" t="str">
        <f>IFERROR(#REF!*CONCILIÇÃO_COM_CERVEJA!$R354,"-")</f>
        <v>-</v>
      </c>
      <c r="V354" s="392" t="s">
        <v>22224</v>
      </c>
      <c r="X354">
        <f t="shared" si="26"/>
        <v>-0.59654982130245549</v>
      </c>
    </row>
    <row r="355" spans="1:24" ht="15" customHeight="1" x14ac:dyDescent="0.25">
      <c r="A355" s="429"/>
      <c r="B355" s="352">
        <v>2701030024</v>
      </c>
      <c r="C355" s="352">
        <v>2701030036</v>
      </c>
      <c r="D355" s="353" t="s">
        <v>4243</v>
      </c>
      <c r="E355" s="437">
        <f>IFERROR(VLOOKUP(B355,[1]AGLUTINADO!$A:$C,3,0),0)/G355</f>
        <v>0</v>
      </c>
      <c r="F355" s="354" t="s">
        <v>114</v>
      </c>
      <c r="G355" s="355">
        <f>IFERROR(VLOOKUP(CONCILIÇÃO_COM_CERVEJA!$B355,'BASE PRODUTOS'!A:E,5,0),"")</f>
        <v>2.1397999999999999E-3</v>
      </c>
      <c r="H355" s="356">
        <f>VLOOKUP(CONCILIÇÃO_COM_CERVEJA!$B355,CONT_ANTE!A:D,4,0)</f>
        <v>218290</v>
      </c>
      <c r="I355" s="356" t="str">
        <f t="shared" si="22"/>
        <v>ok</v>
      </c>
      <c r="J355" s="357">
        <f>VLOOKUP(CONCILIÇÃO_COM_CERVEJA!$B355,CONTAGEM!B:G,6,0)</f>
        <v>218290</v>
      </c>
      <c r="K355" s="357">
        <f>SUMIF(SISTEMA!B:B,CONCILIÇÃO_COM_CERVEJA!$B355,SISTEMA!I:I)/G355</f>
        <v>0</v>
      </c>
      <c r="L355" s="357">
        <f>SUMIF(SISTEMA!B:B,CONCILIÇÃO_COM_CERVEJA!$C355,SISTEMA!I:I)</f>
        <v>246075</v>
      </c>
      <c r="M355" s="358">
        <f t="shared" si="21"/>
        <v>246075</v>
      </c>
      <c r="N355" s="357">
        <f>IFERROR(SUM(CONCILIÇÃO_COM_CERVEJA!$M355*CONCILIÇÃO_COM_CERVEJA!$R355),0)</f>
        <v>9727.5192395454505</v>
      </c>
      <c r="O355" s="356">
        <f>IFERROR(VLOOKUP(CONCILIÇÃO_COM_CERVEJA!$B355,DIF_ANTE!A:D,4,0),"0")/CONCILIÇÃO_COM_CERVEJA!$G355</f>
        <v>-27785.810823441439</v>
      </c>
      <c r="P355" s="359">
        <f t="shared" si="23"/>
        <v>-27785</v>
      </c>
      <c r="Q355" s="360">
        <f>CONCILIÇÃO_COM_CERVEJA!$P355-CONCILIÇÃO_COM_CERVEJA!$O355</f>
        <v>0.81082344143942464</v>
      </c>
      <c r="R355" s="361">
        <f>IFERROR(VLOOKUP(CONCILIÇÃO_COM_CERVEJA!$B355,CUSTO!E:H,4,0),(VLOOKUP(CONCILIÇÃO_COM_CERVEJA!$A355,CUSTO!A:H,8,0)))</f>
        <v>3.9530709090909076E-2</v>
      </c>
      <c r="S355" s="361">
        <f>IFERROR(SUM(CONCILIÇÃO_COM_CERVEJA!$P355*CONCILIÇÃO_COM_CERVEJA!$R355),0)</f>
        <v>-1098.3607520909086</v>
      </c>
      <c r="T355" s="365" t="str">
        <f>IFERROR(#REF!/CONCILIÇÃO_COM_CERVEJA!$M355,"")</f>
        <v/>
      </c>
      <c r="U355" s="361" t="str">
        <f>IFERROR(#REF!*CONCILIÇÃO_COM_CERVEJA!$R355,"-")</f>
        <v>-</v>
      </c>
      <c r="V355" s="392" t="s">
        <v>22224</v>
      </c>
      <c r="X355" t="e">
        <f t="shared" si="26"/>
        <v>#DIV/0!</v>
      </c>
    </row>
    <row r="356" spans="1:24" ht="15" customHeight="1" x14ac:dyDescent="0.25">
      <c r="A356" s="429">
        <v>68</v>
      </c>
      <c r="B356" s="352">
        <v>2701030003</v>
      </c>
      <c r="C356" s="352">
        <v>2701030037</v>
      </c>
      <c r="D356" s="353" t="s">
        <v>1066</v>
      </c>
      <c r="E356" s="437">
        <f>IFERROR(VLOOKUP(B356,[1]AGLUTINADO!$A:$C,3,0),0)/G356</f>
        <v>306148</v>
      </c>
      <c r="F356" s="354" t="s">
        <v>114</v>
      </c>
      <c r="G356" s="355">
        <f>IFERROR(VLOOKUP(CONCILIÇÃO_COM_CERVEJA!$B356,'BASE PRODUTOS'!A:E,5,0),"")</f>
        <v>2.0349999999999999E-3</v>
      </c>
      <c r="H356" s="356">
        <f>VLOOKUP(CONCILIÇÃO_COM_CERVEJA!$B356,CONT_ANTE!A:D,4,0)</f>
        <v>901000</v>
      </c>
      <c r="I356" s="356" t="str">
        <f t="shared" si="22"/>
        <v>ok</v>
      </c>
      <c r="J356" s="357">
        <f>VLOOKUP(CONCILIÇÃO_COM_CERVEJA!$B356,CONTAGEM!B:G,6,0)</f>
        <v>570000</v>
      </c>
      <c r="K356" s="357">
        <f>SUMIF(SISTEMA!B:B,CONCILIÇÃO_COM_CERVEJA!$B356,SISTEMA!I:I)/G356</f>
        <v>629632.23095823103</v>
      </c>
      <c r="L356" s="357">
        <f>SUMIF(SISTEMA!B:B,CONCILIÇÃO_COM_CERVEJA!$C356,SISTEMA!I:I)</f>
        <v>0</v>
      </c>
      <c r="M356" s="358">
        <f t="shared" si="21"/>
        <v>629632.23095823103</v>
      </c>
      <c r="N356" s="357">
        <f>IFERROR(SUM(CONCILIÇÃO_COM_CERVEJA!$M356*CONCILIÇÃO_COM_CERVEJA!$R356),0)</f>
        <v>28412.597132152558</v>
      </c>
      <c r="O356" s="356">
        <f>IFERROR(VLOOKUP(CONCILIÇÃO_COM_CERVEJA!$B356,DIF_ANTE!A:D,4,0),"0")/CONCILIÇÃO_COM_CERVEJA!$G356</f>
        <v>-34780.230958231034</v>
      </c>
      <c r="P356" s="359">
        <f t="shared" si="23"/>
        <v>-59632.230958231026</v>
      </c>
      <c r="Q356" s="360">
        <f>CONCILIÇÃO_COM_CERVEJA!$P356-CONCILIÇÃO_COM_CERVEJA!$O356</f>
        <v>-24851.999999999993</v>
      </c>
      <c r="R356" s="361">
        <f>IFERROR(VLOOKUP(CONCILIÇÃO_COM_CERVEJA!$B356,CUSTO!E:H,4,0),(VLOOKUP(CONCILIÇÃO_COM_CERVEJA!$A356,CUSTO!A:H,8,0)))</f>
        <v>4.5125703124999986E-2</v>
      </c>
      <c r="S356" s="361">
        <f>IFERROR(SUM(CONCILIÇÃO_COM_CERVEJA!$P356*CONCILIÇÃO_COM_CERVEJA!$R356),0)</f>
        <v>-2690.9463509025668</v>
      </c>
      <c r="T356" s="362" t="str">
        <f>IFERROR(#REF!/CONCILIÇÃO_COM_CERVEJA!$M356,"")</f>
        <v/>
      </c>
      <c r="U356" s="361" t="str">
        <f>IFERROR(#REF!*CONCILIÇÃO_COM_CERVEJA!$R356,"-")</f>
        <v>-</v>
      </c>
      <c r="V356" s="392" t="s">
        <v>22224</v>
      </c>
      <c r="X356">
        <f t="shared" si="26"/>
        <v>-0.19478236329563162</v>
      </c>
    </row>
    <row r="357" spans="1:24" ht="15" customHeight="1" x14ac:dyDescent="0.25">
      <c r="A357" s="429">
        <v>32568</v>
      </c>
      <c r="B357" s="352">
        <v>2701030016</v>
      </c>
      <c r="C357" s="352">
        <v>2701030039</v>
      </c>
      <c r="D357" s="353" t="s">
        <v>1075</v>
      </c>
      <c r="E357" s="437">
        <f>IFERROR(VLOOKUP(B357,[1]AGLUTINADO!$A:$C,3,0),0)/G357</f>
        <v>15185.99805780213</v>
      </c>
      <c r="F357" s="354" t="s">
        <v>114</v>
      </c>
      <c r="G357" s="355">
        <f>IFERROR(VLOOKUP(CONCILIÇÃO_COM_CERVEJA!$B357,'BASE PRODUTOS'!A:E,5,0),"")</f>
        <v>1.37988E-2</v>
      </c>
      <c r="H357" s="356">
        <f>VLOOKUP(CONCILIÇÃO_COM_CERVEJA!$B357,CONT_ANTE!A:D,4,0)</f>
        <v>41600</v>
      </c>
      <c r="I357" s="356" t="str">
        <f t="shared" si="22"/>
        <v>ok</v>
      </c>
      <c r="J357" s="357">
        <f>VLOOKUP(CONCILIÇÃO_COM_CERVEJA!$B357,CONTAGEM!B:G,6,0)</f>
        <v>28600</v>
      </c>
      <c r="K357" s="357">
        <f>SUMIF(SISTEMA!B:B,CONCILIÇÃO_COM_CERVEJA!$B357,SISTEMA!I:I)/G357</f>
        <v>0</v>
      </c>
      <c r="L357" s="357">
        <f>SUMIF(SISTEMA!B:B,CONCILIÇÃO_COM_CERVEJA!$C357,SISTEMA!I:I)</f>
        <v>26542</v>
      </c>
      <c r="M357" s="358">
        <f t="shared" si="21"/>
        <v>26542</v>
      </c>
      <c r="N357" s="357">
        <f>IFERROR(SUM(CONCILIÇÃO_COM_CERVEJA!$M357*CONCILIÇÃO_COM_CERVEJA!$R357),0)</f>
        <v>9856.3478071035879</v>
      </c>
      <c r="O357" s="356">
        <f>IFERROR(VLOOKUP(CONCILIÇÃO_COM_CERVEJA!$B357,DIF_ANTE!A:D,4,0),"0")/CONCILIÇÃO_COM_CERVEJA!$G357</f>
        <v>-3754.0046960605246</v>
      </c>
      <c r="P357" s="359">
        <f t="shared" si="23"/>
        <v>2058</v>
      </c>
      <c r="Q357" s="360">
        <f>CONCILIÇÃO_COM_CERVEJA!$P357-CONCILIÇÃO_COM_CERVEJA!$O357</f>
        <v>5812.004696060525</v>
      </c>
      <c r="R357" s="361">
        <f>IFERROR(VLOOKUP(CONCILIÇÃO_COM_CERVEJA!$B357,CUSTO!E:H,4,0),(VLOOKUP(CONCILIÇÃO_COM_CERVEJA!$A357,CUSTO!A:H,8,0)))</f>
        <v>0.37134909980798692</v>
      </c>
      <c r="S357" s="361">
        <f>IFERROR(SUM(CONCILIÇÃO_COM_CERVEJA!$P357*CONCILIÇÃO_COM_CERVEJA!$R357),0)</f>
        <v>764.23644740483712</v>
      </c>
      <c r="T357" s="362" t="str">
        <f>IFERROR(#REF!/CONCILIÇÃO_COM_CERVEJA!$M357,"")</f>
        <v/>
      </c>
      <c r="U357" s="361" t="str">
        <f>IFERROR(#REF!*CONCILIÇÃO_COM_CERVEJA!$R357,"-")</f>
        <v>-</v>
      </c>
      <c r="V357" s="363"/>
      <c r="X357">
        <f t="shared" si="26"/>
        <v>0.13551957481929602</v>
      </c>
    </row>
    <row r="358" spans="1:24" ht="15" customHeight="1" x14ac:dyDescent="0.25">
      <c r="A358" s="429">
        <v>32277</v>
      </c>
      <c r="B358" s="352">
        <v>2701030017</v>
      </c>
      <c r="C358" s="352">
        <v>2701030041</v>
      </c>
      <c r="D358" s="353" t="s">
        <v>1076</v>
      </c>
      <c r="E358" s="437">
        <f>IFERROR(VLOOKUP(B358,[1]AGLUTINADO!$A:$C,3,0),0)/G358</f>
        <v>165711.15135767625</v>
      </c>
      <c r="F358" s="354" t="s">
        <v>114</v>
      </c>
      <c r="G358" s="355">
        <f>IFERROR(VLOOKUP(CONCILIÇÃO_COM_CERVEJA!$B358,'BASE PRODUTOS'!A:E,5,0),"")</f>
        <v>1.1622800000000001E-2</v>
      </c>
      <c r="H358" s="356">
        <f>VLOOKUP(CONCILIÇÃO_COM_CERVEJA!$B358,CONT_ANTE!A:D,4,0)</f>
        <v>40500</v>
      </c>
      <c r="I358" s="356" t="str">
        <f t="shared" si="22"/>
        <v>ok</v>
      </c>
      <c r="J358" s="357">
        <f>VLOOKUP(CONCILIÇÃO_COM_CERVEJA!$B358,CONTAGEM!B:G,6,0)</f>
        <v>358527</v>
      </c>
      <c r="K358" s="357">
        <f>SUMIF(SISTEMA!B:B,CONCILIÇÃO_COM_CERVEJA!$B358,SISTEMA!I:I)/G358</f>
        <v>0</v>
      </c>
      <c r="L358" s="357">
        <f>SUMIF(SISTEMA!B:B,CONCILIÇÃO_COM_CERVEJA!$C358,SISTEMA!I:I)</f>
        <v>364322</v>
      </c>
      <c r="M358" s="358">
        <f t="shared" si="21"/>
        <v>364322</v>
      </c>
      <c r="N358" s="357">
        <f>IFERROR(SUM(CONCILIÇÃO_COM_CERVEJA!$M358*CONCILIÇÃO_COM_CERVEJA!$R358),0)</f>
        <v>100979.47098187883</v>
      </c>
      <c r="O358" s="356">
        <f>IFERROR(VLOOKUP(CONCILIÇÃO_COM_CERVEJA!$B358,DIF_ANTE!A:D,4,0),"0")/CONCILIÇÃO_COM_CERVEJA!$G358</f>
        <v>-6783.5934542451059</v>
      </c>
      <c r="P358" s="359">
        <f t="shared" si="23"/>
        <v>-5795</v>
      </c>
      <c r="Q358" s="360">
        <f>CONCILIÇÃO_COM_CERVEJA!$P358-CONCILIÇÃO_COM_CERVEJA!$O358</f>
        <v>988.59345424510593</v>
      </c>
      <c r="R358" s="361">
        <f>IFERROR(VLOOKUP(CONCILIÇÃO_COM_CERVEJA!$B358,CUSTO!E:H,4,0),(VLOOKUP(CONCILIÇÃO_COM_CERVEJA!$A358,CUSTO!A:H,8,0)))</f>
        <v>0.2771709393939395</v>
      </c>
      <c r="S358" s="361">
        <f>IFERROR(SUM(CONCILIÇÃO_COM_CERVEJA!$P358*CONCILIÇÃO_COM_CERVEJA!$R358),0)</f>
        <v>-1606.2055937878795</v>
      </c>
      <c r="T358" s="362" t="str">
        <f>IFERROR(#REF!/CONCILIÇÃO_COM_CERVEJA!$M358,"")</f>
        <v/>
      </c>
      <c r="U358" s="361" t="str">
        <f>IFERROR(#REF!*CONCILIÇÃO_COM_CERVEJA!$R358,"-")</f>
        <v>-</v>
      </c>
      <c r="V358" s="363" t="s">
        <v>813</v>
      </c>
      <c r="X358">
        <f t="shared" si="26"/>
        <v>-3.4970489025761983E-2</v>
      </c>
    </row>
    <row r="359" spans="1:24" ht="15" customHeight="1" x14ac:dyDescent="0.25">
      <c r="A359" s="429">
        <v>65</v>
      </c>
      <c r="B359" s="352">
        <v>2701030004</v>
      </c>
      <c r="C359" s="352">
        <v>2701030043</v>
      </c>
      <c r="D359" s="353" t="s">
        <v>1067</v>
      </c>
      <c r="E359" s="437">
        <f>IFERROR(VLOOKUP(B359,[1]AGLUTINADO!$A:$C,3,0),0)/G359</f>
        <v>31575.773751224286</v>
      </c>
      <c r="F359" s="354" t="s">
        <v>114</v>
      </c>
      <c r="G359" s="355">
        <f>IFERROR(VLOOKUP(CONCILIÇÃO_COM_CERVEJA!$B359,'BASE PRODUTOS'!A:E,5,0),"")</f>
        <v>2.042E-3</v>
      </c>
      <c r="H359" s="356">
        <f>VLOOKUP(CONCILIÇÃO_COM_CERVEJA!$B359,CONT_ANTE!A:D,4,0)</f>
        <v>106407</v>
      </c>
      <c r="I359" s="356" t="str">
        <f t="shared" si="22"/>
        <v>ok</v>
      </c>
      <c r="J359" s="357">
        <f>VLOOKUP(CONCILIÇÃO_COM_CERVEJA!$B359,CONTAGEM!B:G,6,0)</f>
        <v>75000</v>
      </c>
      <c r="K359" s="357">
        <f>SUMIF(SISTEMA!B:B,CONCILIÇÃO_COM_CERVEJA!$B359,SISTEMA!I:I)/G359</f>
        <v>76544.343780607247</v>
      </c>
      <c r="L359" s="357">
        <f>SUMIF(SISTEMA!B:B,CONCILIÇÃO_COM_CERVEJA!$C359,SISTEMA!I:I)</f>
        <v>0</v>
      </c>
      <c r="M359" s="358">
        <f t="shared" si="21"/>
        <v>76544.343780607247</v>
      </c>
      <c r="N359" s="357">
        <f>IFERROR(SUM(CONCILIÇÃO_COM_CERVEJA!$M359*CONCILIÇÃO_COM_CERVEJA!$R359),0)</f>
        <v>3454.1273000530518</v>
      </c>
      <c r="O359" s="356">
        <f>IFERROR(VLOOKUP(CONCILIÇÃO_COM_CERVEJA!$B359,DIF_ANTE!A:D,4,0),"0")/CONCILIÇÃO_COM_CERVEJA!$G359</f>
        <v>-1713.1175318315397</v>
      </c>
      <c r="P359" s="359">
        <f t="shared" si="23"/>
        <v>-1544.343780607247</v>
      </c>
      <c r="Q359" s="360">
        <f>CONCILIÇÃO_COM_CERVEJA!$P359-CONCILIÇÃO_COM_CERVEJA!$O359</f>
        <v>168.77375122429271</v>
      </c>
      <c r="R359" s="361">
        <f>IFERROR(VLOOKUP(CONCILIÇÃO_COM_CERVEJA!$B359,CUSTO!E:H,4,0),(VLOOKUP(CONCILIÇÃO_COM_CERVEJA!$A359,CUSTO!A:H,8,0)))</f>
        <v>4.5125833333333323E-2</v>
      </c>
      <c r="S359" s="361">
        <f>IFERROR(SUM(CONCILIÇÃO_COM_CERVEJA!$P359*CONCILIÇÃO_COM_CERVEJA!$R359),0)</f>
        <v>-69.689800053052508</v>
      </c>
      <c r="T359" s="362" t="str">
        <f>IFERROR(#REF!/CONCILIÇÃO_COM_CERVEJA!$M359,"")</f>
        <v/>
      </c>
      <c r="U359" s="361" t="str">
        <f>IFERROR(#REF!*CONCILIÇÃO_COM_CERVEJA!$R359,"-")</f>
        <v>-</v>
      </c>
      <c r="V359" s="363" t="s">
        <v>22225</v>
      </c>
      <c r="X359">
        <f t="shared" si="26"/>
        <v>-4.8909134983505138E-2</v>
      </c>
    </row>
    <row r="360" spans="1:24" ht="15" customHeight="1" x14ac:dyDescent="0.25">
      <c r="A360" s="429">
        <v>66</v>
      </c>
      <c r="B360" s="352">
        <v>2701030001</v>
      </c>
      <c r="C360" s="352">
        <v>2701030044</v>
      </c>
      <c r="D360" s="353" t="s">
        <v>1065</v>
      </c>
      <c r="E360" s="437">
        <f>IFERROR(VLOOKUP(B360,[1]AGLUTINADO!$A:$C,3,0),0)/G360</f>
        <v>20244.002143831611</v>
      </c>
      <c r="F360" s="354" t="s">
        <v>114</v>
      </c>
      <c r="G360" s="355">
        <f>IFERROR(VLOOKUP(CONCILIÇÃO_COM_CERVEJA!$B360,'BASE PRODUTOS'!A:E,5,0),"")</f>
        <v>2.0523999999999998E-3</v>
      </c>
      <c r="H360" s="356">
        <f>VLOOKUP(CONCILIÇÃO_COM_CERVEJA!$B360,CONT_ANTE!A:D,4,0)</f>
        <v>60700</v>
      </c>
      <c r="I360" s="356" t="str">
        <f t="shared" si="22"/>
        <v>ok</v>
      </c>
      <c r="J360" s="357">
        <f>VLOOKUP(CONCILIÇÃO_COM_CERVEJA!$B360,CONTAGEM!B:G,6,0)</f>
        <v>35958</v>
      </c>
      <c r="K360" s="357">
        <f>SUMIF(SISTEMA!B:B,CONCILIÇÃO_COM_CERVEJA!$B360,SISTEMA!I:I)/G360</f>
        <v>0</v>
      </c>
      <c r="L360" s="357">
        <f>SUMIF(SISTEMA!B:B,CONCILIÇÃO_COM_CERVEJA!$C360,SISTEMA!I:I)</f>
        <v>34161</v>
      </c>
      <c r="M360" s="358">
        <f t="shared" si="21"/>
        <v>34161</v>
      </c>
      <c r="N360" s="357">
        <f>IFERROR(SUM(CONCILIÇÃO_COM_CERVEJA!$M360*CONCILIÇÃO_COM_CERVEJA!$R360),0)</f>
        <v>1248.3834700396824</v>
      </c>
      <c r="O360" s="356">
        <f>IFERROR(VLOOKUP(CONCILIÇÃO_COM_CERVEJA!$B360,DIF_ANTE!A:D,4,0),"0")/CONCILIÇÃO_COM_CERVEJA!$G360</f>
        <v>-5.9832391346805096</v>
      </c>
      <c r="P360" s="359">
        <f t="shared" si="23"/>
        <v>1797</v>
      </c>
      <c r="Q360" s="360">
        <f>CONCILIÇÃO_COM_CERVEJA!$P360-CONCILIÇÃO_COM_CERVEJA!$O360</f>
        <v>1802.9832391346806</v>
      </c>
      <c r="R360" s="361">
        <f>IFERROR(VLOOKUP(CONCILIÇÃO_COM_CERVEJA!$B360,CUSTO!E:H,4,0),(VLOOKUP(CONCILIÇÃO_COM_CERVEJA!$A360,CUSTO!A:H,8,0)))</f>
        <v>3.6544113756613754E-2</v>
      </c>
      <c r="S360" s="361">
        <f>IFERROR(SUM(CONCILIÇÃO_COM_CERVEJA!$P360*CONCILIÇÃO_COM_CERVEJA!$R360),0)</f>
        <v>65.669772420634914</v>
      </c>
      <c r="T360" s="362" t="str">
        <f>IFERROR(#REF!/CONCILIÇÃO_COM_CERVEJA!$M360,"")</f>
        <v/>
      </c>
      <c r="U360" s="361" t="str">
        <f>IFERROR(#REF!*CONCILIÇÃO_COM_CERVEJA!$R360,"-")</f>
        <v>-</v>
      </c>
      <c r="V360" s="363"/>
      <c r="X360">
        <f t="shared" si="26"/>
        <v>8.8767032686150438E-2</v>
      </c>
    </row>
    <row r="361" spans="1:24" ht="15" customHeight="1" x14ac:dyDescent="0.25">
      <c r="A361" s="429">
        <v>63</v>
      </c>
      <c r="B361" s="352">
        <v>2701030005</v>
      </c>
      <c r="C361" s="352">
        <v>2701030049</v>
      </c>
      <c r="D361" s="353" t="s">
        <v>1068</v>
      </c>
      <c r="E361" s="437">
        <f>IFERROR(VLOOKUP(B361,[1]AGLUTINADO!$A:$C,3,0),0)/G361</f>
        <v>42983.991919590066</v>
      </c>
      <c r="F361" s="354" t="s">
        <v>114</v>
      </c>
      <c r="G361" s="355">
        <f>IFERROR(VLOOKUP(CONCILIÇÃO_COM_CERVEJA!$B361,'BASE PRODUTOS'!A:E,5,0),"")</f>
        <v>2.0295999999999999E-3</v>
      </c>
      <c r="H361" s="356">
        <f>VLOOKUP(CONCILIÇÃO_COM_CERVEJA!$B361,CONT_ANTE!A:D,4,0)</f>
        <v>501307</v>
      </c>
      <c r="I361" s="356" t="str">
        <f t="shared" si="22"/>
        <v>ok</v>
      </c>
      <c r="J361" s="357">
        <f>VLOOKUP(CONCILIÇÃO_COM_CERVEJA!$B361,CONTAGEM!B:G,6,0)</f>
        <v>423300</v>
      </c>
      <c r="K361" s="357">
        <f>SUMIF(SISTEMA!B:B,CONCILIÇÃO_COM_CERVEJA!$B361,SISTEMA!I:I)/G361</f>
        <v>0</v>
      </c>
      <c r="L361" s="357">
        <f>SUMIF(SISTEMA!B:B,CONCILIÇÃO_COM_CERVEJA!$C361,SISTEMA!I:I)</f>
        <v>460970</v>
      </c>
      <c r="M361" s="358">
        <f t="shared" si="21"/>
        <v>460970</v>
      </c>
      <c r="N361" s="357">
        <f>IFERROR(SUM(CONCILIÇÃO_COM_CERVEJA!$M361*CONCILIÇÃO_COM_CERVEJA!$R361),0)</f>
        <v>20801.591368055553</v>
      </c>
      <c r="O361" s="356">
        <f>IFERROR(VLOOKUP(CONCILIÇÃO_COM_CERVEJA!$B361,DIF_ANTE!A:D,4,0),"0")/CONCILIÇÃO_COM_CERVEJA!$G361</f>
        <v>-2647.5920378400101</v>
      </c>
      <c r="P361" s="359">
        <f t="shared" si="23"/>
        <v>-37670</v>
      </c>
      <c r="Q361" s="360">
        <f>CONCILIÇÃO_COM_CERVEJA!$P361-CONCILIÇÃO_COM_CERVEJA!$O361</f>
        <v>-35022.407962159989</v>
      </c>
      <c r="R361" s="361">
        <f>IFERROR(VLOOKUP(CONCILIÇÃO_COM_CERVEJA!$B361,CUSTO!E:H,4,0),(VLOOKUP(CONCILIÇÃO_COM_CERVEJA!$A361,CUSTO!A:H,8,0)))</f>
        <v>4.5125694444444441E-2</v>
      </c>
      <c r="S361" s="361">
        <f>IFERROR(SUM(CONCILIÇÃO_COM_CERVEJA!$P361*CONCILIÇÃO_COM_CERVEJA!$R361),0)</f>
        <v>-1699.8849097222221</v>
      </c>
      <c r="T361" s="362" t="str">
        <f>IFERROR(#REF!/CONCILIÇÃO_COM_CERVEJA!$M361,"")</f>
        <v/>
      </c>
      <c r="U361" s="361" t="str">
        <f>IFERROR(#REF!*CONCILIÇÃO_COM_CERVEJA!$R361,"-")</f>
        <v>-</v>
      </c>
      <c r="V361" s="363" t="s">
        <v>22225</v>
      </c>
      <c r="X361">
        <f t="shared" si="26"/>
        <v>-0.87637276850575152</v>
      </c>
    </row>
    <row r="362" spans="1:24" ht="15" customHeight="1" x14ac:dyDescent="0.25">
      <c r="A362" s="429">
        <v>2086</v>
      </c>
      <c r="B362" s="352">
        <v>2701030006</v>
      </c>
      <c r="C362" s="352">
        <v>2701030050</v>
      </c>
      <c r="D362" s="353" t="s">
        <v>1069</v>
      </c>
      <c r="E362" s="437">
        <f>IFERROR(VLOOKUP(B362,[1]AGLUTINADO!$A:$C,3,0),0)/G362</f>
        <v>30845.972629521013</v>
      </c>
      <c r="F362" s="354" t="s">
        <v>114</v>
      </c>
      <c r="G362" s="355">
        <f>IFERROR(VLOOKUP(CONCILIÇÃO_COM_CERVEJA!$B362,'BASE PRODUTOS'!A:E,5,0),"")</f>
        <v>2.0460000000000001E-3</v>
      </c>
      <c r="H362" s="356">
        <f>VLOOKUP(CONCILIÇÃO_COM_CERVEJA!$B362,CONT_ANTE!A:D,4,0)</f>
        <v>270600</v>
      </c>
      <c r="I362" s="356" t="str">
        <f t="shared" si="22"/>
        <v>ok</v>
      </c>
      <c r="J362" s="357">
        <f>VLOOKUP(CONCILIÇÃO_COM_CERVEJA!$B362,CONTAGEM!B:G,6,0)</f>
        <v>233000</v>
      </c>
      <c r="K362" s="357">
        <f>SUMIF(SISTEMA!B:B,CONCILIÇÃO_COM_CERVEJA!$B362,SISTEMA!I:I)/G362</f>
        <v>0</v>
      </c>
      <c r="L362" s="357">
        <f>SUMIF(SISTEMA!B:B,CONCILIÇÃO_COM_CERVEJA!$C362,SISTEMA!I:I)</f>
        <v>233304</v>
      </c>
      <c r="M362" s="358">
        <f t="shared" si="21"/>
        <v>233304</v>
      </c>
      <c r="N362" s="357">
        <f>IFERROR(SUM(CONCILIÇÃO_COM_CERVEJA!$M362*CONCILIÇÃO_COM_CERVEJA!$R362),0)</f>
        <v>10528.005016666664</v>
      </c>
      <c r="O362" s="356">
        <f>IFERROR(VLOOKUP(CONCILIÇÃO_COM_CERVEJA!$B362,DIF_ANTE!A:D,4,0),"0")/CONCILIÇÃO_COM_CERVEJA!$G362</f>
        <v>149.74584555229234</v>
      </c>
      <c r="P362" s="359">
        <f t="shared" si="23"/>
        <v>-304</v>
      </c>
      <c r="Q362" s="360">
        <f>CONCILIÇÃO_COM_CERVEJA!$P362-CONCILIÇÃO_COM_CERVEJA!$O362</f>
        <v>-453.74584555229234</v>
      </c>
      <c r="R362" s="361">
        <f>IFERROR(VLOOKUP(CONCILIÇÃO_COM_CERVEJA!$B362,CUSTO!E:H,4,0),(VLOOKUP(CONCILIÇÃO_COM_CERVEJA!$A362,CUSTO!A:H,8,0)))</f>
        <v>4.5125694444444434E-2</v>
      </c>
      <c r="S362" s="361">
        <f>IFERROR(SUM(CONCILIÇÃO_COM_CERVEJA!$P362*CONCILIÇÃO_COM_CERVEJA!$R362),0)</f>
        <v>-13.718211111111108</v>
      </c>
      <c r="T362" s="362" t="str">
        <f>IFERROR(#REF!/CONCILIÇÃO_COM_CERVEJA!$M362,"")</f>
        <v/>
      </c>
      <c r="U362" s="361" t="str">
        <f>IFERROR(#REF!*CONCILIÇÃO_COM_CERVEJA!$R362,"-")</f>
        <v>-</v>
      </c>
      <c r="V362" s="363" t="s">
        <v>22225</v>
      </c>
      <c r="X362">
        <f t="shared" si="26"/>
        <v>-9.855419495155034E-3</v>
      </c>
    </row>
    <row r="363" spans="1:24" ht="15" customHeight="1" x14ac:dyDescent="0.25">
      <c r="A363" s="429">
        <v>59</v>
      </c>
      <c r="B363" s="352">
        <v>3002020008</v>
      </c>
      <c r="C363" s="352" t="s">
        <v>14189</v>
      </c>
      <c r="D363" s="353" t="s">
        <v>1256</v>
      </c>
      <c r="E363" s="437">
        <f>IFERROR(VLOOKUP(B363,[1]AGLUTINADO!$A:$C,3,0),0)/G363</f>
        <v>0</v>
      </c>
      <c r="F363" s="354" t="s">
        <v>228</v>
      </c>
      <c r="G363" s="355">
        <v>1</v>
      </c>
      <c r="H363" s="356">
        <f>VLOOKUP(CONCILIÇÃO_COM_CERVEJA!$B363,CONT_ANTE!A:D,4,0)</f>
        <v>1484.7</v>
      </c>
      <c r="I363" s="356" t="str">
        <f t="shared" si="22"/>
        <v>!@##@!</v>
      </c>
      <c r="J363" s="357">
        <f>VLOOKUP(CONCILIÇÃO_COM_CERVEJA!$B363,CONTAGEM!B:G,6,0)</f>
        <v>1462</v>
      </c>
      <c r="K363" s="357">
        <f>SUMIF(SISTEMA!B:B,CONCILIÇÃO_COM_CERVEJA!$B363,SISTEMA!I:I)/G363</f>
        <v>1484.7</v>
      </c>
      <c r="L363" s="357">
        <f>SUMIF(SISTEMA!B:B,CONCILIÇÃO_COM_CERVEJA!$C363,SISTEMA!I:I)</f>
        <v>0</v>
      </c>
      <c r="M363" s="358">
        <f t="shared" si="21"/>
        <v>1484.7</v>
      </c>
      <c r="N363" s="357">
        <f>IFERROR(SUM(CONCILIÇÃO_COM_CERVEJA!$M363*CONCILIÇÃO_COM_CERVEJA!$R363),0)</f>
        <v>14143.631550660793</v>
      </c>
      <c r="O363" s="356">
        <f>IFERROR(VLOOKUP(CONCILIÇÃO_COM_CERVEJA!$B363,DIF_ANTE!A:D,4,0),"0")/CONCILIÇÃO_COM_CERVEJA!$G363</f>
        <v>0</v>
      </c>
      <c r="P363" s="359">
        <f t="shared" si="23"/>
        <v>-22.700000000000045</v>
      </c>
      <c r="Q363" s="360">
        <f>CONCILIÇÃO_COM_CERVEJA!$P363-CONCILIÇÃO_COM_CERVEJA!$O363</f>
        <v>-22.700000000000045</v>
      </c>
      <c r="R363" s="361">
        <f>IFERROR(VLOOKUP(CONCILIÇÃO_COM_CERVEJA!$B363,CUSTO!E:H,4,0),(VLOOKUP(CONCILIÇÃO_COM_CERVEJA!$A363,CUSTO!A:H,8,0)))</f>
        <v>9.5262555066079297</v>
      </c>
      <c r="S363" s="361">
        <f>IFERROR(SUM(CONCILIÇÃO_COM_CERVEJA!$P363*CONCILIÇÃO_COM_CERVEJA!$R363),0)</f>
        <v>-216.24600000000044</v>
      </c>
      <c r="T363" s="362" t="str">
        <f>IFERROR(#REF!/CONCILIÇÃO_COM_CERVEJA!$M363,"")</f>
        <v/>
      </c>
      <c r="U363" s="361" t="str">
        <f>IFERROR(#REF!*CONCILIÇÃO_COM_CERVEJA!$R363,"-")</f>
        <v>-</v>
      </c>
      <c r="V363" s="363"/>
    </row>
    <row r="364" spans="1:24" ht="15" customHeight="1" x14ac:dyDescent="0.25">
      <c r="A364" s="429">
        <v>30392</v>
      </c>
      <c r="B364" s="352">
        <v>3002020010</v>
      </c>
      <c r="C364" s="352" t="s">
        <v>14189</v>
      </c>
      <c r="D364" s="353" t="s">
        <v>1258</v>
      </c>
      <c r="E364" s="437">
        <f>IFERROR(VLOOKUP(B364,[1]AGLUTINADO!$A:$C,3,0),0)/G364</f>
        <v>1157.7</v>
      </c>
      <c r="F364" s="354" t="s">
        <v>228</v>
      </c>
      <c r="G364" s="355">
        <v>1</v>
      </c>
      <c r="H364" s="356">
        <f>VLOOKUP(CONCILIÇÃO_COM_CERVEJA!$B364,CONT_ANTE!A:D,4,0)</f>
        <v>6551.7</v>
      </c>
      <c r="I364" s="356" t="str">
        <f t="shared" si="22"/>
        <v>ok</v>
      </c>
      <c r="J364" s="357">
        <f>VLOOKUP(CONCILIÇÃO_COM_CERVEJA!$B364,CONTAGEM!B:G,6,0)</f>
        <v>849.1</v>
      </c>
      <c r="K364" s="357">
        <f>SUMIF(SISTEMA!B:B,CONCILIÇÃO_COM_CERVEJA!$B364,SISTEMA!I:I)/G364</f>
        <v>7206.0499999999993</v>
      </c>
      <c r="L364" s="357">
        <f>SUMIF(SISTEMA!B:B,CONCILIÇÃO_COM_CERVEJA!$C364,SISTEMA!I:I)</f>
        <v>0</v>
      </c>
      <c r="M364" s="358">
        <f t="shared" si="21"/>
        <v>7206.0499999999993</v>
      </c>
      <c r="N364" s="357">
        <f>IFERROR(SUM(CONCILIÇÃO_COM_CERVEJA!$M364*CONCILIÇÃO_COM_CERVEJA!$R364),0)</f>
        <v>51918.58093089913</v>
      </c>
      <c r="O364" s="356">
        <f>IFERROR(VLOOKUP(CONCILIÇÃO_COM_CERVEJA!$B364,DIF_ANTE!A:D,4,0),"0")/CONCILIÇÃO_COM_CERVEJA!$G364</f>
        <v>-223.05000000000018</v>
      </c>
      <c r="P364" s="359">
        <f t="shared" si="23"/>
        <v>-6356.9499999999989</v>
      </c>
      <c r="Q364" s="360">
        <f>CONCILIÇÃO_COM_CERVEJA!$P364-CONCILIÇÃO_COM_CERVEJA!$O364</f>
        <v>-6133.8999999999987</v>
      </c>
      <c r="R364" s="361">
        <f>IFERROR(VLOOKUP(CONCILIÇÃO_COM_CERVEJA!$B364,CUSTO!E:H,4,0),(VLOOKUP(CONCILIÇÃO_COM_CERVEJA!$A364,CUSTO!A:H,8,0)))</f>
        <v>7.2048599344854862</v>
      </c>
      <c r="S364" s="361">
        <f>IFERROR(SUM(CONCILIÇÃO_COM_CERVEJA!$P364*CONCILIÇÃO_COM_CERVEJA!$R364),0)</f>
        <v>-45800.934360527506</v>
      </c>
      <c r="T364" s="362" t="str">
        <f>IFERROR(#REF!/CONCILIÇÃO_COM_CERVEJA!$M364,"")</f>
        <v/>
      </c>
      <c r="U364" s="361" t="str">
        <f>IFERROR(#REF!*CONCILIÇÃO_COM_CERVEJA!$R364,"-")</f>
        <v>-</v>
      </c>
      <c r="V364" s="363"/>
    </row>
    <row r="365" spans="1:24" ht="15" customHeight="1" x14ac:dyDescent="0.25">
      <c r="A365" s="429">
        <v>30245</v>
      </c>
      <c r="B365" s="385">
        <v>3002020011</v>
      </c>
      <c r="C365" s="385" t="s">
        <v>14189</v>
      </c>
      <c r="D365" s="353" t="s">
        <v>1259</v>
      </c>
      <c r="E365" s="437">
        <f>IFERROR(VLOOKUP(B365,[1]AGLUTINADO!$A:$C,3,0),0)/G365</f>
        <v>0</v>
      </c>
      <c r="F365" s="354" t="s">
        <v>228</v>
      </c>
      <c r="G365" s="355">
        <v>1</v>
      </c>
      <c r="H365" s="356">
        <f>VLOOKUP(CONCILIÇÃO_COM_CERVEJA!$B365,CONT_ANTE!A:D,4,0)</f>
        <v>622.9</v>
      </c>
      <c r="I365" s="356" t="str">
        <f t="shared" si="22"/>
        <v>!@##@!</v>
      </c>
      <c r="J365" s="357">
        <f>VLOOKUP(CONCILIÇÃO_COM_CERVEJA!$B365,CONTAGEM!B:G,6,0)</f>
        <v>544.79999999999995</v>
      </c>
      <c r="K365" s="357">
        <f>SUMIF(SISTEMA!B:B,CONCILIÇÃO_COM_CERVEJA!$B365,SISTEMA!I:I)/G365</f>
        <v>644.6</v>
      </c>
      <c r="L365" s="357">
        <f>SUMIF(SISTEMA!B:B,CONCILIÇÃO_COM_CERVEJA!$C365,SISTEMA!I:I)</f>
        <v>0</v>
      </c>
      <c r="M365" s="358">
        <f t="shared" si="21"/>
        <v>644.6</v>
      </c>
      <c r="N365" s="357">
        <f>IFERROR(SUM(CONCILIÇÃO_COM_CERVEJA!$M365*CONCILIÇÃO_COM_CERVEJA!$R365),0)</f>
        <v>7918.1473817276383</v>
      </c>
      <c r="O365" s="356">
        <f>IFERROR(VLOOKUP(CONCILIÇÃO_COM_CERVEJA!$B365,DIF_ANTE!A:D,4,0),"0")/CONCILIÇÃO_COM_CERVEJA!$G365</f>
        <v>-21.700000000000045</v>
      </c>
      <c r="P365" s="359">
        <f t="shared" si="23"/>
        <v>-99.800000000000068</v>
      </c>
      <c r="Q365" s="360">
        <f>CONCILIÇÃO_COM_CERVEJA!$P365-CONCILIÇÃO_COM_CERVEJA!$O365</f>
        <v>-78.100000000000023</v>
      </c>
      <c r="R365" s="361">
        <f>IFERROR(VLOOKUP(CONCILIÇÃO_COM_CERVEJA!$B365,CUSTO!E:H,4,0),(VLOOKUP(CONCILIÇÃO_COM_CERVEJA!$A365,CUSTO!A:H,8,0)))</f>
        <v>12.283815361041945</v>
      </c>
      <c r="S365" s="361">
        <f>IFERROR(SUM(CONCILIÇÃO_COM_CERVEJA!$P365*CONCILIÇÃO_COM_CERVEJA!$R365),0)</f>
        <v>-1225.9247730319869</v>
      </c>
      <c r="T365" s="362" t="str">
        <f>IFERROR(#REF!/CONCILIÇÃO_COM_CERVEJA!$M365,"")</f>
        <v/>
      </c>
      <c r="U365" s="361" t="str">
        <f>IFERROR(#REF!*CONCILIÇÃO_COM_CERVEJA!$R365,"-")</f>
        <v>-</v>
      </c>
      <c r="V365" s="363"/>
    </row>
    <row r="366" spans="1:24" ht="15" customHeight="1" x14ac:dyDescent="0.25">
      <c r="A366" s="429">
        <v>30246</v>
      </c>
      <c r="B366" s="394">
        <v>3002020009</v>
      </c>
      <c r="C366" s="394" t="s">
        <v>14189</v>
      </c>
      <c r="D366" s="353" t="s">
        <v>1257</v>
      </c>
      <c r="E366" s="437">
        <f>IFERROR(VLOOKUP(B366,[1]AGLUTINADO!$A:$C,3,0),0)/G366</f>
        <v>726.4</v>
      </c>
      <c r="F366" s="354" t="s">
        <v>228</v>
      </c>
      <c r="G366" s="355">
        <v>1</v>
      </c>
      <c r="H366" s="356">
        <f>VLOOKUP(CONCILIÇÃO_COM_CERVEJA!$B366,CONT_ANTE!A:D,4,0)</f>
        <v>944.2</v>
      </c>
      <c r="I366" s="356" t="str">
        <f t="shared" si="22"/>
        <v>ok</v>
      </c>
      <c r="J366" s="357">
        <f>VLOOKUP(CONCILIÇÃO_COM_CERVEJA!$B366,CONTAGEM!B:G,6,0)</f>
        <v>2165.6999999999998</v>
      </c>
      <c r="K366" s="357">
        <f>SUMIF(SISTEMA!B:B,CONCILIÇÃO_COM_CERVEJA!$B366,SISTEMA!I:I)/G366</f>
        <v>2678.2</v>
      </c>
      <c r="L366" s="357">
        <f>SUMIF(SISTEMA!B:B,CONCILIÇÃO_COM_CERVEJA!$C366,SISTEMA!I:I)</f>
        <v>0</v>
      </c>
      <c r="M366" s="358">
        <f t="shared" si="21"/>
        <v>2678.2</v>
      </c>
      <c r="N366" s="357">
        <f>IFERROR(SUM(CONCILIÇÃO_COM_CERVEJA!$M366*CONCILIÇÃO_COM_CERVEJA!$R366),0)</f>
        <v>19296.063439512029</v>
      </c>
      <c r="O366" s="356">
        <f>IFERROR(VLOOKUP(CONCILIÇÃO_COM_CERVEJA!$B366,DIF_ANTE!A:D,4,0),"0")/CONCILIÇÃO_COM_CERVEJA!$G366</f>
        <v>36.600000000000023</v>
      </c>
      <c r="P366" s="359">
        <f t="shared" si="23"/>
        <v>-512.5</v>
      </c>
      <c r="Q366" s="360">
        <f>CONCILIÇÃO_COM_CERVEJA!$P366-CONCILIÇÃO_COM_CERVEJA!$O366</f>
        <v>-549.1</v>
      </c>
      <c r="R366" s="361">
        <f>IFERROR(VLOOKUP(CONCILIÇÃO_COM_CERVEJA!$B366,CUSTO!E:H,4,0),(VLOOKUP(CONCILIÇÃO_COM_CERVEJA!$A366,CUSTO!A:H,8,0)))</f>
        <v>7.2048627583869882</v>
      </c>
      <c r="S366" s="361">
        <f>IFERROR(SUM(CONCILIÇÃO_COM_CERVEJA!$P366*CONCILIÇÃO_COM_CERVEJA!$R366),0)</f>
        <v>-3692.4921636733316</v>
      </c>
      <c r="T366" s="362" t="str">
        <f>IFERROR(#REF!/CONCILIÇÃO_COM_CERVEJA!$M366,"")</f>
        <v/>
      </c>
      <c r="U366" s="361" t="str">
        <f>IFERROR(#REF!*CONCILIÇÃO_COM_CERVEJA!$R366,"-")</f>
        <v>-</v>
      </c>
      <c r="V366" s="363"/>
    </row>
    <row r="367" spans="1:24" ht="15" customHeight="1" x14ac:dyDescent="0.25">
      <c r="A367" s="429">
        <v>30723</v>
      </c>
      <c r="B367" s="352">
        <v>2701150006</v>
      </c>
      <c r="C367" s="352" t="s">
        <v>14189</v>
      </c>
      <c r="D367" s="353" t="s">
        <v>1182</v>
      </c>
      <c r="E367" s="437">
        <f>IFERROR(VLOOKUP(B367,[1]AGLUTINADO!$A:$C,3,0),0)/G367</f>
        <v>154440</v>
      </c>
      <c r="F367" s="354" t="s">
        <v>234</v>
      </c>
      <c r="G367" s="355">
        <v>1</v>
      </c>
      <c r="H367" s="356">
        <f>VLOOKUP(CONCILIÇÃO_COM_CERVEJA!$B367,CONT_ANTE!A:D,4,0)</f>
        <v>15510</v>
      </c>
      <c r="I367" s="356" t="str">
        <f t="shared" si="22"/>
        <v>ok</v>
      </c>
      <c r="J367" s="357">
        <f>VLOOKUP(CONCILIÇÃO_COM_CERVEJA!$B367,CONTAGEM!B:G,6,0)-16560</f>
        <v>228990</v>
      </c>
      <c r="K367" s="357">
        <f>SUMIF(SISTEMA!B:B,CONCILIÇÃO_COM_CERVEJA!$B367,SISTEMA!I:I)/G367</f>
        <v>96129</v>
      </c>
      <c r="L367" s="357">
        <f>SUMIF(SISTEMA!B:B,CONCILIÇÃO_COM_CERVEJA!$C367,SISTEMA!I:I)</f>
        <v>0</v>
      </c>
      <c r="M367" s="358">
        <f t="shared" si="21"/>
        <v>96129</v>
      </c>
      <c r="N367" s="357">
        <f>IFERROR(SUM(CONCILIÇÃO_COM_CERVEJA!$M367*CONCILIÇÃO_COM_CERVEJA!$R367),0)</f>
        <v>65812.671292207815</v>
      </c>
      <c r="O367" s="356">
        <f>IFERROR(VLOOKUP(CONCILIÇÃO_COM_CERVEJA!$B367,DIF_ANTE!A:D,4,0),"0")/CONCILIÇÃO_COM_CERVEJA!$G367</f>
        <v>-31779</v>
      </c>
      <c r="P367" s="359">
        <f t="shared" si="23"/>
        <v>132861</v>
      </c>
      <c r="Q367" s="360">
        <f>CONCILIÇÃO_COM_CERVEJA!$P367-CONCILIÇÃO_COM_CERVEJA!$O367</f>
        <v>164640</v>
      </c>
      <c r="R367" s="361">
        <f>IFERROR(VLOOKUP(CONCILIÇÃO_COM_CERVEJA!$B367,CUSTO!E:H,4,0),(VLOOKUP(CONCILIÇÃO_COM_CERVEJA!$A367,CUSTO!A:H,8,0)))</f>
        <v>0.68462868949232603</v>
      </c>
      <c r="S367" s="361">
        <f>IFERROR(SUM(CONCILIÇÃO_COM_CERVEJA!$P367*CONCILIÇÃO_COM_CERVEJA!$R367),0)</f>
        <v>90960.45231463993</v>
      </c>
      <c r="T367" s="362" t="str">
        <f>IFERROR(#REF!/CONCILIÇÃO_COM_CERVEJA!$M367,"")</f>
        <v/>
      </c>
      <c r="U367" s="361" t="str">
        <f>IFERROR(#REF!*CONCILIÇÃO_COM_CERVEJA!$R367,"-")</f>
        <v>-</v>
      </c>
      <c r="V367" s="363"/>
    </row>
    <row r="368" spans="1:24" ht="15" customHeight="1" x14ac:dyDescent="0.25">
      <c r="A368" s="429">
        <v>31600</v>
      </c>
      <c r="B368" s="352">
        <v>2701150007</v>
      </c>
      <c r="C368" s="352" t="s">
        <v>14189</v>
      </c>
      <c r="D368" s="353" t="s">
        <v>1183</v>
      </c>
      <c r="E368" s="437">
        <f>IFERROR(VLOOKUP(B368,[1]AGLUTINADO!$A:$C,3,0),0)/G368</f>
        <v>0</v>
      </c>
      <c r="F368" s="354" t="s">
        <v>234</v>
      </c>
      <c r="G368" s="355">
        <v>1</v>
      </c>
      <c r="H368" s="356">
        <f>VLOOKUP(CONCILIÇÃO_COM_CERVEJA!$B368,CONT_ANTE!A:D,4,0)</f>
        <v>290400</v>
      </c>
      <c r="I368" s="356" t="str">
        <f t="shared" si="22"/>
        <v>ok</v>
      </c>
      <c r="J368" s="357">
        <f>VLOOKUP(CONCILIÇÃO_COM_CERVEJA!$B368,CONTAGEM!B:G,6,0)</f>
        <v>290400</v>
      </c>
      <c r="K368" s="357">
        <f>SUMIF(SISTEMA!B:B,CONCILIÇÃO_COM_CERVEJA!$B368,SISTEMA!I:I)/G368</f>
        <v>290400</v>
      </c>
      <c r="L368" s="357">
        <f>SUMIF(SISTEMA!B:B,CONCILIÇÃO_COM_CERVEJA!$C368,SISTEMA!I:I)</f>
        <v>0</v>
      </c>
      <c r="M368" s="358">
        <f t="shared" si="21"/>
        <v>290400</v>
      </c>
      <c r="N368" s="357">
        <f>IFERROR(SUM(CONCILIÇÃO_COM_CERVEJA!$M368*CONCILIÇÃO_COM_CERVEJA!$R368),0)</f>
        <v>0</v>
      </c>
      <c r="O368" s="356">
        <f>IFERROR(VLOOKUP(CONCILIÇÃO_COM_CERVEJA!$B368,DIF_ANTE!A:D,4,0),"0")/CONCILIÇÃO_COM_CERVEJA!$G368</f>
        <v>-3300</v>
      </c>
      <c r="P368" s="359">
        <f t="shared" si="23"/>
        <v>0</v>
      </c>
      <c r="Q368" s="360">
        <f>CONCILIÇÃO_COM_CERVEJA!$P368-CONCILIÇÃO_COM_CERVEJA!$O368</f>
        <v>3300</v>
      </c>
      <c r="R368" s="361">
        <f>IFERROR(VLOOKUP(CONCILIÇÃO_COM_CERVEJA!$B368,CUSTO!E:H,4,0),(VLOOKUP(CONCILIÇÃO_COM_CERVEJA!$A368,CUSTO!A:H,8,0)))</f>
        <v>0</v>
      </c>
      <c r="S368" s="361">
        <f>IFERROR(SUM(CONCILIÇÃO_COM_CERVEJA!$P368*CONCILIÇÃO_COM_CERVEJA!$R368),0)</f>
        <v>0</v>
      </c>
      <c r="T368" s="362" t="str">
        <f>IFERROR(#REF!/CONCILIÇÃO_COM_CERVEJA!$M368,"")</f>
        <v/>
      </c>
      <c r="U368" s="361" t="str">
        <f>IFERROR(#REF!*CONCILIÇÃO_COM_CERVEJA!$R368,"-")</f>
        <v>-</v>
      </c>
      <c r="V368" s="363"/>
    </row>
    <row r="369" spans="1:22" ht="15" customHeight="1" x14ac:dyDescent="0.25">
      <c r="A369" s="429">
        <v>31412</v>
      </c>
      <c r="B369" s="352">
        <v>2701150008</v>
      </c>
      <c r="C369" s="352" t="s">
        <v>14189</v>
      </c>
      <c r="D369" s="353" t="s">
        <v>1184</v>
      </c>
      <c r="E369" s="437">
        <f>IFERROR(VLOOKUP(B369,[1]AGLUTINADO!$A:$C,3,0),0)/G369</f>
        <v>0</v>
      </c>
      <c r="F369" s="354" t="s">
        <v>234</v>
      </c>
      <c r="G369" s="355">
        <v>1</v>
      </c>
      <c r="H369" s="356">
        <f>VLOOKUP(CONCILIÇÃO_COM_CERVEJA!$B369,CONT_ANTE!A:D,4,0)</f>
        <v>77880</v>
      </c>
      <c r="I369" s="356" t="str">
        <f t="shared" si="22"/>
        <v>ok</v>
      </c>
      <c r="J369" s="357">
        <f>VLOOKUP(CONCILIÇÃO_COM_CERVEJA!$B369,CONTAGEM!B:G,6,0)</f>
        <v>77880</v>
      </c>
      <c r="K369" s="357">
        <f>SUMIF(SISTEMA!B:B,CONCILIÇÃO_COM_CERVEJA!$B369,SISTEMA!I:I)/G369</f>
        <v>77880</v>
      </c>
      <c r="L369" s="357">
        <f>SUMIF(SISTEMA!B:B,CONCILIÇÃO_COM_CERVEJA!$C369,SISTEMA!I:I)</f>
        <v>0</v>
      </c>
      <c r="M369" s="358">
        <f t="shared" si="21"/>
        <v>77880</v>
      </c>
      <c r="N369" s="357">
        <f>IFERROR(SUM(CONCILIÇÃO_COM_CERVEJA!$M369*CONCILIÇÃO_COM_CERVEJA!$R369),0)</f>
        <v>0</v>
      </c>
      <c r="O369" s="356">
        <f>IFERROR(VLOOKUP(CONCILIÇÃO_COM_CERVEJA!$B369,DIF_ANTE!A:D,4,0),"0")/CONCILIÇÃO_COM_CERVEJA!$G369</f>
        <v>-7920</v>
      </c>
      <c r="P369" s="359">
        <f t="shared" si="23"/>
        <v>0</v>
      </c>
      <c r="Q369" s="360">
        <f>CONCILIÇÃO_COM_CERVEJA!$P369-CONCILIÇÃO_COM_CERVEJA!$O369</f>
        <v>7920</v>
      </c>
      <c r="R369" s="361">
        <f>IFERROR(VLOOKUP(CONCILIÇÃO_COM_CERVEJA!$B369,CUSTO!E:H,4,0),(VLOOKUP(CONCILIÇÃO_COM_CERVEJA!$A369,CUSTO!A:H,8,0)))</f>
        <v>0</v>
      </c>
      <c r="S369" s="361">
        <f>IFERROR(SUM(CONCILIÇÃO_COM_CERVEJA!$P369*CONCILIÇÃO_COM_CERVEJA!$R369),0)</f>
        <v>0</v>
      </c>
      <c r="T369" s="362" t="str">
        <f>IFERROR(#REF!/CONCILIÇÃO_COM_CERVEJA!$M369,"")</f>
        <v/>
      </c>
      <c r="U369" s="361" t="str">
        <f>IFERROR(#REF!*CONCILIÇÃO_COM_CERVEJA!$R369,"-")</f>
        <v>-</v>
      </c>
      <c r="V369" s="363"/>
    </row>
    <row r="370" spans="1:22" ht="15" customHeight="1" x14ac:dyDescent="0.25">
      <c r="A370" s="429">
        <v>903</v>
      </c>
      <c r="B370" s="352">
        <v>3701010001</v>
      </c>
      <c r="C370" s="352" t="s">
        <v>14189</v>
      </c>
      <c r="D370" s="353" t="s">
        <v>1269</v>
      </c>
      <c r="E370" s="437">
        <f>IFERROR(VLOOKUP(B370,[1]AGLUTINADO!$A:$C,3,0),0)/G370</f>
        <v>0</v>
      </c>
      <c r="F370" s="354" t="s">
        <v>234</v>
      </c>
      <c r="G370" s="355">
        <v>1</v>
      </c>
      <c r="H370" s="356">
        <f>VLOOKUP(CONCILIÇÃO_COM_CERVEJA!$B370,CONT_ANTE!A:D,4,0)</f>
        <v>0</v>
      </c>
      <c r="I370" s="356" t="str">
        <f t="shared" si="22"/>
        <v>!@##@!</v>
      </c>
      <c r="J370" s="357">
        <f>VLOOKUP(CONCILIÇÃO_COM_CERVEJA!$B370,CONTAGEM!B:G,6,0)</f>
        <v>21768</v>
      </c>
      <c r="K370" s="357">
        <f>SUMIF(SISTEMA!B:B,CONCILIÇÃO_COM_CERVEJA!$B370,SISTEMA!I:I)/G370</f>
        <v>0</v>
      </c>
      <c r="L370" s="357">
        <f>SUMIF(SISTEMA!B:B,CONCILIÇÃO_COM_CERVEJA!$C370,SISTEMA!I:I)</f>
        <v>0</v>
      </c>
      <c r="M370" s="358">
        <f t="shared" si="21"/>
        <v>0</v>
      </c>
      <c r="N370" s="357">
        <f>IFERROR(SUM(CONCILIÇÃO_COM_CERVEJA!$M370*CONCILIÇÃO_COM_CERVEJA!$R370),0)</f>
        <v>0</v>
      </c>
      <c r="O370" s="356">
        <f>IFERROR(VLOOKUP(CONCILIÇÃO_COM_CERVEJA!$B370,DIF_ANTE!A:D,4,0),"0")/CONCILIÇÃO_COM_CERVEJA!$G370</f>
        <v>0</v>
      </c>
      <c r="P370" s="359">
        <f t="shared" si="23"/>
        <v>21768</v>
      </c>
      <c r="Q370" s="360">
        <f>CONCILIÇÃO_COM_CERVEJA!$P370-CONCILIÇÃO_COM_CERVEJA!$O370</f>
        <v>21768</v>
      </c>
      <c r="R370" s="361">
        <f>IFERROR(VLOOKUP(CONCILIÇÃO_COM_CERVEJA!$B370,CUSTO!E:H,4,0),(VLOOKUP(CONCILIÇÃO_COM_CERVEJA!$A370,CUSTO!A:H,8,0)))</f>
        <v>1.30064</v>
      </c>
      <c r="S370" s="361">
        <f>IFERROR(SUM(CONCILIÇÃO_COM_CERVEJA!$P370*CONCILIÇÃO_COM_CERVEJA!$R370),0)</f>
        <v>28312.33152</v>
      </c>
      <c r="T370" s="362" t="str">
        <f>IFERROR(#REF!/CONCILIÇÃO_COM_CERVEJA!$M370,"")</f>
        <v/>
      </c>
      <c r="U370" s="361" t="str">
        <f>IFERROR(#REF!*CONCILIÇÃO_COM_CERVEJA!$R370,"-")</f>
        <v>-</v>
      </c>
      <c r="V370" s="363"/>
    </row>
    <row r="371" spans="1:22" ht="15" customHeight="1" x14ac:dyDescent="0.25">
      <c r="A371" s="429"/>
      <c r="B371" s="352">
        <v>2701150002</v>
      </c>
      <c r="C371" s="352" t="s">
        <v>14189</v>
      </c>
      <c r="D371" s="353" t="s">
        <v>1178</v>
      </c>
      <c r="E371" s="437">
        <f>IFERROR(VLOOKUP(B371,[1]AGLUTINADO!$A:$C,3,0),0)/G371</f>
        <v>0</v>
      </c>
      <c r="F371" s="354" t="s">
        <v>234</v>
      </c>
      <c r="G371" s="355">
        <v>1</v>
      </c>
      <c r="H371" s="356">
        <f>VLOOKUP(CONCILIÇÃO_COM_CERVEJA!$B371,CONT_ANTE!A:D,4,0)</f>
        <v>46800</v>
      </c>
      <c r="I371" s="356" t="str">
        <f t="shared" si="22"/>
        <v>ok</v>
      </c>
      <c r="J371" s="357">
        <f>VLOOKUP(CONCILIÇÃO_COM_CERVEJA!$B371,CONTAGEM!B:G,6,0)</f>
        <v>46800</v>
      </c>
      <c r="K371" s="357">
        <f>SUMIF(SISTEMA!B:B,CONCILIÇÃO_COM_CERVEJA!$B371,SISTEMA!I:I)/G371</f>
        <v>486</v>
      </c>
      <c r="L371" s="357">
        <f>SUMIF(SISTEMA!B:B,CONCILIÇÃO_COM_CERVEJA!$C371,SISTEMA!I:I)</f>
        <v>0</v>
      </c>
      <c r="M371" s="358">
        <f t="shared" si="21"/>
        <v>486</v>
      </c>
      <c r="N371" s="357">
        <f>IFERROR(SUM(CONCILIÇÃO_COM_CERVEJA!$M371*CONCILIÇÃO_COM_CERVEJA!$R371),0)</f>
        <v>216.36790055799122</v>
      </c>
      <c r="O371" s="356">
        <f>IFERROR(VLOOKUP(CONCILIÇÃO_COM_CERVEJA!$B371,DIF_ANTE!A:D,4,0),"0")/CONCILIÇÃO_COM_CERVEJA!$G371</f>
        <v>46314</v>
      </c>
      <c r="P371" s="359">
        <f t="shared" si="23"/>
        <v>46314</v>
      </c>
      <c r="Q371" s="360">
        <f>CONCILIÇÃO_COM_CERVEJA!$P371-CONCILIÇÃO_COM_CERVEJA!$O371</f>
        <v>0</v>
      </c>
      <c r="R371" s="361">
        <f>IFERROR(VLOOKUP(CONCILIÇÃO_COM_CERVEJA!$B371,CUSTO!E:H,4,0),(VLOOKUP(CONCILIÇÃO_COM_CERVEJA!$A371,CUSTO!A:H,8,0)))</f>
        <v>0.44520144147734819</v>
      </c>
      <c r="S371" s="361">
        <f>IFERROR(SUM(CONCILIÇÃO_COM_CERVEJA!$P371*CONCILIÇÃO_COM_CERVEJA!$R371),0)</f>
        <v>20619.059560581903</v>
      </c>
      <c r="T371" s="365" t="str">
        <f>IFERROR(#REF!/CONCILIÇÃO_COM_CERVEJA!$M371,"")</f>
        <v/>
      </c>
      <c r="U371" s="361" t="str">
        <f>IFERROR(#REF!*CONCILIÇÃO_COM_CERVEJA!$R371,"-")</f>
        <v>-</v>
      </c>
      <c r="V371" s="363" t="s">
        <v>813</v>
      </c>
    </row>
    <row r="372" spans="1:22" ht="15" customHeight="1" x14ac:dyDescent="0.25">
      <c r="A372" s="429">
        <v>30779</v>
      </c>
      <c r="B372" s="352">
        <v>3101150004</v>
      </c>
      <c r="C372" s="352" t="s">
        <v>14189</v>
      </c>
      <c r="D372" s="353" t="s">
        <v>3248</v>
      </c>
      <c r="E372" s="437">
        <f>IFERROR(VLOOKUP(B372,[1]AGLUTINADO!$A:$C,3,0),0)/G372</f>
        <v>0</v>
      </c>
      <c r="F372" s="354" t="s">
        <v>234</v>
      </c>
      <c r="G372" s="355">
        <v>1</v>
      </c>
      <c r="H372" s="356">
        <f>VLOOKUP(CONCILIÇÃO_COM_CERVEJA!$B372,CONT_ANTE!A:D,4,0)</f>
        <v>0</v>
      </c>
      <c r="I372" s="356" t="str">
        <f t="shared" si="22"/>
        <v>!@##@!</v>
      </c>
      <c r="J372" s="357">
        <f>VLOOKUP(CONCILIÇÃO_COM_CERVEJA!$B372,CONTAGEM!B:G,6,0)</f>
        <v>34944</v>
      </c>
      <c r="K372" s="357">
        <f>SUMIF(SISTEMA!B:B,CONCILIÇÃO_COM_CERVEJA!$B372,SISTEMA!I:I)/G372</f>
        <v>0</v>
      </c>
      <c r="L372" s="357">
        <f>SUMIF(SISTEMA!B:B,CONCILIÇÃO_COM_CERVEJA!$C372,SISTEMA!I:I)</f>
        <v>0</v>
      </c>
      <c r="M372" s="358">
        <f t="shared" si="21"/>
        <v>0</v>
      </c>
      <c r="N372" s="357">
        <f>IFERROR(SUM(CONCILIÇÃO_COM_CERVEJA!$M372*CONCILIÇÃO_COM_CERVEJA!$R372),0)</f>
        <v>0</v>
      </c>
      <c r="O372" s="356">
        <f>IFERROR(VLOOKUP(CONCILIÇÃO_COM_CERVEJA!$B372,DIF_ANTE!A:D,4,0),"0")/CONCILIÇÃO_COM_CERVEJA!$G372</f>
        <v>0</v>
      </c>
      <c r="P372" s="359">
        <f t="shared" si="23"/>
        <v>34944</v>
      </c>
      <c r="Q372" s="360">
        <f>CONCILIÇÃO_COM_CERVEJA!$P372-CONCILIÇÃO_COM_CERVEJA!$O372</f>
        <v>34944</v>
      </c>
      <c r="R372" s="361">
        <f>IFERROR(VLOOKUP(CONCILIÇÃO_COM_CERVEJA!$B372,CUSTO!E:H,4,0),(VLOOKUP(CONCILIÇÃO_COM_CERVEJA!$A372,CUSTO!A:H,8,0)))</f>
        <v>0.80747999999999998</v>
      </c>
      <c r="S372" s="361">
        <f>IFERROR(SUM(CONCILIÇÃO_COM_CERVEJA!$P372*CONCILIÇÃO_COM_CERVEJA!$R372),0)</f>
        <v>28216.581119999999</v>
      </c>
      <c r="T372" s="362" t="str">
        <f>IFERROR(#REF!/CONCILIÇÃO_COM_CERVEJA!$M372,"")</f>
        <v/>
      </c>
      <c r="U372" s="361" t="str">
        <f>IFERROR(#REF!*CONCILIÇÃO_COM_CERVEJA!$R372,"-")</f>
        <v>-</v>
      </c>
      <c r="V372" s="363"/>
    </row>
    <row r="373" spans="1:22" ht="15" customHeight="1" x14ac:dyDescent="0.25">
      <c r="A373" s="429">
        <v>30733</v>
      </c>
      <c r="B373" s="352">
        <v>2701150003</v>
      </c>
      <c r="C373" s="352" t="s">
        <v>14189</v>
      </c>
      <c r="D373" s="353" t="s">
        <v>1179</v>
      </c>
      <c r="E373" s="437">
        <f>IFERROR(VLOOKUP(B373,[1]AGLUTINADO!$A:$C,3,0),0)/G373</f>
        <v>80256</v>
      </c>
      <c r="F373" s="354" t="s">
        <v>234</v>
      </c>
      <c r="G373" s="355">
        <v>1</v>
      </c>
      <c r="H373" s="356">
        <f>VLOOKUP(CONCILIÇÃO_COM_CERVEJA!$B373,CONT_ANTE!A:D,4,0)</f>
        <v>94752</v>
      </c>
      <c r="I373" s="356" t="str">
        <f t="shared" si="22"/>
        <v>ok</v>
      </c>
      <c r="J373" s="357">
        <f>VLOOKUP(CONCILIÇÃO_COM_CERVEJA!$B373,CONTAGEM!B:G,6,0)-13176</f>
        <v>90206</v>
      </c>
      <c r="K373" s="357">
        <f>SUMIF(SISTEMA!B:B,CONCILIÇÃO_COM_CERVEJA!$B373,SISTEMA!I:I)/G373</f>
        <v>125689</v>
      </c>
      <c r="L373" s="357">
        <f>SUMIF(SISTEMA!B:B,CONCILIÇÃO_COM_CERVEJA!$C373,SISTEMA!I:I)</f>
        <v>0</v>
      </c>
      <c r="M373" s="358">
        <f t="shared" si="21"/>
        <v>125689</v>
      </c>
      <c r="N373" s="357">
        <f>IFERROR(SUM(CONCILIÇÃO_COM_CERVEJA!$M373*CONCILIÇÃO_COM_CERVEJA!$R373),0)</f>
        <v>101071.47716244239</v>
      </c>
      <c r="O373" s="356">
        <f>IFERROR(VLOOKUP(CONCILIÇÃO_COM_CERVEJA!$B373,DIF_ANTE!A:D,4,0),"0")/CONCILIÇÃO_COM_CERVEJA!$G373</f>
        <v>-15763</v>
      </c>
      <c r="P373" s="359">
        <f t="shared" si="23"/>
        <v>-35483</v>
      </c>
      <c r="Q373" s="360">
        <f>CONCILIÇÃO_COM_CERVEJA!$P373-CONCILIÇÃO_COM_CERVEJA!$O373</f>
        <v>-19720</v>
      </c>
      <c r="R373" s="361">
        <f>IFERROR(VLOOKUP(CONCILIÇÃO_COM_CERVEJA!$B373,CUSTO!E:H,4,0),(VLOOKUP(CONCILIÇÃO_COM_CERVEJA!$A373,CUSTO!A:H,8,0)))</f>
        <v>0.80413940092165892</v>
      </c>
      <c r="S373" s="361">
        <f>IFERROR(SUM(CONCILIÇÃO_COM_CERVEJA!$P373*CONCILIÇÃO_COM_CERVEJA!$R373),0)</f>
        <v>-28533.278362903224</v>
      </c>
      <c r="T373" s="362" t="str">
        <f>IFERROR(#REF!/CONCILIÇÃO_COM_CERVEJA!$M373,"")</f>
        <v/>
      </c>
      <c r="U373" s="361" t="str">
        <f>IFERROR(#REF!*CONCILIÇÃO_COM_CERVEJA!$R373,"-")</f>
        <v>-</v>
      </c>
      <c r="V373" s="363"/>
    </row>
    <row r="374" spans="1:22" ht="15" customHeight="1" x14ac:dyDescent="0.25">
      <c r="A374" s="429">
        <v>32454</v>
      </c>
      <c r="B374" s="352">
        <v>2701150004</v>
      </c>
      <c r="C374" s="352" t="s">
        <v>14189</v>
      </c>
      <c r="D374" s="353" t="s">
        <v>1180</v>
      </c>
      <c r="E374" s="437">
        <f>IFERROR(VLOOKUP(B374,[1]AGLUTINADO!$A:$C,3,0),0)/G374</f>
        <v>189186</v>
      </c>
      <c r="F374" s="354" t="s">
        <v>234</v>
      </c>
      <c r="G374" s="355">
        <v>1</v>
      </c>
      <c r="H374" s="356">
        <f>VLOOKUP(CONCILIÇÃO_COM_CERVEJA!$B374,CONT_ANTE!A:D,4,0)</f>
        <v>81000</v>
      </c>
      <c r="I374" s="356" t="str">
        <f t="shared" si="22"/>
        <v>ok</v>
      </c>
      <c r="J374" s="357">
        <f>VLOOKUP(CONCILIÇÃO_COM_CERVEJA!$B374,CONTAGEM!B:G,6,0)</f>
        <v>52650</v>
      </c>
      <c r="K374" s="357">
        <f>SUMIF(SISTEMA!B:B,CONCILIÇÃO_COM_CERVEJA!$B374,SISTEMA!I:I)/G374</f>
        <v>72420</v>
      </c>
      <c r="L374" s="357">
        <f>SUMIF(SISTEMA!B:B,CONCILIÇÃO_COM_CERVEJA!$C374,SISTEMA!I:I)</f>
        <v>0</v>
      </c>
      <c r="M374" s="358">
        <f t="shared" si="21"/>
        <v>72420</v>
      </c>
      <c r="N374" s="357">
        <f>IFERROR(SUM(CONCILIÇÃO_COM_CERVEJA!$M374*CONCILIÇÃO_COM_CERVEJA!$R374),0)</f>
        <v>84462.794603174596</v>
      </c>
      <c r="O374" s="356">
        <f>IFERROR(VLOOKUP(CONCILIÇÃO_COM_CERVEJA!$B374,DIF_ANTE!A:D,4,0),"0")/CONCILIÇÃO_COM_CERVEJA!$G374</f>
        <v>-10506</v>
      </c>
      <c r="P374" s="359">
        <f t="shared" si="23"/>
        <v>-19770</v>
      </c>
      <c r="Q374" s="360">
        <f>CONCILIÇÃO_COM_CERVEJA!$P374-CONCILIÇÃO_COM_CERVEJA!$O374</f>
        <v>-9264</v>
      </c>
      <c r="R374" s="361">
        <f>IFERROR(VLOOKUP(CONCILIÇÃO_COM_CERVEJA!$B374,CUSTO!E:H,4,0),(VLOOKUP(CONCILIÇÃO_COM_CERVEJA!$A374,CUSTO!A:H,8,0)))</f>
        <v>1.1662910052910052</v>
      </c>
      <c r="S374" s="361">
        <f>IFERROR(SUM(CONCILIÇÃO_COM_CERVEJA!$P374*CONCILIÇÃO_COM_CERVEJA!$R374),0)</f>
        <v>-23057.573174603171</v>
      </c>
      <c r="T374" s="362" t="str">
        <f>IFERROR(#REF!/CONCILIÇÃO_COM_CERVEJA!$M374,"")</f>
        <v/>
      </c>
      <c r="U374" s="361" t="str">
        <f>IFERROR(#REF!*CONCILIÇÃO_COM_CERVEJA!$R374,"-")</f>
        <v>-</v>
      </c>
      <c r="V374" s="363"/>
    </row>
    <row r="375" spans="1:22" ht="15" customHeight="1" x14ac:dyDescent="0.25">
      <c r="A375" s="429">
        <v>32617</v>
      </c>
      <c r="B375" s="352">
        <v>2701150005</v>
      </c>
      <c r="C375" s="352" t="s">
        <v>14189</v>
      </c>
      <c r="D375" s="353" t="s">
        <v>1181</v>
      </c>
      <c r="E375" s="437">
        <f>IFERROR(VLOOKUP(B375,[1]AGLUTINADO!$A:$C,3,0),0)/G375</f>
        <v>15186</v>
      </c>
      <c r="F375" s="354" t="s">
        <v>234</v>
      </c>
      <c r="G375" s="355">
        <v>1</v>
      </c>
      <c r="H375" s="356">
        <f>VLOOKUP(CONCILIÇÃO_COM_CERVEJA!$B375,CONT_ANTE!A:D,4,0)</f>
        <v>39424</v>
      </c>
      <c r="I375" s="356" t="str">
        <f t="shared" si="22"/>
        <v>ok</v>
      </c>
      <c r="J375" s="357">
        <f>VLOOKUP(CONCILIÇÃO_COM_CERVEJA!$B375,CONTAGEM!B:G,6,0)</f>
        <v>25344</v>
      </c>
      <c r="K375" s="357">
        <f>SUMIF(SISTEMA!B:B,CONCILIÇÃO_COM_CERVEJA!$B375,SISTEMA!I:I)/G375</f>
        <v>30403</v>
      </c>
      <c r="L375" s="357">
        <f>SUMIF(SISTEMA!B:B,CONCILIÇÃO_COM_CERVEJA!$C375,SISTEMA!I:I)</f>
        <v>0</v>
      </c>
      <c r="M375" s="358">
        <f t="shared" si="21"/>
        <v>30403</v>
      </c>
      <c r="N375" s="357">
        <f>IFERROR(SUM(CONCILIÇÃO_COM_CERVEJA!$M375*CONCILIÇÃO_COM_CERVEJA!$R375),0)</f>
        <v>64548.844972605526</v>
      </c>
      <c r="O375" s="356">
        <f>IFERROR(VLOOKUP(CONCILIÇÃO_COM_CERVEJA!$B375,DIF_ANTE!A:D,4,0),"0")/CONCILIÇÃO_COM_CERVEJA!$G375</f>
        <v>-6165</v>
      </c>
      <c r="P375" s="359">
        <f t="shared" si="23"/>
        <v>-5059</v>
      </c>
      <c r="Q375" s="360">
        <f>CONCILIÇÃO_COM_CERVEJA!$P375-CONCILIÇÃO_COM_CERVEJA!$O375</f>
        <v>1106</v>
      </c>
      <c r="R375" s="361">
        <f>IFERROR(VLOOKUP(CONCILIÇÃO_COM_CERVEJA!$B375,CUSTO!E:H,4,0),(VLOOKUP(CONCILIÇÃO_COM_CERVEJA!$A375,CUSTO!A:H,8,0)))</f>
        <v>2.1231077516233769</v>
      </c>
      <c r="S375" s="361">
        <f>IFERROR(SUM(CONCILIÇÃO_COM_CERVEJA!$P375*CONCILIÇÃO_COM_CERVEJA!$R375),0)</f>
        <v>-10740.802115462664</v>
      </c>
      <c r="T375" s="362" t="str">
        <f>IFERROR(#REF!/CONCILIÇÃO_COM_CERVEJA!$M375,"")</f>
        <v/>
      </c>
      <c r="U375" s="361" t="str">
        <f>IFERROR(#REF!*CONCILIÇÃO_COM_CERVEJA!$R375,"-")</f>
        <v>-</v>
      </c>
      <c r="V375" s="363"/>
    </row>
    <row r="376" spans="1:22" ht="15" customHeight="1" x14ac:dyDescent="0.25">
      <c r="A376" s="429"/>
      <c r="B376" s="352">
        <v>2701150009</v>
      </c>
      <c r="C376" s="352" t="s">
        <v>14189</v>
      </c>
      <c r="D376" s="353" t="s">
        <v>4289</v>
      </c>
      <c r="E376" s="437">
        <f>IFERROR(VLOOKUP(B376,[1]AGLUTINADO!$A:$C,3,0),0)/G376</f>
        <v>0</v>
      </c>
      <c r="F376" s="354" t="s">
        <v>234</v>
      </c>
      <c r="G376" s="355">
        <v>1</v>
      </c>
      <c r="H376" s="356">
        <f>VLOOKUP(CONCILIÇÃO_COM_CERVEJA!$B376,CONT_ANTE!A:D,4,0)</f>
        <v>31533</v>
      </c>
      <c r="I376" s="356" t="str">
        <f t="shared" si="22"/>
        <v>!@##@!</v>
      </c>
      <c r="J376" s="357">
        <f>VLOOKUP(CONCILIÇÃO_COM_CERVEJA!$B376,CONTAGEM!B:G,6,0)</f>
        <v>30800</v>
      </c>
      <c r="K376" s="357">
        <f>SUMIF(SISTEMA!B:B,CONCILIÇÃO_COM_CERVEJA!$B376,SISTEMA!I:I)/G376</f>
        <v>44904</v>
      </c>
      <c r="L376" s="357">
        <f>SUMIF(SISTEMA!B:B,CONCILIÇÃO_COM_CERVEJA!$C376,SISTEMA!I:I)</f>
        <v>0</v>
      </c>
      <c r="M376" s="358">
        <f t="shared" si="21"/>
        <v>44904</v>
      </c>
      <c r="N376" s="357">
        <f>IFERROR(SUM(CONCILIÇÃO_COM_CERVEJA!$M376*CONCILIÇÃO_COM_CERVEJA!$R376),0)</f>
        <v>23094.486820779221</v>
      </c>
      <c r="O376" s="356">
        <f>IFERROR(VLOOKUP(CONCILIÇÃO_COM_CERVEJA!$B376,DIF_ANTE!A:D,4,0),"0")/CONCILIÇÃO_COM_CERVEJA!$G376</f>
        <v>-13371</v>
      </c>
      <c r="P376" s="359">
        <f t="shared" si="23"/>
        <v>-14104</v>
      </c>
      <c r="Q376" s="360">
        <f>CONCILIÇÃO_COM_CERVEJA!$P376-CONCILIÇÃO_COM_CERVEJA!$O376</f>
        <v>-733</v>
      </c>
      <c r="R376" s="361">
        <f>IFERROR(VLOOKUP(CONCILIÇÃO_COM_CERVEJA!$B376,CUSTO!E:H,4,0),(VLOOKUP(CONCILIÇÃO_COM_CERVEJA!$A376,CUSTO!A:H,8,0)))</f>
        <v>0.51430800865800863</v>
      </c>
      <c r="S376" s="361">
        <f>IFERROR(SUM(CONCILIÇÃO_COM_CERVEJA!$P376*CONCILIÇÃO_COM_CERVEJA!$R376),0)</f>
        <v>-7253.8001541125541</v>
      </c>
      <c r="T376" s="365" t="str">
        <f>IFERROR(#REF!/CONCILIÇÃO_COM_CERVEJA!$M376,"")</f>
        <v/>
      </c>
      <c r="U376" s="361" t="str">
        <f>IFERROR(#REF!*CONCILIÇÃO_COM_CERVEJA!$R376,"-")</f>
        <v>-</v>
      </c>
      <c r="V376" s="363"/>
    </row>
    <row r="377" spans="1:22" ht="15" customHeight="1" x14ac:dyDescent="0.25">
      <c r="A377" s="429">
        <v>32199</v>
      </c>
      <c r="B377" s="352">
        <v>2701150001</v>
      </c>
      <c r="C377" s="352" t="s">
        <v>14189</v>
      </c>
      <c r="D377" s="353" t="s">
        <v>1177</v>
      </c>
      <c r="E377" s="437">
        <f>IFERROR(VLOOKUP(B377,[1]AGLUTINADO!$A:$C,3,0),0)/G377</f>
        <v>165726</v>
      </c>
      <c r="F377" s="354" t="s">
        <v>234</v>
      </c>
      <c r="G377" s="355">
        <v>1</v>
      </c>
      <c r="H377" s="356">
        <f>VLOOKUP(CONCILIÇÃO_COM_CERVEJA!$B377,CONT_ANTE!A:D,4,0)</f>
        <v>81136</v>
      </c>
      <c r="I377" s="356" t="str">
        <f t="shared" si="22"/>
        <v>ok</v>
      </c>
      <c r="J377" s="357">
        <f>VLOOKUP(CONCILIÇÃO_COM_CERVEJA!$B377,CONTAGEM!B:G,6,0)</f>
        <v>31504</v>
      </c>
      <c r="K377" s="357">
        <f>SUMIF(SISTEMA!B:B,CONCILIÇÃO_COM_CERVEJA!$B377,SISTEMA!I:I)/G377</f>
        <v>99666</v>
      </c>
      <c r="L377" s="357">
        <f>SUMIF(SISTEMA!B:B,CONCILIÇÃO_COM_CERVEJA!$C377,SISTEMA!I:I)</f>
        <v>0</v>
      </c>
      <c r="M377" s="358">
        <f t="shared" si="21"/>
        <v>99666</v>
      </c>
      <c r="N377" s="357">
        <f>IFERROR(SUM(CONCILIÇÃO_COM_CERVEJA!$M377*CONCILIÇÃO_COM_CERVEJA!$R377),0)</f>
        <v>166442.22</v>
      </c>
      <c r="O377" s="356">
        <f>IFERROR(VLOOKUP(CONCILIÇÃO_COM_CERVEJA!$B377,DIF_ANTE!A:D,4,0),"0")/CONCILIÇÃO_COM_CERVEJA!$G377</f>
        <v>-23744</v>
      </c>
      <c r="P377" s="359">
        <f t="shared" si="23"/>
        <v>-68162</v>
      </c>
      <c r="Q377" s="360">
        <f>CONCILIÇÃO_COM_CERVEJA!$P377-CONCILIÇÃO_COM_CERVEJA!$O377</f>
        <v>-44418</v>
      </c>
      <c r="R377" s="361">
        <f>IFERROR(VLOOKUP(CONCILIÇÃO_COM_CERVEJA!$B377,CUSTO!E:H,4,0),(VLOOKUP(CONCILIÇÃO_COM_CERVEJA!$A377,CUSTO!A:H,8,0)))</f>
        <v>1.67</v>
      </c>
      <c r="S377" s="361">
        <f>IFERROR(SUM(CONCILIÇÃO_COM_CERVEJA!$P377*CONCILIÇÃO_COM_CERVEJA!$R377),0)</f>
        <v>-113830.54</v>
      </c>
      <c r="T377" s="362" t="str">
        <f>IFERROR(#REF!/CONCILIÇÃO_COM_CERVEJA!$M377,"")</f>
        <v/>
      </c>
      <c r="U377" s="361" t="str">
        <f>IFERROR(#REF!*CONCILIÇÃO_COM_CERVEJA!$R377,"-")</f>
        <v>-</v>
      </c>
      <c r="V377" s="363"/>
    </row>
    <row r="378" spans="1:22" ht="15" customHeight="1" x14ac:dyDescent="0.25">
      <c r="A378" s="434">
        <v>31545</v>
      </c>
      <c r="B378" s="419">
        <v>2701170003</v>
      </c>
      <c r="C378" s="419" t="s">
        <v>14189</v>
      </c>
      <c r="D378" s="420" t="s">
        <v>698</v>
      </c>
      <c r="E378" s="437">
        <f>IFERROR(VLOOKUP(B378,[1]AGLUTINADO!$A:$C,3,0),0)/G378</f>
        <v>151500</v>
      </c>
      <c r="F378" s="421" t="s">
        <v>239</v>
      </c>
      <c r="G378" s="422">
        <v>1</v>
      </c>
      <c r="H378" s="423">
        <f>VLOOKUP(CONCILIÇÃO_COM_CERVEJA!$B378,CONT_ANTE!A:D,4,0)</f>
        <v>136900</v>
      </c>
      <c r="I378" s="356" t="str">
        <f t="shared" si="22"/>
        <v>ok</v>
      </c>
      <c r="J378" s="424">
        <v>143400</v>
      </c>
      <c r="K378" s="357">
        <f>SUMIF(SISTEMA!B:B,CONCILIÇÃO_COM_CERVEJA!$B378,SISTEMA!I:I)/G378</f>
        <v>143400</v>
      </c>
      <c r="L378" s="357">
        <f>SUMIF(SISTEMA!B:B,CONCILIÇÃO_COM_CERVEJA!$C378,SISTEMA!I:I)</f>
        <v>0</v>
      </c>
      <c r="M378" s="358">
        <f t="shared" si="21"/>
        <v>143400</v>
      </c>
      <c r="N378" s="424">
        <f>IFERROR(SUM(CONCILIÇÃO_COM_CERVEJA!$M378*CONCILIÇÃO_COM_CERVEJA!$R378),0)</f>
        <v>508309.26739877305</v>
      </c>
      <c r="O378" s="423">
        <f>IFERROR(VLOOKUP(CONCILIÇÃO_COM_CERVEJA!$B378,DIF_ANTE!A:D,4,0),"0")/CONCILIÇÃO_COM_CERVEJA!$G378</f>
        <v>0</v>
      </c>
      <c r="P378" s="359">
        <f t="shared" si="23"/>
        <v>0</v>
      </c>
      <c r="Q378" s="425">
        <f>CONCILIÇÃO_COM_CERVEJA!$P378-CONCILIÇÃO_COM_CERVEJA!$O378</f>
        <v>0</v>
      </c>
      <c r="R378" s="426">
        <f>IFERROR(VLOOKUP(CONCILIÇÃO_COM_CERVEJA!$B378,CUSTO!E:H,4,0),(VLOOKUP(CONCILIÇÃO_COM_CERVEJA!$A378,CUSTO!A:H,8,0)))</f>
        <v>3.544695030674847</v>
      </c>
      <c r="S378" s="426">
        <f>IFERROR(SUM(CONCILIÇÃO_COM_CERVEJA!$P378*CONCILIÇÃO_COM_CERVEJA!$R378),0)</f>
        <v>0</v>
      </c>
      <c r="T378" s="427" t="str">
        <f>IFERROR(#REF!/CONCILIÇÃO_COM_CERVEJA!$M378,"")</f>
        <v/>
      </c>
      <c r="U378" s="426" t="str">
        <f>IFERROR(#REF!*CONCILIÇÃO_COM_CERVEJA!$R378,"-")</f>
        <v>-</v>
      </c>
      <c r="V378" s="428" t="s">
        <v>813</v>
      </c>
    </row>
  </sheetData>
  <autoFilter ref="A4:V378" xr:uid="{00000000-0001-0000-0100-000000000000}"/>
  <phoneticPr fontId="4" type="noConversion"/>
  <conditionalFormatting sqref="A1:A1048576">
    <cfRule type="duplicateValues" dxfId="140" priority="513"/>
  </conditionalFormatting>
  <conditionalFormatting sqref="B362:C367">
    <cfRule type="duplicateValues" dxfId="139" priority="514"/>
  </conditionalFormatting>
  <conditionalFormatting sqref="B368:C368">
    <cfRule type="duplicateValues" dxfId="138" priority="515"/>
  </conditionalFormatting>
  <conditionalFormatting sqref="B369:C373">
    <cfRule type="duplicateValues" dxfId="137" priority="516"/>
  </conditionalFormatting>
  <conditionalFormatting sqref="B374:C374">
    <cfRule type="duplicateValues" dxfId="136" priority="517"/>
  </conditionalFormatting>
  <conditionalFormatting sqref="B375:C375">
    <cfRule type="duplicateValues" dxfId="135" priority="518"/>
  </conditionalFormatting>
  <conditionalFormatting sqref="B376:C377">
    <cfRule type="duplicateValues" dxfId="134" priority="519"/>
  </conditionalFormatting>
  <conditionalFormatting sqref="B379:C1048576 B1:C361">
    <cfRule type="duplicateValues" dxfId="133" priority="520"/>
  </conditionalFormatting>
  <pageMargins left="0.25" right="0.25" top="0.75" bottom="0.75" header="0.3" footer="0.3"/>
  <pageSetup paperSize="9" scale="71" orientation="landscape" r:id="rId1"/>
  <ignoredErrors>
    <ignoredError sqref="G5:G378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I2:S23"/>
  <sheetViews>
    <sheetView workbookViewId="0">
      <selection activeCell="J10" sqref="J10"/>
    </sheetView>
  </sheetViews>
  <sheetFormatPr defaultRowHeight="15" x14ac:dyDescent="0.25"/>
  <cols>
    <col min="10" max="10" width="13.7109375" bestFit="1" customWidth="1"/>
    <col min="11" max="11" width="14" bestFit="1" customWidth="1"/>
    <col min="12" max="12" width="11.42578125" bestFit="1" customWidth="1"/>
    <col min="13" max="13" width="12.85546875" bestFit="1" customWidth="1"/>
  </cols>
  <sheetData>
    <row r="2" spans="9:19" x14ac:dyDescent="0.25">
      <c r="L2" t="s">
        <v>293</v>
      </c>
      <c r="M2" t="s">
        <v>294</v>
      </c>
    </row>
    <row r="3" spans="9:19" ht="15.75" thickBot="1" x14ac:dyDescent="0.3">
      <c r="K3" t="s">
        <v>283</v>
      </c>
      <c r="L3" s="12">
        <v>2311041</v>
      </c>
      <c r="M3" s="12">
        <v>2311041</v>
      </c>
    </row>
    <row r="4" spans="9:19" x14ac:dyDescent="0.25">
      <c r="I4" s="343" t="s">
        <v>284</v>
      </c>
      <c r="J4" s="18" t="s">
        <v>285</v>
      </c>
      <c r="K4" s="14">
        <f>1460160*3</f>
        <v>4380480</v>
      </c>
      <c r="L4" s="346">
        <f>SUM(K4:K6)</f>
        <v>11681280</v>
      </c>
      <c r="M4" s="346">
        <f>SUM(L4:L6)</f>
        <v>11681280</v>
      </c>
    </row>
    <row r="5" spans="9:19" x14ac:dyDescent="0.25">
      <c r="I5" s="344"/>
      <c r="J5" t="s">
        <v>286</v>
      </c>
      <c r="K5" s="15">
        <f>1460160*2</f>
        <v>2920320</v>
      </c>
      <c r="L5" s="344"/>
      <c r="M5" s="344"/>
    </row>
    <row r="6" spans="9:19" ht="15.75" thickBot="1" x14ac:dyDescent="0.3">
      <c r="I6" s="345"/>
      <c r="J6" s="19" t="s">
        <v>287</v>
      </c>
      <c r="K6" s="21">
        <f>1460160*3</f>
        <v>4380480</v>
      </c>
      <c r="L6" s="344"/>
      <c r="M6" s="344"/>
    </row>
    <row r="7" spans="9:19" x14ac:dyDescent="0.25">
      <c r="I7" s="343" t="s">
        <v>289</v>
      </c>
      <c r="J7" s="18" t="s">
        <v>290</v>
      </c>
      <c r="K7" s="16">
        <v>4929395</v>
      </c>
      <c r="L7" s="346">
        <f>SUM(K7:K9)</f>
        <v>11807538</v>
      </c>
      <c r="M7" s="12">
        <f>4916976+17762</f>
        <v>4934738</v>
      </c>
    </row>
    <row r="8" spans="9:19" x14ac:dyDescent="0.25">
      <c r="I8" s="344"/>
      <c r="J8" t="s">
        <v>286</v>
      </c>
      <c r="K8" s="17">
        <v>1593143</v>
      </c>
      <c r="L8" s="344"/>
      <c r="M8" s="12">
        <f>1588356+6231</f>
        <v>1594587</v>
      </c>
    </row>
    <row r="9" spans="9:19" ht="15.75" thickBot="1" x14ac:dyDescent="0.3">
      <c r="I9" s="345"/>
      <c r="J9" s="19" t="s">
        <v>287</v>
      </c>
      <c r="K9" s="20">
        <v>5285000</v>
      </c>
      <c r="L9" s="344"/>
      <c r="M9" s="12">
        <f>4641756+16653</f>
        <v>4658409</v>
      </c>
    </row>
    <row r="10" spans="9:19" x14ac:dyDescent="0.25">
      <c r="K10" t="s">
        <v>291</v>
      </c>
      <c r="L10" s="13">
        <f>L3+L4-L7</f>
        <v>2184783</v>
      </c>
      <c r="M10" s="13">
        <f>M3+M4-M7-M8-M9</f>
        <v>2804587</v>
      </c>
    </row>
    <row r="11" spans="9:19" x14ac:dyDescent="0.25">
      <c r="K11" t="s">
        <v>292</v>
      </c>
      <c r="L11" s="13">
        <v>3047780</v>
      </c>
    </row>
    <row r="14" spans="9:19" x14ac:dyDescent="0.25">
      <c r="K14" t="s">
        <v>283</v>
      </c>
      <c r="L14" s="12">
        <v>12830</v>
      </c>
      <c r="M14">
        <v>723648</v>
      </c>
      <c r="Q14" t="s">
        <v>285</v>
      </c>
      <c r="R14" t="s">
        <v>300</v>
      </c>
      <c r="S14" t="s">
        <v>288</v>
      </c>
    </row>
    <row r="15" spans="9:19" x14ac:dyDescent="0.25">
      <c r="K15" t="s">
        <v>296</v>
      </c>
      <c r="L15" s="12">
        <v>66340</v>
      </c>
      <c r="M15">
        <v>341760</v>
      </c>
      <c r="Q15">
        <v>74826</v>
      </c>
      <c r="R15">
        <v>50448</v>
      </c>
      <c r="S15">
        <v>109824</v>
      </c>
    </row>
    <row r="16" spans="9:19" x14ac:dyDescent="0.25">
      <c r="K16" t="s">
        <v>295</v>
      </c>
      <c r="L16" s="12">
        <v>53770</v>
      </c>
      <c r="M16" s="22">
        <v>291655</v>
      </c>
      <c r="N16">
        <v>298428</v>
      </c>
      <c r="O16">
        <f>M16-N16</f>
        <v>-6773</v>
      </c>
      <c r="Q16">
        <v>188964</v>
      </c>
      <c r="R16">
        <v>73944</v>
      </c>
      <c r="S16">
        <v>198246</v>
      </c>
    </row>
    <row r="17" spans="11:19" x14ac:dyDescent="0.25">
      <c r="K17" t="s">
        <v>297</v>
      </c>
      <c r="L17" s="13">
        <f>L14+L15-L16</f>
        <v>25400</v>
      </c>
      <c r="M17">
        <f>M14+M15-M16</f>
        <v>773753</v>
      </c>
      <c r="Q17">
        <v>8478</v>
      </c>
      <c r="R17">
        <v>12342</v>
      </c>
      <c r="S17">
        <v>13976</v>
      </c>
    </row>
    <row r="18" spans="11:19" x14ac:dyDescent="0.25">
      <c r="K18" t="s">
        <v>296</v>
      </c>
      <c r="L18" s="13">
        <v>28070</v>
      </c>
      <c r="M18">
        <v>0</v>
      </c>
      <c r="Q18">
        <v>26160</v>
      </c>
      <c r="R18">
        <v>42078</v>
      </c>
      <c r="S18">
        <v>50784</v>
      </c>
    </row>
    <row r="19" spans="11:19" x14ac:dyDescent="0.25">
      <c r="K19" t="s">
        <v>295</v>
      </c>
      <c r="L19" s="13">
        <v>33510</v>
      </c>
      <c r="M19" s="22">
        <v>179241</v>
      </c>
      <c r="N19">
        <v>178812</v>
      </c>
      <c r="O19">
        <f>M19-N19</f>
        <v>429</v>
      </c>
      <c r="P19" t="s">
        <v>299</v>
      </c>
      <c r="Q19">
        <f>SUM(Q15:Q18)</f>
        <v>298428</v>
      </c>
      <c r="R19">
        <f>SUM(R15:R18)</f>
        <v>178812</v>
      </c>
      <c r="S19">
        <f>SUM(S15:S18)</f>
        <v>372830</v>
      </c>
    </row>
    <row r="20" spans="11:19" x14ac:dyDescent="0.25">
      <c r="K20" t="s">
        <v>298</v>
      </c>
      <c r="L20" s="13">
        <f>L17+L18-L19</f>
        <v>19960</v>
      </c>
      <c r="M20">
        <f>M17+M18-M19</f>
        <v>594512</v>
      </c>
    </row>
    <row r="21" spans="11:19" x14ac:dyDescent="0.25">
      <c r="K21" t="s">
        <v>296</v>
      </c>
      <c r="L21" s="13">
        <v>70440</v>
      </c>
      <c r="M21">
        <v>0</v>
      </c>
    </row>
    <row r="22" spans="11:19" x14ac:dyDescent="0.25">
      <c r="K22" t="s">
        <v>295</v>
      </c>
      <c r="L22" s="13">
        <v>72300</v>
      </c>
      <c r="M22" s="22">
        <f>433062-59808</f>
        <v>373254</v>
      </c>
      <c r="N22">
        <v>372830</v>
      </c>
      <c r="O22">
        <f>M22-N22</f>
        <v>424</v>
      </c>
    </row>
    <row r="23" spans="11:19" x14ac:dyDescent="0.25">
      <c r="K23" t="s">
        <v>291</v>
      </c>
      <c r="L23" s="13">
        <f>L20+L21-L22</f>
        <v>18100</v>
      </c>
      <c r="M23">
        <f>M20-M22+M21</f>
        <v>221258</v>
      </c>
    </row>
  </sheetData>
  <mergeCells count="5">
    <mergeCell ref="I4:I6"/>
    <mergeCell ref="I7:I9"/>
    <mergeCell ref="L4:L6"/>
    <mergeCell ref="L7:L9"/>
    <mergeCell ref="M4:M6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16E8-E6E9-4E2C-89F7-7C06E9C85EE5}">
  <sheetPr codeName="Planilha14">
    <tabColor theme="9"/>
  </sheetPr>
  <dimension ref="A1:X370"/>
  <sheetViews>
    <sheetView showGridLines="0" zoomScaleNormal="100" workbookViewId="0">
      <pane ySplit="4" topLeftCell="A5" activePane="bottomLeft" state="frozen"/>
      <selection pane="bottomLeft" activeCell="C13" sqref="C13"/>
    </sheetView>
  </sheetViews>
  <sheetFormatPr defaultColWidth="9" defaultRowHeight="15" x14ac:dyDescent="0.25"/>
  <cols>
    <col min="1" max="2" width="9.7109375" style="38" customWidth="1"/>
    <col min="3" max="3" width="36.5703125" customWidth="1"/>
    <col min="4" max="4" width="11" customWidth="1"/>
    <col min="5" max="5" width="11" hidden="1" customWidth="1"/>
    <col min="6" max="6" width="13.7109375" hidden="1" customWidth="1"/>
    <col min="7" max="7" width="18.5703125" hidden="1" customWidth="1"/>
    <col min="8" max="8" width="11.5703125" hidden="1" customWidth="1"/>
    <col min="9" max="9" width="14.85546875" hidden="1" customWidth="1"/>
    <col min="10" max="10" width="16.140625" hidden="1" customWidth="1"/>
    <col min="11" max="11" width="13.7109375" hidden="1" customWidth="1"/>
    <col min="12" max="12" width="17" bestFit="1" customWidth="1"/>
    <col min="13" max="13" width="11" hidden="1" customWidth="1"/>
    <col min="14" max="14" width="10" hidden="1" customWidth="1"/>
    <col min="15" max="15" width="16.7109375" customWidth="1"/>
    <col min="16" max="16" width="11" hidden="1" customWidth="1"/>
    <col min="17" max="17" width="11.7109375" customWidth="1"/>
    <col min="18" max="18" width="11.7109375" style="78" customWidth="1"/>
    <col min="19" max="19" width="11.7109375" style="1" customWidth="1"/>
    <col min="20" max="20" width="12.7109375" style="1" customWidth="1"/>
    <col min="21" max="21" width="14.5703125" style="1" bestFit="1" customWidth="1"/>
    <col min="22" max="22" width="12.42578125" customWidth="1"/>
    <col min="23" max="23" width="14" customWidth="1"/>
    <col min="24" max="24" width="58.42578125" style="10" customWidth="1"/>
  </cols>
  <sheetData>
    <row r="1" spans="1:24" ht="25.5" x14ac:dyDescent="0.25">
      <c r="L1" s="43" t="s">
        <v>303</v>
      </c>
      <c r="M1" s="31"/>
      <c r="N1" s="27"/>
      <c r="O1" s="43" t="s">
        <v>304</v>
      </c>
      <c r="P1" s="31"/>
      <c r="Q1" s="31"/>
      <c r="T1" s="43" t="s">
        <v>710</v>
      </c>
      <c r="U1" s="43" t="s">
        <v>379</v>
      </c>
      <c r="V1" s="43" t="s">
        <v>380</v>
      </c>
      <c r="W1" s="31"/>
    </row>
    <row r="2" spans="1:24" x14ac:dyDescent="0.25">
      <c r="L2" s="32">
        <f>SUBTOTAL(9,BASE_CONCILI12[CUSTO FÍSICO])</f>
        <v>395987.69638625399</v>
      </c>
      <c r="M2" s="28"/>
      <c r="O2" s="32">
        <f>SUBTOTAL(9,BASE_CONCILI12[CUSTO SISTEMA])</f>
        <v>0</v>
      </c>
      <c r="P2" s="29"/>
      <c r="Q2" s="29"/>
      <c r="S2" s="23"/>
      <c r="T2" s="44">
        <f>(COUNTIF(BASE_CONCILI12[30/jun],"&gt;0")-COUNTIF(BASE_CONCILI12[ACURACIDADE],"&gt;1,05")-COUNTIF(BASE_CONCILI12[ACURACIDADE],"&lt;0,95"))/COUNTIF(BASE_CONCILI12[30/jun],"&gt;0")</f>
        <v>1</v>
      </c>
      <c r="U2" s="32">
        <f>SUBTOTAL(9,BASE_CONCILI12[CUSTO DIVERGÊNCIA])</f>
        <v>0</v>
      </c>
      <c r="V2" s="44" t="e">
        <f>U2/O2</f>
        <v>#DIV/0!</v>
      </c>
      <c r="W2" s="55"/>
      <c r="X2" s="25"/>
    </row>
    <row r="3" spans="1:24" ht="6" customHeight="1" x14ac:dyDescent="0.25">
      <c r="V3" s="24"/>
      <c r="W3" s="24"/>
    </row>
    <row r="4" spans="1:24" s="1" customFormat="1" ht="22.5" x14ac:dyDescent="0.25">
      <c r="A4" s="3" t="s">
        <v>1270</v>
      </c>
      <c r="B4" s="3" t="s">
        <v>1271</v>
      </c>
      <c r="C4" s="4" t="s">
        <v>781</v>
      </c>
      <c r="D4" s="6" t="s">
        <v>2</v>
      </c>
      <c r="E4" s="8" t="s">
        <v>883</v>
      </c>
      <c r="F4" s="4" t="s">
        <v>103</v>
      </c>
      <c r="G4" s="6" t="s">
        <v>104</v>
      </c>
      <c r="H4" s="4" t="s">
        <v>109</v>
      </c>
      <c r="I4" s="4" t="s">
        <v>3</v>
      </c>
      <c r="J4" s="4" t="s">
        <v>7</v>
      </c>
      <c r="K4" s="4" t="s">
        <v>4</v>
      </c>
      <c r="L4" s="8" t="s">
        <v>856</v>
      </c>
      <c r="M4" s="8" t="s">
        <v>384</v>
      </c>
      <c r="N4" s="8" t="s">
        <v>780</v>
      </c>
      <c r="O4" s="4" t="s">
        <v>240</v>
      </c>
      <c r="P4" s="4" t="s">
        <v>385</v>
      </c>
      <c r="Q4" s="4" t="s">
        <v>371</v>
      </c>
      <c r="R4" s="79" t="s">
        <v>372</v>
      </c>
      <c r="S4" s="5" t="s">
        <v>386</v>
      </c>
      <c r="T4" s="5" t="s">
        <v>815</v>
      </c>
      <c r="U4" s="5" t="s">
        <v>302</v>
      </c>
      <c r="V4" s="5" t="s">
        <v>116</v>
      </c>
      <c r="W4" s="5" t="s">
        <v>387</v>
      </c>
      <c r="X4" s="5" t="s">
        <v>1</v>
      </c>
    </row>
    <row r="5" spans="1:24" x14ac:dyDescent="0.25">
      <c r="A5" s="72">
        <v>55</v>
      </c>
      <c r="B5" s="72"/>
      <c r="C5" s="2" t="s">
        <v>82</v>
      </c>
      <c r="D5" s="37" t="s">
        <v>224</v>
      </c>
      <c r="E5" s="26" t="e">
        <f>VLOOKUP(BASE_CONCILI12[[#This Row],[CÓD. 
SAIB]],CONT_ANTE!A:D,4,0)</f>
        <v>#N/A</v>
      </c>
      <c r="F5" s="26" t="e">
        <f>SUMIF(#REF!,BASE_CONCILI12[[#This Row],[CÓD. 
SAIB]],#REF!)</f>
        <v>#REF!</v>
      </c>
      <c r="G5" s="26" t="e">
        <f>SUMIF(#REF!,BASE_CONCILI12[[#This Row],[CÓD. 
SAIB]],#REF!)</f>
        <v>#REF!</v>
      </c>
      <c r="H5" s="26" t="e">
        <f>BASE_CONCILI12[[#This Row],[CONSUMO REAL]]-BASE_CONCILI12[[#This Row],[CONSUMO TEORICO]]</f>
        <v>#REF!</v>
      </c>
      <c r="I5" s="26" t="e">
        <f>SUMIF(#REF!,BASE_CONCILI12[[#This Row],[CÓD. 
SAIB]],#REF!)</f>
        <v>#REF!</v>
      </c>
      <c r="J5" s="26" t="e">
        <f>SUMIF(#REF!,BASE_CONCILI12[[#This Row],[CÓD. 
SAIB]],#REF!)</f>
        <v>#REF!</v>
      </c>
      <c r="K5" s="26" t="e">
        <f>BASE_CONCILI12[[#This Row],[30/mai]]+BASE_CONCILI12[[#This Row],[RECEBIMENTO]]-BASE_CONCILI12[[#This Row],[TRANSFERÊNCIA]]-BASE_CONCILI12[[#This Row],[CONSUMO REAL]]</f>
        <v>#N/A</v>
      </c>
      <c r="L5" s="7">
        <f>IFERROR(VLOOKUP(BASE_CONCILI12[[#This Row],[CÓD. 
SAIB]],BASE_CONTAG[[LAVRE]:[CONTAGEM FINAL]],7,0),0)</f>
        <v>70</v>
      </c>
      <c r="M5" s="7">
        <f>IFERROR(SUM(BASE_CONCILI12[[#This Row],[30/jun]]*BASE_CONCILI12[[#This Row],[CUSTO MP (UN)]]),0)</f>
        <v>0</v>
      </c>
      <c r="N5" s="7">
        <f>IFERROR(VLOOKUP(BASE_CONCILI12[[#This Row],[CÓD. 
SAIB]],BASE_CONTAG[],5,0),"")</f>
        <v>70</v>
      </c>
      <c r="O5" s="7" t="e">
        <f>SUMIF(SISTEMA!#REF!,BASE_CONCILI12[[#This Row],[CÓD. 
SAIB]],SISTEMA!#REF!)</f>
        <v>#REF!</v>
      </c>
      <c r="P5" s="30">
        <f>IFERROR(SUM(BASE_CONCILI12[[#This Row],[SISTEMA]]*BASE_CONCILI12[[#This Row],[CUSTO MP (UN)]]),0)</f>
        <v>0</v>
      </c>
      <c r="Q5" s="46" t="str">
        <f>IFERROR(VLOOKUP(BASE_CONCILI12[[#This Row],[CÓD. 
SAIB]],BASE_DIFERENÇA[],4,0),"0")</f>
        <v>0</v>
      </c>
      <c r="R5" s="75" t="e">
        <f>BASE_CONCILI12[[#This Row],[30/jun]]-BASE_CONCILI12[[#This Row],[SISTEMA]]</f>
        <v>#REF!</v>
      </c>
      <c r="S5" s="47" t="str">
        <f>IFERROR(BASE_CONCILI12[[#This Row],[DIFERENÇA ANTERIOR]]-BASE_CONCILI12[[#This Row],[DIFERENÇA ATUAL]],"-")</f>
        <v>-</v>
      </c>
      <c r="T5" s="48">
        <f>VLOOKUP(BASE_CONCILI12[[#This Row],[CÓD. 
SAIB]],CUSTO!A:C,3,0)</f>
        <v>0</v>
      </c>
      <c r="U5" s="48">
        <f>IFERROR(SUM(BASE_CONCILI12[[#This Row],[DIFERENÇA ATUAL]]*BASE_CONCILI12[[#This Row],[CUSTO MP (UN)]]),0)</f>
        <v>0</v>
      </c>
      <c r="V5" s="96" t="str">
        <f>IFERROR(BASE_CONCILI12[[#This Row],[30/jun]]/BASE_CONCILI12[[#This Row],[SISTEMA]],"")</f>
        <v/>
      </c>
      <c r="W5" s="48" t="str">
        <f>IFERROR(BASE_CONCILI12[[#This Row],[DIFERENÇA MÊS]]*BASE_CONCILI12[[#This Row],[CUSTO MP (UN)]],"-")</f>
        <v>-</v>
      </c>
      <c r="X5" s="49" t="s">
        <v>813</v>
      </c>
    </row>
    <row r="6" spans="1:24" x14ac:dyDescent="0.25">
      <c r="A6" s="72">
        <v>31395</v>
      </c>
      <c r="B6" s="72"/>
      <c r="C6" s="2" t="s">
        <v>148</v>
      </c>
      <c r="D6" s="41" t="s">
        <v>225</v>
      </c>
      <c r="E6" s="26" t="e">
        <f>VLOOKUP(BASE_CONCILI12[[#This Row],[CÓD. 
SAIB]],CONT_ANTE!A:D,4,0)</f>
        <v>#N/A</v>
      </c>
      <c r="F6" s="26" t="e">
        <f>SUMIF(#REF!,BASE_CONCILI12[[#This Row],[CÓD. 
SAIB]],#REF!)</f>
        <v>#REF!</v>
      </c>
      <c r="G6" s="26" t="e">
        <f>SUMIF(#REF!,BASE_CONCILI12[[#This Row],[CÓD. 
SAIB]],#REF!)</f>
        <v>#REF!</v>
      </c>
      <c r="H6" s="26" t="e">
        <f>BASE_CONCILI12[[#This Row],[CONSUMO REAL]]-BASE_CONCILI12[[#This Row],[CONSUMO TEORICO]]</f>
        <v>#REF!</v>
      </c>
      <c r="I6" s="26" t="e">
        <f>SUMIF(#REF!,BASE_CONCILI12[[#This Row],[CÓD. 
SAIB]],#REF!)</f>
        <v>#REF!</v>
      </c>
      <c r="J6" s="26" t="e">
        <f>SUMIF(#REF!,BASE_CONCILI12[[#This Row],[CÓD. 
SAIB]],#REF!)</f>
        <v>#REF!</v>
      </c>
      <c r="K6" s="26" t="e">
        <f>BASE_CONCILI12[[#This Row],[30/mai]]+BASE_CONCILI12[[#This Row],[RECEBIMENTO]]-BASE_CONCILI12[[#This Row],[TRANSFERÊNCIA]]-BASE_CONCILI12[[#This Row],[CONSUMO REAL]]</f>
        <v>#N/A</v>
      </c>
      <c r="L6" s="7">
        <f>IFERROR(VLOOKUP(BASE_CONCILI12[[#This Row],[CÓD. 
SAIB]],BASE_CONTAG[[LAVRE]:[CONTAGEM FINAL]],7,0),0)</f>
        <v>110</v>
      </c>
      <c r="M6" s="7">
        <f>IFERROR(SUM(BASE_CONCILI12[[#This Row],[30/jun]]*BASE_CONCILI12[[#This Row],[CUSTO MP (UN)]]),0)</f>
        <v>0</v>
      </c>
      <c r="N6" s="7">
        <f>IFERROR(VLOOKUP(BASE_CONCILI12[[#This Row],[CÓD. 
SAIB]],BASE_CONTAG[],5,0),"")</f>
        <v>110</v>
      </c>
      <c r="O6" s="7" t="e">
        <f>SUMIF(SISTEMA!#REF!,BASE_CONCILI12[[#This Row],[CÓD. 
SAIB]],SISTEMA!#REF!)</f>
        <v>#REF!</v>
      </c>
      <c r="P6" s="30">
        <f>IFERROR(SUM(BASE_CONCILI12[[#This Row],[SISTEMA]]*BASE_CONCILI12[[#This Row],[CUSTO MP (UN)]]),0)</f>
        <v>0</v>
      </c>
      <c r="Q6" s="46" t="str">
        <f>IFERROR(VLOOKUP(BASE_CONCILI12[[#This Row],[CÓD. 
SAIB]],BASE_DIFERENÇA[],4,0),"0")</f>
        <v>0</v>
      </c>
      <c r="R6" s="75" t="e">
        <f>BASE_CONCILI12[[#This Row],[30/jun]]-BASE_CONCILI12[[#This Row],[SISTEMA]]</f>
        <v>#REF!</v>
      </c>
      <c r="S6" s="47" t="str">
        <f>IFERROR(BASE_CONCILI12[[#This Row],[DIFERENÇA ANTERIOR]]-BASE_CONCILI12[[#This Row],[DIFERENÇA ATUAL]],"-")</f>
        <v>-</v>
      </c>
      <c r="T6" s="48">
        <f>VLOOKUP(BASE_CONCILI12[[#This Row],[CÓD. 
SAIB]],CUSTO!A:C,3,0)</f>
        <v>0</v>
      </c>
      <c r="U6" s="48">
        <f>IFERROR(SUM(BASE_CONCILI12[[#This Row],[DIFERENÇA ATUAL]]*BASE_CONCILI12[[#This Row],[CUSTO MP (UN)]]),0)</f>
        <v>0</v>
      </c>
      <c r="V6" s="86" t="str">
        <f>IFERROR(BASE_CONCILI12[[#This Row],[30/jun]]/BASE_CONCILI12[[#This Row],[SISTEMA]],"")</f>
        <v/>
      </c>
      <c r="W6" s="48" t="str">
        <f>IFERROR(BASE_CONCILI12[[#This Row],[DIFERENÇA MÊS]]*BASE_CONCILI12[[#This Row],[CUSTO MP (UN)]],"-")</f>
        <v>-</v>
      </c>
      <c r="X6" s="49" t="s">
        <v>813</v>
      </c>
    </row>
    <row r="7" spans="1:24" x14ac:dyDescent="0.25">
      <c r="A7" s="72">
        <v>31352</v>
      </c>
      <c r="B7" s="72"/>
      <c r="C7" s="2" t="s">
        <v>117</v>
      </c>
      <c r="D7" s="37" t="s">
        <v>221</v>
      </c>
      <c r="E7" s="26" t="e">
        <f>VLOOKUP(BASE_CONCILI12[[#This Row],[CÓD. 
SAIB]],CONT_ANTE!A:D,4,0)</f>
        <v>#N/A</v>
      </c>
      <c r="F7" s="26" t="e">
        <f>SUMIF(#REF!,BASE_CONCILI12[[#This Row],[CÓD. 
SAIB]],#REF!)</f>
        <v>#REF!</v>
      </c>
      <c r="G7" s="26" t="e">
        <f>SUMIF(#REF!,BASE_CONCILI12[[#This Row],[CÓD. 
SAIB]],#REF!)</f>
        <v>#REF!</v>
      </c>
      <c r="H7" s="26" t="e">
        <f>BASE_CONCILI12[[#This Row],[CONSUMO REAL]]-BASE_CONCILI12[[#This Row],[CONSUMO TEORICO]]</f>
        <v>#REF!</v>
      </c>
      <c r="I7" s="26" t="e">
        <f>SUMIF(#REF!,BASE_CONCILI12[[#This Row],[CÓD. 
SAIB]],#REF!)</f>
        <v>#REF!</v>
      </c>
      <c r="J7" s="26" t="e">
        <f>SUMIF(#REF!,BASE_CONCILI12[[#This Row],[CÓD. 
SAIB]],#REF!)</f>
        <v>#REF!</v>
      </c>
      <c r="K7" s="26" t="e">
        <f>BASE_CONCILI12[[#This Row],[30/mai]]+BASE_CONCILI12[[#This Row],[RECEBIMENTO]]-BASE_CONCILI12[[#This Row],[TRANSFERÊNCIA]]-BASE_CONCILI12[[#This Row],[CONSUMO REAL]]</f>
        <v>#N/A</v>
      </c>
      <c r="L7" s="7">
        <f>IFERROR(VLOOKUP(BASE_CONCILI12[[#This Row],[CÓD. 
SAIB]],BASE_CONTAG[[LAVRE]:[CONTAGEM FINAL]],7,0),0)</f>
        <v>0</v>
      </c>
      <c r="M7" s="7">
        <f>IFERROR(SUM(BASE_CONCILI12[[#This Row],[30/jun]]*BASE_CONCILI12[[#This Row],[CUSTO MP (UN)]]),0)</f>
        <v>0</v>
      </c>
      <c r="N7" s="7">
        <f>IFERROR(VLOOKUP(BASE_CONCILI12[[#This Row],[CÓD. 
SAIB]],BASE_CONTAG[],5,0),"")</f>
        <v>0</v>
      </c>
      <c r="O7" s="7" t="e">
        <f>SUMIF(SISTEMA!#REF!,BASE_CONCILI12[[#This Row],[CÓD. 
SAIB]],SISTEMA!#REF!)</f>
        <v>#REF!</v>
      </c>
      <c r="P7" s="30">
        <f>IFERROR(SUM(BASE_CONCILI12[[#This Row],[SISTEMA]]*BASE_CONCILI12[[#This Row],[CUSTO MP (UN)]]),0)</f>
        <v>0</v>
      </c>
      <c r="Q7" s="46" t="str">
        <f>IFERROR(VLOOKUP(BASE_CONCILI12[[#This Row],[CÓD. 
SAIB]],BASE_DIFERENÇA[],4,0),"0")</f>
        <v>0</v>
      </c>
      <c r="R7" s="75" t="e">
        <f>BASE_CONCILI12[[#This Row],[30/jun]]-BASE_CONCILI12[[#This Row],[SISTEMA]]</f>
        <v>#REF!</v>
      </c>
      <c r="S7" s="47" t="str">
        <f>IFERROR(BASE_CONCILI12[[#This Row],[DIFERENÇA ANTERIOR]]-BASE_CONCILI12[[#This Row],[DIFERENÇA ATUAL]],"-")</f>
        <v>-</v>
      </c>
      <c r="T7" s="48" t="str">
        <f>VLOOKUP(BASE_CONCILI12[[#This Row],[CÓD. 
SAIB]],CUSTO!A:C,3,0)</f>
        <v>31352CB01</v>
      </c>
      <c r="U7" s="48">
        <f>IFERROR(SUM(BASE_CONCILI12[[#This Row],[DIFERENÇA ATUAL]]*BASE_CONCILI12[[#This Row],[CUSTO MP (UN)]]),0)</f>
        <v>0</v>
      </c>
      <c r="V7" s="86" t="str">
        <f>IFERROR(BASE_CONCILI12[[#This Row],[30/jun]]/BASE_CONCILI12[[#This Row],[SISTEMA]],"")</f>
        <v/>
      </c>
      <c r="W7" s="48" t="str">
        <f>IFERROR(BASE_CONCILI12[[#This Row],[DIFERENÇA MÊS]]*BASE_CONCILI12[[#This Row],[CUSTO MP (UN)]],"-")</f>
        <v>-</v>
      </c>
      <c r="X7" s="49" t="s">
        <v>813</v>
      </c>
    </row>
    <row r="8" spans="1:24" x14ac:dyDescent="0.25">
      <c r="A8" s="72">
        <v>2089</v>
      </c>
      <c r="B8" s="72"/>
      <c r="C8" s="2" t="s">
        <v>120</v>
      </c>
      <c r="D8" s="37" t="s">
        <v>221</v>
      </c>
      <c r="E8" s="26" t="e">
        <f>VLOOKUP(BASE_CONCILI12[[#This Row],[CÓD. 
SAIB]],CONT_ANTE!A:D,4,0)</f>
        <v>#N/A</v>
      </c>
      <c r="F8" s="26" t="e">
        <f>SUMIF(#REF!,BASE_CONCILI12[[#This Row],[CÓD. 
SAIB]],#REF!)</f>
        <v>#REF!</v>
      </c>
      <c r="G8" s="26" t="e">
        <f>SUMIF(#REF!,BASE_CONCILI12[[#This Row],[CÓD. 
SAIB]],#REF!)</f>
        <v>#REF!</v>
      </c>
      <c r="H8" s="26" t="e">
        <f>BASE_CONCILI12[[#This Row],[CONSUMO REAL]]-BASE_CONCILI12[[#This Row],[CONSUMO TEORICO]]</f>
        <v>#REF!</v>
      </c>
      <c r="I8" s="26" t="e">
        <f>SUMIF(#REF!,BASE_CONCILI12[[#This Row],[CÓD. 
SAIB]],#REF!)</f>
        <v>#REF!</v>
      </c>
      <c r="J8" s="26" t="e">
        <f>SUMIF(#REF!,BASE_CONCILI12[[#This Row],[CÓD. 
SAIB]],#REF!)</f>
        <v>#REF!</v>
      </c>
      <c r="K8" s="26" t="e">
        <f>BASE_CONCILI12[[#This Row],[30/mai]]+BASE_CONCILI12[[#This Row],[RECEBIMENTO]]-BASE_CONCILI12[[#This Row],[TRANSFERÊNCIA]]-BASE_CONCILI12[[#This Row],[CONSUMO REAL]]</f>
        <v>#N/A</v>
      </c>
      <c r="L8" s="7">
        <f>IFERROR(VLOOKUP(BASE_CONCILI12[[#This Row],[CÓD. 
SAIB]],BASE_CONTAG[[LAVRE]:[CONTAGEM FINAL]],7,0),0)</f>
        <v>0</v>
      </c>
      <c r="M8" s="7">
        <f>IFERROR(SUM(BASE_CONCILI12[[#This Row],[30/jun]]*BASE_CONCILI12[[#This Row],[CUSTO MP (UN)]]),0)</f>
        <v>0</v>
      </c>
      <c r="N8" s="7" t="str">
        <f>IFERROR(VLOOKUP(BASE_CONCILI12[[#This Row],[CÓD. 
SAIB]],BASE_CONTAG[],5,0),"")</f>
        <v/>
      </c>
      <c r="O8" s="7" t="e">
        <f>SUMIF(SISTEMA!#REF!,BASE_CONCILI12[[#This Row],[CÓD. 
SAIB]],SISTEMA!#REF!)</f>
        <v>#REF!</v>
      </c>
      <c r="P8" s="30">
        <f>IFERROR(SUM(BASE_CONCILI12[[#This Row],[SISTEMA]]*BASE_CONCILI12[[#This Row],[CUSTO MP (UN)]]),0)</f>
        <v>0</v>
      </c>
      <c r="Q8" s="46" t="str">
        <f>IFERROR(VLOOKUP(BASE_CONCILI12[[#This Row],[CÓD. 
SAIB]],BASE_DIFERENÇA[],4,0),"0")</f>
        <v>0</v>
      </c>
      <c r="R8" s="75" t="e">
        <f>BASE_CONCILI12[[#This Row],[30/jun]]-BASE_CONCILI12[[#This Row],[SISTEMA]]</f>
        <v>#REF!</v>
      </c>
      <c r="S8" s="47" t="str">
        <f>IFERROR(BASE_CONCILI12[[#This Row],[DIFERENÇA ANTERIOR]]-BASE_CONCILI12[[#This Row],[DIFERENÇA ATUAL]],"-")</f>
        <v>-</v>
      </c>
      <c r="T8" s="48" t="str">
        <f>VLOOKUP(BASE_CONCILI12[[#This Row],[CÓD. 
SAIB]],CUSTO!A:C,3,0)</f>
        <v>2089CB01</v>
      </c>
      <c r="U8" s="48">
        <f>IFERROR(SUM(BASE_CONCILI12[[#This Row],[DIFERENÇA ATUAL]]*BASE_CONCILI12[[#This Row],[CUSTO MP (UN)]]),0)</f>
        <v>0</v>
      </c>
      <c r="V8" s="86" t="str">
        <f>IFERROR(BASE_CONCILI12[[#This Row],[30/jun]]/BASE_CONCILI12[[#This Row],[SISTEMA]],"")</f>
        <v/>
      </c>
      <c r="W8" s="48" t="str">
        <f>IFERROR(BASE_CONCILI12[[#This Row],[DIFERENÇA MÊS]]*BASE_CONCILI12[[#This Row],[CUSTO MP (UN)]],"-")</f>
        <v>-</v>
      </c>
      <c r="X8" s="49" t="s">
        <v>813</v>
      </c>
    </row>
    <row r="9" spans="1:24" x14ac:dyDescent="0.25">
      <c r="A9" s="72">
        <v>31351</v>
      </c>
      <c r="B9" s="72"/>
      <c r="C9" s="2" t="s">
        <v>121</v>
      </c>
      <c r="D9" s="37" t="s">
        <v>221</v>
      </c>
      <c r="E9" s="26" t="e">
        <f>VLOOKUP(BASE_CONCILI12[[#This Row],[CÓD. 
SAIB]],CONT_ANTE!A:D,4,0)</f>
        <v>#N/A</v>
      </c>
      <c r="F9" s="26" t="e">
        <f>SUMIF(#REF!,BASE_CONCILI12[[#This Row],[CÓD. 
SAIB]],#REF!)</f>
        <v>#REF!</v>
      </c>
      <c r="G9" s="26" t="e">
        <f>SUMIF(#REF!,BASE_CONCILI12[[#This Row],[CÓD. 
SAIB]],#REF!)</f>
        <v>#REF!</v>
      </c>
      <c r="H9" s="26" t="e">
        <f>BASE_CONCILI12[[#This Row],[CONSUMO REAL]]-BASE_CONCILI12[[#This Row],[CONSUMO TEORICO]]</f>
        <v>#REF!</v>
      </c>
      <c r="I9" s="26" t="e">
        <f>SUMIF(#REF!,BASE_CONCILI12[[#This Row],[CÓD. 
SAIB]],#REF!)</f>
        <v>#REF!</v>
      </c>
      <c r="J9" s="26" t="e">
        <f>SUMIF(#REF!,BASE_CONCILI12[[#This Row],[CÓD. 
SAIB]],#REF!)</f>
        <v>#REF!</v>
      </c>
      <c r="K9" s="26" t="e">
        <f>BASE_CONCILI12[[#This Row],[30/mai]]+BASE_CONCILI12[[#This Row],[RECEBIMENTO]]-BASE_CONCILI12[[#This Row],[TRANSFERÊNCIA]]-BASE_CONCILI12[[#This Row],[CONSUMO REAL]]</f>
        <v>#N/A</v>
      </c>
      <c r="L9" s="7">
        <f>IFERROR(VLOOKUP(BASE_CONCILI12[[#This Row],[CÓD. 
SAIB]],BASE_CONTAG[[LAVRE]:[CONTAGEM FINAL]],7,0),0)</f>
        <v>0</v>
      </c>
      <c r="M9" s="7">
        <f>IFERROR(SUM(BASE_CONCILI12[[#This Row],[30/jun]]*BASE_CONCILI12[[#This Row],[CUSTO MP (UN)]]),0)</f>
        <v>0</v>
      </c>
      <c r="N9" s="7">
        <f>IFERROR(VLOOKUP(BASE_CONCILI12[[#This Row],[CÓD. 
SAIB]],BASE_CONTAG[],5,0),"")</f>
        <v>0</v>
      </c>
      <c r="O9" s="7" t="e">
        <f>SUMIF(SISTEMA!#REF!,BASE_CONCILI12[[#This Row],[CÓD. 
SAIB]],SISTEMA!#REF!)</f>
        <v>#REF!</v>
      </c>
      <c r="P9" s="30">
        <f>IFERROR(SUM(BASE_CONCILI12[[#This Row],[SISTEMA]]*BASE_CONCILI12[[#This Row],[CUSTO MP (UN)]]),0)</f>
        <v>0</v>
      </c>
      <c r="Q9" s="46" t="str">
        <f>IFERROR(VLOOKUP(BASE_CONCILI12[[#This Row],[CÓD. 
SAIB]],BASE_DIFERENÇA[],4,0),"0")</f>
        <v>0</v>
      </c>
      <c r="R9" s="75" t="e">
        <f>BASE_CONCILI12[[#This Row],[30/jun]]-BASE_CONCILI12[[#This Row],[SISTEMA]]</f>
        <v>#REF!</v>
      </c>
      <c r="S9" s="47" t="str">
        <f>IFERROR(BASE_CONCILI12[[#This Row],[DIFERENÇA ANTERIOR]]-BASE_CONCILI12[[#This Row],[DIFERENÇA ATUAL]],"-")</f>
        <v>-</v>
      </c>
      <c r="T9" s="48" t="str">
        <f>VLOOKUP(BASE_CONCILI12[[#This Row],[CÓD. 
SAIB]],CUSTO!A:C,3,0)</f>
        <v>31351CB01</v>
      </c>
      <c r="U9" s="48">
        <f>IFERROR(SUM(BASE_CONCILI12[[#This Row],[DIFERENÇA ATUAL]]*BASE_CONCILI12[[#This Row],[CUSTO MP (UN)]]),0)</f>
        <v>0</v>
      </c>
      <c r="V9" s="86" t="str">
        <f>IFERROR(BASE_CONCILI12[[#This Row],[30/jun]]/BASE_CONCILI12[[#This Row],[SISTEMA]],"")</f>
        <v/>
      </c>
      <c r="W9" s="48" t="str">
        <f>IFERROR(BASE_CONCILI12[[#This Row],[DIFERENÇA MÊS]]*BASE_CONCILI12[[#This Row],[CUSTO MP (UN)]],"-")</f>
        <v>-</v>
      </c>
      <c r="X9" s="49" t="s">
        <v>813</v>
      </c>
    </row>
    <row r="10" spans="1:24" x14ac:dyDescent="0.25">
      <c r="A10" s="72">
        <v>31355</v>
      </c>
      <c r="B10" s="72"/>
      <c r="C10" s="2" t="s">
        <v>122</v>
      </c>
      <c r="D10" s="37" t="s">
        <v>221</v>
      </c>
      <c r="E10" s="26" t="e">
        <f>VLOOKUP(BASE_CONCILI12[[#This Row],[CÓD. 
SAIB]],CONT_ANTE!A:D,4,0)</f>
        <v>#N/A</v>
      </c>
      <c r="F10" s="26" t="e">
        <f>SUMIF(#REF!,BASE_CONCILI12[[#This Row],[CÓD. 
SAIB]],#REF!)</f>
        <v>#REF!</v>
      </c>
      <c r="G10" s="26" t="e">
        <f>SUMIF(#REF!,BASE_CONCILI12[[#This Row],[CÓD. 
SAIB]],#REF!)</f>
        <v>#REF!</v>
      </c>
      <c r="H10" s="26" t="e">
        <f>BASE_CONCILI12[[#This Row],[CONSUMO REAL]]-BASE_CONCILI12[[#This Row],[CONSUMO TEORICO]]</f>
        <v>#REF!</v>
      </c>
      <c r="I10" s="26" t="e">
        <f>SUMIF(#REF!,BASE_CONCILI12[[#This Row],[CÓD. 
SAIB]],#REF!)</f>
        <v>#REF!</v>
      </c>
      <c r="J10" s="26" t="e">
        <f>SUMIF(#REF!,BASE_CONCILI12[[#This Row],[CÓD. 
SAIB]],#REF!)</f>
        <v>#REF!</v>
      </c>
      <c r="K10" s="26" t="e">
        <f>BASE_CONCILI12[[#This Row],[30/mai]]+BASE_CONCILI12[[#This Row],[RECEBIMENTO]]-BASE_CONCILI12[[#This Row],[TRANSFERÊNCIA]]-BASE_CONCILI12[[#This Row],[CONSUMO REAL]]</f>
        <v>#N/A</v>
      </c>
      <c r="L10" s="7">
        <f>IFERROR(VLOOKUP(BASE_CONCILI12[[#This Row],[CÓD. 
SAIB]],BASE_CONTAG[[LAVRE]:[CONTAGEM FINAL]],7,0),0)</f>
        <v>41</v>
      </c>
      <c r="M10" s="7">
        <f>IFERROR(SUM(BASE_CONCILI12[[#This Row],[30/jun]]*BASE_CONCILI12[[#This Row],[CUSTO MP (UN)]]),0)</f>
        <v>0</v>
      </c>
      <c r="N10" s="7">
        <f>IFERROR(VLOOKUP(BASE_CONCILI12[[#This Row],[CÓD. 
SAIB]],BASE_CONTAG[],5,0),"")</f>
        <v>41</v>
      </c>
      <c r="O10" s="7" t="e">
        <f>SUMIF(SISTEMA!#REF!,BASE_CONCILI12[[#This Row],[CÓD. 
SAIB]],SISTEMA!#REF!)</f>
        <v>#REF!</v>
      </c>
      <c r="P10" s="30">
        <f>IFERROR(SUM(BASE_CONCILI12[[#This Row],[SISTEMA]]*BASE_CONCILI12[[#This Row],[CUSTO MP (UN)]]),0)</f>
        <v>0</v>
      </c>
      <c r="Q10" s="46" t="str">
        <f>IFERROR(VLOOKUP(BASE_CONCILI12[[#This Row],[CÓD. 
SAIB]],BASE_DIFERENÇA[],4,0),"0")</f>
        <v>0</v>
      </c>
      <c r="R10" s="75" t="e">
        <f>BASE_CONCILI12[[#This Row],[30/jun]]-BASE_CONCILI12[[#This Row],[SISTEMA]]</f>
        <v>#REF!</v>
      </c>
      <c r="S10" s="47" t="str">
        <f>IFERROR(BASE_CONCILI12[[#This Row],[DIFERENÇA ANTERIOR]]-BASE_CONCILI12[[#This Row],[DIFERENÇA ATUAL]],"-")</f>
        <v>-</v>
      </c>
      <c r="T10" s="48" t="str">
        <f>VLOOKUP(BASE_CONCILI12[[#This Row],[CÓD. 
SAIB]],CUSTO!A:C,3,0)</f>
        <v>31355CB01</v>
      </c>
      <c r="U10" s="48">
        <f>IFERROR(SUM(BASE_CONCILI12[[#This Row],[DIFERENÇA ATUAL]]*BASE_CONCILI12[[#This Row],[CUSTO MP (UN)]]),0)</f>
        <v>0</v>
      </c>
      <c r="V10" s="86" t="str">
        <f>IFERROR(BASE_CONCILI12[[#This Row],[30/jun]]/BASE_CONCILI12[[#This Row],[SISTEMA]],"")</f>
        <v/>
      </c>
      <c r="W10" s="48" t="str">
        <f>IFERROR(BASE_CONCILI12[[#This Row],[DIFERENÇA MÊS]]*BASE_CONCILI12[[#This Row],[CUSTO MP (UN)]],"-")</f>
        <v>-</v>
      </c>
      <c r="X10" s="49" t="s">
        <v>813</v>
      </c>
    </row>
    <row r="11" spans="1:24" x14ac:dyDescent="0.25">
      <c r="A11" s="72">
        <v>31354</v>
      </c>
      <c r="B11" s="72"/>
      <c r="C11" s="2" t="s">
        <v>123</v>
      </c>
      <c r="D11" s="37" t="s">
        <v>221</v>
      </c>
      <c r="E11" s="39" t="e">
        <f>VLOOKUP(BASE_CONCILI12[[#This Row],[CÓD. 
SAIB]],CONT_ANTE!A:D,4,0)</f>
        <v>#N/A</v>
      </c>
      <c r="F11" s="39" t="e">
        <f>SUMIF(#REF!,BASE_CONCILI12[[#This Row],[CÓD. 
SAIB]],#REF!)</f>
        <v>#REF!</v>
      </c>
      <c r="G11" s="39" t="e">
        <f>SUMIF(#REF!,BASE_CONCILI12[[#This Row],[CÓD. 
SAIB]],#REF!)</f>
        <v>#REF!</v>
      </c>
      <c r="H11" s="39" t="e">
        <f>BASE_CONCILI12[[#This Row],[CONSUMO REAL]]-BASE_CONCILI12[[#This Row],[CONSUMO TEORICO]]</f>
        <v>#REF!</v>
      </c>
      <c r="I11" s="39" t="e">
        <f>SUMIF(#REF!,BASE_CONCILI12[[#This Row],[CÓD. 
SAIB]],#REF!)</f>
        <v>#REF!</v>
      </c>
      <c r="J11" s="39" t="e">
        <f>SUMIF(#REF!,BASE_CONCILI12[[#This Row],[CÓD. 
SAIB]],#REF!)</f>
        <v>#REF!</v>
      </c>
      <c r="K11" s="39" t="e">
        <f>BASE_CONCILI12[[#This Row],[30/mai]]+BASE_CONCILI12[[#This Row],[RECEBIMENTO]]-BASE_CONCILI12[[#This Row],[TRANSFERÊNCIA]]-BASE_CONCILI12[[#This Row],[CONSUMO REAL]]</f>
        <v>#N/A</v>
      </c>
      <c r="L11" s="7">
        <f>IFERROR(VLOOKUP(BASE_CONCILI12[[#This Row],[CÓD. 
SAIB]],BASE_CONTAG[[LAVRE]:[CONTAGEM FINAL]],7,0),0)</f>
        <v>0</v>
      </c>
      <c r="M11" s="7">
        <f>IFERROR(SUM(BASE_CONCILI12[[#This Row],[30/jun]]*BASE_CONCILI12[[#This Row],[CUSTO MP (UN)]]),0)</f>
        <v>0</v>
      </c>
      <c r="N11" s="40">
        <f>IFERROR(VLOOKUP(BASE_CONCILI12[[#This Row],[CÓD. 
SAIB]],BASE_CONTAG[],5,0),"")</f>
        <v>0</v>
      </c>
      <c r="O11" s="7" t="e">
        <f>SUMIF(SISTEMA!#REF!,BASE_CONCILI12[[#This Row],[CÓD. 
SAIB]],SISTEMA!#REF!)</f>
        <v>#REF!</v>
      </c>
      <c r="P11" s="30">
        <f>IFERROR(SUM(BASE_CONCILI12[[#This Row],[SISTEMA]]*BASE_CONCILI12[[#This Row],[CUSTO MP (UN)]]),0)</f>
        <v>0</v>
      </c>
      <c r="Q11" s="46" t="str">
        <f>IFERROR(VLOOKUP(BASE_CONCILI12[[#This Row],[CÓD. 
SAIB]],BASE_DIFERENÇA[],4,0),"0")</f>
        <v>0</v>
      </c>
      <c r="R11" s="75" t="e">
        <f>BASE_CONCILI12[[#This Row],[30/jun]]-BASE_CONCILI12[[#This Row],[SISTEMA]]</f>
        <v>#REF!</v>
      </c>
      <c r="S11" s="47" t="str">
        <f>IFERROR(BASE_CONCILI12[[#This Row],[DIFERENÇA ANTERIOR]]-BASE_CONCILI12[[#This Row],[DIFERENÇA ATUAL]],"-")</f>
        <v>-</v>
      </c>
      <c r="T11" s="48" t="str">
        <f>VLOOKUP(BASE_CONCILI12[[#This Row],[CÓD. 
SAIB]],CUSTO!A:C,3,0)</f>
        <v>31354CB01</v>
      </c>
      <c r="U11" s="48">
        <f>IFERROR(SUM(BASE_CONCILI12[[#This Row],[DIFERENÇA ATUAL]]*BASE_CONCILI12[[#This Row],[CUSTO MP (UN)]]),0)</f>
        <v>0</v>
      </c>
      <c r="V11" s="88" t="str">
        <f>IFERROR(BASE_CONCILI12[[#This Row],[30/jun]]/BASE_CONCILI12[[#This Row],[SISTEMA]],"")</f>
        <v/>
      </c>
      <c r="W11" s="50" t="str">
        <f>IFERROR(BASE_CONCILI12[[#This Row],[DIFERENÇA MÊS]]*BASE_CONCILI12[[#This Row],[CUSTO MP (UN)]],"-")</f>
        <v>-</v>
      </c>
      <c r="X11" s="127" t="s">
        <v>813</v>
      </c>
    </row>
    <row r="12" spans="1:24" x14ac:dyDescent="0.25">
      <c r="A12" s="72">
        <v>1820</v>
      </c>
      <c r="B12" s="72"/>
      <c r="C12" s="2" t="s">
        <v>307</v>
      </c>
      <c r="D12" s="37" t="s">
        <v>221</v>
      </c>
      <c r="E12" s="26" t="e">
        <f>VLOOKUP(BASE_CONCILI12[[#This Row],[CÓD. 
SAIB]],CONT_ANTE!A:D,4,0)</f>
        <v>#N/A</v>
      </c>
      <c r="F12" s="26" t="e">
        <f>SUMIF(#REF!,BASE_CONCILI12[[#This Row],[CÓD. 
SAIB]],#REF!)</f>
        <v>#REF!</v>
      </c>
      <c r="G12" s="26" t="e">
        <f>SUMIF(#REF!,BASE_CONCILI12[[#This Row],[CÓD. 
SAIB]],#REF!)</f>
        <v>#REF!</v>
      </c>
      <c r="H12" s="26" t="e">
        <f>BASE_CONCILI12[[#This Row],[CONSUMO REAL]]-BASE_CONCILI12[[#This Row],[CONSUMO TEORICO]]</f>
        <v>#REF!</v>
      </c>
      <c r="I12" s="26" t="e">
        <f>SUMIF(#REF!,BASE_CONCILI12[[#This Row],[CÓD. 
SAIB]],#REF!)</f>
        <v>#REF!</v>
      </c>
      <c r="J12" s="26" t="e">
        <f>SUMIF(#REF!,BASE_CONCILI12[[#This Row],[CÓD. 
SAIB]],#REF!)</f>
        <v>#REF!</v>
      </c>
      <c r="K12" s="26" t="e">
        <f>BASE_CONCILI12[[#This Row],[30/mai]]+BASE_CONCILI12[[#This Row],[RECEBIMENTO]]-BASE_CONCILI12[[#This Row],[TRANSFERÊNCIA]]-BASE_CONCILI12[[#This Row],[CONSUMO REAL]]</f>
        <v>#N/A</v>
      </c>
      <c r="L12" s="7">
        <f>IFERROR(VLOOKUP(BASE_CONCILI12[[#This Row],[CÓD. 
SAIB]],BASE_CONTAG[[LAVRE]:[CONTAGEM FINAL]],7,0),0)</f>
        <v>14.5</v>
      </c>
      <c r="M12" s="7">
        <f>IFERROR(SUM(BASE_CONCILI12[[#This Row],[30/jun]]*BASE_CONCILI12[[#This Row],[CUSTO MP (UN)]]),0)</f>
        <v>0</v>
      </c>
      <c r="N12" s="7">
        <f>IFERROR(VLOOKUP(BASE_CONCILI12[[#This Row],[CÓD. 
SAIB]],BASE_CONTAG[],5,0),"")</f>
        <v>14.5</v>
      </c>
      <c r="O12" s="7" t="e">
        <f>SUMIF(SISTEMA!#REF!,BASE_CONCILI12[[#This Row],[CÓD. 
SAIB]],SISTEMA!#REF!)</f>
        <v>#REF!</v>
      </c>
      <c r="P12" s="30">
        <f>IFERROR(SUM(BASE_CONCILI12[[#This Row],[SISTEMA]]*BASE_CONCILI12[[#This Row],[CUSTO MP (UN)]]),0)</f>
        <v>0</v>
      </c>
      <c r="Q12" s="46" t="str">
        <f>IFERROR(VLOOKUP(BASE_CONCILI12[[#This Row],[CÓD. 
SAIB]],BASE_DIFERENÇA[],4,0),"0")</f>
        <v>0</v>
      </c>
      <c r="R12" s="75" t="e">
        <f>BASE_CONCILI12[[#This Row],[30/jun]]-BASE_CONCILI12[[#This Row],[SISTEMA]]</f>
        <v>#REF!</v>
      </c>
      <c r="S12" s="47" t="str">
        <f>IFERROR(BASE_CONCILI12[[#This Row],[DIFERENÇA ANTERIOR]]-BASE_CONCILI12[[#This Row],[DIFERENÇA ATUAL]],"-")</f>
        <v>-</v>
      </c>
      <c r="T12" s="48">
        <f>VLOOKUP(BASE_CONCILI12[[#This Row],[CÓD. 
SAIB]],CUSTO!A:C,3,0)</f>
        <v>0</v>
      </c>
      <c r="U12" s="48">
        <f>IFERROR(SUM(BASE_CONCILI12[[#This Row],[DIFERENÇA ATUAL]]*BASE_CONCILI12[[#This Row],[CUSTO MP (UN)]]),0)</f>
        <v>0</v>
      </c>
      <c r="V12" s="86" t="str">
        <f>IFERROR(BASE_CONCILI12[[#This Row],[30/jun]]/BASE_CONCILI12[[#This Row],[SISTEMA]],"")</f>
        <v/>
      </c>
      <c r="W12" s="48" t="str">
        <f>IFERROR(BASE_CONCILI12[[#This Row],[DIFERENÇA MÊS]]*BASE_CONCILI12[[#This Row],[CUSTO MP (UN)]],"-")</f>
        <v>-</v>
      </c>
      <c r="X12" s="49" t="s">
        <v>813</v>
      </c>
    </row>
    <row r="13" spans="1:24" x14ac:dyDescent="0.25">
      <c r="A13" s="72">
        <v>31312</v>
      </c>
      <c r="B13" s="72"/>
      <c r="C13" s="2" t="s">
        <v>124</v>
      </c>
      <c r="D13" s="37" t="s">
        <v>221</v>
      </c>
      <c r="E13" s="26" t="e">
        <f>VLOOKUP(BASE_CONCILI12[[#This Row],[CÓD. 
SAIB]],CONT_ANTE!A:D,4,0)</f>
        <v>#N/A</v>
      </c>
      <c r="F13" s="26" t="e">
        <f>SUMIF(#REF!,BASE_CONCILI12[[#This Row],[CÓD. 
SAIB]],#REF!)</f>
        <v>#REF!</v>
      </c>
      <c r="G13" s="26" t="e">
        <f>SUMIF(#REF!,BASE_CONCILI12[[#This Row],[CÓD. 
SAIB]],#REF!)</f>
        <v>#REF!</v>
      </c>
      <c r="H13" s="26" t="e">
        <f>BASE_CONCILI12[[#This Row],[CONSUMO REAL]]-BASE_CONCILI12[[#This Row],[CONSUMO TEORICO]]</f>
        <v>#REF!</v>
      </c>
      <c r="I13" s="26" t="e">
        <f>SUMIF(#REF!,BASE_CONCILI12[[#This Row],[CÓD. 
SAIB]],#REF!)</f>
        <v>#REF!</v>
      </c>
      <c r="J13" s="26" t="e">
        <f>SUMIF(#REF!,BASE_CONCILI12[[#This Row],[CÓD. 
SAIB]],#REF!)</f>
        <v>#REF!</v>
      </c>
      <c r="K13" s="26" t="e">
        <f>BASE_CONCILI12[[#This Row],[30/mai]]+BASE_CONCILI12[[#This Row],[RECEBIMENTO]]-BASE_CONCILI12[[#This Row],[TRANSFERÊNCIA]]-BASE_CONCILI12[[#This Row],[CONSUMO REAL]]</f>
        <v>#N/A</v>
      </c>
      <c r="L13" s="7">
        <f>IFERROR(VLOOKUP(BASE_CONCILI12[[#This Row],[CÓD. 
SAIB]],BASE_CONTAG[[LAVRE]:[CONTAGEM FINAL]],7,0),0)</f>
        <v>0</v>
      </c>
      <c r="M13" s="7">
        <f>IFERROR(SUM(BASE_CONCILI12[[#This Row],[30/jun]]*BASE_CONCILI12[[#This Row],[CUSTO MP (UN)]]),0)</f>
        <v>0</v>
      </c>
      <c r="N13" s="7">
        <f>IFERROR(VLOOKUP(BASE_CONCILI12[[#This Row],[CÓD. 
SAIB]],BASE_CONTAG[],5,0),"")</f>
        <v>0</v>
      </c>
      <c r="O13" s="7" t="e">
        <f>SUMIF(SISTEMA!#REF!,BASE_CONCILI12[[#This Row],[CÓD. 
SAIB]],SISTEMA!#REF!)</f>
        <v>#REF!</v>
      </c>
      <c r="P13" s="30">
        <f>IFERROR(SUM(BASE_CONCILI12[[#This Row],[SISTEMA]]*BASE_CONCILI12[[#This Row],[CUSTO MP (UN)]]),0)</f>
        <v>0</v>
      </c>
      <c r="Q13" s="46" t="str">
        <f>IFERROR(VLOOKUP(BASE_CONCILI12[[#This Row],[CÓD. 
SAIB]],BASE_DIFERENÇA[],4,0),"0")</f>
        <v>0</v>
      </c>
      <c r="R13" s="75" t="e">
        <f>BASE_CONCILI12[[#This Row],[30/jun]]-BASE_CONCILI12[[#This Row],[SISTEMA]]</f>
        <v>#REF!</v>
      </c>
      <c r="S13" s="47" t="str">
        <f>IFERROR(BASE_CONCILI12[[#This Row],[DIFERENÇA ANTERIOR]]-BASE_CONCILI12[[#This Row],[DIFERENÇA ATUAL]],"-")</f>
        <v>-</v>
      </c>
      <c r="T13" s="48" t="str">
        <f>VLOOKUP(BASE_CONCILI12[[#This Row],[CÓD. 
SAIB]],CUSTO!A:C,3,0)</f>
        <v>31312CB01</v>
      </c>
      <c r="U13" s="48">
        <f>IFERROR(SUM(BASE_CONCILI12[[#This Row],[DIFERENÇA ATUAL]]*BASE_CONCILI12[[#This Row],[CUSTO MP (UN)]]),0)</f>
        <v>0</v>
      </c>
      <c r="V13" s="86" t="str">
        <f>IFERROR(BASE_CONCILI12[[#This Row],[30/jun]]/BASE_CONCILI12[[#This Row],[SISTEMA]],"")</f>
        <v/>
      </c>
      <c r="W13" s="48" t="str">
        <f>IFERROR(BASE_CONCILI12[[#This Row],[DIFERENÇA MÊS]]*BASE_CONCILI12[[#This Row],[CUSTO MP (UN)]],"-")</f>
        <v>-</v>
      </c>
      <c r="X13" s="49" t="s">
        <v>872</v>
      </c>
    </row>
    <row r="14" spans="1:24" x14ac:dyDescent="0.25">
      <c r="A14" s="72">
        <v>31335</v>
      </c>
      <c r="B14" s="72"/>
      <c r="C14" s="2" t="s">
        <v>125</v>
      </c>
      <c r="D14" s="37" t="s">
        <v>221</v>
      </c>
      <c r="E14" s="26" t="e">
        <f>VLOOKUP(BASE_CONCILI12[[#This Row],[CÓD. 
SAIB]],CONT_ANTE!A:D,4,0)</f>
        <v>#N/A</v>
      </c>
      <c r="F14" s="26" t="e">
        <f>SUMIF(#REF!,BASE_CONCILI12[[#This Row],[CÓD. 
SAIB]],#REF!)</f>
        <v>#REF!</v>
      </c>
      <c r="G14" s="26" t="e">
        <f>SUMIF(#REF!,BASE_CONCILI12[[#This Row],[CÓD. 
SAIB]],#REF!)</f>
        <v>#REF!</v>
      </c>
      <c r="H14" s="26" t="e">
        <f>BASE_CONCILI12[[#This Row],[CONSUMO REAL]]-BASE_CONCILI12[[#This Row],[CONSUMO TEORICO]]</f>
        <v>#REF!</v>
      </c>
      <c r="I14" s="26" t="e">
        <f>SUMIF(#REF!,BASE_CONCILI12[[#This Row],[CÓD. 
SAIB]],#REF!)</f>
        <v>#REF!</v>
      </c>
      <c r="J14" s="26" t="e">
        <f>SUMIF(#REF!,BASE_CONCILI12[[#This Row],[CÓD. 
SAIB]],#REF!)</f>
        <v>#REF!</v>
      </c>
      <c r="K14" s="26" t="e">
        <f>BASE_CONCILI12[[#This Row],[30/mai]]+BASE_CONCILI12[[#This Row],[RECEBIMENTO]]-BASE_CONCILI12[[#This Row],[TRANSFERÊNCIA]]-BASE_CONCILI12[[#This Row],[CONSUMO REAL]]</f>
        <v>#N/A</v>
      </c>
      <c r="L14" s="7">
        <f>IFERROR(VLOOKUP(BASE_CONCILI12[[#This Row],[CÓD. 
SAIB]],BASE_CONTAG[[LAVRE]:[CONTAGEM FINAL]],7,0),0)</f>
        <v>0</v>
      </c>
      <c r="M14" s="7">
        <f>IFERROR(SUM(BASE_CONCILI12[[#This Row],[30/jun]]*BASE_CONCILI12[[#This Row],[CUSTO MP (UN)]]),0)</f>
        <v>0</v>
      </c>
      <c r="N14" s="7">
        <f>IFERROR(VLOOKUP(BASE_CONCILI12[[#This Row],[CÓD. 
SAIB]],BASE_CONTAG[],5,0),"")</f>
        <v>0</v>
      </c>
      <c r="O14" s="7" t="e">
        <f>SUMIF(SISTEMA!#REF!,BASE_CONCILI12[[#This Row],[CÓD. 
SAIB]],SISTEMA!#REF!)</f>
        <v>#REF!</v>
      </c>
      <c r="P14" s="30">
        <f>IFERROR(SUM(BASE_CONCILI12[[#This Row],[SISTEMA]]*BASE_CONCILI12[[#This Row],[CUSTO MP (UN)]]),0)</f>
        <v>0</v>
      </c>
      <c r="Q14" s="46" t="str">
        <f>IFERROR(VLOOKUP(BASE_CONCILI12[[#This Row],[CÓD. 
SAIB]],BASE_DIFERENÇA[],4,0),"0")</f>
        <v>0</v>
      </c>
      <c r="R14" s="75" t="e">
        <f>BASE_CONCILI12[[#This Row],[30/jun]]-BASE_CONCILI12[[#This Row],[SISTEMA]]</f>
        <v>#REF!</v>
      </c>
      <c r="S14" s="47" t="str">
        <f>IFERROR(BASE_CONCILI12[[#This Row],[DIFERENÇA ANTERIOR]]-BASE_CONCILI12[[#This Row],[DIFERENÇA ATUAL]],"-")</f>
        <v>-</v>
      </c>
      <c r="T14" s="48" t="str">
        <f>VLOOKUP(BASE_CONCILI12[[#This Row],[CÓD. 
SAIB]],CUSTO!A:C,3,0)</f>
        <v>31335CB01</v>
      </c>
      <c r="U14" s="48">
        <f>IFERROR(SUM(BASE_CONCILI12[[#This Row],[DIFERENÇA ATUAL]]*BASE_CONCILI12[[#This Row],[CUSTO MP (UN)]]),0)</f>
        <v>0</v>
      </c>
      <c r="V14" s="96" t="str">
        <f>IFERROR(BASE_CONCILI12[[#This Row],[30/jun]]/BASE_CONCILI12[[#This Row],[SISTEMA]],"")</f>
        <v/>
      </c>
      <c r="W14" s="48" t="str">
        <f>IFERROR(BASE_CONCILI12[[#This Row],[DIFERENÇA MÊS]]*BASE_CONCILI12[[#This Row],[CUSTO MP (UN)]],"-")</f>
        <v>-</v>
      </c>
      <c r="X14" s="49" t="s">
        <v>813</v>
      </c>
    </row>
    <row r="15" spans="1:24" ht="15.75" customHeight="1" x14ac:dyDescent="0.25">
      <c r="A15" s="72">
        <v>31348</v>
      </c>
      <c r="B15" s="72"/>
      <c r="C15" s="2" t="s">
        <v>126</v>
      </c>
      <c r="D15" s="37" t="s">
        <v>221</v>
      </c>
      <c r="E15" s="26" t="e">
        <f>VLOOKUP(BASE_CONCILI12[[#This Row],[CÓD. 
SAIB]],CONT_ANTE!A:D,4,0)</f>
        <v>#N/A</v>
      </c>
      <c r="F15" s="26" t="e">
        <f>SUMIF(#REF!,BASE_CONCILI12[[#This Row],[CÓD. 
SAIB]],#REF!)</f>
        <v>#REF!</v>
      </c>
      <c r="G15" s="26" t="e">
        <f>SUMIF(#REF!,BASE_CONCILI12[[#This Row],[CÓD. 
SAIB]],#REF!)</f>
        <v>#REF!</v>
      </c>
      <c r="H15" s="26" t="e">
        <f>BASE_CONCILI12[[#This Row],[CONSUMO REAL]]-BASE_CONCILI12[[#This Row],[CONSUMO TEORICO]]</f>
        <v>#REF!</v>
      </c>
      <c r="I15" s="26" t="e">
        <f>SUMIF(#REF!,BASE_CONCILI12[[#This Row],[CÓD. 
SAIB]],#REF!)</f>
        <v>#REF!</v>
      </c>
      <c r="J15" s="26" t="e">
        <f>SUMIF(#REF!,BASE_CONCILI12[[#This Row],[CÓD. 
SAIB]],#REF!)</f>
        <v>#REF!</v>
      </c>
      <c r="K15" s="26" t="e">
        <f>BASE_CONCILI12[[#This Row],[30/mai]]+BASE_CONCILI12[[#This Row],[RECEBIMENTO]]-BASE_CONCILI12[[#This Row],[TRANSFERÊNCIA]]-BASE_CONCILI12[[#This Row],[CONSUMO REAL]]</f>
        <v>#N/A</v>
      </c>
      <c r="L15" s="7">
        <f>IFERROR(VLOOKUP(BASE_CONCILI12[[#This Row],[CÓD. 
SAIB]],BASE_CONTAG[[LAVRE]:[CONTAGEM FINAL]],7,0),0)</f>
        <v>184</v>
      </c>
      <c r="M15" s="7">
        <f>IFERROR(SUM(BASE_CONCILI12[[#This Row],[30/jun]]*BASE_CONCILI12[[#This Row],[CUSTO MP (UN)]]),0)</f>
        <v>0</v>
      </c>
      <c r="N15" s="7">
        <f>IFERROR(VLOOKUP(BASE_CONCILI12[[#This Row],[CÓD. 
SAIB]],BASE_CONTAG[],5,0),"")</f>
        <v>184</v>
      </c>
      <c r="O15" s="7" t="e">
        <f>SUMIF(SISTEMA!#REF!,BASE_CONCILI12[[#This Row],[CÓD. 
SAIB]],SISTEMA!#REF!)</f>
        <v>#REF!</v>
      </c>
      <c r="P15" s="30">
        <f>IFERROR(SUM(BASE_CONCILI12[[#This Row],[SISTEMA]]*BASE_CONCILI12[[#This Row],[CUSTO MP (UN)]]),0)</f>
        <v>0</v>
      </c>
      <c r="Q15" s="46" t="str">
        <f>IFERROR(VLOOKUP(BASE_CONCILI12[[#This Row],[CÓD. 
SAIB]],BASE_DIFERENÇA[],4,0),"0")</f>
        <v>0</v>
      </c>
      <c r="R15" s="75" t="e">
        <f>BASE_CONCILI12[[#This Row],[30/jun]]-BASE_CONCILI12[[#This Row],[SISTEMA]]</f>
        <v>#REF!</v>
      </c>
      <c r="S15" s="47" t="str">
        <f>IFERROR(BASE_CONCILI12[[#This Row],[DIFERENÇA ANTERIOR]]-BASE_CONCILI12[[#This Row],[DIFERENÇA ATUAL]],"-")</f>
        <v>-</v>
      </c>
      <c r="T15" s="48" t="e">
        <f>VLOOKUP(BASE_CONCILI12[[#This Row],[CÓD. 
SAIB]],CUSTO!A:C,3,0)</f>
        <v>#N/A</v>
      </c>
      <c r="U15" s="48">
        <f>IFERROR(SUM(BASE_CONCILI12[[#This Row],[DIFERENÇA ATUAL]]*BASE_CONCILI12[[#This Row],[CUSTO MP (UN)]]),0)</f>
        <v>0</v>
      </c>
      <c r="V15" s="86" t="str">
        <f>IFERROR(BASE_CONCILI12[[#This Row],[30/jun]]/BASE_CONCILI12[[#This Row],[SISTEMA]],"")</f>
        <v/>
      </c>
      <c r="W15" s="48" t="str">
        <f>IFERROR(BASE_CONCILI12[[#This Row],[DIFERENÇA MÊS]]*BASE_CONCILI12[[#This Row],[CUSTO MP (UN)]],"-")</f>
        <v>-</v>
      </c>
      <c r="X15" s="49" t="s">
        <v>813</v>
      </c>
    </row>
    <row r="16" spans="1:24" x14ac:dyDescent="0.25">
      <c r="A16" s="72">
        <v>31349</v>
      </c>
      <c r="B16" s="72"/>
      <c r="C16" s="2" t="s">
        <v>127</v>
      </c>
      <c r="D16" s="37" t="s">
        <v>221</v>
      </c>
      <c r="E16" s="53" t="e">
        <f>VLOOKUP(BASE_CONCILI12[[#This Row],[CÓD. 
SAIB]],CONT_ANTE!A:D,4,0)</f>
        <v>#N/A</v>
      </c>
      <c r="F16" s="53" t="e">
        <f>SUMIF(#REF!,BASE_CONCILI12[[#This Row],[CÓD. 
SAIB]],#REF!)</f>
        <v>#REF!</v>
      </c>
      <c r="G16" s="53" t="e">
        <f>SUMIF(#REF!,BASE_CONCILI12[[#This Row],[CÓD. 
SAIB]],#REF!)</f>
        <v>#REF!</v>
      </c>
      <c r="H16" s="53" t="e">
        <f>BASE_CONCILI12[[#This Row],[CONSUMO REAL]]-BASE_CONCILI12[[#This Row],[CONSUMO TEORICO]]</f>
        <v>#REF!</v>
      </c>
      <c r="I16" s="53" t="e">
        <f>SUMIF(#REF!,BASE_CONCILI12[[#This Row],[CÓD. 
SAIB]],#REF!)</f>
        <v>#REF!</v>
      </c>
      <c r="J16" s="53" t="e">
        <f>SUMIF(#REF!,BASE_CONCILI12[[#This Row],[CÓD. 
SAIB]],#REF!)</f>
        <v>#REF!</v>
      </c>
      <c r="K16" s="53" t="e">
        <f>BASE_CONCILI12[[#This Row],[30/mai]]+BASE_CONCILI12[[#This Row],[RECEBIMENTO]]-BASE_CONCILI12[[#This Row],[TRANSFERÊNCIA]]-BASE_CONCILI12[[#This Row],[CONSUMO REAL]]</f>
        <v>#N/A</v>
      </c>
      <c r="L16" s="7">
        <f>IFERROR(VLOOKUP(BASE_CONCILI12[[#This Row],[CÓD. 
SAIB]],BASE_CONTAG[[LAVRE]:[CONTAGEM FINAL]],7,0),0)</f>
        <v>240</v>
      </c>
      <c r="M16" s="7">
        <f>IFERROR(SUM(BASE_CONCILI12[[#This Row],[30/jun]]*BASE_CONCILI12[[#This Row],[CUSTO MP (UN)]]),0)</f>
        <v>0</v>
      </c>
      <c r="N16" s="54">
        <f>IFERROR(VLOOKUP(BASE_CONCILI12[[#This Row],[CÓD. 
SAIB]],BASE_CONTAG[],5,0),"")</f>
        <v>240</v>
      </c>
      <c r="O16" s="7" t="e">
        <f>SUMIF(SISTEMA!#REF!,BASE_CONCILI12[[#This Row],[CÓD. 
SAIB]],SISTEMA!#REF!)</f>
        <v>#REF!</v>
      </c>
      <c r="P16" s="30">
        <f>IFERROR(SUM(BASE_CONCILI12[[#This Row],[SISTEMA]]*BASE_CONCILI12[[#This Row],[CUSTO MP (UN)]]),0)</f>
        <v>0</v>
      </c>
      <c r="Q16" s="46" t="str">
        <f>IFERROR(VLOOKUP(BASE_CONCILI12[[#This Row],[CÓD. 
SAIB]],BASE_DIFERENÇA[],4,0),"0")</f>
        <v>0</v>
      </c>
      <c r="R16" s="75" t="e">
        <f>BASE_CONCILI12[[#This Row],[30/jun]]-BASE_CONCILI12[[#This Row],[SISTEMA]]</f>
        <v>#REF!</v>
      </c>
      <c r="S16" s="47" t="str">
        <f>IFERROR(BASE_CONCILI12[[#This Row],[DIFERENÇA ANTERIOR]]-BASE_CONCILI12[[#This Row],[DIFERENÇA ATUAL]],"-")</f>
        <v>-</v>
      </c>
      <c r="T16" s="48" t="str">
        <f>VLOOKUP(BASE_CONCILI12[[#This Row],[CÓD. 
SAIB]],CUSTO!A:C,3,0)</f>
        <v>31349CB01</v>
      </c>
      <c r="U16" s="48">
        <f>IFERROR(SUM(BASE_CONCILI12[[#This Row],[DIFERENÇA ATUAL]]*BASE_CONCILI12[[#This Row],[CUSTO MP (UN)]]),0)</f>
        <v>0</v>
      </c>
      <c r="V16" s="97" t="str">
        <f>IFERROR(BASE_CONCILI12[[#This Row],[30/jun]]/BASE_CONCILI12[[#This Row],[SISTEMA]],"")</f>
        <v/>
      </c>
      <c r="W16" s="48" t="str">
        <f>IFERROR(BASE_CONCILI12[[#This Row],[DIFERENÇA MÊS]]*BASE_CONCILI12[[#This Row],[CUSTO MP (UN)]],"-")</f>
        <v>-</v>
      </c>
      <c r="X16" s="49" t="s">
        <v>813</v>
      </c>
    </row>
    <row r="17" spans="1:24" x14ac:dyDescent="0.25">
      <c r="A17" s="72">
        <v>31350</v>
      </c>
      <c r="B17" s="72"/>
      <c r="C17" s="2" t="s">
        <v>128</v>
      </c>
      <c r="D17" s="37" t="s">
        <v>221</v>
      </c>
      <c r="E17" s="26" t="e">
        <f>VLOOKUP(BASE_CONCILI12[[#This Row],[CÓD. 
SAIB]],CONT_ANTE!A:D,4,0)</f>
        <v>#N/A</v>
      </c>
      <c r="F17" s="26" t="e">
        <f>SUMIF(#REF!,BASE_CONCILI12[[#This Row],[CÓD. 
SAIB]],#REF!)</f>
        <v>#REF!</v>
      </c>
      <c r="G17" s="26" t="e">
        <f>SUMIF(#REF!,BASE_CONCILI12[[#This Row],[CÓD. 
SAIB]],#REF!)</f>
        <v>#REF!</v>
      </c>
      <c r="H17" s="26" t="e">
        <f>BASE_CONCILI12[[#This Row],[CONSUMO REAL]]-BASE_CONCILI12[[#This Row],[CONSUMO TEORICO]]</f>
        <v>#REF!</v>
      </c>
      <c r="I17" s="26" t="e">
        <f>SUMIF(#REF!,BASE_CONCILI12[[#This Row],[CÓD. 
SAIB]],#REF!)</f>
        <v>#REF!</v>
      </c>
      <c r="J17" s="26" t="e">
        <f>SUMIF(#REF!,BASE_CONCILI12[[#This Row],[CÓD. 
SAIB]],#REF!)</f>
        <v>#REF!</v>
      </c>
      <c r="K17" s="26" t="e">
        <f>BASE_CONCILI12[[#This Row],[30/mai]]+BASE_CONCILI12[[#This Row],[RECEBIMENTO]]-BASE_CONCILI12[[#This Row],[TRANSFERÊNCIA]]-BASE_CONCILI12[[#This Row],[CONSUMO REAL]]</f>
        <v>#N/A</v>
      </c>
      <c r="L17" s="7">
        <f>IFERROR(VLOOKUP(BASE_CONCILI12[[#This Row],[CÓD. 
SAIB]],BASE_CONTAG[[LAVRE]:[CONTAGEM FINAL]],7,0),0)</f>
        <v>121</v>
      </c>
      <c r="M17" s="7">
        <f>IFERROR(SUM(BASE_CONCILI12[[#This Row],[30/jun]]*BASE_CONCILI12[[#This Row],[CUSTO MP (UN)]]),0)</f>
        <v>0</v>
      </c>
      <c r="N17" s="7">
        <f>IFERROR(VLOOKUP(BASE_CONCILI12[[#This Row],[CÓD. 
SAIB]],BASE_CONTAG[],5,0),"")</f>
        <v>121</v>
      </c>
      <c r="O17" s="7" t="e">
        <f>SUMIF(SISTEMA!#REF!,BASE_CONCILI12[[#This Row],[CÓD. 
SAIB]],SISTEMA!#REF!)</f>
        <v>#REF!</v>
      </c>
      <c r="P17" s="30">
        <f>IFERROR(SUM(BASE_CONCILI12[[#This Row],[SISTEMA]]*BASE_CONCILI12[[#This Row],[CUSTO MP (UN)]]),0)</f>
        <v>0</v>
      </c>
      <c r="Q17" s="46" t="str">
        <f>IFERROR(VLOOKUP(BASE_CONCILI12[[#This Row],[CÓD. 
SAIB]],BASE_DIFERENÇA[],4,0),"0")</f>
        <v>0</v>
      </c>
      <c r="R17" s="75" t="e">
        <f>BASE_CONCILI12[[#This Row],[30/jun]]-BASE_CONCILI12[[#This Row],[SISTEMA]]</f>
        <v>#REF!</v>
      </c>
      <c r="S17" s="47" t="str">
        <f>IFERROR(BASE_CONCILI12[[#This Row],[DIFERENÇA ANTERIOR]]-BASE_CONCILI12[[#This Row],[DIFERENÇA ATUAL]],"-")</f>
        <v>-</v>
      </c>
      <c r="T17" s="48" t="str">
        <f>VLOOKUP(BASE_CONCILI12[[#This Row],[CÓD. 
SAIB]],CUSTO!A:C,3,0)</f>
        <v>31350CB01</v>
      </c>
      <c r="U17" s="48">
        <f>IFERROR(SUM(BASE_CONCILI12[[#This Row],[DIFERENÇA ATUAL]]*BASE_CONCILI12[[#This Row],[CUSTO MP (UN)]]),0)</f>
        <v>0</v>
      </c>
      <c r="V17" s="86" t="str">
        <f>IFERROR(BASE_CONCILI12[[#This Row],[30/jun]]/BASE_CONCILI12[[#This Row],[SISTEMA]],"")</f>
        <v/>
      </c>
      <c r="W17" s="48" t="str">
        <f>IFERROR(BASE_CONCILI12[[#This Row],[DIFERENÇA MÊS]]*BASE_CONCILI12[[#This Row],[CUSTO MP (UN)]],"-")</f>
        <v>-</v>
      </c>
      <c r="X17" s="49" t="s">
        <v>813</v>
      </c>
    </row>
    <row r="18" spans="1:24" x14ac:dyDescent="0.25">
      <c r="A18" s="72">
        <v>31346</v>
      </c>
      <c r="B18" s="72"/>
      <c r="C18" s="2" t="s">
        <v>129</v>
      </c>
      <c r="D18" s="37" t="s">
        <v>221</v>
      </c>
      <c r="E18" s="26" t="e">
        <f>VLOOKUP(BASE_CONCILI12[[#This Row],[CÓD. 
SAIB]],CONT_ANTE!A:D,4,0)</f>
        <v>#N/A</v>
      </c>
      <c r="F18" s="26" t="e">
        <f>SUMIF(#REF!,BASE_CONCILI12[[#This Row],[CÓD. 
SAIB]],#REF!)</f>
        <v>#REF!</v>
      </c>
      <c r="G18" s="26" t="e">
        <f>SUMIF(#REF!,BASE_CONCILI12[[#This Row],[CÓD. 
SAIB]],#REF!)</f>
        <v>#REF!</v>
      </c>
      <c r="H18" s="26" t="e">
        <f>BASE_CONCILI12[[#This Row],[CONSUMO REAL]]-BASE_CONCILI12[[#This Row],[CONSUMO TEORICO]]</f>
        <v>#REF!</v>
      </c>
      <c r="I18" s="26" t="e">
        <f>SUMIF(#REF!,BASE_CONCILI12[[#This Row],[CÓD. 
SAIB]],#REF!)</f>
        <v>#REF!</v>
      </c>
      <c r="J18" s="26" t="e">
        <f>SUMIF(#REF!,BASE_CONCILI12[[#This Row],[CÓD. 
SAIB]],#REF!)</f>
        <v>#REF!</v>
      </c>
      <c r="K18" s="26" t="e">
        <f>BASE_CONCILI12[[#This Row],[30/mai]]+BASE_CONCILI12[[#This Row],[RECEBIMENTO]]-BASE_CONCILI12[[#This Row],[TRANSFERÊNCIA]]-BASE_CONCILI12[[#This Row],[CONSUMO REAL]]</f>
        <v>#N/A</v>
      </c>
      <c r="L18" s="7">
        <f>IFERROR(VLOOKUP(BASE_CONCILI12[[#This Row],[CÓD. 
SAIB]],BASE_CONTAG[[LAVRE]:[CONTAGEM FINAL]],7,0),0)</f>
        <v>395</v>
      </c>
      <c r="M18" s="7">
        <f>IFERROR(SUM(BASE_CONCILI12[[#This Row],[30/jun]]*BASE_CONCILI12[[#This Row],[CUSTO MP (UN)]]),0)</f>
        <v>0</v>
      </c>
      <c r="N18" s="7">
        <f>IFERROR(VLOOKUP(BASE_CONCILI12[[#This Row],[CÓD. 
SAIB]],BASE_CONTAG[],5,0),"")</f>
        <v>395</v>
      </c>
      <c r="O18" s="7" t="e">
        <f>SUMIF(SISTEMA!#REF!,BASE_CONCILI12[[#This Row],[CÓD. 
SAIB]],SISTEMA!#REF!)</f>
        <v>#REF!</v>
      </c>
      <c r="P18" s="30">
        <f>IFERROR(SUM(BASE_CONCILI12[[#This Row],[SISTEMA]]*BASE_CONCILI12[[#This Row],[CUSTO MP (UN)]]),0)</f>
        <v>0</v>
      </c>
      <c r="Q18" s="46" t="str">
        <f>IFERROR(VLOOKUP(BASE_CONCILI12[[#This Row],[CÓD. 
SAIB]],BASE_DIFERENÇA[],4,0),"0")</f>
        <v>0</v>
      </c>
      <c r="R18" s="75" t="e">
        <f>BASE_CONCILI12[[#This Row],[30/jun]]-BASE_CONCILI12[[#This Row],[SISTEMA]]</f>
        <v>#REF!</v>
      </c>
      <c r="S18" s="47" t="str">
        <f>IFERROR(BASE_CONCILI12[[#This Row],[DIFERENÇA ANTERIOR]]-BASE_CONCILI12[[#This Row],[DIFERENÇA ATUAL]],"-")</f>
        <v>-</v>
      </c>
      <c r="T18" s="48" t="str">
        <f>VLOOKUP(BASE_CONCILI12[[#This Row],[CÓD. 
SAIB]],CUSTO!A:C,3,0)</f>
        <v>31346CB01</v>
      </c>
      <c r="U18" s="48">
        <f>IFERROR(SUM(BASE_CONCILI12[[#This Row],[DIFERENÇA ATUAL]]*BASE_CONCILI12[[#This Row],[CUSTO MP (UN)]]),0)</f>
        <v>0</v>
      </c>
      <c r="V18" s="86" t="str">
        <f>IFERROR(BASE_CONCILI12[[#This Row],[30/jun]]/BASE_CONCILI12[[#This Row],[SISTEMA]],"")</f>
        <v/>
      </c>
      <c r="W18" s="48" t="str">
        <f>IFERROR(BASE_CONCILI12[[#This Row],[DIFERENÇA MÊS]]*BASE_CONCILI12[[#This Row],[CUSTO MP (UN)]],"-")</f>
        <v>-</v>
      </c>
      <c r="X18" s="49" t="s">
        <v>813</v>
      </c>
    </row>
    <row r="19" spans="1:24" x14ac:dyDescent="0.25">
      <c r="A19" s="72">
        <v>31786</v>
      </c>
      <c r="B19" s="72"/>
      <c r="C19" s="2" t="s">
        <v>130</v>
      </c>
      <c r="D19" s="37" t="s">
        <v>221</v>
      </c>
      <c r="E19" s="26" t="e">
        <f>VLOOKUP(BASE_CONCILI12[[#This Row],[CÓD. 
SAIB]],CONT_ANTE!A:D,4,0)</f>
        <v>#N/A</v>
      </c>
      <c r="F19" s="26" t="e">
        <f>SUMIF(#REF!,BASE_CONCILI12[[#This Row],[CÓD. 
SAIB]],#REF!)</f>
        <v>#REF!</v>
      </c>
      <c r="G19" s="26" t="e">
        <f>SUMIF(#REF!,BASE_CONCILI12[[#This Row],[CÓD. 
SAIB]],#REF!)</f>
        <v>#REF!</v>
      </c>
      <c r="H19" s="26" t="e">
        <f>BASE_CONCILI12[[#This Row],[CONSUMO REAL]]-BASE_CONCILI12[[#This Row],[CONSUMO TEORICO]]</f>
        <v>#REF!</v>
      </c>
      <c r="I19" s="26" t="e">
        <f>SUMIF(#REF!,BASE_CONCILI12[[#This Row],[CÓD. 
SAIB]],#REF!)</f>
        <v>#REF!</v>
      </c>
      <c r="J19" s="26" t="e">
        <f>SUMIF(#REF!,BASE_CONCILI12[[#This Row],[CÓD. 
SAIB]],#REF!)</f>
        <v>#REF!</v>
      </c>
      <c r="K19" s="26" t="e">
        <f>BASE_CONCILI12[[#This Row],[30/mai]]+BASE_CONCILI12[[#This Row],[RECEBIMENTO]]-BASE_CONCILI12[[#This Row],[TRANSFERÊNCIA]]-BASE_CONCILI12[[#This Row],[CONSUMO REAL]]</f>
        <v>#N/A</v>
      </c>
      <c r="L19" s="7">
        <f>IFERROR(VLOOKUP(BASE_CONCILI12[[#This Row],[CÓD. 
SAIB]],BASE_CONTAG[[LAVRE]:[CONTAGEM FINAL]],7,0),0)</f>
        <v>0</v>
      </c>
      <c r="M19" s="7">
        <f>IFERROR(SUM(BASE_CONCILI12[[#This Row],[30/jun]]*BASE_CONCILI12[[#This Row],[CUSTO MP (UN)]]),0)</f>
        <v>0</v>
      </c>
      <c r="N19" s="7">
        <f>IFERROR(VLOOKUP(BASE_CONCILI12[[#This Row],[CÓD. 
SAIB]],BASE_CONTAG[],5,0),"")</f>
        <v>0</v>
      </c>
      <c r="O19" s="7" t="e">
        <f>SUMIF(SISTEMA!#REF!,BASE_CONCILI12[[#This Row],[CÓD. 
SAIB]],SISTEMA!#REF!)</f>
        <v>#REF!</v>
      </c>
      <c r="P19" s="30">
        <f>IFERROR(SUM(BASE_CONCILI12[[#This Row],[SISTEMA]]*BASE_CONCILI12[[#This Row],[CUSTO MP (UN)]]),0)</f>
        <v>0</v>
      </c>
      <c r="Q19" s="46" t="str">
        <f>IFERROR(VLOOKUP(BASE_CONCILI12[[#This Row],[CÓD. 
SAIB]],BASE_DIFERENÇA[],4,0),"0")</f>
        <v>0</v>
      </c>
      <c r="R19" s="75" t="e">
        <f>BASE_CONCILI12[[#This Row],[30/jun]]-BASE_CONCILI12[[#This Row],[SISTEMA]]</f>
        <v>#REF!</v>
      </c>
      <c r="S19" s="47" t="str">
        <f>IFERROR(BASE_CONCILI12[[#This Row],[DIFERENÇA ANTERIOR]]-BASE_CONCILI12[[#This Row],[DIFERENÇA ATUAL]],"-")</f>
        <v>-</v>
      </c>
      <c r="T19" s="48" t="str">
        <f>VLOOKUP(BASE_CONCILI12[[#This Row],[CÓD. 
SAIB]],CUSTO!A:C,3,0)</f>
        <v>31786CB01</v>
      </c>
      <c r="U19" s="48">
        <f>IFERROR(SUM(BASE_CONCILI12[[#This Row],[DIFERENÇA ATUAL]]*BASE_CONCILI12[[#This Row],[CUSTO MP (UN)]]),0)</f>
        <v>0</v>
      </c>
      <c r="V19" s="86" t="str">
        <f>IFERROR(BASE_CONCILI12[[#This Row],[30/jun]]/BASE_CONCILI12[[#This Row],[SISTEMA]],"")</f>
        <v/>
      </c>
      <c r="W19" s="48" t="str">
        <f>IFERROR(BASE_CONCILI12[[#This Row],[DIFERENÇA MÊS]]*BASE_CONCILI12[[#This Row],[CUSTO MP (UN)]],"-")</f>
        <v>-</v>
      </c>
      <c r="X19" s="49" t="s">
        <v>813</v>
      </c>
    </row>
    <row r="20" spans="1:24" x14ac:dyDescent="0.25">
      <c r="A20" s="72">
        <v>43</v>
      </c>
      <c r="B20" s="72"/>
      <c r="C20" s="2" t="s">
        <v>84</v>
      </c>
      <c r="D20" s="37" t="s">
        <v>221</v>
      </c>
      <c r="E20" s="26" t="e">
        <f>VLOOKUP(BASE_CONCILI12[[#This Row],[CÓD. 
SAIB]],CONT_ANTE!A:D,4,0)</f>
        <v>#N/A</v>
      </c>
      <c r="F20" s="26" t="e">
        <f>SUMIF(#REF!,BASE_CONCILI12[[#This Row],[CÓD. 
SAIB]],#REF!)</f>
        <v>#REF!</v>
      </c>
      <c r="G20" s="26" t="e">
        <f>SUMIF(#REF!,BASE_CONCILI12[[#This Row],[CÓD. 
SAIB]],#REF!)</f>
        <v>#REF!</v>
      </c>
      <c r="H20" s="26" t="e">
        <f>BASE_CONCILI12[[#This Row],[CONSUMO REAL]]-BASE_CONCILI12[[#This Row],[CONSUMO TEORICO]]</f>
        <v>#REF!</v>
      </c>
      <c r="I20" s="26" t="e">
        <f>SUMIF(#REF!,BASE_CONCILI12[[#This Row],[CÓD. 
SAIB]],#REF!)</f>
        <v>#REF!</v>
      </c>
      <c r="J20" s="26" t="e">
        <f>SUMIF(#REF!,BASE_CONCILI12[[#This Row],[CÓD. 
SAIB]],#REF!)</f>
        <v>#REF!</v>
      </c>
      <c r="K20" s="26" t="e">
        <f>BASE_CONCILI12[[#This Row],[30/mai]]+BASE_CONCILI12[[#This Row],[RECEBIMENTO]]-BASE_CONCILI12[[#This Row],[TRANSFERÊNCIA]]-BASE_CONCILI12[[#This Row],[CONSUMO REAL]]</f>
        <v>#N/A</v>
      </c>
      <c r="L20" s="7">
        <f>IFERROR(VLOOKUP(BASE_CONCILI12[[#This Row],[CÓD. 
SAIB]],BASE_CONTAG[[LAVRE]:[CONTAGEM FINAL]],7,0),0)</f>
        <v>61.5</v>
      </c>
      <c r="M20" s="7">
        <f>IFERROR(SUM(BASE_CONCILI12[[#This Row],[30/jun]]*BASE_CONCILI12[[#This Row],[CUSTO MP (UN)]]),0)</f>
        <v>0</v>
      </c>
      <c r="N20" s="7">
        <f>IFERROR(VLOOKUP(BASE_CONCILI12[[#This Row],[CÓD. 
SAIB]],BASE_CONTAG[],5,0),"")</f>
        <v>61.5</v>
      </c>
      <c r="O20" s="7" t="e">
        <f>SUMIF(SISTEMA!#REF!,BASE_CONCILI12[[#This Row],[CÓD. 
SAIB]],SISTEMA!#REF!)</f>
        <v>#REF!</v>
      </c>
      <c r="P20" s="30">
        <f>IFERROR(SUM(BASE_CONCILI12[[#This Row],[SISTEMA]]*BASE_CONCILI12[[#This Row],[CUSTO MP (UN)]]),0)</f>
        <v>0</v>
      </c>
      <c r="Q20" s="46" t="str">
        <f>IFERROR(VLOOKUP(BASE_CONCILI12[[#This Row],[CÓD. 
SAIB]],BASE_DIFERENÇA[],4,0),"0")</f>
        <v>0</v>
      </c>
      <c r="R20" s="75" t="e">
        <f>BASE_CONCILI12[[#This Row],[30/jun]]-BASE_CONCILI12[[#This Row],[SISTEMA]]</f>
        <v>#REF!</v>
      </c>
      <c r="S20" s="47" t="str">
        <f>IFERROR(BASE_CONCILI12[[#This Row],[DIFERENÇA ANTERIOR]]-BASE_CONCILI12[[#This Row],[DIFERENÇA ATUAL]],"-")</f>
        <v>-</v>
      </c>
      <c r="T20" s="48" t="str">
        <f>VLOOKUP(BASE_CONCILI12[[#This Row],[CÓD. 
SAIB]],CUSTO!A:C,3,0)</f>
        <v>43CB01</v>
      </c>
      <c r="U20" s="48">
        <f>IFERROR(SUM(BASE_CONCILI12[[#This Row],[DIFERENÇA ATUAL]]*BASE_CONCILI12[[#This Row],[CUSTO MP (UN)]]),0)</f>
        <v>0</v>
      </c>
      <c r="V20" s="96" t="str">
        <f>IFERROR(BASE_CONCILI12[[#This Row],[30/jun]]/BASE_CONCILI12[[#This Row],[SISTEMA]],"")</f>
        <v/>
      </c>
      <c r="W20" s="48" t="str">
        <f>IFERROR(BASE_CONCILI12[[#This Row],[DIFERENÇA MÊS]]*BASE_CONCILI12[[#This Row],[CUSTO MP (UN)]],"-")</f>
        <v>-</v>
      </c>
      <c r="X20" s="49" t="s">
        <v>872</v>
      </c>
    </row>
    <row r="21" spans="1:24" x14ac:dyDescent="0.25">
      <c r="A21" s="72">
        <v>31337</v>
      </c>
      <c r="B21" s="72"/>
      <c r="C21" s="2" t="s">
        <v>131</v>
      </c>
      <c r="D21" s="37" t="s">
        <v>221</v>
      </c>
      <c r="E21" s="26" t="e">
        <f>VLOOKUP(BASE_CONCILI12[[#This Row],[CÓD. 
SAIB]],CONT_ANTE!A:D,4,0)</f>
        <v>#N/A</v>
      </c>
      <c r="F21" s="26" t="e">
        <f>SUMIF(#REF!,BASE_CONCILI12[[#This Row],[CÓD. 
SAIB]],#REF!)</f>
        <v>#REF!</v>
      </c>
      <c r="G21" s="26" t="e">
        <f>SUMIF(#REF!,BASE_CONCILI12[[#This Row],[CÓD. 
SAIB]],#REF!)</f>
        <v>#REF!</v>
      </c>
      <c r="H21" s="26" t="e">
        <f>BASE_CONCILI12[[#This Row],[CONSUMO REAL]]-BASE_CONCILI12[[#This Row],[CONSUMO TEORICO]]</f>
        <v>#REF!</v>
      </c>
      <c r="I21" s="26" t="e">
        <f>SUMIF(#REF!,BASE_CONCILI12[[#This Row],[CÓD. 
SAIB]],#REF!)</f>
        <v>#REF!</v>
      </c>
      <c r="J21" s="26" t="e">
        <f>SUMIF(#REF!,BASE_CONCILI12[[#This Row],[CÓD. 
SAIB]],#REF!)</f>
        <v>#REF!</v>
      </c>
      <c r="K21" s="26" t="e">
        <f>BASE_CONCILI12[[#This Row],[30/mai]]+BASE_CONCILI12[[#This Row],[RECEBIMENTO]]-BASE_CONCILI12[[#This Row],[TRANSFERÊNCIA]]-BASE_CONCILI12[[#This Row],[CONSUMO REAL]]</f>
        <v>#N/A</v>
      </c>
      <c r="L21" s="7">
        <f>IFERROR(VLOOKUP(BASE_CONCILI12[[#This Row],[CÓD. 
SAIB]],BASE_CONTAG[[LAVRE]:[CONTAGEM FINAL]],7,0),0)</f>
        <v>0</v>
      </c>
      <c r="M21" s="7">
        <f>IFERROR(SUM(BASE_CONCILI12[[#This Row],[30/jun]]*BASE_CONCILI12[[#This Row],[CUSTO MP (UN)]]),0)</f>
        <v>0</v>
      </c>
      <c r="N21" s="7">
        <f>IFERROR(VLOOKUP(BASE_CONCILI12[[#This Row],[CÓD. 
SAIB]],BASE_CONTAG[],5,0),"")</f>
        <v>0</v>
      </c>
      <c r="O21" s="7" t="e">
        <f>SUMIF(SISTEMA!#REF!,BASE_CONCILI12[[#This Row],[CÓD. 
SAIB]],SISTEMA!#REF!)</f>
        <v>#REF!</v>
      </c>
      <c r="P21" s="30">
        <f>IFERROR(SUM(BASE_CONCILI12[[#This Row],[SISTEMA]]*BASE_CONCILI12[[#This Row],[CUSTO MP (UN)]]),0)</f>
        <v>0</v>
      </c>
      <c r="Q21" s="46" t="str">
        <f>IFERROR(VLOOKUP(BASE_CONCILI12[[#This Row],[CÓD. 
SAIB]],BASE_DIFERENÇA[],4,0),"0")</f>
        <v>0</v>
      </c>
      <c r="R21" s="75" t="e">
        <f>BASE_CONCILI12[[#This Row],[30/jun]]-BASE_CONCILI12[[#This Row],[SISTEMA]]</f>
        <v>#REF!</v>
      </c>
      <c r="S21" s="47" t="str">
        <f>IFERROR(BASE_CONCILI12[[#This Row],[DIFERENÇA ANTERIOR]]-BASE_CONCILI12[[#This Row],[DIFERENÇA ATUAL]],"-")</f>
        <v>-</v>
      </c>
      <c r="T21" s="48" t="str">
        <f>VLOOKUP(BASE_CONCILI12[[#This Row],[CÓD. 
SAIB]],CUSTO!A:C,3,0)</f>
        <v>31337CB01</v>
      </c>
      <c r="U21" s="48">
        <f>IFERROR(SUM(BASE_CONCILI12[[#This Row],[DIFERENÇA ATUAL]]*BASE_CONCILI12[[#This Row],[CUSTO MP (UN)]]),0)</f>
        <v>0</v>
      </c>
      <c r="V21" s="86" t="str">
        <f>IFERROR(BASE_CONCILI12[[#This Row],[30/jun]]/BASE_CONCILI12[[#This Row],[SISTEMA]],"")</f>
        <v/>
      </c>
      <c r="W21" s="48" t="str">
        <f>IFERROR(BASE_CONCILI12[[#This Row],[DIFERENÇA MÊS]]*BASE_CONCILI12[[#This Row],[CUSTO MP (UN)]],"-")</f>
        <v>-</v>
      </c>
      <c r="X21" s="49" t="s">
        <v>860</v>
      </c>
    </row>
    <row r="22" spans="1:24" x14ac:dyDescent="0.25">
      <c r="A22" s="72">
        <v>31336</v>
      </c>
      <c r="B22" s="72"/>
      <c r="C22" s="2" t="s">
        <v>132</v>
      </c>
      <c r="D22" s="37" t="s">
        <v>221</v>
      </c>
      <c r="E22" s="26" t="e">
        <f>VLOOKUP(BASE_CONCILI12[[#This Row],[CÓD. 
SAIB]],CONT_ANTE!A:D,4,0)</f>
        <v>#N/A</v>
      </c>
      <c r="F22" s="26" t="e">
        <f>SUMIF(#REF!,BASE_CONCILI12[[#This Row],[CÓD. 
SAIB]],#REF!)</f>
        <v>#REF!</v>
      </c>
      <c r="G22" s="26" t="e">
        <f>SUMIF(#REF!,BASE_CONCILI12[[#This Row],[CÓD. 
SAIB]],#REF!)</f>
        <v>#REF!</v>
      </c>
      <c r="H22" s="26" t="e">
        <f>BASE_CONCILI12[[#This Row],[CONSUMO REAL]]-BASE_CONCILI12[[#This Row],[CONSUMO TEORICO]]</f>
        <v>#REF!</v>
      </c>
      <c r="I22" s="26" t="e">
        <f>SUMIF(#REF!,BASE_CONCILI12[[#This Row],[CÓD. 
SAIB]],#REF!)</f>
        <v>#REF!</v>
      </c>
      <c r="J22" s="26" t="e">
        <f>SUMIF(#REF!,BASE_CONCILI12[[#This Row],[CÓD. 
SAIB]],#REF!)</f>
        <v>#REF!</v>
      </c>
      <c r="K22" s="26" t="e">
        <f>BASE_CONCILI12[[#This Row],[30/mai]]+BASE_CONCILI12[[#This Row],[RECEBIMENTO]]-BASE_CONCILI12[[#This Row],[TRANSFERÊNCIA]]-BASE_CONCILI12[[#This Row],[CONSUMO REAL]]</f>
        <v>#N/A</v>
      </c>
      <c r="L22" s="7">
        <f>IFERROR(VLOOKUP(BASE_CONCILI12[[#This Row],[CÓD. 
SAIB]],BASE_CONTAG[[LAVRE]:[CONTAGEM FINAL]],7,0),0)</f>
        <v>325</v>
      </c>
      <c r="M22" s="7">
        <f>IFERROR(SUM(BASE_CONCILI12[[#This Row],[30/jun]]*BASE_CONCILI12[[#This Row],[CUSTO MP (UN)]]),0)</f>
        <v>0</v>
      </c>
      <c r="N22" s="7">
        <f>IFERROR(VLOOKUP(BASE_CONCILI12[[#This Row],[CÓD. 
SAIB]],BASE_CONTAG[],5,0),"")</f>
        <v>325</v>
      </c>
      <c r="O22" s="7" t="e">
        <f>SUMIF(SISTEMA!#REF!,BASE_CONCILI12[[#This Row],[CÓD. 
SAIB]],SISTEMA!#REF!)</f>
        <v>#REF!</v>
      </c>
      <c r="P22" s="30">
        <f>IFERROR(SUM(BASE_CONCILI12[[#This Row],[SISTEMA]]*BASE_CONCILI12[[#This Row],[CUSTO MP (UN)]]),0)</f>
        <v>0</v>
      </c>
      <c r="Q22" s="46" t="str">
        <f>IFERROR(VLOOKUP(BASE_CONCILI12[[#This Row],[CÓD. 
SAIB]],BASE_DIFERENÇA[],4,0),"0")</f>
        <v>0</v>
      </c>
      <c r="R22" s="75" t="e">
        <f>BASE_CONCILI12[[#This Row],[30/jun]]-BASE_CONCILI12[[#This Row],[SISTEMA]]</f>
        <v>#REF!</v>
      </c>
      <c r="S22" s="47" t="str">
        <f>IFERROR(BASE_CONCILI12[[#This Row],[DIFERENÇA ANTERIOR]]-BASE_CONCILI12[[#This Row],[DIFERENÇA ATUAL]],"-")</f>
        <v>-</v>
      </c>
      <c r="T22" s="48" t="str">
        <f>VLOOKUP(BASE_CONCILI12[[#This Row],[CÓD. 
SAIB]],CUSTO!A:C,3,0)</f>
        <v>31336CB01</v>
      </c>
      <c r="U22" s="48">
        <f>IFERROR(SUM(BASE_CONCILI12[[#This Row],[DIFERENÇA ATUAL]]*BASE_CONCILI12[[#This Row],[CUSTO MP (UN)]]),0)</f>
        <v>0</v>
      </c>
      <c r="V22" s="86" t="str">
        <f>IFERROR(BASE_CONCILI12[[#This Row],[30/jun]]/BASE_CONCILI12[[#This Row],[SISTEMA]],"")</f>
        <v/>
      </c>
      <c r="W22" s="48" t="str">
        <f>IFERROR(BASE_CONCILI12[[#This Row],[DIFERENÇA MÊS]]*BASE_CONCILI12[[#This Row],[CUSTO MP (UN)]],"-")</f>
        <v>-</v>
      </c>
      <c r="X22" s="49" t="s">
        <v>813</v>
      </c>
    </row>
    <row r="23" spans="1:24" x14ac:dyDescent="0.25">
      <c r="A23" s="72">
        <v>2477</v>
      </c>
      <c r="B23" s="72"/>
      <c r="C23" s="2" t="s">
        <v>751</v>
      </c>
      <c r="D23" s="37" t="s">
        <v>221</v>
      </c>
      <c r="E23" s="26" t="e">
        <f>VLOOKUP(BASE_CONCILI12[[#This Row],[CÓD. 
SAIB]],CONT_ANTE!A:D,4,0)</f>
        <v>#N/A</v>
      </c>
      <c r="F23" s="26" t="e">
        <f>SUMIF(#REF!,BASE_CONCILI12[[#This Row],[CÓD. 
SAIB]],#REF!)</f>
        <v>#REF!</v>
      </c>
      <c r="G23" s="26" t="e">
        <f>SUMIF(#REF!,BASE_CONCILI12[[#This Row],[CÓD. 
SAIB]],#REF!)</f>
        <v>#REF!</v>
      </c>
      <c r="H23" s="26" t="e">
        <f>BASE_CONCILI12[[#This Row],[CONSUMO REAL]]-BASE_CONCILI12[[#This Row],[CONSUMO TEORICO]]</f>
        <v>#REF!</v>
      </c>
      <c r="I23" s="26" t="e">
        <f>SUMIF(#REF!,BASE_CONCILI12[[#This Row],[CÓD. 
SAIB]],#REF!)</f>
        <v>#REF!</v>
      </c>
      <c r="J23" s="26" t="e">
        <f>SUMIF(#REF!,BASE_CONCILI12[[#This Row],[CÓD. 
SAIB]],#REF!)</f>
        <v>#REF!</v>
      </c>
      <c r="K23" s="26" t="e">
        <f>BASE_CONCILI12[[#This Row],[30/mai]]+BASE_CONCILI12[[#This Row],[RECEBIMENTO]]-BASE_CONCILI12[[#This Row],[TRANSFERÊNCIA]]-BASE_CONCILI12[[#This Row],[CONSUMO REAL]]</f>
        <v>#N/A</v>
      </c>
      <c r="L23" s="7">
        <f>IFERROR(VLOOKUP(BASE_CONCILI12[[#This Row],[CÓD. 
SAIB]],BASE_CONTAG[[LAVRE]:[CONTAGEM FINAL]],7,0),0)</f>
        <v>129.5</v>
      </c>
      <c r="M23" s="7">
        <f>IFERROR(SUM(BASE_CONCILI12[[#This Row],[30/jun]]*BASE_CONCILI12[[#This Row],[CUSTO MP (UN)]]),0)</f>
        <v>0</v>
      </c>
      <c r="N23" s="7">
        <f>IFERROR(VLOOKUP(BASE_CONCILI12[[#This Row],[CÓD. 
SAIB]],BASE_CONTAG[],5,0),"")</f>
        <v>129.5</v>
      </c>
      <c r="O23" s="7" t="e">
        <f>SUMIF(SISTEMA!#REF!,BASE_CONCILI12[[#This Row],[CÓD. 
SAIB]],SISTEMA!#REF!)</f>
        <v>#REF!</v>
      </c>
      <c r="P23" s="30">
        <f>IFERROR(SUM(BASE_CONCILI12[[#This Row],[SISTEMA]]*BASE_CONCILI12[[#This Row],[CUSTO MP (UN)]]),0)</f>
        <v>0</v>
      </c>
      <c r="Q23" s="46" t="str">
        <f>IFERROR(VLOOKUP(BASE_CONCILI12[[#This Row],[CÓD. 
SAIB]],BASE_DIFERENÇA[],4,0),"0")</f>
        <v>0</v>
      </c>
      <c r="R23" s="75" t="e">
        <f>BASE_CONCILI12[[#This Row],[30/jun]]-BASE_CONCILI12[[#This Row],[SISTEMA]]</f>
        <v>#REF!</v>
      </c>
      <c r="S23" s="47" t="str">
        <f>IFERROR(BASE_CONCILI12[[#This Row],[DIFERENÇA ANTERIOR]]-BASE_CONCILI12[[#This Row],[DIFERENÇA ATUAL]],"-")</f>
        <v>-</v>
      </c>
      <c r="T23" s="48" t="str">
        <f>VLOOKUP(BASE_CONCILI12[[#This Row],[CÓD. 
SAIB]],CUSTO!A:C,3,0)</f>
        <v>2477CB01</v>
      </c>
      <c r="U23" s="48">
        <f>IFERROR(SUM(BASE_CONCILI12[[#This Row],[DIFERENÇA ATUAL]]*BASE_CONCILI12[[#This Row],[CUSTO MP (UN)]]),0)</f>
        <v>0</v>
      </c>
      <c r="V23" s="86" t="str">
        <f>IFERROR(BASE_CONCILI12[[#This Row],[30/jun]]/BASE_CONCILI12[[#This Row],[SISTEMA]],"")</f>
        <v/>
      </c>
      <c r="W23" s="48" t="str">
        <f>IFERROR(BASE_CONCILI12[[#This Row],[DIFERENÇA MÊS]]*BASE_CONCILI12[[#This Row],[CUSTO MP (UN)]],"-")</f>
        <v>-</v>
      </c>
      <c r="X23" s="49" t="s">
        <v>813</v>
      </c>
    </row>
    <row r="24" spans="1:24" x14ac:dyDescent="0.25">
      <c r="A24" s="72">
        <v>353</v>
      </c>
      <c r="B24" s="72"/>
      <c r="C24" s="2" t="s">
        <v>324</v>
      </c>
      <c r="D24" s="37" t="s">
        <v>221</v>
      </c>
      <c r="E24" s="26" t="e">
        <f>VLOOKUP(BASE_CONCILI12[[#This Row],[CÓD. 
SAIB]],CONT_ANTE!A:D,4,0)</f>
        <v>#N/A</v>
      </c>
      <c r="F24" s="26" t="e">
        <f>SUMIF(#REF!,BASE_CONCILI12[[#This Row],[CÓD. 
SAIB]],#REF!)</f>
        <v>#REF!</v>
      </c>
      <c r="G24" s="26" t="e">
        <f>SUMIF(#REF!,BASE_CONCILI12[[#This Row],[CÓD. 
SAIB]],#REF!)</f>
        <v>#REF!</v>
      </c>
      <c r="H24" s="26" t="e">
        <f>BASE_CONCILI12[[#This Row],[CONSUMO REAL]]-BASE_CONCILI12[[#This Row],[CONSUMO TEORICO]]</f>
        <v>#REF!</v>
      </c>
      <c r="I24" s="26" t="e">
        <f>SUMIF(#REF!,BASE_CONCILI12[[#This Row],[CÓD. 
SAIB]],#REF!)</f>
        <v>#REF!</v>
      </c>
      <c r="J24" s="26" t="e">
        <f>SUMIF(#REF!,BASE_CONCILI12[[#This Row],[CÓD. 
SAIB]],#REF!)</f>
        <v>#REF!</v>
      </c>
      <c r="K24" s="26" t="e">
        <f>BASE_CONCILI12[[#This Row],[30/mai]]+BASE_CONCILI12[[#This Row],[RECEBIMENTO]]-BASE_CONCILI12[[#This Row],[TRANSFERÊNCIA]]-BASE_CONCILI12[[#This Row],[CONSUMO REAL]]</f>
        <v>#N/A</v>
      </c>
      <c r="L24" s="7">
        <f>IFERROR(VLOOKUP(BASE_CONCILI12[[#This Row],[CÓD. 
SAIB]],BASE_CONTAG[[LAVRE]:[CONTAGEM FINAL]],7,0),0)</f>
        <v>0</v>
      </c>
      <c r="M24" s="7">
        <f>IFERROR(SUM(BASE_CONCILI12[[#This Row],[30/jun]]*BASE_CONCILI12[[#This Row],[CUSTO MP (UN)]]),0)</f>
        <v>0</v>
      </c>
      <c r="N24" s="7">
        <f>IFERROR(VLOOKUP(BASE_CONCILI12[[#This Row],[CÓD. 
SAIB]],BASE_CONTAG[],5,0),"")</f>
        <v>0</v>
      </c>
      <c r="O24" s="7" t="e">
        <f>SUMIF(SISTEMA!#REF!,BASE_CONCILI12[[#This Row],[CÓD. 
SAIB]],SISTEMA!#REF!)</f>
        <v>#REF!</v>
      </c>
      <c r="P24" s="30">
        <f>IFERROR(SUM(BASE_CONCILI12[[#This Row],[SISTEMA]]*BASE_CONCILI12[[#This Row],[CUSTO MP (UN)]]),0)</f>
        <v>0</v>
      </c>
      <c r="Q24" s="46" t="str">
        <f>IFERROR(VLOOKUP(BASE_CONCILI12[[#This Row],[CÓD. 
SAIB]],BASE_DIFERENÇA[],4,0),"0")</f>
        <v>0</v>
      </c>
      <c r="R24" s="75" t="e">
        <f>BASE_CONCILI12[[#This Row],[30/jun]]-BASE_CONCILI12[[#This Row],[SISTEMA]]</f>
        <v>#REF!</v>
      </c>
      <c r="S24" s="47" t="str">
        <f>IFERROR(BASE_CONCILI12[[#This Row],[DIFERENÇA ANTERIOR]]-BASE_CONCILI12[[#This Row],[DIFERENÇA ATUAL]],"-")</f>
        <v>-</v>
      </c>
      <c r="T24" s="48" t="str">
        <f>VLOOKUP(BASE_CONCILI12[[#This Row],[CÓD. 
SAIB]],CUSTO!A:C,3,0)</f>
        <v>353CB01</v>
      </c>
      <c r="U24" s="48">
        <f>IFERROR(SUM(BASE_CONCILI12[[#This Row],[DIFERENÇA ATUAL]]*BASE_CONCILI12[[#This Row],[CUSTO MP (UN)]]),0)</f>
        <v>0</v>
      </c>
      <c r="V24" s="86" t="str">
        <f>IFERROR(BASE_CONCILI12[[#This Row],[30/jun]]/BASE_CONCILI12[[#This Row],[SISTEMA]],"")</f>
        <v/>
      </c>
      <c r="W24" s="48" t="str">
        <f>IFERROR(BASE_CONCILI12[[#This Row],[DIFERENÇA MÊS]]*BASE_CONCILI12[[#This Row],[CUSTO MP (UN)]],"-")</f>
        <v>-</v>
      </c>
      <c r="X24" s="49" t="s">
        <v>859</v>
      </c>
    </row>
    <row r="25" spans="1:24" x14ac:dyDescent="0.25">
      <c r="A25" s="72">
        <v>41</v>
      </c>
      <c r="B25" s="72"/>
      <c r="C25" s="2" t="s">
        <v>83</v>
      </c>
      <c r="D25" s="37" t="s">
        <v>221</v>
      </c>
      <c r="E25" s="26" t="e">
        <f>VLOOKUP(BASE_CONCILI12[[#This Row],[CÓD. 
SAIB]],CONT_ANTE!A:D,4,0)</f>
        <v>#N/A</v>
      </c>
      <c r="F25" s="26" t="e">
        <f>SUMIF(#REF!,BASE_CONCILI12[[#This Row],[CÓD. 
SAIB]],#REF!)</f>
        <v>#REF!</v>
      </c>
      <c r="G25" s="26" t="e">
        <f>SUMIF(#REF!,BASE_CONCILI12[[#This Row],[CÓD. 
SAIB]],#REF!)</f>
        <v>#REF!</v>
      </c>
      <c r="H25" s="26" t="e">
        <f>BASE_CONCILI12[[#This Row],[CONSUMO REAL]]-BASE_CONCILI12[[#This Row],[CONSUMO TEORICO]]</f>
        <v>#REF!</v>
      </c>
      <c r="I25" s="26" t="e">
        <f>SUMIF(#REF!,BASE_CONCILI12[[#This Row],[CÓD. 
SAIB]],#REF!)</f>
        <v>#REF!</v>
      </c>
      <c r="J25" s="26" t="e">
        <f>SUMIF(#REF!,BASE_CONCILI12[[#This Row],[CÓD. 
SAIB]],#REF!)</f>
        <v>#REF!</v>
      </c>
      <c r="K25" s="26" t="e">
        <f>BASE_CONCILI12[[#This Row],[30/mai]]+BASE_CONCILI12[[#This Row],[RECEBIMENTO]]-BASE_CONCILI12[[#This Row],[TRANSFERÊNCIA]]-BASE_CONCILI12[[#This Row],[CONSUMO REAL]]</f>
        <v>#N/A</v>
      </c>
      <c r="L25" s="7">
        <f>IFERROR(VLOOKUP(BASE_CONCILI12[[#This Row],[CÓD. 
SAIB]],BASE_CONTAG[[LAVRE]:[CONTAGEM FINAL]],7,0),0)</f>
        <v>0</v>
      </c>
      <c r="M25" s="7">
        <f>IFERROR(SUM(BASE_CONCILI12[[#This Row],[30/jun]]*BASE_CONCILI12[[#This Row],[CUSTO MP (UN)]]),0)</f>
        <v>0</v>
      </c>
      <c r="N25" s="7">
        <f>IFERROR(VLOOKUP(BASE_CONCILI12[[#This Row],[CÓD. 
SAIB]],BASE_CONTAG[],5,0),"")</f>
        <v>0</v>
      </c>
      <c r="O25" s="7" t="e">
        <f>SUMIF(SISTEMA!#REF!,BASE_CONCILI12[[#This Row],[CÓD. 
SAIB]],SISTEMA!#REF!)</f>
        <v>#REF!</v>
      </c>
      <c r="P25" s="30">
        <f>IFERROR(SUM(BASE_CONCILI12[[#This Row],[SISTEMA]]*BASE_CONCILI12[[#This Row],[CUSTO MP (UN)]]),0)</f>
        <v>0</v>
      </c>
      <c r="Q25" s="46" t="str">
        <f>IFERROR(VLOOKUP(BASE_CONCILI12[[#This Row],[CÓD. 
SAIB]],BASE_DIFERENÇA[],4,0),"0")</f>
        <v>0</v>
      </c>
      <c r="R25" s="75" t="e">
        <f>BASE_CONCILI12[[#This Row],[30/jun]]-BASE_CONCILI12[[#This Row],[SISTEMA]]</f>
        <v>#REF!</v>
      </c>
      <c r="S25" s="47" t="str">
        <f>IFERROR(BASE_CONCILI12[[#This Row],[DIFERENÇA ANTERIOR]]-BASE_CONCILI12[[#This Row],[DIFERENÇA ATUAL]],"-")</f>
        <v>-</v>
      </c>
      <c r="T25" s="48" t="str">
        <f>VLOOKUP(BASE_CONCILI12[[#This Row],[CÓD. 
SAIB]],CUSTO!A:C,3,0)</f>
        <v>41CB01</v>
      </c>
      <c r="U25" s="48">
        <f>IFERROR(SUM(BASE_CONCILI12[[#This Row],[DIFERENÇA ATUAL]]*BASE_CONCILI12[[#This Row],[CUSTO MP (UN)]]),0)</f>
        <v>0</v>
      </c>
      <c r="V25" s="86" t="str">
        <f>IFERROR(BASE_CONCILI12[[#This Row],[30/jun]]/BASE_CONCILI12[[#This Row],[SISTEMA]],"")</f>
        <v/>
      </c>
      <c r="W25" s="48" t="str">
        <f>IFERROR(BASE_CONCILI12[[#This Row],[DIFERENÇA MÊS]]*BASE_CONCILI12[[#This Row],[CUSTO MP (UN)]],"-")</f>
        <v>-</v>
      </c>
      <c r="X25" s="49" t="s">
        <v>876</v>
      </c>
    </row>
    <row r="26" spans="1:24" x14ac:dyDescent="0.25">
      <c r="A26" s="72">
        <v>31518</v>
      </c>
      <c r="B26" s="72"/>
      <c r="C26" s="2" t="s">
        <v>785</v>
      </c>
      <c r="D26" s="37" t="s">
        <v>221</v>
      </c>
      <c r="E26" s="26" t="e">
        <f>VLOOKUP(BASE_CONCILI12[[#This Row],[CÓD. 
SAIB]],CONT_ANTE!A:D,4,0)</f>
        <v>#N/A</v>
      </c>
      <c r="F26" s="26" t="e">
        <f>SUMIF(#REF!,BASE_CONCILI12[[#This Row],[CÓD. 
SAIB]],#REF!)</f>
        <v>#REF!</v>
      </c>
      <c r="G26" s="26" t="e">
        <f>SUMIF(#REF!,BASE_CONCILI12[[#This Row],[CÓD. 
SAIB]],#REF!)</f>
        <v>#REF!</v>
      </c>
      <c r="H26" s="26" t="e">
        <f>BASE_CONCILI12[[#This Row],[CONSUMO REAL]]-BASE_CONCILI12[[#This Row],[CONSUMO TEORICO]]</f>
        <v>#REF!</v>
      </c>
      <c r="I26" s="26" t="e">
        <f>SUMIF(#REF!,BASE_CONCILI12[[#This Row],[CÓD. 
SAIB]],#REF!)</f>
        <v>#REF!</v>
      </c>
      <c r="J26" s="26" t="e">
        <f>SUMIF(#REF!,BASE_CONCILI12[[#This Row],[CÓD. 
SAIB]],#REF!)</f>
        <v>#REF!</v>
      </c>
      <c r="K26" s="26" t="e">
        <f>BASE_CONCILI12[[#This Row],[30/mai]]+BASE_CONCILI12[[#This Row],[RECEBIMENTO]]-BASE_CONCILI12[[#This Row],[TRANSFERÊNCIA]]-BASE_CONCILI12[[#This Row],[CONSUMO REAL]]</f>
        <v>#N/A</v>
      </c>
      <c r="L26" s="7">
        <f>IFERROR(VLOOKUP(BASE_CONCILI12[[#This Row],[CÓD. 
SAIB]],BASE_CONTAG[[LAVRE]:[CONTAGEM FINAL]],7,0),0)</f>
        <v>3284</v>
      </c>
      <c r="M26" s="7">
        <f>IFERROR(SUM(BASE_CONCILI12[[#This Row],[30/jun]]*BASE_CONCILI12[[#This Row],[CUSTO MP (UN)]]),0)</f>
        <v>0</v>
      </c>
      <c r="N26" s="7">
        <f>IFERROR(VLOOKUP(BASE_CONCILI12[[#This Row],[CÓD. 
SAIB]],BASE_CONTAG[],5,0),"")</f>
        <v>2320</v>
      </c>
      <c r="O26" s="7" t="e">
        <f>SUMIF(SISTEMA!#REF!,BASE_CONCILI12[[#This Row],[CÓD. 
SAIB]],SISTEMA!#REF!)</f>
        <v>#REF!</v>
      </c>
      <c r="P26" s="30">
        <f>IFERROR(SUM(BASE_CONCILI12[[#This Row],[SISTEMA]]*BASE_CONCILI12[[#This Row],[CUSTO MP (UN)]]),0)</f>
        <v>0</v>
      </c>
      <c r="Q26" s="46" t="str">
        <f>IFERROR(VLOOKUP(BASE_CONCILI12[[#This Row],[CÓD. 
SAIB]],BASE_DIFERENÇA[],4,0),"0")</f>
        <v>0</v>
      </c>
      <c r="R26" s="75" t="e">
        <f>BASE_CONCILI12[[#This Row],[30/jun]]-BASE_CONCILI12[[#This Row],[SISTEMA]]</f>
        <v>#REF!</v>
      </c>
      <c r="S26" s="47" t="str">
        <f>IFERROR(BASE_CONCILI12[[#This Row],[DIFERENÇA ANTERIOR]]-BASE_CONCILI12[[#This Row],[DIFERENÇA ATUAL]],"-")</f>
        <v>-</v>
      </c>
      <c r="T26" s="48" t="str">
        <f>VLOOKUP(BASE_CONCILI12[[#This Row],[CÓD. 
SAIB]],CUSTO!A:C,3,0)</f>
        <v>31518CB01</v>
      </c>
      <c r="U26" s="48">
        <f>IFERROR(SUM(BASE_CONCILI12[[#This Row],[DIFERENÇA ATUAL]]*BASE_CONCILI12[[#This Row],[CUSTO MP (UN)]]),0)</f>
        <v>0</v>
      </c>
      <c r="V26" s="86" t="str">
        <f>IFERROR(BASE_CONCILI12[[#This Row],[30/jun]]/BASE_CONCILI12[[#This Row],[SISTEMA]],"")</f>
        <v/>
      </c>
      <c r="W26" s="48" t="str">
        <f>IFERROR(BASE_CONCILI12[[#This Row],[DIFERENÇA MÊS]]*BASE_CONCILI12[[#This Row],[CUSTO MP (UN)]],"-")</f>
        <v>-</v>
      </c>
      <c r="X26" s="49" t="s">
        <v>876</v>
      </c>
    </row>
    <row r="27" spans="1:24" x14ac:dyDescent="0.25">
      <c r="A27" s="72">
        <v>30574</v>
      </c>
      <c r="B27" s="72"/>
      <c r="C27" s="2" t="s">
        <v>362</v>
      </c>
      <c r="D27" s="37" t="s">
        <v>226</v>
      </c>
      <c r="E27" s="26" t="e">
        <f>VLOOKUP(BASE_CONCILI12[[#This Row],[CÓD. 
SAIB]],CONT_ANTE!A:D,4,0)</f>
        <v>#N/A</v>
      </c>
      <c r="F27" s="26" t="e">
        <f>SUMIF(#REF!,BASE_CONCILI12[[#This Row],[CÓD. 
SAIB]],#REF!)</f>
        <v>#REF!</v>
      </c>
      <c r="G27" s="26" t="e">
        <f>SUMIF(#REF!,BASE_CONCILI12[[#This Row],[CÓD. 
SAIB]],#REF!)</f>
        <v>#REF!</v>
      </c>
      <c r="H27" s="26" t="e">
        <f>BASE_CONCILI12[[#This Row],[CONSUMO REAL]]-BASE_CONCILI12[[#This Row],[CONSUMO TEORICO]]</f>
        <v>#REF!</v>
      </c>
      <c r="I27" s="26" t="e">
        <f>SUMIF(#REF!,BASE_CONCILI12[[#This Row],[CÓD. 
SAIB]],#REF!)</f>
        <v>#REF!</v>
      </c>
      <c r="J27" s="26" t="e">
        <f>SUMIF(#REF!,BASE_CONCILI12[[#This Row],[CÓD. 
SAIB]],#REF!)</f>
        <v>#REF!</v>
      </c>
      <c r="K27" s="26" t="e">
        <f>BASE_CONCILI12[[#This Row],[30/mai]]+BASE_CONCILI12[[#This Row],[RECEBIMENTO]]-BASE_CONCILI12[[#This Row],[TRANSFERÊNCIA]]-BASE_CONCILI12[[#This Row],[CONSUMO REAL]]</f>
        <v>#N/A</v>
      </c>
      <c r="L27" s="7">
        <f>IFERROR(VLOOKUP(BASE_CONCILI12[[#This Row],[CÓD. 
SAIB]],BASE_CONTAG[[LAVRE]:[CONTAGEM FINAL]],7,0),0)</f>
        <v>6200</v>
      </c>
      <c r="M27" s="7">
        <f>IFERROR(SUM(BASE_CONCILI12[[#This Row],[30/jun]]*BASE_CONCILI12[[#This Row],[CUSTO MP (UN)]]),0)</f>
        <v>0</v>
      </c>
      <c r="N27" s="7">
        <f>IFERROR(VLOOKUP(BASE_CONCILI12[[#This Row],[CÓD. 
SAIB]],BASE_CONTAG[],5,0),"")</f>
        <v>6200</v>
      </c>
      <c r="O27" s="7" t="e">
        <f>SUMIF(SISTEMA!#REF!,BASE_CONCILI12[[#This Row],[CÓD. 
SAIB]],SISTEMA!#REF!)</f>
        <v>#REF!</v>
      </c>
      <c r="P27" s="30">
        <f>IFERROR(SUM(BASE_CONCILI12[[#This Row],[SISTEMA]]*BASE_CONCILI12[[#This Row],[CUSTO MP (UN)]]),0)</f>
        <v>0</v>
      </c>
      <c r="Q27" s="46" t="str">
        <f>IFERROR(VLOOKUP(BASE_CONCILI12[[#This Row],[CÓD. 
SAIB]],BASE_DIFERENÇA[],4,0),"0")</f>
        <v>0</v>
      </c>
      <c r="R27" s="75" t="e">
        <f>BASE_CONCILI12[[#This Row],[30/jun]]-BASE_CONCILI12[[#This Row],[SISTEMA]]</f>
        <v>#REF!</v>
      </c>
      <c r="S27" s="47" t="str">
        <f>IFERROR(BASE_CONCILI12[[#This Row],[DIFERENÇA ANTERIOR]]-BASE_CONCILI12[[#This Row],[DIFERENÇA ATUAL]],"-")</f>
        <v>-</v>
      </c>
      <c r="T27" s="48" t="str">
        <f>VLOOKUP(BASE_CONCILI12[[#This Row],[CÓD. 
SAIB]],CUSTO!A:C,3,0)</f>
        <v>30574CB01</v>
      </c>
      <c r="U27" s="48">
        <f>IFERROR(SUM(BASE_CONCILI12[[#This Row],[DIFERENÇA ATUAL]]*BASE_CONCILI12[[#This Row],[CUSTO MP (UN)]]),0)</f>
        <v>0</v>
      </c>
      <c r="V27" s="86" t="str">
        <f>IFERROR(BASE_CONCILI12[[#This Row],[30/jun]]/BASE_CONCILI12[[#This Row],[SISTEMA]],"")</f>
        <v/>
      </c>
      <c r="W27" s="48" t="str">
        <f>IFERROR(BASE_CONCILI12[[#This Row],[DIFERENÇA MÊS]]*BASE_CONCILI12[[#This Row],[CUSTO MP (UN)]],"-")</f>
        <v>-</v>
      </c>
      <c r="X27" s="49" t="s">
        <v>813</v>
      </c>
    </row>
    <row r="28" spans="1:24" x14ac:dyDescent="0.25">
      <c r="A28" s="72">
        <v>1124</v>
      </c>
      <c r="B28" s="72"/>
      <c r="C28" s="2" t="s">
        <v>26</v>
      </c>
      <c r="D28" s="37" t="s">
        <v>226</v>
      </c>
      <c r="E28" s="26" t="e">
        <f>VLOOKUP(BASE_CONCILI12[[#This Row],[CÓD. 
SAIB]],CONT_ANTE!A:D,4,0)</f>
        <v>#N/A</v>
      </c>
      <c r="F28" s="26" t="e">
        <f>SUMIF(#REF!,BASE_CONCILI12[[#This Row],[CÓD. 
SAIB]],#REF!)</f>
        <v>#REF!</v>
      </c>
      <c r="G28" s="26" t="e">
        <f>SUMIF(#REF!,BASE_CONCILI12[[#This Row],[CÓD. 
SAIB]],#REF!)</f>
        <v>#REF!</v>
      </c>
      <c r="H28" s="26" t="e">
        <f>BASE_CONCILI12[[#This Row],[CONSUMO REAL]]-BASE_CONCILI12[[#This Row],[CONSUMO TEORICO]]</f>
        <v>#REF!</v>
      </c>
      <c r="I28" s="26" t="e">
        <f>SUMIF(#REF!,BASE_CONCILI12[[#This Row],[CÓD. 
SAIB]],#REF!)</f>
        <v>#REF!</v>
      </c>
      <c r="J28" s="26" t="e">
        <f>SUMIF(#REF!,BASE_CONCILI12[[#This Row],[CÓD. 
SAIB]],#REF!)</f>
        <v>#REF!</v>
      </c>
      <c r="K28" s="26" t="e">
        <f>BASE_CONCILI12[[#This Row],[30/mai]]+BASE_CONCILI12[[#This Row],[RECEBIMENTO]]-BASE_CONCILI12[[#This Row],[TRANSFERÊNCIA]]-BASE_CONCILI12[[#This Row],[CONSUMO REAL]]</f>
        <v>#N/A</v>
      </c>
      <c r="L28" s="7">
        <f>IFERROR(VLOOKUP(BASE_CONCILI12[[#This Row],[CÓD. 
SAIB]],BASE_CONTAG[[LAVRE]:[CONTAGEM FINAL]],7,0),0)</f>
        <v>0</v>
      </c>
      <c r="M28" s="7">
        <f>IFERROR(SUM(BASE_CONCILI12[[#This Row],[30/jun]]*BASE_CONCILI12[[#This Row],[CUSTO MP (UN)]]),0)</f>
        <v>0</v>
      </c>
      <c r="N28" s="7">
        <f>IFERROR(VLOOKUP(BASE_CONCILI12[[#This Row],[CÓD. 
SAIB]],BASE_CONTAG[],5,0),"")</f>
        <v>0</v>
      </c>
      <c r="O28" s="7" t="e">
        <f>SUMIF(SISTEMA!#REF!,BASE_CONCILI12[[#This Row],[CÓD. 
SAIB]],SISTEMA!#REF!)</f>
        <v>#REF!</v>
      </c>
      <c r="P28" s="30">
        <f>IFERROR(SUM(BASE_CONCILI12[[#This Row],[SISTEMA]]*BASE_CONCILI12[[#This Row],[CUSTO MP (UN)]]),0)</f>
        <v>0</v>
      </c>
      <c r="Q28" s="46" t="str">
        <f>IFERROR(VLOOKUP(BASE_CONCILI12[[#This Row],[CÓD. 
SAIB]],BASE_DIFERENÇA[],4,0),"0")</f>
        <v>0</v>
      </c>
      <c r="R28" s="75" t="e">
        <f>BASE_CONCILI12[[#This Row],[30/jun]]-BASE_CONCILI12[[#This Row],[SISTEMA]]</f>
        <v>#REF!</v>
      </c>
      <c r="S28" s="47" t="str">
        <f>IFERROR(BASE_CONCILI12[[#This Row],[DIFERENÇA ANTERIOR]]-BASE_CONCILI12[[#This Row],[DIFERENÇA ATUAL]],"-")</f>
        <v>-</v>
      </c>
      <c r="T28" s="48" t="str">
        <f>VLOOKUP(BASE_CONCILI12[[#This Row],[CÓD. 
SAIB]],CUSTO!A:C,3,0)</f>
        <v>1124CB01</v>
      </c>
      <c r="U28" s="48">
        <f>IFERROR(SUM(BASE_CONCILI12[[#This Row],[DIFERENÇA ATUAL]]*BASE_CONCILI12[[#This Row],[CUSTO MP (UN)]]),0)</f>
        <v>0</v>
      </c>
      <c r="V28" s="86" t="str">
        <f>IFERROR(BASE_CONCILI12[[#This Row],[30/jun]]/BASE_CONCILI12[[#This Row],[SISTEMA]],"")</f>
        <v/>
      </c>
      <c r="W28" s="48" t="str">
        <f>IFERROR(BASE_CONCILI12[[#This Row],[DIFERENÇA MÊS]]*BASE_CONCILI12[[#This Row],[CUSTO MP (UN)]],"-")</f>
        <v>-</v>
      </c>
      <c r="X28" s="49" t="s">
        <v>881</v>
      </c>
    </row>
    <row r="29" spans="1:24" x14ac:dyDescent="0.25">
      <c r="A29" s="72">
        <v>32711</v>
      </c>
      <c r="B29" s="72"/>
      <c r="C29" s="2" t="s">
        <v>786</v>
      </c>
      <c r="D29" s="37" t="s">
        <v>226</v>
      </c>
      <c r="E29" s="26" t="e">
        <f>VLOOKUP(BASE_CONCILI12[[#This Row],[CÓD. 
SAIB]],CONT_ANTE!A:D,4,0)</f>
        <v>#N/A</v>
      </c>
      <c r="F29" s="26" t="e">
        <f>SUMIF(#REF!,BASE_CONCILI12[[#This Row],[CÓD. 
SAIB]],#REF!)</f>
        <v>#REF!</v>
      </c>
      <c r="G29" s="26" t="e">
        <f>SUMIF(#REF!,BASE_CONCILI12[[#This Row],[CÓD. 
SAIB]],#REF!)</f>
        <v>#REF!</v>
      </c>
      <c r="H29" s="26" t="e">
        <f>BASE_CONCILI12[[#This Row],[CONSUMO REAL]]-BASE_CONCILI12[[#This Row],[CONSUMO TEORICO]]</f>
        <v>#REF!</v>
      </c>
      <c r="I29" s="26" t="e">
        <f>SUMIF(#REF!,BASE_CONCILI12[[#This Row],[CÓD. 
SAIB]],#REF!)</f>
        <v>#REF!</v>
      </c>
      <c r="J29" s="26" t="e">
        <f>SUMIF(#REF!,BASE_CONCILI12[[#This Row],[CÓD. 
SAIB]],#REF!)</f>
        <v>#REF!</v>
      </c>
      <c r="K29" s="26" t="e">
        <f>BASE_CONCILI12[[#This Row],[30/mai]]+BASE_CONCILI12[[#This Row],[RECEBIMENTO]]-BASE_CONCILI12[[#This Row],[TRANSFERÊNCIA]]-BASE_CONCILI12[[#This Row],[CONSUMO REAL]]</f>
        <v>#N/A</v>
      </c>
      <c r="L29" s="7">
        <f>IFERROR(VLOOKUP(BASE_CONCILI12[[#This Row],[CÓD. 
SAIB]],BASE_CONTAG[[LAVRE]:[CONTAGEM FINAL]],7,0),0)</f>
        <v>25425</v>
      </c>
      <c r="M29" s="7">
        <f>IFERROR(SUM(BASE_CONCILI12[[#This Row],[30/jun]]*BASE_CONCILI12[[#This Row],[CUSTO MP (UN)]]),0)</f>
        <v>94566.43178717597</v>
      </c>
      <c r="N29" s="7">
        <f>IFERROR(VLOOKUP(BASE_CONCILI12[[#This Row],[CÓD. 
SAIB]],BASE_CONTAG[],5,0),"")</f>
        <v>25425</v>
      </c>
      <c r="O29" s="7" t="e">
        <f>SUMIF(SISTEMA!#REF!,BASE_CONCILI12[[#This Row],[CÓD. 
SAIB]],SISTEMA!#REF!)</f>
        <v>#REF!</v>
      </c>
      <c r="P29" s="30">
        <f>IFERROR(SUM(BASE_CONCILI12[[#This Row],[SISTEMA]]*BASE_CONCILI12[[#This Row],[CUSTO MP (UN)]]),0)</f>
        <v>0</v>
      </c>
      <c r="Q29" s="46" t="str">
        <f>IFERROR(VLOOKUP(BASE_CONCILI12[[#This Row],[CÓD. 
SAIB]],BASE_DIFERENÇA[],4,0),"0")</f>
        <v>0</v>
      </c>
      <c r="R29" s="75" t="e">
        <f>BASE_CONCILI12[[#This Row],[30/jun]]-BASE_CONCILI12[[#This Row],[SISTEMA]]</f>
        <v>#REF!</v>
      </c>
      <c r="S29" s="47" t="str">
        <f>IFERROR(BASE_CONCILI12[[#This Row],[DIFERENÇA ANTERIOR]]-BASE_CONCILI12[[#This Row],[DIFERENÇA ATUAL]],"-")</f>
        <v>-</v>
      </c>
      <c r="T29" s="48">
        <v>3.7194270122783077</v>
      </c>
      <c r="U29" s="48">
        <f>IFERROR(SUM(BASE_CONCILI12[[#This Row],[DIFERENÇA ATUAL]]*BASE_CONCILI12[[#This Row],[CUSTO MP (UN)]]),0)</f>
        <v>0</v>
      </c>
      <c r="V29" s="86" t="str">
        <f>IFERROR(BASE_CONCILI12[[#This Row],[30/jun]]/BASE_CONCILI12[[#This Row],[SISTEMA]],"")</f>
        <v/>
      </c>
      <c r="W29" s="48" t="str">
        <f>IFERROR(BASE_CONCILI12[[#This Row],[DIFERENÇA MÊS]]*BASE_CONCILI12[[#This Row],[CUSTO MP (UN)]],"-")</f>
        <v>-</v>
      </c>
      <c r="X29" s="49" t="s">
        <v>813</v>
      </c>
    </row>
    <row r="30" spans="1:24" x14ac:dyDescent="0.25">
      <c r="A30" s="72">
        <v>32714</v>
      </c>
      <c r="B30" s="72"/>
      <c r="C30" s="2" t="s">
        <v>787</v>
      </c>
      <c r="D30" s="37" t="s">
        <v>226</v>
      </c>
      <c r="E30" s="26" t="e">
        <f>VLOOKUP(BASE_CONCILI12[[#This Row],[CÓD. 
SAIB]],CONT_ANTE!A:D,4,0)</f>
        <v>#N/A</v>
      </c>
      <c r="F30" s="26" t="e">
        <f>SUMIF(#REF!,BASE_CONCILI12[[#This Row],[CÓD. 
SAIB]],#REF!)</f>
        <v>#REF!</v>
      </c>
      <c r="G30" s="26" t="e">
        <f>SUMIF(#REF!,BASE_CONCILI12[[#This Row],[CÓD. 
SAIB]],#REF!)</f>
        <v>#REF!</v>
      </c>
      <c r="H30" s="26" t="e">
        <f>BASE_CONCILI12[[#This Row],[CONSUMO REAL]]-BASE_CONCILI12[[#This Row],[CONSUMO TEORICO]]</f>
        <v>#REF!</v>
      </c>
      <c r="I30" s="26" t="e">
        <f>SUMIF(#REF!,BASE_CONCILI12[[#This Row],[CÓD. 
SAIB]],#REF!)</f>
        <v>#REF!</v>
      </c>
      <c r="J30" s="26" t="e">
        <f>SUMIF(#REF!,BASE_CONCILI12[[#This Row],[CÓD. 
SAIB]],#REF!)</f>
        <v>#REF!</v>
      </c>
      <c r="K30" s="26" t="e">
        <f>BASE_CONCILI12[[#This Row],[30/mai]]+BASE_CONCILI12[[#This Row],[RECEBIMENTO]]-BASE_CONCILI12[[#This Row],[TRANSFERÊNCIA]]-BASE_CONCILI12[[#This Row],[CONSUMO REAL]]</f>
        <v>#N/A</v>
      </c>
      <c r="L30" s="7">
        <f>IFERROR(VLOOKUP(BASE_CONCILI12[[#This Row],[CÓD. 
SAIB]],BASE_CONTAG[[LAVRE]:[CONTAGEM FINAL]],7,0),0)</f>
        <v>40650</v>
      </c>
      <c r="M30" s="7">
        <f>IFERROR(SUM(BASE_CONCILI12[[#This Row],[30/jun]]*BASE_CONCILI12[[#This Row],[CUSTO MP (UN)]]),0)</f>
        <v>151194.70804911322</v>
      </c>
      <c r="N30" s="7">
        <f>IFERROR(VLOOKUP(BASE_CONCILI12[[#This Row],[CÓD. 
SAIB]],BASE_CONTAG[],5,0),"")</f>
        <v>40650</v>
      </c>
      <c r="O30" s="7" t="e">
        <f>SUMIF(SISTEMA!#REF!,BASE_CONCILI12[[#This Row],[CÓD. 
SAIB]],SISTEMA!#REF!)</f>
        <v>#REF!</v>
      </c>
      <c r="P30" s="30">
        <f>IFERROR(SUM(BASE_CONCILI12[[#This Row],[SISTEMA]]*BASE_CONCILI12[[#This Row],[CUSTO MP (UN)]]),0)</f>
        <v>0</v>
      </c>
      <c r="Q30" s="46" t="str">
        <f>IFERROR(VLOOKUP(BASE_CONCILI12[[#This Row],[CÓD. 
SAIB]],BASE_DIFERENÇA[],4,0),"0")</f>
        <v>0</v>
      </c>
      <c r="R30" s="75" t="e">
        <f>BASE_CONCILI12[[#This Row],[30/jun]]-BASE_CONCILI12[[#This Row],[SISTEMA]]</f>
        <v>#REF!</v>
      </c>
      <c r="S30" s="47" t="str">
        <f>IFERROR(BASE_CONCILI12[[#This Row],[DIFERENÇA ANTERIOR]]-BASE_CONCILI12[[#This Row],[DIFERENÇA ATUAL]],"-")</f>
        <v>-</v>
      </c>
      <c r="T30" s="48">
        <v>3.7194270122783077</v>
      </c>
      <c r="U30" s="48">
        <f>IFERROR(SUM(BASE_CONCILI12[[#This Row],[DIFERENÇA ATUAL]]*BASE_CONCILI12[[#This Row],[CUSTO MP (UN)]]),0)</f>
        <v>0</v>
      </c>
      <c r="V30" s="86" t="str">
        <f>IFERROR(BASE_CONCILI12[[#This Row],[30/jun]]/BASE_CONCILI12[[#This Row],[SISTEMA]],"")</f>
        <v/>
      </c>
      <c r="W30" s="48" t="str">
        <f>IFERROR(BASE_CONCILI12[[#This Row],[DIFERENÇA MÊS]]*BASE_CONCILI12[[#This Row],[CUSTO MP (UN)]],"-")</f>
        <v>-</v>
      </c>
      <c r="X30" s="49" t="s">
        <v>813</v>
      </c>
    </row>
    <row r="31" spans="1:24" x14ac:dyDescent="0.25">
      <c r="A31" s="72">
        <v>30756</v>
      </c>
      <c r="B31" s="72"/>
      <c r="C31" s="2" t="s">
        <v>24</v>
      </c>
      <c r="D31" s="37" t="s">
        <v>226</v>
      </c>
      <c r="E31" s="26" t="e">
        <f>VLOOKUP(BASE_CONCILI12[[#This Row],[CÓD. 
SAIB]],CONT_ANTE!A:D,4,0)</f>
        <v>#N/A</v>
      </c>
      <c r="F31" s="26" t="e">
        <f>SUMIF(#REF!,BASE_CONCILI12[[#This Row],[CÓD. 
SAIB]],#REF!)</f>
        <v>#REF!</v>
      </c>
      <c r="G31" s="26" t="e">
        <f>SUMIF(#REF!,BASE_CONCILI12[[#This Row],[CÓD. 
SAIB]],#REF!)</f>
        <v>#REF!</v>
      </c>
      <c r="H31" s="26" t="e">
        <f>BASE_CONCILI12[[#This Row],[CONSUMO REAL]]-BASE_CONCILI12[[#This Row],[CONSUMO TEORICO]]</f>
        <v>#REF!</v>
      </c>
      <c r="I31" s="26" t="e">
        <f>SUMIF(#REF!,BASE_CONCILI12[[#This Row],[CÓD. 
SAIB]],#REF!)</f>
        <v>#REF!</v>
      </c>
      <c r="J31" s="26" t="e">
        <f>SUMIF(#REF!,BASE_CONCILI12[[#This Row],[CÓD. 
SAIB]],#REF!)</f>
        <v>#REF!</v>
      </c>
      <c r="K31" s="26" t="e">
        <f>BASE_CONCILI12[[#This Row],[30/mai]]+BASE_CONCILI12[[#This Row],[RECEBIMENTO]]-BASE_CONCILI12[[#This Row],[TRANSFERÊNCIA]]-BASE_CONCILI12[[#This Row],[CONSUMO REAL]]</f>
        <v>#N/A</v>
      </c>
      <c r="L31" s="7">
        <f>IFERROR(VLOOKUP(BASE_CONCILI12[[#This Row],[CÓD. 
SAIB]],BASE_CONTAG[[LAVRE]:[CONTAGEM FINAL]],7,0),0)</f>
        <v>4400</v>
      </c>
      <c r="M31" s="7">
        <f>IFERROR(SUM(BASE_CONCILI12[[#This Row],[30/jun]]*BASE_CONCILI12[[#This Row],[CUSTO MP (UN)]]),0)</f>
        <v>0</v>
      </c>
      <c r="N31" s="7">
        <f>IFERROR(VLOOKUP(BASE_CONCILI12[[#This Row],[CÓD. 
SAIB]],BASE_CONTAG[],5,0),"")</f>
        <v>4400</v>
      </c>
      <c r="O31" s="7" t="e">
        <f>SUMIF(SISTEMA!#REF!,BASE_CONCILI12[[#This Row],[CÓD. 
SAIB]],SISTEMA!#REF!)</f>
        <v>#REF!</v>
      </c>
      <c r="P31" s="30">
        <f>IFERROR(SUM(BASE_CONCILI12[[#This Row],[SISTEMA]]*BASE_CONCILI12[[#This Row],[CUSTO MP (UN)]]),0)</f>
        <v>0</v>
      </c>
      <c r="Q31" s="46" t="str">
        <f>IFERROR(VLOOKUP(BASE_CONCILI12[[#This Row],[CÓD. 
SAIB]],BASE_DIFERENÇA[],4,0),"0")</f>
        <v>0</v>
      </c>
      <c r="R31" s="75" t="e">
        <f>BASE_CONCILI12[[#This Row],[30/jun]]-BASE_CONCILI12[[#This Row],[SISTEMA]]</f>
        <v>#REF!</v>
      </c>
      <c r="S31" s="47" t="str">
        <f>IFERROR(BASE_CONCILI12[[#This Row],[DIFERENÇA ANTERIOR]]-BASE_CONCILI12[[#This Row],[DIFERENÇA ATUAL]],"-")</f>
        <v>-</v>
      </c>
      <c r="T31" s="48" t="str">
        <f>VLOOKUP(BASE_CONCILI12[[#This Row],[CÓD. 
SAIB]],CUSTO!A:C,3,0)</f>
        <v>30756CB01</v>
      </c>
      <c r="U31" s="48">
        <f>IFERROR(SUM(BASE_CONCILI12[[#This Row],[DIFERENÇA ATUAL]]*BASE_CONCILI12[[#This Row],[CUSTO MP (UN)]]),0)</f>
        <v>0</v>
      </c>
      <c r="V31" s="86" t="str">
        <f>IFERROR(BASE_CONCILI12[[#This Row],[30/jun]]/BASE_CONCILI12[[#This Row],[SISTEMA]],"")</f>
        <v/>
      </c>
      <c r="W31" s="48" t="str">
        <f>IFERROR(BASE_CONCILI12[[#This Row],[DIFERENÇA MÊS]]*BASE_CONCILI12[[#This Row],[CUSTO MP (UN)]],"-")</f>
        <v>-</v>
      </c>
      <c r="X31" s="49" t="s">
        <v>813</v>
      </c>
    </row>
    <row r="32" spans="1:24" x14ac:dyDescent="0.25">
      <c r="A32" s="72">
        <v>30758</v>
      </c>
      <c r="B32" s="72"/>
      <c r="C32" s="2" t="s">
        <v>25</v>
      </c>
      <c r="D32" s="37" t="s">
        <v>226</v>
      </c>
      <c r="E32" s="26" t="e">
        <f>VLOOKUP(BASE_CONCILI12[[#This Row],[CÓD. 
SAIB]],CONT_ANTE!A:D,4,0)</f>
        <v>#N/A</v>
      </c>
      <c r="F32" s="26" t="e">
        <f>SUMIF(#REF!,BASE_CONCILI12[[#This Row],[CÓD. 
SAIB]],#REF!)</f>
        <v>#REF!</v>
      </c>
      <c r="G32" s="26" t="e">
        <f>SUMIF(#REF!,BASE_CONCILI12[[#This Row],[CÓD. 
SAIB]],#REF!)</f>
        <v>#REF!</v>
      </c>
      <c r="H32" s="26" t="e">
        <f>BASE_CONCILI12[[#This Row],[CONSUMO REAL]]-BASE_CONCILI12[[#This Row],[CONSUMO TEORICO]]</f>
        <v>#REF!</v>
      </c>
      <c r="I32" s="26" t="e">
        <f>SUMIF(#REF!,BASE_CONCILI12[[#This Row],[CÓD. 
SAIB]],#REF!)</f>
        <v>#REF!</v>
      </c>
      <c r="J32" s="26" t="e">
        <f>SUMIF(#REF!,BASE_CONCILI12[[#This Row],[CÓD. 
SAIB]],#REF!)</f>
        <v>#REF!</v>
      </c>
      <c r="K32" s="26" t="e">
        <f>BASE_CONCILI12[[#This Row],[30/mai]]+BASE_CONCILI12[[#This Row],[RECEBIMENTO]]-BASE_CONCILI12[[#This Row],[TRANSFERÊNCIA]]-BASE_CONCILI12[[#This Row],[CONSUMO REAL]]</f>
        <v>#N/A</v>
      </c>
      <c r="L32" s="7">
        <f>IFERROR(VLOOKUP(BASE_CONCILI12[[#This Row],[CÓD. 
SAIB]],BASE_CONTAG[[LAVRE]:[CONTAGEM FINAL]],7,0),0)</f>
        <v>10537</v>
      </c>
      <c r="M32" s="7">
        <f>IFERROR(SUM(BASE_CONCILI12[[#This Row],[30/jun]]*BASE_CONCILI12[[#This Row],[CUSTO MP (UN)]]),0)</f>
        <v>0</v>
      </c>
      <c r="N32" s="7">
        <f>IFERROR(VLOOKUP(BASE_CONCILI12[[#This Row],[CÓD. 
SAIB]],BASE_CONTAG[],5,0),"")</f>
        <v>10537</v>
      </c>
      <c r="O32" s="7" t="e">
        <f>SUMIF(SISTEMA!#REF!,BASE_CONCILI12[[#This Row],[CÓD. 
SAIB]],SISTEMA!#REF!)</f>
        <v>#REF!</v>
      </c>
      <c r="P32" s="30">
        <f>IFERROR(SUM(BASE_CONCILI12[[#This Row],[SISTEMA]]*BASE_CONCILI12[[#This Row],[CUSTO MP (UN)]]),0)</f>
        <v>0</v>
      </c>
      <c r="Q32" s="46" t="str">
        <f>IFERROR(VLOOKUP(BASE_CONCILI12[[#This Row],[CÓD. 
SAIB]],BASE_DIFERENÇA[],4,0),"0")</f>
        <v>0</v>
      </c>
      <c r="R32" s="75" t="e">
        <f>BASE_CONCILI12[[#This Row],[30/jun]]-BASE_CONCILI12[[#This Row],[SISTEMA]]</f>
        <v>#REF!</v>
      </c>
      <c r="S32" s="47" t="str">
        <f>IFERROR(BASE_CONCILI12[[#This Row],[DIFERENÇA ANTERIOR]]-BASE_CONCILI12[[#This Row],[DIFERENÇA ATUAL]],"-")</f>
        <v>-</v>
      </c>
      <c r="T32" s="48" t="str">
        <f>VLOOKUP(BASE_CONCILI12[[#This Row],[CÓD. 
SAIB]],CUSTO!A:C,3,0)</f>
        <v>30758CB01</v>
      </c>
      <c r="U32" s="48">
        <f>IFERROR(SUM(BASE_CONCILI12[[#This Row],[DIFERENÇA ATUAL]]*BASE_CONCILI12[[#This Row],[CUSTO MP (UN)]]),0)</f>
        <v>0</v>
      </c>
      <c r="V32" s="86" t="str">
        <f>IFERROR(BASE_CONCILI12[[#This Row],[30/jun]]/BASE_CONCILI12[[#This Row],[SISTEMA]],"")</f>
        <v/>
      </c>
      <c r="W32" s="48" t="str">
        <f>IFERROR(BASE_CONCILI12[[#This Row],[DIFERENÇA MÊS]]*BASE_CONCILI12[[#This Row],[CUSTO MP (UN)]],"-")</f>
        <v>-</v>
      </c>
      <c r="X32" s="49" t="s">
        <v>813</v>
      </c>
    </row>
    <row r="33" spans="1:24" x14ac:dyDescent="0.25">
      <c r="A33" s="72">
        <v>1444</v>
      </c>
      <c r="B33" s="72"/>
      <c r="C33" s="2" t="s">
        <v>21</v>
      </c>
      <c r="D33" s="37" t="s">
        <v>226</v>
      </c>
      <c r="E33" s="26" t="e">
        <f>VLOOKUP(BASE_CONCILI12[[#This Row],[CÓD. 
SAIB]],CONT_ANTE!A:D,4,0)</f>
        <v>#N/A</v>
      </c>
      <c r="F33" s="26" t="e">
        <f>SUMIF(#REF!,BASE_CONCILI12[[#This Row],[CÓD. 
SAIB]],#REF!)</f>
        <v>#REF!</v>
      </c>
      <c r="G33" s="26" t="e">
        <f>SUMIF(#REF!,BASE_CONCILI12[[#This Row],[CÓD. 
SAIB]],#REF!)</f>
        <v>#REF!</v>
      </c>
      <c r="H33" s="26" t="e">
        <f>BASE_CONCILI12[[#This Row],[CONSUMO REAL]]-BASE_CONCILI12[[#This Row],[CONSUMO TEORICO]]</f>
        <v>#REF!</v>
      </c>
      <c r="I33" s="26" t="e">
        <f>SUMIF(#REF!,BASE_CONCILI12[[#This Row],[CÓD. 
SAIB]],#REF!)</f>
        <v>#REF!</v>
      </c>
      <c r="J33" s="26" t="e">
        <f>SUMIF(#REF!,BASE_CONCILI12[[#This Row],[CÓD. 
SAIB]],#REF!)</f>
        <v>#REF!</v>
      </c>
      <c r="K33" s="26" t="e">
        <f>BASE_CONCILI12[[#This Row],[30/mai]]+BASE_CONCILI12[[#This Row],[RECEBIMENTO]]-BASE_CONCILI12[[#This Row],[TRANSFERÊNCIA]]-BASE_CONCILI12[[#This Row],[CONSUMO REAL]]</f>
        <v>#N/A</v>
      </c>
      <c r="L33" s="7">
        <f>IFERROR(VLOOKUP(BASE_CONCILI12[[#This Row],[CÓD. 
SAIB]],BASE_CONTAG[[LAVRE]:[CONTAGEM FINAL]],7,0),0)</f>
        <v>0</v>
      </c>
      <c r="M33" s="7">
        <f>IFERROR(SUM(BASE_CONCILI12[[#This Row],[30/jun]]*BASE_CONCILI12[[#This Row],[CUSTO MP (UN)]]),0)</f>
        <v>0</v>
      </c>
      <c r="N33" s="7">
        <f>IFERROR(VLOOKUP(BASE_CONCILI12[[#This Row],[CÓD. 
SAIB]],BASE_CONTAG[],5,0),"")</f>
        <v>0</v>
      </c>
      <c r="O33" s="7" t="e">
        <f>SUMIF(SISTEMA!#REF!,BASE_CONCILI12[[#This Row],[CÓD. 
SAIB]],SISTEMA!#REF!)</f>
        <v>#REF!</v>
      </c>
      <c r="P33" s="30">
        <f>IFERROR(SUM(BASE_CONCILI12[[#This Row],[SISTEMA]]*BASE_CONCILI12[[#This Row],[CUSTO MP (UN)]]),0)</f>
        <v>0</v>
      </c>
      <c r="Q33" s="46" t="str">
        <f>IFERROR(VLOOKUP(BASE_CONCILI12[[#This Row],[CÓD. 
SAIB]],BASE_DIFERENÇA[],4,0),"0")</f>
        <v>0</v>
      </c>
      <c r="R33" s="75" t="e">
        <f>BASE_CONCILI12[[#This Row],[30/jun]]-BASE_CONCILI12[[#This Row],[SISTEMA]]</f>
        <v>#REF!</v>
      </c>
      <c r="S33" s="47" t="str">
        <f>IFERROR(BASE_CONCILI12[[#This Row],[DIFERENÇA ANTERIOR]]-BASE_CONCILI12[[#This Row],[DIFERENÇA ATUAL]],"-")</f>
        <v>-</v>
      </c>
      <c r="T33" s="48" t="str">
        <f>VLOOKUP(BASE_CONCILI12[[#This Row],[CÓD. 
SAIB]],CUSTO!A:C,3,0)</f>
        <v>1444CB01</v>
      </c>
      <c r="U33" s="48">
        <f>IFERROR(SUM(BASE_CONCILI12[[#This Row],[DIFERENÇA ATUAL]]*BASE_CONCILI12[[#This Row],[CUSTO MP (UN)]]),0)</f>
        <v>0</v>
      </c>
      <c r="V33" s="86" t="str">
        <f>IFERROR(BASE_CONCILI12[[#This Row],[30/jun]]/BASE_CONCILI12[[#This Row],[SISTEMA]],"")</f>
        <v/>
      </c>
      <c r="W33" s="48" t="str">
        <f>IFERROR(BASE_CONCILI12[[#This Row],[DIFERENÇA MÊS]]*BASE_CONCILI12[[#This Row],[CUSTO MP (UN)]],"-")</f>
        <v>-</v>
      </c>
      <c r="X33" s="49" t="s">
        <v>813</v>
      </c>
    </row>
    <row r="34" spans="1:24" x14ac:dyDescent="0.25">
      <c r="A34" s="72">
        <v>30739</v>
      </c>
      <c r="B34" s="72"/>
      <c r="C34" s="2" t="s">
        <v>23</v>
      </c>
      <c r="D34" s="37" t="s">
        <v>226</v>
      </c>
      <c r="E34" s="26" t="e">
        <f>VLOOKUP(BASE_CONCILI12[[#This Row],[CÓD. 
SAIB]],CONT_ANTE!A:D,4,0)</f>
        <v>#N/A</v>
      </c>
      <c r="F34" s="26" t="e">
        <f>SUMIF(#REF!,BASE_CONCILI12[[#This Row],[CÓD. 
SAIB]],#REF!)</f>
        <v>#REF!</v>
      </c>
      <c r="G34" s="26" t="e">
        <f>SUMIF(#REF!,BASE_CONCILI12[[#This Row],[CÓD. 
SAIB]],#REF!)</f>
        <v>#REF!</v>
      </c>
      <c r="H34" s="26" t="e">
        <f>BASE_CONCILI12[[#This Row],[CONSUMO REAL]]-BASE_CONCILI12[[#This Row],[CONSUMO TEORICO]]</f>
        <v>#REF!</v>
      </c>
      <c r="I34" s="26" t="e">
        <f>SUMIF(#REF!,BASE_CONCILI12[[#This Row],[CÓD. 
SAIB]],#REF!)</f>
        <v>#REF!</v>
      </c>
      <c r="J34" s="26" t="e">
        <f>SUMIF(#REF!,BASE_CONCILI12[[#This Row],[CÓD. 
SAIB]],#REF!)</f>
        <v>#REF!</v>
      </c>
      <c r="K34" s="26" t="e">
        <f>BASE_CONCILI12[[#This Row],[30/mai]]+BASE_CONCILI12[[#This Row],[RECEBIMENTO]]-BASE_CONCILI12[[#This Row],[TRANSFERÊNCIA]]-BASE_CONCILI12[[#This Row],[CONSUMO REAL]]</f>
        <v>#N/A</v>
      </c>
      <c r="L34" s="7">
        <f>IFERROR(VLOOKUP(BASE_CONCILI12[[#This Row],[CÓD. 
SAIB]],BASE_CONTAG[[LAVRE]:[CONTAGEM FINAL]],7,0),0)</f>
        <v>0</v>
      </c>
      <c r="M34" s="7">
        <f>IFERROR(SUM(BASE_CONCILI12[[#This Row],[30/jun]]*BASE_CONCILI12[[#This Row],[CUSTO MP (UN)]]),0)</f>
        <v>0</v>
      </c>
      <c r="N34" s="7">
        <f>IFERROR(VLOOKUP(BASE_CONCILI12[[#This Row],[CÓD. 
SAIB]],BASE_CONTAG[],5,0),"")</f>
        <v>0</v>
      </c>
      <c r="O34" s="7" t="e">
        <f>SUMIF(SISTEMA!#REF!,BASE_CONCILI12[[#This Row],[CÓD. 
SAIB]],SISTEMA!#REF!)</f>
        <v>#REF!</v>
      </c>
      <c r="P34" s="30">
        <f>IFERROR(SUM(BASE_CONCILI12[[#This Row],[SISTEMA]]*BASE_CONCILI12[[#This Row],[CUSTO MP (UN)]]),0)</f>
        <v>0</v>
      </c>
      <c r="Q34" s="46" t="str">
        <f>IFERROR(VLOOKUP(BASE_CONCILI12[[#This Row],[CÓD. 
SAIB]],BASE_DIFERENÇA[],4,0),"0")</f>
        <v>0</v>
      </c>
      <c r="R34" s="75" t="e">
        <f>BASE_CONCILI12[[#This Row],[30/jun]]-BASE_CONCILI12[[#This Row],[SISTEMA]]</f>
        <v>#REF!</v>
      </c>
      <c r="S34" s="47" t="str">
        <f>IFERROR(BASE_CONCILI12[[#This Row],[DIFERENÇA ANTERIOR]]-BASE_CONCILI12[[#This Row],[DIFERENÇA ATUAL]],"-")</f>
        <v>-</v>
      </c>
      <c r="T34" s="48" t="str">
        <f>VLOOKUP(BASE_CONCILI12[[#This Row],[CÓD. 
SAIB]],CUSTO!A:C,3,0)</f>
        <v>30739CB01</v>
      </c>
      <c r="U34" s="48">
        <f>IFERROR(SUM(BASE_CONCILI12[[#This Row],[DIFERENÇA ATUAL]]*BASE_CONCILI12[[#This Row],[CUSTO MP (UN)]]),0)</f>
        <v>0</v>
      </c>
      <c r="V34" s="86" t="str">
        <f>IFERROR(BASE_CONCILI12[[#This Row],[30/jun]]/BASE_CONCILI12[[#This Row],[SISTEMA]],"")</f>
        <v/>
      </c>
      <c r="W34" s="48" t="str">
        <f>IFERROR(BASE_CONCILI12[[#This Row],[DIFERENÇA MÊS]]*BASE_CONCILI12[[#This Row],[CUSTO MP (UN)]],"-")</f>
        <v>-</v>
      </c>
      <c r="X34" s="49" t="s">
        <v>813</v>
      </c>
    </row>
    <row r="35" spans="1:24" x14ac:dyDescent="0.25">
      <c r="A35" s="72">
        <v>30738</v>
      </c>
      <c r="B35" s="72"/>
      <c r="C35" s="2" t="s">
        <v>22</v>
      </c>
      <c r="D35" s="37" t="s">
        <v>226</v>
      </c>
      <c r="E35" s="26" t="e">
        <f>VLOOKUP(BASE_CONCILI12[[#This Row],[CÓD. 
SAIB]],CONT_ANTE!A:D,4,0)</f>
        <v>#N/A</v>
      </c>
      <c r="F35" s="26" t="e">
        <f>SUMIF(#REF!,BASE_CONCILI12[[#This Row],[CÓD. 
SAIB]],#REF!)</f>
        <v>#REF!</v>
      </c>
      <c r="G35" s="26" t="e">
        <f>SUMIF(#REF!,BASE_CONCILI12[[#This Row],[CÓD. 
SAIB]],#REF!)</f>
        <v>#REF!</v>
      </c>
      <c r="H35" s="26" t="e">
        <f>BASE_CONCILI12[[#This Row],[CONSUMO REAL]]-BASE_CONCILI12[[#This Row],[CONSUMO TEORICO]]</f>
        <v>#REF!</v>
      </c>
      <c r="I35" s="26" t="e">
        <f>SUMIF(#REF!,BASE_CONCILI12[[#This Row],[CÓD. 
SAIB]],#REF!)</f>
        <v>#REF!</v>
      </c>
      <c r="J35" s="26" t="e">
        <f>SUMIF(#REF!,BASE_CONCILI12[[#This Row],[CÓD. 
SAIB]],#REF!)</f>
        <v>#REF!</v>
      </c>
      <c r="K35" s="26" t="e">
        <f>BASE_CONCILI12[[#This Row],[30/mai]]+BASE_CONCILI12[[#This Row],[RECEBIMENTO]]-BASE_CONCILI12[[#This Row],[TRANSFERÊNCIA]]-BASE_CONCILI12[[#This Row],[CONSUMO REAL]]</f>
        <v>#N/A</v>
      </c>
      <c r="L35" s="7">
        <f>IFERROR(VLOOKUP(BASE_CONCILI12[[#This Row],[CÓD. 
SAIB]],BASE_CONTAG[[LAVRE]:[CONTAGEM FINAL]],7,0),0)</f>
        <v>32600</v>
      </c>
      <c r="M35" s="7">
        <f>IFERROR(SUM(BASE_CONCILI12[[#This Row],[30/jun]]*BASE_CONCILI12[[#This Row],[CUSTO MP (UN)]]),0)</f>
        <v>0</v>
      </c>
      <c r="N35" s="7">
        <f>IFERROR(VLOOKUP(BASE_CONCILI12[[#This Row],[CÓD. 
SAIB]],BASE_CONTAG[],5,0),"")</f>
        <v>32600</v>
      </c>
      <c r="O35" s="7" t="e">
        <f>SUMIF(SISTEMA!#REF!,BASE_CONCILI12[[#This Row],[CÓD. 
SAIB]],SISTEMA!#REF!)</f>
        <v>#REF!</v>
      </c>
      <c r="P35" s="30">
        <f>IFERROR(SUM(BASE_CONCILI12[[#This Row],[SISTEMA]]*BASE_CONCILI12[[#This Row],[CUSTO MP (UN)]]),0)</f>
        <v>0</v>
      </c>
      <c r="Q35" s="46" t="str">
        <f>IFERROR(VLOOKUP(BASE_CONCILI12[[#This Row],[CÓD. 
SAIB]],BASE_DIFERENÇA[],4,0),"0")</f>
        <v>0</v>
      </c>
      <c r="R35" s="75" t="e">
        <f>BASE_CONCILI12[[#This Row],[30/jun]]-BASE_CONCILI12[[#This Row],[SISTEMA]]</f>
        <v>#REF!</v>
      </c>
      <c r="S35" s="47" t="str">
        <f>IFERROR(BASE_CONCILI12[[#This Row],[DIFERENÇA ANTERIOR]]-BASE_CONCILI12[[#This Row],[DIFERENÇA ATUAL]],"-")</f>
        <v>-</v>
      </c>
      <c r="T35" s="48" t="str">
        <f>VLOOKUP(BASE_CONCILI12[[#This Row],[CÓD. 
SAIB]],CUSTO!A:C,3,0)</f>
        <v>30738CB01</v>
      </c>
      <c r="U35" s="48">
        <f>IFERROR(SUM(BASE_CONCILI12[[#This Row],[DIFERENÇA ATUAL]]*BASE_CONCILI12[[#This Row],[CUSTO MP (UN)]]),0)</f>
        <v>0</v>
      </c>
      <c r="V35" s="86" t="str">
        <f>IFERROR(BASE_CONCILI12[[#This Row],[30/jun]]/BASE_CONCILI12[[#This Row],[SISTEMA]],"")</f>
        <v/>
      </c>
      <c r="W35" s="48" t="str">
        <f>IFERROR(BASE_CONCILI12[[#This Row],[DIFERENÇA MÊS]]*BASE_CONCILI12[[#This Row],[CUSTO MP (UN)]],"-")</f>
        <v>-</v>
      </c>
      <c r="X35" s="49" t="s">
        <v>881</v>
      </c>
    </row>
    <row r="36" spans="1:24" x14ac:dyDescent="0.25">
      <c r="A36" s="72">
        <v>31584</v>
      </c>
      <c r="B36" s="72"/>
      <c r="C36" s="2" t="s">
        <v>144</v>
      </c>
      <c r="D36" s="37" t="s">
        <v>226</v>
      </c>
      <c r="E36" s="26" t="e">
        <f>VLOOKUP(BASE_CONCILI12[[#This Row],[CÓD. 
SAIB]],CONT_ANTE!A:D,4,0)</f>
        <v>#N/A</v>
      </c>
      <c r="F36" s="26" t="e">
        <f>SUMIF(#REF!,BASE_CONCILI12[[#This Row],[CÓD. 
SAIB]],#REF!)</f>
        <v>#REF!</v>
      </c>
      <c r="G36" s="26" t="e">
        <f>SUMIF(#REF!,BASE_CONCILI12[[#This Row],[CÓD. 
SAIB]],#REF!)</f>
        <v>#REF!</v>
      </c>
      <c r="H36" s="26" t="e">
        <f>BASE_CONCILI12[[#This Row],[CONSUMO REAL]]-BASE_CONCILI12[[#This Row],[CONSUMO TEORICO]]</f>
        <v>#REF!</v>
      </c>
      <c r="I36" s="26" t="e">
        <f>SUMIF(#REF!,BASE_CONCILI12[[#This Row],[CÓD. 
SAIB]],#REF!)</f>
        <v>#REF!</v>
      </c>
      <c r="J36" s="26" t="e">
        <f>SUMIF(#REF!,BASE_CONCILI12[[#This Row],[CÓD. 
SAIB]],#REF!)</f>
        <v>#REF!</v>
      </c>
      <c r="K36" s="26" t="e">
        <f>BASE_CONCILI12[[#This Row],[30/mai]]+BASE_CONCILI12[[#This Row],[RECEBIMENTO]]-BASE_CONCILI12[[#This Row],[TRANSFERÊNCIA]]-BASE_CONCILI12[[#This Row],[CONSUMO REAL]]</f>
        <v>#N/A</v>
      </c>
      <c r="L36" s="7">
        <f>IFERROR(VLOOKUP(BASE_CONCILI12[[#This Row],[CÓD. 
SAIB]],BASE_CONTAG[[LAVRE]:[CONTAGEM FINAL]],7,0),0)</f>
        <v>23945</v>
      </c>
      <c r="M36" s="7">
        <f>IFERROR(SUM(BASE_CONCILI12[[#This Row],[30/jun]]*BASE_CONCILI12[[#This Row],[CUSTO MP (UN)]]),0)</f>
        <v>0</v>
      </c>
      <c r="N36" s="7">
        <f>IFERROR(VLOOKUP(BASE_CONCILI12[[#This Row],[CÓD. 
SAIB]],BASE_CONTAG[],5,0),"")</f>
        <v>23945</v>
      </c>
      <c r="O36" s="7" t="e">
        <f>SUMIF(SISTEMA!#REF!,BASE_CONCILI12[[#This Row],[CÓD. 
SAIB]],SISTEMA!#REF!)</f>
        <v>#REF!</v>
      </c>
      <c r="P36" s="30">
        <f>IFERROR(SUM(BASE_CONCILI12[[#This Row],[SISTEMA]]*BASE_CONCILI12[[#This Row],[CUSTO MP (UN)]]),0)</f>
        <v>0</v>
      </c>
      <c r="Q36" s="46" t="str">
        <f>IFERROR(VLOOKUP(BASE_CONCILI12[[#This Row],[CÓD. 
SAIB]],BASE_DIFERENÇA[],4,0),"0")</f>
        <v>0</v>
      </c>
      <c r="R36" s="75" t="e">
        <f>BASE_CONCILI12[[#This Row],[30/jun]]-BASE_CONCILI12[[#This Row],[SISTEMA]]</f>
        <v>#REF!</v>
      </c>
      <c r="S36" s="47" t="str">
        <f>IFERROR(BASE_CONCILI12[[#This Row],[DIFERENÇA ANTERIOR]]-BASE_CONCILI12[[#This Row],[DIFERENÇA ATUAL]],"-")</f>
        <v>-</v>
      </c>
      <c r="T36" s="48">
        <f>VLOOKUP(BASE_CONCILI12[[#This Row],[CÓD. 
SAIB]],CUSTO!A:C,3,0)</f>
        <v>0</v>
      </c>
      <c r="U36" s="48">
        <f>IFERROR(SUM(BASE_CONCILI12[[#This Row],[DIFERENÇA ATUAL]]*BASE_CONCILI12[[#This Row],[CUSTO MP (UN)]]),0)</f>
        <v>0</v>
      </c>
      <c r="V36" s="86" t="str">
        <f>IFERROR(BASE_CONCILI12[[#This Row],[30/jun]]/BASE_CONCILI12[[#This Row],[SISTEMA]],"")</f>
        <v/>
      </c>
      <c r="W36" s="48" t="str">
        <f>IFERROR(BASE_CONCILI12[[#This Row],[DIFERENÇA MÊS]]*BASE_CONCILI12[[#This Row],[CUSTO MP (UN)]],"-")</f>
        <v>-</v>
      </c>
      <c r="X36" s="49" t="s">
        <v>813</v>
      </c>
    </row>
    <row r="37" spans="1:24" x14ac:dyDescent="0.25">
      <c r="A37" s="72">
        <v>60</v>
      </c>
      <c r="B37" s="72"/>
      <c r="C37" s="2" t="s">
        <v>134</v>
      </c>
      <c r="D37" s="37" t="s">
        <v>227</v>
      </c>
      <c r="E37" s="26" t="e">
        <f>VLOOKUP(BASE_CONCILI12[[#This Row],[CÓD. 
SAIB]],CONT_ANTE!A:D,4,0)</f>
        <v>#N/A</v>
      </c>
      <c r="F37" s="26" t="e">
        <f>SUMIF(#REF!,BASE_CONCILI12[[#This Row],[CÓD. 
SAIB]],#REF!)</f>
        <v>#REF!</v>
      </c>
      <c r="G37" s="26" t="e">
        <f>SUMIF(#REF!,BASE_CONCILI12[[#This Row],[CÓD. 
SAIB]],#REF!)</f>
        <v>#REF!</v>
      </c>
      <c r="H37" s="26" t="e">
        <f>BASE_CONCILI12[[#This Row],[CONSUMO REAL]]-BASE_CONCILI12[[#This Row],[CONSUMO TEORICO]]</f>
        <v>#REF!</v>
      </c>
      <c r="I37" s="26" t="e">
        <f>SUMIF(#REF!,BASE_CONCILI12[[#This Row],[CÓD. 
SAIB]],#REF!)</f>
        <v>#REF!</v>
      </c>
      <c r="J37" s="26" t="e">
        <f>SUMIF(#REF!,BASE_CONCILI12[[#This Row],[CÓD. 
SAIB]],#REF!)</f>
        <v>#REF!</v>
      </c>
      <c r="K37" s="26" t="e">
        <f>BASE_CONCILI12[[#This Row],[30/mai]]+BASE_CONCILI12[[#This Row],[RECEBIMENTO]]-BASE_CONCILI12[[#This Row],[TRANSFERÊNCIA]]-BASE_CONCILI12[[#This Row],[CONSUMO REAL]]</f>
        <v>#N/A</v>
      </c>
      <c r="L37" s="7">
        <f>IFERROR(VLOOKUP(BASE_CONCILI12[[#This Row],[CÓD. 
SAIB]],BASE_CONTAG[[LAVRE]:[CONTAGEM FINAL]],7,0),0)</f>
        <v>0</v>
      </c>
      <c r="M37" s="7">
        <f>IFERROR(SUM(BASE_CONCILI12[[#This Row],[30/jun]]*BASE_CONCILI12[[#This Row],[CUSTO MP (UN)]]),0)</f>
        <v>0</v>
      </c>
      <c r="N37" s="7">
        <f>IFERROR(VLOOKUP(BASE_CONCILI12[[#This Row],[CÓD. 
SAIB]],BASE_CONTAG[],5,0),"")</f>
        <v>0</v>
      </c>
      <c r="O37" s="7" t="e">
        <f>SUMIF(SISTEMA!#REF!,BASE_CONCILI12[[#This Row],[CÓD. 
SAIB]],SISTEMA!#REF!)</f>
        <v>#REF!</v>
      </c>
      <c r="P37" s="30">
        <f>IFERROR(SUM(BASE_CONCILI12[[#This Row],[SISTEMA]]*BASE_CONCILI12[[#This Row],[CUSTO MP (UN)]]),0)</f>
        <v>0</v>
      </c>
      <c r="Q37" s="46" t="str">
        <f>IFERROR(VLOOKUP(BASE_CONCILI12[[#This Row],[CÓD. 
SAIB]],BASE_DIFERENÇA[],4,0),"0")</f>
        <v>0</v>
      </c>
      <c r="R37" s="75" t="e">
        <f>BASE_CONCILI12[[#This Row],[30/jun]]-BASE_CONCILI12[[#This Row],[SISTEMA]]</f>
        <v>#REF!</v>
      </c>
      <c r="S37" s="47" t="str">
        <f>IFERROR(BASE_CONCILI12[[#This Row],[DIFERENÇA ANTERIOR]]-BASE_CONCILI12[[#This Row],[DIFERENÇA ATUAL]],"-")</f>
        <v>-</v>
      </c>
      <c r="T37" s="48" t="str">
        <f>VLOOKUP(BASE_CONCILI12[[#This Row],[CÓD. 
SAIB]],CUSTO!A:C,3,0)</f>
        <v>60CB01</v>
      </c>
      <c r="U37" s="48">
        <f>IFERROR(SUM(BASE_CONCILI12[[#This Row],[DIFERENÇA ATUAL]]*BASE_CONCILI12[[#This Row],[CUSTO MP (UN)]]),0)</f>
        <v>0</v>
      </c>
      <c r="V37" s="86" t="str">
        <f>IFERROR(BASE_CONCILI12[[#This Row],[30/jun]]/BASE_CONCILI12[[#This Row],[SISTEMA]],"")</f>
        <v/>
      </c>
      <c r="W37" s="48" t="str">
        <f>IFERROR(BASE_CONCILI12[[#This Row],[DIFERENÇA MÊS]]*BASE_CONCILI12[[#This Row],[CUSTO MP (UN)]],"-")</f>
        <v>-</v>
      </c>
      <c r="X37" s="49" t="s">
        <v>813</v>
      </c>
    </row>
    <row r="38" spans="1:24" x14ac:dyDescent="0.25">
      <c r="A38" s="72">
        <v>30257</v>
      </c>
      <c r="B38" s="72"/>
      <c r="C38" s="2" t="s">
        <v>10</v>
      </c>
      <c r="D38" s="37" t="s">
        <v>112</v>
      </c>
      <c r="E38" s="26" t="e">
        <f>VLOOKUP(BASE_CONCILI12[[#This Row],[CÓD. 
SAIB]],CONT_ANTE!A:D,4,0)</f>
        <v>#N/A</v>
      </c>
      <c r="F38" s="26" t="e">
        <f>SUMIF(#REF!,BASE_CONCILI12[[#This Row],[CÓD. 
SAIB]],#REF!)</f>
        <v>#REF!</v>
      </c>
      <c r="G38" s="26" t="e">
        <f>SUMIF(#REF!,BASE_CONCILI12[[#This Row],[CÓD. 
SAIB]],#REF!)</f>
        <v>#REF!</v>
      </c>
      <c r="H38" s="26" t="e">
        <f>BASE_CONCILI12[[#This Row],[CONSUMO REAL]]-BASE_CONCILI12[[#This Row],[CONSUMO TEORICO]]</f>
        <v>#REF!</v>
      </c>
      <c r="I38" s="26" t="e">
        <f>SUMIF(#REF!,BASE_CONCILI12[[#This Row],[CÓD. 
SAIB]],#REF!)</f>
        <v>#REF!</v>
      </c>
      <c r="J38" s="26" t="e">
        <f>SUMIF(#REF!,BASE_CONCILI12[[#This Row],[CÓD. 
SAIB]],#REF!)</f>
        <v>#REF!</v>
      </c>
      <c r="K38" s="26" t="e">
        <f>BASE_CONCILI12[[#This Row],[30/mai]]+BASE_CONCILI12[[#This Row],[RECEBIMENTO]]-BASE_CONCILI12[[#This Row],[TRANSFERÊNCIA]]-BASE_CONCILI12[[#This Row],[CONSUMO REAL]]</f>
        <v>#N/A</v>
      </c>
      <c r="L38" s="7">
        <f>IFERROR(VLOOKUP(BASE_CONCILI12[[#This Row],[CÓD. 
SAIB]],BASE_CONTAG[[LAVRE]:[CONTAGEM FINAL]],7,0),0)</f>
        <v>0</v>
      </c>
      <c r="M38" s="7">
        <f>IFERROR(SUM(BASE_CONCILI12[[#This Row],[30/jun]]*BASE_CONCILI12[[#This Row],[CUSTO MP (UN)]]),0)</f>
        <v>0</v>
      </c>
      <c r="N38" s="7">
        <f>IFERROR(VLOOKUP(BASE_CONCILI12[[#This Row],[CÓD. 
SAIB]],BASE_CONTAG[],5,0),"")</f>
        <v>0</v>
      </c>
      <c r="O38" s="7" t="e">
        <f>SUMIF(SISTEMA!#REF!,BASE_CONCILI12[[#This Row],[CÓD. 
SAIB]],SISTEMA!#REF!)</f>
        <v>#REF!</v>
      </c>
      <c r="P38" s="30">
        <f>IFERROR(SUM(BASE_CONCILI12[[#This Row],[SISTEMA]]*BASE_CONCILI12[[#This Row],[CUSTO MP (UN)]]),0)</f>
        <v>0</v>
      </c>
      <c r="Q38" s="46" t="str">
        <f>IFERROR(VLOOKUP(BASE_CONCILI12[[#This Row],[CÓD. 
SAIB]],BASE_DIFERENÇA[],4,0),"0")</f>
        <v>0</v>
      </c>
      <c r="R38" s="75" t="e">
        <f>BASE_CONCILI12[[#This Row],[30/jun]]-BASE_CONCILI12[[#This Row],[SISTEMA]]</f>
        <v>#REF!</v>
      </c>
      <c r="S38" s="47" t="str">
        <f>IFERROR(BASE_CONCILI12[[#This Row],[DIFERENÇA ANTERIOR]]-BASE_CONCILI12[[#This Row],[DIFERENÇA ATUAL]],"-")</f>
        <v>-</v>
      </c>
      <c r="T38" s="48" t="str">
        <f>VLOOKUP(BASE_CONCILI12[[#This Row],[CÓD. 
SAIB]],CUSTO!A:C,3,0)</f>
        <v>30257CB01</v>
      </c>
      <c r="U38" s="48">
        <f>IFERROR(SUM(BASE_CONCILI12[[#This Row],[DIFERENÇA ATUAL]]*BASE_CONCILI12[[#This Row],[CUSTO MP (UN)]]),0)</f>
        <v>0</v>
      </c>
      <c r="V38" s="86" t="str">
        <f>IFERROR(BASE_CONCILI12[[#This Row],[30/jun]]/BASE_CONCILI12[[#This Row],[SISTEMA]],"")</f>
        <v/>
      </c>
      <c r="W38" s="48" t="str">
        <f>IFERROR(BASE_CONCILI12[[#This Row],[DIFERENÇA MÊS]]*BASE_CONCILI12[[#This Row],[CUSTO MP (UN)]],"-")</f>
        <v>-</v>
      </c>
      <c r="X38" s="49" t="s">
        <v>860</v>
      </c>
    </row>
    <row r="39" spans="1:24" x14ac:dyDescent="0.25">
      <c r="A39" s="72">
        <v>30247</v>
      </c>
      <c r="B39" s="72"/>
      <c r="C39" s="2" t="s">
        <v>89</v>
      </c>
      <c r="D39" s="37" t="s">
        <v>112</v>
      </c>
      <c r="E39" s="26" t="e">
        <f>VLOOKUP(BASE_CONCILI12[[#This Row],[CÓD. 
SAIB]],CONT_ANTE!A:D,4,0)</f>
        <v>#N/A</v>
      </c>
      <c r="F39" s="26" t="e">
        <f>SUMIF(#REF!,BASE_CONCILI12[[#This Row],[CÓD. 
SAIB]],#REF!)</f>
        <v>#REF!</v>
      </c>
      <c r="G39" s="26" t="e">
        <f>SUMIF(#REF!,BASE_CONCILI12[[#This Row],[CÓD. 
SAIB]],#REF!)</f>
        <v>#REF!</v>
      </c>
      <c r="H39" s="26" t="e">
        <f>BASE_CONCILI12[[#This Row],[CONSUMO REAL]]-BASE_CONCILI12[[#This Row],[CONSUMO TEORICO]]</f>
        <v>#REF!</v>
      </c>
      <c r="I39" s="26" t="e">
        <f>SUMIF(#REF!,BASE_CONCILI12[[#This Row],[CÓD. 
SAIB]],#REF!)</f>
        <v>#REF!</v>
      </c>
      <c r="J39" s="26" t="e">
        <f>SUMIF(#REF!,BASE_CONCILI12[[#This Row],[CÓD. 
SAIB]],#REF!)</f>
        <v>#REF!</v>
      </c>
      <c r="K39" s="26" t="e">
        <f>BASE_CONCILI12[[#This Row],[30/mai]]+BASE_CONCILI12[[#This Row],[RECEBIMENTO]]-BASE_CONCILI12[[#This Row],[TRANSFERÊNCIA]]-BASE_CONCILI12[[#This Row],[CONSUMO REAL]]</f>
        <v>#N/A</v>
      </c>
      <c r="L39" s="7">
        <f>IFERROR(VLOOKUP(BASE_CONCILI12[[#This Row],[CÓD. 
SAIB]],BASE_CONTAG[[LAVRE]:[CONTAGEM FINAL]],7,0),0)</f>
        <v>0</v>
      </c>
      <c r="M39" s="7">
        <f>IFERROR(SUM(BASE_CONCILI12[[#This Row],[30/jun]]*BASE_CONCILI12[[#This Row],[CUSTO MP (UN)]]),0)</f>
        <v>0</v>
      </c>
      <c r="N39" s="7">
        <f>IFERROR(VLOOKUP(BASE_CONCILI12[[#This Row],[CÓD. 
SAIB]],BASE_CONTAG[],5,0),"")</f>
        <v>0</v>
      </c>
      <c r="O39" s="7" t="e">
        <f>SUMIF(SISTEMA!#REF!,BASE_CONCILI12[[#This Row],[CÓD. 
SAIB]],SISTEMA!#REF!)</f>
        <v>#REF!</v>
      </c>
      <c r="P39" s="30">
        <f>IFERROR(SUM(BASE_CONCILI12[[#This Row],[SISTEMA]]*BASE_CONCILI12[[#This Row],[CUSTO MP (UN)]]),0)</f>
        <v>0</v>
      </c>
      <c r="Q39" s="46" t="str">
        <f>IFERROR(VLOOKUP(BASE_CONCILI12[[#This Row],[CÓD. 
SAIB]],BASE_DIFERENÇA[],4,0),"0")</f>
        <v>0</v>
      </c>
      <c r="R39" s="75" t="e">
        <f>BASE_CONCILI12[[#This Row],[30/jun]]-BASE_CONCILI12[[#This Row],[SISTEMA]]</f>
        <v>#REF!</v>
      </c>
      <c r="S39" s="47" t="str">
        <f>IFERROR(BASE_CONCILI12[[#This Row],[DIFERENÇA ANTERIOR]]-BASE_CONCILI12[[#This Row],[DIFERENÇA ATUAL]],"-")</f>
        <v>-</v>
      </c>
      <c r="T39" s="48" t="str">
        <f>VLOOKUP(BASE_CONCILI12[[#This Row],[CÓD. 
SAIB]],CUSTO!A:C,3,0)</f>
        <v>30247CB01</v>
      </c>
      <c r="U39" s="48">
        <f>IFERROR(SUM(BASE_CONCILI12[[#This Row],[DIFERENÇA ATUAL]]*BASE_CONCILI12[[#This Row],[CUSTO MP (UN)]]),0)</f>
        <v>0</v>
      </c>
      <c r="V39" s="86" t="str">
        <f>IFERROR(BASE_CONCILI12[[#This Row],[30/jun]]/BASE_CONCILI12[[#This Row],[SISTEMA]],"")</f>
        <v/>
      </c>
      <c r="W39" s="48" t="str">
        <f>IFERROR(BASE_CONCILI12[[#This Row],[DIFERENÇA MÊS]]*BASE_CONCILI12[[#This Row],[CUSTO MP (UN)]],"-")</f>
        <v>-</v>
      </c>
      <c r="X39" s="49" t="s">
        <v>860</v>
      </c>
    </row>
    <row r="40" spans="1:24" x14ac:dyDescent="0.25">
      <c r="A40" s="74">
        <v>31998</v>
      </c>
      <c r="B40" s="74"/>
      <c r="C40" s="2" t="s">
        <v>119</v>
      </c>
      <c r="D40" s="37" t="s">
        <v>112</v>
      </c>
      <c r="E40" s="26" t="e">
        <f>VLOOKUP(BASE_CONCILI12[[#This Row],[CÓD. 
SAIB]],CONT_ANTE!A:D,4,0)</f>
        <v>#N/A</v>
      </c>
      <c r="F40" s="26" t="e">
        <f>SUMIF(#REF!,BASE_CONCILI12[[#This Row],[CÓD. 
SAIB]],#REF!)</f>
        <v>#REF!</v>
      </c>
      <c r="G40" s="26" t="e">
        <f>SUMIF(#REF!,BASE_CONCILI12[[#This Row],[CÓD. 
SAIB]],#REF!)</f>
        <v>#REF!</v>
      </c>
      <c r="H40" s="26" t="e">
        <f>BASE_CONCILI12[[#This Row],[CONSUMO REAL]]-BASE_CONCILI12[[#This Row],[CONSUMO TEORICO]]</f>
        <v>#REF!</v>
      </c>
      <c r="I40" s="26" t="e">
        <f>SUMIF(#REF!,BASE_CONCILI12[[#This Row],[CÓD. 
SAIB]],#REF!)</f>
        <v>#REF!</v>
      </c>
      <c r="J40" s="26" t="e">
        <f>SUMIF(#REF!,BASE_CONCILI12[[#This Row],[CÓD. 
SAIB]],#REF!)</f>
        <v>#REF!</v>
      </c>
      <c r="K40" s="26" t="e">
        <f>BASE_CONCILI12[[#This Row],[30/mai]]+BASE_CONCILI12[[#This Row],[RECEBIMENTO]]-BASE_CONCILI12[[#This Row],[TRANSFERÊNCIA]]-BASE_CONCILI12[[#This Row],[CONSUMO REAL]]</f>
        <v>#N/A</v>
      </c>
      <c r="L40" s="7">
        <f>IFERROR(VLOOKUP(BASE_CONCILI12[[#This Row],[CÓD. 
SAIB]],BASE_CONTAG[[LAVRE]:[CONTAGEM FINAL]],7,0),0)</f>
        <v>16103.5</v>
      </c>
      <c r="M40" s="7">
        <f>IFERROR(SUM(BASE_CONCILI12[[#This Row],[30/jun]]*BASE_CONCILI12[[#This Row],[CUSTO MP (UN)]]),0)</f>
        <v>0</v>
      </c>
      <c r="N40" s="7">
        <f>IFERROR(VLOOKUP(BASE_CONCILI12[[#This Row],[CÓD. 
SAIB]],BASE_CONTAG[],5,0),"")</f>
        <v>16103.5</v>
      </c>
      <c r="O40" s="7" t="e">
        <f>SUMIF(SISTEMA!#REF!,BASE_CONCILI12[[#This Row],[CÓD. 
SAIB]],SISTEMA!#REF!)</f>
        <v>#REF!</v>
      </c>
      <c r="P40" s="30">
        <f>IFERROR(SUM(BASE_CONCILI12[[#This Row],[SISTEMA]]*BASE_CONCILI12[[#This Row],[CUSTO MP (UN)]]),0)</f>
        <v>0</v>
      </c>
      <c r="Q40" s="46" t="str">
        <f>IFERROR(VLOOKUP(BASE_CONCILI12[[#This Row],[CÓD. 
SAIB]],BASE_DIFERENÇA[],4,0),"0")</f>
        <v>0</v>
      </c>
      <c r="R40" s="75" t="e">
        <f>BASE_CONCILI12[[#This Row],[30/jun]]-BASE_CONCILI12[[#This Row],[SISTEMA]]</f>
        <v>#REF!</v>
      </c>
      <c r="S40" s="47" t="str">
        <f>IFERROR(BASE_CONCILI12[[#This Row],[DIFERENÇA ANTERIOR]]-BASE_CONCILI12[[#This Row],[DIFERENÇA ATUAL]],"-")</f>
        <v>-</v>
      </c>
      <c r="T40" s="48" t="str">
        <f>VLOOKUP(BASE_CONCILI12[[#This Row],[CÓD. 
SAIB]],CUSTO!A:C,3,0)</f>
        <v>31998CB01</v>
      </c>
      <c r="U40" s="48">
        <f>IFERROR(SUM(BASE_CONCILI12[[#This Row],[DIFERENÇA ATUAL]]*BASE_CONCILI12[[#This Row],[CUSTO MP (UN)]]),0)</f>
        <v>0</v>
      </c>
      <c r="V40" s="86" t="str">
        <f>IFERROR(BASE_CONCILI12[[#This Row],[30/jun]]/BASE_CONCILI12[[#This Row],[SISTEMA]],"")</f>
        <v/>
      </c>
      <c r="W40" s="48" t="str">
        <f>IFERROR(BASE_CONCILI12[[#This Row],[DIFERENÇA MÊS]]*BASE_CONCILI12[[#This Row],[CUSTO MP (UN)]],"-")</f>
        <v>-</v>
      </c>
      <c r="X40" s="49" t="s">
        <v>862</v>
      </c>
    </row>
    <row r="41" spans="1:24" x14ac:dyDescent="0.25">
      <c r="A41" s="72">
        <v>31952</v>
      </c>
      <c r="B41" s="72"/>
      <c r="C41" s="2" t="s">
        <v>133</v>
      </c>
      <c r="D41" s="37" t="s">
        <v>112</v>
      </c>
      <c r="E41" s="26" t="e">
        <f>VLOOKUP(BASE_CONCILI12[[#This Row],[CÓD. 
SAIB]],CONT_ANTE!A:D,4,0)</f>
        <v>#N/A</v>
      </c>
      <c r="F41" s="26" t="e">
        <f>SUMIF(#REF!,BASE_CONCILI12[[#This Row],[CÓD. 
SAIB]],#REF!)</f>
        <v>#REF!</v>
      </c>
      <c r="G41" s="26" t="e">
        <f>SUMIF(#REF!,BASE_CONCILI12[[#This Row],[CÓD. 
SAIB]],#REF!)</f>
        <v>#REF!</v>
      </c>
      <c r="H41" s="26" t="e">
        <f>BASE_CONCILI12[[#This Row],[CONSUMO REAL]]-BASE_CONCILI12[[#This Row],[CONSUMO TEORICO]]</f>
        <v>#REF!</v>
      </c>
      <c r="I41" s="26" t="e">
        <f>SUMIF(#REF!,BASE_CONCILI12[[#This Row],[CÓD. 
SAIB]],#REF!)</f>
        <v>#REF!</v>
      </c>
      <c r="J41" s="26" t="e">
        <f>SUMIF(#REF!,BASE_CONCILI12[[#This Row],[CÓD. 
SAIB]],#REF!)</f>
        <v>#REF!</v>
      </c>
      <c r="K41" s="26" t="e">
        <f>BASE_CONCILI12[[#This Row],[30/mai]]+BASE_CONCILI12[[#This Row],[RECEBIMENTO]]-BASE_CONCILI12[[#This Row],[TRANSFERÊNCIA]]-BASE_CONCILI12[[#This Row],[CONSUMO REAL]]</f>
        <v>#N/A</v>
      </c>
      <c r="L41" s="7">
        <f>IFERROR(VLOOKUP(BASE_CONCILI12[[#This Row],[CÓD. 
SAIB]],BASE_CONTAG[[LAVRE]:[CONTAGEM FINAL]],7,0),0)</f>
        <v>0</v>
      </c>
      <c r="M41" s="7">
        <f>IFERROR(SUM(BASE_CONCILI12[[#This Row],[30/jun]]*BASE_CONCILI12[[#This Row],[CUSTO MP (UN)]]),0)</f>
        <v>0</v>
      </c>
      <c r="N41" s="7" t="str">
        <f>IFERROR(VLOOKUP(BASE_CONCILI12[[#This Row],[CÓD. 
SAIB]],BASE_CONTAG[],5,0),"")</f>
        <v/>
      </c>
      <c r="O41" s="7" t="e">
        <f>SUMIF(SISTEMA!#REF!,BASE_CONCILI12[[#This Row],[CÓD. 
SAIB]],SISTEMA!#REF!)</f>
        <v>#REF!</v>
      </c>
      <c r="P41" s="30">
        <f>IFERROR(SUM(BASE_CONCILI12[[#This Row],[SISTEMA]]*BASE_CONCILI12[[#This Row],[CUSTO MP (UN)]]),0)</f>
        <v>0</v>
      </c>
      <c r="Q41" s="46" t="str">
        <f>IFERROR(VLOOKUP(BASE_CONCILI12[[#This Row],[CÓD. 
SAIB]],BASE_DIFERENÇA[],4,0),"0")</f>
        <v>0</v>
      </c>
      <c r="R41" s="75" t="e">
        <f>BASE_CONCILI12[[#This Row],[30/jun]]-BASE_CONCILI12[[#This Row],[SISTEMA]]</f>
        <v>#REF!</v>
      </c>
      <c r="S41" s="47" t="str">
        <f>IFERROR(BASE_CONCILI12[[#This Row],[DIFERENÇA ANTERIOR]]-BASE_CONCILI12[[#This Row],[DIFERENÇA ATUAL]],"-")</f>
        <v>-</v>
      </c>
      <c r="T41" s="48">
        <v>0</v>
      </c>
      <c r="U41" s="48">
        <f>IFERROR(SUM(BASE_CONCILI12[[#This Row],[DIFERENÇA ATUAL]]*BASE_CONCILI12[[#This Row],[CUSTO MP (UN)]]),0)</f>
        <v>0</v>
      </c>
      <c r="V41" s="86" t="str">
        <f>IFERROR(BASE_CONCILI12[[#This Row],[30/jun]]/BASE_CONCILI12[[#This Row],[SISTEMA]],"")</f>
        <v/>
      </c>
      <c r="W41" s="48" t="str">
        <f>IFERROR(BASE_CONCILI12[[#This Row],[DIFERENÇA MÊS]]*BASE_CONCILI12[[#This Row],[CUSTO MP (UN)]],"-")</f>
        <v>-</v>
      </c>
      <c r="X41" s="49" t="s">
        <v>813</v>
      </c>
    </row>
    <row r="42" spans="1:24" x14ac:dyDescent="0.25">
      <c r="A42" s="72">
        <v>30254</v>
      </c>
      <c r="B42" s="72"/>
      <c r="C42" s="2" t="s">
        <v>9</v>
      </c>
      <c r="D42" s="37" t="s">
        <v>112</v>
      </c>
      <c r="E42" s="26" t="e">
        <f>VLOOKUP(BASE_CONCILI12[[#This Row],[CÓD. 
SAIB]],CONT_ANTE!A:D,4,0)</f>
        <v>#N/A</v>
      </c>
      <c r="F42" s="26" t="e">
        <f>SUMIF(#REF!,BASE_CONCILI12[[#This Row],[CÓD. 
SAIB]],#REF!)</f>
        <v>#REF!</v>
      </c>
      <c r="G42" s="26" t="e">
        <f>SUMIF(#REF!,BASE_CONCILI12[[#This Row],[CÓD. 
SAIB]],#REF!)</f>
        <v>#REF!</v>
      </c>
      <c r="H42" s="26" t="e">
        <f>BASE_CONCILI12[[#This Row],[CONSUMO REAL]]-BASE_CONCILI12[[#This Row],[CONSUMO TEORICO]]</f>
        <v>#REF!</v>
      </c>
      <c r="I42" s="26" t="e">
        <f>SUMIF(#REF!,BASE_CONCILI12[[#This Row],[CÓD. 
SAIB]],#REF!)</f>
        <v>#REF!</v>
      </c>
      <c r="J42" s="26" t="e">
        <f>SUMIF(#REF!,BASE_CONCILI12[[#This Row],[CÓD. 
SAIB]],#REF!)</f>
        <v>#REF!</v>
      </c>
      <c r="K42" s="26" t="e">
        <f>BASE_CONCILI12[[#This Row],[30/mai]]+BASE_CONCILI12[[#This Row],[RECEBIMENTO]]-BASE_CONCILI12[[#This Row],[TRANSFERÊNCIA]]-BASE_CONCILI12[[#This Row],[CONSUMO REAL]]</f>
        <v>#N/A</v>
      </c>
      <c r="L42" s="7">
        <f>IFERROR(VLOOKUP(BASE_CONCILI12[[#This Row],[CÓD. 
SAIB]],BASE_CONTAG[[LAVRE]:[CONTAGEM FINAL]],7,0),0)</f>
        <v>3705</v>
      </c>
      <c r="M42" s="7">
        <f>IFERROR(SUM(BASE_CONCILI12[[#This Row],[30/jun]]*BASE_CONCILI12[[#This Row],[CUSTO MP (UN)]]),0)</f>
        <v>0</v>
      </c>
      <c r="N42" s="7">
        <f>IFERROR(VLOOKUP(BASE_CONCILI12[[#This Row],[CÓD. 
SAIB]],BASE_CONTAG[],5,0),"")</f>
        <v>3705</v>
      </c>
      <c r="O42" s="7" t="e">
        <f>SUMIF(SISTEMA!#REF!,BASE_CONCILI12[[#This Row],[CÓD. 
SAIB]],SISTEMA!#REF!)</f>
        <v>#REF!</v>
      </c>
      <c r="P42" s="30">
        <f>IFERROR(SUM(BASE_CONCILI12[[#This Row],[SISTEMA]]*BASE_CONCILI12[[#This Row],[CUSTO MP (UN)]]),0)</f>
        <v>0</v>
      </c>
      <c r="Q42" s="46" t="str">
        <f>IFERROR(VLOOKUP(BASE_CONCILI12[[#This Row],[CÓD. 
SAIB]],BASE_DIFERENÇA[],4,0),"0")</f>
        <v>0</v>
      </c>
      <c r="R42" s="75" t="e">
        <f>BASE_CONCILI12[[#This Row],[30/jun]]-BASE_CONCILI12[[#This Row],[SISTEMA]]</f>
        <v>#REF!</v>
      </c>
      <c r="S42" s="47" t="str">
        <f>IFERROR(BASE_CONCILI12[[#This Row],[DIFERENÇA ANTERIOR]]-BASE_CONCILI12[[#This Row],[DIFERENÇA ATUAL]],"-")</f>
        <v>-</v>
      </c>
      <c r="T42" s="48" t="str">
        <f>VLOOKUP(BASE_CONCILI12[[#This Row],[CÓD. 
SAIB]],CUSTO!A:C,3,0)</f>
        <v>30254CB01</v>
      </c>
      <c r="U42" s="48">
        <f>IFERROR(SUM(BASE_CONCILI12[[#This Row],[DIFERENÇA ATUAL]]*BASE_CONCILI12[[#This Row],[CUSTO MP (UN)]]),0)</f>
        <v>0</v>
      </c>
      <c r="V42" s="96" t="str">
        <f>IFERROR(BASE_CONCILI12[[#This Row],[30/jun]]/BASE_CONCILI12[[#This Row],[SISTEMA]],"")</f>
        <v/>
      </c>
      <c r="W42" s="48" t="str">
        <f>IFERROR(BASE_CONCILI12[[#This Row],[DIFERENÇA MÊS]]*BASE_CONCILI12[[#This Row],[CUSTO MP (UN)]],"-")</f>
        <v>-</v>
      </c>
      <c r="X42" s="49" t="s">
        <v>860</v>
      </c>
    </row>
    <row r="43" spans="1:24" x14ac:dyDescent="0.25">
      <c r="A43" s="72">
        <v>31198</v>
      </c>
      <c r="B43" s="72"/>
      <c r="C43" s="2" t="s">
        <v>12</v>
      </c>
      <c r="D43" s="37" t="s">
        <v>112</v>
      </c>
      <c r="E43" s="26" t="e">
        <f>VLOOKUP(BASE_CONCILI12[[#This Row],[CÓD. 
SAIB]],CONT_ANTE!A:D,4,0)</f>
        <v>#N/A</v>
      </c>
      <c r="F43" s="26" t="e">
        <f>SUMIF(#REF!,BASE_CONCILI12[[#This Row],[CÓD. 
SAIB]],#REF!)</f>
        <v>#REF!</v>
      </c>
      <c r="G43" s="26" t="e">
        <f>SUMIF(#REF!,BASE_CONCILI12[[#This Row],[CÓD. 
SAIB]],#REF!)</f>
        <v>#REF!</v>
      </c>
      <c r="H43" s="26" t="e">
        <f>BASE_CONCILI12[[#This Row],[CONSUMO REAL]]-BASE_CONCILI12[[#This Row],[CONSUMO TEORICO]]</f>
        <v>#REF!</v>
      </c>
      <c r="I43" s="26" t="e">
        <f>SUMIF(#REF!,BASE_CONCILI12[[#This Row],[CÓD. 
SAIB]],#REF!)</f>
        <v>#REF!</v>
      </c>
      <c r="J43" s="26" t="e">
        <f>SUMIF(#REF!,BASE_CONCILI12[[#This Row],[CÓD. 
SAIB]],#REF!)</f>
        <v>#REF!</v>
      </c>
      <c r="K43" s="26" t="e">
        <f>BASE_CONCILI12[[#This Row],[30/mai]]+BASE_CONCILI12[[#This Row],[RECEBIMENTO]]-BASE_CONCILI12[[#This Row],[TRANSFERÊNCIA]]-BASE_CONCILI12[[#This Row],[CONSUMO REAL]]</f>
        <v>#N/A</v>
      </c>
      <c r="L43" s="7">
        <f>IFERROR(VLOOKUP(BASE_CONCILI12[[#This Row],[CÓD. 
SAIB]],BASE_CONTAG[[LAVRE]:[CONTAGEM FINAL]],7,0),0)</f>
        <v>0</v>
      </c>
      <c r="M43" s="7">
        <f>IFERROR(SUM(BASE_CONCILI12[[#This Row],[30/jun]]*BASE_CONCILI12[[#This Row],[CUSTO MP (UN)]]),0)</f>
        <v>0</v>
      </c>
      <c r="N43" s="7">
        <f>IFERROR(VLOOKUP(BASE_CONCILI12[[#This Row],[CÓD. 
SAIB]],BASE_CONTAG[],5,0),"")</f>
        <v>0</v>
      </c>
      <c r="O43" s="7" t="e">
        <f>SUMIF(SISTEMA!#REF!,BASE_CONCILI12[[#This Row],[CÓD. 
SAIB]],SISTEMA!#REF!)</f>
        <v>#REF!</v>
      </c>
      <c r="P43" s="30">
        <f>IFERROR(SUM(BASE_CONCILI12[[#This Row],[SISTEMA]]*BASE_CONCILI12[[#This Row],[CUSTO MP (UN)]]),0)</f>
        <v>0</v>
      </c>
      <c r="Q43" s="46" t="str">
        <f>IFERROR(VLOOKUP(BASE_CONCILI12[[#This Row],[CÓD. 
SAIB]],BASE_DIFERENÇA[],4,0),"0")</f>
        <v>0</v>
      </c>
      <c r="R43" s="75" t="e">
        <f>BASE_CONCILI12[[#This Row],[30/jun]]-BASE_CONCILI12[[#This Row],[SISTEMA]]</f>
        <v>#REF!</v>
      </c>
      <c r="S43" s="47" t="str">
        <f>IFERROR(BASE_CONCILI12[[#This Row],[DIFERENÇA ANTERIOR]]-BASE_CONCILI12[[#This Row],[DIFERENÇA ATUAL]],"-")</f>
        <v>-</v>
      </c>
      <c r="T43" s="48" t="str">
        <f>VLOOKUP(BASE_CONCILI12[[#This Row],[CÓD. 
SAIB]],CUSTO!A:C,3,0)</f>
        <v>31198CB01</v>
      </c>
      <c r="U43" s="48">
        <f>IFERROR(SUM(BASE_CONCILI12[[#This Row],[DIFERENÇA ATUAL]]*BASE_CONCILI12[[#This Row],[CUSTO MP (UN)]]),0)</f>
        <v>0</v>
      </c>
      <c r="V43" s="86" t="str">
        <f>IFERROR(BASE_CONCILI12[[#This Row],[30/jun]]/BASE_CONCILI12[[#This Row],[SISTEMA]],"")</f>
        <v/>
      </c>
      <c r="W43" s="48" t="str">
        <f>IFERROR(BASE_CONCILI12[[#This Row],[DIFERENÇA MÊS]]*BASE_CONCILI12[[#This Row],[CUSTO MP (UN)]],"-")</f>
        <v>-</v>
      </c>
      <c r="X43" s="49" t="s">
        <v>813</v>
      </c>
    </row>
    <row r="44" spans="1:24" x14ac:dyDescent="0.25">
      <c r="A44" s="72">
        <v>30256</v>
      </c>
      <c r="B44" s="72"/>
      <c r="C44" s="2" t="s">
        <v>90</v>
      </c>
      <c r="D44" s="37" t="s">
        <v>112</v>
      </c>
      <c r="E44" s="26" t="e">
        <f>VLOOKUP(BASE_CONCILI12[[#This Row],[CÓD. 
SAIB]],CONT_ANTE!A:D,4,0)</f>
        <v>#N/A</v>
      </c>
      <c r="F44" s="26" t="e">
        <f>SUMIF(#REF!,BASE_CONCILI12[[#This Row],[CÓD. 
SAIB]],#REF!)</f>
        <v>#REF!</v>
      </c>
      <c r="G44" s="26" t="e">
        <f>SUMIF(#REF!,BASE_CONCILI12[[#This Row],[CÓD. 
SAIB]],#REF!)</f>
        <v>#REF!</v>
      </c>
      <c r="H44" s="26" t="e">
        <f>BASE_CONCILI12[[#This Row],[CONSUMO REAL]]-BASE_CONCILI12[[#This Row],[CONSUMO TEORICO]]</f>
        <v>#REF!</v>
      </c>
      <c r="I44" s="26" t="e">
        <f>SUMIF(#REF!,BASE_CONCILI12[[#This Row],[CÓD. 
SAIB]],#REF!)</f>
        <v>#REF!</v>
      </c>
      <c r="J44" s="26" t="e">
        <f>SUMIF(#REF!,BASE_CONCILI12[[#This Row],[CÓD. 
SAIB]],#REF!)</f>
        <v>#REF!</v>
      </c>
      <c r="K44" s="26" t="e">
        <f>BASE_CONCILI12[[#This Row],[30/mai]]+BASE_CONCILI12[[#This Row],[RECEBIMENTO]]-BASE_CONCILI12[[#This Row],[TRANSFERÊNCIA]]-BASE_CONCILI12[[#This Row],[CONSUMO REAL]]</f>
        <v>#N/A</v>
      </c>
      <c r="L44" s="7">
        <f>IFERROR(VLOOKUP(BASE_CONCILI12[[#This Row],[CÓD. 
SAIB]],BASE_CONTAG[[LAVRE]:[CONTAGEM FINAL]],7,0),0)</f>
        <v>901.5</v>
      </c>
      <c r="M44" s="7">
        <f>IFERROR(SUM(BASE_CONCILI12[[#This Row],[30/jun]]*BASE_CONCILI12[[#This Row],[CUSTO MP (UN)]]),0)</f>
        <v>0</v>
      </c>
      <c r="N44" s="7">
        <f>IFERROR(VLOOKUP(BASE_CONCILI12[[#This Row],[CÓD. 
SAIB]],BASE_CONTAG[],5,0),"")</f>
        <v>901.5</v>
      </c>
      <c r="O44" s="7" t="e">
        <f>SUMIF(SISTEMA!#REF!,BASE_CONCILI12[[#This Row],[CÓD. 
SAIB]],SISTEMA!#REF!)</f>
        <v>#REF!</v>
      </c>
      <c r="P44" s="30">
        <f>IFERROR(SUM(BASE_CONCILI12[[#This Row],[SISTEMA]]*BASE_CONCILI12[[#This Row],[CUSTO MP (UN)]]),0)</f>
        <v>0</v>
      </c>
      <c r="Q44" s="46" t="str">
        <f>IFERROR(VLOOKUP(BASE_CONCILI12[[#This Row],[CÓD. 
SAIB]],BASE_DIFERENÇA[],4,0),"0")</f>
        <v>0</v>
      </c>
      <c r="R44" s="75" t="e">
        <f>BASE_CONCILI12[[#This Row],[30/jun]]-BASE_CONCILI12[[#This Row],[SISTEMA]]</f>
        <v>#REF!</v>
      </c>
      <c r="S44" s="47" t="str">
        <f>IFERROR(BASE_CONCILI12[[#This Row],[DIFERENÇA ANTERIOR]]-BASE_CONCILI12[[#This Row],[DIFERENÇA ATUAL]],"-")</f>
        <v>-</v>
      </c>
      <c r="T44" s="48" t="str">
        <f>VLOOKUP(BASE_CONCILI12[[#This Row],[CÓD. 
SAIB]],CUSTO!A:C,3,0)</f>
        <v>30256CB01</v>
      </c>
      <c r="U44" s="48">
        <f>IFERROR(SUM(BASE_CONCILI12[[#This Row],[DIFERENÇA ATUAL]]*BASE_CONCILI12[[#This Row],[CUSTO MP (UN)]]),0)</f>
        <v>0</v>
      </c>
      <c r="V44" s="96" t="str">
        <f>IFERROR(BASE_CONCILI12[[#This Row],[30/jun]]/BASE_CONCILI12[[#This Row],[SISTEMA]],"")</f>
        <v/>
      </c>
      <c r="W44" s="48" t="str">
        <f>IFERROR(BASE_CONCILI12[[#This Row],[DIFERENÇA MÊS]]*BASE_CONCILI12[[#This Row],[CUSTO MP (UN)]],"-")</f>
        <v>-</v>
      </c>
      <c r="X44" s="49" t="s">
        <v>860</v>
      </c>
    </row>
    <row r="45" spans="1:24" ht="33.75" x14ac:dyDescent="0.25">
      <c r="A45" s="72">
        <v>30356</v>
      </c>
      <c r="B45" s="72"/>
      <c r="C45" s="2" t="s">
        <v>93</v>
      </c>
      <c r="D45" s="37" t="s">
        <v>112</v>
      </c>
      <c r="E45" s="26" t="e">
        <f>VLOOKUP(BASE_CONCILI12[[#This Row],[CÓD. 
SAIB]],CONT_ANTE!A:D,4,0)</f>
        <v>#N/A</v>
      </c>
      <c r="F45" s="26" t="e">
        <f>SUMIF(#REF!,BASE_CONCILI12[[#This Row],[CÓD. 
SAIB]],#REF!)</f>
        <v>#REF!</v>
      </c>
      <c r="G45" s="26" t="e">
        <f>SUMIF(#REF!,BASE_CONCILI12[[#This Row],[CÓD. 
SAIB]],#REF!)</f>
        <v>#REF!</v>
      </c>
      <c r="H45" s="26" t="e">
        <f>BASE_CONCILI12[[#This Row],[CONSUMO REAL]]-BASE_CONCILI12[[#This Row],[CONSUMO TEORICO]]</f>
        <v>#REF!</v>
      </c>
      <c r="I45" s="26" t="e">
        <f>SUMIF(#REF!,BASE_CONCILI12[[#This Row],[CÓD. 
SAIB]],#REF!)</f>
        <v>#REF!</v>
      </c>
      <c r="J45" s="26" t="e">
        <f>SUMIF(#REF!,BASE_CONCILI12[[#This Row],[CÓD. 
SAIB]],#REF!)</f>
        <v>#REF!</v>
      </c>
      <c r="K45" s="26" t="e">
        <f>BASE_CONCILI12[[#This Row],[30/mai]]+BASE_CONCILI12[[#This Row],[RECEBIMENTO]]-BASE_CONCILI12[[#This Row],[TRANSFERÊNCIA]]-BASE_CONCILI12[[#This Row],[CONSUMO REAL]]</f>
        <v>#N/A</v>
      </c>
      <c r="L45" s="7">
        <f>IFERROR(VLOOKUP(BASE_CONCILI12[[#This Row],[CÓD. 
SAIB]],BASE_CONTAG[[LAVRE]:[CONTAGEM FINAL]],7,0),0)</f>
        <v>0</v>
      </c>
      <c r="M45" s="7">
        <f>IFERROR(SUM(BASE_CONCILI12[[#This Row],[30/jun]]*BASE_CONCILI12[[#This Row],[CUSTO MP (UN)]]),0)</f>
        <v>0</v>
      </c>
      <c r="N45" s="7">
        <f>IFERROR(VLOOKUP(BASE_CONCILI12[[#This Row],[CÓD. 
SAIB]],BASE_CONTAG[],5,0),"")</f>
        <v>0</v>
      </c>
      <c r="O45" s="7" t="e">
        <f>SUMIF(SISTEMA!#REF!,BASE_CONCILI12[[#This Row],[CÓD. 
SAIB]],SISTEMA!#REF!)</f>
        <v>#REF!</v>
      </c>
      <c r="P45" s="30">
        <f>IFERROR(SUM(BASE_CONCILI12[[#This Row],[SISTEMA]]*BASE_CONCILI12[[#This Row],[CUSTO MP (UN)]]),0)</f>
        <v>0</v>
      </c>
      <c r="Q45" s="46" t="str">
        <f>IFERROR(VLOOKUP(BASE_CONCILI12[[#This Row],[CÓD. 
SAIB]],BASE_DIFERENÇA[],4,0),"0")</f>
        <v>0</v>
      </c>
      <c r="R45" s="75" t="e">
        <f>BASE_CONCILI12[[#This Row],[30/jun]]-BASE_CONCILI12[[#This Row],[SISTEMA]]</f>
        <v>#REF!</v>
      </c>
      <c r="S45" s="47" t="str">
        <f>IFERROR(BASE_CONCILI12[[#This Row],[DIFERENÇA ANTERIOR]]-BASE_CONCILI12[[#This Row],[DIFERENÇA ATUAL]],"-")</f>
        <v>-</v>
      </c>
      <c r="T45" s="48" t="str">
        <f>VLOOKUP(BASE_CONCILI12[[#This Row],[CÓD. 
SAIB]],CUSTO!A:C,3,0)</f>
        <v>2701060006CB01</v>
      </c>
      <c r="U45" s="48">
        <f>IFERROR(SUM(BASE_CONCILI12[[#This Row],[DIFERENÇA ATUAL]]*BASE_CONCILI12[[#This Row],[CUSTO MP (UN)]]),0)</f>
        <v>0</v>
      </c>
      <c r="V45" s="86" t="str">
        <f>IFERROR(BASE_CONCILI12[[#This Row],[30/jun]]/BASE_CONCILI12[[#This Row],[SISTEMA]],"")</f>
        <v/>
      </c>
      <c r="W45" s="48" t="str">
        <f>IFERROR(BASE_CONCILI12[[#This Row],[DIFERENÇA MÊS]]*BASE_CONCILI12[[#This Row],[CUSTO MP (UN)]],"-")</f>
        <v>-</v>
      </c>
      <c r="X45" s="49" t="s">
        <v>862</v>
      </c>
    </row>
    <row r="46" spans="1:24" x14ac:dyDescent="0.25">
      <c r="A46" s="72">
        <v>31828</v>
      </c>
      <c r="B46" s="72"/>
      <c r="C46" s="2" t="s">
        <v>147</v>
      </c>
      <c r="D46" s="37" t="s">
        <v>112</v>
      </c>
      <c r="E46" s="26" t="e">
        <f>VLOOKUP(BASE_CONCILI12[[#This Row],[CÓD. 
SAIB]],CONT_ANTE!A:D,4,0)</f>
        <v>#N/A</v>
      </c>
      <c r="F46" s="26" t="e">
        <f>SUMIF(#REF!,BASE_CONCILI12[[#This Row],[CÓD. 
SAIB]],#REF!)</f>
        <v>#REF!</v>
      </c>
      <c r="G46" s="26" t="e">
        <f>SUMIF(#REF!,BASE_CONCILI12[[#This Row],[CÓD. 
SAIB]],#REF!)</f>
        <v>#REF!</v>
      </c>
      <c r="H46" s="26" t="e">
        <f>BASE_CONCILI12[[#This Row],[CONSUMO REAL]]-BASE_CONCILI12[[#This Row],[CONSUMO TEORICO]]</f>
        <v>#REF!</v>
      </c>
      <c r="I46" s="26" t="e">
        <f>SUMIF(#REF!,BASE_CONCILI12[[#This Row],[CÓD. 
SAIB]],#REF!)</f>
        <v>#REF!</v>
      </c>
      <c r="J46" s="26" t="e">
        <f>SUMIF(#REF!,BASE_CONCILI12[[#This Row],[CÓD. 
SAIB]],#REF!)</f>
        <v>#REF!</v>
      </c>
      <c r="K46" s="26" t="e">
        <f>BASE_CONCILI12[[#This Row],[30/mai]]+BASE_CONCILI12[[#This Row],[RECEBIMENTO]]-BASE_CONCILI12[[#This Row],[TRANSFERÊNCIA]]-BASE_CONCILI12[[#This Row],[CONSUMO REAL]]</f>
        <v>#N/A</v>
      </c>
      <c r="L46" s="7">
        <f>IFERROR(VLOOKUP(BASE_CONCILI12[[#This Row],[CÓD. 
SAIB]],BASE_CONTAG[[LAVRE]:[CONTAGEM FINAL]],7,0),0)</f>
        <v>1436.5</v>
      </c>
      <c r="M46" s="7">
        <f>IFERROR(SUM(BASE_CONCILI12[[#This Row],[30/jun]]*BASE_CONCILI12[[#This Row],[CUSTO MP (UN)]]),0)</f>
        <v>0</v>
      </c>
      <c r="N46" s="7">
        <f>IFERROR(VLOOKUP(BASE_CONCILI12[[#This Row],[CÓD. 
SAIB]],BASE_CONTAG[],5,0),"")</f>
        <v>1436.5</v>
      </c>
      <c r="O46" s="7" t="e">
        <f>SUMIF(SISTEMA!#REF!,BASE_CONCILI12[[#This Row],[CÓD. 
SAIB]],SISTEMA!#REF!)</f>
        <v>#REF!</v>
      </c>
      <c r="P46" s="30">
        <f>IFERROR(SUM(BASE_CONCILI12[[#This Row],[SISTEMA]]*BASE_CONCILI12[[#This Row],[CUSTO MP (UN)]]),0)</f>
        <v>0</v>
      </c>
      <c r="Q46" s="46" t="str">
        <f>IFERROR(VLOOKUP(BASE_CONCILI12[[#This Row],[CÓD. 
SAIB]],BASE_DIFERENÇA[],4,0),"0")</f>
        <v>0</v>
      </c>
      <c r="R46" s="75" t="e">
        <f>BASE_CONCILI12[[#This Row],[30/jun]]-BASE_CONCILI12[[#This Row],[SISTEMA]]</f>
        <v>#REF!</v>
      </c>
      <c r="S46" s="47" t="str">
        <f>IFERROR(BASE_CONCILI12[[#This Row],[DIFERENÇA ANTERIOR]]-BASE_CONCILI12[[#This Row],[DIFERENÇA ATUAL]],"-")</f>
        <v>-</v>
      </c>
      <c r="T46" s="48" t="str">
        <f>VLOOKUP(BASE_CONCILI12[[#This Row],[CÓD. 
SAIB]],CUSTO!A:C,3,0)</f>
        <v>31828CB01</v>
      </c>
      <c r="U46" s="48">
        <f>IFERROR(SUM(BASE_CONCILI12[[#This Row],[DIFERENÇA ATUAL]]*BASE_CONCILI12[[#This Row],[CUSTO MP (UN)]]),0)</f>
        <v>0</v>
      </c>
      <c r="V46" s="86" t="str">
        <f>IFERROR(BASE_CONCILI12[[#This Row],[30/jun]]/BASE_CONCILI12[[#This Row],[SISTEMA]],"")</f>
        <v/>
      </c>
      <c r="W46" s="48" t="str">
        <f>IFERROR(BASE_CONCILI12[[#This Row],[DIFERENÇA MÊS]]*BASE_CONCILI12[[#This Row],[CUSTO MP (UN)]],"-")</f>
        <v>-</v>
      </c>
      <c r="X46" s="49" t="s">
        <v>862</v>
      </c>
    </row>
    <row r="47" spans="1:24" x14ac:dyDescent="0.25">
      <c r="A47" s="72">
        <v>2041</v>
      </c>
      <c r="B47" s="72"/>
      <c r="C47" s="2" t="s">
        <v>13</v>
      </c>
      <c r="D47" s="37" t="s">
        <v>112</v>
      </c>
      <c r="E47" s="26" t="e">
        <f>VLOOKUP(BASE_CONCILI12[[#This Row],[CÓD. 
SAIB]],CONT_ANTE!A:D,4,0)</f>
        <v>#N/A</v>
      </c>
      <c r="F47" s="26" t="e">
        <f>SUMIF(#REF!,BASE_CONCILI12[[#This Row],[CÓD. 
SAIB]],#REF!)</f>
        <v>#REF!</v>
      </c>
      <c r="G47" s="26" t="e">
        <f>SUMIF(#REF!,BASE_CONCILI12[[#This Row],[CÓD. 
SAIB]],#REF!)</f>
        <v>#REF!</v>
      </c>
      <c r="H47" s="26" t="e">
        <f>BASE_CONCILI12[[#This Row],[CONSUMO REAL]]-BASE_CONCILI12[[#This Row],[CONSUMO TEORICO]]</f>
        <v>#REF!</v>
      </c>
      <c r="I47" s="26" t="e">
        <f>SUMIF(#REF!,BASE_CONCILI12[[#This Row],[CÓD. 
SAIB]],#REF!)</f>
        <v>#REF!</v>
      </c>
      <c r="J47" s="26" t="e">
        <f>SUMIF(#REF!,BASE_CONCILI12[[#This Row],[CÓD. 
SAIB]],#REF!)</f>
        <v>#REF!</v>
      </c>
      <c r="K47" s="26" t="e">
        <f>BASE_CONCILI12[[#This Row],[30/mai]]+BASE_CONCILI12[[#This Row],[RECEBIMENTO]]-BASE_CONCILI12[[#This Row],[TRANSFERÊNCIA]]-BASE_CONCILI12[[#This Row],[CONSUMO REAL]]</f>
        <v>#N/A</v>
      </c>
      <c r="L47" s="7">
        <f>IFERROR(VLOOKUP(BASE_CONCILI12[[#This Row],[CÓD. 
SAIB]],BASE_CONTAG[[LAVRE]:[CONTAGEM FINAL]],7,0),0)</f>
        <v>5</v>
      </c>
      <c r="M47" s="7">
        <f>IFERROR(SUM(BASE_CONCILI12[[#This Row],[30/jun]]*BASE_CONCILI12[[#This Row],[CUSTO MP (UN)]]),0)</f>
        <v>0</v>
      </c>
      <c r="N47" s="7">
        <f>IFERROR(VLOOKUP(BASE_CONCILI12[[#This Row],[CÓD. 
SAIB]],BASE_CONTAG[],5,0),"")</f>
        <v>5</v>
      </c>
      <c r="O47" s="7" t="e">
        <f>SUMIF(SISTEMA!#REF!,BASE_CONCILI12[[#This Row],[CÓD. 
SAIB]],SISTEMA!#REF!)</f>
        <v>#REF!</v>
      </c>
      <c r="P47" s="30">
        <f>IFERROR(SUM(BASE_CONCILI12[[#This Row],[SISTEMA]]*BASE_CONCILI12[[#This Row],[CUSTO MP (UN)]]),0)</f>
        <v>0</v>
      </c>
      <c r="Q47" s="46" t="str">
        <f>IFERROR(VLOOKUP(BASE_CONCILI12[[#This Row],[CÓD. 
SAIB]],BASE_DIFERENÇA[],4,0),"0")</f>
        <v>0</v>
      </c>
      <c r="R47" s="75" t="e">
        <f>BASE_CONCILI12[[#This Row],[30/jun]]-BASE_CONCILI12[[#This Row],[SISTEMA]]</f>
        <v>#REF!</v>
      </c>
      <c r="S47" s="47" t="str">
        <f>IFERROR(BASE_CONCILI12[[#This Row],[DIFERENÇA ANTERIOR]]-BASE_CONCILI12[[#This Row],[DIFERENÇA ATUAL]],"-")</f>
        <v>-</v>
      </c>
      <c r="T47" s="48" t="str">
        <f>VLOOKUP(BASE_CONCILI12[[#This Row],[CÓD. 
SAIB]],CUSTO!A:C,3,0)</f>
        <v>2041CB01</v>
      </c>
      <c r="U47" s="48">
        <f>IFERROR(SUM(BASE_CONCILI12[[#This Row],[DIFERENÇA ATUAL]]*BASE_CONCILI12[[#This Row],[CUSTO MP (UN)]]),0)</f>
        <v>0</v>
      </c>
      <c r="V47" s="86" t="str">
        <f>IFERROR(BASE_CONCILI12[[#This Row],[30/jun]]/BASE_CONCILI12[[#This Row],[SISTEMA]],"")</f>
        <v/>
      </c>
      <c r="W47" s="48" t="str">
        <f>IFERROR(BASE_CONCILI12[[#This Row],[DIFERENÇA MÊS]]*BASE_CONCILI12[[#This Row],[CUSTO MP (UN)]],"-")</f>
        <v>-</v>
      </c>
      <c r="X47" s="49" t="s">
        <v>861</v>
      </c>
    </row>
    <row r="48" spans="1:24" x14ac:dyDescent="0.25">
      <c r="A48" s="72">
        <v>30255</v>
      </c>
      <c r="B48" s="72"/>
      <c r="C48" s="2" t="s">
        <v>819</v>
      </c>
      <c r="D48" s="37" t="s">
        <v>112</v>
      </c>
      <c r="E48" s="80" t="e">
        <f>VLOOKUP(BASE_CONCILI12[[#This Row],[CÓD. 
SAIB]],CONT_ANTE!A:D,4,0)</f>
        <v>#N/A</v>
      </c>
      <c r="F48" s="80" t="e">
        <f>SUMIF(#REF!,BASE_CONCILI12[[#This Row],[CÓD. 
SAIB]],#REF!)</f>
        <v>#REF!</v>
      </c>
      <c r="G48" s="80" t="e">
        <f>SUMIF(#REF!,BASE_CONCILI12[[#This Row],[CÓD. 
SAIB]],#REF!)</f>
        <v>#REF!</v>
      </c>
      <c r="H48" s="80" t="e">
        <f>BASE_CONCILI12[[#This Row],[CONSUMO REAL]]-BASE_CONCILI12[[#This Row],[CONSUMO TEORICO]]</f>
        <v>#REF!</v>
      </c>
      <c r="I48" s="80" t="e">
        <f>SUMIF(#REF!,BASE_CONCILI12[[#This Row],[CÓD. 
SAIB]],#REF!)</f>
        <v>#REF!</v>
      </c>
      <c r="J48" s="80" t="e">
        <f>SUMIF(#REF!,BASE_CONCILI12[[#This Row],[CÓD. 
SAIB]],#REF!)</f>
        <v>#REF!</v>
      </c>
      <c r="K48" s="80" t="e">
        <f>BASE_CONCILI12[[#This Row],[30/mai]]+BASE_CONCILI12[[#This Row],[RECEBIMENTO]]-BASE_CONCILI12[[#This Row],[TRANSFERÊNCIA]]-BASE_CONCILI12[[#This Row],[CONSUMO REAL]]</f>
        <v>#N/A</v>
      </c>
      <c r="L48" s="81">
        <f>IFERROR(VLOOKUP(BASE_CONCILI12[[#This Row],[CÓD. 
SAIB]],BASE_CONTAG[[LAVRE]:[CONTAGEM FINAL]],7,0),0)</f>
        <v>0</v>
      </c>
      <c r="M48" s="81">
        <f>IFERROR(SUM(BASE_CONCILI12[[#This Row],[30/jun]]*BASE_CONCILI12[[#This Row],[CUSTO MP (UN)]]),0)</f>
        <v>0</v>
      </c>
      <c r="N48" s="81" t="str">
        <f>IFERROR(VLOOKUP(BASE_CONCILI12[[#This Row],[CÓD. 
SAIB]],BASE_CONTAG[],5,0),"")</f>
        <v/>
      </c>
      <c r="O48" s="81" t="e">
        <f>SUMIF(SISTEMA!#REF!,BASE_CONCILI12[[#This Row],[CÓD. 
SAIB]],SISTEMA!#REF!)</f>
        <v>#REF!</v>
      </c>
      <c r="P48" s="83">
        <f>IFERROR(SUM(BASE_CONCILI12[[#This Row],[SISTEMA]]*BASE_CONCILI12[[#This Row],[CUSTO MP (UN)]]),0)</f>
        <v>0</v>
      </c>
      <c r="Q48" s="46" t="str">
        <f>IFERROR(VLOOKUP(BASE_CONCILI12[[#This Row],[CÓD. 
SAIB]],BASE_DIFERENÇA[],4,0),"0")</f>
        <v>0</v>
      </c>
      <c r="R48" s="82" t="e">
        <f>BASE_CONCILI12[[#This Row],[30/jun]]-BASE_CONCILI12[[#This Row],[SISTEMA]]</f>
        <v>#REF!</v>
      </c>
      <c r="S48" s="47" t="str">
        <f>IFERROR(BASE_CONCILI12[[#This Row],[DIFERENÇA ANTERIOR]]-BASE_CONCILI12[[#This Row],[DIFERENÇA ATUAL]],"-")</f>
        <v>-</v>
      </c>
      <c r="T48" s="84">
        <v>0</v>
      </c>
      <c r="U48" s="84">
        <f>IFERROR(SUM(BASE_CONCILI12[[#This Row],[DIFERENÇA ATUAL]]*BASE_CONCILI12[[#This Row],[CUSTO MP (UN)]]),0)</f>
        <v>0</v>
      </c>
      <c r="V48" s="90" t="str">
        <f>IFERROR(BASE_CONCILI12[[#This Row],[30/jun]]/BASE_CONCILI12[[#This Row],[SISTEMA]],"")</f>
        <v/>
      </c>
      <c r="W48" s="48" t="str">
        <f>IFERROR(BASE_CONCILI12[[#This Row],[DIFERENÇA MÊS]]*BASE_CONCILI12[[#This Row],[CUSTO MP (UN)]],"-")</f>
        <v>-</v>
      </c>
      <c r="X48" s="49" t="s">
        <v>813</v>
      </c>
    </row>
    <row r="49" spans="1:24" x14ac:dyDescent="0.25">
      <c r="A49" s="72">
        <v>30606</v>
      </c>
      <c r="B49" s="72"/>
      <c r="C49" s="2" t="s">
        <v>209</v>
      </c>
      <c r="D49" s="37" t="s">
        <v>112</v>
      </c>
      <c r="E49" s="26" t="e">
        <f>VLOOKUP(BASE_CONCILI12[[#This Row],[CÓD. 
SAIB]],CONT_ANTE!A:D,4,0)</f>
        <v>#N/A</v>
      </c>
      <c r="F49" s="26" t="e">
        <f>SUMIF(#REF!,BASE_CONCILI12[[#This Row],[CÓD. 
SAIB]],#REF!)</f>
        <v>#REF!</v>
      </c>
      <c r="G49" s="26" t="e">
        <f>SUMIF(#REF!,BASE_CONCILI12[[#This Row],[CÓD. 
SAIB]],#REF!)</f>
        <v>#REF!</v>
      </c>
      <c r="H49" s="26" t="e">
        <f>BASE_CONCILI12[[#This Row],[CONSUMO REAL]]-BASE_CONCILI12[[#This Row],[CONSUMO TEORICO]]</f>
        <v>#REF!</v>
      </c>
      <c r="I49" s="26" t="e">
        <f>SUMIF(#REF!,BASE_CONCILI12[[#This Row],[CÓD. 
SAIB]],#REF!)</f>
        <v>#REF!</v>
      </c>
      <c r="J49" s="26" t="e">
        <f>SUMIF(#REF!,BASE_CONCILI12[[#This Row],[CÓD. 
SAIB]],#REF!)</f>
        <v>#REF!</v>
      </c>
      <c r="K49" s="26" t="e">
        <f>BASE_CONCILI12[[#This Row],[30/mai]]+BASE_CONCILI12[[#This Row],[RECEBIMENTO]]-BASE_CONCILI12[[#This Row],[TRANSFERÊNCIA]]-BASE_CONCILI12[[#This Row],[CONSUMO REAL]]</f>
        <v>#N/A</v>
      </c>
      <c r="L49" s="7">
        <f>IFERROR(VLOOKUP(BASE_CONCILI12[[#This Row],[CÓD. 
SAIB]],BASE_CONTAG[[LAVRE]:[CONTAGEM FINAL]],7,0),0)</f>
        <v>1268</v>
      </c>
      <c r="M49" s="7">
        <f>IFERROR(SUM(BASE_CONCILI12[[#This Row],[30/jun]]*BASE_CONCILI12[[#This Row],[CUSTO MP (UN)]]),0)</f>
        <v>0</v>
      </c>
      <c r="N49" s="7">
        <f>IFERROR(VLOOKUP(BASE_CONCILI12[[#This Row],[CÓD. 
SAIB]],BASE_CONTAG[],5,0),"")</f>
        <v>1268</v>
      </c>
      <c r="O49" s="7" t="e">
        <f>SUMIF(SISTEMA!#REF!,BASE_CONCILI12[[#This Row],[CÓD. 
SAIB]],SISTEMA!#REF!)</f>
        <v>#REF!</v>
      </c>
      <c r="P49" s="30">
        <f>IFERROR(SUM(BASE_CONCILI12[[#This Row],[SISTEMA]]*BASE_CONCILI12[[#This Row],[CUSTO MP (UN)]]),0)</f>
        <v>0</v>
      </c>
      <c r="Q49" s="46" t="str">
        <f>IFERROR(VLOOKUP(BASE_CONCILI12[[#This Row],[CÓD. 
SAIB]],BASE_DIFERENÇA[],4,0),"0")</f>
        <v>0</v>
      </c>
      <c r="R49" s="75" t="e">
        <f>BASE_CONCILI12[[#This Row],[30/jun]]-BASE_CONCILI12[[#This Row],[SISTEMA]]</f>
        <v>#REF!</v>
      </c>
      <c r="S49" s="47" t="str">
        <f>IFERROR(BASE_CONCILI12[[#This Row],[DIFERENÇA ANTERIOR]]-BASE_CONCILI12[[#This Row],[DIFERENÇA ATUAL]],"-")</f>
        <v>-</v>
      </c>
      <c r="T49" s="48" t="str">
        <f>VLOOKUP(BASE_CONCILI12[[#This Row],[CÓD. 
SAIB]],CUSTO!A:C,3,0)</f>
        <v>30606CB01</v>
      </c>
      <c r="U49" s="48">
        <f>IFERROR(SUM(BASE_CONCILI12[[#This Row],[DIFERENÇA ATUAL]]*BASE_CONCILI12[[#This Row],[CUSTO MP (UN)]]),0)</f>
        <v>0</v>
      </c>
      <c r="V49" s="86" t="str">
        <f>IFERROR(BASE_CONCILI12[[#This Row],[30/jun]]/BASE_CONCILI12[[#This Row],[SISTEMA]],"")</f>
        <v/>
      </c>
      <c r="W49" s="48" t="str">
        <f>IFERROR(BASE_CONCILI12[[#This Row],[DIFERENÇA MÊS]]*BASE_CONCILI12[[#This Row],[CUSTO MP (UN)]],"-")</f>
        <v>-</v>
      </c>
      <c r="X49" s="49" t="s">
        <v>860</v>
      </c>
    </row>
    <row r="50" spans="1:24" x14ac:dyDescent="0.25">
      <c r="A50" s="72">
        <v>2032</v>
      </c>
      <c r="B50" s="72"/>
      <c r="C50" s="2" t="s">
        <v>706</v>
      </c>
      <c r="D50" s="37" t="s">
        <v>112</v>
      </c>
      <c r="E50" s="26" t="e">
        <f>VLOOKUP(BASE_CONCILI12[[#This Row],[CÓD. 
SAIB]],CONT_ANTE!A:D,4,0)</f>
        <v>#N/A</v>
      </c>
      <c r="F50" s="26" t="e">
        <f>SUMIF(#REF!,BASE_CONCILI12[[#This Row],[CÓD. 
SAIB]],#REF!)</f>
        <v>#REF!</v>
      </c>
      <c r="G50" s="26" t="e">
        <f>SUMIF(#REF!,BASE_CONCILI12[[#This Row],[CÓD. 
SAIB]],#REF!)</f>
        <v>#REF!</v>
      </c>
      <c r="H50" s="26" t="e">
        <f>BASE_CONCILI12[[#This Row],[CONSUMO REAL]]-BASE_CONCILI12[[#This Row],[CONSUMO TEORICO]]</f>
        <v>#REF!</v>
      </c>
      <c r="I50" s="26" t="e">
        <f>SUMIF(#REF!,BASE_CONCILI12[[#This Row],[CÓD. 
SAIB]],#REF!)</f>
        <v>#REF!</v>
      </c>
      <c r="J50" s="26" t="e">
        <f>SUMIF(#REF!,BASE_CONCILI12[[#This Row],[CÓD. 
SAIB]],#REF!)</f>
        <v>#REF!</v>
      </c>
      <c r="K50" s="26" t="e">
        <f>BASE_CONCILI12[[#This Row],[30/mai]]+BASE_CONCILI12[[#This Row],[RECEBIMENTO]]-BASE_CONCILI12[[#This Row],[TRANSFERÊNCIA]]-BASE_CONCILI12[[#This Row],[CONSUMO REAL]]</f>
        <v>#N/A</v>
      </c>
      <c r="L50" s="7">
        <f>IFERROR(VLOOKUP(BASE_CONCILI12[[#This Row],[CÓD. 
SAIB]],BASE_CONTAG[[LAVRE]:[CONTAGEM FINAL]],7,0),0)</f>
        <v>15</v>
      </c>
      <c r="M50" s="7">
        <f>IFERROR(SUM(BASE_CONCILI12[[#This Row],[30/jun]]*BASE_CONCILI12[[#This Row],[CUSTO MP (UN)]]),0)</f>
        <v>0</v>
      </c>
      <c r="N50" s="7">
        <f>IFERROR(VLOOKUP(BASE_CONCILI12[[#This Row],[CÓD. 
SAIB]],BASE_CONTAG[],5,0),"")</f>
        <v>15</v>
      </c>
      <c r="O50" s="7" t="e">
        <f>SUMIF(SISTEMA!#REF!,BASE_CONCILI12[[#This Row],[CÓD. 
SAIB]],SISTEMA!#REF!)</f>
        <v>#REF!</v>
      </c>
      <c r="P50" s="30">
        <f>IFERROR(SUM(BASE_CONCILI12[[#This Row],[SISTEMA]]*BASE_CONCILI12[[#This Row],[CUSTO MP (UN)]]),0)</f>
        <v>0</v>
      </c>
      <c r="Q50" s="46" t="str">
        <f>IFERROR(VLOOKUP(BASE_CONCILI12[[#This Row],[CÓD. 
SAIB]],BASE_DIFERENÇA[],4,0),"0")</f>
        <v>0</v>
      </c>
      <c r="R50" s="75" t="e">
        <f>BASE_CONCILI12[[#This Row],[30/jun]]-BASE_CONCILI12[[#This Row],[SISTEMA]]</f>
        <v>#REF!</v>
      </c>
      <c r="S50" s="47" t="str">
        <f>IFERROR(BASE_CONCILI12[[#This Row],[DIFERENÇA ANTERIOR]]-BASE_CONCILI12[[#This Row],[DIFERENÇA ATUAL]],"-")</f>
        <v>-</v>
      </c>
      <c r="T50" s="48" t="str">
        <f>VLOOKUP(BASE_CONCILI12[[#This Row],[CÓD. 
SAIB]],CUSTO!A:C,3,0)</f>
        <v>2032CB01</v>
      </c>
      <c r="U50" s="48">
        <f>IFERROR(SUM(BASE_CONCILI12[[#This Row],[DIFERENÇA ATUAL]]*BASE_CONCILI12[[#This Row],[CUSTO MP (UN)]]),0)</f>
        <v>0</v>
      </c>
      <c r="V50" s="86" t="str">
        <f>IFERROR(BASE_CONCILI12[[#This Row],[30/jun]]/BASE_CONCILI12[[#This Row],[SISTEMA]],"")</f>
        <v/>
      </c>
      <c r="W50" s="48" t="str">
        <f>IFERROR(BASE_CONCILI12[[#This Row],[DIFERENÇA MÊS]]*BASE_CONCILI12[[#This Row],[CUSTO MP (UN)]],"-")</f>
        <v>-</v>
      </c>
      <c r="X50" s="49" t="s">
        <v>813</v>
      </c>
    </row>
    <row r="51" spans="1:24" x14ac:dyDescent="0.25">
      <c r="A51" s="72">
        <v>31334</v>
      </c>
      <c r="B51" s="72"/>
      <c r="C51" s="2" t="s">
        <v>137</v>
      </c>
      <c r="D51" s="37" t="s">
        <v>229</v>
      </c>
      <c r="E51" s="26" t="e">
        <f>VLOOKUP(BASE_CONCILI12[[#This Row],[CÓD. 
SAIB]],CONT_ANTE!A:D,4,0)</f>
        <v>#N/A</v>
      </c>
      <c r="F51" s="26" t="e">
        <f>SUMIF(#REF!,BASE_CONCILI12[[#This Row],[CÓD. 
SAIB]],#REF!)</f>
        <v>#REF!</v>
      </c>
      <c r="G51" s="26" t="e">
        <f>SUMIF(#REF!,BASE_CONCILI12[[#This Row],[CÓD. 
SAIB]],#REF!)</f>
        <v>#REF!</v>
      </c>
      <c r="H51" s="26" t="e">
        <f>BASE_CONCILI12[[#This Row],[CONSUMO REAL]]-BASE_CONCILI12[[#This Row],[CONSUMO TEORICO]]</f>
        <v>#REF!</v>
      </c>
      <c r="I51" s="26" t="e">
        <f>SUMIF(#REF!,BASE_CONCILI12[[#This Row],[CÓD. 
SAIB]],#REF!)</f>
        <v>#REF!</v>
      </c>
      <c r="J51" s="26" t="e">
        <f>SUMIF(#REF!,BASE_CONCILI12[[#This Row],[CÓD. 
SAIB]],#REF!)</f>
        <v>#REF!</v>
      </c>
      <c r="K51" s="26" t="e">
        <f>BASE_CONCILI12[[#This Row],[30/mai]]+BASE_CONCILI12[[#This Row],[RECEBIMENTO]]-BASE_CONCILI12[[#This Row],[TRANSFERÊNCIA]]-BASE_CONCILI12[[#This Row],[CONSUMO REAL]]</f>
        <v>#N/A</v>
      </c>
      <c r="L51" s="7">
        <f>IFERROR(VLOOKUP(BASE_CONCILI12[[#This Row],[CÓD. 
SAIB]],BASE_CONTAG[[LAVRE]:[CONTAGEM FINAL]],7,0),0)</f>
        <v>25</v>
      </c>
      <c r="M51" s="7">
        <f>IFERROR(SUM(BASE_CONCILI12[[#This Row],[30/jun]]*BASE_CONCILI12[[#This Row],[CUSTO MP (UN)]]),0)</f>
        <v>0</v>
      </c>
      <c r="N51" s="7">
        <f>IFERROR(VLOOKUP(BASE_CONCILI12[[#This Row],[CÓD. 
SAIB]],BASE_CONTAG[],5,0),"")</f>
        <v>25</v>
      </c>
      <c r="O51" s="7" t="e">
        <f>SUMIF(SISTEMA!#REF!,BASE_CONCILI12[[#This Row],[CÓD. 
SAIB]],SISTEMA!#REF!)</f>
        <v>#REF!</v>
      </c>
      <c r="P51" s="30">
        <f>IFERROR(SUM(BASE_CONCILI12[[#This Row],[SISTEMA]]*BASE_CONCILI12[[#This Row],[CUSTO MP (UN)]]),0)</f>
        <v>0</v>
      </c>
      <c r="Q51" s="46" t="str">
        <f>IFERROR(VLOOKUP(BASE_CONCILI12[[#This Row],[CÓD. 
SAIB]],BASE_DIFERENÇA[],4,0),"0")</f>
        <v>0</v>
      </c>
      <c r="R51" s="75" t="e">
        <f>BASE_CONCILI12[[#This Row],[30/jun]]-BASE_CONCILI12[[#This Row],[SISTEMA]]</f>
        <v>#REF!</v>
      </c>
      <c r="S51" s="47" t="str">
        <f>IFERROR(BASE_CONCILI12[[#This Row],[DIFERENÇA ANTERIOR]]-BASE_CONCILI12[[#This Row],[DIFERENÇA ATUAL]],"-")</f>
        <v>-</v>
      </c>
      <c r="T51" s="48" t="str">
        <f>VLOOKUP(BASE_CONCILI12[[#This Row],[CÓD. 
SAIB]],CUSTO!A:C,3,0)</f>
        <v>31334CB01</v>
      </c>
      <c r="U51" s="48">
        <f>IFERROR(SUM(BASE_CONCILI12[[#This Row],[DIFERENÇA ATUAL]]*BASE_CONCILI12[[#This Row],[CUSTO MP (UN)]]),0)</f>
        <v>0</v>
      </c>
      <c r="V51" s="86" t="str">
        <f>IFERROR(BASE_CONCILI12[[#This Row],[30/jun]]/BASE_CONCILI12[[#This Row],[SISTEMA]],"")</f>
        <v/>
      </c>
      <c r="W51" s="48" t="str">
        <f>IFERROR(BASE_CONCILI12[[#This Row],[DIFERENÇA MÊS]]*BASE_CONCILI12[[#This Row],[CUSTO MP (UN)]],"-")</f>
        <v>-</v>
      </c>
      <c r="X51" s="49" t="s">
        <v>813</v>
      </c>
    </row>
    <row r="52" spans="1:24" x14ac:dyDescent="0.25">
      <c r="A52" s="72">
        <v>48</v>
      </c>
      <c r="B52" s="72"/>
      <c r="C52" s="2" t="s">
        <v>467</v>
      </c>
      <c r="D52" s="37" t="s">
        <v>229</v>
      </c>
      <c r="E52" s="26" t="e">
        <f>VLOOKUP(BASE_CONCILI12[[#This Row],[CÓD. 
SAIB]],CONT_ANTE!A:D,4,0)</f>
        <v>#N/A</v>
      </c>
      <c r="F52" s="26" t="e">
        <f>SUMIF(#REF!,BASE_CONCILI12[[#This Row],[CÓD. 
SAIB]],#REF!)</f>
        <v>#REF!</v>
      </c>
      <c r="G52" s="26" t="e">
        <f>SUMIF(#REF!,BASE_CONCILI12[[#This Row],[CÓD. 
SAIB]],#REF!)</f>
        <v>#REF!</v>
      </c>
      <c r="H52" s="26" t="e">
        <f>BASE_CONCILI12[[#This Row],[CONSUMO REAL]]-BASE_CONCILI12[[#This Row],[CONSUMO TEORICO]]</f>
        <v>#REF!</v>
      </c>
      <c r="I52" s="26" t="e">
        <f>SUMIF(#REF!,BASE_CONCILI12[[#This Row],[CÓD. 
SAIB]],#REF!)</f>
        <v>#REF!</v>
      </c>
      <c r="J52" s="26" t="e">
        <f>SUMIF(#REF!,BASE_CONCILI12[[#This Row],[CÓD. 
SAIB]],#REF!)</f>
        <v>#REF!</v>
      </c>
      <c r="K52" s="26" t="e">
        <f>BASE_CONCILI12[[#This Row],[30/mai]]+BASE_CONCILI12[[#This Row],[RECEBIMENTO]]-BASE_CONCILI12[[#This Row],[TRANSFERÊNCIA]]-BASE_CONCILI12[[#This Row],[CONSUMO REAL]]</f>
        <v>#N/A</v>
      </c>
      <c r="L52" s="7">
        <f>IFERROR(VLOOKUP(BASE_CONCILI12[[#This Row],[CÓD. 
SAIB]],BASE_CONTAG[[LAVRE]:[CONTAGEM FINAL]],7,0),0)</f>
        <v>0</v>
      </c>
      <c r="M52" s="7">
        <f>IFERROR(SUM(BASE_CONCILI12[[#This Row],[30/jun]]*BASE_CONCILI12[[#This Row],[CUSTO MP (UN)]]),0)</f>
        <v>0</v>
      </c>
      <c r="N52" s="7">
        <f>IFERROR(VLOOKUP(BASE_CONCILI12[[#This Row],[CÓD. 
SAIB]],BASE_CONTAG[],5,0),"")</f>
        <v>0</v>
      </c>
      <c r="O52" s="7" t="e">
        <f>SUMIF(SISTEMA!#REF!,BASE_CONCILI12[[#This Row],[CÓD. 
SAIB]],SISTEMA!#REF!)</f>
        <v>#REF!</v>
      </c>
      <c r="P52" s="30">
        <f>IFERROR(SUM(BASE_CONCILI12[[#This Row],[SISTEMA]]*BASE_CONCILI12[[#This Row],[CUSTO MP (UN)]]),0)</f>
        <v>0</v>
      </c>
      <c r="Q52" s="46" t="str">
        <f>IFERROR(VLOOKUP(BASE_CONCILI12[[#This Row],[CÓD. 
SAIB]],BASE_DIFERENÇA[],4,0),"0")</f>
        <v>0</v>
      </c>
      <c r="R52" s="75" t="e">
        <f>BASE_CONCILI12[[#This Row],[30/jun]]-BASE_CONCILI12[[#This Row],[SISTEMA]]</f>
        <v>#REF!</v>
      </c>
      <c r="S52" s="47" t="str">
        <f>IFERROR(BASE_CONCILI12[[#This Row],[DIFERENÇA ANTERIOR]]-BASE_CONCILI12[[#This Row],[DIFERENÇA ATUAL]],"-")</f>
        <v>-</v>
      </c>
      <c r="T52" s="48" t="str">
        <f>VLOOKUP(BASE_CONCILI12[[#This Row],[CÓD. 
SAIB]],CUSTO!A:C,3,0)</f>
        <v>48CB01</v>
      </c>
      <c r="U52" s="48">
        <f>IFERROR(SUM(BASE_CONCILI12[[#This Row],[DIFERENÇA ATUAL]]*BASE_CONCILI12[[#This Row],[CUSTO MP (UN)]]),0)</f>
        <v>0</v>
      </c>
      <c r="V52" s="86" t="str">
        <f>IFERROR(BASE_CONCILI12[[#This Row],[30/jun]]/BASE_CONCILI12[[#This Row],[SISTEMA]],"")</f>
        <v/>
      </c>
      <c r="W52" s="48" t="str">
        <f>IFERROR(BASE_CONCILI12[[#This Row],[DIFERENÇA MÊS]]*BASE_CONCILI12[[#This Row],[CUSTO MP (UN)]],"-")</f>
        <v>-</v>
      </c>
      <c r="X52" s="49" t="s">
        <v>873</v>
      </c>
    </row>
    <row r="53" spans="1:24" x14ac:dyDescent="0.25">
      <c r="A53" s="72">
        <v>30529</v>
      </c>
      <c r="B53" s="72"/>
      <c r="C53" s="2" t="s">
        <v>308</v>
      </c>
      <c r="D53" s="37" t="s">
        <v>229</v>
      </c>
      <c r="E53" s="26" t="e">
        <f>VLOOKUP(BASE_CONCILI12[[#This Row],[CÓD. 
SAIB]],CONT_ANTE!A:D,4,0)</f>
        <v>#N/A</v>
      </c>
      <c r="F53" s="26" t="e">
        <f>SUMIF(#REF!,BASE_CONCILI12[[#This Row],[CÓD. 
SAIB]],#REF!)</f>
        <v>#REF!</v>
      </c>
      <c r="G53" s="26" t="e">
        <f>SUMIF(#REF!,BASE_CONCILI12[[#This Row],[CÓD. 
SAIB]],#REF!)</f>
        <v>#REF!</v>
      </c>
      <c r="H53" s="26" t="e">
        <f>BASE_CONCILI12[[#This Row],[CONSUMO REAL]]-BASE_CONCILI12[[#This Row],[CONSUMO TEORICO]]</f>
        <v>#REF!</v>
      </c>
      <c r="I53" s="26" t="e">
        <f>SUMIF(#REF!,BASE_CONCILI12[[#This Row],[CÓD. 
SAIB]],#REF!)</f>
        <v>#REF!</v>
      </c>
      <c r="J53" s="26" t="e">
        <f>SUMIF(#REF!,BASE_CONCILI12[[#This Row],[CÓD. 
SAIB]],#REF!)</f>
        <v>#REF!</v>
      </c>
      <c r="K53" s="26" t="e">
        <f>BASE_CONCILI12[[#This Row],[30/mai]]+BASE_CONCILI12[[#This Row],[RECEBIMENTO]]-BASE_CONCILI12[[#This Row],[TRANSFERÊNCIA]]-BASE_CONCILI12[[#This Row],[CONSUMO REAL]]</f>
        <v>#N/A</v>
      </c>
      <c r="L53" s="7">
        <f>IFERROR(VLOOKUP(BASE_CONCILI12[[#This Row],[CÓD. 
SAIB]],BASE_CONTAG[[LAVRE]:[CONTAGEM FINAL]],7,0),0)</f>
        <v>0</v>
      </c>
      <c r="M53" s="7">
        <f>IFERROR(SUM(BASE_CONCILI12[[#This Row],[30/jun]]*BASE_CONCILI12[[#This Row],[CUSTO MP (UN)]]),0)</f>
        <v>0</v>
      </c>
      <c r="N53" s="7" t="str">
        <f>IFERROR(VLOOKUP(BASE_CONCILI12[[#This Row],[CÓD. 
SAIB]],BASE_CONTAG[],5,0),"")</f>
        <v/>
      </c>
      <c r="O53" s="7" t="e">
        <f>SUMIF(SISTEMA!#REF!,BASE_CONCILI12[[#This Row],[CÓD. 
SAIB]],SISTEMA!#REF!)</f>
        <v>#REF!</v>
      </c>
      <c r="P53" s="30">
        <f>IFERROR(SUM(BASE_CONCILI12[[#This Row],[SISTEMA]]*BASE_CONCILI12[[#This Row],[CUSTO MP (UN)]]),0)</f>
        <v>0</v>
      </c>
      <c r="Q53" s="46" t="str">
        <f>IFERROR(VLOOKUP(BASE_CONCILI12[[#This Row],[CÓD. 
SAIB]],BASE_DIFERENÇA[],4,0),"0")</f>
        <v>0</v>
      </c>
      <c r="R53" s="75" t="e">
        <f>BASE_CONCILI12[[#This Row],[30/jun]]-BASE_CONCILI12[[#This Row],[SISTEMA]]</f>
        <v>#REF!</v>
      </c>
      <c r="S53" s="47" t="str">
        <f>IFERROR(BASE_CONCILI12[[#This Row],[DIFERENÇA ANTERIOR]]-BASE_CONCILI12[[#This Row],[DIFERENÇA ATUAL]],"-")</f>
        <v>-</v>
      </c>
      <c r="T53" s="48" t="str">
        <f>VLOOKUP(BASE_CONCILI12[[#This Row],[CÓD. 
SAIB]],CUSTO!A:C,3,0)</f>
        <v>30529CB01</v>
      </c>
      <c r="U53" s="48">
        <f>IFERROR(SUM(BASE_CONCILI12[[#This Row],[DIFERENÇA ATUAL]]*BASE_CONCILI12[[#This Row],[CUSTO MP (UN)]]),0)</f>
        <v>0</v>
      </c>
      <c r="V53" s="86" t="str">
        <f>IFERROR(BASE_CONCILI12[[#This Row],[30/jun]]/BASE_CONCILI12[[#This Row],[SISTEMA]],"")</f>
        <v/>
      </c>
      <c r="W53" s="48" t="str">
        <f>IFERROR(BASE_CONCILI12[[#This Row],[DIFERENÇA MÊS]]*BASE_CONCILI12[[#This Row],[CUSTO MP (UN)]],"-")</f>
        <v>-</v>
      </c>
      <c r="X53" s="49" t="s">
        <v>813</v>
      </c>
    </row>
    <row r="54" spans="1:24" x14ac:dyDescent="0.25">
      <c r="A54" s="72">
        <v>1764</v>
      </c>
      <c r="B54" s="72"/>
      <c r="C54" s="2" t="s">
        <v>6</v>
      </c>
      <c r="D54" s="37" t="s">
        <v>229</v>
      </c>
      <c r="E54" s="26" t="e">
        <f>VLOOKUP(BASE_CONCILI12[[#This Row],[CÓD. 
SAIB]],CONT_ANTE!A:D,4,0)</f>
        <v>#N/A</v>
      </c>
      <c r="F54" s="26" t="e">
        <f>SUMIF(#REF!,BASE_CONCILI12[[#This Row],[CÓD. 
SAIB]],#REF!)</f>
        <v>#REF!</v>
      </c>
      <c r="G54" s="26" t="e">
        <f>SUMIF(#REF!,BASE_CONCILI12[[#This Row],[CÓD. 
SAIB]],#REF!)</f>
        <v>#REF!</v>
      </c>
      <c r="H54" s="26" t="e">
        <f>BASE_CONCILI12[[#This Row],[CONSUMO REAL]]-BASE_CONCILI12[[#This Row],[CONSUMO TEORICO]]</f>
        <v>#REF!</v>
      </c>
      <c r="I54" s="26" t="e">
        <f>SUMIF(#REF!,BASE_CONCILI12[[#This Row],[CÓD. 
SAIB]],#REF!)</f>
        <v>#REF!</v>
      </c>
      <c r="J54" s="26" t="e">
        <f>SUMIF(#REF!,BASE_CONCILI12[[#This Row],[CÓD. 
SAIB]],#REF!)</f>
        <v>#REF!</v>
      </c>
      <c r="K54" s="26" t="e">
        <f>BASE_CONCILI12[[#This Row],[30/mai]]+BASE_CONCILI12[[#This Row],[RECEBIMENTO]]-BASE_CONCILI12[[#This Row],[TRANSFERÊNCIA]]-BASE_CONCILI12[[#This Row],[CONSUMO REAL]]</f>
        <v>#N/A</v>
      </c>
      <c r="L54" s="7">
        <f>IFERROR(VLOOKUP(BASE_CONCILI12[[#This Row],[CÓD. 
SAIB]],BASE_CONTAG[[LAVRE]:[CONTAGEM FINAL]],7,0),0)</f>
        <v>205.3</v>
      </c>
      <c r="M54" s="7">
        <f>IFERROR(SUM(BASE_CONCILI12[[#This Row],[30/jun]]*BASE_CONCILI12[[#This Row],[CUSTO MP (UN)]]),0)</f>
        <v>0</v>
      </c>
      <c r="N54" s="7">
        <f>IFERROR(VLOOKUP(BASE_CONCILI12[[#This Row],[CÓD. 
SAIB]],BASE_CONTAG[],5,0),"")</f>
        <v>205.3</v>
      </c>
      <c r="O54" s="7" t="e">
        <f>SUMIF(SISTEMA!#REF!,BASE_CONCILI12[[#This Row],[CÓD. 
SAIB]],SISTEMA!#REF!)</f>
        <v>#REF!</v>
      </c>
      <c r="P54" s="30">
        <f>IFERROR(SUM(BASE_CONCILI12[[#This Row],[SISTEMA]]*BASE_CONCILI12[[#This Row],[CUSTO MP (UN)]]),0)</f>
        <v>0</v>
      </c>
      <c r="Q54" s="46" t="str">
        <f>IFERROR(VLOOKUP(BASE_CONCILI12[[#This Row],[CÓD. 
SAIB]],BASE_DIFERENÇA[],4,0),"0")</f>
        <v>0</v>
      </c>
      <c r="R54" s="75" t="e">
        <f>BASE_CONCILI12[[#This Row],[30/jun]]-BASE_CONCILI12[[#This Row],[SISTEMA]]</f>
        <v>#REF!</v>
      </c>
      <c r="S54" s="47" t="str">
        <f>IFERROR(BASE_CONCILI12[[#This Row],[DIFERENÇA ANTERIOR]]-BASE_CONCILI12[[#This Row],[DIFERENÇA ATUAL]],"-")</f>
        <v>-</v>
      </c>
      <c r="T54" s="48" t="str">
        <f>VLOOKUP(BASE_CONCILI12[[#This Row],[CÓD. 
SAIB]],CUSTO!A:C,3,0)</f>
        <v>1764CB01</v>
      </c>
      <c r="U54" s="48">
        <f>IFERROR(SUM(BASE_CONCILI12[[#This Row],[DIFERENÇA ATUAL]]*BASE_CONCILI12[[#This Row],[CUSTO MP (UN)]]),0)</f>
        <v>0</v>
      </c>
      <c r="V54" s="86" t="str">
        <f>IFERROR(BASE_CONCILI12[[#This Row],[30/jun]]/BASE_CONCILI12[[#This Row],[SISTEMA]],"")</f>
        <v/>
      </c>
      <c r="W54" s="48" t="str">
        <f>IFERROR(BASE_CONCILI12[[#This Row],[DIFERENÇA MÊS]]*BASE_CONCILI12[[#This Row],[CUSTO MP (UN)]],"-")</f>
        <v>-</v>
      </c>
      <c r="X54" s="49" t="s">
        <v>813</v>
      </c>
    </row>
    <row r="55" spans="1:24" x14ac:dyDescent="0.25">
      <c r="A55" s="72">
        <v>47</v>
      </c>
      <c r="B55" s="72"/>
      <c r="C55" s="2" t="s">
        <v>96</v>
      </c>
      <c r="D55" s="37" t="s">
        <v>229</v>
      </c>
      <c r="E55" s="26" t="e">
        <f>VLOOKUP(BASE_CONCILI12[[#This Row],[CÓD. 
SAIB]],CONT_ANTE!A:D,4,0)</f>
        <v>#N/A</v>
      </c>
      <c r="F55" s="26" t="e">
        <f>SUMIF(#REF!,BASE_CONCILI12[[#This Row],[CÓD. 
SAIB]],#REF!)</f>
        <v>#REF!</v>
      </c>
      <c r="G55" s="26" t="e">
        <f>SUMIF(#REF!,BASE_CONCILI12[[#This Row],[CÓD. 
SAIB]],#REF!)</f>
        <v>#REF!</v>
      </c>
      <c r="H55" s="26" t="e">
        <f>BASE_CONCILI12[[#This Row],[CONSUMO REAL]]-BASE_CONCILI12[[#This Row],[CONSUMO TEORICO]]</f>
        <v>#REF!</v>
      </c>
      <c r="I55" s="26" t="e">
        <f>SUMIF(#REF!,BASE_CONCILI12[[#This Row],[CÓD. 
SAIB]],#REF!)</f>
        <v>#REF!</v>
      </c>
      <c r="J55" s="26" t="e">
        <f>SUMIF(#REF!,BASE_CONCILI12[[#This Row],[CÓD. 
SAIB]],#REF!)</f>
        <v>#REF!</v>
      </c>
      <c r="K55" s="26" t="e">
        <f>BASE_CONCILI12[[#This Row],[30/mai]]+BASE_CONCILI12[[#This Row],[RECEBIMENTO]]-BASE_CONCILI12[[#This Row],[TRANSFERÊNCIA]]-BASE_CONCILI12[[#This Row],[CONSUMO REAL]]</f>
        <v>#N/A</v>
      </c>
      <c r="L55" s="7">
        <f>IFERROR(VLOOKUP(BASE_CONCILI12[[#This Row],[CÓD. 
SAIB]],BASE_CONTAG[[LAVRE]:[CONTAGEM FINAL]],7,0),0)</f>
        <v>0</v>
      </c>
      <c r="M55" s="7">
        <f>IFERROR(SUM(BASE_CONCILI12[[#This Row],[30/jun]]*BASE_CONCILI12[[#This Row],[CUSTO MP (UN)]]),0)</f>
        <v>0</v>
      </c>
      <c r="N55" s="7" t="str">
        <f>IFERROR(VLOOKUP(BASE_CONCILI12[[#This Row],[CÓD. 
SAIB]],BASE_CONTAG[],5,0),"")</f>
        <v/>
      </c>
      <c r="O55" s="7" t="e">
        <f>SUMIF(SISTEMA!#REF!,BASE_CONCILI12[[#This Row],[CÓD. 
SAIB]],SISTEMA!#REF!)</f>
        <v>#REF!</v>
      </c>
      <c r="P55" s="30">
        <f>IFERROR(SUM(BASE_CONCILI12[[#This Row],[SISTEMA]]*BASE_CONCILI12[[#This Row],[CUSTO MP (UN)]]),0)</f>
        <v>0</v>
      </c>
      <c r="Q55" s="46" t="str">
        <f>IFERROR(VLOOKUP(BASE_CONCILI12[[#This Row],[CÓD. 
SAIB]],BASE_DIFERENÇA[],4,0),"0")</f>
        <v>0</v>
      </c>
      <c r="R55" s="75" t="e">
        <f>BASE_CONCILI12[[#This Row],[30/jun]]-BASE_CONCILI12[[#This Row],[SISTEMA]]</f>
        <v>#REF!</v>
      </c>
      <c r="S55" s="47" t="str">
        <f>IFERROR(BASE_CONCILI12[[#This Row],[DIFERENÇA ANTERIOR]]-BASE_CONCILI12[[#This Row],[DIFERENÇA ATUAL]],"-")</f>
        <v>-</v>
      </c>
      <c r="T55" s="48" t="str">
        <f>VLOOKUP(BASE_CONCILI12[[#This Row],[CÓD. 
SAIB]],CUSTO!A:C,3,0)</f>
        <v>47CB01</v>
      </c>
      <c r="U55" s="48">
        <f>IFERROR(SUM(BASE_CONCILI12[[#This Row],[DIFERENÇA ATUAL]]*BASE_CONCILI12[[#This Row],[CUSTO MP (UN)]]),0)</f>
        <v>0</v>
      </c>
      <c r="V55" s="86" t="str">
        <f>IFERROR(BASE_CONCILI12[[#This Row],[30/jun]]/BASE_CONCILI12[[#This Row],[SISTEMA]],"")</f>
        <v/>
      </c>
      <c r="W55" s="48" t="str">
        <f>IFERROR(BASE_CONCILI12[[#This Row],[DIFERENÇA MÊS]]*BASE_CONCILI12[[#This Row],[CUSTO MP (UN)]],"-")</f>
        <v>-</v>
      </c>
      <c r="X55" s="49" t="s">
        <v>813</v>
      </c>
    </row>
    <row r="56" spans="1:24" x14ac:dyDescent="0.25">
      <c r="A56" s="72">
        <v>31341</v>
      </c>
      <c r="B56" s="72"/>
      <c r="C56" s="2" t="s">
        <v>180</v>
      </c>
      <c r="D56" s="37" t="s">
        <v>229</v>
      </c>
      <c r="E56" s="53" t="e">
        <f>VLOOKUP(BASE_CONCILI12[[#This Row],[CÓD. 
SAIB]],CONT_ANTE!A:D,4,0)</f>
        <v>#N/A</v>
      </c>
      <c r="F56" s="53" t="e">
        <f>SUMIF(#REF!,BASE_CONCILI12[[#This Row],[CÓD. 
SAIB]],#REF!)</f>
        <v>#REF!</v>
      </c>
      <c r="G56" s="53" t="e">
        <f>SUMIF(#REF!,BASE_CONCILI12[[#This Row],[CÓD. 
SAIB]],#REF!)</f>
        <v>#REF!</v>
      </c>
      <c r="H56" s="53" t="e">
        <f>BASE_CONCILI12[[#This Row],[CONSUMO REAL]]-BASE_CONCILI12[[#This Row],[CONSUMO TEORICO]]</f>
        <v>#REF!</v>
      </c>
      <c r="I56" s="53" t="e">
        <f>SUMIF(#REF!,BASE_CONCILI12[[#This Row],[CÓD. 
SAIB]],#REF!)</f>
        <v>#REF!</v>
      </c>
      <c r="J56" s="53" t="e">
        <f>SUMIF(#REF!,BASE_CONCILI12[[#This Row],[CÓD. 
SAIB]],#REF!)</f>
        <v>#REF!</v>
      </c>
      <c r="K56" s="53" t="e">
        <f>BASE_CONCILI12[[#This Row],[30/mai]]+BASE_CONCILI12[[#This Row],[RECEBIMENTO]]-BASE_CONCILI12[[#This Row],[TRANSFERÊNCIA]]-BASE_CONCILI12[[#This Row],[CONSUMO REAL]]</f>
        <v>#N/A</v>
      </c>
      <c r="L56" s="7">
        <f>IFERROR(VLOOKUP(BASE_CONCILI12[[#This Row],[CÓD. 
SAIB]],BASE_CONTAG[[LAVRE]:[CONTAGEM FINAL]],7,0),0)</f>
        <v>21</v>
      </c>
      <c r="M56" s="7">
        <f>IFERROR(SUM(BASE_CONCILI12[[#This Row],[30/jun]]*BASE_CONCILI12[[#This Row],[CUSTO MP (UN)]]),0)</f>
        <v>0</v>
      </c>
      <c r="N56" s="54">
        <f>IFERROR(VLOOKUP(BASE_CONCILI12[[#This Row],[CÓD. 
SAIB]],BASE_CONTAG[],5,0),"")</f>
        <v>21</v>
      </c>
      <c r="O56" s="7" t="e">
        <f>SUMIF(SISTEMA!#REF!,BASE_CONCILI12[[#This Row],[CÓD. 
SAIB]],SISTEMA!#REF!)</f>
        <v>#REF!</v>
      </c>
      <c r="P56" s="30">
        <f>IFERROR(SUM(BASE_CONCILI12[[#This Row],[SISTEMA]]*BASE_CONCILI12[[#This Row],[CUSTO MP (UN)]]),0)</f>
        <v>0</v>
      </c>
      <c r="Q56" s="46" t="str">
        <f>IFERROR(VLOOKUP(BASE_CONCILI12[[#This Row],[CÓD. 
SAIB]],BASE_DIFERENÇA[],4,0),"0")</f>
        <v>0</v>
      </c>
      <c r="R56" s="75" t="e">
        <f>BASE_CONCILI12[[#This Row],[30/jun]]-BASE_CONCILI12[[#This Row],[SISTEMA]]</f>
        <v>#REF!</v>
      </c>
      <c r="S56" s="47" t="str">
        <f>IFERROR(BASE_CONCILI12[[#This Row],[DIFERENÇA ANTERIOR]]-BASE_CONCILI12[[#This Row],[DIFERENÇA ATUAL]],"-")</f>
        <v>-</v>
      </c>
      <c r="T56" s="48" t="str">
        <f>VLOOKUP(BASE_CONCILI12[[#This Row],[CÓD. 
SAIB]],CUSTO!A:C,3,0)</f>
        <v>31341CB01</v>
      </c>
      <c r="U56" s="48">
        <f>IFERROR(SUM(BASE_CONCILI12[[#This Row],[DIFERENÇA ATUAL]]*BASE_CONCILI12[[#This Row],[CUSTO MP (UN)]]),0)</f>
        <v>0</v>
      </c>
      <c r="V56" s="89" t="str">
        <f>IFERROR(BASE_CONCILI12[[#This Row],[30/jun]]/BASE_CONCILI12[[#This Row],[SISTEMA]],"")</f>
        <v/>
      </c>
      <c r="W56" s="48" t="str">
        <f>IFERROR(BASE_CONCILI12[[#This Row],[DIFERENÇA MÊS]]*BASE_CONCILI12[[#This Row],[CUSTO MP (UN)]],"-")</f>
        <v>-</v>
      </c>
      <c r="X56" s="49" t="s">
        <v>813</v>
      </c>
    </row>
    <row r="57" spans="1:24" x14ac:dyDescent="0.25">
      <c r="A57" s="72">
        <v>30058</v>
      </c>
      <c r="B57" s="72"/>
      <c r="C57" s="2" t="s">
        <v>189</v>
      </c>
      <c r="D57" s="37" t="s">
        <v>229</v>
      </c>
      <c r="E57" s="26" t="e">
        <f>VLOOKUP(BASE_CONCILI12[[#This Row],[CÓD. 
SAIB]],CONT_ANTE!A:D,4,0)</f>
        <v>#N/A</v>
      </c>
      <c r="F57" s="26" t="e">
        <f>SUMIF(#REF!,BASE_CONCILI12[[#This Row],[CÓD. 
SAIB]],#REF!)</f>
        <v>#REF!</v>
      </c>
      <c r="G57" s="26" t="e">
        <f>SUMIF(#REF!,BASE_CONCILI12[[#This Row],[CÓD. 
SAIB]],#REF!)</f>
        <v>#REF!</v>
      </c>
      <c r="H57" s="26" t="e">
        <f>BASE_CONCILI12[[#This Row],[CONSUMO REAL]]-BASE_CONCILI12[[#This Row],[CONSUMO TEORICO]]</f>
        <v>#REF!</v>
      </c>
      <c r="I57" s="26" t="e">
        <f>SUMIF(#REF!,BASE_CONCILI12[[#This Row],[CÓD. 
SAIB]],#REF!)</f>
        <v>#REF!</v>
      </c>
      <c r="J57" s="26" t="e">
        <f>SUMIF(#REF!,BASE_CONCILI12[[#This Row],[CÓD. 
SAIB]],#REF!)</f>
        <v>#REF!</v>
      </c>
      <c r="K57" s="26" t="e">
        <f>BASE_CONCILI12[[#This Row],[30/mai]]+BASE_CONCILI12[[#This Row],[RECEBIMENTO]]-BASE_CONCILI12[[#This Row],[TRANSFERÊNCIA]]-BASE_CONCILI12[[#This Row],[CONSUMO REAL]]</f>
        <v>#N/A</v>
      </c>
      <c r="L57" s="7">
        <f>IFERROR(VLOOKUP(BASE_CONCILI12[[#This Row],[CÓD. 
SAIB]],BASE_CONTAG[[LAVRE]:[CONTAGEM FINAL]],7,0),0)</f>
        <v>122</v>
      </c>
      <c r="M57" s="7">
        <f>IFERROR(SUM(BASE_CONCILI12[[#This Row],[30/jun]]*BASE_CONCILI12[[#This Row],[CUSTO MP (UN)]]),0)</f>
        <v>0</v>
      </c>
      <c r="N57" s="7">
        <f>IFERROR(VLOOKUP(BASE_CONCILI12[[#This Row],[CÓD. 
SAIB]],BASE_CONTAG[],5,0),"")</f>
        <v>122</v>
      </c>
      <c r="O57" s="7" t="e">
        <f>SUMIF(SISTEMA!#REF!,BASE_CONCILI12[[#This Row],[CÓD. 
SAIB]],SISTEMA!#REF!)</f>
        <v>#REF!</v>
      </c>
      <c r="P57" s="30">
        <f>IFERROR(SUM(BASE_CONCILI12[[#This Row],[SISTEMA]]*BASE_CONCILI12[[#This Row],[CUSTO MP (UN)]]),0)</f>
        <v>0</v>
      </c>
      <c r="Q57" s="46" t="str">
        <f>IFERROR(VLOOKUP(BASE_CONCILI12[[#This Row],[CÓD. 
SAIB]],BASE_DIFERENÇA[],4,0),"0")</f>
        <v>0</v>
      </c>
      <c r="R57" s="75" t="e">
        <f>BASE_CONCILI12[[#This Row],[30/jun]]-BASE_CONCILI12[[#This Row],[SISTEMA]]</f>
        <v>#REF!</v>
      </c>
      <c r="S57" s="47" t="str">
        <f>IFERROR(BASE_CONCILI12[[#This Row],[DIFERENÇA ANTERIOR]]-BASE_CONCILI12[[#This Row],[DIFERENÇA ATUAL]],"-")</f>
        <v>-</v>
      </c>
      <c r="T57" s="48" t="str">
        <f>VLOOKUP(BASE_CONCILI12[[#This Row],[CÓD. 
SAIB]],CUSTO!A:C,3,0)</f>
        <v>30058CB01</v>
      </c>
      <c r="U57" s="48">
        <f>IFERROR(SUM(BASE_CONCILI12[[#This Row],[DIFERENÇA ATUAL]]*BASE_CONCILI12[[#This Row],[CUSTO MP (UN)]]),0)</f>
        <v>0</v>
      </c>
      <c r="V57" s="86" t="str">
        <f>IFERROR(BASE_CONCILI12[[#This Row],[30/jun]]/BASE_CONCILI12[[#This Row],[SISTEMA]],"")</f>
        <v/>
      </c>
      <c r="W57" s="48" t="str">
        <f>IFERROR(BASE_CONCILI12[[#This Row],[DIFERENÇA MÊS]]*BASE_CONCILI12[[#This Row],[CUSTO MP (UN)]],"-")</f>
        <v>-</v>
      </c>
      <c r="X57" s="49" t="s">
        <v>813</v>
      </c>
    </row>
    <row r="58" spans="1:24" x14ac:dyDescent="0.25">
      <c r="A58" s="72">
        <v>33</v>
      </c>
      <c r="B58" s="72"/>
      <c r="C58" s="2" t="s">
        <v>85</v>
      </c>
      <c r="D58" s="37" t="s">
        <v>223</v>
      </c>
      <c r="E58" s="26" t="e">
        <f>VLOOKUP(BASE_CONCILI12[[#This Row],[CÓD. 
SAIB]],CONT_ANTE!A:D,4,0)</f>
        <v>#N/A</v>
      </c>
      <c r="F58" s="26" t="e">
        <f>SUMIF(#REF!,BASE_CONCILI12[[#This Row],[CÓD. 
SAIB]],#REF!)</f>
        <v>#REF!</v>
      </c>
      <c r="G58" s="26" t="e">
        <f>SUMIF(#REF!,BASE_CONCILI12[[#This Row],[CÓD. 
SAIB]],#REF!)</f>
        <v>#REF!</v>
      </c>
      <c r="H58" s="26" t="e">
        <f>BASE_CONCILI12[[#This Row],[CONSUMO REAL]]-BASE_CONCILI12[[#This Row],[CONSUMO TEORICO]]</f>
        <v>#REF!</v>
      </c>
      <c r="I58" s="26" t="e">
        <f>SUMIF(#REF!,BASE_CONCILI12[[#This Row],[CÓD. 
SAIB]],#REF!)</f>
        <v>#REF!</v>
      </c>
      <c r="J58" s="26" t="e">
        <f>SUMIF(#REF!,BASE_CONCILI12[[#This Row],[CÓD. 
SAIB]],#REF!)</f>
        <v>#REF!</v>
      </c>
      <c r="K58" s="26" t="e">
        <f>BASE_CONCILI12[[#This Row],[30/mai]]+BASE_CONCILI12[[#This Row],[RECEBIMENTO]]-BASE_CONCILI12[[#This Row],[TRANSFERÊNCIA]]-BASE_CONCILI12[[#This Row],[CONSUMO REAL]]</f>
        <v>#N/A</v>
      </c>
      <c r="L58" s="7">
        <f>IFERROR(VLOOKUP(BASE_CONCILI12[[#This Row],[CÓD. 
SAIB]],BASE_CONTAG[[LAVRE]:[CONTAGEM FINAL]],7,0),0)</f>
        <v>78</v>
      </c>
      <c r="M58" s="7">
        <f>IFERROR(SUM(BASE_CONCILI12[[#This Row],[30/jun]]*BASE_CONCILI12[[#This Row],[CUSTO MP (UN)]]),0)</f>
        <v>0</v>
      </c>
      <c r="N58" s="7">
        <f>IFERROR(VLOOKUP(BASE_CONCILI12[[#This Row],[CÓD. 
SAIB]],BASE_CONTAG[],5,0),"")</f>
        <v>78</v>
      </c>
      <c r="O58" s="7" t="e">
        <f>SUMIF(SISTEMA!#REF!,BASE_CONCILI12[[#This Row],[CÓD. 
SAIB]],SISTEMA!#REF!)</f>
        <v>#REF!</v>
      </c>
      <c r="P58" s="30">
        <f>IFERROR(SUM(BASE_CONCILI12[[#This Row],[SISTEMA]]*BASE_CONCILI12[[#This Row],[CUSTO MP (UN)]]),0)</f>
        <v>0</v>
      </c>
      <c r="Q58" s="46" t="str">
        <f>IFERROR(VLOOKUP(BASE_CONCILI12[[#This Row],[CÓD. 
SAIB]],BASE_DIFERENÇA[],4,0),"0")</f>
        <v>0</v>
      </c>
      <c r="R58" s="75" t="e">
        <f>BASE_CONCILI12[[#This Row],[30/jun]]-BASE_CONCILI12[[#This Row],[SISTEMA]]</f>
        <v>#REF!</v>
      </c>
      <c r="S58" s="47" t="str">
        <f>IFERROR(BASE_CONCILI12[[#This Row],[DIFERENÇA ANTERIOR]]-BASE_CONCILI12[[#This Row],[DIFERENÇA ATUAL]],"-")</f>
        <v>-</v>
      </c>
      <c r="T58" s="48" t="str">
        <f>VLOOKUP(BASE_CONCILI12[[#This Row],[CÓD. 
SAIB]],CUSTO!A:C,3,0)</f>
        <v>33CB01</v>
      </c>
      <c r="U58" s="48">
        <f>IFERROR(SUM(BASE_CONCILI12[[#This Row],[DIFERENÇA ATUAL]]*BASE_CONCILI12[[#This Row],[CUSTO MP (UN)]]),0)</f>
        <v>0</v>
      </c>
      <c r="V58" s="86" t="str">
        <f>IFERROR(BASE_CONCILI12[[#This Row],[30/jun]]/BASE_CONCILI12[[#This Row],[SISTEMA]],"")</f>
        <v/>
      </c>
      <c r="W58" s="48" t="str">
        <f>IFERROR(BASE_CONCILI12[[#This Row],[DIFERENÇA MÊS]]*BASE_CONCILI12[[#This Row],[CUSTO MP (UN)]],"-")</f>
        <v>-</v>
      </c>
      <c r="X58" s="49" t="s">
        <v>813</v>
      </c>
    </row>
    <row r="59" spans="1:24" x14ac:dyDescent="0.25">
      <c r="A59" s="72">
        <v>112</v>
      </c>
      <c r="B59" s="72"/>
      <c r="C59" s="2" t="s">
        <v>88</v>
      </c>
      <c r="D59" s="37" t="s">
        <v>223</v>
      </c>
      <c r="E59" s="26" t="e">
        <f>VLOOKUP(BASE_CONCILI12[[#This Row],[CÓD. 
SAIB]],CONT_ANTE!A:D,4,0)</f>
        <v>#N/A</v>
      </c>
      <c r="F59" s="26" t="e">
        <f>SUMIF(#REF!,BASE_CONCILI12[[#This Row],[CÓD. 
SAIB]],#REF!)</f>
        <v>#REF!</v>
      </c>
      <c r="G59" s="26" t="e">
        <f>SUMIF(#REF!,BASE_CONCILI12[[#This Row],[CÓD. 
SAIB]],#REF!)</f>
        <v>#REF!</v>
      </c>
      <c r="H59" s="26" t="e">
        <f>BASE_CONCILI12[[#This Row],[CONSUMO REAL]]-BASE_CONCILI12[[#This Row],[CONSUMO TEORICO]]</f>
        <v>#REF!</v>
      </c>
      <c r="I59" s="26" t="e">
        <f>SUMIF(#REF!,BASE_CONCILI12[[#This Row],[CÓD. 
SAIB]],#REF!)</f>
        <v>#REF!</v>
      </c>
      <c r="J59" s="26" t="e">
        <f>SUMIF(#REF!,BASE_CONCILI12[[#This Row],[CÓD. 
SAIB]],#REF!)</f>
        <v>#REF!</v>
      </c>
      <c r="K59" s="26" t="e">
        <f>BASE_CONCILI12[[#This Row],[30/mai]]+BASE_CONCILI12[[#This Row],[RECEBIMENTO]]-BASE_CONCILI12[[#This Row],[TRANSFERÊNCIA]]-BASE_CONCILI12[[#This Row],[CONSUMO REAL]]</f>
        <v>#N/A</v>
      </c>
      <c r="L59" s="7">
        <f>IFERROR(VLOOKUP(BASE_CONCILI12[[#This Row],[CÓD. 
SAIB]],BASE_CONTAG[[LAVRE]:[CONTAGEM FINAL]],7,0),0)</f>
        <v>75</v>
      </c>
      <c r="M59" s="7">
        <f>IFERROR(SUM(BASE_CONCILI12[[#This Row],[30/jun]]*BASE_CONCILI12[[#This Row],[CUSTO MP (UN)]]),0)</f>
        <v>0</v>
      </c>
      <c r="N59" s="7">
        <f>IFERROR(VLOOKUP(BASE_CONCILI12[[#This Row],[CÓD. 
SAIB]],BASE_CONTAG[],5,0),"")</f>
        <v>75</v>
      </c>
      <c r="O59" s="7" t="e">
        <f>SUMIF(SISTEMA!#REF!,BASE_CONCILI12[[#This Row],[CÓD. 
SAIB]],SISTEMA!#REF!)</f>
        <v>#REF!</v>
      </c>
      <c r="P59" s="30">
        <f>IFERROR(SUM(BASE_CONCILI12[[#This Row],[SISTEMA]]*BASE_CONCILI12[[#This Row],[CUSTO MP (UN)]]),0)</f>
        <v>0</v>
      </c>
      <c r="Q59" s="46" t="str">
        <f>IFERROR(VLOOKUP(BASE_CONCILI12[[#This Row],[CÓD. 
SAIB]],BASE_DIFERENÇA[],4,0),"0")</f>
        <v>0</v>
      </c>
      <c r="R59" s="75" t="e">
        <f>BASE_CONCILI12[[#This Row],[30/jun]]-BASE_CONCILI12[[#This Row],[SISTEMA]]</f>
        <v>#REF!</v>
      </c>
      <c r="S59" s="47" t="str">
        <f>IFERROR(BASE_CONCILI12[[#This Row],[DIFERENÇA ANTERIOR]]-BASE_CONCILI12[[#This Row],[DIFERENÇA ATUAL]],"-")</f>
        <v>-</v>
      </c>
      <c r="T59" s="48">
        <f>VLOOKUP(BASE_CONCILI12[[#This Row],[CÓD. 
SAIB]],CUSTO!A:C,3,0)</f>
        <v>0</v>
      </c>
      <c r="U59" s="48">
        <f>IFERROR(SUM(BASE_CONCILI12[[#This Row],[DIFERENÇA ATUAL]]*BASE_CONCILI12[[#This Row],[CUSTO MP (UN)]]),0)</f>
        <v>0</v>
      </c>
      <c r="V59" s="86" t="str">
        <f>IFERROR(BASE_CONCILI12[[#This Row],[30/jun]]/BASE_CONCILI12[[#This Row],[SISTEMA]],"")</f>
        <v/>
      </c>
      <c r="W59" s="48" t="str">
        <f>IFERROR(BASE_CONCILI12[[#This Row],[DIFERENÇA MÊS]]*BASE_CONCILI12[[#This Row],[CUSTO MP (UN)]],"-")</f>
        <v>-</v>
      </c>
      <c r="X59" s="49" t="s">
        <v>872</v>
      </c>
    </row>
    <row r="60" spans="1:24" x14ac:dyDescent="0.25">
      <c r="A60" s="72">
        <v>771</v>
      </c>
      <c r="B60" s="72"/>
      <c r="C60" s="2" t="s">
        <v>118</v>
      </c>
      <c r="D60" s="37" t="s">
        <v>223</v>
      </c>
      <c r="E60" s="26" t="e">
        <f>VLOOKUP(BASE_CONCILI12[[#This Row],[CÓD. 
SAIB]],CONT_ANTE!A:D,4,0)</f>
        <v>#N/A</v>
      </c>
      <c r="F60" s="26" t="e">
        <f>SUMIF(#REF!,BASE_CONCILI12[[#This Row],[CÓD. 
SAIB]],#REF!)</f>
        <v>#REF!</v>
      </c>
      <c r="G60" s="26" t="e">
        <f>SUMIF(#REF!,BASE_CONCILI12[[#This Row],[CÓD. 
SAIB]],#REF!)</f>
        <v>#REF!</v>
      </c>
      <c r="H60" s="26" t="e">
        <f>BASE_CONCILI12[[#This Row],[CONSUMO REAL]]-BASE_CONCILI12[[#This Row],[CONSUMO TEORICO]]</f>
        <v>#REF!</v>
      </c>
      <c r="I60" s="26" t="e">
        <f>SUMIF(#REF!,BASE_CONCILI12[[#This Row],[CÓD. 
SAIB]],#REF!)</f>
        <v>#REF!</v>
      </c>
      <c r="J60" s="26" t="e">
        <f>SUMIF(#REF!,BASE_CONCILI12[[#This Row],[CÓD. 
SAIB]],#REF!)</f>
        <v>#REF!</v>
      </c>
      <c r="K60" s="26" t="e">
        <f>BASE_CONCILI12[[#This Row],[30/mai]]+BASE_CONCILI12[[#This Row],[RECEBIMENTO]]-BASE_CONCILI12[[#This Row],[TRANSFERÊNCIA]]-BASE_CONCILI12[[#This Row],[CONSUMO REAL]]</f>
        <v>#N/A</v>
      </c>
      <c r="L60" s="7">
        <f>IFERROR(VLOOKUP(BASE_CONCILI12[[#This Row],[CÓD. 
SAIB]],BASE_CONTAG[[LAVRE]:[CONTAGEM FINAL]],7,0),0)</f>
        <v>0</v>
      </c>
      <c r="M60" s="7">
        <f>IFERROR(SUM(BASE_CONCILI12[[#This Row],[30/jun]]*BASE_CONCILI12[[#This Row],[CUSTO MP (UN)]]),0)</f>
        <v>0</v>
      </c>
      <c r="N60" s="7">
        <f>IFERROR(VLOOKUP(BASE_CONCILI12[[#This Row],[CÓD. 
SAIB]],BASE_CONTAG[],5,0),"")</f>
        <v>0</v>
      </c>
      <c r="O60" s="7" t="e">
        <f>SUMIF(SISTEMA!#REF!,BASE_CONCILI12[[#This Row],[CÓD. 
SAIB]],SISTEMA!#REF!)</f>
        <v>#REF!</v>
      </c>
      <c r="P60" s="30">
        <f>IFERROR(SUM(BASE_CONCILI12[[#This Row],[SISTEMA]]*BASE_CONCILI12[[#This Row],[CUSTO MP (UN)]]),0)</f>
        <v>0</v>
      </c>
      <c r="Q60" s="46" t="str">
        <f>IFERROR(VLOOKUP(BASE_CONCILI12[[#This Row],[CÓD. 
SAIB]],BASE_DIFERENÇA[],4,0),"0")</f>
        <v>0</v>
      </c>
      <c r="R60" s="75" t="e">
        <f>BASE_CONCILI12[[#This Row],[30/jun]]-BASE_CONCILI12[[#This Row],[SISTEMA]]</f>
        <v>#REF!</v>
      </c>
      <c r="S60" s="47" t="str">
        <f>IFERROR(BASE_CONCILI12[[#This Row],[DIFERENÇA ANTERIOR]]-BASE_CONCILI12[[#This Row],[DIFERENÇA ATUAL]],"-")</f>
        <v>-</v>
      </c>
      <c r="T60" s="48" t="str">
        <f>VLOOKUP(BASE_CONCILI12[[#This Row],[CÓD. 
SAIB]],CUSTO!A:C,3,0)</f>
        <v>771CB01</v>
      </c>
      <c r="U60" s="48">
        <f>IFERROR(SUM(BASE_CONCILI12[[#This Row],[DIFERENÇA ATUAL]]*BASE_CONCILI12[[#This Row],[CUSTO MP (UN)]]),0)</f>
        <v>0</v>
      </c>
      <c r="V60" s="86" t="str">
        <f>IFERROR(BASE_CONCILI12[[#This Row],[30/jun]]/BASE_CONCILI12[[#This Row],[SISTEMA]],"")</f>
        <v/>
      </c>
      <c r="W60" s="48" t="str">
        <f>IFERROR(BASE_CONCILI12[[#This Row],[DIFERENÇA MÊS]]*BASE_CONCILI12[[#This Row],[CUSTO MP (UN)]],"-")</f>
        <v>-</v>
      </c>
      <c r="X60" s="49" t="s">
        <v>813</v>
      </c>
    </row>
    <row r="61" spans="1:24" x14ac:dyDescent="0.25">
      <c r="A61" s="72">
        <v>36</v>
      </c>
      <c r="B61" s="72"/>
      <c r="C61" s="2" t="s">
        <v>87</v>
      </c>
      <c r="D61" s="37" t="s">
        <v>223</v>
      </c>
      <c r="E61" s="26" t="e">
        <f>VLOOKUP(BASE_CONCILI12[[#This Row],[CÓD. 
SAIB]],CONT_ANTE!A:D,4,0)</f>
        <v>#N/A</v>
      </c>
      <c r="F61" s="26" t="e">
        <f>SUMIF(#REF!,BASE_CONCILI12[[#This Row],[CÓD. 
SAIB]],#REF!)</f>
        <v>#REF!</v>
      </c>
      <c r="G61" s="26" t="e">
        <f>SUMIF(#REF!,BASE_CONCILI12[[#This Row],[CÓD. 
SAIB]],#REF!)</f>
        <v>#REF!</v>
      </c>
      <c r="H61" s="26" t="e">
        <f>BASE_CONCILI12[[#This Row],[CONSUMO REAL]]-BASE_CONCILI12[[#This Row],[CONSUMO TEORICO]]</f>
        <v>#REF!</v>
      </c>
      <c r="I61" s="26" t="e">
        <f>SUMIF(#REF!,BASE_CONCILI12[[#This Row],[CÓD. 
SAIB]],#REF!)</f>
        <v>#REF!</v>
      </c>
      <c r="J61" s="26" t="e">
        <f>SUMIF(#REF!,BASE_CONCILI12[[#This Row],[CÓD. 
SAIB]],#REF!)</f>
        <v>#REF!</v>
      </c>
      <c r="K61" s="26" t="e">
        <f>BASE_CONCILI12[[#This Row],[30/mai]]+BASE_CONCILI12[[#This Row],[RECEBIMENTO]]-BASE_CONCILI12[[#This Row],[TRANSFERÊNCIA]]-BASE_CONCILI12[[#This Row],[CONSUMO REAL]]</f>
        <v>#N/A</v>
      </c>
      <c r="L61" s="7">
        <f>IFERROR(VLOOKUP(BASE_CONCILI12[[#This Row],[CÓD. 
SAIB]],BASE_CONTAG[[LAVRE]:[CONTAGEM FINAL]],7,0),0)</f>
        <v>0</v>
      </c>
      <c r="M61" s="7">
        <f>IFERROR(SUM(BASE_CONCILI12[[#This Row],[30/jun]]*BASE_CONCILI12[[#This Row],[CUSTO MP (UN)]]),0)</f>
        <v>0</v>
      </c>
      <c r="N61" s="7">
        <f>IFERROR(VLOOKUP(BASE_CONCILI12[[#This Row],[CÓD. 
SAIB]],BASE_CONTAG[],5,0),"")</f>
        <v>0</v>
      </c>
      <c r="O61" s="7" t="e">
        <f>SUMIF(SISTEMA!#REF!,BASE_CONCILI12[[#This Row],[CÓD. 
SAIB]],SISTEMA!#REF!)</f>
        <v>#REF!</v>
      </c>
      <c r="P61" s="30">
        <f>IFERROR(SUM(BASE_CONCILI12[[#This Row],[SISTEMA]]*BASE_CONCILI12[[#This Row],[CUSTO MP (UN)]]),0)</f>
        <v>0</v>
      </c>
      <c r="Q61" s="46" t="str">
        <f>IFERROR(VLOOKUP(BASE_CONCILI12[[#This Row],[CÓD. 
SAIB]],BASE_DIFERENÇA[],4,0),"0")</f>
        <v>0</v>
      </c>
      <c r="R61" s="75" t="e">
        <f>BASE_CONCILI12[[#This Row],[30/jun]]-BASE_CONCILI12[[#This Row],[SISTEMA]]</f>
        <v>#REF!</v>
      </c>
      <c r="S61" s="47" t="str">
        <f>IFERROR(BASE_CONCILI12[[#This Row],[DIFERENÇA ANTERIOR]]-BASE_CONCILI12[[#This Row],[DIFERENÇA ATUAL]],"-")</f>
        <v>-</v>
      </c>
      <c r="T61" s="48" t="str">
        <f>VLOOKUP(BASE_CONCILI12[[#This Row],[CÓD. 
SAIB]],CUSTO!A:C,3,0)</f>
        <v>36CB01</v>
      </c>
      <c r="U61" s="48">
        <f>IFERROR(SUM(BASE_CONCILI12[[#This Row],[DIFERENÇA ATUAL]]*BASE_CONCILI12[[#This Row],[CUSTO MP (UN)]]),0)</f>
        <v>0</v>
      </c>
      <c r="V61" s="96" t="str">
        <f>IFERROR(BASE_CONCILI12[[#This Row],[30/jun]]/BASE_CONCILI12[[#This Row],[SISTEMA]],"")</f>
        <v/>
      </c>
      <c r="W61" s="48" t="str">
        <f>IFERROR(BASE_CONCILI12[[#This Row],[DIFERENÇA MÊS]]*BASE_CONCILI12[[#This Row],[CUSTO MP (UN)]],"-")</f>
        <v>-</v>
      </c>
      <c r="X61" s="49" t="s">
        <v>872</v>
      </c>
    </row>
    <row r="62" spans="1:24" x14ac:dyDescent="0.25">
      <c r="A62" s="72">
        <v>31340</v>
      </c>
      <c r="B62" s="72"/>
      <c r="C62" s="2" t="s">
        <v>136</v>
      </c>
      <c r="D62" s="37" t="s">
        <v>223</v>
      </c>
      <c r="E62" s="26" t="e">
        <f>VLOOKUP(BASE_CONCILI12[[#This Row],[CÓD. 
SAIB]],CONT_ANTE!A:D,4,0)</f>
        <v>#N/A</v>
      </c>
      <c r="F62" s="26" t="e">
        <f>SUMIF(#REF!,BASE_CONCILI12[[#This Row],[CÓD. 
SAIB]],#REF!)</f>
        <v>#REF!</v>
      </c>
      <c r="G62" s="26" t="e">
        <f>SUMIF(#REF!,BASE_CONCILI12[[#This Row],[CÓD. 
SAIB]],#REF!)</f>
        <v>#REF!</v>
      </c>
      <c r="H62" s="26" t="e">
        <f>BASE_CONCILI12[[#This Row],[CONSUMO REAL]]-BASE_CONCILI12[[#This Row],[CONSUMO TEORICO]]</f>
        <v>#REF!</v>
      </c>
      <c r="I62" s="26" t="e">
        <f>SUMIF(#REF!,BASE_CONCILI12[[#This Row],[CÓD. 
SAIB]],#REF!)</f>
        <v>#REF!</v>
      </c>
      <c r="J62" s="26" t="e">
        <f>SUMIF(#REF!,BASE_CONCILI12[[#This Row],[CÓD. 
SAIB]],#REF!)</f>
        <v>#REF!</v>
      </c>
      <c r="K62" s="26" t="e">
        <f>BASE_CONCILI12[[#This Row],[30/mai]]+BASE_CONCILI12[[#This Row],[RECEBIMENTO]]-BASE_CONCILI12[[#This Row],[TRANSFERÊNCIA]]-BASE_CONCILI12[[#This Row],[CONSUMO REAL]]</f>
        <v>#N/A</v>
      </c>
      <c r="L62" s="7">
        <f>IFERROR(VLOOKUP(BASE_CONCILI12[[#This Row],[CÓD. 
SAIB]],BASE_CONTAG[[LAVRE]:[CONTAGEM FINAL]],7,0),0)</f>
        <v>0</v>
      </c>
      <c r="M62" s="7">
        <f>IFERROR(SUM(BASE_CONCILI12[[#This Row],[30/jun]]*BASE_CONCILI12[[#This Row],[CUSTO MP (UN)]]),0)</f>
        <v>0</v>
      </c>
      <c r="N62" s="7">
        <f>IFERROR(VLOOKUP(BASE_CONCILI12[[#This Row],[CÓD. 
SAIB]],BASE_CONTAG[],5,0),"")</f>
        <v>0</v>
      </c>
      <c r="O62" s="7" t="e">
        <f>SUMIF(SISTEMA!#REF!,BASE_CONCILI12[[#This Row],[CÓD. 
SAIB]],SISTEMA!#REF!)</f>
        <v>#REF!</v>
      </c>
      <c r="P62" s="30">
        <f>IFERROR(SUM(BASE_CONCILI12[[#This Row],[SISTEMA]]*BASE_CONCILI12[[#This Row],[CUSTO MP (UN)]]),0)</f>
        <v>0</v>
      </c>
      <c r="Q62" s="46" t="str">
        <f>IFERROR(VLOOKUP(BASE_CONCILI12[[#This Row],[CÓD. 
SAIB]],BASE_DIFERENÇA[],4,0),"0")</f>
        <v>0</v>
      </c>
      <c r="R62" s="75" t="e">
        <f>BASE_CONCILI12[[#This Row],[30/jun]]-BASE_CONCILI12[[#This Row],[SISTEMA]]</f>
        <v>#REF!</v>
      </c>
      <c r="S62" s="47" t="str">
        <f>IFERROR(BASE_CONCILI12[[#This Row],[DIFERENÇA ANTERIOR]]-BASE_CONCILI12[[#This Row],[DIFERENÇA ATUAL]],"-")</f>
        <v>-</v>
      </c>
      <c r="T62" s="48" t="str">
        <f>VLOOKUP(BASE_CONCILI12[[#This Row],[CÓD. 
SAIB]],CUSTO!A:C,3,0)</f>
        <v>31340CB01</v>
      </c>
      <c r="U62" s="48">
        <f>IFERROR(SUM(BASE_CONCILI12[[#This Row],[DIFERENÇA ATUAL]]*BASE_CONCILI12[[#This Row],[CUSTO MP (UN)]]),0)</f>
        <v>0</v>
      </c>
      <c r="V62" s="86" t="str">
        <f>IFERROR(BASE_CONCILI12[[#This Row],[30/jun]]/BASE_CONCILI12[[#This Row],[SISTEMA]],"")</f>
        <v/>
      </c>
      <c r="W62" s="48" t="str">
        <f>IFERROR(BASE_CONCILI12[[#This Row],[DIFERENÇA MÊS]]*BASE_CONCILI12[[#This Row],[CUSTO MP (UN)]],"-")</f>
        <v>-</v>
      </c>
      <c r="X62" s="49" t="s">
        <v>860</v>
      </c>
    </row>
    <row r="63" spans="1:24" x14ac:dyDescent="0.25">
      <c r="A63" s="72">
        <v>31338</v>
      </c>
      <c r="B63" s="72"/>
      <c r="C63" s="2" t="s">
        <v>188</v>
      </c>
      <c r="D63" s="37" t="s">
        <v>223</v>
      </c>
      <c r="E63" s="26" t="e">
        <f>VLOOKUP(BASE_CONCILI12[[#This Row],[CÓD. 
SAIB]],CONT_ANTE!A:D,4,0)</f>
        <v>#N/A</v>
      </c>
      <c r="F63" s="26" t="e">
        <f>SUMIF(#REF!,BASE_CONCILI12[[#This Row],[CÓD. 
SAIB]],#REF!)</f>
        <v>#REF!</v>
      </c>
      <c r="G63" s="26" t="e">
        <f>SUMIF(#REF!,BASE_CONCILI12[[#This Row],[CÓD. 
SAIB]],#REF!)</f>
        <v>#REF!</v>
      </c>
      <c r="H63" s="26" t="e">
        <f>BASE_CONCILI12[[#This Row],[CONSUMO REAL]]-BASE_CONCILI12[[#This Row],[CONSUMO TEORICO]]</f>
        <v>#REF!</v>
      </c>
      <c r="I63" s="26" t="e">
        <f>SUMIF(#REF!,BASE_CONCILI12[[#This Row],[CÓD. 
SAIB]],#REF!)</f>
        <v>#REF!</v>
      </c>
      <c r="J63" s="26" t="e">
        <f>SUMIF(#REF!,BASE_CONCILI12[[#This Row],[CÓD. 
SAIB]],#REF!)</f>
        <v>#REF!</v>
      </c>
      <c r="K63" s="26" t="e">
        <f>BASE_CONCILI12[[#This Row],[30/mai]]+BASE_CONCILI12[[#This Row],[RECEBIMENTO]]-BASE_CONCILI12[[#This Row],[TRANSFERÊNCIA]]-BASE_CONCILI12[[#This Row],[CONSUMO REAL]]</f>
        <v>#N/A</v>
      </c>
      <c r="L63" s="7">
        <f>IFERROR(VLOOKUP(BASE_CONCILI12[[#This Row],[CÓD. 
SAIB]],BASE_CONTAG[[LAVRE]:[CONTAGEM FINAL]],7,0),0)</f>
        <v>0</v>
      </c>
      <c r="M63" s="7">
        <f>IFERROR(SUM(BASE_CONCILI12[[#This Row],[30/jun]]*BASE_CONCILI12[[#This Row],[CUSTO MP (UN)]]),0)</f>
        <v>0</v>
      </c>
      <c r="N63" s="7">
        <f>IFERROR(VLOOKUP(BASE_CONCILI12[[#This Row],[CÓD. 
SAIB]],BASE_CONTAG[],5,0),"")</f>
        <v>0</v>
      </c>
      <c r="O63" s="7" t="e">
        <f>SUMIF(SISTEMA!#REF!,BASE_CONCILI12[[#This Row],[CÓD. 
SAIB]],SISTEMA!#REF!)</f>
        <v>#REF!</v>
      </c>
      <c r="P63" s="30">
        <f>IFERROR(SUM(BASE_CONCILI12[[#This Row],[SISTEMA]]*BASE_CONCILI12[[#This Row],[CUSTO MP (UN)]]),0)</f>
        <v>0</v>
      </c>
      <c r="Q63" s="46" t="str">
        <f>IFERROR(VLOOKUP(BASE_CONCILI12[[#This Row],[CÓD. 
SAIB]],BASE_DIFERENÇA[],4,0),"0")</f>
        <v>0</v>
      </c>
      <c r="R63" s="75" t="e">
        <f>BASE_CONCILI12[[#This Row],[30/jun]]-BASE_CONCILI12[[#This Row],[SISTEMA]]</f>
        <v>#REF!</v>
      </c>
      <c r="S63" s="47" t="str">
        <f>IFERROR(BASE_CONCILI12[[#This Row],[DIFERENÇA ANTERIOR]]-BASE_CONCILI12[[#This Row],[DIFERENÇA ATUAL]],"-")</f>
        <v>-</v>
      </c>
      <c r="T63" s="48" t="str">
        <f>VLOOKUP(BASE_CONCILI12[[#This Row],[CÓD. 
SAIB]],CUSTO!A:C,3,0)</f>
        <v>31338CB01</v>
      </c>
      <c r="U63" s="48">
        <f>IFERROR(SUM(BASE_CONCILI12[[#This Row],[DIFERENÇA ATUAL]]*BASE_CONCILI12[[#This Row],[CUSTO MP (UN)]]),0)</f>
        <v>0</v>
      </c>
      <c r="V63" s="86" t="str">
        <f>IFERROR(BASE_CONCILI12[[#This Row],[30/jun]]/BASE_CONCILI12[[#This Row],[SISTEMA]],"")</f>
        <v/>
      </c>
      <c r="W63" s="48" t="str">
        <f>IFERROR(BASE_CONCILI12[[#This Row],[DIFERENÇA MÊS]]*BASE_CONCILI12[[#This Row],[CUSTO MP (UN)]],"-")</f>
        <v>-</v>
      </c>
      <c r="X63" s="49" t="s">
        <v>860</v>
      </c>
    </row>
    <row r="64" spans="1:24" x14ac:dyDescent="0.25">
      <c r="A64" s="72">
        <v>34</v>
      </c>
      <c r="B64" s="72"/>
      <c r="C64" s="2" t="s">
        <v>86</v>
      </c>
      <c r="D64" s="37" t="s">
        <v>223</v>
      </c>
      <c r="E64" s="26" t="e">
        <f>VLOOKUP(BASE_CONCILI12[[#This Row],[CÓD. 
SAIB]],CONT_ANTE!A:D,4,0)</f>
        <v>#N/A</v>
      </c>
      <c r="F64" s="26" t="e">
        <f>SUMIF(#REF!,BASE_CONCILI12[[#This Row],[CÓD. 
SAIB]],#REF!)</f>
        <v>#REF!</v>
      </c>
      <c r="G64" s="26" t="e">
        <f>SUMIF(#REF!,BASE_CONCILI12[[#This Row],[CÓD. 
SAIB]],#REF!)</f>
        <v>#REF!</v>
      </c>
      <c r="H64" s="26" t="e">
        <f>BASE_CONCILI12[[#This Row],[CONSUMO REAL]]-BASE_CONCILI12[[#This Row],[CONSUMO TEORICO]]</f>
        <v>#REF!</v>
      </c>
      <c r="I64" s="26" t="e">
        <f>SUMIF(#REF!,BASE_CONCILI12[[#This Row],[CÓD. 
SAIB]],#REF!)</f>
        <v>#REF!</v>
      </c>
      <c r="J64" s="26" t="e">
        <f>SUMIF(#REF!,BASE_CONCILI12[[#This Row],[CÓD. 
SAIB]],#REF!)</f>
        <v>#REF!</v>
      </c>
      <c r="K64" s="26" t="e">
        <f>BASE_CONCILI12[[#This Row],[30/mai]]+BASE_CONCILI12[[#This Row],[RECEBIMENTO]]-BASE_CONCILI12[[#This Row],[TRANSFERÊNCIA]]-BASE_CONCILI12[[#This Row],[CONSUMO REAL]]</f>
        <v>#N/A</v>
      </c>
      <c r="L64" s="7">
        <f>IFERROR(VLOOKUP(BASE_CONCILI12[[#This Row],[CÓD. 
SAIB]],BASE_CONTAG[[LAVRE]:[CONTAGEM FINAL]],7,0),0)</f>
        <v>0</v>
      </c>
      <c r="M64" s="7">
        <f>IFERROR(SUM(BASE_CONCILI12[[#This Row],[30/jun]]*BASE_CONCILI12[[#This Row],[CUSTO MP (UN)]]),0)</f>
        <v>0</v>
      </c>
      <c r="N64" s="7">
        <f>IFERROR(VLOOKUP(BASE_CONCILI12[[#This Row],[CÓD. 
SAIB]],BASE_CONTAG[],5,0),"")</f>
        <v>0</v>
      </c>
      <c r="O64" s="7" t="e">
        <f>SUMIF(SISTEMA!#REF!,BASE_CONCILI12[[#This Row],[CÓD. 
SAIB]],SISTEMA!#REF!)</f>
        <v>#REF!</v>
      </c>
      <c r="P64" s="30">
        <f>IFERROR(SUM(BASE_CONCILI12[[#This Row],[SISTEMA]]*BASE_CONCILI12[[#This Row],[CUSTO MP (UN)]]),0)</f>
        <v>0</v>
      </c>
      <c r="Q64" s="46" t="str">
        <f>IFERROR(VLOOKUP(BASE_CONCILI12[[#This Row],[CÓD. 
SAIB]],BASE_DIFERENÇA[],4,0),"0")</f>
        <v>0</v>
      </c>
      <c r="R64" s="75" t="e">
        <f>BASE_CONCILI12[[#This Row],[30/jun]]-BASE_CONCILI12[[#This Row],[SISTEMA]]</f>
        <v>#REF!</v>
      </c>
      <c r="S64" s="47" t="str">
        <f>IFERROR(BASE_CONCILI12[[#This Row],[DIFERENÇA ANTERIOR]]-BASE_CONCILI12[[#This Row],[DIFERENÇA ATUAL]],"-")</f>
        <v>-</v>
      </c>
      <c r="T64" s="48" t="str">
        <f>VLOOKUP(BASE_CONCILI12[[#This Row],[CÓD. 
SAIB]],CUSTO!A:C,3,0)</f>
        <v>34CB01</v>
      </c>
      <c r="U64" s="48">
        <f>IFERROR(SUM(BASE_CONCILI12[[#This Row],[DIFERENÇA ATUAL]]*BASE_CONCILI12[[#This Row],[CUSTO MP (UN)]]),0)</f>
        <v>0</v>
      </c>
      <c r="V64" s="86" t="str">
        <f>IFERROR(BASE_CONCILI12[[#This Row],[30/jun]]/BASE_CONCILI12[[#This Row],[SISTEMA]],"")</f>
        <v/>
      </c>
      <c r="W64" s="48" t="str">
        <f>IFERROR(BASE_CONCILI12[[#This Row],[DIFERENÇA MÊS]]*BASE_CONCILI12[[#This Row],[CUSTO MP (UN)]],"-")</f>
        <v>-</v>
      </c>
      <c r="X64" s="49" t="s">
        <v>813</v>
      </c>
    </row>
    <row r="65" spans="1:24" x14ac:dyDescent="0.25">
      <c r="A65" s="72">
        <v>31333</v>
      </c>
      <c r="B65" s="72"/>
      <c r="C65" s="2" t="s">
        <v>138</v>
      </c>
      <c r="D65" s="37" t="s">
        <v>230</v>
      </c>
      <c r="E65" s="26" t="e">
        <f>VLOOKUP(BASE_CONCILI12[[#This Row],[CÓD. 
SAIB]],CONT_ANTE!A:D,4,0)</f>
        <v>#N/A</v>
      </c>
      <c r="F65" s="26" t="e">
        <f>SUMIF(#REF!,BASE_CONCILI12[[#This Row],[CÓD. 
SAIB]],#REF!)</f>
        <v>#REF!</v>
      </c>
      <c r="G65" s="26" t="e">
        <f>SUMIF(#REF!,BASE_CONCILI12[[#This Row],[CÓD. 
SAIB]],#REF!)</f>
        <v>#REF!</v>
      </c>
      <c r="H65" s="26" t="e">
        <f>BASE_CONCILI12[[#This Row],[CONSUMO REAL]]-BASE_CONCILI12[[#This Row],[CONSUMO TEORICO]]</f>
        <v>#REF!</v>
      </c>
      <c r="I65" s="26" t="e">
        <f>SUMIF(#REF!,BASE_CONCILI12[[#This Row],[CÓD. 
SAIB]],#REF!)</f>
        <v>#REF!</v>
      </c>
      <c r="J65" s="26" t="e">
        <f>SUMIF(#REF!,BASE_CONCILI12[[#This Row],[CÓD. 
SAIB]],#REF!)</f>
        <v>#REF!</v>
      </c>
      <c r="K65" s="26" t="e">
        <f>BASE_CONCILI12[[#This Row],[30/mai]]+BASE_CONCILI12[[#This Row],[RECEBIMENTO]]-BASE_CONCILI12[[#This Row],[TRANSFERÊNCIA]]-BASE_CONCILI12[[#This Row],[CONSUMO REAL]]</f>
        <v>#N/A</v>
      </c>
      <c r="L65" s="7">
        <f>IFERROR(VLOOKUP(BASE_CONCILI12[[#This Row],[CÓD. 
SAIB]],BASE_CONTAG[[LAVRE]:[CONTAGEM FINAL]],7,0),0)</f>
        <v>0</v>
      </c>
      <c r="M65" s="7">
        <f>IFERROR(SUM(BASE_CONCILI12[[#This Row],[30/jun]]*BASE_CONCILI12[[#This Row],[CUSTO MP (UN)]]),0)</f>
        <v>0</v>
      </c>
      <c r="N65" s="7">
        <f>IFERROR(VLOOKUP(BASE_CONCILI12[[#This Row],[CÓD. 
SAIB]],BASE_CONTAG[],5,0),"")</f>
        <v>0</v>
      </c>
      <c r="O65" s="7" t="e">
        <f>SUMIF(SISTEMA!#REF!,BASE_CONCILI12[[#This Row],[CÓD. 
SAIB]],SISTEMA!#REF!)</f>
        <v>#REF!</v>
      </c>
      <c r="P65" s="30">
        <f>IFERROR(SUM(BASE_CONCILI12[[#This Row],[SISTEMA]]*BASE_CONCILI12[[#This Row],[CUSTO MP (UN)]]),0)</f>
        <v>0</v>
      </c>
      <c r="Q65" s="46" t="str">
        <f>IFERROR(VLOOKUP(BASE_CONCILI12[[#This Row],[CÓD. 
SAIB]],BASE_DIFERENÇA[],4,0),"0")</f>
        <v>0</v>
      </c>
      <c r="R65" s="75" t="e">
        <f>BASE_CONCILI12[[#This Row],[30/jun]]-BASE_CONCILI12[[#This Row],[SISTEMA]]</f>
        <v>#REF!</v>
      </c>
      <c r="S65" s="47" t="str">
        <f>IFERROR(BASE_CONCILI12[[#This Row],[DIFERENÇA ANTERIOR]]-BASE_CONCILI12[[#This Row],[DIFERENÇA ATUAL]],"-")</f>
        <v>-</v>
      </c>
      <c r="T65" s="48" t="str">
        <f>VLOOKUP(BASE_CONCILI12[[#This Row],[CÓD. 
SAIB]],CUSTO!A:C,3,0)</f>
        <v>31333CB01</v>
      </c>
      <c r="U65" s="48">
        <f>IFERROR(SUM(BASE_CONCILI12[[#This Row],[DIFERENÇA ATUAL]]*BASE_CONCILI12[[#This Row],[CUSTO MP (UN)]]),0)</f>
        <v>0</v>
      </c>
      <c r="V65" s="86" t="str">
        <f>IFERROR(BASE_CONCILI12[[#This Row],[30/jun]]/BASE_CONCILI12[[#This Row],[SISTEMA]],"")</f>
        <v/>
      </c>
      <c r="W65" s="48" t="str">
        <f>IFERROR(BASE_CONCILI12[[#This Row],[DIFERENÇA MÊS]]*BASE_CONCILI12[[#This Row],[CUSTO MP (UN)]],"-")</f>
        <v>-</v>
      </c>
      <c r="X65" s="49" t="s">
        <v>813</v>
      </c>
    </row>
    <row r="66" spans="1:24" x14ac:dyDescent="0.25">
      <c r="A66" s="72">
        <v>31396</v>
      </c>
      <c r="B66" s="72"/>
      <c r="C66" s="2" t="s">
        <v>139</v>
      </c>
      <c r="D66" s="37" t="s">
        <v>230</v>
      </c>
      <c r="E66" s="26" t="e">
        <f>VLOOKUP(BASE_CONCILI12[[#This Row],[CÓD. 
SAIB]],CONT_ANTE!A:D,4,0)</f>
        <v>#N/A</v>
      </c>
      <c r="F66" s="26" t="e">
        <f>SUMIF(#REF!,BASE_CONCILI12[[#This Row],[CÓD. 
SAIB]],#REF!)</f>
        <v>#REF!</v>
      </c>
      <c r="G66" s="26" t="e">
        <f>SUMIF(#REF!,BASE_CONCILI12[[#This Row],[CÓD. 
SAIB]],#REF!)</f>
        <v>#REF!</v>
      </c>
      <c r="H66" s="26" t="e">
        <f>BASE_CONCILI12[[#This Row],[CONSUMO REAL]]-BASE_CONCILI12[[#This Row],[CONSUMO TEORICO]]</f>
        <v>#REF!</v>
      </c>
      <c r="I66" s="26" t="e">
        <f>SUMIF(#REF!,BASE_CONCILI12[[#This Row],[CÓD. 
SAIB]],#REF!)</f>
        <v>#REF!</v>
      </c>
      <c r="J66" s="26" t="e">
        <f>SUMIF(#REF!,BASE_CONCILI12[[#This Row],[CÓD. 
SAIB]],#REF!)</f>
        <v>#REF!</v>
      </c>
      <c r="K66" s="26" t="e">
        <f>BASE_CONCILI12[[#This Row],[30/mai]]+BASE_CONCILI12[[#This Row],[RECEBIMENTO]]-BASE_CONCILI12[[#This Row],[TRANSFERÊNCIA]]-BASE_CONCILI12[[#This Row],[CONSUMO REAL]]</f>
        <v>#N/A</v>
      </c>
      <c r="L66" s="7">
        <f>IFERROR(VLOOKUP(BASE_CONCILI12[[#This Row],[CÓD. 
SAIB]],BASE_CONTAG[[LAVRE]:[CONTAGEM FINAL]],7,0),0)</f>
        <v>0</v>
      </c>
      <c r="M66" s="7">
        <f>IFERROR(SUM(BASE_CONCILI12[[#This Row],[30/jun]]*BASE_CONCILI12[[#This Row],[CUSTO MP (UN)]]),0)</f>
        <v>0</v>
      </c>
      <c r="N66" s="7">
        <f>IFERROR(VLOOKUP(BASE_CONCILI12[[#This Row],[CÓD. 
SAIB]],BASE_CONTAG[],5,0),"")</f>
        <v>0</v>
      </c>
      <c r="O66" s="7" t="e">
        <f>SUMIF(SISTEMA!#REF!,BASE_CONCILI12[[#This Row],[CÓD. 
SAIB]],SISTEMA!#REF!)</f>
        <v>#REF!</v>
      </c>
      <c r="P66" s="30">
        <f>IFERROR(SUM(BASE_CONCILI12[[#This Row],[SISTEMA]]*BASE_CONCILI12[[#This Row],[CUSTO MP (UN)]]),0)</f>
        <v>0</v>
      </c>
      <c r="Q66" s="46" t="str">
        <f>IFERROR(VLOOKUP(BASE_CONCILI12[[#This Row],[CÓD. 
SAIB]],BASE_DIFERENÇA[],4,0),"0")</f>
        <v>0</v>
      </c>
      <c r="R66" s="75" t="e">
        <f>BASE_CONCILI12[[#This Row],[30/jun]]-BASE_CONCILI12[[#This Row],[SISTEMA]]</f>
        <v>#REF!</v>
      </c>
      <c r="S66" s="47" t="str">
        <f>IFERROR(BASE_CONCILI12[[#This Row],[DIFERENÇA ANTERIOR]]-BASE_CONCILI12[[#This Row],[DIFERENÇA ATUAL]],"-")</f>
        <v>-</v>
      </c>
      <c r="T66" s="48" t="str">
        <f>VLOOKUP(BASE_CONCILI12[[#This Row],[CÓD. 
SAIB]],CUSTO!A:C,3,0)</f>
        <v>31396CB01</v>
      </c>
      <c r="U66" s="48">
        <f>IFERROR(SUM(BASE_CONCILI12[[#This Row],[DIFERENÇA ATUAL]]*BASE_CONCILI12[[#This Row],[CUSTO MP (UN)]]),0)</f>
        <v>0</v>
      </c>
      <c r="V66" s="86" t="str">
        <f>IFERROR(BASE_CONCILI12[[#This Row],[30/jun]]/BASE_CONCILI12[[#This Row],[SISTEMA]],"")</f>
        <v/>
      </c>
      <c r="W66" s="48" t="str">
        <f>IFERROR(BASE_CONCILI12[[#This Row],[DIFERENÇA MÊS]]*BASE_CONCILI12[[#This Row],[CUSTO MP (UN)]],"-")</f>
        <v>-</v>
      </c>
      <c r="X66" s="49" t="s">
        <v>813</v>
      </c>
    </row>
    <row r="67" spans="1:24" x14ac:dyDescent="0.25">
      <c r="A67" s="72">
        <v>31332</v>
      </c>
      <c r="B67" s="72"/>
      <c r="C67" s="2" t="s">
        <v>140</v>
      </c>
      <c r="D67" s="37" t="s">
        <v>230</v>
      </c>
      <c r="E67" s="26" t="e">
        <f>VLOOKUP(BASE_CONCILI12[[#This Row],[CÓD. 
SAIB]],CONT_ANTE!A:D,4,0)</f>
        <v>#N/A</v>
      </c>
      <c r="F67" s="26" t="e">
        <f>SUMIF(#REF!,BASE_CONCILI12[[#This Row],[CÓD. 
SAIB]],#REF!)</f>
        <v>#REF!</v>
      </c>
      <c r="G67" s="26" t="e">
        <f>SUMIF(#REF!,BASE_CONCILI12[[#This Row],[CÓD. 
SAIB]],#REF!)</f>
        <v>#REF!</v>
      </c>
      <c r="H67" s="26" t="e">
        <f>BASE_CONCILI12[[#This Row],[CONSUMO REAL]]-BASE_CONCILI12[[#This Row],[CONSUMO TEORICO]]</f>
        <v>#REF!</v>
      </c>
      <c r="I67" s="26" t="e">
        <f>SUMIF(#REF!,BASE_CONCILI12[[#This Row],[CÓD. 
SAIB]],#REF!)</f>
        <v>#REF!</v>
      </c>
      <c r="J67" s="26" t="e">
        <f>SUMIF(#REF!,BASE_CONCILI12[[#This Row],[CÓD. 
SAIB]],#REF!)</f>
        <v>#REF!</v>
      </c>
      <c r="K67" s="26" t="e">
        <f>BASE_CONCILI12[[#This Row],[30/mai]]+BASE_CONCILI12[[#This Row],[RECEBIMENTO]]-BASE_CONCILI12[[#This Row],[TRANSFERÊNCIA]]-BASE_CONCILI12[[#This Row],[CONSUMO REAL]]</f>
        <v>#N/A</v>
      </c>
      <c r="L67" s="7">
        <f>IFERROR(VLOOKUP(BASE_CONCILI12[[#This Row],[CÓD. 
SAIB]],BASE_CONTAG[[LAVRE]:[CONTAGEM FINAL]],7,0),0)</f>
        <v>0</v>
      </c>
      <c r="M67" s="7">
        <f>IFERROR(SUM(BASE_CONCILI12[[#This Row],[30/jun]]*BASE_CONCILI12[[#This Row],[CUSTO MP (UN)]]),0)</f>
        <v>0</v>
      </c>
      <c r="N67" s="7">
        <f>IFERROR(VLOOKUP(BASE_CONCILI12[[#This Row],[CÓD. 
SAIB]],BASE_CONTAG[],5,0),"")</f>
        <v>0</v>
      </c>
      <c r="O67" s="7" t="e">
        <f>SUMIF(SISTEMA!#REF!,BASE_CONCILI12[[#This Row],[CÓD. 
SAIB]],SISTEMA!#REF!)</f>
        <v>#REF!</v>
      </c>
      <c r="P67" s="30">
        <f>IFERROR(SUM(BASE_CONCILI12[[#This Row],[SISTEMA]]*BASE_CONCILI12[[#This Row],[CUSTO MP (UN)]]),0)</f>
        <v>0</v>
      </c>
      <c r="Q67" s="46" t="str">
        <f>IFERROR(VLOOKUP(BASE_CONCILI12[[#This Row],[CÓD. 
SAIB]],BASE_DIFERENÇA[],4,0),"0")</f>
        <v>0</v>
      </c>
      <c r="R67" s="75" t="e">
        <f>BASE_CONCILI12[[#This Row],[30/jun]]-BASE_CONCILI12[[#This Row],[SISTEMA]]</f>
        <v>#REF!</v>
      </c>
      <c r="S67" s="47" t="str">
        <f>IFERROR(BASE_CONCILI12[[#This Row],[DIFERENÇA ANTERIOR]]-BASE_CONCILI12[[#This Row],[DIFERENÇA ATUAL]],"-")</f>
        <v>-</v>
      </c>
      <c r="T67" s="48" t="str">
        <f>VLOOKUP(BASE_CONCILI12[[#This Row],[CÓD. 
SAIB]],CUSTO!A:C,3,0)</f>
        <v>31332CB01</v>
      </c>
      <c r="U67" s="48">
        <f>IFERROR(SUM(BASE_CONCILI12[[#This Row],[DIFERENÇA ATUAL]]*BASE_CONCILI12[[#This Row],[CUSTO MP (UN)]]),0)</f>
        <v>0</v>
      </c>
      <c r="V67" s="86" t="str">
        <f>IFERROR(BASE_CONCILI12[[#This Row],[30/jun]]/BASE_CONCILI12[[#This Row],[SISTEMA]],"")</f>
        <v/>
      </c>
      <c r="W67" s="48" t="str">
        <f>IFERROR(BASE_CONCILI12[[#This Row],[DIFERENÇA MÊS]]*BASE_CONCILI12[[#This Row],[CUSTO MP (UN)]],"-")</f>
        <v>-</v>
      </c>
      <c r="X67" s="49" t="s">
        <v>813</v>
      </c>
    </row>
    <row r="68" spans="1:24" x14ac:dyDescent="0.25">
      <c r="A68" s="72">
        <v>31339</v>
      </c>
      <c r="B68" s="72"/>
      <c r="C68" s="2" t="s">
        <v>141</v>
      </c>
      <c r="D68" s="37" t="s">
        <v>230</v>
      </c>
      <c r="E68" s="26" t="e">
        <f>VLOOKUP(BASE_CONCILI12[[#This Row],[CÓD. 
SAIB]],CONT_ANTE!A:D,4,0)</f>
        <v>#N/A</v>
      </c>
      <c r="F68" s="26" t="e">
        <f>SUMIF(#REF!,BASE_CONCILI12[[#This Row],[CÓD. 
SAIB]],#REF!)</f>
        <v>#REF!</v>
      </c>
      <c r="G68" s="26" t="e">
        <f>SUMIF(#REF!,BASE_CONCILI12[[#This Row],[CÓD. 
SAIB]],#REF!)</f>
        <v>#REF!</v>
      </c>
      <c r="H68" s="26" t="e">
        <f>BASE_CONCILI12[[#This Row],[CONSUMO REAL]]-BASE_CONCILI12[[#This Row],[CONSUMO TEORICO]]</f>
        <v>#REF!</v>
      </c>
      <c r="I68" s="26" t="e">
        <f>SUMIF(#REF!,BASE_CONCILI12[[#This Row],[CÓD. 
SAIB]],#REF!)</f>
        <v>#REF!</v>
      </c>
      <c r="J68" s="26" t="e">
        <f>SUMIF(#REF!,BASE_CONCILI12[[#This Row],[CÓD. 
SAIB]],#REF!)</f>
        <v>#REF!</v>
      </c>
      <c r="K68" s="26" t="e">
        <f>BASE_CONCILI12[[#This Row],[30/mai]]+BASE_CONCILI12[[#This Row],[RECEBIMENTO]]-BASE_CONCILI12[[#This Row],[TRANSFERÊNCIA]]-BASE_CONCILI12[[#This Row],[CONSUMO REAL]]</f>
        <v>#N/A</v>
      </c>
      <c r="L68" s="7">
        <f>IFERROR(VLOOKUP(BASE_CONCILI12[[#This Row],[CÓD. 
SAIB]],BASE_CONTAG[[LAVRE]:[CONTAGEM FINAL]],7,0),0)</f>
        <v>0</v>
      </c>
      <c r="M68" s="7">
        <f>IFERROR(SUM(BASE_CONCILI12[[#This Row],[30/jun]]*BASE_CONCILI12[[#This Row],[CUSTO MP (UN)]]),0)</f>
        <v>0</v>
      </c>
      <c r="N68" s="7">
        <f>IFERROR(VLOOKUP(BASE_CONCILI12[[#This Row],[CÓD. 
SAIB]],BASE_CONTAG[],5,0),"")</f>
        <v>0</v>
      </c>
      <c r="O68" s="7" t="e">
        <f>SUMIF(SISTEMA!#REF!,BASE_CONCILI12[[#This Row],[CÓD. 
SAIB]],SISTEMA!#REF!)</f>
        <v>#REF!</v>
      </c>
      <c r="P68" s="30">
        <f>IFERROR(SUM(BASE_CONCILI12[[#This Row],[SISTEMA]]*BASE_CONCILI12[[#This Row],[CUSTO MP (UN)]]),0)</f>
        <v>0</v>
      </c>
      <c r="Q68" s="46" t="str">
        <f>IFERROR(VLOOKUP(BASE_CONCILI12[[#This Row],[CÓD. 
SAIB]],BASE_DIFERENÇA[],4,0),"0")</f>
        <v>0</v>
      </c>
      <c r="R68" s="75" t="e">
        <f>BASE_CONCILI12[[#This Row],[30/jun]]-BASE_CONCILI12[[#This Row],[SISTEMA]]</f>
        <v>#REF!</v>
      </c>
      <c r="S68" s="47" t="str">
        <f>IFERROR(BASE_CONCILI12[[#This Row],[DIFERENÇA ANTERIOR]]-BASE_CONCILI12[[#This Row],[DIFERENÇA ATUAL]],"-")</f>
        <v>-</v>
      </c>
      <c r="T68" s="48" t="str">
        <f>VLOOKUP(BASE_CONCILI12[[#This Row],[CÓD. 
SAIB]],CUSTO!A:C,3,0)</f>
        <v>31339CB01</v>
      </c>
      <c r="U68" s="48">
        <f>IFERROR(SUM(BASE_CONCILI12[[#This Row],[DIFERENÇA ATUAL]]*BASE_CONCILI12[[#This Row],[CUSTO MP (UN)]]),0)</f>
        <v>0</v>
      </c>
      <c r="V68" s="96" t="str">
        <f>IFERROR(BASE_CONCILI12[[#This Row],[30/jun]]/BASE_CONCILI12[[#This Row],[SISTEMA]],"")</f>
        <v/>
      </c>
      <c r="W68" s="48" t="str">
        <f>IFERROR(BASE_CONCILI12[[#This Row],[DIFERENÇA MÊS]]*BASE_CONCILI12[[#This Row],[CUSTO MP (UN)]],"-")</f>
        <v>-</v>
      </c>
      <c r="X68" s="49" t="s">
        <v>813</v>
      </c>
    </row>
    <row r="69" spans="1:24" x14ac:dyDescent="0.25">
      <c r="A69" s="72">
        <v>37</v>
      </c>
      <c r="B69" s="72"/>
      <c r="C69" s="2" t="s">
        <v>91</v>
      </c>
      <c r="D69" s="37" t="s">
        <v>230</v>
      </c>
      <c r="E69" s="26" t="e">
        <f>VLOOKUP(BASE_CONCILI12[[#This Row],[CÓD. 
SAIB]],CONT_ANTE!A:D,4,0)</f>
        <v>#N/A</v>
      </c>
      <c r="F69" s="26" t="e">
        <f>SUMIF(#REF!,BASE_CONCILI12[[#This Row],[CÓD. 
SAIB]],#REF!)</f>
        <v>#REF!</v>
      </c>
      <c r="G69" s="26" t="e">
        <f>SUMIF(#REF!,BASE_CONCILI12[[#This Row],[CÓD. 
SAIB]],#REF!)</f>
        <v>#REF!</v>
      </c>
      <c r="H69" s="26" t="e">
        <f>BASE_CONCILI12[[#This Row],[CONSUMO REAL]]-BASE_CONCILI12[[#This Row],[CONSUMO TEORICO]]</f>
        <v>#REF!</v>
      </c>
      <c r="I69" s="26" t="e">
        <f>SUMIF(#REF!,BASE_CONCILI12[[#This Row],[CÓD. 
SAIB]],#REF!)</f>
        <v>#REF!</v>
      </c>
      <c r="J69" s="26" t="e">
        <f>SUMIF(#REF!,BASE_CONCILI12[[#This Row],[CÓD. 
SAIB]],#REF!)</f>
        <v>#REF!</v>
      </c>
      <c r="K69" s="26" t="e">
        <f>BASE_CONCILI12[[#This Row],[30/mai]]+BASE_CONCILI12[[#This Row],[RECEBIMENTO]]-BASE_CONCILI12[[#This Row],[TRANSFERÊNCIA]]-BASE_CONCILI12[[#This Row],[CONSUMO REAL]]</f>
        <v>#N/A</v>
      </c>
      <c r="L69" s="7">
        <f>IFERROR(VLOOKUP(BASE_CONCILI12[[#This Row],[CÓD. 
SAIB]],BASE_CONTAG[[LAVRE]:[CONTAGEM FINAL]],7,0),0)</f>
        <v>0</v>
      </c>
      <c r="M69" s="7">
        <f>IFERROR(SUM(BASE_CONCILI12[[#This Row],[30/jun]]*BASE_CONCILI12[[#This Row],[CUSTO MP (UN)]]),0)</f>
        <v>0</v>
      </c>
      <c r="N69" s="7">
        <f>IFERROR(VLOOKUP(BASE_CONCILI12[[#This Row],[CÓD. 
SAIB]],BASE_CONTAG[],5,0),"")</f>
        <v>0</v>
      </c>
      <c r="O69" s="7" t="e">
        <f>SUMIF(SISTEMA!#REF!,BASE_CONCILI12[[#This Row],[CÓD. 
SAIB]],SISTEMA!#REF!)</f>
        <v>#REF!</v>
      </c>
      <c r="P69" s="30">
        <f>IFERROR(SUM(BASE_CONCILI12[[#This Row],[SISTEMA]]*BASE_CONCILI12[[#This Row],[CUSTO MP (UN)]]),0)</f>
        <v>0</v>
      </c>
      <c r="Q69" s="46" t="str">
        <f>IFERROR(VLOOKUP(BASE_CONCILI12[[#This Row],[CÓD. 
SAIB]],BASE_DIFERENÇA[],4,0),"0")</f>
        <v>0</v>
      </c>
      <c r="R69" s="75" t="e">
        <f>BASE_CONCILI12[[#This Row],[30/jun]]-BASE_CONCILI12[[#This Row],[SISTEMA]]</f>
        <v>#REF!</v>
      </c>
      <c r="S69" s="47" t="str">
        <f>IFERROR(BASE_CONCILI12[[#This Row],[DIFERENÇA ANTERIOR]]-BASE_CONCILI12[[#This Row],[DIFERENÇA ATUAL]],"-")</f>
        <v>-</v>
      </c>
      <c r="T69" s="48" t="str">
        <f>VLOOKUP(BASE_CONCILI12[[#This Row],[CÓD. 
SAIB]],CUSTO!A:C,3,0)</f>
        <v>37CB01</v>
      </c>
      <c r="U69" s="48">
        <f>IFERROR(SUM(BASE_CONCILI12[[#This Row],[DIFERENÇA ATUAL]]*BASE_CONCILI12[[#This Row],[CUSTO MP (UN)]]),0)</f>
        <v>0</v>
      </c>
      <c r="V69" s="96" t="str">
        <f>IFERROR(BASE_CONCILI12[[#This Row],[30/jun]]/BASE_CONCILI12[[#This Row],[SISTEMA]],"")</f>
        <v/>
      </c>
      <c r="W69" s="48" t="str">
        <f>IFERROR(BASE_CONCILI12[[#This Row],[DIFERENÇA MÊS]]*BASE_CONCILI12[[#This Row],[CUSTO MP (UN)]],"-")</f>
        <v>-</v>
      </c>
      <c r="X69" s="49" t="s">
        <v>813</v>
      </c>
    </row>
    <row r="70" spans="1:24" x14ac:dyDescent="0.25">
      <c r="A70" s="72">
        <v>31785</v>
      </c>
      <c r="B70" s="72"/>
      <c r="C70" s="2" t="s">
        <v>142</v>
      </c>
      <c r="D70" s="37" t="s">
        <v>230</v>
      </c>
      <c r="E70" s="26" t="e">
        <f>VLOOKUP(BASE_CONCILI12[[#This Row],[CÓD. 
SAIB]],CONT_ANTE!A:D,4,0)</f>
        <v>#N/A</v>
      </c>
      <c r="F70" s="26" t="e">
        <f>SUMIF(#REF!,BASE_CONCILI12[[#This Row],[CÓD. 
SAIB]],#REF!)</f>
        <v>#REF!</v>
      </c>
      <c r="G70" s="26" t="e">
        <f>SUMIF(#REF!,BASE_CONCILI12[[#This Row],[CÓD. 
SAIB]],#REF!)</f>
        <v>#REF!</v>
      </c>
      <c r="H70" s="26" t="e">
        <f>BASE_CONCILI12[[#This Row],[CONSUMO REAL]]-BASE_CONCILI12[[#This Row],[CONSUMO TEORICO]]</f>
        <v>#REF!</v>
      </c>
      <c r="I70" s="26" t="e">
        <f>SUMIF(#REF!,BASE_CONCILI12[[#This Row],[CÓD. 
SAIB]],#REF!)</f>
        <v>#REF!</v>
      </c>
      <c r="J70" s="26" t="e">
        <f>SUMIF(#REF!,BASE_CONCILI12[[#This Row],[CÓD. 
SAIB]],#REF!)</f>
        <v>#REF!</v>
      </c>
      <c r="K70" s="26" t="e">
        <f>BASE_CONCILI12[[#This Row],[30/mai]]+BASE_CONCILI12[[#This Row],[RECEBIMENTO]]-BASE_CONCILI12[[#This Row],[TRANSFERÊNCIA]]-BASE_CONCILI12[[#This Row],[CONSUMO REAL]]</f>
        <v>#N/A</v>
      </c>
      <c r="L70" s="7">
        <f>IFERROR(VLOOKUP(BASE_CONCILI12[[#This Row],[CÓD. 
SAIB]],BASE_CONTAG[[LAVRE]:[CONTAGEM FINAL]],7,0),0)</f>
        <v>0</v>
      </c>
      <c r="M70" s="7">
        <f>IFERROR(SUM(BASE_CONCILI12[[#This Row],[30/jun]]*BASE_CONCILI12[[#This Row],[CUSTO MP (UN)]]),0)</f>
        <v>0</v>
      </c>
      <c r="N70" s="7">
        <f>IFERROR(VLOOKUP(BASE_CONCILI12[[#This Row],[CÓD. 
SAIB]],BASE_CONTAG[],5,0),"")</f>
        <v>0</v>
      </c>
      <c r="O70" s="7" t="e">
        <f>SUMIF(SISTEMA!#REF!,BASE_CONCILI12[[#This Row],[CÓD. 
SAIB]],SISTEMA!#REF!)</f>
        <v>#REF!</v>
      </c>
      <c r="P70" s="30">
        <f>IFERROR(SUM(BASE_CONCILI12[[#This Row],[SISTEMA]]*BASE_CONCILI12[[#This Row],[CUSTO MP (UN)]]),0)</f>
        <v>0</v>
      </c>
      <c r="Q70" s="46" t="str">
        <f>IFERROR(VLOOKUP(BASE_CONCILI12[[#This Row],[CÓD. 
SAIB]],BASE_DIFERENÇA[],4,0),"0")</f>
        <v>0</v>
      </c>
      <c r="R70" s="75" t="e">
        <f>BASE_CONCILI12[[#This Row],[30/jun]]-BASE_CONCILI12[[#This Row],[SISTEMA]]</f>
        <v>#REF!</v>
      </c>
      <c r="S70" s="47" t="str">
        <f>IFERROR(BASE_CONCILI12[[#This Row],[DIFERENÇA ANTERIOR]]-BASE_CONCILI12[[#This Row],[DIFERENÇA ATUAL]],"-")</f>
        <v>-</v>
      </c>
      <c r="T70" s="48" t="str">
        <f>VLOOKUP(BASE_CONCILI12[[#This Row],[CÓD. 
SAIB]],CUSTO!A:C,3,0)</f>
        <v>31785CB01</v>
      </c>
      <c r="U70" s="48">
        <f>IFERROR(SUM(BASE_CONCILI12[[#This Row],[DIFERENÇA ATUAL]]*BASE_CONCILI12[[#This Row],[CUSTO MP (UN)]]),0)</f>
        <v>0</v>
      </c>
      <c r="V70" s="86" t="str">
        <f>IFERROR(BASE_CONCILI12[[#This Row],[30/jun]]/BASE_CONCILI12[[#This Row],[SISTEMA]],"")</f>
        <v/>
      </c>
      <c r="W70" s="48" t="str">
        <f>IFERROR(BASE_CONCILI12[[#This Row],[DIFERENÇA MÊS]]*BASE_CONCILI12[[#This Row],[CUSTO MP (UN)]],"-")</f>
        <v>-</v>
      </c>
      <c r="X70" s="49" t="s">
        <v>813</v>
      </c>
    </row>
    <row r="71" spans="1:24" x14ac:dyDescent="0.25">
      <c r="A71" s="72">
        <v>2199</v>
      </c>
      <c r="B71" s="72"/>
      <c r="C71" s="2" t="s">
        <v>143</v>
      </c>
      <c r="D71" s="37" t="s">
        <v>230</v>
      </c>
      <c r="E71" s="26" t="e">
        <f>VLOOKUP(BASE_CONCILI12[[#This Row],[CÓD. 
SAIB]],CONT_ANTE!A:D,4,0)</f>
        <v>#N/A</v>
      </c>
      <c r="F71" s="26" t="e">
        <f>SUMIF(#REF!,BASE_CONCILI12[[#This Row],[CÓD. 
SAIB]],#REF!)</f>
        <v>#REF!</v>
      </c>
      <c r="G71" s="26" t="e">
        <f>SUMIF(#REF!,BASE_CONCILI12[[#This Row],[CÓD. 
SAIB]],#REF!)</f>
        <v>#REF!</v>
      </c>
      <c r="H71" s="26" t="e">
        <f>BASE_CONCILI12[[#This Row],[CONSUMO REAL]]-BASE_CONCILI12[[#This Row],[CONSUMO TEORICO]]</f>
        <v>#REF!</v>
      </c>
      <c r="I71" s="26" t="e">
        <f>SUMIF(#REF!,BASE_CONCILI12[[#This Row],[CÓD. 
SAIB]],#REF!)</f>
        <v>#REF!</v>
      </c>
      <c r="J71" s="26" t="e">
        <f>SUMIF(#REF!,BASE_CONCILI12[[#This Row],[CÓD. 
SAIB]],#REF!)</f>
        <v>#REF!</v>
      </c>
      <c r="K71" s="26" t="e">
        <f>BASE_CONCILI12[[#This Row],[30/mai]]+BASE_CONCILI12[[#This Row],[RECEBIMENTO]]-BASE_CONCILI12[[#This Row],[TRANSFERÊNCIA]]-BASE_CONCILI12[[#This Row],[CONSUMO REAL]]</f>
        <v>#N/A</v>
      </c>
      <c r="L71" s="7">
        <f>IFERROR(VLOOKUP(BASE_CONCILI12[[#This Row],[CÓD. 
SAIB]],BASE_CONTAG[[LAVRE]:[CONTAGEM FINAL]],7,0),0)</f>
        <v>0</v>
      </c>
      <c r="M71" s="7">
        <f>IFERROR(SUM(BASE_CONCILI12[[#This Row],[30/jun]]*BASE_CONCILI12[[#This Row],[CUSTO MP (UN)]]),0)</f>
        <v>0</v>
      </c>
      <c r="N71" s="7">
        <f>IFERROR(VLOOKUP(BASE_CONCILI12[[#This Row],[CÓD. 
SAIB]],BASE_CONTAG[],5,0),"")</f>
        <v>0</v>
      </c>
      <c r="O71" s="7" t="e">
        <f>SUMIF(SISTEMA!#REF!,BASE_CONCILI12[[#This Row],[CÓD. 
SAIB]],SISTEMA!#REF!)</f>
        <v>#REF!</v>
      </c>
      <c r="P71" s="7">
        <f>IFERROR(SUM(BASE_CONCILI12[[#This Row],[SISTEMA]]*BASE_CONCILI12[[#This Row],[CUSTO MP (UN)]]),0)</f>
        <v>0</v>
      </c>
      <c r="Q71" s="46" t="str">
        <f>IFERROR(VLOOKUP(BASE_CONCILI12[[#This Row],[CÓD. 
SAIB]],BASE_DIFERENÇA[],4,0),"0")</f>
        <v>0</v>
      </c>
      <c r="R71" s="75" t="e">
        <f>BASE_CONCILI12[[#This Row],[30/jun]]-BASE_CONCILI12[[#This Row],[SISTEMA]]</f>
        <v>#REF!</v>
      </c>
      <c r="S71" s="47" t="str">
        <f>IFERROR(BASE_CONCILI12[[#This Row],[DIFERENÇA ANTERIOR]]-BASE_CONCILI12[[#This Row],[DIFERENÇA ATUAL]],"-")</f>
        <v>-</v>
      </c>
      <c r="T71" s="48" t="str">
        <f>VLOOKUP(BASE_CONCILI12[[#This Row],[CÓD. 
SAIB]],CUSTO!A:C,3,0)</f>
        <v>2199CB01</v>
      </c>
      <c r="U71" s="51">
        <f>IFERROR(SUM(BASE_CONCILI12[[#This Row],[DIFERENÇA ATUAL]]*BASE_CONCILI12[[#This Row],[CUSTO MP (UN)]]),0)</f>
        <v>0</v>
      </c>
      <c r="V71" s="87" t="str">
        <f>IFERROR(BASE_CONCILI12[[#This Row],[30/jun]]/BASE_CONCILI12[[#This Row],[SISTEMA]],"")</f>
        <v/>
      </c>
      <c r="W71" s="52" t="str">
        <f>IFERROR(BASE_CONCILI12[[#This Row],[DIFERENÇA MÊS]]*BASE_CONCILI12[[#This Row],[CUSTO MP (UN)]],"-")</f>
        <v>-</v>
      </c>
      <c r="X71" s="49" t="s">
        <v>813</v>
      </c>
    </row>
    <row r="72" spans="1:24" x14ac:dyDescent="0.25">
      <c r="A72" s="72">
        <v>38</v>
      </c>
      <c r="B72" s="72"/>
      <c r="C72" s="2" t="s">
        <v>92</v>
      </c>
      <c r="D72" s="37" t="s">
        <v>230</v>
      </c>
      <c r="E72" s="26" t="e">
        <f>VLOOKUP(BASE_CONCILI12[[#This Row],[CÓD. 
SAIB]],CONT_ANTE!A:D,4,0)</f>
        <v>#N/A</v>
      </c>
      <c r="F72" s="26" t="e">
        <f>SUMIF(#REF!,BASE_CONCILI12[[#This Row],[CÓD. 
SAIB]],#REF!)</f>
        <v>#REF!</v>
      </c>
      <c r="G72" s="26" t="e">
        <f>SUMIF(#REF!,BASE_CONCILI12[[#This Row],[CÓD. 
SAIB]],#REF!)</f>
        <v>#REF!</v>
      </c>
      <c r="H72" s="26" t="e">
        <f>BASE_CONCILI12[[#This Row],[CONSUMO REAL]]-BASE_CONCILI12[[#This Row],[CONSUMO TEORICO]]</f>
        <v>#REF!</v>
      </c>
      <c r="I72" s="26" t="e">
        <f>SUMIF(#REF!,BASE_CONCILI12[[#This Row],[CÓD. 
SAIB]],#REF!)</f>
        <v>#REF!</v>
      </c>
      <c r="J72" s="26" t="e">
        <f>SUMIF(#REF!,BASE_CONCILI12[[#This Row],[CÓD. 
SAIB]],#REF!)</f>
        <v>#REF!</v>
      </c>
      <c r="K72" s="26" t="e">
        <f>BASE_CONCILI12[[#This Row],[30/mai]]+BASE_CONCILI12[[#This Row],[RECEBIMENTO]]-BASE_CONCILI12[[#This Row],[TRANSFERÊNCIA]]-BASE_CONCILI12[[#This Row],[CONSUMO REAL]]</f>
        <v>#N/A</v>
      </c>
      <c r="L72" s="7">
        <f>IFERROR(VLOOKUP(BASE_CONCILI12[[#This Row],[CÓD. 
SAIB]],BASE_CONTAG[[LAVRE]:[CONTAGEM FINAL]],7,0),0)</f>
        <v>0</v>
      </c>
      <c r="M72" s="7">
        <f>IFERROR(SUM(BASE_CONCILI12[[#This Row],[30/jun]]*BASE_CONCILI12[[#This Row],[CUSTO MP (UN)]]),0)</f>
        <v>0</v>
      </c>
      <c r="N72" s="7">
        <f>IFERROR(VLOOKUP(BASE_CONCILI12[[#This Row],[CÓD. 
SAIB]],BASE_CONTAG[],5,0),"")</f>
        <v>0</v>
      </c>
      <c r="O72" s="7" t="e">
        <f>SUMIF(SISTEMA!#REF!,BASE_CONCILI12[[#This Row],[CÓD. 
SAIB]],SISTEMA!#REF!)</f>
        <v>#REF!</v>
      </c>
      <c r="P72" s="30">
        <f>IFERROR(SUM(BASE_CONCILI12[[#This Row],[SISTEMA]]*BASE_CONCILI12[[#This Row],[CUSTO MP (UN)]]),0)</f>
        <v>0</v>
      </c>
      <c r="Q72" s="46" t="str">
        <f>IFERROR(VLOOKUP(BASE_CONCILI12[[#This Row],[CÓD. 
SAIB]],BASE_DIFERENÇA[],4,0),"0")</f>
        <v>0</v>
      </c>
      <c r="R72" s="75" t="e">
        <f>BASE_CONCILI12[[#This Row],[30/jun]]-BASE_CONCILI12[[#This Row],[SISTEMA]]</f>
        <v>#REF!</v>
      </c>
      <c r="S72" s="47" t="str">
        <f>IFERROR(BASE_CONCILI12[[#This Row],[DIFERENÇA ANTERIOR]]-BASE_CONCILI12[[#This Row],[DIFERENÇA ATUAL]],"-")</f>
        <v>-</v>
      </c>
      <c r="T72" s="48" t="str">
        <f>VLOOKUP(BASE_CONCILI12[[#This Row],[CÓD. 
SAIB]],CUSTO!A:C,3,0)</f>
        <v>38CB01</v>
      </c>
      <c r="U72" s="48">
        <f>IFERROR(SUM(BASE_CONCILI12[[#This Row],[DIFERENÇA ATUAL]]*BASE_CONCILI12[[#This Row],[CUSTO MP (UN)]]),0)</f>
        <v>0</v>
      </c>
      <c r="V72" s="86" t="str">
        <f>IFERROR(BASE_CONCILI12[[#This Row],[30/jun]]/BASE_CONCILI12[[#This Row],[SISTEMA]],"")</f>
        <v/>
      </c>
      <c r="W72" s="48" t="str">
        <f>IFERROR(BASE_CONCILI12[[#This Row],[DIFERENÇA MÊS]]*BASE_CONCILI12[[#This Row],[CUSTO MP (UN)]],"-")</f>
        <v>-</v>
      </c>
      <c r="X72" s="49" t="s">
        <v>813</v>
      </c>
    </row>
    <row r="73" spans="1:24" x14ac:dyDescent="0.25">
      <c r="A73" s="72">
        <v>32718</v>
      </c>
      <c r="B73" s="72"/>
      <c r="C73" s="2" t="s">
        <v>788</v>
      </c>
      <c r="D73" s="37" t="s">
        <v>791</v>
      </c>
      <c r="E73" s="26" t="e">
        <f>VLOOKUP(BASE_CONCILI12[[#This Row],[CÓD. 
SAIB]],CONT_ANTE!A:D,4,0)</f>
        <v>#N/A</v>
      </c>
      <c r="F73" s="26" t="e">
        <f>SUMIF(#REF!,BASE_CONCILI12[[#This Row],[CÓD. 
SAIB]],#REF!)</f>
        <v>#REF!</v>
      </c>
      <c r="G73" s="26" t="e">
        <f>SUMIF(#REF!,BASE_CONCILI12[[#This Row],[CÓD. 
SAIB]],#REF!)</f>
        <v>#REF!</v>
      </c>
      <c r="H73" s="26" t="e">
        <f>BASE_CONCILI12[[#This Row],[CONSUMO REAL]]-BASE_CONCILI12[[#This Row],[CONSUMO TEORICO]]</f>
        <v>#REF!</v>
      </c>
      <c r="I73" s="26" t="e">
        <f>SUMIF(#REF!,BASE_CONCILI12[[#This Row],[CÓD. 
SAIB]],#REF!)</f>
        <v>#REF!</v>
      </c>
      <c r="J73" s="26" t="e">
        <f>SUMIF(#REF!,BASE_CONCILI12[[#This Row],[CÓD. 
SAIB]],#REF!)</f>
        <v>#REF!</v>
      </c>
      <c r="K73" s="26" t="e">
        <f>BASE_CONCILI12[[#This Row],[30/mai]]+BASE_CONCILI12[[#This Row],[RECEBIMENTO]]-BASE_CONCILI12[[#This Row],[TRANSFERÊNCIA]]-BASE_CONCILI12[[#This Row],[CONSUMO REAL]]</f>
        <v>#N/A</v>
      </c>
      <c r="L73" s="7">
        <f>IFERROR(VLOOKUP(BASE_CONCILI12[[#This Row],[CÓD. 
SAIB]],BASE_CONTAG[[LAVRE]:[CONTAGEM FINAL]],7,0),0)</f>
        <v>0</v>
      </c>
      <c r="M73" s="7">
        <f>IFERROR(SUM(BASE_CONCILI12[[#This Row],[30/jun]]*BASE_CONCILI12[[#This Row],[CUSTO MP (UN)]]),0)</f>
        <v>0</v>
      </c>
      <c r="N73" s="7">
        <f>IFERROR(VLOOKUP(BASE_CONCILI12[[#This Row],[CÓD. 
SAIB]],BASE_CONTAG[],5,0),"")</f>
        <v>0</v>
      </c>
      <c r="O73" s="7" t="e">
        <f>SUMIF(SISTEMA!#REF!,BASE_CONCILI12[[#This Row],[CÓD. 
SAIB]],SISTEMA!#REF!)</f>
        <v>#REF!</v>
      </c>
      <c r="P73" s="30">
        <f>IFERROR(SUM(BASE_CONCILI12[[#This Row],[SISTEMA]]*BASE_CONCILI12[[#This Row],[CUSTO MP (UN)]]),0)</f>
        <v>0</v>
      </c>
      <c r="Q73" s="46" t="str">
        <f>IFERROR(VLOOKUP(BASE_CONCILI12[[#This Row],[CÓD. 
SAIB]],BASE_DIFERENÇA[],4,0),"0")</f>
        <v>0</v>
      </c>
      <c r="R73" s="75" t="e">
        <f>BASE_CONCILI12[[#This Row],[30/jun]]-BASE_CONCILI12[[#This Row],[SISTEMA]]</f>
        <v>#REF!</v>
      </c>
      <c r="S73" s="47" t="str">
        <f>IFERROR(BASE_CONCILI12[[#This Row],[DIFERENÇA ANTERIOR]]-BASE_CONCILI12[[#This Row],[DIFERENÇA ATUAL]],"-")</f>
        <v>-</v>
      </c>
      <c r="T73" s="48">
        <v>14.5</v>
      </c>
      <c r="U73" s="48">
        <f>IFERROR(SUM(BASE_CONCILI12[[#This Row],[DIFERENÇA ATUAL]]*BASE_CONCILI12[[#This Row],[CUSTO MP (UN)]]),0)</f>
        <v>0</v>
      </c>
      <c r="V73" s="86" t="str">
        <f>IFERROR(BASE_CONCILI12[[#This Row],[30/jun]]/BASE_CONCILI12[[#This Row],[SISTEMA]],"")</f>
        <v/>
      </c>
      <c r="W73" s="48" t="str">
        <f>IFERROR(BASE_CONCILI12[[#This Row],[DIFERENÇA MÊS]]*BASE_CONCILI12[[#This Row],[CUSTO MP (UN)]],"-")</f>
        <v>-</v>
      </c>
      <c r="X73" s="49" t="s">
        <v>813</v>
      </c>
    </row>
    <row r="74" spans="1:24" x14ac:dyDescent="0.25">
      <c r="A74" s="72">
        <v>1768</v>
      </c>
      <c r="B74" s="72"/>
      <c r="C74" s="2" t="s">
        <v>5</v>
      </c>
      <c r="D74" s="37" t="s">
        <v>222</v>
      </c>
      <c r="E74" s="26" t="e">
        <f>VLOOKUP(BASE_CONCILI12[[#This Row],[CÓD. 
SAIB]],CONT_ANTE!A:D,4,0)</f>
        <v>#N/A</v>
      </c>
      <c r="F74" s="26" t="e">
        <f>SUMIF(#REF!,BASE_CONCILI12[[#This Row],[CÓD. 
SAIB]],#REF!)</f>
        <v>#REF!</v>
      </c>
      <c r="G74" s="26" t="e">
        <f>SUMIF(#REF!,BASE_CONCILI12[[#This Row],[CÓD. 
SAIB]],#REF!)</f>
        <v>#REF!</v>
      </c>
      <c r="H74" s="26" t="e">
        <f>BASE_CONCILI12[[#This Row],[CONSUMO REAL]]-BASE_CONCILI12[[#This Row],[CONSUMO TEORICO]]</f>
        <v>#REF!</v>
      </c>
      <c r="I74" s="26" t="e">
        <f>SUMIF(#REF!,BASE_CONCILI12[[#This Row],[CÓD. 
SAIB]],#REF!)</f>
        <v>#REF!</v>
      </c>
      <c r="J74" s="26" t="e">
        <f>SUMIF(#REF!,BASE_CONCILI12[[#This Row],[CÓD. 
SAIB]],#REF!)</f>
        <v>#REF!</v>
      </c>
      <c r="K74" s="26" t="e">
        <f>BASE_CONCILI12[[#This Row],[30/mai]]+BASE_CONCILI12[[#This Row],[RECEBIMENTO]]-BASE_CONCILI12[[#This Row],[TRANSFERÊNCIA]]-BASE_CONCILI12[[#This Row],[CONSUMO REAL]]</f>
        <v>#N/A</v>
      </c>
      <c r="L74" s="7">
        <f>IFERROR(VLOOKUP(BASE_CONCILI12[[#This Row],[CÓD. 
SAIB]],BASE_CONTAG[[LAVRE]:[CONTAGEM FINAL]],7,0),0)</f>
        <v>0</v>
      </c>
      <c r="M74" s="7">
        <f>IFERROR(SUM(BASE_CONCILI12[[#This Row],[30/jun]]*BASE_CONCILI12[[#This Row],[CUSTO MP (UN)]]),0)</f>
        <v>0</v>
      </c>
      <c r="N74" s="7">
        <f>IFERROR(VLOOKUP(BASE_CONCILI12[[#This Row],[CÓD. 
SAIB]],BASE_CONTAG[],5,0),"")</f>
        <v>0</v>
      </c>
      <c r="O74" s="7" t="e">
        <f>SUMIF(SISTEMA!#REF!,BASE_CONCILI12[[#This Row],[CÓD. 
SAIB]],SISTEMA!#REF!)</f>
        <v>#REF!</v>
      </c>
      <c r="P74" s="30">
        <f>IFERROR(SUM(BASE_CONCILI12[[#This Row],[SISTEMA]]*BASE_CONCILI12[[#This Row],[CUSTO MP (UN)]]),0)</f>
        <v>0</v>
      </c>
      <c r="Q74" s="46" t="str">
        <f>IFERROR(VLOOKUP(BASE_CONCILI12[[#This Row],[CÓD. 
SAIB]],BASE_DIFERENÇA[],4,0),"0")</f>
        <v>0</v>
      </c>
      <c r="R74" s="75" t="e">
        <f>BASE_CONCILI12[[#This Row],[30/jun]]-BASE_CONCILI12[[#This Row],[SISTEMA]]</f>
        <v>#REF!</v>
      </c>
      <c r="S74" s="47" t="str">
        <f>IFERROR(BASE_CONCILI12[[#This Row],[DIFERENÇA ANTERIOR]]-BASE_CONCILI12[[#This Row],[DIFERENÇA ATUAL]],"-")</f>
        <v>-</v>
      </c>
      <c r="T74" s="48" t="str">
        <f>VLOOKUP(BASE_CONCILI12[[#This Row],[CÓD. 
SAIB]],CUSTO!A:C,3,0)</f>
        <v>1768CB01</v>
      </c>
      <c r="U74" s="48">
        <f>IFERROR(SUM(BASE_CONCILI12[[#This Row],[DIFERENÇA ATUAL]]*BASE_CONCILI12[[#This Row],[CUSTO MP (UN)]]),0)</f>
        <v>0</v>
      </c>
      <c r="V74" s="86" t="str">
        <f>IFERROR(BASE_CONCILI12[[#This Row],[30/jun]]/BASE_CONCILI12[[#This Row],[SISTEMA]],"")</f>
        <v/>
      </c>
      <c r="W74" s="48" t="str">
        <f>IFERROR(BASE_CONCILI12[[#This Row],[DIFERENÇA MÊS]]*BASE_CONCILI12[[#This Row],[CUSTO MP (UN)]],"-")</f>
        <v>-</v>
      </c>
      <c r="X74" s="49" t="s">
        <v>813</v>
      </c>
    </row>
    <row r="75" spans="1:24" x14ac:dyDescent="0.25">
      <c r="A75" s="72">
        <v>32420</v>
      </c>
      <c r="B75" s="72"/>
      <c r="C75" s="2" t="s">
        <v>322</v>
      </c>
      <c r="D75" s="37" t="s">
        <v>222</v>
      </c>
      <c r="E75" s="53" t="e">
        <f>VLOOKUP(BASE_CONCILI12[[#This Row],[CÓD. 
SAIB]],CONT_ANTE!A:D,4,0)</f>
        <v>#N/A</v>
      </c>
      <c r="F75" s="53" t="e">
        <f>SUMIF(#REF!,BASE_CONCILI12[[#This Row],[CÓD. 
SAIB]],#REF!)</f>
        <v>#REF!</v>
      </c>
      <c r="G75" s="53" t="e">
        <f>SUMIF(#REF!,BASE_CONCILI12[[#This Row],[CÓD. 
SAIB]],#REF!)</f>
        <v>#REF!</v>
      </c>
      <c r="H75" s="53" t="e">
        <f>BASE_CONCILI12[[#This Row],[CONSUMO REAL]]-BASE_CONCILI12[[#This Row],[CONSUMO TEORICO]]</f>
        <v>#REF!</v>
      </c>
      <c r="I75" s="53" t="e">
        <f>SUMIF(#REF!,BASE_CONCILI12[[#This Row],[CÓD. 
SAIB]],#REF!)</f>
        <v>#REF!</v>
      </c>
      <c r="J75" s="53" t="e">
        <f>SUMIF(#REF!,BASE_CONCILI12[[#This Row],[CÓD. 
SAIB]],#REF!)</f>
        <v>#REF!</v>
      </c>
      <c r="K75" s="53" t="e">
        <f>BASE_CONCILI12[[#This Row],[30/mai]]+BASE_CONCILI12[[#This Row],[RECEBIMENTO]]-BASE_CONCILI12[[#This Row],[TRANSFERÊNCIA]]-BASE_CONCILI12[[#This Row],[CONSUMO REAL]]</f>
        <v>#N/A</v>
      </c>
      <c r="L75" s="54">
        <f>IFERROR(VLOOKUP(BASE_CONCILI12[[#This Row],[CÓD. 
SAIB]],BASE_CONTAG[[LAVRE]:[CONTAGEM FINAL]],7,0),0)</f>
        <v>0</v>
      </c>
      <c r="M75" s="54">
        <f>IFERROR(SUM(BASE_CONCILI12[[#This Row],[30/jun]]*BASE_CONCILI12[[#This Row],[CUSTO MP (UN)]]),0)</f>
        <v>0</v>
      </c>
      <c r="N75" s="54">
        <f>IFERROR(VLOOKUP(BASE_CONCILI12[[#This Row],[CÓD. 
SAIB]],BASE_CONTAG[],5,0),"")</f>
        <v>0</v>
      </c>
      <c r="O75" s="7" t="e">
        <f>SUMIF(SISTEMA!#REF!,BASE_CONCILI12[[#This Row],[CÓD. 
SAIB]],SISTEMA!#REF!)</f>
        <v>#REF!</v>
      </c>
      <c r="P75" s="56">
        <f>IFERROR(SUM(BASE_CONCILI12[[#This Row],[SISTEMA]]*BASE_CONCILI12[[#This Row],[CUSTO MP (UN)]]),0)</f>
        <v>0</v>
      </c>
      <c r="Q75" s="46" t="str">
        <f>IFERROR(VLOOKUP(BASE_CONCILI12[[#This Row],[CÓD. 
SAIB]],BASE_DIFERENÇA[],4,0),"0")</f>
        <v>0</v>
      </c>
      <c r="R75" s="76" t="e">
        <f>BASE_CONCILI12[[#This Row],[30/jun]]-BASE_CONCILI12[[#This Row],[SISTEMA]]</f>
        <v>#REF!</v>
      </c>
      <c r="S75" s="47" t="str">
        <f>IFERROR(BASE_CONCILI12[[#This Row],[DIFERENÇA ANTERIOR]]-BASE_CONCILI12[[#This Row],[DIFERENÇA ATUAL]],"-")</f>
        <v>-</v>
      </c>
      <c r="T75" s="48" t="e">
        <f>VLOOKUP(BASE_CONCILI12[[#This Row],[CÓD. 
SAIB]],CUSTO!A:C,3,0)</f>
        <v>#N/A</v>
      </c>
      <c r="U75" s="57">
        <f>IFERROR(SUM(BASE_CONCILI12[[#This Row],[DIFERENÇA ATUAL]]*BASE_CONCILI12[[#This Row],[CUSTO MP (UN)]]),0)</f>
        <v>0</v>
      </c>
      <c r="V75" s="89" t="str">
        <f>IFERROR(BASE_CONCILI12[[#This Row],[30/jun]]/BASE_CONCILI12[[#This Row],[SISTEMA]],"")</f>
        <v/>
      </c>
      <c r="W75" s="48" t="str">
        <f>IFERROR(BASE_CONCILI12[[#This Row],[DIFERENÇA MÊS]]*BASE_CONCILI12[[#This Row],[CUSTO MP (UN)]],"-")</f>
        <v>-</v>
      </c>
      <c r="X75" s="49" t="s">
        <v>813</v>
      </c>
    </row>
    <row r="76" spans="1:24" x14ac:dyDescent="0.25">
      <c r="A76" s="72">
        <v>2205</v>
      </c>
      <c r="B76" s="72"/>
      <c r="C76" s="2" t="s">
        <v>135</v>
      </c>
      <c r="D76" s="37" t="s">
        <v>222</v>
      </c>
      <c r="E76" s="26" t="e">
        <f>VLOOKUP(BASE_CONCILI12[[#This Row],[CÓD. 
SAIB]],CONT_ANTE!A:D,4,0)</f>
        <v>#N/A</v>
      </c>
      <c r="F76" s="26" t="e">
        <f>SUMIF(#REF!,BASE_CONCILI12[[#This Row],[CÓD. 
SAIB]],#REF!)</f>
        <v>#REF!</v>
      </c>
      <c r="G76" s="26" t="e">
        <f>SUMIF(#REF!,BASE_CONCILI12[[#This Row],[CÓD. 
SAIB]],#REF!)</f>
        <v>#REF!</v>
      </c>
      <c r="H76" s="26" t="e">
        <f>BASE_CONCILI12[[#This Row],[CONSUMO REAL]]-BASE_CONCILI12[[#This Row],[CONSUMO TEORICO]]</f>
        <v>#REF!</v>
      </c>
      <c r="I76" s="26" t="e">
        <f>SUMIF(#REF!,BASE_CONCILI12[[#This Row],[CÓD. 
SAIB]],#REF!)</f>
        <v>#REF!</v>
      </c>
      <c r="J76" s="26" t="e">
        <f>SUMIF(#REF!,BASE_CONCILI12[[#This Row],[CÓD. 
SAIB]],#REF!)</f>
        <v>#REF!</v>
      </c>
      <c r="K76" s="26" t="e">
        <f>BASE_CONCILI12[[#This Row],[30/mai]]+BASE_CONCILI12[[#This Row],[RECEBIMENTO]]-BASE_CONCILI12[[#This Row],[TRANSFERÊNCIA]]-BASE_CONCILI12[[#This Row],[CONSUMO REAL]]</f>
        <v>#N/A</v>
      </c>
      <c r="L76" s="7">
        <f>IFERROR(VLOOKUP(BASE_CONCILI12[[#This Row],[CÓD. 
SAIB]],BASE_CONTAG[[LAVRE]:[CONTAGEM FINAL]],7,0),0)</f>
        <v>0</v>
      </c>
      <c r="M76" s="7">
        <f>IFERROR(SUM(BASE_CONCILI12[[#This Row],[30/jun]]*BASE_CONCILI12[[#This Row],[CUSTO MP (UN)]]),0)</f>
        <v>0</v>
      </c>
      <c r="N76" s="7">
        <f>IFERROR(VLOOKUP(BASE_CONCILI12[[#This Row],[CÓD. 
SAIB]],BASE_CONTAG[],5,0),"")</f>
        <v>0</v>
      </c>
      <c r="O76" s="7" t="e">
        <f>SUMIF(SISTEMA!#REF!,BASE_CONCILI12[[#This Row],[CÓD. 
SAIB]],SISTEMA!#REF!)</f>
        <v>#REF!</v>
      </c>
      <c r="P76" s="30">
        <f>IFERROR(SUM(BASE_CONCILI12[[#This Row],[SISTEMA]]*BASE_CONCILI12[[#This Row],[CUSTO MP (UN)]]),0)</f>
        <v>0</v>
      </c>
      <c r="Q76" s="46" t="str">
        <f>IFERROR(VLOOKUP(BASE_CONCILI12[[#This Row],[CÓD. 
SAIB]],BASE_DIFERENÇA[],4,0),"0")</f>
        <v>0</v>
      </c>
      <c r="R76" s="75" t="e">
        <f>BASE_CONCILI12[[#This Row],[30/jun]]-BASE_CONCILI12[[#This Row],[SISTEMA]]</f>
        <v>#REF!</v>
      </c>
      <c r="S76" s="47" t="str">
        <f>IFERROR(BASE_CONCILI12[[#This Row],[DIFERENÇA ANTERIOR]]-BASE_CONCILI12[[#This Row],[DIFERENÇA ATUAL]],"-")</f>
        <v>-</v>
      </c>
      <c r="T76" s="48">
        <f>VLOOKUP(BASE_CONCILI12[[#This Row],[CÓD. 
SAIB]],CUSTO!A:C,3,0)</f>
        <v>0</v>
      </c>
      <c r="U76" s="48">
        <f>IFERROR(SUM(BASE_CONCILI12[[#This Row],[DIFERENÇA ATUAL]]*BASE_CONCILI12[[#This Row],[CUSTO MP (UN)]]),0)</f>
        <v>0</v>
      </c>
      <c r="V76" s="86" t="str">
        <f>IFERROR(BASE_CONCILI12[[#This Row],[30/jun]]/BASE_CONCILI12[[#This Row],[SISTEMA]],"")</f>
        <v/>
      </c>
      <c r="W76" s="48" t="str">
        <f>IFERROR(BASE_CONCILI12[[#This Row],[DIFERENÇA MÊS]]*BASE_CONCILI12[[#This Row],[CUSTO MP (UN)]],"-")</f>
        <v>-</v>
      </c>
      <c r="X76" s="49" t="s">
        <v>813</v>
      </c>
    </row>
    <row r="77" spans="1:24" x14ac:dyDescent="0.25">
      <c r="A77" s="72">
        <v>2092</v>
      </c>
      <c r="B77" s="72"/>
      <c r="C77" s="2" t="s">
        <v>178</v>
      </c>
      <c r="D77" s="37" t="s">
        <v>222</v>
      </c>
      <c r="E77" s="26" t="e">
        <f>VLOOKUP(BASE_CONCILI12[[#This Row],[CÓD. 
SAIB]],CONT_ANTE!A:D,4,0)</f>
        <v>#N/A</v>
      </c>
      <c r="F77" s="26" t="e">
        <f>SUMIF(#REF!,BASE_CONCILI12[[#This Row],[CÓD. 
SAIB]],#REF!)</f>
        <v>#REF!</v>
      </c>
      <c r="G77" s="26" t="e">
        <f>SUMIF(#REF!,BASE_CONCILI12[[#This Row],[CÓD. 
SAIB]],#REF!)</f>
        <v>#REF!</v>
      </c>
      <c r="H77" s="26" t="e">
        <f>BASE_CONCILI12[[#This Row],[CONSUMO REAL]]-BASE_CONCILI12[[#This Row],[CONSUMO TEORICO]]</f>
        <v>#REF!</v>
      </c>
      <c r="I77" s="26" t="e">
        <f>SUMIF(#REF!,BASE_CONCILI12[[#This Row],[CÓD. 
SAIB]],#REF!)</f>
        <v>#REF!</v>
      </c>
      <c r="J77" s="26" t="e">
        <f>SUMIF(#REF!,BASE_CONCILI12[[#This Row],[CÓD. 
SAIB]],#REF!)</f>
        <v>#REF!</v>
      </c>
      <c r="K77" s="26" t="e">
        <f>BASE_CONCILI12[[#This Row],[30/mai]]+BASE_CONCILI12[[#This Row],[RECEBIMENTO]]-BASE_CONCILI12[[#This Row],[TRANSFERÊNCIA]]-BASE_CONCILI12[[#This Row],[CONSUMO REAL]]</f>
        <v>#N/A</v>
      </c>
      <c r="L77" s="7">
        <f>IFERROR(VLOOKUP(BASE_CONCILI12[[#This Row],[CÓD. 
SAIB]],BASE_CONTAG[[LAVRE]:[CONTAGEM FINAL]],7,0),0)</f>
        <v>0</v>
      </c>
      <c r="M77" s="7">
        <f>IFERROR(SUM(BASE_CONCILI12[[#This Row],[30/jun]]*BASE_CONCILI12[[#This Row],[CUSTO MP (UN)]]),0)</f>
        <v>0</v>
      </c>
      <c r="N77" s="7">
        <f>IFERROR(VLOOKUP(BASE_CONCILI12[[#This Row],[CÓD. 
SAIB]],BASE_CONTAG[],5,0),"")</f>
        <v>0</v>
      </c>
      <c r="O77" s="7" t="e">
        <f>SUMIF(SISTEMA!#REF!,BASE_CONCILI12[[#This Row],[CÓD. 
SAIB]],SISTEMA!#REF!)</f>
        <v>#REF!</v>
      </c>
      <c r="P77" s="30">
        <f>IFERROR(SUM(BASE_CONCILI12[[#This Row],[SISTEMA]]*BASE_CONCILI12[[#This Row],[CUSTO MP (UN)]]),0)</f>
        <v>0</v>
      </c>
      <c r="Q77" s="46" t="str">
        <f>IFERROR(VLOOKUP(BASE_CONCILI12[[#This Row],[CÓD. 
SAIB]],BASE_DIFERENÇA[],4,0),"0")</f>
        <v>0</v>
      </c>
      <c r="R77" s="75" t="e">
        <f>BASE_CONCILI12[[#This Row],[30/jun]]-BASE_CONCILI12[[#This Row],[SISTEMA]]</f>
        <v>#REF!</v>
      </c>
      <c r="S77" s="47" t="str">
        <f>IFERROR(BASE_CONCILI12[[#This Row],[DIFERENÇA ANTERIOR]]-BASE_CONCILI12[[#This Row],[DIFERENÇA ATUAL]],"-")</f>
        <v>-</v>
      </c>
      <c r="T77" s="48">
        <f>VLOOKUP(BASE_CONCILI12[[#This Row],[CÓD. 
SAIB]],CUSTO!A:C,3,0)</f>
        <v>0</v>
      </c>
      <c r="U77" s="48">
        <f>IFERROR(SUM(BASE_CONCILI12[[#This Row],[DIFERENÇA ATUAL]]*BASE_CONCILI12[[#This Row],[CUSTO MP (UN)]]),0)</f>
        <v>0</v>
      </c>
      <c r="V77" s="96" t="str">
        <f>IFERROR(BASE_CONCILI12[[#This Row],[30/jun]]/BASE_CONCILI12[[#This Row],[SISTEMA]],"")</f>
        <v/>
      </c>
      <c r="W77" s="48" t="str">
        <f>IFERROR(BASE_CONCILI12[[#This Row],[DIFERENÇA MÊS]]*BASE_CONCILI12[[#This Row],[CUSTO MP (UN)]],"-")</f>
        <v>-</v>
      </c>
      <c r="X77" s="49" t="s">
        <v>813</v>
      </c>
    </row>
    <row r="78" spans="1:24" x14ac:dyDescent="0.25">
      <c r="A78" s="72">
        <v>2206</v>
      </c>
      <c r="B78" s="72"/>
      <c r="C78" s="2" t="s">
        <v>203</v>
      </c>
      <c r="D78" s="37" t="s">
        <v>222</v>
      </c>
      <c r="E78" s="26" t="e">
        <f>VLOOKUP(BASE_CONCILI12[[#This Row],[CÓD. 
SAIB]],CONT_ANTE!A:D,4,0)</f>
        <v>#N/A</v>
      </c>
      <c r="F78" s="26" t="e">
        <f>SUMIF(#REF!,BASE_CONCILI12[[#This Row],[CÓD. 
SAIB]],#REF!)</f>
        <v>#REF!</v>
      </c>
      <c r="G78" s="26" t="e">
        <f>SUMIF(#REF!,BASE_CONCILI12[[#This Row],[CÓD. 
SAIB]],#REF!)</f>
        <v>#REF!</v>
      </c>
      <c r="H78" s="26" t="e">
        <f>BASE_CONCILI12[[#This Row],[CONSUMO REAL]]-BASE_CONCILI12[[#This Row],[CONSUMO TEORICO]]</f>
        <v>#REF!</v>
      </c>
      <c r="I78" s="26" t="e">
        <f>SUMIF(#REF!,BASE_CONCILI12[[#This Row],[CÓD. 
SAIB]],#REF!)</f>
        <v>#REF!</v>
      </c>
      <c r="J78" s="26" t="e">
        <f>SUMIF(#REF!,BASE_CONCILI12[[#This Row],[CÓD. 
SAIB]],#REF!)</f>
        <v>#REF!</v>
      </c>
      <c r="K78" s="26" t="e">
        <f>BASE_CONCILI12[[#This Row],[30/mai]]+BASE_CONCILI12[[#This Row],[RECEBIMENTO]]-BASE_CONCILI12[[#This Row],[TRANSFERÊNCIA]]-BASE_CONCILI12[[#This Row],[CONSUMO REAL]]</f>
        <v>#N/A</v>
      </c>
      <c r="L78" s="7">
        <f>IFERROR(VLOOKUP(BASE_CONCILI12[[#This Row],[CÓD. 
SAIB]],BASE_CONTAG[[LAVRE]:[CONTAGEM FINAL]],7,0),0)</f>
        <v>0</v>
      </c>
      <c r="M78" s="7">
        <f>IFERROR(SUM(BASE_CONCILI12[[#This Row],[30/jun]]*BASE_CONCILI12[[#This Row],[CUSTO MP (UN)]]),0)</f>
        <v>0</v>
      </c>
      <c r="N78" s="7">
        <f>IFERROR(VLOOKUP(BASE_CONCILI12[[#This Row],[CÓD. 
SAIB]],BASE_CONTAG[],5,0),"")</f>
        <v>0</v>
      </c>
      <c r="O78" s="7" t="e">
        <f>SUMIF(SISTEMA!#REF!,BASE_CONCILI12[[#This Row],[CÓD. 
SAIB]],SISTEMA!#REF!)</f>
        <v>#REF!</v>
      </c>
      <c r="P78" s="30">
        <f>IFERROR(SUM(BASE_CONCILI12[[#This Row],[SISTEMA]]*BASE_CONCILI12[[#This Row],[CUSTO MP (UN)]]),0)</f>
        <v>0</v>
      </c>
      <c r="Q78" s="46" t="str">
        <f>IFERROR(VLOOKUP(BASE_CONCILI12[[#This Row],[CÓD. 
SAIB]],BASE_DIFERENÇA[],4,0),"0")</f>
        <v>0</v>
      </c>
      <c r="R78" s="75" t="e">
        <f>BASE_CONCILI12[[#This Row],[30/jun]]-BASE_CONCILI12[[#This Row],[SISTEMA]]</f>
        <v>#REF!</v>
      </c>
      <c r="S78" s="47" t="str">
        <f>IFERROR(BASE_CONCILI12[[#This Row],[DIFERENÇA ANTERIOR]]-BASE_CONCILI12[[#This Row],[DIFERENÇA ATUAL]],"-")</f>
        <v>-</v>
      </c>
      <c r="T78" s="48" t="str">
        <f>VLOOKUP(BASE_CONCILI12[[#This Row],[CÓD. 
SAIB]],CUSTO!A:C,3,0)</f>
        <v>2206CB01</v>
      </c>
      <c r="U78" s="48">
        <f>IFERROR(SUM(BASE_CONCILI12[[#This Row],[DIFERENÇA ATUAL]]*BASE_CONCILI12[[#This Row],[CUSTO MP (UN)]]),0)</f>
        <v>0</v>
      </c>
      <c r="V78" s="86" t="str">
        <f>IFERROR(BASE_CONCILI12[[#This Row],[30/jun]]/BASE_CONCILI12[[#This Row],[SISTEMA]],"")</f>
        <v/>
      </c>
      <c r="W78" s="48" t="str">
        <f>IFERROR(BASE_CONCILI12[[#This Row],[DIFERENÇA MÊS]]*BASE_CONCILI12[[#This Row],[CUSTO MP (UN)]],"-")</f>
        <v>-</v>
      </c>
      <c r="X78" s="49" t="s">
        <v>882</v>
      </c>
    </row>
    <row r="79" spans="1:24" x14ac:dyDescent="0.25">
      <c r="A79" s="72">
        <v>1770</v>
      </c>
      <c r="B79" s="72"/>
      <c r="C79" s="2" t="s">
        <v>102</v>
      </c>
      <c r="D79" s="37" t="s">
        <v>222</v>
      </c>
      <c r="E79" s="26" t="e">
        <f>VLOOKUP(BASE_CONCILI12[[#This Row],[CÓD. 
SAIB]],CONT_ANTE!A:D,4,0)</f>
        <v>#N/A</v>
      </c>
      <c r="F79" s="26" t="e">
        <f>SUMIF(#REF!,BASE_CONCILI12[[#This Row],[CÓD. 
SAIB]],#REF!)</f>
        <v>#REF!</v>
      </c>
      <c r="G79" s="26" t="e">
        <f>SUMIF(#REF!,BASE_CONCILI12[[#This Row],[CÓD. 
SAIB]],#REF!)</f>
        <v>#REF!</v>
      </c>
      <c r="H79" s="26" t="e">
        <f>BASE_CONCILI12[[#This Row],[CONSUMO REAL]]-BASE_CONCILI12[[#This Row],[CONSUMO TEORICO]]</f>
        <v>#REF!</v>
      </c>
      <c r="I79" s="26" t="e">
        <f>SUMIF(#REF!,BASE_CONCILI12[[#This Row],[CÓD. 
SAIB]],#REF!)</f>
        <v>#REF!</v>
      </c>
      <c r="J79" s="26" t="e">
        <f>SUMIF(#REF!,BASE_CONCILI12[[#This Row],[CÓD. 
SAIB]],#REF!)</f>
        <v>#REF!</v>
      </c>
      <c r="K79" s="26" t="e">
        <f>BASE_CONCILI12[[#This Row],[30/mai]]+BASE_CONCILI12[[#This Row],[RECEBIMENTO]]-BASE_CONCILI12[[#This Row],[TRANSFERÊNCIA]]-BASE_CONCILI12[[#This Row],[CONSUMO REAL]]</f>
        <v>#N/A</v>
      </c>
      <c r="L79" s="7">
        <f>IFERROR(VLOOKUP(BASE_CONCILI12[[#This Row],[CÓD. 
SAIB]],BASE_CONTAG[[LAVRE]:[CONTAGEM FINAL]],7,0),0)</f>
        <v>0</v>
      </c>
      <c r="M79" s="7">
        <f>IFERROR(SUM(BASE_CONCILI12[[#This Row],[30/jun]]*BASE_CONCILI12[[#This Row],[CUSTO MP (UN)]]),0)</f>
        <v>0</v>
      </c>
      <c r="N79" s="7">
        <f>IFERROR(VLOOKUP(BASE_CONCILI12[[#This Row],[CÓD. 
SAIB]],BASE_CONTAG[],5,0),"")</f>
        <v>0</v>
      </c>
      <c r="O79" s="7" t="e">
        <f>SUMIF(SISTEMA!#REF!,BASE_CONCILI12[[#This Row],[CÓD. 
SAIB]],SISTEMA!#REF!)</f>
        <v>#REF!</v>
      </c>
      <c r="P79" s="30">
        <f>IFERROR(SUM(BASE_CONCILI12[[#This Row],[SISTEMA]]*BASE_CONCILI12[[#This Row],[CUSTO MP (UN)]]),0)</f>
        <v>0</v>
      </c>
      <c r="Q79" s="46" t="str">
        <f>IFERROR(VLOOKUP(BASE_CONCILI12[[#This Row],[CÓD. 
SAIB]],BASE_DIFERENÇA[],4,0),"0")</f>
        <v>0</v>
      </c>
      <c r="R79" s="75" t="e">
        <f>BASE_CONCILI12[[#This Row],[30/jun]]-BASE_CONCILI12[[#This Row],[SISTEMA]]</f>
        <v>#REF!</v>
      </c>
      <c r="S79" s="47" t="str">
        <f>IFERROR(BASE_CONCILI12[[#This Row],[DIFERENÇA ANTERIOR]]-BASE_CONCILI12[[#This Row],[DIFERENÇA ATUAL]],"-")</f>
        <v>-</v>
      </c>
      <c r="T79" s="48">
        <f>VLOOKUP(BASE_CONCILI12[[#This Row],[CÓD. 
SAIB]],CUSTO!A:C,3,0)</f>
        <v>0</v>
      </c>
      <c r="U79" s="48">
        <f>IFERROR(SUM(BASE_CONCILI12[[#This Row],[DIFERENÇA ATUAL]]*BASE_CONCILI12[[#This Row],[CUSTO MP (UN)]]),0)</f>
        <v>0</v>
      </c>
      <c r="V79" s="86" t="str">
        <f>IFERROR(BASE_CONCILI12[[#This Row],[30/jun]]/BASE_CONCILI12[[#This Row],[SISTEMA]],"")</f>
        <v/>
      </c>
      <c r="W79" s="48" t="str">
        <f>IFERROR(BASE_CONCILI12[[#This Row],[DIFERENÇA MÊS]]*BASE_CONCILI12[[#This Row],[CUSTO MP (UN)]],"-")</f>
        <v>-</v>
      </c>
      <c r="X79" s="49" t="s">
        <v>813</v>
      </c>
    </row>
    <row r="80" spans="1:24" x14ac:dyDescent="0.25">
      <c r="A80" s="72">
        <v>30258</v>
      </c>
      <c r="B80" s="72"/>
      <c r="C80" s="2" t="s">
        <v>275</v>
      </c>
      <c r="D80" s="37" t="s">
        <v>301</v>
      </c>
      <c r="E80" s="26" t="e">
        <f>VLOOKUP(BASE_CONCILI12[[#This Row],[CÓD. 
SAIB]],CONT_ANTE!A:D,4,0)</f>
        <v>#N/A</v>
      </c>
      <c r="F80" s="26" t="e">
        <f>SUMIF(#REF!,BASE_CONCILI12[[#This Row],[CÓD. 
SAIB]],#REF!)</f>
        <v>#REF!</v>
      </c>
      <c r="G80" s="26" t="e">
        <f>SUMIF(#REF!,BASE_CONCILI12[[#This Row],[CÓD. 
SAIB]],#REF!)</f>
        <v>#REF!</v>
      </c>
      <c r="H80" s="26" t="e">
        <f>BASE_CONCILI12[[#This Row],[CONSUMO REAL]]-BASE_CONCILI12[[#This Row],[CONSUMO TEORICO]]</f>
        <v>#REF!</v>
      </c>
      <c r="I80" s="26" t="e">
        <f>SUMIF(#REF!,BASE_CONCILI12[[#This Row],[CÓD. 
SAIB]],#REF!)</f>
        <v>#REF!</v>
      </c>
      <c r="J80" s="26" t="e">
        <f>SUMIF(#REF!,BASE_CONCILI12[[#This Row],[CÓD. 
SAIB]],#REF!)</f>
        <v>#REF!</v>
      </c>
      <c r="K80" s="26" t="e">
        <f>BASE_CONCILI12[[#This Row],[30/mai]]+BASE_CONCILI12[[#This Row],[RECEBIMENTO]]-BASE_CONCILI12[[#This Row],[TRANSFERÊNCIA]]-BASE_CONCILI12[[#This Row],[CONSUMO REAL]]</f>
        <v>#N/A</v>
      </c>
      <c r="L80" s="7">
        <f>IFERROR(VLOOKUP(BASE_CONCILI12[[#This Row],[CÓD. 
SAIB]],BASE_CONTAG[[LAVRE]:[CONTAGEM FINAL]],7,0),0)</f>
        <v>0</v>
      </c>
      <c r="M80" s="7">
        <f>IFERROR(SUM(BASE_CONCILI12[[#This Row],[30/jun]]*BASE_CONCILI12[[#This Row],[CUSTO MP (UN)]]),0)</f>
        <v>0</v>
      </c>
      <c r="N80" s="7">
        <f>IFERROR(VLOOKUP(BASE_CONCILI12[[#This Row],[CÓD. 
SAIB]],BASE_CONTAG[],5,0),"")</f>
        <v>0</v>
      </c>
      <c r="O80" s="7" t="e">
        <f>SUMIF(SISTEMA!#REF!,BASE_CONCILI12[[#This Row],[CÓD. 
SAIB]],SISTEMA!#REF!)</f>
        <v>#REF!</v>
      </c>
      <c r="P80" s="30">
        <f>IFERROR(SUM(BASE_CONCILI12[[#This Row],[SISTEMA]]*BASE_CONCILI12[[#This Row],[CUSTO MP (UN)]]),0)</f>
        <v>0</v>
      </c>
      <c r="Q80" s="46" t="str">
        <f>IFERROR(VLOOKUP(BASE_CONCILI12[[#This Row],[CÓD. 
SAIB]],BASE_DIFERENÇA[],4,0),"0")</f>
        <v>0</v>
      </c>
      <c r="R80" s="75" t="e">
        <f>BASE_CONCILI12[[#This Row],[30/jun]]-BASE_CONCILI12[[#This Row],[SISTEMA]]</f>
        <v>#REF!</v>
      </c>
      <c r="S80" s="47" t="str">
        <f>IFERROR(BASE_CONCILI12[[#This Row],[DIFERENÇA ANTERIOR]]-BASE_CONCILI12[[#This Row],[DIFERENÇA ATUAL]],"-")</f>
        <v>-</v>
      </c>
      <c r="T80" s="48" t="str">
        <f>VLOOKUP(BASE_CONCILI12[[#This Row],[CÓD. 
SAIB]],CUSTO!A:C,3,0)</f>
        <v>30258CB01</v>
      </c>
      <c r="U80" s="48">
        <f>IFERROR(SUM(BASE_CONCILI12[[#This Row],[DIFERENÇA ATUAL]]*BASE_CONCILI12[[#This Row],[CUSTO MP (UN)]]),0)</f>
        <v>0</v>
      </c>
      <c r="V80" s="86" t="str">
        <f>IFERROR(BASE_CONCILI12[[#This Row],[30/jun]]/BASE_CONCILI12[[#This Row],[SISTEMA]],"")</f>
        <v/>
      </c>
      <c r="W80" s="48" t="str">
        <f>IFERROR(BASE_CONCILI12[[#This Row],[DIFERENÇA MÊS]]*BASE_CONCILI12[[#This Row],[CUSTO MP (UN)]],"-")</f>
        <v>-</v>
      </c>
      <c r="X80" s="49" t="s">
        <v>813</v>
      </c>
    </row>
    <row r="81" spans="1:24" x14ac:dyDescent="0.25">
      <c r="A81" s="72">
        <v>30816</v>
      </c>
      <c r="B81" s="72"/>
      <c r="C81" s="2" t="s">
        <v>279</v>
      </c>
      <c r="D81" s="37" t="s">
        <v>301</v>
      </c>
      <c r="E81" s="26" t="e">
        <f>VLOOKUP(BASE_CONCILI12[[#This Row],[CÓD. 
SAIB]],CONT_ANTE!A:D,4,0)</f>
        <v>#N/A</v>
      </c>
      <c r="F81" s="26" t="e">
        <f>SUMIF(#REF!,BASE_CONCILI12[[#This Row],[CÓD. 
SAIB]],#REF!)</f>
        <v>#REF!</v>
      </c>
      <c r="G81" s="26" t="e">
        <f>SUMIF(#REF!,BASE_CONCILI12[[#This Row],[CÓD. 
SAIB]],#REF!)</f>
        <v>#REF!</v>
      </c>
      <c r="H81" s="26" t="e">
        <f>BASE_CONCILI12[[#This Row],[CONSUMO REAL]]-BASE_CONCILI12[[#This Row],[CONSUMO TEORICO]]</f>
        <v>#REF!</v>
      </c>
      <c r="I81" s="26" t="e">
        <f>SUMIF(#REF!,BASE_CONCILI12[[#This Row],[CÓD. 
SAIB]],#REF!)</f>
        <v>#REF!</v>
      </c>
      <c r="J81" s="26" t="e">
        <f>SUMIF(#REF!,BASE_CONCILI12[[#This Row],[CÓD. 
SAIB]],#REF!)</f>
        <v>#REF!</v>
      </c>
      <c r="K81" s="26" t="e">
        <f>BASE_CONCILI12[[#This Row],[30/mai]]+BASE_CONCILI12[[#This Row],[RECEBIMENTO]]-BASE_CONCILI12[[#This Row],[TRANSFERÊNCIA]]-BASE_CONCILI12[[#This Row],[CONSUMO REAL]]</f>
        <v>#N/A</v>
      </c>
      <c r="L81" s="7">
        <f>IFERROR(VLOOKUP(BASE_CONCILI12[[#This Row],[CÓD. 
SAIB]],BASE_CONTAG[[LAVRE]:[CONTAGEM FINAL]],7,0),0)</f>
        <v>0</v>
      </c>
      <c r="M81" s="7">
        <f>IFERROR(SUM(BASE_CONCILI12[[#This Row],[30/jun]]*BASE_CONCILI12[[#This Row],[CUSTO MP (UN)]]),0)</f>
        <v>0</v>
      </c>
      <c r="N81" s="7">
        <f>IFERROR(VLOOKUP(BASE_CONCILI12[[#This Row],[CÓD. 
SAIB]],BASE_CONTAG[],5,0),"")</f>
        <v>0</v>
      </c>
      <c r="O81" s="7" t="e">
        <f>SUMIF(SISTEMA!#REF!,BASE_CONCILI12[[#This Row],[CÓD. 
SAIB]],SISTEMA!#REF!)</f>
        <v>#REF!</v>
      </c>
      <c r="P81" s="30">
        <f>IFERROR(SUM(BASE_CONCILI12[[#This Row],[SISTEMA]]*BASE_CONCILI12[[#This Row],[CUSTO MP (UN)]]),0)</f>
        <v>0</v>
      </c>
      <c r="Q81" s="46" t="str">
        <f>IFERROR(VLOOKUP(BASE_CONCILI12[[#This Row],[CÓD. 
SAIB]],BASE_DIFERENÇA[],4,0),"0")</f>
        <v>0</v>
      </c>
      <c r="R81" s="75" t="e">
        <f>BASE_CONCILI12[[#This Row],[30/jun]]-BASE_CONCILI12[[#This Row],[SISTEMA]]</f>
        <v>#REF!</v>
      </c>
      <c r="S81" s="47" t="str">
        <f>IFERROR(BASE_CONCILI12[[#This Row],[DIFERENÇA ANTERIOR]]-BASE_CONCILI12[[#This Row],[DIFERENÇA ATUAL]],"-")</f>
        <v>-</v>
      </c>
      <c r="T81" s="48" t="str">
        <f>VLOOKUP(BASE_CONCILI12[[#This Row],[CÓD. 
SAIB]],CUSTO!A:C,3,0)</f>
        <v>30816CB01</v>
      </c>
      <c r="U81" s="48">
        <f>IFERROR(SUM(BASE_CONCILI12[[#This Row],[DIFERENÇA ATUAL]]*BASE_CONCILI12[[#This Row],[CUSTO MP (UN)]]),0)</f>
        <v>0</v>
      </c>
      <c r="V81" s="86" t="str">
        <f>IFERROR(BASE_CONCILI12[[#This Row],[30/jun]]/BASE_CONCILI12[[#This Row],[SISTEMA]],"")</f>
        <v/>
      </c>
      <c r="W81" s="48" t="str">
        <f>IFERROR(BASE_CONCILI12[[#This Row],[DIFERENÇA MÊS]]*BASE_CONCILI12[[#This Row],[CUSTO MP (UN)]],"-")</f>
        <v>-</v>
      </c>
      <c r="X81" s="49" t="s">
        <v>866</v>
      </c>
    </row>
    <row r="82" spans="1:24" x14ac:dyDescent="0.25">
      <c r="A82" s="72">
        <v>30353</v>
      </c>
      <c r="B82" s="72"/>
      <c r="C82" s="2" t="s">
        <v>277</v>
      </c>
      <c r="D82" s="37" t="s">
        <v>301</v>
      </c>
      <c r="E82" s="26" t="e">
        <f>VLOOKUP(BASE_CONCILI12[[#This Row],[CÓD. 
SAIB]],CONT_ANTE!A:D,4,0)</f>
        <v>#N/A</v>
      </c>
      <c r="F82" s="26" t="e">
        <f>SUMIF(#REF!,BASE_CONCILI12[[#This Row],[CÓD. 
SAIB]],#REF!)</f>
        <v>#REF!</v>
      </c>
      <c r="G82" s="26" t="e">
        <f>SUMIF(#REF!,BASE_CONCILI12[[#This Row],[CÓD. 
SAIB]],#REF!)</f>
        <v>#REF!</v>
      </c>
      <c r="H82" s="26" t="e">
        <f>BASE_CONCILI12[[#This Row],[CONSUMO REAL]]-BASE_CONCILI12[[#This Row],[CONSUMO TEORICO]]</f>
        <v>#REF!</v>
      </c>
      <c r="I82" s="26" t="e">
        <f>SUMIF(#REF!,BASE_CONCILI12[[#This Row],[CÓD. 
SAIB]],#REF!)</f>
        <v>#REF!</v>
      </c>
      <c r="J82" s="26" t="e">
        <f>SUMIF(#REF!,BASE_CONCILI12[[#This Row],[CÓD. 
SAIB]],#REF!)</f>
        <v>#REF!</v>
      </c>
      <c r="K82" s="26" t="e">
        <f>BASE_CONCILI12[[#This Row],[30/mai]]+BASE_CONCILI12[[#This Row],[RECEBIMENTO]]-BASE_CONCILI12[[#This Row],[TRANSFERÊNCIA]]-BASE_CONCILI12[[#This Row],[CONSUMO REAL]]</f>
        <v>#N/A</v>
      </c>
      <c r="L82" s="7">
        <f>IFERROR(VLOOKUP(BASE_CONCILI12[[#This Row],[CÓD. 
SAIB]],BASE_CONTAG[[LAVRE]:[CONTAGEM FINAL]],7,0),0)</f>
        <v>0</v>
      </c>
      <c r="M82" s="7">
        <f>IFERROR(SUM(BASE_CONCILI12[[#This Row],[30/jun]]*BASE_CONCILI12[[#This Row],[CUSTO MP (UN)]]),0)</f>
        <v>0</v>
      </c>
      <c r="N82" s="7">
        <f>IFERROR(VLOOKUP(BASE_CONCILI12[[#This Row],[CÓD. 
SAIB]],BASE_CONTAG[],5,0),"")</f>
        <v>0</v>
      </c>
      <c r="O82" s="7" t="e">
        <f>SUMIF(SISTEMA!#REF!,BASE_CONCILI12[[#This Row],[CÓD. 
SAIB]],SISTEMA!#REF!)</f>
        <v>#REF!</v>
      </c>
      <c r="P82" s="30">
        <f>IFERROR(SUM(BASE_CONCILI12[[#This Row],[SISTEMA]]*BASE_CONCILI12[[#This Row],[CUSTO MP (UN)]]),0)</f>
        <v>0</v>
      </c>
      <c r="Q82" s="46" t="str">
        <f>IFERROR(VLOOKUP(BASE_CONCILI12[[#This Row],[CÓD. 
SAIB]],BASE_DIFERENÇA[],4,0),"0")</f>
        <v>0</v>
      </c>
      <c r="R82" s="75" t="e">
        <f>BASE_CONCILI12[[#This Row],[30/jun]]-BASE_CONCILI12[[#This Row],[SISTEMA]]</f>
        <v>#REF!</v>
      </c>
      <c r="S82" s="47" t="str">
        <f>IFERROR(BASE_CONCILI12[[#This Row],[DIFERENÇA ANTERIOR]]-BASE_CONCILI12[[#This Row],[DIFERENÇA ATUAL]],"-")</f>
        <v>-</v>
      </c>
      <c r="T82" s="48" t="str">
        <f>VLOOKUP(BASE_CONCILI12[[#This Row],[CÓD. 
SAIB]],CUSTO!A:C,3,0)</f>
        <v>30353CB01</v>
      </c>
      <c r="U82" s="48">
        <f>IFERROR(SUM(BASE_CONCILI12[[#This Row],[DIFERENÇA ATUAL]]*BASE_CONCILI12[[#This Row],[CUSTO MP (UN)]]),0)</f>
        <v>0</v>
      </c>
      <c r="V82" s="86" t="str">
        <f>IFERROR(BASE_CONCILI12[[#This Row],[30/jun]]/BASE_CONCILI12[[#This Row],[SISTEMA]],"")</f>
        <v/>
      </c>
      <c r="W82" s="48" t="str">
        <f>IFERROR(BASE_CONCILI12[[#This Row],[DIFERENÇA MÊS]]*BASE_CONCILI12[[#This Row],[CUSTO MP (UN)]],"-")</f>
        <v>-</v>
      </c>
      <c r="X82" s="49" t="s">
        <v>875</v>
      </c>
    </row>
    <row r="83" spans="1:24" x14ac:dyDescent="0.25">
      <c r="A83" s="72">
        <v>30249</v>
      </c>
      <c r="B83" s="72"/>
      <c r="C83" s="2" t="s">
        <v>274</v>
      </c>
      <c r="D83" s="37" t="s">
        <v>301</v>
      </c>
      <c r="E83" s="26" t="e">
        <f>VLOOKUP(BASE_CONCILI12[[#This Row],[CÓD. 
SAIB]],CONT_ANTE!A:D,4,0)</f>
        <v>#N/A</v>
      </c>
      <c r="F83" s="26" t="e">
        <f>SUMIF(#REF!,BASE_CONCILI12[[#This Row],[CÓD. 
SAIB]],#REF!)</f>
        <v>#REF!</v>
      </c>
      <c r="G83" s="26" t="e">
        <f>SUMIF(#REF!,BASE_CONCILI12[[#This Row],[CÓD. 
SAIB]],#REF!)</f>
        <v>#REF!</v>
      </c>
      <c r="H83" s="26" t="e">
        <f>BASE_CONCILI12[[#This Row],[CONSUMO REAL]]-BASE_CONCILI12[[#This Row],[CONSUMO TEORICO]]</f>
        <v>#REF!</v>
      </c>
      <c r="I83" s="26" t="e">
        <f>SUMIF(#REF!,BASE_CONCILI12[[#This Row],[CÓD. 
SAIB]],#REF!)</f>
        <v>#REF!</v>
      </c>
      <c r="J83" s="26" t="e">
        <f>SUMIF(#REF!,BASE_CONCILI12[[#This Row],[CÓD. 
SAIB]],#REF!)</f>
        <v>#REF!</v>
      </c>
      <c r="K83" s="26" t="e">
        <f>BASE_CONCILI12[[#This Row],[30/mai]]+BASE_CONCILI12[[#This Row],[RECEBIMENTO]]-BASE_CONCILI12[[#This Row],[TRANSFERÊNCIA]]-BASE_CONCILI12[[#This Row],[CONSUMO REAL]]</f>
        <v>#N/A</v>
      </c>
      <c r="L83" s="7">
        <f>IFERROR(VLOOKUP(BASE_CONCILI12[[#This Row],[CÓD. 
SAIB]],BASE_CONTAG[[LAVRE]:[CONTAGEM FINAL]],7,0),0)</f>
        <v>0</v>
      </c>
      <c r="M83" s="7">
        <f>IFERROR(SUM(BASE_CONCILI12[[#This Row],[30/jun]]*BASE_CONCILI12[[#This Row],[CUSTO MP (UN)]]),0)</f>
        <v>0</v>
      </c>
      <c r="N83" s="7">
        <f>IFERROR(VLOOKUP(BASE_CONCILI12[[#This Row],[CÓD. 
SAIB]],BASE_CONTAG[],5,0),"")</f>
        <v>0</v>
      </c>
      <c r="O83" s="7" t="e">
        <f>SUMIF(SISTEMA!#REF!,BASE_CONCILI12[[#This Row],[CÓD. 
SAIB]],SISTEMA!#REF!)</f>
        <v>#REF!</v>
      </c>
      <c r="P83" s="30">
        <f>IFERROR(SUM(BASE_CONCILI12[[#This Row],[SISTEMA]]*BASE_CONCILI12[[#This Row],[CUSTO MP (UN)]]),0)</f>
        <v>0</v>
      </c>
      <c r="Q83" s="46" t="str">
        <f>IFERROR(VLOOKUP(BASE_CONCILI12[[#This Row],[CÓD. 
SAIB]],BASE_DIFERENÇA[],4,0),"0")</f>
        <v>0</v>
      </c>
      <c r="R83" s="75" t="e">
        <f>BASE_CONCILI12[[#This Row],[30/jun]]-BASE_CONCILI12[[#This Row],[SISTEMA]]</f>
        <v>#REF!</v>
      </c>
      <c r="S83" s="47" t="str">
        <f>IFERROR(BASE_CONCILI12[[#This Row],[DIFERENÇA ANTERIOR]]-BASE_CONCILI12[[#This Row],[DIFERENÇA ATUAL]],"-")</f>
        <v>-</v>
      </c>
      <c r="T83" s="48" t="str">
        <f>VLOOKUP(BASE_CONCILI12[[#This Row],[CÓD. 
SAIB]],CUSTO!A:C,3,0)</f>
        <v>30249CB01</v>
      </c>
      <c r="U83" s="48">
        <f>IFERROR(SUM(BASE_CONCILI12[[#This Row],[DIFERENÇA ATUAL]]*BASE_CONCILI12[[#This Row],[CUSTO MP (UN)]]),0)</f>
        <v>0</v>
      </c>
      <c r="V83" s="86" t="str">
        <f>IFERROR(BASE_CONCILI12[[#This Row],[30/jun]]/BASE_CONCILI12[[#This Row],[SISTEMA]],"")</f>
        <v/>
      </c>
      <c r="W83" s="48" t="str">
        <f>IFERROR(BASE_CONCILI12[[#This Row],[DIFERENÇA MÊS]]*BASE_CONCILI12[[#This Row],[CUSTO MP (UN)]],"-")</f>
        <v>-</v>
      </c>
      <c r="X83" s="49" t="s">
        <v>863</v>
      </c>
    </row>
    <row r="84" spans="1:24" x14ac:dyDescent="0.25">
      <c r="A84" s="73">
        <v>30783</v>
      </c>
      <c r="B84" s="73"/>
      <c r="C84" s="42" t="s">
        <v>278</v>
      </c>
      <c r="D84" s="37" t="s">
        <v>301</v>
      </c>
      <c r="E84" s="26" t="e">
        <f>VLOOKUP(BASE_CONCILI12[[#This Row],[CÓD. 
SAIB]],CONT_ANTE!A:D,4,0)</f>
        <v>#N/A</v>
      </c>
      <c r="F84" s="26" t="e">
        <f>SUMIF(#REF!,BASE_CONCILI12[[#This Row],[CÓD. 
SAIB]],#REF!)</f>
        <v>#REF!</v>
      </c>
      <c r="G84" s="26" t="e">
        <f>SUMIF(#REF!,BASE_CONCILI12[[#This Row],[CÓD. 
SAIB]],#REF!)</f>
        <v>#REF!</v>
      </c>
      <c r="H84" s="26" t="e">
        <f>BASE_CONCILI12[[#This Row],[CONSUMO REAL]]-BASE_CONCILI12[[#This Row],[CONSUMO TEORICO]]</f>
        <v>#REF!</v>
      </c>
      <c r="I84" s="26" t="e">
        <f>SUMIF(#REF!,BASE_CONCILI12[[#This Row],[CÓD. 
SAIB]],#REF!)</f>
        <v>#REF!</v>
      </c>
      <c r="J84" s="26" t="e">
        <f>SUMIF(#REF!,BASE_CONCILI12[[#This Row],[CÓD. 
SAIB]],#REF!)</f>
        <v>#REF!</v>
      </c>
      <c r="K84" s="26" t="e">
        <f>BASE_CONCILI12[[#This Row],[30/mai]]+BASE_CONCILI12[[#This Row],[RECEBIMENTO]]-BASE_CONCILI12[[#This Row],[TRANSFERÊNCIA]]-BASE_CONCILI12[[#This Row],[CONSUMO REAL]]</f>
        <v>#N/A</v>
      </c>
      <c r="L84" s="7">
        <f>IFERROR(VLOOKUP(BASE_CONCILI12[[#This Row],[CÓD. 
SAIB]],BASE_CONTAG[[LAVRE]:[CONTAGEM FINAL]],7,0),0)</f>
        <v>0</v>
      </c>
      <c r="M84" s="7">
        <f>IFERROR(SUM(BASE_CONCILI12[[#This Row],[30/jun]]*BASE_CONCILI12[[#This Row],[CUSTO MP (UN)]]),0)</f>
        <v>0</v>
      </c>
      <c r="N84" s="7">
        <f>IFERROR(VLOOKUP(BASE_CONCILI12[[#This Row],[CÓD. 
SAIB]],BASE_CONTAG[],5,0),"")</f>
        <v>0</v>
      </c>
      <c r="O84" s="7" t="e">
        <f>SUMIF(SISTEMA!#REF!,BASE_CONCILI12[[#This Row],[CÓD. 
SAIB]],SISTEMA!#REF!)</f>
        <v>#REF!</v>
      </c>
      <c r="P84" s="30">
        <f>IFERROR(SUM(BASE_CONCILI12[[#This Row],[SISTEMA]]*BASE_CONCILI12[[#This Row],[CUSTO MP (UN)]]),0)</f>
        <v>0</v>
      </c>
      <c r="Q84" s="46" t="str">
        <f>IFERROR(VLOOKUP(BASE_CONCILI12[[#This Row],[CÓD. 
SAIB]],BASE_DIFERENÇA[],4,0),"0")</f>
        <v>0</v>
      </c>
      <c r="R84" s="75" t="e">
        <f>BASE_CONCILI12[[#This Row],[30/jun]]-BASE_CONCILI12[[#This Row],[SISTEMA]]</f>
        <v>#REF!</v>
      </c>
      <c r="S84" s="47" t="str">
        <f>IFERROR(BASE_CONCILI12[[#This Row],[DIFERENÇA ANTERIOR]]-BASE_CONCILI12[[#This Row],[DIFERENÇA ATUAL]],"-")</f>
        <v>-</v>
      </c>
      <c r="T84" s="48" t="str">
        <f>VLOOKUP(BASE_CONCILI12[[#This Row],[CÓD. 
SAIB]],CUSTO!A:C,3,0)</f>
        <v>30783CB01</v>
      </c>
      <c r="U84" s="48">
        <f>IFERROR(SUM(BASE_CONCILI12[[#This Row],[DIFERENÇA ATUAL]]*BASE_CONCILI12[[#This Row],[CUSTO MP (UN)]]),0)</f>
        <v>0</v>
      </c>
      <c r="V84" s="86" t="str">
        <f>IFERROR(BASE_CONCILI12[[#This Row],[30/jun]]/BASE_CONCILI12[[#This Row],[SISTEMA]],"")</f>
        <v/>
      </c>
      <c r="W84" s="48" t="str">
        <f>IFERROR(BASE_CONCILI12[[#This Row],[DIFERENÇA MÊS]]*BASE_CONCILI12[[#This Row],[CUSTO MP (UN)]],"-")</f>
        <v>-</v>
      </c>
      <c r="X84" s="49" t="s">
        <v>813</v>
      </c>
    </row>
    <row r="85" spans="1:24" x14ac:dyDescent="0.25">
      <c r="A85" s="72">
        <v>30352</v>
      </c>
      <c r="B85" s="72"/>
      <c r="C85" s="2" t="s">
        <v>276</v>
      </c>
      <c r="D85" s="37" t="s">
        <v>301</v>
      </c>
      <c r="E85" s="26" t="e">
        <f>VLOOKUP(BASE_CONCILI12[[#This Row],[CÓD. 
SAIB]],CONT_ANTE!A:D,4,0)</f>
        <v>#N/A</v>
      </c>
      <c r="F85" s="26" t="e">
        <f>SUMIF(#REF!,BASE_CONCILI12[[#This Row],[CÓD. 
SAIB]],#REF!)</f>
        <v>#REF!</v>
      </c>
      <c r="G85" s="26" t="e">
        <f>SUMIF(#REF!,BASE_CONCILI12[[#This Row],[CÓD. 
SAIB]],#REF!)</f>
        <v>#REF!</v>
      </c>
      <c r="H85" s="26" t="e">
        <f>BASE_CONCILI12[[#This Row],[CONSUMO REAL]]-BASE_CONCILI12[[#This Row],[CONSUMO TEORICO]]</f>
        <v>#REF!</v>
      </c>
      <c r="I85" s="26" t="e">
        <f>SUMIF(#REF!,BASE_CONCILI12[[#This Row],[CÓD. 
SAIB]],#REF!)</f>
        <v>#REF!</v>
      </c>
      <c r="J85" s="26" t="e">
        <f>SUMIF(#REF!,BASE_CONCILI12[[#This Row],[CÓD. 
SAIB]],#REF!)</f>
        <v>#REF!</v>
      </c>
      <c r="K85" s="26" t="e">
        <f>BASE_CONCILI12[[#This Row],[30/mai]]+BASE_CONCILI12[[#This Row],[RECEBIMENTO]]-BASE_CONCILI12[[#This Row],[TRANSFERÊNCIA]]-BASE_CONCILI12[[#This Row],[CONSUMO REAL]]</f>
        <v>#N/A</v>
      </c>
      <c r="L85" s="7">
        <f>IFERROR(VLOOKUP(BASE_CONCILI12[[#This Row],[CÓD. 
SAIB]],BASE_CONTAG[[LAVRE]:[CONTAGEM FINAL]],7,0),0)</f>
        <v>0</v>
      </c>
      <c r="M85" s="7">
        <f>IFERROR(SUM(BASE_CONCILI12[[#This Row],[30/jun]]*BASE_CONCILI12[[#This Row],[CUSTO MP (UN)]]),0)</f>
        <v>0</v>
      </c>
      <c r="N85" s="7">
        <f>IFERROR(VLOOKUP(BASE_CONCILI12[[#This Row],[CÓD. 
SAIB]],BASE_CONTAG[],5,0),"")</f>
        <v>0</v>
      </c>
      <c r="O85" s="7" t="e">
        <f>SUMIF(SISTEMA!#REF!,BASE_CONCILI12[[#This Row],[CÓD. 
SAIB]],SISTEMA!#REF!)</f>
        <v>#REF!</v>
      </c>
      <c r="P85" s="30">
        <f>IFERROR(SUM(BASE_CONCILI12[[#This Row],[SISTEMA]]*BASE_CONCILI12[[#This Row],[CUSTO MP (UN)]]),0)</f>
        <v>0</v>
      </c>
      <c r="Q85" s="46" t="str">
        <f>IFERROR(VLOOKUP(BASE_CONCILI12[[#This Row],[CÓD. 
SAIB]],BASE_DIFERENÇA[],4,0),"0")</f>
        <v>0</v>
      </c>
      <c r="R85" s="75" t="e">
        <f>BASE_CONCILI12[[#This Row],[30/jun]]-BASE_CONCILI12[[#This Row],[SISTEMA]]</f>
        <v>#REF!</v>
      </c>
      <c r="S85" s="47" t="str">
        <f>IFERROR(BASE_CONCILI12[[#This Row],[DIFERENÇA ANTERIOR]]-BASE_CONCILI12[[#This Row],[DIFERENÇA ATUAL]],"-")</f>
        <v>-</v>
      </c>
      <c r="T85" s="48" t="str">
        <f>VLOOKUP(BASE_CONCILI12[[#This Row],[CÓD. 
SAIB]],CUSTO!A:C,3,0)</f>
        <v>30352CB01</v>
      </c>
      <c r="U85" s="48">
        <f>IFERROR(SUM(BASE_CONCILI12[[#This Row],[DIFERENÇA ATUAL]]*BASE_CONCILI12[[#This Row],[CUSTO MP (UN)]]),0)</f>
        <v>0</v>
      </c>
      <c r="V85" s="86" t="str">
        <f>IFERROR(BASE_CONCILI12[[#This Row],[30/jun]]/BASE_CONCILI12[[#This Row],[SISTEMA]],"")</f>
        <v/>
      </c>
      <c r="W85" s="48" t="str">
        <f>IFERROR(BASE_CONCILI12[[#This Row],[DIFERENÇA MÊS]]*BASE_CONCILI12[[#This Row],[CUSTO MP (UN)]],"-")</f>
        <v>-</v>
      </c>
      <c r="X85" s="49" t="s">
        <v>813</v>
      </c>
    </row>
    <row r="86" spans="1:24" x14ac:dyDescent="0.25">
      <c r="A86" s="72">
        <v>1853</v>
      </c>
      <c r="B86" s="72"/>
      <c r="C86" s="2" t="s">
        <v>702</v>
      </c>
      <c r="D86" s="37" t="s">
        <v>301</v>
      </c>
      <c r="E86" s="26" t="e">
        <f>VLOOKUP(BASE_CONCILI12[[#This Row],[CÓD. 
SAIB]],CONT_ANTE!A:D,4,0)</f>
        <v>#N/A</v>
      </c>
      <c r="F86" s="26" t="e">
        <f>SUMIF(#REF!,BASE_CONCILI12[[#This Row],[CÓD. 
SAIB]],#REF!)</f>
        <v>#REF!</v>
      </c>
      <c r="G86" s="26" t="e">
        <f>SUMIF(#REF!,BASE_CONCILI12[[#This Row],[CÓD. 
SAIB]],#REF!)</f>
        <v>#REF!</v>
      </c>
      <c r="H86" s="26" t="e">
        <f>BASE_CONCILI12[[#This Row],[CONSUMO REAL]]-BASE_CONCILI12[[#This Row],[CONSUMO TEORICO]]</f>
        <v>#REF!</v>
      </c>
      <c r="I86" s="26" t="e">
        <f>SUMIF(#REF!,BASE_CONCILI12[[#This Row],[CÓD. 
SAIB]],#REF!)</f>
        <v>#REF!</v>
      </c>
      <c r="J86" s="26" t="e">
        <f>SUMIF(#REF!,BASE_CONCILI12[[#This Row],[CÓD. 
SAIB]],#REF!)</f>
        <v>#REF!</v>
      </c>
      <c r="K86" s="26" t="e">
        <f>BASE_CONCILI12[[#This Row],[30/mai]]+BASE_CONCILI12[[#This Row],[RECEBIMENTO]]-BASE_CONCILI12[[#This Row],[TRANSFERÊNCIA]]-BASE_CONCILI12[[#This Row],[CONSUMO REAL]]</f>
        <v>#N/A</v>
      </c>
      <c r="L86" s="7">
        <f>IFERROR(VLOOKUP(BASE_CONCILI12[[#This Row],[CÓD. 
SAIB]],BASE_CONTAG[[LAVRE]:[CONTAGEM FINAL]],7,0),0)</f>
        <v>1980.05</v>
      </c>
      <c r="M86" s="7">
        <f>IFERROR(SUM(BASE_CONCILI12[[#This Row],[30/jun]]*BASE_CONCILI12[[#This Row],[CUSTO MP (UN)]]),0)</f>
        <v>0</v>
      </c>
      <c r="N86" s="7">
        <f>IFERROR(VLOOKUP(BASE_CONCILI12[[#This Row],[CÓD. 
SAIB]],BASE_CONTAG[],5,0),"")</f>
        <v>1980.05</v>
      </c>
      <c r="O86" s="7" t="e">
        <f>SUMIF(SISTEMA!#REF!,BASE_CONCILI12[[#This Row],[CÓD. 
SAIB]],SISTEMA!#REF!)</f>
        <v>#REF!</v>
      </c>
      <c r="P86" s="30">
        <f>IFERROR(SUM(BASE_CONCILI12[[#This Row],[SISTEMA]]*BASE_CONCILI12[[#This Row],[CUSTO MP (UN)]]),0)</f>
        <v>0</v>
      </c>
      <c r="Q86" s="46" t="str">
        <f>IFERROR(VLOOKUP(BASE_CONCILI12[[#This Row],[CÓD. 
SAIB]],BASE_DIFERENÇA[],4,0),"0")</f>
        <v>0</v>
      </c>
      <c r="R86" s="75" t="e">
        <f>BASE_CONCILI12[[#This Row],[30/jun]]-BASE_CONCILI12[[#This Row],[SISTEMA]]</f>
        <v>#REF!</v>
      </c>
      <c r="S86" s="47" t="str">
        <f>IFERROR(BASE_CONCILI12[[#This Row],[DIFERENÇA ANTERIOR]]-BASE_CONCILI12[[#This Row],[DIFERENÇA ATUAL]],"-")</f>
        <v>-</v>
      </c>
      <c r="T86" s="48">
        <v>0</v>
      </c>
      <c r="U86" s="48">
        <f>IFERROR(SUM(BASE_CONCILI12[[#This Row],[DIFERENÇA ATUAL]]*BASE_CONCILI12[[#This Row],[CUSTO MP (UN)]]),0)</f>
        <v>0</v>
      </c>
      <c r="V86" s="86" t="str">
        <f>IFERROR(BASE_CONCILI12[[#This Row],[30/jun]]/BASE_CONCILI12[[#This Row],[SISTEMA]],"")</f>
        <v/>
      </c>
      <c r="W86" s="48" t="str">
        <f>IFERROR(BASE_CONCILI12[[#This Row],[DIFERENÇA MÊS]]*BASE_CONCILI12[[#This Row],[CUSTO MP (UN)]],"-")</f>
        <v>-</v>
      </c>
      <c r="X86" s="49" t="s">
        <v>813</v>
      </c>
    </row>
    <row r="87" spans="1:24" x14ac:dyDescent="0.25">
      <c r="A87" s="72">
        <v>31809</v>
      </c>
      <c r="B87" s="72"/>
      <c r="C87" s="2" t="s">
        <v>810</v>
      </c>
      <c r="D87" s="37" t="s">
        <v>301</v>
      </c>
      <c r="E87" s="26" t="e">
        <f>VLOOKUP(BASE_CONCILI12[[#This Row],[CÓD. 
SAIB]],CONT_ANTE!A:D,4,0)</f>
        <v>#N/A</v>
      </c>
      <c r="F87" s="26" t="e">
        <f>SUMIF(#REF!,BASE_CONCILI12[[#This Row],[CÓD. 
SAIB]],#REF!)</f>
        <v>#REF!</v>
      </c>
      <c r="G87" s="26" t="e">
        <f>SUMIF(#REF!,BASE_CONCILI12[[#This Row],[CÓD. 
SAIB]],#REF!)</f>
        <v>#REF!</v>
      </c>
      <c r="H87" s="26" t="e">
        <f>BASE_CONCILI12[[#This Row],[CONSUMO REAL]]-BASE_CONCILI12[[#This Row],[CONSUMO TEORICO]]</f>
        <v>#REF!</v>
      </c>
      <c r="I87" s="26" t="e">
        <f>SUMIF(#REF!,BASE_CONCILI12[[#This Row],[CÓD. 
SAIB]],#REF!)</f>
        <v>#REF!</v>
      </c>
      <c r="J87" s="26" t="e">
        <f>SUMIF(#REF!,BASE_CONCILI12[[#This Row],[CÓD. 
SAIB]],#REF!)</f>
        <v>#REF!</v>
      </c>
      <c r="K87" s="26" t="e">
        <f>BASE_CONCILI12[[#This Row],[30/mai]]+BASE_CONCILI12[[#This Row],[RECEBIMENTO]]-BASE_CONCILI12[[#This Row],[TRANSFERÊNCIA]]-BASE_CONCILI12[[#This Row],[CONSUMO REAL]]</f>
        <v>#N/A</v>
      </c>
      <c r="L87" s="7">
        <f>IFERROR(VLOOKUP(BASE_CONCILI12[[#This Row],[CÓD. 
SAIB]],BASE_CONTAG[[LAVRE]:[CONTAGEM FINAL]],7,0),0)</f>
        <v>0</v>
      </c>
      <c r="M87" s="7">
        <f>IFERROR(SUM(BASE_CONCILI12[[#This Row],[30/jun]]*BASE_CONCILI12[[#This Row],[CUSTO MP (UN)]]),0)</f>
        <v>0</v>
      </c>
      <c r="N87" s="7">
        <f>IFERROR(VLOOKUP(BASE_CONCILI12[[#This Row],[CÓD. 
SAIB]],BASE_CONTAG[],5,0),"")</f>
        <v>0</v>
      </c>
      <c r="O87" s="7" t="e">
        <f>SUMIF(SISTEMA!#REF!,BASE_CONCILI12[[#This Row],[CÓD. 
SAIB]],SISTEMA!#REF!)</f>
        <v>#REF!</v>
      </c>
      <c r="P87" s="30">
        <f>IFERROR(SUM(BASE_CONCILI12[[#This Row],[SISTEMA]]*BASE_CONCILI12[[#This Row],[CUSTO MP (UN)]]),0)</f>
        <v>0</v>
      </c>
      <c r="Q87" s="46" t="str">
        <f>IFERROR(VLOOKUP(BASE_CONCILI12[[#This Row],[CÓD. 
SAIB]],BASE_DIFERENÇA[],4,0),"0")</f>
        <v>0</v>
      </c>
      <c r="R87" s="75" t="e">
        <f>BASE_CONCILI12[[#This Row],[30/jun]]-BASE_CONCILI12[[#This Row],[SISTEMA]]</f>
        <v>#REF!</v>
      </c>
      <c r="S87" s="47" t="str">
        <f>IFERROR(BASE_CONCILI12[[#This Row],[DIFERENÇA ANTERIOR]]-BASE_CONCILI12[[#This Row],[DIFERENÇA ATUAL]],"-")</f>
        <v>-</v>
      </c>
      <c r="T87" s="48">
        <v>0</v>
      </c>
      <c r="U87" s="48">
        <f>IFERROR(SUM(BASE_CONCILI12[[#This Row],[DIFERENÇA ATUAL]]*BASE_CONCILI12[[#This Row],[CUSTO MP (UN)]]),0)</f>
        <v>0</v>
      </c>
      <c r="V87" s="86" t="str">
        <f>IFERROR(BASE_CONCILI12[[#This Row],[30/jun]]/BASE_CONCILI12[[#This Row],[SISTEMA]],"")</f>
        <v/>
      </c>
      <c r="W87" s="48" t="str">
        <f>IFERROR(BASE_CONCILI12[[#This Row],[DIFERENÇA MÊS]]*BASE_CONCILI12[[#This Row],[CUSTO MP (UN)]],"-")</f>
        <v>-</v>
      </c>
      <c r="X87" s="127" t="s">
        <v>865</v>
      </c>
    </row>
    <row r="88" spans="1:24" x14ac:dyDescent="0.25">
      <c r="A88" s="115">
        <v>31774</v>
      </c>
      <c r="B88" s="115"/>
      <c r="C88" s="116" t="s">
        <v>814</v>
      </c>
      <c r="D88" s="37" t="s">
        <v>301</v>
      </c>
      <c r="E88" s="102" t="e">
        <f>VLOOKUP(BASE_CONCILI12[[#This Row],[CÓD. 
SAIB]],CONT_ANTE!A:D,4,0)</f>
        <v>#N/A</v>
      </c>
      <c r="F88" s="102" t="e">
        <f>SUMIF(#REF!,BASE_CONCILI12[[#This Row],[CÓD. 
SAIB]],#REF!)</f>
        <v>#REF!</v>
      </c>
      <c r="G88" s="102" t="e">
        <f>SUMIF(#REF!,BASE_CONCILI12[[#This Row],[CÓD. 
SAIB]],#REF!)</f>
        <v>#REF!</v>
      </c>
      <c r="H88" s="102" t="e">
        <f>BASE_CONCILI12[[#This Row],[CONSUMO REAL]]-BASE_CONCILI12[[#This Row],[CONSUMO TEORICO]]</f>
        <v>#REF!</v>
      </c>
      <c r="I88" s="102" t="e">
        <f>SUMIF(#REF!,BASE_CONCILI12[[#This Row],[CÓD. 
SAIB]],#REF!)</f>
        <v>#REF!</v>
      </c>
      <c r="J88" s="102" t="e">
        <f>SUMIF(#REF!,BASE_CONCILI12[[#This Row],[CÓD. 
SAIB]],#REF!)</f>
        <v>#REF!</v>
      </c>
      <c r="K88" s="102" t="e">
        <f>BASE_CONCILI12[[#This Row],[30/mai]]+BASE_CONCILI12[[#This Row],[RECEBIMENTO]]-BASE_CONCILI12[[#This Row],[TRANSFERÊNCIA]]-BASE_CONCILI12[[#This Row],[CONSUMO REAL]]</f>
        <v>#N/A</v>
      </c>
      <c r="L88" s="104">
        <f>IFERROR(VLOOKUP(BASE_CONCILI12[[#This Row],[CÓD. 
SAIB]],BASE_CONTAG[[LAVRE]:[CONTAGEM FINAL]],7,0),0)</f>
        <v>0</v>
      </c>
      <c r="M88" s="104">
        <f>IFERROR(SUM(BASE_CONCILI12[[#This Row],[30/jun]]*BASE_CONCILI12[[#This Row],[CUSTO MP (UN)]]),0)</f>
        <v>0</v>
      </c>
      <c r="N88" s="104">
        <f>IFERROR(VLOOKUP(BASE_CONCILI12[[#This Row],[CÓD. 
SAIB]],BASE_CONTAG[],5,0),"")</f>
        <v>0</v>
      </c>
      <c r="O88" s="104" t="e">
        <f>SUMIF(SISTEMA!#REF!,BASE_CONCILI12[[#This Row],[CÓD. 
SAIB]],SISTEMA!#REF!)</f>
        <v>#REF!</v>
      </c>
      <c r="P88" s="106">
        <f>IFERROR(SUM(BASE_CONCILI12[[#This Row],[SISTEMA]]*BASE_CONCILI12[[#This Row],[CUSTO MP (UN)]]),0)</f>
        <v>0</v>
      </c>
      <c r="Q88" s="46" t="str">
        <f>IFERROR(VLOOKUP(BASE_CONCILI12[[#This Row],[CÓD. 
SAIB]],BASE_DIFERENÇA[],4,0),"0")</f>
        <v>0</v>
      </c>
      <c r="R88" s="108" t="e">
        <f>BASE_CONCILI12[[#This Row],[30/jun]]-BASE_CONCILI12[[#This Row],[SISTEMA]]</f>
        <v>#REF!</v>
      </c>
      <c r="S88" s="47" t="str">
        <f>IFERROR(BASE_CONCILI12[[#This Row],[DIFERENÇA ANTERIOR]]-BASE_CONCILI12[[#This Row],[DIFERENÇA ATUAL]],"-")</f>
        <v>-</v>
      </c>
      <c r="T88" s="110">
        <v>0</v>
      </c>
      <c r="U88" s="110">
        <f>IFERROR(SUM(BASE_CONCILI12[[#This Row],[DIFERENÇA ATUAL]]*BASE_CONCILI12[[#This Row],[CUSTO MP (UN)]]),0)</f>
        <v>0</v>
      </c>
      <c r="V88" s="112" t="str">
        <f>IFERROR(BASE_CONCILI12[[#This Row],[30/jun]]/BASE_CONCILI12[[#This Row],[SISTEMA]],"")</f>
        <v/>
      </c>
      <c r="W88" s="48" t="str">
        <f>IFERROR(BASE_CONCILI12[[#This Row],[DIFERENÇA MÊS]]*BASE_CONCILI12[[#This Row],[CUSTO MP (UN)]],"-")</f>
        <v>-</v>
      </c>
      <c r="X88" s="127" t="s">
        <v>865</v>
      </c>
    </row>
    <row r="89" spans="1:24" x14ac:dyDescent="0.25">
      <c r="A89" s="72">
        <v>1961</v>
      </c>
      <c r="B89" s="72"/>
      <c r="C89" s="2" t="s">
        <v>779</v>
      </c>
      <c r="D89" s="37" t="s">
        <v>301</v>
      </c>
      <c r="E89" s="26" t="e">
        <f>VLOOKUP(BASE_CONCILI12[[#This Row],[CÓD. 
SAIB]],CONT_ANTE!A:D,4,0)</f>
        <v>#N/A</v>
      </c>
      <c r="F89" s="26" t="e">
        <f>SUMIF(#REF!,BASE_CONCILI12[[#This Row],[CÓD. 
SAIB]],#REF!)</f>
        <v>#REF!</v>
      </c>
      <c r="G89" s="26" t="e">
        <f>SUMIF(#REF!,BASE_CONCILI12[[#This Row],[CÓD. 
SAIB]],#REF!)</f>
        <v>#REF!</v>
      </c>
      <c r="H89" s="26" t="e">
        <f>BASE_CONCILI12[[#This Row],[CONSUMO REAL]]-BASE_CONCILI12[[#This Row],[CONSUMO TEORICO]]</f>
        <v>#REF!</v>
      </c>
      <c r="I89" s="26" t="e">
        <f>SUMIF(#REF!,BASE_CONCILI12[[#This Row],[CÓD. 
SAIB]],#REF!)</f>
        <v>#REF!</v>
      </c>
      <c r="J89" s="26" t="e">
        <f>SUMIF(#REF!,BASE_CONCILI12[[#This Row],[CÓD. 
SAIB]],#REF!)</f>
        <v>#REF!</v>
      </c>
      <c r="K89" s="26" t="e">
        <f>BASE_CONCILI12[[#This Row],[30/mai]]+BASE_CONCILI12[[#This Row],[RECEBIMENTO]]-BASE_CONCILI12[[#This Row],[TRANSFERÊNCIA]]-BASE_CONCILI12[[#This Row],[CONSUMO REAL]]</f>
        <v>#N/A</v>
      </c>
      <c r="L89" s="7">
        <f>IFERROR(VLOOKUP(BASE_CONCILI12[[#This Row],[CÓD. 
SAIB]],BASE_CONTAG[[LAVRE]:[CONTAGEM FINAL]],7,0),0)</f>
        <v>0</v>
      </c>
      <c r="M89" s="7">
        <f>IFERROR(SUM(BASE_CONCILI12[[#This Row],[30/jun]]*BASE_CONCILI12[[#This Row],[CUSTO MP (UN)]]),0)</f>
        <v>0</v>
      </c>
      <c r="N89" s="7">
        <f>IFERROR(VLOOKUP(BASE_CONCILI12[[#This Row],[CÓD. 
SAIB]],BASE_CONTAG[],5,0),"")</f>
        <v>0</v>
      </c>
      <c r="O89" s="7" t="e">
        <f>SUMIF(SISTEMA!#REF!,BASE_CONCILI12[[#This Row],[CÓD. 
SAIB]],SISTEMA!#REF!)</f>
        <v>#REF!</v>
      </c>
      <c r="P89" s="30">
        <f>IFERROR(SUM(BASE_CONCILI12[[#This Row],[SISTEMA]]*BASE_CONCILI12[[#This Row],[CUSTO MP (UN)]]),0)</f>
        <v>0</v>
      </c>
      <c r="Q89" s="46" t="str">
        <f>IFERROR(VLOOKUP(BASE_CONCILI12[[#This Row],[CÓD. 
SAIB]],BASE_DIFERENÇA[],4,0),"0")</f>
        <v>0</v>
      </c>
      <c r="R89" s="75" t="e">
        <f>BASE_CONCILI12[[#This Row],[30/jun]]-BASE_CONCILI12[[#This Row],[SISTEMA]]</f>
        <v>#REF!</v>
      </c>
      <c r="S89" s="47" t="str">
        <f>IFERROR(BASE_CONCILI12[[#This Row],[DIFERENÇA ANTERIOR]]-BASE_CONCILI12[[#This Row],[DIFERENÇA ATUAL]],"-")</f>
        <v>-</v>
      </c>
      <c r="T89" s="48">
        <v>0</v>
      </c>
      <c r="U89" s="48">
        <f>IFERROR(SUM(BASE_CONCILI12[[#This Row],[DIFERENÇA ATUAL]]*BASE_CONCILI12[[#This Row],[CUSTO MP (UN)]]),0)</f>
        <v>0</v>
      </c>
      <c r="V89" s="86" t="str">
        <f>IFERROR(BASE_CONCILI12[[#This Row],[30/jun]]/BASE_CONCILI12[[#This Row],[SISTEMA]],"")</f>
        <v/>
      </c>
      <c r="W89" s="48" t="str">
        <f>IFERROR(BASE_CONCILI12[[#This Row],[DIFERENÇA MÊS]]*BASE_CONCILI12[[#This Row],[CUSTO MP (UN)]],"-")</f>
        <v>-</v>
      </c>
      <c r="X89" s="49" t="s">
        <v>813</v>
      </c>
    </row>
    <row r="90" spans="1:24" x14ac:dyDescent="0.25">
      <c r="A90" s="72">
        <v>1846</v>
      </c>
      <c r="B90" s="72"/>
      <c r="C90" s="2" t="s">
        <v>778</v>
      </c>
      <c r="D90" s="37" t="s">
        <v>301</v>
      </c>
      <c r="E90" s="26" t="e">
        <f>VLOOKUP(BASE_CONCILI12[[#This Row],[CÓD. 
SAIB]],CONT_ANTE!A:D,4,0)</f>
        <v>#N/A</v>
      </c>
      <c r="F90" s="26" t="e">
        <f>SUMIF(#REF!,BASE_CONCILI12[[#This Row],[CÓD. 
SAIB]],#REF!)</f>
        <v>#REF!</v>
      </c>
      <c r="G90" s="26" t="e">
        <f>SUMIF(#REF!,BASE_CONCILI12[[#This Row],[CÓD. 
SAIB]],#REF!)</f>
        <v>#REF!</v>
      </c>
      <c r="H90" s="26" t="e">
        <f>BASE_CONCILI12[[#This Row],[CONSUMO REAL]]-BASE_CONCILI12[[#This Row],[CONSUMO TEORICO]]</f>
        <v>#REF!</v>
      </c>
      <c r="I90" s="26" t="e">
        <f>SUMIF(#REF!,BASE_CONCILI12[[#This Row],[CÓD. 
SAIB]],#REF!)</f>
        <v>#REF!</v>
      </c>
      <c r="J90" s="26" t="e">
        <f>SUMIF(#REF!,BASE_CONCILI12[[#This Row],[CÓD. 
SAIB]],#REF!)</f>
        <v>#REF!</v>
      </c>
      <c r="K90" s="26" t="e">
        <f>BASE_CONCILI12[[#This Row],[30/mai]]+BASE_CONCILI12[[#This Row],[RECEBIMENTO]]-BASE_CONCILI12[[#This Row],[TRANSFERÊNCIA]]-BASE_CONCILI12[[#This Row],[CONSUMO REAL]]</f>
        <v>#N/A</v>
      </c>
      <c r="L90" s="7">
        <f>IFERROR(VLOOKUP(BASE_CONCILI12[[#This Row],[CÓD. 
SAIB]],BASE_CONTAG[[LAVRE]:[CONTAGEM FINAL]],7,0),0)</f>
        <v>0</v>
      </c>
      <c r="M90" s="7">
        <f>IFERROR(SUM(BASE_CONCILI12[[#This Row],[30/jun]]*BASE_CONCILI12[[#This Row],[CUSTO MP (UN)]]),0)</f>
        <v>0</v>
      </c>
      <c r="N90" s="7">
        <f>IFERROR(VLOOKUP(BASE_CONCILI12[[#This Row],[CÓD. 
SAIB]],BASE_CONTAG[],5,0),"")</f>
        <v>0</v>
      </c>
      <c r="O90" s="7" t="e">
        <f>SUMIF(SISTEMA!#REF!,BASE_CONCILI12[[#This Row],[CÓD. 
SAIB]],SISTEMA!#REF!)</f>
        <v>#REF!</v>
      </c>
      <c r="P90" s="30">
        <f>IFERROR(SUM(BASE_CONCILI12[[#This Row],[SISTEMA]]*BASE_CONCILI12[[#This Row],[CUSTO MP (UN)]]),0)</f>
        <v>0</v>
      </c>
      <c r="Q90" s="46" t="str">
        <f>IFERROR(VLOOKUP(BASE_CONCILI12[[#This Row],[CÓD. 
SAIB]],BASE_DIFERENÇA[],4,0),"0")</f>
        <v>0</v>
      </c>
      <c r="R90" s="75" t="e">
        <f>BASE_CONCILI12[[#This Row],[30/jun]]-BASE_CONCILI12[[#This Row],[SISTEMA]]</f>
        <v>#REF!</v>
      </c>
      <c r="S90" s="47" t="str">
        <f>IFERROR(BASE_CONCILI12[[#This Row],[DIFERENÇA ANTERIOR]]-BASE_CONCILI12[[#This Row],[DIFERENÇA ATUAL]],"-")</f>
        <v>-</v>
      </c>
      <c r="T90" s="48">
        <v>0</v>
      </c>
      <c r="U90" s="48">
        <f>IFERROR(SUM(BASE_CONCILI12[[#This Row],[DIFERENÇA ATUAL]]*BASE_CONCILI12[[#This Row],[CUSTO MP (UN)]]),0)</f>
        <v>0</v>
      </c>
      <c r="V90" s="86" t="str">
        <f>IFERROR(BASE_CONCILI12[[#This Row],[30/jun]]/BASE_CONCILI12[[#This Row],[SISTEMA]],"")</f>
        <v/>
      </c>
      <c r="W90" s="48" t="str">
        <f>IFERROR(BASE_CONCILI12[[#This Row],[DIFERENÇA MÊS]]*BASE_CONCILI12[[#This Row],[CUSTO MP (UN)]],"-")</f>
        <v>-</v>
      </c>
      <c r="X90" s="49" t="s">
        <v>813</v>
      </c>
    </row>
    <row r="91" spans="1:24" x14ac:dyDescent="0.25">
      <c r="A91" s="72">
        <v>31343</v>
      </c>
      <c r="B91" s="72"/>
      <c r="C91" s="2" t="s">
        <v>783</v>
      </c>
      <c r="D91" s="37" t="s">
        <v>301</v>
      </c>
      <c r="E91" s="26" t="e">
        <f>VLOOKUP(BASE_CONCILI12[[#This Row],[CÓD. 
SAIB]],CONT_ANTE!A:D,4,0)</f>
        <v>#N/A</v>
      </c>
      <c r="F91" s="26" t="e">
        <f>SUMIF(#REF!,BASE_CONCILI12[[#This Row],[CÓD. 
SAIB]],#REF!)</f>
        <v>#REF!</v>
      </c>
      <c r="G91" s="26" t="e">
        <f>SUMIF(#REF!,BASE_CONCILI12[[#This Row],[CÓD. 
SAIB]],#REF!)</f>
        <v>#REF!</v>
      </c>
      <c r="H91" s="26" t="e">
        <f>BASE_CONCILI12[[#This Row],[CONSUMO REAL]]-BASE_CONCILI12[[#This Row],[CONSUMO TEORICO]]</f>
        <v>#REF!</v>
      </c>
      <c r="I91" s="26" t="e">
        <f>SUMIF(#REF!,BASE_CONCILI12[[#This Row],[CÓD. 
SAIB]],#REF!)</f>
        <v>#REF!</v>
      </c>
      <c r="J91" s="26" t="e">
        <f>SUMIF(#REF!,BASE_CONCILI12[[#This Row],[CÓD. 
SAIB]],#REF!)</f>
        <v>#REF!</v>
      </c>
      <c r="K91" s="26" t="e">
        <f>BASE_CONCILI12[[#This Row],[30/mai]]+BASE_CONCILI12[[#This Row],[RECEBIMENTO]]-BASE_CONCILI12[[#This Row],[TRANSFERÊNCIA]]-BASE_CONCILI12[[#This Row],[CONSUMO REAL]]</f>
        <v>#N/A</v>
      </c>
      <c r="L91" s="7">
        <f>IFERROR(VLOOKUP(BASE_CONCILI12[[#This Row],[CÓD. 
SAIB]],BASE_CONTAG[[LAVRE]:[CONTAGEM FINAL]],7,0),0)</f>
        <v>90.8</v>
      </c>
      <c r="M91" s="7">
        <f>IFERROR(SUM(BASE_CONCILI12[[#This Row],[30/jun]]*BASE_CONCILI12[[#This Row],[CUSTO MP (UN)]]),0)</f>
        <v>0</v>
      </c>
      <c r="N91" s="7">
        <f>IFERROR(VLOOKUP(BASE_CONCILI12[[#This Row],[CÓD. 
SAIB]],BASE_CONTAG[],5,0),"")</f>
        <v>90.8</v>
      </c>
      <c r="O91" s="7" t="e">
        <f>SUMIF(SISTEMA!#REF!,BASE_CONCILI12[[#This Row],[CÓD. 
SAIB]],SISTEMA!#REF!)</f>
        <v>#REF!</v>
      </c>
      <c r="P91" s="30">
        <f>IFERROR(SUM(BASE_CONCILI12[[#This Row],[SISTEMA]]*BASE_CONCILI12[[#This Row],[CUSTO MP (UN)]]),0)</f>
        <v>0</v>
      </c>
      <c r="Q91" s="46" t="str">
        <f>IFERROR(VLOOKUP(BASE_CONCILI12[[#This Row],[CÓD. 
SAIB]],BASE_DIFERENÇA[],4,0),"0")</f>
        <v>0</v>
      </c>
      <c r="R91" s="75" t="e">
        <f>BASE_CONCILI12[[#This Row],[30/jun]]-BASE_CONCILI12[[#This Row],[SISTEMA]]</f>
        <v>#REF!</v>
      </c>
      <c r="S91" s="47" t="str">
        <f>IFERROR(BASE_CONCILI12[[#This Row],[DIFERENÇA ANTERIOR]]-BASE_CONCILI12[[#This Row],[DIFERENÇA ATUAL]],"-")</f>
        <v>-</v>
      </c>
      <c r="T91" s="48">
        <v>0</v>
      </c>
      <c r="U91" s="48">
        <f>IFERROR(SUM(BASE_CONCILI12[[#This Row],[DIFERENÇA ATUAL]]*BASE_CONCILI12[[#This Row],[CUSTO MP (UN)]]),0)</f>
        <v>0</v>
      </c>
      <c r="V91" s="86" t="str">
        <f>IFERROR(BASE_CONCILI12[[#This Row],[30/jun]]/BASE_CONCILI12[[#This Row],[SISTEMA]],"")</f>
        <v/>
      </c>
      <c r="W91" s="48" t="str">
        <f>IFERROR(BASE_CONCILI12[[#This Row],[DIFERENÇA MÊS]]*BASE_CONCILI12[[#This Row],[CUSTO MP (UN)]],"-")</f>
        <v>-</v>
      </c>
      <c r="X91" s="49" t="s">
        <v>813</v>
      </c>
    </row>
    <row r="92" spans="1:24" x14ac:dyDescent="0.25">
      <c r="A92" s="72">
        <v>31191</v>
      </c>
      <c r="B92" s="72"/>
      <c r="C92" s="2" t="s">
        <v>716</v>
      </c>
      <c r="D92" s="37" t="s">
        <v>301</v>
      </c>
      <c r="E92" s="26" t="e">
        <f>VLOOKUP(BASE_CONCILI12[[#This Row],[CÓD. 
SAIB]],CONT_ANTE!A:D,4,0)</f>
        <v>#N/A</v>
      </c>
      <c r="F92" s="26" t="e">
        <f>SUMIF(#REF!,BASE_CONCILI12[[#This Row],[CÓD. 
SAIB]],#REF!)</f>
        <v>#REF!</v>
      </c>
      <c r="G92" s="26" t="e">
        <f>SUMIF(#REF!,BASE_CONCILI12[[#This Row],[CÓD. 
SAIB]],#REF!)</f>
        <v>#REF!</v>
      </c>
      <c r="H92" s="26" t="e">
        <f>BASE_CONCILI12[[#This Row],[CONSUMO REAL]]-BASE_CONCILI12[[#This Row],[CONSUMO TEORICO]]</f>
        <v>#REF!</v>
      </c>
      <c r="I92" s="26" t="e">
        <f>SUMIF(#REF!,BASE_CONCILI12[[#This Row],[CÓD. 
SAIB]],#REF!)</f>
        <v>#REF!</v>
      </c>
      <c r="J92" s="26" t="e">
        <f>SUMIF(#REF!,BASE_CONCILI12[[#This Row],[CÓD. 
SAIB]],#REF!)</f>
        <v>#REF!</v>
      </c>
      <c r="K92" s="26" t="e">
        <f>BASE_CONCILI12[[#This Row],[30/mai]]+BASE_CONCILI12[[#This Row],[RECEBIMENTO]]-BASE_CONCILI12[[#This Row],[TRANSFERÊNCIA]]-BASE_CONCILI12[[#This Row],[CONSUMO REAL]]</f>
        <v>#N/A</v>
      </c>
      <c r="L92" s="7">
        <f>IFERROR(VLOOKUP(BASE_CONCILI12[[#This Row],[CÓD. 
SAIB]],BASE_CONTAG[[LAVRE]:[CONTAGEM FINAL]],7,0),0)</f>
        <v>456</v>
      </c>
      <c r="M92" s="7">
        <f>IFERROR(SUM(BASE_CONCILI12[[#This Row],[30/jun]]*BASE_CONCILI12[[#This Row],[CUSTO MP (UN)]]),0)</f>
        <v>0</v>
      </c>
      <c r="N92" s="7">
        <f>IFERROR(VLOOKUP(BASE_CONCILI12[[#This Row],[CÓD. 
SAIB]],BASE_CONTAG[],5,0),"")</f>
        <v>456</v>
      </c>
      <c r="O92" s="7" t="e">
        <f>SUMIF(SISTEMA!#REF!,BASE_CONCILI12[[#This Row],[CÓD. 
SAIB]],SISTEMA!#REF!)</f>
        <v>#REF!</v>
      </c>
      <c r="P92" s="30">
        <f>IFERROR(SUM(BASE_CONCILI12[[#This Row],[SISTEMA]]*BASE_CONCILI12[[#This Row],[CUSTO MP (UN)]]),0)</f>
        <v>0</v>
      </c>
      <c r="Q92" s="46" t="str">
        <f>IFERROR(VLOOKUP(BASE_CONCILI12[[#This Row],[CÓD. 
SAIB]],BASE_DIFERENÇA[],4,0),"0")</f>
        <v>0</v>
      </c>
      <c r="R92" s="75" t="e">
        <f>BASE_CONCILI12[[#This Row],[30/jun]]-BASE_CONCILI12[[#This Row],[SISTEMA]]</f>
        <v>#REF!</v>
      </c>
      <c r="S92" s="47" t="str">
        <f>IFERROR(BASE_CONCILI12[[#This Row],[DIFERENÇA ANTERIOR]]-BASE_CONCILI12[[#This Row],[DIFERENÇA ATUAL]],"-")</f>
        <v>-</v>
      </c>
      <c r="T92" s="48" t="str">
        <f>VLOOKUP(BASE_CONCILI12[[#This Row],[CÓD. 
SAIB]],CUSTO!A:C,3,0)</f>
        <v>31191CB01</v>
      </c>
      <c r="U92" s="48">
        <f>IFERROR(SUM(BASE_CONCILI12[[#This Row],[DIFERENÇA ATUAL]]*BASE_CONCILI12[[#This Row],[CUSTO MP (UN)]]),0)</f>
        <v>0</v>
      </c>
      <c r="V92" s="86" t="str">
        <f>IFERROR(BASE_CONCILI12[[#This Row],[30/jun]]/BASE_CONCILI12[[#This Row],[SISTEMA]],"")</f>
        <v/>
      </c>
      <c r="W92" s="48" t="str">
        <f>IFERROR(BASE_CONCILI12[[#This Row],[DIFERENÇA MÊS]]*BASE_CONCILI12[[#This Row],[CUSTO MP (UN)]],"-")</f>
        <v>-</v>
      </c>
      <c r="X92" s="49" t="s">
        <v>813</v>
      </c>
    </row>
    <row r="93" spans="1:24" x14ac:dyDescent="0.25">
      <c r="A93" s="100">
        <v>1839</v>
      </c>
      <c r="B93" s="100"/>
      <c r="C93" s="117" t="s">
        <v>831</v>
      </c>
      <c r="D93" s="101" t="s">
        <v>301</v>
      </c>
      <c r="E93" s="103" t="e">
        <f>VLOOKUP(BASE_CONCILI12[[#This Row],[CÓD. 
SAIB]],CONT_ANTE!A:D,4,0)</f>
        <v>#N/A</v>
      </c>
      <c r="F93" s="103" t="e">
        <f>SUMIF(#REF!,BASE_CONCILI12[[#This Row],[CÓD. 
SAIB]],#REF!)</f>
        <v>#REF!</v>
      </c>
      <c r="G93" s="103" t="e">
        <f>SUMIF(#REF!,BASE_CONCILI12[[#This Row],[CÓD. 
SAIB]],#REF!)</f>
        <v>#REF!</v>
      </c>
      <c r="H93" s="103" t="e">
        <f>BASE_CONCILI12[[#This Row],[CONSUMO REAL]]-BASE_CONCILI12[[#This Row],[CONSUMO TEORICO]]</f>
        <v>#REF!</v>
      </c>
      <c r="I93" s="103" t="e">
        <f>SUMIF(#REF!,BASE_CONCILI12[[#This Row],[CÓD. 
SAIB]],#REF!)</f>
        <v>#REF!</v>
      </c>
      <c r="J93" s="103" t="e">
        <f>SUMIF(#REF!,BASE_CONCILI12[[#This Row],[CÓD. 
SAIB]],#REF!)</f>
        <v>#REF!</v>
      </c>
      <c r="K93" s="103" t="e">
        <f>BASE_CONCILI12[[#This Row],[30/mai]]+BASE_CONCILI12[[#This Row],[RECEBIMENTO]]-BASE_CONCILI12[[#This Row],[TRANSFERÊNCIA]]-BASE_CONCILI12[[#This Row],[CONSUMO REAL]]</f>
        <v>#N/A</v>
      </c>
      <c r="L93" s="105">
        <f>IFERROR(VLOOKUP(BASE_CONCILI12[[#This Row],[CÓD. 
SAIB]],BASE_CONTAG[[LAVRE]:[CONTAGEM FINAL]],7,0),0)</f>
        <v>20000</v>
      </c>
      <c r="M93" s="105">
        <f>IFERROR(SUM(BASE_CONCILI12[[#This Row],[30/jun]]*BASE_CONCILI12[[#This Row],[CUSTO MP (UN)]]),0)</f>
        <v>6143.391307672613</v>
      </c>
      <c r="N93" s="105">
        <f>IFERROR(VLOOKUP(BASE_CONCILI12[[#This Row],[CÓD. 
SAIB]],BASE_CONTAG[],5,0),"")</f>
        <v>20000</v>
      </c>
      <c r="O93" s="105" t="e">
        <f>SUMIF(SISTEMA!#REF!,BASE_CONCILI12[[#This Row],[CÓD. 
SAIB]],SISTEMA!#REF!)</f>
        <v>#REF!</v>
      </c>
      <c r="P93" s="107">
        <f>IFERROR(SUM(BASE_CONCILI12[[#This Row],[SISTEMA]]*BASE_CONCILI12[[#This Row],[CUSTO MP (UN)]]),0)</f>
        <v>0</v>
      </c>
      <c r="Q93" s="46" t="str">
        <f>IFERROR(VLOOKUP(BASE_CONCILI12[[#This Row],[CÓD. 
SAIB]],BASE_DIFERENÇA[],4,0),"0")</f>
        <v>0</v>
      </c>
      <c r="R93" s="109" t="e">
        <f>BASE_CONCILI12[[#This Row],[30/jun]]-BASE_CONCILI12[[#This Row],[SISTEMA]]</f>
        <v>#REF!</v>
      </c>
      <c r="S93" s="47" t="str">
        <f>IFERROR(BASE_CONCILI12[[#This Row],[DIFERENÇA ANTERIOR]]-BASE_CONCILI12[[#This Row],[DIFERENÇA ATUAL]],"-")</f>
        <v>-</v>
      </c>
      <c r="T93" s="111">
        <v>0.30716956538363066</v>
      </c>
      <c r="U93" s="111">
        <f>IFERROR(SUM(BASE_CONCILI12[[#This Row],[DIFERENÇA ATUAL]]*BASE_CONCILI12[[#This Row],[CUSTO MP (UN)]]),0)</f>
        <v>0</v>
      </c>
      <c r="V93" s="113" t="str">
        <f>IFERROR(BASE_CONCILI12[[#This Row],[30/jun]]/BASE_CONCILI12[[#This Row],[SISTEMA]],"")</f>
        <v/>
      </c>
      <c r="W93" s="48" t="str">
        <f>IFERROR(BASE_CONCILI12[[#This Row],[DIFERENÇA MÊS]]*BASE_CONCILI12[[#This Row],[CUSTO MP (UN)]],"-")</f>
        <v>-</v>
      </c>
      <c r="X93" s="49" t="s">
        <v>813</v>
      </c>
    </row>
    <row r="94" spans="1:24" x14ac:dyDescent="0.25">
      <c r="A94" s="72">
        <v>1831</v>
      </c>
      <c r="B94" s="72"/>
      <c r="C94" s="2" t="s">
        <v>729</v>
      </c>
      <c r="D94" s="37" t="s">
        <v>301</v>
      </c>
      <c r="E94" s="26" t="e">
        <f>VLOOKUP(BASE_CONCILI12[[#This Row],[CÓD. 
SAIB]],CONT_ANTE!A:D,4,0)</f>
        <v>#N/A</v>
      </c>
      <c r="F94" s="26" t="e">
        <f>SUMIF(#REF!,BASE_CONCILI12[[#This Row],[CÓD. 
SAIB]],#REF!)</f>
        <v>#REF!</v>
      </c>
      <c r="G94" s="26" t="e">
        <f>SUMIF(#REF!,BASE_CONCILI12[[#This Row],[CÓD. 
SAIB]],#REF!)</f>
        <v>#REF!</v>
      </c>
      <c r="H94" s="26" t="e">
        <f>BASE_CONCILI12[[#This Row],[CONSUMO REAL]]-BASE_CONCILI12[[#This Row],[CONSUMO TEORICO]]</f>
        <v>#REF!</v>
      </c>
      <c r="I94" s="26" t="e">
        <f>SUMIF(#REF!,BASE_CONCILI12[[#This Row],[CÓD. 
SAIB]],#REF!)</f>
        <v>#REF!</v>
      </c>
      <c r="J94" s="26" t="e">
        <f>SUMIF(#REF!,BASE_CONCILI12[[#This Row],[CÓD. 
SAIB]],#REF!)</f>
        <v>#REF!</v>
      </c>
      <c r="K94" s="26" t="e">
        <f>BASE_CONCILI12[[#This Row],[30/mai]]+BASE_CONCILI12[[#This Row],[RECEBIMENTO]]-BASE_CONCILI12[[#This Row],[TRANSFERÊNCIA]]-BASE_CONCILI12[[#This Row],[CONSUMO REAL]]</f>
        <v>#N/A</v>
      </c>
      <c r="L94" s="7">
        <f>IFERROR(VLOOKUP(BASE_CONCILI12[[#This Row],[CÓD. 
SAIB]],BASE_CONTAG[[LAVRE]:[CONTAGEM FINAL]],7,0),0)</f>
        <v>2894.7999999999997</v>
      </c>
      <c r="M94" s="7">
        <f>IFERROR(SUM(BASE_CONCILI12[[#This Row],[30/jun]]*BASE_CONCILI12[[#This Row],[CUSTO MP (UN)]]),0)</f>
        <v>1071.3256871128797</v>
      </c>
      <c r="N94" s="7">
        <f>IFERROR(VLOOKUP(BASE_CONCILI12[[#This Row],[CÓD. 
SAIB]],BASE_CONTAG[],5,0),"")</f>
        <v>2894.7999999999997</v>
      </c>
      <c r="O94" s="7" t="e">
        <f>SUMIF(SISTEMA!#REF!,BASE_CONCILI12[[#This Row],[CÓD. 
SAIB]],SISTEMA!#REF!)</f>
        <v>#REF!</v>
      </c>
      <c r="P94" s="30">
        <f>IFERROR(SUM(BASE_CONCILI12[[#This Row],[SISTEMA]]*BASE_CONCILI12[[#This Row],[CUSTO MP (UN)]]),0)</f>
        <v>0</v>
      </c>
      <c r="Q94" s="46" t="str">
        <f>IFERROR(VLOOKUP(BASE_CONCILI12[[#This Row],[CÓD. 
SAIB]],BASE_DIFERENÇA[],4,0),"0")</f>
        <v>0</v>
      </c>
      <c r="R94" s="75" t="e">
        <f>BASE_CONCILI12[[#This Row],[30/jun]]-BASE_CONCILI12[[#This Row],[SISTEMA]]</f>
        <v>#REF!</v>
      </c>
      <c r="S94" s="47" t="str">
        <f>IFERROR(BASE_CONCILI12[[#This Row],[DIFERENÇA ANTERIOR]]-BASE_CONCILI12[[#This Row],[DIFERENÇA ATUAL]],"-")</f>
        <v>-</v>
      </c>
      <c r="T94" s="48">
        <v>0.37008625366618758</v>
      </c>
      <c r="U94" s="48">
        <f>IFERROR(SUM(BASE_CONCILI12[[#This Row],[DIFERENÇA ATUAL]]*BASE_CONCILI12[[#This Row],[CUSTO MP (UN)]]),0)</f>
        <v>0</v>
      </c>
      <c r="V94" s="86" t="str">
        <f>IFERROR(BASE_CONCILI12[[#This Row],[30/jun]]/BASE_CONCILI12[[#This Row],[SISTEMA]],"")</f>
        <v/>
      </c>
      <c r="W94" s="48" t="str">
        <f>IFERROR(BASE_CONCILI12[[#This Row],[DIFERENÇA MÊS]]*BASE_CONCILI12[[#This Row],[CUSTO MP (UN)]],"-")</f>
        <v>-</v>
      </c>
      <c r="X94" s="49" t="s">
        <v>813</v>
      </c>
    </row>
    <row r="95" spans="1:24" x14ac:dyDescent="0.25">
      <c r="A95" s="72">
        <v>31344</v>
      </c>
      <c r="B95" s="72"/>
      <c r="C95" s="2" t="s">
        <v>784</v>
      </c>
      <c r="D95" s="37" t="s">
        <v>301</v>
      </c>
      <c r="E95" s="26" t="e">
        <f>VLOOKUP(BASE_CONCILI12[[#This Row],[CÓD. 
SAIB]],CONT_ANTE!A:D,4,0)</f>
        <v>#N/A</v>
      </c>
      <c r="F95" s="26" t="e">
        <f>SUMIF(#REF!,BASE_CONCILI12[[#This Row],[CÓD. 
SAIB]],#REF!)</f>
        <v>#REF!</v>
      </c>
      <c r="G95" s="26" t="e">
        <f>SUMIF(#REF!,BASE_CONCILI12[[#This Row],[CÓD. 
SAIB]],#REF!)</f>
        <v>#REF!</v>
      </c>
      <c r="H95" s="26" t="e">
        <f>BASE_CONCILI12[[#This Row],[CONSUMO REAL]]-BASE_CONCILI12[[#This Row],[CONSUMO TEORICO]]</f>
        <v>#REF!</v>
      </c>
      <c r="I95" s="26" t="e">
        <f>SUMIF(#REF!,BASE_CONCILI12[[#This Row],[CÓD. 
SAIB]],#REF!)</f>
        <v>#REF!</v>
      </c>
      <c r="J95" s="26" t="e">
        <f>SUMIF(#REF!,BASE_CONCILI12[[#This Row],[CÓD. 
SAIB]],#REF!)</f>
        <v>#REF!</v>
      </c>
      <c r="K95" s="26" t="e">
        <f>BASE_CONCILI12[[#This Row],[30/mai]]+BASE_CONCILI12[[#This Row],[RECEBIMENTO]]-BASE_CONCILI12[[#This Row],[TRANSFERÊNCIA]]-BASE_CONCILI12[[#This Row],[CONSUMO REAL]]</f>
        <v>#N/A</v>
      </c>
      <c r="L95" s="7">
        <f>IFERROR(VLOOKUP(BASE_CONCILI12[[#This Row],[CÓD. 
SAIB]],BASE_CONTAG[[LAVRE]:[CONTAGEM FINAL]],7,0),0)</f>
        <v>0</v>
      </c>
      <c r="M95" s="7">
        <f>IFERROR(SUM(BASE_CONCILI12[[#This Row],[30/jun]]*BASE_CONCILI12[[#This Row],[CUSTO MP (UN)]]),0)</f>
        <v>0</v>
      </c>
      <c r="N95" s="7">
        <f>IFERROR(VLOOKUP(BASE_CONCILI12[[#This Row],[CÓD. 
SAIB]],BASE_CONTAG[],5,0),"")</f>
        <v>0</v>
      </c>
      <c r="O95" s="7" t="e">
        <f>SUMIF(SISTEMA!#REF!,BASE_CONCILI12[[#This Row],[CÓD. 
SAIB]],SISTEMA!#REF!)</f>
        <v>#REF!</v>
      </c>
      <c r="P95" s="30">
        <f>IFERROR(SUM(BASE_CONCILI12[[#This Row],[SISTEMA]]*BASE_CONCILI12[[#This Row],[CUSTO MP (UN)]]),0)</f>
        <v>0</v>
      </c>
      <c r="Q95" s="46" t="str">
        <f>IFERROR(VLOOKUP(BASE_CONCILI12[[#This Row],[CÓD. 
SAIB]],BASE_DIFERENÇA[],4,0),"0")</f>
        <v>0</v>
      </c>
      <c r="R95" s="75" t="e">
        <f>BASE_CONCILI12[[#This Row],[30/jun]]-BASE_CONCILI12[[#This Row],[SISTEMA]]</f>
        <v>#REF!</v>
      </c>
      <c r="S95" s="47" t="str">
        <f>IFERROR(BASE_CONCILI12[[#This Row],[DIFERENÇA ANTERIOR]]-BASE_CONCILI12[[#This Row],[DIFERENÇA ATUAL]],"-")</f>
        <v>-</v>
      </c>
      <c r="T95" s="48">
        <v>0</v>
      </c>
      <c r="U95" s="48">
        <f>IFERROR(SUM(BASE_CONCILI12[[#This Row],[DIFERENÇA ATUAL]]*BASE_CONCILI12[[#This Row],[CUSTO MP (UN)]]),0)</f>
        <v>0</v>
      </c>
      <c r="V95" s="86" t="str">
        <f>IFERROR(BASE_CONCILI12[[#This Row],[30/jun]]/BASE_CONCILI12[[#This Row],[SISTEMA]],"")</f>
        <v/>
      </c>
      <c r="W95" s="48" t="str">
        <f>IFERROR(BASE_CONCILI12[[#This Row],[DIFERENÇA MÊS]]*BASE_CONCILI12[[#This Row],[CUSTO MP (UN)]],"-")</f>
        <v>-</v>
      </c>
      <c r="X95" s="49" t="s">
        <v>813</v>
      </c>
    </row>
    <row r="96" spans="1:24" x14ac:dyDescent="0.25">
      <c r="A96" s="72">
        <v>32523</v>
      </c>
      <c r="B96" s="72"/>
      <c r="C96" s="2" t="s">
        <v>703</v>
      </c>
      <c r="D96" s="37" t="s">
        <v>301</v>
      </c>
      <c r="E96" s="26" t="e">
        <f>VLOOKUP(BASE_CONCILI12[[#This Row],[CÓD. 
SAIB]],CONT_ANTE!A:D,4,0)</f>
        <v>#N/A</v>
      </c>
      <c r="F96" s="26" t="e">
        <f>SUMIF(#REF!,BASE_CONCILI12[[#This Row],[CÓD. 
SAIB]],#REF!)</f>
        <v>#REF!</v>
      </c>
      <c r="G96" s="26" t="e">
        <f>SUMIF(#REF!,BASE_CONCILI12[[#This Row],[CÓD. 
SAIB]],#REF!)</f>
        <v>#REF!</v>
      </c>
      <c r="H96" s="26" t="e">
        <f>BASE_CONCILI12[[#This Row],[CONSUMO REAL]]-BASE_CONCILI12[[#This Row],[CONSUMO TEORICO]]</f>
        <v>#REF!</v>
      </c>
      <c r="I96" s="26" t="e">
        <f>SUMIF(#REF!,BASE_CONCILI12[[#This Row],[CÓD. 
SAIB]],#REF!)</f>
        <v>#REF!</v>
      </c>
      <c r="J96" s="26" t="e">
        <f>SUMIF(#REF!,BASE_CONCILI12[[#This Row],[CÓD. 
SAIB]],#REF!)</f>
        <v>#REF!</v>
      </c>
      <c r="K96" s="26" t="e">
        <f>BASE_CONCILI12[[#This Row],[30/mai]]+BASE_CONCILI12[[#This Row],[RECEBIMENTO]]-BASE_CONCILI12[[#This Row],[TRANSFERÊNCIA]]-BASE_CONCILI12[[#This Row],[CONSUMO REAL]]</f>
        <v>#N/A</v>
      </c>
      <c r="L96" s="7">
        <f>IFERROR(VLOOKUP(BASE_CONCILI12[[#This Row],[CÓD. 
SAIB]],BASE_CONTAG[[LAVRE]:[CONTAGEM FINAL]],7,0),0)</f>
        <v>1511.06</v>
      </c>
      <c r="M96" s="7">
        <f>IFERROR(SUM(BASE_CONCILI12[[#This Row],[30/jun]]*BASE_CONCILI12[[#This Row],[CUSTO MP (UN)]]),0)</f>
        <v>0</v>
      </c>
      <c r="N96" s="7">
        <f>IFERROR(VLOOKUP(BASE_CONCILI12[[#This Row],[CÓD. 
SAIB]],BASE_CONTAG[],5,0),"")</f>
        <v>1511.06</v>
      </c>
      <c r="O96" s="7" t="e">
        <f>SUMIF(SISTEMA!#REF!,BASE_CONCILI12[[#This Row],[CÓD. 
SAIB]],SISTEMA!#REF!)</f>
        <v>#REF!</v>
      </c>
      <c r="P96" s="30">
        <f>IFERROR(SUM(BASE_CONCILI12[[#This Row],[SISTEMA]]*BASE_CONCILI12[[#This Row],[CUSTO MP (UN)]]),0)</f>
        <v>0</v>
      </c>
      <c r="Q96" s="46" t="str">
        <f>IFERROR(VLOOKUP(BASE_CONCILI12[[#This Row],[CÓD. 
SAIB]],BASE_DIFERENÇA[],4,0),"0")</f>
        <v>0</v>
      </c>
      <c r="R96" s="75" t="e">
        <f>BASE_CONCILI12[[#This Row],[30/jun]]-BASE_CONCILI12[[#This Row],[SISTEMA]]</f>
        <v>#REF!</v>
      </c>
      <c r="S96" s="47" t="str">
        <f>IFERROR(BASE_CONCILI12[[#This Row],[DIFERENÇA ANTERIOR]]-BASE_CONCILI12[[#This Row],[DIFERENÇA ATUAL]],"-")</f>
        <v>-</v>
      </c>
      <c r="T96" s="48">
        <f>VLOOKUP(BASE_CONCILI12[[#This Row],[CÓD. 
SAIB]],CUSTO!A:C,3,0)</f>
        <v>0</v>
      </c>
      <c r="U96" s="48">
        <f>IFERROR(SUM(BASE_CONCILI12[[#This Row],[DIFERENÇA ATUAL]]*BASE_CONCILI12[[#This Row],[CUSTO MP (UN)]]),0)</f>
        <v>0</v>
      </c>
      <c r="V96" s="86" t="str">
        <f>IFERROR(BASE_CONCILI12[[#This Row],[30/jun]]/BASE_CONCILI12[[#This Row],[SISTEMA]],"")</f>
        <v/>
      </c>
      <c r="W96" s="48" t="str">
        <f>IFERROR(BASE_CONCILI12[[#This Row],[DIFERENÇA MÊS]]*BASE_CONCILI12[[#This Row],[CUSTO MP (UN)]],"-")</f>
        <v>-</v>
      </c>
      <c r="X96" s="49" t="s">
        <v>813</v>
      </c>
    </row>
    <row r="97" spans="1:24" x14ac:dyDescent="0.25">
      <c r="A97" s="72">
        <v>1836</v>
      </c>
      <c r="B97" s="72"/>
      <c r="C97" s="2" t="s">
        <v>817</v>
      </c>
      <c r="D97" s="37" t="s">
        <v>301</v>
      </c>
      <c r="E97" s="26" t="e">
        <f>VLOOKUP(BASE_CONCILI12[[#This Row],[CÓD. 
SAIB]],CONT_ANTE!A:D,4,0)</f>
        <v>#N/A</v>
      </c>
      <c r="F97" s="26" t="e">
        <f>SUMIF(#REF!,BASE_CONCILI12[[#This Row],[CÓD. 
SAIB]],#REF!)</f>
        <v>#REF!</v>
      </c>
      <c r="G97" s="26" t="e">
        <f>SUMIF(#REF!,BASE_CONCILI12[[#This Row],[CÓD. 
SAIB]],#REF!)</f>
        <v>#REF!</v>
      </c>
      <c r="H97" s="26" t="e">
        <f>BASE_CONCILI12[[#This Row],[CONSUMO REAL]]-BASE_CONCILI12[[#This Row],[CONSUMO TEORICO]]</f>
        <v>#REF!</v>
      </c>
      <c r="I97" s="26" t="e">
        <f>SUMIF(#REF!,BASE_CONCILI12[[#This Row],[CÓD. 
SAIB]],#REF!)</f>
        <v>#REF!</v>
      </c>
      <c r="J97" s="26" t="e">
        <f>SUMIF(#REF!,BASE_CONCILI12[[#This Row],[CÓD. 
SAIB]],#REF!)</f>
        <v>#REF!</v>
      </c>
      <c r="K97" s="26" t="e">
        <f>BASE_CONCILI12[[#This Row],[30/mai]]+BASE_CONCILI12[[#This Row],[RECEBIMENTO]]-BASE_CONCILI12[[#This Row],[TRANSFERÊNCIA]]-BASE_CONCILI12[[#This Row],[CONSUMO REAL]]</f>
        <v>#N/A</v>
      </c>
      <c r="L97" s="7">
        <f>IFERROR(VLOOKUP(BASE_CONCILI12[[#This Row],[CÓD. 
SAIB]],BASE_CONTAG[[LAVRE]:[CONTAGEM FINAL]],7,0),0)</f>
        <v>0</v>
      </c>
      <c r="M97" s="7">
        <f>IFERROR(SUM(BASE_CONCILI12[[#This Row],[30/jun]]*BASE_CONCILI12[[#This Row],[CUSTO MP (UN)]]),0)</f>
        <v>0</v>
      </c>
      <c r="N97" s="7" t="str">
        <f>IFERROR(VLOOKUP(BASE_CONCILI12[[#This Row],[CÓD. 
SAIB]],BASE_CONTAG[],5,0),"")</f>
        <v/>
      </c>
      <c r="O97" s="7" t="e">
        <f>SUMIF(SISTEMA!#REF!,BASE_CONCILI12[[#This Row],[CÓD. 
SAIB]],SISTEMA!#REF!)</f>
        <v>#REF!</v>
      </c>
      <c r="P97" s="30">
        <f>IFERROR(SUM(BASE_CONCILI12[[#This Row],[SISTEMA]]*BASE_CONCILI12[[#This Row],[CUSTO MP (UN)]]),0)</f>
        <v>0</v>
      </c>
      <c r="Q97" s="46" t="str">
        <f>IFERROR(VLOOKUP(BASE_CONCILI12[[#This Row],[CÓD. 
SAIB]],BASE_DIFERENÇA[],4,0),"0")</f>
        <v>0</v>
      </c>
      <c r="R97" s="75" t="e">
        <f>BASE_CONCILI12[[#This Row],[30/jun]]-BASE_CONCILI12[[#This Row],[SISTEMA]]</f>
        <v>#REF!</v>
      </c>
      <c r="S97" s="47" t="str">
        <f>IFERROR(BASE_CONCILI12[[#This Row],[DIFERENÇA ANTERIOR]]-BASE_CONCILI12[[#This Row],[DIFERENÇA ATUAL]],"-")</f>
        <v>-</v>
      </c>
      <c r="T97" s="48" t="str">
        <f>VLOOKUP(BASE_CONCILI12[[#This Row],[CÓD. 
SAIB]],CUSTO!A:C,3,0)</f>
        <v>1836CB01</v>
      </c>
      <c r="U97" s="48">
        <f>IFERROR(SUM(BASE_CONCILI12[[#This Row],[DIFERENÇA ATUAL]]*BASE_CONCILI12[[#This Row],[CUSTO MP (UN)]]),0)</f>
        <v>0</v>
      </c>
      <c r="V97" s="86" t="str">
        <f>IFERROR(BASE_CONCILI12[[#This Row],[30/jun]]/BASE_CONCILI12[[#This Row],[SISTEMA]],"")</f>
        <v/>
      </c>
      <c r="W97" s="48" t="str">
        <f>IFERROR(BASE_CONCILI12[[#This Row],[DIFERENÇA MÊS]]*BASE_CONCILI12[[#This Row],[CUSTO MP (UN)]],"-")</f>
        <v>-</v>
      </c>
      <c r="X97" s="49" t="s">
        <v>813</v>
      </c>
    </row>
    <row r="98" spans="1:24" x14ac:dyDescent="0.25">
      <c r="A98" s="73">
        <v>32703</v>
      </c>
      <c r="B98" s="73"/>
      <c r="C98" s="42" t="s">
        <v>816</v>
      </c>
      <c r="D98" s="37" t="s">
        <v>301</v>
      </c>
      <c r="E98" s="26" t="e">
        <f>VLOOKUP(BASE_CONCILI12[[#This Row],[CÓD. 
SAIB]],CONT_ANTE!A:D,4,0)</f>
        <v>#N/A</v>
      </c>
      <c r="F98" s="26" t="e">
        <f>SUMIF(#REF!,BASE_CONCILI12[[#This Row],[CÓD. 
SAIB]],#REF!)</f>
        <v>#REF!</v>
      </c>
      <c r="G98" s="26" t="e">
        <f>SUMIF(#REF!,BASE_CONCILI12[[#This Row],[CÓD. 
SAIB]],#REF!)</f>
        <v>#REF!</v>
      </c>
      <c r="H98" s="26" t="e">
        <f>BASE_CONCILI12[[#This Row],[CONSUMO REAL]]-BASE_CONCILI12[[#This Row],[CONSUMO TEORICO]]</f>
        <v>#REF!</v>
      </c>
      <c r="I98" s="26" t="e">
        <f>SUMIF(#REF!,BASE_CONCILI12[[#This Row],[CÓD. 
SAIB]],#REF!)</f>
        <v>#REF!</v>
      </c>
      <c r="J98" s="26" t="e">
        <f>SUMIF(#REF!,BASE_CONCILI12[[#This Row],[CÓD. 
SAIB]],#REF!)</f>
        <v>#REF!</v>
      </c>
      <c r="K98" s="26" t="e">
        <f>BASE_CONCILI12[[#This Row],[30/mai]]+BASE_CONCILI12[[#This Row],[RECEBIMENTO]]-BASE_CONCILI12[[#This Row],[TRANSFERÊNCIA]]-BASE_CONCILI12[[#This Row],[CONSUMO REAL]]</f>
        <v>#N/A</v>
      </c>
      <c r="L98" s="7">
        <f>IFERROR(VLOOKUP(BASE_CONCILI12[[#This Row],[CÓD. 
SAIB]],BASE_CONTAG[[LAVRE]:[CONTAGEM FINAL]],7,0),0)</f>
        <v>0</v>
      </c>
      <c r="M98" s="7">
        <f>IFERROR(SUM(BASE_CONCILI12[[#This Row],[30/jun]]*BASE_CONCILI12[[#This Row],[CUSTO MP (UN)]]),0)</f>
        <v>0</v>
      </c>
      <c r="N98" s="7" t="str">
        <f>IFERROR(VLOOKUP(BASE_CONCILI12[[#This Row],[CÓD. 
SAIB]],BASE_CONTAG[],5,0),"")</f>
        <v/>
      </c>
      <c r="O98" s="7" t="e">
        <f>SUMIF(SISTEMA!#REF!,BASE_CONCILI12[[#This Row],[CÓD. 
SAIB]],SISTEMA!#REF!)</f>
        <v>#REF!</v>
      </c>
      <c r="P98" s="30">
        <f>IFERROR(SUM(BASE_CONCILI12[[#This Row],[SISTEMA]]*BASE_CONCILI12[[#This Row],[CUSTO MP (UN)]]),0)</f>
        <v>0</v>
      </c>
      <c r="Q98" s="46" t="str">
        <f>IFERROR(VLOOKUP(BASE_CONCILI12[[#This Row],[CÓD. 
SAIB]],BASE_DIFERENÇA[],4,0),"0")</f>
        <v>0</v>
      </c>
      <c r="R98" s="75" t="e">
        <f>BASE_CONCILI12[[#This Row],[30/jun]]-BASE_CONCILI12[[#This Row],[SISTEMA]]</f>
        <v>#REF!</v>
      </c>
      <c r="S98" s="47" t="str">
        <f>IFERROR(BASE_CONCILI12[[#This Row],[DIFERENÇA ANTERIOR]]-BASE_CONCILI12[[#This Row],[DIFERENÇA ATUAL]],"-")</f>
        <v>-</v>
      </c>
      <c r="T98" s="48">
        <v>0</v>
      </c>
      <c r="U98" s="48">
        <f>IFERROR(SUM(BASE_CONCILI12[[#This Row],[DIFERENÇA ATUAL]]*BASE_CONCILI12[[#This Row],[CUSTO MP (UN)]]),0)</f>
        <v>0</v>
      </c>
      <c r="V98" s="86" t="str">
        <f>IFERROR(BASE_CONCILI12[[#This Row],[30/jun]]/BASE_CONCILI12[[#This Row],[SISTEMA]],"")</f>
        <v/>
      </c>
      <c r="W98" s="48" t="str">
        <f>IFERROR(BASE_CONCILI12[[#This Row],[DIFERENÇA MÊS]]*BASE_CONCILI12[[#This Row],[CUSTO MP (UN)]],"-")</f>
        <v>-</v>
      </c>
      <c r="X98" s="49" t="s">
        <v>813</v>
      </c>
    </row>
    <row r="99" spans="1:24" x14ac:dyDescent="0.25">
      <c r="A99" s="72">
        <v>1830</v>
      </c>
      <c r="B99" s="72"/>
      <c r="C99" s="2" t="s">
        <v>715</v>
      </c>
      <c r="D99" s="37" t="s">
        <v>301</v>
      </c>
      <c r="E99" s="26" t="e">
        <f>VLOOKUP(BASE_CONCILI12[[#This Row],[CÓD. 
SAIB]],CONT_ANTE!A:D,4,0)</f>
        <v>#N/A</v>
      </c>
      <c r="F99" s="26" t="e">
        <f>SUMIF(#REF!,BASE_CONCILI12[[#This Row],[CÓD. 
SAIB]],#REF!)</f>
        <v>#REF!</v>
      </c>
      <c r="G99" s="26" t="e">
        <f>SUMIF(#REF!,BASE_CONCILI12[[#This Row],[CÓD. 
SAIB]],#REF!)</f>
        <v>#REF!</v>
      </c>
      <c r="H99" s="26" t="e">
        <f>BASE_CONCILI12[[#This Row],[CONSUMO REAL]]-BASE_CONCILI12[[#This Row],[CONSUMO TEORICO]]</f>
        <v>#REF!</v>
      </c>
      <c r="I99" s="26" t="e">
        <f>SUMIF(#REF!,BASE_CONCILI12[[#This Row],[CÓD. 
SAIB]],#REF!)</f>
        <v>#REF!</v>
      </c>
      <c r="J99" s="26" t="e">
        <f>SUMIF(#REF!,BASE_CONCILI12[[#This Row],[CÓD. 
SAIB]],#REF!)</f>
        <v>#REF!</v>
      </c>
      <c r="K99" s="26" t="e">
        <f>BASE_CONCILI12[[#This Row],[30/mai]]+BASE_CONCILI12[[#This Row],[RECEBIMENTO]]-BASE_CONCILI12[[#This Row],[TRANSFERÊNCIA]]-BASE_CONCILI12[[#This Row],[CONSUMO REAL]]</f>
        <v>#N/A</v>
      </c>
      <c r="L99" s="7">
        <f>IFERROR(VLOOKUP(BASE_CONCILI12[[#This Row],[CÓD. 
SAIB]],BASE_CONTAG[[LAVRE]:[CONTAGEM FINAL]],7,0),0)</f>
        <v>3262.61</v>
      </c>
      <c r="M99" s="7">
        <f>IFERROR(SUM(BASE_CONCILI12[[#This Row],[30/jun]]*BASE_CONCILI12[[#This Row],[CUSTO MP (UN)]]),0)</f>
        <v>1407.2175853202825</v>
      </c>
      <c r="N99" s="7">
        <f>IFERROR(VLOOKUP(BASE_CONCILI12[[#This Row],[CÓD. 
SAIB]],BASE_CONTAG[],5,0),"")</f>
        <v>3262.61</v>
      </c>
      <c r="O99" s="7" t="e">
        <f>SUMIF(SISTEMA!#REF!,BASE_CONCILI12[[#This Row],[CÓD. 
SAIB]],SISTEMA!#REF!)</f>
        <v>#REF!</v>
      </c>
      <c r="P99" s="30">
        <f>IFERROR(SUM(BASE_CONCILI12[[#This Row],[SISTEMA]]*BASE_CONCILI12[[#This Row],[CUSTO MP (UN)]]),0)</f>
        <v>0</v>
      </c>
      <c r="Q99" s="46" t="str">
        <f>IFERROR(VLOOKUP(BASE_CONCILI12[[#This Row],[CÓD. 
SAIB]],BASE_DIFERENÇA[],4,0),"0")</f>
        <v>0</v>
      </c>
      <c r="R99" s="75" t="e">
        <f>BASE_CONCILI12[[#This Row],[30/jun]]-BASE_CONCILI12[[#This Row],[SISTEMA]]</f>
        <v>#REF!</v>
      </c>
      <c r="S99" s="47" t="str">
        <f>IFERROR(BASE_CONCILI12[[#This Row],[DIFERENÇA ANTERIOR]]-BASE_CONCILI12[[#This Row],[DIFERENÇA ATUAL]],"-")</f>
        <v>-</v>
      </c>
      <c r="T99" s="48">
        <v>0.43131651816192634</v>
      </c>
      <c r="U99" s="48">
        <f>IFERROR(SUM(BASE_CONCILI12[[#This Row],[DIFERENÇA ATUAL]]*BASE_CONCILI12[[#This Row],[CUSTO MP (UN)]]),0)</f>
        <v>0</v>
      </c>
      <c r="V99" s="86" t="str">
        <f>IFERROR(BASE_CONCILI12[[#This Row],[30/jun]]/BASE_CONCILI12[[#This Row],[SISTEMA]],"")</f>
        <v/>
      </c>
      <c r="W99" s="48" t="str">
        <f>IFERROR(BASE_CONCILI12[[#This Row],[DIFERENÇA MÊS]]*BASE_CONCILI12[[#This Row],[CUSTO MP (UN)]],"-")</f>
        <v>-</v>
      </c>
      <c r="X99" s="49" t="s">
        <v>813</v>
      </c>
    </row>
    <row r="100" spans="1:24" x14ac:dyDescent="0.25">
      <c r="A100" s="72">
        <v>1844</v>
      </c>
      <c r="B100" s="72"/>
      <c r="C100" s="2" t="s">
        <v>704</v>
      </c>
      <c r="D100" s="37" t="s">
        <v>301</v>
      </c>
      <c r="E100" s="53" t="e">
        <f>VLOOKUP(BASE_CONCILI12[[#This Row],[CÓD. 
SAIB]],CONT_ANTE!A:D,4,0)</f>
        <v>#N/A</v>
      </c>
      <c r="F100" s="53" t="e">
        <f>SUMIF(#REF!,BASE_CONCILI12[[#This Row],[CÓD. 
SAIB]],#REF!)</f>
        <v>#REF!</v>
      </c>
      <c r="G100" s="53" t="e">
        <f>SUMIF(#REF!,BASE_CONCILI12[[#This Row],[CÓD. 
SAIB]],#REF!)</f>
        <v>#REF!</v>
      </c>
      <c r="H100" s="53" t="e">
        <f>BASE_CONCILI12[[#This Row],[CONSUMO REAL]]-BASE_CONCILI12[[#This Row],[CONSUMO TEORICO]]</f>
        <v>#REF!</v>
      </c>
      <c r="I100" s="53" t="e">
        <f>SUMIF(#REF!,BASE_CONCILI12[[#This Row],[CÓD. 
SAIB]],#REF!)</f>
        <v>#REF!</v>
      </c>
      <c r="J100" s="53" t="e">
        <f>SUMIF(#REF!,BASE_CONCILI12[[#This Row],[CÓD. 
SAIB]],#REF!)</f>
        <v>#REF!</v>
      </c>
      <c r="K100" s="53" t="e">
        <f>BASE_CONCILI12[[#This Row],[30/mai]]+BASE_CONCILI12[[#This Row],[RECEBIMENTO]]-BASE_CONCILI12[[#This Row],[TRANSFERÊNCIA]]-BASE_CONCILI12[[#This Row],[CONSUMO REAL]]</f>
        <v>#N/A</v>
      </c>
      <c r="L100" s="54">
        <f>IFERROR(VLOOKUP(BASE_CONCILI12[[#This Row],[CÓD. 
SAIB]],BASE_CONTAG[[LAVRE]:[CONTAGEM FINAL]],7,0),0)</f>
        <v>2427.5</v>
      </c>
      <c r="M100" s="54">
        <f>IFERROR(SUM(BASE_CONCILI12[[#This Row],[30/jun]]*BASE_CONCILI12[[#This Row],[CUSTO MP (UN)]]),0)</f>
        <v>0</v>
      </c>
      <c r="N100" s="54">
        <f>IFERROR(VLOOKUP(BASE_CONCILI12[[#This Row],[CÓD. 
SAIB]],BASE_CONTAG[],5,0),"")</f>
        <v>2427.5</v>
      </c>
      <c r="O100" s="7" t="e">
        <f>SUMIF(SISTEMA!#REF!,BASE_CONCILI12[[#This Row],[CÓD. 
SAIB]],SISTEMA!#REF!)</f>
        <v>#REF!</v>
      </c>
      <c r="P100" s="56">
        <f>IFERROR(SUM(BASE_CONCILI12[[#This Row],[SISTEMA]]*BASE_CONCILI12[[#This Row],[CUSTO MP (UN)]]),0)</f>
        <v>0</v>
      </c>
      <c r="Q100" s="46" t="str">
        <f>IFERROR(VLOOKUP(BASE_CONCILI12[[#This Row],[CÓD. 
SAIB]],BASE_DIFERENÇA[],4,0),"0")</f>
        <v>0</v>
      </c>
      <c r="R100" s="76" t="e">
        <f>BASE_CONCILI12[[#This Row],[30/jun]]-BASE_CONCILI12[[#This Row],[SISTEMA]]</f>
        <v>#REF!</v>
      </c>
      <c r="S100" s="47" t="str">
        <f>IFERROR(BASE_CONCILI12[[#This Row],[DIFERENÇA ANTERIOR]]-BASE_CONCILI12[[#This Row],[DIFERENÇA ATUAL]],"-")</f>
        <v>-</v>
      </c>
      <c r="T100" s="48">
        <f>VLOOKUP(BASE_CONCILI12[[#This Row],[CÓD. 
SAIB]],CUSTO!A:C,3,0)</f>
        <v>0</v>
      </c>
      <c r="U100" s="57">
        <f>IFERROR(SUM(BASE_CONCILI12[[#This Row],[DIFERENÇA ATUAL]]*BASE_CONCILI12[[#This Row],[CUSTO MP (UN)]]),0)</f>
        <v>0</v>
      </c>
      <c r="V100" s="89" t="str">
        <f>IFERROR(BASE_CONCILI12[[#This Row],[30/jun]]/BASE_CONCILI12[[#This Row],[SISTEMA]],"")</f>
        <v/>
      </c>
      <c r="W100" s="48" t="str">
        <f>IFERROR(BASE_CONCILI12[[#This Row],[DIFERENÇA MÊS]]*BASE_CONCILI12[[#This Row],[CUSTO MP (UN)]],"-")</f>
        <v>-</v>
      </c>
      <c r="X100" s="49" t="s">
        <v>813</v>
      </c>
    </row>
    <row r="101" spans="1:24" x14ac:dyDescent="0.25">
      <c r="A101" s="72">
        <v>1829</v>
      </c>
      <c r="B101" s="72"/>
      <c r="C101" s="2" t="s">
        <v>705</v>
      </c>
      <c r="D101" s="37" t="s">
        <v>301</v>
      </c>
      <c r="E101" s="26" t="e">
        <f>VLOOKUP(BASE_CONCILI12[[#This Row],[CÓD. 
SAIB]],CONT_ANTE!A:D,4,0)</f>
        <v>#N/A</v>
      </c>
      <c r="F101" s="26" t="e">
        <f>SUMIF(#REF!,BASE_CONCILI12[[#This Row],[CÓD. 
SAIB]],#REF!)</f>
        <v>#REF!</v>
      </c>
      <c r="G101" s="26" t="e">
        <f>SUMIF(#REF!,BASE_CONCILI12[[#This Row],[CÓD. 
SAIB]],#REF!)</f>
        <v>#REF!</v>
      </c>
      <c r="H101" s="26" t="e">
        <f>BASE_CONCILI12[[#This Row],[CONSUMO REAL]]-BASE_CONCILI12[[#This Row],[CONSUMO TEORICO]]</f>
        <v>#REF!</v>
      </c>
      <c r="I101" s="26" t="e">
        <f>SUMIF(#REF!,BASE_CONCILI12[[#This Row],[CÓD. 
SAIB]],#REF!)</f>
        <v>#REF!</v>
      </c>
      <c r="J101" s="26" t="e">
        <f>SUMIF(#REF!,BASE_CONCILI12[[#This Row],[CÓD. 
SAIB]],#REF!)</f>
        <v>#REF!</v>
      </c>
      <c r="K101" s="26" t="e">
        <f>BASE_CONCILI12[[#This Row],[30/mai]]+BASE_CONCILI12[[#This Row],[RECEBIMENTO]]-BASE_CONCILI12[[#This Row],[TRANSFERÊNCIA]]-BASE_CONCILI12[[#This Row],[CONSUMO REAL]]</f>
        <v>#N/A</v>
      </c>
      <c r="L101" s="7">
        <f>IFERROR(VLOOKUP(BASE_CONCILI12[[#This Row],[CÓD. 
SAIB]],BASE_CONTAG[[LAVRE]:[CONTAGEM FINAL]],7,0),0)</f>
        <v>13197</v>
      </c>
      <c r="M101" s="7">
        <f>IFERROR(SUM(BASE_CONCILI12[[#This Row],[30/jun]]*BASE_CONCILI12[[#This Row],[CUSTO MP (UN)]]),0)</f>
        <v>0</v>
      </c>
      <c r="N101" s="7">
        <f>IFERROR(VLOOKUP(BASE_CONCILI12[[#This Row],[CÓD. 
SAIB]],BASE_CONTAG[],5,0),"")</f>
        <v>13197</v>
      </c>
      <c r="O101" s="7" t="e">
        <f>SUMIF(SISTEMA!#REF!,BASE_CONCILI12[[#This Row],[CÓD. 
SAIB]],SISTEMA!#REF!)</f>
        <v>#REF!</v>
      </c>
      <c r="P101" s="30">
        <f>IFERROR(SUM(BASE_CONCILI12[[#This Row],[SISTEMA]]*BASE_CONCILI12[[#This Row],[CUSTO MP (UN)]]),0)</f>
        <v>0</v>
      </c>
      <c r="Q101" s="46" t="str">
        <f>IFERROR(VLOOKUP(BASE_CONCILI12[[#This Row],[CÓD. 
SAIB]],BASE_DIFERENÇA[],4,0),"0")</f>
        <v>0</v>
      </c>
      <c r="R101" s="75" t="e">
        <f>BASE_CONCILI12[[#This Row],[30/jun]]-BASE_CONCILI12[[#This Row],[SISTEMA]]</f>
        <v>#REF!</v>
      </c>
      <c r="S101" s="47" t="str">
        <f>IFERROR(BASE_CONCILI12[[#This Row],[DIFERENÇA ANTERIOR]]-BASE_CONCILI12[[#This Row],[DIFERENÇA ATUAL]],"-")</f>
        <v>-</v>
      </c>
      <c r="T101" s="48">
        <f>VLOOKUP(BASE_CONCILI12[[#This Row],[CÓD. 
SAIB]],CUSTO!A:C,3,0)</f>
        <v>0</v>
      </c>
      <c r="U101" s="48">
        <f>IFERROR(SUM(BASE_CONCILI12[[#This Row],[DIFERENÇA ATUAL]]*BASE_CONCILI12[[#This Row],[CUSTO MP (UN)]]),0)</f>
        <v>0</v>
      </c>
      <c r="V101" s="86" t="str">
        <f>IFERROR(BASE_CONCILI12[[#This Row],[30/jun]]/BASE_CONCILI12[[#This Row],[SISTEMA]],"")</f>
        <v/>
      </c>
      <c r="W101" s="48" t="str">
        <f>IFERROR(BASE_CONCILI12[[#This Row],[DIFERENÇA MÊS]]*BASE_CONCILI12[[#This Row],[CUSTO MP (UN)]],"-")</f>
        <v>-</v>
      </c>
      <c r="X101" s="49" t="s">
        <v>813</v>
      </c>
    </row>
    <row r="102" spans="1:24" x14ac:dyDescent="0.25">
      <c r="A102" s="72">
        <v>1861</v>
      </c>
      <c r="B102" s="72"/>
      <c r="C102" s="2" t="s">
        <v>717</v>
      </c>
      <c r="D102" s="37" t="s">
        <v>301</v>
      </c>
      <c r="E102" s="26" t="e">
        <f>VLOOKUP(BASE_CONCILI12[[#This Row],[CÓD. 
SAIB]],CONT_ANTE!A:D,4,0)</f>
        <v>#N/A</v>
      </c>
      <c r="F102" s="26" t="e">
        <f>SUMIF(#REF!,BASE_CONCILI12[[#This Row],[CÓD. 
SAIB]],#REF!)</f>
        <v>#REF!</v>
      </c>
      <c r="G102" s="26" t="e">
        <f>SUMIF(#REF!,BASE_CONCILI12[[#This Row],[CÓD. 
SAIB]],#REF!)</f>
        <v>#REF!</v>
      </c>
      <c r="H102" s="26" t="e">
        <f>BASE_CONCILI12[[#This Row],[CONSUMO REAL]]-BASE_CONCILI12[[#This Row],[CONSUMO TEORICO]]</f>
        <v>#REF!</v>
      </c>
      <c r="I102" s="26" t="e">
        <f>SUMIF(#REF!,BASE_CONCILI12[[#This Row],[CÓD. 
SAIB]],#REF!)</f>
        <v>#REF!</v>
      </c>
      <c r="J102" s="26" t="e">
        <f>SUMIF(#REF!,BASE_CONCILI12[[#This Row],[CÓD. 
SAIB]],#REF!)</f>
        <v>#REF!</v>
      </c>
      <c r="K102" s="26" t="e">
        <f>BASE_CONCILI12[[#This Row],[30/mai]]+BASE_CONCILI12[[#This Row],[RECEBIMENTO]]-BASE_CONCILI12[[#This Row],[TRANSFERÊNCIA]]-BASE_CONCILI12[[#This Row],[CONSUMO REAL]]</f>
        <v>#N/A</v>
      </c>
      <c r="L102" s="7">
        <f>IFERROR(VLOOKUP(BASE_CONCILI12[[#This Row],[CÓD. 
SAIB]],BASE_CONTAG[[LAVRE]:[CONTAGEM FINAL]],7,0),0)</f>
        <v>0</v>
      </c>
      <c r="M102" s="7">
        <f>IFERROR(SUM(BASE_CONCILI12[[#This Row],[30/jun]]*BASE_CONCILI12[[#This Row],[CUSTO MP (UN)]]),0)</f>
        <v>0</v>
      </c>
      <c r="N102" s="7">
        <f>IFERROR(VLOOKUP(BASE_CONCILI12[[#This Row],[CÓD. 
SAIB]],BASE_CONTAG[],5,0),"")</f>
        <v>0</v>
      </c>
      <c r="O102" s="7" t="e">
        <f>SUMIF(SISTEMA!#REF!,BASE_CONCILI12[[#This Row],[CÓD. 
SAIB]],SISTEMA!#REF!)</f>
        <v>#REF!</v>
      </c>
      <c r="P102" s="30">
        <f>IFERROR(SUM(BASE_CONCILI12[[#This Row],[SISTEMA]]*BASE_CONCILI12[[#This Row],[CUSTO MP (UN)]]),0)</f>
        <v>0</v>
      </c>
      <c r="Q102" s="46" t="str">
        <f>IFERROR(VLOOKUP(BASE_CONCILI12[[#This Row],[CÓD. 
SAIB]],BASE_DIFERENÇA[],4,0),"0")</f>
        <v>0</v>
      </c>
      <c r="R102" s="75" t="e">
        <f>BASE_CONCILI12[[#This Row],[30/jun]]-BASE_CONCILI12[[#This Row],[SISTEMA]]</f>
        <v>#REF!</v>
      </c>
      <c r="S102" s="47" t="str">
        <f>IFERROR(BASE_CONCILI12[[#This Row],[DIFERENÇA ANTERIOR]]-BASE_CONCILI12[[#This Row],[DIFERENÇA ATUAL]],"-")</f>
        <v>-</v>
      </c>
      <c r="T102" s="48" t="str">
        <f>VLOOKUP(BASE_CONCILI12[[#This Row],[CÓD. 
SAIB]],CUSTO!A:C,3,0)</f>
        <v>1861CB01</v>
      </c>
      <c r="U102" s="48">
        <f>IFERROR(SUM(BASE_CONCILI12[[#This Row],[DIFERENÇA ATUAL]]*BASE_CONCILI12[[#This Row],[CUSTO MP (UN)]]),0)</f>
        <v>0</v>
      </c>
      <c r="V102" s="86" t="str">
        <f>IFERROR(BASE_CONCILI12[[#This Row],[30/jun]]/BASE_CONCILI12[[#This Row],[SISTEMA]],"")</f>
        <v/>
      </c>
      <c r="W102" s="48" t="str">
        <f>IFERROR(BASE_CONCILI12[[#This Row],[DIFERENÇA MÊS]]*BASE_CONCILI12[[#This Row],[CUSTO MP (UN)]],"-")</f>
        <v>-</v>
      </c>
      <c r="X102" s="49" t="s">
        <v>813</v>
      </c>
    </row>
    <row r="103" spans="1:24" x14ac:dyDescent="0.25">
      <c r="A103" s="73">
        <v>31517</v>
      </c>
      <c r="B103" s="73"/>
      <c r="C103" s="42" t="s">
        <v>146</v>
      </c>
      <c r="D103" s="37" t="s">
        <v>232</v>
      </c>
      <c r="E103" s="26" t="e">
        <f>VLOOKUP(BASE_CONCILI12[[#This Row],[CÓD. 
SAIB]],CONT_ANTE!A:D,4,0)</f>
        <v>#N/A</v>
      </c>
      <c r="F103" s="26" t="e">
        <f>SUMIF(#REF!,BASE_CONCILI12[[#This Row],[CÓD. 
SAIB]],#REF!)</f>
        <v>#REF!</v>
      </c>
      <c r="G103" s="26" t="e">
        <f>SUMIF(#REF!,BASE_CONCILI12[[#This Row],[CÓD. 
SAIB]],#REF!)</f>
        <v>#REF!</v>
      </c>
      <c r="H103" s="26" t="e">
        <f>BASE_CONCILI12[[#This Row],[CONSUMO REAL]]-BASE_CONCILI12[[#This Row],[CONSUMO TEORICO]]</f>
        <v>#REF!</v>
      </c>
      <c r="I103" s="26" t="e">
        <f>SUMIF(#REF!,BASE_CONCILI12[[#This Row],[CÓD. 
SAIB]],#REF!)</f>
        <v>#REF!</v>
      </c>
      <c r="J103" s="26" t="e">
        <f>SUMIF(#REF!,BASE_CONCILI12[[#This Row],[CÓD. 
SAIB]],#REF!)</f>
        <v>#REF!</v>
      </c>
      <c r="K103" s="26" t="e">
        <f>BASE_CONCILI12[[#This Row],[30/mai]]+BASE_CONCILI12[[#This Row],[RECEBIMENTO]]-BASE_CONCILI12[[#This Row],[TRANSFERÊNCIA]]-BASE_CONCILI12[[#This Row],[CONSUMO REAL]]</f>
        <v>#N/A</v>
      </c>
      <c r="L103" s="7">
        <f>IFERROR(VLOOKUP(BASE_CONCILI12[[#This Row],[CÓD. 
SAIB]],BASE_CONTAG[[LAVRE]:[CONTAGEM FINAL]],7,0),0)</f>
        <v>0</v>
      </c>
      <c r="M103" s="7">
        <f>IFERROR(SUM(BASE_CONCILI12[[#This Row],[30/jun]]*BASE_CONCILI12[[#This Row],[CUSTO MP (UN)]]),0)</f>
        <v>0</v>
      </c>
      <c r="N103" s="7">
        <f>IFERROR(VLOOKUP(BASE_CONCILI12[[#This Row],[CÓD. 
SAIB]],BASE_CONTAG[],5,0),"")</f>
        <v>0</v>
      </c>
      <c r="O103" s="7" t="e">
        <f>SUMIF(SISTEMA!#REF!,BASE_CONCILI12[[#This Row],[CÓD. 
SAIB]],SISTEMA!#REF!)</f>
        <v>#REF!</v>
      </c>
      <c r="P103" s="30">
        <f>IFERROR(SUM(BASE_CONCILI12[[#This Row],[SISTEMA]]*BASE_CONCILI12[[#This Row],[CUSTO MP (UN)]]),0)</f>
        <v>0</v>
      </c>
      <c r="Q103" s="46" t="str">
        <f>IFERROR(VLOOKUP(BASE_CONCILI12[[#This Row],[CÓD. 
SAIB]],BASE_DIFERENÇA[],4,0),"0")</f>
        <v>0</v>
      </c>
      <c r="R103" s="75" t="e">
        <f>BASE_CONCILI12[[#This Row],[30/jun]]-BASE_CONCILI12[[#This Row],[SISTEMA]]</f>
        <v>#REF!</v>
      </c>
      <c r="S103" s="47" t="str">
        <f>IFERROR(BASE_CONCILI12[[#This Row],[DIFERENÇA ANTERIOR]]-BASE_CONCILI12[[#This Row],[DIFERENÇA ATUAL]],"-")</f>
        <v>-</v>
      </c>
      <c r="T103" s="48" t="str">
        <f>VLOOKUP(BASE_CONCILI12[[#This Row],[CÓD. 
SAIB]],CUSTO!A:C,3,0)</f>
        <v>31517CB01</v>
      </c>
      <c r="U103" s="48">
        <f>IFERROR(SUM(BASE_CONCILI12[[#This Row],[DIFERENÇA ATUAL]]*BASE_CONCILI12[[#This Row],[CUSTO MP (UN)]]),0)</f>
        <v>0</v>
      </c>
      <c r="V103" s="86" t="str">
        <f>IFERROR(BASE_CONCILI12[[#This Row],[30/jun]]/BASE_CONCILI12[[#This Row],[SISTEMA]],"")</f>
        <v/>
      </c>
      <c r="W103" s="48" t="str">
        <f>IFERROR(BASE_CONCILI12[[#This Row],[DIFERENÇA MÊS]]*BASE_CONCILI12[[#This Row],[CUSTO MP (UN)]],"-")</f>
        <v>-</v>
      </c>
      <c r="X103" s="49" t="s">
        <v>813</v>
      </c>
    </row>
    <row r="104" spans="1:24" x14ac:dyDescent="0.25">
      <c r="A104" s="72">
        <v>39</v>
      </c>
      <c r="B104" s="72"/>
      <c r="C104" s="2" t="s">
        <v>97</v>
      </c>
      <c r="D104" s="37" t="s">
        <v>232</v>
      </c>
      <c r="E104" s="26" t="e">
        <f>VLOOKUP(BASE_CONCILI12[[#This Row],[CÓD. 
SAIB]],CONT_ANTE!A:D,4,0)</f>
        <v>#N/A</v>
      </c>
      <c r="F104" s="26" t="e">
        <f>SUMIF(#REF!,BASE_CONCILI12[[#This Row],[CÓD. 
SAIB]],#REF!)</f>
        <v>#REF!</v>
      </c>
      <c r="G104" s="26" t="e">
        <f>SUMIF(#REF!,BASE_CONCILI12[[#This Row],[CÓD. 
SAIB]],#REF!)</f>
        <v>#REF!</v>
      </c>
      <c r="H104" s="26" t="e">
        <f>BASE_CONCILI12[[#This Row],[CONSUMO REAL]]-BASE_CONCILI12[[#This Row],[CONSUMO TEORICO]]</f>
        <v>#REF!</v>
      </c>
      <c r="I104" s="26" t="e">
        <f>SUMIF(#REF!,BASE_CONCILI12[[#This Row],[CÓD. 
SAIB]],#REF!)</f>
        <v>#REF!</v>
      </c>
      <c r="J104" s="26" t="e">
        <f>SUMIF(#REF!,BASE_CONCILI12[[#This Row],[CÓD. 
SAIB]],#REF!)</f>
        <v>#REF!</v>
      </c>
      <c r="K104" s="26" t="e">
        <f>BASE_CONCILI12[[#This Row],[30/mai]]+BASE_CONCILI12[[#This Row],[RECEBIMENTO]]-BASE_CONCILI12[[#This Row],[TRANSFERÊNCIA]]-BASE_CONCILI12[[#This Row],[CONSUMO REAL]]</f>
        <v>#N/A</v>
      </c>
      <c r="L104" s="7">
        <f>IFERROR(VLOOKUP(BASE_CONCILI12[[#This Row],[CÓD. 
SAIB]],BASE_CONTAG[[LAVRE]:[CONTAGEM FINAL]],7,0),0)</f>
        <v>1239</v>
      </c>
      <c r="M104" s="7">
        <f>IFERROR(SUM(BASE_CONCILI12[[#This Row],[30/jun]]*BASE_CONCILI12[[#This Row],[CUSTO MP (UN)]]),0)</f>
        <v>0</v>
      </c>
      <c r="N104" s="7">
        <f>IFERROR(VLOOKUP(BASE_CONCILI12[[#This Row],[CÓD. 
SAIB]],BASE_CONTAG[],5,0),"")</f>
        <v>1239</v>
      </c>
      <c r="O104" s="7" t="e">
        <f>SUMIF(SISTEMA!#REF!,BASE_CONCILI12[[#This Row],[CÓD. 
SAIB]],SISTEMA!#REF!)</f>
        <v>#REF!</v>
      </c>
      <c r="P104" s="30">
        <f>IFERROR(SUM(BASE_CONCILI12[[#This Row],[SISTEMA]]*BASE_CONCILI12[[#This Row],[CUSTO MP (UN)]]),0)</f>
        <v>0</v>
      </c>
      <c r="Q104" s="46" t="str">
        <f>IFERROR(VLOOKUP(BASE_CONCILI12[[#This Row],[CÓD. 
SAIB]],BASE_DIFERENÇA[],4,0),"0")</f>
        <v>0</v>
      </c>
      <c r="R104" s="75" t="e">
        <f>BASE_CONCILI12[[#This Row],[30/jun]]-BASE_CONCILI12[[#This Row],[SISTEMA]]</f>
        <v>#REF!</v>
      </c>
      <c r="S104" s="47" t="str">
        <f>IFERROR(BASE_CONCILI12[[#This Row],[DIFERENÇA ANTERIOR]]-BASE_CONCILI12[[#This Row],[DIFERENÇA ATUAL]],"-")</f>
        <v>-</v>
      </c>
      <c r="T104" s="48" t="str">
        <f>VLOOKUP(BASE_CONCILI12[[#This Row],[CÓD. 
SAIB]],CUSTO!A:C,3,0)</f>
        <v>39CB01</v>
      </c>
      <c r="U104" s="48">
        <f>IFERROR(SUM(BASE_CONCILI12[[#This Row],[DIFERENÇA ATUAL]]*BASE_CONCILI12[[#This Row],[CUSTO MP (UN)]]),0)</f>
        <v>0</v>
      </c>
      <c r="V104" s="86" t="str">
        <f>IFERROR(BASE_CONCILI12[[#This Row],[30/jun]]/BASE_CONCILI12[[#This Row],[SISTEMA]],"")</f>
        <v/>
      </c>
      <c r="W104" s="48" t="str">
        <f>IFERROR(BASE_CONCILI12[[#This Row],[DIFERENÇA MÊS]]*BASE_CONCILI12[[#This Row],[CUSTO MP (UN)]],"-")</f>
        <v>-</v>
      </c>
      <c r="X104" s="49" t="s">
        <v>813</v>
      </c>
    </row>
    <row r="105" spans="1:24" x14ac:dyDescent="0.25">
      <c r="A105" s="72">
        <v>526</v>
      </c>
      <c r="B105" s="72"/>
      <c r="C105" s="2" t="s">
        <v>101</v>
      </c>
      <c r="D105" s="37" t="s">
        <v>232</v>
      </c>
      <c r="E105" s="26" t="e">
        <f>VLOOKUP(BASE_CONCILI12[[#This Row],[CÓD. 
SAIB]],CONT_ANTE!A:D,4,0)</f>
        <v>#N/A</v>
      </c>
      <c r="F105" s="26" t="e">
        <f>SUMIF(#REF!,BASE_CONCILI12[[#This Row],[CÓD. 
SAIB]],#REF!)</f>
        <v>#REF!</v>
      </c>
      <c r="G105" s="26" t="e">
        <f>SUMIF(#REF!,BASE_CONCILI12[[#This Row],[CÓD. 
SAIB]],#REF!)</f>
        <v>#REF!</v>
      </c>
      <c r="H105" s="26" t="e">
        <f>BASE_CONCILI12[[#This Row],[CONSUMO REAL]]-BASE_CONCILI12[[#This Row],[CONSUMO TEORICO]]</f>
        <v>#REF!</v>
      </c>
      <c r="I105" s="26" t="e">
        <f>SUMIF(#REF!,BASE_CONCILI12[[#This Row],[CÓD. 
SAIB]],#REF!)</f>
        <v>#REF!</v>
      </c>
      <c r="J105" s="26" t="e">
        <f>SUMIF(#REF!,BASE_CONCILI12[[#This Row],[CÓD. 
SAIB]],#REF!)</f>
        <v>#REF!</v>
      </c>
      <c r="K105" s="26" t="e">
        <f>BASE_CONCILI12[[#This Row],[30/mai]]+BASE_CONCILI12[[#This Row],[RECEBIMENTO]]-BASE_CONCILI12[[#This Row],[TRANSFERÊNCIA]]-BASE_CONCILI12[[#This Row],[CONSUMO REAL]]</f>
        <v>#N/A</v>
      </c>
      <c r="L105" s="7">
        <f>IFERROR(VLOOKUP(BASE_CONCILI12[[#This Row],[CÓD. 
SAIB]],BASE_CONTAG[[LAVRE]:[CONTAGEM FINAL]],7,0),0)</f>
        <v>1092.5</v>
      </c>
      <c r="M105" s="7">
        <f>IFERROR(SUM(BASE_CONCILI12[[#This Row],[30/jun]]*BASE_CONCILI12[[#This Row],[CUSTO MP (UN)]]),0)</f>
        <v>0</v>
      </c>
      <c r="N105" s="7">
        <f>IFERROR(VLOOKUP(BASE_CONCILI12[[#This Row],[CÓD. 
SAIB]],BASE_CONTAG[],5,0),"")</f>
        <v>1092.5</v>
      </c>
      <c r="O105" s="7" t="e">
        <f>SUMIF(SISTEMA!#REF!,BASE_CONCILI12[[#This Row],[CÓD. 
SAIB]],SISTEMA!#REF!)</f>
        <v>#REF!</v>
      </c>
      <c r="P105" s="30">
        <f>IFERROR(SUM(BASE_CONCILI12[[#This Row],[SISTEMA]]*BASE_CONCILI12[[#This Row],[CUSTO MP (UN)]]),0)</f>
        <v>0</v>
      </c>
      <c r="Q105" s="46" t="str">
        <f>IFERROR(VLOOKUP(BASE_CONCILI12[[#This Row],[CÓD. 
SAIB]],BASE_DIFERENÇA[],4,0),"0")</f>
        <v>0</v>
      </c>
      <c r="R105" s="75" t="e">
        <f>BASE_CONCILI12[[#This Row],[30/jun]]-BASE_CONCILI12[[#This Row],[SISTEMA]]</f>
        <v>#REF!</v>
      </c>
      <c r="S105" s="47" t="str">
        <f>IFERROR(BASE_CONCILI12[[#This Row],[DIFERENÇA ANTERIOR]]-BASE_CONCILI12[[#This Row],[DIFERENÇA ATUAL]],"-")</f>
        <v>-</v>
      </c>
      <c r="T105" s="48" t="str">
        <f>VLOOKUP(BASE_CONCILI12[[#This Row],[CÓD. 
SAIB]],CUSTO!A:C,3,0)</f>
        <v>526CB01</v>
      </c>
      <c r="U105" s="48">
        <f>IFERROR(SUM(BASE_CONCILI12[[#This Row],[DIFERENÇA ATUAL]]*BASE_CONCILI12[[#This Row],[CUSTO MP (UN)]]),0)</f>
        <v>0</v>
      </c>
      <c r="V105" s="96" t="str">
        <f>IFERROR(BASE_CONCILI12[[#This Row],[30/jun]]/BASE_CONCILI12[[#This Row],[SISTEMA]],"")</f>
        <v/>
      </c>
      <c r="W105" s="48" t="str">
        <f>IFERROR(BASE_CONCILI12[[#This Row],[DIFERENÇA MÊS]]*BASE_CONCILI12[[#This Row],[CUSTO MP (UN)]],"-")</f>
        <v>-</v>
      </c>
      <c r="X105" s="49" t="s">
        <v>813</v>
      </c>
    </row>
    <row r="106" spans="1:24" x14ac:dyDescent="0.25">
      <c r="A106" s="72">
        <v>31342</v>
      </c>
      <c r="B106" s="72"/>
      <c r="C106" s="2" t="s">
        <v>95</v>
      </c>
      <c r="D106" s="37" t="s">
        <v>233</v>
      </c>
      <c r="E106" s="26" t="e">
        <f>VLOOKUP(BASE_CONCILI12[[#This Row],[CÓD. 
SAIB]],CONT_ANTE!A:D,4,0)</f>
        <v>#N/A</v>
      </c>
      <c r="F106" s="26" t="e">
        <f>SUMIF(#REF!,BASE_CONCILI12[[#This Row],[CÓD. 
SAIB]],#REF!)</f>
        <v>#REF!</v>
      </c>
      <c r="G106" s="26" t="e">
        <f>SUMIF(#REF!,BASE_CONCILI12[[#This Row],[CÓD. 
SAIB]],#REF!)</f>
        <v>#REF!</v>
      </c>
      <c r="H106" s="26" t="e">
        <f>BASE_CONCILI12[[#This Row],[CONSUMO REAL]]-BASE_CONCILI12[[#This Row],[CONSUMO TEORICO]]</f>
        <v>#REF!</v>
      </c>
      <c r="I106" s="26" t="e">
        <f>SUMIF(#REF!,BASE_CONCILI12[[#This Row],[CÓD. 
SAIB]],#REF!)</f>
        <v>#REF!</v>
      </c>
      <c r="J106" s="26" t="e">
        <f>SUMIF(#REF!,BASE_CONCILI12[[#This Row],[CÓD. 
SAIB]],#REF!)</f>
        <v>#REF!</v>
      </c>
      <c r="K106" s="26" t="e">
        <f>BASE_CONCILI12[[#This Row],[30/mai]]+BASE_CONCILI12[[#This Row],[RECEBIMENTO]]-BASE_CONCILI12[[#This Row],[TRANSFERÊNCIA]]-BASE_CONCILI12[[#This Row],[CONSUMO REAL]]</f>
        <v>#N/A</v>
      </c>
      <c r="L106" s="7">
        <f>IFERROR(VLOOKUP(BASE_CONCILI12[[#This Row],[CÓD. 
SAIB]],BASE_CONTAG[[LAVRE]:[CONTAGEM FINAL]],7,0),0)</f>
        <v>0</v>
      </c>
      <c r="M106" s="7">
        <f>IFERROR(SUM(BASE_CONCILI12[[#This Row],[30/jun]]*BASE_CONCILI12[[#This Row],[CUSTO MP (UN)]]),0)</f>
        <v>0</v>
      </c>
      <c r="N106" s="7">
        <f>IFERROR(VLOOKUP(BASE_CONCILI12[[#This Row],[CÓD. 
SAIB]],BASE_CONTAG[],5,0),"")</f>
        <v>0</v>
      </c>
      <c r="O106" s="7" t="e">
        <f>SUMIF(SISTEMA!#REF!,BASE_CONCILI12[[#This Row],[CÓD. 
SAIB]],SISTEMA!#REF!)</f>
        <v>#REF!</v>
      </c>
      <c r="P106" s="30">
        <f>IFERROR(SUM(BASE_CONCILI12[[#This Row],[SISTEMA]]*BASE_CONCILI12[[#This Row],[CUSTO MP (UN)]]),0)</f>
        <v>0</v>
      </c>
      <c r="Q106" s="46" t="str">
        <f>IFERROR(VLOOKUP(BASE_CONCILI12[[#This Row],[CÓD. 
SAIB]],BASE_DIFERENÇA[],4,0),"0")</f>
        <v>0</v>
      </c>
      <c r="R106" s="75" t="e">
        <f>BASE_CONCILI12[[#This Row],[30/jun]]-BASE_CONCILI12[[#This Row],[SISTEMA]]</f>
        <v>#REF!</v>
      </c>
      <c r="S106" s="47" t="str">
        <f>IFERROR(BASE_CONCILI12[[#This Row],[DIFERENÇA ANTERIOR]]-BASE_CONCILI12[[#This Row],[DIFERENÇA ATUAL]],"-")</f>
        <v>-</v>
      </c>
      <c r="T106" s="48" t="str">
        <f>VLOOKUP(BASE_CONCILI12[[#This Row],[CÓD. 
SAIB]],CUSTO!A:C,3,0)</f>
        <v>31342CB01</v>
      </c>
      <c r="U106" s="48">
        <f>IFERROR(SUM(BASE_CONCILI12[[#This Row],[DIFERENÇA ATUAL]]*BASE_CONCILI12[[#This Row],[CUSTO MP (UN)]]),0)</f>
        <v>0</v>
      </c>
      <c r="V106" s="86" t="str">
        <f>IFERROR(BASE_CONCILI12[[#This Row],[30/jun]]/BASE_CONCILI12[[#This Row],[SISTEMA]],"")</f>
        <v/>
      </c>
      <c r="W106" s="48" t="str">
        <f>IFERROR(BASE_CONCILI12[[#This Row],[DIFERENÇA MÊS]]*BASE_CONCILI12[[#This Row],[CUSTO MP (UN)]],"-")</f>
        <v>-</v>
      </c>
      <c r="X106" s="49" t="s">
        <v>813</v>
      </c>
    </row>
    <row r="107" spans="1:24" x14ac:dyDescent="0.25">
      <c r="A107" s="72">
        <v>45</v>
      </c>
      <c r="B107" s="72"/>
      <c r="C107" s="2" t="s">
        <v>94</v>
      </c>
      <c r="D107" s="37" t="s">
        <v>233</v>
      </c>
      <c r="E107" s="26" t="e">
        <f>VLOOKUP(BASE_CONCILI12[[#This Row],[CÓD. 
SAIB]],CONT_ANTE!A:D,4,0)</f>
        <v>#N/A</v>
      </c>
      <c r="F107" s="26" t="e">
        <f>SUMIF(#REF!,BASE_CONCILI12[[#This Row],[CÓD. 
SAIB]],#REF!)</f>
        <v>#REF!</v>
      </c>
      <c r="G107" s="26" t="e">
        <f>SUMIF(#REF!,BASE_CONCILI12[[#This Row],[CÓD. 
SAIB]],#REF!)</f>
        <v>#REF!</v>
      </c>
      <c r="H107" s="26" t="e">
        <f>BASE_CONCILI12[[#This Row],[CONSUMO REAL]]-BASE_CONCILI12[[#This Row],[CONSUMO TEORICO]]</f>
        <v>#REF!</v>
      </c>
      <c r="I107" s="26" t="e">
        <f>SUMIF(#REF!,BASE_CONCILI12[[#This Row],[CÓD. 
SAIB]],#REF!)</f>
        <v>#REF!</v>
      </c>
      <c r="J107" s="26" t="e">
        <f>SUMIF(#REF!,BASE_CONCILI12[[#This Row],[CÓD. 
SAIB]],#REF!)</f>
        <v>#REF!</v>
      </c>
      <c r="K107" s="26" t="e">
        <f>BASE_CONCILI12[[#This Row],[30/mai]]+BASE_CONCILI12[[#This Row],[RECEBIMENTO]]-BASE_CONCILI12[[#This Row],[TRANSFERÊNCIA]]-BASE_CONCILI12[[#This Row],[CONSUMO REAL]]</f>
        <v>#N/A</v>
      </c>
      <c r="L107" s="7">
        <f>IFERROR(VLOOKUP(BASE_CONCILI12[[#This Row],[CÓD. 
SAIB]],BASE_CONTAG[[LAVRE]:[CONTAGEM FINAL]],7,0),0)</f>
        <v>545.85</v>
      </c>
      <c r="M107" s="7">
        <f>IFERROR(SUM(BASE_CONCILI12[[#This Row],[30/jun]]*BASE_CONCILI12[[#This Row],[CUSTO MP (UN)]]),0)</f>
        <v>0</v>
      </c>
      <c r="N107" s="7">
        <f>IFERROR(VLOOKUP(BASE_CONCILI12[[#This Row],[CÓD. 
SAIB]],BASE_CONTAG[],5,0),"")</f>
        <v>545.85</v>
      </c>
      <c r="O107" s="7" t="e">
        <f>SUMIF(SISTEMA!#REF!,BASE_CONCILI12[[#This Row],[CÓD. 
SAIB]],SISTEMA!#REF!)</f>
        <v>#REF!</v>
      </c>
      <c r="P107" s="30">
        <f>IFERROR(SUM(BASE_CONCILI12[[#This Row],[SISTEMA]]*BASE_CONCILI12[[#This Row],[CUSTO MP (UN)]]),0)</f>
        <v>0</v>
      </c>
      <c r="Q107" s="46" t="str">
        <f>IFERROR(VLOOKUP(BASE_CONCILI12[[#This Row],[CÓD. 
SAIB]],BASE_DIFERENÇA[],4,0),"0")</f>
        <v>0</v>
      </c>
      <c r="R107" s="75" t="e">
        <f>BASE_CONCILI12[[#This Row],[30/jun]]-BASE_CONCILI12[[#This Row],[SISTEMA]]</f>
        <v>#REF!</v>
      </c>
      <c r="S107" s="47" t="str">
        <f>IFERROR(BASE_CONCILI12[[#This Row],[DIFERENÇA ANTERIOR]]-BASE_CONCILI12[[#This Row],[DIFERENÇA ATUAL]],"-")</f>
        <v>-</v>
      </c>
      <c r="T107" s="48">
        <f>VLOOKUP(BASE_CONCILI12[[#This Row],[CÓD. 
SAIB]],CUSTO!A:C,3,0)</f>
        <v>0</v>
      </c>
      <c r="U107" s="48">
        <f>IFERROR(SUM(BASE_CONCILI12[[#This Row],[DIFERENÇA ATUAL]]*BASE_CONCILI12[[#This Row],[CUSTO MP (UN)]]),0)</f>
        <v>0</v>
      </c>
      <c r="V107" s="86" t="str">
        <f>IFERROR(BASE_CONCILI12[[#This Row],[30/jun]]/BASE_CONCILI12[[#This Row],[SISTEMA]],"")</f>
        <v/>
      </c>
      <c r="W107" s="48" t="str">
        <f>IFERROR(BASE_CONCILI12[[#This Row],[DIFERENÇA MÊS]]*BASE_CONCILI12[[#This Row],[CUSTO MP (UN)]],"-")</f>
        <v>-</v>
      </c>
      <c r="X107" s="49" t="s">
        <v>813</v>
      </c>
    </row>
    <row r="108" spans="1:24" x14ac:dyDescent="0.25">
      <c r="A108" s="72">
        <v>31838</v>
      </c>
      <c r="B108" s="72"/>
      <c r="C108" s="2" t="s">
        <v>149</v>
      </c>
      <c r="D108" s="37" t="s">
        <v>233</v>
      </c>
      <c r="E108" s="26" t="e">
        <f>VLOOKUP(BASE_CONCILI12[[#This Row],[CÓD. 
SAIB]],CONT_ANTE!A:D,4,0)</f>
        <v>#N/A</v>
      </c>
      <c r="F108" s="26" t="e">
        <f>SUMIF(#REF!,BASE_CONCILI12[[#This Row],[CÓD. 
SAIB]],#REF!)</f>
        <v>#REF!</v>
      </c>
      <c r="G108" s="26" t="e">
        <f>SUMIF(#REF!,BASE_CONCILI12[[#This Row],[CÓD. 
SAIB]],#REF!)</f>
        <v>#REF!</v>
      </c>
      <c r="H108" s="26" t="e">
        <f>BASE_CONCILI12[[#This Row],[CONSUMO REAL]]-BASE_CONCILI12[[#This Row],[CONSUMO TEORICO]]</f>
        <v>#REF!</v>
      </c>
      <c r="I108" s="26" t="e">
        <f>SUMIF(#REF!,BASE_CONCILI12[[#This Row],[CÓD. 
SAIB]],#REF!)</f>
        <v>#REF!</v>
      </c>
      <c r="J108" s="26" t="e">
        <f>SUMIF(#REF!,BASE_CONCILI12[[#This Row],[CÓD. 
SAIB]],#REF!)</f>
        <v>#REF!</v>
      </c>
      <c r="K108" s="26" t="e">
        <f>BASE_CONCILI12[[#This Row],[30/mai]]+BASE_CONCILI12[[#This Row],[RECEBIMENTO]]-BASE_CONCILI12[[#This Row],[TRANSFERÊNCIA]]-BASE_CONCILI12[[#This Row],[CONSUMO REAL]]</f>
        <v>#N/A</v>
      </c>
      <c r="L108" s="7">
        <f>IFERROR(VLOOKUP(BASE_CONCILI12[[#This Row],[CÓD. 
SAIB]],BASE_CONTAG[[LAVRE]:[CONTAGEM FINAL]],7,0),0)</f>
        <v>0</v>
      </c>
      <c r="M108" s="7">
        <f>IFERROR(SUM(BASE_CONCILI12[[#This Row],[30/jun]]*BASE_CONCILI12[[#This Row],[CUSTO MP (UN)]]),0)</f>
        <v>0</v>
      </c>
      <c r="N108" s="7" t="str">
        <f>IFERROR(VLOOKUP(BASE_CONCILI12[[#This Row],[CÓD. 
SAIB]],BASE_CONTAG[],5,0),"")</f>
        <v/>
      </c>
      <c r="O108" s="7" t="e">
        <f>SUMIF(SISTEMA!#REF!,BASE_CONCILI12[[#This Row],[CÓD. 
SAIB]],SISTEMA!#REF!)</f>
        <v>#REF!</v>
      </c>
      <c r="P108" s="30">
        <f>IFERROR(SUM(BASE_CONCILI12[[#This Row],[SISTEMA]]*BASE_CONCILI12[[#This Row],[CUSTO MP (UN)]]),0)</f>
        <v>0</v>
      </c>
      <c r="Q108" s="46" t="str">
        <f>IFERROR(VLOOKUP(BASE_CONCILI12[[#This Row],[CÓD. 
SAIB]],BASE_DIFERENÇA[],4,0),"0")</f>
        <v>0</v>
      </c>
      <c r="R108" s="75" t="e">
        <f>BASE_CONCILI12[[#This Row],[30/jun]]-BASE_CONCILI12[[#This Row],[SISTEMA]]</f>
        <v>#REF!</v>
      </c>
      <c r="S108" s="47" t="str">
        <f>IFERROR(BASE_CONCILI12[[#This Row],[DIFERENÇA ANTERIOR]]-BASE_CONCILI12[[#This Row],[DIFERENÇA ATUAL]],"-")</f>
        <v>-</v>
      </c>
      <c r="T108" s="48">
        <v>0</v>
      </c>
      <c r="U108" s="48">
        <f>IFERROR(SUM(BASE_CONCILI12[[#This Row],[DIFERENÇA ATUAL]]*BASE_CONCILI12[[#This Row],[CUSTO MP (UN)]]),0)</f>
        <v>0</v>
      </c>
      <c r="V108" s="86" t="str">
        <f>IFERROR(BASE_CONCILI12[[#This Row],[30/jun]]/BASE_CONCILI12[[#This Row],[SISTEMA]],"")</f>
        <v/>
      </c>
      <c r="W108" s="48" t="str">
        <f>IFERROR(BASE_CONCILI12[[#This Row],[DIFERENÇA MÊS]]*BASE_CONCILI12[[#This Row],[CUSTO MP (UN)]],"-")</f>
        <v>-</v>
      </c>
      <c r="X108" s="49" t="s">
        <v>813</v>
      </c>
    </row>
    <row r="109" spans="1:24" x14ac:dyDescent="0.25">
      <c r="A109" s="72">
        <v>31353</v>
      </c>
      <c r="B109" s="72"/>
      <c r="C109" s="2" t="s">
        <v>150</v>
      </c>
      <c r="D109" s="37" t="s">
        <v>233</v>
      </c>
      <c r="E109" s="26" t="e">
        <f>VLOOKUP(BASE_CONCILI12[[#This Row],[CÓD. 
SAIB]],CONT_ANTE!A:D,4,0)</f>
        <v>#N/A</v>
      </c>
      <c r="F109" s="26" t="e">
        <f>SUMIF(#REF!,BASE_CONCILI12[[#This Row],[CÓD. 
SAIB]],#REF!)</f>
        <v>#REF!</v>
      </c>
      <c r="G109" s="26" t="e">
        <f>SUMIF(#REF!,BASE_CONCILI12[[#This Row],[CÓD. 
SAIB]],#REF!)</f>
        <v>#REF!</v>
      </c>
      <c r="H109" s="26" t="e">
        <f>BASE_CONCILI12[[#This Row],[CONSUMO REAL]]-BASE_CONCILI12[[#This Row],[CONSUMO TEORICO]]</f>
        <v>#REF!</v>
      </c>
      <c r="I109" s="26" t="e">
        <f>SUMIF(#REF!,BASE_CONCILI12[[#This Row],[CÓD. 
SAIB]],#REF!)</f>
        <v>#REF!</v>
      </c>
      <c r="J109" s="26" t="e">
        <f>SUMIF(#REF!,BASE_CONCILI12[[#This Row],[CÓD. 
SAIB]],#REF!)</f>
        <v>#REF!</v>
      </c>
      <c r="K109" s="26" t="e">
        <f>BASE_CONCILI12[[#This Row],[30/mai]]+BASE_CONCILI12[[#This Row],[RECEBIMENTO]]-BASE_CONCILI12[[#This Row],[TRANSFERÊNCIA]]-BASE_CONCILI12[[#This Row],[CONSUMO REAL]]</f>
        <v>#N/A</v>
      </c>
      <c r="L109" s="7">
        <f>IFERROR(VLOOKUP(BASE_CONCILI12[[#This Row],[CÓD. 
SAIB]],BASE_CONTAG[[LAVRE]:[CONTAGEM FINAL]],7,0),0)</f>
        <v>200.7</v>
      </c>
      <c r="M109" s="7">
        <f>IFERROR(SUM(BASE_CONCILI12[[#This Row],[30/jun]]*BASE_CONCILI12[[#This Row],[CUSTO MP (UN)]]),0)</f>
        <v>0</v>
      </c>
      <c r="N109" s="7">
        <f>IFERROR(VLOOKUP(BASE_CONCILI12[[#This Row],[CÓD. 
SAIB]],BASE_CONTAG[],5,0),"")</f>
        <v>200.7</v>
      </c>
      <c r="O109" s="7" t="e">
        <f>SUMIF(SISTEMA!#REF!,BASE_CONCILI12[[#This Row],[CÓD. 
SAIB]],SISTEMA!#REF!)</f>
        <v>#REF!</v>
      </c>
      <c r="P109" s="30">
        <f>IFERROR(SUM(BASE_CONCILI12[[#This Row],[SISTEMA]]*BASE_CONCILI12[[#This Row],[CUSTO MP (UN)]]),0)</f>
        <v>0</v>
      </c>
      <c r="Q109" s="46" t="str">
        <f>IFERROR(VLOOKUP(BASE_CONCILI12[[#This Row],[CÓD. 
SAIB]],BASE_DIFERENÇA[],4,0),"0")</f>
        <v>0</v>
      </c>
      <c r="R109" s="75" t="e">
        <f>BASE_CONCILI12[[#This Row],[30/jun]]-BASE_CONCILI12[[#This Row],[SISTEMA]]</f>
        <v>#REF!</v>
      </c>
      <c r="S109" s="47" t="str">
        <f>IFERROR(BASE_CONCILI12[[#This Row],[DIFERENÇA ANTERIOR]]-BASE_CONCILI12[[#This Row],[DIFERENÇA ATUAL]],"-")</f>
        <v>-</v>
      </c>
      <c r="T109" s="48" t="str">
        <f>VLOOKUP(BASE_CONCILI12[[#This Row],[CÓD. 
SAIB]],CUSTO!A:C,3,0)</f>
        <v>31353CB01</v>
      </c>
      <c r="U109" s="48">
        <f>IFERROR(SUM(BASE_CONCILI12[[#This Row],[DIFERENÇA ATUAL]]*BASE_CONCILI12[[#This Row],[CUSTO MP (UN)]]),0)</f>
        <v>0</v>
      </c>
      <c r="V109" s="96" t="str">
        <f>IFERROR(BASE_CONCILI12[[#This Row],[30/jun]]/BASE_CONCILI12[[#This Row],[SISTEMA]],"")</f>
        <v/>
      </c>
      <c r="W109" s="48" t="str">
        <f>IFERROR(BASE_CONCILI12[[#This Row],[DIFERENÇA MÊS]]*BASE_CONCILI12[[#This Row],[CUSTO MP (UN)]],"-")</f>
        <v>-</v>
      </c>
      <c r="X109" s="49" t="s">
        <v>813</v>
      </c>
    </row>
    <row r="110" spans="1:24" x14ac:dyDescent="0.25">
      <c r="A110" s="73">
        <v>31674</v>
      </c>
      <c r="B110" s="73"/>
      <c r="C110" s="42" t="s">
        <v>151</v>
      </c>
      <c r="D110" s="37" t="s">
        <v>115</v>
      </c>
      <c r="E110" s="26" t="e">
        <f>VLOOKUP(BASE_CONCILI12[[#This Row],[CÓD. 
SAIB]],CONT_ANTE!A:D,4,0)</f>
        <v>#N/A</v>
      </c>
      <c r="F110" s="26" t="e">
        <f>SUMIF(#REF!,BASE_CONCILI12[[#This Row],[CÓD. 
SAIB]],#REF!)</f>
        <v>#REF!</v>
      </c>
      <c r="G110" s="26" t="e">
        <f>SUMIF(#REF!,BASE_CONCILI12[[#This Row],[CÓD. 
SAIB]],#REF!)</f>
        <v>#REF!</v>
      </c>
      <c r="H110" s="26" t="e">
        <f>BASE_CONCILI12[[#This Row],[CONSUMO REAL]]-BASE_CONCILI12[[#This Row],[CONSUMO TEORICO]]</f>
        <v>#REF!</v>
      </c>
      <c r="I110" s="26" t="e">
        <f>SUMIF(#REF!,BASE_CONCILI12[[#This Row],[CÓD. 
SAIB]],#REF!)</f>
        <v>#REF!</v>
      </c>
      <c r="J110" s="26" t="e">
        <f>SUMIF(#REF!,BASE_CONCILI12[[#This Row],[CÓD. 
SAIB]],#REF!)</f>
        <v>#REF!</v>
      </c>
      <c r="K110" s="26" t="e">
        <f>BASE_CONCILI12[[#This Row],[30/mai]]+BASE_CONCILI12[[#This Row],[RECEBIMENTO]]-BASE_CONCILI12[[#This Row],[TRANSFERÊNCIA]]-BASE_CONCILI12[[#This Row],[CONSUMO REAL]]</f>
        <v>#N/A</v>
      </c>
      <c r="L110" s="7">
        <f>IFERROR(VLOOKUP(BASE_CONCILI12[[#This Row],[CÓD. 
SAIB]],BASE_CONTAG[[LAVRE]:[CONTAGEM FINAL]],7,0),0)</f>
        <v>3000</v>
      </c>
      <c r="M110" s="7">
        <f>IFERROR(SUM(BASE_CONCILI12[[#This Row],[30/jun]]*BASE_CONCILI12[[#This Row],[CUSTO MP (UN)]]),0)</f>
        <v>48240.004210600193</v>
      </c>
      <c r="N110" s="7">
        <f>IFERROR(VLOOKUP(BASE_CONCILI12[[#This Row],[CÓD. 
SAIB]],BASE_CONTAG[],5,0),"")</f>
        <v>3000</v>
      </c>
      <c r="O110" s="7" t="e">
        <f>SUMIF(SISTEMA!#REF!,BASE_CONCILI12[[#This Row],[CÓD. 
SAIB]],SISTEMA!#REF!)</f>
        <v>#REF!</v>
      </c>
      <c r="P110" s="30">
        <f>IFERROR(SUM(BASE_CONCILI12[[#This Row],[SISTEMA]]*BASE_CONCILI12[[#This Row],[CUSTO MP (UN)]]),0)</f>
        <v>0</v>
      </c>
      <c r="Q110" s="46" t="str">
        <f>IFERROR(VLOOKUP(BASE_CONCILI12[[#This Row],[CÓD. 
SAIB]],BASE_DIFERENÇA[],4,0),"0")</f>
        <v>0</v>
      </c>
      <c r="R110" s="75" t="e">
        <f>BASE_CONCILI12[[#This Row],[30/jun]]-BASE_CONCILI12[[#This Row],[SISTEMA]]</f>
        <v>#REF!</v>
      </c>
      <c r="S110" s="47" t="str">
        <f>IFERROR(BASE_CONCILI12[[#This Row],[DIFERENÇA ANTERIOR]]-BASE_CONCILI12[[#This Row],[DIFERENÇA ATUAL]],"-")</f>
        <v>-</v>
      </c>
      <c r="T110" s="48">
        <v>16.080001403533398</v>
      </c>
      <c r="U110" s="48">
        <f>IFERROR(SUM(BASE_CONCILI12[[#This Row],[DIFERENÇA ATUAL]]*BASE_CONCILI12[[#This Row],[CUSTO MP (UN)]]),0)</f>
        <v>0</v>
      </c>
      <c r="V110" s="96" t="str">
        <f>IFERROR(BASE_CONCILI12[[#This Row],[30/jun]]/BASE_CONCILI12[[#This Row],[SISTEMA]],"")</f>
        <v/>
      </c>
      <c r="W110" s="48" t="str">
        <f>IFERROR(BASE_CONCILI12[[#This Row],[DIFERENÇA MÊS]]*BASE_CONCILI12[[#This Row],[CUSTO MP (UN)]],"-")</f>
        <v>-</v>
      </c>
      <c r="X110" s="49" t="s">
        <v>871</v>
      </c>
    </row>
    <row r="111" spans="1:24" x14ac:dyDescent="0.25">
      <c r="A111" s="72">
        <v>62</v>
      </c>
      <c r="B111" s="72"/>
      <c r="C111" s="2" t="s">
        <v>27</v>
      </c>
      <c r="D111" s="37" t="s">
        <v>115</v>
      </c>
      <c r="E111" s="26" t="e">
        <f>VLOOKUP(BASE_CONCILI12[[#This Row],[CÓD. 
SAIB]],CONT_ANTE!A:D,4,0)</f>
        <v>#N/A</v>
      </c>
      <c r="F111" s="26" t="e">
        <f>SUMIF(#REF!,BASE_CONCILI12[[#This Row],[CÓD. 
SAIB]],#REF!)</f>
        <v>#REF!</v>
      </c>
      <c r="G111" s="26" t="e">
        <f>SUMIF(#REF!,BASE_CONCILI12[[#This Row],[CÓD. 
SAIB]],#REF!)</f>
        <v>#REF!</v>
      </c>
      <c r="H111" s="26" t="e">
        <f>BASE_CONCILI12[[#This Row],[CONSUMO REAL]]-BASE_CONCILI12[[#This Row],[CONSUMO TEORICO]]</f>
        <v>#REF!</v>
      </c>
      <c r="I111" s="26" t="e">
        <f>SUMIF(#REF!,BASE_CONCILI12[[#This Row],[CÓD. 
SAIB]],#REF!)</f>
        <v>#REF!</v>
      </c>
      <c r="J111" s="26" t="e">
        <f>SUMIF(#REF!,BASE_CONCILI12[[#This Row],[CÓD. 
SAIB]],#REF!)</f>
        <v>#REF!</v>
      </c>
      <c r="K111" s="26" t="e">
        <f>BASE_CONCILI12[[#This Row],[30/mai]]+BASE_CONCILI12[[#This Row],[RECEBIMENTO]]-BASE_CONCILI12[[#This Row],[TRANSFERÊNCIA]]-BASE_CONCILI12[[#This Row],[CONSUMO REAL]]</f>
        <v>#N/A</v>
      </c>
      <c r="L111" s="7">
        <f>IFERROR(VLOOKUP(BASE_CONCILI12[[#This Row],[CÓD. 
SAIB]],BASE_CONTAG[[LAVRE]:[CONTAGEM FINAL]],7,0),0)</f>
        <v>1193.4000000000001</v>
      </c>
      <c r="M111" s="7">
        <f>IFERROR(SUM(BASE_CONCILI12[[#This Row],[30/jun]]*BASE_CONCILI12[[#This Row],[CUSTO MP (UN)]]),0)</f>
        <v>0</v>
      </c>
      <c r="N111" s="7">
        <f>IFERROR(VLOOKUP(BASE_CONCILI12[[#This Row],[CÓD. 
SAIB]],BASE_CONTAG[],5,0),"")</f>
        <v>1193.4000000000001</v>
      </c>
      <c r="O111" s="7" t="e">
        <f>SUMIF(SISTEMA!#REF!,BASE_CONCILI12[[#This Row],[CÓD. 
SAIB]],SISTEMA!#REF!)</f>
        <v>#REF!</v>
      </c>
      <c r="P111" s="30">
        <f>IFERROR(SUM(BASE_CONCILI12[[#This Row],[SISTEMA]]*BASE_CONCILI12[[#This Row],[CUSTO MP (UN)]]),0)</f>
        <v>0</v>
      </c>
      <c r="Q111" s="46" t="str">
        <f>IFERROR(VLOOKUP(BASE_CONCILI12[[#This Row],[CÓD. 
SAIB]],BASE_DIFERENÇA[],4,0),"0")</f>
        <v>0</v>
      </c>
      <c r="R111" s="75" t="e">
        <f>BASE_CONCILI12[[#This Row],[30/jun]]-BASE_CONCILI12[[#This Row],[SISTEMA]]</f>
        <v>#REF!</v>
      </c>
      <c r="S111" s="47" t="str">
        <f>IFERROR(BASE_CONCILI12[[#This Row],[DIFERENÇA ANTERIOR]]-BASE_CONCILI12[[#This Row],[DIFERENÇA ATUAL]],"-")</f>
        <v>-</v>
      </c>
      <c r="T111" s="48">
        <f>VLOOKUP(BASE_CONCILI12[[#This Row],[CÓD. 
SAIB]],CUSTO!A:C,3,0)</f>
        <v>0</v>
      </c>
      <c r="U111" s="48">
        <f>IFERROR(SUM(BASE_CONCILI12[[#This Row],[DIFERENÇA ATUAL]]*BASE_CONCILI12[[#This Row],[CUSTO MP (UN)]]),0)</f>
        <v>0</v>
      </c>
      <c r="V111" s="86" t="str">
        <f>IFERROR(BASE_CONCILI12[[#This Row],[30/jun]]/BASE_CONCILI12[[#This Row],[SISTEMA]],"")</f>
        <v/>
      </c>
      <c r="W111" s="48" t="str">
        <f>IFERROR(BASE_CONCILI12[[#This Row],[DIFERENÇA MÊS]]*BASE_CONCILI12[[#This Row],[CUSTO MP (UN)]],"-")</f>
        <v>-</v>
      </c>
      <c r="X111" s="49" t="s">
        <v>813</v>
      </c>
    </row>
    <row r="112" spans="1:24" x14ac:dyDescent="0.25">
      <c r="A112" s="124">
        <v>830</v>
      </c>
      <c r="B112" s="124"/>
      <c r="C112" s="2" t="s">
        <v>152</v>
      </c>
      <c r="D112" s="37" t="s">
        <v>115</v>
      </c>
      <c r="E112" s="26" t="e">
        <f>VLOOKUP(BASE_CONCILI12[[#This Row],[CÓD. 
SAIB]],CONT_ANTE!A:D,4,0)</f>
        <v>#N/A</v>
      </c>
      <c r="F112" s="26" t="e">
        <f>SUMIF(#REF!,BASE_CONCILI12[[#This Row],[CÓD. 
SAIB]],#REF!)</f>
        <v>#REF!</v>
      </c>
      <c r="G112" s="26" t="e">
        <f>SUMIF(#REF!,BASE_CONCILI12[[#This Row],[CÓD. 
SAIB]],#REF!)</f>
        <v>#REF!</v>
      </c>
      <c r="H112" s="26" t="e">
        <f>BASE_CONCILI12[[#This Row],[CONSUMO REAL]]-BASE_CONCILI12[[#This Row],[CONSUMO TEORICO]]</f>
        <v>#REF!</v>
      </c>
      <c r="I112" s="26" t="e">
        <f>SUMIF(#REF!,BASE_CONCILI12[[#This Row],[CÓD. 
SAIB]],#REF!)</f>
        <v>#REF!</v>
      </c>
      <c r="J112" s="26" t="e">
        <f>SUMIF(#REF!,BASE_CONCILI12[[#This Row],[CÓD. 
SAIB]],#REF!)</f>
        <v>#REF!</v>
      </c>
      <c r="K112" s="26" t="e">
        <f>BASE_CONCILI12[[#This Row],[30/mai]]+BASE_CONCILI12[[#This Row],[RECEBIMENTO]]-BASE_CONCILI12[[#This Row],[TRANSFERÊNCIA]]-BASE_CONCILI12[[#This Row],[CONSUMO REAL]]</f>
        <v>#N/A</v>
      </c>
      <c r="L112" s="7">
        <f>IFERROR(VLOOKUP(BASE_CONCILI12[[#This Row],[CÓD. 
SAIB]],BASE_CONTAG[[LAVRE]:[CONTAGEM FINAL]],7,0),0)</f>
        <v>852</v>
      </c>
      <c r="M112" s="7">
        <f>IFERROR(SUM(BASE_CONCILI12[[#This Row],[30/jun]]*BASE_CONCILI12[[#This Row],[CUSTO MP (UN)]]),0)</f>
        <v>0</v>
      </c>
      <c r="N112" s="7">
        <f>IFERROR(VLOOKUP(BASE_CONCILI12[[#This Row],[CÓD. 
SAIB]],BASE_CONTAG[],5,0),"")</f>
        <v>852</v>
      </c>
      <c r="O112" s="7" t="e">
        <f>SUMIF(SISTEMA!#REF!,BASE_CONCILI12[[#This Row],[CÓD. 
SAIB]],SISTEMA!#REF!)</f>
        <v>#REF!</v>
      </c>
      <c r="P112" s="30">
        <f>IFERROR(SUM(BASE_CONCILI12[[#This Row],[SISTEMA]]*BASE_CONCILI12[[#This Row],[CUSTO MP (UN)]]),0)</f>
        <v>0</v>
      </c>
      <c r="Q112" s="46" t="str">
        <f>IFERROR(VLOOKUP(BASE_CONCILI12[[#This Row],[CÓD. 
SAIB]],BASE_DIFERENÇA[],4,0),"0")</f>
        <v>0</v>
      </c>
      <c r="R112" s="75" t="e">
        <f>BASE_CONCILI12[[#This Row],[30/jun]]-BASE_CONCILI12[[#This Row],[SISTEMA]]</f>
        <v>#REF!</v>
      </c>
      <c r="S112" s="47" t="str">
        <f>IFERROR(BASE_CONCILI12[[#This Row],[DIFERENÇA ANTERIOR]]-BASE_CONCILI12[[#This Row],[DIFERENÇA ATUAL]],"-")</f>
        <v>-</v>
      </c>
      <c r="T112" s="48" t="str">
        <f>VLOOKUP(BASE_CONCILI12[[#This Row],[CÓD. 
SAIB]],CUSTO!A:C,3,0)</f>
        <v>830CM01</v>
      </c>
      <c r="U112" s="48">
        <f>IFERROR(SUM(BASE_CONCILI12[[#This Row],[DIFERENÇA ATUAL]]*BASE_CONCILI12[[#This Row],[CUSTO MP (UN)]]),0)</f>
        <v>0</v>
      </c>
      <c r="V112" s="96" t="str">
        <f>IFERROR(BASE_CONCILI12[[#This Row],[30/jun]]/BASE_CONCILI12[[#This Row],[SISTEMA]],"")</f>
        <v/>
      </c>
      <c r="W112" s="48" t="str">
        <f>IFERROR(BASE_CONCILI12[[#This Row],[DIFERENÇA MÊS]]*BASE_CONCILI12[[#This Row],[CUSTO MP (UN)]],"-")</f>
        <v>-</v>
      </c>
      <c r="X112" s="125" t="s">
        <v>870</v>
      </c>
    </row>
    <row r="113" spans="1:24" x14ac:dyDescent="0.25">
      <c r="A113" s="72">
        <v>32274</v>
      </c>
      <c r="B113" s="72"/>
      <c r="C113" s="2" t="s">
        <v>251</v>
      </c>
      <c r="D113" s="37" t="s">
        <v>115</v>
      </c>
      <c r="E113" s="26" t="e">
        <f>VLOOKUP(BASE_CONCILI12[[#This Row],[CÓD. 
SAIB]],CONT_ANTE!A:D,4,0)</f>
        <v>#N/A</v>
      </c>
      <c r="F113" s="26" t="e">
        <f>SUMIF(#REF!,BASE_CONCILI12[[#This Row],[CÓD. 
SAIB]],#REF!)</f>
        <v>#REF!</v>
      </c>
      <c r="G113" s="26" t="e">
        <f>SUMIF(#REF!,BASE_CONCILI12[[#This Row],[CÓD. 
SAIB]],#REF!)</f>
        <v>#REF!</v>
      </c>
      <c r="H113" s="26" t="e">
        <f>BASE_CONCILI12[[#This Row],[CONSUMO REAL]]-BASE_CONCILI12[[#This Row],[CONSUMO TEORICO]]</f>
        <v>#REF!</v>
      </c>
      <c r="I113" s="26" t="e">
        <f>SUMIF(#REF!,BASE_CONCILI12[[#This Row],[CÓD. 
SAIB]],#REF!)</f>
        <v>#REF!</v>
      </c>
      <c r="J113" s="26" t="e">
        <f>SUMIF(#REF!,BASE_CONCILI12[[#This Row],[CÓD. 
SAIB]],#REF!)</f>
        <v>#REF!</v>
      </c>
      <c r="K113" s="26" t="e">
        <f>BASE_CONCILI12[[#This Row],[30/mai]]+BASE_CONCILI12[[#This Row],[RECEBIMENTO]]-BASE_CONCILI12[[#This Row],[TRANSFERÊNCIA]]-BASE_CONCILI12[[#This Row],[CONSUMO REAL]]</f>
        <v>#N/A</v>
      </c>
      <c r="L113" s="7">
        <f>IFERROR(VLOOKUP(BASE_CONCILI12[[#This Row],[CÓD. 
SAIB]],BASE_CONTAG[[LAVRE]:[CONTAGEM FINAL]],7,0),0)</f>
        <v>0</v>
      </c>
      <c r="M113" s="7">
        <f>IFERROR(SUM(BASE_CONCILI12[[#This Row],[30/jun]]*BASE_CONCILI12[[#This Row],[CUSTO MP (UN)]]),0)</f>
        <v>0</v>
      </c>
      <c r="N113" s="7">
        <f>IFERROR(VLOOKUP(BASE_CONCILI12[[#This Row],[CÓD. 
SAIB]],BASE_CONTAG[],5,0),"")</f>
        <v>0</v>
      </c>
      <c r="O113" s="7" t="e">
        <f>SUMIF(SISTEMA!#REF!,BASE_CONCILI12[[#This Row],[CÓD. 
SAIB]],SISTEMA!#REF!)</f>
        <v>#REF!</v>
      </c>
      <c r="P113" s="30">
        <f>IFERROR(SUM(BASE_CONCILI12[[#This Row],[SISTEMA]]*BASE_CONCILI12[[#This Row],[CUSTO MP (UN)]]),0)</f>
        <v>0</v>
      </c>
      <c r="Q113" s="46" t="str">
        <f>IFERROR(VLOOKUP(BASE_CONCILI12[[#This Row],[CÓD. 
SAIB]],BASE_DIFERENÇA[],4,0),"0")</f>
        <v>0</v>
      </c>
      <c r="R113" s="75" t="e">
        <f>BASE_CONCILI12[[#This Row],[30/jun]]-BASE_CONCILI12[[#This Row],[SISTEMA]]</f>
        <v>#REF!</v>
      </c>
      <c r="S113" s="47" t="str">
        <f>IFERROR(BASE_CONCILI12[[#This Row],[DIFERENÇA ANTERIOR]]-BASE_CONCILI12[[#This Row],[DIFERENÇA ATUAL]],"-")</f>
        <v>-</v>
      </c>
      <c r="T113" s="48" t="str">
        <f>VLOOKUP(BASE_CONCILI12[[#This Row],[CÓD. 
SAIB]],CUSTO!A:C,3,0)</f>
        <v>32274CB01</v>
      </c>
      <c r="U113" s="48">
        <f>IFERROR(SUM(BASE_CONCILI12[[#This Row],[DIFERENÇA ATUAL]]*BASE_CONCILI12[[#This Row],[CUSTO MP (UN)]]),0)</f>
        <v>0</v>
      </c>
      <c r="V113" s="86" t="str">
        <f>IFERROR(BASE_CONCILI12[[#This Row],[30/jun]]/BASE_CONCILI12[[#This Row],[SISTEMA]],"")</f>
        <v/>
      </c>
      <c r="W113" s="48" t="str">
        <f>IFERROR(BASE_CONCILI12[[#This Row],[DIFERENÇA MÊS]]*BASE_CONCILI12[[#This Row],[CUSTO MP (UN)]],"-")</f>
        <v>-</v>
      </c>
      <c r="X113" s="49" t="s">
        <v>813</v>
      </c>
    </row>
    <row r="114" spans="1:24" x14ac:dyDescent="0.25">
      <c r="A114" s="100">
        <v>32792</v>
      </c>
      <c r="B114" s="100"/>
      <c r="C114" s="117" t="s">
        <v>830</v>
      </c>
      <c r="D114" s="37" t="s">
        <v>115</v>
      </c>
      <c r="E114" s="103" t="e">
        <f>VLOOKUP(BASE_CONCILI12[[#This Row],[CÓD. 
SAIB]],CONT_ANTE!A:D,4,0)</f>
        <v>#N/A</v>
      </c>
      <c r="F114" s="103" t="e">
        <f>SUMIF(#REF!,BASE_CONCILI12[[#This Row],[CÓD. 
SAIB]],#REF!)</f>
        <v>#REF!</v>
      </c>
      <c r="G114" s="103" t="e">
        <f>SUMIF(#REF!,BASE_CONCILI12[[#This Row],[CÓD. 
SAIB]],#REF!)</f>
        <v>#REF!</v>
      </c>
      <c r="H114" s="103" t="e">
        <f>BASE_CONCILI12[[#This Row],[CONSUMO REAL]]-BASE_CONCILI12[[#This Row],[CONSUMO TEORICO]]</f>
        <v>#REF!</v>
      </c>
      <c r="I114" s="103" t="e">
        <f>SUMIF(#REF!,BASE_CONCILI12[[#This Row],[CÓD. 
SAIB]],#REF!)</f>
        <v>#REF!</v>
      </c>
      <c r="J114" s="103" t="e">
        <f>SUMIF(#REF!,BASE_CONCILI12[[#This Row],[CÓD. 
SAIB]],#REF!)</f>
        <v>#REF!</v>
      </c>
      <c r="K114" s="103" t="e">
        <f>BASE_CONCILI12[[#This Row],[30/mai]]+BASE_CONCILI12[[#This Row],[RECEBIMENTO]]-BASE_CONCILI12[[#This Row],[TRANSFERÊNCIA]]-BASE_CONCILI12[[#This Row],[CONSUMO REAL]]</f>
        <v>#N/A</v>
      </c>
      <c r="L114" s="105">
        <f>IFERROR(VLOOKUP(BASE_CONCILI12[[#This Row],[CÓD. 
SAIB]],BASE_CONTAG[[LAVRE]:[CONTAGEM FINAL]],7,0),0)</f>
        <v>138864</v>
      </c>
      <c r="M114" s="105">
        <f>IFERROR(SUM(BASE_CONCILI12[[#This Row],[30/jun]]*BASE_CONCILI12[[#This Row],[CUSTO MP (UN)]]),0)</f>
        <v>0</v>
      </c>
      <c r="N114" s="105">
        <f>IFERROR(VLOOKUP(BASE_CONCILI12[[#This Row],[CÓD. 
SAIB]],BASE_CONTAG[],5,0),"")</f>
        <v>138864</v>
      </c>
      <c r="O114" s="105" t="e">
        <f>SUMIF(SISTEMA!#REF!,BASE_CONCILI12[[#This Row],[CÓD. 
SAIB]],SISTEMA!#REF!)</f>
        <v>#REF!</v>
      </c>
      <c r="P114" s="107">
        <f>IFERROR(SUM(BASE_CONCILI12[[#This Row],[SISTEMA]]*BASE_CONCILI12[[#This Row],[CUSTO MP (UN)]]),0)</f>
        <v>0</v>
      </c>
      <c r="Q114" s="46" t="str">
        <f>IFERROR(VLOOKUP(BASE_CONCILI12[[#This Row],[CÓD. 
SAIB]],BASE_DIFERENÇA[],4,0),"0")</f>
        <v>0</v>
      </c>
      <c r="R114" s="109" t="e">
        <f>BASE_CONCILI12[[#This Row],[30/jun]]-BASE_CONCILI12[[#This Row],[SISTEMA]]</f>
        <v>#REF!</v>
      </c>
      <c r="S114" s="47" t="str">
        <f>IFERROR(BASE_CONCILI12[[#This Row],[DIFERENÇA ANTERIOR]]-BASE_CONCILI12[[#This Row],[DIFERENÇA ATUAL]],"-")</f>
        <v>-</v>
      </c>
      <c r="T114" s="111" t="str">
        <f>VLOOKUP(BASE_CONCILI12[[#This Row],[CÓD. 
SAIB]],CUSTO!A:C,3,0)</f>
        <v>32792CB01</v>
      </c>
      <c r="U114" s="111">
        <f>IFERROR(SUM(BASE_CONCILI12[[#This Row],[DIFERENÇA ATUAL]]*BASE_CONCILI12[[#This Row],[CUSTO MP (UN)]]),0)</f>
        <v>0</v>
      </c>
      <c r="V114" s="113" t="str">
        <f>IFERROR(BASE_CONCILI12[[#This Row],[30/jun]]/BASE_CONCILI12[[#This Row],[SISTEMA]],"")</f>
        <v/>
      </c>
      <c r="W114" s="48" t="str">
        <f>IFERROR(BASE_CONCILI12[[#This Row],[DIFERENÇA MÊS]]*BASE_CONCILI12[[#This Row],[CUSTO MP (UN)]],"-")</f>
        <v>-</v>
      </c>
      <c r="X114" s="49" t="s">
        <v>869</v>
      </c>
    </row>
    <row r="115" spans="1:24" x14ac:dyDescent="0.25">
      <c r="A115" s="72">
        <v>31512</v>
      </c>
      <c r="B115" s="72"/>
      <c r="C115" s="2" t="s">
        <v>310</v>
      </c>
      <c r="D115" s="37" t="s">
        <v>115</v>
      </c>
      <c r="E115" s="26" t="e">
        <f>VLOOKUP(BASE_CONCILI12[[#This Row],[CÓD. 
SAIB]],CONT_ANTE!A:D,4,0)</f>
        <v>#N/A</v>
      </c>
      <c r="F115" s="26" t="e">
        <f>SUMIF(#REF!,BASE_CONCILI12[[#This Row],[CÓD. 
SAIB]],#REF!)</f>
        <v>#REF!</v>
      </c>
      <c r="G115" s="26" t="e">
        <f>SUMIF(#REF!,BASE_CONCILI12[[#This Row],[CÓD. 
SAIB]],#REF!)</f>
        <v>#REF!</v>
      </c>
      <c r="H115" s="26" t="e">
        <f>BASE_CONCILI12[[#This Row],[CONSUMO REAL]]-BASE_CONCILI12[[#This Row],[CONSUMO TEORICO]]</f>
        <v>#REF!</v>
      </c>
      <c r="I115" s="26" t="e">
        <f>SUMIF(#REF!,BASE_CONCILI12[[#This Row],[CÓD. 
SAIB]],#REF!)</f>
        <v>#REF!</v>
      </c>
      <c r="J115" s="26" t="e">
        <f>SUMIF(#REF!,BASE_CONCILI12[[#This Row],[CÓD. 
SAIB]],#REF!)</f>
        <v>#REF!</v>
      </c>
      <c r="K115" s="26" t="e">
        <f>BASE_CONCILI12[[#This Row],[30/mai]]+BASE_CONCILI12[[#This Row],[RECEBIMENTO]]-BASE_CONCILI12[[#This Row],[TRANSFERÊNCIA]]-BASE_CONCILI12[[#This Row],[CONSUMO REAL]]</f>
        <v>#N/A</v>
      </c>
      <c r="L115" s="7">
        <f>IFERROR(VLOOKUP(BASE_CONCILI12[[#This Row],[CÓD. 
SAIB]],BASE_CONTAG[[LAVRE]:[CONTAGEM FINAL]],7,0),0)</f>
        <v>24896</v>
      </c>
      <c r="M115" s="7">
        <f>IFERROR(SUM(BASE_CONCILI12[[#This Row],[30/jun]]*BASE_CONCILI12[[#This Row],[CUSTO MP (UN)]]),0)</f>
        <v>0</v>
      </c>
      <c r="N115" s="7">
        <f>IFERROR(VLOOKUP(BASE_CONCILI12[[#This Row],[CÓD. 
SAIB]],BASE_CONTAG[],5,0),"")</f>
        <v>24896</v>
      </c>
      <c r="O115" s="7" t="e">
        <f>SUMIF(SISTEMA!#REF!,BASE_CONCILI12[[#This Row],[CÓD. 
SAIB]],SISTEMA!#REF!)</f>
        <v>#REF!</v>
      </c>
      <c r="P115" s="30">
        <f>IFERROR(SUM(BASE_CONCILI12[[#This Row],[SISTEMA]]*BASE_CONCILI12[[#This Row],[CUSTO MP (UN)]]),0)</f>
        <v>0</v>
      </c>
      <c r="Q115" s="46" t="str">
        <f>IFERROR(VLOOKUP(BASE_CONCILI12[[#This Row],[CÓD. 
SAIB]],BASE_DIFERENÇA[],4,0),"0")</f>
        <v>0</v>
      </c>
      <c r="R115" s="75" t="e">
        <f>BASE_CONCILI12[[#This Row],[30/jun]]-BASE_CONCILI12[[#This Row],[SISTEMA]]</f>
        <v>#REF!</v>
      </c>
      <c r="S115" s="47" t="str">
        <f>IFERROR(BASE_CONCILI12[[#This Row],[DIFERENÇA ANTERIOR]]-BASE_CONCILI12[[#This Row],[DIFERENÇA ATUAL]],"-")</f>
        <v>-</v>
      </c>
      <c r="T115" s="48" t="str">
        <f>VLOOKUP(BASE_CONCILI12[[#This Row],[CÓD. 
SAIB]],CUSTO!A:C,3,0)</f>
        <v>31512CB01</v>
      </c>
      <c r="U115" s="48">
        <f>IFERROR(SUM(BASE_CONCILI12[[#This Row],[DIFERENÇA ATUAL]]*BASE_CONCILI12[[#This Row],[CUSTO MP (UN)]]),0)</f>
        <v>0</v>
      </c>
      <c r="V115" s="86" t="str">
        <f>IFERROR(BASE_CONCILI12[[#This Row],[30/jun]]/BASE_CONCILI12[[#This Row],[SISTEMA]],"")</f>
        <v/>
      </c>
      <c r="W115" s="48" t="str">
        <f>IFERROR(BASE_CONCILI12[[#This Row],[DIFERENÇA MÊS]]*BASE_CONCILI12[[#This Row],[CUSTO MP (UN)]],"-")</f>
        <v>-</v>
      </c>
      <c r="X115" s="127" t="s">
        <v>869</v>
      </c>
    </row>
    <row r="116" spans="1:24" x14ac:dyDescent="0.25">
      <c r="A116" s="72">
        <v>30313</v>
      </c>
      <c r="B116" s="72"/>
      <c r="C116" s="2" t="s">
        <v>28</v>
      </c>
      <c r="D116" s="37" t="s">
        <v>115</v>
      </c>
      <c r="E116" s="26" t="e">
        <f>VLOOKUP(BASE_CONCILI12[[#This Row],[CÓD. 
SAIB]],CONT_ANTE!A:D,4,0)</f>
        <v>#N/A</v>
      </c>
      <c r="F116" s="26" t="e">
        <f>SUMIF(#REF!,BASE_CONCILI12[[#This Row],[CÓD. 
SAIB]],#REF!)</f>
        <v>#REF!</v>
      </c>
      <c r="G116" s="26" t="e">
        <f>SUMIF(#REF!,BASE_CONCILI12[[#This Row],[CÓD. 
SAIB]],#REF!)</f>
        <v>#REF!</v>
      </c>
      <c r="H116" s="26" t="e">
        <f>BASE_CONCILI12[[#This Row],[CONSUMO REAL]]-BASE_CONCILI12[[#This Row],[CONSUMO TEORICO]]</f>
        <v>#REF!</v>
      </c>
      <c r="I116" s="26" t="e">
        <f>SUMIF(#REF!,BASE_CONCILI12[[#This Row],[CÓD. 
SAIB]],#REF!)</f>
        <v>#REF!</v>
      </c>
      <c r="J116" s="26" t="e">
        <f>SUMIF(#REF!,BASE_CONCILI12[[#This Row],[CÓD. 
SAIB]],#REF!)</f>
        <v>#REF!</v>
      </c>
      <c r="K116" s="26" t="e">
        <f>BASE_CONCILI12[[#This Row],[30/mai]]+BASE_CONCILI12[[#This Row],[RECEBIMENTO]]-BASE_CONCILI12[[#This Row],[TRANSFERÊNCIA]]-BASE_CONCILI12[[#This Row],[CONSUMO REAL]]</f>
        <v>#N/A</v>
      </c>
      <c r="L116" s="7">
        <f>IFERROR(VLOOKUP(BASE_CONCILI12[[#This Row],[CÓD. 
SAIB]],BASE_CONTAG[[LAVRE]:[CONTAGEM FINAL]],7,0),0)</f>
        <v>0</v>
      </c>
      <c r="M116" s="7">
        <f>IFERROR(SUM(BASE_CONCILI12[[#This Row],[30/jun]]*BASE_CONCILI12[[#This Row],[CUSTO MP (UN)]]),0)</f>
        <v>0</v>
      </c>
      <c r="N116" s="7">
        <f>IFERROR(VLOOKUP(BASE_CONCILI12[[#This Row],[CÓD. 
SAIB]],BASE_CONTAG[],5,0),"")</f>
        <v>0</v>
      </c>
      <c r="O116" s="7" t="e">
        <f>SUMIF(SISTEMA!#REF!,BASE_CONCILI12[[#This Row],[CÓD. 
SAIB]],SISTEMA!#REF!)</f>
        <v>#REF!</v>
      </c>
      <c r="P116" s="30">
        <f>IFERROR(SUM(BASE_CONCILI12[[#This Row],[SISTEMA]]*BASE_CONCILI12[[#This Row],[CUSTO MP (UN)]]),0)</f>
        <v>0</v>
      </c>
      <c r="Q116" s="46" t="str">
        <f>IFERROR(VLOOKUP(BASE_CONCILI12[[#This Row],[CÓD. 
SAIB]],BASE_DIFERENÇA[],4,0),"0")</f>
        <v>0</v>
      </c>
      <c r="R116" s="75" t="e">
        <f>BASE_CONCILI12[[#This Row],[30/jun]]-BASE_CONCILI12[[#This Row],[SISTEMA]]</f>
        <v>#REF!</v>
      </c>
      <c r="S116" s="47" t="str">
        <f>IFERROR(BASE_CONCILI12[[#This Row],[DIFERENÇA ANTERIOR]]-BASE_CONCILI12[[#This Row],[DIFERENÇA ATUAL]],"-")</f>
        <v>-</v>
      </c>
      <c r="T116" s="48" t="str">
        <f>VLOOKUP(BASE_CONCILI12[[#This Row],[CÓD. 
SAIB]],CUSTO!A:C,3,0)</f>
        <v>30313CB01</v>
      </c>
      <c r="U116" s="48">
        <f>IFERROR(SUM(BASE_CONCILI12[[#This Row],[DIFERENÇA ATUAL]]*BASE_CONCILI12[[#This Row],[CUSTO MP (UN)]]),0)</f>
        <v>0</v>
      </c>
      <c r="V116" s="96" t="str">
        <f>IFERROR(BASE_CONCILI12[[#This Row],[30/jun]]/BASE_CONCILI12[[#This Row],[SISTEMA]],"")</f>
        <v/>
      </c>
      <c r="W116" s="48" t="str">
        <f>IFERROR(BASE_CONCILI12[[#This Row],[DIFERENÇA MÊS]]*BASE_CONCILI12[[#This Row],[CUSTO MP (UN)]],"-")</f>
        <v>-</v>
      </c>
      <c r="X116" s="49" t="s">
        <v>813</v>
      </c>
    </row>
    <row r="117" spans="1:24" x14ac:dyDescent="0.25">
      <c r="A117" s="72">
        <v>30216</v>
      </c>
      <c r="B117" s="72"/>
      <c r="C117" s="2" t="s">
        <v>204</v>
      </c>
      <c r="D117" s="37" t="s">
        <v>115</v>
      </c>
      <c r="E117" s="53" t="e">
        <f>VLOOKUP(BASE_CONCILI12[[#This Row],[CÓD. 
SAIB]],CONT_ANTE!A:D,4,0)</f>
        <v>#N/A</v>
      </c>
      <c r="F117" s="53" t="e">
        <f>SUMIF(#REF!,BASE_CONCILI12[[#This Row],[CÓD. 
SAIB]],#REF!)</f>
        <v>#REF!</v>
      </c>
      <c r="G117" s="53" t="e">
        <f>SUMIF(#REF!,BASE_CONCILI12[[#This Row],[CÓD. 
SAIB]],#REF!)</f>
        <v>#REF!</v>
      </c>
      <c r="H117" s="53" t="e">
        <f>BASE_CONCILI12[[#This Row],[CONSUMO REAL]]-BASE_CONCILI12[[#This Row],[CONSUMO TEORICO]]</f>
        <v>#REF!</v>
      </c>
      <c r="I117" s="53" t="e">
        <f>SUMIF(#REF!,BASE_CONCILI12[[#This Row],[CÓD. 
SAIB]],#REF!)</f>
        <v>#REF!</v>
      </c>
      <c r="J117" s="53" t="e">
        <f>SUMIF(#REF!,BASE_CONCILI12[[#This Row],[CÓD. 
SAIB]],#REF!)</f>
        <v>#REF!</v>
      </c>
      <c r="K117" s="53" t="e">
        <f>BASE_CONCILI12[[#This Row],[30/mai]]+BASE_CONCILI12[[#This Row],[RECEBIMENTO]]-BASE_CONCILI12[[#This Row],[TRANSFERÊNCIA]]-BASE_CONCILI12[[#This Row],[CONSUMO REAL]]</f>
        <v>#N/A</v>
      </c>
      <c r="L117" s="7">
        <f>IFERROR(VLOOKUP(BASE_CONCILI12[[#This Row],[CÓD. 
SAIB]],BASE_CONTAG[[LAVRE]:[CONTAGEM FINAL]],7,0),0)</f>
        <v>0</v>
      </c>
      <c r="M117" s="7">
        <f>IFERROR(SUM(BASE_CONCILI12[[#This Row],[30/jun]]*BASE_CONCILI12[[#This Row],[CUSTO MP (UN)]]),0)</f>
        <v>0</v>
      </c>
      <c r="N117" s="54">
        <f>IFERROR(VLOOKUP(BASE_CONCILI12[[#This Row],[CÓD. 
SAIB]],BASE_CONTAG[],5,0),"")</f>
        <v>0</v>
      </c>
      <c r="O117" s="7" t="e">
        <f>SUMIF(SISTEMA!#REF!,BASE_CONCILI12[[#This Row],[CÓD. 
SAIB]],SISTEMA!#REF!)</f>
        <v>#REF!</v>
      </c>
      <c r="P117" s="30">
        <f>IFERROR(SUM(BASE_CONCILI12[[#This Row],[SISTEMA]]*BASE_CONCILI12[[#This Row],[CUSTO MP (UN)]]),0)</f>
        <v>0</v>
      </c>
      <c r="Q117" s="46" t="str">
        <f>IFERROR(VLOOKUP(BASE_CONCILI12[[#This Row],[CÓD. 
SAIB]],BASE_DIFERENÇA[],4,0),"0")</f>
        <v>0</v>
      </c>
      <c r="R117" s="75" t="e">
        <f>BASE_CONCILI12[[#This Row],[30/jun]]-BASE_CONCILI12[[#This Row],[SISTEMA]]</f>
        <v>#REF!</v>
      </c>
      <c r="S117" s="47" t="str">
        <f>IFERROR(BASE_CONCILI12[[#This Row],[DIFERENÇA ANTERIOR]]-BASE_CONCILI12[[#This Row],[DIFERENÇA ATUAL]],"-")</f>
        <v>-</v>
      </c>
      <c r="T117" s="48" t="str">
        <f>VLOOKUP(BASE_CONCILI12[[#This Row],[CÓD. 
SAIB]],CUSTO!A:C,3,0)</f>
        <v>30216CB01</v>
      </c>
      <c r="U117" s="48">
        <f>IFERROR(SUM(BASE_CONCILI12[[#This Row],[DIFERENÇA ATUAL]]*BASE_CONCILI12[[#This Row],[CUSTO MP (UN)]]),0)</f>
        <v>0</v>
      </c>
      <c r="V117" s="89" t="str">
        <f>IFERROR(BASE_CONCILI12[[#This Row],[30/jun]]/BASE_CONCILI12[[#This Row],[SISTEMA]],"")</f>
        <v/>
      </c>
      <c r="W117" s="48" t="str">
        <f>IFERROR(BASE_CONCILI12[[#This Row],[DIFERENÇA MÊS]]*BASE_CONCILI12[[#This Row],[CUSTO MP (UN)]],"-")</f>
        <v>-</v>
      </c>
      <c r="X117" s="49" t="s">
        <v>813</v>
      </c>
    </row>
    <row r="118" spans="1:24" x14ac:dyDescent="0.25">
      <c r="A118" s="72">
        <v>30547</v>
      </c>
      <c r="B118" s="72"/>
      <c r="C118" s="2" t="s">
        <v>205</v>
      </c>
      <c r="D118" s="37" t="s">
        <v>115</v>
      </c>
      <c r="E118" s="26" t="e">
        <f>VLOOKUP(BASE_CONCILI12[[#This Row],[CÓD. 
SAIB]],CONT_ANTE!A:D,4,0)</f>
        <v>#N/A</v>
      </c>
      <c r="F118" s="26" t="e">
        <f>SUMIF(#REF!,BASE_CONCILI12[[#This Row],[CÓD. 
SAIB]],#REF!)</f>
        <v>#REF!</v>
      </c>
      <c r="G118" s="26" t="e">
        <f>SUMIF(#REF!,BASE_CONCILI12[[#This Row],[CÓD. 
SAIB]],#REF!)</f>
        <v>#REF!</v>
      </c>
      <c r="H118" s="26" t="e">
        <f>BASE_CONCILI12[[#This Row],[CONSUMO REAL]]-BASE_CONCILI12[[#This Row],[CONSUMO TEORICO]]</f>
        <v>#REF!</v>
      </c>
      <c r="I118" s="26" t="e">
        <f>SUMIF(#REF!,BASE_CONCILI12[[#This Row],[CÓD. 
SAIB]],#REF!)</f>
        <v>#REF!</v>
      </c>
      <c r="J118" s="26" t="e">
        <f>SUMIF(#REF!,BASE_CONCILI12[[#This Row],[CÓD. 
SAIB]],#REF!)</f>
        <v>#REF!</v>
      </c>
      <c r="K118" s="26" t="e">
        <f>BASE_CONCILI12[[#This Row],[30/mai]]+BASE_CONCILI12[[#This Row],[RECEBIMENTO]]-BASE_CONCILI12[[#This Row],[TRANSFERÊNCIA]]-BASE_CONCILI12[[#This Row],[CONSUMO REAL]]</f>
        <v>#N/A</v>
      </c>
      <c r="L118" s="7">
        <f>IFERROR(VLOOKUP(BASE_CONCILI12[[#This Row],[CÓD. 
SAIB]],BASE_CONTAG[[LAVRE]:[CONTAGEM FINAL]],7,0),0)</f>
        <v>1749.55</v>
      </c>
      <c r="M118" s="7">
        <f>IFERROR(SUM(BASE_CONCILI12[[#This Row],[30/jun]]*BASE_CONCILI12[[#This Row],[CUSTO MP (UN)]]),0)</f>
        <v>0</v>
      </c>
      <c r="N118" s="7">
        <f>IFERROR(VLOOKUP(BASE_CONCILI12[[#This Row],[CÓD. 
SAIB]],BASE_CONTAG[],5,0),"")</f>
        <v>1749.55</v>
      </c>
      <c r="O118" s="7" t="e">
        <f>SUMIF(SISTEMA!#REF!,BASE_CONCILI12[[#This Row],[CÓD. 
SAIB]],SISTEMA!#REF!)</f>
        <v>#REF!</v>
      </c>
      <c r="P118" s="30">
        <f>IFERROR(SUM(BASE_CONCILI12[[#This Row],[SISTEMA]]*BASE_CONCILI12[[#This Row],[CUSTO MP (UN)]]),0)</f>
        <v>0</v>
      </c>
      <c r="Q118" s="46" t="str">
        <f>IFERROR(VLOOKUP(BASE_CONCILI12[[#This Row],[CÓD. 
SAIB]],BASE_DIFERENÇA[],4,0),"0")</f>
        <v>0</v>
      </c>
      <c r="R118" s="75" t="e">
        <f>BASE_CONCILI12[[#This Row],[30/jun]]-BASE_CONCILI12[[#This Row],[SISTEMA]]</f>
        <v>#REF!</v>
      </c>
      <c r="S118" s="47" t="str">
        <f>IFERROR(BASE_CONCILI12[[#This Row],[DIFERENÇA ANTERIOR]]-BASE_CONCILI12[[#This Row],[DIFERENÇA ATUAL]],"-")</f>
        <v>-</v>
      </c>
      <c r="T118" s="48" t="str">
        <f>VLOOKUP(BASE_CONCILI12[[#This Row],[CÓD. 
SAIB]],CUSTO!A:C,3,0)</f>
        <v>30547CB01</v>
      </c>
      <c r="U118" s="48">
        <f>IFERROR(SUM(BASE_CONCILI12[[#This Row],[DIFERENÇA ATUAL]]*BASE_CONCILI12[[#This Row],[CUSTO MP (UN)]]),0)</f>
        <v>0</v>
      </c>
      <c r="V118" s="86" t="str">
        <f>IFERROR(BASE_CONCILI12[[#This Row],[30/jun]]/BASE_CONCILI12[[#This Row],[SISTEMA]],"")</f>
        <v/>
      </c>
      <c r="W118" s="48" t="str">
        <f>IFERROR(BASE_CONCILI12[[#This Row],[DIFERENÇA MÊS]]*BASE_CONCILI12[[#This Row],[CUSTO MP (UN)]],"-")</f>
        <v>-</v>
      </c>
      <c r="X118" s="49" t="s">
        <v>813</v>
      </c>
    </row>
    <row r="119" spans="1:24" x14ac:dyDescent="0.25">
      <c r="A119" s="72">
        <v>30241</v>
      </c>
      <c r="B119" s="72"/>
      <c r="C119" s="2" t="s">
        <v>206</v>
      </c>
      <c r="D119" s="37" t="s">
        <v>115</v>
      </c>
      <c r="E119" s="26" t="e">
        <f>VLOOKUP(BASE_CONCILI12[[#This Row],[CÓD. 
SAIB]],CONT_ANTE!A:D,4,0)</f>
        <v>#N/A</v>
      </c>
      <c r="F119" s="26" t="e">
        <f>SUMIF(#REF!,BASE_CONCILI12[[#This Row],[CÓD. 
SAIB]],#REF!)</f>
        <v>#REF!</v>
      </c>
      <c r="G119" s="26" t="e">
        <f>SUMIF(#REF!,BASE_CONCILI12[[#This Row],[CÓD. 
SAIB]],#REF!)</f>
        <v>#REF!</v>
      </c>
      <c r="H119" s="26" t="e">
        <f>BASE_CONCILI12[[#This Row],[CONSUMO REAL]]-BASE_CONCILI12[[#This Row],[CONSUMO TEORICO]]</f>
        <v>#REF!</v>
      </c>
      <c r="I119" s="26" t="e">
        <f>SUMIF(#REF!,BASE_CONCILI12[[#This Row],[CÓD. 
SAIB]],#REF!)</f>
        <v>#REF!</v>
      </c>
      <c r="J119" s="26" t="e">
        <f>SUMIF(#REF!,BASE_CONCILI12[[#This Row],[CÓD. 
SAIB]],#REF!)</f>
        <v>#REF!</v>
      </c>
      <c r="K119" s="26" t="e">
        <f>BASE_CONCILI12[[#This Row],[30/mai]]+BASE_CONCILI12[[#This Row],[RECEBIMENTO]]-BASE_CONCILI12[[#This Row],[TRANSFERÊNCIA]]-BASE_CONCILI12[[#This Row],[CONSUMO REAL]]</f>
        <v>#N/A</v>
      </c>
      <c r="L119" s="7">
        <f>IFERROR(VLOOKUP(BASE_CONCILI12[[#This Row],[CÓD. 
SAIB]],BASE_CONTAG[[LAVRE]:[CONTAGEM FINAL]],7,0),0)</f>
        <v>7185</v>
      </c>
      <c r="M119" s="7">
        <f>IFERROR(SUM(BASE_CONCILI12[[#This Row],[30/jun]]*BASE_CONCILI12[[#This Row],[CUSTO MP (UN)]]),0)</f>
        <v>0</v>
      </c>
      <c r="N119" s="7">
        <f>IFERROR(VLOOKUP(BASE_CONCILI12[[#This Row],[CÓD. 
SAIB]],BASE_CONTAG[],5,0),"")</f>
        <v>7185</v>
      </c>
      <c r="O119" s="7" t="e">
        <f>SUMIF(SISTEMA!#REF!,BASE_CONCILI12[[#This Row],[CÓD. 
SAIB]],SISTEMA!#REF!)</f>
        <v>#REF!</v>
      </c>
      <c r="P119" s="30">
        <f>IFERROR(SUM(BASE_CONCILI12[[#This Row],[SISTEMA]]*BASE_CONCILI12[[#This Row],[CUSTO MP (UN)]]),0)</f>
        <v>0</v>
      </c>
      <c r="Q119" s="46" t="str">
        <f>IFERROR(VLOOKUP(BASE_CONCILI12[[#This Row],[CÓD. 
SAIB]],BASE_DIFERENÇA[],4,0),"0")</f>
        <v>0</v>
      </c>
      <c r="R119" s="75" t="e">
        <f>BASE_CONCILI12[[#This Row],[30/jun]]-BASE_CONCILI12[[#This Row],[SISTEMA]]</f>
        <v>#REF!</v>
      </c>
      <c r="S119" s="47" t="str">
        <f>IFERROR(BASE_CONCILI12[[#This Row],[DIFERENÇA ANTERIOR]]-BASE_CONCILI12[[#This Row],[DIFERENÇA ATUAL]],"-")</f>
        <v>-</v>
      </c>
      <c r="T119" s="48" t="str">
        <f>VLOOKUP(BASE_CONCILI12[[#This Row],[CÓD. 
SAIB]],CUSTO!A:C,3,0)</f>
        <v>30241CB01</v>
      </c>
      <c r="U119" s="48">
        <f>IFERROR(SUM(BASE_CONCILI12[[#This Row],[DIFERENÇA ATUAL]]*BASE_CONCILI12[[#This Row],[CUSTO MP (UN)]]),0)</f>
        <v>0</v>
      </c>
      <c r="V119" s="86" t="str">
        <f>IFERROR(BASE_CONCILI12[[#This Row],[30/jun]]/BASE_CONCILI12[[#This Row],[SISTEMA]],"")</f>
        <v/>
      </c>
      <c r="W119" s="48" t="str">
        <f>IFERROR(BASE_CONCILI12[[#This Row],[DIFERENÇA MÊS]]*BASE_CONCILI12[[#This Row],[CUSTO MP (UN)]],"-")</f>
        <v>-</v>
      </c>
      <c r="X119" s="49" t="s">
        <v>813</v>
      </c>
    </row>
    <row r="120" spans="1:24" x14ac:dyDescent="0.25">
      <c r="A120" s="72">
        <v>30244</v>
      </c>
      <c r="B120" s="72"/>
      <c r="C120" s="2" t="s">
        <v>207</v>
      </c>
      <c r="D120" s="37" t="s">
        <v>115</v>
      </c>
      <c r="E120" s="26" t="e">
        <f>VLOOKUP(BASE_CONCILI12[[#This Row],[CÓD. 
SAIB]],CONT_ANTE!A:D,4,0)</f>
        <v>#N/A</v>
      </c>
      <c r="F120" s="26" t="e">
        <f>SUMIF(#REF!,BASE_CONCILI12[[#This Row],[CÓD. 
SAIB]],#REF!)</f>
        <v>#REF!</v>
      </c>
      <c r="G120" s="26" t="e">
        <f>SUMIF(#REF!,BASE_CONCILI12[[#This Row],[CÓD. 
SAIB]],#REF!)</f>
        <v>#REF!</v>
      </c>
      <c r="H120" s="26" t="e">
        <f>BASE_CONCILI12[[#This Row],[CONSUMO REAL]]-BASE_CONCILI12[[#This Row],[CONSUMO TEORICO]]</f>
        <v>#REF!</v>
      </c>
      <c r="I120" s="26" t="e">
        <f>SUMIF(#REF!,BASE_CONCILI12[[#This Row],[CÓD. 
SAIB]],#REF!)</f>
        <v>#REF!</v>
      </c>
      <c r="J120" s="26" t="e">
        <f>SUMIF(#REF!,BASE_CONCILI12[[#This Row],[CÓD. 
SAIB]],#REF!)</f>
        <v>#REF!</v>
      </c>
      <c r="K120" s="26" t="e">
        <f>BASE_CONCILI12[[#This Row],[30/mai]]+BASE_CONCILI12[[#This Row],[RECEBIMENTO]]-BASE_CONCILI12[[#This Row],[TRANSFERÊNCIA]]-BASE_CONCILI12[[#This Row],[CONSUMO REAL]]</f>
        <v>#N/A</v>
      </c>
      <c r="L120" s="7">
        <f>IFERROR(VLOOKUP(BASE_CONCILI12[[#This Row],[CÓD. 
SAIB]],BASE_CONTAG[[LAVRE]:[CONTAGEM FINAL]],7,0),0)</f>
        <v>2700</v>
      </c>
      <c r="M120" s="7">
        <f>IFERROR(SUM(BASE_CONCILI12[[#This Row],[30/jun]]*BASE_CONCILI12[[#This Row],[CUSTO MP (UN)]]),0)</f>
        <v>0</v>
      </c>
      <c r="N120" s="7">
        <f>IFERROR(VLOOKUP(BASE_CONCILI12[[#This Row],[CÓD. 
SAIB]],BASE_CONTAG[],5,0),"")</f>
        <v>2700</v>
      </c>
      <c r="O120" s="7" t="e">
        <f>SUMIF(SISTEMA!#REF!,BASE_CONCILI12[[#This Row],[CÓD. 
SAIB]],SISTEMA!#REF!)</f>
        <v>#REF!</v>
      </c>
      <c r="P120" s="30">
        <f>IFERROR(SUM(BASE_CONCILI12[[#This Row],[SISTEMA]]*BASE_CONCILI12[[#This Row],[CUSTO MP (UN)]]),0)</f>
        <v>0</v>
      </c>
      <c r="Q120" s="46" t="str">
        <f>IFERROR(VLOOKUP(BASE_CONCILI12[[#This Row],[CÓD. 
SAIB]],BASE_DIFERENÇA[],4,0),"0")</f>
        <v>0</v>
      </c>
      <c r="R120" s="75" t="e">
        <f>BASE_CONCILI12[[#This Row],[30/jun]]-BASE_CONCILI12[[#This Row],[SISTEMA]]</f>
        <v>#REF!</v>
      </c>
      <c r="S120" s="47" t="str">
        <f>IFERROR(BASE_CONCILI12[[#This Row],[DIFERENÇA ANTERIOR]]-BASE_CONCILI12[[#This Row],[DIFERENÇA ATUAL]],"-")</f>
        <v>-</v>
      </c>
      <c r="T120" s="48" t="str">
        <f>VLOOKUP(BASE_CONCILI12[[#This Row],[CÓD. 
SAIB]],CUSTO!A:C,3,0)</f>
        <v>30244CB01</v>
      </c>
      <c r="U120" s="48">
        <f>IFERROR(SUM(BASE_CONCILI12[[#This Row],[DIFERENÇA ATUAL]]*BASE_CONCILI12[[#This Row],[CUSTO MP (UN)]]),0)</f>
        <v>0</v>
      </c>
      <c r="V120" s="86" t="str">
        <f>IFERROR(BASE_CONCILI12[[#This Row],[30/jun]]/BASE_CONCILI12[[#This Row],[SISTEMA]],"")</f>
        <v/>
      </c>
      <c r="W120" s="48" t="str">
        <f>IFERROR(BASE_CONCILI12[[#This Row],[DIFERENÇA MÊS]]*BASE_CONCILI12[[#This Row],[CUSTO MP (UN)]],"-")</f>
        <v>-</v>
      </c>
      <c r="X120" s="49" t="s">
        <v>813</v>
      </c>
    </row>
    <row r="121" spans="1:24" x14ac:dyDescent="0.25">
      <c r="A121" s="124">
        <v>753</v>
      </c>
      <c r="B121" s="124"/>
      <c r="C121" s="2" t="s">
        <v>306</v>
      </c>
      <c r="D121" s="37" t="s">
        <v>115</v>
      </c>
      <c r="E121" s="26" t="e">
        <f>VLOOKUP(BASE_CONCILI12[[#This Row],[CÓD. 
SAIB]],CONT_ANTE!A:D,4,0)</f>
        <v>#N/A</v>
      </c>
      <c r="F121" s="26" t="e">
        <f>SUMIF(#REF!,BASE_CONCILI12[[#This Row],[CÓD. 
SAIB]],#REF!)</f>
        <v>#REF!</v>
      </c>
      <c r="G121" s="26" t="e">
        <f>SUMIF(#REF!,BASE_CONCILI12[[#This Row],[CÓD. 
SAIB]],#REF!)</f>
        <v>#REF!</v>
      </c>
      <c r="H121" s="26" t="e">
        <f>BASE_CONCILI12[[#This Row],[CONSUMO REAL]]-BASE_CONCILI12[[#This Row],[CONSUMO TEORICO]]</f>
        <v>#REF!</v>
      </c>
      <c r="I121" s="26" t="e">
        <f>SUMIF(#REF!,BASE_CONCILI12[[#This Row],[CÓD. 
SAIB]],#REF!)</f>
        <v>#REF!</v>
      </c>
      <c r="J121" s="26" t="e">
        <f>SUMIF(#REF!,BASE_CONCILI12[[#This Row],[CÓD. 
SAIB]],#REF!)</f>
        <v>#REF!</v>
      </c>
      <c r="K121" s="26" t="e">
        <f>BASE_CONCILI12[[#This Row],[30/mai]]+BASE_CONCILI12[[#This Row],[RECEBIMENTO]]-BASE_CONCILI12[[#This Row],[TRANSFERÊNCIA]]-BASE_CONCILI12[[#This Row],[CONSUMO REAL]]</f>
        <v>#N/A</v>
      </c>
      <c r="L121" s="7">
        <f>IFERROR(VLOOKUP(BASE_CONCILI12[[#This Row],[CÓD. 
SAIB]],BASE_CONTAG[[LAVRE]:[CONTAGEM FINAL]],7,0),0)</f>
        <v>80</v>
      </c>
      <c r="M121" s="7">
        <f>IFERROR(SUM(BASE_CONCILI12[[#This Row],[30/jun]]*BASE_CONCILI12[[#This Row],[CUSTO MP (UN)]]),0)</f>
        <v>0</v>
      </c>
      <c r="N121" s="7">
        <f>IFERROR(VLOOKUP(BASE_CONCILI12[[#This Row],[CÓD. 
SAIB]],BASE_CONTAG[],5,0),"")</f>
        <v>80</v>
      </c>
      <c r="O121" s="7" t="e">
        <f>SUMIF(SISTEMA!#REF!,BASE_CONCILI12[[#This Row],[CÓD. 
SAIB]],SISTEMA!#REF!)</f>
        <v>#REF!</v>
      </c>
      <c r="P121" s="30">
        <f>IFERROR(SUM(BASE_CONCILI12[[#This Row],[SISTEMA]]*BASE_CONCILI12[[#This Row],[CUSTO MP (UN)]]),0)</f>
        <v>0</v>
      </c>
      <c r="Q121" s="46" t="str">
        <f>IFERROR(VLOOKUP(BASE_CONCILI12[[#This Row],[CÓD. 
SAIB]],BASE_DIFERENÇA[],4,0),"0")</f>
        <v>0</v>
      </c>
      <c r="R121" s="75" t="e">
        <f>BASE_CONCILI12[[#This Row],[30/jun]]-BASE_CONCILI12[[#This Row],[SISTEMA]]</f>
        <v>#REF!</v>
      </c>
      <c r="S121" s="47" t="str">
        <f>IFERROR(BASE_CONCILI12[[#This Row],[DIFERENÇA ANTERIOR]]-BASE_CONCILI12[[#This Row],[DIFERENÇA ATUAL]],"-")</f>
        <v>-</v>
      </c>
      <c r="T121" s="48" t="str">
        <f>VLOOKUP(BASE_CONCILI12[[#This Row],[CÓD. 
SAIB]],CUSTO!A:C,3,0)</f>
        <v>753CB01</v>
      </c>
      <c r="U121" s="48">
        <f>IFERROR(SUM(BASE_CONCILI12[[#This Row],[DIFERENÇA ATUAL]]*BASE_CONCILI12[[#This Row],[CUSTO MP (UN)]]),0)</f>
        <v>0</v>
      </c>
      <c r="V121" s="86" t="str">
        <f>IFERROR(BASE_CONCILI12[[#This Row],[30/jun]]/BASE_CONCILI12[[#This Row],[SISTEMA]],"")</f>
        <v/>
      </c>
      <c r="W121" s="48" t="str">
        <f>IFERROR(BASE_CONCILI12[[#This Row],[DIFERENÇA MÊS]]*BASE_CONCILI12[[#This Row],[CUSTO MP (UN)]],"-")</f>
        <v>-</v>
      </c>
      <c r="X121" s="125" t="s">
        <v>868</v>
      </c>
    </row>
    <row r="122" spans="1:24" x14ac:dyDescent="0.25">
      <c r="A122" s="100">
        <v>32826</v>
      </c>
      <c r="B122" s="100"/>
      <c r="C122" s="117" t="s">
        <v>855</v>
      </c>
      <c r="D122" s="37" t="s">
        <v>115</v>
      </c>
      <c r="E122" s="103" t="e">
        <f>VLOOKUP(BASE_CONCILI12[[#This Row],[CÓD. 
SAIB]],CONT_ANTE!A:D,4,0)</f>
        <v>#N/A</v>
      </c>
      <c r="F122" s="103" t="e">
        <f>SUMIF(#REF!,BASE_CONCILI12[[#This Row],[CÓD. 
SAIB]],#REF!)</f>
        <v>#REF!</v>
      </c>
      <c r="G122" s="103" t="e">
        <f>SUMIF(#REF!,BASE_CONCILI12[[#This Row],[CÓD. 
SAIB]],#REF!)</f>
        <v>#REF!</v>
      </c>
      <c r="H122" s="103" t="e">
        <f>BASE_CONCILI12[[#This Row],[CONSUMO REAL]]-BASE_CONCILI12[[#This Row],[CONSUMO TEORICO]]</f>
        <v>#REF!</v>
      </c>
      <c r="I122" s="103" t="e">
        <f>SUMIF(#REF!,BASE_CONCILI12[[#This Row],[CÓD. 
SAIB]],#REF!)</f>
        <v>#REF!</v>
      </c>
      <c r="J122" s="103" t="e">
        <f>SUMIF(#REF!,BASE_CONCILI12[[#This Row],[CÓD. 
SAIB]],#REF!)</f>
        <v>#REF!</v>
      </c>
      <c r="K122" s="103" t="e">
        <f>BASE_CONCILI12[[#This Row],[30/mai]]+BASE_CONCILI12[[#This Row],[RECEBIMENTO]]-BASE_CONCILI12[[#This Row],[TRANSFERÊNCIA]]-BASE_CONCILI12[[#This Row],[CONSUMO REAL]]</f>
        <v>#N/A</v>
      </c>
      <c r="L122" s="105">
        <f>IFERROR(VLOOKUP(BASE_CONCILI12[[#This Row],[CÓD. 
SAIB]],BASE_CONTAG[[LAVRE]:[CONTAGEM FINAL]],7,0),0)</f>
        <v>715</v>
      </c>
      <c r="M122" s="105">
        <f>IFERROR(SUM(BASE_CONCILI12[[#This Row],[30/jun]]*BASE_CONCILI12[[#This Row],[CUSTO MP (UN)]]),0)</f>
        <v>8510.2892072588347</v>
      </c>
      <c r="N122" s="105">
        <f>IFERROR(VLOOKUP(BASE_CONCILI12[[#This Row],[CÓD. 
SAIB]],BASE_CONTAG[],5,0),"")</f>
        <v>715</v>
      </c>
      <c r="O122" s="105" t="e">
        <f>SUMIF(SISTEMA!#REF!,BASE_CONCILI12[[#This Row],[CÓD. 
SAIB]],SISTEMA!#REF!)</f>
        <v>#REF!</v>
      </c>
      <c r="P122" s="107">
        <f>IFERROR(SUM(BASE_CONCILI12[[#This Row],[SISTEMA]]*BASE_CONCILI12[[#This Row],[CUSTO MP (UN)]]),0)</f>
        <v>0</v>
      </c>
      <c r="Q122" s="46" t="str">
        <f>IFERROR(VLOOKUP(BASE_CONCILI12[[#This Row],[CÓD. 
SAIB]],BASE_DIFERENÇA[],4,0),"0")</f>
        <v>0</v>
      </c>
      <c r="R122" s="109" t="e">
        <f>BASE_CONCILI12[[#This Row],[30/jun]]-BASE_CONCILI12[[#This Row],[SISTEMA]]</f>
        <v>#REF!</v>
      </c>
      <c r="S122" s="47" t="str">
        <f>IFERROR(BASE_CONCILI12[[#This Row],[DIFERENÇA ANTERIOR]]-BASE_CONCILI12[[#This Row],[DIFERENÇA ATUAL]],"-")</f>
        <v>-</v>
      </c>
      <c r="T122" s="111">
        <v>11.902502387774595</v>
      </c>
      <c r="U122" s="111">
        <f>IFERROR(SUM(BASE_CONCILI12[[#This Row],[DIFERENÇA ATUAL]]*BASE_CONCILI12[[#This Row],[CUSTO MP (UN)]]),0)</f>
        <v>0</v>
      </c>
      <c r="V122" s="113" t="str">
        <f>IFERROR(BASE_CONCILI12[[#This Row],[30/jun]]/BASE_CONCILI12[[#This Row],[SISTEMA]],"")</f>
        <v/>
      </c>
      <c r="W122" s="48" t="str">
        <f>IFERROR(BASE_CONCILI12[[#This Row],[DIFERENÇA MÊS]]*BASE_CONCILI12[[#This Row],[CUSTO MP (UN)]],"-")</f>
        <v>-</v>
      </c>
      <c r="X122" s="49" t="s">
        <v>813</v>
      </c>
    </row>
    <row r="123" spans="1:24" x14ac:dyDescent="0.25">
      <c r="A123" s="72">
        <v>30550</v>
      </c>
      <c r="B123" s="72"/>
      <c r="C123" s="2" t="s">
        <v>809</v>
      </c>
      <c r="D123" s="37" t="s">
        <v>115</v>
      </c>
      <c r="E123" s="26" t="e">
        <f>VLOOKUP(BASE_CONCILI12[[#This Row],[CÓD. 
SAIB]],CONT_ANTE!A:D,4,0)</f>
        <v>#N/A</v>
      </c>
      <c r="F123" s="26" t="e">
        <f>SUMIF(#REF!,BASE_CONCILI12[[#This Row],[CÓD. 
SAIB]],#REF!)</f>
        <v>#REF!</v>
      </c>
      <c r="G123" s="26" t="e">
        <f>SUMIF(#REF!,BASE_CONCILI12[[#This Row],[CÓD. 
SAIB]],#REF!)</f>
        <v>#REF!</v>
      </c>
      <c r="H123" s="26" t="e">
        <f>BASE_CONCILI12[[#This Row],[CONSUMO REAL]]-BASE_CONCILI12[[#This Row],[CONSUMO TEORICO]]</f>
        <v>#REF!</v>
      </c>
      <c r="I123" s="26" t="e">
        <f>SUMIF(#REF!,BASE_CONCILI12[[#This Row],[CÓD. 
SAIB]],#REF!)</f>
        <v>#REF!</v>
      </c>
      <c r="J123" s="26" t="e">
        <f>SUMIF(#REF!,BASE_CONCILI12[[#This Row],[CÓD. 
SAIB]],#REF!)</f>
        <v>#REF!</v>
      </c>
      <c r="K123" s="26" t="e">
        <f>BASE_CONCILI12[[#This Row],[30/mai]]+BASE_CONCILI12[[#This Row],[RECEBIMENTO]]-BASE_CONCILI12[[#This Row],[TRANSFERÊNCIA]]-BASE_CONCILI12[[#This Row],[CONSUMO REAL]]</f>
        <v>#N/A</v>
      </c>
      <c r="L123" s="7">
        <f>IFERROR(VLOOKUP(BASE_CONCILI12[[#This Row],[CÓD. 
SAIB]],BASE_CONTAG[[LAVRE]:[CONTAGEM FINAL]],7,0),0)</f>
        <v>3520</v>
      </c>
      <c r="M123" s="7">
        <f>IFERROR(SUM(BASE_CONCILI12[[#This Row],[30/jun]]*BASE_CONCILI12[[#This Row],[CUSTO MP (UN)]]),0)</f>
        <v>0</v>
      </c>
      <c r="N123" s="7">
        <f>IFERROR(VLOOKUP(BASE_CONCILI12[[#This Row],[CÓD. 
SAIB]],BASE_CONTAG[],5,0),"")</f>
        <v>3520</v>
      </c>
      <c r="O123" s="7" t="e">
        <f>SUMIF(SISTEMA!#REF!,BASE_CONCILI12[[#This Row],[CÓD. 
SAIB]],SISTEMA!#REF!)</f>
        <v>#REF!</v>
      </c>
      <c r="P123" s="30">
        <f>IFERROR(SUM(BASE_CONCILI12[[#This Row],[SISTEMA]]*BASE_CONCILI12[[#This Row],[CUSTO MP (UN)]]),0)</f>
        <v>0</v>
      </c>
      <c r="Q123" s="46" t="str">
        <f>IFERROR(VLOOKUP(BASE_CONCILI12[[#This Row],[CÓD. 
SAIB]],BASE_DIFERENÇA[],4,0),"0")</f>
        <v>0</v>
      </c>
      <c r="R123" s="75" t="e">
        <f>BASE_CONCILI12[[#This Row],[30/jun]]-BASE_CONCILI12[[#This Row],[SISTEMA]]</f>
        <v>#REF!</v>
      </c>
      <c r="S123" s="47" t="str">
        <f>IFERROR(BASE_CONCILI12[[#This Row],[DIFERENÇA ANTERIOR]]-BASE_CONCILI12[[#This Row],[DIFERENÇA ATUAL]],"-")</f>
        <v>-</v>
      </c>
      <c r="T123" s="48" t="str">
        <f>VLOOKUP(BASE_CONCILI12[[#This Row],[CÓD. 
SAIB]],CUSTO!A:C,3,0)</f>
        <v>30550CB01</v>
      </c>
      <c r="U123" s="48">
        <f>IFERROR(SUM(BASE_CONCILI12[[#This Row],[DIFERENÇA ATUAL]]*BASE_CONCILI12[[#This Row],[CUSTO MP (UN)]]),0)</f>
        <v>0</v>
      </c>
      <c r="V123" s="86" t="str">
        <f>IFERROR(BASE_CONCILI12[[#This Row],[30/jun]]/BASE_CONCILI12[[#This Row],[SISTEMA]],"")</f>
        <v/>
      </c>
      <c r="W123" s="48" t="str">
        <f>IFERROR(BASE_CONCILI12[[#This Row],[DIFERENÇA MÊS]]*BASE_CONCILI12[[#This Row],[CUSTO MP (UN)]],"-")</f>
        <v>-</v>
      </c>
      <c r="X123" s="49" t="s">
        <v>813</v>
      </c>
    </row>
    <row r="124" spans="1:24" x14ac:dyDescent="0.25">
      <c r="A124" s="73">
        <v>30920</v>
      </c>
      <c r="B124" s="73"/>
      <c r="C124" s="42" t="s">
        <v>31</v>
      </c>
      <c r="D124" s="37" t="s">
        <v>115</v>
      </c>
      <c r="E124" s="53" t="e">
        <f>VLOOKUP(BASE_CONCILI12[[#This Row],[CÓD. 
SAIB]],CONT_ANTE!A:D,4,0)</f>
        <v>#N/A</v>
      </c>
      <c r="F124" s="53" t="e">
        <f>SUMIF(#REF!,BASE_CONCILI12[[#This Row],[CÓD. 
SAIB]],#REF!)</f>
        <v>#REF!</v>
      </c>
      <c r="G124" s="53" t="e">
        <f>SUMIF(#REF!,BASE_CONCILI12[[#This Row],[CÓD. 
SAIB]],#REF!)</f>
        <v>#REF!</v>
      </c>
      <c r="H124" s="53" t="e">
        <f>BASE_CONCILI12[[#This Row],[CONSUMO REAL]]-BASE_CONCILI12[[#This Row],[CONSUMO TEORICO]]</f>
        <v>#REF!</v>
      </c>
      <c r="I124" s="53" t="e">
        <f>SUMIF(#REF!,BASE_CONCILI12[[#This Row],[CÓD. 
SAIB]],#REF!)</f>
        <v>#REF!</v>
      </c>
      <c r="J124" s="53" t="e">
        <f>SUMIF(#REF!,BASE_CONCILI12[[#This Row],[CÓD. 
SAIB]],#REF!)</f>
        <v>#REF!</v>
      </c>
      <c r="K124" s="53" t="e">
        <f>BASE_CONCILI12[[#This Row],[30/mai]]+BASE_CONCILI12[[#This Row],[RECEBIMENTO]]-BASE_CONCILI12[[#This Row],[TRANSFERÊNCIA]]-BASE_CONCILI12[[#This Row],[CONSUMO REAL]]</f>
        <v>#N/A</v>
      </c>
      <c r="L124" s="54">
        <f>IFERROR(VLOOKUP(BASE_CONCILI12[[#This Row],[CÓD. 
SAIB]],BASE_CONTAG[[LAVRE]:[CONTAGEM FINAL]],7,0),0)</f>
        <v>0</v>
      </c>
      <c r="M124" s="54">
        <f>IFERROR(SUM(BASE_CONCILI12[[#This Row],[30/jun]]*BASE_CONCILI12[[#This Row],[CUSTO MP (UN)]]),0)</f>
        <v>0</v>
      </c>
      <c r="N124" s="54">
        <f>IFERROR(VLOOKUP(BASE_CONCILI12[[#This Row],[CÓD. 
SAIB]],BASE_CONTAG[],5,0),"")</f>
        <v>0</v>
      </c>
      <c r="O124" s="7" t="e">
        <f>SUMIF(SISTEMA!#REF!,BASE_CONCILI12[[#This Row],[CÓD. 
SAIB]],SISTEMA!#REF!)</f>
        <v>#REF!</v>
      </c>
      <c r="P124" s="56">
        <f>IFERROR(SUM(BASE_CONCILI12[[#This Row],[SISTEMA]]*BASE_CONCILI12[[#This Row],[CUSTO MP (UN)]]),0)</f>
        <v>0</v>
      </c>
      <c r="Q124" s="46" t="str">
        <f>IFERROR(VLOOKUP(BASE_CONCILI12[[#This Row],[CÓD. 
SAIB]],BASE_DIFERENÇA[],4,0),"0")</f>
        <v>0</v>
      </c>
      <c r="R124" s="76" t="e">
        <f>BASE_CONCILI12[[#This Row],[30/jun]]-BASE_CONCILI12[[#This Row],[SISTEMA]]</f>
        <v>#REF!</v>
      </c>
      <c r="S124" s="47" t="str">
        <f>IFERROR(BASE_CONCILI12[[#This Row],[DIFERENÇA ANTERIOR]]-BASE_CONCILI12[[#This Row],[DIFERENÇA ATUAL]],"-")</f>
        <v>-</v>
      </c>
      <c r="T124" s="48" t="str">
        <f>VLOOKUP(BASE_CONCILI12[[#This Row],[CÓD. 
SAIB]],CUSTO!A:C,3,0)</f>
        <v>30920CB01</v>
      </c>
      <c r="U124" s="57">
        <f>IFERROR(SUM(BASE_CONCILI12[[#This Row],[DIFERENÇA ATUAL]]*BASE_CONCILI12[[#This Row],[CUSTO MP (UN)]]),0)</f>
        <v>0</v>
      </c>
      <c r="V124" s="89" t="str">
        <f>IFERROR(BASE_CONCILI12[[#This Row],[30/jun]]/BASE_CONCILI12[[#This Row],[SISTEMA]],"")</f>
        <v/>
      </c>
      <c r="W124" s="48" t="str">
        <f>IFERROR(BASE_CONCILI12[[#This Row],[DIFERENÇA MÊS]]*BASE_CONCILI12[[#This Row],[CUSTO MP (UN)]],"-")</f>
        <v>-</v>
      </c>
      <c r="X124" s="49" t="s">
        <v>813</v>
      </c>
    </row>
    <row r="125" spans="1:24" x14ac:dyDescent="0.25">
      <c r="A125" s="73">
        <v>30395</v>
      </c>
      <c r="B125" s="73"/>
      <c r="C125" s="42" t="s">
        <v>29</v>
      </c>
      <c r="D125" s="37" t="s">
        <v>115</v>
      </c>
      <c r="E125" s="53" t="e">
        <f>VLOOKUP(BASE_CONCILI12[[#This Row],[CÓD. 
SAIB]],CONT_ANTE!A:D,4,0)</f>
        <v>#N/A</v>
      </c>
      <c r="F125" s="53" t="e">
        <f>SUMIF(#REF!,BASE_CONCILI12[[#This Row],[CÓD. 
SAIB]],#REF!)</f>
        <v>#REF!</v>
      </c>
      <c r="G125" s="53" t="e">
        <f>SUMIF(#REF!,BASE_CONCILI12[[#This Row],[CÓD. 
SAIB]],#REF!)</f>
        <v>#REF!</v>
      </c>
      <c r="H125" s="53" t="e">
        <f>BASE_CONCILI12[[#This Row],[CONSUMO REAL]]-BASE_CONCILI12[[#This Row],[CONSUMO TEORICO]]</f>
        <v>#REF!</v>
      </c>
      <c r="I125" s="53" t="e">
        <f>SUMIF(#REF!,BASE_CONCILI12[[#This Row],[CÓD. 
SAIB]],#REF!)</f>
        <v>#REF!</v>
      </c>
      <c r="J125" s="53" t="e">
        <f>SUMIF(#REF!,BASE_CONCILI12[[#This Row],[CÓD. 
SAIB]],#REF!)</f>
        <v>#REF!</v>
      </c>
      <c r="K125" s="53" t="e">
        <f>BASE_CONCILI12[[#This Row],[30/mai]]+BASE_CONCILI12[[#This Row],[RECEBIMENTO]]-BASE_CONCILI12[[#This Row],[TRANSFERÊNCIA]]-BASE_CONCILI12[[#This Row],[CONSUMO REAL]]</f>
        <v>#N/A</v>
      </c>
      <c r="L125" s="54">
        <f>IFERROR(VLOOKUP(BASE_CONCILI12[[#This Row],[CÓD. 
SAIB]],BASE_CONTAG[[LAVRE]:[CONTAGEM FINAL]],7,0),0)</f>
        <v>0</v>
      </c>
      <c r="M125" s="54">
        <f>IFERROR(SUM(BASE_CONCILI12[[#This Row],[30/jun]]*BASE_CONCILI12[[#This Row],[CUSTO MP (UN)]]),0)</f>
        <v>0</v>
      </c>
      <c r="N125" s="54">
        <f>IFERROR(VLOOKUP(BASE_CONCILI12[[#This Row],[CÓD. 
SAIB]],BASE_CONTAG[],5,0),"")</f>
        <v>0</v>
      </c>
      <c r="O125" s="7" t="e">
        <f>SUMIF(SISTEMA!#REF!,BASE_CONCILI12[[#This Row],[CÓD. 
SAIB]],SISTEMA!#REF!)</f>
        <v>#REF!</v>
      </c>
      <c r="P125" s="56">
        <f>IFERROR(SUM(BASE_CONCILI12[[#This Row],[SISTEMA]]*BASE_CONCILI12[[#This Row],[CUSTO MP (UN)]]),0)</f>
        <v>0</v>
      </c>
      <c r="Q125" s="46" t="str">
        <f>IFERROR(VLOOKUP(BASE_CONCILI12[[#This Row],[CÓD. 
SAIB]],BASE_DIFERENÇA[],4,0),"0")</f>
        <v>0</v>
      </c>
      <c r="R125" s="76" t="e">
        <f>BASE_CONCILI12[[#This Row],[30/jun]]-BASE_CONCILI12[[#This Row],[SISTEMA]]</f>
        <v>#REF!</v>
      </c>
      <c r="S125" s="47" t="str">
        <f>IFERROR(BASE_CONCILI12[[#This Row],[DIFERENÇA ANTERIOR]]-BASE_CONCILI12[[#This Row],[DIFERENÇA ATUAL]],"-")</f>
        <v>-</v>
      </c>
      <c r="T125" s="48" t="str">
        <f>VLOOKUP(BASE_CONCILI12[[#This Row],[CÓD. 
SAIB]],CUSTO!A:C,3,0)</f>
        <v>30395CB01</v>
      </c>
      <c r="U125" s="57">
        <f>IFERROR(SUM(BASE_CONCILI12[[#This Row],[DIFERENÇA ATUAL]]*BASE_CONCILI12[[#This Row],[CUSTO MP (UN)]]),0)</f>
        <v>0</v>
      </c>
      <c r="V125" s="89" t="str">
        <f>IFERROR(BASE_CONCILI12[[#This Row],[30/jun]]/BASE_CONCILI12[[#This Row],[SISTEMA]],"")</f>
        <v/>
      </c>
      <c r="W125" s="48" t="str">
        <f>IFERROR(BASE_CONCILI12[[#This Row],[DIFERENÇA MÊS]]*BASE_CONCILI12[[#This Row],[CUSTO MP (UN)]],"-")</f>
        <v>-</v>
      </c>
      <c r="X125" s="49" t="s">
        <v>860</v>
      </c>
    </row>
    <row r="126" spans="1:24" x14ac:dyDescent="0.25">
      <c r="A126" s="72">
        <v>30396</v>
      </c>
      <c r="B126" s="72"/>
      <c r="C126" s="2" t="s">
        <v>208</v>
      </c>
      <c r="D126" s="37" t="s">
        <v>115</v>
      </c>
      <c r="E126" s="26" t="e">
        <f>VLOOKUP(BASE_CONCILI12[[#This Row],[CÓD. 
SAIB]],CONT_ANTE!A:D,4,0)</f>
        <v>#N/A</v>
      </c>
      <c r="F126" s="26" t="e">
        <f>SUMIF(#REF!,BASE_CONCILI12[[#This Row],[CÓD. 
SAIB]],#REF!)</f>
        <v>#REF!</v>
      </c>
      <c r="G126" s="26" t="e">
        <f>SUMIF(#REF!,BASE_CONCILI12[[#This Row],[CÓD. 
SAIB]],#REF!)</f>
        <v>#REF!</v>
      </c>
      <c r="H126" s="26" t="e">
        <f>BASE_CONCILI12[[#This Row],[CONSUMO REAL]]-BASE_CONCILI12[[#This Row],[CONSUMO TEORICO]]</f>
        <v>#REF!</v>
      </c>
      <c r="I126" s="26" t="e">
        <f>SUMIF(#REF!,BASE_CONCILI12[[#This Row],[CÓD. 
SAIB]],#REF!)</f>
        <v>#REF!</v>
      </c>
      <c r="J126" s="26" t="e">
        <f>SUMIF(#REF!,BASE_CONCILI12[[#This Row],[CÓD. 
SAIB]],#REF!)</f>
        <v>#REF!</v>
      </c>
      <c r="K126" s="26" t="e">
        <f>BASE_CONCILI12[[#This Row],[30/mai]]+BASE_CONCILI12[[#This Row],[RECEBIMENTO]]-BASE_CONCILI12[[#This Row],[TRANSFERÊNCIA]]-BASE_CONCILI12[[#This Row],[CONSUMO REAL]]</f>
        <v>#N/A</v>
      </c>
      <c r="L126" s="7">
        <f>IFERROR(VLOOKUP(BASE_CONCILI12[[#This Row],[CÓD. 
SAIB]],BASE_CONTAG[[LAVRE]:[CONTAGEM FINAL]],7,0),0)</f>
        <v>2533.34</v>
      </c>
      <c r="M126" s="7">
        <f>IFERROR(SUM(BASE_CONCILI12[[#This Row],[30/jun]]*BASE_CONCILI12[[#This Row],[CUSTO MP (UN)]]),0)</f>
        <v>0</v>
      </c>
      <c r="N126" s="7">
        <f>IFERROR(VLOOKUP(BASE_CONCILI12[[#This Row],[CÓD. 
SAIB]],BASE_CONTAG[],5,0),"")</f>
        <v>2533.34</v>
      </c>
      <c r="O126" s="7" t="e">
        <f>SUMIF(SISTEMA!#REF!,BASE_CONCILI12[[#This Row],[CÓD. 
SAIB]],SISTEMA!#REF!)</f>
        <v>#REF!</v>
      </c>
      <c r="P126" s="30">
        <f>IFERROR(SUM(BASE_CONCILI12[[#This Row],[SISTEMA]]*BASE_CONCILI12[[#This Row],[CUSTO MP (UN)]]),0)</f>
        <v>0</v>
      </c>
      <c r="Q126" s="46" t="str">
        <f>IFERROR(VLOOKUP(BASE_CONCILI12[[#This Row],[CÓD. 
SAIB]],BASE_DIFERENÇA[],4,0),"0")</f>
        <v>0</v>
      </c>
      <c r="R126" s="75" t="e">
        <f>BASE_CONCILI12[[#This Row],[30/jun]]-BASE_CONCILI12[[#This Row],[SISTEMA]]</f>
        <v>#REF!</v>
      </c>
      <c r="S126" s="47" t="str">
        <f>IFERROR(BASE_CONCILI12[[#This Row],[DIFERENÇA ANTERIOR]]-BASE_CONCILI12[[#This Row],[DIFERENÇA ATUAL]],"-")</f>
        <v>-</v>
      </c>
      <c r="T126" s="48" t="str">
        <f>VLOOKUP(BASE_CONCILI12[[#This Row],[CÓD. 
SAIB]],CUSTO!A:C,3,0)</f>
        <v>30396CB01</v>
      </c>
      <c r="U126" s="48">
        <f>IFERROR(SUM(BASE_CONCILI12[[#This Row],[DIFERENÇA ATUAL]]*BASE_CONCILI12[[#This Row],[CUSTO MP (UN)]]),0)</f>
        <v>0</v>
      </c>
      <c r="V126" s="86" t="str">
        <f>IFERROR(BASE_CONCILI12[[#This Row],[30/jun]]/BASE_CONCILI12[[#This Row],[SISTEMA]],"")</f>
        <v/>
      </c>
      <c r="W126" s="48" t="str">
        <f>IFERROR(BASE_CONCILI12[[#This Row],[DIFERENÇA MÊS]]*BASE_CONCILI12[[#This Row],[CUSTO MP (UN)]],"-")</f>
        <v>-</v>
      </c>
      <c r="X126" s="49" t="s">
        <v>869</v>
      </c>
    </row>
    <row r="127" spans="1:24" x14ac:dyDescent="0.25">
      <c r="A127" s="72">
        <v>30549</v>
      </c>
      <c r="B127" s="72"/>
      <c r="C127" s="2" t="s">
        <v>30</v>
      </c>
      <c r="D127" s="37" t="s">
        <v>115</v>
      </c>
      <c r="E127" s="26" t="e">
        <f>VLOOKUP(BASE_CONCILI12[[#This Row],[CÓD. 
SAIB]],CONT_ANTE!A:D,4,0)</f>
        <v>#N/A</v>
      </c>
      <c r="F127" s="26" t="e">
        <f>SUMIF(#REF!,BASE_CONCILI12[[#This Row],[CÓD. 
SAIB]],#REF!)</f>
        <v>#REF!</v>
      </c>
      <c r="G127" s="26" t="e">
        <f>SUMIF(#REF!,BASE_CONCILI12[[#This Row],[CÓD. 
SAIB]],#REF!)</f>
        <v>#REF!</v>
      </c>
      <c r="H127" s="26" t="e">
        <f>BASE_CONCILI12[[#This Row],[CONSUMO REAL]]-BASE_CONCILI12[[#This Row],[CONSUMO TEORICO]]</f>
        <v>#REF!</v>
      </c>
      <c r="I127" s="26" t="e">
        <f>SUMIF(#REF!,BASE_CONCILI12[[#This Row],[CÓD. 
SAIB]],#REF!)</f>
        <v>#REF!</v>
      </c>
      <c r="J127" s="26" t="e">
        <f>SUMIF(#REF!,BASE_CONCILI12[[#This Row],[CÓD. 
SAIB]],#REF!)</f>
        <v>#REF!</v>
      </c>
      <c r="K127" s="26" t="e">
        <f>BASE_CONCILI12[[#This Row],[30/mai]]+BASE_CONCILI12[[#This Row],[RECEBIMENTO]]-BASE_CONCILI12[[#This Row],[TRANSFERÊNCIA]]-BASE_CONCILI12[[#This Row],[CONSUMO REAL]]</f>
        <v>#N/A</v>
      </c>
      <c r="L127" s="7">
        <f>IFERROR(VLOOKUP(BASE_CONCILI12[[#This Row],[CÓD. 
SAIB]],BASE_CONTAG[[LAVRE]:[CONTAGEM FINAL]],7,0),0)</f>
        <v>84.5</v>
      </c>
      <c r="M127" s="7">
        <f>IFERROR(SUM(BASE_CONCILI12[[#This Row],[30/jun]]*BASE_CONCILI12[[#This Row],[CUSTO MP (UN)]]),0)</f>
        <v>0</v>
      </c>
      <c r="N127" s="7">
        <f>IFERROR(VLOOKUP(BASE_CONCILI12[[#This Row],[CÓD. 
SAIB]],BASE_CONTAG[],5,0),"")</f>
        <v>84.5</v>
      </c>
      <c r="O127" s="7" t="e">
        <f>SUMIF(SISTEMA!#REF!,BASE_CONCILI12[[#This Row],[CÓD. 
SAIB]],SISTEMA!#REF!)</f>
        <v>#REF!</v>
      </c>
      <c r="P127" s="30">
        <f>IFERROR(SUM(BASE_CONCILI12[[#This Row],[SISTEMA]]*BASE_CONCILI12[[#This Row],[CUSTO MP (UN)]]),0)</f>
        <v>0</v>
      </c>
      <c r="Q127" s="46" t="str">
        <f>IFERROR(VLOOKUP(BASE_CONCILI12[[#This Row],[CÓD. 
SAIB]],BASE_DIFERENÇA[],4,0),"0")</f>
        <v>0</v>
      </c>
      <c r="R127" s="75" t="e">
        <f>BASE_CONCILI12[[#This Row],[30/jun]]-BASE_CONCILI12[[#This Row],[SISTEMA]]</f>
        <v>#REF!</v>
      </c>
      <c r="S127" s="47" t="str">
        <f>IFERROR(BASE_CONCILI12[[#This Row],[DIFERENÇA ANTERIOR]]-BASE_CONCILI12[[#This Row],[DIFERENÇA ATUAL]],"-")</f>
        <v>-</v>
      </c>
      <c r="T127" s="48" t="str">
        <f>VLOOKUP(BASE_CONCILI12[[#This Row],[CÓD. 
SAIB]],CUSTO!A:C,3,0)</f>
        <v>30549CB01</v>
      </c>
      <c r="U127" s="48">
        <f>IFERROR(SUM(BASE_CONCILI12[[#This Row],[DIFERENÇA ATUAL]]*BASE_CONCILI12[[#This Row],[CUSTO MP (UN)]]),0)</f>
        <v>0</v>
      </c>
      <c r="V127" s="86" t="str">
        <f>IFERROR(BASE_CONCILI12[[#This Row],[30/jun]]/BASE_CONCILI12[[#This Row],[SISTEMA]],"")</f>
        <v/>
      </c>
      <c r="W127" s="48" t="str">
        <f>IFERROR(BASE_CONCILI12[[#This Row],[DIFERENÇA MÊS]]*BASE_CONCILI12[[#This Row],[CUSTO MP (UN)]],"-")</f>
        <v>-</v>
      </c>
      <c r="X127" s="127" t="s">
        <v>813</v>
      </c>
    </row>
    <row r="128" spans="1:24" x14ac:dyDescent="0.25">
      <c r="A128" s="73">
        <v>61</v>
      </c>
      <c r="B128" s="73"/>
      <c r="C128" s="42" t="s">
        <v>145</v>
      </c>
      <c r="D128" s="37" t="s">
        <v>231</v>
      </c>
      <c r="E128" s="26" t="e">
        <f>VLOOKUP(BASE_CONCILI12[[#This Row],[CÓD. 
SAIB]],CONT_ANTE!A:D,4,0)</f>
        <v>#N/A</v>
      </c>
      <c r="F128" s="26" t="e">
        <f>SUMIF(#REF!,BASE_CONCILI12[[#This Row],[CÓD. 
SAIB]],#REF!)</f>
        <v>#REF!</v>
      </c>
      <c r="G128" s="26" t="e">
        <f>SUMIF(#REF!,BASE_CONCILI12[[#This Row],[CÓD. 
SAIB]],#REF!)</f>
        <v>#REF!</v>
      </c>
      <c r="H128" s="26" t="e">
        <f>BASE_CONCILI12[[#This Row],[CONSUMO REAL]]-BASE_CONCILI12[[#This Row],[CONSUMO TEORICO]]</f>
        <v>#REF!</v>
      </c>
      <c r="I128" s="26" t="e">
        <f>SUMIF(#REF!,BASE_CONCILI12[[#This Row],[CÓD. 
SAIB]],#REF!)</f>
        <v>#REF!</v>
      </c>
      <c r="J128" s="26" t="e">
        <f>SUMIF(#REF!,BASE_CONCILI12[[#This Row],[CÓD. 
SAIB]],#REF!)</f>
        <v>#REF!</v>
      </c>
      <c r="K128" s="26" t="e">
        <f>BASE_CONCILI12[[#This Row],[30/mai]]+BASE_CONCILI12[[#This Row],[RECEBIMENTO]]-BASE_CONCILI12[[#This Row],[TRANSFERÊNCIA]]-BASE_CONCILI12[[#This Row],[CONSUMO REAL]]</f>
        <v>#N/A</v>
      </c>
      <c r="L128" s="7">
        <f>IFERROR(VLOOKUP(BASE_CONCILI12[[#This Row],[CÓD. 
SAIB]],BASE_CONTAG[[LAVRE]:[CONTAGEM FINAL]],7,0),0)</f>
        <v>0</v>
      </c>
      <c r="M128" s="7">
        <f>IFERROR(SUM(BASE_CONCILI12[[#This Row],[30/jun]]*BASE_CONCILI12[[#This Row],[CUSTO MP (UN)]]),0)</f>
        <v>0</v>
      </c>
      <c r="N128" s="7">
        <f>IFERROR(VLOOKUP(BASE_CONCILI12[[#This Row],[CÓD. 
SAIB]],BASE_CONTAG[],5,0),"")</f>
        <v>0</v>
      </c>
      <c r="O128" s="7" t="e">
        <f>SUMIF(SISTEMA!#REF!,BASE_CONCILI12[[#This Row],[CÓD. 
SAIB]],SISTEMA!#REF!)</f>
        <v>#REF!</v>
      </c>
      <c r="P128" s="30">
        <f>IFERROR(SUM(BASE_CONCILI12[[#This Row],[SISTEMA]]*BASE_CONCILI12[[#This Row],[CUSTO MP (UN)]]),0)</f>
        <v>0</v>
      </c>
      <c r="Q128" s="46" t="str">
        <f>IFERROR(VLOOKUP(BASE_CONCILI12[[#This Row],[CÓD. 
SAIB]],BASE_DIFERENÇA[],4,0),"0")</f>
        <v>0</v>
      </c>
      <c r="R128" s="75" t="e">
        <f>BASE_CONCILI12[[#This Row],[30/jun]]-BASE_CONCILI12[[#This Row],[SISTEMA]]</f>
        <v>#REF!</v>
      </c>
      <c r="S128" s="47" t="str">
        <f>IFERROR(BASE_CONCILI12[[#This Row],[DIFERENÇA ANTERIOR]]-BASE_CONCILI12[[#This Row],[DIFERENÇA ATUAL]],"-")</f>
        <v>-</v>
      </c>
      <c r="T128" s="48">
        <f>VLOOKUP(BASE_CONCILI12[[#This Row],[CÓD. 
SAIB]],CUSTO!A:C,3,0)</f>
        <v>0</v>
      </c>
      <c r="U128" s="48">
        <f>IFERROR(SUM(BASE_CONCILI12[[#This Row],[DIFERENÇA ATUAL]]*BASE_CONCILI12[[#This Row],[CUSTO MP (UN)]]),0)</f>
        <v>0</v>
      </c>
      <c r="V128" s="86" t="str">
        <f>IFERROR(BASE_CONCILI12[[#This Row],[30/jun]]/BASE_CONCILI12[[#This Row],[SISTEMA]],"")</f>
        <v/>
      </c>
      <c r="W128" s="48" t="str">
        <f>IFERROR(BASE_CONCILI12[[#This Row],[DIFERENÇA MÊS]]*BASE_CONCILI12[[#This Row],[CUSTO MP (UN)]],"-")</f>
        <v>-</v>
      </c>
      <c r="X128" s="49" t="s">
        <v>813</v>
      </c>
    </row>
    <row r="129" spans="1:24" x14ac:dyDescent="0.25">
      <c r="A129" s="72">
        <v>31424</v>
      </c>
      <c r="B129" s="72"/>
      <c r="C129" s="2" t="s">
        <v>179</v>
      </c>
      <c r="D129" s="37" t="s">
        <v>231</v>
      </c>
      <c r="E129" s="26" t="e">
        <f>VLOOKUP(BASE_CONCILI12[[#This Row],[CÓD. 
SAIB]],CONT_ANTE!A:D,4,0)</f>
        <v>#N/A</v>
      </c>
      <c r="F129" s="26" t="e">
        <f>SUMIF(#REF!,BASE_CONCILI12[[#This Row],[CÓD. 
SAIB]],#REF!)</f>
        <v>#REF!</v>
      </c>
      <c r="G129" s="26" t="e">
        <f>SUMIF(#REF!,BASE_CONCILI12[[#This Row],[CÓD. 
SAIB]],#REF!)</f>
        <v>#REF!</v>
      </c>
      <c r="H129" s="26" t="e">
        <f>BASE_CONCILI12[[#This Row],[CONSUMO REAL]]-BASE_CONCILI12[[#This Row],[CONSUMO TEORICO]]</f>
        <v>#REF!</v>
      </c>
      <c r="I129" s="26" t="e">
        <f>SUMIF(#REF!,BASE_CONCILI12[[#This Row],[CÓD. 
SAIB]],#REF!)</f>
        <v>#REF!</v>
      </c>
      <c r="J129" s="26" t="e">
        <f>SUMIF(#REF!,BASE_CONCILI12[[#This Row],[CÓD. 
SAIB]],#REF!)</f>
        <v>#REF!</v>
      </c>
      <c r="K129" s="26" t="e">
        <f>BASE_CONCILI12[[#This Row],[30/mai]]+BASE_CONCILI12[[#This Row],[RECEBIMENTO]]-BASE_CONCILI12[[#This Row],[TRANSFERÊNCIA]]-BASE_CONCILI12[[#This Row],[CONSUMO REAL]]</f>
        <v>#N/A</v>
      </c>
      <c r="L129" s="7">
        <f>IFERROR(VLOOKUP(BASE_CONCILI12[[#This Row],[CÓD. 
SAIB]],BASE_CONTAG[[LAVRE]:[CONTAGEM FINAL]],7,0),0)</f>
        <v>0</v>
      </c>
      <c r="M129" s="7">
        <f>IFERROR(SUM(BASE_CONCILI12[[#This Row],[30/jun]]*BASE_CONCILI12[[#This Row],[CUSTO MP (UN)]]),0)</f>
        <v>0</v>
      </c>
      <c r="N129" s="7">
        <f>IFERROR(VLOOKUP(BASE_CONCILI12[[#This Row],[CÓD. 
SAIB]],BASE_CONTAG[],5,0),"")</f>
        <v>0</v>
      </c>
      <c r="O129" s="7" t="e">
        <f>SUMIF(SISTEMA!#REF!,BASE_CONCILI12[[#This Row],[CÓD. 
SAIB]],SISTEMA!#REF!)</f>
        <v>#REF!</v>
      </c>
      <c r="P129" s="30">
        <f>IFERROR(SUM(BASE_CONCILI12[[#This Row],[SISTEMA]]*BASE_CONCILI12[[#This Row],[CUSTO MP (UN)]]),0)</f>
        <v>0</v>
      </c>
      <c r="Q129" s="46" t="str">
        <f>IFERROR(VLOOKUP(BASE_CONCILI12[[#This Row],[CÓD. 
SAIB]],BASE_DIFERENÇA[],4,0),"0")</f>
        <v>0</v>
      </c>
      <c r="R129" s="75" t="e">
        <f>BASE_CONCILI12[[#This Row],[30/jun]]-BASE_CONCILI12[[#This Row],[SISTEMA]]</f>
        <v>#REF!</v>
      </c>
      <c r="S129" s="47" t="str">
        <f>IFERROR(BASE_CONCILI12[[#This Row],[DIFERENÇA ANTERIOR]]-BASE_CONCILI12[[#This Row],[DIFERENÇA ATUAL]],"-")</f>
        <v>-</v>
      </c>
      <c r="T129" s="48" t="str">
        <f>VLOOKUP(BASE_CONCILI12[[#This Row],[CÓD. 
SAIB]],CUSTO!A:C,3,0)</f>
        <v>31424CB01</v>
      </c>
      <c r="U129" s="48">
        <f>IFERROR(SUM(BASE_CONCILI12[[#This Row],[DIFERENÇA ATUAL]]*BASE_CONCILI12[[#This Row],[CUSTO MP (UN)]]),0)</f>
        <v>0</v>
      </c>
      <c r="V129" s="86" t="str">
        <f>IFERROR(BASE_CONCILI12[[#This Row],[30/jun]]/BASE_CONCILI12[[#This Row],[SISTEMA]],"")</f>
        <v/>
      </c>
      <c r="W129" s="48" t="str">
        <f>IFERROR(BASE_CONCILI12[[#This Row],[DIFERENÇA MÊS]]*BASE_CONCILI12[[#This Row],[CUSTO MP (UN)]],"-")</f>
        <v>-</v>
      </c>
      <c r="X129" s="127" t="s">
        <v>813</v>
      </c>
    </row>
    <row r="130" spans="1:24" x14ac:dyDescent="0.25">
      <c r="A130" s="72">
        <v>31781</v>
      </c>
      <c r="B130" s="72"/>
      <c r="C130" s="2" t="s">
        <v>312</v>
      </c>
      <c r="D130" s="37" t="s">
        <v>280</v>
      </c>
      <c r="E130" s="26" t="e">
        <f>VLOOKUP(BASE_CONCILI12[[#This Row],[CÓD. 
SAIB]],CONT_ANTE!A:D,4,0)</f>
        <v>#N/A</v>
      </c>
      <c r="F130" s="26" t="e">
        <f>SUMIF(#REF!,BASE_CONCILI12[[#This Row],[CÓD. 
SAIB]],#REF!)</f>
        <v>#REF!</v>
      </c>
      <c r="G130" s="26" t="e">
        <f>SUMIF(#REF!,BASE_CONCILI12[[#This Row],[CÓD. 
SAIB]],#REF!)</f>
        <v>#REF!</v>
      </c>
      <c r="H130" s="26" t="e">
        <f>BASE_CONCILI12[[#This Row],[CONSUMO REAL]]-BASE_CONCILI12[[#This Row],[CONSUMO TEORICO]]</f>
        <v>#REF!</v>
      </c>
      <c r="I130" s="26" t="e">
        <f>SUMIF(#REF!,BASE_CONCILI12[[#This Row],[CÓD. 
SAIB]],#REF!)</f>
        <v>#REF!</v>
      </c>
      <c r="J130" s="26" t="e">
        <f>SUMIF(#REF!,BASE_CONCILI12[[#This Row],[CÓD. 
SAIB]],#REF!)</f>
        <v>#REF!</v>
      </c>
      <c r="K130" s="26" t="e">
        <f>BASE_CONCILI12[[#This Row],[30/mai]]+BASE_CONCILI12[[#This Row],[RECEBIMENTO]]-BASE_CONCILI12[[#This Row],[TRANSFERÊNCIA]]-BASE_CONCILI12[[#This Row],[CONSUMO REAL]]</f>
        <v>#N/A</v>
      </c>
      <c r="L130" s="7">
        <f>IFERROR(VLOOKUP(BASE_CONCILI12[[#This Row],[CÓD. 
SAIB]],BASE_CONTAG[[LAVRE]:[CONTAGEM FINAL]],7,0),0)</f>
        <v>114576</v>
      </c>
      <c r="M130" s="7">
        <f>IFERROR(SUM(BASE_CONCILI12[[#This Row],[30/jun]]*BASE_CONCILI12[[#This Row],[CUSTO MP (UN)]]),0)</f>
        <v>0</v>
      </c>
      <c r="N130" s="7">
        <f>IFERROR(VLOOKUP(BASE_CONCILI12[[#This Row],[CÓD. 
SAIB]],BASE_CONTAG[],5,0),"")</f>
        <v>114576</v>
      </c>
      <c r="O130" s="7" t="e">
        <f>SUMIF(SISTEMA!#REF!,BASE_CONCILI12[[#This Row],[CÓD. 
SAIB]],SISTEMA!#REF!)</f>
        <v>#REF!</v>
      </c>
      <c r="P130" s="30">
        <f>IFERROR(SUM(BASE_CONCILI12[[#This Row],[SISTEMA]]*BASE_CONCILI12[[#This Row],[CUSTO MP (UN)]]),0)</f>
        <v>0</v>
      </c>
      <c r="Q130" s="46" t="str">
        <f>IFERROR(VLOOKUP(BASE_CONCILI12[[#This Row],[CÓD. 
SAIB]],BASE_DIFERENÇA[],4,0),"0")</f>
        <v>0</v>
      </c>
      <c r="R130" s="75" t="e">
        <f>BASE_CONCILI12[[#This Row],[30/jun]]-BASE_CONCILI12[[#This Row],[SISTEMA]]</f>
        <v>#REF!</v>
      </c>
      <c r="S130" s="47" t="str">
        <f>IFERROR(BASE_CONCILI12[[#This Row],[DIFERENÇA ANTERIOR]]-BASE_CONCILI12[[#This Row],[DIFERENÇA ATUAL]],"-")</f>
        <v>-</v>
      </c>
      <c r="T130" s="48" t="str">
        <f>VLOOKUP(BASE_CONCILI12[[#This Row],[CÓD. 
SAIB]],CUSTO!A:C,3,0)</f>
        <v>31781CB01</v>
      </c>
      <c r="U130" s="48">
        <f>IFERROR(SUM(BASE_CONCILI12[[#This Row],[DIFERENÇA ATUAL]]*BASE_CONCILI12[[#This Row],[CUSTO MP (UN)]]),0)</f>
        <v>0</v>
      </c>
      <c r="V130" s="96" t="str">
        <f>IFERROR(BASE_CONCILI12[[#This Row],[30/jun]]/BASE_CONCILI12[[#This Row],[SISTEMA]],"")</f>
        <v/>
      </c>
      <c r="W130" s="48" t="str">
        <f>IFERROR(BASE_CONCILI12[[#This Row],[DIFERENÇA MÊS]]*BASE_CONCILI12[[#This Row],[CUSTO MP (UN)]],"-")</f>
        <v>-</v>
      </c>
      <c r="X130" s="49" t="s">
        <v>813</v>
      </c>
    </row>
    <row r="131" spans="1:24" x14ac:dyDescent="0.25">
      <c r="A131" s="72">
        <v>31779</v>
      </c>
      <c r="B131" s="72"/>
      <c r="C131" s="2" t="s">
        <v>248</v>
      </c>
      <c r="D131" s="37" t="s">
        <v>280</v>
      </c>
      <c r="E131" s="26" t="e">
        <f>VLOOKUP(BASE_CONCILI12[[#This Row],[CÓD. 
SAIB]],CONT_ANTE!A:D,4,0)</f>
        <v>#N/A</v>
      </c>
      <c r="F131" s="26" t="e">
        <f>SUMIF(#REF!,BASE_CONCILI12[[#This Row],[CÓD. 
SAIB]],#REF!)</f>
        <v>#REF!</v>
      </c>
      <c r="G131" s="26" t="e">
        <f>SUMIF(#REF!,BASE_CONCILI12[[#This Row],[CÓD. 
SAIB]],#REF!)</f>
        <v>#REF!</v>
      </c>
      <c r="H131" s="26" t="e">
        <f>BASE_CONCILI12[[#This Row],[CONSUMO REAL]]-BASE_CONCILI12[[#This Row],[CONSUMO TEORICO]]</f>
        <v>#REF!</v>
      </c>
      <c r="I131" s="26" t="e">
        <f>SUMIF(#REF!,BASE_CONCILI12[[#This Row],[CÓD. 
SAIB]],#REF!)</f>
        <v>#REF!</v>
      </c>
      <c r="J131" s="26" t="e">
        <f>SUMIF(#REF!,BASE_CONCILI12[[#This Row],[CÓD. 
SAIB]],#REF!)</f>
        <v>#REF!</v>
      </c>
      <c r="K131" s="26" t="e">
        <f>BASE_CONCILI12[[#This Row],[30/mai]]+BASE_CONCILI12[[#This Row],[RECEBIMENTO]]-BASE_CONCILI12[[#This Row],[TRANSFERÊNCIA]]-BASE_CONCILI12[[#This Row],[CONSUMO REAL]]</f>
        <v>#N/A</v>
      </c>
      <c r="L131" s="7">
        <f>IFERROR(VLOOKUP(BASE_CONCILI12[[#This Row],[CÓD. 
SAIB]],BASE_CONTAG[[LAVRE]:[CONTAGEM FINAL]],7,0),0)</f>
        <v>82368</v>
      </c>
      <c r="M131" s="7">
        <f>IFERROR(SUM(BASE_CONCILI12[[#This Row],[30/jun]]*BASE_CONCILI12[[#This Row],[CUSTO MP (UN)]]),0)</f>
        <v>0</v>
      </c>
      <c r="N131" s="7">
        <f>IFERROR(VLOOKUP(BASE_CONCILI12[[#This Row],[CÓD. 
SAIB]],BASE_CONTAG[],5,0),"")</f>
        <v>82368</v>
      </c>
      <c r="O131" s="7" t="e">
        <f>SUMIF(SISTEMA!#REF!,BASE_CONCILI12[[#This Row],[CÓD. 
SAIB]],SISTEMA!#REF!)</f>
        <v>#REF!</v>
      </c>
      <c r="P131" s="30">
        <f>IFERROR(SUM(BASE_CONCILI12[[#This Row],[SISTEMA]]*BASE_CONCILI12[[#This Row],[CUSTO MP (UN)]]),0)</f>
        <v>0</v>
      </c>
      <c r="Q131" s="46" t="str">
        <f>IFERROR(VLOOKUP(BASE_CONCILI12[[#This Row],[CÓD. 
SAIB]],BASE_DIFERENÇA[],4,0),"0")</f>
        <v>0</v>
      </c>
      <c r="R131" s="75" t="e">
        <f>BASE_CONCILI12[[#This Row],[30/jun]]-BASE_CONCILI12[[#This Row],[SISTEMA]]</f>
        <v>#REF!</v>
      </c>
      <c r="S131" s="47" t="str">
        <f>IFERROR(BASE_CONCILI12[[#This Row],[DIFERENÇA ANTERIOR]]-BASE_CONCILI12[[#This Row],[DIFERENÇA ATUAL]],"-")</f>
        <v>-</v>
      </c>
      <c r="T131" s="48" t="str">
        <f>VLOOKUP(BASE_CONCILI12[[#This Row],[CÓD. 
SAIB]],CUSTO!A:C,3,0)</f>
        <v>31779CB01</v>
      </c>
      <c r="U131" s="48">
        <f>IFERROR(SUM(BASE_CONCILI12[[#This Row],[DIFERENÇA ATUAL]]*BASE_CONCILI12[[#This Row],[CUSTO MP (UN)]]),0)</f>
        <v>0</v>
      </c>
      <c r="V131" s="86" t="str">
        <f>IFERROR(BASE_CONCILI12[[#This Row],[30/jun]]/BASE_CONCILI12[[#This Row],[SISTEMA]],"")</f>
        <v/>
      </c>
      <c r="W131" s="48" t="str">
        <f>IFERROR(BASE_CONCILI12[[#This Row],[DIFERENÇA MÊS]]*BASE_CONCILI12[[#This Row],[CUSTO MP (UN)]],"-")</f>
        <v>-</v>
      </c>
      <c r="X131" s="127" t="s">
        <v>813</v>
      </c>
    </row>
    <row r="132" spans="1:24" x14ac:dyDescent="0.25">
      <c r="A132" s="72">
        <v>32612</v>
      </c>
      <c r="B132" s="72"/>
      <c r="C132" s="2" t="s">
        <v>713</v>
      </c>
      <c r="D132" s="37" t="s">
        <v>280</v>
      </c>
      <c r="E132" s="26" t="e">
        <f>VLOOKUP(BASE_CONCILI12[[#This Row],[CÓD. 
SAIB]],CONT_ANTE!A:D,4,0)</f>
        <v>#N/A</v>
      </c>
      <c r="F132" s="26" t="e">
        <f>SUMIF(#REF!,BASE_CONCILI12[[#This Row],[CÓD. 
SAIB]],#REF!)</f>
        <v>#REF!</v>
      </c>
      <c r="G132" s="26" t="e">
        <f>SUMIF(#REF!,BASE_CONCILI12[[#This Row],[CÓD. 
SAIB]],#REF!)</f>
        <v>#REF!</v>
      </c>
      <c r="H132" s="26" t="e">
        <f>BASE_CONCILI12[[#This Row],[CONSUMO REAL]]-BASE_CONCILI12[[#This Row],[CONSUMO TEORICO]]</f>
        <v>#REF!</v>
      </c>
      <c r="I132" s="26" t="e">
        <f>SUMIF(#REF!,BASE_CONCILI12[[#This Row],[CÓD. 
SAIB]],#REF!)</f>
        <v>#REF!</v>
      </c>
      <c r="J132" s="26" t="e">
        <f>SUMIF(#REF!,BASE_CONCILI12[[#This Row],[CÓD. 
SAIB]],#REF!)</f>
        <v>#REF!</v>
      </c>
      <c r="K132" s="26" t="e">
        <f>BASE_CONCILI12[[#This Row],[30/mai]]+BASE_CONCILI12[[#This Row],[RECEBIMENTO]]-BASE_CONCILI12[[#This Row],[TRANSFERÊNCIA]]-BASE_CONCILI12[[#This Row],[CONSUMO REAL]]</f>
        <v>#N/A</v>
      </c>
      <c r="L132" s="7">
        <f>IFERROR(VLOOKUP(BASE_CONCILI12[[#This Row],[CÓD. 
SAIB]],BASE_CONTAG[[LAVRE]:[CONTAGEM FINAL]],7,0),0)</f>
        <v>39600</v>
      </c>
      <c r="M132" s="7">
        <f>IFERROR(SUM(BASE_CONCILI12[[#This Row],[30/jun]]*BASE_CONCILI12[[#This Row],[CUSTO MP (UN)]]),0)</f>
        <v>0</v>
      </c>
      <c r="N132" s="7">
        <f>IFERROR(VLOOKUP(BASE_CONCILI12[[#This Row],[CÓD. 
SAIB]],BASE_CONTAG[],5,0),"")</f>
        <v>39600</v>
      </c>
      <c r="O132" s="7" t="e">
        <f>SUMIF(SISTEMA!#REF!,BASE_CONCILI12[[#This Row],[CÓD. 
SAIB]],SISTEMA!#REF!)</f>
        <v>#REF!</v>
      </c>
      <c r="P132" s="30">
        <f>IFERROR(SUM(BASE_CONCILI12[[#This Row],[SISTEMA]]*BASE_CONCILI12[[#This Row],[CUSTO MP (UN)]]),0)</f>
        <v>0</v>
      </c>
      <c r="Q132" s="46" t="str">
        <f>IFERROR(VLOOKUP(BASE_CONCILI12[[#This Row],[CÓD. 
SAIB]],BASE_DIFERENÇA[],4,0),"0")</f>
        <v>0</v>
      </c>
      <c r="R132" s="75" t="e">
        <f>BASE_CONCILI12[[#This Row],[30/jun]]-BASE_CONCILI12[[#This Row],[SISTEMA]]</f>
        <v>#REF!</v>
      </c>
      <c r="S132" s="47" t="str">
        <f>IFERROR(BASE_CONCILI12[[#This Row],[DIFERENÇA ANTERIOR]]-BASE_CONCILI12[[#This Row],[DIFERENÇA ATUAL]],"-")</f>
        <v>-</v>
      </c>
      <c r="T132" s="48" t="str">
        <f>VLOOKUP(BASE_CONCILI12[[#This Row],[CÓD. 
SAIB]],CUSTO!A:C,3,0)</f>
        <v>32612CB01</v>
      </c>
      <c r="U132" s="48">
        <f>IFERROR(SUM(BASE_CONCILI12[[#This Row],[DIFERENÇA ATUAL]]*BASE_CONCILI12[[#This Row],[CUSTO MP (UN)]]),0)</f>
        <v>0</v>
      </c>
      <c r="V132" s="86" t="str">
        <f>IFERROR(BASE_CONCILI12[[#This Row],[30/jun]]/BASE_CONCILI12[[#This Row],[SISTEMA]],"")</f>
        <v/>
      </c>
      <c r="W132" s="48" t="str">
        <f>IFERROR(BASE_CONCILI12[[#This Row],[DIFERENÇA MÊS]]*BASE_CONCILI12[[#This Row],[CUSTO MP (UN)]],"-")</f>
        <v>-</v>
      </c>
      <c r="X132" s="49" t="s">
        <v>813</v>
      </c>
    </row>
    <row r="133" spans="1:24" x14ac:dyDescent="0.25">
      <c r="A133" s="72">
        <v>31792</v>
      </c>
      <c r="B133" s="72"/>
      <c r="C133" s="2" t="s">
        <v>354</v>
      </c>
      <c r="D133" s="37" t="s">
        <v>280</v>
      </c>
      <c r="E133" s="26" t="e">
        <f>VLOOKUP(BASE_CONCILI12[[#This Row],[CÓD. 
SAIB]],CONT_ANTE!A:D,4,0)</f>
        <v>#N/A</v>
      </c>
      <c r="F133" s="26" t="e">
        <f>SUMIF(#REF!,BASE_CONCILI12[[#This Row],[CÓD. 
SAIB]],#REF!)</f>
        <v>#REF!</v>
      </c>
      <c r="G133" s="26" t="e">
        <f>SUMIF(#REF!,BASE_CONCILI12[[#This Row],[CÓD. 
SAIB]],#REF!)</f>
        <v>#REF!</v>
      </c>
      <c r="H133" s="26" t="e">
        <f>BASE_CONCILI12[[#This Row],[CONSUMO REAL]]-BASE_CONCILI12[[#This Row],[CONSUMO TEORICO]]</f>
        <v>#REF!</v>
      </c>
      <c r="I133" s="26" t="e">
        <f>SUMIF(#REF!,BASE_CONCILI12[[#This Row],[CÓD. 
SAIB]],#REF!)</f>
        <v>#REF!</v>
      </c>
      <c r="J133" s="26" t="e">
        <f>SUMIF(#REF!,BASE_CONCILI12[[#This Row],[CÓD. 
SAIB]],#REF!)</f>
        <v>#REF!</v>
      </c>
      <c r="K133" s="26" t="e">
        <f>BASE_CONCILI12[[#This Row],[30/mai]]+BASE_CONCILI12[[#This Row],[RECEBIMENTO]]-BASE_CONCILI12[[#This Row],[TRANSFERÊNCIA]]-BASE_CONCILI12[[#This Row],[CONSUMO REAL]]</f>
        <v>#N/A</v>
      </c>
      <c r="L133" s="7">
        <f>IFERROR(VLOOKUP(BASE_CONCILI12[[#This Row],[CÓD. 
SAIB]],BASE_CONTAG[[LAVRE]:[CONTAGEM FINAL]],7,0),0)</f>
        <v>21120</v>
      </c>
      <c r="M133" s="7">
        <f>IFERROR(SUM(BASE_CONCILI12[[#This Row],[30/jun]]*BASE_CONCILI12[[#This Row],[CUSTO MP (UN)]]),0)</f>
        <v>0</v>
      </c>
      <c r="N133" s="7">
        <f>IFERROR(VLOOKUP(BASE_CONCILI12[[#This Row],[CÓD. 
SAIB]],BASE_CONTAG[],5,0),"")</f>
        <v>21120</v>
      </c>
      <c r="O133" s="7" t="e">
        <f>SUMIF(SISTEMA!#REF!,BASE_CONCILI12[[#This Row],[CÓD. 
SAIB]],SISTEMA!#REF!)</f>
        <v>#REF!</v>
      </c>
      <c r="P133" s="30">
        <f>IFERROR(SUM(BASE_CONCILI12[[#This Row],[SISTEMA]]*BASE_CONCILI12[[#This Row],[CUSTO MP (UN)]]),0)</f>
        <v>0</v>
      </c>
      <c r="Q133" s="46" t="str">
        <f>IFERROR(VLOOKUP(BASE_CONCILI12[[#This Row],[CÓD. 
SAIB]],BASE_DIFERENÇA[],4,0),"0")</f>
        <v>0</v>
      </c>
      <c r="R133" s="75" t="e">
        <f>BASE_CONCILI12[[#This Row],[30/jun]]-BASE_CONCILI12[[#This Row],[SISTEMA]]</f>
        <v>#REF!</v>
      </c>
      <c r="S133" s="47" t="str">
        <f>IFERROR(BASE_CONCILI12[[#This Row],[DIFERENÇA ANTERIOR]]-BASE_CONCILI12[[#This Row],[DIFERENÇA ATUAL]],"-")</f>
        <v>-</v>
      </c>
      <c r="T133" s="48" t="str">
        <f>VLOOKUP(BASE_CONCILI12[[#This Row],[CÓD. 
SAIB]],CUSTO!A:C,3,0)</f>
        <v>31792CB01</v>
      </c>
      <c r="U133" s="48">
        <f>IFERROR(SUM(BASE_CONCILI12[[#This Row],[DIFERENÇA ATUAL]]*BASE_CONCILI12[[#This Row],[CUSTO MP (UN)]]),0)</f>
        <v>0</v>
      </c>
      <c r="V133" s="86" t="str">
        <f>IFERROR(BASE_CONCILI12[[#This Row],[30/jun]]/BASE_CONCILI12[[#This Row],[SISTEMA]],"")</f>
        <v/>
      </c>
      <c r="W133" s="48" t="str">
        <f>IFERROR(BASE_CONCILI12[[#This Row],[DIFERENÇA MÊS]]*BASE_CONCILI12[[#This Row],[CUSTO MP (UN)]],"-")</f>
        <v>-</v>
      </c>
      <c r="X133" s="49" t="s">
        <v>813</v>
      </c>
    </row>
    <row r="134" spans="1:24" x14ac:dyDescent="0.25">
      <c r="A134" s="72">
        <v>31787</v>
      </c>
      <c r="B134" s="72"/>
      <c r="C134" s="2" t="s">
        <v>267</v>
      </c>
      <c r="D134" s="37" t="s">
        <v>280</v>
      </c>
      <c r="E134" s="26" t="e">
        <f>VLOOKUP(BASE_CONCILI12[[#This Row],[CÓD. 
SAIB]],CONT_ANTE!A:D,4,0)</f>
        <v>#N/A</v>
      </c>
      <c r="F134" s="26" t="e">
        <f>SUMIF(#REF!,BASE_CONCILI12[[#This Row],[CÓD. 
SAIB]],#REF!)</f>
        <v>#REF!</v>
      </c>
      <c r="G134" s="26" t="e">
        <f>SUMIF(#REF!,BASE_CONCILI12[[#This Row],[CÓD. 
SAIB]],#REF!)</f>
        <v>#REF!</v>
      </c>
      <c r="H134" s="26" t="e">
        <f>BASE_CONCILI12[[#This Row],[CONSUMO REAL]]-BASE_CONCILI12[[#This Row],[CONSUMO TEORICO]]</f>
        <v>#REF!</v>
      </c>
      <c r="I134" s="26" t="e">
        <f>SUMIF(#REF!,BASE_CONCILI12[[#This Row],[CÓD. 
SAIB]],#REF!)</f>
        <v>#REF!</v>
      </c>
      <c r="J134" s="26" t="e">
        <f>SUMIF(#REF!,BASE_CONCILI12[[#This Row],[CÓD. 
SAIB]],#REF!)</f>
        <v>#REF!</v>
      </c>
      <c r="K134" s="26" t="e">
        <f>BASE_CONCILI12[[#This Row],[30/mai]]+BASE_CONCILI12[[#This Row],[RECEBIMENTO]]-BASE_CONCILI12[[#This Row],[TRANSFERÊNCIA]]-BASE_CONCILI12[[#This Row],[CONSUMO REAL]]</f>
        <v>#N/A</v>
      </c>
      <c r="L134" s="7">
        <f>IFERROR(VLOOKUP(BASE_CONCILI12[[#This Row],[CÓD. 
SAIB]],BASE_CONTAG[[LAVRE]:[CONTAGEM FINAL]],7,0),0)</f>
        <v>121968</v>
      </c>
      <c r="M134" s="7">
        <f>IFERROR(SUM(BASE_CONCILI12[[#This Row],[30/jun]]*BASE_CONCILI12[[#This Row],[CUSTO MP (UN)]]),0)</f>
        <v>0</v>
      </c>
      <c r="N134" s="7">
        <f>IFERROR(VLOOKUP(BASE_CONCILI12[[#This Row],[CÓD. 
SAIB]],BASE_CONTAG[],5,0),"")</f>
        <v>121968</v>
      </c>
      <c r="O134" s="7" t="e">
        <f>SUMIF(SISTEMA!#REF!,BASE_CONCILI12[[#This Row],[CÓD. 
SAIB]],SISTEMA!#REF!)</f>
        <v>#REF!</v>
      </c>
      <c r="P134" s="30">
        <f>IFERROR(SUM(BASE_CONCILI12[[#This Row],[SISTEMA]]*BASE_CONCILI12[[#This Row],[CUSTO MP (UN)]]),0)</f>
        <v>0</v>
      </c>
      <c r="Q134" s="46" t="str">
        <f>IFERROR(VLOOKUP(BASE_CONCILI12[[#This Row],[CÓD. 
SAIB]],BASE_DIFERENÇA[],4,0),"0")</f>
        <v>0</v>
      </c>
      <c r="R134" s="75" t="e">
        <f>BASE_CONCILI12[[#This Row],[30/jun]]-BASE_CONCILI12[[#This Row],[SISTEMA]]</f>
        <v>#REF!</v>
      </c>
      <c r="S134" s="47" t="str">
        <f>IFERROR(BASE_CONCILI12[[#This Row],[DIFERENÇA ANTERIOR]]-BASE_CONCILI12[[#This Row],[DIFERENÇA ATUAL]],"-")</f>
        <v>-</v>
      </c>
      <c r="T134" s="48">
        <v>0</v>
      </c>
      <c r="U134" s="48">
        <f>IFERROR(SUM(BASE_CONCILI12[[#This Row],[DIFERENÇA ATUAL]]*BASE_CONCILI12[[#This Row],[CUSTO MP (UN)]]),0)</f>
        <v>0</v>
      </c>
      <c r="V134" s="86" t="str">
        <f>IFERROR(BASE_CONCILI12[[#This Row],[30/jun]]/BASE_CONCILI12[[#This Row],[SISTEMA]],"")</f>
        <v/>
      </c>
      <c r="W134" s="48" t="str">
        <f>IFERROR(BASE_CONCILI12[[#This Row],[DIFERENÇA MÊS]]*BASE_CONCILI12[[#This Row],[CUSTO MP (UN)]],"-")</f>
        <v>-</v>
      </c>
      <c r="X134" s="49" t="s">
        <v>865</v>
      </c>
    </row>
    <row r="135" spans="1:24" x14ac:dyDescent="0.25">
      <c r="A135" s="73">
        <v>100</v>
      </c>
      <c r="B135" s="73"/>
      <c r="C135" s="42" t="s">
        <v>323</v>
      </c>
      <c r="D135" s="37" t="s">
        <v>280</v>
      </c>
      <c r="E135" s="26" t="e">
        <f>VLOOKUP(BASE_CONCILI12[[#This Row],[CÓD. 
SAIB]],CONT_ANTE!A:D,4,0)</f>
        <v>#N/A</v>
      </c>
      <c r="F135" s="26" t="e">
        <f>SUMIF(#REF!,BASE_CONCILI12[[#This Row],[CÓD. 
SAIB]],#REF!)</f>
        <v>#REF!</v>
      </c>
      <c r="G135" s="26" t="e">
        <f>SUMIF(#REF!,BASE_CONCILI12[[#This Row],[CÓD. 
SAIB]],#REF!)</f>
        <v>#REF!</v>
      </c>
      <c r="H135" s="26" t="e">
        <f>BASE_CONCILI12[[#This Row],[CONSUMO REAL]]-BASE_CONCILI12[[#This Row],[CONSUMO TEORICO]]</f>
        <v>#REF!</v>
      </c>
      <c r="I135" s="26" t="e">
        <f>SUMIF(#REF!,BASE_CONCILI12[[#This Row],[CÓD. 
SAIB]],#REF!)</f>
        <v>#REF!</v>
      </c>
      <c r="J135" s="26" t="e">
        <f>SUMIF(#REF!,BASE_CONCILI12[[#This Row],[CÓD. 
SAIB]],#REF!)</f>
        <v>#REF!</v>
      </c>
      <c r="K135" s="26" t="e">
        <f>BASE_CONCILI12[[#This Row],[30/mai]]+BASE_CONCILI12[[#This Row],[RECEBIMENTO]]-BASE_CONCILI12[[#This Row],[TRANSFERÊNCIA]]-BASE_CONCILI12[[#This Row],[CONSUMO REAL]]</f>
        <v>#N/A</v>
      </c>
      <c r="L135" s="7">
        <f>IFERROR(VLOOKUP(BASE_CONCILI12[[#This Row],[CÓD. 
SAIB]],BASE_CONTAG[[LAVRE]:[CONTAGEM FINAL]],7,0),0)</f>
        <v>0</v>
      </c>
      <c r="M135" s="7">
        <f>IFERROR(SUM(BASE_CONCILI12[[#This Row],[30/jun]]*BASE_CONCILI12[[#This Row],[CUSTO MP (UN)]]),0)</f>
        <v>0</v>
      </c>
      <c r="N135" s="7" t="str">
        <f>IFERROR(VLOOKUP(BASE_CONCILI12[[#This Row],[CÓD. 
SAIB]],BASE_CONTAG[],5,0),"")</f>
        <v/>
      </c>
      <c r="O135" s="7" t="e">
        <f>SUMIF(SISTEMA!#REF!,BASE_CONCILI12[[#This Row],[CÓD. 
SAIB]],SISTEMA!#REF!)</f>
        <v>#REF!</v>
      </c>
      <c r="P135" s="30">
        <f>IFERROR(SUM(BASE_CONCILI12[[#This Row],[SISTEMA]]*BASE_CONCILI12[[#This Row],[CUSTO MP (UN)]]),0)</f>
        <v>0</v>
      </c>
      <c r="Q135" s="46" t="str">
        <f>IFERROR(VLOOKUP(BASE_CONCILI12[[#This Row],[CÓD. 
SAIB]],BASE_DIFERENÇA[],4,0),"0")</f>
        <v>0</v>
      </c>
      <c r="R135" s="75" t="e">
        <f>BASE_CONCILI12[[#This Row],[30/jun]]-BASE_CONCILI12[[#This Row],[SISTEMA]]</f>
        <v>#REF!</v>
      </c>
      <c r="S135" s="47" t="str">
        <f>IFERROR(BASE_CONCILI12[[#This Row],[DIFERENÇA ANTERIOR]]-BASE_CONCILI12[[#This Row],[DIFERENÇA ATUAL]],"-")</f>
        <v>-</v>
      </c>
      <c r="T135" s="48">
        <v>2.2580998659517428</v>
      </c>
      <c r="U135" s="48">
        <f>IFERROR(SUM(BASE_CONCILI12[[#This Row],[DIFERENÇA ATUAL]]*BASE_CONCILI12[[#This Row],[CUSTO MP (UN)]]),0)</f>
        <v>0</v>
      </c>
      <c r="V135" s="86" t="str">
        <f>IFERROR(BASE_CONCILI12[[#This Row],[30/jun]]/BASE_CONCILI12[[#This Row],[SISTEMA]],"")</f>
        <v/>
      </c>
      <c r="W135" s="48" t="str">
        <f>IFERROR(BASE_CONCILI12[[#This Row],[DIFERENÇA MÊS]]*BASE_CONCILI12[[#This Row],[CUSTO MP (UN)]],"-")</f>
        <v>-</v>
      </c>
      <c r="X135" s="49" t="s">
        <v>813</v>
      </c>
    </row>
    <row r="136" spans="1:24" x14ac:dyDescent="0.25">
      <c r="A136" s="72">
        <v>31789</v>
      </c>
      <c r="B136" s="72"/>
      <c r="C136" s="2" t="s">
        <v>352</v>
      </c>
      <c r="D136" s="37" t="s">
        <v>280</v>
      </c>
      <c r="E136" s="26" t="e">
        <f>VLOOKUP(BASE_CONCILI12[[#This Row],[CÓD. 
SAIB]],CONT_ANTE!A:D,4,0)</f>
        <v>#N/A</v>
      </c>
      <c r="F136" s="26" t="e">
        <f>SUMIF(#REF!,BASE_CONCILI12[[#This Row],[CÓD. 
SAIB]],#REF!)</f>
        <v>#REF!</v>
      </c>
      <c r="G136" s="26" t="e">
        <f>SUMIF(#REF!,BASE_CONCILI12[[#This Row],[CÓD. 
SAIB]],#REF!)</f>
        <v>#REF!</v>
      </c>
      <c r="H136" s="26" t="e">
        <f>BASE_CONCILI12[[#This Row],[CONSUMO REAL]]-BASE_CONCILI12[[#This Row],[CONSUMO TEORICO]]</f>
        <v>#REF!</v>
      </c>
      <c r="I136" s="26" t="e">
        <f>SUMIF(#REF!,BASE_CONCILI12[[#This Row],[CÓD. 
SAIB]],#REF!)</f>
        <v>#REF!</v>
      </c>
      <c r="J136" s="26" t="e">
        <f>SUMIF(#REF!,BASE_CONCILI12[[#This Row],[CÓD. 
SAIB]],#REF!)</f>
        <v>#REF!</v>
      </c>
      <c r="K136" s="26" t="e">
        <f>BASE_CONCILI12[[#This Row],[30/mai]]+BASE_CONCILI12[[#This Row],[RECEBIMENTO]]-BASE_CONCILI12[[#This Row],[TRANSFERÊNCIA]]-BASE_CONCILI12[[#This Row],[CONSUMO REAL]]</f>
        <v>#N/A</v>
      </c>
      <c r="L136" s="7">
        <f>IFERROR(VLOOKUP(BASE_CONCILI12[[#This Row],[CÓD. 
SAIB]],BASE_CONTAG[[LAVRE]:[CONTAGEM FINAL]],7,0),0)</f>
        <v>0</v>
      </c>
      <c r="M136" s="7">
        <f>IFERROR(SUM(BASE_CONCILI12[[#This Row],[30/jun]]*BASE_CONCILI12[[#This Row],[CUSTO MP (UN)]]),0)</f>
        <v>0</v>
      </c>
      <c r="N136" s="7">
        <f>IFERROR(VLOOKUP(BASE_CONCILI12[[#This Row],[CÓD. 
SAIB]],BASE_CONTAG[],5,0),"")</f>
        <v>0</v>
      </c>
      <c r="O136" s="7" t="e">
        <f>SUMIF(SISTEMA!#REF!,BASE_CONCILI12[[#This Row],[CÓD. 
SAIB]],SISTEMA!#REF!)</f>
        <v>#REF!</v>
      </c>
      <c r="P136" s="30">
        <f>IFERROR(SUM(BASE_CONCILI12[[#This Row],[SISTEMA]]*BASE_CONCILI12[[#This Row],[CUSTO MP (UN)]]),0)</f>
        <v>0</v>
      </c>
      <c r="Q136" s="46" t="str">
        <f>IFERROR(VLOOKUP(BASE_CONCILI12[[#This Row],[CÓD. 
SAIB]],BASE_DIFERENÇA[],4,0),"0")</f>
        <v>0</v>
      </c>
      <c r="R136" s="75" t="e">
        <f>BASE_CONCILI12[[#This Row],[30/jun]]-BASE_CONCILI12[[#This Row],[SISTEMA]]</f>
        <v>#REF!</v>
      </c>
      <c r="S136" s="47" t="str">
        <f>IFERROR(BASE_CONCILI12[[#This Row],[DIFERENÇA ANTERIOR]]-BASE_CONCILI12[[#This Row],[DIFERENÇA ATUAL]],"-")</f>
        <v>-</v>
      </c>
      <c r="T136" s="48" t="str">
        <f>VLOOKUP(BASE_CONCILI12[[#This Row],[CÓD. 
SAIB]],CUSTO!A:C,3,0)</f>
        <v>31789CB01</v>
      </c>
      <c r="U136" s="48">
        <f>IFERROR(SUM(BASE_CONCILI12[[#This Row],[DIFERENÇA ATUAL]]*BASE_CONCILI12[[#This Row],[CUSTO MP (UN)]]),0)</f>
        <v>0</v>
      </c>
      <c r="V136" s="86" t="str">
        <f>IFERROR(BASE_CONCILI12[[#This Row],[30/jun]]/BASE_CONCILI12[[#This Row],[SISTEMA]],"")</f>
        <v/>
      </c>
      <c r="W136" s="48" t="str">
        <f>IFERROR(BASE_CONCILI12[[#This Row],[DIFERENÇA MÊS]]*BASE_CONCILI12[[#This Row],[CUSTO MP (UN)]],"-")</f>
        <v>-</v>
      </c>
      <c r="X136" s="49" t="s">
        <v>865</v>
      </c>
    </row>
    <row r="137" spans="1:24" x14ac:dyDescent="0.25">
      <c r="A137" s="72">
        <v>31839</v>
      </c>
      <c r="B137" s="72"/>
      <c r="C137" s="2" t="s">
        <v>317</v>
      </c>
      <c r="D137" s="37" t="s">
        <v>280</v>
      </c>
      <c r="E137" s="26" t="e">
        <f>VLOOKUP(BASE_CONCILI12[[#This Row],[CÓD. 
SAIB]],CONT_ANTE!A:D,4,0)</f>
        <v>#N/A</v>
      </c>
      <c r="F137" s="26" t="e">
        <f>SUMIF(#REF!,BASE_CONCILI12[[#This Row],[CÓD. 
SAIB]],#REF!)</f>
        <v>#REF!</v>
      </c>
      <c r="G137" s="26" t="e">
        <f>SUMIF(#REF!,BASE_CONCILI12[[#This Row],[CÓD. 
SAIB]],#REF!)</f>
        <v>#REF!</v>
      </c>
      <c r="H137" s="26" t="e">
        <f>BASE_CONCILI12[[#This Row],[CONSUMO REAL]]-BASE_CONCILI12[[#This Row],[CONSUMO TEORICO]]</f>
        <v>#REF!</v>
      </c>
      <c r="I137" s="26" t="e">
        <f>SUMIF(#REF!,BASE_CONCILI12[[#This Row],[CÓD. 
SAIB]],#REF!)</f>
        <v>#REF!</v>
      </c>
      <c r="J137" s="26" t="e">
        <f>SUMIF(#REF!,BASE_CONCILI12[[#This Row],[CÓD. 
SAIB]],#REF!)</f>
        <v>#REF!</v>
      </c>
      <c r="K137" s="26" t="e">
        <f>BASE_CONCILI12[[#This Row],[30/mai]]+BASE_CONCILI12[[#This Row],[RECEBIMENTO]]-BASE_CONCILI12[[#This Row],[TRANSFERÊNCIA]]-BASE_CONCILI12[[#This Row],[CONSUMO REAL]]</f>
        <v>#N/A</v>
      </c>
      <c r="L137" s="7">
        <f>IFERROR(VLOOKUP(BASE_CONCILI12[[#This Row],[CÓD. 
SAIB]],BASE_CONTAG[[LAVRE]:[CONTAGEM FINAL]],7,0),0)</f>
        <v>0</v>
      </c>
      <c r="M137" s="7">
        <f>IFERROR(SUM(BASE_CONCILI12[[#This Row],[30/jun]]*BASE_CONCILI12[[#This Row],[CUSTO MP (UN)]]),0)</f>
        <v>0</v>
      </c>
      <c r="N137" s="7">
        <f>IFERROR(VLOOKUP(BASE_CONCILI12[[#This Row],[CÓD. 
SAIB]],BASE_CONTAG[],5,0),"")</f>
        <v>0</v>
      </c>
      <c r="O137" s="7" t="e">
        <f>SUMIF(SISTEMA!#REF!,BASE_CONCILI12[[#This Row],[CÓD. 
SAIB]],SISTEMA!#REF!)</f>
        <v>#REF!</v>
      </c>
      <c r="P137" s="30">
        <f>IFERROR(SUM(BASE_CONCILI12[[#This Row],[SISTEMA]]*BASE_CONCILI12[[#This Row],[CUSTO MP (UN)]]),0)</f>
        <v>0</v>
      </c>
      <c r="Q137" s="46" t="str">
        <f>IFERROR(VLOOKUP(BASE_CONCILI12[[#This Row],[CÓD. 
SAIB]],BASE_DIFERENÇA[],4,0),"0")</f>
        <v>0</v>
      </c>
      <c r="R137" s="75" t="e">
        <f>BASE_CONCILI12[[#This Row],[30/jun]]-BASE_CONCILI12[[#This Row],[SISTEMA]]</f>
        <v>#REF!</v>
      </c>
      <c r="S137" s="47" t="str">
        <f>IFERROR(BASE_CONCILI12[[#This Row],[DIFERENÇA ANTERIOR]]-BASE_CONCILI12[[#This Row],[DIFERENÇA ATUAL]],"-")</f>
        <v>-</v>
      </c>
      <c r="T137" s="48" t="str">
        <f>VLOOKUP(BASE_CONCILI12[[#This Row],[CÓD. 
SAIB]],CUSTO!A:C,3,0)</f>
        <v>31839CB01</v>
      </c>
      <c r="U137" s="48">
        <f>IFERROR(SUM(BASE_CONCILI12[[#This Row],[DIFERENÇA ATUAL]]*BASE_CONCILI12[[#This Row],[CUSTO MP (UN)]]),0)</f>
        <v>0</v>
      </c>
      <c r="V137" s="86" t="str">
        <f>IFERROR(BASE_CONCILI12[[#This Row],[30/jun]]/BASE_CONCILI12[[#This Row],[SISTEMA]],"")</f>
        <v/>
      </c>
      <c r="W137" s="48" t="str">
        <f>IFERROR(BASE_CONCILI12[[#This Row],[DIFERENÇA MÊS]]*BASE_CONCILI12[[#This Row],[CUSTO MP (UN)]],"-")</f>
        <v>-</v>
      </c>
      <c r="X137" s="49" t="s">
        <v>813</v>
      </c>
    </row>
    <row r="138" spans="1:24" x14ac:dyDescent="0.25">
      <c r="A138" s="72">
        <v>31750</v>
      </c>
      <c r="B138" s="72"/>
      <c r="C138" s="2" t="s">
        <v>242</v>
      </c>
      <c r="D138" s="37" t="s">
        <v>280</v>
      </c>
      <c r="E138" s="26" t="e">
        <f>VLOOKUP(BASE_CONCILI12[[#This Row],[CÓD. 
SAIB]],CONT_ANTE!A:D,4,0)</f>
        <v>#N/A</v>
      </c>
      <c r="F138" s="26" t="e">
        <f>SUMIF(#REF!,BASE_CONCILI12[[#This Row],[CÓD. 
SAIB]],#REF!)</f>
        <v>#REF!</v>
      </c>
      <c r="G138" s="26" t="e">
        <f>SUMIF(#REF!,BASE_CONCILI12[[#This Row],[CÓD. 
SAIB]],#REF!)</f>
        <v>#REF!</v>
      </c>
      <c r="H138" s="26" t="e">
        <f>BASE_CONCILI12[[#This Row],[CONSUMO REAL]]-BASE_CONCILI12[[#This Row],[CONSUMO TEORICO]]</f>
        <v>#REF!</v>
      </c>
      <c r="I138" s="26" t="e">
        <f>SUMIF(#REF!,BASE_CONCILI12[[#This Row],[CÓD. 
SAIB]],#REF!)</f>
        <v>#REF!</v>
      </c>
      <c r="J138" s="26" t="e">
        <f>SUMIF(#REF!,BASE_CONCILI12[[#This Row],[CÓD. 
SAIB]],#REF!)</f>
        <v>#REF!</v>
      </c>
      <c r="K138" s="26" t="e">
        <f>BASE_CONCILI12[[#This Row],[30/mai]]+BASE_CONCILI12[[#This Row],[RECEBIMENTO]]-BASE_CONCILI12[[#This Row],[TRANSFERÊNCIA]]-BASE_CONCILI12[[#This Row],[CONSUMO REAL]]</f>
        <v>#N/A</v>
      </c>
      <c r="L138" s="7">
        <f>IFERROR(VLOOKUP(BASE_CONCILI12[[#This Row],[CÓD. 
SAIB]],BASE_CONTAG[[LAVRE]:[CONTAGEM FINAL]],7,0),0)</f>
        <v>7391</v>
      </c>
      <c r="M138" s="7">
        <f>IFERROR(SUM(BASE_CONCILI12[[#This Row],[30/jun]]*BASE_CONCILI12[[#This Row],[CUSTO MP (UN)]]),0)</f>
        <v>0</v>
      </c>
      <c r="N138" s="7">
        <f>IFERROR(VLOOKUP(BASE_CONCILI12[[#This Row],[CÓD. 
SAIB]],BASE_CONTAG[],5,0),"")</f>
        <v>7391</v>
      </c>
      <c r="O138" s="7" t="e">
        <f>SUMIF(SISTEMA!#REF!,BASE_CONCILI12[[#This Row],[CÓD. 
SAIB]],SISTEMA!#REF!)</f>
        <v>#REF!</v>
      </c>
      <c r="P138" s="30">
        <f>IFERROR(SUM(BASE_CONCILI12[[#This Row],[SISTEMA]]*BASE_CONCILI12[[#This Row],[CUSTO MP (UN)]]),0)</f>
        <v>0</v>
      </c>
      <c r="Q138" s="46" t="str">
        <f>IFERROR(VLOOKUP(BASE_CONCILI12[[#This Row],[CÓD. 
SAIB]],BASE_DIFERENÇA[],4,0),"0")</f>
        <v>0</v>
      </c>
      <c r="R138" s="75" t="e">
        <f>BASE_CONCILI12[[#This Row],[30/jun]]-BASE_CONCILI12[[#This Row],[SISTEMA]]</f>
        <v>#REF!</v>
      </c>
      <c r="S138" s="47" t="str">
        <f>IFERROR(BASE_CONCILI12[[#This Row],[DIFERENÇA ANTERIOR]]-BASE_CONCILI12[[#This Row],[DIFERENÇA ATUAL]],"-")</f>
        <v>-</v>
      </c>
      <c r="T138" s="48" t="str">
        <f>VLOOKUP(BASE_CONCILI12[[#This Row],[CÓD. 
SAIB]],CUSTO!A:C,3,0)</f>
        <v>31750CB01</v>
      </c>
      <c r="U138" s="48">
        <f>IFERROR(SUM(BASE_CONCILI12[[#This Row],[DIFERENÇA ATUAL]]*BASE_CONCILI12[[#This Row],[CUSTO MP (UN)]]),0)</f>
        <v>0</v>
      </c>
      <c r="V138" s="86" t="str">
        <f>IFERROR(BASE_CONCILI12[[#This Row],[30/jun]]/BASE_CONCILI12[[#This Row],[SISTEMA]],"")</f>
        <v/>
      </c>
      <c r="W138" s="48" t="str">
        <f>IFERROR(BASE_CONCILI12[[#This Row],[DIFERENÇA MÊS]]*BASE_CONCILI12[[#This Row],[CUSTO MP (UN)]],"-")</f>
        <v>-</v>
      </c>
      <c r="X138" s="49" t="s">
        <v>813</v>
      </c>
    </row>
    <row r="139" spans="1:24" x14ac:dyDescent="0.25">
      <c r="A139" s="72">
        <v>31788</v>
      </c>
      <c r="B139" s="72"/>
      <c r="C139" s="2" t="s">
        <v>351</v>
      </c>
      <c r="D139" s="37" t="s">
        <v>280</v>
      </c>
      <c r="E139" s="26" t="e">
        <f>VLOOKUP(BASE_CONCILI12[[#This Row],[CÓD. 
SAIB]],CONT_ANTE!A:D,4,0)</f>
        <v>#N/A</v>
      </c>
      <c r="F139" s="26" t="e">
        <f>SUMIF(#REF!,BASE_CONCILI12[[#This Row],[CÓD. 
SAIB]],#REF!)</f>
        <v>#REF!</v>
      </c>
      <c r="G139" s="26" t="e">
        <f>SUMIF(#REF!,BASE_CONCILI12[[#This Row],[CÓD. 
SAIB]],#REF!)</f>
        <v>#REF!</v>
      </c>
      <c r="H139" s="26" t="e">
        <f>BASE_CONCILI12[[#This Row],[CONSUMO REAL]]-BASE_CONCILI12[[#This Row],[CONSUMO TEORICO]]</f>
        <v>#REF!</v>
      </c>
      <c r="I139" s="26" t="e">
        <f>SUMIF(#REF!,BASE_CONCILI12[[#This Row],[CÓD. 
SAIB]],#REF!)</f>
        <v>#REF!</v>
      </c>
      <c r="J139" s="26" t="e">
        <f>SUMIF(#REF!,BASE_CONCILI12[[#This Row],[CÓD. 
SAIB]],#REF!)</f>
        <v>#REF!</v>
      </c>
      <c r="K139" s="26" t="e">
        <f>BASE_CONCILI12[[#This Row],[30/mai]]+BASE_CONCILI12[[#This Row],[RECEBIMENTO]]-BASE_CONCILI12[[#This Row],[TRANSFERÊNCIA]]-BASE_CONCILI12[[#This Row],[CONSUMO REAL]]</f>
        <v>#N/A</v>
      </c>
      <c r="L139" s="7">
        <f>IFERROR(VLOOKUP(BASE_CONCILI12[[#This Row],[CÓD. 
SAIB]],BASE_CONTAG[[LAVRE]:[CONTAGEM FINAL]],7,0),0)</f>
        <v>0</v>
      </c>
      <c r="M139" s="7">
        <f>IFERROR(SUM(BASE_CONCILI12[[#This Row],[30/jun]]*BASE_CONCILI12[[#This Row],[CUSTO MP (UN)]]),0)</f>
        <v>0</v>
      </c>
      <c r="N139" s="7">
        <f>IFERROR(VLOOKUP(BASE_CONCILI12[[#This Row],[CÓD. 
SAIB]],BASE_CONTAG[],5,0),"")</f>
        <v>0</v>
      </c>
      <c r="O139" s="7" t="e">
        <f>SUMIF(SISTEMA!#REF!,BASE_CONCILI12[[#This Row],[CÓD. 
SAIB]],SISTEMA!#REF!)</f>
        <v>#REF!</v>
      </c>
      <c r="P139" s="30">
        <f>IFERROR(SUM(BASE_CONCILI12[[#This Row],[SISTEMA]]*BASE_CONCILI12[[#This Row],[CUSTO MP (UN)]]),0)</f>
        <v>0</v>
      </c>
      <c r="Q139" s="46" t="str">
        <f>IFERROR(VLOOKUP(BASE_CONCILI12[[#This Row],[CÓD. 
SAIB]],BASE_DIFERENÇA[],4,0),"0")</f>
        <v>0</v>
      </c>
      <c r="R139" s="75" t="e">
        <f>BASE_CONCILI12[[#This Row],[30/jun]]-BASE_CONCILI12[[#This Row],[SISTEMA]]</f>
        <v>#REF!</v>
      </c>
      <c r="S139" s="47" t="str">
        <f>IFERROR(BASE_CONCILI12[[#This Row],[DIFERENÇA ANTERIOR]]-BASE_CONCILI12[[#This Row],[DIFERENÇA ATUAL]],"-")</f>
        <v>-</v>
      </c>
      <c r="T139" s="48">
        <v>0</v>
      </c>
      <c r="U139" s="48">
        <f>IFERROR(SUM(BASE_CONCILI12[[#This Row],[DIFERENÇA ATUAL]]*BASE_CONCILI12[[#This Row],[CUSTO MP (UN)]]),0)</f>
        <v>0</v>
      </c>
      <c r="V139" s="86" t="str">
        <f>IFERROR(BASE_CONCILI12[[#This Row],[30/jun]]/BASE_CONCILI12[[#This Row],[SISTEMA]],"")</f>
        <v/>
      </c>
      <c r="W139" s="48" t="str">
        <f>IFERROR(BASE_CONCILI12[[#This Row],[DIFERENÇA MÊS]]*BASE_CONCILI12[[#This Row],[CUSTO MP (UN)]],"-")</f>
        <v>-</v>
      </c>
      <c r="X139" s="49" t="s">
        <v>813</v>
      </c>
    </row>
    <row r="140" spans="1:24" x14ac:dyDescent="0.25">
      <c r="A140" s="72">
        <v>31751</v>
      </c>
      <c r="B140" s="72"/>
      <c r="C140" s="2" t="s">
        <v>243</v>
      </c>
      <c r="D140" s="37" t="s">
        <v>280</v>
      </c>
      <c r="E140" s="26" t="e">
        <f>VLOOKUP(BASE_CONCILI12[[#This Row],[CÓD. 
SAIB]],CONT_ANTE!A:D,4,0)</f>
        <v>#N/A</v>
      </c>
      <c r="F140" s="26" t="e">
        <f>SUMIF(#REF!,BASE_CONCILI12[[#This Row],[CÓD. 
SAIB]],#REF!)</f>
        <v>#REF!</v>
      </c>
      <c r="G140" s="26" t="e">
        <f>SUMIF(#REF!,BASE_CONCILI12[[#This Row],[CÓD. 
SAIB]],#REF!)</f>
        <v>#REF!</v>
      </c>
      <c r="H140" s="26" t="e">
        <f>BASE_CONCILI12[[#This Row],[CONSUMO REAL]]-BASE_CONCILI12[[#This Row],[CONSUMO TEORICO]]</f>
        <v>#REF!</v>
      </c>
      <c r="I140" s="26" t="e">
        <f>SUMIF(#REF!,BASE_CONCILI12[[#This Row],[CÓD. 
SAIB]],#REF!)</f>
        <v>#REF!</v>
      </c>
      <c r="J140" s="26" t="e">
        <f>SUMIF(#REF!,BASE_CONCILI12[[#This Row],[CÓD. 
SAIB]],#REF!)</f>
        <v>#REF!</v>
      </c>
      <c r="K140" s="26" t="e">
        <f>BASE_CONCILI12[[#This Row],[30/mai]]+BASE_CONCILI12[[#This Row],[RECEBIMENTO]]-BASE_CONCILI12[[#This Row],[TRANSFERÊNCIA]]-BASE_CONCILI12[[#This Row],[CONSUMO REAL]]</f>
        <v>#N/A</v>
      </c>
      <c r="L140" s="7">
        <f>IFERROR(VLOOKUP(BASE_CONCILI12[[#This Row],[CÓD. 
SAIB]],BASE_CONTAG[[LAVRE]:[CONTAGEM FINAL]],7,0),0)</f>
        <v>0</v>
      </c>
      <c r="M140" s="7">
        <f>IFERROR(SUM(BASE_CONCILI12[[#This Row],[30/jun]]*BASE_CONCILI12[[#This Row],[CUSTO MP (UN)]]),0)</f>
        <v>0</v>
      </c>
      <c r="N140" s="7">
        <f>IFERROR(VLOOKUP(BASE_CONCILI12[[#This Row],[CÓD. 
SAIB]],BASE_CONTAG[],5,0),"")</f>
        <v>0</v>
      </c>
      <c r="O140" s="7" t="e">
        <f>SUMIF(SISTEMA!#REF!,BASE_CONCILI12[[#This Row],[CÓD. 
SAIB]],SISTEMA!#REF!)</f>
        <v>#REF!</v>
      </c>
      <c r="P140" s="30">
        <f>IFERROR(SUM(BASE_CONCILI12[[#This Row],[SISTEMA]]*BASE_CONCILI12[[#This Row],[CUSTO MP (UN)]]),0)</f>
        <v>0</v>
      </c>
      <c r="Q140" s="46" t="str">
        <f>IFERROR(VLOOKUP(BASE_CONCILI12[[#This Row],[CÓD. 
SAIB]],BASE_DIFERENÇA[],4,0),"0")</f>
        <v>0</v>
      </c>
      <c r="R140" s="75" t="e">
        <f>BASE_CONCILI12[[#This Row],[30/jun]]-BASE_CONCILI12[[#This Row],[SISTEMA]]</f>
        <v>#REF!</v>
      </c>
      <c r="S140" s="47" t="str">
        <f>IFERROR(BASE_CONCILI12[[#This Row],[DIFERENÇA ANTERIOR]]-BASE_CONCILI12[[#This Row],[DIFERENÇA ATUAL]],"-")</f>
        <v>-</v>
      </c>
      <c r="T140" s="48" t="str">
        <f>VLOOKUP(BASE_CONCILI12[[#This Row],[CÓD. 
SAIB]],CUSTO!A:C,3,0)</f>
        <v>31751CB01</v>
      </c>
      <c r="U140" s="48">
        <f>IFERROR(SUM(BASE_CONCILI12[[#This Row],[DIFERENÇA ATUAL]]*BASE_CONCILI12[[#This Row],[CUSTO MP (UN)]]),0)</f>
        <v>0</v>
      </c>
      <c r="V140" s="86" t="str">
        <f>IFERROR(BASE_CONCILI12[[#This Row],[30/jun]]/BASE_CONCILI12[[#This Row],[SISTEMA]],"")</f>
        <v/>
      </c>
      <c r="W140" s="48" t="str">
        <f>IFERROR(BASE_CONCILI12[[#This Row],[DIFERENÇA MÊS]]*BASE_CONCILI12[[#This Row],[CUSTO MP (UN)]],"-")</f>
        <v>-</v>
      </c>
      <c r="X140" s="49" t="s">
        <v>813</v>
      </c>
    </row>
    <row r="141" spans="1:24" x14ac:dyDescent="0.25">
      <c r="A141" s="72">
        <v>32284</v>
      </c>
      <c r="B141" s="72"/>
      <c r="C141" s="2" t="s">
        <v>271</v>
      </c>
      <c r="D141" s="37" t="s">
        <v>280</v>
      </c>
      <c r="E141" s="26" t="e">
        <f>VLOOKUP(BASE_CONCILI12[[#This Row],[CÓD. 
SAIB]],CONT_ANTE!A:D,4,0)</f>
        <v>#N/A</v>
      </c>
      <c r="F141" s="26" t="e">
        <f>SUMIF(#REF!,BASE_CONCILI12[[#This Row],[CÓD. 
SAIB]],#REF!)</f>
        <v>#REF!</v>
      </c>
      <c r="G141" s="26" t="e">
        <f>SUMIF(#REF!,BASE_CONCILI12[[#This Row],[CÓD. 
SAIB]],#REF!)</f>
        <v>#REF!</v>
      </c>
      <c r="H141" s="26" t="e">
        <f>BASE_CONCILI12[[#This Row],[CONSUMO REAL]]-BASE_CONCILI12[[#This Row],[CONSUMO TEORICO]]</f>
        <v>#REF!</v>
      </c>
      <c r="I141" s="26" t="e">
        <f>SUMIF(#REF!,BASE_CONCILI12[[#This Row],[CÓD. 
SAIB]],#REF!)</f>
        <v>#REF!</v>
      </c>
      <c r="J141" s="26" t="e">
        <f>SUMIF(#REF!,BASE_CONCILI12[[#This Row],[CÓD. 
SAIB]],#REF!)</f>
        <v>#REF!</v>
      </c>
      <c r="K141" s="26" t="e">
        <f>BASE_CONCILI12[[#This Row],[30/mai]]+BASE_CONCILI12[[#This Row],[RECEBIMENTO]]-BASE_CONCILI12[[#This Row],[TRANSFERÊNCIA]]-BASE_CONCILI12[[#This Row],[CONSUMO REAL]]</f>
        <v>#N/A</v>
      </c>
      <c r="L141" s="7">
        <f>IFERROR(VLOOKUP(BASE_CONCILI12[[#This Row],[CÓD. 
SAIB]],BASE_CONTAG[[LAVRE]:[CONTAGEM FINAL]],7,0),0)</f>
        <v>0</v>
      </c>
      <c r="M141" s="7">
        <f>IFERROR(SUM(BASE_CONCILI12[[#This Row],[30/jun]]*BASE_CONCILI12[[#This Row],[CUSTO MP (UN)]]),0)</f>
        <v>0</v>
      </c>
      <c r="N141" s="7">
        <f>IFERROR(VLOOKUP(BASE_CONCILI12[[#This Row],[CÓD. 
SAIB]],BASE_CONTAG[],5,0),"")</f>
        <v>0</v>
      </c>
      <c r="O141" s="7" t="e">
        <f>SUMIF(SISTEMA!#REF!,BASE_CONCILI12[[#This Row],[CÓD. 
SAIB]],SISTEMA!#REF!)</f>
        <v>#REF!</v>
      </c>
      <c r="P141" s="30">
        <f>IFERROR(SUM(BASE_CONCILI12[[#This Row],[SISTEMA]]*BASE_CONCILI12[[#This Row],[CUSTO MP (UN)]]),0)</f>
        <v>0</v>
      </c>
      <c r="Q141" s="46" t="str">
        <f>IFERROR(VLOOKUP(BASE_CONCILI12[[#This Row],[CÓD. 
SAIB]],BASE_DIFERENÇA[],4,0),"0")</f>
        <v>0</v>
      </c>
      <c r="R141" s="75" t="e">
        <f>BASE_CONCILI12[[#This Row],[30/jun]]-BASE_CONCILI12[[#This Row],[SISTEMA]]</f>
        <v>#REF!</v>
      </c>
      <c r="S141" s="47" t="str">
        <f>IFERROR(BASE_CONCILI12[[#This Row],[DIFERENÇA ANTERIOR]]-BASE_CONCILI12[[#This Row],[DIFERENÇA ATUAL]],"-")</f>
        <v>-</v>
      </c>
      <c r="T141" s="48" t="str">
        <f>VLOOKUP(BASE_CONCILI12[[#This Row],[CÓD. 
SAIB]],CUSTO!A:C,3,0)</f>
        <v>32284CB01</v>
      </c>
      <c r="U141" s="48">
        <f>IFERROR(SUM(BASE_CONCILI12[[#This Row],[DIFERENÇA ATUAL]]*BASE_CONCILI12[[#This Row],[CUSTO MP (UN)]]),0)</f>
        <v>0</v>
      </c>
      <c r="V141" s="86" t="str">
        <f>IFERROR(BASE_CONCILI12[[#This Row],[30/jun]]/BASE_CONCILI12[[#This Row],[SISTEMA]],"")</f>
        <v/>
      </c>
      <c r="W141" s="48" t="str">
        <f>IFERROR(BASE_CONCILI12[[#This Row],[DIFERENÇA MÊS]]*BASE_CONCILI12[[#This Row],[CUSTO MP (UN)]],"-")</f>
        <v>-</v>
      </c>
      <c r="X141" s="49" t="s">
        <v>865</v>
      </c>
    </row>
    <row r="142" spans="1:24" x14ac:dyDescent="0.25">
      <c r="A142" s="72">
        <v>32283</v>
      </c>
      <c r="B142" s="72"/>
      <c r="C142" s="2" t="s">
        <v>270</v>
      </c>
      <c r="D142" s="37" t="s">
        <v>280</v>
      </c>
      <c r="E142" s="26" t="e">
        <f>VLOOKUP(BASE_CONCILI12[[#This Row],[CÓD. 
SAIB]],CONT_ANTE!A:D,4,0)</f>
        <v>#N/A</v>
      </c>
      <c r="F142" s="26" t="e">
        <f>SUMIF(#REF!,BASE_CONCILI12[[#This Row],[CÓD. 
SAIB]],#REF!)</f>
        <v>#REF!</v>
      </c>
      <c r="G142" s="26" t="e">
        <f>SUMIF(#REF!,BASE_CONCILI12[[#This Row],[CÓD. 
SAIB]],#REF!)</f>
        <v>#REF!</v>
      </c>
      <c r="H142" s="26" t="e">
        <f>BASE_CONCILI12[[#This Row],[CONSUMO REAL]]-BASE_CONCILI12[[#This Row],[CONSUMO TEORICO]]</f>
        <v>#REF!</v>
      </c>
      <c r="I142" s="26" t="e">
        <f>SUMIF(#REF!,BASE_CONCILI12[[#This Row],[CÓD. 
SAIB]],#REF!)</f>
        <v>#REF!</v>
      </c>
      <c r="J142" s="26" t="e">
        <f>SUMIF(#REF!,BASE_CONCILI12[[#This Row],[CÓD. 
SAIB]],#REF!)</f>
        <v>#REF!</v>
      </c>
      <c r="K142" s="26" t="e">
        <f>BASE_CONCILI12[[#This Row],[30/mai]]+BASE_CONCILI12[[#This Row],[RECEBIMENTO]]-BASE_CONCILI12[[#This Row],[TRANSFERÊNCIA]]-BASE_CONCILI12[[#This Row],[CONSUMO REAL]]</f>
        <v>#N/A</v>
      </c>
      <c r="L142" s="7">
        <f>IFERROR(VLOOKUP(BASE_CONCILI12[[#This Row],[CÓD. 
SAIB]],BASE_CONTAG[[LAVRE]:[CONTAGEM FINAL]],7,0),0)</f>
        <v>0</v>
      </c>
      <c r="M142" s="7">
        <f>IFERROR(SUM(BASE_CONCILI12[[#This Row],[30/jun]]*BASE_CONCILI12[[#This Row],[CUSTO MP (UN)]]),0)</f>
        <v>0</v>
      </c>
      <c r="N142" s="7">
        <f>IFERROR(VLOOKUP(BASE_CONCILI12[[#This Row],[CÓD. 
SAIB]],BASE_CONTAG[],5,0),"")</f>
        <v>0</v>
      </c>
      <c r="O142" s="7" t="e">
        <f>SUMIF(SISTEMA!#REF!,BASE_CONCILI12[[#This Row],[CÓD. 
SAIB]],SISTEMA!#REF!)</f>
        <v>#REF!</v>
      </c>
      <c r="P142" s="30">
        <f>IFERROR(SUM(BASE_CONCILI12[[#This Row],[SISTEMA]]*BASE_CONCILI12[[#This Row],[CUSTO MP (UN)]]),0)</f>
        <v>0</v>
      </c>
      <c r="Q142" s="46" t="str">
        <f>IFERROR(VLOOKUP(BASE_CONCILI12[[#This Row],[CÓD. 
SAIB]],BASE_DIFERENÇA[],4,0),"0")</f>
        <v>0</v>
      </c>
      <c r="R142" s="75" t="e">
        <f>BASE_CONCILI12[[#This Row],[30/jun]]-BASE_CONCILI12[[#This Row],[SISTEMA]]</f>
        <v>#REF!</v>
      </c>
      <c r="S142" s="47" t="str">
        <f>IFERROR(BASE_CONCILI12[[#This Row],[DIFERENÇA ANTERIOR]]-BASE_CONCILI12[[#This Row],[DIFERENÇA ATUAL]],"-")</f>
        <v>-</v>
      </c>
      <c r="T142" s="48" t="str">
        <f>VLOOKUP(BASE_CONCILI12[[#This Row],[CÓD. 
SAIB]],CUSTO!A:C,3,0)</f>
        <v>32283CB01</v>
      </c>
      <c r="U142" s="48">
        <f>IFERROR(SUM(BASE_CONCILI12[[#This Row],[DIFERENÇA ATUAL]]*BASE_CONCILI12[[#This Row],[CUSTO MP (UN)]]),0)</f>
        <v>0</v>
      </c>
      <c r="V142" s="86" t="str">
        <f>IFERROR(BASE_CONCILI12[[#This Row],[30/jun]]/BASE_CONCILI12[[#This Row],[SISTEMA]],"")</f>
        <v/>
      </c>
      <c r="W142" s="48" t="str">
        <f>IFERROR(BASE_CONCILI12[[#This Row],[DIFERENÇA MÊS]]*BASE_CONCILI12[[#This Row],[CUSTO MP (UN)]],"-")</f>
        <v>-</v>
      </c>
      <c r="X142" s="49" t="s">
        <v>813</v>
      </c>
    </row>
    <row r="143" spans="1:24" x14ac:dyDescent="0.25">
      <c r="A143" s="72">
        <v>32285</v>
      </c>
      <c r="B143" s="72"/>
      <c r="C143" s="2" t="s">
        <v>272</v>
      </c>
      <c r="D143" s="37" t="s">
        <v>280</v>
      </c>
      <c r="E143" s="26" t="e">
        <f>VLOOKUP(BASE_CONCILI12[[#This Row],[CÓD. 
SAIB]],CONT_ANTE!A:D,4,0)</f>
        <v>#N/A</v>
      </c>
      <c r="F143" s="26" t="e">
        <f>SUMIF(#REF!,BASE_CONCILI12[[#This Row],[CÓD. 
SAIB]],#REF!)</f>
        <v>#REF!</v>
      </c>
      <c r="G143" s="26" t="e">
        <f>SUMIF(#REF!,BASE_CONCILI12[[#This Row],[CÓD. 
SAIB]],#REF!)</f>
        <v>#REF!</v>
      </c>
      <c r="H143" s="26" t="e">
        <f>BASE_CONCILI12[[#This Row],[CONSUMO REAL]]-BASE_CONCILI12[[#This Row],[CONSUMO TEORICO]]</f>
        <v>#REF!</v>
      </c>
      <c r="I143" s="26" t="e">
        <f>SUMIF(#REF!,BASE_CONCILI12[[#This Row],[CÓD. 
SAIB]],#REF!)</f>
        <v>#REF!</v>
      </c>
      <c r="J143" s="26" t="e">
        <f>SUMIF(#REF!,BASE_CONCILI12[[#This Row],[CÓD. 
SAIB]],#REF!)</f>
        <v>#REF!</v>
      </c>
      <c r="K143" s="26" t="e">
        <f>BASE_CONCILI12[[#This Row],[30/mai]]+BASE_CONCILI12[[#This Row],[RECEBIMENTO]]-BASE_CONCILI12[[#This Row],[TRANSFERÊNCIA]]-BASE_CONCILI12[[#This Row],[CONSUMO REAL]]</f>
        <v>#N/A</v>
      </c>
      <c r="L143" s="7">
        <f>IFERROR(VLOOKUP(BASE_CONCILI12[[#This Row],[CÓD. 
SAIB]],BASE_CONTAG[[LAVRE]:[CONTAGEM FINAL]],7,0),0)</f>
        <v>0</v>
      </c>
      <c r="M143" s="7">
        <f>IFERROR(SUM(BASE_CONCILI12[[#This Row],[30/jun]]*BASE_CONCILI12[[#This Row],[CUSTO MP (UN)]]),0)</f>
        <v>0</v>
      </c>
      <c r="N143" s="7">
        <f>IFERROR(VLOOKUP(BASE_CONCILI12[[#This Row],[CÓD. 
SAIB]],BASE_CONTAG[],5,0),"")</f>
        <v>0</v>
      </c>
      <c r="O143" s="7" t="e">
        <f>SUMIF(SISTEMA!#REF!,BASE_CONCILI12[[#This Row],[CÓD. 
SAIB]],SISTEMA!#REF!)</f>
        <v>#REF!</v>
      </c>
      <c r="P143" s="30">
        <f>IFERROR(SUM(BASE_CONCILI12[[#This Row],[SISTEMA]]*BASE_CONCILI12[[#This Row],[CUSTO MP (UN)]]),0)</f>
        <v>0</v>
      </c>
      <c r="Q143" s="46" t="str">
        <f>IFERROR(VLOOKUP(BASE_CONCILI12[[#This Row],[CÓD. 
SAIB]],BASE_DIFERENÇA[],4,0),"0")</f>
        <v>0</v>
      </c>
      <c r="R143" s="75" t="e">
        <f>BASE_CONCILI12[[#This Row],[30/jun]]-BASE_CONCILI12[[#This Row],[SISTEMA]]</f>
        <v>#REF!</v>
      </c>
      <c r="S143" s="47" t="str">
        <f>IFERROR(BASE_CONCILI12[[#This Row],[DIFERENÇA ANTERIOR]]-BASE_CONCILI12[[#This Row],[DIFERENÇA ATUAL]],"-")</f>
        <v>-</v>
      </c>
      <c r="T143" s="48" t="str">
        <f>VLOOKUP(BASE_CONCILI12[[#This Row],[CÓD. 
SAIB]],CUSTO!A:C,3,0)</f>
        <v>32285CB01</v>
      </c>
      <c r="U143" s="48">
        <f>IFERROR(SUM(BASE_CONCILI12[[#This Row],[DIFERENÇA ATUAL]]*BASE_CONCILI12[[#This Row],[CUSTO MP (UN)]]),0)</f>
        <v>0</v>
      </c>
      <c r="V143" s="86" t="str">
        <f>IFERROR(BASE_CONCILI12[[#This Row],[30/jun]]/BASE_CONCILI12[[#This Row],[SISTEMA]],"")</f>
        <v/>
      </c>
      <c r="W143" s="48" t="str">
        <f>IFERROR(BASE_CONCILI12[[#This Row],[DIFERENÇA MÊS]]*BASE_CONCILI12[[#This Row],[CUSTO MP (UN)]],"-")</f>
        <v>-</v>
      </c>
      <c r="X143" s="127" t="s">
        <v>813</v>
      </c>
    </row>
    <row r="144" spans="1:24" x14ac:dyDescent="0.25">
      <c r="A144" s="72">
        <v>32280</v>
      </c>
      <c r="B144" s="72"/>
      <c r="C144" s="2" t="s">
        <v>252</v>
      </c>
      <c r="D144" s="37" t="s">
        <v>280</v>
      </c>
      <c r="E144" s="26" t="e">
        <f>VLOOKUP(BASE_CONCILI12[[#This Row],[CÓD. 
SAIB]],CONT_ANTE!A:D,4,0)</f>
        <v>#N/A</v>
      </c>
      <c r="F144" s="26" t="e">
        <f>SUMIF(#REF!,BASE_CONCILI12[[#This Row],[CÓD. 
SAIB]],#REF!)</f>
        <v>#REF!</v>
      </c>
      <c r="G144" s="26" t="e">
        <f>SUMIF(#REF!,BASE_CONCILI12[[#This Row],[CÓD. 
SAIB]],#REF!)</f>
        <v>#REF!</v>
      </c>
      <c r="H144" s="26" t="e">
        <f>BASE_CONCILI12[[#This Row],[CONSUMO REAL]]-BASE_CONCILI12[[#This Row],[CONSUMO TEORICO]]</f>
        <v>#REF!</v>
      </c>
      <c r="I144" s="26" t="e">
        <f>SUMIF(#REF!,BASE_CONCILI12[[#This Row],[CÓD. 
SAIB]],#REF!)</f>
        <v>#REF!</v>
      </c>
      <c r="J144" s="26" t="e">
        <f>SUMIF(#REF!,BASE_CONCILI12[[#This Row],[CÓD. 
SAIB]],#REF!)</f>
        <v>#REF!</v>
      </c>
      <c r="K144" s="26" t="e">
        <f>BASE_CONCILI12[[#This Row],[30/mai]]+BASE_CONCILI12[[#This Row],[RECEBIMENTO]]-BASE_CONCILI12[[#This Row],[TRANSFERÊNCIA]]-BASE_CONCILI12[[#This Row],[CONSUMO REAL]]</f>
        <v>#N/A</v>
      </c>
      <c r="L144" s="7">
        <f>IFERROR(VLOOKUP(BASE_CONCILI12[[#This Row],[CÓD. 
SAIB]],BASE_CONTAG[[LAVRE]:[CONTAGEM FINAL]],7,0),0)</f>
        <v>0</v>
      </c>
      <c r="M144" s="7">
        <f>IFERROR(SUM(BASE_CONCILI12[[#This Row],[30/jun]]*BASE_CONCILI12[[#This Row],[CUSTO MP (UN)]]),0)</f>
        <v>0</v>
      </c>
      <c r="N144" s="7">
        <f>IFERROR(VLOOKUP(BASE_CONCILI12[[#This Row],[CÓD. 
SAIB]],BASE_CONTAG[],5,0),"")</f>
        <v>0</v>
      </c>
      <c r="O144" s="7" t="e">
        <f>SUMIF(SISTEMA!#REF!,BASE_CONCILI12[[#This Row],[CÓD. 
SAIB]],SISTEMA!#REF!)</f>
        <v>#REF!</v>
      </c>
      <c r="P144" s="30">
        <f>IFERROR(SUM(BASE_CONCILI12[[#This Row],[SISTEMA]]*BASE_CONCILI12[[#This Row],[CUSTO MP (UN)]]),0)</f>
        <v>0</v>
      </c>
      <c r="Q144" s="46" t="str">
        <f>IFERROR(VLOOKUP(BASE_CONCILI12[[#This Row],[CÓD. 
SAIB]],BASE_DIFERENÇA[],4,0),"0")</f>
        <v>0</v>
      </c>
      <c r="R144" s="75" t="e">
        <f>BASE_CONCILI12[[#This Row],[30/jun]]-BASE_CONCILI12[[#This Row],[SISTEMA]]</f>
        <v>#REF!</v>
      </c>
      <c r="S144" s="47" t="str">
        <f>IFERROR(BASE_CONCILI12[[#This Row],[DIFERENÇA ANTERIOR]]-BASE_CONCILI12[[#This Row],[DIFERENÇA ATUAL]],"-")</f>
        <v>-</v>
      </c>
      <c r="T144" s="48" t="str">
        <f>VLOOKUP(BASE_CONCILI12[[#This Row],[CÓD. 
SAIB]],CUSTO!A:C,3,0)</f>
        <v>32280CB01</v>
      </c>
      <c r="U144" s="48">
        <f>IFERROR(SUM(BASE_CONCILI12[[#This Row],[DIFERENÇA ATUAL]]*BASE_CONCILI12[[#This Row],[CUSTO MP (UN)]]),0)</f>
        <v>0</v>
      </c>
      <c r="V144" s="86" t="str">
        <f>IFERROR(BASE_CONCILI12[[#This Row],[30/jun]]/BASE_CONCILI12[[#This Row],[SISTEMA]],"")</f>
        <v/>
      </c>
      <c r="W144" s="48" t="str">
        <f>IFERROR(BASE_CONCILI12[[#This Row],[DIFERENÇA MÊS]]*BASE_CONCILI12[[#This Row],[CUSTO MP (UN)]],"-")</f>
        <v>-</v>
      </c>
      <c r="X144" s="49" t="s">
        <v>865</v>
      </c>
    </row>
    <row r="145" spans="1:24" x14ac:dyDescent="0.25">
      <c r="A145" s="73">
        <v>32282</v>
      </c>
      <c r="B145" s="73"/>
      <c r="C145" s="42" t="s">
        <v>269</v>
      </c>
      <c r="D145" s="37" t="s">
        <v>280</v>
      </c>
      <c r="E145" s="39" t="e">
        <f>VLOOKUP(BASE_CONCILI12[[#This Row],[CÓD. 
SAIB]],CONT_ANTE!A:D,4,0)</f>
        <v>#N/A</v>
      </c>
      <c r="F145" s="39" t="e">
        <f>SUMIF(#REF!,BASE_CONCILI12[[#This Row],[CÓD. 
SAIB]],#REF!)</f>
        <v>#REF!</v>
      </c>
      <c r="G145" s="39" t="e">
        <f>SUMIF(#REF!,BASE_CONCILI12[[#This Row],[CÓD. 
SAIB]],#REF!)</f>
        <v>#REF!</v>
      </c>
      <c r="H145" s="39" t="e">
        <f>BASE_CONCILI12[[#This Row],[CONSUMO REAL]]-BASE_CONCILI12[[#This Row],[CONSUMO TEORICO]]</f>
        <v>#REF!</v>
      </c>
      <c r="I145" s="39" t="e">
        <f>SUMIF(#REF!,BASE_CONCILI12[[#This Row],[CÓD. 
SAIB]],#REF!)</f>
        <v>#REF!</v>
      </c>
      <c r="J145" s="39" t="e">
        <f>SUMIF(#REF!,BASE_CONCILI12[[#This Row],[CÓD. 
SAIB]],#REF!)</f>
        <v>#REF!</v>
      </c>
      <c r="K145" s="39" t="e">
        <f>BASE_CONCILI12[[#This Row],[30/mai]]+BASE_CONCILI12[[#This Row],[RECEBIMENTO]]-BASE_CONCILI12[[#This Row],[TRANSFERÊNCIA]]-BASE_CONCILI12[[#This Row],[CONSUMO REAL]]</f>
        <v>#N/A</v>
      </c>
      <c r="L145" s="7">
        <f>IFERROR(VLOOKUP(BASE_CONCILI12[[#This Row],[CÓD. 
SAIB]],BASE_CONTAG[[LAVRE]:[CONTAGEM FINAL]],7,0),0)</f>
        <v>117066</v>
      </c>
      <c r="M145" s="7">
        <f>IFERROR(SUM(BASE_CONCILI12[[#This Row],[30/jun]]*BASE_CONCILI12[[#This Row],[CUSTO MP (UN)]]),0)</f>
        <v>0</v>
      </c>
      <c r="N145" s="40">
        <f>IFERROR(VLOOKUP(BASE_CONCILI12[[#This Row],[CÓD. 
SAIB]],BASE_CONTAG[],5,0),"")</f>
        <v>117066</v>
      </c>
      <c r="O145" s="7" t="e">
        <f>SUMIF(SISTEMA!#REF!,BASE_CONCILI12[[#This Row],[CÓD. 
SAIB]],SISTEMA!#REF!)</f>
        <v>#REF!</v>
      </c>
      <c r="P145" s="30">
        <f>IFERROR(SUM(BASE_CONCILI12[[#This Row],[SISTEMA]]*BASE_CONCILI12[[#This Row],[CUSTO MP (UN)]]),0)</f>
        <v>0</v>
      </c>
      <c r="Q145" s="46" t="str">
        <f>IFERROR(VLOOKUP(BASE_CONCILI12[[#This Row],[CÓD. 
SAIB]],BASE_DIFERENÇA[],4,0),"0")</f>
        <v>0</v>
      </c>
      <c r="R145" s="75" t="e">
        <f>BASE_CONCILI12[[#This Row],[30/jun]]-BASE_CONCILI12[[#This Row],[SISTEMA]]</f>
        <v>#REF!</v>
      </c>
      <c r="S145" s="47" t="str">
        <f>IFERROR(BASE_CONCILI12[[#This Row],[DIFERENÇA ANTERIOR]]-BASE_CONCILI12[[#This Row],[DIFERENÇA ATUAL]],"-")</f>
        <v>-</v>
      </c>
      <c r="T145" s="48" t="str">
        <f>VLOOKUP(BASE_CONCILI12[[#This Row],[CÓD. 
SAIB]],CUSTO!A:C,3,0)</f>
        <v>32282CB01</v>
      </c>
      <c r="U145" s="48">
        <f>IFERROR(SUM(BASE_CONCILI12[[#This Row],[DIFERENÇA ATUAL]]*BASE_CONCILI12[[#This Row],[CUSTO MP (UN)]]),0)</f>
        <v>0</v>
      </c>
      <c r="V145" s="88" t="str">
        <f>IFERROR(BASE_CONCILI12[[#This Row],[30/jun]]/BASE_CONCILI12[[#This Row],[SISTEMA]],"")</f>
        <v/>
      </c>
      <c r="W145" s="50" t="str">
        <f>IFERROR(BASE_CONCILI12[[#This Row],[DIFERENÇA MÊS]]*BASE_CONCILI12[[#This Row],[CUSTO MP (UN)]],"-")</f>
        <v>-</v>
      </c>
      <c r="X145" s="49" t="s">
        <v>813</v>
      </c>
    </row>
    <row r="146" spans="1:24" x14ac:dyDescent="0.25">
      <c r="A146" s="72">
        <v>32286</v>
      </c>
      <c r="B146" s="72"/>
      <c r="C146" s="2" t="s">
        <v>273</v>
      </c>
      <c r="D146" s="37" t="s">
        <v>280</v>
      </c>
      <c r="E146" s="26" t="e">
        <f>VLOOKUP(BASE_CONCILI12[[#This Row],[CÓD. 
SAIB]],CONT_ANTE!A:D,4,0)</f>
        <v>#N/A</v>
      </c>
      <c r="F146" s="26" t="e">
        <f>SUMIF(#REF!,BASE_CONCILI12[[#This Row],[CÓD. 
SAIB]],#REF!)</f>
        <v>#REF!</v>
      </c>
      <c r="G146" s="26" t="e">
        <f>SUMIF(#REF!,BASE_CONCILI12[[#This Row],[CÓD. 
SAIB]],#REF!)</f>
        <v>#REF!</v>
      </c>
      <c r="H146" s="26" t="e">
        <f>BASE_CONCILI12[[#This Row],[CONSUMO REAL]]-BASE_CONCILI12[[#This Row],[CONSUMO TEORICO]]</f>
        <v>#REF!</v>
      </c>
      <c r="I146" s="26" t="e">
        <f>SUMIF(#REF!,BASE_CONCILI12[[#This Row],[CÓD. 
SAIB]],#REF!)</f>
        <v>#REF!</v>
      </c>
      <c r="J146" s="26" t="e">
        <f>SUMIF(#REF!,BASE_CONCILI12[[#This Row],[CÓD. 
SAIB]],#REF!)</f>
        <v>#REF!</v>
      </c>
      <c r="K146" s="26" t="e">
        <f>BASE_CONCILI12[[#This Row],[30/mai]]+BASE_CONCILI12[[#This Row],[RECEBIMENTO]]-BASE_CONCILI12[[#This Row],[TRANSFERÊNCIA]]-BASE_CONCILI12[[#This Row],[CONSUMO REAL]]</f>
        <v>#N/A</v>
      </c>
      <c r="L146" s="7">
        <f>IFERROR(VLOOKUP(BASE_CONCILI12[[#This Row],[CÓD. 
SAIB]],BASE_CONTAG[[LAVRE]:[CONTAGEM FINAL]],7,0),0)</f>
        <v>0</v>
      </c>
      <c r="M146" s="7">
        <f>IFERROR(SUM(BASE_CONCILI12[[#This Row],[30/jun]]*BASE_CONCILI12[[#This Row],[CUSTO MP (UN)]]),0)</f>
        <v>0</v>
      </c>
      <c r="N146" s="7">
        <f>IFERROR(VLOOKUP(BASE_CONCILI12[[#This Row],[CÓD. 
SAIB]],BASE_CONTAG[],5,0),"")</f>
        <v>0</v>
      </c>
      <c r="O146" s="7" t="e">
        <f>SUMIF(SISTEMA!#REF!,BASE_CONCILI12[[#This Row],[CÓD. 
SAIB]],SISTEMA!#REF!)</f>
        <v>#REF!</v>
      </c>
      <c r="P146" s="30">
        <f>IFERROR(SUM(BASE_CONCILI12[[#This Row],[SISTEMA]]*BASE_CONCILI12[[#This Row],[CUSTO MP (UN)]]),0)</f>
        <v>0</v>
      </c>
      <c r="Q146" s="46" t="str">
        <f>IFERROR(VLOOKUP(BASE_CONCILI12[[#This Row],[CÓD. 
SAIB]],BASE_DIFERENÇA[],4,0),"0")</f>
        <v>0</v>
      </c>
      <c r="R146" s="75" t="e">
        <f>BASE_CONCILI12[[#This Row],[30/jun]]-BASE_CONCILI12[[#This Row],[SISTEMA]]</f>
        <v>#REF!</v>
      </c>
      <c r="S146" s="47" t="str">
        <f>IFERROR(BASE_CONCILI12[[#This Row],[DIFERENÇA ANTERIOR]]-BASE_CONCILI12[[#This Row],[DIFERENÇA ATUAL]],"-")</f>
        <v>-</v>
      </c>
      <c r="T146" s="48" t="str">
        <f>VLOOKUP(BASE_CONCILI12[[#This Row],[CÓD. 
SAIB]],CUSTO!A:C,3,0)</f>
        <v>32286CB01</v>
      </c>
      <c r="U146" s="48">
        <f>IFERROR(SUM(BASE_CONCILI12[[#This Row],[DIFERENÇA ATUAL]]*BASE_CONCILI12[[#This Row],[CUSTO MP (UN)]]),0)</f>
        <v>0</v>
      </c>
      <c r="V146" s="86" t="str">
        <f>IFERROR(BASE_CONCILI12[[#This Row],[30/jun]]/BASE_CONCILI12[[#This Row],[SISTEMA]],"")</f>
        <v/>
      </c>
      <c r="W146" s="48" t="str">
        <f>IFERROR(BASE_CONCILI12[[#This Row],[DIFERENÇA MÊS]]*BASE_CONCILI12[[#This Row],[CUSTO MP (UN)]],"-")</f>
        <v>-</v>
      </c>
      <c r="X146" s="49" t="s">
        <v>813</v>
      </c>
    </row>
    <row r="147" spans="1:24" x14ac:dyDescent="0.25">
      <c r="A147" s="72">
        <v>32281</v>
      </c>
      <c r="B147" s="72"/>
      <c r="C147" s="2" t="s">
        <v>268</v>
      </c>
      <c r="D147" s="37" t="s">
        <v>280</v>
      </c>
      <c r="E147" s="26" t="e">
        <f>VLOOKUP(BASE_CONCILI12[[#This Row],[CÓD. 
SAIB]],CONT_ANTE!A:D,4,0)</f>
        <v>#N/A</v>
      </c>
      <c r="F147" s="26" t="e">
        <f>SUMIF(#REF!,BASE_CONCILI12[[#This Row],[CÓD. 
SAIB]],#REF!)</f>
        <v>#REF!</v>
      </c>
      <c r="G147" s="26" t="e">
        <f>SUMIF(#REF!,BASE_CONCILI12[[#This Row],[CÓD. 
SAIB]],#REF!)</f>
        <v>#REF!</v>
      </c>
      <c r="H147" s="26" t="e">
        <f>BASE_CONCILI12[[#This Row],[CONSUMO REAL]]-BASE_CONCILI12[[#This Row],[CONSUMO TEORICO]]</f>
        <v>#REF!</v>
      </c>
      <c r="I147" s="26" t="e">
        <f>SUMIF(#REF!,BASE_CONCILI12[[#This Row],[CÓD. 
SAIB]],#REF!)</f>
        <v>#REF!</v>
      </c>
      <c r="J147" s="26" t="e">
        <f>SUMIF(#REF!,BASE_CONCILI12[[#This Row],[CÓD. 
SAIB]],#REF!)</f>
        <v>#REF!</v>
      </c>
      <c r="K147" s="26" t="e">
        <f>BASE_CONCILI12[[#This Row],[30/mai]]+BASE_CONCILI12[[#This Row],[RECEBIMENTO]]-BASE_CONCILI12[[#This Row],[TRANSFERÊNCIA]]-BASE_CONCILI12[[#This Row],[CONSUMO REAL]]</f>
        <v>#N/A</v>
      </c>
      <c r="L147" s="7">
        <f>IFERROR(VLOOKUP(BASE_CONCILI12[[#This Row],[CÓD. 
SAIB]],BASE_CONTAG[[LAVRE]:[CONTAGEM FINAL]],7,0),0)</f>
        <v>0</v>
      </c>
      <c r="M147" s="7">
        <f>IFERROR(SUM(BASE_CONCILI12[[#This Row],[30/jun]]*BASE_CONCILI12[[#This Row],[CUSTO MP (UN)]]),0)</f>
        <v>0</v>
      </c>
      <c r="N147" s="7">
        <f>IFERROR(VLOOKUP(BASE_CONCILI12[[#This Row],[CÓD. 
SAIB]],BASE_CONTAG[],5,0),"")</f>
        <v>0</v>
      </c>
      <c r="O147" s="7" t="e">
        <f>SUMIF(SISTEMA!#REF!,BASE_CONCILI12[[#This Row],[CÓD. 
SAIB]],SISTEMA!#REF!)</f>
        <v>#REF!</v>
      </c>
      <c r="P147" s="30">
        <f>IFERROR(SUM(BASE_CONCILI12[[#This Row],[SISTEMA]]*BASE_CONCILI12[[#This Row],[CUSTO MP (UN)]]),0)</f>
        <v>0</v>
      </c>
      <c r="Q147" s="46" t="str">
        <f>IFERROR(VLOOKUP(BASE_CONCILI12[[#This Row],[CÓD. 
SAIB]],BASE_DIFERENÇA[],4,0),"0")</f>
        <v>0</v>
      </c>
      <c r="R147" s="75" t="e">
        <f>BASE_CONCILI12[[#This Row],[30/jun]]-BASE_CONCILI12[[#This Row],[SISTEMA]]</f>
        <v>#REF!</v>
      </c>
      <c r="S147" s="47" t="str">
        <f>IFERROR(BASE_CONCILI12[[#This Row],[DIFERENÇA ANTERIOR]]-BASE_CONCILI12[[#This Row],[DIFERENÇA ATUAL]],"-")</f>
        <v>-</v>
      </c>
      <c r="T147" s="48" t="str">
        <f>VLOOKUP(BASE_CONCILI12[[#This Row],[CÓD. 
SAIB]],CUSTO!A:C,3,0)</f>
        <v>32281CB01</v>
      </c>
      <c r="U147" s="48">
        <f>IFERROR(SUM(BASE_CONCILI12[[#This Row],[DIFERENÇA ATUAL]]*BASE_CONCILI12[[#This Row],[CUSTO MP (UN)]]),0)</f>
        <v>0</v>
      </c>
      <c r="V147" s="86" t="str">
        <f>IFERROR(BASE_CONCILI12[[#This Row],[30/jun]]/BASE_CONCILI12[[#This Row],[SISTEMA]],"")</f>
        <v/>
      </c>
      <c r="W147" s="48" t="str">
        <f>IFERROR(BASE_CONCILI12[[#This Row],[DIFERENÇA MÊS]]*BASE_CONCILI12[[#This Row],[CUSTO MP (UN)]],"-")</f>
        <v>-</v>
      </c>
      <c r="X147" s="127" t="s">
        <v>813</v>
      </c>
    </row>
    <row r="148" spans="1:24" x14ac:dyDescent="0.25">
      <c r="A148" s="72">
        <v>31776</v>
      </c>
      <c r="B148" s="72"/>
      <c r="C148" s="2" t="s">
        <v>246</v>
      </c>
      <c r="D148" s="37" t="s">
        <v>280</v>
      </c>
      <c r="E148" s="26" t="e">
        <f>VLOOKUP(BASE_CONCILI12[[#This Row],[CÓD. 
SAIB]],CONT_ANTE!A:D,4,0)</f>
        <v>#N/A</v>
      </c>
      <c r="F148" s="26" t="e">
        <f>SUMIF(#REF!,BASE_CONCILI12[[#This Row],[CÓD. 
SAIB]],#REF!)</f>
        <v>#REF!</v>
      </c>
      <c r="G148" s="26" t="e">
        <f>SUMIF(#REF!,BASE_CONCILI12[[#This Row],[CÓD. 
SAIB]],#REF!)</f>
        <v>#REF!</v>
      </c>
      <c r="H148" s="26" t="e">
        <f>BASE_CONCILI12[[#This Row],[CONSUMO REAL]]-BASE_CONCILI12[[#This Row],[CONSUMO TEORICO]]</f>
        <v>#REF!</v>
      </c>
      <c r="I148" s="26" t="e">
        <f>SUMIF(#REF!,BASE_CONCILI12[[#This Row],[CÓD. 
SAIB]],#REF!)</f>
        <v>#REF!</v>
      </c>
      <c r="J148" s="26" t="e">
        <f>SUMIF(#REF!,BASE_CONCILI12[[#This Row],[CÓD. 
SAIB]],#REF!)</f>
        <v>#REF!</v>
      </c>
      <c r="K148" s="26" t="e">
        <f>BASE_CONCILI12[[#This Row],[30/mai]]+BASE_CONCILI12[[#This Row],[RECEBIMENTO]]-BASE_CONCILI12[[#This Row],[TRANSFERÊNCIA]]-BASE_CONCILI12[[#This Row],[CONSUMO REAL]]</f>
        <v>#N/A</v>
      </c>
      <c r="L148" s="7">
        <f>IFERROR(VLOOKUP(BASE_CONCILI12[[#This Row],[CÓD. 
SAIB]],BASE_CONTAG[[LAVRE]:[CONTAGEM FINAL]],7,0),0)</f>
        <v>14102</v>
      </c>
      <c r="M148" s="7">
        <f>IFERROR(SUM(BASE_CONCILI12[[#This Row],[30/jun]]*BASE_CONCILI12[[#This Row],[CUSTO MP (UN)]]),0)</f>
        <v>0</v>
      </c>
      <c r="N148" s="7">
        <f>IFERROR(VLOOKUP(BASE_CONCILI12[[#This Row],[CÓD. 
SAIB]],BASE_CONTAG[],5,0),"")</f>
        <v>14102</v>
      </c>
      <c r="O148" s="7" t="e">
        <f>SUMIF(SISTEMA!#REF!,BASE_CONCILI12[[#This Row],[CÓD. 
SAIB]],SISTEMA!#REF!)</f>
        <v>#REF!</v>
      </c>
      <c r="P148" s="30">
        <f>IFERROR(SUM(BASE_CONCILI12[[#This Row],[SISTEMA]]*BASE_CONCILI12[[#This Row],[CUSTO MP (UN)]]),0)</f>
        <v>0</v>
      </c>
      <c r="Q148" s="46" t="str">
        <f>IFERROR(VLOOKUP(BASE_CONCILI12[[#This Row],[CÓD. 
SAIB]],BASE_DIFERENÇA[],4,0),"0")</f>
        <v>0</v>
      </c>
      <c r="R148" s="75" t="e">
        <f>BASE_CONCILI12[[#This Row],[30/jun]]-BASE_CONCILI12[[#This Row],[SISTEMA]]</f>
        <v>#REF!</v>
      </c>
      <c r="S148" s="47" t="str">
        <f>IFERROR(BASE_CONCILI12[[#This Row],[DIFERENÇA ANTERIOR]]-BASE_CONCILI12[[#This Row],[DIFERENÇA ATUAL]],"-")</f>
        <v>-</v>
      </c>
      <c r="T148" s="48" t="str">
        <f>VLOOKUP(BASE_CONCILI12[[#This Row],[CÓD. 
SAIB]],CUSTO!A:C,3,0)</f>
        <v>31776CB01</v>
      </c>
      <c r="U148" s="48">
        <f>IFERROR(SUM(BASE_CONCILI12[[#This Row],[DIFERENÇA ATUAL]]*BASE_CONCILI12[[#This Row],[CUSTO MP (UN)]]),0)</f>
        <v>0</v>
      </c>
      <c r="V148" s="86" t="str">
        <f>IFERROR(BASE_CONCILI12[[#This Row],[30/jun]]/BASE_CONCILI12[[#This Row],[SISTEMA]],"")</f>
        <v/>
      </c>
      <c r="W148" s="48" t="str">
        <f>IFERROR(BASE_CONCILI12[[#This Row],[DIFERENÇA MÊS]]*BASE_CONCILI12[[#This Row],[CUSTO MP (UN)]],"-")</f>
        <v>-</v>
      </c>
      <c r="X148" s="49" t="s">
        <v>813</v>
      </c>
    </row>
    <row r="149" spans="1:24" x14ac:dyDescent="0.25">
      <c r="A149" s="72">
        <v>31813</v>
      </c>
      <c r="B149" s="72"/>
      <c r="C149" s="2" t="s">
        <v>369</v>
      </c>
      <c r="D149" s="37" t="s">
        <v>280</v>
      </c>
      <c r="E149" s="26" t="e">
        <f>VLOOKUP(BASE_CONCILI12[[#This Row],[CÓD. 
SAIB]],CONT_ANTE!A:D,4,0)</f>
        <v>#N/A</v>
      </c>
      <c r="F149" s="26" t="e">
        <f>SUMIF(#REF!,BASE_CONCILI12[[#This Row],[CÓD. 
SAIB]],#REF!)</f>
        <v>#REF!</v>
      </c>
      <c r="G149" s="26" t="e">
        <f>SUMIF(#REF!,BASE_CONCILI12[[#This Row],[CÓD. 
SAIB]],#REF!)</f>
        <v>#REF!</v>
      </c>
      <c r="H149" s="26" t="e">
        <f>BASE_CONCILI12[[#This Row],[CONSUMO REAL]]-BASE_CONCILI12[[#This Row],[CONSUMO TEORICO]]</f>
        <v>#REF!</v>
      </c>
      <c r="I149" s="26" t="e">
        <f>SUMIF(#REF!,BASE_CONCILI12[[#This Row],[CÓD. 
SAIB]],#REF!)</f>
        <v>#REF!</v>
      </c>
      <c r="J149" s="26" t="e">
        <f>SUMIF(#REF!,BASE_CONCILI12[[#This Row],[CÓD. 
SAIB]],#REF!)</f>
        <v>#REF!</v>
      </c>
      <c r="K149" s="26" t="e">
        <f>BASE_CONCILI12[[#This Row],[30/mai]]+BASE_CONCILI12[[#This Row],[RECEBIMENTO]]-BASE_CONCILI12[[#This Row],[TRANSFERÊNCIA]]-BASE_CONCILI12[[#This Row],[CONSUMO REAL]]</f>
        <v>#N/A</v>
      </c>
      <c r="L149" s="7">
        <f>IFERROR(VLOOKUP(BASE_CONCILI12[[#This Row],[CÓD. 
SAIB]],BASE_CONTAG[[LAVRE]:[CONTAGEM FINAL]],7,0),0)</f>
        <v>3066</v>
      </c>
      <c r="M149" s="7">
        <f>IFERROR(SUM(BASE_CONCILI12[[#This Row],[30/jun]]*BASE_CONCILI12[[#This Row],[CUSTO MP (UN)]]),0)</f>
        <v>0</v>
      </c>
      <c r="N149" s="7">
        <f>IFERROR(VLOOKUP(BASE_CONCILI12[[#This Row],[CÓD. 
SAIB]],BASE_CONTAG[],5,0),"")</f>
        <v>3066</v>
      </c>
      <c r="O149" s="7" t="e">
        <f>SUMIF(SISTEMA!#REF!,BASE_CONCILI12[[#This Row],[CÓD. 
SAIB]],SISTEMA!#REF!)</f>
        <v>#REF!</v>
      </c>
      <c r="P149" s="30">
        <f>IFERROR(SUM(BASE_CONCILI12[[#This Row],[SISTEMA]]*BASE_CONCILI12[[#This Row],[CUSTO MP (UN)]]),0)</f>
        <v>0</v>
      </c>
      <c r="Q149" s="46" t="str">
        <f>IFERROR(VLOOKUP(BASE_CONCILI12[[#This Row],[CÓD. 
SAIB]],BASE_DIFERENÇA[],4,0),"0")</f>
        <v>0</v>
      </c>
      <c r="R149" s="75" t="e">
        <f>BASE_CONCILI12[[#This Row],[30/jun]]-BASE_CONCILI12[[#This Row],[SISTEMA]]</f>
        <v>#REF!</v>
      </c>
      <c r="S149" s="47" t="str">
        <f>IFERROR(BASE_CONCILI12[[#This Row],[DIFERENÇA ANTERIOR]]-BASE_CONCILI12[[#This Row],[DIFERENÇA ATUAL]],"-")</f>
        <v>-</v>
      </c>
      <c r="T149" s="48" t="str">
        <f>VLOOKUP(BASE_CONCILI12[[#This Row],[CÓD. 
SAIB]],CUSTO!A:C,3,0)</f>
        <v>31813CB01</v>
      </c>
      <c r="U149" s="48">
        <f>IFERROR(SUM(BASE_CONCILI12[[#This Row],[DIFERENÇA ATUAL]]*BASE_CONCILI12[[#This Row],[CUSTO MP (UN)]]),0)</f>
        <v>0</v>
      </c>
      <c r="V149" s="86" t="str">
        <f>IFERROR(BASE_CONCILI12[[#This Row],[30/jun]]/BASE_CONCILI12[[#This Row],[SISTEMA]],"")</f>
        <v/>
      </c>
      <c r="W149" s="48" t="str">
        <f>IFERROR(BASE_CONCILI12[[#This Row],[DIFERENÇA MÊS]]*BASE_CONCILI12[[#This Row],[CUSTO MP (UN)]],"-")</f>
        <v>-</v>
      </c>
      <c r="X149" s="49" t="s">
        <v>813</v>
      </c>
    </row>
    <row r="150" spans="1:24" x14ac:dyDescent="0.25">
      <c r="A150" s="72">
        <v>31200</v>
      </c>
      <c r="B150" s="72"/>
      <c r="C150" s="2" t="s">
        <v>266</v>
      </c>
      <c r="D150" s="37" t="s">
        <v>280</v>
      </c>
      <c r="E150" s="26" t="e">
        <f>VLOOKUP(BASE_CONCILI12[[#This Row],[CÓD. 
SAIB]],CONT_ANTE!A:D,4,0)</f>
        <v>#N/A</v>
      </c>
      <c r="F150" s="26" t="e">
        <f>SUMIF(#REF!,BASE_CONCILI12[[#This Row],[CÓD. 
SAIB]],#REF!)</f>
        <v>#REF!</v>
      </c>
      <c r="G150" s="26" t="e">
        <f>SUMIF(#REF!,BASE_CONCILI12[[#This Row],[CÓD. 
SAIB]],#REF!)</f>
        <v>#REF!</v>
      </c>
      <c r="H150" s="26" t="e">
        <f>BASE_CONCILI12[[#This Row],[CONSUMO REAL]]-BASE_CONCILI12[[#This Row],[CONSUMO TEORICO]]</f>
        <v>#REF!</v>
      </c>
      <c r="I150" s="26" t="e">
        <f>SUMIF(#REF!,BASE_CONCILI12[[#This Row],[CÓD. 
SAIB]],#REF!)</f>
        <v>#REF!</v>
      </c>
      <c r="J150" s="26" t="e">
        <f>SUMIF(#REF!,BASE_CONCILI12[[#This Row],[CÓD. 
SAIB]],#REF!)</f>
        <v>#REF!</v>
      </c>
      <c r="K150" s="26" t="e">
        <f>BASE_CONCILI12[[#This Row],[30/mai]]+BASE_CONCILI12[[#This Row],[RECEBIMENTO]]-BASE_CONCILI12[[#This Row],[TRANSFERÊNCIA]]-BASE_CONCILI12[[#This Row],[CONSUMO REAL]]</f>
        <v>#N/A</v>
      </c>
      <c r="L150" s="7">
        <f>IFERROR(VLOOKUP(BASE_CONCILI12[[#This Row],[CÓD. 
SAIB]],BASE_CONTAG[[LAVRE]:[CONTAGEM FINAL]],7,0),0)</f>
        <v>69488</v>
      </c>
      <c r="M150" s="7">
        <f>IFERROR(SUM(BASE_CONCILI12[[#This Row],[30/jun]]*BASE_CONCILI12[[#This Row],[CUSTO MP (UN)]]),0)</f>
        <v>0</v>
      </c>
      <c r="N150" s="7">
        <f>IFERROR(VLOOKUP(BASE_CONCILI12[[#This Row],[CÓD. 
SAIB]],BASE_CONTAG[],5,0),"")</f>
        <v>69488</v>
      </c>
      <c r="O150" s="7" t="e">
        <f>SUMIF(SISTEMA!#REF!,BASE_CONCILI12[[#This Row],[CÓD. 
SAIB]],SISTEMA!#REF!)</f>
        <v>#REF!</v>
      </c>
      <c r="P150" s="30">
        <f>IFERROR(SUM(BASE_CONCILI12[[#This Row],[SISTEMA]]*BASE_CONCILI12[[#This Row],[CUSTO MP (UN)]]),0)</f>
        <v>0</v>
      </c>
      <c r="Q150" s="46" t="str">
        <f>IFERROR(VLOOKUP(BASE_CONCILI12[[#This Row],[CÓD. 
SAIB]],BASE_DIFERENÇA[],4,0),"0")</f>
        <v>0</v>
      </c>
      <c r="R150" s="75" t="e">
        <f>BASE_CONCILI12[[#This Row],[30/jun]]-BASE_CONCILI12[[#This Row],[SISTEMA]]</f>
        <v>#REF!</v>
      </c>
      <c r="S150" s="47" t="str">
        <f>IFERROR(BASE_CONCILI12[[#This Row],[DIFERENÇA ANTERIOR]]-BASE_CONCILI12[[#This Row],[DIFERENÇA ATUAL]],"-")</f>
        <v>-</v>
      </c>
      <c r="T150" s="48" t="str">
        <f>VLOOKUP(BASE_CONCILI12[[#This Row],[CÓD. 
SAIB]],CUSTO!A:C,3,0)</f>
        <v>31200CB01</v>
      </c>
      <c r="U150" s="48">
        <f>IFERROR(SUM(BASE_CONCILI12[[#This Row],[DIFERENÇA ATUAL]]*BASE_CONCILI12[[#This Row],[CUSTO MP (UN)]]),0)</f>
        <v>0</v>
      </c>
      <c r="V150" s="86" t="str">
        <f>IFERROR(BASE_CONCILI12[[#This Row],[30/jun]]/BASE_CONCILI12[[#This Row],[SISTEMA]],"")</f>
        <v/>
      </c>
      <c r="W150" s="48" t="str">
        <f>IFERROR(BASE_CONCILI12[[#This Row],[DIFERENÇA MÊS]]*BASE_CONCILI12[[#This Row],[CUSTO MP (UN)]],"-")</f>
        <v>-</v>
      </c>
      <c r="X150" s="49" t="s">
        <v>813</v>
      </c>
    </row>
    <row r="151" spans="1:24" x14ac:dyDescent="0.25">
      <c r="A151" s="72">
        <v>31374</v>
      </c>
      <c r="B151" s="72"/>
      <c r="C151" s="2" t="s">
        <v>255</v>
      </c>
      <c r="D151" s="37" t="s">
        <v>280</v>
      </c>
      <c r="E151" s="26" t="e">
        <f>VLOOKUP(BASE_CONCILI12[[#This Row],[CÓD. 
SAIB]],CONT_ANTE!A:D,4,0)</f>
        <v>#N/A</v>
      </c>
      <c r="F151" s="26" t="e">
        <f>SUMIF(#REF!,BASE_CONCILI12[[#This Row],[CÓD. 
SAIB]],#REF!)</f>
        <v>#REF!</v>
      </c>
      <c r="G151" s="26" t="e">
        <f>SUMIF(#REF!,BASE_CONCILI12[[#This Row],[CÓD. 
SAIB]],#REF!)</f>
        <v>#REF!</v>
      </c>
      <c r="H151" s="26" t="e">
        <f>BASE_CONCILI12[[#This Row],[CONSUMO REAL]]-BASE_CONCILI12[[#This Row],[CONSUMO TEORICO]]</f>
        <v>#REF!</v>
      </c>
      <c r="I151" s="26" t="e">
        <f>SUMIF(#REF!,BASE_CONCILI12[[#This Row],[CÓD. 
SAIB]],#REF!)</f>
        <v>#REF!</v>
      </c>
      <c r="J151" s="26" t="e">
        <f>SUMIF(#REF!,BASE_CONCILI12[[#This Row],[CÓD. 
SAIB]],#REF!)</f>
        <v>#REF!</v>
      </c>
      <c r="K151" s="26" t="e">
        <f>BASE_CONCILI12[[#This Row],[30/mai]]+BASE_CONCILI12[[#This Row],[RECEBIMENTO]]-BASE_CONCILI12[[#This Row],[TRANSFERÊNCIA]]-BASE_CONCILI12[[#This Row],[CONSUMO REAL]]</f>
        <v>#N/A</v>
      </c>
      <c r="L151" s="7">
        <f>IFERROR(VLOOKUP(BASE_CONCILI12[[#This Row],[CÓD. 
SAIB]],BASE_CONTAG[[LAVRE]:[CONTAGEM FINAL]],7,0),0)</f>
        <v>0</v>
      </c>
      <c r="M151" s="7">
        <f>IFERROR(SUM(BASE_CONCILI12[[#This Row],[30/jun]]*BASE_CONCILI12[[#This Row],[CUSTO MP (UN)]]),0)</f>
        <v>0</v>
      </c>
      <c r="N151" s="7">
        <f>IFERROR(VLOOKUP(BASE_CONCILI12[[#This Row],[CÓD. 
SAIB]],BASE_CONTAG[],5,0),"")</f>
        <v>0</v>
      </c>
      <c r="O151" s="7" t="e">
        <f>SUMIF(SISTEMA!#REF!,BASE_CONCILI12[[#This Row],[CÓD. 
SAIB]],SISTEMA!#REF!)</f>
        <v>#REF!</v>
      </c>
      <c r="P151" s="30">
        <f>IFERROR(SUM(BASE_CONCILI12[[#This Row],[SISTEMA]]*BASE_CONCILI12[[#This Row],[CUSTO MP (UN)]]),0)</f>
        <v>0</v>
      </c>
      <c r="Q151" s="46" t="str">
        <f>IFERROR(VLOOKUP(BASE_CONCILI12[[#This Row],[CÓD. 
SAIB]],BASE_DIFERENÇA[],4,0),"0")</f>
        <v>0</v>
      </c>
      <c r="R151" s="75" t="e">
        <f>BASE_CONCILI12[[#This Row],[30/jun]]-BASE_CONCILI12[[#This Row],[SISTEMA]]</f>
        <v>#REF!</v>
      </c>
      <c r="S151" s="47" t="str">
        <f>IFERROR(BASE_CONCILI12[[#This Row],[DIFERENÇA ANTERIOR]]-BASE_CONCILI12[[#This Row],[DIFERENÇA ATUAL]],"-")</f>
        <v>-</v>
      </c>
      <c r="T151" s="48" t="str">
        <f>VLOOKUP(BASE_CONCILI12[[#This Row],[CÓD. 
SAIB]],CUSTO!A:C,3,0)</f>
        <v>31374CB01</v>
      </c>
      <c r="U151" s="48">
        <f>IFERROR(SUM(BASE_CONCILI12[[#This Row],[DIFERENÇA ATUAL]]*BASE_CONCILI12[[#This Row],[CUSTO MP (UN)]]),0)</f>
        <v>0</v>
      </c>
      <c r="V151" s="86" t="str">
        <f>IFERROR(BASE_CONCILI12[[#This Row],[30/jun]]/BASE_CONCILI12[[#This Row],[SISTEMA]],"")</f>
        <v/>
      </c>
      <c r="W151" s="48" t="str">
        <f>IFERROR(BASE_CONCILI12[[#This Row],[DIFERENÇA MÊS]]*BASE_CONCILI12[[#This Row],[CUSTO MP (UN)]],"-")</f>
        <v>-</v>
      </c>
      <c r="X151" s="49" t="s">
        <v>813</v>
      </c>
    </row>
    <row r="152" spans="1:24" x14ac:dyDescent="0.25">
      <c r="A152" s="72">
        <v>31372</v>
      </c>
      <c r="B152" s="72"/>
      <c r="C152" s="2" t="s">
        <v>254</v>
      </c>
      <c r="D152" s="37" t="s">
        <v>280</v>
      </c>
      <c r="E152" s="26" t="e">
        <f>VLOOKUP(BASE_CONCILI12[[#This Row],[CÓD. 
SAIB]],CONT_ANTE!A:D,4,0)</f>
        <v>#N/A</v>
      </c>
      <c r="F152" s="26" t="e">
        <f>SUMIF(#REF!,BASE_CONCILI12[[#This Row],[CÓD. 
SAIB]],#REF!)</f>
        <v>#REF!</v>
      </c>
      <c r="G152" s="26" t="e">
        <f>SUMIF(#REF!,BASE_CONCILI12[[#This Row],[CÓD. 
SAIB]],#REF!)</f>
        <v>#REF!</v>
      </c>
      <c r="H152" s="26" t="e">
        <f>BASE_CONCILI12[[#This Row],[CONSUMO REAL]]-BASE_CONCILI12[[#This Row],[CONSUMO TEORICO]]</f>
        <v>#REF!</v>
      </c>
      <c r="I152" s="26" t="e">
        <f>SUMIF(#REF!,BASE_CONCILI12[[#This Row],[CÓD. 
SAIB]],#REF!)</f>
        <v>#REF!</v>
      </c>
      <c r="J152" s="26" t="e">
        <f>SUMIF(#REF!,BASE_CONCILI12[[#This Row],[CÓD. 
SAIB]],#REF!)</f>
        <v>#REF!</v>
      </c>
      <c r="K152" s="26" t="e">
        <f>BASE_CONCILI12[[#This Row],[30/mai]]+BASE_CONCILI12[[#This Row],[RECEBIMENTO]]-BASE_CONCILI12[[#This Row],[TRANSFERÊNCIA]]-BASE_CONCILI12[[#This Row],[CONSUMO REAL]]</f>
        <v>#N/A</v>
      </c>
      <c r="L152" s="7">
        <f>IFERROR(VLOOKUP(BASE_CONCILI12[[#This Row],[CÓD. 
SAIB]],BASE_CONTAG[[LAVRE]:[CONTAGEM FINAL]],7,0),0)</f>
        <v>43568</v>
      </c>
      <c r="M152" s="7">
        <f>IFERROR(SUM(BASE_CONCILI12[[#This Row],[30/jun]]*BASE_CONCILI12[[#This Row],[CUSTO MP (UN)]]),0)</f>
        <v>0</v>
      </c>
      <c r="N152" s="7">
        <f>IFERROR(VLOOKUP(BASE_CONCILI12[[#This Row],[CÓD. 
SAIB]],BASE_CONTAG[],5,0),"")</f>
        <v>43568</v>
      </c>
      <c r="O152" s="7" t="e">
        <f>SUMIF(SISTEMA!#REF!,BASE_CONCILI12[[#This Row],[CÓD. 
SAIB]],SISTEMA!#REF!)</f>
        <v>#REF!</v>
      </c>
      <c r="P152" s="30">
        <f>IFERROR(SUM(BASE_CONCILI12[[#This Row],[SISTEMA]]*BASE_CONCILI12[[#This Row],[CUSTO MP (UN)]]),0)</f>
        <v>0</v>
      </c>
      <c r="Q152" s="46" t="str">
        <f>IFERROR(VLOOKUP(BASE_CONCILI12[[#This Row],[CÓD. 
SAIB]],BASE_DIFERENÇA[],4,0),"0")</f>
        <v>0</v>
      </c>
      <c r="R152" s="75" t="e">
        <f>BASE_CONCILI12[[#This Row],[30/jun]]-BASE_CONCILI12[[#This Row],[SISTEMA]]</f>
        <v>#REF!</v>
      </c>
      <c r="S152" s="47" t="str">
        <f>IFERROR(BASE_CONCILI12[[#This Row],[DIFERENÇA ANTERIOR]]-BASE_CONCILI12[[#This Row],[DIFERENÇA ATUAL]],"-")</f>
        <v>-</v>
      </c>
      <c r="T152" s="48" t="str">
        <f>VLOOKUP(BASE_CONCILI12[[#This Row],[CÓD. 
SAIB]],CUSTO!A:C,3,0)</f>
        <v>31372CB01</v>
      </c>
      <c r="U152" s="48">
        <f>IFERROR(SUM(BASE_CONCILI12[[#This Row],[DIFERENÇA ATUAL]]*BASE_CONCILI12[[#This Row],[CUSTO MP (UN)]]),0)</f>
        <v>0</v>
      </c>
      <c r="V152" s="86" t="str">
        <f>IFERROR(BASE_CONCILI12[[#This Row],[30/jun]]/BASE_CONCILI12[[#This Row],[SISTEMA]],"")</f>
        <v/>
      </c>
      <c r="W152" s="48" t="str">
        <f>IFERROR(BASE_CONCILI12[[#This Row],[DIFERENÇA MÊS]]*BASE_CONCILI12[[#This Row],[CUSTO MP (UN)]],"-")</f>
        <v>-</v>
      </c>
      <c r="X152" s="49" t="s">
        <v>813</v>
      </c>
    </row>
    <row r="153" spans="1:24" x14ac:dyDescent="0.25">
      <c r="A153" s="72">
        <v>31371</v>
      </c>
      <c r="B153" s="72"/>
      <c r="C153" s="2" t="s">
        <v>325</v>
      </c>
      <c r="D153" s="37" t="s">
        <v>280</v>
      </c>
      <c r="E153" s="26" t="e">
        <f>VLOOKUP(BASE_CONCILI12[[#This Row],[CÓD. 
SAIB]],CONT_ANTE!A:D,4,0)</f>
        <v>#N/A</v>
      </c>
      <c r="F153" s="26" t="e">
        <f>SUMIF(#REF!,BASE_CONCILI12[[#This Row],[CÓD. 
SAIB]],#REF!)</f>
        <v>#REF!</v>
      </c>
      <c r="G153" s="26" t="e">
        <f>SUMIF(#REF!,BASE_CONCILI12[[#This Row],[CÓD. 
SAIB]],#REF!)</f>
        <v>#REF!</v>
      </c>
      <c r="H153" s="26" t="e">
        <f>BASE_CONCILI12[[#This Row],[CONSUMO REAL]]-BASE_CONCILI12[[#This Row],[CONSUMO TEORICO]]</f>
        <v>#REF!</v>
      </c>
      <c r="I153" s="26" t="e">
        <f>SUMIF(#REF!,BASE_CONCILI12[[#This Row],[CÓD. 
SAIB]],#REF!)</f>
        <v>#REF!</v>
      </c>
      <c r="J153" s="26" t="e">
        <f>SUMIF(#REF!,BASE_CONCILI12[[#This Row],[CÓD. 
SAIB]],#REF!)</f>
        <v>#REF!</v>
      </c>
      <c r="K153" s="26" t="e">
        <f>BASE_CONCILI12[[#This Row],[30/mai]]+BASE_CONCILI12[[#This Row],[RECEBIMENTO]]-BASE_CONCILI12[[#This Row],[TRANSFERÊNCIA]]-BASE_CONCILI12[[#This Row],[CONSUMO REAL]]</f>
        <v>#N/A</v>
      </c>
      <c r="L153" s="7">
        <f>IFERROR(VLOOKUP(BASE_CONCILI12[[#This Row],[CÓD. 
SAIB]],BASE_CONTAG[[LAVRE]:[CONTAGEM FINAL]],7,0),0)</f>
        <v>0</v>
      </c>
      <c r="M153" s="7">
        <f>IFERROR(SUM(BASE_CONCILI12[[#This Row],[30/jun]]*BASE_CONCILI12[[#This Row],[CUSTO MP (UN)]]),0)</f>
        <v>0</v>
      </c>
      <c r="N153" s="7">
        <f>IFERROR(VLOOKUP(BASE_CONCILI12[[#This Row],[CÓD. 
SAIB]],BASE_CONTAG[],5,0),"")</f>
        <v>0</v>
      </c>
      <c r="O153" s="7" t="e">
        <f>SUMIF(SISTEMA!#REF!,BASE_CONCILI12[[#This Row],[CÓD. 
SAIB]],SISTEMA!#REF!)</f>
        <v>#REF!</v>
      </c>
      <c r="P153" s="30">
        <f>IFERROR(SUM(BASE_CONCILI12[[#This Row],[SISTEMA]]*BASE_CONCILI12[[#This Row],[CUSTO MP (UN)]]),0)</f>
        <v>0</v>
      </c>
      <c r="Q153" s="46" t="str">
        <f>IFERROR(VLOOKUP(BASE_CONCILI12[[#This Row],[CÓD. 
SAIB]],BASE_DIFERENÇA[],4,0),"0")</f>
        <v>0</v>
      </c>
      <c r="R153" s="75" t="e">
        <f>BASE_CONCILI12[[#This Row],[30/jun]]-BASE_CONCILI12[[#This Row],[SISTEMA]]</f>
        <v>#REF!</v>
      </c>
      <c r="S153" s="47" t="str">
        <f>IFERROR(BASE_CONCILI12[[#This Row],[DIFERENÇA ANTERIOR]]-BASE_CONCILI12[[#This Row],[DIFERENÇA ATUAL]],"-")</f>
        <v>-</v>
      </c>
      <c r="T153" s="48" t="str">
        <f>VLOOKUP(BASE_CONCILI12[[#This Row],[CÓD. 
SAIB]],CUSTO!A:C,3,0)</f>
        <v>31371CB01</v>
      </c>
      <c r="U153" s="48">
        <f>IFERROR(SUM(BASE_CONCILI12[[#This Row],[DIFERENÇA ATUAL]]*BASE_CONCILI12[[#This Row],[CUSTO MP (UN)]]),0)</f>
        <v>0</v>
      </c>
      <c r="V153" s="86" t="str">
        <f>IFERROR(BASE_CONCILI12[[#This Row],[30/jun]]/BASE_CONCILI12[[#This Row],[SISTEMA]],"")</f>
        <v/>
      </c>
      <c r="W153" s="48" t="str">
        <f>IFERROR(BASE_CONCILI12[[#This Row],[DIFERENÇA MÊS]]*BASE_CONCILI12[[#This Row],[CUSTO MP (UN)]],"-")</f>
        <v>-</v>
      </c>
      <c r="X153" s="49" t="s">
        <v>813</v>
      </c>
    </row>
    <row r="154" spans="1:24" x14ac:dyDescent="0.25">
      <c r="A154" s="72">
        <v>31381</v>
      </c>
      <c r="B154" s="72"/>
      <c r="C154" s="2" t="s">
        <v>260</v>
      </c>
      <c r="D154" s="37" t="s">
        <v>280</v>
      </c>
      <c r="E154" s="26" t="e">
        <f>VLOOKUP(BASE_CONCILI12[[#This Row],[CÓD. 
SAIB]],CONT_ANTE!A:D,4,0)</f>
        <v>#N/A</v>
      </c>
      <c r="F154" s="26" t="e">
        <f>SUMIF(#REF!,BASE_CONCILI12[[#This Row],[CÓD. 
SAIB]],#REF!)</f>
        <v>#REF!</v>
      </c>
      <c r="G154" s="26" t="e">
        <f>SUMIF(#REF!,BASE_CONCILI12[[#This Row],[CÓD. 
SAIB]],#REF!)</f>
        <v>#REF!</v>
      </c>
      <c r="H154" s="26" t="e">
        <f>BASE_CONCILI12[[#This Row],[CONSUMO REAL]]-BASE_CONCILI12[[#This Row],[CONSUMO TEORICO]]</f>
        <v>#REF!</v>
      </c>
      <c r="I154" s="26" t="e">
        <f>SUMIF(#REF!,BASE_CONCILI12[[#This Row],[CÓD. 
SAIB]],#REF!)</f>
        <v>#REF!</v>
      </c>
      <c r="J154" s="26" t="e">
        <f>SUMIF(#REF!,BASE_CONCILI12[[#This Row],[CÓD. 
SAIB]],#REF!)</f>
        <v>#REF!</v>
      </c>
      <c r="K154" s="26" t="e">
        <f>BASE_CONCILI12[[#This Row],[30/mai]]+BASE_CONCILI12[[#This Row],[RECEBIMENTO]]-BASE_CONCILI12[[#This Row],[TRANSFERÊNCIA]]-BASE_CONCILI12[[#This Row],[CONSUMO REAL]]</f>
        <v>#N/A</v>
      </c>
      <c r="L154" s="7">
        <f>IFERROR(VLOOKUP(BASE_CONCILI12[[#This Row],[CÓD. 
SAIB]],BASE_CONTAG[[LAVRE]:[CONTAGEM FINAL]],7,0),0)</f>
        <v>0</v>
      </c>
      <c r="M154" s="7">
        <f>IFERROR(SUM(BASE_CONCILI12[[#This Row],[30/jun]]*BASE_CONCILI12[[#This Row],[CUSTO MP (UN)]]),0)</f>
        <v>0</v>
      </c>
      <c r="N154" s="7">
        <f>IFERROR(VLOOKUP(BASE_CONCILI12[[#This Row],[CÓD. 
SAIB]],BASE_CONTAG[],5,0),"")</f>
        <v>0</v>
      </c>
      <c r="O154" s="7" t="e">
        <f>SUMIF(SISTEMA!#REF!,BASE_CONCILI12[[#This Row],[CÓD. 
SAIB]],SISTEMA!#REF!)</f>
        <v>#REF!</v>
      </c>
      <c r="P154" s="30">
        <f>IFERROR(SUM(BASE_CONCILI12[[#This Row],[SISTEMA]]*BASE_CONCILI12[[#This Row],[CUSTO MP (UN)]]),0)</f>
        <v>0</v>
      </c>
      <c r="Q154" s="46" t="str">
        <f>IFERROR(VLOOKUP(BASE_CONCILI12[[#This Row],[CÓD. 
SAIB]],BASE_DIFERENÇA[],4,0),"0")</f>
        <v>0</v>
      </c>
      <c r="R154" s="75" t="e">
        <f>BASE_CONCILI12[[#This Row],[30/jun]]-BASE_CONCILI12[[#This Row],[SISTEMA]]</f>
        <v>#REF!</v>
      </c>
      <c r="S154" s="47" t="str">
        <f>IFERROR(BASE_CONCILI12[[#This Row],[DIFERENÇA ANTERIOR]]-BASE_CONCILI12[[#This Row],[DIFERENÇA ATUAL]],"-")</f>
        <v>-</v>
      </c>
      <c r="T154" s="48">
        <v>0</v>
      </c>
      <c r="U154" s="48">
        <f>IFERROR(SUM(BASE_CONCILI12[[#This Row],[DIFERENÇA ATUAL]]*BASE_CONCILI12[[#This Row],[CUSTO MP (UN)]]),0)</f>
        <v>0</v>
      </c>
      <c r="V154" s="86" t="str">
        <f>IFERROR(BASE_CONCILI12[[#This Row],[30/jun]]/BASE_CONCILI12[[#This Row],[SISTEMA]],"")</f>
        <v/>
      </c>
      <c r="W154" s="48" t="str">
        <f>IFERROR(BASE_CONCILI12[[#This Row],[DIFERENÇA MÊS]]*BASE_CONCILI12[[#This Row],[CUSTO MP (UN)]],"-")</f>
        <v>-</v>
      </c>
      <c r="X154" s="49" t="s">
        <v>865</v>
      </c>
    </row>
    <row r="155" spans="1:24" x14ac:dyDescent="0.25">
      <c r="A155" s="72">
        <v>31392</v>
      </c>
      <c r="B155" s="72"/>
      <c r="C155" s="2" t="s">
        <v>264</v>
      </c>
      <c r="D155" s="37" t="s">
        <v>280</v>
      </c>
      <c r="E155" s="26" t="e">
        <f>VLOOKUP(BASE_CONCILI12[[#This Row],[CÓD. 
SAIB]],CONT_ANTE!A:D,4,0)</f>
        <v>#N/A</v>
      </c>
      <c r="F155" s="26" t="e">
        <f>SUMIF(#REF!,BASE_CONCILI12[[#This Row],[CÓD. 
SAIB]],#REF!)</f>
        <v>#REF!</v>
      </c>
      <c r="G155" s="26" t="e">
        <f>SUMIF(#REF!,BASE_CONCILI12[[#This Row],[CÓD. 
SAIB]],#REF!)</f>
        <v>#REF!</v>
      </c>
      <c r="H155" s="26" t="e">
        <f>BASE_CONCILI12[[#This Row],[CONSUMO REAL]]-BASE_CONCILI12[[#This Row],[CONSUMO TEORICO]]</f>
        <v>#REF!</v>
      </c>
      <c r="I155" s="26" t="e">
        <f>SUMIF(#REF!,BASE_CONCILI12[[#This Row],[CÓD. 
SAIB]],#REF!)</f>
        <v>#REF!</v>
      </c>
      <c r="J155" s="26" t="e">
        <f>SUMIF(#REF!,BASE_CONCILI12[[#This Row],[CÓD. 
SAIB]],#REF!)</f>
        <v>#REF!</v>
      </c>
      <c r="K155" s="26" t="e">
        <f>BASE_CONCILI12[[#This Row],[30/mai]]+BASE_CONCILI12[[#This Row],[RECEBIMENTO]]-BASE_CONCILI12[[#This Row],[TRANSFERÊNCIA]]-BASE_CONCILI12[[#This Row],[CONSUMO REAL]]</f>
        <v>#N/A</v>
      </c>
      <c r="L155" s="7">
        <f>IFERROR(VLOOKUP(BASE_CONCILI12[[#This Row],[CÓD. 
SAIB]],BASE_CONTAG[[LAVRE]:[CONTAGEM FINAL]],7,0),0)</f>
        <v>0</v>
      </c>
      <c r="M155" s="7">
        <f>IFERROR(SUM(BASE_CONCILI12[[#This Row],[30/jun]]*BASE_CONCILI12[[#This Row],[CUSTO MP (UN)]]),0)</f>
        <v>0</v>
      </c>
      <c r="N155" s="7" t="str">
        <f>IFERROR(VLOOKUP(BASE_CONCILI12[[#This Row],[CÓD. 
SAIB]],BASE_CONTAG[],5,0),"")</f>
        <v/>
      </c>
      <c r="O155" s="7" t="e">
        <f>SUMIF(SISTEMA!#REF!,BASE_CONCILI12[[#This Row],[CÓD. 
SAIB]],SISTEMA!#REF!)</f>
        <v>#REF!</v>
      </c>
      <c r="P155" s="30">
        <f>IFERROR(SUM(BASE_CONCILI12[[#This Row],[SISTEMA]]*BASE_CONCILI12[[#This Row],[CUSTO MP (UN)]]),0)</f>
        <v>0</v>
      </c>
      <c r="Q155" s="46" t="str">
        <f>IFERROR(VLOOKUP(BASE_CONCILI12[[#This Row],[CÓD. 
SAIB]],BASE_DIFERENÇA[],4,0),"0")</f>
        <v>0</v>
      </c>
      <c r="R155" s="75" t="e">
        <f>BASE_CONCILI12[[#This Row],[30/jun]]-BASE_CONCILI12[[#This Row],[SISTEMA]]</f>
        <v>#REF!</v>
      </c>
      <c r="S155" s="47" t="str">
        <f>IFERROR(BASE_CONCILI12[[#This Row],[DIFERENÇA ANTERIOR]]-BASE_CONCILI12[[#This Row],[DIFERENÇA ATUAL]],"-")</f>
        <v>-</v>
      </c>
      <c r="T155" s="48">
        <v>0</v>
      </c>
      <c r="U155" s="48">
        <f>IFERROR(SUM(BASE_CONCILI12[[#This Row],[DIFERENÇA ATUAL]]*BASE_CONCILI12[[#This Row],[CUSTO MP (UN)]]),0)</f>
        <v>0</v>
      </c>
      <c r="V155" s="86" t="str">
        <f>IFERROR(BASE_CONCILI12[[#This Row],[30/jun]]/BASE_CONCILI12[[#This Row],[SISTEMA]],"")</f>
        <v/>
      </c>
      <c r="W155" s="48" t="str">
        <f>IFERROR(BASE_CONCILI12[[#This Row],[DIFERENÇA MÊS]]*BASE_CONCILI12[[#This Row],[CUSTO MP (UN)]],"-")</f>
        <v>-</v>
      </c>
      <c r="X155" s="49" t="s">
        <v>813</v>
      </c>
    </row>
    <row r="156" spans="1:24" x14ac:dyDescent="0.25">
      <c r="A156" s="72">
        <v>31376</v>
      </c>
      <c r="B156" s="72"/>
      <c r="C156" s="2" t="s">
        <v>326</v>
      </c>
      <c r="D156" s="37" t="s">
        <v>280</v>
      </c>
      <c r="E156" s="26" t="e">
        <f>VLOOKUP(BASE_CONCILI12[[#This Row],[CÓD. 
SAIB]],CONT_ANTE!A:D,4,0)</f>
        <v>#N/A</v>
      </c>
      <c r="F156" s="26" t="e">
        <f>SUMIF(#REF!,BASE_CONCILI12[[#This Row],[CÓD. 
SAIB]],#REF!)</f>
        <v>#REF!</v>
      </c>
      <c r="G156" s="26" t="e">
        <f>SUMIF(#REF!,BASE_CONCILI12[[#This Row],[CÓD. 
SAIB]],#REF!)</f>
        <v>#REF!</v>
      </c>
      <c r="H156" s="26" t="e">
        <f>BASE_CONCILI12[[#This Row],[CONSUMO REAL]]-BASE_CONCILI12[[#This Row],[CONSUMO TEORICO]]</f>
        <v>#REF!</v>
      </c>
      <c r="I156" s="26" t="e">
        <f>SUMIF(#REF!,BASE_CONCILI12[[#This Row],[CÓD. 
SAIB]],#REF!)</f>
        <v>#REF!</v>
      </c>
      <c r="J156" s="26" t="e">
        <f>SUMIF(#REF!,BASE_CONCILI12[[#This Row],[CÓD. 
SAIB]],#REF!)</f>
        <v>#REF!</v>
      </c>
      <c r="K156" s="26" t="e">
        <f>BASE_CONCILI12[[#This Row],[30/mai]]+BASE_CONCILI12[[#This Row],[RECEBIMENTO]]-BASE_CONCILI12[[#This Row],[TRANSFERÊNCIA]]-BASE_CONCILI12[[#This Row],[CONSUMO REAL]]</f>
        <v>#N/A</v>
      </c>
      <c r="L156" s="7">
        <f>IFERROR(VLOOKUP(BASE_CONCILI12[[#This Row],[CÓD. 
SAIB]],BASE_CONTAG[[LAVRE]:[CONTAGEM FINAL]],7,0),0)</f>
        <v>0</v>
      </c>
      <c r="M156" s="7">
        <f>IFERROR(SUM(BASE_CONCILI12[[#This Row],[30/jun]]*BASE_CONCILI12[[#This Row],[CUSTO MP (UN)]]),0)</f>
        <v>0</v>
      </c>
      <c r="N156" s="7">
        <f>IFERROR(VLOOKUP(BASE_CONCILI12[[#This Row],[CÓD. 
SAIB]],BASE_CONTAG[],5,0),"")</f>
        <v>0</v>
      </c>
      <c r="O156" s="7" t="e">
        <f>SUMIF(SISTEMA!#REF!,BASE_CONCILI12[[#This Row],[CÓD. 
SAIB]],SISTEMA!#REF!)</f>
        <v>#REF!</v>
      </c>
      <c r="P156" s="30">
        <f>IFERROR(SUM(BASE_CONCILI12[[#This Row],[SISTEMA]]*BASE_CONCILI12[[#This Row],[CUSTO MP (UN)]]),0)</f>
        <v>0</v>
      </c>
      <c r="Q156" s="46" t="str">
        <f>IFERROR(VLOOKUP(BASE_CONCILI12[[#This Row],[CÓD. 
SAIB]],BASE_DIFERENÇA[],4,0),"0")</f>
        <v>0</v>
      </c>
      <c r="R156" s="75" t="e">
        <f>BASE_CONCILI12[[#This Row],[30/jun]]-BASE_CONCILI12[[#This Row],[SISTEMA]]</f>
        <v>#REF!</v>
      </c>
      <c r="S156" s="47" t="str">
        <f>IFERROR(BASE_CONCILI12[[#This Row],[DIFERENÇA ANTERIOR]]-BASE_CONCILI12[[#This Row],[DIFERENÇA ATUAL]],"-")</f>
        <v>-</v>
      </c>
      <c r="T156" s="48" t="str">
        <f>VLOOKUP(BASE_CONCILI12[[#This Row],[CÓD. 
SAIB]],CUSTO!A:C,3,0)</f>
        <v>31376CB01</v>
      </c>
      <c r="U156" s="48">
        <f>IFERROR(SUM(BASE_CONCILI12[[#This Row],[DIFERENÇA ATUAL]]*BASE_CONCILI12[[#This Row],[CUSTO MP (UN)]]),0)</f>
        <v>0</v>
      </c>
      <c r="V156" s="86" t="str">
        <f>IFERROR(BASE_CONCILI12[[#This Row],[30/jun]]/BASE_CONCILI12[[#This Row],[SISTEMA]],"")</f>
        <v/>
      </c>
      <c r="W156" s="48" t="str">
        <f>IFERROR(BASE_CONCILI12[[#This Row],[DIFERENÇA MÊS]]*BASE_CONCILI12[[#This Row],[CUSTO MP (UN)]],"-")</f>
        <v>-</v>
      </c>
      <c r="X156" s="49" t="s">
        <v>813</v>
      </c>
    </row>
    <row r="157" spans="1:24" x14ac:dyDescent="0.25">
      <c r="A157" s="73">
        <v>31378</v>
      </c>
      <c r="B157" s="73"/>
      <c r="C157" s="42" t="s">
        <v>258</v>
      </c>
      <c r="D157" s="37" t="s">
        <v>280</v>
      </c>
      <c r="E157" s="26" t="e">
        <f>VLOOKUP(BASE_CONCILI12[[#This Row],[CÓD. 
SAIB]],CONT_ANTE!A:D,4,0)</f>
        <v>#N/A</v>
      </c>
      <c r="F157" s="26" t="e">
        <f>SUMIF(#REF!,BASE_CONCILI12[[#This Row],[CÓD. 
SAIB]],#REF!)</f>
        <v>#REF!</v>
      </c>
      <c r="G157" s="26" t="e">
        <f>SUMIF(#REF!,BASE_CONCILI12[[#This Row],[CÓD. 
SAIB]],#REF!)</f>
        <v>#REF!</v>
      </c>
      <c r="H157" s="26" t="e">
        <f>BASE_CONCILI12[[#This Row],[CONSUMO REAL]]-BASE_CONCILI12[[#This Row],[CONSUMO TEORICO]]</f>
        <v>#REF!</v>
      </c>
      <c r="I157" s="26" t="e">
        <f>SUMIF(#REF!,BASE_CONCILI12[[#This Row],[CÓD. 
SAIB]],#REF!)</f>
        <v>#REF!</v>
      </c>
      <c r="J157" s="26" t="e">
        <f>SUMIF(#REF!,BASE_CONCILI12[[#This Row],[CÓD. 
SAIB]],#REF!)</f>
        <v>#REF!</v>
      </c>
      <c r="K157" s="26" t="e">
        <f>BASE_CONCILI12[[#This Row],[30/mai]]+BASE_CONCILI12[[#This Row],[RECEBIMENTO]]-BASE_CONCILI12[[#This Row],[TRANSFERÊNCIA]]-BASE_CONCILI12[[#This Row],[CONSUMO REAL]]</f>
        <v>#N/A</v>
      </c>
      <c r="L157" s="7">
        <f>IFERROR(VLOOKUP(BASE_CONCILI12[[#This Row],[CÓD. 
SAIB]],BASE_CONTAG[[LAVRE]:[CONTAGEM FINAL]],7,0),0)</f>
        <v>0</v>
      </c>
      <c r="M157" s="7">
        <f>IFERROR(SUM(BASE_CONCILI12[[#This Row],[30/jun]]*BASE_CONCILI12[[#This Row],[CUSTO MP (UN)]]),0)</f>
        <v>0</v>
      </c>
      <c r="N157" s="7">
        <f>IFERROR(VLOOKUP(BASE_CONCILI12[[#This Row],[CÓD. 
SAIB]],BASE_CONTAG[],5,0),"")</f>
        <v>0</v>
      </c>
      <c r="O157" s="7" t="e">
        <f>SUMIF(SISTEMA!#REF!,BASE_CONCILI12[[#This Row],[CÓD. 
SAIB]],SISTEMA!#REF!)</f>
        <v>#REF!</v>
      </c>
      <c r="P157" s="30">
        <f>IFERROR(SUM(BASE_CONCILI12[[#This Row],[SISTEMA]]*BASE_CONCILI12[[#This Row],[CUSTO MP (UN)]]),0)</f>
        <v>0</v>
      </c>
      <c r="Q157" s="46" t="str">
        <f>IFERROR(VLOOKUP(BASE_CONCILI12[[#This Row],[CÓD. 
SAIB]],BASE_DIFERENÇA[],4,0),"0")</f>
        <v>0</v>
      </c>
      <c r="R157" s="75" t="e">
        <f>BASE_CONCILI12[[#This Row],[30/jun]]-BASE_CONCILI12[[#This Row],[SISTEMA]]</f>
        <v>#REF!</v>
      </c>
      <c r="S157" s="47" t="str">
        <f>IFERROR(BASE_CONCILI12[[#This Row],[DIFERENÇA ANTERIOR]]-BASE_CONCILI12[[#This Row],[DIFERENÇA ATUAL]],"-")</f>
        <v>-</v>
      </c>
      <c r="T157" s="48" t="str">
        <f>VLOOKUP(BASE_CONCILI12[[#This Row],[CÓD. 
SAIB]],CUSTO!A:C,3,0)</f>
        <v>31378CB01</v>
      </c>
      <c r="U157" s="48">
        <f>IFERROR(SUM(BASE_CONCILI12[[#This Row],[DIFERENÇA ATUAL]]*BASE_CONCILI12[[#This Row],[CUSTO MP (UN)]]),0)</f>
        <v>0</v>
      </c>
      <c r="V157" s="86" t="str">
        <f>IFERROR(BASE_CONCILI12[[#This Row],[30/jun]]/BASE_CONCILI12[[#This Row],[SISTEMA]],"")</f>
        <v/>
      </c>
      <c r="W157" s="48" t="str">
        <f>IFERROR(BASE_CONCILI12[[#This Row],[DIFERENÇA MÊS]]*BASE_CONCILI12[[#This Row],[CUSTO MP (UN)]],"-")</f>
        <v>-</v>
      </c>
      <c r="X157" s="49" t="s">
        <v>813</v>
      </c>
    </row>
    <row r="158" spans="1:24" x14ac:dyDescent="0.25">
      <c r="A158" s="72">
        <v>31377</v>
      </c>
      <c r="B158" s="72"/>
      <c r="C158" s="2" t="s">
        <v>257</v>
      </c>
      <c r="D158" s="37" t="s">
        <v>280</v>
      </c>
      <c r="E158" s="26" t="e">
        <f>VLOOKUP(BASE_CONCILI12[[#This Row],[CÓD. 
SAIB]],CONT_ANTE!A:D,4,0)</f>
        <v>#N/A</v>
      </c>
      <c r="F158" s="26" t="e">
        <f>SUMIF(#REF!,BASE_CONCILI12[[#This Row],[CÓD. 
SAIB]],#REF!)</f>
        <v>#REF!</v>
      </c>
      <c r="G158" s="26" t="e">
        <f>SUMIF(#REF!,BASE_CONCILI12[[#This Row],[CÓD. 
SAIB]],#REF!)</f>
        <v>#REF!</v>
      </c>
      <c r="H158" s="26" t="e">
        <f>BASE_CONCILI12[[#This Row],[CONSUMO REAL]]-BASE_CONCILI12[[#This Row],[CONSUMO TEORICO]]</f>
        <v>#REF!</v>
      </c>
      <c r="I158" s="26" t="e">
        <f>SUMIF(#REF!,BASE_CONCILI12[[#This Row],[CÓD. 
SAIB]],#REF!)</f>
        <v>#REF!</v>
      </c>
      <c r="J158" s="26" t="e">
        <f>SUMIF(#REF!,BASE_CONCILI12[[#This Row],[CÓD. 
SAIB]],#REF!)</f>
        <v>#REF!</v>
      </c>
      <c r="K158" s="26" t="e">
        <f>BASE_CONCILI12[[#This Row],[30/mai]]+BASE_CONCILI12[[#This Row],[RECEBIMENTO]]-BASE_CONCILI12[[#This Row],[TRANSFERÊNCIA]]-BASE_CONCILI12[[#This Row],[CONSUMO REAL]]</f>
        <v>#N/A</v>
      </c>
      <c r="L158" s="7">
        <f>IFERROR(VLOOKUP(BASE_CONCILI12[[#This Row],[CÓD. 
SAIB]],BASE_CONTAG[[LAVRE]:[CONTAGEM FINAL]],7,0),0)</f>
        <v>0</v>
      </c>
      <c r="M158" s="7">
        <f>IFERROR(SUM(BASE_CONCILI12[[#This Row],[30/jun]]*BASE_CONCILI12[[#This Row],[CUSTO MP (UN)]]),0)</f>
        <v>0</v>
      </c>
      <c r="N158" s="7">
        <f>IFERROR(VLOOKUP(BASE_CONCILI12[[#This Row],[CÓD. 
SAIB]],BASE_CONTAG[],5,0),"")</f>
        <v>0</v>
      </c>
      <c r="O158" s="7" t="e">
        <f>SUMIF(SISTEMA!#REF!,BASE_CONCILI12[[#This Row],[CÓD. 
SAIB]],SISTEMA!#REF!)</f>
        <v>#REF!</v>
      </c>
      <c r="P158" s="30">
        <f>IFERROR(SUM(BASE_CONCILI12[[#This Row],[SISTEMA]]*BASE_CONCILI12[[#This Row],[CUSTO MP (UN)]]),0)</f>
        <v>0</v>
      </c>
      <c r="Q158" s="46" t="str">
        <f>IFERROR(VLOOKUP(BASE_CONCILI12[[#This Row],[CÓD. 
SAIB]],BASE_DIFERENÇA[],4,0),"0")</f>
        <v>0</v>
      </c>
      <c r="R158" s="75" t="e">
        <f>BASE_CONCILI12[[#This Row],[30/jun]]-BASE_CONCILI12[[#This Row],[SISTEMA]]</f>
        <v>#REF!</v>
      </c>
      <c r="S158" s="47" t="str">
        <f>IFERROR(BASE_CONCILI12[[#This Row],[DIFERENÇA ANTERIOR]]-BASE_CONCILI12[[#This Row],[DIFERENÇA ATUAL]],"-")</f>
        <v>-</v>
      </c>
      <c r="T158" s="48" t="str">
        <f>VLOOKUP(BASE_CONCILI12[[#This Row],[CÓD. 
SAIB]],CUSTO!A:C,3,0)</f>
        <v>31377CB01</v>
      </c>
      <c r="U158" s="48">
        <f>IFERROR(SUM(BASE_CONCILI12[[#This Row],[DIFERENÇA ATUAL]]*BASE_CONCILI12[[#This Row],[CUSTO MP (UN)]]),0)</f>
        <v>0</v>
      </c>
      <c r="V158" s="86" t="str">
        <f>IFERROR(BASE_CONCILI12[[#This Row],[30/jun]]/BASE_CONCILI12[[#This Row],[SISTEMA]],"")</f>
        <v/>
      </c>
      <c r="W158" s="48" t="str">
        <f>IFERROR(BASE_CONCILI12[[#This Row],[DIFERENÇA MÊS]]*BASE_CONCILI12[[#This Row],[CUSTO MP (UN)]],"-")</f>
        <v>-</v>
      </c>
      <c r="X158" s="49" t="s">
        <v>813</v>
      </c>
    </row>
    <row r="159" spans="1:24" x14ac:dyDescent="0.25">
      <c r="A159" s="72">
        <v>32148</v>
      </c>
      <c r="B159" s="72"/>
      <c r="C159" s="2" t="s">
        <v>333</v>
      </c>
      <c r="D159" s="41" t="s">
        <v>280</v>
      </c>
      <c r="E159" s="26" t="e">
        <f>VLOOKUP(BASE_CONCILI12[[#This Row],[CÓD. 
SAIB]],CONT_ANTE!A:D,4,0)</f>
        <v>#N/A</v>
      </c>
      <c r="F159" s="26" t="e">
        <f>SUMIF(#REF!,BASE_CONCILI12[[#This Row],[CÓD. 
SAIB]],#REF!)</f>
        <v>#REF!</v>
      </c>
      <c r="G159" s="26" t="e">
        <f>SUMIF(#REF!,BASE_CONCILI12[[#This Row],[CÓD. 
SAIB]],#REF!)</f>
        <v>#REF!</v>
      </c>
      <c r="H159" s="26" t="e">
        <f>BASE_CONCILI12[[#This Row],[CONSUMO REAL]]-BASE_CONCILI12[[#This Row],[CONSUMO TEORICO]]</f>
        <v>#REF!</v>
      </c>
      <c r="I159" s="26" t="e">
        <f>SUMIF(#REF!,BASE_CONCILI12[[#This Row],[CÓD. 
SAIB]],#REF!)</f>
        <v>#REF!</v>
      </c>
      <c r="J159" s="26" t="e">
        <f>SUMIF(#REF!,BASE_CONCILI12[[#This Row],[CÓD. 
SAIB]],#REF!)</f>
        <v>#REF!</v>
      </c>
      <c r="K159" s="26" t="e">
        <f>BASE_CONCILI12[[#This Row],[30/mai]]+BASE_CONCILI12[[#This Row],[RECEBIMENTO]]-BASE_CONCILI12[[#This Row],[TRANSFERÊNCIA]]-BASE_CONCILI12[[#This Row],[CONSUMO REAL]]</f>
        <v>#N/A</v>
      </c>
      <c r="L159" s="7">
        <f>IFERROR(VLOOKUP(BASE_CONCILI12[[#This Row],[CÓD. 
SAIB]],BASE_CONTAG[[LAVRE]:[CONTAGEM FINAL]],7,0),0)</f>
        <v>0</v>
      </c>
      <c r="M159" s="7">
        <f>IFERROR(SUM(BASE_CONCILI12[[#This Row],[30/jun]]*BASE_CONCILI12[[#This Row],[CUSTO MP (UN)]]),0)</f>
        <v>0</v>
      </c>
      <c r="N159" s="7" t="str">
        <f>IFERROR(VLOOKUP(BASE_CONCILI12[[#This Row],[CÓD. 
SAIB]],BASE_CONTAG[],5,0),"")</f>
        <v/>
      </c>
      <c r="O159" s="7" t="e">
        <f>SUMIF(SISTEMA!#REF!,BASE_CONCILI12[[#This Row],[CÓD. 
SAIB]],SISTEMA!#REF!)</f>
        <v>#REF!</v>
      </c>
      <c r="P159" s="30">
        <f>IFERROR(SUM(BASE_CONCILI12[[#This Row],[SISTEMA]]*BASE_CONCILI12[[#This Row],[CUSTO MP (UN)]]),0)</f>
        <v>0</v>
      </c>
      <c r="Q159" s="46" t="str">
        <f>IFERROR(VLOOKUP(BASE_CONCILI12[[#This Row],[CÓD. 
SAIB]],BASE_DIFERENÇA[],4,0),"0")</f>
        <v>0</v>
      </c>
      <c r="R159" s="75" t="e">
        <f>BASE_CONCILI12[[#This Row],[30/jun]]-BASE_CONCILI12[[#This Row],[SISTEMA]]</f>
        <v>#REF!</v>
      </c>
      <c r="S159" s="47" t="str">
        <f>IFERROR(BASE_CONCILI12[[#This Row],[DIFERENÇA ANTERIOR]]-BASE_CONCILI12[[#This Row],[DIFERENÇA ATUAL]],"-")</f>
        <v>-</v>
      </c>
      <c r="T159" s="48">
        <v>0</v>
      </c>
      <c r="U159" s="48">
        <f>IFERROR(SUM(BASE_CONCILI12[[#This Row],[DIFERENÇA ATUAL]]*BASE_CONCILI12[[#This Row],[CUSTO MP (UN)]]),0)</f>
        <v>0</v>
      </c>
      <c r="V159" s="86" t="str">
        <f>IFERROR(BASE_CONCILI12[[#This Row],[30/jun]]/BASE_CONCILI12[[#This Row],[SISTEMA]],"")</f>
        <v/>
      </c>
      <c r="W159" s="48" t="str">
        <f>IFERROR(BASE_CONCILI12[[#This Row],[DIFERENÇA MÊS]]*BASE_CONCILI12[[#This Row],[CUSTO MP (UN)]],"-")</f>
        <v>-</v>
      </c>
      <c r="X159" s="49" t="s">
        <v>813</v>
      </c>
    </row>
    <row r="160" spans="1:24" x14ac:dyDescent="0.25">
      <c r="A160" s="73">
        <v>31383</v>
      </c>
      <c r="B160" s="73"/>
      <c r="C160" s="42" t="s">
        <v>261</v>
      </c>
      <c r="D160" s="37" t="s">
        <v>280</v>
      </c>
      <c r="E160" s="26" t="e">
        <f>VLOOKUP(BASE_CONCILI12[[#This Row],[CÓD. 
SAIB]],CONT_ANTE!A:D,4,0)</f>
        <v>#N/A</v>
      </c>
      <c r="F160" s="26" t="e">
        <f>SUMIF(#REF!,BASE_CONCILI12[[#This Row],[CÓD. 
SAIB]],#REF!)</f>
        <v>#REF!</v>
      </c>
      <c r="G160" s="26" t="e">
        <f>SUMIF(#REF!,BASE_CONCILI12[[#This Row],[CÓD. 
SAIB]],#REF!)</f>
        <v>#REF!</v>
      </c>
      <c r="H160" s="26" t="e">
        <f>BASE_CONCILI12[[#This Row],[CONSUMO REAL]]-BASE_CONCILI12[[#This Row],[CONSUMO TEORICO]]</f>
        <v>#REF!</v>
      </c>
      <c r="I160" s="26" t="e">
        <f>SUMIF(#REF!,BASE_CONCILI12[[#This Row],[CÓD. 
SAIB]],#REF!)</f>
        <v>#REF!</v>
      </c>
      <c r="J160" s="26" t="e">
        <f>SUMIF(#REF!,BASE_CONCILI12[[#This Row],[CÓD. 
SAIB]],#REF!)</f>
        <v>#REF!</v>
      </c>
      <c r="K160" s="26" t="e">
        <f>BASE_CONCILI12[[#This Row],[30/mai]]+BASE_CONCILI12[[#This Row],[RECEBIMENTO]]-BASE_CONCILI12[[#This Row],[TRANSFERÊNCIA]]-BASE_CONCILI12[[#This Row],[CONSUMO REAL]]</f>
        <v>#N/A</v>
      </c>
      <c r="L160" s="7">
        <f>IFERROR(VLOOKUP(BASE_CONCILI12[[#This Row],[CÓD. 
SAIB]],BASE_CONTAG[[LAVRE]:[CONTAGEM FINAL]],7,0),0)</f>
        <v>0</v>
      </c>
      <c r="M160" s="7">
        <f>IFERROR(SUM(BASE_CONCILI12[[#This Row],[30/jun]]*BASE_CONCILI12[[#This Row],[CUSTO MP (UN)]]),0)</f>
        <v>0</v>
      </c>
      <c r="N160" s="7" t="str">
        <f>IFERROR(VLOOKUP(BASE_CONCILI12[[#This Row],[CÓD. 
SAIB]],BASE_CONTAG[],5,0),"")</f>
        <v/>
      </c>
      <c r="O160" s="7" t="e">
        <f>SUMIF(SISTEMA!#REF!,BASE_CONCILI12[[#This Row],[CÓD. 
SAIB]],SISTEMA!#REF!)</f>
        <v>#REF!</v>
      </c>
      <c r="P160" s="30">
        <f>IFERROR(SUM(BASE_CONCILI12[[#This Row],[SISTEMA]]*BASE_CONCILI12[[#This Row],[CUSTO MP (UN)]]),0)</f>
        <v>0</v>
      </c>
      <c r="Q160" s="46" t="str">
        <f>IFERROR(VLOOKUP(BASE_CONCILI12[[#This Row],[CÓD. 
SAIB]],BASE_DIFERENÇA[],4,0),"0")</f>
        <v>0</v>
      </c>
      <c r="R160" s="75" t="e">
        <f>BASE_CONCILI12[[#This Row],[30/jun]]-BASE_CONCILI12[[#This Row],[SISTEMA]]</f>
        <v>#REF!</v>
      </c>
      <c r="S160" s="47" t="str">
        <f>IFERROR(BASE_CONCILI12[[#This Row],[DIFERENÇA ANTERIOR]]-BASE_CONCILI12[[#This Row],[DIFERENÇA ATUAL]],"-")</f>
        <v>-</v>
      </c>
      <c r="T160" s="48" t="str">
        <f>VLOOKUP(BASE_CONCILI12[[#This Row],[CÓD. 
SAIB]],CUSTO!A:C,3,0)</f>
        <v>31383CB01</v>
      </c>
      <c r="U160" s="48">
        <f>IFERROR(SUM(BASE_CONCILI12[[#This Row],[DIFERENÇA ATUAL]]*BASE_CONCILI12[[#This Row],[CUSTO MP (UN)]]),0)</f>
        <v>0</v>
      </c>
      <c r="V160" s="86" t="str">
        <f>IFERROR(BASE_CONCILI12[[#This Row],[30/jun]]/BASE_CONCILI12[[#This Row],[SISTEMA]],"")</f>
        <v/>
      </c>
      <c r="W160" s="48" t="str">
        <f>IFERROR(BASE_CONCILI12[[#This Row],[DIFERENÇA MÊS]]*BASE_CONCILI12[[#This Row],[CUSTO MP (UN)]],"-")</f>
        <v>-</v>
      </c>
      <c r="X160" s="49" t="s">
        <v>813</v>
      </c>
    </row>
    <row r="161" spans="1:24" x14ac:dyDescent="0.25">
      <c r="A161" s="73">
        <v>32482</v>
      </c>
      <c r="B161" s="73"/>
      <c r="C161" s="42" t="s">
        <v>342</v>
      </c>
      <c r="D161" s="37" t="s">
        <v>280</v>
      </c>
      <c r="E161" s="26" t="e">
        <f>VLOOKUP(BASE_CONCILI12[[#This Row],[CÓD. 
SAIB]],CONT_ANTE!A:D,4,0)</f>
        <v>#N/A</v>
      </c>
      <c r="F161" s="26" t="e">
        <f>SUMIF(#REF!,BASE_CONCILI12[[#This Row],[CÓD. 
SAIB]],#REF!)</f>
        <v>#REF!</v>
      </c>
      <c r="G161" s="26" t="e">
        <f>SUMIF(#REF!,BASE_CONCILI12[[#This Row],[CÓD. 
SAIB]],#REF!)</f>
        <v>#REF!</v>
      </c>
      <c r="H161" s="26" t="e">
        <f>BASE_CONCILI12[[#This Row],[CONSUMO REAL]]-BASE_CONCILI12[[#This Row],[CONSUMO TEORICO]]</f>
        <v>#REF!</v>
      </c>
      <c r="I161" s="26" t="e">
        <f>SUMIF(#REF!,BASE_CONCILI12[[#This Row],[CÓD. 
SAIB]],#REF!)</f>
        <v>#REF!</v>
      </c>
      <c r="J161" s="26" t="e">
        <f>SUMIF(#REF!,BASE_CONCILI12[[#This Row],[CÓD. 
SAIB]],#REF!)</f>
        <v>#REF!</v>
      </c>
      <c r="K161" s="26" t="e">
        <f>BASE_CONCILI12[[#This Row],[30/mai]]+BASE_CONCILI12[[#This Row],[RECEBIMENTO]]-BASE_CONCILI12[[#This Row],[TRANSFERÊNCIA]]-BASE_CONCILI12[[#This Row],[CONSUMO REAL]]</f>
        <v>#N/A</v>
      </c>
      <c r="L161" s="7">
        <f>IFERROR(VLOOKUP(BASE_CONCILI12[[#This Row],[CÓD. 
SAIB]],BASE_CONTAG[[LAVRE]:[CONTAGEM FINAL]],7,0),0)</f>
        <v>39456</v>
      </c>
      <c r="M161" s="7">
        <f>IFERROR(SUM(BASE_CONCILI12[[#This Row],[30/jun]]*BASE_CONCILI12[[#This Row],[CUSTO MP (UN)]]),0)</f>
        <v>0</v>
      </c>
      <c r="N161" s="7">
        <f>IFERROR(VLOOKUP(BASE_CONCILI12[[#This Row],[CÓD. 
SAIB]],BASE_CONTAG[],5,0),"")</f>
        <v>39456</v>
      </c>
      <c r="O161" s="7" t="e">
        <f>SUMIF(SISTEMA!#REF!,BASE_CONCILI12[[#This Row],[CÓD. 
SAIB]],SISTEMA!#REF!)</f>
        <v>#REF!</v>
      </c>
      <c r="P161" s="30">
        <f>IFERROR(SUM(BASE_CONCILI12[[#This Row],[SISTEMA]]*BASE_CONCILI12[[#This Row],[CUSTO MP (UN)]]),0)</f>
        <v>0</v>
      </c>
      <c r="Q161" s="46" t="str">
        <f>IFERROR(VLOOKUP(BASE_CONCILI12[[#This Row],[CÓD. 
SAIB]],BASE_DIFERENÇA[],4,0),"0")</f>
        <v>0</v>
      </c>
      <c r="R161" s="75" t="e">
        <f>BASE_CONCILI12[[#This Row],[30/jun]]-BASE_CONCILI12[[#This Row],[SISTEMA]]</f>
        <v>#REF!</v>
      </c>
      <c r="S161" s="47" t="str">
        <f>IFERROR(BASE_CONCILI12[[#This Row],[DIFERENÇA ANTERIOR]]-BASE_CONCILI12[[#This Row],[DIFERENÇA ATUAL]],"-")</f>
        <v>-</v>
      </c>
      <c r="T161" s="48" t="str">
        <f>VLOOKUP(BASE_CONCILI12[[#This Row],[CÓD. 
SAIB]],CUSTO!A:C,3,0)</f>
        <v>32482CB01</v>
      </c>
      <c r="U161" s="48">
        <f>IFERROR(SUM(BASE_CONCILI12[[#This Row],[DIFERENÇA ATUAL]]*BASE_CONCILI12[[#This Row],[CUSTO MP (UN)]]),0)</f>
        <v>0</v>
      </c>
      <c r="V161" s="86" t="str">
        <f>IFERROR(BASE_CONCILI12[[#This Row],[30/jun]]/BASE_CONCILI12[[#This Row],[SISTEMA]],"")</f>
        <v/>
      </c>
      <c r="W161" s="48" t="str">
        <f>IFERROR(BASE_CONCILI12[[#This Row],[DIFERENÇA MÊS]]*BASE_CONCILI12[[#This Row],[CUSTO MP (UN)]],"-")</f>
        <v>-</v>
      </c>
      <c r="X161" s="49" t="s">
        <v>813</v>
      </c>
    </row>
    <row r="162" spans="1:24" x14ac:dyDescent="0.25">
      <c r="A162" s="72">
        <v>31393</v>
      </c>
      <c r="B162" s="72"/>
      <c r="C162" s="2" t="s">
        <v>330</v>
      </c>
      <c r="D162" s="37" t="s">
        <v>280</v>
      </c>
      <c r="E162" s="26" t="e">
        <f>VLOOKUP(BASE_CONCILI12[[#This Row],[CÓD. 
SAIB]],CONT_ANTE!A:D,4,0)</f>
        <v>#N/A</v>
      </c>
      <c r="F162" s="26" t="e">
        <f>SUMIF(#REF!,BASE_CONCILI12[[#This Row],[CÓD. 
SAIB]],#REF!)</f>
        <v>#REF!</v>
      </c>
      <c r="G162" s="26" t="e">
        <f>SUMIF(#REF!,BASE_CONCILI12[[#This Row],[CÓD. 
SAIB]],#REF!)</f>
        <v>#REF!</v>
      </c>
      <c r="H162" s="26" t="e">
        <f>BASE_CONCILI12[[#This Row],[CONSUMO REAL]]-BASE_CONCILI12[[#This Row],[CONSUMO TEORICO]]</f>
        <v>#REF!</v>
      </c>
      <c r="I162" s="26" t="e">
        <f>SUMIF(#REF!,BASE_CONCILI12[[#This Row],[CÓD. 
SAIB]],#REF!)</f>
        <v>#REF!</v>
      </c>
      <c r="J162" s="26" t="e">
        <f>SUMIF(#REF!,BASE_CONCILI12[[#This Row],[CÓD. 
SAIB]],#REF!)</f>
        <v>#REF!</v>
      </c>
      <c r="K162" s="26" t="e">
        <f>BASE_CONCILI12[[#This Row],[30/mai]]+BASE_CONCILI12[[#This Row],[RECEBIMENTO]]-BASE_CONCILI12[[#This Row],[TRANSFERÊNCIA]]-BASE_CONCILI12[[#This Row],[CONSUMO REAL]]</f>
        <v>#N/A</v>
      </c>
      <c r="L162" s="7">
        <f>IFERROR(VLOOKUP(BASE_CONCILI12[[#This Row],[CÓD. 
SAIB]],BASE_CONTAG[[LAVRE]:[CONTAGEM FINAL]],7,0),0)</f>
        <v>0</v>
      </c>
      <c r="M162" s="7">
        <f>IFERROR(SUM(BASE_CONCILI12[[#This Row],[30/jun]]*BASE_CONCILI12[[#This Row],[CUSTO MP (UN)]]),0)</f>
        <v>0</v>
      </c>
      <c r="N162" s="7" t="str">
        <f>IFERROR(VLOOKUP(BASE_CONCILI12[[#This Row],[CÓD. 
SAIB]],BASE_CONTAG[],5,0),"")</f>
        <v/>
      </c>
      <c r="O162" s="7" t="e">
        <f>SUMIF(SISTEMA!#REF!,BASE_CONCILI12[[#This Row],[CÓD. 
SAIB]],SISTEMA!#REF!)</f>
        <v>#REF!</v>
      </c>
      <c r="P162" s="30">
        <f>IFERROR(SUM(BASE_CONCILI12[[#This Row],[SISTEMA]]*BASE_CONCILI12[[#This Row],[CUSTO MP (UN)]]),0)</f>
        <v>0</v>
      </c>
      <c r="Q162" s="46" t="str">
        <f>IFERROR(VLOOKUP(BASE_CONCILI12[[#This Row],[CÓD. 
SAIB]],BASE_DIFERENÇA[],4,0),"0")</f>
        <v>0</v>
      </c>
      <c r="R162" s="75" t="e">
        <f>BASE_CONCILI12[[#This Row],[30/jun]]-BASE_CONCILI12[[#This Row],[SISTEMA]]</f>
        <v>#REF!</v>
      </c>
      <c r="S162" s="47" t="str">
        <f>IFERROR(BASE_CONCILI12[[#This Row],[DIFERENÇA ANTERIOR]]-BASE_CONCILI12[[#This Row],[DIFERENÇA ATUAL]],"-")</f>
        <v>-</v>
      </c>
      <c r="T162" s="48">
        <v>0</v>
      </c>
      <c r="U162" s="48">
        <f>IFERROR(SUM(BASE_CONCILI12[[#This Row],[DIFERENÇA ATUAL]]*BASE_CONCILI12[[#This Row],[CUSTO MP (UN)]]),0)</f>
        <v>0</v>
      </c>
      <c r="V162" s="86" t="str">
        <f>IFERROR(BASE_CONCILI12[[#This Row],[30/jun]]/BASE_CONCILI12[[#This Row],[SISTEMA]],"")</f>
        <v/>
      </c>
      <c r="W162" s="48" t="str">
        <f>IFERROR(BASE_CONCILI12[[#This Row],[DIFERENÇA MÊS]]*BASE_CONCILI12[[#This Row],[CUSTO MP (UN)]],"-")</f>
        <v>-</v>
      </c>
      <c r="X162" s="49" t="s">
        <v>813</v>
      </c>
    </row>
    <row r="163" spans="1:24" x14ac:dyDescent="0.25">
      <c r="A163" s="72">
        <v>31380</v>
      </c>
      <c r="B163" s="72"/>
      <c r="C163" s="2" t="s">
        <v>259</v>
      </c>
      <c r="D163" s="37" t="s">
        <v>280</v>
      </c>
      <c r="E163" s="26" t="e">
        <f>VLOOKUP(BASE_CONCILI12[[#This Row],[CÓD. 
SAIB]],CONT_ANTE!A:D,4,0)</f>
        <v>#N/A</v>
      </c>
      <c r="F163" s="26" t="e">
        <f>SUMIF(#REF!,BASE_CONCILI12[[#This Row],[CÓD. 
SAIB]],#REF!)</f>
        <v>#REF!</v>
      </c>
      <c r="G163" s="26" t="e">
        <f>SUMIF(#REF!,BASE_CONCILI12[[#This Row],[CÓD. 
SAIB]],#REF!)</f>
        <v>#REF!</v>
      </c>
      <c r="H163" s="26" t="e">
        <f>BASE_CONCILI12[[#This Row],[CONSUMO REAL]]-BASE_CONCILI12[[#This Row],[CONSUMO TEORICO]]</f>
        <v>#REF!</v>
      </c>
      <c r="I163" s="26" t="e">
        <f>SUMIF(#REF!,BASE_CONCILI12[[#This Row],[CÓD. 
SAIB]],#REF!)</f>
        <v>#REF!</v>
      </c>
      <c r="J163" s="26" t="e">
        <f>SUMIF(#REF!,BASE_CONCILI12[[#This Row],[CÓD. 
SAIB]],#REF!)</f>
        <v>#REF!</v>
      </c>
      <c r="K163" s="26" t="e">
        <f>BASE_CONCILI12[[#This Row],[30/mai]]+BASE_CONCILI12[[#This Row],[RECEBIMENTO]]-BASE_CONCILI12[[#This Row],[TRANSFERÊNCIA]]-BASE_CONCILI12[[#This Row],[CONSUMO REAL]]</f>
        <v>#N/A</v>
      </c>
      <c r="L163" s="7">
        <f>IFERROR(VLOOKUP(BASE_CONCILI12[[#This Row],[CÓD. 
SAIB]],BASE_CONTAG[[LAVRE]:[CONTAGEM FINAL]],7,0),0)</f>
        <v>796000</v>
      </c>
      <c r="M163" s="7">
        <f>IFERROR(SUM(BASE_CONCILI12[[#This Row],[30/jun]]*BASE_CONCILI12[[#This Row],[CUSTO MP (UN)]]),0)</f>
        <v>0</v>
      </c>
      <c r="N163" s="7">
        <f>IFERROR(VLOOKUP(BASE_CONCILI12[[#This Row],[CÓD. 
SAIB]],BASE_CONTAG[],5,0),"")</f>
        <v>796000</v>
      </c>
      <c r="O163" s="7" t="e">
        <f>SUMIF(SISTEMA!#REF!,BASE_CONCILI12[[#This Row],[CÓD. 
SAIB]],SISTEMA!#REF!)</f>
        <v>#REF!</v>
      </c>
      <c r="P163" s="30">
        <f>IFERROR(SUM(BASE_CONCILI12[[#This Row],[SISTEMA]]*BASE_CONCILI12[[#This Row],[CUSTO MP (UN)]]),0)</f>
        <v>0</v>
      </c>
      <c r="Q163" s="46" t="str">
        <f>IFERROR(VLOOKUP(BASE_CONCILI12[[#This Row],[CÓD. 
SAIB]],BASE_DIFERENÇA[],4,0),"0")</f>
        <v>0</v>
      </c>
      <c r="R163" s="75" t="e">
        <f>BASE_CONCILI12[[#This Row],[30/jun]]-BASE_CONCILI12[[#This Row],[SISTEMA]]</f>
        <v>#REF!</v>
      </c>
      <c r="S163" s="47" t="str">
        <f>IFERROR(BASE_CONCILI12[[#This Row],[DIFERENÇA ANTERIOR]]-BASE_CONCILI12[[#This Row],[DIFERENÇA ATUAL]],"-")</f>
        <v>-</v>
      </c>
      <c r="T163" s="48" t="str">
        <f>VLOOKUP(BASE_CONCILI12[[#This Row],[CÓD. 
SAIB]],CUSTO!A:C,3,0)</f>
        <v>31380CB01</v>
      </c>
      <c r="U163" s="48">
        <f>IFERROR(SUM(BASE_CONCILI12[[#This Row],[DIFERENÇA ATUAL]]*BASE_CONCILI12[[#This Row],[CUSTO MP (UN)]]),0)</f>
        <v>0</v>
      </c>
      <c r="V163" s="86" t="str">
        <f>IFERROR(BASE_CONCILI12[[#This Row],[30/jun]]/BASE_CONCILI12[[#This Row],[SISTEMA]],"")</f>
        <v/>
      </c>
      <c r="W163" s="48" t="str">
        <f>IFERROR(BASE_CONCILI12[[#This Row],[DIFERENÇA MÊS]]*BASE_CONCILI12[[#This Row],[CUSTO MP (UN)]],"-")</f>
        <v>-</v>
      </c>
      <c r="X163" s="49" t="s">
        <v>813</v>
      </c>
    </row>
    <row r="164" spans="1:24" x14ac:dyDescent="0.25">
      <c r="A164" s="72">
        <v>31382</v>
      </c>
      <c r="B164" s="72"/>
      <c r="C164" s="2" t="s">
        <v>327</v>
      </c>
      <c r="D164" s="37" t="s">
        <v>280</v>
      </c>
      <c r="E164" s="26" t="e">
        <f>VLOOKUP(BASE_CONCILI12[[#This Row],[CÓD. 
SAIB]],CONT_ANTE!A:D,4,0)</f>
        <v>#N/A</v>
      </c>
      <c r="F164" s="26" t="e">
        <f>SUMIF(#REF!,BASE_CONCILI12[[#This Row],[CÓD. 
SAIB]],#REF!)</f>
        <v>#REF!</v>
      </c>
      <c r="G164" s="26" t="e">
        <f>SUMIF(#REF!,BASE_CONCILI12[[#This Row],[CÓD. 
SAIB]],#REF!)</f>
        <v>#REF!</v>
      </c>
      <c r="H164" s="26" t="e">
        <f>BASE_CONCILI12[[#This Row],[CONSUMO REAL]]-BASE_CONCILI12[[#This Row],[CONSUMO TEORICO]]</f>
        <v>#REF!</v>
      </c>
      <c r="I164" s="26" t="e">
        <f>SUMIF(#REF!,BASE_CONCILI12[[#This Row],[CÓD. 
SAIB]],#REF!)</f>
        <v>#REF!</v>
      </c>
      <c r="J164" s="26" t="e">
        <f>SUMIF(#REF!,BASE_CONCILI12[[#This Row],[CÓD. 
SAIB]],#REF!)</f>
        <v>#REF!</v>
      </c>
      <c r="K164" s="26" t="e">
        <f>BASE_CONCILI12[[#This Row],[30/mai]]+BASE_CONCILI12[[#This Row],[RECEBIMENTO]]-BASE_CONCILI12[[#This Row],[TRANSFERÊNCIA]]-BASE_CONCILI12[[#This Row],[CONSUMO REAL]]</f>
        <v>#N/A</v>
      </c>
      <c r="L164" s="7">
        <f>IFERROR(VLOOKUP(BASE_CONCILI12[[#This Row],[CÓD. 
SAIB]],BASE_CONTAG[[LAVRE]:[CONTAGEM FINAL]],7,0),0)</f>
        <v>155336</v>
      </c>
      <c r="M164" s="7">
        <f>IFERROR(SUM(BASE_CONCILI12[[#This Row],[30/jun]]*BASE_CONCILI12[[#This Row],[CUSTO MP (UN)]]),0)</f>
        <v>0</v>
      </c>
      <c r="N164" s="7">
        <f>IFERROR(VLOOKUP(BASE_CONCILI12[[#This Row],[CÓD. 
SAIB]],BASE_CONTAG[],5,0),"")</f>
        <v>155336</v>
      </c>
      <c r="O164" s="7" t="e">
        <f>SUMIF(SISTEMA!#REF!,BASE_CONCILI12[[#This Row],[CÓD. 
SAIB]],SISTEMA!#REF!)</f>
        <v>#REF!</v>
      </c>
      <c r="P164" s="30">
        <f>IFERROR(SUM(BASE_CONCILI12[[#This Row],[SISTEMA]]*BASE_CONCILI12[[#This Row],[CUSTO MP (UN)]]),0)</f>
        <v>0</v>
      </c>
      <c r="Q164" s="46" t="str">
        <f>IFERROR(VLOOKUP(BASE_CONCILI12[[#This Row],[CÓD. 
SAIB]],BASE_DIFERENÇA[],4,0),"0")</f>
        <v>0</v>
      </c>
      <c r="R164" s="75" t="e">
        <f>BASE_CONCILI12[[#This Row],[30/jun]]-BASE_CONCILI12[[#This Row],[SISTEMA]]</f>
        <v>#REF!</v>
      </c>
      <c r="S164" s="47" t="str">
        <f>IFERROR(BASE_CONCILI12[[#This Row],[DIFERENÇA ANTERIOR]]-BASE_CONCILI12[[#This Row],[DIFERENÇA ATUAL]],"-")</f>
        <v>-</v>
      </c>
      <c r="T164" s="48">
        <v>0</v>
      </c>
      <c r="U164" s="48">
        <f>IFERROR(SUM(BASE_CONCILI12[[#This Row],[DIFERENÇA ATUAL]]*BASE_CONCILI12[[#This Row],[CUSTO MP (UN)]]),0)</f>
        <v>0</v>
      </c>
      <c r="V164" s="86" t="str">
        <f>IFERROR(BASE_CONCILI12[[#This Row],[30/jun]]/BASE_CONCILI12[[#This Row],[SISTEMA]],"")</f>
        <v/>
      </c>
      <c r="W164" s="48" t="str">
        <f>IFERROR(BASE_CONCILI12[[#This Row],[DIFERENÇA MÊS]]*BASE_CONCILI12[[#This Row],[CUSTO MP (UN)]],"-")</f>
        <v>-</v>
      </c>
      <c r="X164" s="49" t="s">
        <v>813</v>
      </c>
    </row>
    <row r="165" spans="1:24" x14ac:dyDescent="0.25">
      <c r="A165" s="72">
        <v>31375</v>
      </c>
      <c r="B165" s="72"/>
      <c r="C165" s="2" t="s">
        <v>256</v>
      </c>
      <c r="D165" s="37" t="s">
        <v>280</v>
      </c>
      <c r="E165" s="26" t="e">
        <f>VLOOKUP(BASE_CONCILI12[[#This Row],[CÓD. 
SAIB]],CONT_ANTE!A:D,4,0)</f>
        <v>#N/A</v>
      </c>
      <c r="F165" s="26" t="e">
        <f>SUMIF(#REF!,BASE_CONCILI12[[#This Row],[CÓD. 
SAIB]],#REF!)</f>
        <v>#REF!</v>
      </c>
      <c r="G165" s="26" t="e">
        <f>SUMIF(#REF!,BASE_CONCILI12[[#This Row],[CÓD. 
SAIB]],#REF!)</f>
        <v>#REF!</v>
      </c>
      <c r="H165" s="26" t="e">
        <f>BASE_CONCILI12[[#This Row],[CONSUMO REAL]]-BASE_CONCILI12[[#This Row],[CONSUMO TEORICO]]</f>
        <v>#REF!</v>
      </c>
      <c r="I165" s="26" t="e">
        <f>SUMIF(#REF!,BASE_CONCILI12[[#This Row],[CÓD. 
SAIB]],#REF!)</f>
        <v>#REF!</v>
      </c>
      <c r="J165" s="26" t="e">
        <f>SUMIF(#REF!,BASE_CONCILI12[[#This Row],[CÓD. 
SAIB]],#REF!)</f>
        <v>#REF!</v>
      </c>
      <c r="K165" s="26" t="e">
        <f>BASE_CONCILI12[[#This Row],[30/mai]]+BASE_CONCILI12[[#This Row],[RECEBIMENTO]]-BASE_CONCILI12[[#This Row],[TRANSFERÊNCIA]]-BASE_CONCILI12[[#This Row],[CONSUMO REAL]]</f>
        <v>#N/A</v>
      </c>
      <c r="L165" s="7">
        <f>IFERROR(VLOOKUP(BASE_CONCILI12[[#This Row],[CÓD. 
SAIB]],BASE_CONTAG[[LAVRE]:[CONTAGEM FINAL]],7,0),0)</f>
        <v>540800</v>
      </c>
      <c r="M165" s="7">
        <f>IFERROR(SUM(BASE_CONCILI12[[#This Row],[30/jun]]*BASE_CONCILI12[[#This Row],[CUSTO MP (UN)]]),0)</f>
        <v>0</v>
      </c>
      <c r="N165" s="7">
        <f>IFERROR(VLOOKUP(BASE_CONCILI12[[#This Row],[CÓD. 
SAIB]],BASE_CONTAG[],5,0),"")</f>
        <v>540800</v>
      </c>
      <c r="O165" s="7" t="e">
        <f>SUMIF(SISTEMA!#REF!,BASE_CONCILI12[[#This Row],[CÓD. 
SAIB]],SISTEMA!#REF!)</f>
        <v>#REF!</v>
      </c>
      <c r="P165" s="30">
        <f>IFERROR(SUM(BASE_CONCILI12[[#This Row],[SISTEMA]]*BASE_CONCILI12[[#This Row],[CUSTO MP (UN)]]),0)</f>
        <v>0</v>
      </c>
      <c r="Q165" s="46" t="str">
        <f>IFERROR(VLOOKUP(BASE_CONCILI12[[#This Row],[CÓD. 
SAIB]],BASE_DIFERENÇA[],4,0),"0")</f>
        <v>0</v>
      </c>
      <c r="R165" s="75" t="e">
        <f>BASE_CONCILI12[[#This Row],[30/jun]]-BASE_CONCILI12[[#This Row],[SISTEMA]]</f>
        <v>#REF!</v>
      </c>
      <c r="S165" s="47" t="str">
        <f>IFERROR(BASE_CONCILI12[[#This Row],[DIFERENÇA ANTERIOR]]-BASE_CONCILI12[[#This Row],[DIFERENÇA ATUAL]],"-")</f>
        <v>-</v>
      </c>
      <c r="T165" s="48" t="str">
        <f>VLOOKUP(BASE_CONCILI12[[#This Row],[CÓD. 
SAIB]],CUSTO!A:C,3,0)</f>
        <v>31375CB01</v>
      </c>
      <c r="U165" s="48">
        <f>IFERROR(SUM(BASE_CONCILI12[[#This Row],[DIFERENÇA ATUAL]]*BASE_CONCILI12[[#This Row],[CUSTO MP (UN)]]),0)</f>
        <v>0</v>
      </c>
      <c r="V165" s="86" t="str">
        <f>IFERROR(BASE_CONCILI12[[#This Row],[30/jun]]/BASE_CONCILI12[[#This Row],[SISTEMA]],"")</f>
        <v/>
      </c>
      <c r="W165" s="48" t="str">
        <f>IFERROR(BASE_CONCILI12[[#This Row],[DIFERENÇA MÊS]]*BASE_CONCILI12[[#This Row],[CUSTO MP (UN)]],"-")</f>
        <v>-</v>
      </c>
      <c r="X165" s="49" t="s">
        <v>813</v>
      </c>
    </row>
    <row r="166" spans="1:24" x14ac:dyDescent="0.25">
      <c r="A166" s="72">
        <v>31387</v>
      </c>
      <c r="B166" s="72"/>
      <c r="C166" s="2" t="s">
        <v>328</v>
      </c>
      <c r="D166" s="37" t="s">
        <v>280</v>
      </c>
      <c r="E166" s="26" t="e">
        <f>VLOOKUP(BASE_CONCILI12[[#This Row],[CÓD. 
SAIB]],CONT_ANTE!A:D,4,0)</f>
        <v>#N/A</v>
      </c>
      <c r="F166" s="26" t="e">
        <f>SUMIF(#REF!,BASE_CONCILI12[[#This Row],[CÓD. 
SAIB]],#REF!)</f>
        <v>#REF!</v>
      </c>
      <c r="G166" s="26" t="e">
        <f>SUMIF(#REF!,BASE_CONCILI12[[#This Row],[CÓD. 
SAIB]],#REF!)</f>
        <v>#REF!</v>
      </c>
      <c r="H166" s="26" t="e">
        <f>BASE_CONCILI12[[#This Row],[CONSUMO REAL]]-BASE_CONCILI12[[#This Row],[CONSUMO TEORICO]]</f>
        <v>#REF!</v>
      </c>
      <c r="I166" s="26" t="e">
        <f>SUMIF(#REF!,BASE_CONCILI12[[#This Row],[CÓD. 
SAIB]],#REF!)</f>
        <v>#REF!</v>
      </c>
      <c r="J166" s="26" t="e">
        <f>SUMIF(#REF!,BASE_CONCILI12[[#This Row],[CÓD. 
SAIB]],#REF!)</f>
        <v>#REF!</v>
      </c>
      <c r="K166" s="26" t="e">
        <f>BASE_CONCILI12[[#This Row],[30/mai]]+BASE_CONCILI12[[#This Row],[RECEBIMENTO]]-BASE_CONCILI12[[#This Row],[TRANSFERÊNCIA]]-BASE_CONCILI12[[#This Row],[CONSUMO REAL]]</f>
        <v>#N/A</v>
      </c>
      <c r="L166" s="7">
        <f>IFERROR(VLOOKUP(BASE_CONCILI12[[#This Row],[CÓD. 
SAIB]],BASE_CONTAG[[LAVRE]:[CONTAGEM FINAL]],7,0),0)</f>
        <v>3396</v>
      </c>
      <c r="M166" s="7">
        <f>IFERROR(SUM(BASE_CONCILI12[[#This Row],[30/jun]]*BASE_CONCILI12[[#This Row],[CUSTO MP (UN)]]),0)</f>
        <v>0</v>
      </c>
      <c r="N166" s="7">
        <f>IFERROR(VLOOKUP(BASE_CONCILI12[[#This Row],[CÓD. 
SAIB]],BASE_CONTAG[],5,0),"")</f>
        <v>3396</v>
      </c>
      <c r="O166" s="7" t="e">
        <f>SUMIF(SISTEMA!#REF!,BASE_CONCILI12[[#This Row],[CÓD. 
SAIB]],SISTEMA!#REF!)</f>
        <v>#REF!</v>
      </c>
      <c r="P166" s="30">
        <f>IFERROR(SUM(BASE_CONCILI12[[#This Row],[SISTEMA]]*BASE_CONCILI12[[#This Row],[CUSTO MP (UN)]]),0)</f>
        <v>0</v>
      </c>
      <c r="Q166" s="46" t="str">
        <f>IFERROR(VLOOKUP(BASE_CONCILI12[[#This Row],[CÓD. 
SAIB]],BASE_DIFERENÇA[],4,0),"0")</f>
        <v>0</v>
      </c>
      <c r="R166" s="75" t="e">
        <f>BASE_CONCILI12[[#This Row],[30/jun]]-BASE_CONCILI12[[#This Row],[SISTEMA]]</f>
        <v>#REF!</v>
      </c>
      <c r="S166" s="47" t="str">
        <f>IFERROR(BASE_CONCILI12[[#This Row],[DIFERENÇA ANTERIOR]]-BASE_CONCILI12[[#This Row],[DIFERENÇA ATUAL]],"-")</f>
        <v>-</v>
      </c>
      <c r="T166" s="48">
        <v>0</v>
      </c>
      <c r="U166" s="48">
        <f>IFERROR(SUM(BASE_CONCILI12[[#This Row],[DIFERENÇA ATUAL]]*BASE_CONCILI12[[#This Row],[CUSTO MP (UN)]]),0)</f>
        <v>0</v>
      </c>
      <c r="V166" s="86" t="str">
        <f>IFERROR(BASE_CONCILI12[[#This Row],[30/jun]]/BASE_CONCILI12[[#This Row],[SISTEMA]],"")</f>
        <v/>
      </c>
      <c r="W166" s="48" t="str">
        <f>IFERROR(BASE_CONCILI12[[#This Row],[DIFERENÇA MÊS]]*BASE_CONCILI12[[#This Row],[CUSTO MP (UN)]],"-")</f>
        <v>-</v>
      </c>
      <c r="X166" s="49" t="s">
        <v>813</v>
      </c>
    </row>
    <row r="167" spans="1:24" x14ac:dyDescent="0.25">
      <c r="A167" s="72">
        <v>32476</v>
      </c>
      <c r="B167" s="72"/>
      <c r="C167" s="2" t="s">
        <v>341</v>
      </c>
      <c r="D167" s="37" t="s">
        <v>280</v>
      </c>
      <c r="E167" s="26" t="e">
        <f>VLOOKUP(BASE_CONCILI12[[#This Row],[CÓD. 
SAIB]],CONT_ANTE!A:D,4,0)</f>
        <v>#N/A</v>
      </c>
      <c r="F167" s="26" t="e">
        <f>SUMIF(#REF!,BASE_CONCILI12[[#This Row],[CÓD. 
SAIB]],#REF!)</f>
        <v>#REF!</v>
      </c>
      <c r="G167" s="26" t="e">
        <f>SUMIF(#REF!,BASE_CONCILI12[[#This Row],[CÓD. 
SAIB]],#REF!)</f>
        <v>#REF!</v>
      </c>
      <c r="H167" s="26" t="e">
        <f>BASE_CONCILI12[[#This Row],[CONSUMO REAL]]-BASE_CONCILI12[[#This Row],[CONSUMO TEORICO]]</f>
        <v>#REF!</v>
      </c>
      <c r="I167" s="26" t="e">
        <f>SUMIF(#REF!,BASE_CONCILI12[[#This Row],[CÓD. 
SAIB]],#REF!)</f>
        <v>#REF!</v>
      </c>
      <c r="J167" s="26" t="e">
        <f>SUMIF(#REF!,BASE_CONCILI12[[#This Row],[CÓD. 
SAIB]],#REF!)</f>
        <v>#REF!</v>
      </c>
      <c r="K167" s="26" t="e">
        <f>BASE_CONCILI12[[#This Row],[30/mai]]+BASE_CONCILI12[[#This Row],[RECEBIMENTO]]-BASE_CONCILI12[[#This Row],[TRANSFERÊNCIA]]-BASE_CONCILI12[[#This Row],[CONSUMO REAL]]</f>
        <v>#N/A</v>
      </c>
      <c r="L167" s="7">
        <f>IFERROR(VLOOKUP(BASE_CONCILI12[[#This Row],[CÓD. 
SAIB]],BASE_CONTAG[[LAVRE]:[CONTAGEM FINAL]],7,0),0)</f>
        <v>0</v>
      </c>
      <c r="M167" s="7">
        <f>IFERROR(SUM(BASE_CONCILI12[[#This Row],[30/jun]]*BASE_CONCILI12[[#This Row],[CUSTO MP (UN)]]),0)</f>
        <v>0</v>
      </c>
      <c r="N167" s="7" t="str">
        <f>IFERROR(VLOOKUP(BASE_CONCILI12[[#This Row],[CÓD. 
SAIB]],BASE_CONTAG[],5,0),"")</f>
        <v/>
      </c>
      <c r="O167" s="7" t="e">
        <f>SUMIF(SISTEMA!#REF!,BASE_CONCILI12[[#This Row],[CÓD. 
SAIB]],SISTEMA!#REF!)</f>
        <v>#REF!</v>
      </c>
      <c r="P167" s="30">
        <f>IFERROR(SUM(BASE_CONCILI12[[#This Row],[SISTEMA]]*BASE_CONCILI12[[#This Row],[CUSTO MP (UN)]]),0)</f>
        <v>0</v>
      </c>
      <c r="Q167" s="46" t="str">
        <f>IFERROR(VLOOKUP(BASE_CONCILI12[[#This Row],[CÓD. 
SAIB]],BASE_DIFERENÇA[],4,0),"0")</f>
        <v>0</v>
      </c>
      <c r="R167" s="75" t="e">
        <f>BASE_CONCILI12[[#This Row],[30/jun]]-BASE_CONCILI12[[#This Row],[SISTEMA]]</f>
        <v>#REF!</v>
      </c>
      <c r="S167" s="47" t="str">
        <f>IFERROR(BASE_CONCILI12[[#This Row],[DIFERENÇA ANTERIOR]]-BASE_CONCILI12[[#This Row],[DIFERENÇA ATUAL]],"-")</f>
        <v>-</v>
      </c>
      <c r="T167" s="48">
        <v>0</v>
      </c>
      <c r="U167" s="48">
        <f>IFERROR(SUM(BASE_CONCILI12[[#This Row],[DIFERENÇA ATUAL]]*BASE_CONCILI12[[#This Row],[CUSTO MP (UN)]]),0)</f>
        <v>0</v>
      </c>
      <c r="V167" s="86" t="str">
        <f>IFERROR(BASE_CONCILI12[[#This Row],[30/jun]]/BASE_CONCILI12[[#This Row],[SISTEMA]],"")</f>
        <v/>
      </c>
      <c r="W167" s="48" t="str">
        <f>IFERROR(BASE_CONCILI12[[#This Row],[DIFERENÇA MÊS]]*BASE_CONCILI12[[#This Row],[CUSTO MP (UN)]],"-")</f>
        <v>-</v>
      </c>
      <c r="X167" s="49" t="s">
        <v>813</v>
      </c>
    </row>
    <row r="168" spans="1:24" x14ac:dyDescent="0.25">
      <c r="A168" s="72">
        <v>31391</v>
      </c>
      <c r="B168" s="72"/>
      <c r="C168" s="2" t="s">
        <v>263</v>
      </c>
      <c r="D168" s="37" t="s">
        <v>280</v>
      </c>
      <c r="E168" s="26" t="e">
        <f>VLOOKUP(BASE_CONCILI12[[#This Row],[CÓD. 
SAIB]],CONT_ANTE!A:D,4,0)</f>
        <v>#N/A</v>
      </c>
      <c r="F168" s="26" t="e">
        <f>SUMIF(#REF!,BASE_CONCILI12[[#This Row],[CÓD. 
SAIB]],#REF!)</f>
        <v>#REF!</v>
      </c>
      <c r="G168" s="26" t="e">
        <f>SUMIF(#REF!,BASE_CONCILI12[[#This Row],[CÓD. 
SAIB]],#REF!)</f>
        <v>#REF!</v>
      </c>
      <c r="H168" s="26" t="e">
        <f>BASE_CONCILI12[[#This Row],[CONSUMO REAL]]-BASE_CONCILI12[[#This Row],[CONSUMO TEORICO]]</f>
        <v>#REF!</v>
      </c>
      <c r="I168" s="26" t="e">
        <f>SUMIF(#REF!,BASE_CONCILI12[[#This Row],[CÓD. 
SAIB]],#REF!)</f>
        <v>#REF!</v>
      </c>
      <c r="J168" s="26" t="e">
        <f>SUMIF(#REF!,BASE_CONCILI12[[#This Row],[CÓD. 
SAIB]],#REF!)</f>
        <v>#REF!</v>
      </c>
      <c r="K168" s="26" t="e">
        <f>BASE_CONCILI12[[#This Row],[30/mai]]+BASE_CONCILI12[[#This Row],[RECEBIMENTO]]-BASE_CONCILI12[[#This Row],[TRANSFERÊNCIA]]-BASE_CONCILI12[[#This Row],[CONSUMO REAL]]</f>
        <v>#N/A</v>
      </c>
      <c r="L168" s="7">
        <f>IFERROR(VLOOKUP(BASE_CONCILI12[[#This Row],[CÓD. 
SAIB]],BASE_CONTAG[[LAVRE]:[CONTAGEM FINAL]],7,0),0)</f>
        <v>108576</v>
      </c>
      <c r="M168" s="7">
        <f>IFERROR(SUM(BASE_CONCILI12[[#This Row],[30/jun]]*BASE_CONCILI12[[#This Row],[CUSTO MP (UN)]]),0)</f>
        <v>0</v>
      </c>
      <c r="N168" s="7">
        <f>IFERROR(VLOOKUP(BASE_CONCILI12[[#This Row],[CÓD. 
SAIB]],BASE_CONTAG[],5,0),"")</f>
        <v>108576</v>
      </c>
      <c r="O168" s="7" t="e">
        <f>SUMIF(SISTEMA!#REF!,BASE_CONCILI12[[#This Row],[CÓD. 
SAIB]],SISTEMA!#REF!)</f>
        <v>#REF!</v>
      </c>
      <c r="P168" s="30">
        <f>IFERROR(SUM(BASE_CONCILI12[[#This Row],[SISTEMA]]*BASE_CONCILI12[[#This Row],[CUSTO MP (UN)]]),0)</f>
        <v>0</v>
      </c>
      <c r="Q168" s="46" t="str">
        <f>IFERROR(VLOOKUP(BASE_CONCILI12[[#This Row],[CÓD. 
SAIB]],BASE_DIFERENÇA[],4,0),"0")</f>
        <v>0</v>
      </c>
      <c r="R168" s="75" t="e">
        <f>BASE_CONCILI12[[#This Row],[30/jun]]-BASE_CONCILI12[[#This Row],[SISTEMA]]</f>
        <v>#REF!</v>
      </c>
      <c r="S168" s="47" t="str">
        <f>IFERROR(BASE_CONCILI12[[#This Row],[DIFERENÇA ANTERIOR]]-BASE_CONCILI12[[#This Row],[DIFERENÇA ATUAL]],"-")</f>
        <v>-</v>
      </c>
      <c r="T168" s="48" t="str">
        <f>VLOOKUP(BASE_CONCILI12[[#This Row],[CÓD. 
SAIB]],CUSTO!A:C,3,0)</f>
        <v>31391CB01</v>
      </c>
      <c r="U168" s="48">
        <f>IFERROR(SUM(BASE_CONCILI12[[#This Row],[DIFERENÇA ATUAL]]*BASE_CONCILI12[[#This Row],[CUSTO MP (UN)]]),0)</f>
        <v>0</v>
      </c>
      <c r="V168" s="86" t="str">
        <f>IFERROR(BASE_CONCILI12[[#This Row],[30/jun]]/BASE_CONCILI12[[#This Row],[SISTEMA]],"")</f>
        <v/>
      </c>
      <c r="W168" s="48" t="str">
        <f>IFERROR(BASE_CONCILI12[[#This Row],[DIFERENÇA MÊS]]*BASE_CONCILI12[[#This Row],[CUSTO MP (UN)]],"-")</f>
        <v>-</v>
      </c>
      <c r="X168" s="49" t="s">
        <v>813</v>
      </c>
    </row>
    <row r="169" spans="1:24" x14ac:dyDescent="0.25">
      <c r="A169" s="72">
        <v>32670</v>
      </c>
      <c r="B169" s="72"/>
      <c r="C169" s="2" t="s">
        <v>728</v>
      </c>
      <c r="D169" s="37" t="s">
        <v>280</v>
      </c>
      <c r="E169" s="26" t="e">
        <f>VLOOKUP(BASE_CONCILI12[[#This Row],[CÓD. 
SAIB]],CONT_ANTE!A:D,4,0)</f>
        <v>#N/A</v>
      </c>
      <c r="F169" s="26" t="e">
        <f>SUMIF(#REF!,BASE_CONCILI12[[#This Row],[CÓD. 
SAIB]],#REF!)</f>
        <v>#REF!</v>
      </c>
      <c r="G169" s="26" t="e">
        <f>SUMIF(#REF!,BASE_CONCILI12[[#This Row],[CÓD. 
SAIB]],#REF!)</f>
        <v>#REF!</v>
      </c>
      <c r="H169" s="26" t="e">
        <f>BASE_CONCILI12[[#This Row],[CONSUMO REAL]]-BASE_CONCILI12[[#This Row],[CONSUMO TEORICO]]</f>
        <v>#REF!</v>
      </c>
      <c r="I169" s="26" t="e">
        <f>SUMIF(#REF!,BASE_CONCILI12[[#This Row],[CÓD. 
SAIB]],#REF!)</f>
        <v>#REF!</v>
      </c>
      <c r="J169" s="26" t="e">
        <f>SUMIF(#REF!,BASE_CONCILI12[[#This Row],[CÓD. 
SAIB]],#REF!)</f>
        <v>#REF!</v>
      </c>
      <c r="K169" s="26" t="e">
        <f>BASE_CONCILI12[[#This Row],[30/mai]]+BASE_CONCILI12[[#This Row],[RECEBIMENTO]]-BASE_CONCILI12[[#This Row],[TRANSFERÊNCIA]]-BASE_CONCILI12[[#This Row],[CONSUMO REAL]]</f>
        <v>#N/A</v>
      </c>
      <c r="L169" s="7">
        <f>IFERROR(VLOOKUP(BASE_CONCILI12[[#This Row],[CÓD. 
SAIB]],BASE_CONTAG[[LAVRE]:[CONTAGEM FINAL]],7,0),0)</f>
        <v>0</v>
      </c>
      <c r="M169" s="7">
        <f>IFERROR(SUM(BASE_CONCILI12[[#This Row],[30/jun]]*BASE_CONCILI12[[#This Row],[CUSTO MP (UN)]]),0)</f>
        <v>0</v>
      </c>
      <c r="N169" s="7">
        <f>IFERROR(VLOOKUP(BASE_CONCILI12[[#This Row],[CÓD. 
SAIB]],BASE_CONTAG[],5,0),"")</f>
        <v>0</v>
      </c>
      <c r="O169" s="7" t="e">
        <f>SUMIF(SISTEMA!#REF!,BASE_CONCILI12[[#This Row],[CÓD. 
SAIB]],SISTEMA!#REF!)</f>
        <v>#REF!</v>
      </c>
      <c r="P169" s="30">
        <f>IFERROR(SUM(BASE_CONCILI12[[#This Row],[SISTEMA]]*BASE_CONCILI12[[#This Row],[CUSTO MP (UN)]]),0)</f>
        <v>0</v>
      </c>
      <c r="Q169" s="46" t="str">
        <f>IFERROR(VLOOKUP(BASE_CONCILI12[[#This Row],[CÓD. 
SAIB]],BASE_DIFERENÇA[],4,0),"0")</f>
        <v>0</v>
      </c>
      <c r="R169" s="75" t="e">
        <f>BASE_CONCILI12[[#This Row],[30/jun]]-BASE_CONCILI12[[#This Row],[SISTEMA]]</f>
        <v>#REF!</v>
      </c>
      <c r="S169" s="47" t="str">
        <f>IFERROR(BASE_CONCILI12[[#This Row],[DIFERENÇA ANTERIOR]]-BASE_CONCILI12[[#This Row],[DIFERENÇA ATUAL]],"-")</f>
        <v>-</v>
      </c>
      <c r="T169" s="48" t="str">
        <f>VLOOKUP(BASE_CONCILI12[[#This Row],[CÓD. 
SAIB]],CUSTO!A:C,3,0)</f>
        <v>32670CB01</v>
      </c>
      <c r="U169" s="48">
        <f>IFERROR(SUM(BASE_CONCILI12[[#This Row],[DIFERENÇA ATUAL]]*BASE_CONCILI12[[#This Row],[CUSTO MP (UN)]]),0)</f>
        <v>0</v>
      </c>
      <c r="V169" s="86" t="str">
        <f>IFERROR(BASE_CONCILI12[[#This Row],[30/jun]]/BASE_CONCILI12[[#This Row],[SISTEMA]],"")</f>
        <v/>
      </c>
      <c r="W169" s="48" t="str">
        <f>IFERROR(BASE_CONCILI12[[#This Row],[DIFERENÇA MÊS]]*BASE_CONCILI12[[#This Row],[CUSTO MP (UN)]],"-")</f>
        <v>-</v>
      </c>
      <c r="X169" s="49" t="s">
        <v>813</v>
      </c>
    </row>
    <row r="170" spans="1:24" x14ac:dyDescent="0.25">
      <c r="A170" s="72">
        <v>31836</v>
      </c>
      <c r="B170" s="72"/>
      <c r="C170" s="2" t="s">
        <v>316</v>
      </c>
      <c r="D170" s="37" t="s">
        <v>280</v>
      </c>
      <c r="E170" s="26" t="e">
        <f>VLOOKUP(BASE_CONCILI12[[#This Row],[CÓD. 
SAIB]],CONT_ANTE!A:D,4,0)</f>
        <v>#N/A</v>
      </c>
      <c r="F170" s="26" t="e">
        <f>SUMIF(#REF!,BASE_CONCILI12[[#This Row],[CÓD. 
SAIB]],#REF!)</f>
        <v>#REF!</v>
      </c>
      <c r="G170" s="26" t="e">
        <f>SUMIF(#REF!,BASE_CONCILI12[[#This Row],[CÓD. 
SAIB]],#REF!)</f>
        <v>#REF!</v>
      </c>
      <c r="H170" s="26" t="e">
        <f>BASE_CONCILI12[[#This Row],[CONSUMO REAL]]-BASE_CONCILI12[[#This Row],[CONSUMO TEORICO]]</f>
        <v>#REF!</v>
      </c>
      <c r="I170" s="26" t="e">
        <f>SUMIF(#REF!,BASE_CONCILI12[[#This Row],[CÓD. 
SAIB]],#REF!)</f>
        <v>#REF!</v>
      </c>
      <c r="J170" s="26" t="e">
        <f>SUMIF(#REF!,BASE_CONCILI12[[#This Row],[CÓD. 
SAIB]],#REF!)</f>
        <v>#REF!</v>
      </c>
      <c r="K170" s="26" t="e">
        <f>BASE_CONCILI12[[#This Row],[30/mai]]+BASE_CONCILI12[[#This Row],[RECEBIMENTO]]-BASE_CONCILI12[[#This Row],[TRANSFERÊNCIA]]-BASE_CONCILI12[[#This Row],[CONSUMO REAL]]</f>
        <v>#N/A</v>
      </c>
      <c r="L170" s="7">
        <f>IFERROR(VLOOKUP(BASE_CONCILI12[[#This Row],[CÓD. 
SAIB]],BASE_CONTAG[[LAVRE]:[CONTAGEM FINAL]],7,0),0)</f>
        <v>7166</v>
      </c>
      <c r="M170" s="7">
        <f>IFERROR(SUM(BASE_CONCILI12[[#This Row],[30/jun]]*BASE_CONCILI12[[#This Row],[CUSTO MP (UN)]]),0)</f>
        <v>0</v>
      </c>
      <c r="N170" s="7">
        <f>IFERROR(VLOOKUP(BASE_CONCILI12[[#This Row],[CÓD. 
SAIB]],BASE_CONTAG[],5,0),"")</f>
        <v>7166</v>
      </c>
      <c r="O170" s="7" t="e">
        <f>SUMIF(SISTEMA!#REF!,BASE_CONCILI12[[#This Row],[CÓD. 
SAIB]],SISTEMA!#REF!)</f>
        <v>#REF!</v>
      </c>
      <c r="P170" s="30">
        <f>IFERROR(SUM(BASE_CONCILI12[[#This Row],[SISTEMA]]*BASE_CONCILI12[[#This Row],[CUSTO MP (UN)]]),0)</f>
        <v>0</v>
      </c>
      <c r="Q170" s="46" t="str">
        <f>IFERROR(VLOOKUP(BASE_CONCILI12[[#This Row],[CÓD. 
SAIB]],BASE_DIFERENÇA[],4,0),"0")</f>
        <v>0</v>
      </c>
      <c r="R170" s="75" t="e">
        <f>BASE_CONCILI12[[#This Row],[30/jun]]-BASE_CONCILI12[[#This Row],[SISTEMA]]</f>
        <v>#REF!</v>
      </c>
      <c r="S170" s="47" t="str">
        <f>IFERROR(BASE_CONCILI12[[#This Row],[DIFERENÇA ANTERIOR]]-BASE_CONCILI12[[#This Row],[DIFERENÇA ATUAL]],"-")</f>
        <v>-</v>
      </c>
      <c r="T170" s="48" t="str">
        <f>VLOOKUP(BASE_CONCILI12[[#This Row],[CÓD. 
SAIB]],CUSTO!A:C,3,0)</f>
        <v>31836CB01</v>
      </c>
      <c r="U170" s="48">
        <f>IFERROR(SUM(BASE_CONCILI12[[#This Row],[DIFERENÇA ATUAL]]*BASE_CONCILI12[[#This Row],[CUSTO MP (UN)]]),0)</f>
        <v>0</v>
      </c>
      <c r="V170" s="86" t="str">
        <f>IFERROR(BASE_CONCILI12[[#This Row],[30/jun]]/BASE_CONCILI12[[#This Row],[SISTEMA]],"")</f>
        <v/>
      </c>
      <c r="W170" s="48" t="str">
        <f>IFERROR(BASE_CONCILI12[[#This Row],[DIFERENÇA MÊS]]*BASE_CONCILI12[[#This Row],[CUSTO MP (UN)]],"-")</f>
        <v>-</v>
      </c>
      <c r="X170" s="49" t="s">
        <v>813</v>
      </c>
    </row>
    <row r="171" spans="1:24" x14ac:dyDescent="0.25">
      <c r="A171" s="72">
        <v>31778</v>
      </c>
      <c r="B171" s="72"/>
      <c r="C171" s="2" t="s">
        <v>247</v>
      </c>
      <c r="D171" s="37" t="s">
        <v>280</v>
      </c>
      <c r="E171" s="33" t="e">
        <f>VLOOKUP(BASE_CONCILI12[[#This Row],[CÓD. 
SAIB]],CONT_ANTE!A:D,4,0)</f>
        <v>#N/A</v>
      </c>
      <c r="F171" s="33" t="e">
        <f>SUMIF(#REF!,BASE_CONCILI12[[#This Row],[CÓD. 
SAIB]],#REF!)</f>
        <v>#REF!</v>
      </c>
      <c r="G171" s="33" t="e">
        <f>SUMIF(#REF!,BASE_CONCILI12[[#This Row],[CÓD. 
SAIB]],#REF!)</f>
        <v>#REF!</v>
      </c>
      <c r="H171" s="33" t="e">
        <f>BASE_CONCILI12[[#This Row],[CONSUMO REAL]]-BASE_CONCILI12[[#This Row],[CONSUMO TEORICO]]</f>
        <v>#REF!</v>
      </c>
      <c r="I171" s="33" t="e">
        <f>SUMIF(#REF!,BASE_CONCILI12[[#This Row],[CÓD. 
SAIB]],#REF!)</f>
        <v>#REF!</v>
      </c>
      <c r="J171" s="33" t="e">
        <f>SUMIF(#REF!,BASE_CONCILI12[[#This Row],[CÓD. 
SAIB]],#REF!)</f>
        <v>#REF!</v>
      </c>
      <c r="K171" s="33" t="e">
        <f>BASE_CONCILI12[[#This Row],[30/mai]]+BASE_CONCILI12[[#This Row],[RECEBIMENTO]]-BASE_CONCILI12[[#This Row],[TRANSFERÊNCIA]]-BASE_CONCILI12[[#This Row],[CONSUMO REAL]]</f>
        <v>#N/A</v>
      </c>
      <c r="L171" s="7">
        <f>IFERROR(VLOOKUP(BASE_CONCILI12[[#This Row],[CÓD. 
SAIB]],BASE_CONTAG[[LAVRE]:[CONTAGEM FINAL]],7,0),0)</f>
        <v>8544</v>
      </c>
      <c r="M171" s="7">
        <f>IFERROR(SUM(BASE_CONCILI12[[#This Row],[30/jun]]*BASE_CONCILI12[[#This Row],[CUSTO MP (UN)]]),0)</f>
        <v>0</v>
      </c>
      <c r="N171" s="34">
        <f>IFERROR(VLOOKUP(BASE_CONCILI12[[#This Row],[CÓD. 
SAIB]],BASE_CONTAG[],5,0),"")</f>
        <v>0</v>
      </c>
      <c r="O171" s="7" t="e">
        <f>SUMIF(SISTEMA!#REF!,BASE_CONCILI12[[#This Row],[CÓD. 
SAIB]],SISTEMA!#REF!)</f>
        <v>#REF!</v>
      </c>
      <c r="P171" s="30">
        <f>IFERROR(SUM(BASE_CONCILI12[[#This Row],[SISTEMA]]*BASE_CONCILI12[[#This Row],[CUSTO MP (UN)]]),0)</f>
        <v>0</v>
      </c>
      <c r="Q171" s="46" t="str">
        <f>IFERROR(VLOOKUP(BASE_CONCILI12[[#This Row],[CÓD. 
SAIB]],BASE_DIFERENÇA[],4,0),"0")</f>
        <v>0</v>
      </c>
      <c r="R171" s="75" t="e">
        <f>BASE_CONCILI12[[#This Row],[30/jun]]-BASE_CONCILI12[[#This Row],[SISTEMA]]</f>
        <v>#REF!</v>
      </c>
      <c r="S171" s="47" t="str">
        <f>IFERROR(BASE_CONCILI12[[#This Row],[DIFERENÇA ANTERIOR]]-BASE_CONCILI12[[#This Row],[DIFERENÇA ATUAL]],"-")</f>
        <v>-</v>
      </c>
      <c r="T171" s="48" t="str">
        <f>VLOOKUP(BASE_CONCILI12[[#This Row],[CÓD. 
SAIB]],CUSTO!A:C,3,0)</f>
        <v>31778CB01</v>
      </c>
      <c r="U171" s="48">
        <f>IFERROR(SUM(BASE_CONCILI12[[#This Row],[DIFERENÇA ATUAL]]*BASE_CONCILI12[[#This Row],[CUSTO MP (UN)]]),0)</f>
        <v>0</v>
      </c>
      <c r="V171" s="91" t="str">
        <f>IFERROR(BASE_CONCILI12[[#This Row],[30/jun]]/BASE_CONCILI12[[#This Row],[SISTEMA]],"")</f>
        <v/>
      </c>
      <c r="W171" s="71" t="str">
        <f>IFERROR(BASE_CONCILI12[[#This Row],[DIFERENÇA MÊS]]*BASE_CONCILI12[[#This Row],[CUSTO MP (UN)]],"-")</f>
        <v>-</v>
      </c>
      <c r="X171" s="49" t="s">
        <v>813</v>
      </c>
    </row>
    <row r="172" spans="1:24" x14ac:dyDescent="0.25">
      <c r="A172" s="72">
        <v>31752</v>
      </c>
      <c r="B172" s="72"/>
      <c r="C172" s="2" t="s">
        <v>311</v>
      </c>
      <c r="D172" s="37" t="s">
        <v>280</v>
      </c>
      <c r="E172" s="26" t="e">
        <f>VLOOKUP(BASE_CONCILI12[[#This Row],[CÓD. 
SAIB]],CONT_ANTE!A:D,4,0)</f>
        <v>#N/A</v>
      </c>
      <c r="F172" s="26" t="e">
        <f>SUMIF(#REF!,BASE_CONCILI12[[#This Row],[CÓD. 
SAIB]],#REF!)</f>
        <v>#REF!</v>
      </c>
      <c r="G172" s="26" t="e">
        <f>SUMIF(#REF!,BASE_CONCILI12[[#This Row],[CÓD. 
SAIB]],#REF!)</f>
        <v>#REF!</v>
      </c>
      <c r="H172" s="26" t="e">
        <f>BASE_CONCILI12[[#This Row],[CONSUMO REAL]]-BASE_CONCILI12[[#This Row],[CONSUMO TEORICO]]</f>
        <v>#REF!</v>
      </c>
      <c r="I172" s="26" t="e">
        <f>SUMIF(#REF!,BASE_CONCILI12[[#This Row],[CÓD. 
SAIB]],#REF!)</f>
        <v>#REF!</v>
      </c>
      <c r="J172" s="26" t="e">
        <f>SUMIF(#REF!,BASE_CONCILI12[[#This Row],[CÓD. 
SAIB]],#REF!)</f>
        <v>#REF!</v>
      </c>
      <c r="K172" s="26" t="e">
        <f>BASE_CONCILI12[[#This Row],[30/mai]]+BASE_CONCILI12[[#This Row],[RECEBIMENTO]]-BASE_CONCILI12[[#This Row],[TRANSFERÊNCIA]]-BASE_CONCILI12[[#This Row],[CONSUMO REAL]]</f>
        <v>#N/A</v>
      </c>
      <c r="L172" s="7">
        <f>IFERROR(VLOOKUP(BASE_CONCILI12[[#This Row],[CÓD. 
SAIB]],BASE_CONTAG[[LAVRE]:[CONTAGEM FINAL]],7,0),0)</f>
        <v>0</v>
      </c>
      <c r="M172" s="7">
        <f>IFERROR(SUM(BASE_CONCILI12[[#This Row],[30/jun]]*BASE_CONCILI12[[#This Row],[CUSTO MP (UN)]]),0)</f>
        <v>0</v>
      </c>
      <c r="N172" s="7">
        <f>IFERROR(VLOOKUP(BASE_CONCILI12[[#This Row],[CÓD. 
SAIB]],BASE_CONTAG[],5,0),"")</f>
        <v>0</v>
      </c>
      <c r="O172" s="7" t="e">
        <f>SUMIF(SISTEMA!#REF!,BASE_CONCILI12[[#This Row],[CÓD. 
SAIB]],SISTEMA!#REF!)</f>
        <v>#REF!</v>
      </c>
      <c r="P172" s="30">
        <f>IFERROR(SUM(BASE_CONCILI12[[#This Row],[SISTEMA]]*BASE_CONCILI12[[#This Row],[CUSTO MP (UN)]]),0)</f>
        <v>0</v>
      </c>
      <c r="Q172" s="46" t="str">
        <f>IFERROR(VLOOKUP(BASE_CONCILI12[[#This Row],[CÓD. 
SAIB]],BASE_DIFERENÇA[],4,0),"0")</f>
        <v>0</v>
      </c>
      <c r="R172" s="75" t="e">
        <f>BASE_CONCILI12[[#This Row],[30/jun]]-BASE_CONCILI12[[#This Row],[SISTEMA]]</f>
        <v>#REF!</v>
      </c>
      <c r="S172" s="47" t="str">
        <f>IFERROR(BASE_CONCILI12[[#This Row],[DIFERENÇA ANTERIOR]]-BASE_CONCILI12[[#This Row],[DIFERENÇA ATUAL]],"-")</f>
        <v>-</v>
      </c>
      <c r="T172" s="48" t="str">
        <f>VLOOKUP(BASE_CONCILI12[[#This Row],[CÓD. 
SAIB]],CUSTO!A:C,3,0)</f>
        <v>31752CB01</v>
      </c>
      <c r="U172" s="48">
        <f>IFERROR(SUM(BASE_CONCILI12[[#This Row],[DIFERENÇA ATUAL]]*BASE_CONCILI12[[#This Row],[CUSTO MP (UN)]]),0)</f>
        <v>0</v>
      </c>
      <c r="V172" s="86" t="str">
        <f>IFERROR(BASE_CONCILI12[[#This Row],[30/jun]]/BASE_CONCILI12[[#This Row],[SISTEMA]],"")</f>
        <v/>
      </c>
      <c r="W172" s="48" t="str">
        <f>IFERROR(BASE_CONCILI12[[#This Row],[DIFERENÇA MÊS]]*BASE_CONCILI12[[#This Row],[CUSTO MP (UN)]],"-")</f>
        <v>-</v>
      </c>
      <c r="X172" s="49" t="s">
        <v>813</v>
      </c>
    </row>
    <row r="173" spans="1:24" x14ac:dyDescent="0.25">
      <c r="A173" s="72">
        <v>31791</v>
      </c>
      <c r="B173" s="72"/>
      <c r="C173" s="2" t="s">
        <v>353</v>
      </c>
      <c r="D173" s="37" t="s">
        <v>280</v>
      </c>
      <c r="E173" s="26" t="e">
        <f>VLOOKUP(BASE_CONCILI12[[#This Row],[CÓD. 
SAIB]],CONT_ANTE!A:D,4,0)</f>
        <v>#N/A</v>
      </c>
      <c r="F173" s="26" t="e">
        <f>SUMIF(#REF!,BASE_CONCILI12[[#This Row],[CÓD. 
SAIB]],#REF!)</f>
        <v>#REF!</v>
      </c>
      <c r="G173" s="26" t="e">
        <f>SUMIF(#REF!,BASE_CONCILI12[[#This Row],[CÓD. 
SAIB]],#REF!)</f>
        <v>#REF!</v>
      </c>
      <c r="H173" s="26" t="e">
        <f>BASE_CONCILI12[[#This Row],[CONSUMO REAL]]-BASE_CONCILI12[[#This Row],[CONSUMO TEORICO]]</f>
        <v>#REF!</v>
      </c>
      <c r="I173" s="26" t="e">
        <f>SUMIF(#REF!,BASE_CONCILI12[[#This Row],[CÓD. 
SAIB]],#REF!)</f>
        <v>#REF!</v>
      </c>
      <c r="J173" s="26" t="e">
        <f>SUMIF(#REF!,BASE_CONCILI12[[#This Row],[CÓD. 
SAIB]],#REF!)</f>
        <v>#REF!</v>
      </c>
      <c r="K173" s="26" t="e">
        <f>BASE_CONCILI12[[#This Row],[30/mai]]+BASE_CONCILI12[[#This Row],[RECEBIMENTO]]-BASE_CONCILI12[[#This Row],[TRANSFERÊNCIA]]-BASE_CONCILI12[[#This Row],[CONSUMO REAL]]</f>
        <v>#N/A</v>
      </c>
      <c r="L173" s="7">
        <f>IFERROR(VLOOKUP(BASE_CONCILI12[[#This Row],[CÓD. 
SAIB]],BASE_CONTAG[[LAVRE]:[CONTAGEM FINAL]],7,0),0)</f>
        <v>0</v>
      </c>
      <c r="M173" s="7">
        <f>IFERROR(SUM(BASE_CONCILI12[[#This Row],[30/jun]]*BASE_CONCILI12[[#This Row],[CUSTO MP (UN)]]),0)</f>
        <v>0</v>
      </c>
      <c r="N173" s="7">
        <f>IFERROR(VLOOKUP(BASE_CONCILI12[[#This Row],[CÓD. 
SAIB]],BASE_CONTAG[],5,0),"")</f>
        <v>0</v>
      </c>
      <c r="O173" s="7" t="e">
        <f>SUMIF(SISTEMA!#REF!,BASE_CONCILI12[[#This Row],[CÓD. 
SAIB]],SISTEMA!#REF!)</f>
        <v>#REF!</v>
      </c>
      <c r="P173" s="30">
        <f>IFERROR(SUM(BASE_CONCILI12[[#This Row],[SISTEMA]]*BASE_CONCILI12[[#This Row],[CUSTO MP (UN)]]),0)</f>
        <v>0</v>
      </c>
      <c r="Q173" s="46" t="str">
        <f>IFERROR(VLOOKUP(BASE_CONCILI12[[#This Row],[CÓD. 
SAIB]],BASE_DIFERENÇA[],4,0),"0")</f>
        <v>0</v>
      </c>
      <c r="R173" s="75" t="e">
        <f>BASE_CONCILI12[[#This Row],[30/jun]]-BASE_CONCILI12[[#This Row],[SISTEMA]]</f>
        <v>#REF!</v>
      </c>
      <c r="S173" s="47" t="str">
        <f>IFERROR(BASE_CONCILI12[[#This Row],[DIFERENÇA ANTERIOR]]-BASE_CONCILI12[[#This Row],[DIFERENÇA ATUAL]],"-")</f>
        <v>-</v>
      </c>
      <c r="T173" s="48" t="str">
        <f>VLOOKUP(BASE_CONCILI12[[#This Row],[CÓD. 
SAIB]],CUSTO!A:C,3,0)</f>
        <v>31791CB01</v>
      </c>
      <c r="U173" s="48">
        <f>IFERROR(SUM(BASE_CONCILI12[[#This Row],[DIFERENÇA ATUAL]]*BASE_CONCILI12[[#This Row],[CUSTO MP (UN)]]),0)</f>
        <v>0</v>
      </c>
      <c r="V173" s="86" t="str">
        <f>IFERROR(BASE_CONCILI12[[#This Row],[30/jun]]/BASE_CONCILI12[[#This Row],[SISTEMA]],"")</f>
        <v/>
      </c>
      <c r="W173" s="48" t="str">
        <f>IFERROR(BASE_CONCILI12[[#This Row],[DIFERENÇA MÊS]]*BASE_CONCILI12[[#This Row],[CUSTO MP (UN)]],"-")</f>
        <v>-</v>
      </c>
      <c r="X173" s="49" t="s">
        <v>813</v>
      </c>
    </row>
    <row r="174" spans="1:24" x14ac:dyDescent="0.25">
      <c r="A174" s="72">
        <v>32757</v>
      </c>
      <c r="B174" s="72"/>
      <c r="C174" s="2" t="s">
        <v>792</v>
      </c>
      <c r="D174" s="37" t="s">
        <v>280</v>
      </c>
      <c r="E174" s="26" t="e">
        <f>VLOOKUP(BASE_CONCILI12[[#This Row],[CÓD. 
SAIB]],CONT_ANTE!A:D,4,0)</f>
        <v>#N/A</v>
      </c>
      <c r="F174" s="26" t="e">
        <f>SUMIF(#REF!,BASE_CONCILI12[[#This Row],[CÓD. 
SAIB]],#REF!)</f>
        <v>#REF!</v>
      </c>
      <c r="G174" s="26" t="e">
        <f>SUMIF(#REF!,BASE_CONCILI12[[#This Row],[CÓD. 
SAIB]],#REF!)</f>
        <v>#REF!</v>
      </c>
      <c r="H174" s="26" t="e">
        <f>BASE_CONCILI12[[#This Row],[CONSUMO REAL]]-BASE_CONCILI12[[#This Row],[CONSUMO TEORICO]]</f>
        <v>#REF!</v>
      </c>
      <c r="I174" s="26" t="e">
        <f>SUMIF(#REF!,BASE_CONCILI12[[#This Row],[CÓD. 
SAIB]],#REF!)</f>
        <v>#REF!</v>
      </c>
      <c r="J174" s="26" t="e">
        <f>SUMIF(#REF!,BASE_CONCILI12[[#This Row],[CÓD. 
SAIB]],#REF!)</f>
        <v>#REF!</v>
      </c>
      <c r="K174" s="26" t="e">
        <f>BASE_CONCILI12[[#This Row],[30/mai]]+BASE_CONCILI12[[#This Row],[RECEBIMENTO]]-BASE_CONCILI12[[#This Row],[TRANSFERÊNCIA]]-BASE_CONCILI12[[#This Row],[CONSUMO REAL]]</f>
        <v>#N/A</v>
      </c>
      <c r="L174" s="7">
        <f>IFERROR(VLOOKUP(BASE_CONCILI12[[#This Row],[CÓD. 
SAIB]],BASE_CONTAG[[LAVRE]:[CONTAGEM FINAL]],7,0),0)</f>
        <v>49069</v>
      </c>
      <c r="M174" s="7">
        <f>IFERROR(SUM(BASE_CONCILI12[[#This Row],[30/jun]]*BASE_CONCILI12[[#This Row],[CUSTO MP (UN)]]),0)</f>
        <v>0</v>
      </c>
      <c r="N174" s="7">
        <f>IFERROR(VLOOKUP(BASE_CONCILI12[[#This Row],[CÓD. 
SAIB]],BASE_CONTAG[],5,0),"")</f>
        <v>49069</v>
      </c>
      <c r="O174" s="7" t="e">
        <f>SUMIF(SISTEMA!#REF!,BASE_CONCILI12[[#This Row],[CÓD. 
SAIB]],SISTEMA!#REF!)</f>
        <v>#REF!</v>
      </c>
      <c r="P174" s="30">
        <f>IFERROR(SUM(BASE_CONCILI12[[#This Row],[SISTEMA]]*BASE_CONCILI12[[#This Row],[CUSTO MP (UN)]]),0)</f>
        <v>0</v>
      </c>
      <c r="Q174" s="46" t="str">
        <f>IFERROR(VLOOKUP(BASE_CONCILI12[[#This Row],[CÓD. 
SAIB]],BASE_DIFERENÇA[],4,0),"0")</f>
        <v>0</v>
      </c>
      <c r="R174" s="75" t="e">
        <f>BASE_CONCILI12[[#This Row],[30/jun]]-BASE_CONCILI12[[#This Row],[SISTEMA]]</f>
        <v>#REF!</v>
      </c>
      <c r="S174" s="47" t="str">
        <f>IFERROR(BASE_CONCILI12[[#This Row],[DIFERENÇA ANTERIOR]]-BASE_CONCILI12[[#This Row],[DIFERENÇA ATUAL]],"-")</f>
        <v>-</v>
      </c>
      <c r="T174" s="48">
        <v>0</v>
      </c>
      <c r="U174" s="48">
        <f>IFERROR(SUM(BASE_CONCILI12[[#This Row],[DIFERENÇA ATUAL]]*BASE_CONCILI12[[#This Row],[CUSTO MP (UN)]]),0)</f>
        <v>0</v>
      </c>
      <c r="V174" s="86" t="str">
        <f>IFERROR(BASE_CONCILI12[[#This Row],[30/jun]]/BASE_CONCILI12[[#This Row],[SISTEMA]],"")</f>
        <v/>
      </c>
      <c r="W174" s="48" t="str">
        <f>IFERROR(BASE_CONCILI12[[#This Row],[DIFERENÇA MÊS]]*BASE_CONCILI12[[#This Row],[CUSTO MP (UN)]],"-")</f>
        <v>-</v>
      </c>
      <c r="X174" s="49" t="s">
        <v>813</v>
      </c>
    </row>
    <row r="175" spans="1:24" x14ac:dyDescent="0.25">
      <c r="A175" s="72">
        <v>32758</v>
      </c>
      <c r="B175" s="72"/>
      <c r="C175" s="2" t="s">
        <v>793</v>
      </c>
      <c r="D175" s="37" t="s">
        <v>280</v>
      </c>
      <c r="E175" s="26" t="e">
        <f>VLOOKUP(BASE_CONCILI12[[#This Row],[CÓD. 
SAIB]],CONT_ANTE!A:D,4,0)</f>
        <v>#N/A</v>
      </c>
      <c r="F175" s="26" t="e">
        <f>SUMIF(#REF!,BASE_CONCILI12[[#This Row],[CÓD. 
SAIB]],#REF!)</f>
        <v>#REF!</v>
      </c>
      <c r="G175" s="26" t="e">
        <f>SUMIF(#REF!,BASE_CONCILI12[[#This Row],[CÓD. 
SAIB]],#REF!)</f>
        <v>#REF!</v>
      </c>
      <c r="H175" s="26" t="e">
        <f>BASE_CONCILI12[[#This Row],[CONSUMO REAL]]-BASE_CONCILI12[[#This Row],[CONSUMO TEORICO]]</f>
        <v>#REF!</v>
      </c>
      <c r="I175" s="26" t="e">
        <f>SUMIF(#REF!,BASE_CONCILI12[[#This Row],[CÓD. 
SAIB]],#REF!)</f>
        <v>#REF!</v>
      </c>
      <c r="J175" s="26" t="e">
        <f>SUMIF(#REF!,BASE_CONCILI12[[#This Row],[CÓD. 
SAIB]],#REF!)</f>
        <v>#REF!</v>
      </c>
      <c r="K175" s="26" t="e">
        <f>BASE_CONCILI12[[#This Row],[30/mai]]+BASE_CONCILI12[[#This Row],[RECEBIMENTO]]-BASE_CONCILI12[[#This Row],[TRANSFERÊNCIA]]-BASE_CONCILI12[[#This Row],[CONSUMO REAL]]</f>
        <v>#N/A</v>
      </c>
      <c r="L175" s="7">
        <f>IFERROR(VLOOKUP(BASE_CONCILI12[[#This Row],[CÓD. 
SAIB]],BASE_CONTAG[[LAVRE]:[CONTAGEM FINAL]],7,0),0)</f>
        <v>0</v>
      </c>
      <c r="M175" s="7">
        <f>IFERROR(SUM(BASE_CONCILI12[[#This Row],[30/jun]]*BASE_CONCILI12[[#This Row],[CUSTO MP (UN)]]),0)</f>
        <v>0</v>
      </c>
      <c r="N175" s="7">
        <f>IFERROR(VLOOKUP(BASE_CONCILI12[[#This Row],[CÓD. 
SAIB]],BASE_CONTAG[],5,0),"")</f>
        <v>0</v>
      </c>
      <c r="O175" s="7" t="e">
        <f>SUMIF(SISTEMA!#REF!,BASE_CONCILI12[[#This Row],[CÓD. 
SAIB]],SISTEMA!#REF!)</f>
        <v>#REF!</v>
      </c>
      <c r="P175" s="30">
        <f>IFERROR(SUM(BASE_CONCILI12[[#This Row],[SISTEMA]]*BASE_CONCILI12[[#This Row],[CUSTO MP (UN)]]),0)</f>
        <v>0</v>
      </c>
      <c r="Q175" s="46" t="str">
        <f>IFERROR(VLOOKUP(BASE_CONCILI12[[#This Row],[CÓD. 
SAIB]],BASE_DIFERENÇA[],4,0),"0")</f>
        <v>0</v>
      </c>
      <c r="R175" s="75" t="e">
        <f>BASE_CONCILI12[[#This Row],[30/jun]]-BASE_CONCILI12[[#This Row],[SISTEMA]]</f>
        <v>#REF!</v>
      </c>
      <c r="S175" s="47" t="str">
        <f>IFERROR(BASE_CONCILI12[[#This Row],[DIFERENÇA ANTERIOR]]-BASE_CONCILI12[[#This Row],[DIFERENÇA ATUAL]],"-")</f>
        <v>-</v>
      </c>
      <c r="T175" s="48">
        <v>0</v>
      </c>
      <c r="U175" s="48">
        <f>IFERROR(SUM(BASE_CONCILI12[[#This Row],[DIFERENÇA ATUAL]]*BASE_CONCILI12[[#This Row],[CUSTO MP (UN)]]),0)</f>
        <v>0</v>
      </c>
      <c r="V175" s="86" t="str">
        <f>IFERROR(BASE_CONCILI12[[#This Row],[30/jun]]/BASE_CONCILI12[[#This Row],[SISTEMA]],"")</f>
        <v/>
      </c>
      <c r="W175" s="48" t="str">
        <f>IFERROR(BASE_CONCILI12[[#This Row],[DIFERENÇA MÊS]]*BASE_CONCILI12[[#This Row],[CUSTO MP (UN)]],"-")</f>
        <v>-</v>
      </c>
      <c r="X175" s="49" t="s">
        <v>813</v>
      </c>
    </row>
    <row r="176" spans="1:24" x14ac:dyDescent="0.25">
      <c r="A176" s="72">
        <v>32778</v>
      </c>
      <c r="B176" s="72"/>
      <c r="C176" s="2" t="s">
        <v>794</v>
      </c>
      <c r="D176" s="37" t="s">
        <v>280</v>
      </c>
      <c r="E176" s="26" t="e">
        <f>VLOOKUP(BASE_CONCILI12[[#This Row],[CÓD. 
SAIB]],CONT_ANTE!A:D,4,0)</f>
        <v>#N/A</v>
      </c>
      <c r="F176" s="26" t="e">
        <f>SUMIF(#REF!,BASE_CONCILI12[[#This Row],[CÓD. 
SAIB]],#REF!)</f>
        <v>#REF!</v>
      </c>
      <c r="G176" s="26" t="e">
        <f>SUMIF(#REF!,BASE_CONCILI12[[#This Row],[CÓD. 
SAIB]],#REF!)</f>
        <v>#REF!</v>
      </c>
      <c r="H176" s="26" t="e">
        <f>BASE_CONCILI12[[#This Row],[CONSUMO REAL]]-BASE_CONCILI12[[#This Row],[CONSUMO TEORICO]]</f>
        <v>#REF!</v>
      </c>
      <c r="I176" s="26" t="e">
        <f>SUMIF(#REF!,BASE_CONCILI12[[#This Row],[CÓD. 
SAIB]],#REF!)</f>
        <v>#REF!</v>
      </c>
      <c r="J176" s="26" t="e">
        <f>SUMIF(#REF!,BASE_CONCILI12[[#This Row],[CÓD. 
SAIB]],#REF!)</f>
        <v>#REF!</v>
      </c>
      <c r="K176" s="26" t="e">
        <f>BASE_CONCILI12[[#This Row],[30/mai]]+BASE_CONCILI12[[#This Row],[RECEBIMENTO]]-BASE_CONCILI12[[#This Row],[TRANSFERÊNCIA]]-BASE_CONCILI12[[#This Row],[CONSUMO REAL]]</f>
        <v>#N/A</v>
      </c>
      <c r="L176" s="7">
        <f>IFERROR(VLOOKUP(BASE_CONCILI12[[#This Row],[CÓD. 
SAIB]],BASE_CONTAG[[LAVRE]:[CONTAGEM FINAL]],7,0),0)</f>
        <v>197096</v>
      </c>
      <c r="M176" s="7">
        <f>IFERROR(SUM(BASE_CONCILI12[[#This Row],[30/jun]]*BASE_CONCILI12[[#This Row],[CUSTO MP (UN)]]),0)</f>
        <v>0</v>
      </c>
      <c r="N176" s="7">
        <f>IFERROR(VLOOKUP(BASE_CONCILI12[[#This Row],[CÓD. 
SAIB]],BASE_CONTAG[],5,0),"")</f>
        <v>188744</v>
      </c>
      <c r="O176" s="7" t="e">
        <f>SUMIF(SISTEMA!#REF!,BASE_CONCILI12[[#This Row],[CÓD. 
SAIB]],SISTEMA!#REF!)</f>
        <v>#REF!</v>
      </c>
      <c r="P176" s="30">
        <f>IFERROR(SUM(BASE_CONCILI12[[#This Row],[SISTEMA]]*BASE_CONCILI12[[#This Row],[CUSTO MP (UN)]]),0)</f>
        <v>0</v>
      </c>
      <c r="Q176" s="46" t="str">
        <f>IFERROR(VLOOKUP(BASE_CONCILI12[[#This Row],[CÓD. 
SAIB]],BASE_DIFERENÇA[],4,0),"0")</f>
        <v>0</v>
      </c>
      <c r="R176" s="75" t="e">
        <f>BASE_CONCILI12[[#This Row],[30/jun]]-BASE_CONCILI12[[#This Row],[SISTEMA]]</f>
        <v>#REF!</v>
      </c>
      <c r="S176" s="47" t="str">
        <f>IFERROR(BASE_CONCILI12[[#This Row],[DIFERENÇA ANTERIOR]]-BASE_CONCILI12[[#This Row],[DIFERENÇA ATUAL]],"-")</f>
        <v>-</v>
      </c>
      <c r="T176" s="48">
        <v>0</v>
      </c>
      <c r="U176" s="48">
        <f>IFERROR(SUM(BASE_CONCILI12[[#This Row],[DIFERENÇA ATUAL]]*BASE_CONCILI12[[#This Row],[CUSTO MP (UN)]]),0)</f>
        <v>0</v>
      </c>
      <c r="V176" s="86" t="str">
        <f>IFERROR(BASE_CONCILI12[[#This Row],[30/jun]]/BASE_CONCILI12[[#This Row],[SISTEMA]],"")</f>
        <v/>
      </c>
      <c r="W176" s="48" t="str">
        <f>IFERROR(BASE_CONCILI12[[#This Row],[DIFERENÇA MÊS]]*BASE_CONCILI12[[#This Row],[CUSTO MP (UN)]],"-")</f>
        <v>-</v>
      </c>
      <c r="X176" s="49" t="s">
        <v>813</v>
      </c>
    </row>
    <row r="177" spans="1:24" x14ac:dyDescent="0.25">
      <c r="A177" s="72">
        <v>32755</v>
      </c>
      <c r="B177" s="72"/>
      <c r="C177" s="2" t="s">
        <v>795</v>
      </c>
      <c r="D177" s="37" t="s">
        <v>280</v>
      </c>
      <c r="E177" s="26" t="e">
        <f>VLOOKUP(BASE_CONCILI12[[#This Row],[CÓD. 
SAIB]],CONT_ANTE!A:D,4,0)</f>
        <v>#N/A</v>
      </c>
      <c r="F177" s="26" t="e">
        <f>SUMIF(#REF!,BASE_CONCILI12[[#This Row],[CÓD. 
SAIB]],#REF!)</f>
        <v>#REF!</v>
      </c>
      <c r="G177" s="26" t="e">
        <f>SUMIF(#REF!,BASE_CONCILI12[[#This Row],[CÓD. 
SAIB]],#REF!)</f>
        <v>#REF!</v>
      </c>
      <c r="H177" s="26" t="e">
        <f>BASE_CONCILI12[[#This Row],[CONSUMO REAL]]-BASE_CONCILI12[[#This Row],[CONSUMO TEORICO]]</f>
        <v>#REF!</v>
      </c>
      <c r="I177" s="26" t="e">
        <f>SUMIF(#REF!,BASE_CONCILI12[[#This Row],[CÓD. 
SAIB]],#REF!)</f>
        <v>#REF!</v>
      </c>
      <c r="J177" s="26" t="e">
        <f>SUMIF(#REF!,BASE_CONCILI12[[#This Row],[CÓD. 
SAIB]],#REF!)</f>
        <v>#REF!</v>
      </c>
      <c r="K177" s="26" t="e">
        <f>BASE_CONCILI12[[#This Row],[30/mai]]+BASE_CONCILI12[[#This Row],[RECEBIMENTO]]-BASE_CONCILI12[[#This Row],[TRANSFERÊNCIA]]-BASE_CONCILI12[[#This Row],[CONSUMO REAL]]</f>
        <v>#N/A</v>
      </c>
      <c r="L177" s="7">
        <f>IFERROR(VLOOKUP(BASE_CONCILI12[[#This Row],[CÓD. 
SAIB]],BASE_CONTAG[[LAVRE]:[CONTAGEM FINAL]],7,0),0)</f>
        <v>95704</v>
      </c>
      <c r="M177" s="7">
        <f>IFERROR(SUM(BASE_CONCILI12[[#This Row],[30/jun]]*BASE_CONCILI12[[#This Row],[CUSTO MP (UN)]]),0)</f>
        <v>0</v>
      </c>
      <c r="N177" s="7">
        <f>IFERROR(VLOOKUP(BASE_CONCILI12[[#This Row],[CÓD. 
SAIB]],BASE_CONTAG[],5,0),"")</f>
        <v>95704</v>
      </c>
      <c r="O177" s="7" t="e">
        <f>SUMIF(SISTEMA!#REF!,BASE_CONCILI12[[#This Row],[CÓD. 
SAIB]],SISTEMA!#REF!)</f>
        <v>#REF!</v>
      </c>
      <c r="P177" s="30">
        <f>IFERROR(SUM(BASE_CONCILI12[[#This Row],[SISTEMA]]*BASE_CONCILI12[[#This Row],[CUSTO MP (UN)]]),0)</f>
        <v>0</v>
      </c>
      <c r="Q177" s="46" t="str">
        <f>IFERROR(VLOOKUP(BASE_CONCILI12[[#This Row],[CÓD. 
SAIB]],BASE_DIFERENÇA[],4,0),"0")</f>
        <v>0</v>
      </c>
      <c r="R177" s="75" t="e">
        <f>BASE_CONCILI12[[#This Row],[30/jun]]-BASE_CONCILI12[[#This Row],[SISTEMA]]</f>
        <v>#REF!</v>
      </c>
      <c r="S177" s="47" t="str">
        <f>IFERROR(BASE_CONCILI12[[#This Row],[DIFERENÇA ANTERIOR]]-BASE_CONCILI12[[#This Row],[DIFERENÇA ATUAL]],"-")</f>
        <v>-</v>
      </c>
      <c r="T177" s="48">
        <v>0</v>
      </c>
      <c r="U177" s="48">
        <f>IFERROR(SUM(BASE_CONCILI12[[#This Row],[DIFERENÇA ATUAL]]*BASE_CONCILI12[[#This Row],[CUSTO MP (UN)]]),0)</f>
        <v>0</v>
      </c>
      <c r="V177" s="86" t="str">
        <f>IFERROR(BASE_CONCILI12[[#This Row],[30/jun]]/BASE_CONCILI12[[#This Row],[SISTEMA]],"")</f>
        <v/>
      </c>
      <c r="W177" s="48" t="str">
        <f>IFERROR(BASE_CONCILI12[[#This Row],[DIFERENÇA MÊS]]*BASE_CONCILI12[[#This Row],[CUSTO MP (UN)]],"-")</f>
        <v>-</v>
      </c>
      <c r="X177" s="49" t="s">
        <v>813</v>
      </c>
    </row>
    <row r="178" spans="1:24" x14ac:dyDescent="0.25">
      <c r="A178" s="72">
        <v>32756</v>
      </c>
      <c r="B178" s="72"/>
      <c r="C178" s="2" t="s">
        <v>796</v>
      </c>
      <c r="D178" s="37" t="s">
        <v>280</v>
      </c>
      <c r="E178" s="26" t="e">
        <f>VLOOKUP(BASE_CONCILI12[[#This Row],[CÓD. 
SAIB]],CONT_ANTE!A:D,4,0)</f>
        <v>#N/A</v>
      </c>
      <c r="F178" s="26" t="e">
        <f>SUMIF(#REF!,BASE_CONCILI12[[#This Row],[CÓD. 
SAIB]],#REF!)</f>
        <v>#REF!</v>
      </c>
      <c r="G178" s="26" t="e">
        <f>SUMIF(#REF!,BASE_CONCILI12[[#This Row],[CÓD. 
SAIB]],#REF!)</f>
        <v>#REF!</v>
      </c>
      <c r="H178" s="26" t="e">
        <f>BASE_CONCILI12[[#This Row],[CONSUMO REAL]]-BASE_CONCILI12[[#This Row],[CONSUMO TEORICO]]</f>
        <v>#REF!</v>
      </c>
      <c r="I178" s="26" t="e">
        <f>SUMIF(#REF!,BASE_CONCILI12[[#This Row],[CÓD. 
SAIB]],#REF!)</f>
        <v>#REF!</v>
      </c>
      <c r="J178" s="26" t="e">
        <f>SUMIF(#REF!,BASE_CONCILI12[[#This Row],[CÓD. 
SAIB]],#REF!)</f>
        <v>#REF!</v>
      </c>
      <c r="K178" s="26" t="e">
        <f>BASE_CONCILI12[[#This Row],[30/mai]]+BASE_CONCILI12[[#This Row],[RECEBIMENTO]]-BASE_CONCILI12[[#This Row],[TRANSFERÊNCIA]]-BASE_CONCILI12[[#This Row],[CONSUMO REAL]]</f>
        <v>#N/A</v>
      </c>
      <c r="L178" s="7">
        <f>IFERROR(VLOOKUP(BASE_CONCILI12[[#This Row],[CÓD. 
SAIB]],BASE_CONTAG[[LAVRE]:[CONTAGEM FINAL]],7,0),0)</f>
        <v>0</v>
      </c>
      <c r="M178" s="7">
        <f>IFERROR(SUM(BASE_CONCILI12[[#This Row],[30/jun]]*BASE_CONCILI12[[#This Row],[CUSTO MP (UN)]]),0)</f>
        <v>0</v>
      </c>
      <c r="N178" s="7">
        <f>IFERROR(VLOOKUP(BASE_CONCILI12[[#This Row],[CÓD. 
SAIB]],BASE_CONTAG[],5,0),"")</f>
        <v>0</v>
      </c>
      <c r="O178" s="7" t="e">
        <f>SUMIF(SISTEMA!#REF!,BASE_CONCILI12[[#This Row],[CÓD. 
SAIB]],SISTEMA!#REF!)</f>
        <v>#REF!</v>
      </c>
      <c r="P178" s="30">
        <f>IFERROR(SUM(BASE_CONCILI12[[#This Row],[SISTEMA]]*BASE_CONCILI12[[#This Row],[CUSTO MP (UN)]]),0)</f>
        <v>0</v>
      </c>
      <c r="Q178" s="46" t="str">
        <f>IFERROR(VLOOKUP(BASE_CONCILI12[[#This Row],[CÓD. 
SAIB]],BASE_DIFERENÇA[],4,0),"0")</f>
        <v>0</v>
      </c>
      <c r="R178" s="75" t="e">
        <f>BASE_CONCILI12[[#This Row],[30/jun]]-BASE_CONCILI12[[#This Row],[SISTEMA]]</f>
        <v>#REF!</v>
      </c>
      <c r="S178" s="47" t="str">
        <f>IFERROR(BASE_CONCILI12[[#This Row],[DIFERENÇA ANTERIOR]]-BASE_CONCILI12[[#This Row],[DIFERENÇA ATUAL]],"-")</f>
        <v>-</v>
      </c>
      <c r="T178" s="48">
        <v>0</v>
      </c>
      <c r="U178" s="48">
        <f>IFERROR(SUM(BASE_CONCILI12[[#This Row],[DIFERENÇA ATUAL]]*BASE_CONCILI12[[#This Row],[CUSTO MP (UN)]]),0)</f>
        <v>0</v>
      </c>
      <c r="V178" s="86" t="str">
        <f>IFERROR(BASE_CONCILI12[[#This Row],[30/jun]]/BASE_CONCILI12[[#This Row],[SISTEMA]],"")</f>
        <v/>
      </c>
      <c r="W178" s="48" t="str">
        <f>IFERROR(BASE_CONCILI12[[#This Row],[DIFERENÇA MÊS]]*BASE_CONCILI12[[#This Row],[CUSTO MP (UN)]],"-")</f>
        <v>-</v>
      </c>
      <c r="X178" s="49" t="s">
        <v>813</v>
      </c>
    </row>
    <row r="179" spans="1:24" x14ac:dyDescent="0.25">
      <c r="A179" s="72">
        <v>32779</v>
      </c>
      <c r="B179" s="72"/>
      <c r="C179" s="2" t="s">
        <v>797</v>
      </c>
      <c r="D179" s="37" t="s">
        <v>280</v>
      </c>
      <c r="E179" s="26" t="e">
        <f>VLOOKUP(BASE_CONCILI12[[#This Row],[CÓD. 
SAIB]],CONT_ANTE!A:D,4,0)</f>
        <v>#N/A</v>
      </c>
      <c r="F179" s="26" t="e">
        <f>SUMIF(#REF!,BASE_CONCILI12[[#This Row],[CÓD. 
SAIB]],#REF!)</f>
        <v>#REF!</v>
      </c>
      <c r="G179" s="26" t="e">
        <f>SUMIF(#REF!,BASE_CONCILI12[[#This Row],[CÓD. 
SAIB]],#REF!)</f>
        <v>#REF!</v>
      </c>
      <c r="H179" s="26" t="e">
        <f>BASE_CONCILI12[[#This Row],[CONSUMO REAL]]-BASE_CONCILI12[[#This Row],[CONSUMO TEORICO]]</f>
        <v>#REF!</v>
      </c>
      <c r="I179" s="26" t="e">
        <f>SUMIF(#REF!,BASE_CONCILI12[[#This Row],[CÓD. 
SAIB]],#REF!)</f>
        <v>#REF!</v>
      </c>
      <c r="J179" s="26" t="e">
        <f>SUMIF(#REF!,BASE_CONCILI12[[#This Row],[CÓD. 
SAIB]],#REF!)</f>
        <v>#REF!</v>
      </c>
      <c r="K179" s="26" t="e">
        <f>BASE_CONCILI12[[#This Row],[30/mai]]+BASE_CONCILI12[[#This Row],[RECEBIMENTO]]-BASE_CONCILI12[[#This Row],[TRANSFERÊNCIA]]-BASE_CONCILI12[[#This Row],[CONSUMO REAL]]</f>
        <v>#N/A</v>
      </c>
      <c r="L179" s="7">
        <f>IFERROR(VLOOKUP(BASE_CONCILI12[[#This Row],[CÓD. 
SAIB]],BASE_CONTAG[[LAVRE]:[CONTAGEM FINAL]],7,0),0)</f>
        <v>92908</v>
      </c>
      <c r="M179" s="7">
        <f>IFERROR(SUM(BASE_CONCILI12[[#This Row],[30/jun]]*BASE_CONCILI12[[#This Row],[CUSTO MP (UN)]]),0)</f>
        <v>0</v>
      </c>
      <c r="N179" s="7">
        <f>IFERROR(VLOOKUP(BASE_CONCILI12[[#This Row],[CÓD. 
SAIB]],BASE_CONTAG[],5,0),"")</f>
        <v>92908</v>
      </c>
      <c r="O179" s="7" t="e">
        <f>SUMIF(SISTEMA!#REF!,BASE_CONCILI12[[#This Row],[CÓD. 
SAIB]],SISTEMA!#REF!)</f>
        <v>#REF!</v>
      </c>
      <c r="P179" s="30">
        <f>IFERROR(SUM(BASE_CONCILI12[[#This Row],[SISTEMA]]*BASE_CONCILI12[[#This Row],[CUSTO MP (UN)]]),0)</f>
        <v>0</v>
      </c>
      <c r="Q179" s="46" t="str">
        <f>IFERROR(VLOOKUP(BASE_CONCILI12[[#This Row],[CÓD. 
SAIB]],BASE_DIFERENÇA[],4,0),"0")</f>
        <v>0</v>
      </c>
      <c r="R179" s="75" t="e">
        <f>BASE_CONCILI12[[#This Row],[30/jun]]-BASE_CONCILI12[[#This Row],[SISTEMA]]</f>
        <v>#REF!</v>
      </c>
      <c r="S179" s="47" t="str">
        <f>IFERROR(BASE_CONCILI12[[#This Row],[DIFERENÇA ANTERIOR]]-BASE_CONCILI12[[#This Row],[DIFERENÇA ATUAL]],"-")</f>
        <v>-</v>
      </c>
      <c r="T179" s="48">
        <v>0</v>
      </c>
      <c r="U179" s="48">
        <f>IFERROR(SUM(BASE_CONCILI12[[#This Row],[DIFERENÇA ATUAL]]*BASE_CONCILI12[[#This Row],[CUSTO MP (UN)]]),0)</f>
        <v>0</v>
      </c>
      <c r="V179" s="86" t="str">
        <f>IFERROR(BASE_CONCILI12[[#This Row],[30/jun]]/BASE_CONCILI12[[#This Row],[SISTEMA]],"")</f>
        <v/>
      </c>
      <c r="W179" s="48" t="str">
        <f>IFERROR(BASE_CONCILI12[[#This Row],[DIFERENÇA MÊS]]*BASE_CONCILI12[[#This Row],[CUSTO MP (UN)]],"-")</f>
        <v>-</v>
      </c>
      <c r="X179" s="49" t="s">
        <v>813</v>
      </c>
    </row>
    <row r="180" spans="1:24" x14ac:dyDescent="0.25">
      <c r="A180" s="72">
        <v>32754</v>
      </c>
      <c r="B180" s="72"/>
      <c r="C180" s="2" t="s">
        <v>798</v>
      </c>
      <c r="D180" s="37" t="s">
        <v>280</v>
      </c>
      <c r="E180" s="26" t="e">
        <f>VLOOKUP(BASE_CONCILI12[[#This Row],[CÓD. 
SAIB]],CONT_ANTE!A:D,4,0)</f>
        <v>#N/A</v>
      </c>
      <c r="F180" s="26" t="e">
        <f>SUMIF(#REF!,BASE_CONCILI12[[#This Row],[CÓD. 
SAIB]],#REF!)</f>
        <v>#REF!</v>
      </c>
      <c r="G180" s="26" t="e">
        <f>SUMIF(#REF!,BASE_CONCILI12[[#This Row],[CÓD. 
SAIB]],#REF!)</f>
        <v>#REF!</v>
      </c>
      <c r="H180" s="26" t="e">
        <f>BASE_CONCILI12[[#This Row],[CONSUMO REAL]]-BASE_CONCILI12[[#This Row],[CONSUMO TEORICO]]</f>
        <v>#REF!</v>
      </c>
      <c r="I180" s="26" t="e">
        <f>SUMIF(#REF!,BASE_CONCILI12[[#This Row],[CÓD. 
SAIB]],#REF!)</f>
        <v>#REF!</v>
      </c>
      <c r="J180" s="26" t="e">
        <f>SUMIF(#REF!,BASE_CONCILI12[[#This Row],[CÓD. 
SAIB]],#REF!)</f>
        <v>#REF!</v>
      </c>
      <c r="K180" s="26" t="e">
        <f>BASE_CONCILI12[[#This Row],[30/mai]]+BASE_CONCILI12[[#This Row],[RECEBIMENTO]]-BASE_CONCILI12[[#This Row],[TRANSFERÊNCIA]]-BASE_CONCILI12[[#This Row],[CONSUMO REAL]]</f>
        <v>#N/A</v>
      </c>
      <c r="L180" s="7">
        <f>IFERROR(VLOOKUP(BASE_CONCILI12[[#This Row],[CÓD. 
SAIB]],BASE_CONTAG[[LAVRE]:[CONTAGEM FINAL]],7,0),0)</f>
        <v>131373</v>
      </c>
      <c r="M180" s="7">
        <f>IFERROR(SUM(BASE_CONCILI12[[#This Row],[30/jun]]*BASE_CONCILI12[[#This Row],[CUSTO MP (UN)]]),0)</f>
        <v>0</v>
      </c>
      <c r="N180" s="7">
        <f>IFERROR(VLOOKUP(BASE_CONCILI12[[#This Row],[CÓD. 
SAIB]],BASE_CONTAG[],5,0),"")</f>
        <v>131373</v>
      </c>
      <c r="O180" s="7" t="e">
        <f>SUMIF(SISTEMA!#REF!,BASE_CONCILI12[[#This Row],[CÓD. 
SAIB]],SISTEMA!#REF!)</f>
        <v>#REF!</v>
      </c>
      <c r="P180" s="30">
        <f>IFERROR(SUM(BASE_CONCILI12[[#This Row],[SISTEMA]]*BASE_CONCILI12[[#This Row],[CUSTO MP (UN)]]),0)</f>
        <v>0</v>
      </c>
      <c r="Q180" s="46" t="str">
        <f>IFERROR(VLOOKUP(BASE_CONCILI12[[#This Row],[CÓD. 
SAIB]],BASE_DIFERENÇA[],4,0),"0")</f>
        <v>0</v>
      </c>
      <c r="R180" s="75" t="e">
        <f>BASE_CONCILI12[[#This Row],[30/jun]]-BASE_CONCILI12[[#This Row],[SISTEMA]]</f>
        <v>#REF!</v>
      </c>
      <c r="S180" s="47" t="str">
        <f>IFERROR(BASE_CONCILI12[[#This Row],[DIFERENÇA ANTERIOR]]-BASE_CONCILI12[[#This Row],[DIFERENÇA ATUAL]],"-")</f>
        <v>-</v>
      </c>
      <c r="T180" s="48">
        <v>0</v>
      </c>
      <c r="U180" s="48">
        <f>IFERROR(SUM(BASE_CONCILI12[[#This Row],[DIFERENÇA ATUAL]]*BASE_CONCILI12[[#This Row],[CUSTO MP (UN)]]),0)</f>
        <v>0</v>
      </c>
      <c r="V180" s="86" t="str">
        <f>IFERROR(BASE_CONCILI12[[#This Row],[30/jun]]/BASE_CONCILI12[[#This Row],[SISTEMA]],"")</f>
        <v/>
      </c>
      <c r="W180" s="48" t="str">
        <f>IFERROR(BASE_CONCILI12[[#This Row],[DIFERENÇA MÊS]]*BASE_CONCILI12[[#This Row],[CUSTO MP (UN)]],"-")</f>
        <v>-</v>
      </c>
      <c r="X180" s="49" t="s">
        <v>813</v>
      </c>
    </row>
    <row r="181" spans="1:24" x14ac:dyDescent="0.25">
      <c r="A181" s="72">
        <v>32753</v>
      </c>
      <c r="B181" s="72"/>
      <c r="C181" s="2" t="s">
        <v>799</v>
      </c>
      <c r="D181" s="37" t="s">
        <v>280</v>
      </c>
      <c r="E181" s="26" t="e">
        <f>VLOOKUP(BASE_CONCILI12[[#This Row],[CÓD. 
SAIB]],CONT_ANTE!A:D,4,0)</f>
        <v>#N/A</v>
      </c>
      <c r="F181" s="26" t="e">
        <f>SUMIF(#REF!,BASE_CONCILI12[[#This Row],[CÓD. 
SAIB]],#REF!)</f>
        <v>#REF!</v>
      </c>
      <c r="G181" s="26" t="e">
        <f>SUMIF(#REF!,BASE_CONCILI12[[#This Row],[CÓD. 
SAIB]],#REF!)</f>
        <v>#REF!</v>
      </c>
      <c r="H181" s="26" t="e">
        <f>BASE_CONCILI12[[#This Row],[CONSUMO REAL]]-BASE_CONCILI12[[#This Row],[CONSUMO TEORICO]]</f>
        <v>#REF!</v>
      </c>
      <c r="I181" s="26" t="e">
        <f>SUMIF(#REF!,BASE_CONCILI12[[#This Row],[CÓD. 
SAIB]],#REF!)</f>
        <v>#REF!</v>
      </c>
      <c r="J181" s="26" t="e">
        <f>SUMIF(#REF!,BASE_CONCILI12[[#This Row],[CÓD. 
SAIB]],#REF!)</f>
        <v>#REF!</v>
      </c>
      <c r="K181" s="26" t="e">
        <f>BASE_CONCILI12[[#This Row],[30/mai]]+BASE_CONCILI12[[#This Row],[RECEBIMENTO]]-BASE_CONCILI12[[#This Row],[TRANSFERÊNCIA]]-BASE_CONCILI12[[#This Row],[CONSUMO REAL]]</f>
        <v>#N/A</v>
      </c>
      <c r="L181" s="7">
        <f>IFERROR(VLOOKUP(BASE_CONCILI12[[#This Row],[CÓD. 
SAIB]],BASE_CONTAG[[LAVRE]:[CONTAGEM FINAL]],7,0),0)</f>
        <v>137457</v>
      </c>
      <c r="M181" s="7">
        <f>IFERROR(SUM(BASE_CONCILI12[[#This Row],[30/jun]]*BASE_CONCILI12[[#This Row],[CUSTO MP (UN)]]),0)</f>
        <v>0</v>
      </c>
      <c r="N181" s="7">
        <f>IFERROR(VLOOKUP(BASE_CONCILI12[[#This Row],[CÓD. 
SAIB]],BASE_CONTAG[],5,0),"")</f>
        <v>137457</v>
      </c>
      <c r="O181" s="7" t="e">
        <f>SUMIF(SISTEMA!#REF!,BASE_CONCILI12[[#This Row],[CÓD. 
SAIB]],SISTEMA!#REF!)</f>
        <v>#REF!</v>
      </c>
      <c r="P181" s="30">
        <f>IFERROR(SUM(BASE_CONCILI12[[#This Row],[SISTEMA]]*BASE_CONCILI12[[#This Row],[CUSTO MP (UN)]]),0)</f>
        <v>0</v>
      </c>
      <c r="Q181" s="46" t="str">
        <f>IFERROR(VLOOKUP(BASE_CONCILI12[[#This Row],[CÓD. 
SAIB]],BASE_DIFERENÇA[],4,0),"0")</f>
        <v>0</v>
      </c>
      <c r="R181" s="75" t="e">
        <f>BASE_CONCILI12[[#This Row],[30/jun]]-BASE_CONCILI12[[#This Row],[SISTEMA]]</f>
        <v>#REF!</v>
      </c>
      <c r="S181" s="47" t="str">
        <f>IFERROR(BASE_CONCILI12[[#This Row],[DIFERENÇA ANTERIOR]]-BASE_CONCILI12[[#This Row],[DIFERENÇA ATUAL]],"-")</f>
        <v>-</v>
      </c>
      <c r="T181" s="48">
        <v>0</v>
      </c>
      <c r="U181" s="48">
        <f>IFERROR(SUM(BASE_CONCILI12[[#This Row],[DIFERENÇA ATUAL]]*BASE_CONCILI12[[#This Row],[CUSTO MP (UN)]]),0)</f>
        <v>0</v>
      </c>
      <c r="V181" s="86" t="str">
        <f>IFERROR(BASE_CONCILI12[[#This Row],[30/jun]]/BASE_CONCILI12[[#This Row],[SISTEMA]],"")</f>
        <v/>
      </c>
      <c r="W181" s="48" t="str">
        <f>IFERROR(BASE_CONCILI12[[#This Row],[DIFERENÇA MÊS]]*BASE_CONCILI12[[#This Row],[CUSTO MP (UN)]],"-")</f>
        <v>-</v>
      </c>
      <c r="X181" s="49" t="s">
        <v>813</v>
      </c>
    </row>
    <row r="182" spans="1:24" x14ac:dyDescent="0.25">
      <c r="A182" s="72">
        <v>31842</v>
      </c>
      <c r="B182" s="72"/>
      <c r="C182" s="2" t="s">
        <v>318</v>
      </c>
      <c r="D182" s="37" t="s">
        <v>280</v>
      </c>
      <c r="E182" s="26" t="e">
        <f>VLOOKUP(BASE_CONCILI12[[#This Row],[CÓD. 
SAIB]],CONT_ANTE!A:D,4,0)</f>
        <v>#N/A</v>
      </c>
      <c r="F182" s="26" t="e">
        <f>SUMIF(#REF!,BASE_CONCILI12[[#This Row],[CÓD. 
SAIB]],#REF!)</f>
        <v>#REF!</v>
      </c>
      <c r="G182" s="26" t="e">
        <f>SUMIF(#REF!,BASE_CONCILI12[[#This Row],[CÓD. 
SAIB]],#REF!)</f>
        <v>#REF!</v>
      </c>
      <c r="H182" s="26" t="e">
        <f>BASE_CONCILI12[[#This Row],[CONSUMO REAL]]-BASE_CONCILI12[[#This Row],[CONSUMO TEORICO]]</f>
        <v>#REF!</v>
      </c>
      <c r="I182" s="26" t="e">
        <f>SUMIF(#REF!,BASE_CONCILI12[[#This Row],[CÓD. 
SAIB]],#REF!)</f>
        <v>#REF!</v>
      </c>
      <c r="J182" s="26" t="e">
        <f>SUMIF(#REF!,BASE_CONCILI12[[#This Row],[CÓD. 
SAIB]],#REF!)</f>
        <v>#REF!</v>
      </c>
      <c r="K182" s="26" t="e">
        <f>BASE_CONCILI12[[#This Row],[30/mai]]+BASE_CONCILI12[[#This Row],[RECEBIMENTO]]-BASE_CONCILI12[[#This Row],[TRANSFERÊNCIA]]-BASE_CONCILI12[[#This Row],[CONSUMO REAL]]</f>
        <v>#N/A</v>
      </c>
      <c r="L182" s="7">
        <f>IFERROR(VLOOKUP(BASE_CONCILI12[[#This Row],[CÓD. 
SAIB]],BASE_CONTAG[[LAVRE]:[CONTAGEM FINAL]],7,0),0)</f>
        <v>0</v>
      </c>
      <c r="M182" s="7">
        <f>IFERROR(SUM(BASE_CONCILI12[[#This Row],[30/jun]]*BASE_CONCILI12[[#This Row],[CUSTO MP (UN)]]),0)</f>
        <v>0</v>
      </c>
      <c r="N182" s="7">
        <f>IFERROR(VLOOKUP(BASE_CONCILI12[[#This Row],[CÓD. 
SAIB]],BASE_CONTAG[],5,0),"")</f>
        <v>0</v>
      </c>
      <c r="O182" s="7" t="e">
        <f>SUMIF(SISTEMA!#REF!,BASE_CONCILI12[[#This Row],[CÓD. 
SAIB]],SISTEMA!#REF!)</f>
        <v>#REF!</v>
      </c>
      <c r="P182" s="30">
        <f>IFERROR(SUM(BASE_CONCILI12[[#This Row],[SISTEMA]]*BASE_CONCILI12[[#This Row],[CUSTO MP (UN)]]),0)</f>
        <v>0</v>
      </c>
      <c r="Q182" s="46" t="str">
        <f>IFERROR(VLOOKUP(BASE_CONCILI12[[#This Row],[CÓD. 
SAIB]],BASE_DIFERENÇA[],4,0),"0")</f>
        <v>0</v>
      </c>
      <c r="R182" s="75" t="e">
        <f>BASE_CONCILI12[[#This Row],[30/jun]]-BASE_CONCILI12[[#This Row],[SISTEMA]]</f>
        <v>#REF!</v>
      </c>
      <c r="S182" s="47" t="str">
        <f>IFERROR(BASE_CONCILI12[[#This Row],[DIFERENÇA ANTERIOR]]-BASE_CONCILI12[[#This Row],[DIFERENÇA ATUAL]],"-")</f>
        <v>-</v>
      </c>
      <c r="T182" s="48" t="str">
        <f>VLOOKUP(BASE_CONCILI12[[#This Row],[CÓD. 
SAIB]],CUSTO!A:C,3,0)</f>
        <v>31842CB01</v>
      </c>
      <c r="U182" s="48">
        <f>IFERROR(SUM(BASE_CONCILI12[[#This Row],[DIFERENÇA ATUAL]]*BASE_CONCILI12[[#This Row],[CUSTO MP (UN)]]),0)</f>
        <v>0</v>
      </c>
      <c r="V182" s="86" t="str">
        <f>IFERROR(BASE_CONCILI12[[#This Row],[30/jun]]/BASE_CONCILI12[[#This Row],[SISTEMA]],"")</f>
        <v/>
      </c>
      <c r="W182" s="48" t="str">
        <f>IFERROR(BASE_CONCILI12[[#This Row],[DIFERENÇA MÊS]]*BASE_CONCILI12[[#This Row],[CUSTO MP (UN)]],"-")</f>
        <v>-</v>
      </c>
      <c r="X182" s="49" t="s">
        <v>813</v>
      </c>
    </row>
    <row r="183" spans="1:24" x14ac:dyDescent="0.25">
      <c r="A183" s="72">
        <v>31843</v>
      </c>
      <c r="B183" s="72"/>
      <c r="C183" s="2" t="s">
        <v>319</v>
      </c>
      <c r="D183" s="37" t="s">
        <v>280</v>
      </c>
      <c r="E183" s="26" t="e">
        <f>VLOOKUP(BASE_CONCILI12[[#This Row],[CÓD. 
SAIB]],CONT_ANTE!A:D,4,0)</f>
        <v>#N/A</v>
      </c>
      <c r="F183" s="26" t="e">
        <f>SUMIF(#REF!,BASE_CONCILI12[[#This Row],[CÓD. 
SAIB]],#REF!)</f>
        <v>#REF!</v>
      </c>
      <c r="G183" s="26" t="e">
        <f>SUMIF(#REF!,BASE_CONCILI12[[#This Row],[CÓD. 
SAIB]],#REF!)</f>
        <v>#REF!</v>
      </c>
      <c r="H183" s="26" t="e">
        <f>BASE_CONCILI12[[#This Row],[CONSUMO REAL]]-BASE_CONCILI12[[#This Row],[CONSUMO TEORICO]]</f>
        <v>#REF!</v>
      </c>
      <c r="I183" s="26" t="e">
        <f>SUMIF(#REF!,BASE_CONCILI12[[#This Row],[CÓD. 
SAIB]],#REF!)</f>
        <v>#REF!</v>
      </c>
      <c r="J183" s="26" t="e">
        <f>SUMIF(#REF!,BASE_CONCILI12[[#This Row],[CÓD. 
SAIB]],#REF!)</f>
        <v>#REF!</v>
      </c>
      <c r="K183" s="26" t="e">
        <f>BASE_CONCILI12[[#This Row],[30/mai]]+BASE_CONCILI12[[#This Row],[RECEBIMENTO]]-BASE_CONCILI12[[#This Row],[TRANSFERÊNCIA]]-BASE_CONCILI12[[#This Row],[CONSUMO REAL]]</f>
        <v>#N/A</v>
      </c>
      <c r="L183" s="7">
        <f>IFERROR(VLOOKUP(BASE_CONCILI12[[#This Row],[CÓD. 
SAIB]],BASE_CONTAG[[LAVRE]:[CONTAGEM FINAL]],7,0),0)</f>
        <v>0</v>
      </c>
      <c r="M183" s="7">
        <f>IFERROR(SUM(BASE_CONCILI12[[#This Row],[30/jun]]*BASE_CONCILI12[[#This Row],[CUSTO MP (UN)]]),0)</f>
        <v>0</v>
      </c>
      <c r="N183" s="7" t="str">
        <f>IFERROR(VLOOKUP(BASE_CONCILI12[[#This Row],[CÓD. 
SAIB]],BASE_CONTAG[],5,0),"")</f>
        <v/>
      </c>
      <c r="O183" s="7" t="e">
        <f>SUMIF(SISTEMA!#REF!,BASE_CONCILI12[[#This Row],[CÓD. 
SAIB]],SISTEMA!#REF!)</f>
        <v>#REF!</v>
      </c>
      <c r="P183" s="30">
        <f>IFERROR(SUM(BASE_CONCILI12[[#This Row],[SISTEMA]]*BASE_CONCILI12[[#This Row],[CUSTO MP (UN)]]),0)</f>
        <v>0</v>
      </c>
      <c r="Q183" s="46" t="str">
        <f>IFERROR(VLOOKUP(BASE_CONCILI12[[#This Row],[CÓD. 
SAIB]],BASE_DIFERENÇA[],4,0),"0")</f>
        <v>0</v>
      </c>
      <c r="R183" s="75" t="e">
        <f>BASE_CONCILI12[[#This Row],[30/jun]]-BASE_CONCILI12[[#This Row],[SISTEMA]]</f>
        <v>#REF!</v>
      </c>
      <c r="S183" s="47" t="str">
        <f>IFERROR(BASE_CONCILI12[[#This Row],[DIFERENÇA ANTERIOR]]-BASE_CONCILI12[[#This Row],[DIFERENÇA ATUAL]],"-")</f>
        <v>-</v>
      </c>
      <c r="T183" s="48" t="str">
        <f>VLOOKUP(BASE_CONCILI12[[#This Row],[CÓD. 
SAIB]],CUSTO!A:C,3,0)</f>
        <v>31843CB01</v>
      </c>
      <c r="U183" s="48">
        <f>IFERROR(SUM(BASE_CONCILI12[[#This Row],[DIFERENÇA ATUAL]]*BASE_CONCILI12[[#This Row],[CUSTO MP (UN)]]),0)</f>
        <v>0</v>
      </c>
      <c r="V183" s="86" t="str">
        <f>IFERROR(BASE_CONCILI12[[#This Row],[30/jun]]/BASE_CONCILI12[[#This Row],[SISTEMA]],"")</f>
        <v/>
      </c>
      <c r="W183" s="48" t="str">
        <f>IFERROR(BASE_CONCILI12[[#This Row],[DIFERENÇA MÊS]]*BASE_CONCILI12[[#This Row],[CUSTO MP (UN)]],"-")</f>
        <v>-</v>
      </c>
      <c r="X183" s="49" t="s">
        <v>813</v>
      </c>
    </row>
    <row r="184" spans="1:24" x14ac:dyDescent="0.25">
      <c r="A184" s="72">
        <v>31208</v>
      </c>
      <c r="B184" s="72"/>
      <c r="C184" s="2" t="s">
        <v>309</v>
      </c>
      <c r="D184" s="37" t="s">
        <v>280</v>
      </c>
      <c r="E184" s="26" t="e">
        <f>VLOOKUP(BASE_CONCILI12[[#This Row],[CÓD. 
SAIB]],CONT_ANTE!A:D,4,0)</f>
        <v>#N/A</v>
      </c>
      <c r="F184" s="26" t="e">
        <f>SUMIF(#REF!,BASE_CONCILI12[[#This Row],[CÓD. 
SAIB]],#REF!)</f>
        <v>#REF!</v>
      </c>
      <c r="G184" s="26" t="e">
        <f>SUMIF(#REF!,BASE_CONCILI12[[#This Row],[CÓD. 
SAIB]],#REF!)</f>
        <v>#REF!</v>
      </c>
      <c r="H184" s="26" t="e">
        <f>BASE_CONCILI12[[#This Row],[CONSUMO REAL]]-BASE_CONCILI12[[#This Row],[CONSUMO TEORICO]]</f>
        <v>#REF!</v>
      </c>
      <c r="I184" s="26" t="e">
        <f>SUMIF(#REF!,BASE_CONCILI12[[#This Row],[CÓD. 
SAIB]],#REF!)</f>
        <v>#REF!</v>
      </c>
      <c r="J184" s="26" t="e">
        <f>SUMIF(#REF!,BASE_CONCILI12[[#This Row],[CÓD. 
SAIB]],#REF!)</f>
        <v>#REF!</v>
      </c>
      <c r="K184" s="26" t="e">
        <f>BASE_CONCILI12[[#This Row],[30/mai]]+BASE_CONCILI12[[#This Row],[RECEBIMENTO]]-BASE_CONCILI12[[#This Row],[TRANSFERÊNCIA]]-BASE_CONCILI12[[#This Row],[CONSUMO REAL]]</f>
        <v>#N/A</v>
      </c>
      <c r="L184" s="7">
        <f>IFERROR(VLOOKUP(BASE_CONCILI12[[#This Row],[CÓD. 
SAIB]],BASE_CONTAG[[LAVRE]:[CONTAGEM FINAL]],7,0),0)</f>
        <v>0</v>
      </c>
      <c r="M184" s="7">
        <f>IFERROR(SUM(BASE_CONCILI12[[#This Row],[30/jun]]*BASE_CONCILI12[[#This Row],[CUSTO MP (UN)]]),0)</f>
        <v>0</v>
      </c>
      <c r="N184" s="7" t="str">
        <f>IFERROR(VLOOKUP(BASE_CONCILI12[[#This Row],[CÓD. 
SAIB]],BASE_CONTAG[],5,0),"")</f>
        <v/>
      </c>
      <c r="O184" s="7" t="e">
        <f>SUMIF(SISTEMA!#REF!,BASE_CONCILI12[[#This Row],[CÓD. 
SAIB]],SISTEMA!#REF!)</f>
        <v>#REF!</v>
      </c>
      <c r="P184" s="30">
        <f>IFERROR(SUM(BASE_CONCILI12[[#This Row],[SISTEMA]]*BASE_CONCILI12[[#This Row],[CUSTO MP (UN)]]),0)</f>
        <v>0</v>
      </c>
      <c r="Q184" s="46" t="str">
        <f>IFERROR(VLOOKUP(BASE_CONCILI12[[#This Row],[CÓD. 
SAIB]],BASE_DIFERENÇA[],4,0),"0")</f>
        <v>0</v>
      </c>
      <c r="R184" s="75" t="e">
        <f>BASE_CONCILI12[[#This Row],[30/jun]]-BASE_CONCILI12[[#This Row],[SISTEMA]]</f>
        <v>#REF!</v>
      </c>
      <c r="S184" s="47" t="str">
        <f>IFERROR(BASE_CONCILI12[[#This Row],[DIFERENÇA ANTERIOR]]-BASE_CONCILI12[[#This Row],[DIFERENÇA ATUAL]],"-")</f>
        <v>-</v>
      </c>
      <c r="T184" s="48" t="str">
        <f>VLOOKUP(BASE_CONCILI12[[#This Row],[CÓD. 
SAIB]],CUSTO!A:C,3,0)</f>
        <v>31208CB01</v>
      </c>
      <c r="U184" s="48">
        <f>IFERROR(SUM(BASE_CONCILI12[[#This Row],[DIFERENÇA ATUAL]]*BASE_CONCILI12[[#This Row],[CUSTO MP (UN)]]),0)</f>
        <v>0</v>
      </c>
      <c r="V184" s="86" t="str">
        <f>IFERROR(BASE_CONCILI12[[#This Row],[30/jun]]/BASE_CONCILI12[[#This Row],[SISTEMA]],"")</f>
        <v/>
      </c>
      <c r="W184" s="48" t="str">
        <f>IFERROR(BASE_CONCILI12[[#This Row],[DIFERENÇA MÊS]]*BASE_CONCILI12[[#This Row],[CUSTO MP (UN)]],"-")</f>
        <v>-</v>
      </c>
      <c r="X184" s="49" t="s">
        <v>813</v>
      </c>
    </row>
    <row r="185" spans="1:24" x14ac:dyDescent="0.25">
      <c r="A185" s="72">
        <v>31794</v>
      </c>
      <c r="B185" s="72"/>
      <c r="C185" s="2" t="s">
        <v>355</v>
      </c>
      <c r="D185" s="37" t="s">
        <v>280</v>
      </c>
      <c r="E185" s="26" t="e">
        <f>VLOOKUP(BASE_CONCILI12[[#This Row],[CÓD. 
SAIB]],CONT_ANTE!A:D,4,0)</f>
        <v>#N/A</v>
      </c>
      <c r="F185" s="26" t="e">
        <f>SUMIF(#REF!,BASE_CONCILI12[[#This Row],[CÓD. 
SAIB]],#REF!)</f>
        <v>#REF!</v>
      </c>
      <c r="G185" s="26" t="e">
        <f>SUMIF(#REF!,BASE_CONCILI12[[#This Row],[CÓD. 
SAIB]],#REF!)</f>
        <v>#REF!</v>
      </c>
      <c r="H185" s="26" t="e">
        <f>BASE_CONCILI12[[#This Row],[CONSUMO REAL]]-BASE_CONCILI12[[#This Row],[CONSUMO TEORICO]]</f>
        <v>#REF!</v>
      </c>
      <c r="I185" s="26" t="e">
        <f>SUMIF(#REF!,BASE_CONCILI12[[#This Row],[CÓD. 
SAIB]],#REF!)</f>
        <v>#REF!</v>
      </c>
      <c r="J185" s="26" t="e">
        <f>SUMIF(#REF!,BASE_CONCILI12[[#This Row],[CÓD. 
SAIB]],#REF!)</f>
        <v>#REF!</v>
      </c>
      <c r="K185" s="26" t="e">
        <f>BASE_CONCILI12[[#This Row],[30/mai]]+BASE_CONCILI12[[#This Row],[RECEBIMENTO]]-BASE_CONCILI12[[#This Row],[TRANSFERÊNCIA]]-BASE_CONCILI12[[#This Row],[CONSUMO REAL]]</f>
        <v>#N/A</v>
      </c>
      <c r="L185" s="7">
        <f>IFERROR(VLOOKUP(BASE_CONCILI12[[#This Row],[CÓD. 
SAIB]],BASE_CONTAG[[LAVRE]:[CONTAGEM FINAL]],7,0),0)</f>
        <v>0</v>
      </c>
      <c r="M185" s="7">
        <f>IFERROR(SUM(BASE_CONCILI12[[#This Row],[30/jun]]*BASE_CONCILI12[[#This Row],[CUSTO MP (UN)]]),0)</f>
        <v>0</v>
      </c>
      <c r="N185" s="7">
        <f>IFERROR(VLOOKUP(BASE_CONCILI12[[#This Row],[CÓD. 
SAIB]],BASE_CONTAG[],5,0),"")</f>
        <v>0</v>
      </c>
      <c r="O185" s="7" t="e">
        <f>SUMIF(SISTEMA!#REF!,BASE_CONCILI12[[#This Row],[CÓD. 
SAIB]],SISTEMA!#REF!)</f>
        <v>#REF!</v>
      </c>
      <c r="P185" s="30">
        <f>IFERROR(SUM(BASE_CONCILI12[[#This Row],[SISTEMA]]*BASE_CONCILI12[[#This Row],[CUSTO MP (UN)]]),0)</f>
        <v>0</v>
      </c>
      <c r="Q185" s="46" t="str">
        <f>IFERROR(VLOOKUP(BASE_CONCILI12[[#This Row],[CÓD. 
SAIB]],BASE_DIFERENÇA[],4,0),"0")</f>
        <v>0</v>
      </c>
      <c r="R185" s="75" t="e">
        <f>BASE_CONCILI12[[#This Row],[30/jun]]-BASE_CONCILI12[[#This Row],[SISTEMA]]</f>
        <v>#REF!</v>
      </c>
      <c r="S185" s="47" t="str">
        <f>IFERROR(BASE_CONCILI12[[#This Row],[DIFERENÇA ANTERIOR]]-BASE_CONCILI12[[#This Row],[DIFERENÇA ATUAL]],"-")</f>
        <v>-</v>
      </c>
      <c r="T185" s="48" t="str">
        <f>VLOOKUP(BASE_CONCILI12[[#This Row],[CÓD. 
SAIB]],CUSTO!A:C,3,0)</f>
        <v>31794CB01</v>
      </c>
      <c r="U185" s="48">
        <f>IFERROR(SUM(BASE_CONCILI12[[#This Row],[DIFERENÇA ATUAL]]*BASE_CONCILI12[[#This Row],[CUSTO MP (UN)]]),0)</f>
        <v>0</v>
      </c>
      <c r="V185" s="86" t="str">
        <f>IFERROR(BASE_CONCILI12[[#This Row],[30/jun]]/BASE_CONCILI12[[#This Row],[SISTEMA]],"")</f>
        <v/>
      </c>
      <c r="W185" s="48" t="str">
        <f>IFERROR(BASE_CONCILI12[[#This Row],[DIFERENÇA MÊS]]*BASE_CONCILI12[[#This Row],[CUSTO MP (UN)]],"-")</f>
        <v>-</v>
      </c>
      <c r="X185" s="49" t="s">
        <v>813</v>
      </c>
    </row>
    <row r="186" spans="1:24" x14ac:dyDescent="0.25">
      <c r="A186" s="72">
        <v>31388</v>
      </c>
      <c r="B186" s="72"/>
      <c r="C186" s="2" t="s">
        <v>391</v>
      </c>
      <c r="D186" s="37" t="s">
        <v>280</v>
      </c>
      <c r="E186" s="26" t="e">
        <f>VLOOKUP(BASE_CONCILI12[[#This Row],[CÓD. 
SAIB]],CONT_ANTE!A:D,4,0)</f>
        <v>#N/A</v>
      </c>
      <c r="F186" s="26" t="e">
        <f>SUMIF(#REF!,BASE_CONCILI12[[#This Row],[CÓD. 
SAIB]],#REF!)</f>
        <v>#REF!</v>
      </c>
      <c r="G186" s="26" t="e">
        <f>SUMIF(#REF!,BASE_CONCILI12[[#This Row],[CÓD. 
SAIB]],#REF!)</f>
        <v>#REF!</v>
      </c>
      <c r="H186" s="26" t="e">
        <f>BASE_CONCILI12[[#This Row],[CONSUMO REAL]]-BASE_CONCILI12[[#This Row],[CONSUMO TEORICO]]</f>
        <v>#REF!</v>
      </c>
      <c r="I186" s="26" t="e">
        <f>SUMIF(#REF!,BASE_CONCILI12[[#This Row],[CÓD. 
SAIB]],#REF!)</f>
        <v>#REF!</v>
      </c>
      <c r="J186" s="26" t="e">
        <f>SUMIF(#REF!,BASE_CONCILI12[[#This Row],[CÓD. 
SAIB]],#REF!)</f>
        <v>#REF!</v>
      </c>
      <c r="K186" s="26" t="e">
        <f>BASE_CONCILI12[[#This Row],[30/mai]]+BASE_CONCILI12[[#This Row],[RECEBIMENTO]]-BASE_CONCILI12[[#This Row],[TRANSFERÊNCIA]]-BASE_CONCILI12[[#This Row],[CONSUMO REAL]]</f>
        <v>#N/A</v>
      </c>
      <c r="L186" s="7">
        <f>IFERROR(VLOOKUP(BASE_CONCILI12[[#This Row],[CÓD. 
SAIB]],BASE_CONTAG[[LAVRE]:[CONTAGEM FINAL]],7,0),0)</f>
        <v>0</v>
      </c>
      <c r="M186" s="7">
        <f>IFERROR(SUM(BASE_CONCILI12[[#This Row],[30/jun]]*BASE_CONCILI12[[#This Row],[CUSTO MP (UN)]]),0)</f>
        <v>0</v>
      </c>
      <c r="N186" s="7" t="str">
        <f>IFERROR(VLOOKUP(BASE_CONCILI12[[#This Row],[CÓD. 
SAIB]],BASE_CONTAG[],5,0),"")</f>
        <v/>
      </c>
      <c r="O186" s="7" t="e">
        <f>SUMIF(SISTEMA!#REF!,BASE_CONCILI12[[#This Row],[CÓD. 
SAIB]],SISTEMA!#REF!)</f>
        <v>#REF!</v>
      </c>
      <c r="P186" s="30">
        <f>IFERROR(SUM(BASE_CONCILI12[[#This Row],[SISTEMA]]*BASE_CONCILI12[[#This Row],[CUSTO MP (UN)]]),0)</f>
        <v>0</v>
      </c>
      <c r="Q186" s="46" t="str">
        <f>IFERROR(VLOOKUP(BASE_CONCILI12[[#This Row],[CÓD. 
SAIB]],BASE_DIFERENÇA[],4,0),"0")</f>
        <v>0</v>
      </c>
      <c r="R186" s="75" t="e">
        <f>BASE_CONCILI12[[#This Row],[30/jun]]-BASE_CONCILI12[[#This Row],[SISTEMA]]</f>
        <v>#REF!</v>
      </c>
      <c r="S186" s="47" t="str">
        <f>IFERROR(BASE_CONCILI12[[#This Row],[DIFERENÇA ANTERIOR]]-BASE_CONCILI12[[#This Row],[DIFERENÇA ATUAL]],"-")</f>
        <v>-</v>
      </c>
      <c r="T186" s="48" t="str">
        <f>VLOOKUP(BASE_CONCILI12[[#This Row],[CÓD. 
SAIB]],CUSTO!A:C,3,0)</f>
        <v>31388CB01</v>
      </c>
      <c r="U186" s="48">
        <f>IFERROR(SUM(BASE_CONCILI12[[#This Row],[DIFERENÇA ATUAL]]*BASE_CONCILI12[[#This Row],[CUSTO MP (UN)]]),0)</f>
        <v>0</v>
      </c>
      <c r="V186" s="86" t="str">
        <f>IFERROR(BASE_CONCILI12[[#This Row],[30/jun]]/BASE_CONCILI12[[#This Row],[SISTEMA]],"")</f>
        <v/>
      </c>
      <c r="W186" s="48" t="str">
        <f>IFERROR(BASE_CONCILI12[[#This Row],[DIFERENÇA MÊS]]*BASE_CONCILI12[[#This Row],[CUSTO MP (UN)]],"-")</f>
        <v>-</v>
      </c>
      <c r="X186" s="49" t="s">
        <v>813</v>
      </c>
    </row>
    <row r="187" spans="1:24" x14ac:dyDescent="0.25">
      <c r="A187" s="72">
        <v>32118</v>
      </c>
      <c r="B187" s="72"/>
      <c r="C187" s="2" t="s">
        <v>359</v>
      </c>
      <c r="D187" s="37" t="s">
        <v>280</v>
      </c>
      <c r="E187" s="26" t="e">
        <f>VLOOKUP(BASE_CONCILI12[[#This Row],[CÓD. 
SAIB]],CONT_ANTE!A:D,4,0)</f>
        <v>#N/A</v>
      </c>
      <c r="F187" s="26" t="e">
        <f>SUMIF(#REF!,BASE_CONCILI12[[#This Row],[CÓD. 
SAIB]],#REF!)</f>
        <v>#REF!</v>
      </c>
      <c r="G187" s="26" t="e">
        <f>SUMIF(#REF!,BASE_CONCILI12[[#This Row],[CÓD. 
SAIB]],#REF!)</f>
        <v>#REF!</v>
      </c>
      <c r="H187" s="26" t="e">
        <f>BASE_CONCILI12[[#This Row],[CONSUMO REAL]]-BASE_CONCILI12[[#This Row],[CONSUMO TEORICO]]</f>
        <v>#REF!</v>
      </c>
      <c r="I187" s="26" t="e">
        <f>SUMIF(#REF!,BASE_CONCILI12[[#This Row],[CÓD. 
SAIB]],#REF!)</f>
        <v>#REF!</v>
      </c>
      <c r="J187" s="26" t="e">
        <f>SUMIF(#REF!,BASE_CONCILI12[[#This Row],[CÓD. 
SAIB]],#REF!)</f>
        <v>#REF!</v>
      </c>
      <c r="K187" s="26" t="e">
        <f>BASE_CONCILI12[[#This Row],[30/mai]]+BASE_CONCILI12[[#This Row],[RECEBIMENTO]]-BASE_CONCILI12[[#This Row],[TRANSFERÊNCIA]]-BASE_CONCILI12[[#This Row],[CONSUMO REAL]]</f>
        <v>#N/A</v>
      </c>
      <c r="L187" s="7">
        <f>IFERROR(VLOOKUP(BASE_CONCILI12[[#This Row],[CÓD. 
SAIB]],BASE_CONTAG[[LAVRE]:[CONTAGEM FINAL]],7,0),0)</f>
        <v>98640</v>
      </c>
      <c r="M187" s="7">
        <f>IFERROR(SUM(BASE_CONCILI12[[#This Row],[30/jun]]*BASE_CONCILI12[[#This Row],[CUSTO MP (UN)]]),0)</f>
        <v>0</v>
      </c>
      <c r="N187" s="7">
        <f>IFERROR(VLOOKUP(BASE_CONCILI12[[#This Row],[CÓD. 
SAIB]],BASE_CONTAG[],5,0),"")</f>
        <v>98640</v>
      </c>
      <c r="O187" s="7" t="e">
        <f>SUMIF(SISTEMA!#REF!,BASE_CONCILI12[[#This Row],[CÓD. 
SAIB]],SISTEMA!#REF!)</f>
        <v>#REF!</v>
      </c>
      <c r="P187" s="30">
        <f>IFERROR(SUM(BASE_CONCILI12[[#This Row],[SISTEMA]]*BASE_CONCILI12[[#This Row],[CUSTO MP (UN)]]),0)</f>
        <v>0</v>
      </c>
      <c r="Q187" s="46" t="str">
        <f>IFERROR(VLOOKUP(BASE_CONCILI12[[#This Row],[CÓD. 
SAIB]],BASE_DIFERENÇA[],4,0),"0")</f>
        <v>0</v>
      </c>
      <c r="R187" s="75" t="e">
        <f>BASE_CONCILI12[[#This Row],[30/jun]]-BASE_CONCILI12[[#This Row],[SISTEMA]]</f>
        <v>#REF!</v>
      </c>
      <c r="S187" s="47" t="str">
        <f>IFERROR(BASE_CONCILI12[[#This Row],[DIFERENÇA ANTERIOR]]-BASE_CONCILI12[[#This Row],[DIFERENÇA ATUAL]],"-")</f>
        <v>-</v>
      </c>
      <c r="T187" s="48" t="str">
        <f>VLOOKUP(BASE_CONCILI12[[#This Row],[CÓD. 
SAIB]],CUSTO!A:C,3,0)</f>
        <v>32118CB01</v>
      </c>
      <c r="U187" s="48">
        <f>IFERROR(SUM(BASE_CONCILI12[[#This Row],[DIFERENÇA ATUAL]]*BASE_CONCILI12[[#This Row],[CUSTO MP (UN)]]),0)</f>
        <v>0</v>
      </c>
      <c r="V187" s="86" t="str">
        <f>IFERROR(BASE_CONCILI12[[#This Row],[30/jun]]/BASE_CONCILI12[[#This Row],[SISTEMA]],"")</f>
        <v/>
      </c>
      <c r="W187" s="48" t="str">
        <f>IFERROR(BASE_CONCILI12[[#This Row],[DIFERENÇA MÊS]]*BASE_CONCILI12[[#This Row],[CUSTO MP (UN)]],"-")</f>
        <v>-</v>
      </c>
      <c r="X187" s="49" t="s">
        <v>874</v>
      </c>
    </row>
    <row r="188" spans="1:24" x14ac:dyDescent="0.25">
      <c r="A188" s="72">
        <v>31803</v>
      </c>
      <c r="B188" s="72"/>
      <c r="C188" s="2" t="s">
        <v>357</v>
      </c>
      <c r="D188" s="37" t="s">
        <v>280</v>
      </c>
      <c r="E188" s="26" t="e">
        <f>VLOOKUP(BASE_CONCILI12[[#This Row],[CÓD. 
SAIB]],CONT_ANTE!A:D,4,0)</f>
        <v>#N/A</v>
      </c>
      <c r="F188" s="26" t="e">
        <f>SUMIF(#REF!,BASE_CONCILI12[[#This Row],[CÓD. 
SAIB]],#REF!)</f>
        <v>#REF!</v>
      </c>
      <c r="G188" s="26" t="e">
        <f>SUMIF(#REF!,BASE_CONCILI12[[#This Row],[CÓD. 
SAIB]],#REF!)</f>
        <v>#REF!</v>
      </c>
      <c r="H188" s="26" t="e">
        <f>BASE_CONCILI12[[#This Row],[CONSUMO REAL]]-BASE_CONCILI12[[#This Row],[CONSUMO TEORICO]]</f>
        <v>#REF!</v>
      </c>
      <c r="I188" s="26" t="e">
        <f>SUMIF(#REF!,BASE_CONCILI12[[#This Row],[CÓD. 
SAIB]],#REF!)</f>
        <v>#REF!</v>
      </c>
      <c r="J188" s="26" t="e">
        <f>SUMIF(#REF!,BASE_CONCILI12[[#This Row],[CÓD. 
SAIB]],#REF!)</f>
        <v>#REF!</v>
      </c>
      <c r="K188" s="26" t="e">
        <f>BASE_CONCILI12[[#This Row],[30/mai]]+BASE_CONCILI12[[#This Row],[RECEBIMENTO]]-BASE_CONCILI12[[#This Row],[TRANSFERÊNCIA]]-BASE_CONCILI12[[#This Row],[CONSUMO REAL]]</f>
        <v>#N/A</v>
      </c>
      <c r="L188" s="7">
        <f>IFERROR(VLOOKUP(BASE_CONCILI12[[#This Row],[CÓD. 
SAIB]],BASE_CONTAG[[LAVRE]:[CONTAGEM FINAL]],7,0),0)</f>
        <v>0</v>
      </c>
      <c r="M188" s="7">
        <f>IFERROR(SUM(BASE_CONCILI12[[#This Row],[30/jun]]*BASE_CONCILI12[[#This Row],[CUSTO MP (UN)]]),0)</f>
        <v>0</v>
      </c>
      <c r="N188" s="7" t="str">
        <f>IFERROR(VLOOKUP(BASE_CONCILI12[[#This Row],[CÓD. 
SAIB]],BASE_CONTAG[],5,0),"")</f>
        <v/>
      </c>
      <c r="O188" s="7" t="e">
        <f>SUMIF(SISTEMA!#REF!,BASE_CONCILI12[[#This Row],[CÓD. 
SAIB]],SISTEMA!#REF!)</f>
        <v>#REF!</v>
      </c>
      <c r="P188" s="30">
        <f>IFERROR(SUM(BASE_CONCILI12[[#This Row],[SISTEMA]]*BASE_CONCILI12[[#This Row],[CUSTO MP (UN)]]),0)</f>
        <v>0</v>
      </c>
      <c r="Q188" s="46" t="str">
        <f>IFERROR(VLOOKUP(BASE_CONCILI12[[#This Row],[CÓD. 
SAIB]],BASE_DIFERENÇA[],4,0),"0")</f>
        <v>0</v>
      </c>
      <c r="R188" s="75" t="e">
        <f>BASE_CONCILI12[[#This Row],[30/jun]]-BASE_CONCILI12[[#This Row],[SISTEMA]]</f>
        <v>#REF!</v>
      </c>
      <c r="S188" s="47" t="str">
        <f>IFERROR(BASE_CONCILI12[[#This Row],[DIFERENÇA ANTERIOR]]-BASE_CONCILI12[[#This Row],[DIFERENÇA ATUAL]],"-")</f>
        <v>-</v>
      </c>
      <c r="T188" s="48" t="str">
        <f>VLOOKUP(BASE_CONCILI12[[#This Row],[CÓD. 
SAIB]],CUSTO!A:C,3,0)</f>
        <v>31803CB01</v>
      </c>
      <c r="U188" s="48">
        <f>IFERROR(SUM(BASE_CONCILI12[[#This Row],[DIFERENÇA ATUAL]]*BASE_CONCILI12[[#This Row],[CUSTO MP (UN)]]),0)</f>
        <v>0</v>
      </c>
      <c r="V188" s="86" t="str">
        <f>IFERROR(BASE_CONCILI12[[#This Row],[30/jun]]/BASE_CONCILI12[[#This Row],[SISTEMA]],"")</f>
        <v/>
      </c>
      <c r="W188" s="48" t="str">
        <f>IFERROR(BASE_CONCILI12[[#This Row],[DIFERENÇA MÊS]]*BASE_CONCILI12[[#This Row],[CUSTO MP (UN)]],"-")</f>
        <v>-</v>
      </c>
      <c r="X188" s="49" t="s">
        <v>813</v>
      </c>
    </row>
    <row r="189" spans="1:24" x14ac:dyDescent="0.25">
      <c r="A189" s="72">
        <v>31798</v>
      </c>
      <c r="B189" s="72"/>
      <c r="C189" s="2" t="s">
        <v>356</v>
      </c>
      <c r="D189" s="37" t="s">
        <v>280</v>
      </c>
      <c r="E189" s="26" t="e">
        <f>VLOOKUP(BASE_CONCILI12[[#This Row],[CÓD. 
SAIB]],CONT_ANTE!A:D,4,0)</f>
        <v>#N/A</v>
      </c>
      <c r="F189" s="26" t="e">
        <f>SUMIF(#REF!,BASE_CONCILI12[[#This Row],[CÓD. 
SAIB]],#REF!)</f>
        <v>#REF!</v>
      </c>
      <c r="G189" s="26" t="e">
        <f>SUMIF(#REF!,BASE_CONCILI12[[#This Row],[CÓD. 
SAIB]],#REF!)</f>
        <v>#REF!</v>
      </c>
      <c r="H189" s="26" t="e">
        <f>BASE_CONCILI12[[#This Row],[CONSUMO REAL]]-BASE_CONCILI12[[#This Row],[CONSUMO TEORICO]]</f>
        <v>#REF!</v>
      </c>
      <c r="I189" s="26" t="e">
        <f>SUMIF(#REF!,BASE_CONCILI12[[#This Row],[CÓD. 
SAIB]],#REF!)</f>
        <v>#REF!</v>
      </c>
      <c r="J189" s="26" t="e">
        <f>SUMIF(#REF!,BASE_CONCILI12[[#This Row],[CÓD. 
SAIB]],#REF!)</f>
        <v>#REF!</v>
      </c>
      <c r="K189" s="26" t="e">
        <f>BASE_CONCILI12[[#This Row],[30/mai]]+BASE_CONCILI12[[#This Row],[RECEBIMENTO]]-BASE_CONCILI12[[#This Row],[TRANSFERÊNCIA]]-BASE_CONCILI12[[#This Row],[CONSUMO REAL]]</f>
        <v>#N/A</v>
      </c>
      <c r="L189" s="7">
        <f>IFERROR(VLOOKUP(BASE_CONCILI12[[#This Row],[CÓD. 
SAIB]],BASE_CONTAG[[LAVRE]:[CONTAGEM FINAL]],7,0),0)</f>
        <v>0</v>
      </c>
      <c r="M189" s="7">
        <f>IFERROR(SUM(BASE_CONCILI12[[#This Row],[30/jun]]*BASE_CONCILI12[[#This Row],[CUSTO MP (UN)]]),0)</f>
        <v>0</v>
      </c>
      <c r="N189" s="7" t="str">
        <f>IFERROR(VLOOKUP(BASE_CONCILI12[[#This Row],[CÓD. 
SAIB]],BASE_CONTAG[],5,0),"")</f>
        <v/>
      </c>
      <c r="O189" s="7" t="e">
        <f>SUMIF(SISTEMA!#REF!,BASE_CONCILI12[[#This Row],[CÓD. 
SAIB]],SISTEMA!#REF!)</f>
        <v>#REF!</v>
      </c>
      <c r="P189" s="30">
        <f>IFERROR(SUM(BASE_CONCILI12[[#This Row],[SISTEMA]]*BASE_CONCILI12[[#This Row],[CUSTO MP (UN)]]),0)</f>
        <v>0</v>
      </c>
      <c r="Q189" s="46" t="str">
        <f>IFERROR(VLOOKUP(BASE_CONCILI12[[#This Row],[CÓD. 
SAIB]],BASE_DIFERENÇA[],4,0),"0")</f>
        <v>0</v>
      </c>
      <c r="R189" s="75" t="e">
        <f>BASE_CONCILI12[[#This Row],[30/jun]]-BASE_CONCILI12[[#This Row],[SISTEMA]]</f>
        <v>#REF!</v>
      </c>
      <c r="S189" s="47" t="str">
        <f>IFERROR(BASE_CONCILI12[[#This Row],[DIFERENÇA ANTERIOR]]-BASE_CONCILI12[[#This Row],[DIFERENÇA ATUAL]],"-")</f>
        <v>-</v>
      </c>
      <c r="T189" s="48" t="str">
        <f>VLOOKUP(BASE_CONCILI12[[#This Row],[CÓD. 
SAIB]],CUSTO!A:C,3,0)</f>
        <v>31798CB01</v>
      </c>
      <c r="U189" s="48">
        <f>IFERROR(SUM(BASE_CONCILI12[[#This Row],[DIFERENÇA ATUAL]]*BASE_CONCILI12[[#This Row],[CUSTO MP (UN)]]),0)</f>
        <v>0</v>
      </c>
      <c r="V189" s="86" t="str">
        <f>IFERROR(BASE_CONCILI12[[#This Row],[30/jun]]/BASE_CONCILI12[[#This Row],[SISTEMA]],"")</f>
        <v/>
      </c>
      <c r="W189" s="48" t="str">
        <f>IFERROR(BASE_CONCILI12[[#This Row],[DIFERENÇA MÊS]]*BASE_CONCILI12[[#This Row],[CUSTO MP (UN)]],"-")</f>
        <v>-</v>
      </c>
      <c r="X189" s="49" t="s">
        <v>865</v>
      </c>
    </row>
    <row r="190" spans="1:24" x14ac:dyDescent="0.25">
      <c r="A190" s="72">
        <v>31804</v>
      </c>
      <c r="B190" s="72"/>
      <c r="C190" s="2" t="s">
        <v>358</v>
      </c>
      <c r="D190" s="37" t="s">
        <v>280</v>
      </c>
      <c r="E190" s="26" t="e">
        <f>VLOOKUP(BASE_CONCILI12[[#This Row],[CÓD. 
SAIB]],CONT_ANTE!A:D,4,0)</f>
        <v>#N/A</v>
      </c>
      <c r="F190" s="26" t="e">
        <f>SUMIF(#REF!,BASE_CONCILI12[[#This Row],[CÓD. 
SAIB]],#REF!)</f>
        <v>#REF!</v>
      </c>
      <c r="G190" s="26" t="e">
        <f>SUMIF(#REF!,BASE_CONCILI12[[#This Row],[CÓD. 
SAIB]],#REF!)</f>
        <v>#REF!</v>
      </c>
      <c r="H190" s="26" t="e">
        <f>BASE_CONCILI12[[#This Row],[CONSUMO REAL]]-BASE_CONCILI12[[#This Row],[CONSUMO TEORICO]]</f>
        <v>#REF!</v>
      </c>
      <c r="I190" s="26" t="e">
        <f>SUMIF(#REF!,BASE_CONCILI12[[#This Row],[CÓD. 
SAIB]],#REF!)</f>
        <v>#REF!</v>
      </c>
      <c r="J190" s="26" t="e">
        <f>SUMIF(#REF!,BASE_CONCILI12[[#This Row],[CÓD. 
SAIB]],#REF!)</f>
        <v>#REF!</v>
      </c>
      <c r="K190" s="26" t="e">
        <f>BASE_CONCILI12[[#This Row],[30/mai]]+BASE_CONCILI12[[#This Row],[RECEBIMENTO]]-BASE_CONCILI12[[#This Row],[TRANSFERÊNCIA]]-BASE_CONCILI12[[#This Row],[CONSUMO REAL]]</f>
        <v>#N/A</v>
      </c>
      <c r="L190" s="7">
        <f>IFERROR(VLOOKUP(BASE_CONCILI12[[#This Row],[CÓD. 
SAIB]],BASE_CONTAG[[LAVRE]:[CONTAGEM FINAL]],7,0),0)</f>
        <v>0</v>
      </c>
      <c r="M190" s="7">
        <f>IFERROR(SUM(BASE_CONCILI12[[#This Row],[30/jun]]*BASE_CONCILI12[[#This Row],[CUSTO MP (UN)]]),0)</f>
        <v>0</v>
      </c>
      <c r="N190" s="7" t="str">
        <f>IFERROR(VLOOKUP(BASE_CONCILI12[[#This Row],[CÓD. 
SAIB]],BASE_CONTAG[],5,0),"")</f>
        <v/>
      </c>
      <c r="O190" s="7" t="e">
        <f>SUMIF(SISTEMA!#REF!,BASE_CONCILI12[[#This Row],[CÓD. 
SAIB]],SISTEMA!#REF!)</f>
        <v>#REF!</v>
      </c>
      <c r="P190" s="30">
        <f>IFERROR(SUM(BASE_CONCILI12[[#This Row],[SISTEMA]]*BASE_CONCILI12[[#This Row],[CUSTO MP (UN)]]),0)</f>
        <v>0</v>
      </c>
      <c r="Q190" s="46" t="str">
        <f>IFERROR(VLOOKUP(BASE_CONCILI12[[#This Row],[CÓD. 
SAIB]],BASE_DIFERENÇA[],4,0),"0")</f>
        <v>0</v>
      </c>
      <c r="R190" s="75" t="e">
        <f>BASE_CONCILI12[[#This Row],[30/jun]]-BASE_CONCILI12[[#This Row],[SISTEMA]]</f>
        <v>#REF!</v>
      </c>
      <c r="S190" s="47" t="str">
        <f>IFERROR(BASE_CONCILI12[[#This Row],[DIFERENÇA ANTERIOR]]-BASE_CONCILI12[[#This Row],[DIFERENÇA ATUAL]],"-")</f>
        <v>-</v>
      </c>
      <c r="T190" s="48" t="str">
        <f>VLOOKUP(BASE_CONCILI12[[#This Row],[CÓD. 
SAIB]],CUSTO!A:C,3,0)</f>
        <v>31804CB01</v>
      </c>
      <c r="U190" s="48">
        <f>IFERROR(SUM(BASE_CONCILI12[[#This Row],[DIFERENÇA ATUAL]]*BASE_CONCILI12[[#This Row],[CUSTO MP (UN)]]),0)</f>
        <v>0</v>
      </c>
      <c r="V190" s="86" t="str">
        <f>IFERROR(BASE_CONCILI12[[#This Row],[30/jun]]/BASE_CONCILI12[[#This Row],[SISTEMA]],"")</f>
        <v/>
      </c>
      <c r="W190" s="48" t="str">
        <f>IFERROR(BASE_CONCILI12[[#This Row],[DIFERENÇA MÊS]]*BASE_CONCILI12[[#This Row],[CUSTO MP (UN)]],"-")</f>
        <v>-</v>
      </c>
      <c r="X190" s="49" t="s">
        <v>813</v>
      </c>
    </row>
    <row r="191" spans="1:24" x14ac:dyDescent="0.25">
      <c r="A191" s="72">
        <v>31805</v>
      </c>
      <c r="B191" s="72"/>
      <c r="C191" s="2" t="s">
        <v>313</v>
      </c>
      <c r="D191" s="37" t="s">
        <v>280</v>
      </c>
      <c r="E191" s="26" t="e">
        <f>VLOOKUP(BASE_CONCILI12[[#This Row],[CÓD. 
SAIB]],CONT_ANTE!A:D,4,0)</f>
        <v>#N/A</v>
      </c>
      <c r="F191" s="26" t="e">
        <f>SUMIF(#REF!,BASE_CONCILI12[[#This Row],[CÓD. 
SAIB]],#REF!)</f>
        <v>#REF!</v>
      </c>
      <c r="G191" s="26" t="e">
        <f>SUMIF(#REF!,BASE_CONCILI12[[#This Row],[CÓD. 
SAIB]],#REF!)</f>
        <v>#REF!</v>
      </c>
      <c r="H191" s="26" t="e">
        <f>BASE_CONCILI12[[#This Row],[CONSUMO REAL]]-BASE_CONCILI12[[#This Row],[CONSUMO TEORICO]]</f>
        <v>#REF!</v>
      </c>
      <c r="I191" s="26" t="e">
        <f>SUMIF(#REF!,BASE_CONCILI12[[#This Row],[CÓD. 
SAIB]],#REF!)</f>
        <v>#REF!</v>
      </c>
      <c r="J191" s="26" t="e">
        <f>SUMIF(#REF!,BASE_CONCILI12[[#This Row],[CÓD. 
SAIB]],#REF!)</f>
        <v>#REF!</v>
      </c>
      <c r="K191" s="26" t="e">
        <f>BASE_CONCILI12[[#This Row],[30/mai]]+BASE_CONCILI12[[#This Row],[RECEBIMENTO]]-BASE_CONCILI12[[#This Row],[TRANSFERÊNCIA]]-BASE_CONCILI12[[#This Row],[CONSUMO REAL]]</f>
        <v>#N/A</v>
      </c>
      <c r="L191" s="7">
        <f>IFERROR(VLOOKUP(BASE_CONCILI12[[#This Row],[CÓD. 
SAIB]],BASE_CONTAG[[LAVRE]:[CONTAGEM FINAL]],7,0),0)</f>
        <v>0</v>
      </c>
      <c r="M191" s="7">
        <f>IFERROR(SUM(BASE_CONCILI12[[#This Row],[30/jun]]*BASE_CONCILI12[[#This Row],[CUSTO MP (UN)]]),0)</f>
        <v>0</v>
      </c>
      <c r="N191" s="7" t="str">
        <f>IFERROR(VLOOKUP(BASE_CONCILI12[[#This Row],[CÓD. 
SAIB]],BASE_CONTAG[],5,0),"")</f>
        <v/>
      </c>
      <c r="O191" s="7" t="e">
        <f>SUMIF(SISTEMA!#REF!,BASE_CONCILI12[[#This Row],[CÓD. 
SAIB]],SISTEMA!#REF!)</f>
        <v>#REF!</v>
      </c>
      <c r="P191" s="30">
        <f>IFERROR(SUM(BASE_CONCILI12[[#This Row],[SISTEMA]]*BASE_CONCILI12[[#This Row],[CUSTO MP (UN)]]),0)</f>
        <v>0</v>
      </c>
      <c r="Q191" s="46" t="str">
        <f>IFERROR(VLOOKUP(BASE_CONCILI12[[#This Row],[CÓD. 
SAIB]],BASE_DIFERENÇA[],4,0),"0")</f>
        <v>0</v>
      </c>
      <c r="R191" s="75" t="e">
        <f>BASE_CONCILI12[[#This Row],[30/jun]]-BASE_CONCILI12[[#This Row],[SISTEMA]]</f>
        <v>#REF!</v>
      </c>
      <c r="S191" s="47" t="str">
        <f>IFERROR(BASE_CONCILI12[[#This Row],[DIFERENÇA ANTERIOR]]-BASE_CONCILI12[[#This Row],[DIFERENÇA ATUAL]],"-")</f>
        <v>-</v>
      </c>
      <c r="T191" s="48" t="str">
        <f>VLOOKUP(BASE_CONCILI12[[#This Row],[CÓD. 
SAIB]],CUSTO!A:C,3,0)</f>
        <v>31805CB01</v>
      </c>
      <c r="U191" s="48">
        <f>IFERROR(SUM(BASE_CONCILI12[[#This Row],[DIFERENÇA ATUAL]]*BASE_CONCILI12[[#This Row],[CUSTO MP (UN)]]),0)</f>
        <v>0</v>
      </c>
      <c r="V191" s="86" t="str">
        <f>IFERROR(BASE_CONCILI12[[#This Row],[30/jun]]/BASE_CONCILI12[[#This Row],[SISTEMA]],"")</f>
        <v/>
      </c>
      <c r="W191" s="48" t="str">
        <f>IFERROR(BASE_CONCILI12[[#This Row],[DIFERENÇA MÊS]]*BASE_CONCILI12[[#This Row],[CUSTO MP (UN)]],"-")</f>
        <v>-</v>
      </c>
      <c r="X191" s="49" t="s">
        <v>813</v>
      </c>
    </row>
    <row r="192" spans="1:24" x14ac:dyDescent="0.25">
      <c r="A192" s="72">
        <v>31390</v>
      </c>
      <c r="B192" s="72"/>
      <c r="C192" s="2" t="s">
        <v>329</v>
      </c>
      <c r="D192" s="37" t="s">
        <v>280</v>
      </c>
      <c r="E192" s="26" t="e">
        <f>VLOOKUP(BASE_CONCILI12[[#This Row],[CÓD. 
SAIB]],CONT_ANTE!A:D,4,0)</f>
        <v>#N/A</v>
      </c>
      <c r="F192" s="26" t="e">
        <f>SUMIF(#REF!,BASE_CONCILI12[[#This Row],[CÓD. 
SAIB]],#REF!)</f>
        <v>#REF!</v>
      </c>
      <c r="G192" s="26" t="e">
        <f>SUMIF(#REF!,BASE_CONCILI12[[#This Row],[CÓD. 
SAIB]],#REF!)</f>
        <v>#REF!</v>
      </c>
      <c r="H192" s="26" t="e">
        <f>BASE_CONCILI12[[#This Row],[CONSUMO REAL]]-BASE_CONCILI12[[#This Row],[CONSUMO TEORICO]]</f>
        <v>#REF!</v>
      </c>
      <c r="I192" s="26" t="e">
        <f>SUMIF(#REF!,BASE_CONCILI12[[#This Row],[CÓD. 
SAIB]],#REF!)</f>
        <v>#REF!</v>
      </c>
      <c r="J192" s="26" t="e">
        <f>SUMIF(#REF!,BASE_CONCILI12[[#This Row],[CÓD. 
SAIB]],#REF!)</f>
        <v>#REF!</v>
      </c>
      <c r="K192" s="26" t="e">
        <f>BASE_CONCILI12[[#This Row],[30/mai]]+BASE_CONCILI12[[#This Row],[RECEBIMENTO]]-BASE_CONCILI12[[#This Row],[TRANSFERÊNCIA]]-BASE_CONCILI12[[#This Row],[CONSUMO REAL]]</f>
        <v>#N/A</v>
      </c>
      <c r="L192" s="7">
        <f>IFERROR(VLOOKUP(BASE_CONCILI12[[#This Row],[CÓD. 
SAIB]],BASE_CONTAG[[LAVRE]:[CONTAGEM FINAL]],7,0),0)</f>
        <v>0</v>
      </c>
      <c r="M192" s="7">
        <f>IFERROR(SUM(BASE_CONCILI12[[#This Row],[30/jun]]*BASE_CONCILI12[[#This Row],[CUSTO MP (UN)]]),0)</f>
        <v>0</v>
      </c>
      <c r="N192" s="7" t="str">
        <f>IFERROR(VLOOKUP(BASE_CONCILI12[[#This Row],[CÓD. 
SAIB]],BASE_CONTAG[],5,0),"")</f>
        <v/>
      </c>
      <c r="O192" s="7" t="e">
        <f>SUMIF(SISTEMA!#REF!,BASE_CONCILI12[[#This Row],[CÓD. 
SAIB]],SISTEMA!#REF!)</f>
        <v>#REF!</v>
      </c>
      <c r="P192" s="30">
        <f>IFERROR(SUM(BASE_CONCILI12[[#This Row],[SISTEMA]]*BASE_CONCILI12[[#This Row],[CUSTO MP (UN)]]),0)</f>
        <v>0</v>
      </c>
      <c r="Q192" s="46" t="str">
        <f>IFERROR(VLOOKUP(BASE_CONCILI12[[#This Row],[CÓD. 
SAIB]],BASE_DIFERENÇA[],4,0),"0")</f>
        <v>0</v>
      </c>
      <c r="R192" s="75" t="e">
        <f>BASE_CONCILI12[[#This Row],[30/jun]]-BASE_CONCILI12[[#This Row],[SISTEMA]]</f>
        <v>#REF!</v>
      </c>
      <c r="S192" s="47" t="str">
        <f>IFERROR(BASE_CONCILI12[[#This Row],[DIFERENÇA ANTERIOR]]-BASE_CONCILI12[[#This Row],[DIFERENÇA ATUAL]],"-")</f>
        <v>-</v>
      </c>
      <c r="T192" s="48" t="str">
        <f>VLOOKUP(BASE_CONCILI12[[#This Row],[CÓD. 
SAIB]],CUSTO!A:C,3,0)</f>
        <v>31390CB01</v>
      </c>
      <c r="U192" s="48">
        <f>IFERROR(SUM(BASE_CONCILI12[[#This Row],[DIFERENÇA ATUAL]]*BASE_CONCILI12[[#This Row],[CUSTO MP (UN)]]),0)</f>
        <v>0</v>
      </c>
      <c r="V192" s="86" t="str">
        <f>IFERROR(BASE_CONCILI12[[#This Row],[30/jun]]/BASE_CONCILI12[[#This Row],[SISTEMA]],"")</f>
        <v/>
      </c>
      <c r="W192" s="48" t="str">
        <f>IFERROR(BASE_CONCILI12[[#This Row],[DIFERENÇA MÊS]]*BASE_CONCILI12[[#This Row],[CUSTO MP (UN)]],"-")</f>
        <v>-</v>
      </c>
      <c r="X192" s="49" t="s">
        <v>813</v>
      </c>
    </row>
    <row r="193" spans="1:24" x14ac:dyDescent="0.25">
      <c r="A193" s="72">
        <v>31389</v>
      </c>
      <c r="B193" s="72"/>
      <c r="C193" s="2" t="s">
        <v>262</v>
      </c>
      <c r="D193" s="37" t="s">
        <v>280</v>
      </c>
      <c r="E193" s="26" t="e">
        <f>VLOOKUP(BASE_CONCILI12[[#This Row],[CÓD. 
SAIB]],CONT_ANTE!A:D,4,0)</f>
        <v>#N/A</v>
      </c>
      <c r="F193" s="26" t="e">
        <f>SUMIF(#REF!,BASE_CONCILI12[[#This Row],[CÓD. 
SAIB]],#REF!)</f>
        <v>#REF!</v>
      </c>
      <c r="G193" s="26" t="e">
        <f>SUMIF(#REF!,BASE_CONCILI12[[#This Row],[CÓD. 
SAIB]],#REF!)</f>
        <v>#REF!</v>
      </c>
      <c r="H193" s="26" t="e">
        <f>BASE_CONCILI12[[#This Row],[CONSUMO REAL]]-BASE_CONCILI12[[#This Row],[CONSUMO TEORICO]]</f>
        <v>#REF!</v>
      </c>
      <c r="I193" s="26" t="e">
        <f>SUMIF(#REF!,BASE_CONCILI12[[#This Row],[CÓD. 
SAIB]],#REF!)</f>
        <v>#REF!</v>
      </c>
      <c r="J193" s="26" t="e">
        <f>SUMIF(#REF!,BASE_CONCILI12[[#This Row],[CÓD. 
SAIB]],#REF!)</f>
        <v>#REF!</v>
      </c>
      <c r="K193" s="26" t="e">
        <f>BASE_CONCILI12[[#This Row],[30/mai]]+BASE_CONCILI12[[#This Row],[RECEBIMENTO]]-BASE_CONCILI12[[#This Row],[TRANSFERÊNCIA]]-BASE_CONCILI12[[#This Row],[CONSUMO REAL]]</f>
        <v>#N/A</v>
      </c>
      <c r="L193" s="7">
        <f>IFERROR(VLOOKUP(BASE_CONCILI12[[#This Row],[CÓD. 
SAIB]],BASE_CONTAG[[LAVRE]:[CONTAGEM FINAL]],7,0),0)</f>
        <v>0</v>
      </c>
      <c r="M193" s="7">
        <f>IFERROR(SUM(BASE_CONCILI12[[#This Row],[30/jun]]*BASE_CONCILI12[[#This Row],[CUSTO MP (UN)]]),0)</f>
        <v>0</v>
      </c>
      <c r="N193" s="7" t="str">
        <f>IFERROR(VLOOKUP(BASE_CONCILI12[[#This Row],[CÓD. 
SAIB]],BASE_CONTAG[],5,0),"")</f>
        <v/>
      </c>
      <c r="O193" s="7" t="e">
        <f>SUMIF(SISTEMA!#REF!,BASE_CONCILI12[[#This Row],[CÓD. 
SAIB]],SISTEMA!#REF!)</f>
        <v>#REF!</v>
      </c>
      <c r="P193" s="30">
        <f>IFERROR(SUM(BASE_CONCILI12[[#This Row],[SISTEMA]]*BASE_CONCILI12[[#This Row],[CUSTO MP (UN)]]),0)</f>
        <v>0</v>
      </c>
      <c r="Q193" s="46" t="str">
        <f>IFERROR(VLOOKUP(BASE_CONCILI12[[#This Row],[CÓD. 
SAIB]],BASE_DIFERENÇA[],4,0),"0")</f>
        <v>0</v>
      </c>
      <c r="R193" s="75" t="e">
        <f>BASE_CONCILI12[[#This Row],[30/jun]]-BASE_CONCILI12[[#This Row],[SISTEMA]]</f>
        <v>#REF!</v>
      </c>
      <c r="S193" s="47" t="str">
        <f>IFERROR(BASE_CONCILI12[[#This Row],[DIFERENÇA ANTERIOR]]-BASE_CONCILI12[[#This Row],[DIFERENÇA ATUAL]],"-")</f>
        <v>-</v>
      </c>
      <c r="T193" s="48" t="str">
        <f>VLOOKUP(BASE_CONCILI12[[#This Row],[CÓD. 
SAIB]],CUSTO!A:C,3,0)</f>
        <v>31389CB01</v>
      </c>
      <c r="U193" s="48">
        <f>IFERROR(SUM(BASE_CONCILI12[[#This Row],[DIFERENÇA ATUAL]]*BASE_CONCILI12[[#This Row],[CUSTO MP (UN)]]),0)</f>
        <v>0</v>
      </c>
      <c r="V193" s="86" t="str">
        <f>IFERROR(BASE_CONCILI12[[#This Row],[30/jun]]/BASE_CONCILI12[[#This Row],[SISTEMA]],"")</f>
        <v/>
      </c>
      <c r="W193" s="48" t="str">
        <f>IFERROR(BASE_CONCILI12[[#This Row],[DIFERENÇA MÊS]]*BASE_CONCILI12[[#This Row],[CUSTO MP (UN)]],"-")</f>
        <v>-</v>
      </c>
      <c r="X193" s="127" t="s">
        <v>813</v>
      </c>
    </row>
    <row r="194" spans="1:24" x14ac:dyDescent="0.25">
      <c r="A194" s="72">
        <v>32260</v>
      </c>
      <c r="B194" s="72"/>
      <c r="C194" s="2" t="s">
        <v>338</v>
      </c>
      <c r="D194" s="37" t="s">
        <v>280</v>
      </c>
      <c r="E194" s="26" t="e">
        <f>VLOOKUP(BASE_CONCILI12[[#This Row],[CÓD. 
SAIB]],CONT_ANTE!A:D,4,0)</f>
        <v>#N/A</v>
      </c>
      <c r="F194" s="26" t="e">
        <f>SUMIF(#REF!,BASE_CONCILI12[[#This Row],[CÓD. 
SAIB]],#REF!)</f>
        <v>#REF!</v>
      </c>
      <c r="G194" s="26" t="e">
        <f>SUMIF(#REF!,BASE_CONCILI12[[#This Row],[CÓD. 
SAIB]],#REF!)</f>
        <v>#REF!</v>
      </c>
      <c r="H194" s="26" t="e">
        <f>BASE_CONCILI12[[#This Row],[CONSUMO REAL]]-BASE_CONCILI12[[#This Row],[CONSUMO TEORICO]]</f>
        <v>#REF!</v>
      </c>
      <c r="I194" s="26" t="e">
        <f>SUMIF(#REF!,BASE_CONCILI12[[#This Row],[CÓD. 
SAIB]],#REF!)</f>
        <v>#REF!</v>
      </c>
      <c r="J194" s="26" t="e">
        <f>SUMIF(#REF!,BASE_CONCILI12[[#This Row],[CÓD. 
SAIB]],#REF!)</f>
        <v>#REF!</v>
      </c>
      <c r="K194" s="26" t="e">
        <f>BASE_CONCILI12[[#This Row],[30/mai]]+BASE_CONCILI12[[#This Row],[RECEBIMENTO]]-BASE_CONCILI12[[#This Row],[TRANSFERÊNCIA]]-BASE_CONCILI12[[#This Row],[CONSUMO REAL]]</f>
        <v>#N/A</v>
      </c>
      <c r="L194" s="7">
        <f>IFERROR(VLOOKUP(BASE_CONCILI12[[#This Row],[CÓD. 
SAIB]],BASE_CONTAG[[LAVRE]:[CONTAGEM FINAL]],7,0),0)</f>
        <v>0</v>
      </c>
      <c r="M194" s="7">
        <f>IFERROR(SUM(BASE_CONCILI12[[#This Row],[30/jun]]*BASE_CONCILI12[[#This Row],[CUSTO MP (UN)]]),0)</f>
        <v>0</v>
      </c>
      <c r="N194" s="7" t="str">
        <f>IFERROR(VLOOKUP(BASE_CONCILI12[[#This Row],[CÓD. 
SAIB]],BASE_CONTAG[],5,0),"")</f>
        <v/>
      </c>
      <c r="O194" s="7" t="e">
        <f>SUMIF(SISTEMA!#REF!,BASE_CONCILI12[[#This Row],[CÓD. 
SAIB]],SISTEMA!#REF!)</f>
        <v>#REF!</v>
      </c>
      <c r="P194" s="30">
        <f>IFERROR(SUM(BASE_CONCILI12[[#This Row],[SISTEMA]]*BASE_CONCILI12[[#This Row],[CUSTO MP (UN)]]),0)</f>
        <v>0</v>
      </c>
      <c r="Q194" s="46" t="str">
        <f>IFERROR(VLOOKUP(BASE_CONCILI12[[#This Row],[CÓD. 
SAIB]],BASE_DIFERENÇA[],4,0),"0")</f>
        <v>0</v>
      </c>
      <c r="R194" s="75" t="e">
        <f>BASE_CONCILI12[[#This Row],[30/jun]]-BASE_CONCILI12[[#This Row],[SISTEMA]]</f>
        <v>#REF!</v>
      </c>
      <c r="S194" s="47" t="str">
        <f>IFERROR(BASE_CONCILI12[[#This Row],[DIFERENÇA ANTERIOR]]-BASE_CONCILI12[[#This Row],[DIFERENÇA ATUAL]],"-")</f>
        <v>-</v>
      </c>
      <c r="T194" s="48" t="str">
        <f>VLOOKUP(BASE_CONCILI12[[#This Row],[CÓD. 
SAIB]],CUSTO!A:C,3,0)</f>
        <v>32260CB01</v>
      </c>
      <c r="U194" s="48">
        <f>IFERROR(SUM(BASE_CONCILI12[[#This Row],[DIFERENÇA ATUAL]]*BASE_CONCILI12[[#This Row],[CUSTO MP (UN)]]),0)</f>
        <v>0</v>
      </c>
      <c r="V194" s="86" t="str">
        <f>IFERROR(BASE_CONCILI12[[#This Row],[30/jun]]/BASE_CONCILI12[[#This Row],[SISTEMA]],"")</f>
        <v/>
      </c>
      <c r="W194" s="48" t="str">
        <f>IFERROR(BASE_CONCILI12[[#This Row],[DIFERENÇA MÊS]]*BASE_CONCILI12[[#This Row],[CUSTO MP (UN)]],"-")</f>
        <v>-</v>
      </c>
      <c r="X194" s="49" t="s">
        <v>813</v>
      </c>
    </row>
    <row r="195" spans="1:24" x14ac:dyDescent="0.25">
      <c r="A195" s="72">
        <v>32261</v>
      </c>
      <c r="B195" s="72"/>
      <c r="C195" s="2" t="s">
        <v>339</v>
      </c>
      <c r="D195" s="37" t="s">
        <v>280</v>
      </c>
      <c r="E195" s="26" t="e">
        <f>VLOOKUP(BASE_CONCILI12[[#This Row],[CÓD. 
SAIB]],CONT_ANTE!A:D,4,0)</f>
        <v>#N/A</v>
      </c>
      <c r="F195" s="26" t="e">
        <f>SUMIF(#REF!,BASE_CONCILI12[[#This Row],[CÓD. 
SAIB]],#REF!)</f>
        <v>#REF!</v>
      </c>
      <c r="G195" s="26" t="e">
        <f>SUMIF(#REF!,BASE_CONCILI12[[#This Row],[CÓD. 
SAIB]],#REF!)</f>
        <v>#REF!</v>
      </c>
      <c r="H195" s="26" t="e">
        <f>BASE_CONCILI12[[#This Row],[CONSUMO REAL]]-BASE_CONCILI12[[#This Row],[CONSUMO TEORICO]]</f>
        <v>#REF!</v>
      </c>
      <c r="I195" s="26" t="e">
        <f>SUMIF(#REF!,BASE_CONCILI12[[#This Row],[CÓD. 
SAIB]],#REF!)</f>
        <v>#REF!</v>
      </c>
      <c r="J195" s="26" t="e">
        <f>SUMIF(#REF!,BASE_CONCILI12[[#This Row],[CÓD. 
SAIB]],#REF!)</f>
        <v>#REF!</v>
      </c>
      <c r="K195" s="26" t="e">
        <f>BASE_CONCILI12[[#This Row],[30/mai]]+BASE_CONCILI12[[#This Row],[RECEBIMENTO]]-BASE_CONCILI12[[#This Row],[TRANSFERÊNCIA]]-BASE_CONCILI12[[#This Row],[CONSUMO REAL]]</f>
        <v>#N/A</v>
      </c>
      <c r="L195" s="7">
        <f>IFERROR(VLOOKUP(BASE_CONCILI12[[#This Row],[CÓD. 
SAIB]],BASE_CONTAG[[LAVRE]:[CONTAGEM FINAL]],7,0),0)</f>
        <v>0</v>
      </c>
      <c r="M195" s="7">
        <f>IFERROR(SUM(BASE_CONCILI12[[#This Row],[30/jun]]*BASE_CONCILI12[[#This Row],[CUSTO MP (UN)]]),0)</f>
        <v>0</v>
      </c>
      <c r="N195" s="7" t="str">
        <f>IFERROR(VLOOKUP(BASE_CONCILI12[[#This Row],[CÓD. 
SAIB]],BASE_CONTAG[],5,0),"")</f>
        <v/>
      </c>
      <c r="O195" s="7" t="e">
        <f>SUMIF(SISTEMA!#REF!,BASE_CONCILI12[[#This Row],[CÓD. 
SAIB]],SISTEMA!#REF!)</f>
        <v>#REF!</v>
      </c>
      <c r="P195" s="30">
        <f>IFERROR(SUM(BASE_CONCILI12[[#This Row],[SISTEMA]]*BASE_CONCILI12[[#This Row],[CUSTO MP (UN)]]),0)</f>
        <v>0</v>
      </c>
      <c r="Q195" s="46" t="str">
        <f>IFERROR(VLOOKUP(BASE_CONCILI12[[#This Row],[CÓD. 
SAIB]],BASE_DIFERENÇA[],4,0),"0")</f>
        <v>0</v>
      </c>
      <c r="R195" s="75" t="e">
        <f>BASE_CONCILI12[[#This Row],[30/jun]]-BASE_CONCILI12[[#This Row],[SISTEMA]]</f>
        <v>#REF!</v>
      </c>
      <c r="S195" s="47" t="str">
        <f>IFERROR(BASE_CONCILI12[[#This Row],[DIFERENÇA ANTERIOR]]-BASE_CONCILI12[[#This Row],[DIFERENÇA ATUAL]],"-")</f>
        <v>-</v>
      </c>
      <c r="T195" s="48" t="str">
        <f>VLOOKUP(BASE_CONCILI12[[#This Row],[CÓD. 
SAIB]],CUSTO!A:C,3,0)</f>
        <v>32261CB01</v>
      </c>
      <c r="U195" s="48">
        <f>IFERROR(SUM(BASE_CONCILI12[[#This Row],[DIFERENÇA ATUAL]]*BASE_CONCILI12[[#This Row],[CUSTO MP (UN)]]),0)</f>
        <v>0</v>
      </c>
      <c r="V195" s="86" t="str">
        <f>IFERROR(BASE_CONCILI12[[#This Row],[30/jun]]/BASE_CONCILI12[[#This Row],[SISTEMA]],"")</f>
        <v/>
      </c>
      <c r="W195" s="48" t="str">
        <f>IFERROR(BASE_CONCILI12[[#This Row],[DIFERENÇA MÊS]]*BASE_CONCILI12[[#This Row],[CUSTO MP (UN)]],"-")</f>
        <v>-</v>
      </c>
      <c r="X195" s="49" t="s">
        <v>813</v>
      </c>
    </row>
    <row r="196" spans="1:24" x14ac:dyDescent="0.25">
      <c r="A196" s="72">
        <v>32257</v>
      </c>
      <c r="B196" s="72"/>
      <c r="C196" s="2" t="s">
        <v>335</v>
      </c>
      <c r="D196" s="37" t="s">
        <v>280</v>
      </c>
      <c r="E196" s="26" t="e">
        <f>VLOOKUP(BASE_CONCILI12[[#This Row],[CÓD. 
SAIB]],CONT_ANTE!A:D,4,0)</f>
        <v>#N/A</v>
      </c>
      <c r="F196" s="26" t="e">
        <f>SUMIF(#REF!,BASE_CONCILI12[[#This Row],[CÓD. 
SAIB]],#REF!)</f>
        <v>#REF!</v>
      </c>
      <c r="G196" s="26" t="e">
        <f>SUMIF(#REF!,BASE_CONCILI12[[#This Row],[CÓD. 
SAIB]],#REF!)</f>
        <v>#REF!</v>
      </c>
      <c r="H196" s="26" t="e">
        <f>BASE_CONCILI12[[#This Row],[CONSUMO REAL]]-BASE_CONCILI12[[#This Row],[CONSUMO TEORICO]]</f>
        <v>#REF!</v>
      </c>
      <c r="I196" s="26" t="e">
        <f>SUMIF(#REF!,BASE_CONCILI12[[#This Row],[CÓD. 
SAIB]],#REF!)</f>
        <v>#REF!</v>
      </c>
      <c r="J196" s="26" t="e">
        <f>SUMIF(#REF!,BASE_CONCILI12[[#This Row],[CÓD. 
SAIB]],#REF!)</f>
        <v>#REF!</v>
      </c>
      <c r="K196" s="26" t="e">
        <f>BASE_CONCILI12[[#This Row],[30/mai]]+BASE_CONCILI12[[#This Row],[RECEBIMENTO]]-BASE_CONCILI12[[#This Row],[TRANSFERÊNCIA]]-BASE_CONCILI12[[#This Row],[CONSUMO REAL]]</f>
        <v>#N/A</v>
      </c>
      <c r="L196" s="7">
        <f>IFERROR(VLOOKUP(BASE_CONCILI12[[#This Row],[CÓD. 
SAIB]],BASE_CONTAG[[LAVRE]:[CONTAGEM FINAL]],7,0),0)</f>
        <v>0</v>
      </c>
      <c r="M196" s="7">
        <f>IFERROR(SUM(BASE_CONCILI12[[#This Row],[30/jun]]*BASE_CONCILI12[[#This Row],[CUSTO MP (UN)]]),0)</f>
        <v>0</v>
      </c>
      <c r="N196" s="7" t="str">
        <f>IFERROR(VLOOKUP(BASE_CONCILI12[[#This Row],[CÓD. 
SAIB]],BASE_CONTAG[],5,0),"")</f>
        <v/>
      </c>
      <c r="O196" s="7" t="e">
        <f>SUMIF(SISTEMA!#REF!,BASE_CONCILI12[[#This Row],[CÓD. 
SAIB]],SISTEMA!#REF!)</f>
        <v>#REF!</v>
      </c>
      <c r="P196" s="30">
        <f>IFERROR(SUM(BASE_CONCILI12[[#This Row],[SISTEMA]]*BASE_CONCILI12[[#This Row],[CUSTO MP (UN)]]),0)</f>
        <v>0</v>
      </c>
      <c r="Q196" s="46" t="str">
        <f>IFERROR(VLOOKUP(BASE_CONCILI12[[#This Row],[CÓD. 
SAIB]],BASE_DIFERENÇA[],4,0),"0")</f>
        <v>0</v>
      </c>
      <c r="R196" s="75" t="e">
        <f>BASE_CONCILI12[[#This Row],[30/jun]]-BASE_CONCILI12[[#This Row],[SISTEMA]]</f>
        <v>#REF!</v>
      </c>
      <c r="S196" s="47" t="str">
        <f>IFERROR(BASE_CONCILI12[[#This Row],[DIFERENÇA ANTERIOR]]-BASE_CONCILI12[[#This Row],[DIFERENÇA ATUAL]],"-")</f>
        <v>-</v>
      </c>
      <c r="T196" s="48" t="str">
        <f>VLOOKUP(BASE_CONCILI12[[#This Row],[CÓD. 
SAIB]],CUSTO!A:C,3,0)</f>
        <v>32257CB01</v>
      </c>
      <c r="U196" s="48">
        <f>IFERROR(SUM(BASE_CONCILI12[[#This Row],[DIFERENÇA ATUAL]]*BASE_CONCILI12[[#This Row],[CUSTO MP (UN)]]),0)</f>
        <v>0</v>
      </c>
      <c r="V196" s="86" t="str">
        <f>IFERROR(BASE_CONCILI12[[#This Row],[30/jun]]/BASE_CONCILI12[[#This Row],[SISTEMA]],"")</f>
        <v/>
      </c>
      <c r="W196" s="48" t="str">
        <f>IFERROR(BASE_CONCILI12[[#This Row],[DIFERENÇA MÊS]]*BASE_CONCILI12[[#This Row],[CUSTO MP (UN)]],"-")</f>
        <v>-</v>
      </c>
      <c r="X196" s="49" t="s">
        <v>813</v>
      </c>
    </row>
    <row r="197" spans="1:24" x14ac:dyDescent="0.25">
      <c r="A197" s="72">
        <v>32259</v>
      </c>
      <c r="B197" s="72"/>
      <c r="C197" s="2" t="s">
        <v>337</v>
      </c>
      <c r="D197" s="37" t="s">
        <v>280</v>
      </c>
      <c r="E197" s="26" t="e">
        <f>VLOOKUP(BASE_CONCILI12[[#This Row],[CÓD. 
SAIB]],CONT_ANTE!A:D,4,0)</f>
        <v>#N/A</v>
      </c>
      <c r="F197" s="26" t="e">
        <f>SUMIF(#REF!,BASE_CONCILI12[[#This Row],[CÓD. 
SAIB]],#REF!)</f>
        <v>#REF!</v>
      </c>
      <c r="G197" s="26" t="e">
        <f>SUMIF(#REF!,BASE_CONCILI12[[#This Row],[CÓD. 
SAIB]],#REF!)</f>
        <v>#REF!</v>
      </c>
      <c r="H197" s="26" t="e">
        <f>BASE_CONCILI12[[#This Row],[CONSUMO REAL]]-BASE_CONCILI12[[#This Row],[CONSUMO TEORICO]]</f>
        <v>#REF!</v>
      </c>
      <c r="I197" s="26" t="e">
        <f>SUMIF(#REF!,BASE_CONCILI12[[#This Row],[CÓD. 
SAIB]],#REF!)</f>
        <v>#REF!</v>
      </c>
      <c r="J197" s="26" t="e">
        <f>SUMIF(#REF!,BASE_CONCILI12[[#This Row],[CÓD. 
SAIB]],#REF!)</f>
        <v>#REF!</v>
      </c>
      <c r="K197" s="26" t="e">
        <f>BASE_CONCILI12[[#This Row],[30/mai]]+BASE_CONCILI12[[#This Row],[RECEBIMENTO]]-BASE_CONCILI12[[#This Row],[TRANSFERÊNCIA]]-BASE_CONCILI12[[#This Row],[CONSUMO REAL]]</f>
        <v>#N/A</v>
      </c>
      <c r="L197" s="7">
        <f>IFERROR(VLOOKUP(BASE_CONCILI12[[#This Row],[CÓD. 
SAIB]],BASE_CONTAG[[LAVRE]:[CONTAGEM FINAL]],7,0),0)</f>
        <v>0</v>
      </c>
      <c r="M197" s="7">
        <f>IFERROR(SUM(BASE_CONCILI12[[#This Row],[30/jun]]*BASE_CONCILI12[[#This Row],[CUSTO MP (UN)]]),0)</f>
        <v>0</v>
      </c>
      <c r="N197" s="7" t="str">
        <f>IFERROR(VLOOKUP(BASE_CONCILI12[[#This Row],[CÓD. 
SAIB]],BASE_CONTAG[],5,0),"")</f>
        <v/>
      </c>
      <c r="O197" s="7" t="e">
        <f>SUMIF(SISTEMA!#REF!,BASE_CONCILI12[[#This Row],[CÓD. 
SAIB]],SISTEMA!#REF!)</f>
        <v>#REF!</v>
      </c>
      <c r="P197" s="30">
        <f>IFERROR(SUM(BASE_CONCILI12[[#This Row],[SISTEMA]]*BASE_CONCILI12[[#This Row],[CUSTO MP (UN)]]),0)</f>
        <v>0</v>
      </c>
      <c r="Q197" s="46" t="str">
        <f>IFERROR(VLOOKUP(BASE_CONCILI12[[#This Row],[CÓD. 
SAIB]],BASE_DIFERENÇA[],4,0),"0")</f>
        <v>0</v>
      </c>
      <c r="R197" s="75" t="e">
        <f>BASE_CONCILI12[[#This Row],[30/jun]]-BASE_CONCILI12[[#This Row],[SISTEMA]]</f>
        <v>#REF!</v>
      </c>
      <c r="S197" s="47" t="str">
        <f>IFERROR(BASE_CONCILI12[[#This Row],[DIFERENÇA ANTERIOR]]-BASE_CONCILI12[[#This Row],[DIFERENÇA ATUAL]],"-")</f>
        <v>-</v>
      </c>
      <c r="T197" s="48" t="str">
        <f>VLOOKUP(BASE_CONCILI12[[#This Row],[CÓD. 
SAIB]],CUSTO!A:C,3,0)</f>
        <v>32259CB01</v>
      </c>
      <c r="U197" s="48">
        <f>IFERROR(SUM(BASE_CONCILI12[[#This Row],[DIFERENÇA ATUAL]]*BASE_CONCILI12[[#This Row],[CUSTO MP (UN)]]),0)</f>
        <v>0</v>
      </c>
      <c r="V197" s="86" t="str">
        <f>IFERROR(BASE_CONCILI12[[#This Row],[30/jun]]/BASE_CONCILI12[[#This Row],[SISTEMA]],"")</f>
        <v/>
      </c>
      <c r="W197" s="48" t="str">
        <f>IFERROR(BASE_CONCILI12[[#This Row],[DIFERENÇA MÊS]]*BASE_CONCILI12[[#This Row],[CUSTO MP (UN)]],"-")</f>
        <v>-</v>
      </c>
      <c r="X197" s="49" t="s">
        <v>813</v>
      </c>
    </row>
    <row r="198" spans="1:24" x14ac:dyDescent="0.25">
      <c r="A198" s="72">
        <v>32258</v>
      </c>
      <c r="B198" s="72"/>
      <c r="C198" s="2" t="s">
        <v>336</v>
      </c>
      <c r="D198" s="37" t="s">
        <v>280</v>
      </c>
      <c r="E198" s="26" t="e">
        <f>VLOOKUP(BASE_CONCILI12[[#This Row],[CÓD. 
SAIB]],CONT_ANTE!A:D,4,0)</f>
        <v>#N/A</v>
      </c>
      <c r="F198" s="26" t="e">
        <f>SUMIF(#REF!,BASE_CONCILI12[[#This Row],[CÓD. 
SAIB]],#REF!)</f>
        <v>#REF!</v>
      </c>
      <c r="G198" s="26" t="e">
        <f>SUMIF(#REF!,BASE_CONCILI12[[#This Row],[CÓD. 
SAIB]],#REF!)</f>
        <v>#REF!</v>
      </c>
      <c r="H198" s="26" t="e">
        <f>BASE_CONCILI12[[#This Row],[CONSUMO REAL]]-BASE_CONCILI12[[#This Row],[CONSUMO TEORICO]]</f>
        <v>#REF!</v>
      </c>
      <c r="I198" s="26" t="e">
        <f>SUMIF(#REF!,BASE_CONCILI12[[#This Row],[CÓD. 
SAIB]],#REF!)</f>
        <v>#REF!</v>
      </c>
      <c r="J198" s="26" t="e">
        <f>SUMIF(#REF!,BASE_CONCILI12[[#This Row],[CÓD. 
SAIB]],#REF!)</f>
        <v>#REF!</v>
      </c>
      <c r="K198" s="26" t="e">
        <f>BASE_CONCILI12[[#This Row],[30/mai]]+BASE_CONCILI12[[#This Row],[RECEBIMENTO]]-BASE_CONCILI12[[#This Row],[TRANSFERÊNCIA]]-BASE_CONCILI12[[#This Row],[CONSUMO REAL]]</f>
        <v>#N/A</v>
      </c>
      <c r="L198" s="7">
        <f>IFERROR(VLOOKUP(BASE_CONCILI12[[#This Row],[CÓD. 
SAIB]],BASE_CONTAG[[LAVRE]:[CONTAGEM FINAL]],7,0),0)</f>
        <v>0</v>
      </c>
      <c r="M198" s="7">
        <f>IFERROR(SUM(BASE_CONCILI12[[#This Row],[30/jun]]*BASE_CONCILI12[[#This Row],[CUSTO MP (UN)]]),0)</f>
        <v>0</v>
      </c>
      <c r="N198" s="7" t="str">
        <f>IFERROR(VLOOKUP(BASE_CONCILI12[[#This Row],[CÓD. 
SAIB]],BASE_CONTAG[],5,0),"")</f>
        <v/>
      </c>
      <c r="O198" s="7" t="e">
        <f>SUMIF(SISTEMA!#REF!,BASE_CONCILI12[[#This Row],[CÓD. 
SAIB]],SISTEMA!#REF!)</f>
        <v>#REF!</v>
      </c>
      <c r="P198" s="30">
        <f>IFERROR(SUM(BASE_CONCILI12[[#This Row],[SISTEMA]]*BASE_CONCILI12[[#This Row],[CUSTO MP (UN)]]),0)</f>
        <v>0</v>
      </c>
      <c r="Q198" s="46" t="str">
        <f>IFERROR(VLOOKUP(BASE_CONCILI12[[#This Row],[CÓD. 
SAIB]],BASE_DIFERENÇA[],4,0),"0")</f>
        <v>0</v>
      </c>
      <c r="R198" s="75" t="e">
        <f>BASE_CONCILI12[[#This Row],[30/jun]]-BASE_CONCILI12[[#This Row],[SISTEMA]]</f>
        <v>#REF!</v>
      </c>
      <c r="S198" s="47" t="str">
        <f>IFERROR(BASE_CONCILI12[[#This Row],[DIFERENÇA ANTERIOR]]-BASE_CONCILI12[[#This Row],[DIFERENÇA ATUAL]],"-")</f>
        <v>-</v>
      </c>
      <c r="T198" s="48" t="str">
        <f>VLOOKUP(BASE_CONCILI12[[#This Row],[CÓD. 
SAIB]],CUSTO!A:C,3,0)</f>
        <v>32258CB01</v>
      </c>
      <c r="U198" s="48">
        <f>IFERROR(SUM(BASE_CONCILI12[[#This Row],[DIFERENÇA ATUAL]]*BASE_CONCILI12[[#This Row],[CUSTO MP (UN)]]),0)</f>
        <v>0</v>
      </c>
      <c r="V198" s="86" t="str">
        <f>IFERROR(BASE_CONCILI12[[#This Row],[30/jun]]/BASE_CONCILI12[[#This Row],[SISTEMA]],"")</f>
        <v/>
      </c>
      <c r="W198" s="48" t="str">
        <f>IFERROR(BASE_CONCILI12[[#This Row],[DIFERENÇA MÊS]]*BASE_CONCILI12[[#This Row],[CUSTO MP (UN)]],"-")</f>
        <v>-</v>
      </c>
      <c r="X198" s="49" t="s">
        <v>813</v>
      </c>
    </row>
    <row r="199" spans="1:24" x14ac:dyDescent="0.25">
      <c r="A199" s="72">
        <v>31230</v>
      </c>
      <c r="B199" s="72"/>
      <c r="C199" s="2" t="s">
        <v>350</v>
      </c>
      <c r="D199" s="37" t="s">
        <v>280</v>
      </c>
      <c r="E199" s="26" t="e">
        <f>VLOOKUP(BASE_CONCILI12[[#This Row],[CÓD. 
SAIB]],CONT_ANTE!A:D,4,0)</f>
        <v>#N/A</v>
      </c>
      <c r="F199" s="26" t="e">
        <f>SUMIF(#REF!,BASE_CONCILI12[[#This Row],[CÓD. 
SAIB]],#REF!)</f>
        <v>#REF!</v>
      </c>
      <c r="G199" s="26" t="e">
        <f>SUMIF(#REF!,BASE_CONCILI12[[#This Row],[CÓD. 
SAIB]],#REF!)</f>
        <v>#REF!</v>
      </c>
      <c r="H199" s="26" t="e">
        <f>BASE_CONCILI12[[#This Row],[CONSUMO REAL]]-BASE_CONCILI12[[#This Row],[CONSUMO TEORICO]]</f>
        <v>#REF!</v>
      </c>
      <c r="I199" s="26" t="e">
        <f>SUMIF(#REF!,BASE_CONCILI12[[#This Row],[CÓD. 
SAIB]],#REF!)</f>
        <v>#REF!</v>
      </c>
      <c r="J199" s="26" t="e">
        <f>SUMIF(#REF!,BASE_CONCILI12[[#This Row],[CÓD. 
SAIB]],#REF!)</f>
        <v>#REF!</v>
      </c>
      <c r="K199" s="26" t="e">
        <f>BASE_CONCILI12[[#This Row],[30/mai]]+BASE_CONCILI12[[#This Row],[RECEBIMENTO]]-BASE_CONCILI12[[#This Row],[TRANSFERÊNCIA]]-BASE_CONCILI12[[#This Row],[CONSUMO REAL]]</f>
        <v>#N/A</v>
      </c>
      <c r="L199" s="7">
        <f>IFERROR(VLOOKUP(BASE_CONCILI12[[#This Row],[CÓD. 
SAIB]],BASE_CONTAG[[LAVRE]:[CONTAGEM FINAL]],7,0),0)</f>
        <v>0</v>
      </c>
      <c r="M199" s="7">
        <f>IFERROR(SUM(BASE_CONCILI12[[#This Row],[30/jun]]*BASE_CONCILI12[[#This Row],[CUSTO MP (UN)]]),0)</f>
        <v>0</v>
      </c>
      <c r="N199" s="7" t="str">
        <f>IFERROR(VLOOKUP(BASE_CONCILI12[[#This Row],[CÓD. 
SAIB]],BASE_CONTAG[],5,0),"")</f>
        <v/>
      </c>
      <c r="O199" s="7" t="e">
        <f>SUMIF(SISTEMA!#REF!,BASE_CONCILI12[[#This Row],[CÓD. 
SAIB]],SISTEMA!#REF!)</f>
        <v>#REF!</v>
      </c>
      <c r="P199" s="30">
        <f>IFERROR(SUM(BASE_CONCILI12[[#This Row],[SISTEMA]]*BASE_CONCILI12[[#This Row],[CUSTO MP (UN)]]),0)</f>
        <v>0</v>
      </c>
      <c r="Q199" s="46" t="str">
        <f>IFERROR(VLOOKUP(BASE_CONCILI12[[#This Row],[CÓD. 
SAIB]],BASE_DIFERENÇA[],4,0),"0")</f>
        <v>0</v>
      </c>
      <c r="R199" s="75" t="e">
        <f>BASE_CONCILI12[[#This Row],[30/jun]]-BASE_CONCILI12[[#This Row],[SISTEMA]]</f>
        <v>#REF!</v>
      </c>
      <c r="S199" s="47" t="str">
        <f>IFERROR(BASE_CONCILI12[[#This Row],[DIFERENÇA ANTERIOR]]-BASE_CONCILI12[[#This Row],[DIFERENÇA ATUAL]],"-")</f>
        <v>-</v>
      </c>
      <c r="T199" s="48">
        <v>0</v>
      </c>
      <c r="U199" s="48">
        <f>IFERROR(SUM(BASE_CONCILI12[[#This Row],[DIFERENÇA ATUAL]]*BASE_CONCILI12[[#This Row],[CUSTO MP (UN)]]),0)</f>
        <v>0</v>
      </c>
      <c r="V199" s="86" t="str">
        <f>IFERROR(BASE_CONCILI12[[#This Row],[30/jun]]/BASE_CONCILI12[[#This Row],[SISTEMA]],"")</f>
        <v/>
      </c>
      <c r="W199" s="48" t="str">
        <f>IFERROR(BASE_CONCILI12[[#This Row],[DIFERENÇA MÊS]]*BASE_CONCILI12[[#This Row],[CUSTO MP (UN)]],"-")</f>
        <v>-</v>
      </c>
      <c r="X199" s="49" t="s">
        <v>813</v>
      </c>
    </row>
    <row r="200" spans="1:24" x14ac:dyDescent="0.25">
      <c r="A200" s="72">
        <v>31824</v>
      </c>
      <c r="B200" s="72"/>
      <c r="C200" s="2" t="s">
        <v>370</v>
      </c>
      <c r="D200" s="37" t="s">
        <v>280</v>
      </c>
      <c r="E200" s="26" t="e">
        <f>VLOOKUP(BASE_CONCILI12[[#This Row],[CÓD. 
SAIB]],CONT_ANTE!A:D,4,0)</f>
        <v>#N/A</v>
      </c>
      <c r="F200" s="26" t="e">
        <f>SUMIF(#REF!,BASE_CONCILI12[[#This Row],[CÓD. 
SAIB]],#REF!)</f>
        <v>#REF!</v>
      </c>
      <c r="G200" s="26" t="e">
        <f>SUMIF(#REF!,BASE_CONCILI12[[#This Row],[CÓD. 
SAIB]],#REF!)</f>
        <v>#REF!</v>
      </c>
      <c r="H200" s="26" t="e">
        <f>BASE_CONCILI12[[#This Row],[CONSUMO REAL]]-BASE_CONCILI12[[#This Row],[CONSUMO TEORICO]]</f>
        <v>#REF!</v>
      </c>
      <c r="I200" s="26" t="e">
        <f>SUMIF(#REF!,BASE_CONCILI12[[#This Row],[CÓD. 
SAIB]],#REF!)</f>
        <v>#REF!</v>
      </c>
      <c r="J200" s="26" t="e">
        <f>SUMIF(#REF!,BASE_CONCILI12[[#This Row],[CÓD. 
SAIB]],#REF!)</f>
        <v>#REF!</v>
      </c>
      <c r="K200" s="26" t="e">
        <f>BASE_CONCILI12[[#This Row],[30/mai]]+BASE_CONCILI12[[#This Row],[RECEBIMENTO]]-BASE_CONCILI12[[#This Row],[TRANSFERÊNCIA]]-BASE_CONCILI12[[#This Row],[CONSUMO REAL]]</f>
        <v>#N/A</v>
      </c>
      <c r="L200" s="7">
        <f>IFERROR(VLOOKUP(BASE_CONCILI12[[#This Row],[CÓD. 
SAIB]],BASE_CONTAG[[LAVRE]:[CONTAGEM FINAL]],7,0),0)</f>
        <v>0</v>
      </c>
      <c r="M200" s="7">
        <f>IFERROR(SUM(BASE_CONCILI12[[#This Row],[30/jun]]*BASE_CONCILI12[[#This Row],[CUSTO MP (UN)]]),0)</f>
        <v>0</v>
      </c>
      <c r="N200" s="7" t="str">
        <f>IFERROR(VLOOKUP(BASE_CONCILI12[[#This Row],[CÓD. 
SAIB]],BASE_CONTAG[],5,0),"")</f>
        <v/>
      </c>
      <c r="O200" s="7" t="e">
        <f>SUMIF(SISTEMA!#REF!,BASE_CONCILI12[[#This Row],[CÓD. 
SAIB]],SISTEMA!#REF!)</f>
        <v>#REF!</v>
      </c>
      <c r="P200" s="30">
        <f>IFERROR(SUM(BASE_CONCILI12[[#This Row],[SISTEMA]]*BASE_CONCILI12[[#This Row],[CUSTO MP (UN)]]),0)</f>
        <v>0</v>
      </c>
      <c r="Q200" s="46" t="str">
        <f>IFERROR(VLOOKUP(BASE_CONCILI12[[#This Row],[CÓD. 
SAIB]],BASE_DIFERENÇA[],4,0),"0")</f>
        <v>0</v>
      </c>
      <c r="R200" s="75" t="e">
        <f>BASE_CONCILI12[[#This Row],[30/jun]]-BASE_CONCILI12[[#This Row],[SISTEMA]]</f>
        <v>#REF!</v>
      </c>
      <c r="S200" s="47" t="str">
        <f>IFERROR(BASE_CONCILI12[[#This Row],[DIFERENÇA ANTERIOR]]-BASE_CONCILI12[[#This Row],[DIFERENÇA ATUAL]],"-")</f>
        <v>-</v>
      </c>
      <c r="T200" s="48">
        <v>0</v>
      </c>
      <c r="U200" s="48">
        <f>IFERROR(SUM(BASE_CONCILI12[[#This Row],[DIFERENÇA ATUAL]]*BASE_CONCILI12[[#This Row],[CUSTO MP (UN)]]),0)</f>
        <v>0</v>
      </c>
      <c r="V200" s="86" t="str">
        <f>IFERROR(BASE_CONCILI12[[#This Row],[30/jun]]/BASE_CONCILI12[[#This Row],[SISTEMA]],"")</f>
        <v/>
      </c>
      <c r="W200" s="48" t="str">
        <f>IFERROR(BASE_CONCILI12[[#This Row],[DIFERENÇA MÊS]]*BASE_CONCILI12[[#This Row],[CUSTO MP (UN)]],"-")</f>
        <v>-</v>
      </c>
      <c r="X200" s="127" t="s">
        <v>865</v>
      </c>
    </row>
    <row r="201" spans="1:24" x14ac:dyDescent="0.25">
      <c r="A201" s="72">
        <v>31812</v>
      </c>
      <c r="B201" s="72"/>
      <c r="C201" s="2" t="s">
        <v>368</v>
      </c>
      <c r="D201" s="37" t="s">
        <v>280</v>
      </c>
      <c r="E201" s="26" t="e">
        <f>VLOOKUP(BASE_CONCILI12[[#This Row],[CÓD. 
SAIB]],CONT_ANTE!A:D,4,0)</f>
        <v>#N/A</v>
      </c>
      <c r="F201" s="26" t="e">
        <f>SUMIF(#REF!,BASE_CONCILI12[[#This Row],[CÓD. 
SAIB]],#REF!)</f>
        <v>#REF!</v>
      </c>
      <c r="G201" s="26" t="e">
        <f>SUMIF(#REF!,BASE_CONCILI12[[#This Row],[CÓD. 
SAIB]],#REF!)</f>
        <v>#REF!</v>
      </c>
      <c r="H201" s="26" t="e">
        <f>BASE_CONCILI12[[#This Row],[CONSUMO REAL]]-BASE_CONCILI12[[#This Row],[CONSUMO TEORICO]]</f>
        <v>#REF!</v>
      </c>
      <c r="I201" s="26" t="e">
        <f>SUMIF(#REF!,BASE_CONCILI12[[#This Row],[CÓD. 
SAIB]],#REF!)</f>
        <v>#REF!</v>
      </c>
      <c r="J201" s="26" t="e">
        <f>SUMIF(#REF!,BASE_CONCILI12[[#This Row],[CÓD. 
SAIB]],#REF!)</f>
        <v>#REF!</v>
      </c>
      <c r="K201" s="26" t="e">
        <f>BASE_CONCILI12[[#This Row],[30/mai]]+BASE_CONCILI12[[#This Row],[RECEBIMENTO]]-BASE_CONCILI12[[#This Row],[TRANSFERÊNCIA]]-BASE_CONCILI12[[#This Row],[CONSUMO REAL]]</f>
        <v>#N/A</v>
      </c>
      <c r="L201" s="7">
        <f>IFERROR(VLOOKUP(BASE_CONCILI12[[#This Row],[CÓD. 
SAIB]],BASE_CONTAG[[LAVRE]:[CONTAGEM FINAL]],7,0),0)</f>
        <v>270500</v>
      </c>
      <c r="M201" s="7">
        <f>IFERROR(SUM(BASE_CONCILI12[[#This Row],[30/jun]]*BASE_CONCILI12[[#This Row],[CUSTO MP (UN)]]),0)</f>
        <v>0</v>
      </c>
      <c r="N201" s="7">
        <f>IFERROR(VLOOKUP(BASE_CONCILI12[[#This Row],[CÓD. 
SAIB]],BASE_CONTAG[],5,0),"")</f>
        <v>270500</v>
      </c>
      <c r="O201" s="7" t="e">
        <f>SUMIF(SISTEMA!#REF!,BASE_CONCILI12[[#This Row],[CÓD. 
SAIB]],SISTEMA!#REF!)</f>
        <v>#REF!</v>
      </c>
      <c r="P201" s="30">
        <f>IFERROR(SUM(BASE_CONCILI12[[#This Row],[SISTEMA]]*BASE_CONCILI12[[#This Row],[CUSTO MP (UN)]]),0)</f>
        <v>0</v>
      </c>
      <c r="Q201" s="46" t="str">
        <f>IFERROR(VLOOKUP(BASE_CONCILI12[[#This Row],[CÓD. 
SAIB]],BASE_DIFERENÇA[],4,0),"0")</f>
        <v>0</v>
      </c>
      <c r="R201" s="75" t="e">
        <f>BASE_CONCILI12[[#This Row],[30/jun]]-BASE_CONCILI12[[#This Row],[SISTEMA]]</f>
        <v>#REF!</v>
      </c>
      <c r="S201" s="47" t="str">
        <f>IFERROR(BASE_CONCILI12[[#This Row],[DIFERENÇA ANTERIOR]]-BASE_CONCILI12[[#This Row],[DIFERENÇA ATUAL]],"-")</f>
        <v>-</v>
      </c>
      <c r="T201" s="48" t="str">
        <f>VLOOKUP(BASE_CONCILI12[[#This Row],[CÓD. 
SAIB]],CUSTO!A:C,3,0)</f>
        <v>31812CB01</v>
      </c>
      <c r="U201" s="48">
        <f>IFERROR(SUM(BASE_CONCILI12[[#This Row],[DIFERENÇA ATUAL]]*BASE_CONCILI12[[#This Row],[CUSTO MP (UN)]]),0)</f>
        <v>0</v>
      </c>
      <c r="V201" s="86" t="str">
        <f>IFERROR(BASE_CONCILI12[[#This Row],[30/jun]]/BASE_CONCILI12[[#This Row],[SISTEMA]],"")</f>
        <v/>
      </c>
      <c r="W201" s="48" t="str">
        <f>IFERROR(BASE_CONCILI12[[#This Row],[DIFERENÇA MÊS]]*BASE_CONCILI12[[#This Row],[CUSTO MP (UN)]],"-")</f>
        <v>-</v>
      </c>
      <c r="X201" s="49" t="s">
        <v>813</v>
      </c>
    </row>
    <row r="202" spans="1:24" x14ac:dyDescent="0.25">
      <c r="A202" s="72">
        <v>32279</v>
      </c>
      <c r="B202" s="72"/>
      <c r="C202" s="2" t="s">
        <v>321</v>
      </c>
      <c r="D202" s="37" t="s">
        <v>280</v>
      </c>
      <c r="E202" s="26" t="e">
        <f>VLOOKUP(BASE_CONCILI12[[#This Row],[CÓD. 
SAIB]],CONT_ANTE!A:D,4,0)</f>
        <v>#N/A</v>
      </c>
      <c r="F202" s="26" t="e">
        <f>SUMIF(#REF!,BASE_CONCILI12[[#This Row],[CÓD. 
SAIB]],#REF!)</f>
        <v>#REF!</v>
      </c>
      <c r="G202" s="26" t="e">
        <f>SUMIF(#REF!,BASE_CONCILI12[[#This Row],[CÓD. 
SAIB]],#REF!)</f>
        <v>#REF!</v>
      </c>
      <c r="H202" s="26" t="e">
        <f>BASE_CONCILI12[[#This Row],[CONSUMO REAL]]-BASE_CONCILI12[[#This Row],[CONSUMO TEORICO]]</f>
        <v>#REF!</v>
      </c>
      <c r="I202" s="26" t="e">
        <f>SUMIF(#REF!,BASE_CONCILI12[[#This Row],[CÓD. 
SAIB]],#REF!)</f>
        <v>#REF!</v>
      </c>
      <c r="J202" s="26" t="e">
        <f>SUMIF(#REF!,BASE_CONCILI12[[#This Row],[CÓD. 
SAIB]],#REF!)</f>
        <v>#REF!</v>
      </c>
      <c r="K202" s="26" t="e">
        <f>BASE_CONCILI12[[#This Row],[30/mai]]+BASE_CONCILI12[[#This Row],[RECEBIMENTO]]-BASE_CONCILI12[[#This Row],[TRANSFERÊNCIA]]-BASE_CONCILI12[[#This Row],[CONSUMO REAL]]</f>
        <v>#N/A</v>
      </c>
      <c r="L202" s="7">
        <f>IFERROR(VLOOKUP(BASE_CONCILI12[[#This Row],[CÓD. 
SAIB]],BASE_CONTAG[[LAVRE]:[CONTAGEM FINAL]],7,0),0)</f>
        <v>271466</v>
      </c>
      <c r="M202" s="7">
        <f>IFERROR(SUM(BASE_CONCILI12[[#This Row],[30/jun]]*BASE_CONCILI12[[#This Row],[CUSTO MP (UN)]]),0)</f>
        <v>0</v>
      </c>
      <c r="N202" s="7">
        <f>IFERROR(VLOOKUP(BASE_CONCILI12[[#This Row],[CÓD. 
SAIB]],BASE_CONTAG[],5,0),"")</f>
        <v>271466</v>
      </c>
      <c r="O202" s="7" t="e">
        <f>SUMIF(SISTEMA!#REF!,BASE_CONCILI12[[#This Row],[CÓD. 
SAIB]],SISTEMA!#REF!)</f>
        <v>#REF!</v>
      </c>
      <c r="P202" s="30">
        <f>IFERROR(SUM(BASE_CONCILI12[[#This Row],[SISTEMA]]*BASE_CONCILI12[[#This Row],[CUSTO MP (UN)]]),0)</f>
        <v>0</v>
      </c>
      <c r="Q202" s="46" t="str">
        <f>IFERROR(VLOOKUP(BASE_CONCILI12[[#This Row],[CÓD. 
SAIB]],BASE_DIFERENÇA[],4,0),"0")</f>
        <v>0</v>
      </c>
      <c r="R202" s="75" t="e">
        <f>BASE_CONCILI12[[#This Row],[30/jun]]-BASE_CONCILI12[[#This Row],[SISTEMA]]</f>
        <v>#REF!</v>
      </c>
      <c r="S202" s="47" t="str">
        <f>IFERROR(BASE_CONCILI12[[#This Row],[DIFERENÇA ANTERIOR]]-BASE_CONCILI12[[#This Row],[DIFERENÇA ATUAL]],"-")</f>
        <v>-</v>
      </c>
      <c r="T202" s="48" t="str">
        <f>VLOOKUP(BASE_CONCILI12[[#This Row],[CÓD. 
SAIB]],CUSTO!A:C,3,0)</f>
        <v>32279CB01</v>
      </c>
      <c r="U202" s="48">
        <f>IFERROR(SUM(BASE_CONCILI12[[#This Row],[DIFERENÇA ATUAL]]*BASE_CONCILI12[[#This Row],[CUSTO MP (UN)]]),0)</f>
        <v>0</v>
      </c>
      <c r="V202" s="86" t="str">
        <f>IFERROR(BASE_CONCILI12[[#This Row],[30/jun]]/BASE_CONCILI12[[#This Row],[SISTEMA]],"")</f>
        <v/>
      </c>
      <c r="W202" s="48" t="str">
        <f>IFERROR(BASE_CONCILI12[[#This Row],[DIFERENÇA MÊS]]*BASE_CONCILI12[[#This Row],[CUSTO MP (UN)]],"-")</f>
        <v>-</v>
      </c>
      <c r="X202" s="49" t="s">
        <v>813</v>
      </c>
    </row>
    <row r="203" spans="1:24" x14ac:dyDescent="0.25">
      <c r="A203" s="72">
        <v>31835</v>
      </c>
      <c r="B203" s="72"/>
      <c r="C203" s="2" t="s">
        <v>332</v>
      </c>
      <c r="D203" s="37" t="s">
        <v>280</v>
      </c>
      <c r="E203" s="26" t="e">
        <f>VLOOKUP(BASE_CONCILI12[[#This Row],[CÓD. 
SAIB]],CONT_ANTE!A:D,4,0)</f>
        <v>#N/A</v>
      </c>
      <c r="F203" s="26" t="e">
        <f>SUMIF(#REF!,BASE_CONCILI12[[#This Row],[CÓD. 
SAIB]],#REF!)</f>
        <v>#REF!</v>
      </c>
      <c r="G203" s="26" t="e">
        <f>SUMIF(#REF!,BASE_CONCILI12[[#This Row],[CÓD. 
SAIB]],#REF!)</f>
        <v>#REF!</v>
      </c>
      <c r="H203" s="26" t="e">
        <f>BASE_CONCILI12[[#This Row],[CONSUMO REAL]]-BASE_CONCILI12[[#This Row],[CONSUMO TEORICO]]</f>
        <v>#REF!</v>
      </c>
      <c r="I203" s="26" t="e">
        <f>SUMIF(#REF!,BASE_CONCILI12[[#This Row],[CÓD. 
SAIB]],#REF!)</f>
        <v>#REF!</v>
      </c>
      <c r="J203" s="26" t="e">
        <f>SUMIF(#REF!,BASE_CONCILI12[[#This Row],[CÓD. 
SAIB]],#REF!)</f>
        <v>#REF!</v>
      </c>
      <c r="K203" s="26" t="e">
        <f>BASE_CONCILI12[[#This Row],[30/mai]]+BASE_CONCILI12[[#This Row],[RECEBIMENTO]]-BASE_CONCILI12[[#This Row],[TRANSFERÊNCIA]]-BASE_CONCILI12[[#This Row],[CONSUMO REAL]]</f>
        <v>#N/A</v>
      </c>
      <c r="L203" s="7">
        <f>IFERROR(VLOOKUP(BASE_CONCILI12[[#This Row],[CÓD. 
SAIB]],BASE_CONTAG[[LAVRE]:[CONTAGEM FINAL]],7,0),0)</f>
        <v>289460</v>
      </c>
      <c r="M203" s="7">
        <f>IFERROR(SUM(BASE_CONCILI12[[#This Row],[30/jun]]*BASE_CONCILI12[[#This Row],[CUSTO MP (UN)]]),0)</f>
        <v>0</v>
      </c>
      <c r="N203" s="7">
        <f>IFERROR(VLOOKUP(BASE_CONCILI12[[#This Row],[CÓD. 
SAIB]],BASE_CONTAG[],5,0),"")</f>
        <v>289460</v>
      </c>
      <c r="O203" s="7" t="e">
        <f>SUMIF(SISTEMA!#REF!,BASE_CONCILI12[[#This Row],[CÓD. 
SAIB]],SISTEMA!#REF!)</f>
        <v>#REF!</v>
      </c>
      <c r="P203" s="30">
        <f>IFERROR(SUM(BASE_CONCILI12[[#This Row],[SISTEMA]]*BASE_CONCILI12[[#This Row],[CUSTO MP (UN)]]),0)</f>
        <v>0</v>
      </c>
      <c r="Q203" s="46" t="str">
        <f>IFERROR(VLOOKUP(BASE_CONCILI12[[#This Row],[CÓD. 
SAIB]],BASE_DIFERENÇA[],4,0),"0")</f>
        <v>0</v>
      </c>
      <c r="R203" s="75" t="e">
        <f>BASE_CONCILI12[[#This Row],[30/jun]]-BASE_CONCILI12[[#This Row],[SISTEMA]]</f>
        <v>#REF!</v>
      </c>
      <c r="S203" s="47" t="str">
        <f>IFERROR(BASE_CONCILI12[[#This Row],[DIFERENÇA ANTERIOR]]-BASE_CONCILI12[[#This Row],[DIFERENÇA ATUAL]],"-")</f>
        <v>-</v>
      </c>
      <c r="T203" s="48" t="str">
        <f>VLOOKUP(BASE_CONCILI12[[#This Row],[CÓD. 
SAIB]],CUSTO!A:C,3,0)</f>
        <v>31835CB01</v>
      </c>
      <c r="U203" s="48">
        <f>IFERROR(SUM(BASE_CONCILI12[[#This Row],[DIFERENÇA ATUAL]]*BASE_CONCILI12[[#This Row],[CUSTO MP (UN)]]),0)</f>
        <v>0</v>
      </c>
      <c r="V203" s="86" t="str">
        <f>IFERROR(BASE_CONCILI12[[#This Row],[30/jun]]/BASE_CONCILI12[[#This Row],[SISTEMA]],"")</f>
        <v/>
      </c>
      <c r="W203" s="48" t="str">
        <f>IFERROR(BASE_CONCILI12[[#This Row],[DIFERENÇA MÊS]]*BASE_CONCILI12[[#This Row],[CUSTO MP (UN)]],"-")</f>
        <v>-</v>
      </c>
      <c r="X203" s="49" t="s">
        <v>813</v>
      </c>
    </row>
    <row r="204" spans="1:24" x14ac:dyDescent="0.25">
      <c r="A204" s="72">
        <v>31807</v>
      </c>
      <c r="B204" s="72"/>
      <c r="C204" s="2" t="s">
        <v>250</v>
      </c>
      <c r="D204" s="37" t="s">
        <v>280</v>
      </c>
      <c r="E204" s="26" t="e">
        <f>VLOOKUP(BASE_CONCILI12[[#This Row],[CÓD. 
SAIB]],CONT_ANTE!A:D,4,0)</f>
        <v>#N/A</v>
      </c>
      <c r="F204" s="26" t="e">
        <f>SUMIF(#REF!,BASE_CONCILI12[[#This Row],[CÓD. 
SAIB]],#REF!)</f>
        <v>#REF!</v>
      </c>
      <c r="G204" s="26" t="e">
        <f>SUMIF(#REF!,BASE_CONCILI12[[#This Row],[CÓD. 
SAIB]],#REF!)</f>
        <v>#REF!</v>
      </c>
      <c r="H204" s="26" t="e">
        <f>BASE_CONCILI12[[#This Row],[CONSUMO REAL]]-BASE_CONCILI12[[#This Row],[CONSUMO TEORICO]]</f>
        <v>#REF!</v>
      </c>
      <c r="I204" s="26" t="e">
        <f>SUMIF(#REF!,BASE_CONCILI12[[#This Row],[CÓD. 
SAIB]],#REF!)</f>
        <v>#REF!</v>
      </c>
      <c r="J204" s="26" t="e">
        <f>SUMIF(#REF!,BASE_CONCILI12[[#This Row],[CÓD. 
SAIB]],#REF!)</f>
        <v>#REF!</v>
      </c>
      <c r="K204" s="26" t="e">
        <f>BASE_CONCILI12[[#This Row],[30/mai]]+BASE_CONCILI12[[#This Row],[RECEBIMENTO]]-BASE_CONCILI12[[#This Row],[TRANSFERÊNCIA]]-BASE_CONCILI12[[#This Row],[CONSUMO REAL]]</f>
        <v>#N/A</v>
      </c>
      <c r="L204" s="7">
        <f>IFERROR(VLOOKUP(BASE_CONCILI12[[#This Row],[CÓD. 
SAIB]],BASE_CONTAG[[LAVRE]:[CONTAGEM FINAL]],7,0),0)</f>
        <v>0</v>
      </c>
      <c r="M204" s="7">
        <f>IFERROR(SUM(BASE_CONCILI12[[#This Row],[30/jun]]*BASE_CONCILI12[[#This Row],[CUSTO MP (UN)]]),0)</f>
        <v>0</v>
      </c>
      <c r="N204" s="7" t="str">
        <f>IFERROR(VLOOKUP(BASE_CONCILI12[[#This Row],[CÓD. 
SAIB]],BASE_CONTAG[],5,0),"")</f>
        <v/>
      </c>
      <c r="O204" s="7" t="e">
        <f>SUMIF(SISTEMA!#REF!,BASE_CONCILI12[[#This Row],[CÓD. 
SAIB]],SISTEMA!#REF!)</f>
        <v>#REF!</v>
      </c>
      <c r="P204" s="30">
        <f>IFERROR(SUM(BASE_CONCILI12[[#This Row],[SISTEMA]]*BASE_CONCILI12[[#This Row],[CUSTO MP (UN)]]),0)</f>
        <v>0</v>
      </c>
      <c r="Q204" s="46" t="str">
        <f>IFERROR(VLOOKUP(BASE_CONCILI12[[#This Row],[CÓD. 
SAIB]],BASE_DIFERENÇA[],4,0),"0")</f>
        <v>0</v>
      </c>
      <c r="R204" s="75" t="e">
        <f>BASE_CONCILI12[[#This Row],[30/jun]]-BASE_CONCILI12[[#This Row],[SISTEMA]]</f>
        <v>#REF!</v>
      </c>
      <c r="S204" s="47" t="str">
        <f>IFERROR(BASE_CONCILI12[[#This Row],[DIFERENÇA ANTERIOR]]-BASE_CONCILI12[[#This Row],[DIFERENÇA ATUAL]],"-")</f>
        <v>-</v>
      </c>
      <c r="T204" s="48" t="str">
        <f>VLOOKUP(BASE_CONCILI12[[#This Row],[CÓD. 
SAIB]],CUSTO!A:C,3,0)</f>
        <v>31807CB01</v>
      </c>
      <c r="U204" s="48">
        <f>IFERROR(SUM(BASE_CONCILI12[[#This Row],[DIFERENÇA ATUAL]]*BASE_CONCILI12[[#This Row],[CUSTO MP (UN)]]),0)</f>
        <v>0</v>
      </c>
      <c r="V204" s="86" t="str">
        <f>IFERROR(BASE_CONCILI12[[#This Row],[30/jun]]/BASE_CONCILI12[[#This Row],[SISTEMA]],"")</f>
        <v/>
      </c>
      <c r="W204" s="48" t="str">
        <f>IFERROR(BASE_CONCILI12[[#This Row],[DIFERENÇA MÊS]]*BASE_CONCILI12[[#This Row],[CUSTO MP (UN)]],"-")</f>
        <v>-</v>
      </c>
      <c r="X204" s="49" t="s">
        <v>813</v>
      </c>
    </row>
    <row r="205" spans="1:24" x14ac:dyDescent="0.25">
      <c r="A205" s="72">
        <v>32278</v>
      </c>
      <c r="B205" s="72"/>
      <c r="C205" s="2" t="s">
        <v>320</v>
      </c>
      <c r="D205" s="37" t="s">
        <v>280</v>
      </c>
      <c r="E205" s="26" t="e">
        <f>VLOOKUP(BASE_CONCILI12[[#This Row],[CÓD. 
SAIB]],CONT_ANTE!A:D,4,0)</f>
        <v>#N/A</v>
      </c>
      <c r="F205" s="26" t="e">
        <f>SUMIF(#REF!,BASE_CONCILI12[[#This Row],[CÓD. 
SAIB]],#REF!)</f>
        <v>#REF!</v>
      </c>
      <c r="G205" s="26" t="e">
        <f>SUMIF(#REF!,BASE_CONCILI12[[#This Row],[CÓD. 
SAIB]],#REF!)</f>
        <v>#REF!</v>
      </c>
      <c r="H205" s="26" t="e">
        <f>BASE_CONCILI12[[#This Row],[CONSUMO REAL]]-BASE_CONCILI12[[#This Row],[CONSUMO TEORICO]]</f>
        <v>#REF!</v>
      </c>
      <c r="I205" s="26" t="e">
        <f>SUMIF(#REF!,BASE_CONCILI12[[#This Row],[CÓD. 
SAIB]],#REF!)</f>
        <v>#REF!</v>
      </c>
      <c r="J205" s="26" t="e">
        <f>SUMIF(#REF!,BASE_CONCILI12[[#This Row],[CÓD. 
SAIB]],#REF!)</f>
        <v>#REF!</v>
      </c>
      <c r="K205" s="26" t="e">
        <f>BASE_CONCILI12[[#This Row],[30/mai]]+BASE_CONCILI12[[#This Row],[RECEBIMENTO]]-BASE_CONCILI12[[#This Row],[TRANSFERÊNCIA]]-BASE_CONCILI12[[#This Row],[CONSUMO REAL]]</f>
        <v>#N/A</v>
      </c>
      <c r="L205" s="7">
        <f>IFERROR(VLOOKUP(BASE_CONCILI12[[#This Row],[CÓD. 
SAIB]],BASE_CONTAG[[LAVRE]:[CONTAGEM FINAL]],7,0),0)</f>
        <v>0</v>
      </c>
      <c r="M205" s="7">
        <f>IFERROR(SUM(BASE_CONCILI12[[#This Row],[30/jun]]*BASE_CONCILI12[[#This Row],[CUSTO MP (UN)]]),0)</f>
        <v>0</v>
      </c>
      <c r="N205" s="7" t="str">
        <f>IFERROR(VLOOKUP(BASE_CONCILI12[[#This Row],[CÓD. 
SAIB]],BASE_CONTAG[],5,0),"")</f>
        <v/>
      </c>
      <c r="O205" s="7" t="e">
        <f>SUMIF(SISTEMA!#REF!,BASE_CONCILI12[[#This Row],[CÓD. 
SAIB]],SISTEMA!#REF!)</f>
        <v>#REF!</v>
      </c>
      <c r="P205" s="30">
        <f>IFERROR(SUM(BASE_CONCILI12[[#This Row],[SISTEMA]]*BASE_CONCILI12[[#This Row],[CUSTO MP (UN)]]),0)</f>
        <v>0</v>
      </c>
      <c r="Q205" s="46" t="str">
        <f>IFERROR(VLOOKUP(BASE_CONCILI12[[#This Row],[CÓD. 
SAIB]],BASE_DIFERENÇA[],4,0),"0")</f>
        <v>0</v>
      </c>
      <c r="R205" s="75" t="e">
        <f>BASE_CONCILI12[[#This Row],[30/jun]]-BASE_CONCILI12[[#This Row],[SISTEMA]]</f>
        <v>#REF!</v>
      </c>
      <c r="S205" s="47" t="str">
        <f>IFERROR(BASE_CONCILI12[[#This Row],[DIFERENÇA ANTERIOR]]-BASE_CONCILI12[[#This Row],[DIFERENÇA ATUAL]],"-")</f>
        <v>-</v>
      </c>
      <c r="T205" s="48" t="str">
        <f>VLOOKUP(BASE_CONCILI12[[#This Row],[CÓD. 
SAIB]],CUSTO!A:C,3,0)</f>
        <v>32278CB01</v>
      </c>
      <c r="U205" s="48">
        <f>IFERROR(SUM(BASE_CONCILI12[[#This Row],[DIFERENÇA ATUAL]]*BASE_CONCILI12[[#This Row],[CUSTO MP (UN)]]),0)</f>
        <v>0</v>
      </c>
      <c r="V205" s="86" t="str">
        <f>IFERROR(BASE_CONCILI12[[#This Row],[30/jun]]/BASE_CONCILI12[[#This Row],[SISTEMA]],"")</f>
        <v/>
      </c>
      <c r="W205" s="48" t="str">
        <f>IFERROR(BASE_CONCILI12[[#This Row],[DIFERENÇA MÊS]]*BASE_CONCILI12[[#This Row],[CUSTO MP (UN)]],"-")</f>
        <v>-</v>
      </c>
      <c r="X205" s="49" t="s">
        <v>865</v>
      </c>
    </row>
    <row r="206" spans="1:24" x14ac:dyDescent="0.25">
      <c r="A206" s="72">
        <v>31753</v>
      </c>
      <c r="B206" s="72"/>
      <c r="C206" s="2" t="s">
        <v>244</v>
      </c>
      <c r="D206" s="37" t="s">
        <v>280</v>
      </c>
      <c r="E206" s="53" t="e">
        <f>VLOOKUP(BASE_CONCILI12[[#This Row],[CÓD. 
SAIB]],CONT_ANTE!A:D,4,0)</f>
        <v>#N/A</v>
      </c>
      <c r="F206" s="53" t="e">
        <f>SUMIF(#REF!,BASE_CONCILI12[[#This Row],[CÓD. 
SAIB]],#REF!)</f>
        <v>#REF!</v>
      </c>
      <c r="G206" s="53" t="e">
        <f>SUMIF(#REF!,BASE_CONCILI12[[#This Row],[CÓD. 
SAIB]],#REF!)</f>
        <v>#REF!</v>
      </c>
      <c r="H206" s="53" t="e">
        <f>BASE_CONCILI12[[#This Row],[CONSUMO REAL]]-BASE_CONCILI12[[#This Row],[CONSUMO TEORICO]]</f>
        <v>#REF!</v>
      </c>
      <c r="I206" s="53" t="e">
        <f>SUMIF(#REF!,BASE_CONCILI12[[#This Row],[CÓD. 
SAIB]],#REF!)</f>
        <v>#REF!</v>
      </c>
      <c r="J206" s="53" t="e">
        <f>SUMIF(#REF!,BASE_CONCILI12[[#This Row],[CÓD. 
SAIB]],#REF!)</f>
        <v>#REF!</v>
      </c>
      <c r="K206" s="53" t="e">
        <f>BASE_CONCILI12[[#This Row],[30/mai]]+BASE_CONCILI12[[#This Row],[RECEBIMENTO]]-BASE_CONCILI12[[#This Row],[TRANSFERÊNCIA]]-BASE_CONCILI12[[#This Row],[CONSUMO REAL]]</f>
        <v>#N/A</v>
      </c>
      <c r="L206" s="7">
        <f>IFERROR(VLOOKUP(BASE_CONCILI12[[#This Row],[CÓD. 
SAIB]],BASE_CONTAG[[LAVRE]:[CONTAGEM FINAL]],7,0),0)</f>
        <v>0</v>
      </c>
      <c r="M206" s="7">
        <f>IFERROR(SUM(BASE_CONCILI12[[#This Row],[30/jun]]*BASE_CONCILI12[[#This Row],[CUSTO MP (UN)]]),0)</f>
        <v>0</v>
      </c>
      <c r="N206" s="54" t="str">
        <f>IFERROR(VLOOKUP(BASE_CONCILI12[[#This Row],[CÓD. 
SAIB]],BASE_CONTAG[],5,0),"")</f>
        <v/>
      </c>
      <c r="O206" s="7" t="e">
        <f>SUMIF(SISTEMA!#REF!,BASE_CONCILI12[[#This Row],[CÓD. 
SAIB]],SISTEMA!#REF!)</f>
        <v>#REF!</v>
      </c>
      <c r="P206" s="30">
        <f>IFERROR(SUM(BASE_CONCILI12[[#This Row],[SISTEMA]]*BASE_CONCILI12[[#This Row],[CUSTO MP (UN)]]),0)</f>
        <v>0</v>
      </c>
      <c r="Q206" s="46" t="str">
        <f>IFERROR(VLOOKUP(BASE_CONCILI12[[#This Row],[CÓD. 
SAIB]],BASE_DIFERENÇA[],4,0),"0")</f>
        <v>0</v>
      </c>
      <c r="R206" s="75" t="e">
        <f>BASE_CONCILI12[[#This Row],[30/jun]]-BASE_CONCILI12[[#This Row],[SISTEMA]]</f>
        <v>#REF!</v>
      </c>
      <c r="S206" s="47" t="str">
        <f>IFERROR(BASE_CONCILI12[[#This Row],[DIFERENÇA ANTERIOR]]-BASE_CONCILI12[[#This Row],[DIFERENÇA ATUAL]],"-")</f>
        <v>-</v>
      </c>
      <c r="T206" s="48" t="str">
        <f>VLOOKUP(BASE_CONCILI12[[#This Row],[CÓD. 
SAIB]],CUSTO!A:C,3,0)</f>
        <v>31753CB01</v>
      </c>
      <c r="U206" s="48">
        <f>IFERROR(SUM(BASE_CONCILI12[[#This Row],[DIFERENÇA ATUAL]]*BASE_CONCILI12[[#This Row],[CUSTO MP (UN)]]),0)</f>
        <v>0</v>
      </c>
      <c r="V206" s="89" t="str">
        <f>IFERROR(BASE_CONCILI12[[#This Row],[30/jun]]/BASE_CONCILI12[[#This Row],[SISTEMA]],"")</f>
        <v/>
      </c>
      <c r="W206" s="48" t="str">
        <f>IFERROR(BASE_CONCILI12[[#This Row],[DIFERENÇA MÊS]]*BASE_CONCILI12[[#This Row],[CUSTO MP (UN)]],"-")</f>
        <v>-</v>
      </c>
      <c r="X206" s="49" t="s">
        <v>813</v>
      </c>
    </row>
    <row r="207" spans="1:24" x14ac:dyDescent="0.25">
      <c r="A207" s="72">
        <v>31806</v>
      </c>
      <c r="B207" s="72"/>
      <c r="C207" s="2" t="s">
        <v>314</v>
      </c>
      <c r="D207" s="37" t="s">
        <v>280</v>
      </c>
      <c r="E207" s="26" t="e">
        <f>VLOOKUP(BASE_CONCILI12[[#This Row],[CÓD. 
SAIB]],CONT_ANTE!A:D,4,0)</f>
        <v>#N/A</v>
      </c>
      <c r="F207" s="26" t="e">
        <f>SUMIF(#REF!,BASE_CONCILI12[[#This Row],[CÓD. 
SAIB]],#REF!)</f>
        <v>#REF!</v>
      </c>
      <c r="G207" s="26" t="e">
        <f>SUMIF(#REF!,BASE_CONCILI12[[#This Row],[CÓD. 
SAIB]],#REF!)</f>
        <v>#REF!</v>
      </c>
      <c r="H207" s="26" t="e">
        <f>BASE_CONCILI12[[#This Row],[CONSUMO REAL]]-BASE_CONCILI12[[#This Row],[CONSUMO TEORICO]]</f>
        <v>#REF!</v>
      </c>
      <c r="I207" s="26" t="e">
        <f>SUMIF(#REF!,BASE_CONCILI12[[#This Row],[CÓD. 
SAIB]],#REF!)</f>
        <v>#REF!</v>
      </c>
      <c r="J207" s="26" t="e">
        <f>SUMIF(#REF!,BASE_CONCILI12[[#This Row],[CÓD. 
SAIB]],#REF!)</f>
        <v>#REF!</v>
      </c>
      <c r="K207" s="26" t="e">
        <f>BASE_CONCILI12[[#This Row],[30/mai]]+BASE_CONCILI12[[#This Row],[RECEBIMENTO]]-BASE_CONCILI12[[#This Row],[TRANSFERÊNCIA]]-BASE_CONCILI12[[#This Row],[CONSUMO REAL]]</f>
        <v>#N/A</v>
      </c>
      <c r="L207" s="7">
        <f>IFERROR(VLOOKUP(BASE_CONCILI12[[#This Row],[CÓD. 
SAIB]],BASE_CONTAG[[LAVRE]:[CONTAGEM FINAL]],7,0),0)</f>
        <v>0</v>
      </c>
      <c r="M207" s="7">
        <f>IFERROR(SUM(BASE_CONCILI12[[#This Row],[30/jun]]*BASE_CONCILI12[[#This Row],[CUSTO MP (UN)]]),0)</f>
        <v>0</v>
      </c>
      <c r="N207" s="7" t="str">
        <f>IFERROR(VLOOKUP(BASE_CONCILI12[[#This Row],[CÓD. 
SAIB]],BASE_CONTAG[],5,0),"")</f>
        <v/>
      </c>
      <c r="O207" s="7" t="e">
        <f>SUMIF(SISTEMA!#REF!,BASE_CONCILI12[[#This Row],[CÓD. 
SAIB]],SISTEMA!#REF!)</f>
        <v>#REF!</v>
      </c>
      <c r="P207" s="30">
        <f>IFERROR(SUM(BASE_CONCILI12[[#This Row],[SISTEMA]]*BASE_CONCILI12[[#This Row],[CUSTO MP (UN)]]),0)</f>
        <v>0</v>
      </c>
      <c r="Q207" s="46" t="str">
        <f>IFERROR(VLOOKUP(BASE_CONCILI12[[#This Row],[CÓD. 
SAIB]],BASE_DIFERENÇA[],4,0),"0")</f>
        <v>0</v>
      </c>
      <c r="R207" s="75" t="e">
        <f>BASE_CONCILI12[[#This Row],[30/jun]]-BASE_CONCILI12[[#This Row],[SISTEMA]]</f>
        <v>#REF!</v>
      </c>
      <c r="S207" s="47" t="str">
        <f>IFERROR(BASE_CONCILI12[[#This Row],[DIFERENÇA ANTERIOR]]-BASE_CONCILI12[[#This Row],[DIFERENÇA ATUAL]],"-")</f>
        <v>-</v>
      </c>
      <c r="T207" s="48" t="str">
        <f>VLOOKUP(BASE_CONCILI12[[#This Row],[CÓD. 
SAIB]],CUSTO!A:C,3,0)</f>
        <v>31806CB01</v>
      </c>
      <c r="U207" s="48">
        <f>IFERROR(SUM(BASE_CONCILI12[[#This Row],[DIFERENÇA ATUAL]]*BASE_CONCILI12[[#This Row],[CUSTO MP (UN)]]),0)</f>
        <v>0</v>
      </c>
      <c r="V207" s="86" t="str">
        <f>IFERROR(BASE_CONCILI12[[#This Row],[30/jun]]/BASE_CONCILI12[[#This Row],[SISTEMA]],"")</f>
        <v/>
      </c>
      <c r="W207" s="48" t="str">
        <f>IFERROR(BASE_CONCILI12[[#This Row],[DIFERENÇA MÊS]]*BASE_CONCILI12[[#This Row],[CUSTO MP (UN)]],"-")</f>
        <v>-</v>
      </c>
      <c r="X207" s="49" t="s">
        <v>865</v>
      </c>
    </row>
    <row r="208" spans="1:24" x14ac:dyDescent="0.25">
      <c r="A208" s="72">
        <v>31754</v>
      </c>
      <c r="B208" s="72"/>
      <c r="C208" s="2" t="s">
        <v>245</v>
      </c>
      <c r="D208" s="37" t="s">
        <v>280</v>
      </c>
      <c r="E208" s="26" t="e">
        <f>VLOOKUP(BASE_CONCILI12[[#This Row],[CÓD. 
SAIB]],CONT_ANTE!A:D,4,0)</f>
        <v>#N/A</v>
      </c>
      <c r="F208" s="26" t="e">
        <f>SUMIF(#REF!,BASE_CONCILI12[[#This Row],[CÓD. 
SAIB]],#REF!)</f>
        <v>#REF!</v>
      </c>
      <c r="G208" s="26" t="e">
        <f>SUMIF(#REF!,BASE_CONCILI12[[#This Row],[CÓD. 
SAIB]],#REF!)</f>
        <v>#REF!</v>
      </c>
      <c r="H208" s="26" t="e">
        <f>BASE_CONCILI12[[#This Row],[CONSUMO REAL]]-BASE_CONCILI12[[#This Row],[CONSUMO TEORICO]]</f>
        <v>#REF!</v>
      </c>
      <c r="I208" s="26" t="e">
        <f>SUMIF(#REF!,BASE_CONCILI12[[#This Row],[CÓD. 
SAIB]],#REF!)</f>
        <v>#REF!</v>
      </c>
      <c r="J208" s="26" t="e">
        <f>SUMIF(#REF!,BASE_CONCILI12[[#This Row],[CÓD. 
SAIB]],#REF!)</f>
        <v>#REF!</v>
      </c>
      <c r="K208" s="26" t="e">
        <f>BASE_CONCILI12[[#This Row],[30/mai]]+BASE_CONCILI12[[#This Row],[RECEBIMENTO]]-BASE_CONCILI12[[#This Row],[TRANSFERÊNCIA]]-BASE_CONCILI12[[#This Row],[CONSUMO REAL]]</f>
        <v>#N/A</v>
      </c>
      <c r="L208" s="7">
        <f>IFERROR(VLOOKUP(BASE_CONCILI12[[#This Row],[CÓD. 
SAIB]],BASE_CONTAG[[LAVRE]:[CONTAGEM FINAL]],7,0),0)</f>
        <v>0</v>
      </c>
      <c r="M208" s="7">
        <f>IFERROR(SUM(BASE_CONCILI12[[#This Row],[30/jun]]*BASE_CONCILI12[[#This Row],[CUSTO MP (UN)]]),0)</f>
        <v>0</v>
      </c>
      <c r="N208" s="7" t="str">
        <f>IFERROR(VLOOKUP(BASE_CONCILI12[[#This Row],[CÓD. 
SAIB]],BASE_CONTAG[],5,0),"")</f>
        <v/>
      </c>
      <c r="O208" s="7" t="e">
        <f>SUMIF(SISTEMA!#REF!,BASE_CONCILI12[[#This Row],[CÓD. 
SAIB]],SISTEMA!#REF!)</f>
        <v>#REF!</v>
      </c>
      <c r="P208" s="30">
        <f>IFERROR(SUM(BASE_CONCILI12[[#This Row],[SISTEMA]]*BASE_CONCILI12[[#This Row],[CUSTO MP (UN)]]),0)</f>
        <v>0</v>
      </c>
      <c r="Q208" s="46" t="str">
        <f>IFERROR(VLOOKUP(BASE_CONCILI12[[#This Row],[CÓD. 
SAIB]],BASE_DIFERENÇA[],4,0),"0")</f>
        <v>0</v>
      </c>
      <c r="R208" s="75" t="e">
        <f>BASE_CONCILI12[[#This Row],[30/jun]]-BASE_CONCILI12[[#This Row],[SISTEMA]]</f>
        <v>#REF!</v>
      </c>
      <c r="S208" s="47" t="str">
        <f>IFERROR(BASE_CONCILI12[[#This Row],[DIFERENÇA ANTERIOR]]-BASE_CONCILI12[[#This Row],[DIFERENÇA ATUAL]],"-")</f>
        <v>-</v>
      </c>
      <c r="T208" s="48" t="str">
        <f>VLOOKUP(BASE_CONCILI12[[#This Row],[CÓD. 
SAIB]],CUSTO!A:C,3,0)</f>
        <v>31754CB01</v>
      </c>
      <c r="U208" s="48">
        <f>IFERROR(SUM(BASE_CONCILI12[[#This Row],[DIFERENÇA ATUAL]]*BASE_CONCILI12[[#This Row],[CUSTO MP (UN)]]),0)</f>
        <v>0</v>
      </c>
      <c r="V208" s="86" t="str">
        <f>IFERROR(BASE_CONCILI12[[#This Row],[30/jun]]/BASE_CONCILI12[[#This Row],[SISTEMA]],"")</f>
        <v/>
      </c>
      <c r="W208" s="48" t="str">
        <f>IFERROR(BASE_CONCILI12[[#This Row],[DIFERENÇA MÊS]]*BASE_CONCILI12[[#This Row],[CUSTO MP (UN)]],"-")</f>
        <v>-</v>
      </c>
      <c r="X208" s="49" t="s">
        <v>813</v>
      </c>
    </row>
    <row r="209" spans="1:24" x14ac:dyDescent="0.25">
      <c r="A209" s="72">
        <v>31825</v>
      </c>
      <c r="B209" s="72"/>
      <c r="C209" s="2" t="s">
        <v>315</v>
      </c>
      <c r="D209" s="37" t="s">
        <v>280</v>
      </c>
      <c r="E209" s="39" t="e">
        <f>VLOOKUP(BASE_CONCILI12[[#This Row],[CÓD. 
SAIB]],CONT_ANTE!A:D,4,0)</f>
        <v>#N/A</v>
      </c>
      <c r="F209" s="39" t="e">
        <f>SUMIF(#REF!,BASE_CONCILI12[[#This Row],[CÓD. 
SAIB]],#REF!)</f>
        <v>#REF!</v>
      </c>
      <c r="G209" s="39" t="e">
        <f>SUMIF(#REF!,BASE_CONCILI12[[#This Row],[CÓD. 
SAIB]],#REF!)</f>
        <v>#REF!</v>
      </c>
      <c r="H209" s="39" t="e">
        <f>BASE_CONCILI12[[#This Row],[CONSUMO REAL]]-BASE_CONCILI12[[#This Row],[CONSUMO TEORICO]]</f>
        <v>#REF!</v>
      </c>
      <c r="I209" s="39" t="e">
        <f>SUMIF(#REF!,BASE_CONCILI12[[#This Row],[CÓD. 
SAIB]],#REF!)</f>
        <v>#REF!</v>
      </c>
      <c r="J209" s="39" t="e">
        <f>SUMIF(#REF!,BASE_CONCILI12[[#This Row],[CÓD. 
SAIB]],#REF!)</f>
        <v>#REF!</v>
      </c>
      <c r="K209" s="39" t="e">
        <f>BASE_CONCILI12[[#This Row],[30/mai]]+BASE_CONCILI12[[#This Row],[RECEBIMENTO]]-BASE_CONCILI12[[#This Row],[TRANSFERÊNCIA]]-BASE_CONCILI12[[#This Row],[CONSUMO REAL]]</f>
        <v>#N/A</v>
      </c>
      <c r="L209" s="7">
        <f>IFERROR(VLOOKUP(BASE_CONCILI12[[#This Row],[CÓD. 
SAIB]],BASE_CONTAG[[LAVRE]:[CONTAGEM FINAL]],7,0),0)</f>
        <v>0</v>
      </c>
      <c r="M209" s="7">
        <f>IFERROR(SUM(BASE_CONCILI12[[#This Row],[30/jun]]*BASE_CONCILI12[[#This Row],[CUSTO MP (UN)]]),0)</f>
        <v>0</v>
      </c>
      <c r="N209" s="40" t="str">
        <f>IFERROR(VLOOKUP(BASE_CONCILI12[[#This Row],[CÓD. 
SAIB]],BASE_CONTAG[],5,0),"")</f>
        <v/>
      </c>
      <c r="O209" s="7" t="e">
        <f>SUMIF(SISTEMA!#REF!,BASE_CONCILI12[[#This Row],[CÓD. 
SAIB]],SISTEMA!#REF!)</f>
        <v>#REF!</v>
      </c>
      <c r="P209" s="30">
        <f>IFERROR(SUM(BASE_CONCILI12[[#This Row],[SISTEMA]]*BASE_CONCILI12[[#This Row],[CUSTO MP (UN)]]),0)</f>
        <v>0</v>
      </c>
      <c r="Q209" s="46" t="str">
        <f>IFERROR(VLOOKUP(BASE_CONCILI12[[#This Row],[CÓD. 
SAIB]],BASE_DIFERENÇA[],4,0),"0")</f>
        <v>0</v>
      </c>
      <c r="R209" s="75" t="e">
        <f>BASE_CONCILI12[[#This Row],[30/jun]]-BASE_CONCILI12[[#This Row],[SISTEMA]]</f>
        <v>#REF!</v>
      </c>
      <c r="S209" s="47" t="str">
        <f>IFERROR(BASE_CONCILI12[[#This Row],[DIFERENÇA ANTERIOR]]-BASE_CONCILI12[[#This Row],[DIFERENÇA ATUAL]],"-")</f>
        <v>-</v>
      </c>
      <c r="T209" s="48">
        <v>0</v>
      </c>
      <c r="U209" s="48">
        <f>IFERROR(SUM(BASE_CONCILI12[[#This Row],[DIFERENÇA ATUAL]]*BASE_CONCILI12[[#This Row],[CUSTO MP (UN)]]),0)</f>
        <v>0</v>
      </c>
      <c r="V209" s="88" t="str">
        <f>IFERROR(BASE_CONCILI12[[#This Row],[30/jun]]/BASE_CONCILI12[[#This Row],[SISTEMA]],"")</f>
        <v/>
      </c>
      <c r="W209" s="50" t="str">
        <f>IFERROR(BASE_CONCILI12[[#This Row],[DIFERENÇA MÊS]]*BASE_CONCILI12[[#This Row],[CUSTO MP (UN)]],"-")</f>
        <v>-</v>
      </c>
      <c r="X209" s="49" t="s">
        <v>813</v>
      </c>
    </row>
    <row r="210" spans="1:24" x14ac:dyDescent="0.25">
      <c r="A210" s="72">
        <v>31780</v>
      </c>
      <c r="B210" s="72"/>
      <c r="C210" s="2" t="s">
        <v>249</v>
      </c>
      <c r="D210" s="37" t="s">
        <v>280</v>
      </c>
      <c r="E210" s="26" t="e">
        <f>VLOOKUP(BASE_CONCILI12[[#This Row],[CÓD. 
SAIB]],CONT_ANTE!A:D,4,0)</f>
        <v>#N/A</v>
      </c>
      <c r="F210" s="26" t="e">
        <f>SUMIF(#REF!,BASE_CONCILI12[[#This Row],[CÓD. 
SAIB]],#REF!)</f>
        <v>#REF!</v>
      </c>
      <c r="G210" s="26" t="e">
        <f>SUMIF(#REF!,BASE_CONCILI12[[#This Row],[CÓD. 
SAIB]],#REF!)</f>
        <v>#REF!</v>
      </c>
      <c r="H210" s="26" t="e">
        <f>BASE_CONCILI12[[#This Row],[CONSUMO REAL]]-BASE_CONCILI12[[#This Row],[CONSUMO TEORICO]]</f>
        <v>#REF!</v>
      </c>
      <c r="I210" s="26" t="e">
        <f>SUMIF(#REF!,BASE_CONCILI12[[#This Row],[CÓD. 
SAIB]],#REF!)</f>
        <v>#REF!</v>
      </c>
      <c r="J210" s="26" t="e">
        <f>SUMIF(#REF!,BASE_CONCILI12[[#This Row],[CÓD. 
SAIB]],#REF!)</f>
        <v>#REF!</v>
      </c>
      <c r="K210" s="26" t="e">
        <f>BASE_CONCILI12[[#This Row],[30/mai]]+BASE_CONCILI12[[#This Row],[RECEBIMENTO]]-BASE_CONCILI12[[#This Row],[TRANSFERÊNCIA]]-BASE_CONCILI12[[#This Row],[CONSUMO REAL]]</f>
        <v>#N/A</v>
      </c>
      <c r="L210" s="7">
        <f>IFERROR(VLOOKUP(BASE_CONCILI12[[#This Row],[CÓD. 
SAIB]],BASE_CONTAG[[LAVRE]:[CONTAGEM FINAL]],7,0),0)</f>
        <v>34260</v>
      </c>
      <c r="M210" s="7">
        <f>IFERROR(SUM(BASE_CONCILI12[[#This Row],[30/jun]]*BASE_CONCILI12[[#This Row],[CUSTO MP (UN)]]),0)</f>
        <v>0</v>
      </c>
      <c r="N210" s="7">
        <f>IFERROR(VLOOKUP(BASE_CONCILI12[[#This Row],[CÓD. 
SAIB]],BASE_CONTAG[],5,0),"")</f>
        <v>34260</v>
      </c>
      <c r="O210" s="7" t="e">
        <f>SUMIF(SISTEMA!#REF!,BASE_CONCILI12[[#This Row],[CÓD. 
SAIB]],SISTEMA!#REF!)</f>
        <v>#REF!</v>
      </c>
      <c r="P210" s="30">
        <f>IFERROR(SUM(BASE_CONCILI12[[#This Row],[SISTEMA]]*BASE_CONCILI12[[#This Row],[CUSTO MP (UN)]]),0)</f>
        <v>0</v>
      </c>
      <c r="Q210" s="46" t="str">
        <f>IFERROR(VLOOKUP(BASE_CONCILI12[[#This Row],[CÓD. 
SAIB]],BASE_DIFERENÇA[],4,0),"0")</f>
        <v>0</v>
      </c>
      <c r="R210" s="75" t="e">
        <f>BASE_CONCILI12[[#This Row],[30/jun]]-BASE_CONCILI12[[#This Row],[SISTEMA]]</f>
        <v>#REF!</v>
      </c>
      <c r="S210" s="47" t="str">
        <f>IFERROR(BASE_CONCILI12[[#This Row],[DIFERENÇA ANTERIOR]]-BASE_CONCILI12[[#This Row],[DIFERENÇA ATUAL]],"-")</f>
        <v>-</v>
      </c>
      <c r="T210" s="48" t="str">
        <f>VLOOKUP(BASE_CONCILI12[[#This Row],[CÓD. 
SAIB]],CUSTO!A:C,3,0)</f>
        <v>31780CB01</v>
      </c>
      <c r="U210" s="48">
        <f>IFERROR(SUM(BASE_CONCILI12[[#This Row],[DIFERENÇA ATUAL]]*BASE_CONCILI12[[#This Row],[CUSTO MP (UN)]]),0)</f>
        <v>0</v>
      </c>
      <c r="V210" s="86" t="str">
        <f>IFERROR(BASE_CONCILI12[[#This Row],[30/jun]]/BASE_CONCILI12[[#This Row],[SISTEMA]],"")</f>
        <v/>
      </c>
      <c r="W210" s="48" t="str">
        <f>IFERROR(BASE_CONCILI12[[#This Row],[DIFERENÇA MÊS]]*BASE_CONCILI12[[#This Row],[CUSTO MP (UN)]],"-")</f>
        <v>-</v>
      </c>
      <c r="X210" s="49" t="s">
        <v>813</v>
      </c>
    </row>
    <row r="211" spans="1:24" x14ac:dyDescent="0.25">
      <c r="A211" s="72">
        <v>30389</v>
      </c>
      <c r="B211" s="72"/>
      <c r="C211" s="2" t="s">
        <v>19</v>
      </c>
      <c r="D211" s="37" t="s">
        <v>235</v>
      </c>
      <c r="E211" s="26" t="e">
        <f>VLOOKUP(BASE_CONCILI12[[#This Row],[CÓD. 
SAIB]],CONT_ANTE!A:D,4,0)</f>
        <v>#N/A</v>
      </c>
      <c r="F211" s="26" t="e">
        <f>SUMIF(#REF!,BASE_CONCILI12[[#This Row],[CÓD. 
SAIB]],#REF!)</f>
        <v>#REF!</v>
      </c>
      <c r="G211" s="26" t="e">
        <f>SUMIF(#REF!,BASE_CONCILI12[[#This Row],[CÓD. 
SAIB]],#REF!)</f>
        <v>#REF!</v>
      </c>
      <c r="H211" s="26" t="e">
        <f>BASE_CONCILI12[[#This Row],[CONSUMO REAL]]-BASE_CONCILI12[[#This Row],[CONSUMO TEORICO]]</f>
        <v>#REF!</v>
      </c>
      <c r="I211" s="26" t="e">
        <f>SUMIF(#REF!,BASE_CONCILI12[[#This Row],[CÓD. 
SAIB]],#REF!)</f>
        <v>#REF!</v>
      </c>
      <c r="J211" s="26" t="e">
        <f>SUMIF(#REF!,BASE_CONCILI12[[#This Row],[CÓD. 
SAIB]],#REF!)</f>
        <v>#REF!</v>
      </c>
      <c r="K211" s="26" t="e">
        <f>BASE_CONCILI12[[#This Row],[30/mai]]+BASE_CONCILI12[[#This Row],[RECEBIMENTO]]-BASE_CONCILI12[[#This Row],[TRANSFERÊNCIA]]-BASE_CONCILI12[[#This Row],[CONSUMO REAL]]</f>
        <v>#N/A</v>
      </c>
      <c r="L211" s="7">
        <f>IFERROR(VLOOKUP(BASE_CONCILI12[[#This Row],[CÓD. 
SAIB]],BASE_CONTAG[[LAVRE]:[CONTAGEM FINAL]],7,0),0)</f>
        <v>132443</v>
      </c>
      <c r="M211" s="7">
        <f>IFERROR(SUM(BASE_CONCILI12[[#This Row],[30/jun]]*BASE_CONCILI12[[#This Row],[CUSTO MP (UN)]]),0)</f>
        <v>0</v>
      </c>
      <c r="N211" s="7">
        <f>IFERROR(VLOOKUP(BASE_CONCILI12[[#This Row],[CÓD. 
SAIB]],BASE_CONTAG[],5,0),"")</f>
        <v>104850</v>
      </c>
      <c r="O211" s="7" t="e">
        <f>SUMIF(SISTEMA!#REF!,BASE_CONCILI12[[#This Row],[CÓD. 
SAIB]],SISTEMA!#REF!)</f>
        <v>#REF!</v>
      </c>
      <c r="P211" s="30">
        <f>IFERROR(SUM(BASE_CONCILI12[[#This Row],[SISTEMA]]*BASE_CONCILI12[[#This Row],[CUSTO MP (UN)]]),0)</f>
        <v>0</v>
      </c>
      <c r="Q211" s="46" t="str">
        <f>IFERROR(VLOOKUP(BASE_CONCILI12[[#This Row],[CÓD. 
SAIB]],BASE_DIFERENÇA[],4,0),"0")</f>
        <v>0</v>
      </c>
      <c r="R211" s="75" t="e">
        <f>BASE_CONCILI12[[#This Row],[30/jun]]-BASE_CONCILI12[[#This Row],[SISTEMA]]</f>
        <v>#REF!</v>
      </c>
      <c r="S211" s="47" t="str">
        <f>IFERROR(BASE_CONCILI12[[#This Row],[DIFERENÇA ANTERIOR]]-BASE_CONCILI12[[#This Row],[DIFERENÇA ATUAL]],"-")</f>
        <v>-</v>
      </c>
      <c r="T211" s="48" t="str">
        <f>VLOOKUP(BASE_CONCILI12[[#This Row],[CÓD. 
SAIB]],CUSTO!A:C,3,0)</f>
        <v>30389CB01</v>
      </c>
      <c r="U211" s="48">
        <f>IFERROR(SUM(BASE_CONCILI12[[#This Row],[DIFERENÇA ATUAL]]*BASE_CONCILI12[[#This Row],[CUSTO MP (UN)]]),0)</f>
        <v>0</v>
      </c>
      <c r="V211" s="86" t="str">
        <f>IFERROR(BASE_CONCILI12[[#This Row],[30/jun]]/BASE_CONCILI12[[#This Row],[SISTEMA]],"")</f>
        <v/>
      </c>
      <c r="W211" s="48" t="str">
        <f>IFERROR(BASE_CONCILI12[[#This Row],[DIFERENÇA MÊS]]*BASE_CONCILI12[[#This Row],[CUSTO MP (UN)]],"-")</f>
        <v>-</v>
      </c>
      <c r="X211" s="49" t="s">
        <v>813</v>
      </c>
    </row>
    <row r="212" spans="1:24" x14ac:dyDescent="0.25">
      <c r="A212" s="72">
        <v>31816</v>
      </c>
      <c r="B212" s="72"/>
      <c r="C212" s="2" t="s">
        <v>157</v>
      </c>
      <c r="D212" s="37" t="s">
        <v>235</v>
      </c>
      <c r="E212" s="26" t="e">
        <f>VLOOKUP(BASE_CONCILI12[[#This Row],[CÓD. 
SAIB]],CONT_ANTE!A:D,4,0)</f>
        <v>#N/A</v>
      </c>
      <c r="F212" s="26" t="e">
        <f>SUMIF(#REF!,BASE_CONCILI12[[#This Row],[CÓD. 
SAIB]],#REF!)</f>
        <v>#REF!</v>
      </c>
      <c r="G212" s="26" t="e">
        <f>SUMIF(#REF!,BASE_CONCILI12[[#This Row],[CÓD. 
SAIB]],#REF!)</f>
        <v>#REF!</v>
      </c>
      <c r="H212" s="26" t="e">
        <f>BASE_CONCILI12[[#This Row],[CONSUMO REAL]]-BASE_CONCILI12[[#This Row],[CONSUMO TEORICO]]</f>
        <v>#REF!</v>
      </c>
      <c r="I212" s="26" t="e">
        <f>SUMIF(#REF!,BASE_CONCILI12[[#This Row],[CÓD. 
SAIB]],#REF!)</f>
        <v>#REF!</v>
      </c>
      <c r="J212" s="26" t="e">
        <f>SUMIF(#REF!,BASE_CONCILI12[[#This Row],[CÓD. 
SAIB]],#REF!)</f>
        <v>#REF!</v>
      </c>
      <c r="K212" s="26" t="e">
        <f>BASE_CONCILI12[[#This Row],[30/mai]]+BASE_CONCILI12[[#This Row],[RECEBIMENTO]]-BASE_CONCILI12[[#This Row],[TRANSFERÊNCIA]]-BASE_CONCILI12[[#This Row],[CONSUMO REAL]]</f>
        <v>#N/A</v>
      </c>
      <c r="L212" s="7">
        <f>IFERROR(VLOOKUP(BASE_CONCILI12[[#This Row],[CÓD. 
SAIB]],BASE_CONTAG[[LAVRE]:[CONTAGEM FINAL]],7,0),0)</f>
        <v>122976</v>
      </c>
      <c r="M212" s="7">
        <f>IFERROR(SUM(BASE_CONCILI12[[#This Row],[30/jun]]*BASE_CONCILI12[[#This Row],[CUSTO MP (UN)]]),0)</f>
        <v>84853.440000000002</v>
      </c>
      <c r="N212" s="7">
        <f>IFERROR(VLOOKUP(BASE_CONCILI12[[#This Row],[CÓD. 
SAIB]],BASE_CONTAG[],5,0),"")</f>
        <v>122976</v>
      </c>
      <c r="O212" s="7" t="e">
        <f>SUMIF(SISTEMA!#REF!,BASE_CONCILI12[[#This Row],[CÓD. 
SAIB]],SISTEMA!#REF!)</f>
        <v>#REF!</v>
      </c>
      <c r="P212" s="30">
        <f>IFERROR(SUM(BASE_CONCILI12[[#This Row],[SISTEMA]]*BASE_CONCILI12[[#This Row],[CUSTO MP (UN)]]),0)</f>
        <v>0</v>
      </c>
      <c r="Q212" s="46" t="str">
        <f>IFERROR(VLOOKUP(BASE_CONCILI12[[#This Row],[CÓD. 
SAIB]],BASE_DIFERENÇA[],4,0),"0")</f>
        <v>0</v>
      </c>
      <c r="R212" s="75" t="e">
        <f>BASE_CONCILI12[[#This Row],[30/jun]]-BASE_CONCILI12[[#This Row],[SISTEMA]]</f>
        <v>#REF!</v>
      </c>
      <c r="S212" s="47" t="str">
        <f>IFERROR(BASE_CONCILI12[[#This Row],[DIFERENÇA ANTERIOR]]-BASE_CONCILI12[[#This Row],[DIFERENÇA ATUAL]],"-")</f>
        <v>-</v>
      </c>
      <c r="T212" s="48">
        <v>0.69000000000000006</v>
      </c>
      <c r="U212" s="48">
        <f>IFERROR(SUM(BASE_CONCILI12[[#This Row],[DIFERENÇA ATUAL]]*BASE_CONCILI12[[#This Row],[CUSTO MP (UN)]]),0)</f>
        <v>0</v>
      </c>
      <c r="V212" s="86" t="str">
        <f>IFERROR(BASE_CONCILI12[[#This Row],[30/jun]]/BASE_CONCILI12[[#This Row],[SISTEMA]],"")</f>
        <v/>
      </c>
      <c r="W212" s="48" t="str">
        <f>IFERROR(BASE_CONCILI12[[#This Row],[DIFERENÇA MÊS]]*BASE_CONCILI12[[#This Row],[CUSTO MP (UN)]],"-")</f>
        <v>-</v>
      </c>
      <c r="X212" s="49" t="s">
        <v>813</v>
      </c>
    </row>
    <row r="213" spans="1:24" x14ac:dyDescent="0.25">
      <c r="A213" s="72">
        <v>30390</v>
      </c>
      <c r="B213" s="72"/>
      <c r="C213" s="2" t="s">
        <v>20</v>
      </c>
      <c r="D213" s="37" t="s">
        <v>235</v>
      </c>
      <c r="E213" s="26" t="e">
        <f>VLOOKUP(BASE_CONCILI12[[#This Row],[CÓD. 
SAIB]],CONT_ANTE!A:D,4,0)</f>
        <v>#N/A</v>
      </c>
      <c r="F213" s="26" t="e">
        <f>SUMIF(#REF!,BASE_CONCILI12[[#This Row],[CÓD. 
SAIB]],#REF!)</f>
        <v>#REF!</v>
      </c>
      <c r="G213" s="26" t="e">
        <f>SUMIF(#REF!,BASE_CONCILI12[[#This Row],[CÓD. 
SAIB]],#REF!)</f>
        <v>#REF!</v>
      </c>
      <c r="H213" s="26" t="e">
        <f>BASE_CONCILI12[[#This Row],[CONSUMO REAL]]-BASE_CONCILI12[[#This Row],[CONSUMO TEORICO]]</f>
        <v>#REF!</v>
      </c>
      <c r="I213" s="26" t="e">
        <f>SUMIF(#REF!,BASE_CONCILI12[[#This Row],[CÓD. 
SAIB]],#REF!)</f>
        <v>#REF!</v>
      </c>
      <c r="J213" s="26" t="e">
        <f>SUMIF(#REF!,BASE_CONCILI12[[#This Row],[CÓD. 
SAIB]],#REF!)</f>
        <v>#REF!</v>
      </c>
      <c r="K213" s="26" t="e">
        <f>BASE_CONCILI12[[#This Row],[30/mai]]+BASE_CONCILI12[[#This Row],[RECEBIMENTO]]-BASE_CONCILI12[[#This Row],[TRANSFERÊNCIA]]-BASE_CONCILI12[[#This Row],[CONSUMO REAL]]</f>
        <v>#N/A</v>
      </c>
      <c r="L213" s="7">
        <f>IFERROR(VLOOKUP(BASE_CONCILI12[[#This Row],[CÓD. 
SAIB]],BASE_CONTAG[[LAVRE]:[CONTAGEM FINAL]],7,0),0)</f>
        <v>0</v>
      </c>
      <c r="M213" s="7">
        <f>IFERROR(SUM(BASE_CONCILI12[[#This Row],[30/jun]]*BASE_CONCILI12[[#This Row],[CUSTO MP (UN)]]),0)</f>
        <v>0</v>
      </c>
      <c r="N213" s="7">
        <f>IFERROR(VLOOKUP(BASE_CONCILI12[[#This Row],[CÓD. 
SAIB]],BASE_CONTAG[],5,0),"")</f>
        <v>0</v>
      </c>
      <c r="O213" s="7" t="e">
        <f>SUMIF(SISTEMA!#REF!,BASE_CONCILI12[[#This Row],[CÓD. 
SAIB]],SISTEMA!#REF!)</f>
        <v>#REF!</v>
      </c>
      <c r="P213" s="30">
        <f>IFERROR(SUM(BASE_CONCILI12[[#This Row],[SISTEMA]]*BASE_CONCILI12[[#This Row],[CUSTO MP (UN)]]),0)</f>
        <v>0</v>
      </c>
      <c r="Q213" s="46" t="str">
        <f>IFERROR(VLOOKUP(BASE_CONCILI12[[#This Row],[CÓD. 
SAIB]],BASE_DIFERENÇA[],4,0),"0")</f>
        <v>0</v>
      </c>
      <c r="R213" s="75" t="e">
        <f>BASE_CONCILI12[[#This Row],[30/jun]]-BASE_CONCILI12[[#This Row],[SISTEMA]]</f>
        <v>#REF!</v>
      </c>
      <c r="S213" s="47" t="str">
        <f>IFERROR(BASE_CONCILI12[[#This Row],[DIFERENÇA ANTERIOR]]-BASE_CONCILI12[[#This Row],[DIFERENÇA ATUAL]],"-")</f>
        <v>-</v>
      </c>
      <c r="T213" s="48" t="str">
        <f>VLOOKUP(BASE_CONCILI12[[#This Row],[CÓD. 
SAIB]],CUSTO!A:C,3,0)</f>
        <v>30390CB01</v>
      </c>
      <c r="U213" s="48">
        <f>IFERROR(SUM(BASE_CONCILI12[[#This Row],[DIFERENÇA ATUAL]]*BASE_CONCILI12[[#This Row],[CUSTO MP (UN)]]),0)</f>
        <v>0</v>
      </c>
      <c r="V213" s="86" t="str">
        <f>IFERROR(BASE_CONCILI12[[#This Row],[30/jun]]/BASE_CONCILI12[[#This Row],[SISTEMA]],"")</f>
        <v/>
      </c>
      <c r="W213" s="48" t="str">
        <f>IFERROR(BASE_CONCILI12[[#This Row],[DIFERENÇA MÊS]]*BASE_CONCILI12[[#This Row],[CUSTO MP (UN)]],"-")</f>
        <v>-</v>
      </c>
      <c r="X213" s="49" t="s">
        <v>813</v>
      </c>
    </row>
    <row r="214" spans="1:24" x14ac:dyDescent="0.25">
      <c r="A214" s="72">
        <v>31823</v>
      </c>
      <c r="B214" s="72"/>
      <c r="C214" s="2" t="s">
        <v>158</v>
      </c>
      <c r="D214" s="37" t="s">
        <v>235</v>
      </c>
      <c r="E214" s="26" t="e">
        <f>VLOOKUP(BASE_CONCILI12[[#This Row],[CÓD. 
SAIB]],CONT_ANTE!A:D,4,0)</f>
        <v>#N/A</v>
      </c>
      <c r="F214" s="26" t="e">
        <f>SUMIF(#REF!,BASE_CONCILI12[[#This Row],[CÓD. 
SAIB]],#REF!)</f>
        <v>#REF!</v>
      </c>
      <c r="G214" s="26" t="e">
        <f>SUMIF(#REF!,BASE_CONCILI12[[#This Row],[CÓD. 
SAIB]],#REF!)</f>
        <v>#REF!</v>
      </c>
      <c r="H214" s="26" t="e">
        <f>BASE_CONCILI12[[#This Row],[CONSUMO REAL]]-BASE_CONCILI12[[#This Row],[CONSUMO TEORICO]]</f>
        <v>#REF!</v>
      </c>
      <c r="I214" s="26" t="e">
        <f>SUMIF(#REF!,BASE_CONCILI12[[#This Row],[CÓD. 
SAIB]],#REF!)</f>
        <v>#REF!</v>
      </c>
      <c r="J214" s="26" t="e">
        <f>SUMIF(#REF!,BASE_CONCILI12[[#This Row],[CÓD. 
SAIB]],#REF!)</f>
        <v>#REF!</v>
      </c>
      <c r="K214" s="26" t="e">
        <f>BASE_CONCILI12[[#This Row],[30/mai]]+BASE_CONCILI12[[#This Row],[RECEBIMENTO]]-BASE_CONCILI12[[#This Row],[TRANSFERÊNCIA]]-BASE_CONCILI12[[#This Row],[CONSUMO REAL]]</f>
        <v>#N/A</v>
      </c>
      <c r="L214" s="7">
        <f>IFERROR(VLOOKUP(BASE_CONCILI12[[#This Row],[CÓD. 
SAIB]],BASE_CONTAG[[LAVRE]:[CONTAGEM FINAL]],7,0),0)</f>
        <v>0</v>
      </c>
      <c r="M214" s="7">
        <f>IFERROR(SUM(BASE_CONCILI12[[#This Row],[30/jun]]*BASE_CONCILI12[[#This Row],[CUSTO MP (UN)]]),0)</f>
        <v>0</v>
      </c>
      <c r="N214" s="7">
        <f>IFERROR(VLOOKUP(BASE_CONCILI12[[#This Row],[CÓD. 
SAIB]],BASE_CONTAG[],5,0),"")</f>
        <v>0</v>
      </c>
      <c r="O214" s="7" t="e">
        <f>SUMIF(SISTEMA!#REF!,BASE_CONCILI12[[#This Row],[CÓD. 
SAIB]],SISTEMA!#REF!)</f>
        <v>#REF!</v>
      </c>
      <c r="P214" s="30">
        <f>IFERROR(SUM(BASE_CONCILI12[[#This Row],[SISTEMA]]*BASE_CONCILI12[[#This Row],[CUSTO MP (UN)]]),0)</f>
        <v>0</v>
      </c>
      <c r="Q214" s="46" t="str">
        <f>IFERROR(VLOOKUP(BASE_CONCILI12[[#This Row],[CÓD. 
SAIB]],BASE_DIFERENÇA[],4,0),"0")</f>
        <v>0</v>
      </c>
      <c r="R214" s="75" t="e">
        <f>BASE_CONCILI12[[#This Row],[30/jun]]-BASE_CONCILI12[[#This Row],[SISTEMA]]</f>
        <v>#REF!</v>
      </c>
      <c r="S214" s="47" t="str">
        <f>IFERROR(BASE_CONCILI12[[#This Row],[DIFERENÇA ANTERIOR]]-BASE_CONCILI12[[#This Row],[DIFERENÇA ATUAL]],"-")</f>
        <v>-</v>
      </c>
      <c r="T214" s="48">
        <v>0.69000000000000006</v>
      </c>
      <c r="U214" s="48">
        <f>IFERROR(SUM(BASE_CONCILI12[[#This Row],[DIFERENÇA ATUAL]]*BASE_CONCILI12[[#This Row],[CUSTO MP (UN)]]),0)</f>
        <v>0</v>
      </c>
      <c r="V214" s="86" t="str">
        <f>IFERROR(BASE_CONCILI12[[#This Row],[30/jun]]/BASE_CONCILI12[[#This Row],[SISTEMA]],"")</f>
        <v/>
      </c>
      <c r="W214" s="48" t="str">
        <f>IFERROR(BASE_CONCILI12[[#This Row],[DIFERENÇA MÊS]]*BASE_CONCILI12[[#This Row],[CUSTO MP (UN)]],"-")</f>
        <v>-</v>
      </c>
      <c r="X214" s="49" t="s">
        <v>813</v>
      </c>
    </row>
    <row r="215" spans="1:24" x14ac:dyDescent="0.25">
      <c r="A215" s="72">
        <v>31326</v>
      </c>
      <c r="B215" s="72"/>
      <c r="C215" s="2" t="s">
        <v>45</v>
      </c>
      <c r="D215" s="37" t="s">
        <v>113</v>
      </c>
      <c r="E215" s="26" t="e">
        <f>VLOOKUP(BASE_CONCILI12[[#This Row],[CÓD. 
SAIB]],CONT_ANTE!A:D,4,0)</f>
        <v>#N/A</v>
      </c>
      <c r="F215" s="26" t="e">
        <f>SUMIF(#REF!,BASE_CONCILI12[[#This Row],[CÓD. 
SAIB]],#REF!)</f>
        <v>#REF!</v>
      </c>
      <c r="G215" s="26" t="e">
        <f>SUMIF(#REF!,BASE_CONCILI12[[#This Row],[CÓD. 
SAIB]],#REF!)</f>
        <v>#REF!</v>
      </c>
      <c r="H215" s="26" t="e">
        <f>BASE_CONCILI12[[#This Row],[CONSUMO REAL]]-BASE_CONCILI12[[#This Row],[CONSUMO TEORICO]]</f>
        <v>#REF!</v>
      </c>
      <c r="I215" s="26" t="e">
        <f>SUMIF(#REF!,BASE_CONCILI12[[#This Row],[CÓD. 
SAIB]],#REF!)</f>
        <v>#REF!</v>
      </c>
      <c r="J215" s="26" t="e">
        <f>SUMIF(#REF!,BASE_CONCILI12[[#This Row],[CÓD. 
SAIB]],#REF!)</f>
        <v>#REF!</v>
      </c>
      <c r="K215" s="26" t="e">
        <f>BASE_CONCILI12[[#This Row],[30/mai]]+BASE_CONCILI12[[#This Row],[RECEBIMENTO]]-BASE_CONCILI12[[#This Row],[TRANSFERÊNCIA]]-BASE_CONCILI12[[#This Row],[CONSUMO REAL]]</f>
        <v>#N/A</v>
      </c>
      <c r="L215" s="7">
        <f>IFERROR(VLOOKUP(BASE_CONCILI12[[#This Row],[CÓD. 
SAIB]],BASE_CONTAG[[LAVRE]:[CONTAGEM FINAL]],7,0),0)</f>
        <v>41112</v>
      </c>
      <c r="M215" s="7">
        <f>IFERROR(SUM(BASE_CONCILI12[[#This Row],[30/jun]]*BASE_CONCILI12[[#This Row],[CUSTO MP (UN)]]),0)</f>
        <v>0</v>
      </c>
      <c r="N215" s="7">
        <f>IFERROR(VLOOKUP(BASE_CONCILI12[[#This Row],[CÓD. 
SAIB]],BASE_CONTAG[],5,0),"")</f>
        <v>41112</v>
      </c>
      <c r="O215" s="7" t="e">
        <f>SUMIF(SISTEMA!#REF!,BASE_CONCILI12[[#This Row],[CÓD. 
SAIB]],SISTEMA!#REF!)</f>
        <v>#REF!</v>
      </c>
      <c r="P215" s="30">
        <f>IFERROR(SUM(BASE_CONCILI12[[#This Row],[SISTEMA]]*BASE_CONCILI12[[#This Row],[CUSTO MP (UN)]]),0)</f>
        <v>0</v>
      </c>
      <c r="Q215" s="46" t="str">
        <f>IFERROR(VLOOKUP(BASE_CONCILI12[[#This Row],[CÓD. 
SAIB]],BASE_DIFERENÇA[],4,0),"0")</f>
        <v>0</v>
      </c>
      <c r="R215" s="75" t="e">
        <f>BASE_CONCILI12[[#This Row],[30/jun]]-BASE_CONCILI12[[#This Row],[SISTEMA]]</f>
        <v>#REF!</v>
      </c>
      <c r="S215" s="47" t="str">
        <f>IFERROR(BASE_CONCILI12[[#This Row],[DIFERENÇA ANTERIOR]]-BASE_CONCILI12[[#This Row],[DIFERENÇA ATUAL]],"-")</f>
        <v>-</v>
      </c>
      <c r="T215" s="48" t="str">
        <f>VLOOKUP(BASE_CONCILI12[[#This Row],[CÓD. 
SAIB]],CUSTO!A:C,3,0)</f>
        <v>31326CB01</v>
      </c>
      <c r="U215" s="48">
        <f>IFERROR(SUM(BASE_CONCILI12[[#This Row],[DIFERENÇA ATUAL]]*BASE_CONCILI12[[#This Row],[CUSTO MP (UN)]]),0)</f>
        <v>0</v>
      </c>
      <c r="V215" s="86" t="str">
        <f>IFERROR(BASE_CONCILI12[[#This Row],[30/jun]]/BASE_CONCILI12[[#This Row],[SISTEMA]],"")</f>
        <v/>
      </c>
      <c r="W215" s="48" t="str">
        <f>IFERROR(BASE_CONCILI12[[#This Row],[DIFERENÇA MÊS]]*BASE_CONCILI12[[#This Row],[CUSTO MP (UN)]],"-")</f>
        <v>-</v>
      </c>
      <c r="X215" s="49"/>
    </row>
    <row r="216" spans="1:24" x14ac:dyDescent="0.25">
      <c r="A216" s="72">
        <v>30222</v>
      </c>
      <c r="B216" s="72"/>
      <c r="C216" s="2" t="s">
        <v>34</v>
      </c>
      <c r="D216" s="37" t="s">
        <v>113</v>
      </c>
      <c r="E216" s="26" t="e">
        <f>VLOOKUP(BASE_CONCILI12[[#This Row],[CÓD. 
SAIB]],CONT_ANTE!A:D,4,0)</f>
        <v>#N/A</v>
      </c>
      <c r="F216" s="26" t="e">
        <f>SUMIF(#REF!,BASE_CONCILI12[[#This Row],[CÓD. 
SAIB]],#REF!)</f>
        <v>#REF!</v>
      </c>
      <c r="G216" s="26" t="e">
        <f>SUMIF(#REF!,BASE_CONCILI12[[#This Row],[CÓD. 
SAIB]],#REF!)</f>
        <v>#REF!</v>
      </c>
      <c r="H216" s="26" t="e">
        <f>BASE_CONCILI12[[#This Row],[CONSUMO REAL]]-BASE_CONCILI12[[#This Row],[CONSUMO TEORICO]]</f>
        <v>#REF!</v>
      </c>
      <c r="I216" s="26" t="e">
        <f>SUMIF(#REF!,BASE_CONCILI12[[#This Row],[CÓD. 
SAIB]],#REF!)</f>
        <v>#REF!</v>
      </c>
      <c r="J216" s="26" t="e">
        <f>SUMIF(#REF!,BASE_CONCILI12[[#This Row],[CÓD. 
SAIB]],#REF!)</f>
        <v>#REF!</v>
      </c>
      <c r="K216" s="26" t="e">
        <f>BASE_CONCILI12[[#This Row],[30/mai]]+BASE_CONCILI12[[#This Row],[RECEBIMENTO]]-BASE_CONCILI12[[#This Row],[TRANSFERÊNCIA]]-BASE_CONCILI12[[#This Row],[CONSUMO REAL]]</f>
        <v>#N/A</v>
      </c>
      <c r="L216" s="7">
        <f>IFERROR(VLOOKUP(BASE_CONCILI12[[#This Row],[CÓD. 
SAIB]],BASE_CONTAG[[LAVRE]:[CONTAGEM FINAL]],7,0),0)</f>
        <v>0</v>
      </c>
      <c r="M216" s="7">
        <f>IFERROR(SUM(BASE_CONCILI12[[#This Row],[30/jun]]*BASE_CONCILI12[[#This Row],[CUSTO MP (UN)]]),0)</f>
        <v>0</v>
      </c>
      <c r="N216" s="7">
        <f>IFERROR(VLOOKUP(BASE_CONCILI12[[#This Row],[CÓD. 
SAIB]],BASE_CONTAG[],5,0),"")</f>
        <v>0</v>
      </c>
      <c r="O216" s="7" t="e">
        <f>SUMIF(SISTEMA!#REF!,BASE_CONCILI12[[#This Row],[CÓD. 
SAIB]],SISTEMA!#REF!)</f>
        <v>#REF!</v>
      </c>
      <c r="P216" s="30">
        <f>IFERROR(SUM(BASE_CONCILI12[[#This Row],[SISTEMA]]*BASE_CONCILI12[[#This Row],[CUSTO MP (UN)]]),0)</f>
        <v>0</v>
      </c>
      <c r="Q216" s="46" t="str">
        <f>IFERROR(VLOOKUP(BASE_CONCILI12[[#This Row],[CÓD. 
SAIB]],BASE_DIFERENÇA[],4,0),"0")</f>
        <v>0</v>
      </c>
      <c r="R216" s="75" t="e">
        <f>BASE_CONCILI12[[#This Row],[30/jun]]-BASE_CONCILI12[[#This Row],[SISTEMA]]</f>
        <v>#REF!</v>
      </c>
      <c r="S216" s="47" t="str">
        <f>IFERROR(BASE_CONCILI12[[#This Row],[DIFERENÇA ANTERIOR]]-BASE_CONCILI12[[#This Row],[DIFERENÇA ATUAL]],"-")</f>
        <v>-</v>
      </c>
      <c r="T216" s="48" t="str">
        <f>VLOOKUP(BASE_CONCILI12[[#This Row],[CÓD. 
SAIB]],CUSTO!A:C,3,0)</f>
        <v>30222CB01</v>
      </c>
      <c r="U216" s="48">
        <f>IFERROR(SUM(BASE_CONCILI12[[#This Row],[DIFERENÇA ATUAL]]*BASE_CONCILI12[[#This Row],[CUSTO MP (UN)]]),0)</f>
        <v>0</v>
      </c>
      <c r="V216" s="86" t="str">
        <f>IFERROR(BASE_CONCILI12[[#This Row],[30/jun]]/BASE_CONCILI12[[#This Row],[SISTEMA]],"")</f>
        <v/>
      </c>
      <c r="W216" s="48" t="str">
        <f>IFERROR(BASE_CONCILI12[[#This Row],[DIFERENÇA MÊS]]*BASE_CONCILI12[[#This Row],[CUSTO MP (UN)]],"-")</f>
        <v>-</v>
      </c>
      <c r="X216" s="49" t="s">
        <v>813</v>
      </c>
    </row>
    <row r="217" spans="1:24" x14ac:dyDescent="0.25">
      <c r="A217" s="72">
        <v>32629</v>
      </c>
      <c r="B217" s="72"/>
      <c r="C217" s="2" t="s">
        <v>782</v>
      </c>
      <c r="D217" s="37" t="s">
        <v>113</v>
      </c>
      <c r="E217" s="26" t="e">
        <f>VLOOKUP(BASE_CONCILI12[[#This Row],[CÓD. 
SAIB]],CONT_ANTE!A:D,4,0)</f>
        <v>#N/A</v>
      </c>
      <c r="F217" s="26" t="e">
        <f>SUMIF(#REF!,BASE_CONCILI12[[#This Row],[CÓD. 
SAIB]],#REF!)</f>
        <v>#REF!</v>
      </c>
      <c r="G217" s="26" t="e">
        <f>SUMIF(#REF!,BASE_CONCILI12[[#This Row],[CÓD. 
SAIB]],#REF!)</f>
        <v>#REF!</v>
      </c>
      <c r="H217" s="26" t="e">
        <f>BASE_CONCILI12[[#This Row],[CONSUMO REAL]]-BASE_CONCILI12[[#This Row],[CONSUMO TEORICO]]</f>
        <v>#REF!</v>
      </c>
      <c r="I217" s="26" t="e">
        <f>SUMIF(#REF!,BASE_CONCILI12[[#This Row],[CÓD. 
SAIB]],#REF!)</f>
        <v>#REF!</v>
      </c>
      <c r="J217" s="26" t="e">
        <f>SUMIF(#REF!,BASE_CONCILI12[[#This Row],[CÓD. 
SAIB]],#REF!)</f>
        <v>#REF!</v>
      </c>
      <c r="K217" s="26" t="e">
        <f>BASE_CONCILI12[[#This Row],[30/mai]]+BASE_CONCILI12[[#This Row],[RECEBIMENTO]]-BASE_CONCILI12[[#This Row],[TRANSFERÊNCIA]]-BASE_CONCILI12[[#This Row],[CONSUMO REAL]]</f>
        <v>#N/A</v>
      </c>
      <c r="L217" s="7">
        <f>IFERROR(VLOOKUP(BASE_CONCILI12[[#This Row],[CÓD. 
SAIB]],BASE_CONTAG[[LAVRE]:[CONTAGEM FINAL]],7,0),0)</f>
        <v>97882</v>
      </c>
      <c r="M217" s="7">
        <f>IFERROR(SUM(BASE_CONCILI12[[#This Row],[30/jun]]*BASE_CONCILI12[[#This Row],[CUSTO MP (UN)]]),0)</f>
        <v>0</v>
      </c>
      <c r="N217" s="7">
        <f>IFERROR(VLOOKUP(BASE_CONCILI12[[#This Row],[CÓD. 
SAIB]],BASE_CONTAG[],5,0),"")</f>
        <v>96534</v>
      </c>
      <c r="O217" s="7" t="e">
        <f>SUMIF(SISTEMA!#REF!,BASE_CONCILI12[[#This Row],[CÓD. 
SAIB]],SISTEMA!#REF!)</f>
        <v>#REF!</v>
      </c>
      <c r="P217" s="30">
        <f>IFERROR(SUM(BASE_CONCILI12[[#This Row],[SISTEMA]]*BASE_CONCILI12[[#This Row],[CUSTO MP (UN)]]),0)</f>
        <v>0</v>
      </c>
      <c r="Q217" s="46" t="str">
        <f>IFERROR(VLOOKUP(BASE_CONCILI12[[#This Row],[CÓD. 
SAIB]],BASE_DIFERENÇA[],4,0),"0")</f>
        <v>0</v>
      </c>
      <c r="R217" s="75" t="e">
        <f>BASE_CONCILI12[[#This Row],[30/jun]]-BASE_CONCILI12[[#This Row],[SISTEMA]]</f>
        <v>#REF!</v>
      </c>
      <c r="S217" s="47" t="str">
        <f>IFERROR(BASE_CONCILI12[[#This Row],[DIFERENÇA ANTERIOR]]-BASE_CONCILI12[[#This Row],[DIFERENÇA ATUAL]],"-")</f>
        <v>-</v>
      </c>
      <c r="T217" s="48" t="str">
        <f>VLOOKUP(BASE_CONCILI12[[#This Row],[CÓD. 
SAIB]],CUSTO!A:C,3,0)</f>
        <v>32629CB01</v>
      </c>
      <c r="U217" s="48">
        <f>IFERROR(SUM(BASE_CONCILI12[[#This Row],[DIFERENÇA ATUAL]]*BASE_CONCILI12[[#This Row],[CUSTO MP (UN)]]),0)</f>
        <v>0</v>
      </c>
      <c r="V217" s="86" t="str">
        <f>IFERROR(BASE_CONCILI12[[#This Row],[30/jun]]/BASE_CONCILI12[[#This Row],[SISTEMA]],"")</f>
        <v/>
      </c>
      <c r="W217" s="48" t="str">
        <f>IFERROR(BASE_CONCILI12[[#This Row],[DIFERENÇA MÊS]]*BASE_CONCILI12[[#This Row],[CUSTO MP (UN)]],"-")</f>
        <v>-</v>
      </c>
      <c r="X217" s="49" t="s">
        <v>813</v>
      </c>
    </row>
    <row r="218" spans="1:24" x14ac:dyDescent="0.25">
      <c r="A218" s="72">
        <v>30982</v>
      </c>
      <c r="B218" s="72"/>
      <c r="C218" s="2" t="s">
        <v>42</v>
      </c>
      <c r="D218" s="37" t="s">
        <v>113</v>
      </c>
      <c r="E218" s="26" t="e">
        <f>VLOOKUP(BASE_CONCILI12[[#This Row],[CÓD. 
SAIB]],CONT_ANTE!A:D,4,0)</f>
        <v>#N/A</v>
      </c>
      <c r="F218" s="26" t="e">
        <f>SUMIF(#REF!,BASE_CONCILI12[[#This Row],[CÓD. 
SAIB]],#REF!)</f>
        <v>#REF!</v>
      </c>
      <c r="G218" s="26" t="e">
        <f>SUMIF(#REF!,BASE_CONCILI12[[#This Row],[CÓD. 
SAIB]],#REF!)</f>
        <v>#REF!</v>
      </c>
      <c r="H218" s="26" t="e">
        <f>BASE_CONCILI12[[#This Row],[CONSUMO REAL]]-BASE_CONCILI12[[#This Row],[CONSUMO TEORICO]]</f>
        <v>#REF!</v>
      </c>
      <c r="I218" s="26" t="e">
        <f>SUMIF(#REF!,BASE_CONCILI12[[#This Row],[CÓD. 
SAIB]],#REF!)</f>
        <v>#REF!</v>
      </c>
      <c r="J218" s="26" t="e">
        <f>SUMIF(#REF!,BASE_CONCILI12[[#This Row],[CÓD. 
SAIB]],#REF!)</f>
        <v>#REF!</v>
      </c>
      <c r="K218" s="26" t="e">
        <f>BASE_CONCILI12[[#This Row],[30/mai]]+BASE_CONCILI12[[#This Row],[RECEBIMENTO]]-BASE_CONCILI12[[#This Row],[TRANSFERÊNCIA]]-BASE_CONCILI12[[#This Row],[CONSUMO REAL]]</f>
        <v>#N/A</v>
      </c>
      <c r="L218" s="7">
        <f>IFERROR(VLOOKUP(BASE_CONCILI12[[#This Row],[CÓD. 
SAIB]],BASE_CONTAG[[LAVRE]:[CONTAGEM FINAL]],7,0),0)</f>
        <v>109860</v>
      </c>
      <c r="M218" s="7">
        <f>IFERROR(SUM(BASE_CONCILI12[[#This Row],[30/jun]]*BASE_CONCILI12[[#This Row],[CUSTO MP (UN)]]),0)</f>
        <v>0</v>
      </c>
      <c r="N218" s="7">
        <f>IFERROR(VLOOKUP(BASE_CONCILI12[[#This Row],[CÓD. 
SAIB]],BASE_CONTAG[],5,0),"")</f>
        <v>109860</v>
      </c>
      <c r="O218" s="7" t="e">
        <f>SUMIF(SISTEMA!#REF!,BASE_CONCILI12[[#This Row],[CÓD. 
SAIB]],SISTEMA!#REF!)</f>
        <v>#REF!</v>
      </c>
      <c r="P218" s="30">
        <f>IFERROR(SUM(BASE_CONCILI12[[#This Row],[SISTEMA]]*BASE_CONCILI12[[#This Row],[CUSTO MP (UN)]]),0)</f>
        <v>0</v>
      </c>
      <c r="Q218" s="46" t="str">
        <f>IFERROR(VLOOKUP(BASE_CONCILI12[[#This Row],[CÓD. 
SAIB]],BASE_DIFERENÇA[],4,0),"0")</f>
        <v>0</v>
      </c>
      <c r="R218" s="75" t="e">
        <f>BASE_CONCILI12[[#This Row],[30/jun]]-BASE_CONCILI12[[#This Row],[SISTEMA]]</f>
        <v>#REF!</v>
      </c>
      <c r="S218" s="47" t="str">
        <f>IFERROR(BASE_CONCILI12[[#This Row],[DIFERENÇA ANTERIOR]]-BASE_CONCILI12[[#This Row],[DIFERENÇA ATUAL]],"-")</f>
        <v>-</v>
      </c>
      <c r="T218" s="48" t="str">
        <f>VLOOKUP(BASE_CONCILI12[[#This Row],[CÓD. 
SAIB]],CUSTO!A:C,3,0)</f>
        <v>30982CB01</v>
      </c>
      <c r="U218" s="48">
        <f>IFERROR(SUM(BASE_CONCILI12[[#This Row],[DIFERENÇA ATUAL]]*BASE_CONCILI12[[#This Row],[CUSTO MP (UN)]]),0)</f>
        <v>0</v>
      </c>
      <c r="V218" s="86" t="str">
        <f>IFERROR(BASE_CONCILI12[[#This Row],[30/jun]]/BASE_CONCILI12[[#This Row],[SISTEMA]],"")</f>
        <v/>
      </c>
      <c r="W218" s="48" t="str">
        <f>IFERROR(BASE_CONCILI12[[#This Row],[DIFERENÇA MÊS]]*BASE_CONCILI12[[#This Row],[CUSTO MP (UN)]],"-")</f>
        <v>-</v>
      </c>
      <c r="X218" s="49" t="s">
        <v>813</v>
      </c>
    </row>
    <row r="219" spans="1:24" x14ac:dyDescent="0.25">
      <c r="A219" s="72">
        <v>30131</v>
      </c>
      <c r="B219" s="72"/>
      <c r="C219" s="2" t="s">
        <v>33</v>
      </c>
      <c r="D219" s="37" t="s">
        <v>113</v>
      </c>
      <c r="E219" s="26" t="e">
        <f>VLOOKUP(BASE_CONCILI12[[#This Row],[CÓD. 
SAIB]],CONT_ANTE!A:D,4,0)</f>
        <v>#N/A</v>
      </c>
      <c r="F219" s="26" t="e">
        <f>SUMIF(#REF!,BASE_CONCILI12[[#This Row],[CÓD. 
SAIB]],#REF!)</f>
        <v>#REF!</v>
      </c>
      <c r="G219" s="26" t="e">
        <f>SUMIF(#REF!,BASE_CONCILI12[[#This Row],[CÓD. 
SAIB]],#REF!)</f>
        <v>#REF!</v>
      </c>
      <c r="H219" s="26" t="e">
        <f>BASE_CONCILI12[[#This Row],[CONSUMO REAL]]-BASE_CONCILI12[[#This Row],[CONSUMO TEORICO]]</f>
        <v>#REF!</v>
      </c>
      <c r="I219" s="26" t="e">
        <f>SUMIF(#REF!,BASE_CONCILI12[[#This Row],[CÓD. 
SAIB]],#REF!)</f>
        <v>#REF!</v>
      </c>
      <c r="J219" s="26" t="e">
        <f>SUMIF(#REF!,BASE_CONCILI12[[#This Row],[CÓD. 
SAIB]],#REF!)</f>
        <v>#REF!</v>
      </c>
      <c r="K219" s="26" t="e">
        <f>BASE_CONCILI12[[#This Row],[30/mai]]+BASE_CONCILI12[[#This Row],[RECEBIMENTO]]-BASE_CONCILI12[[#This Row],[TRANSFERÊNCIA]]-BASE_CONCILI12[[#This Row],[CONSUMO REAL]]</f>
        <v>#N/A</v>
      </c>
      <c r="L219" s="7">
        <f>IFERROR(VLOOKUP(BASE_CONCILI12[[#This Row],[CÓD. 
SAIB]],BASE_CONTAG[[LAVRE]:[CONTAGEM FINAL]],7,0),0)</f>
        <v>0</v>
      </c>
      <c r="M219" s="7">
        <f>IFERROR(SUM(BASE_CONCILI12[[#This Row],[30/jun]]*BASE_CONCILI12[[#This Row],[CUSTO MP (UN)]]),0)</f>
        <v>0</v>
      </c>
      <c r="N219" s="7">
        <f>IFERROR(VLOOKUP(BASE_CONCILI12[[#This Row],[CÓD. 
SAIB]],BASE_CONTAG[],5,0),"")</f>
        <v>0</v>
      </c>
      <c r="O219" s="7" t="e">
        <f>SUMIF(SISTEMA!#REF!,BASE_CONCILI12[[#This Row],[CÓD. 
SAIB]],SISTEMA!#REF!)</f>
        <v>#REF!</v>
      </c>
      <c r="P219" s="30">
        <f>IFERROR(SUM(BASE_CONCILI12[[#This Row],[SISTEMA]]*BASE_CONCILI12[[#This Row],[CUSTO MP (UN)]]),0)</f>
        <v>0</v>
      </c>
      <c r="Q219" s="46" t="str">
        <f>IFERROR(VLOOKUP(BASE_CONCILI12[[#This Row],[CÓD. 
SAIB]],BASE_DIFERENÇA[],4,0),"0")</f>
        <v>0</v>
      </c>
      <c r="R219" s="75" t="e">
        <f>BASE_CONCILI12[[#This Row],[30/jun]]-BASE_CONCILI12[[#This Row],[SISTEMA]]</f>
        <v>#REF!</v>
      </c>
      <c r="S219" s="47" t="str">
        <f>IFERROR(BASE_CONCILI12[[#This Row],[DIFERENÇA ANTERIOR]]-BASE_CONCILI12[[#This Row],[DIFERENÇA ATUAL]],"-")</f>
        <v>-</v>
      </c>
      <c r="T219" s="48" t="str">
        <f>VLOOKUP(BASE_CONCILI12[[#This Row],[CÓD. 
SAIB]],CUSTO!A:C,3,0)</f>
        <v>30131CB01</v>
      </c>
      <c r="U219" s="48">
        <f>IFERROR(SUM(BASE_CONCILI12[[#This Row],[DIFERENÇA ATUAL]]*BASE_CONCILI12[[#This Row],[CUSTO MP (UN)]]),0)</f>
        <v>0</v>
      </c>
      <c r="V219" s="86" t="str">
        <f>IFERROR(BASE_CONCILI12[[#This Row],[30/jun]]/BASE_CONCILI12[[#This Row],[SISTEMA]],"")</f>
        <v/>
      </c>
      <c r="W219" s="48" t="str">
        <f>IFERROR(BASE_CONCILI12[[#This Row],[DIFERENÇA MÊS]]*BASE_CONCILI12[[#This Row],[CUSTO MP (UN)]],"-")</f>
        <v>-</v>
      </c>
      <c r="X219" s="49" t="s">
        <v>813</v>
      </c>
    </row>
    <row r="220" spans="1:24" x14ac:dyDescent="0.25">
      <c r="A220" s="72">
        <v>30558</v>
      </c>
      <c r="B220" s="72"/>
      <c r="C220" s="2" t="s">
        <v>38</v>
      </c>
      <c r="D220" s="37" t="s">
        <v>113</v>
      </c>
      <c r="E220" s="26" t="e">
        <f>VLOOKUP(BASE_CONCILI12[[#This Row],[CÓD. 
SAIB]],CONT_ANTE!A:D,4,0)</f>
        <v>#N/A</v>
      </c>
      <c r="F220" s="26" t="e">
        <f>SUMIF(#REF!,BASE_CONCILI12[[#This Row],[CÓD. 
SAIB]],#REF!)</f>
        <v>#REF!</v>
      </c>
      <c r="G220" s="26" t="e">
        <f>SUMIF(#REF!,BASE_CONCILI12[[#This Row],[CÓD. 
SAIB]],#REF!)</f>
        <v>#REF!</v>
      </c>
      <c r="H220" s="26" t="e">
        <f>BASE_CONCILI12[[#This Row],[CONSUMO REAL]]-BASE_CONCILI12[[#This Row],[CONSUMO TEORICO]]</f>
        <v>#REF!</v>
      </c>
      <c r="I220" s="26" t="e">
        <f>SUMIF(#REF!,BASE_CONCILI12[[#This Row],[CÓD. 
SAIB]],#REF!)</f>
        <v>#REF!</v>
      </c>
      <c r="J220" s="26" t="e">
        <f>SUMIF(#REF!,BASE_CONCILI12[[#This Row],[CÓD. 
SAIB]],#REF!)</f>
        <v>#REF!</v>
      </c>
      <c r="K220" s="26" t="e">
        <f>BASE_CONCILI12[[#This Row],[30/mai]]+BASE_CONCILI12[[#This Row],[RECEBIMENTO]]-BASE_CONCILI12[[#This Row],[TRANSFERÊNCIA]]-BASE_CONCILI12[[#This Row],[CONSUMO REAL]]</f>
        <v>#N/A</v>
      </c>
      <c r="L220" s="7">
        <f>IFERROR(VLOOKUP(BASE_CONCILI12[[#This Row],[CÓD. 
SAIB]],BASE_CONTAG[[LAVRE]:[CONTAGEM FINAL]],7,0),0)</f>
        <v>0</v>
      </c>
      <c r="M220" s="7">
        <f>IFERROR(SUM(BASE_CONCILI12[[#This Row],[30/jun]]*BASE_CONCILI12[[#This Row],[CUSTO MP (UN)]]),0)</f>
        <v>0</v>
      </c>
      <c r="N220" s="7" t="str">
        <f>IFERROR(VLOOKUP(BASE_CONCILI12[[#This Row],[CÓD. 
SAIB]],BASE_CONTAG[],5,0),"")</f>
        <v/>
      </c>
      <c r="O220" s="7" t="e">
        <f>SUMIF(SISTEMA!#REF!,BASE_CONCILI12[[#This Row],[CÓD. 
SAIB]],SISTEMA!#REF!)</f>
        <v>#REF!</v>
      </c>
      <c r="P220" s="30">
        <f>IFERROR(SUM(BASE_CONCILI12[[#This Row],[SISTEMA]]*BASE_CONCILI12[[#This Row],[CUSTO MP (UN)]]),0)</f>
        <v>0</v>
      </c>
      <c r="Q220" s="46" t="str">
        <f>IFERROR(VLOOKUP(BASE_CONCILI12[[#This Row],[CÓD. 
SAIB]],BASE_DIFERENÇA[],4,0),"0")</f>
        <v>0</v>
      </c>
      <c r="R220" s="75" t="e">
        <f>BASE_CONCILI12[[#This Row],[30/jun]]-BASE_CONCILI12[[#This Row],[SISTEMA]]</f>
        <v>#REF!</v>
      </c>
      <c r="S220" s="47" t="str">
        <f>IFERROR(BASE_CONCILI12[[#This Row],[DIFERENÇA ANTERIOR]]-BASE_CONCILI12[[#This Row],[DIFERENÇA ATUAL]],"-")</f>
        <v>-</v>
      </c>
      <c r="T220" s="48">
        <v>0</v>
      </c>
      <c r="U220" s="48">
        <f>IFERROR(SUM(BASE_CONCILI12[[#This Row],[DIFERENÇA ATUAL]]*BASE_CONCILI12[[#This Row],[CUSTO MP (UN)]]),0)</f>
        <v>0</v>
      </c>
      <c r="V220" s="86" t="str">
        <f>IFERROR(BASE_CONCILI12[[#This Row],[30/jun]]/BASE_CONCILI12[[#This Row],[SISTEMA]],"")</f>
        <v/>
      </c>
      <c r="W220" s="48" t="str">
        <f>IFERROR(BASE_CONCILI12[[#This Row],[DIFERENÇA MÊS]]*BASE_CONCILI12[[#This Row],[CUSTO MP (UN)]],"-")</f>
        <v>-</v>
      </c>
      <c r="X220" s="49" t="s">
        <v>813</v>
      </c>
    </row>
    <row r="221" spans="1:24" x14ac:dyDescent="0.25">
      <c r="A221" s="72">
        <v>32780</v>
      </c>
      <c r="B221" s="72"/>
      <c r="C221" s="2" t="s">
        <v>821</v>
      </c>
      <c r="D221" s="37" t="s">
        <v>113</v>
      </c>
      <c r="E221" s="26" t="e">
        <f>VLOOKUP(BASE_CONCILI12[[#This Row],[CÓD. 
SAIB]],CONT_ANTE!A:D,4,0)</f>
        <v>#N/A</v>
      </c>
      <c r="F221" s="26" t="e">
        <f>SUMIF(#REF!,BASE_CONCILI12[[#This Row],[CÓD. 
SAIB]],#REF!)</f>
        <v>#REF!</v>
      </c>
      <c r="G221" s="26" t="e">
        <f>SUMIF(#REF!,BASE_CONCILI12[[#This Row],[CÓD. 
SAIB]],#REF!)</f>
        <v>#REF!</v>
      </c>
      <c r="H221" s="26" t="e">
        <f>BASE_CONCILI12[[#This Row],[CONSUMO REAL]]-BASE_CONCILI12[[#This Row],[CONSUMO TEORICO]]</f>
        <v>#REF!</v>
      </c>
      <c r="I221" s="26" t="e">
        <f>SUMIF(#REF!,BASE_CONCILI12[[#This Row],[CÓD. 
SAIB]],#REF!)</f>
        <v>#REF!</v>
      </c>
      <c r="J221" s="26" t="e">
        <f>SUMIF(#REF!,BASE_CONCILI12[[#This Row],[CÓD. 
SAIB]],#REF!)</f>
        <v>#REF!</v>
      </c>
      <c r="K221" s="26" t="e">
        <f>BASE_CONCILI12[[#This Row],[30/mai]]+BASE_CONCILI12[[#This Row],[RECEBIMENTO]]-BASE_CONCILI12[[#This Row],[TRANSFERÊNCIA]]-BASE_CONCILI12[[#This Row],[CONSUMO REAL]]</f>
        <v>#N/A</v>
      </c>
      <c r="L221" s="7">
        <f>IFERROR(VLOOKUP(BASE_CONCILI12[[#This Row],[CÓD. 
SAIB]],BASE_CONTAG[[LAVRE]:[CONTAGEM FINAL]],7,0),0)</f>
        <v>0</v>
      </c>
      <c r="M221" s="7">
        <f>IFERROR(SUM(BASE_CONCILI12[[#This Row],[30/jun]]*BASE_CONCILI12[[#This Row],[CUSTO MP (UN)]]),0)</f>
        <v>0</v>
      </c>
      <c r="N221" s="7">
        <f>IFERROR(VLOOKUP(BASE_CONCILI12[[#This Row],[CÓD. 
SAIB]],BASE_CONTAG[],5,0),"")</f>
        <v>0</v>
      </c>
      <c r="O221" s="7" t="e">
        <f>SUMIF(SISTEMA!#REF!,BASE_CONCILI12[[#This Row],[CÓD. 
SAIB]],SISTEMA!#REF!)</f>
        <v>#REF!</v>
      </c>
      <c r="P221" s="30">
        <f>IFERROR(SUM(BASE_CONCILI12[[#This Row],[SISTEMA]]*BASE_CONCILI12[[#This Row],[CUSTO MP (UN)]]),0)</f>
        <v>0</v>
      </c>
      <c r="Q221" s="46" t="str">
        <f>IFERROR(VLOOKUP(BASE_CONCILI12[[#This Row],[CÓD. 
SAIB]],BASE_DIFERENÇA[],4,0),"0")</f>
        <v>0</v>
      </c>
      <c r="R221" s="85" t="e">
        <f>BASE_CONCILI12[[#This Row],[30/jun]]-BASE_CONCILI12[[#This Row],[SISTEMA]]</f>
        <v>#REF!</v>
      </c>
      <c r="S221" s="47" t="str">
        <f>IFERROR(BASE_CONCILI12[[#This Row],[DIFERENÇA ANTERIOR]]-BASE_CONCILI12[[#This Row],[DIFERENÇA ATUAL]],"-")</f>
        <v>-</v>
      </c>
      <c r="T221" s="48" t="str">
        <f>VLOOKUP(BASE_CONCILI12[[#This Row],[CÓD. 
SAIB]],CUSTO!A:C,3,0)</f>
        <v>32780CB01</v>
      </c>
      <c r="U221" s="48">
        <f>IFERROR(SUM(BASE_CONCILI12[[#This Row],[DIFERENÇA ATUAL]]*BASE_CONCILI12[[#This Row],[CUSTO MP (UN)]]),0)</f>
        <v>0</v>
      </c>
      <c r="V221" s="92" t="str">
        <f>IFERROR(BASE_CONCILI12[[#This Row],[30/jun]]/BASE_CONCILI12[[#This Row],[SISTEMA]],"")</f>
        <v/>
      </c>
      <c r="W221" s="48" t="str">
        <f>IFERROR(BASE_CONCILI12[[#This Row],[DIFERENÇA MÊS]]*BASE_CONCILI12[[#This Row],[CUSTO MP (UN)]],"-")</f>
        <v>-</v>
      </c>
      <c r="X221" s="49" t="s">
        <v>813</v>
      </c>
    </row>
    <row r="222" spans="1:24" x14ac:dyDescent="0.25">
      <c r="A222" s="72">
        <v>32781</v>
      </c>
      <c r="B222" s="72"/>
      <c r="C222" s="2" t="s">
        <v>820</v>
      </c>
      <c r="D222" s="37" t="s">
        <v>113</v>
      </c>
      <c r="E222" s="26" t="e">
        <f>VLOOKUP(BASE_CONCILI12[[#This Row],[CÓD. 
SAIB]],CONT_ANTE!A:D,4,0)</f>
        <v>#N/A</v>
      </c>
      <c r="F222" s="26" t="e">
        <f>SUMIF(#REF!,BASE_CONCILI12[[#This Row],[CÓD. 
SAIB]],#REF!)</f>
        <v>#REF!</v>
      </c>
      <c r="G222" s="26" t="e">
        <f>SUMIF(#REF!,BASE_CONCILI12[[#This Row],[CÓD. 
SAIB]],#REF!)</f>
        <v>#REF!</v>
      </c>
      <c r="H222" s="26" t="e">
        <f>BASE_CONCILI12[[#This Row],[CONSUMO REAL]]-BASE_CONCILI12[[#This Row],[CONSUMO TEORICO]]</f>
        <v>#REF!</v>
      </c>
      <c r="I222" s="26" t="e">
        <f>SUMIF(#REF!,BASE_CONCILI12[[#This Row],[CÓD. 
SAIB]],#REF!)</f>
        <v>#REF!</v>
      </c>
      <c r="J222" s="26" t="e">
        <f>SUMIF(#REF!,BASE_CONCILI12[[#This Row],[CÓD. 
SAIB]],#REF!)</f>
        <v>#REF!</v>
      </c>
      <c r="K222" s="26" t="e">
        <f>BASE_CONCILI12[[#This Row],[30/mai]]+BASE_CONCILI12[[#This Row],[RECEBIMENTO]]-BASE_CONCILI12[[#This Row],[TRANSFERÊNCIA]]-BASE_CONCILI12[[#This Row],[CONSUMO REAL]]</f>
        <v>#N/A</v>
      </c>
      <c r="L222" s="7">
        <f>IFERROR(VLOOKUP(BASE_CONCILI12[[#This Row],[CÓD. 
SAIB]],BASE_CONTAG[[LAVRE]:[CONTAGEM FINAL]],7,0),0)</f>
        <v>227300</v>
      </c>
      <c r="M222" s="7">
        <f>IFERROR(SUM(BASE_CONCILI12[[#This Row],[30/jun]]*BASE_CONCILI12[[#This Row],[CUSTO MP (UN)]]),0)</f>
        <v>0</v>
      </c>
      <c r="N222" s="7">
        <f>IFERROR(VLOOKUP(BASE_CONCILI12[[#This Row],[CÓD. 
SAIB]],BASE_CONTAG[],5,0),"")</f>
        <v>227300</v>
      </c>
      <c r="O222" s="7" t="e">
        <f>SUMIF(SISTEMA!#REF!,BASE_CONCILI12[[#This Row],[CÓD. 
SAIB]],SISTEMA!#REF!)</f>
        <v>#REF!</v>
      </c>
      <c r="P222" s="30">
        <f>IFERROR(SUM(BASE_CONCILI12[[#This Row],[SISTEMA]]*BASE_CONCILI12[[#This Row],[CUSTO MP (UN)]]),0)</f>
        <v>0</v>
      </c>
      <c r="Q222" s="46" t="str">
        <f>IFERROR(VLOOKUP(BASE_CONCILI12[[#This Row],[CÓD. 
SAIB]],BASE_DIFERENÇA[],4,0),"0")</f>
        <v>0</v>
      </c>
      <c r="R222" s="85" t="e">
        <f>BASE_CONCILI12[[#This Row],[30/jun]]-BASE_CONCILI12[[#This Row],[SISTEMA]]</f>
        <v>#REF!</v>
      </c>
      <c r="S222" s="47" t="str">
        <f>IFERROR(BASE_CONCILI12[[#This Row],[DIFERENÇA ANTERIOR]]-BASE_CONCILI12[[#This Row],[DIFERENÇA ATUAL]],"-")</f>
        <v>-</v>
      </c>
      <c r="T222" s="48" t="str">
        <f>VLOOKUP(BASE_CONCILI12[[#This Row],[CÓD. 
SAIB]],CUSTO!A:C,3,0)</f>
        <v>32781CB01</v>
      </c>
      <c r="U222" s="48">
        <f>IFERROR(SUM(BASE_CONCILI12[[#This Row],[DIFERENÇA ATUAL]]*BASE_CONCILI12[[#This Row],[CUSTO MP (UN)]]),0)</f>
        <v>0</v>
      </c>
      <c r="V222" s="92" t="str">
        <f>IFERROR(BASE_CONCILI12[[#This Row],[30/jun]]/BASE_CONCILI12[[#This Row],[SISTEMA]],"")</f>
        <v/>
      </c>
      <c r="W222" s="48" t="str">
        <f>IFERROR(BASE_CONCILI12[[#This Row],[DIFERENÇA MÊS]]*BASE_CONCILI12[[#This Row],[CUSTO MP (UN)]],"-")</f>
        <v>-</v>
      </c>
      <c r="X222" s="49" t="s">
        <v>813</v>
      </c>
    </row>
    <row r="223" spans="1:24" x14ac:dyDescent="0.25">
      <c r="A223" s="72">
        <v>32782</v>
      </c>
      <c r="B223" s="72"/>
      <c r="C223" s="2" t="s">
        <v>823</v>
      </c>
      <c r="D223" s="37" t="s">
        <v>113</v>
      </c>
      <c r="E223" s="26" t="e">
        <f>VLOOKUP(BASE_CONCILI12[[#This Row],[CÓD. 
SAIB]],CONT_ANTE!A:D,4,0)</f>
        <v>#N/A</v>
      </c>
      <c r="F223" s="26" t="e">
        <f>SUMIF(#REF!,BASE_CONCILI12[[#This Row],[CÓD. 
SAIB]],#REF!)</f>
        <v>#REF!</v>
      </c>
      <c r="G223" s="26" t="e">
        <f>SUMIF(#REF!,BASE_CONCILI12[[#This Row],[CÓD. 
SAIB]],#REF!)</f>
        <v>#REF!</v>
      </c>
      <c r="H223" s="26" t="e">
        <f>BASE_CONCILI12[[#This Row],[CONSUMO REAL]]-BASE_CONCILI12[[#This Row],[CONSUMO TEORICO]]</f>
        <v>#REF!</v>
      </c>
      <c r="I223" s="26" t="e">
        <f>SUMIF(#REF!,BASE_CONCILI12[[#This Row],[CÓD. 
SAIB]],#REF!)</f>
        <v>#REF!</v>
      </c>
      <c r="J223" s="26" t="e">
        <f>SUMIF(#REF!,BASE_CONCILI12[[#This Row],[CÓD. 
SAIB]],#REF!)</f>
        <v>#REF!</v>
      </c>
      <c r="K223" s="26" t="e">
        <f>BASE_CONCILI12[[#This Row],[30/mai]]+BASE_CONCILI12[[#This Row],[RECEBIMENTO]]-BASE_CONCILI12[[#This Row],[TRANSFERÊNCIA]]-BASE_CONCILI12[[#This Row],[CONSUMO REAL]]</f>
        <v>#N/A</v>
      </c>
      <c r="L223" s="7">
        <f>IFERROR(VLOOKUP(BASE_CONCILI12[[#This Row],[CÓD. 
SAIB]],BASE_CONTAG[[LAVRE]:[CONTAGEM FINAL]],7,0),0)</f>
        <v>0</v>
      </c>
      <c r="M223" s="7">
        <f>IFERROR(SUM(BASE_CONCILI12[[#This Row],[30/jun]]*BASE_CONCILI12[[#This Row],[CUSTO MP (UN)]]),0)</f>
        <v>0</v>
      </c>
      <c r="N223" s="7">
        <f>IFERROR(VLOOKUP(BASE_CONCILI12[[#This Row],[CÓD. 
SAIB]],BASE_CONTAG[],5,0),"")</f>
        <v>0</v>
      </c>
      <c r="O223" s="7" t="e">
        <f>SUMIF(SISTEMA!#REF!,BASE_CONCILI12[[#This Row],[CÓD. 
SAIB]],SISTEMA!#REF!)</f>
        <v>#REF!</v>
      </c>
      <c r="P223" s="30">
        <f>IFERROR(SUM(BASE_CONCILI12[[#This Row],[SISTEMA]]*BASE_CONCILI12[[#This Row],[CUSTO MP (UN)]]),0)</f>
        <v>0</v>
      </c>
      <c r="Q223" s="46" t="str">
        <f>IFERROR(VLOOKUP(BASE_CONCILI12[[#This Row],[CÓD. 
SAIB]],BASE_DIFERENÇA[],4,0),"0")</f>
        <v>0</v>
      </c>
      <c r="R223" s="85" t="e">
        <f>BASE_CONCILI12[[#This Row],[30/jun]]-BASE_CONCILI12[[#This Row],[SISTEMA]]</f>
        <v>#REF!</v>
      </c>
      <c r="S223" s="47" t="str">
        <f>IFERROR(BASE_CONCILI12[[#This Row],[DIFERENÇA ANTERIOR]]-BASE_CONCILI12[[#This Row],[DIFERENÇA ATUAL]],"-")</f>
        <v>-</v>
      </c>
      <c r="T223" s="48" t="str">
        <f>VLOOKUP(BASE_CONCILI12[[#This Row],[CÓD. 
SAIB]],CUSTO!A:C,3,0)</f>
        <v>32782CB01</v>
      </c>
      <c r="U223" s="48">
        <f>IFERROR(SUM(BASE_CONCILI12[[#This Row],[DIFERENÇA ATUAL]]*BASE_CONCILI12[[#This Row],[CUSTO MP (UN)]]),0)</f>
        <v>0</v>
      </c>
      <c r="V223" s="92" t="str">
        <f>IFERROR(BASE_CONCILI12[[#This Row],[30/jun]]/BASE_CONCILI12[[#This Row],[SISTEMA]],"")</f>
        <v/>
      </c>
      <c r="W223" s="48" t="str">
        <f>IFERROR(BASE_CONCILI12[[#This Row],[DIFERENÇA MÊS]]*BASE_CONCILI12[[#This Row],[CUSTO MP (UN)]],"-")</f>
        <v>-</v>
      </c>
      <c r="X223" s="49" t="s">
        <v>813</v>
      </c>
    </row>
    <row r="224" spans="1:24" x14ac:dyDescent="0.25">
      <c r="A224" s="72">
        <v>32784</v>
      </c>
      <c r="B224" s="72"/>
      <c r="C224" s="2" t="s">
        <v>824</v>
      </c>
      <c r="D224" s="37" t="s">
        <v>113</v>
      </c>
      <c r="E224" s="26" t="e">
        <f>VLOOKUP(BASE_CONCILI12[[#This Row],[CÓD. 
SAIB]],CONT_ANTE!A:D,4,0)</f>
        <v>#N/A</v>
      </c>
      <c r="F224" s="26" t="e">
        <f>SUMIF(#REF!,BASE_CONCILI12[[#This Row],[CÓD. 
SAIB]],#REF!)</f>
        <v>#REF!</v>
      </c>
      <c r="G224" s="26" t="e">
        <f>SUMIF(#REF!,BASE_CONCILI12[[#This Row],[CÓD. 
SAIB]],#REF!)</f>
        <v>#REF!</v>
      </c>
      <c r="H224" s="26" t="e">
        <f>BASE_CONCILI12[[#This Row],[CONSUMO REAL]]-BASE_CONCILI12[[#This Row],[CONSUMO TEORICO]]</f>
        <v>#REF!</v>
      </c>
      <c r="I224" s="26" t="e">
        <f>SUMIF(#REF!,BASE_CONCILI12[[#This Row],[CÓD. 
SAIB]],#REF!)</f>
        <v>#REF!</v>
      </c>
      <c r="J224" s="26" t="e">
        <f>SUMIF(#REF!,BASE_CONCILI12[[#This Row],[CÓD. 
SAIB]],#REF!)</f>
        <v>#REF!</v>
      </c>
      <c r="K224" s="26" t="e">
        <f>BASE_CONCILI12[[#This Row],[30/mai]]+BASE_CONCILI12[[#This Row],[RECEBIMENTO]]-BASE_CONCILI12[[#This Row],[TRANSFERÊNCIA]]-BASE_CONCILI12[[#This Row],[CONSUMO REAL]]</f>
        <v>#N/A</v>
      </c>
      <c r="L224" s="7">
        <f>IFERROR(VLOOKUP(BASE_CONCILI12[[#This Row],[CÓD. 
SAIB]],BASE_CONTAG[[LAVRE]:[CONTAGEM FINAL]],7,0),0)</f>
        <v>145971</v>
      </c>
      <c r="M224" s="7">
        <f>IFERROR(SUM(BASE_CONCILI12[[#This Row],[30/jun]]*BASE_CONCILI12[[#This Row],[CUSTO MP (UN)]]),0)</f>
        <v>0</v>
      </c>
      <c r="N224" s="7">
        <f>IFERROR(VLOOKUP(BASE_CONCILI12[[#This Row],[CÓD. 
SAIB]],BASE_CONTAG[],5,0),"")</f>
        <v>145971</v>
      </c>
      <c r="O224" s="7" t="e">
        <f>SUMIF(SISTEMA!#REF!,BASE_CONCILI12[[#This Row],[CÓD. 
SAIB]],SISTEMA!#REF!)</f>
        <v>#REF!</v>
      </c>
      <c r="P224" s="30">
        <f>IFERROR(SUM(BASE_CONCILI12[[#This Row],[SISTEMA]]*BASE_CONCILI12[[#This Row],[CUSTO MP (UN)]]),0)</f>
        <v>0</v>
      </c>
      <c r="Q224" s="46" t="str">
        <f>IFERROR(VLOOKUP(BASE_CONCILI12[[#This Row],[CÓD. 
SAIB]],BASE_DIFERENÇA[],4,0),"0")</f>
        <v>0</v>
      </c>
      <c r="R224" s="85" t="e">
        <f>BASE_CONCILI12[[#This Row],[30/jun]]-BASE_CONCILI12[[#This Row],[SISTEMA]]</f>
        <v>#REF!</v>
      </c>
      <c r="S224" s="47" t="str">
        <f>IFERROR(BASE_CONCILI12[[#This Row],[DIFERENÇA ANTERIOR]]-BASE_CONCILI12[[#This Row],[DIFERENÇA ATUAL]],"-")</f>
        <v>-</v>
      </c>
      <c r="T224" s="48" t="str">
        <f>VLOOKUP(BASE_CONCILI12[[#This Row],[CÓD. 
SAIB]],CUSTO!A:C,3,0)</f>
        <v>32784CB01</v>
      </c>
      <c r="U224" s="48">
        <f>IFERROR(SUM(BASE_CONCILI12[[#This Row],[DIFERENÇA ATUAL]]*BASE_CONCILI12[[#This Row],[CUSTO MP (UN)]]),0)</f>
        <v>0</v>
      </c>
      <c r="V224" s="126" t="str">
        <f>IFERROR(BASE_CONCILI12[[#This Row],[30/jun]]/BASE_CONCILI12[[#This Row],[SISTEMA]],"")</f>
        <v/>
      </c>
      <c r="W224" s="52" t="str">
        <f>IFERROR(BASE_CONCILI12[[#This Row],[DIFERENÇA MÊS]]*BASE_CONCILI12[[#This Row],[CUSTO MP (UN)]],"-")</f>
        <v>-</v>
      </c>
      <c r="X224" s="49" t="s">
        <v>813</v>
      </c>
    </row>
    <row r="225" spans="1:24" x14ac:dyDescent="0.25">
      <c r="A225" s="72">
        <v>32783</v>
      </c>
      <c r="B225" s="72"/>
      <c r="C225" s="2" t="s">
        <v>825</v>
      </c>
      <c r="D225" s="37" t="s">
        <v>113</v>
      </c>
      <c r="E225" s="26" t="e">
        <f>VLOOKUP(BASE_CONCILI12[[#This Row],[CÓD. 
SAIB]],CONT_ANTE!A:D,4,0)</f>
        <v>#N/A</v>
      </c>
      <c r="F225" s="26" t="e">
        <f>SUMIF(#REF!,BASE_CONCILI12[[#This Row],[CÓD. 
SAIB]],#REF!)</f>
        <v>#REF!</v>
      </c>
      <c r="G225" s="26" t="e">
        <f>SUMIF(#REF!,BASE_CONCILI12[[#This Row],[CÓD. 
SAIB]],#REF!)</f>
        <v>#REF!</v>
      </c>
      <c r="H225" s="26" t="e">
        <f>BASE_CONCILI12[[#This Row],[CONSUMO REAL]]-BASE_CONCILI12[[#This Row],[CONSUMO TEORICO]]</f>
        <v>#REF!</v>
      </c>
      <c r="I225" s="26" t="e">
        <f>SUMIF(#REF!,BASE_CONCILI12[[#This Row],[CÓD. 
SAIB]],#REF!)</f>
        <v>#REF!</v>
      </c>
      <c r="J225" s="26" t="e">
        <f>SUMIF(#REF!,BASE_CONCILI12[[#This Row],[CÓD. 
SAIB]],#REF!)</f>
        <v>#REF!</v>
      </c>
      <c r="K225" s="26" t="e">
        <f>BASE_CONCILI12[[#This Row],[30/mai]]+BASE_CONCILI12[[#This Row],[RECEBIMENTO]]-BASE_CONCILI12[[#This Row],[TRANSFERÊNCIA]]-BASE_CONCILI12[[#This Row],[CONSUMO REAL]]</f>
        <v>#N/A</v>
      </c>
      <c r="L225" s="7">
        <f>IFERROR(VLOOKUP(BASE_CONCILI12[[#This Row],[CÓD. 
SAIB]],BASE_CONTAG[[LAVRE]:[CONTAGEM FINAL]],7,0),0)</f>
        <v>87477</v>
      </c>
      <c r="M225" s="7">
        <f>IFERROR(SUM(BASE_CONCILI12[[#This Row],[30/jun]]*BASE_CONCILI12[[#This Row],[CUSTO MP (UN)]]),0)</f>
        <v>0</v>
      </c>
      <c r="N225" s="7">
        <f>IFERROR(VLOOKUP(BASE_CONCILI12[[#This Row],[CÓD. 
SAIB]],BASE_CONTAG[],5,0),"")</f>
        <v>87477</v>
      </c>
      <c r="O225" s="7" t="e">
        <f>SUMIF(SISTEMA!#REF!,BASE_CONCILI12[[#This Row],[CÓD. 
SAIB]],SISTEMA!#REF!)</f>
        <v>#REF!</v>
      </c>
      <c r="P225" s="30">
        <f>IFERROR(SUM(BASE_CONCILI12[[#This Row],[SISTEMA]]*BASE_CONCILI12[[#This Row],[CUSTO MP (UN)]]),0)</f>
        <v>0</v>
      </c>
      <c r="Q225" s="46" t="str">
        <f>IFERROR(VLOOKUP(BASE_CONCILI12[[#This Row],[CÓD. 
SAIB]],BASE_DIFERENÇA[],4,0),"0")</f>
        <v>0</v>
      </c>
      <c r="R225" s="85" t="e">
        <f>BASE_CONCILI12[[#This Row],[30/jun]]-BASE_CONCILI12[[#This Row],[SISTEMA]]</f>
        <v>#REF!</v>
      </c>
      <c r="S225" s="47" t="str">
        <f>IFERROR(BASE_CONCILI12[[#This Row],[DIFERENÇA ANTERIOR]]-BASE_CONCILI12[[#This Row],[DIFERENÇA ATUAL]],"-")</f>
        <v>-</v>
      </c>
      <c r="T225" s="48" t="str">
        <f>VLOOKUP(BASE_CONCILI12[[#This Row],[CÓD. 
SAIB]],CUSTO!A:C,3,0)</f>
        <v>32783CB01</v>
      </c>
      <c r="U225" s="48">
        <f>IFERROR(SUM(BASE_CONCILI12[[#This Row],[DIFERENÇA ATUAL]]*BASE_CONCILI12[[#This Row],[CUSTO MP (UN)]]),0)</f>
        <v>0</v>
      </c>
      <c r="V225" s="92" t="str">
        <f>IFERROR(BASE_CONCILI12[[#This Row],[30/jun]]/BASE_CONCILI12[[#This Row],[SISTEMA]],"")</f>
        <v/>
      </c>
      <c r="W225" s="48" t="str">
        <f>IFERROR(BASE_CONCILI12[[#This Row],[DIFERENÇA MÊS]]*BASE_CONCILI12[[#This Row],[CUSTO MP (UN)]],"-")</f>
        <v>-</v>
      </c>
      <c r="X225" s="49" t="s">
        <v>857</v>
      </c>
    </row>
    <row r="226" spans="1:24" x14ac:dyDescent="0.25">
      <c r="A226" s="72">
        <v>30394</v>
      </c>
      <c r="B226" s="72"/>
      <c r="C226" s="2" t="s">
        <v>36</v>
      </c>
      <c r="D226" s="37" t="s">
        <v>113</v>
      </c>
      <c r="E226" s="26" t="e">
        <f>VLOOKUP(BASE_CONCILI12[[#This Row],[CÓD. 
SAIB]],CONT_ANTE!A:D,4,0)</f>
        <v>#N/A</v>
      </c>
      <c r="F226" s="26" t="e">
        <f>SUMIF(#REF!,BASE_CONCILI12[[#This Row],[CÓD. 
SAIB]],#REF!)</f>
        <v>#REF!</v>
      </c>
      <c r="G226" s="26" t="e">
        <f>SUMIF(#REF!,BASE_CONCILI12[[#This Row],[CÓD. 
SAIB]],#REF!)</f>
        <v>#REF!</v>
      </c>
      <c r="H226" s="26" t="e">
        <f>BASE_CONCILI12[[#This Row],[CONSUMO REAL]]-BASE_CONCILI12[[#This Row],[CONSUMO TEORICO]]</f>
        <v>#REF!</v>
      </c>
      <c r="I226" s="26" t="e">
        <f>SUMIF(#REF!,BASE_CONCILI12[[#This Row],[CÓD. 
SAIB]],#REF!)</f>
        <v>#REF!</v>
      </c>
      <c r="J226" s="26" t="e">
        <f>SUMIF(#REF!,BASE_CONCILI12[[#This Row],[CÓD. 
SAIB]],#REF!)</f>
        <v>#REF!</v>
      </c>
      <c r="K226" s="26" t="e">
        <f>BASE_CONCILI12[[#This Row],[30/mai]]+BASE_CONCILI12[[#This Row],[RECEBIMENTO]]-BASE_CONCILI12[[#This Row],[TRANSFERÊNCIA]]-BASE_CONCILI12[[#This Row],[CONSUMO REAL]]</f>
        <v>#N/A</v>
      </c>
      <c r="L226" s="7">
        <f>IFERROR(VLOOKUP(BASE_CONCILI12[[#This Row],[CÓD. 
SAIB]],BASE_CONTAG[[LAVRE]:[CONTAGEM FINAL]],7,0),0)</f>
        <v>77931</v>
      </c>
      <c r="M226" s="7">
        <f>IFERROR(SUM(BASE_CONCILI12[[#This Row],[30/jun]]*BASE_CONCILI12[[#This Row],[CUSTO MP (UN)]]),0)</f>
        <v>0</v>
      </c>
      <c r="N226" s="7">
        <f>IFERROR(VLOOKUP(BASE_CONCILI12[[#This Row],[CÓD. 
SAIB]],BASE_CONTAG[],5,0),"")</f>
        <v>77931</v>
      </c>
      <c r="O226" s="7" t="e">
        <f>SUMIF(SISTEMA!#REF!,BASE_CONCILI12[[#This Row],[CÓD. 
SAIB]],SISTEMA!#REF!)</f>
        <v>#REF!</v>
      </c>
      <c r="P226" s="30">
        <f>IFERROR(SUM(BASE_CONCILI12[[#This Row],[SISTEMA]]*BASE_CONCILI12[[#This Row],[CUSTO MP (UN)]]),0)</f>
        <v>0</v>
      </c>
      <c r="Q226" s="46" t="str">
        <f>IFERROR(VLOOKUP(BASE_CONCILI12[[#This Row],[CÓD. 
SAIB]],BASE_DIFERENÇA[],4,0),"0")</f>
        <v>0</v>
      </c>
      <c r="R226" s="75" t="e">
        <f>BASE_CONCILI12[[#This Row],[30/jun]]-BASE_CONCILI12[[#This Row],[SISTEMA]]</f>
        <v>#REF!</v>
      </c>
      <c r="S226" s="47" t="str">
        <f>IFERROR(BASE_CONCILI12[[#This Row],[DIFERENÇA ANTERIOR]]-BASE_CONCILI12[[#This Row],[DIFERENÇA ATUAL]],"-")</f>
        <v>-</v>
      </c>
      <c r="T226" s="48" t="str">
        <f>VLOOKUP(BASE_CONCILI12[[#This Row],[CÓD. 
SAIB]],CUSTO!A:C,3,0)</f>
        <v>30394CB01</v>
      </c>
      <c r="U226" s="48">
        <f>IFERROR(SUM(BASE_CONCILI12[[#This Row],[DIFERENÇA ATUAL]]*BASE_CONCILI12[[#This Row],[CUSTO MP (UN)]]),0)</f>
        <v>0</v>
      </c>
      <c r="V226" s="86" t="str">
        <f>IFERROR(BASE_CONCILI12[[#This Row],[30/jun]]/BASE_CONCILI12[[#This Row],[SISTEMA]],"")</f>
        <v/>
      </c>
      <c r="W226" s="48" t="str">
        <f>IFERROR(BASE_CONCILI12[[#This Row],[DIFERENÇA MÊS]]*BASE_CONCILI12[[#This Row],[CUSTO MP (UN)]],"-")</f>
        <v>-</v>
      </c>
      <c r="X226" s="49" t="s">
        <v>813</v>
      </c>
    </row>
    <row r="227" spans="1:24" x14ac:dyDescent="0.25">
      <c r="A227" s="72">
        <v>30984</v>
      </c>
      <c r="B227" s="72"/>
      <c r="C227" s="2" t="s">
        <v>43</v>
      </c>
      <c r="D227" s="37" t="s">
        <v>113</v>
      </c>
      <c r="E227" s="26" t="e">
        <f>VLOOKUP(BASE_CONCILI12[[#This Row],[CÓD. 
SAIB]],CONT_ANTE!A:D,4,0)</f>
        <v>#N/A</v>
      </c>
      <c r="F227" s="26" t="e">
        <f>SUMIF(#REF!,BASE_CONCILI12[[#This Row],[CÓD. 
SAIB]],#REF!)</f>
        <v>#REF!</v>
      </c>
      <c r="G227" s="26" t="e">
        <f>SUMIF(#REF!,BASE_CONCILI12[[#This Row],[CÓD. 
SAIB]],#REF!)</f>
        <v>#REF!</v>
      </c>
      <c r="H227" s="26" t="e">
        <f>BASE_CONCILI12[[#This Row],[CONSUMO REAL]]-BASE_CONCILI12[[#This Row],[CONSUMO TEORICO]]</f>
        <v>#REF!</v>
      </c>
      <c r="I227" s="26" t="e">
        <f>SUMIF(#REF!,BASE_CONCILI12[[#This Row],[CÓD. 
SAIB]],#REF!)</f>
        <v>#REF!</v>
      </c>
      <c r="J227" s="26" t="e">
        <f>SUMIF(#REF!,BASE_CONCILI12[[#This Row],[CÓD. 
SAIB]],#REF!)</f>
        <v>#REF!</v>
      </c>
      <c r="K227" s="26" t="e">
        <f>BASE_CONCILI12[[#This Row],[30/mai]]+BASE_CONCILI12[[#This Row],[RECEBIMENTO]]-BASE_CONCILI12[[#This Row],[TRANSFERÊNCIA]]-BASE_CONCILI12[[#This Row],[CONSUMO REAL]]</f>
        <v>#N/A</v>
      </c>
      <c r="L227" s="7">
        <f>IFERROR(VLOOKUP(BASE_CONCILI12[[#This Row],[CÓD. 
SAIB]],BASE_CONTAG[[LAVRE]:[CONTAGEM FINAL]],7,0),0)</f>
        <v>141028</v>
      </c>
      <c r="M227" s="7">
        <f>IFERROR(SUM(BASE_CONCILI12[[#This Row],[30/jun]]*BASE_CONCILI12[[#This Row],[CUSTO MP (UN)]]),0)</f>
        <v>0</v>
      </c>
      <c r="N227" s="7">
        <f>IFERROR(VLOOKUP(BASE_CONCILI12[[#This Row],[CÓD. 
SAIB]],BASE_CONTAG[],5,0),"")</f>
        <v>141028</v>
      </c>
      <c r="O227" s="7" t="e">
        <f>SUMIF(SISTEMA!#REF!,BASE_CONCILI12[[#This Row],[CÓD. 
SAIB]],SISTEMA!#REF!)</f>
        <v>#REF!</v>
      </c>
      <c r="P227" s="30">
        <f>IFERROR(SUM(BASE_CONCILI12[[#This Row],[SISTEMA]]*BASE_CONCILI12[[#This Row],[CUSTO MP (UN)]]),0)</f>
        <v>0</v>
      </c>
      <c r="Q227" s="46" t="str">
        <f>IFERROR(VLOOKUP(BASE_CONCILI12[[#This Row],[CÓD. 
SAIB]],BASE_DIFERENÇA[],4,0),"0")</f>
        <v>0</v>
      </c>
      <c r="R227" s="75" t="e">
        <f>BASE_CONCILI12[[#This Row],[30/jun]]-BASE_CONCILI12[[#This Row],[SISTEMA]]</f>
        <v>#REF!</v>
      </c>
      <c r="S227" s="47" t="str">
        <f>IFERROR(BASE_CONCILI12[[#This Row],[DIFERENÇA ANTERIOR]]-BASE_CONCILI12[[#This Row],[DIFERENÇA ATUAL]],"-")</f>
        <v>-</v>
      </c>
      <c r="T227" s="48" t="str">
        <f>VLOOKUP(BASE_CONCILI12[[#This Row],[CÓD. 
SAIB]],CUSTO!A:C,3,0)</f>
        <v>30984CB01</v>
      </c>
      <c r="U227" s="48">
        <f>IFERROR(SUM(BASE_CONCILI12[[#This Row],[DIFERENÇA ATUAL]]*BASE_CONCILI12[[#This Row],[CUSTO MP (UN)]]),0)</f>
        <v>0</v>
      </c>
      <c r="V227" s="86" t="str">
        <f>IFERROR(BASE_CONCILI12[[#This Row],[30/jun]]/BASE_CONCILI12[[#This Row],[SISTEMA]],"")</f>
        <v/>
      </c>
      <c r="W227" s="48" t="str">
        <f>IFERROR(BASE_CONCILI12[[#This Row],[DIFERENÇA MÊS]]*BASE_CONCILI12[[#This Row],[CUSTO MP (UN)]],"-")</f>
        <v>-</v>
      </c>
      <c r="X227" s="49" t="s">
        <v>813</v>
      </c>
    </row>
    <row r="228" spans="1:24" x14ac:dyDescent="0.25">
      <c r="A228" s="72">
        <v>30198</v>
      </c>
      <c r="B228" s="72"/>
      <c r="C228" s="2" t="s">
        <v>159</v>
      </c>
      <c r="D228" s="37" t="s">
        <v>113</v>
      </c>
      <c r="E228" s="26" t="e">
        <f>VLOOKUP(BASE_CONCILI12[[#This Row],[CÓD. 
SAIB]],CONT_ANTE!A:D,4,0)</f>
        <v>#N/A</v>
      </c>
      <c r="F228" s="26" t="e">
        <f>SUMIF(#REF!,BASE_CONCILI12[[#This Row],[CÓD. 
SAIB]],#REF!)</f>
        <v>#REF!</v>
      </c>
      <c r="G228" s="26" t="e">
        <f>SUMIF(#REF!,BASE_CONCILI12[[#This Row],[CÓD. 
SAIB]],#REF!)</f>
        <v>#REF!</v>
      </c>
      <c r="H228" s="26" t="e">
        <f>BASE_CONCILI12[[#This Row],[CONSUMO REAL]]-BASE_CONCILI12[[#This Row],[CONSUMO TEORICO]]</f>
        <v>#REF!</v>
      </c>
      <c r="I228" s="26" t="e">
        <f>SUMIF(#REF!,BASE_CONCILI12[[#This Row],[CÓD. 
SAIB]],#REF!)</f>
        <v>#REF!</v>
      </c>
      <c r="J228" s="26" t="e">
        <f>SUMIF(#REF!,BASE_CONCILI12[[#This Row],[CÓD. 
SAIB]],#REF!)</f>
        <v>#REF!</v>
      </c>
      <c r="K228" s="26" t="e">
        <f>BASE_CONCILI12[[#This Row],[30/mai]]+BASE_CONCILI12[[#This Row],[RECEBIMENTO]]-BASE_CONCILI12[[#This Row],[TRANSFERÊNCIA]]-BASE_CONCILI12[[#This Row],[CONSUMO REAL]]</f>
        <v>#N/A</v>
      </c>
      <c r="L228" s="7">
        <f>IFERROR(VLOOKUP(BASE_CONCILI12[[#This Row],[CÓD. 
SAIB]],BASE_CONTAG[[LAVRE]:[CONTAGEM FINAL]],7,0),0)</f>
        <v>0</v>
      </c>
      <c r="M228" s="7">
        <f>IFERROR(SUM(BASE_CONCILI12[[#This Row],[30/jun]]*BASE_CONCILI12[[#This Row],[CUSTO MP (UN)]]),0)</f>
        <v>0</v>
      </c>
      <c r="N228" s="7">
        <f>IFERROR(VLOOKUP(BASE_CONCILI12[[#This Row],[CÓD. 
SAIB]],BASE_CONTAG[],5,0),"")</f>
        <v>0</v>
      </c>
      <c r="O228" s="7" t="e">
        <f>SUMIF(SISTEMA!#REF!,BASE_CONCILI12[[#This Row],[CÓD. 
SAIB]],SISTEMA!#REF!)</f>
        <v>#REF!</v>
      </c>
      <c r="P228" s="30">
        <f>IFERROR(SUM(BASE_CONCILI12[[#This Row],[SISTEMA]]*BASE_CONCILI12[[#This Row],[CUSTO MP (UN)]]),0)</f>
        <v>0</v>
      </c>
      <c r="Q228" s="46" t="str">
        <f>IFERROR(VLOOKUP(BASE_CONCILI12[[#This Row],[CÓD. 
SAIB]],BASE_DIFERENÇA[],4,0),"0")</f>
        <v>0</v>
      </c>
      <c r="R228" s="75" t="e">
        <f>BASE_CONCILI12[[#This Row],[30/jun]]-BASE_CONCILI12[[#This Row],[SISTEMA]]</f>
        <v>#REF!</v>
      </c>
      <c r="S228" s="47" t="str">
        <f>IFERROR(BASE_CONCILI12[[#This Row],[DIFERENÇA ANTERIOR]]-BASE_CONCILI12[[#This Row],[DIFERENÇA ATUAL]],"-")</f>
        <v>-</v>
      </c>
      <c r="T228" s="48" t="str">
        <f>VLOOKUP(BASE_CONCILI12[[#This Row],[CÓD. 
SAIB]],CUSTO!A:C,3,0)</f>
        <v>30198CB01</v>
      </c>
      <c r="U228" s="48">
        <f>IFERROR(SUM(BASE_CONCILI12[[#This Row],[DIFERENÇA ATUAL]]*BASE_CONCILI12[[#This Row],[CUSTO MP (UN)]]),0)</f>
        <v>0</v>
      </c>
      <c r="V228" s="86" t="str">
        <f>IFERROR(BASE_CONCILI12[[#This Row],[30/jun]]/BASE_CONCILI12[[#This Row],[SISTEMA]],"")</f>
        <v/>
      </c>
      <c r="W228" s="48" t="str">
        <f>IFERROR(BASE_CONCILI12[[#This Row],[DIFERENÇA MÊS]]*BASE_CONCILI12[[#This Row],[CUSTO MP (UN)]],"-")</f>
        <v>-</v>
      </c>
      <c r="X228" s="49" t="s">
        <v>813</v>
      </c>
    </row>
    <row r="229" spans="1:24" x14ac:dyDescent="0.25">
      <c r="A229" s="72">
        <v>30936</v>
      </c>
      <c r="B229" s="72"/>
      <c r="C229" s="2" t="s">
        <v>41</v>
      </c>
      <c r="D229" s="37" t="s">
        <v>113</v>
      </c>
      <c r="E229" s="26" t="e">
        <f>VLOOKUP(BASE_CONCILI12[[#This Row],[CÓD. 
SAIB]],CONT_ANTE!A:D,4,0)</f>
        <v>#N/A</v>
      </c>
      <c r="F229" s="26" t="e">
        <f>SUMIF(#REF!,BASE_CONCILI12[[#This Row],[CÓD. 
SAIB]],#REF!)</f>
        <v>#REF!</v>
      </c>
      <c r="G229" s="26" t="e">
        <f>SUMIF(#REF!,BASE_CONCILI12[[#This Row],[CÓD. 
SAIB]],#REF!)</f>
        <v>#REF!</v>
      </c>
      <c r="H229" s="26" t="e">
        <f>BASE_CONCILI12[[#This Row],[CONSUMO REAL]]-BASE_CONCILI12[[#This Row],[CONSUMO TEORICO]]</f>
        <v>#REF!</v>
      </c>
      <c r="I229" s="26" t="e">
        <f>SUMIF(#REF!,BASE_CONCILI12[[#This Row],[CÓD. 
SAIB]],#REF!)</f>
        <v>#REF!</v>
      </c>
      <c r="J229" s="26" t="e">
        <f>SUMIF(#REF!,BASE_CONCILI12[[#This Row],[CÓD. 
SAIB]],#REF!)</f>
        <v>#REF!</v>
      </c>
      <c r="K229" s="26" t="e">
        <f>BASE_CONCILI12[[#This Row],[30/mai]]+BASE_CONCILI12[[#This Row],[RECEBIMENTO]]-BASE_CONCILI12[[#This Row],[TRANSFERÊNCIA]]-BASE_CONCILI12[[#This Row],[CONSUMO REAL]]</f>
        <v>#N/A</v>
      </c>
      <c r="L229" s="7">
        <f>IFERROR(VLOOKUP(BASE_CONCILI12[[#This Row],[CÓD. 
SAIB]],BASE_CONTAG[[LAVRE]:[CONTAGEM FINAL]],7,0),0)</f>
        <v>0</v>
      </c>
      <c r="M229" s="7">
        <f>IFERROR(SUM(BASE_CONCILI12[[#This Row],[30/jun]]*BASE_CONCILI12[[#This Row],[CUSTO MP (UN)]]),0)</f>
        <v>0</v>
      </c>
      <c r="N229" s="7">
        <f>IFERROR(VLOOKUP(BASE_CONCILI12[[#This Row],[CÓD. 
SAIB]],BASE_CONTAG[],5,0),"")</f>
        <v>0</v>
      </c>
      <c r="O229" s="7" t="e">
        <f>SUMIF(SISTEMA!#REF!,BASE_CONCILI12[[#This Row],[CÓD. 
SAIB]],SISTEMA!#REF!)</f>
        <v>#REF!</v>
      </c>
      <c r="P229" s="30">
        <f>IFERROR(SUM(BASE_CONCILI12[[#This Row],[SISTEMA]]*BASE_CONCILI12[[#This Row],[CUSTO MP (UN)]]),0)</f>
        <v>0</v>
      </c>
      <c r="Q229" s="46" t="str">
        <f>IFERROR(VLOOKUP(BASE_CONCILI12[[#This Row],[CÓD. 
SAIB]],BASE_DIFERENÇA[],4,0),"0")</f>
        <v>0</v>
      </c>
      <c r="R229" s="75" t="e">
        <f>BASE_CONCILI12[[#This Row],[30/jun]]-BASE_CONCILI12[[#This Row],[SISTEMA]]</f>
        <v>#REF!</v>
      </c>
      <c r="S229" s="47" t="str">
        <f>IFERROR(BASE_CONCILI12[[#This Row],[DIFERENÇA ANTERIOR]]-BASE_CONCILI12[[#This Row],[DIFERENÇA ATUAL]],"-")</f>
        <v>-</v>
      </c>
      <c r="T229" s="48" t="str">
        <f>VLOOKUP(BASE_CONCILI12[[#This Row],[CÓD. 
SAIB]],CUSTO!A:C,3,0)</f>
        <v>30936CB01</v>
      </c>
      <c r="U229" s="48">
        <f>IFERROR(SUM(BASE_CONCILI12[[#This Row],[DIFERENÇA ATUAL]]*BASE_CONCILI12[[#This Row],[CUSTO MP (UN)]]),0)</f>
        <v>0</v>
      </c>
      <c r="V229" s="86" t="str">
        <f>IFERROR(BASE_CONCILI12[[#This Row],[30/jun]]/BASE_CONCILI12[[#This Row],[SISTEMA]],"")</f>
        <v/>
      </c>
      <c r="W229" s="48" t="str">
        <f>IFERROR(BASE_CONCILI12[[#This Row],[DIFERENÇA MÊS]]*BASE_CONCILI12[[#This Row],[CUSTO MP (UN)]],"-")</f>
        <v>-</v>
      </c>
      <c r="X229" s="49" t="s">
        <v>813</v>
      </c>
    </row>
    <row r="230" spans="1:24" x14ac:dyDescent="0.25">
      <c r="A230" s="72">
        <v>30901</v>
      </c>
      <c r="B230" s="72"/>
      <c r="C230" s="2" t="s">
        <v>363</v>
      </c>
      <c r="D230" s="37" t="s">
        <v>113</v>
      </c>
      <c r="E230" s="26" t="e">
        <f>VLOOKUP(BASE_CONCILI12[[#This Row],[CÓD. 
SAIB]],CONT_ANTE!A:D,4,0)</f>
        <v>#N/A</v>
      </c>
      <c r="F230" s="26" t="e">
        <f>SUMIF(#REF!,BASE_CONCILI12[[#This Row],[CÓD. 
SAIB]],#REF!)</f>
        <v>#REF!</v>
      </c>
      <c r="G230" s="26" t="e">
        <f>SUMIF(#REF!,BASE_CONCILI12[[#This Row],[CÓD. 
SAIB]],#REF!)</f>
        <v>#REF!</v>
      </c>
      <c r="H230" s="26" t="e">
        <f>BASE_CONCILI12[[#This Row],[CONSUMO REAL]]-BASE_CONCILI12[[#This Row],[CONSUMO TEORICO]]</f>
        <v>#REF!</v>
      </c>
      <c r="I230" s="26" t="e">
        <f>SUMIF(#REF!,BASE_CONCILI12[[#This Row],[CÓD. 
SAIB]],#REF!)</f>
        <v>#REF!</v>
      </c>
      <c r="J230" s="26" t="e">
        <f>SUMIF(#REF!,BASE_CONCILI12[[#This Row],[CÓD. 
SAIB]],#REF!)</f>
        <v>#REF!</v>
      </c>
      <c r="K230" s="26" t="e">
        <f>BASE_CONCILI12[[#This Row],[30/mai]]+BASE_CONCILI12[[#This Row],[RECEBIMENTO]]-BASE_CONCILI12[[#This Row],[TRANSFERÊNCIA]]-BASE_CONCILI12[[#This Row],[CONSUMO REAL]]</f>
        <v>#N/A</v>
      </c>
      <c r="L230" s="7">
        <f>IFERROR(VLOOKUP(BASE_CONCILI12[[#This Row],[CÓD. 
SAIB]],BASE_CONTAG[[LAVRE]:[CONTAGEM FINAL]],7,0),0)</f>
        <v>0</v>
      </c>
      <c r="M230" s="7">
        <f>IFERROR(SUM(BASE_CONCILI12[[#This Row],[30/jun]]*BASE_CONCILI12[[#This Row],[CUSTO MP (UN)]]),0)</f>
        <v>0</v>
      </c>
      <c r="N230" s="7" t="str">
        <f>IFERROR(VLOOKUP(BASE_CONCILI12[[#This Row],[CÓD. 
SAIB]],BASE_CONTAG[],5,0),"")</f>
        <v/>
      </c>
      <c r="O230" s="7" t="e">
        <f>SUMIF(SISTEMA!#REF!,BASE_CONCILI12[[#This Row],[CÓD. 
SAIB]],SISTEMA!#REF!)</f>
        <v>#REF!</v>
      </c>
      <c r="P230" s="30">
        <f>IFERROR(SUM(BASE_CONCILI12[[#This Row],[SISTEMA]]*BASE_CONCILI12[[#This Row],[CUSTO MP (UN)]]),0)</f>
        <v>0</v>
      </c>
      <c r="Q230" s="46" t="str">
        <f>IFERROR(VLOOKUP(BASE_CONCILI12[[#This Row],[CÓD. 
SAIB]],BASE_DIFERENÇA[],4,0),"0")</f>
        <v>0</v>
      </c>
      <c r="R230" s="75" t="e">
        <f>BASE_CONCILI12[[#This Row],[30/jun]]-BASE_CONCILI12[[#This Row],[SISTEMA]]</f>
        <v>#REF!</v>
      </c>
      <c r="S230" s="47" t="str">
        <f>IFERROR(BASE_CONCILI12[[#This Row],[DIFERENÇA ANTERIOR]]-BASE_CONCILI12[[#This Row],[DIFERENÇA ATUAL]],"-")</f>
        <v>-</v>
      </c>
      <c r="T230" s="48" t="str">
        <f>VLOOKUP(BASE_CONCILI12[[#This Row],[CÓD. 
SAIB]],CUSTO!A:C,3,0)</f>
        <v>30901CB01</v>
      </c>
      <c r="U230" s="48">
        <f>IFERROR(SUM(BASE_CONCILI12[[#This Row],[DIFERENÇA ATUAL]]*BASE_CONCILI12[[#This Row],[CUSTO MP (UN)]]),0)</f>
        <v>0</v>
      </c>
      <c r="V230" s="86" t="str">
        <f>IFERROR(BASE_CONCILI12[[#This Row],[30/jun]]/BASE_CONCILI12[[#This Row],[SISTEMA]],"")</f>
        <v/>
      </c>
      <c r="W230" s="48" t="str">
        <f>IFERROR(BASE_CONCILI12[[#This Row],[DIFERENÇA MÊS]]*BASE_CONCILI12[[#This Row],[CUSTO MP (UN)]],"-")</f>
        <v>-</v>
      </c>
      <c r="X230" s="49" t="s">
        <v>813</v>
      </c>
    </row>
    <row r="231" spans="1:24" x14ac:dyDescent="0.25">
      <c r="A231" s="72">
        <v>30099</v>
      </c>
      <c r="B231" s="72"/>
      <c r="C231" s="2" t="s">
        <v>32</v>
      </c>
      <c r="D231" s="37" t="s">
        <v>113</v>
      </c>
      <c r="E231" s="26" t="e">
        <f>VLOOKUP(BASE_CONCILI12[[#This Row],[CÓD. 
SAIB]],CONT_ANTE!A:D,4,0)</f>
        <v>#N/A</v>
      </c>
      <c r="F231" s="26" t="e">
        <f>SUMIF(#REF!,BASE_CONCILI12[[#This Row],[CÓD. 
SAIB]],#REF!)</f>
        <v>#REF!</v>
      </c>
      <c r="G231" s="26" t="e">
        <f>SUMIF(#REF!,BASE_CONCILI12[[#This Row],[CÓD. 
SAIB]],#REF!)</f>
        <v>#REF!</v>
      </c>
      <c r="H231" s="26" t="e">
        <f>BASE_CONCILI12[[#This Row],[CONSUMO REAL]]-BASE_CONCILI12[[#This Row],[CONSUMO TEORICO]]</f>
        <v>#REF!</v>
      </c>
      <c r="I231" s="26" t="e">
        <f>SUMIF(#REF!,BASE_CONCILI12[[#This Row],[CÓD. 
SAIB]],#REF!)</f>
        <v>#REF!</v>
      </c>
      <c r="J231" s="26" t="e">
        <f>SUMIF(#REF!,BASE_CONCILI12[[#This Row],[CÓD. 
SAIB]],#REF!)</f>
        <v>#REF!</v>
      </c>
      <c r="K231" s="26" t="e">
        <f>BASE_CONCILI12[[#This Row],[30/mai]]+BASE_CONCILI12[[#This Row],[RECEBIMENTO]]-BASE_CONCILI12[[#This Row],[TRANSFERÊNCIA]]-BASE_CONCILI12[[#This Row],[CONSUMO REAL]]</f>
        <v>#N/A</v>
      </c>
      <c r="L231" s="7">
        <f>IFERROR(VLOOKUP(BASE_CONCILI12[[#This Row],[CÓD. 
SAIB]],BASE_CONTAG[[LAVRE]:[CONTAGEM FINAL]],7,0),0)</f>
        <v>180000</v>
      </c>
      <c r="M231" s="7">
        <f>IFERROR(SUM(BASE_CONCILI12[[#This Row],[30/jun]]*BASE_CONCILI12[[#This Row],[CUSTO MP (UN)]]),0)</f>
        <v>0</v>
      </c>
      <c r="N231" s="7">
        <f>IFERROR(VLOOKUP(BASE_CONCILI12[[#This Row],[CÓD. 
SAIB]],BASE_CONTAG[],5,0),"")</f>
        <v>180000</v>
      </c>
      <c r="O231" s="7" t="e">
        <f>SUMIF(SISTEMA!#REF!,BASE_CONCILI12[[#This Row],[CÓD. 
SAIB]],SISTEMA!#REF!)</f>
        <v>#REF!</v>
      </c>
      <c r="P231" s="30">
        <f>IFERROR(SUM(BASE_CONCILI12[[#This Row],[SISTEMA]]*BASE_CONCILI12[[#This Row],[CUSTO MP (UN)]]),0)</f>
        <v>0</v>
      </c>
      <c r="Q231" s="46" t="str">
        <f>IFERROR(VLOOKUP(BASE_CONCILI12[[#This Row],[CÓD. 
SAIB]],BASE_DIFERENÇA[],4,0),"0")</f>
        <v>0</v>
      </c>
      <c r="R231" s="75" t="e">
        <f>BASE_CONCILI12[[#This Row],[30/jun]]-BASE_CONCILI12[[#This Row],[SISTEMA]]</f>
        <v>#REF!</v>
      </c>
      <c r="S231" s="47" t="str">
        <f>IFERROR(BASE_CONCILI12[[#This Row],[DIFERENÇA ANTERIOR]]-BASE_CONCILI12[[#This Row],[DIFERENÇA ATUAL]],"-")</f>
        <v>-</v>
      </c>
      <c r="T231" s="48" t="str">
        <f>VLOOKUP(BASE_CONCILI12[[#This Row],[CÓD. 
SAIB]],CUSTO!A:C,3,0)</f>
        <v>30099CB01</v>
      </c>
      <c r="U231" s="48">
        <f>IFERROR(SUM(BASE_CONCILI12[[#This Row],[DIFERENÇA ATUAL]]*BASE_CONCILI12[[#This Row],[CUSTO MP (UN)]]),0)</f>
        <v>0</v>
      </c>
      <c r="V231" s="86" t="str">
        <f>IFERROR(BASE_CONCILI12[[#This Row],[30/jun]]/BASE_CONCILI12[[#This Row],[SISTEMA]],"")</f>
        <v/>
      </c>
      <c r="W231" s="48" t="str">
        <f>IFERROR(BASE_CONCILI12[[#This Row],[DIFERENÇA MÊS]]*BASE_CONCILI12[[#This Row],[CUSTO MP (UN)]],"-")</f>
        <v>-</v>
      </c>
      <c r="X231" s="49" t="s">
        <v>813</v>
      </c>
    </row>
    <row r="232" spans="1:24" x14ac:dyDescent="0.25">
      <c r="A232" s="72">
        <v>30130</v>
      </c>
      <c r="B232" s="72"/>
      <c r="C232" s="2" t="s">
        <v>349</v>
      </c>
      <c r="D232" s="37" t="s">
        <v>113</v>
      </c>
      <c r="E232" s="26" t="e">
        <f>VLOOKUP(BASE_CONCILI12[[#This Row],[CÓD. 
SAIB]],CONT_ANTE!A:D,4,0)</f>
        <v>#N/A</v>
      </c>
      <c r="F232" s="26" t="e">
        <f>SUMIF(#REF!,BASE_CONCILI12[[#This Row],[CÓD. 
SAIB]],#REF!)</f>
        <v>#REF!</v>
      </c>
      <c r="G232" s="26" t="e">
        <f>SUMIF(#REF!,BASE_CONCILI12[[#This Row],[CÓD. 
SAIB]],#REF!)</f>
        <v>#REF!</v>
      </c>
      <c r="H232" s="26" t="e">
        <f>BASE_CONCILI12[[#This Row],[CONSUMO REAL]]-BASE_CONCILI12[[#This Row],[CONSUMO TEORICO]]</f>
        <v>#REF!</v>
      </c>
      <c r="I232" s="26" t="e">
        <f>SUMIF(#REF!,BASE_CONCILI12[[#This Row],[CÓD. 
SAIB]],#REF!)</f>
        <v>#REF!</v>
      </c>
      <c r="J232" s="26" t="e">
        <f>SUMIF(#REF!,BASE_CONCILI12[[#This Row],[CÓD. 
SAIB]],#REF!)</f>
        <v>#REF!</v>
      </c>
      <c r="K232" s="26" t="e">
        <f>BASE_CONCILI12[[#This Row],[30/mai]]+BASE_CONCILI12[[#This Row],[RECEBIMENTO]]-BASE_CONCILI12[[#This Row],[TRANSFERÊNCIA]]-BASE_CONCILI12[[#This Row],[CONSUMO REAL]]</f>
        <v>#N/A</v>
      </c>
      <c r="L232" s="7">
        <f>IFERROR(VLOOKUP(BASE_CONCILI12[[#This Row],[CÓD. 
SAIB]],BASE_CONTAG[[LAVRE]:[CONTAGEM FINAL]],7,0),0)</f>
        <v>0</v>
      </c>
      <c r="M232" s="7">
        <f>IFERROR(SUM(BASE_CONCILI12[[#This Row],[30/jun]]*BASE_CONCILI12[[#This Row],[CUSTO MP (UN)]]),0)</f>
        <v>0</v>
      </c>
      <c r="N232" s="7" t="str">
        <f>IFERROR(VLOOKUP(BASE_CONCILI12[[#This Row],[CÓD. 
SAIB]],BASE_CONTAG[],5,0),"")</f>
        <v/>
      </c>
      <c r="O232" s="7" t="e">
        <f>SUMIF(SISTEMA!#REF!,BASE_CONCILI12[[#This Row],[CÓD. 
SAIB]],SISTEMA!#REF!)</f>
        <v>#REF!</v>
      </c>
      <c r="P232" s="30">
        <f>IFERROR(SUM(BASE_CONCILI12[[#This Row],[SISTEMA]]*BASE_CONCILI12[[#This Row],[CUSTO MP (UN)]]),0)</f>
        <v>0</v>
      </c>
      <c r="Q232" s="46" t="str">
        <f>IFERROR(VLOOKUP(BASE_CONCILI12[[#This Row],[CÓD. 
SAIB]],BASE_DIFERENÇA[],4,0),"0")</f>
        <v>0</v>
      </c>
      <c r="R232" s="75" t="e">
        <f>BASE_CONCILI12[[#This Row],[30/jun]]-BASE_CONCILI12[[#This Row],[SISTEMA]]</f>
        <v>#REF!</v>
      </c>
      <c r="S232" s="47" t="str">
        <f>IFERROR(BASE_CONCILI12[[#This Row],[DIFERENÇA ANTERIOR]]-BASE_CONCILI12[[#This Row],[DIFERENÇA ATUAL]],"-")</f>
        <v>-</v>
      </c>
      <c r="T232" s="48" t="str">
        <f>VLOOKUP(BASE_CONCILI12[[#This Row],[CÓD. 
SAIB]],CUSTO!A:C,3,0)</f>
        <v>30130CB01</v>
      </c>
      <c r="U232" s="48">
        <f>IFERROR(SUM(BASE_CONCILI12[[#This Row],[DIFERENÇA ATUAL]]*BASE_CONCILI12[[#This Row],[CUSTO MP (UN)]]),0)</f>
        <v>0</v>
      </c>
      <c r="V232" s="86" t="str">
        <f>IFERROR(BASE_CONCILI12[[#This Row],[30/jun]]/BASE_CONCILI12[[#This Row],[SISTEMA]],"")</f>
        <v/>
      </c>
      <c r="W232" s="48" t="str">
        <f>IFERROR(BASE_CONCILI12[[#This Row],[DIFERENÇA MÊS]]*BASE_CONCILI12[[#This Row],[CUSTO MP (UN)]],"-")</f>
        <v>-</v>
      </c>
      <c r="X232" s="49" t="s">
        <v>813</v>
      </c>
    </row>
    <row r="233" spans="1:24" x14ac:dyDescent="0.25">
      <c r="A233" s="72">
        <v>30385</v>
      </c>
      <c r="B233" s="72"/>
      <c r="C233" s="2" t="s">
        <v>160</v>
      </c>
      <c r="D233" s="37" t="s">
        <v>113</v>
      </c>
      <c r="E233" s="53" t="e">
        <f>VLOOKUP(BASE_CONCILI12[[#This Row],[CÓD. 
SAIB]],CONT_ANTE!A:D,4,0)</f>
        <v>#N/A</v>
      </c>
      <c r="F233" s="53" t="e">
        <f>SUMIF(#REF!,BASE_CONCILI12[[#This Row],[CÓD. 
SAIB]],#REF!)</f>
        <v>#REF!</v>
      </c>
      <c r="G233" s="53" t="e">
        <f>SUMIF(#REF!,BASE_CONCILI12[[#This Row],[CÓD. 
SAIB]],#REF!)</f>
        <v>#REF!</v>
      </c>
      <c r="H233" s="53" t="e">
        <f>BASE_CONCILI12[[#This Row],[CONSUMO REAL]]-BASE_CONCILI12[[#This Row],[CONSUMO TEORICO]]</f>
        <v>#REF!</v>
      </c>
      <c r="I233" s="53" t="e">
        <f>SUMIF(#REF!,BASE_CONCILI12[[#This Row],[CÓD. 
SAIB]],#REF!)</f>
        <v>#REF!</v>
      </c>
      <c r="J233" s="53" t="e">
        <f>SUMIF(#REF!,BASE_CONCILI12[[#This Row],[CÓD. 
SAIB]],#REF!)</f>
        <v>#REF!</v>
      </c>
      <c r="K233" s="53" t="e">
        <f>BASE_CONCILI12[[#This Row],[30/mai]]+BASE_CONCILI12[[#This Row],[RECEBIMENTO]]-BASE_CONCILI12[[#This Row],[TRANSFERÊNCIA]]-BASE_CONCILI12[[#This Row],[CONSUMO REAL]]</f>
        <v>#N/A</v>
      </c>
      <c r="L233" s="54">
        <f>IFERROR(VLOOKUP(BASE_CONCILI12[[#This Row],[CÓD. 
SAIB]],BASE_CONTAG[[LAVRE]:[CONTAGEM FINAL]],7,0),0)</f>
        <v>129000</v>
      </c>
      <c r="M233" s="54">
        <f>IFERROR(SUM(BASE_CONCILI12[[#This Row],[30/jun]]*BASE_CONCILI12[[#This Row],[CUSTO MP (UN)]]),0)</f>
        <v>0</v>
      </c>
      <c r="N233" s="54">
        <f>IFERROR(VLOOKUP(BASE_CONCILI12[[#This Row],[CÓD. 
SAIB]],BASE_CONTAG[],5,0),"")</f>
        <v>129000</v>
      </c>
      <c r="O233" s="7" t="e">
        <f>SUMIF(SISTEMA!#REF!,BASE_CONCILI12[[#This Row],[CÓD. 
SAIB]],SISTEMA!#REF!)</f>
        <v>#REF!</v>
      </c>
      <c r="P233" s="56">
        <f>IFERROR(SUM(BASE_CONCILI12[[#This Row],[SISTEMA]]*BASE_CONCILI12[[#This Row],[CUSTO MP (UN)]]),0)</f>
        <v>0</v>
      </c>
      <c r="Q233" s="46" t="str">
        <f>IFERROR(VLOOKUP(BASE_CONCILI12[[#This Row],[CÓD. 
SAIB]],BASE_DIFERENÇA[],4,0),"0")</f>
        <v>0</v>
      </c>
      <c r="R233" s="76" t="e">
        <f>BASE_CONCILI12[[#This Row],[30/jun]]-BASE_CONCILI12[[#This Row],[SISTEMA]]</f>
        <v>#REF!</v>
      </c>
      <c r="S233" s="47" t="str">
        <f>IFERROR(BASE_CONCILI12[[#This Row],[DIFERENÇA ANTERIOR]]-BASE_CONCILI12[[#This Row],[DIFERENÇA ATUAL]],"-")</f>
        <v>-</v>
      </c>
      <c r="T233" s="48" t="str">
        <f>VLOOKUP(BASE_CONCILI12[[#This Row],[CÓD. 
SAIB]],CUSTO!A:C,3,0)</f>
        <v>30385CB01</v>
      </c>
      <c r="U233" s="57">
        <f>IFERROR(SUM(BASE_CONCILI12[[#This Row],[DIFERENÇA ATUAL]]*BASE_CONCILI12[[#This Row],[CUSTO MP (UN)]]),0)</f>
        <v>0</v>
      </c>
      <c r="V233" s="89" t="str">
        <f>IFERROR(BASE_CONCILI12[[#This Row],[30/jun]]/BASE_CONCILI12[[#This Row],[SISTEMA]],"")</f>
        <v/>
      </c>
      <c r="W233" s="48" t="str">
        <f>IFERROR(BASE_CONCILI12[[#This Row],[DIFERENÇA MÊS]]*BASE_CONCILI12[[#This Row],[CUSTO MP (UN)]],"-")</f>
        <v>-</v>
      </c>
      <c r="X233" s="49" t="s">
        <v>813</v>
      </c>
    </row>
    <row r="234" spans="1:24" x14ac:dyDescent="0.25">
      <c r="A234" s="72">
        <v>30228</v>
      </c>
      <c r="B234" s="72"/>
      <c r="C234" s="2" t="s">
        <v>35</v>
      </c>
      <c r="D234" s="37" t="s">
        <v>113</v>
      </c>
      <c r="E234" s="53" t="e">
        <f>VLOOKUP(BASE_CONCILI12[[#This Row],[CÓD. 
SAIB]],CONT_ANTE!A:D,4,0)</f>
        <v>#N/A</v>
      </c>
      <c r="F234" s="53" t="e">
        <f>SUMIF(#REF!,BASE_CONCILI12[[#This Row],[CÓD. 
SAIB]],#REF!)</f>
        <v>#REF!</v>
      </c>
      <c r="G234" s="53" t="e">
        <f>SUMIF(#REF!,BASE_CONCILI12[[#This Row],[CÓD. 
SAIB]],#REF!)</f>
        <v>#REF!</v>
      </c>
      <c r="H234" s="53" t="e">
        <f>BASE_CONCILI12[[#This Row],[CONSUMO REAL]]-BASE_CONCILI12[[#This Row],[CONSUMO TEORICO]]</f>
        <v>#REF!</v>
      </c>
      <c r="I234" s="53" t="e">
        <f>SUMIF(#REF!,BASE_CONCILI12[[#This Row],[CÓD. 
SAIB]],#REF!)</f>
        <v>#REF!</v>
      </c>
      <c r="J234" s="53" t="e">
        <f>SUMIF(#REF!,BASE_CONCILI12[[#This Row],[CÓD. 
SAIB]],#REF!)</f>
        <v>#REF!</v>
      </c>
      <c r="K234" s="53" t="e">
        <f>BASE_CONCILI12[[#This Row],[30/mai]]+BASE_CONCILI12[[#This Row],[RECEBIMENTO]]-BASE_CONCILI12[[#This Row],[TRANSFERÊNCIA]]-BASE_CONCILI12[[#This Row],[CONSUMO REAL]]</f>
        <v>#N/A</v>
      </c>
      <c r="L234" s="54">
        <f>IFERROR(VLOOKUP(BASE_CONCILI12[[#This Row],[CÓD. 
SAIB]],BASE_CONTAG[[LAVRE]:[CONTAGEM FINAL]],7,0),0)</f>
        <v>62071</v>
      </c>
      <c r="M234" s="54">
        <f>IFERROR(SUM(BASE_CONCILI12[[#This Row],[30/jun]]*BASE_CONCILI12[[#This Row],[CUSTO MP (UN)]]),0)</f>
        <v>0</v>
      </c>
      <c r="N234" s="54">
        <f>IFERROR(VLOOKUP(BASE_CONCILI12[[#This Row],[CÓD. 
SAIB]],BASE_CONTAG[],5,0),"")</f>
        <v>62071</v>
      </c>
      <c r="O234" s="7" t="e">
        <f>SUMIF(SISTEMA!#REF!,BASE_CONCILI12[[#This Row],[CÓD. 
SAIB]],SISTEMA!#REF!)</f>
        <v>#REF!</v>
      </c>
      <c r="P234" s="56">
        <f>IFERROR(SUM(BASE_CONCILI12[[#This Row],[SISTEMA]]*BASE_CONCILI12[[#This Row],[CUSTO MP (UN)]]),0)</f>
        <v>0</v>
      </c>
      <c r="Q234" s="46" t="str">
        <f>IFERROR(VLOOKUP(BASE_CONCILI12[[#This Row],[CÓD. 
SAIB]],BASE_DIFERENÇA[],4,0),"0")</f>
        <v>0</v>
      </c>
      <c r="R234" s="76" t="e">
        <f>BASE_CONCILI12[[#This Row],[30/jun]]-BASE_CONCILI12[[#This Row],[SISTEMA]]</f>
        <v>#REF!</v>
      </c>
      <c r="S234" s="47" t="str">
        <f>IFERROR(BASE_CONCILI12[[#This Row],[DIFERENÇA ANTERIOR]]-BASE_CONCILI12[[#This Row],[DIFERENÇA ATUAL]],"-")</f>
        <v>-</v>
      </c>
      <c r="T234" s="48" t="str">
        <f>VLOOKUP(BASE_CONCILI12[[#This Row],[CÓD. 
SAIB]],CUSTO!A:C,3,0)</f>
        <v>30228CB01</v>
      </c>
      <c r="U234" s="57">
        <f>IFERROR(SUM(BASE_CONCILI12[[#This Row],[DIFERENÇA ATUAL]]*BASE_CONCILI12[[#This Row],[CUSTO MP (UN)]]),0)</f>
        <v>0</v>
      </c>
      <c r="V234" s="89" t="str">
        <f>IFERROR(BASE_CONCILI12[[#This Row],[30/jun]]/BASE_CONCILI12[[#This Row],[SISTEMA]],"")</f>
        <v/>
      </c>
      <c r="W234" s="48" t="str">
        <f>IFERROR(BASE_CONCILI12[[#This Row],[DIFERENÇA MÊS]]*BASE_CONCILI12[[#This Row],[CUSTO MP (UN)]],"-")</f>
        <v>-</v>
      </c>
      <c r="X234" s="49" t="s">
        <v>813</v>
      </c>
    </row>
    <row r="235" spans="1:24" x14ac:dyDescent="0.25">
      <c r="A235" s="72">
        <v>30895</v>
      </c>
      <c r="B235" s="72"/>
      <c r="C235" s="2" t="s">
        <v>39</v>
      </c>
      <c r="D235" s="37" t="s">
        <v>113</v>
      </c>
      <c r="E235" s="26" t="e">
        <f>VLOOKUP(BASE_CONCILI12[[#This Row],[CÓD. 
SAIB]],CONT_ANTE!A:D,4,0)</f>
        <v>#N/A</v>
      </c>
      <c r="F235" s="26" t="e">
        <f>SUMIF(#REF!,BASE_CONCILI12[[#This Row],[CÓD. 
SAIB]],#REF!)</f>
        <v>#REF!</v>
      </c>
      <c r="G235" s="26" t="e">
        <f>SUMIF(#REF!,BASE_CONCILI12[[#This Row],[CÓD. 
SAIB]],#REF!)</f>
        <v>#REF!</v>
      </c>
      <c r="H235" s="26" t="e">
        <f>BASE_CONCILI12[[#This Row],[CONSUMO REAL]]-BASE_CONCILI12[[#This Row],[CONSUMO TEORICO]]</f>
        <v>#REF!</v>
      </c>
      <c r="I235" s="26" t="e">
        <f>SUMIF(#REF!,BASE_CONCILI12[[#This Row],[CÓD. 
SAIB]],#REF!)</f>
        <v>#REF!</v>
      </c>
      <c r="J235" s="26" t="e">
        <f>SUMIF(#REF!,BASE_CONCILI12[[#This Row],[CÓD. 
SAIB]],#REF!)</f>
        <v>#REF!</v>
      </c>
      <c r="K235" s="26" t="e">
        <f>BASE_CONCILI12[[#This Row],[30/mai]]+BASE_CONCILI12[[#This Row],[RECEBIMENTO]]-BASE_CONCILI12[[#This Row],[TRANSFERÊNCIA]]-BASE_CONCILI12[[#This Row],[CONSUMO REAL]]</f>
        <v>#N/A</v>
      </c>
      <c r="L235" s="7">
        <f>IFERROR(VLOOKUP(BASE_CONCILI12[[#This Row],[CÓD. 
SAIB]],BASE_CONTAG[[LAVRE]:[CONTAGEM FINAL]],7,0),0)</f>
        <v>781</v>
      </c>
      <c r="M235" s="7">
        <f>IFERROR(SUM(BASE_CONCILI12[[#This Row],[30/jun]]*BASE_CONCILI12[[#This Row],[CUSTO MP (UN)]]),0)</f>
        <v>0</v>
      </c>
      <c r="N235" s="7">
        <f>IFERROR(VLOOKUP(BASE_CONCILI12[[#This Row],[CÓD. 
SAIB]],BASE_CONTAG[],5,0),"")</f>
        <v>781</v>
      </c>
      <c r="O235" s="7" t="e">
        <f>SUMIF(SISTEMA!#REF!,BASE_CONCILI12[[#This Row],[CÓD. 
SAIB]],SISTEMA!#REF!)</f>
        <v>#REF!</v>
      </c>
      <c r="P235" s="30">
        <f>IFERROR(SUM(BASE_CONCILI12[[#This Row],[SISTEMA]]*BASE_CONCILI12[[#This Row],[CUSTO MP (UN)]]),0)</f>
        <v>0</v>
      </c>
      <c r="Q235" s="46" t="str">
        <f>IFERROR(VLOOKUP(BASE_CONCILI12[[#This Row],[CÓD. 
SAIB]],BASE_DIFERENÇA[],4,0),"0")</f>
        <v>0</v>
      </c>
      <c r="R235" s="75" t="e">
        <f>BASE_CONCILI12[[#This Row],[30/jun]]-BASE_CONCILI12[[#This Row],[SISTEMA]]</f>
        <v>#REF!</v>
      </c>
      <c r="S235" s="47" t="str">
        <f>IFERROR(BASE_CONCILI12[[#This Row],[DIFERENÇA ANTERIOR]]-BASE_CONCILI12[[#This Row],[DIFERENÇA ATUAL]],"-")</f>
        <v>-</v>
      </c>
      <c r="T235" s="48" t="str">
        <f>VLOOKUP(BASE_CONCILI12[[#This Row],[CÓD. 
SAIB]],CUSTO!A:C,3,0)</f>
        <v>30895CB01</v>
      </c>
      <c r="U235" s="48">
        <f>IFERROR(SUM(BASE_CONCILI12[[#This Row],[DIFERENÇA ATUAL]]*BASE_CONCILI12[[#This Row],[CUSTO MP (UN)]]),0)</f>
        <v>0</v>
      </c>
      <c r="V235" s="86" t="str">
        <f>IFERROR(BASE_CONCILI12[[#This Row],[30/jun]]/BASE_CONCILI12[[#This Row],[SISTEMA]],"")</f>
        <v/>
      </c>
      <c r="W235" s="48" t="str">
        <f>IFERROR(BASE_CONCILI12[[#This Row],[DIFERENÇA MÊS]]*BASE_CONCILI12[[#This Row],[CUSTO MP (UN)]],"-")</f>
        <v>-</v>
      </c>
      <c r="X235" s="49" t="s">
        <v>858</v>
      </c>
    </row>
    <row r="236" spans="1:24" x14ac:dyDescent="0.25">
      <c r="A236" s="72">
        <v>31324</v>
      </c>
      <c r="B236" s="72"/>
      <c r="C236" s="2" t="s">
        <v>44</v>
      </c>
      <c r="D236" s="37" t="s">
        <v>113</v>
      </c>
      <c r="E236" s="53" t="e">
        <f>VLOOKUP(BASE_CONCILI12[[#This Row],[CÓD. 
SAIB]],CONT_ANTE!A:D,4,0)</f>
        <v>#N/A</v>
      </c>
      <c r="F236" s="53" t="e">
        <f>SUMIF(#REF!,BASE_CONCILI12[[#This Row],[CÓD. 
SAIB]],#REF!)</f>
        <v>#REF!</v>
      </c>
      <c r="G236" s="53" t="e">
        <f>SUMIF(#REF!,BASE_CONCILI12[[#This Row],[CÓD. 
SAIB]],#REF!)</f>
        <v>#REF!</v>
      </c>
      <c r="H236" s="53" t="e">
        <f>BASE_CONCILI12[[#This Row],[CONSUMO REAL]]-BASE_CONCILI12[[#This Row],[CONSUMO TEORICO]]</f>
        <v>#REF!</v>
      </c>
      <c r="I236" s="53" t="e">
        <f>SUMIF(#REF!,BASE_CONCILI12[[#This Row],[CÓD. 
SAIB]],#REF!)</f>
        <v>#REF!</v>
      </c>
      <c r="J236" s="53" t="e">
        <f>SUMIF(#REF!,BASE_CONCILI12[[#This Row],[CÓD. 
SAIB]],#REF!)</f>
        <v>#REF!</v>
      </c>
      <c r="K236" s="53" t="e">
        <f>BASE_CONCILI12[[#This Row],[30/mai]]+BASE_CONCILI12[[#This Row],[RECEBIMENTO]]-BASE_CONCILI12[[#This Row],[TRANSFERÊNCIA]]-BASE_CONCILI12[[#This Row],[CONSUMO REAL]]</f>
        <v>#N/A</v>
      </c>
      <c r="L236" s="7">
        <f>IFERROR(VLOOKUP(BASE_CONCILI12[[#This Row],[CÓD. 
SAIB]],BASE_CONTAG[[LAVRE]:[CONTAGEM FINAL]],7,0),0)</f>
        <v>0</v>
      </c>
      <c r="M236" s="54">
        <f>IFERROR(SUM(BASE_CONCILI12[[#This Row],[30/jun]]*BASE_CONCILI12[[#This Row],[CUSTO MP (UN)]]),0)</f>
        <v>0</v>
      </c>
      <c r="N236" s="54" t="str">
        <f>IFERROR(VLOOKUP(BASE_CONCILI12[[#This Row],[CÓD. 
SAIB]],BASE_CONTAG[],5,0),"")</f>
        <v/>
      </c>
      <c r="O236" s="7" t="e">
        <f>SUMIF(SISTEMA!#REF!,BASE_CONCILI12[[#This Row],[CÓD. 
SAIB]],SISTEMA!#REF!)</f>
        <v>#REF!</v>
      </c>
      <c r="P236" s="56">
        <f>IFERROR(SUM(BASE_CONCILI12[[#This Row],[SISTEMA]]*BASE_CONCILI12[[#This Row],[CUSTO MP (UN)]]),0)</f>
        <v>0</v>
      </c>
      <c r="Q236" s="46" t="str">
        <f>IFERROR(VLOOKUP(BASE_CONCILI12[[#This Row],[CÓD. 
SAIB]],BASE_DIFERENÇA[],4,0),"0")</f>
        <v>0</v>
      </c>
      <c r="R236" s="76" t="e">
        <f>BASE_CONCILI12[[#This Row],[30/jun]]-BASE_CONCILI12[[#This Row],[SISTEMA]]</f>
        <v>#REF!</v>
      </c>
      <c r="S236" s="47" t="str">
        <f>IFERROR(BASE_CONCILI12[[#This Row],[DIFERENÇA ANTERIOR]]-BASE_CONCILI12[[#This Row],[DIFERENÇA ATUAL]],"-")</f>
        <v>-</v>
      </c>
      <c r="T236" s="48" t="str">
        <f>VLOOKUP(BASE_CONCILI12[[#This Row],[CÓD. 
SAIB]],CUSTO!A:C,3,0)</f>
        <v>31324CB01</v>
      </c>
      <c r="U236" s="57">
        <f>IFERROR(SUM(BASE_CONCILI12[[#This Row],[DIFERENÇA ATUAL]]*BASE_CONCILI12[[#This Row],[CUSTO MP (UN)]]),0)</f>
        <v>0</v>
      </c>
      <c r="V236" s="89" t="str">
        <f>IFERROR(BASE_CONCILI12[[#This Row],[30/jun]]/BASE_CONCILI12[[#This Row],[SISTEMA]],"")</f>
        <v/>
      </c>
      <c r="W236" s="48" t="str">
        <f>IFERROR(BASE_CONCILI12[[#This Row],[DIFERENÇA MÊS]]*BASE_CONCILI12[[#This Row],[CUSTO MP (UN)]],"-")</f>
        <v>-</v>
      </c>
      <c r="X236" s="49" t="s">
        <v>813</v>
      </c>
    </row>
    <row r="237" spans="1:24" x14ac:dyDescent="0.25">
      <c r="A237" s="72">
        <v>31710</v>
      </c>
      <c r="B237" s="72"/>
      <c r="C237" s="2" t="s">
        <v>161</v>
      </c>
      <c r="D237" s="37" t="s">
        <v>113</v>
      </c>
      <c r="E237" s="26" t="e">
        <f>VLOOKUP(BASE_CONCILI12[[#This Row],[CÓD. 
SAIB]],CONT_ANTE!A:D,4,0)</f>
        <v>#N/A</v>
      </c>
      <c r="F237" s="26" t="e">
        <f>SUMIF(#REF!,BASE_CONCILI12[[#This Row],[CÓD. 
SAIB]],#REF!)</f>
        <v>#REF!</v>
      </c>
      <c r="G237" s="26" t="e">
        <f>SUMIF(#REF!,BASE_CONCILI12[[#This Row],[CÓD. 
SAIB]],#REF!)</f>
        <v>#REF!</v>
      </c>
      <c r="H237" s="26" t="e">
        <f>BASE_CONCILI12[[#This Row],[CONSUMO REAL]]-BASE_CONCILI12[[#This Row],[CONSUMO TEORICO]]</f>
        <v>#REF!</v>
      </c>
      <c r="I237" s="26" t="e">
        <f>SUMIF(#REF!,BASE_CONCILI12[[#This Row],[CÓD. 
SAIB]],#REF!)</f>
        <v>#REF!</v>
      </c>
      <c r="J237" s="26" t="e">
        <f>SUMIF(#REF!,BASE_CONCILI12[[#This Row],[CÓD. 
SAIB]],#REF!)</f>
        <v>#REF!</v>
      </c>
      <c r="K237" s="26" t="e">
        <f>BASE_CONCILI12[[#This Row],[30/mai]]+BASE_CONCILI12[[#This Row],[RECEBIMENTO]]-BASE_CONCILI12[[#This Row],[TRANSFERÊNCIA]]-BASE_CONCILI12[[#This Row],[CONSUMO REAL]]</f>
        <v>#N/A</v>
      </c>
      <c r="L237" s="7">
        <f>IFERROR(VLOOKUP(BASE_CONCILI12[[#This Row],[CÓD. 
SAIB]],BASE_CONTAG[[LAVRE]:[CONTAGEM FINAL]],7,0),0)</f>
        <v>0</v>
      </c>
      <c r="M237" s="7">
        <f>IFERROR(SUM(BASE_CONCILI12[[#This Row],[30/jun]]*BASE_CONCILI12[[#This Row],[CUSTO MP (UN)]]),0)</f>
        <v>0</v>
      </c>
      <c r="N237" s="7" t="str">
        <f>IFERROR(VLOOKUP(BASE_CONCILI12[[#This Row],[CÓD. 
SAIB]],BASE_CONTAG[],5,0),"")</f>
        <v/>
      </c>
      <c r="O237" s="7" t="e">
        <f>SUMIF(SISTEMA!#REF!,BASE_CONCILI12[[#This Row],[CÓD. 
SAIB]],SISTEMA!#REF!)</f>
        <v>#REF!</v>
      </c>
      <c r="P237" s="30">
        <f>IFERROR(SUM(BASE_CONCILI12[[#This Row],[SISTEMA]]*BASE_CONCILI12[[#This Row],[CUSTO MP (UN)]]),0)</f>
        <v>0</v>
      </c>
      <c r="Q237" s="46" t="str">
        <f>IFERROR(VLOOKUP(BASE_CONCILI12[[#This Row],[CÓD. 
SAIB]],BASE_DIFERENÇA[],4,0),"0")</f>
        <v>0</v>
      </c>
      <c r="R237" s="75" t="e">
        <f>BASE_CONCILI12[[#This Row],[30/jun]]-BASE_CONCILI12[[#This Row],[SISTEMA]]</f>
        <v>#REF!</v>
      </c>
      <c r="S237" s="47" t="str">
        <f>IFERROR(BASE_CONCILI12[[#This Row],[DIFERENÇA ANTERIOR]]-BASE_CONCILI12[[#This Row],[DIFERENÇA ATUAL]],"-")</f>
        <v>-</v>
      </c>
      <c r="T237" s="48" t="str">
        <f>VLOOKUP(BASE_CONCILI12[[#This Row],[CÓD. 
SAIB]],CUSTO!A:C,3,0)</f>
        <v>31710CB01</v>
      </c>
      <c r="U237" s="48">
        <f>IFERROR(SUM(BASE_CONCILI12[[#This Row],[DIFERENÇA ATUAL]]*BASE_CONCILI12[[#This Row],[CUSTO MP (UN)]]),0)</f>
        <v>0</v>
      </c>
      <c r="V237" s="86" t="str">
        <f>IFERROR(BASE_CONCILI12[[#This Row],[30/jun]]/BASE_CONCILI12[[#This Row],[SISTEMA]],"")</f>
        <v/>
      </c>
      <c r="W237" s="48" t="str">
        <f>IFERROR(BASE_CONCILI12[[#This Row],[DIFERENÇA MÊS]]*BASE_CONCILI12[[#This Row],[CUSTO MP (UN)]],"-")</f>
        <v>-</v>
      </c>
      <c r="X237" s="49" t="s">
        <v>813</v>
      </c>
    </row>
    <row r="238" spans="1:24" x14ac:dyDescent="0.25">
      <c r="A238" s="72">
        <v>32723</v>
      </c>
      <c r="B238" s="72"/>
      <c r="C238" s="2" t="s">
        <v>826</v>
      </c>
      <c r="D238" s="37" t="s">
        <v>113</v>
      </c>
      <c r="E238" s="26" t="e">
        <f>VLOOKUP(BASE_CONCILI12[[#This Row],[CÓD. 
SAIB]],CONT_ANTE!A:D,4,0)</f>
        <v>#N/A</v>
      </c>
      <c r="F238" s="26" t="e">
        <f>SUMIF(#REF!,BASE_CONCILI12[[#This Row],[CÓD. 
SAIB]],#REF!)</f>
        <v>#REF!</v>
      </c>
      <c r="G238" s="26" t="e">
        <f>SUMIF(#REF!,BASE_CONCILI12[[#This Row],[CÓD. 
SAIB]],#REF!)</f>
        <v>#REF!</v>
      </c>
      <c r="H238" s="26" t="e">
        <f>BASE_CONCILI12[[#This Row],[CONSUMO REAL]]-BASE_CONCILI12[[#This Row],[CONSUMO TEORICO]]</f>
        <v>#REF!</v>
      </c>
      <c r="I238" s="26" t="e">
        <f>SUMIF(#REF!,BASE_CONCILI12[[#This Row],[CÓD. 
SAIB]],#REF!)</f>
        <v>#REF!</v>
      </c>
      <c r="J238" s="26" t="e">
        <f>SUMIF(#REF!,BASE_CONCILI12[[#This Row],[CÓD. 
SAIB]],#REF!)</f>
        <v>#REF!</v>
      </c>
      <c r="K238" s="26" t="e">
        <f>BASE_CONCILI12[[#This Row],[30/mai]]+BASE_CONCILI12[[#This Row],[RECEBIMENTO]]-BASE_CONCILI12[[#This Row],[TRANSFERÊNCIA]]-BASE_CONCILI12[[#This Row],[CONSUMO REAL]]</f>
        <v>#N/A</v>
      </c>
      <c r="L238" s="7">
        <f>IFERROR(VLOOKUP(BASE_CONCILI12[[#This Row],[CÓD. 
SAIB]],BASE_CONTAG[[LAVRE]:[CONTAGEM FINAL]],7,0),0)</f>
        <v>22250</v>
      </c>
      <c r="M238" s="7">
        <f>IFERROR(SUM(BASE_CONCILI12[[#This Row],[30/jun]]*BASE_CONCILI12[[#This Row],[CUSTO MP (UN)]]),0)</f>
        <v>0</v>
      </c>
      <c r="N238" s="7">
        <f>IFERROR(VLOOKUP(BASE_CONCILI12[[#This Row],[CÓD. 
SAIB]],BASE_CONTAG[],5,0),"")</f>
        <v>22250</v>
      </c>
      <c r="O238" s="7" t="e">
        <f>SUMIF(SISTEMA!#REF!,BASE_CONCILI12[[#This Row],[CÓD. 
SAIB]],SISTEMA!#REF!)</f>
        <v>#REF!</v>
      </c>
      <c r="P238" s="30">
        <f>IFERROR(SUM(BASE_CONCILI12[[#This Row],[SISTEMA]]*BASE_CONCILI12[[#This Row],[CUSTO MP (UN)]]),0)</f>
        <v>0</v>
      </c>
      <c r="Q238" s="46" t="str">
        <f>IFERROR(VLOOKUP(BASE_CONCILI12[[#This Row],[CÓD. 
SAIB]],BASE_DIFERENÇA[],4,0),"0")</f>
        <v>0</v>
      </c>
      <c r="R238" s="85" t="e">
        <f>BASE_CONCILI12[[#This Row],[30/jun]]-BASE_CONCILI12[[#This Row],[SISTEMA]]</f>
        <v>#REF!</v>
      </c>
      <c r="S238" s="47" t="str">
        <f>IFERROR(BASE_CONCILI12[[#This Row],[DIFERENÇA ANTERIOR]]-BASE_CONCILI12[[#This Row],[DIFERENÇA ATUAL]],"-")</f>
        <v>-</v>
      </c>
      <c r="T238" s="48" t="str">
        <f>VLOOKUP(BASE_CONCILI12[[#This Row],[CÓD. 
SAIB]],CUSTO!A:C,3,0)</f>
        <v>32723CB01</v>
      </c>
      <c r="U238" s="48">
        <f>IFERROR(SUM(BASE_CONCILI12[[#This Row],[DIFERENÇA ATUAL]]*BASE_CONCILI12[[#This Row],[CUSTO MP (UN)]]),0)</f>
        <v>0</v>
      </c>
      <c r="V238" s="92" t="str">
        <f>IFERROR(BASE_CONCILI12[[#This Row],[30/jun]]/BASE_CONCILI12[[#This Row],[SISTEMA]],"")</f>
        <v/>
      </c>
      <c r="W238" s="48" t="str">
        <f>IFERROR(BASE_CONCILI12[[#This Row],[DIFERENÇA MÊS]]*BASE_CONCILI12[[#This Row],[CUSTO MP (UN)]],"-")</f>
        <v>-</v>
      </c>
      <c r="X238" s="49" t="s">
        <v>813</v>
      </c>
    </row>
    <row r="239" spans="1:24" x14ac:dyDescent="0.25">
      <c r="A239" s="72">
        <v>31708</v>
      </c>
      <c r="B239" s="72"/>
      <c r="C239" s="2" t="s">
        <v>46</v>
      </c>
      <c r="D239" s="37" t="s">
        <v>113</v>
      </c>
      <c r="E239" s="26" t="e">
        <f>VLOOKUP(BASE_CONCILI12[[#This Row],[CÓD. 
SAIB]],CONT_ANTE!A:D,4,0)</f>
        <v>#N/A</v>
      </c>
      <c r="F239" s="26" t="e">
        <f>SUMIF(#REF!,BASE_CONCILI12[[#This Row],[CÓD. 
SAIB]],#REF!)</f>
        <v>#REF!</v>
      </c>
      <c r="G239" s="26" t="e">
        <f>SUMIF(#REF!,BASE_CONCILI12[[#This Row],[CÓD. 
SAIB]],#REF!)</f>
        <v>#REF!</v>
      </c>
      <c r="H239" s="26" t="e">
        <f>BASE_CONCILI12[[#This Row],[CONSUMO REAL]]-BASE_CONCILI12[[#This Row],[CONSUMO TEORICO]]</f>
        <v>#REF!</v>
      </c>
      <c r="I239" s="26" t="e">
        <f>SUMIF(#REF!,BASE_CONCILI12[[#This Row],[CÓD. 
SAIB]],#REF!)</f>
        <v>#REF!</v>
      </c>
      <c r="J239" s="26" t="e">
        <f>SUMIF(#REF!,BASE_CONCILI12[[#This Row],[CÓD. 
SAIB]],#REF!)</f>
        <v>#REF!</v>
      </c>
      <c r="K239" s="26" t="e">
        <f>BASE_CONCILI12[[#This Row],[30/mai]]+BASE_CONCILI12[[#This Row],[RECEBIMENTO]]-BASE_CONCILI12[[#This Row],[TRANSFERÊNCIA]]-BASE_CONCILI12[[#This Row],[CONSUMO REAL]]</f>
        <v>#N/A</v>
      </c>
      <c r="L239" s="7">
        <f>IFERROR(VLOOKUP(BASE_CONCILI12[[#This Row],[CÓD. 
SAIB]],BASE_CONTAG[[LAVRE]:[CONTAGEM FINAL]],7,0),0)</f>
        <v>308300</v>
      </c>
      <c r="M239" s="7">
        <f>IFERROR(SUM(BASE_CONCILI12[[#This Row],[30/jun]]*BASE_CONCILI12[[#This Row],[CUSTO MP (UN)]]),0)</f>
        <v>0</v>
      </c>
      <c r="N239" s="7">
        <f>IFERROR(VLOOKUP(BASE_CONCILI12[[#This Row],[CÓD. 
SAIB]],BASE_CONTAG[],5,0),"")</f>
        <v>308300</v>
      </c>
      <c r="O239" s="7" t="e">
        <f>SUMIF(SISTEMA!#REF!,BASE_CONCILI12[[#This Row],[CÓD. 
SAIB]],SISTEMA!#REF!)</f>
        <v>#REF!</v>
      </c>
      <c r="P239" s="30">
        <f>IFERROR(SUM(BASE_CONCILI12[[#This Row],[SISTEMA]]*BASE_CONCILI12[[#This Row],[CUSTO MP (UN)]]),0)</f>
        <v>0</v>
      </c>
      <c r="Q239" s="46" t="str">
        <f>IFERROR(VLOOKUP(BASE_CONCILI12[[#This Row],[CÓD. 
SAIB]],BASE_DIFERENÇA[],4,0),"0")</f>
        <v>0</v>
      </c>
      <c r="R239" s="75" t="e">
        <f>BASE_CONCILI12[[#This Row],[30/jun]]-BASE_CONCILI12[[#This Row],[SISTEMA]]</f>
        <v>#REF!</v>
      </c>
      <c r="S239" s="47" t="str">
        <f>IFERROR(BASE_CONCILI12[[#This Row],[DIFERENÇA ANTERIOR]]-BASE_CONCILI12[[#This Row],[DIFERENÇA ATUAL]],"-")</f>
        <v>-</v>
      </c>
      <c r="T239" s="48" t="str">
        <f>VLOOKUP(BASE_CONCILI12[[#This Row],[CÓD. 
SAIB]],CUSTO!A:C,3,0)</f>
        <v>31708CB01</v>
      </c>
      <c r="U239" s="48">
        <f>IFERROR(SUM(BASE_CONCILI12[[#This Row],[DIFERENÇA ATUAL]]*BASE_CONCILI12[[#This Row],[CUSTO MP (UN)]]),0)</f>
        <v>0</v>
      </c>
      <c r="V239" s="86" t="str">
        <f>IFERROR(BASE_CONCILI12[[#This Row],[30/jun]]/BASE_CONCILI12[[#This Row],[SISTEMA]],"")</f>
        <v/>
      </c>
      <c r="W239" s="48" t="str">
        <f>IFERROR(BASE_CONCILI12[[#This Row],[DIFERENÇA MÊS]]*BASE_CONCILI12[[#This Row],[CUSTO MP (UN)]],"-")</f>
        <v>-</v>
      </c>
      <c r="X239" s="49" t="s">
        <v>813</v>
      </c>
    </row>
    <row r="240" spans="1:24" x14ac:dyDescent="0.25">
      <c r="A240" s="72">
        <v>31325</v>
      </c>
      <c r="B240" s="72"/>
      <c r="C240" s="2" t="s">
        <v>162</v>
      </c>
      <c r="D240" s="37" t="s">
        <v>113</v>
      </c>
      <c r="E240" s="26" t="e">
        <f>VLOOKUP(BASE_CONCILI12[[#This Row],[CÓD. 
SAIB]],CONT_ANTE!A:D,4,0)</f>
        <v>#N/A</v>
      </c>
      <c r="F240" s="26" t="e">
        <f>SUMIF(#REF!,BASE_CONCILI12[[#This Row],[CÓD. 
SAIB]],#REF!)</f>
        <v>#REF!</v>
      </c>
      <c r="G240" s="26" t="e">
        <f>SUMIF(#REF!,BASE_CONCILI12[[#This Row],[CÓD. 
SAIB]],#REF!)</f>
        <v>#REF!</v>
      </c>
      <c r="H240" s="26" t="e">
        <f>BASE_CONCILI12[[#This Row],[CONSUMO REAL]]-BASE_CONCILI12[[#This Row],[CONSUMO TEORICO]]</f>
        <v>#REF!</v>
      </c>
      <c r="I240" s="26" t="e">
        <f>SUMIF(#REF!,BASE_CONCILI12[[#This Row],[CÓD. 
SAIB]],#REF!)</f>
        <v>#REF!</v>
      </c>
      <c r="J240" s="26" t="e">
        <f>SUMIF(#REF!,BASE_CONCILI12[[#This Row],[CÓD. 
SAIB]],#REF!)</f>
        <v>#REF!</v>
      </c>
      <c r="K240" s="26" t="e">
        <f>BASE_CONCILI12[[#This Row],[30/mai]]+BASE_CONCILI12[[#This Row],[RECEBIMENTO]]-BASE_CONCILI12[[#This Row],[TRANSFERÊNCIA]]-BASE_CONCILI12[[#This Row],[CONSUMO REAL]]</f>
        <v>#N/A</v>
      </c>
      <c r="L240" s="7">
        <f>IFERROR(VLOOKUP(BASE_CONCILI12[[#This Row],[CÓD. 
SAIB]],BASE_CONTAG[[LAVRE]:[CONTAGEM FINAL]],7,0),0)</f>
        <v>227000</v>
      </c>
      <c r="M240" s="7">
        <f>IFERROR(SUM(BASE_CONCILI12[[#This Row],[30/jun]]*BASE_CONCILI12[[#This Row],[CUSTO MP (UN)]]),0)</f>
        <v>0</v>
      </c>
      <c r="N240" s="7">
        <f>IFERROR(VLOOKUP(BASE_CONCILI12[[#This Row],[CÓD. 
SAIB]],BASE_CONTAG[],5,0),"")</f>
        <v>203000</v>
      </c>
      <c r="O240" s="7" t="e">
        <f>SUMIF(SISTEMA!#REF!,BASE_CONCILI12[[#This Row],[CÓD. 
SAIB]],SISTEMA!#REF!)</f>
        <v>#REF!</v>
      </c>
      <c r="P240" s="30">
        <f>IFERROR(SUM(BASE_CONCILI12[[#This Row],[SISTEMA]]*BASE_CONCILI12[[#This Row],[CUSTO MP (UN)]]),0)</f>
        <v>0</v>
      </c>
      <c r="Q240" s="46" t="str">
        <f>IFERROR(VLOOKUP(BASE_CONCILI12[[#This Row],[CÓD. 
SAIB]],BASE_DIFERENÇA[],4,0),"0")</f>
        <v>0</v>
      </c>
      <c r="R240" s="75" t="e">
        <f>BASE_CONCILI12[[#This Row],[30/jun]]-BASE_CONCILI12[[#This Row],[SISTEMA]]</f>
        <v>#REF!</v>
      </c>
      <c r="S240" s="47" t="str">
        <f>IFERROR(BASE_CONCILI12[[#This Row],[DIFERENÇA ANTERIOR]]-BASE_CONCILI12[[#This Row],[DIFERENÇA ATUAL]],"-")</f>
        <v>-</v>
      </c>
      <c r="T240" s="48" t="str">
        <f>VLOOKUP(BASE_CONCILI12[[#This Row],[CÓD. 
SAIB]],CUSTO!A:C,3,0)</f>
        <v>31325CB01</v>
      </c>
      <c r="U240" s="48">
        <f>IFERROR(SUM(BASE_CONCILI12[[#This Row],[DIFERENÇA ATUAL]]*BASE_CONCILI12[[#This Row],[CUSTO MP (UN)]]),0)</f>
        <v>0</v>
      </c>
      <c r="V240" s="86" t="str">
        <f>IFERROR(BASE_CONCILI12[[#This Row],[30/jun]]/BASE_CONCILI12[[#This Row],[SISTEMA]],"")</f>
        <v/>
      </c>
      <c r="W240" s="48" t="str">
        <f>IFERROR(BASE_CONCILI12[[#This Row],[DIFERENÇA MÊS]]*BASE_CONCILI12[[#This Row],[CUSTO MP (UN)]],"-")</f>
        <v>-</v>
      </c>
      <c r="X240" s="49" t="s">
        <v>813</v>
      </c>
    </row>
    <row r="241" spans="1:24" x14ac:dyDescent="0.25">
      <c r="A241" s="72">
        <v>32724</v>
      </c>
      <c r="B241" s="72"/>
      <c r="C241" s="2" t="s">
        <v>827</v>
      </c>
      <c r="D241" s="37" t="s">
        <v>113</v>
      </c>
      <c r="E241" s="26" t="e">
        <f>VLOOKUP(BASE_CONCILI12[[#This Row],[CÓD. 
SAIB]],CONT_ANTE!A:D,4,0)</f>
        <v>#N/A</v>
      </c>
      <c r="F241" s="26" t="e">
        <f>SUMIF(#REF!,BASE_CONCILI12[[#This Row],[CÓD. 
SAIB]],#REF!)</f>
        <v>#REF!</v>
      </c>
      <c r="G241" s="26" t="e">
        <f>SUMIF(#REF!,BASE_CONCILI12[[#This Row],[CÓD. 
SAIB]],#REF!)</f>
        <v>#REF!</v>
      </c>
      <c r="H241" s="26" t="e">
        <f>BASE_CONCILI12[[#This Row],[CONSUMO REAL]]-BASE_CONCILI12[[#This Row],[CONSUMO TEORICO]]</f>
        <v>#REF!</v>
      </c>
      <c r="I241" s="26" t="e">
        <f>SUMIF(#REF!,BASE_CONCILI12[[#This Row],[CÓD. 
SAIB]],#REF!)</f>
        <v>#REF!</v>
      </c>
      <c r="J241" s="26" t="e">
        <f>SUMIF(#REF!,BASE_CONCILI12[[#This Row],[CÓD. 
SAIB]],#REF!)</f>
        <v>#REF!</v>
      </c>
      <c r="K241" s="26" t="e">
        <f>BASE_CONCILI12[[#This Row],[30/mai]]+BASE_CONCILI12[[#This Row],[RECEBIMENTO]]-BASE_CONCILI12[[#This Row],[TRANSFERÊNCIA]]-BASE_CONCILI12[[#This Row],[CONSUMO REAL]]</f>
        <v>#N/A</v>
      </c>
      <c r="L241" s="7">
        <f>IFERROR(VLOOKUP(BASE_CONCILI12[[#This Row],[CÓD. 
SAIB]],BASE_CONTAG[[LAVRE]:[CONTAGEM FINAL]],7,0),0)</f>
        <v>0</v>
      </c>
      <c r="M241" s="7">
        <f>IFERROR(SUM(BASE_CONCILI12[[#This Row],[30/jun]]*BASE_CONCILI12[[#This Row],[CUSTO MP (UN)]]),0)</f>
        <v>0</v>
      </c>
      <c r="N241" s="7">
        <f>IFERROR(VLOOKUP(BASE_CONCILI12[[#This Row],[CÓD. 
SAIB]],BASE_CONTAG[],5,0),"")</f>
        <v>0</v>
      </c>
      <c r="O241" s="7" t="e">
        <f>SUMIF(SISTEMA!#REF!,BASE_CONCILI12[[#This Row],[CÓD. 
SAIB]],SISTEMA!#REF!)</f>
        <v>#REF!</v>
      </c>
      <c r="P241" s="30">
        <f>IFERROR(SUM(BASE_CONCILI12[[#This Row],[SISTEMA]]*BASE_CONCILI12[[#This Row],[CUSTO MP (UN)]]),0)</f>
        <v>0</v>
      </c>
      <c r="Q241" s="46" t="str">
        <f>IFERROR(VLOOKUP(BASE_CONCILI12[[#This Row],[CÓD. 
SAIB]],BASE_DIFERENÇA[],4,0),"0")</f>
        <v>0</v>
      </c>
      <c r="R241" s="85" t="e">
        <f>BASE_CONCILI12[[#This Row],[30/jun]]-BASE_CONCILI12[[#This Row],[SISTEMA]]</f>
        <v>#REF!</v>
      </c>
      <c r="S241" s="47" t="str">
        <f>IFERROR(BASE_CONCILI12[[#This Row],[DIFERENÇA ANTERIOR]]-BASE_CONCILI12[[#This Row],[DIFERENÇA ATUAL]],"-")</f>
        <v>-</v>
      </c>
      <c r="T241" s="48" t="str">
        <f>VLOOKUP(BASE_CONCILI12[[#This Row],[CÓD. 
SAIB]],CUSTO!A:C,3,0)</f>
        <v>32724CB01</v>
      </c>
      <c r="U241" s="48">
        <f>IFERROR(SUM(BASE_CONCILI12[[#This Row],[DIFERENÇA ATUAL]]*BASE_CONCILI12[[#This Row],[CUSTO MP (UN)]]),0)</f>
        <v>0</v>
      </c>
      <c r="V241" s="92" t="str">
        <f>IFERROR(BASE_CONCILI12[[#This Row],[30/jun]]/BASE_CONCILI12[[#This Row],[SISTEMA]],"")</f>
        <v/>
      </c>
      <c r="W241" s="48" t="str">
        <f>IFERROR(BASE_CONCILI12[[#This Row],[DIFERENÇA MÊS]]*BASE_CONCILI12[[#This Row],[CUSTO MP (UN)]],"-")</f>
        <v>-</v>
      </c>
      <c r="X241" s="49" t="s">
        <v>813</v>
      </c>
    </row>
    <row r="242" spans="1:24" x14ac:dyDescent="0.25">
      <c r="A242" s="72">
        <v>30921</v>
      </c>
      <c r="B242" s="72"/>
      <c r="C242" s="2" t="s">
        <v>40</v>
      </c>
      <c r="D242" s="37" t="s">
        <v>113</v>
      </c>
      <c r="E242" s="26" t="e">
        <f>VLOOKUP(BASE_CONCILI12[[#This Row],[CÓD. 
SAIB]],CONT_ANTE!A:D,4,0)</f>
        <v>#N/A</v>
      </c>
      <c r="F242" s="26" t="e">
        <f>SUMIF(#REF!,BASE_CONCILI12[[#This Row],[CÓD. 
SAIB]],#REF!)</f>
        <v>#REF!</v>
      </c>
      <c r="G242" s="26" t="e">
        <f>SUMIF(#REF!,BASE_CONCILI12[[#This Row],[CÓD. 
SAIB]],#REF!)</f>
        <v>#REF!</v>
      </c>
      <c r="H242" s="26" t="e">
        <f>BASE_CONCILI12[[#This Row],[CONSUMO REAL]]-BASE_CONCILI12[[#This Row],[CONSUMO TEORICO]]</f>
        <v>#REF!</v>
      </c>
      <c r="I242" s="26" t="e">
        <f>SUMIF(#REF!,BASE_CONCILI12[[#This Row],[CÓD. 
SAIB]],#REF!)</f>
        <v>#REF!</v>
      </c>
      <c r="J242" s="26" t="e">
        <f>SUMIF(#REF!,BASE_CONCILI12[[#This Row],[CÓD. 
SAIB]],#REF!)</f>
        <v>#REF!</v>
      </c>
      <c r="K242" s="26" t="e">
        <f>BASE_CONCILI12[[#This Row],[30/mai]]+BASE_CONCILI12[[#This Row],[RECEBIMENTO]]-BASE_CONCILI12[[#This Row],[TRANSFERÊNCIA]]-BASE_CONCILI12[[#This Row],[CONSUMO REAL]]</f>
        <v>#N/A</v>
      </c>
      <c r="L242" s="7">
        <f>IFERROR(VLOOKUP(BASE_CONCILI12[[#This Row],[CÓD. 
SAIB]],BASE_CONTAG[[LAVRE]:[CONTAGEM FINAL]],7,0),0)</f>
        <v>125720</v>
      </c>
      <c r="M242" s="7">
        <f>IFERROR(SUM(BASE_CONCILI12[[#This Row],[30/jun]]*BASE_CONCILI12[[#This Row],[CUSTO MP (UN)]]),0)</f>
        <v>0</v>
      </c>
      <c r="N242" s="7">
        <f>IFERROR(VLOOKUP(BASE_CONCILI12[[#This Row],[CÓD. 
SAIB]],BASE_CONTAG[],5,0),"")</f>
        <v>125720</v>
      </c>
      <c r="O242" s="7" t="e">
        <f>SUMIF(SISTEMA!#REF!,BASE_CONCILI12[[#This Row],[CÓD. 
SAIB]],SISTEMA!#REF!)</f>
        <v>#REF!</v>
      </c>
      <c r="P242" s="30">
        <f>IFERROR(SUM(BASE_CONCILI12[[#This Row],[SISTEMA]]*BASE_CONCILI12[[#This Row],[CUSTO MP (UN)]]),0)</f>
        <v>0</v>
      </c>
      <c r="Q242" s="46" t="str">
        <f>IFERROR(VLOOKUP(BASE_CONCILI12[[#This Row],[CÓD. 
SAIB]],BASE_DIFERENÇA[],4,0),"0")</f>
        <v>0</v>
      </c>
      <c r="R242" s="75" t="e">
        <f>BASE_CONCILI12[[#This Row],[30/jun]]-BASE_CONCILI12[[#This Row],[SISTEMA]]</f>
        <v>#REF!</v>
      </c>
      <c r="S242" s="47" t="str">
        <f>IFERROR(BASE_CONCILI12[[#This Row],[DIFERENÇA ANTERIOR]]-BASE_CONCILI12[[#This Row],[DIFERENÇA ATUAL]],"-")</f>
        <v>-</v>
      </c>
      <c r="T242" s="48" t="str">
        <f>VLOOKUP(BASE_CONCILI12[[#This Row],[CÓD. 
SAIB]],CUSTO!A:C,3,0)</f>
        <v>30921CB01</v>
      </c>
      <c r="U242" s="48">
        <f>IFERROR(SUM(BASE_CONCILI12[[#This Row],[DIFERENÇA ATUAL]]*BASE_CONCILI12[[#This Row],[CUSTO MP (UN)]]),0)</f>
        <v>0</v>
      </c>
      <c r="V242" s="86" t="str">
        <f>IFERROR(BASE_CONCILI12[[#This Row],[30/jun]]/BASE_CONCILI12[[#This Row],[SISTEMA]],"")</f>
        <v/>
      </c>
      <c r="W242" s="48" t="str">
        <f>IFERROR(BASE_CONCILI12[[#This Row],[DIFERENÇA MÊS]]*BASE_CONCILI12[[#This Row],[CUSTO MP (UN)]],"-")</f>
        <v>-</v>
      </c>
      <c r="X242" s="49" t="s">
        <v>813</v>
      </c>
    </row>
    <row r="243" spans="1:24" x14ac:dyDescent="0.25">
      <c r="A243" s="72">
        <v>30514</v>
      </c>
      <c r="B243" s="72"/>
      <c r="C243" s="2" t="s">
        <v>37</v>
      </c>
      <c r="D243" s="37" t="s">
        <v>113</v>
      </c>
      <c r="E243" s="26" t="e">
        <f>VLOOKUP(BASE_CONCILI12[[#This Row],[CÓD. 
SAIB]],CONT_ANTE!A:D,4,0)</f>
        <v>#N/A</v>
      </c>
      <c r="F243" s="26" t="e">
        <f>SUMIF(#REF!,BASE_CONCILI12[[#This Row],[CÓD. 
SAIB]],#REF!)</f>
        <v>#REF!</v>
      </c>
      <c r="G243" s="26" t="e">
        <f>SUMIF(#REF!,BASE_CONCILI12[[#This Row],[CÓD. 
SAIB]],#REF!)</f>
        <v>#REF!</v>
      </c>
      <c r="H243" s="26" t="e">
        <f>BASE_CONCILI12[[#This Row],[CONSUMO REAL]]-BASE_CONCILI12[[#This Row],[CONSUMO TEORICO]]</f>
        <v>#REF!</v>
      </c>
      <c r="I243" s="26" t="e">
        <f>SUMIF(#REF!,BASE_CONCILI12[[#This Row],[CÓD. 
SAIB]],#REF!)</f>
        <v>#REF!</v>
      </c>
      <c r="J243" s="26" t="e">
        <f>SUMIF(#REF!,BASE_CONCILI12[[#This Row],[CÓD. 
SAIB]],#REF!)</f>
        <v>#REF!</v>
      </c>
      <c r="K243" s="26" t="e">
        <f>BASE_CONCILI12[[#This Row],[30/mai]]+BASE_CONCILI12[[#This Row],[RECEBIMENTO]]-BASE_CONCILI12[[#This Row],[TRANSFERÊNCIA]]-BASE_CONCILI12[[#This Row],[CONSUMO REAL]]</f>
        <v>#N/A</v>
      </c>
      <c r="L243" s="7">
        <f>IFERROR(VLOOKUP(BASE_CONCILI12[[#This Row],[CÓD. 
SAIB]],BASE_CONTAG[[LAVRE]:[CONTAGEM FINAL]],7,0),0)</f>
        <v>0</v>
      </c>
      <c r="M243" s="7">
        <f>IFERROR(SUM(BASE_CONCILI12[[#This Row],[30/jun]]*BASE_CONCILI12[[#This Row],[CUSTO MP (UN)]]),0)</f>
        <v>0</v>
      </c>
      <c r="N243" s="7">
        <f>IFERROR(VLOOKUP(BASE_CONCILI12[[#This Row],[CÓD. 
SAIB]],BASE_CONTAG[],5,0),"")</f>
        <v>0</v>
      </c>
      <c r="O243" s="7" t="e">
        <f>SUMIF(SISTEMA!#REF!,BASE_CONCILI12[[#This Row],[CÓD. 
SAIB]],SISTEMA!#REF!)</f>
        <v>#REF!</v>
      </c>
      <c r="P243" s="30">
        <f>IFERROR(SUM(BASE_CONCILI12[[#This Row],[SISTEMA]]*BASE_CONCILI12[[#This Row],[CUSTO MP (UN)]]),0)</f>
        <v>0</v>
      </c>
      <c r="Q243" s="46" t="str">
        <f>IFERROR(VLOOKUP(BASE_CONCILI12[[#This Row],[CÓD. 
SAIB]],BASE_DIFERENÇA[],4,0),"0")</f>
        <v>0</v>
      </c>
      <c r="R243" s="75" t="e">
        <f>BASE_CONCILI12[[#This Row],[30/jun]]-BASE_CONCILI12[[#This Row],[SISTEMA]]</f>
        <v>#REF!</v>
      </c>
      <c r="S243" s="47" t="str">
        <f>IFERROR(BASE_CONCILI12[[#This Row],[DIFERENÇA ANTERIOR]]-BASE_CONCILI12[[#This Row],[DIFERENÇA ATUAL]],"-")</f>
        <v>-</v>
      </c>
      <c r="T243" s="48" t="str">
        <f>VLOOKUP(BASE_CONCILI12[[#This Row],[CÓD. 
SAIB]],CUSTO!A:C,3,0)</f>
        <v>30514CB01</v>
      </c>
      <c r="U243" s="48">
        <f>IFERROR(SUM(BASE_CONCILI12[[#This Row],[DIFERENÇA ATUAL]]*BASE_CONCILI12[[#This Row],[CUSTO MP (UN)]]),0)</f>
        <v>0</v>
      </c>
      <c r="V243" s="86" t="str">
        <f>IFERROR(BASE_CONCILI12[[#This Row],[30/jun]]/BASE_CONCILI12[[#This Row],[SISTEMA]],"")</f>
        <v/>
      </c>
      <c r="W243" s="48" t="str">
        <f>IFERROR(BASE_CONCILI12[[#This Row],[DIFERENÇA MÊS]]*BASE_CONCILI12[[#This Row],[CUSTO MP (UN)]],"-")</f>
        <v>-</v>
      </c>
      <c r="X243" s="49" t="s">
        <v>813</v>
      </c>
    </row>
    <row r="244" spans="1:24" x14ac:dyDescent="0.25">
      <c r="A244" s="72">
        <v>32268</v>
      </c>
      <c r="B244" s="72"/>
      <c r="C244" s="2" t="s">
        <v>364</v>
      </c>
      <c r="D244" s="37" t="s">
        <v>113</v>
      </c>
      <c r="E244" s="53" t="e">
        <f>VLOOKUP(BASE_CONCILI12[[#This Row],[CÓD. 
SAIB]],CONT_ANTE!A:D,4,0)</f>
        <v>#N/A</v>
      </c>
      <c r="F244" s="53" t="e">
        <f>SUMIF(#REF!,BASE_CONCILI12[[#This Row],[CÓD. 
SAIB]],#REF!)</f>
        <v>#REF!</v>
      </c>
      <c r="G244" s="53" t="e">
        <f>SUMIF(#REF!,BASE_CONCILI12[[#This Row],[CÓD. 
SAIB]],#REF!)</f>
        <v>#REF!</v>
      </c>
      <c r="H244" s="53" t="e">
        <f>BASE_CONCILI12[[#This Row],[CONSUMO REAL]]-BASE_CONCILI12[[#This Row],[CONSUMO TEORICO]]</f>
        <v>#REF!</v>
      </c>
      <c r="I244" s="53" t="e">
        <f>SUMIF(#REF!,BASE_CONCILI12[[#This Row],[CÓD. 
SAIB]],#REF!)</f>
        <v>#REF!</v>
      </c>
      <c r="J244" s="53" t="e">
        <f>SUMIF(#REF!,BASE_CONCILI12[[#This Row],[CÓD. 
SAIB]],#REF!)</f>
        <v>#REF!</v>
      </c>
      <c r="K244" s="53" t="e">
        <f>BASE_CONCILI12[[#This Row],[30/mai]]+BASE_CONCILI12[[#This Row],[RECEBIMENTO]]-BASE_CONCILI12[[#This Row],[TRANSFERÊNCIA]]-BASE_CONCILI12[[#This Row],[CONSUMO REAL]]</f>
        <v>#N/A</v>
      </c>
      <c r="L244" s="54">
        <f>IFERROR(VLOOKUP(BASE_CONCILI12[[#This Row],[CÓD. 
SAIB]],BASE_CONTAG[[LAVRE]:[CONTAGEM FINAL]],7,0),0)</f>
        <v>259465</v>
      </c>
      <c r="M244" s="54">
        <f>IFERROR(SUM(BASE_CONCILI12[[#This Row],[30/jun]]*BASE_CONCILI12[[#This Row],[CUSTO MP (UN)]]),0)</f>
        <v>0</v>
      </c>
      <c r="N244" s="54">
        <f>IFERROR(VLOOKUP(BASE_CONCILI12[[#This Row],[CÓD. 
SAIB]],BASE_CONTAG[],5,0),"")</f>
        <v>259465</v>
      </c>
      <c r="O244" s="54" t="e">
        <f>SUMIF(SISTEMA!#REF!,BASE_CONCILI12[[#This Row],[CÓD. 
SAIB]],SISTEMA!#REF!)</f>
        <v>#REF!</v>
      </c>
      <c r="P244" s="56">
        <f>IFERROR(SUM(BASE_CONCILI12[[#This Row],[SISTEMA]]*BASE_CONCILI12[[#This Row],[CUSTO MP (UN)]]),0)</f>
        <v>0</v>
      </c>
      <c r="Q244" s="46" t="str">
        <f>IFERROR(VLOOKUP(BASE_CONCILI12[[#This Row],[CÓD. 
SAIB]],BASE_DIFERENÇA[],4,0),"0")</f>
        <v>0</v>
      </c>
      <c r="R244" s="76" t="e">
        <f>BASE_CONCILI12[[#This Row],[30/jun]]-BASE_CONCILI12[[#This Row],[SISTEMA]]</f>
        <v>#REF!</v>
      </c>
      <c r="S244" s="47" t="str">
        <f>IFERROR(BASE_CONCILI12[[#This Row],[DIFERENÇA ANTERIOR]]-BASE_CONCILI12[[#This Row],[DIFERENÇA ATUAL]],"-")</f>
        <v>-</v>
      </c>
      <c r="T244" s="57" t="str">
        <f>VLOOKUP(BASE_CONCILI12[[#This Row],[CÓD. 
SAIB]],CUSTO!A:C,3,0)</f>
        <v>32268CB01</v>
      </c>
      <c r="U244" s="57">
        <f>IFERROR(SUM(BASE_CONCILI12[[#This Row],[DIFERENÇA ATUAL]]*BASE_CONCILI12[[#This Row],[CUSTO MP (UN)]]),0)</f>
        <v>0</v>
      </c>
      <c r="V244" s="89" t="str">
        <f>IFERROR(BASE_CONCILI12[[#This Row],[30/jun]]/BASE_CONCILI12[[#This Row],[SISTEMA]],"")</f>
        <v/>
      </c>
      <c r="W244" s="48" t="str">
        <f>IFERROR(BASE_CONCILI12[[#This Row],[DIFERENÇA MÊS]]*BASE_CONCILI12[[#This Row],[CUSTO MP (UN)]],"-")</f>
        <v>-</v>
      </c>
      <c r="X244" s="49" t="s">
        <v>813</v>
      </c>
    </row>
    <row r="245" spans="1:24" x14ac:dyDescent="0.25">
      <c r="A245" s="72">
        <v>31583</v>
      </c>
      <c r="B245" s="72"/>
      <c r="C245" s="2" t="s">
        <v>163</v>
      </c>
      <c r="D245" s="37" t="s">
        <v>113</v>
      </c>
      <c r="E245" s="53" t="e">
        <f>VLOOKUP(BASE_CONCILI12[[#This Row],[CÓD. 
SAIB]],CONT_ANTE!A:D,4,0)</f>
        <v>#N/A</v>
      </c>
      <c r="F245" s="53" t="e">
        <f>SUMIF(#REF!,BASE_CONCILI12[[#This Row],[CÓD. 
SAIB]],#REF!)</f>
        <v>#REF!</v>
      </c>
      <c r="G245" s="53" t="e">
        <f>SUMIF(#REF!,BASE_CONCILI12[[#This Row],[CÓD. 
SAIB]],#REF!)</f>
        <v>#REF!</v>
      </c>
      <c r="H245" s="53" t="e">
        <f>BASE_CONCILI12[[#This Row],[CONSUMO REAL]]-BASE_CONCILI12[[#This Row],[CONSUMO TEORICO]]</f>
        <v>#REF!</v>
      </c>
      <c r="I245" s="53" t="e">
        <f>SUMIF(#REF!,BASE_CONCILI12[[#This Row],[CÓD. 
SAIB]],#REF!)</f>
        <v>#REF!</v>
      </c>
      <c r="J245" s="53" t="e">
        <f>SUMIF(#REF!,BASE_CONCILI12[[#This Row],[CÓD. 
SAIB]],#REF!)</f>
        <v>#REF!</v>
      </c>
      <c r="K245" s="53" t="e">
        <f>BASE_CONCILI12[[#This Row],[30/mai]]+BASE_CONCILI12[[#This Row],[RECEBIMENTO]]-BASE_CONCILI12[[#This Row],[TRANSFERÊNCIA]]-BASE_CONCILI12[[#This Row],[CONSUMO REAL]]</f>
        <v>#N/A</v>
      </c>
      <c r="L245" s="54">
        <f>IFERROR(VLOOKUP(BASE_CONCILI12[[#This Row],[CÓD. 
SAIB]],BASE_CONTAG[[LAVRE]:[CONTAGEM FINAL]],7,0),0)</f>
        <v>74102</v>
      </c>
      <c r="M245" s="54">
        <f>IFERROR(SUM(BASE_CONCILI12[[#This Row],[30/jun]]*BASE_CONCILI12[[#This Row],[CUSTO MP (UN)]]),0)</f>
        <v>0</v>
      </c>
      <c r="N245" s="54">
        <f>IFERROR(VLOOKUP(BASE_CONCILI12[[#This Row],[CÓD. 
SAIB]],BASE_CONTAG[],5,0),"")</f>
        <v>74102</v>
      </c>
      <c r="O245" s="54" t="e">
        <f>SUMIF(SISTEMA!#REF!,BASE_CONCILI12[[#This Row],[CÓD. 
SAIB]],SISTEMA!#REF!)</f>
        <v>#REF!</v>
      </c>
      <c r="P245" s="56">
        <f>IFERROR(SUM(BASE_CONCILI12[[#This Row],[SISTEMA]]*BASE_CONCILI12[[#This Row],[CUSTO MP (UN)]]),0)</f>
        <v>0</v>
      </c>
      <c r="Q245" s="46" t="str">
        <f>IFERROR(VLOOKUP(BASE_CONCILI12[[#This Row],[CÓD. 
SAIB]],BASE_DIFERENÇA[],4,0),"0")</f>
        <v>0</v>
      </c>
      <c r="R245" s="76" t="e">
        <f>BASE_CONCILI12[[#This Row],[30/jun]]-BASE_CONCILI12[[#This Row],[SISTEMA]]</f>
        <v>#REF!</v>
      </c>
      <c r="S245" s="47" t="str">
        <f>IFERROR(BASE_CONCILI12[[#This Row],[DIFERENÇA ANTERIOR]]-BASE_CONCILI12[[#This Row],[DIFERENÇA ATUAL]],"-")</f>
        <v>-</v>
      </c>
      <c r="T245" s="57" t="str">
        <f>VLOOKUP(BASE_CONCILI12[[#This Row],[CÓD. 
SAIB]],CUSTO!A:C,3,0)</f>
        <v>31583CB01</v>
      </c>
      <c r="U245" s="57">
        <f>IFERROR(SUM(BASE_CONCILI12[[#This Row],[DIFERENÇA ATUAL]]*BASE_CONCILI12[[#This Row],[CUSTO MP (UN)]]),0)</f>
        <v>0</v>
      </c>
      <c r="V245" s="89" t="str">
        <f>IFERROR(BASE_CONCILI12[[#This Row],[30/jun]]/BASE_CONCILI12[[#This Row],[SISTEMA]],"")</f>
        <v/>
      </c>
      <c r="W245" s="48" t="str">
        <f>IFERROR(BASE_CONCILI12[[#This Row],[DIFERENÇA MÊS]]*BASE_CONCILI12[[#This Row],[CUSTO MP (UN)]],"-")</f>
        <v>-</v>
      </c>
      <c r="X245" s="49" t="s">
        <v>813</v>
      </c>
    </row>
    <row r="246" spans="1:24" x14ac:dyDescent="0.25">
      <c r="A246" s="72">
        <v>31406</v>
      </c>
      <c r="B246" s="72"/>
      <c r="C246" s="2" t="s">
        <v>164</v>
      </c>
      <c r="D246" s="37" t="s">
        <v>113</v>
      </c>
      <c r="E246" s="53" t="e">
        <f>VLOOKUP(BASE_CONCILI12[[#This Row],[CÓD. 
SAIB]],CONT_ANTE!A:D,4,0)</f>
        <v>#N/A</v>
      </c>
      <c r="F246" s="53" t="e">
        <f>SUMIF(#REF!,BASE_CONCILI12[[#This Row],[CÓD. 
SAIB]],#REF!)</f>
        <v>#REF!</v>
      </c>
      <c r="G246" s="53" t="e">
        <f>SUMIF(#REF!,BASE_CONCILI12[[#This Row],[CÓD. 
SAIB]],#REF!)</f>
        <v>#REF!</v>
      </c>
      <c r="H246" s="53" t="e">
        <f>BASE_CONCILI12[[#This Row],[CONSUMO REAL]]-BASE_CONCILI12[[#This Row],[CONSUMO TEORICO]]</f>
        <v>#REF!</v>
      </c>
      <c r="I246" s="53" t="e">
        <f>SUMIF(#REF!,BASE_CONCILI12[[#This Row],[CÓD. 
SAIB]],#REF!)</f>
        <v>#REF!</v>
      </c>
      <c r="J246" s="53" t="e">
        <f>SUMIF(#REF!,BASE_CONCILI12[[#This Row],[CÓD. 
SAIB]],#REF!)</f>
        <v>#REF!</v>
      </c>
      <c r="K246" s="53" t="e">
        <f>BASE_CONCILI12[[#This Row],[30/mai]]+BASE_CONCILI12[[#This Row],[RECEBIMENTO]]-BASE_CONCILI12[[#This Row],[TRANSFERÊNCIA]]-BASE_CONCILI12[[#This Row],[CONSUMO REAL]]</f>
        <v>#N/A</v>
      </c>
      <c r="L246" s="54">
        <f>IFERROR(VLOOKUP(BASE_CONCILI12[[#This Row],[CÓD. 
SAIB]],BASE_CONTAG[[LAVRE]:[CONTAGEM FINAL]],7,0),0)</f>
        <v>38750</v>
      </c>
      <c r="M246" s="54">
        <f>IFERROR(SUM(BASE_CONCILI12[[#This Row],[30/jun]]*BASE_CONCILI12[[#This Row],[CUSTO MP (UN)]]),0)</f>
        <v>0</v>
      </c>
      <c r="N246" s="54">
        <f>IFERROR(VLOOKUP(BASE_CONCILI12[[#This Row],[CÓD. 
SAIB]],BASE_CONTAG[],5,0),"")</f>
        <v>38750</v>
      </c>
      <c r="O246" s="54" t="e">
        <f>SUMIF(SISTEMA!#REF!,BASE_CONCILI12[[#This Row],[CÓD. 
SAIB]],SISTEMA!#REF!)</f>
        <v>#REF!</v>
      </c>
      <c r="P246" s="56">
        <f>IFERROR(SUM(BASE_CONCILI12[[#This Row],[SISTEMA]]*BASE_CONCILI12[[#This Row],[CUSTO MP (UN)]]),0)</f>
        <v>0</v>
      </c>
      <c r="Q246" s="46" t="str">
        <f>IFERROR(VLOOKUP(BASE_CONCILI12[[#This Row],[CÓD. 
SAIB]],BASE_DIFERENÇA[],4,0),"0")</f>
        <v>0</v>
      </c>
      <c r="R246" s="76" t="e">
        <f>BASE_CONCILI12[[#This Row],[30/jun]]-BASE_CONCILI12[[#This Row],[SISTEMA]]</f>
        <v>#REF!</v>
      </c>
      <c r="S246" s="47" t="str">
        <f>IFERROR(BASE_CONCILI12[[#This Row],[DIFERENÇA ANTERIOR]]-BASE_CONCILI12[[#This Row],[DIFERENÇA ATUAL]],"-")</f>
        <v>-</v>
      </c>
      <c r="T246" s="57" t="str">
        <f>VLOOKUP(BASE_CONCILI12[[#This Row],[CÓD. 
SAIB]],CUSTO!A:C,3,0)</f>
        <v>31406CB01</v>
      </c>
      <c r="U246" s="57">
        <f>IFERROR(SUM(BASE_CONCILI12[[#This Row],[DIFERENÇA ATUAL]]*BASE_CONCILI12[[#This Row],[CUSTO MP (UN)]]),0)</f>
        <v>0</v>
      </c>
      <c r="V246" s="89" t="str">
        <f>IFERROR(BASE_CONCILI12[[#This Row],[30/jun]]/BASE_CONCILI12[[#This Row],[SISTEMA]],"")</f>
        <v/>
      </c>
      <c r="W246" s="48" t="str">
        <f>IFERROR(BASE_CONCILI12[[#This Row],[DIFERENÇA MÊS]]*BASE_CONCILI12[[#This Row],[CUSTO MP (UN)]],"-")</f>
        <v>-</v>
      </c>
      <c r="X246" s="49" t="s">
        <v>813</v>
      </c>
    </row>
    <row r="247" spans="1:24" x14ac:dyDescent="0.25">
      <c r="A247" s="72">
        <v>31404</v>
      </c>
      <c r="B247" s="72"/>
      <c r="C247" s="2" t="s">
        <v>165</v>
      </c>
      <c r="D247" s="37" t="s">
        <v>113</v>
      </c>
      <c r="E247" s="53" t="e">
        <f>VLOOKUP(BASE_CONCILI12[[#This Row],[CÓD. 
SAIB]],CONT_ANTE!A:D,4,0)</f>
        <v>#N/A</v>
      </c>
      <c r="F247" s="53" t="e">
        <f>SUMIF(#REF!,BASE_CONCILI12[[#This Row],[CÓD. 
SAIB]],#REF!)</f>
        <v>#REF!</v>
      </c>
      <c r="G247" s="53" t="e">
        <f>SUMIF(#REF!,BASE_CONCILI12[[#This Row],[CÓD. 
SAIB]],#REF!)</f>
        <v>#REF!</v>
      </c>
      <c r="H247" s="53" t="e">
        <f>BASE_CONCILI12[[#This Row],[CONSUMO REAL]]-BASE_CONCILI12[[#This Row],[CONSUMO TEORICO]]</f>
        <v>#REF!</v>
      </c>
      <c r="I247" s="53" t="e">
        <f>SUMIF(#REF!,BASE_CONCILI12[[#This Row],[CÓD. 
SAIB]],#REF!)</f>
        <v>#REF!</v>
      </c>
      <c r="J247" s="53" t="e">
        <f>SUMIF(#REF!,BASE_CONCILI12[[#This Row],[CÓD. 
SAIB]],#REF!)</f>
        <v>#REF!</v>
      </c>
      <c r="K247" s="53" t="e">
        <f>BASE_CONCILI12[[#This Row],[30/mai]]+BASE_CONCILI12[[#This Row],[RECEBIMENTO]]-BASE_CONCILI12[[#This Row],[TRANSFERÊNCIA]]-BASE_CONCILI12[[#This Row],[CONSUMO REAL]]</f>
        <v>#N/A</v>
      </c>
      <c r="L247" s="54">
        <f>IFERROR(VLOOKUP(BASE_CONCILI12[[#This Row],[CÓD. 
SAIB]],BASE_CONTAG[[LAVRE]:[CONTAGEM FINAL]],7,0),0)</f>
        <v>391101</v>
      </c>
      <c r="M247" s="54">
        <f>IFERROR(SUM(BASE_CONCILI12[[#This Row],[30/jun]]*BASE_CONCILI12[[#This Row],[CUSTO MP (UN)]]),0)</f>
        <v>0</v>
      </c>
      <c r="N247" s="54">
        <f>IFERROR(VLOOKUP(BASE_CONCILI12[[#This Row],[CÓD. 
SAIB]],BASE_CONTAG[],5,0),"")</f>
        <v>391101</v>
      </c>
      <c r="O247" s="54" t="e">
        <f>SUMIF(SISTEMA!#REF!,BASE_CONCILI12[[#This Row],[CÓD. 
SAIB]],SISTEMA!#REF!)</f>
        <v>#REF!</v>
      </c>
      <c r="P247" s="56">
        <f>IFERROR(SUM(BASE_CONCILI12[[#This Row],[SISTEMA]]*BASE_CONCILI12[[#This Row],[CUSTO MP (UN)]]),0)</f>
        <v>0</v>
      </c>
      <c r="Q247" s="46" t="str">
        <f>IFERROR(VLOOKUP(BASE_CONCILI12[[#This Row],[CÓD. 
SAIB]],BASE_DIFERENÇA[],4,0),"0")</f>
        <v>0</v>
      </c>
      <c r="R247" s="76" t="e">
        <f>BASE_CONCILI12[[#This Row],[30/jun]]-BASE_CONCILI12[[#This Row],[SISTEMA]]</f>
        <v>#REF!</v>
      </c>
      <c r="S247" s="47" t="str">
        <f>IFERROR(BASE_CONCILI12[[#This Row],[DIFERENÇA ANTERIOR]]-BASE_CONCILI12[[#This Row],[DIFERENÇA ATUAL]],"-")</f>
        <v>-</v>
      </c>
      <c r="T247" s="57" t="str">
        <f>VLOOKUP(BASE_CONCILI12[[#This Row],[CÓD. 
SAIB]],CUSTO!A:C,3,0)</f>
        <v>31404CB01</v>
      </c>
      <c r="U247" s="57">
        <f>IFERROR(SUM(BASE_CONCILI12[[#This Row],[DIFERENÇA ATUAL]]*BASE_CONCILI12[[#This Row],[CUSTO MP (UN)]]),0)</f>
        <v>0</v>
      </c>
      <c r="V247" s="89" t="str">
        <f>IFERROR(BASE_CONCILI12[[#This Row],[30/jun]]/BASE_CONCILI12[[#This Row],[SISTEMA]],"")</f>
        <v/>
      </c>
      <c r="W247" s="48" t="str">
        <f>IFERROR(BASE_CONCILI12[[#This Row],[DIFERENÇA MÊS]]*BASE_CONCILI12[[#This Row],[CUSTO MP (UN)]],"-")</f>
        <v>-</v>
      </c>
      <c r="X247" s="49" t="s">
        <v>813</v>
      </c>
    </row>
    <row r="248" spans="1:24" x14ac:dyDescent="0.25">
      <c r="A248" s="72">
        <v>31405</v>
      </c>
      <c r="B248" s="72"/>
      <c r="C248" s="2" t="s">
        <v>166</v>
      </c>
      <c r="D248" s="37" t="s">
        <v>113</v>
      </c>
      <c r="E248" s="53" t="e">
        <f>VLOOKUP(BASE_CONCILI12[[#This Row],[CÓD. 
SAIB]],CONT_ANTE!A:D,4,0)</f>
        <v>#N/A</v>
      </c>
      <c r="F248" s="53" t="e">
        <f>SUMIF(#REF!,BASE_CONCILI12[[#This Row],[CÓD. 
SAIB]],#REF!)</f>
        <v>#REF!</v>
      </c>
      <c r="G248" s="53" t="e">
        <f>SUMIF(#REF!,BASE_CONCILI12[[#This Row],[CÓD. 
SAIB]],#REF!)</f>
        <v>#REF!</v>
      </c>
      <c r="H248" s="53" t="e">
        <f>BASE_CONCILI12[[#This Row],[CONSUMO REAL]]-BASE_CONCILI12[[#This Row],[CONSUMO TEORICO]]</f>
        <v>#REF!</v>
      </c>
      <c r="I248" s="53" t="e">
        <f>SUMIF(#REF!,BASE_CONCILI12[[#This Row],[CÓD. 
SAIB]],#REF!)</f>
        <v>#REF!</v>
      </c>
      <c r="J248" s="53" t="e">
        <f>SUMIF(#REF!,BASE_CONCILI12[[#This Row],[CÓD. 
SAIB]],#REF!)</f>
        <v>#REF!</v>
      </c>
      <c r="K248" s="53" t="e">
        <f>BASE_CONCILI12[[#This Row],[30/mai]]+BASE_CONCILI12[[#This Row],[RECEBIMENTO]]-BASE_CONCILI12[[#This Row],[TRANSFERÊNCIA]]-BASE_CONCILI12[[#This Row],[CONSUMO REAL]]</f>
        <v>#N/A</v>
      </c>
      <c r="L248" s="54">
        <f>IFERROR(VLOOKUP(BASE_CONCILI12[[#This Row],[CÓD. 
SAIB]],BASE_CONTAG[[LAVRE]:[CONTAGEM FINAL]],7,0),0)</f>
        <v>120281</v>
      </c>
      <c r="M248" s="54">
        <f>IFERROR(SUM(BASE_CONCILI12[[#This Row],[30/jun]]*BASE_CONCILI12[[#This Row],[CUSTO MP (UN)]]),0)</f>
        <v>0</v>
      </c>
      <c r="N248" s="54">
        <f>IFERROR(VLOOKUP(BASE_CONCILI12[[#This Row],[CÓD. 
SAIB]],BASE_CONTAG[],5,0),"")</f>
        <v>120281</v>
      </c>
      <c r="O248" s="54" t="e">
        <f>SUMIF(SISTEMA!#REF!,BASE_CONCILI12[[#This Row],[CÓD. 
SAIB]],SISTEMA!#REF!)</f>
        <v>#REF!</v>
      </c>
      <c r="P248" s="56">
        <f>IFERROR(SUM(BASE_CONCILI12[[#This Row],[SISTEMA]]*BASE_CONCILI12[[#This Row],[CUSTO MP (UN)]]),0)</f>
        <v>0</v>
      </c>
      <c r="Q248" s="46" t="str">
        <f>IFERROR(VLOOKUP(BASE_CONCILI12[[#This Row],[CÓD. 
SAIB]],BASE_DIFERENÇA[],4,0),"0")</f>
        <v>0</v>
      </c>
      <c r="R248" s="76" t="e">
        <f>BASE_CONCILI12[[#This Row],[30/jun]]-BASE_CONCILI12[[#This Row],[SISTEMA]]</f>
        <v>#REF!</v>
      </c>
      <c r="S248" s="47" t="str">
        <f>IFERROR(BASE_CONCILI12[[#This Row],[DIFERENÇA ANTERIOR]]-BASE_CONCILI12[[#This Row],[DIFERENÇA ATUAL]],"-")</f>
        <v>-</v>
      </c>
      <c r="T248" s="57" t="str">
        <f>VLOOKUP(BASE_CONCILI12[[#This Row],[CÓD. 
SAIB]],CUSTO!A:C,3,0)</f>
        <v>31405CB01</v>
      </c>
      <c r="U248" s="57">
        <f>IFERROR(SUM(BASE_CONCILI12[[#This Row],[DIFERENÇA ATUAL]]*BASE_CONCILI12[[#This Row],[CUSTO MP (UN)]]),0)</f>
        <v>0</v>
      </c>
      <c r="V248" s="89" t="str">
        <f>IFERROR(BASE_CONCILI12[[#This Row],[30/jun]]/BASE_CONCILI12[[#This Row],[SISTEMA]],"")</f>
        <v/>
      </c>
      <c r="W248" s="48" t="str">
        <f>IFERROR(BASE_CONCILI12[[#This Row],[DIFERENÇA MÊS]]*BASE_CONCILI12[[#This Row],[CUSTO MP (UN)]],"-")</f>
        <v>-</v>
      </c>
      <c r="X248" s="49" t="s">
        <v>813</v>
      </c>
    </row>
    <row r="249" spans="1:24" x14ac:dyDescent="0.25">
      <c r="A249" s="72">
        <v>31408</v>
      </c>
      <c r="B249" s="72"/>
      <c r="C249" s="2" t="s">
        <v>167</v>
      </c>
      <c r="D249" s="37" t="s">
        <v>113</v>
      </c>
      <c r="E249" s="53" t="e">
        <f>VLOOKUP(BASE_CONCILI12[[#This Row],[CÓD. 
SAIB]],CONT_ANTE!A:D,4,0)</f>
        <v>#N/A</v>
      </c>
      <c r="F249" s="53" t="e">
        <f>SUMIF(#REF!,BASE_CONCILI12[[#This Row],[CÓD. 
SAIB]],#REF!)</f>
        <v>#REF!</v>
      </c>
      <c r="G249" s="53" t="e">
        <f>SUMIF(#REF!,BASE_CONCILI12[[#This Row],[CÓD. 
SAIB]],#REF!)</f>
        <v>#REF!</v>
      </c>
      <c r="H249" s="53" t="e">
        <f>BASE_CONCILI12[[#This Row],[CONSUMO REAL]]-BASE_CONCILI12[[#This Row],[CONSUMO TEORICO]]</f>
        <v>#REF!</v>
      </c>
      <c r="I249" s="53" t="e">
        <f>SUMIF(#REF!,BASE_CONCILI12[[#This Row],[CÓD. 
SAIB]],#REF!)</f>
        <v>#REF!</v>
      </c>
      <c r="J249" s="53" t="e">
        <f>SUMIF(#REF!,BASE_CONCILI12[[#This Row],[CÓD. 
SAIB]],#REF!)</f>
        <v>#REF!</v>
      </c>
      <c r="K249" s="53" t="e">
        <f>BASE_CONCILI12[[#This Row],[30/mai]]+BASE_CONCILI12[[#This Row],[RECEBIMENTO]]-BASE_CONCILI12[[#This Row],[TRANSFERÊNCIA]]-BASE_CONCILI12[[#This Row],[CONSUMO REAL]]</f>
        <v>#N/A</v>
      </c>
      <c r="L249" s="54">
        <f>IFERROR(VLOOKUP(BASE_CONCILI12[[#This Row],[CÓD. 
SAIB]],BASE_CONTAG[[LAVRE]:[CONTAGEM FINAL]],7,0),0)</f>
        <v>2327</v>
      </c>
      <c r="M249" s="54">
        <f>IFERROR(SUM(BASE_CONCILI12[[#This Row],[30/jun]]*BASE_CONCILI12[[#This Row],[CUSTO MP (UN)]]),0)</f>
        <v>0</v>
      </c>
      <c r="N249" s="54">
        <f>IFERROR(VLOOKUP(BASE_CONCILI12[[#This Row],[CÓD. 
SAIB]],BASE_CONTAG[],5,0),"")</f>
        <v>2327</v>
      </c>
      <c r="O249" s="54" t="e">
        <f>SUMIF(SISTEMA!#REF!,BASE_CONCILI12[[#This Row],[CÓD. 
SAIB]],SISTEMA!#REF!)</f>
        <v>#REF!</v>
      </c>
      <c r="P249" s="56">
        <f>IFERROR(SUM(BASE_CONCILI12[[#This Row],[SISTEMA]]*BASE_CONCILI12[[#This Row],[CUSTO MP (UN)]]),0)</f>
        <v>0</v>
      </c>
      <c r="Q249" s="46" t="str">
        <f>IFERROR(VLOOKUP(BASE_CONCILI12[[#This Row],[CÓD. 
SAIB]],BASE_DIFERENÇA[],4,0),"0")</f>
        <v>0</v>
      </c>
      <c r="R249" s="76" t="e">
        <f>BASE_CONCILI12[[#This Row],[30/jun]]-BASE_CONCILI12[[#This Row],[SISTEMA]]</f>
        <v>#REF!</v>
      </c>
      <c r="S249" s="47" t="str">
        <f>IFERROR(BASE_CONCILI12[[#This Row],[DIFERENÇA ANTERIOR]]-BASE_CONCILI12[[#This Row],[DIFERENÇA ATUAL]],"-")</f>
        <v>-</v>
      </c>
      <c r="T249" s="57" t="str">
        <f>VLOOKUP(BASE_CONCILI12[[#This Row],[CÓD. 
SAIB]],CUSTO!A:C,3,0)</f>
        <v>31408CB01</v>
      </c>
      <c r="U249" s="57">
        <f>IFERROR(SUM(BASE_CONCILI12[[#This Row],[DIFERENÇA ATUAL]]*BASE_CONCILI12[[#This Row],[CUSTO MP (UN)]]),0)</f>
        <v>0</v>
      </c>
      <c r="V249" s="89" t="str">
        <f>IFERROR(BASE_CONCILI12[[#This Row],[30/jun]]/BASE_CONCILI12[[#This Row],[SISTEMA]],"")</f>
        <v/>
      </c>
      <c r="W249" s="48" t="str">
        <f>IFERROR(BASE_CONCILI12[[#This Row],[DIFERENÇA MÊS]]*BASE_CONCILI12[[#This Row],[CUSTO MP (UN)]],"-")</f>
        <v>-</v>
      </c>
      <c r="X249" s="49" t="s">
        <v>813</v>
      </c>
    </row>
    <row r="250" spans="1:24" x14ac:dyDescent="0.25">
      <c r="A250" s="72">
        <v>31407</v>
      </c>
      <c r="B250" s="72"/>
      <c r="C250" s="2" t="s">
        <v>168</v>
      </c>
      <c r="D250" s="37" t="s">
        <v>113</v>
      </c>
      <c r="E250" s="53" t="e">
        <f>VLOOKUP(BASE_CONCILI12[[#This Row],[CÓD. 
SAIB]],CONT_ANTE!A:D,4,0)</f>
        <v>#N/A</v>
      </c>
      <c r="F250" s="53" t="e">
        <f>SUMIF(#REF!,BASE_CONCILI12[[#This Row],[CÓD. 
SAIB]],#REF!)</f>
        <v>#REF!</v>
      </c>
      <c r="G250" s="53" t="e">
        <f>SUMIF(#REF!,BASE_CONCILI12[[#This Row],[CÓD. 
SAIB]],#REF!)</f>
        <v>#REF!</v>
      </c>
      <c r="H250" s="53" t="e">
        <f>BASE_CONCILI12[[#This Row],[CONSUMO REAL]]-BASE_CONCILI12[[#This Row],[CONSUMO TEORICO]]</f>
        <v>#REF!</v>
      </c>
      <c r="I250" s="53" t="e">
        <f>SUMIF(#REF!,BASE_CONCILI12[[#This Row],[CÓD. 
SAIB]],#REF!)</f>
        <v>#REF!</v>
      </c>
      <c r="J250" s="53" t="e">
        <f>SUMIF(#REF!,BASE_CONCILI12[[#This Row],[CÓD. 
SAIB]],#REF!)</f>
        <v>#REF!</v>
      </c>
      <c r="K250" s="53" t="e">
        <f>BASE_CONCILI12[[#This Row],[30/mai]]+BASE_CONCILI12[[#This Row],[RECEBIMENTO]]-BASE_CONCILI12[[#This Row],[TRANSFERÊNCIA]]-BASE_CONCILI12[[#This Row],[CONSUMO REAL]]</f>
        <v>#N/A</v>
      </c>
      <c r="L250" s="54">
        <f>IFERROR(VLOOKUP(BASE_CONCILI12[[#This Row],[CÓD. 
SAIB]],BASE_CONTAG[[LAVRE]:[CONTAGEM FINAL]],7,0),0)</f>
        <v>0</v>
      </c>
      <c r="M250" s="54">
        <f>IFERROR(SUM(BASE_CONCILI12[[#This Row],[30/jun]]*BASE_CONCILI12[[#This Row],[CUSTO MP (UN)]]),0)</f>
        <v>0</v>
      </c>
      <c r="N250" s="54">
        <f>IFERROR(VLOOKUP(BASE_CONCILI12[[#This Row],[CÓD. 
SAIB]],BASE_CONTAG[],5,0),"")</f>
        <v>0</v>
      </c>
      <c r="O250" s="54" t="e">
        <f>SUMIF(SISTEMA!#REF!,BASE_CONCILI12[[#This Row],[CÓD. 
SAIB]],SISTEMA!#REF!)</f>
        <v>#REF!</v>
      </c>
      <c r="P250" s="56">
        <f>IFERROR(SUM(BASE_CONCILI12[[#This Row],[SISTEMA]]*BASE_CONCILI12[[#This Row],[CUSTO MP (UN)]]),0)</f>
        <v>0</v>
      </c>
      <c r="Q250" s="46" t="str">
        <f>IFERROR(VLOOKUP(BASE_CONCILI12[[#This Row],[CÓD. 
SAIB]],BASE_DIFERENÇA[],4,0),"0")</f>
        <v>0</v>
      </c>
      <c r="R250" s="76" t="e">
        <f>BASE_CONCILI12[[#This Row],[30/jun]]-BASE_CONCILI12[[#This Row],[SISTEMA]]</f>
        <v>#REF!</v>
      </c>
      <c r="S250" s="47" t="str">
        <f>IFERROR(BASE_CONCILI12[[#This Row],[DIFERENÇA ANTERIOR]]-BASE_CONCILI12[[#This Row],[DIFERENÇA ATUAL]],"-")</f>
        <v>-</v>
      </c>
      <c r="T250" s="57" t="str">
        <f>VLOOKUP(BASE_CONCILI12[[#This Row],[CÓD. 
SAIB]],CUSTO!A:C,3,0)</f>
        <v>31407CB01</v>
      </c>
      <c r="U250" s="57">
        <f>IFERROR(SUM(BASE_CONCILI12[[#This Row],[DIFERENÇA ATUAL]]*BASE_CONCILI12[[#This Row],[CUSTO MP (UN)]]),0)</f>
        <v>0</v>
      </c>
      <c r="V250" s="89" t="str">
        <f>IFERROR(BASE_CONCILI12[[#This Row],[30/jun]]/BASE_CONCILI12[[#This Row],[SISTEMA]],"")</f>
        <v/>
      </c>
      <c r="W250" s="48" t="str">
        <f>IFERROR(BASE_CONCILI12[[#This Row],[DIFERENÇA MÊS]]*BASE_CONCILI12[[#This Row],[CUSTO MP (UN)]],"-")</f>
        <v>-</v>
      </c>
      <c r="X250" s="49" t="s">
        <v>813</v>
      </c>
    </row>
    <row r="251" spans="1:24" x14ac:dyDescent="0.25">
      <c r="A251" s="72">
        <v>31565</v>
      </c>
      <c r="B251" s="72"/>
      <c r="C251" s="2" t="s">
        <v>169</v>
      </c>
      <c r="D251" s="37" t="s">
        <v>113</v>
      </c>
      <c r="E251" s="53" t="e">
        <f>VLOOKUP(BASE_CONCILI12[[#This Row],[CÓD. 
SAIB]],CONT_ANTE!A:D,4,0)</f>
        <v>#N/A</v>
      </c>
      <c r="F251" s="53" t="e">
        <f>SUMIF(#REF!,BASE_CONCILI12[[#This Row],[CÓD. 
SAIB]],#REF!)</f>
        <v>#REF!</v>
      </c>
      <c r="G251" s="53" t="e">
        <f>SUMIF(#REF!,BASE_CONCILI12[[#This Row],[CÓD. 
SAIB]],#REF!)</f>
        <v>#REF!</v>
      </c>
      <c r="H251" s="53" t="e">
        <f>BASE_CONCILI12[[#This Row],[CONSUMO REAL]]-BASE_CONCILI12[[#This Row],[CONSUMO TEORICO]]</f>
        <v>#REF!</v>
      </c>
      <c r="I251" s="53" t="e">
        <f>SUMIF(#REF!,BASE_CONCILI12[[#This Row],[CÓD. 
SAIB]],#REF!)</f>
        <v>#REF!</v>
      </c>
      <c r="J251" s="53" t="e">
        <f>SUMIF(#REF!,BASE_CONCILI12[[#This Row],[CÓD. 
SAIB]],#REF!)</f>
        <v>#REF!</v>
      </c>
      <c r="K251" s="53" t="e">
        <f>BASE_CONCILI12[[#This Row],[30/mai]]+BASE_CONCILI12[[#This Row],[RECEBIMENTO]]-BASE_CONCILI12[[#This Row],[TRANSFERÊNCIA]]-BASE_CONCILI12[[#This Row],[CONSUMO REAL]]</f>
        <v>#N/A</v>
      </c>
      <c r="L251" s="54">
        <f>IFERROR(VLOOKUP(BASE_CONCILI12[[#This Row],[CÓD. 
SAIB]],BASE_CONTAG[[LAVRE]:[CONTAGEM FINAL]],7,0),0)</f>
        <v>62866</v>
      </c>
      <c r="M251" s="54">
        <f>IFERROR(SUM(BASE_CONCILI12[[#This Row],[30/jun]]*BASE_CONCILI12[[#This Row],[CUSTO MP (UN)]]),0)</f>
        <v>0</v>
      </c>
      <c r="N251" s="54">
        <f>IFERROR(VLOOKUP(BASE_CONCILI12[[#This Row],[CÓD. 
SAIB]],BASE_CONTAG[],5,0),"")</f>
        <v>62866</v>
      </c>
      <c r="O251" s="54" t="e">
        <f>SUMIF(SISTEMA!#REF!,BASE_CONCILI12[[#This Row],[CÓD. 
SAIB]],SISTEMA!#REF!)</f>
        <v>#REF!</v>
      </c>
      <c r="P251" s="56">
        <f>IFERROR(SUM(BASE_CONCILI12[[#This Row],[SISTEMA]]*BASE_CONCILI12[[#This Row],[CUSTO MP (UN)]]),0)</f>
        <v>0</v>
      </c>
      <c r="Q251" s="46" t="str">
        <f>IFERROR(VLOOKUP(BASE_CONCILI12[[#This Row],[CÓD. 
SAIB]],BASE_DIFERENÇA[],4,0),"0")</f>
        <v>0</v>
      </c>
      <c r="R251" s="76" t="e">
        <f>BASE_CONCILI12[[#This Row],[30/jun]]-BASE_CONCILI12[[#This Row],[SISTEMA]]</f>
        <v>#REF!</v>
      </c>
      <c r="S251" s="47" t="str">
        <f>IFERROR(BASE_CONCILI12[[#This Row],[DIFERENÇA ANTERIOR]]-BASE_CONCILI12[[#This Row],[DIFERENÇA ATUAL]],"-")</f>
        <v>-</v>
      </c>
      <c r="T251" s="57" t="str">
        <f>VLOOKUP(BASE_CONCILI12[[#This Row],[CÓD. 
SAIB]],CUSTO!A:C,3,0)</f>
        <v>31565CB01</v>
      </c>
      <c r="U251" s="57">
        <f>IFERROR(SUM(BASE_CONCILI12[[#This Row],[DIFERENÇA ATUAL]]*BASE_CONCILI12[[#This Row],[CUSTO MP (UN)]]),0)</f>
        <v>0</v>
      </c>
      <c r="V251" s="89" t="str">
        <f>IFERROR(BASE_CONCILI12[[#This Row],[30/jun]]/BASE_CONCILI12[[#This Row],[SISTEMA]],"")</f>
        <v/>
      </c>
      <c r="W251" s="48" t="str">
        <f>IFERROR(BASE_CONCILI12[[#This Row],[DIFERENÇA MÊS]]*BASE_CONCILI12[[#This Row],[CUSTO MP (UN)]],"-")</f>
        <v>-</v>
      </c>
      <c r="X251" s="49" t="s">
        <v>813</v>
      </c>
    </row>
    <row r="252" spans="1:24" x14ac:dyDescent="0.25">
      <c r="A252" s="72">
        <v>31567</v>
      </c>
      <c r="B252" s="72"/>
      <c r="C252" s="2" t="s">
        <v>170</v>
      </c>
      <c r="D252" s="37" t="s">
        <v>113</v>
      </c>
      <c r="E252" s="26" t="e">
        <f>VLOOKUP(BASE_CONCILI12[[#This Row],[CÓD. 
SAIB]],CONT_ANTE!A:D,4,0)</f>
        <v>#N/A</v>
      </c>
      <c r="F252" s="26" t="e">
        <f>SUMIF(#REF!,BASE_CONCILI12[[#This Row],[CÓD. 
SAIB]],#REF!)</f>
        <v>#REF!</v>
      </c>
      <c r="G252" s="26" t="e">
        <f>SUMIF(#REF!,BASE_CONCILI12[[#This Row],[CÓD. 
SAIB]],#REF!)</f>
        <v>#REF!</v>
      </c>
      <c r="H252" s="26" t="e">
        <f>BASE_CONCILI12[[#This Row],[CONSUMO REAL]]-BASE_CONCILI12[[#This Row],[CONSUMO TEORICO]]</f>
        <v>#REF!</v>
      </c>
      <c r="I252" s="26" t="e">
        <f>SUMIF(#REF!,BASE_CONCILI12[[#This Row],[CÓD. 
SAIB]],#REF!)</f>
        <v>#REF!</v>
      </c>
      <c r="J252" s="26" t="e">
        <f>SUMIF(#REF!,BASE_CONCILI12[[#This Row],[CÓD. 
SAIB]],#REF!)</f>
        <v>#REF!</v>
      </c>
      <c r="K252" s="26" t="e">
        <f>BASE_CONCILI12[[#This Row],[30/mai]]+BASE_CONCILI12[[#This Row],[RECEBIMENTO]]-BASE_CONCILI12[[#This Row],[TRANSFERÊNCIA]]-BASE_CONCILI12[[#This Row],[CONSUMO REAL]]</f>
        <v>#N/A</v>
      </c>
      <c r="L252" s="7">
        <f>IFERROR(VLOOKUP(BASE_CONCILI12[[#This Row],[CÓD. 
SAIB]],BASE_CONTAG[[LAVRE]:[CONTAGEM FINAL]],7,0),0)</f>
        <v>98262</v>
      </c>
      <c r="M252" s="7">
        <f>IFERROR(SUM(BASE_CONCILI12[[#This Row],[30/jun]]*BASE_CONCILI12[[#This Row],[CUSTO MP (UN)]]),0)</f>
        <v>0</v>
      </c>
      <c r="N252" s="7">
        <f>IFERROR(VLOOKUP(BASE_CONCILI12[[#This Row],[CÓD. 
SAIB]],BASE_CONTAG[],5,0),"")</f>
        <v>98262</v>
      </c>
      <c r="O252" s="7" t="e">
        <f>SUMIF(SISTEMA!#REF!,BASE_CONCILI12[[#This Row],[CÓD. 
SAIB]],SISTEMA!#REF!)</f>
        <v>#REF!</v>
      </c>
      <c r="P252" s="30">
        <f>IFERROR(SUM(BASE_CONCILI12[[#This Row],[SISTEMA]]*BASE_CONCILI12[[#This Row],[CUSTO MP (UN)]]),0)</f>
        <v>0</v>
      </c>
      <c r="Q252" s="46" t="str">
        <f>IFERROR(VLOOKUP(BASE_CONCILI12[[#This Row],[CÓD. 
SAIB]],BASE_DIFERENÇA[],4,0),"0")</f>
        <v>0</v>
      </c>
      <c r="R252" s="75" t="e">
        <f>BASE_CONCILI12[[#This Row],[30/jun]]-BASE_CONCILI12[[#This Row],[SISTEMA]]</f>
        <v>#REF!</v>
      </c>
      <c r="S252" s="47" t="str">
        <f>IFERROR(BASE_CONCILI12[[#This Row],[DIFERENÇA ANTERIOR]]-BASE_CONCILI12[[#This Row],[DIFERENÇA ATUAL]],"-")</f>
        <v>-</v>
      </c>
      <c r="T252" s="48" t="str">
        <f>VLOOKUP(BASE_CONCILI12[[#This Row],[CÓD. 
SAIB]],CUSTO!A:C,3,0)</f>
        <v>31567CB01</v>
      </c>
      <c r="U252" s="48">
        <f>IFERROR(SUM(BASE_CONCILI12[[#This Row],[DIFERENÇA ATUAL]]*BASE_CONCILI12[[#This Row],[CUSTO MP (UN)]]),0)</f>
        <v>0</v>
      </c>
      <c r="V252" s="86" t="str">
        <f>IFERROR(BASE_CONCILI12[[#This Row],[30/jun]]/BASE_CONCILI12[[#This Row],[SISTEMA]],"")</f>
        <v/>
      </c>
      <c r="W252" s="48" t="str">
        <f>IFERROR(BASE_CONCILI12[[#This Row],[DIFERENÇA MÊS]]*BASE_CONCILI12[[#This Row],[CUSTO MP (UN)]],"-")</f>
        <v>-</v>
      </c>
      <c r="X252" s="49" t="s">
        <v>813</v>
      </c>
    </row>
    <row r="253" spans="1:24" x14ac:dyDescent="0.25">
      <c r="A253" s="72">
        <v>31566</v>
      </c>
      <c r="B253" s="72"/>
      <c r="C253" s="2" t="s">
        <v>171</v>
      </c>
      <c r="D253" s="37" t="s">
        <v>113</v>
      </c>
      <c r="E253" s="26" t="e">
        <f>VLOOKUP(BASE_CONCILI12[[#This Row],[CÓD. 
SAIB]],CONT_ANTE!A:D,4,0)</f>
        <v>#N/A</v>
      </c>
      <c r="F253" s="26" t="e">
        <f>SUMIF(#REF!,BASE_CONCILI12[[#This Row],[CÓD. 
SAIB]],#REF!)</f>
        <v>#REF!</v>
      </c>
      <c r="G253" s="26" t="e">
        <f>SUMIF(#REF!,BASE_CONCILI12[[#This Row],[CÓD. 
SAIB]],#REF!)</f>
        <v>#REF!</v>
      </c>
      <c r="H253" s="26" t="e">
        <f>BASE_CONCILI12[[#This Row],[CONSUMO REAL]]-BASE_CONCILI12[[#This Row],[CONSUMO TEORICO]]</f>
        <v>#REF!</v>
      </c>
      <c r="I253" s="26" t="e">
        <f>SUMIF(#REF!,BASE_CONCILI12[[#This Row],[CÓD. 
SAIB]],#REF!)</f>
        <v>#REF!</v>
      </c>
      <c r="J253" s="26" t="e">
        <f>SUMIF(#REF!,BASE_CONCILI12[[#This Row],[CÓD. 
SAIB]],#REF!)</f>
        <v>#REF!</v>
      </c>
      <c r="K253" s="26" t="e">
        <f>BASE_CONCILI12[[#This Row],[30/mai]]+BASE_CONCILI12[[#This Row],[RECEBIMENTO]]-BASE_CONCILI12[[#This Row],[TRANSFERÊNCIA]]-BASE_CONCILI12[[#This Row],[CONSUMO REAL]]</f>
        <v>#N/A</v>
      </c>
      <c r="L253" s="7">
        <f>IFERROR(VLOOKUP(BASE_CONCILI12[[#This Row],[CÓD. 
SAIB]],BASE_CONTAG[[LAVRE]:[CONTAGEM FINAL]],7,0),0)</f>
        <v>0</v>
      </c>
      <c r="M253" s="7">
        <f>IFERROR(SUM(BASE_CONCILI12[[#This Row],[30/jun]]*BASE_CONCILI12[[#This Row],[CUSTO MP (UN)]]),0)</f>
        <v>0</v>
      </c>
      <c r="N253" s="7">
        <f>IFERROR(VLOOKUP(BASE_CONCILI12[[#This Row],[CÓD. 
SAIB]],BASE_CONTAG[],5,0),"")</f>
        <v>0</v>
      </c>
      <c r="O253" s="7" t="e">
        <f>SUMIF(SISTEMA!#REF!,BASE_CONCILI12[[#This Row],[CÓD. 
SAIB]],SISTEMA!#REF!)</f>
        <v>#REF!</v>
      </c>
      <c r="P253" s="30">
        <f>IFERROR(SUM(BASE_CONCILI12[[#This Row],[SISTEMA]]*BASE_CONCILI12[[#This Row],[CUSTO MP (UN)]]),0)</f>
        <v>0</v>
      </c>
      <c r="Q253" s="46" t="str">
        <f>IFERROR(VLOOKUP(BASE_CONCILI12[[#This Row],[CÓD. 
SAIB]],BASE_DIFERENÇA[],4,0),"0")</f>
        <v>0</v>
      </c>
      <c r="R253" s="75" t="e">
        <f>BASE_CONCILI12[[#This Row],[30/jun]]-BASE_CONCILI12[[#This Row],[SISTEMA]]</f>
        <v>#REF!</v>
      </c>
      <c r="S253" s="47" t="str">
        <f>IFERROR(BASE_CONCILI12[[#This Row],[DIFERENÇA ANTERIOR]]-BASE_CONCILI12[[#This Row],[DIFERENÇA ATUAL]],"-")</f>
        <v>-</v>
      </c>
      <c r="T253" s="48" t="str">
        <f>VLOOKUP(BASE_CONCILI12[[#This Row],[CÓD. 
SAIB]],CUSTO!A:C,3,0)</f>
        <v>31566CB01</v>
      </c>
      <c r="U253" s="48">
        <f>IFERROR(SUM(BASE_CONCILI12[[#This Row],[DIFERENÇA ATUAL]]*BASE_CONCILI12[[#This Row],[CUSTO MP (UN)]]),0)</f>
        <v>0</v>
      </c>
      <c r="V253" s="86" t="str">
        <f>IFERROR(BASE_CONCILI12[[#This Row],[30/jun]]/BASE_CONCILI12[[#This Row],[SISTEMA]],"")</f>
        <v/>
      </c>
      <c r="W253" s="48" t="str">
        <f>IFERROR(BASE_CONCILI12[[#This Row],[DIFERENÇA MÊS]]*BASE_CONCILI12[[#This Row],[CUSTO MP (UN)]],"-")</f>
        <v>-</v>
      </c>
      <c r="X253" s="49" t="s">
        <v>813</v>
      </c>
    </row>
    <row r="254" spans="1:24" x14ac:dyDescent="0.25">
      <c r="A254" s="72">
        <v>31568</v>
      </c>
      <c r="B254" s="72"/>
      <c r="C254" s="2" t="s">
        <v>172</v>
      </c>
      <c r="D254" s="37" t="s">
        <v>113</v>
      </c>
      <c r="E254" s="26" t="e">
        <f>VLOOKUP(BASE_CONCILI12[[#This Row],[CÓD. 
SAIB]],CONT_ANTE!A:D,4,0)</f>
        <v>#N/A</v>
      </c>
      <c r="F254" s="26" t="e">
        <f>SUMIF(#REF!,BASE_CONCILI12[[#This Row],[CÓD. 
SAIB]],#REF!)</f>
        <v>#REF!</v>
      </c>
      <c r="G254" s="26" t="e">
        <f>SUMIF(#REF!,BASE_CONCILI12[[#This Row],[CÓD. 
SAIB]],#REF!)</f>
        <v>#REF!</v>
      </c>
      <c r="H254" s="26" t="e">
        <f>BASE_CONCILI12[[#This Row],[CONSUMO REAL]]-BASE_CONCILI12[[#This Row],[CONSUMO TEORICO]]</f>
        <v>#REF!</v>
      </c>
      <c r="I254" s="26" t="e">
        <f>SUMIF(#REF!,BASE_CONCILI12[[#This Row],[CÓD. 
SAIB]],#REF!)</f>
        <v>#REF!</v>
      </c>
      <c r="J254" s="26" t="e">
        <f>SUMIF(#REF!,BASE_CONCILI12[[#This Row],[CÓD. 
SAIB]],#REF!)</f>
        <v>#REF!</v>
      </c>
      <c r="K254" s="26" t="e">
        <f>BASE_CONCILI12[[#This Row],[30/mai]]+BASE_CONCILI12[[#This Row],[RECEBIMENTO]]-BASE_CONCILI12[[#This Row],[TRANSFERÊNCIA]]-BASE_CONCILI12[[#This Row],[CONSUMO REAL]]</f>
        <v>#N/A</v>
      </c>
      <c r="L254" s="7">
        <f>IFERROR(VLOOKUP(BASE_CONCILI12[[#This Row],[CÓD. 
SAIB]],BASE_CONTAG[[LAVRE]:[CONTAGEM FINAL]],7,0),0)</f>
        <v>0</v>
      </c>
      <c r="M254" s="7">
        <f>IFERROR(SUM(BASE_CONCILI12[[#This Row],[30/jun]]*BASE_CONCILI12[[#This Row],[CUSTO MP (UN)]]),0)</f>
        <v>0</v>
      </c>
      <c r="N254" s="7">
        <f>IFERROR(VLOOKUP(BASE_CONCILI12[[#This Row],[CÓD. 
SAIB]],BASE_CONTAG[],5,0),"")</f>
        <v>0</v>
      </c>
      <c r="O254" s="7" t="e">
        <f>SUMIF(SISTEMA!#REF!,BASE_CONCILI12[[#This Row],[CÓD. 
SAIB]],SISTEMA!#REF!)</f>
        <v>#REF!</v>
      </c>
      <c r="P254" s="30">
        <f>IFERROR(SUM(BASE_CONCILI12[[#This Row],[SISTEMA]]*BASE_CONCILI12[[#This Row],[CUSTO MP (UN)]]),0)</f>
        <v>0</v>
      </c>
      <c r="Q254" s="46" t="str">
        <f>IFERROR(VLOOKUP(BASE_CONCILI12[[#This Row],[CÓD. 
SAIB]],BASE_DIFERENÇA[],4,0),"0")</f>
        <v>0</v>
      </c>
      <c r="R254" s="75" t="e">
        <f>BASE_CONCILI12[[#This Row],[30/jun]]-BASE_CONCILI12[[#This Row],[SISTEMA]]</f>
        <v>#REF!</v>
      </c>
      <c r="S254" s="47" t="str">
        <f>IFERROR(BASE_CONCILI12[[#This Row],[DIFERENÇA ANTERIOR]]-BASE_CONCILI12[[#This Row],[DIFERENÇA ATUAL]],"-")</f>
        <v>-</v>
      </c>
      <c r="T254" s="48" t="str">
        <f>VLOOKUP(BASE_CONCILI12[[#This Row],[CÓD. 
SAIB]],CUSTO!A:C,3,0)</f>
        <v>31568CB01</v>
      </c>
      <c r="U254" s="48">
        <f>IFERROR(SUM(BASE_CONCILI12[[#This Row],[DIFERENÇA ATUAL]]*BASE_CONCILI12[[#This Row],[CUSTO MP (UN)]]),0)</f>
        <v>0</v>
      </c>
      <c r="V254" s="86" t="str">
        <f>IFERROR(BASE_CONCILI12[[#This Row],[30/jun]]/BASE_CONCILI12[[#This Row],[SISTEMA]],"")</f>
        <v/>
      </c>
      <c r="W254" s="48" t="str">
        <f>IFERROR(BASE_CONCILI12[[#This Row],[DIFERENÇA MÊS]]*BASE_CONCILI12[[#This Row],[CUSTO MP (UN)]],"-")</f>
        <v>-</v>
      </c>
      <c r="X254" s="49" t="s">
        <v>813</v>
      </c>
    </row>
    <row r="255" spans="1:24" x14ac:dyDescent="0.25">
      <c r="A255" s="72">
        <v>30819</v>
      </c>
      <c r="B255" s="72"/>
      <c r="C255" s="2" t="s">
        <v>17</v>
      </c>
      <c r="D255" s="37" t="s">
        <v>236</v>
      </c>
      <c r="E255" s="26" t="e">
        <f>VLOOKUP(BASE_CONCILI12[[#This Row],[CÓD. 
SAIB]],CONT_ANTE!A:D,4,0)</f>
        <v>#N/A</v>
      </c>
      <c r="F255" s="26" t="e">
        <f>SUMIF(#REF!,BASE_CONCILI12[[#This Row],[CÓD. 
SAIB]],#REF!)</f>
        <v>#REF!</v>
      </c>
      <c r="G255" s="26" t="e">
        <f>SUMIF(#REF!,BASE_CONCILI12[[#This Row],[CÓD. 
SAIB]],#REF!)</f>
        <v>#REF!</v>
      </c>
      <c r="H255" s="26" t="e">
        <f>BASE_CONCILI12[[#This Row],[CONSUMO REAL]]-BASE_CONCILI12[[#This Row],[CONSUMO TEORICO]]</f>
        <v>#REF!</v>
      </c>
      <c r="I255" s="26" t="e">
        <f>SUMIF(#REF!,BASE_CONCILI12[[#This Row],[CÓD. 
SAIB]],#REF!)</f>
        <v>#REF!</v>
      </c>
      <c r="J255" s="26" t="e">
        <f>SUMIF(#REF!,BASE_CONCILI12[[#This Row],[CÓD. 
SAIB]],#REF!)</f>
        <v>#REF!</v>
      </c>
      <c r="K255" s="26" t="e">
        <f>BASE_CONCILI12[[#This Row],[30/mai]]+BASE_CONCILI12[[#This Row],[RECEBIMENTO]]-BASE_CONCILI12[[#This Row],[TRANSFERÊNCIA]]-BASE_CONCILI12[[#This Row],[CONSUMO REAL]]</f>
        <v>#N/A</v>
      </c>
      <c r="L255" s="7">
        <f>IFERROR(VLOOKUP(BASE_CONCILI12[[#This Row],[CÓD. 
SAIB]],BASE_CONTAG[[LAVRE]:[CONTAGEM FINAL]],7,0),0)</f>
        <v>107000</v>
      </c>
      <c r="M255" s="7">
        <f>IFERROR(SUM(BASE_CONCILI12[[#This Row],[30/jun]]*BASE_CONCILI12[[#This Row],[CUSTO MP (UN)]]),0)</f>
        <v>0</v>
      </c>
      <c r="N255" s="7">
        <f>IFERROR(VLOOKUP(BASE_CONCILI12[[#This Row],[CÓD. 
SAIB]],BASE_CONTAG[],5,0),"")</f>
        <v>107000</v>
      </c>
      <c r="O255" s="7" t="e">
        <f>SUMIF(SISTEMA!#REF!,BASE_CONCILI12[[#This Row],[CÓD. 
SAIB]],SISTEMA!#REF!)</f>
        <v>#REF!</v>
      </c>
      <c r="P255" s="30">
        <f>IFERROR(SUM(BASE_CONCILI12[[#This Row],[SISTEMA]]*BASE_CONCILI12[[#This Row],[CUSTO MP (UN)]]),0)</f>
        <v>0</v>
      </c>
      <c r="Q255" s="46" t="str">
        <f>IFERROR(VLOOKUP(BASE_CONCILI12[[#This Row],[CÓD. 
SAIB]],BASE_DIFERENÇA[],4,0),"0")</f>
        <v>0</v>
      </c>
      <c r="R255" s="75" t="e">
        <f>BASE_CONCILI12[[#This Row],[30/jun]]-BASE_CONCILI12[[#This Row],[SISTEMA]]</f>
        <v>#REF!</v>
      </c>
      <c r="S255" s="47" t="str">
        <f>IFERROR(BASE_CONCILI12[[#This Row],[DIFERENÇA ANTERIOR]]-BASE_CONCILI12[[#This Row],[DIFERENÇA ATUAL]],"-")</f>
        <v>-</v>
      </c>
      <c r="T255" s="48" t="str">
        <f>VLOOKUP(BASE_CONCILI12[[#This Row],[CÓD. 
SAIB]],CUSTO!A:C,3,0)</f>
        <v>30819CB01</v>
      </c>
      <c r="U255" s="48">
        <f>IFERROR(SUM(BASE_CONCILI12[[#This Row],[DIFERENÇA ATUAL]]*BASE_CONCILI12[[#This Row],[CUSTO MP (UN)]]),0)</f>
        <v>0</v>
      </c>
      <c r="V255" s="96" t="str">
        <f>IFERROR(BASE_CONCILI12[[#This Row],[30/jun]]/BASE_CONCILI12[[#This Row],[SISTEMA]],"")</f>
        <v/>
      </c>
      <c r="W255" s="48" t="str">
        <f>IFERROR(BASE_CONCILI12[[#This Row],[DIFERENÇA MÊS]]*BASE_CONCILI12[[#This Row],[CUSTO MP (UN)]],"-")</f>
        <v>-</v>
      </c>
      <c r="X255" s="49" t="s">
        <v>813</v>
      </c>
    </row>
    <row r="256" spans="1:24" x14ac:dyDescent="0.25">
      <c r="A256" s="72">
        <v>31526</v>
      </c>
      <c r="B256" s="72"/>
      <c r="C256" s="2" t="s">
        <v>173</v>
      </c>
      <c r="D256" s="37" t="s">
        <v>236</v>
      </c>
      <c r="E256" s="26" t="e">
        <f>VLOOKUP(BASE_CONCILI12[[#This Row],[CÓD. 
SAIB]],CONT_ANTE!A:D,4,0)</f>
        <v>#N/A</v>
      </c>
      <c r="F256" s="26" t="e">
        <f>SUMIF(#REF!,BASE_CONCILI12[[#This Row],[CÓD. 
SAIB]],#REF!)</f>
        <v>#REF!</v>
      </c>
      <c r="G256" s="26" t="e">
        <f>SUMIF(#REF!,BASE_CONCILI12[[#This Row],[CÓD. 
SAIB]],#REF!)</f>
        <v>#REF!</v>
      </c>
      <c r="H256" s="26" t="e">
        <f>BASE_CONCILI12[[#This Row],[CONSUMO REAL]]-BASE_CONCILI12[[#This Row],[CONSUMO TEORICO]]</f>
        <v>#REF!</v>
      </c>
      <c r="I256" s="26" t="e">
        <f>SUMIF(#REF!,BASE_CONCILI12[[#This Row],[CÓD. 
SAIB]],#REF!)</f>
        <v>#REF!</v>
      </c>
      <c r="J256" s="26" t="e">
        <f>SUMIF(#REF!,BASE_CONCILI12[[#This Row],[CÓD. 
SAIB]],#REF!)</f>
        <v>#REF!</v>
      </c>
      <c r="K256" s="26" t="e">
        <f>BASE_CONCILI12[[#This Row],[30/mai]]+BASE_CONCILI12[[#This Row],[RECEBIMENTO]]-BASE_CONCILI12[[#This Row],[TRANSFERÊNCIA]]-BASE_CONCILI12[[#This Row],[CONSUMO REAL]]</f>
        <v>#N/A</v>
      </c>
      <c r="L256" s="7">
        <f>IFERROR(VLOOKUP(BASE_CONCILI12[[#This Row],[CÓD. 
SAIB]],BASE_CONTAG[[LAVRE]:[CONTAGEM FINAL]],7,0),0)</f>
        <v>0</v>
      </c>
      <c r="M256" s="7">
        <f>IFERROR(SUM(BASE_CONCILI12[[#This Row],[30/jun]]*BASE_CONCILI12[[#This Row],[CUSTO MP (UN)]]),0)</f>
        <v>0</v>
      </c>
      <c r="N256" s="7" t="str">
        <f>IFERROR(VLOOKUP(BASE_CONCILI12[[#This Row],[CÓD. 
SAIB]],BASE_CONTAG[],5,0),"")</f>
        <v/>
      </c>
      <c r="O256" s="7" t="e">
        <f>SUMIF(SISTEMA!#REF!,BASE_CONCILI12[[#This Row],[CÓD. 
SAIB]],SISTEMA!#REF!)</f>
        <v>#REF!</v>
      </c>
      <c r="P256" s="30">
        <f>IFERROR(SUM(BASE_CONCILI12[[#This Row],[SISTEMA]]*BASE_CONCILI12[[#This Row],[CUSTO MP (UN)]]),0)</f>
        <v>0</v>
      </c>
      <c r="Q256" s="46" t="str">
        <f>IFERROR(VLOOKUP(BASE_CONCILI12[[#This Row],[CÓD. 
SAIB]],BASE_DIFERENÇA[],4,0),"0")</f>
        <v>0</v>
      </c>
      <c r="R256" s="75" t="e">
        <f>BASE_CONCILI12[[#This Row],[30/jun]]-BASE_CONCILI12[[#This Row],[SISTEMA]]</f>
        <v>#REF!</v>
      </c>
      <c r="S256" s="47" t="str">
        <f>IFERROR(BASE_CONCILI12[[#This Row],[DIFERENÇA ANTERIOR]]-BASE_CONCILI12[[#This Row],[DIFERENÇA ATUAL]],"-")</f>
        <v>-</v>
      </c>
      <c r="T256" s="48">
        <v>0</v>
      </c>
      <c r="U256" s="48">
        <f>IFERROR(SUM(BASE_CONCILI12[[#This Row],[DIFERENÇA ATUAL]]*BASE_CONCILI12[[#This Row],[CUSTO MP (UN)]]),0)</f>
        <v>0</v>
      </c>
      <c r="V256" s="86" t="str">
        <f>IFERROR(BASE_CONCILI12[[#This Row],[30/jun]]/BASE_CONCILI12[[#This Row],[SISTEMA]],"")</f>
        <v/>
      </c>
      <c r="W256" s="48" t="str">
        <f>IFERROR(BASE_CONCILI12[[#This Row],[DIFERENÇA MÊS]]*BASE_CONCILI12[[#This Row],[CUSTO MP (UN)]],"-")</f>
        <v>-</v>
      </c>
      <c r="X256" s="49" t="s">
        <v>813</v>
      </c>
    </row>
    <row r="257" spans="1:24" x14ac:dyDescent="0.25">
      <c r="A257" s="72">
        <v>30348</v>
      </c>
      <c r="B257" s="72"/>
      <c r="C257" s="2" t="s">
        <v>15</v>
      </c>
      <c r="D257" s="37" t="s">
        <v>236</v>
      </c>
      <c r="E257" s="26" t="e">
        <f>VLOOKUP(BASE_CONCILI12[[#This Row],[CÓD. 
SAIB]],CONT_ANTE!A:D,4,0)</f>
        <v>#N/A</v>
      </c>
      <c r="F257" s="26" t="e">
        <f>SUMIF(#REF!,BASE_CONCILI12[[#This Row],[CÓD. 
SAIB]],#REF!)</f>
        <v>#REF!</v>
      </c>
      <c r="G257" s="26" t="e">
        <f>SUMIF(#REF!,BASE_CONCILI12[[#This Row],[CÓD. 
SAIB]],#REF!)</f>
        <v>#REF!</v>
      </c>
      <c r="H257" s="26" t="e">
        <f>BASE_CONCILI12[[#This Row],[CONSUMO REAL]]-BASE_CONCILI12[[#This Row],[CONSUMO TEORICO]]</f>
        <v>#REF!</v>
      </c>
      <c r="I257" s="26" t="e">
        <f>SUMIF(#REF!,BASE_CONCILI12[[#This Row],[CÓD. 
SAIB]],#REF!)</f>
        <v>#REF!</v>
      </c>
      <c r="J257" s="26" t="e">
        <f>SUMIF(#REF!,BASE_CONCILI12[[#This Row],[CÓD. 
SAIB]],#REF!)</f>
        <v>#REF!</v>
      </c>
      <c r="K257" s="26" t="e">
        <f>BASE_CONCILI12[[#This Row],[30/mai]]+BASE_CONCILI12[[#This Row],[RECEBIMENTO]]-BASE_CONCILI12[[#This Row],[TRANSFERÊNCIA]]-BASE_CONCILI12[[#This Row],[CONSUMO REAL]]</f>
        <v>#N/A</v>
      </c>
      <c r="L257" s="7">
        <f>IFERROR(VLOOKUP(BASE_CONCILI12[[#This Row],[CÓD. 
SAIB]],BASE_CONTAG[[LAVRE]:[CONTAGEM FINAL]],7,0),0)</f>
        <v>152735</v>
      </c>
      <c r="M257" s="7">
        <f>IFERROR(SUM(BASE_CONCILI12[[#This Row],[30/jun]]*BASE_CONCILI12[[#This Row],[CUSTO MP (UN)]]),0)</f>
        <v>0</v>
      </c>
      <c r="N257" s="7">
        <f>IFERROR(VLOOKUP(BASE_CONCILI12[[#This Row],[CÓD. 
SAIB]],BASE_CONTAG[],5,0),"")</f>
        <v>152735</v>
      </c>
      <c r="O257" s="7" t="e">
        <f>SUMIF(SISTEMA!#REF!,BASE_CONCILI12[[#This Row],[CÓD. 
SAIB]],SISTEMA!#REF!)</f>
        <v>#REF!</v>
      </c>
      <c r="P257" s="30">
        <f>IFERROR(SUM(BASE_CONCILI12[[#This Row],[SISTEMA]]*BASE_CONCILI12[[#This Row],[CUSTO MP (UN)]]),0)</f>
        <v>0</v>
      </c>
      <c r="Q257" s="46" t="str">
        <f>IFERROR(VLOOKUP(BASE_CONCILI12[[#This Row],[CÓD. 
SAIB]],BASE_DIFERENÇA[],4,0),"0")</f>
        <v>0</v>
      </c>
      <c r="R257" s="75" t="e">
        <f>BASE_CONCILI12[[#This Row],[30/jun]]-BASE_CONCILI12[[#This Row],[SISTEMA]]</f>
        <v>#REF!</v>
      </c>
      <c r="S257" s="47" t="str">
        <f>IFERROR(BASE_CONCILI12[[#This Row],[DIFERENÇA ANTERIOR]]-BASE_CONCILI12[[#This Row],[DIFERENÇA ATUAL]],"-")</f>
        <v>-</v>
      </c>
      <c r="T257" s="48" t="str">
        <f>VLOOKUP(BASE_CONCILI12[[#This Row],[CÓD. 
SAIB]],CUSTO!A:C,3,0)</f>
        <v>30348CB01</v>
      </c>
      <c r="U257" s="48">
        <f>IFERROR(SUM(BASE_CONCILI12[[#This Row],[DIFERENÇA ATUAL]]*BASE_CONCILI12[[#This Row],[CUSTO MP (UN)]]),0)</f>
        <v>0</v>
      </c>
      <c r="V257" s="86" t="str">
        <f>IFERROR(BASE_CONCILI12[[#This Row],[30/jun]]/BASE_CONCILI12[[#This Row],[SISTEMA]],"")</f>
        <v/>
      </c>
      <c r="W257" s="48" t="str">
        <f>IFERROR(BASE_CONCILI12[[#This Row],[DIFERENÇA MÊS]]*BASE_CONCILI12[[#This Row],[CUSTO MP (UN)]],"-")</f>
        <v>-</v>
      </c>
      <c r="X257" s="49" t="s">
        <v>813</v>
      </c>
    </row>
    <row r="258" spans="1:24" x14ac:dyDescent="0.25">
      <c r="A258" s="72">
        <v>30715</v>
      </c>
      <c r="B258" s="72"/>
      <c r="C258" s="2" t="s">
        <v>16</v>
      </c>
      <c r="D258" s="37" t="s">
        <v>236</v>
      </c>
      <c r="E258" s="26" t="e">
        <f>VLOOKUP(BASE_CONCILI12[[#This Row],[CÓD. 
SAIB]],CONT_ANTE!A:D,4,0)</f>
        <v>#N/A</v>
      </c>
      <c r="F258" s="26" t="e">
        <f>SUMIF(#REF!,BASE_CONCILI12[[#This Row],[CÓD. 
SAIB]],#REF!)</f>
        <v>#REF!</v>
      </c>
      <c r="G258" s="26" t="e">
        <f>SUMIF(#REF!,BASE_CONCILI12[[#This Row],[CÓD. 
SAIB]],#REF!)</f>
        <v>#REF!</v>
      </c>
      <c r="H258" s="26" t="e">
        <f>BASE_CONCILI12[[#This Row],[CONSUMO REAL]]-BASE_CONCILI12[[#This Row],[CONSUMO TEORICO]]</f>
        <v>#REF!</v>
      </c>
      <c r="I258" s="26" t="e">
        <f>SUMIF(#REF!,BASE_CONCILI12[[#This Row],[CÓD. 
SAIB]],#REF!)</f>
        <v>#REF!</v>
      </c>
      <c r="J258" s="26" t="e">
        <f>SUMIF(#REF!,BASE_CONCILI12[[#This Row],[CÓD. 
SAIB]],#REF!)</f>
        <v>#REF!</v>
      </c>
      <c r="K258" s="26" t="e">
        <f>BASE_CONCILI12[[#This Row],[30/mai]]+BASE_CONCILI12[[#This Row],[RECEBIMENTO]]-BASE_CONCILI12[[#This Row],[TRANSFERÊNCIA]]-BASE_CONCILI12[[#This Row],[CONSUMO REAL]]</f>
        <v>#N/A</v>
      </c>
      <c r="L258" s="7">
        <f>IFERROR(VLOOKUP(BASE_CONCILI12[[#This Row],[CÓD. 
SAIB]],BASE_CONTAG[[LAVRE]:[CONTAGEM FINAL]],7,0),0)</f>
        <v>0</v>
      </c>
      <c r="M258" s="7">
        <f>IFERROR(SUM(BASE_CONCILI12[[#This Row],[30/jun]]*BASE_CONCILI12[[#This Row],[CUSTO MP (UN)]]),0)</f>
        <v>0</v>
      </c>
      <c r="N258" s="7">
        <f>IFERROR(VLOOKUP(BASE_CONCILI12[[#This Row],[CÓD. 
SAIB]],BASE_CONTAG[],5,0),"")</f>
        <v>0</v>
      </c>
      <c r="O258" s="7" t="e">
        <f>SUMIF(SISTEMA!#REF!,BASE_CONCILI12[[#This Row],[CÓD. 
SAIB]],SISTEMA!#REF!)</f>
        <v>#REF!</v>
      </c>
      <c r="P258" s="30">
        <f>IFERROR(SUM(BASE_CONCILI12[[#This Row],[SISTEMA]]*BASE_CONCILI12[[#This Row],[CUSTO MP (UN)]]),0)</f>
        <v>0</v>
      </c>
      <c r="Q258" s="46" t="str">
        <f>IFERROR(VLOOKUP(BASE_CONCILI12[[#This Row],[CÓD. 
SAIB]],BASE_DIFERENÇA[],4,0),"0")</f>
        <v>0</v>
      </c>
      <c r="R258" s="75" t="e">
        <f>BASE_CONCILI12[[#This Row],[30/jun]]-BASE_CONCILI12[[#This Row],[SISTEMA]]</f>
        <v>#REF!</v>
      </c>
      <c r="S258" s="47" t="str">
        <f>IFERROR(BASE_CONCILI12[[#This Row],[DIFERENÇA ANTERIOR]]-BASE_CONCILI12[[#This Row],[DIFERENÇA ATUAL]],"-")</f>
        <v>-</v>
      </c>
      <c r="T258" s="48" t="str">
        <f>VLOOKUP(BASE_CONCILI12[[#This Row],[CÓD. 
SAIB]],CUSTO!A:C,3,0)</f>
        <v>30715CB01</v>
      </c>
      <c r="U258" s="48">
        <f>IFERROR(SUM(BASE_CONCILI12[[#This Row],[DIFERENÇA ATUAL]]*BASE_CONCILI12[[#This Row],[CUSTO MP (UN)]]),0)</f>
        <v>0</v>
      </c>
      <c r="V258" s="86" t="str">
        <f>IFERROR(BASE_CONCILI12[[#This Row],[30/jun]]/BASE_CONCILI12[[#This Row],[SISTEMA]],"")</f>
        <v/>
      </c>
      <c r="W258" s="48" t="str">
        <f>IFERROR(BASE_CONCILI12[[#This Row],[DIFERENÇA MÊS]]*BASE_CONCILI12[[#This Row],[CUSTO MP (UN)]],"-")</f>
        <v>-</v>
      </c>
      <c r="X258" s="49" t="s">
        <v>813</v>
      </c>
    </row>
    <row r="259" spans="1:24" x14ac:dyDescent="0.25">
      <c r="A259" s="72">
        <v>30250</v>
      </c>
      <c r="B259" s="72"/>
      <c r="C259" s="2" t="s">
        <v>14</v>
      </c>
      <c r="D259" s="37" t="s">
        <v>236</v>
      </c>
      <c r="E259" s="26" t="e">
        <f>VLOOKUP(BASE_CONCILI12[[#This Row],[CÓD. 
SAIB]],CONT_ANTE!A:D,4,0)</f>
        <v>#N/A</v>
      </c>
      <c r="F259" s="26" t="e">
        <f>SUMIF(#REF!,BASE_CONCILI12[[#This Row],[CÓD. 
SAIB]],#REF!)</f>
        <v>#REF!</v>
      </c>
      <c r="G259" s="26" t="e">
        <f>SUMIF(#REF!,BASE_CONCILI12[[#This Row],[CÓD. 
SAIB]],#REF!)</f>
        <v>#REF!</v>
      </c>
      <c r="H259" s="26" t="e">
        <f>BASE_CONCILI12[[#This Row],[CONSUMO REAL]]-BASE_CONCILI12[[#This Row],[CONSUMO TEORICO]]</f>
        <v>#REF!</v>
      </c>
      <c r="I259" s="26" t="e">
        <f>SUMIF(#REF!,BASE_CONCILI12[[#This Row],[CÓD. 
SAIB]],#REF!)</f>
        <v>#REF!</v>
      </c>
      <c r="J259" s="26" t="e">
        <f>SUMIF(#REF!,BASE_CONCILI12[[#This Row],[CÓD. 
SAIB]],#REF!)</f>
        <v>#REF!</v>
      </c>
      <c r="K259" s="26" t="e">
        <f>BASE_CONCILI12[[#This Row],[30/mai]]+BASE_CONCILI12[[#This Row],[RECEBIMENTO]]-BASE_CONCILI12[[#This Row],[TRANSFERÊNCIA]]-BASE_CONCILI12[[#This Row],[CONSUMO REAL]]</f>
        <v>#N/A</v>
      </c>
      <c r="L259" s="7">
        <f>IFERROR(VLOOKUP(BASE_CONCILI12[[#This Row],[CÓD. 
SAIB]],BASE_CONTAG[[LAVRE]:[CONTAGEM FINAL]],7,0),0)</f>
        <v>107000</v>
      </c>
      <c r="M259" s="7">
        <f>IFERROR(SUM(BASE_CONCILI12[[#This Row],[30/jun]]*BASE_CONCILI12[[#This Row],[CUSTO MP (UN)]]),0)</f>
        <v>0</v>
      </c>
      <c r="N259" s="7">
        <f>IFERROR(VLOOKUP(BASE_CONCILI12[[#This Row],[CÓD. 
SAIB]],BASE_CONTAG[],5,0),"")</f>
        <v>107000</v>
      </c>
      <c r="O259" s="7" t="e">
        <f>SUMIF(SISTEMA!#REF!,BASE_CONCILI12[[#This Row],[CÓD. 
SAIB]],SISTEMA!#REF!)</f>
        <v>#REF!</v>
      </c>
      <c r="P259" s="30">
        <f>IFERROR(SUM(BASE_CONCILI12[[#This Row],[SISTEMA]]*BASE_CONCILI12[[#This Row],[CUSTO MP (UN)]]),0)</f>
        <v>0</v>
      </c>
      <c r="Q259" s="46" t="str">
        <f>IFERROR(VLOOKUP(BASE_CONCILI12[[#This Row],[CÓD. 
SAIB]],BASE_DIFERENÇA[],4,0),"0")</f>
        <v>0</v>
      </c>
      <c r="R259" s="75" t="e">
        <f>BASE_CONCILI12[[#This Row],[30/jun]]-BASE_CONCILI12[[#This Row],[SISTEMA]]</f>
        <v>#REF!</v>
      </c>
      <c r="S259" s="47" t="str">
        <f>IFERROR(BASE_CONCILI12[[#This Row],[DIFERENÇA ANTERIOR]]-BASE_CONCILI12[[#This Row],[DIFERENÇA ATUAL]],"-")</f>
        <v>-</v>
      </c>
      <c r="T259" s="48" t="str">
        <f>VLOOKUP(BASE_CONCILI12[[#This Row],[CÓD. 
SAIB]],CUSTO!A:C,3,0)</f>
        <v>30250CB01</v>
      </c>
      <c r="U259" s="48">
        <f>IFERROR(SUM(BASE_CONCILI12[[#This Row],[DIFERENÇA ATUAL]]*BASE_CONCILI12[[#This Row],[CUSTO MP (UN)]]),0)</f>
        <v>0</v>
      </c>
      <c r="V259" s="86" t="str">
        <f>IFERROR(BASE_CONCILI12[[#This Row],[30/jun]]/BASE_CONCILI12[[#This Row],[SISTEMA]],"")</f>
        <v/>
      </c>
      <c r="W259" s="48" t="str">
        <f>IFERROR(BASE_CONCILI12[[#This Row],[DIFERENÇA MÊS]]*BASE_CONCILI12[[#This Row],[CUSTO MP (UN)]],"-")</f>
        <v>-</v>
      </c>
      <c r="X259" s="49" t="s">
        <v>813</v>
      </c>
    </row>
    <row r="260" spans="1:24" x14ac:dyDescent="0.25">
      <c r="A260" s="72">
        <v>30429</v>
      </c>
      <c r="B260" s="72"/>
      <c r="C260" s="2" t="s">
        <v>174</v>
      </c>
      <c r="D260" s="37" t="s">
        <v>236</v>
      </c>
      <c r="E260" s="26" t="e">
        <f>VLOOKUP(BASE_CONCILI12[[#This Row],[CÓD. 
SAIB]],CONT_ANTE!A:D,4,0)</f>
        <v>#N/A</v>
      </c>
      <c r="F260" s="26" t="e">
        <f>SUMIF(#REF!,BASE_CONCILI12[[#This Row],[CÓD. 
SAIB]],#REF!)</f>
        <v>#REF!</v>
      </c>
      <c r="G260" s="26" t="e">
        <f>SUMIF(#REF!,BASE_CONCILI12[[#This Row],[CÓD. 
SAIB]],#REF!)</f>
        <v>#REF!</v>
      </c>
      <c r="H260" s="26" t="e">
        <f>BASE_CONCILI12[[#This Row],[CONSUMO REAL]]-BASE_CONCILI12[[#This Row],[CONSUMO TEORICO]]</f>
        <v>#REF!</v>
      </c>
      <c r="I260" s="26" t="e">
        <f>SUMIF(#REF!,BASE_CONCILI12[[#This Row],[CÓD. 
SAIB]],#REF!)</f>
        <v>#REF!</v>
      </c>
      <c r="J260" s="26" t="e">
        <f>SUMIF(#REF!,BASE_CONCILI12[[#This Row],[CÓD. 
SAIB]],#REF!)</f>
        <v>#REF!</v>
      </c>
      <c r="K260" s="26" t="e">
        <f>BASE_CONCILI12[[#This Row],[30/mai]]+BASE_CONCILI12[[#This Row],[RECEBIMENTO]]-BASE_CONCILI12[[#This Row],[TRANSFERÊNCIA]]-BASE_CONCILI12[[#This Row],[CONSUMO REAL]]</f>
        <v>#N/A</v>
      </c>
      <c r="L260" s="7">
        <f>IFERROR(VLOOKUP(BASE_CONCILI12[[#This Row],[CÓD. 
SAIB]],BASE_CONTAG[[LAVRE]:[CONTAGEM FINAL]],7,0),0)</f>
        <v>0</v>
      </c>
      <c r="M260" s="7">
        <f>IFERROR(SUM(BASE_CONCILI12[[#This Row],[30/jun]]*BASE_CONCILI12[[#This Row],[CUSTO MP (UN)]]),0)</f>
        <v>0</v>
      </c>
      <c r="N260" s="7" t="str">
        <f>IFERROR(VLOOKUP(BASE_CONCILI12[[#This Row],[CÓD. 
SAIB]],BASE_CONTAG[],5,0),"")</f>
        <v/>
      </c>
      <c r="O260" s="7" t="e">
        <f>SUMIF(SISTEMA!#REF!,BASE_CONCILI12[[#This Row],[CÓD. 
SAIB]],SISTEMA!#REF!)</f>
        <v>#REF!</v>
      </c>
      <c r="P260" s="30">
        <f>IFERROR(SUM(BASE_CONCILI12[[#This Row],[SISTEMA]]*BASE_CONCILI12[[#This Row],[CUSTO MP (UN)]]),0)</f>
        <v>0</v>
      </c>
      <c r="Q260" s="46" t="str">
        <f>IFERROR(VLOOKUP(BASE_CONCILI12[[#This Row],[CÓD. 
SAIB]],BASE_DIFERENÇA[],4,0),"0")</f>
        <v>0</v>
      </c>
      <c r="R260" s="75" t="e">
        <f>BASE_CONCILI12[[#This Row],[30/jun]]-BASE_CONCILI12[[#This Row],[SISTEMA]]</f>
        <v>#REF!</v>
      </c>
      <c r="S260" s="47" t="str">
        <f>IFERROR(BASE_CONCILI12[[#This Row],[DIFERENÇA ANTERIOR]]-BASE_CONCILI12[[#This Row],[DIFERENÇA ATUAL]],"-")</f>
        <v>-</v>
      </c>
      <c r="T260" s="48">
        <v>0</v>
      </c>
      <c r="U260" s="48">
        <f>IFERROR(SUM(BASE_CONCILI12[[#This Row],[DIFERENÇA ATUAL]]*BASE_CONCILI12[[#This Row],[CUSTO MP (UN)]]),0)</f>
        <v>0</v>
      </c>
      <c r="V260" s="86" t="str">
        <f>IFERROR(BASE_CONCILI12[[#This Row],[30/jun]]/BASE_CONCILI12[[#This Row],[SISTEMA]],"")</f>
        <v/>
      </c>
      <c r="W260" s="48" t="str">
        <f>IFERROR(BASE_CONCILI12[[#This Row],[DIFERENÇA MÊS]]*BASE_CONCILI12[[#This Row],[CUSTO MP (UN)]],"-")</f>
        <v>-</v>
      </c>
      <c r="X260" s="49" t="s">
        <v>813</v>
      </c>
    </row>
    <row r="261" spans="1:24" x14ac:dyDescent="0.25">
      <c r="A261" s="72">
        <v>31527</v>
      </c>
      <c r="B261" s="72"/>
      <c r="C261" s="2" t="s">
        <v>175</v>
      </c>
      <c r="D261" s="37" t="s">
        <v>236</v>
      </c>
      <c r="E261" s="26" t="e">
        <f>VLOOKUP(BASE_CONCILI12[[#This Row],[CÓD. 
SAIB]],CONT_ANTE!A:D,4,0)</f>
        <v>#N/A</v>
      </c>
      <c r="F261" s="26" t="e">
        <f>SUMIF(#REF!,BASE_CONCILI12[[#This Row],[CÓD. 
SAIB]],#REF!)</f>
        <v>#REF!</v>
      </c>
      <c r="G261" s="26" t="e">
        <f>SUMIF(#REF!,BASE_CONCILI12[[#This Row],[CÓD. 
SAIB]],#REF!)</f>
        <v>#REF!</v>
      </c>
      <c r="H261" s="26" t="e">
        <f>BASE_CONCILI12[[#This Row],[CONSUMO REAL]]-BASE_CONCILI12[[#This Row],[CONSUMO TEORICO]]</f>
        <v>#REF!</v>
      </c>
      <c r="I261" s="26" t="e">
        <f>SUMIF(#REF!,BASE_CONCILI12[[#This Row],[CÓD. 
SAIB]],#REF!)</f>
        <v>#REF!</v>
      </c>
      <c r="J261" s="26" t="e">
        <f>SUMIF(#REF!,BASE_CONCILI12[[#This Row],[CÓD. 
SAIB]],#REF!)</f>
        <v>#REF!</v>
      </c>
      <c r="K261" s="26" t="e">
        <f>BASE_CONCILI12[[#This Row],[30/mai]]+BASE_CONCILI12[[#This Row],[RECEBIMENTO]]-BASE_CONCILI12[[#This Row],[TRANSFERÊNCIA]]-BASE_CONCILI12[[#This Row],[CONSUMO REAL]]</f>
        <v>#N/A</v>
      </c>
      <c r="L261" s="7">
        <f>IFERROR(VLOOKUP(BASE_CONCILI12[[#This Row],[CÓD. 
SAIB]],BASE_CONTAG[[LAVRE]:[CONTAGEM FINAL]],7,0),0)</f>
        <v>0</v>
      </c>
      <c r="M261" s="7">
        <f>IFERROR(SUM(BASE_CONCILI12[[#This Row],[30/jun]]*BASE_CONCILI12[[#This Row],[CUSTO MP (UN)]]),0)</f>
        <v>0</v>
      </c>
      <c r="N261" s="7" t="str">
        <f>IFERROR(VLOOKUP(BASE_CONCILI12[[#This Row],[CÓD. 
SAIB]],BASE_CONTAG[],5,0),"")</f>
        <v/>
      </c>
      <c r="O261" s="7" t="e">
        <f>SUMIF(SISTEMA!#REF!,BASE_CONCILI12[[#This Row],[CÓD. 
SAIB]],SISTEMA!#REF!)</f>
        <v>#REF!</v>
      </c>
      <c r="P261" s="30">
        <f>IFERROR(SUM(BASE_CONCILI12[[#This Row],[SISTEMA]]*BASE_CONCILI12[[#This Row],[CUSTO MP (UN)]]),0)</f>
        <v>0</v>
      </c>
      <c r="Q261" s="46" t="str">
        <f>IFERROR(VLOOKUP(BASE_CONCILI12[[#This Row],[CÓD. 
SAIB]],BASE_DIFERENÇA[],4,0),"0")</f>
        <v>0</v>
      </c>
      <c r="R261" s="75" t="e">
        <f>BASE_CONCILI12[[#This Row],[30/jun]]-BASE_CONCILI12[[#This Row],[SISTEMA]]</f>
        <v>#REF!</v>
      </c>
      <c r="S261" s="47" t="str">
        <f>IFERROR(BASE_CONCILI12[[#This Row],[DIFERENÇA ANTERIOR]]-BASE_CONCILI12[[#This Row],[DIFERENÇA ATUAL]],"-")</f>
        <v>-</v>
      </c>
      <c r="T261" s="48">
        <v>0</v>
      </c>
      <c r="U261" s="48">
        <f>IFERROR(SUM(BASE_CONCILI12[[#This Row],[DIFERENÇA ATUAL]]*BASE_CONCILI12[[#This Row],[CUSTO MP (UN)]]),0)</f>
        <v>0</v>
      </c>
      <c r="V261" s="86" t="str">
        <f>IFERROR(BASE_CONCILI12[[#This Row],[30/jun]]/BASE_CONCILI12[[#This Row],[SISTEMA]],"")</f>
        <v/>
      </c>
      <c r="W261" s="48" t="str">
        <f>IFERROR(BASE_CONCILI12[[#This Row],[DIFERENÇA MÊS]]*BASE_CONCILI12[[#This Row],[CUSTO MP (UN)]],"-")</f>
        <v>-</v>
      </c>
      <c r="X261" s="127" t="s">
        <v>813</v>
      </c>
    </row>
    <row r="262" spans="1:24" x14ac:dyDescent="0.25">
      <c r="A262" s="72">
        <v>30444</v>
      </c>
      <c r="B262" s="72"/>
      <c r="C262" s="2" t="s">
        <v>176</v>
      </c>
      <c r="D262" s="37" t="s">
        <v>236</v>
      </c>
      <c r="E262" s="26" t="e">
        <f>VLOOKUP(BASE_CONCILI12[[#This Row],[CÓD. 
SAIB]],CONT_ANTE!A:D,4,0)</f>
        <v>#N/A</v>
      </c>
      <c r="F262" s="26" t="e">
        <f>SUMIF(#REF!,BASE_CONCILI12[[#This Row],[CÓD. 
SAIB]],#REF!)</f>
        <v>#REF!</v>
      </c>
      <c r="G262" s="26" t="e">
        <f>SUMIF(#REF!,BASE_CONCILI12[[#This Row],[CÓD. 
SAIB]],#REF!)</f>
        <v>#REF!</v>
      </c>
      <c r="H262" s="26" t="e">
        <f>BASE_CONCILI12[[#This Row],[CONSUMO REAL]]-BASE_CONCILI12[[#This Row],[CONSUMO TEORICO]]</f>
        <v>#REF!</v>
      </c>
      <c r="I262" s="26" t="e">
        <f>SUMIF(#REF!,BASE_CONCILI12[[#This Row],[CÓD. 
SAIB]],#REF!)</f>
        <v>#REF!</v>
      </c>
      <c r="J262" s="26" t="e">
        <f>SUMIF(#REF!,BASE_CONCILI12[[#This Row],[CÓD. 
SAIB]],#REF!)</f>
        <v>#REF!</v>
      </c>
      <c r="K262" s="26" t="e">
        <f>BASE_CONCILI12[[#This Row],[30/mai]]+BASE_CONCILI12[[#This Row],[RECEBIMENTO]]-BASE_CONCILI12[[#This Row],[TRANSFERÊNCIA]]-BASE_CONCILI12[[#This Row],[CONSUMO REAL]]</f>
        <v>#N/A</v>
      </c>
      <c r="L262" s="7">
        <f>IFERROR(VLOOKUP(BASE_CONCILI12[[#This Row],[CÓD. 
SAIB]],BASE_CONTAG[[LAVRE]:[CONTAGEM FINAL]],7,0),0)</f>
        <v>0</v>
      </c>
      <c r="M262" s="7">
        <f>IFERROR(SUM(BASE_CONCILI12[[#This Row],[30/jun]]*BASE_CONCILI12[[#This Row],[CUSTO MP (UN)]]),0)</f>
        <v>0</v>
      </c>
      <c r="N262" s="7">
        <f>IFERROR(VLOOKUP(BASE_CONCILI12[[#This Row],[CÓD. 
SAIB]],BASE_CONTAG[],5,0),"")</f>
        <v>0</v>
      </c>
      <c r="O262" s="7" t="e">
        <f>SUMIF(SISTEMA!#REF!,BASE_CONCILI12[[#This Row],[CÓD. 
SAIB]],SISTEMA!#REF!)</f>
        <v>#REF!</v>
      </c>
      <c r="P262" s="30">
        <f>IFERROR(SUM(BASE_CONCILI12[[#This Row],[SISTEMA]]*BASE_CONCILI12[[#This Row],[CUSTO MP (UN)]]),0)</f>
        <v>0</v>
      </c>
      <c r="Q262" s="46" t="str">
        <f>IFERROR(VLOOKUP(BASE_CONCILI12[[#This Row],[CÓD. 
SAIB]],BASE_DIFERENÇA[],4,0),"0")</f>
        <v>0</v>
      </c>
      <c r="R262" s="75" t="e">
        <f>BASE_CONCILI12[[#This Row],[30/jun]]-BASE_CONCILI12[[#This Row],[SISTEMA]]</f>
        <v>#REF!</v>
      </c>
      <c r="S262" s="47" t="str">
        <f>IFERROR(BASE_CONCILI12[[#This Row],[DIFERENÇA ANTERIOR]]-BASE_CONCILI12[[#This Row],[DIFERENÇA ATUAL]],"-")</f>
        <v>-</v>
      </c>
      <c r="T262" s="48" t="str">
        <f>VLOOKUP(BASE_CONCILI12[[#This Row],[CÓD. 
SAIB]],CUSTO!A:C,3,0)</f>
        <v>30444CB01</v>
      </c>
      <c r="U262" s="48">
        <f>IFERROR(SUM(BASE_CONCILI12[[#This Row],[DIFERENÇA ATUAL]]*BASE_CONCILI12[[#This Row],[CUSTO MP (UN)]]),0)</f>
        <v>0</v>
      </c>
      <c r="V262" s="86" t="str">
        <f>IFERROR(BASE_CONCILI12[[#This Row],[30/jun]]/BASE_CONCILI12[[#This Row],[SISTEMA]],"")</f>
        <v/>
      </c>
      <c r="W262" s="48" t="str">
        <f>IFERROR(BASE_CONCILI12[[#This Row],[DIFERENÇA MÊS]]*BASE_CONCILI12[[#This Row],[CUSTO MP (UN)]],"-")</f>
        <v>-</v>
      </c>
      <c r="X262" s="49" t="s">
        <v>813</v>
      </c>
    </row>
    <row r="263" spans="1:24" x14ac:dyDescent="0.25">
      <c r="A263" s="72">
        <v>30251</v>
      </c>
      <c r="B263" s="72"/>
      <c r="C263" s="2" t="s">
        <v>18</v>
      </c>
      <c r="D263" s="37" t="s">
        <v>237</v>
      </c>
      <c r="E263" s="26" t="e">
        <f>VLOOKUP(BASE_CONCILI12[[#This Row],[CÓD. 
SAIB]],CONT_ANTE!A:D,4,0)</f>
        <v>#N/A</v>
      </c>
      <c r="F263" s="26" t="e">
        <f>SUMIF(#REF!,BASE_CONCILI12[[#This Row],[CÓD. 
SAIB]],#REF!)</f>
        <v>#REF!</v>
      </c>
      <c r="G263" s="26" t="e">
        <f>SUMIF(#REF!,BASE_CONCILI12[[#This Row],[CÓD. 
SAIB]],#REF!)</f>
        <v>#REF!</v>
      </c>
      <c r="H263" s="26" t="e">
        <f>BASE_CONCILI12[[#This Row],[CONSUMO REAL]]-BASE_CONCILI12[[#This Row],[CONSUMO TEORICO]]</f>
        <v>#REF!</v>
      </c>
      <c r="I263" s="26" t="e">
        <f>SUMIF(#REF!,BASE_CONCILI12[[#This Row],[CÓD. 
SAIB]],#REF!)</f>
        <v>#REF!</v>
      </c>
      <c r="J263" s="26" t="e">
        <f>SUMIF(#REF!,BASE_CONCILI12[[#This Row],[CÓD. 
SAIB]],#REF!)</f>
        <v>#REF!</v>
      </c>
      <c r="K263" s="26" t="e">
        <f>BASE_CONCILI12[[#This Row],[30/mai]]+BASE_CONCILI12[[#This Row],[RECEBIMENTO]]-BASE_CONCILI12[[#This Row],[TRANSFERÊNCIA]]-BASE_CONCILI12[[#This Row],[CONSUMO REAL]]</f>
        <v>#N/A</v>
      </c>
      <c r="L263" s="7">
        <f>IFERROR(VLOOKUP(BASE_CONCILI12[[#This Row],[CÓD. 
SAIB]],BASE_CONTAG[[LAVRE]:[CONTAGEM FINAL]],7,0),0)</f>
        <v>1808535</v>
      </c>
      <c r="M263" s="7">
        <f>IFERROR(SUM(BASE_CONCILI12[[#This Row],[30/jun]]*BASE_CONCILI12[[#This Row],[CUSTO MP (UN)]]),0)</f>
        <v>0</v>
      </c>
      <c r="N263" s="7">
        <f>IFERROR(VLOOKUP(BASE_CONCILI12[[#This Row],[CÓD. 
SAIB]],BASE_CONTAG[],5,0),"")</f>
        <v>1808535</v>
      </c>
      <c r="O263" s="7" t="e">
        <f>SUMIF(SISTEMA!#REF!,BASE_CONCILI12[[#This Row],[CÓD. 
SAIB]],SISTEMA!#REF!)</f>
        <v>#REF!</v>
      </c>
      <c r="P263" s="30">
        <f>IFERROR(SUM(BASE_CONCILI12[[#This Row],[SISTEMA]]*BASE_CONCILI12[[#This Row],[CUSTO MP (UN)]]),0)</f>
        <v>0</v>
      </c>
      <c r="Q263" s="46" t="str">
        <f>IFERROR(VLOOKUP(BASE_CONCILI12[[#This Row],[CÓD. 
SAIB]],BASE_DIFERENÇA[],4,0),"0")</f>
        <v>0</v>
      </c>
      <c r="R263" s="75" t="e">
        <f>BASE_CONCILI12[[#This Row],[30/jun]]-BASE_CONCILI12[[#This Row],[SISTEMA]]</f>
        <v>#REF!</v>
      </c>
      <c r="S263" s="47" t="str">
        <f>IFERROR(BASE_CONCILI12[[#This Row],[DIFERENÇA ANTERIOR]]-BASE_CONCILI12[[#This Row],[DIFERENÇA ATUAL]],"-")</f>
        <v>-</v>
      </c>
      <c r="T263" s="48" t="str">
        <f>VLOOKUP(BASE_CONCILI12[[#This Row],[CÓD. 
SAIB]],CUSTO!A:C,3,0)</f>
        <v>30251CB01</v>
      </c>
      <c r="U263" s="48">
        <f>IFERROR(SUM(BASE_CONCILI12[[#This Row],[DIFERENÇA ATUAL]]*BASE_CONCILI12[[#This Row],[CUSTO MP (UN)]]),0)</f>
        <v>0</v>
      </c>
      <c r="V263" s="96" t="str">
        <f>IFERROR(BASE_CONCILI12[[#This Row],[30/jun]]/BASE_CONCILI12[[#This Row],[SISTEMA]],"")</f>
        <v/>
      </c>
      <c r="W263" s="48" t="str">
        <f>IFERROR(BASE_CONCILI12[[#This Row],[DIFERENÇA MÊS]]*BASE_CONCILI12[[#This Row],[CUSTO MP (UN)]],"-")</f>
        <v>-</v>
      </c>
      <c r="X263" s="49" t="s">
        <v>880</v>
      </c>
    </row>
    <row r="264" spans="1:24" x14ac:dyDescent="0.25">
      <c r="A264" s="72">
        <v>2034</v>
      </c>
      <c r="B264" s="72"/>
      <c r="C264" s="2" t="s">
        <v>177</v>
      </c>
      <c r="D264" s="37" t="s">
        <v>237</v>
      </c>
      <c r="E264" s="26" t="e">
        <f>VLOOKUP(BASE_CONCILI12[[#This Row],[CÓD. 
SAIB]],CONT_ANTE!A:D,4,0)</f>
        <v>#N/A</v>
      </c>
      <c r="F264" s="26" t="e">
        <f>SUMIF(#REF!,BASE_CONCILI12[[#This Row],[CÓD. 
SAIB]],#REF!)</f>
        <v>#REF!</v>
      </c>
      <c r="G264" s="26" t="e">
        <f>SUMIF(#REF!,BASE_CONCILI12[[#This Row],[CÓD. 
SAIB]],#REF!)</f>
        <v>#REF!</v>
      </c>
      <c r="H264" s="26" t="e">
        <f>BASE_CONCILI12[[#This Row],[CONSUMO REAL]]-BASE_CONCILI12[[#This Row],[CONSUMO TEORICO]]</f>
        <v>#REF!</v>
      </c>
      <c r="I264" s="26" t="e">
        <f>SUMIF(#REF!,BASE_CONCILI12[[#This Row],[CÓD. 
SAIB]],#REF!)</f>
        <v>#REF!</v>
      </c>
      <c r="J264" s="26" t="e">
        <f>SUMIF(#REF!,BASE_CONCILI12[[#This Row],[CÓD. 
SAIB]],#REF!)</f>
        <v>#REF!</v>
      </c>
      <c r="K264" s="26" t="e">
        <f>BASE_CONCILI12[[#This Row],[30/mai]]+BASE_CONCILI12[[#This Row],[RECEBIMENTO]]-BASE_CONCILI12[[#This Row],[TRANSFERÊNCIA]]-BASE_CONCILI12[[#This Row],[CONSUMO REAL]]</f>
        <v>#N/A</v>
      </c>
      <c r="L264" s="7">
        <f>IFERROR(VLOOKUP(BASE_CONCILI12[[#This Row],[CÓD. 
SAIB]],BASE_CONTAG[[LAVRE]:[CONTAGEM FINAL]],7,0),0)</f>
        <v>24406</v>
      </c>
      <c r="M264" s="7">
        <f>IFERROR(SUM(BASE_CONCILI12[[#This Row],[30/jun]]*BASE_CONCILI12[[#This Row],[CUSTO MP (UN)]]),0)</f>
        <v>0</v>
      </c>
      <c r="N264" s="7">
        <f>IFERROR(VLOOKUP(BASE_CONCILI12[[#This Row],[CÓD. 
SAIB]],BASE_CONTAG[],5,0),"")</f>
        <v>24406</v>
      </c>
      <c r="O264" s="7" t="e">
        <f>SUMIF(SISTEMA!#REF!,BASE_CONCILI12[[#This Row],[CÓD. 
SAIB]],SISTEMA!#REF!)</f>
        <v>#REF!</v>
      </c>
      <c r="P264" s="30">
        <f>IFERROR(SUM(BASE_CONCILI12[[#This Row],[SISTEMA]]*BASE_CONCILI12[[#This Row],[CUSTO MP (UN)]]),0)</f>
        <v>0</v>
      </c>
      <c r="Q264" s="46" t="str">
        <f>IFERROR(VLOOKUP(BASE_CONCILI12[[#This Row],[CÓD. 
SAIB]],BASE_DIFERENÇA[],4,0),"0")</f>
        <v>0</v>
      </c>
      <c r="R264" s="75" t="e">
        <f>BASE_CONCILI12[[#This Row],[30/jun]]-BASE_CONCILI12[[#This Row],[SISTEMA]]</f>
        <v>#REF!</v>
      </c>
      <c r="S264" s="47" t="str">
        <f>IFERROR(BASE_CONCILI12[[#This Row],[DIFERENÇA ANTERIOR]]-BASE_CONCILI12[[#This Row],[DIFERENÇA ATUAL]],"-")</f>
        <v>-</v>
      </c>
      <c r="T264" s="48" t="str">
        <f>VLOOKUP(BASE_CONCILI12[[#This Row],[CÓD. 
SAIB]],CUSTO!A:C,3,0)</f>
        <v>2034CB01</v>
      </c>
      <c r="U264" s="48">
        <f>IFERROR(SUM(BASE_CONCILI12[[#This Row],[DIFERENÇA ATUAL]]*BASE_CONCILI12[[#This Row],[CUSTO MP (UN)]]),0)</f>
        <v>0</v>
      </c>
      <c r="V264" s="86" t="str">
        <f>IFERROR(BASE_CONCILI12[[#This Row],[30/jun]]/BASE_CONCILI12[[#This Row],[SISTEMA]],"")</f>
        <v/>
      </c>
      <c r="W264" s="48" t="str">
        <f>IFERROR(BASE_CONCILI12[[#This Row],[DIFERENÇA MÊS]]*BASE_CONCILI12[[#This Row],[CUSTO MP (UN)]],"-")</f>
        <v>-</v>
      </c>
      <c r="X264" s="49" t="s">
        <v>813</v>
      </c>
    </row>
    <row r="265" spans="1:24" x14ac:dyDescent="0.25">
      <c r="A265" s="72">
        <v>442</v>
      </c>
      <c r="B265" s="72"/>
      <c r="C265" s="2" t="s">
        <v>181</v>
      </c>
      <c r="D265" s="37" t="s">
        <v>110</v>
      </c>
      <c r="E265" s="26" t="e">
        <f>VLOOKUP(BASE_CONCILI12[[#This Row],[CÓD. 
SAIB]],CONT_ANTE!A:D,4,0)</f>
        <v>#N/A</v>
      </c>
      <c r="F265" s="26" t="e">
        <f>SUMIF(#REF!,BASE_CONCILI12[[#This Row],[CÓD. 
SAIB]],#REF!)</f>
        <v>#REF!</v>
      </c>
      <c r="G265" s="26" t="e">
        <f>SUMIF(#REF!,BASE_CONCILI12[[#This Row],[CÓD. 
SAIB]],#REF!)</f>
        <v>#REF!</v>
      </c>
      <c r="H265" s="26" t="e">
        <f>BASE_CONCILI12[[#This Row],[CONSUMO REAL]]-BASE_CONCILI12[[#This Row],[CONSUMO TEORICO]]</f>
        <v>#REF!</v>
      </c>
      <c r="I265" s="26" t="e">
        <f>SUMIF(#REF!,BASE_CONCILI12[[#This Row],[CÓD. 
SAIB]],#REF!)</f>
        <v>#REF!</v>
      </c>
      <c r="J265" s="26" t="e">
        <f>SUMIF(#REF!,BASE_CONCILI12[[#This Row],[CÓD. 
SAIB]],#REF!)</f>
        <v>#REF!</v>
      </c>
      <c r="K265" s="26" t="e">
        <f>BASE_CONCILI12[[#This Row],[30/mai]]+BASE_CONCILI12[[#This Row],[RECEBIMENTO]]-BASE_CONCILI12[[#This Row],[TRANSFERÊNCIA]]-BASE_CONCILI12[[#This Row],[CONSUMO REAL]]</f>
        <v>#N/A</v>
      </c>
      <c r="L265" s="7">
        <f>IFERROR(VLOOKUP(BASE_CONCILI12[[#This Row],[CÓD. 
SAIB]],BASE_CONTAG[[LAVRE]:[CONTAGEM FINAL]],7,0),0)</f>
        <v>100</v>
      </c>
      <c r="M265" s="7">
        <f>IFERROR(SUM(BASE_CONCILI12[[#This Row],[30/jun]]*BASE_CONCILI12[[#This Row],[CUSTO MP (UN)]]),0)</f>
        <v>0</v>
      </c>
      <c r="N265" s="7">
        <f>IFERROR(VLOOKUP(BASE_CONCILI12[[#This Row],[CÓD. 
SAIB]],BASE_CONTAG[],5,0),"")</f>
        <v>100</v>
      </c>
      <c r="O265" s="7" t="e">
        <f>SUMIF(SISTEMA!#REF!,BASE_CONCILI12[[#This Row],[CÓD. 
SAIB]],SISTEMA!#REF!)</f>
        <v>#REF!</v>
      </c>
      <c r="P265" s="30">
        <f>IFERROR(SUM(BASE_CONCILI12[[#This Row],[SISTEMA]]*BASE_CONCILI12[[#This Row],[CUSTO MP (UN)]]),0)</f>
        <v>0</v>
      </c>
      <c r="Q265" s="46" t="str">
        <f>IFERROR(VLOOKUP(BASE_CONCILI12[[#This Row],[CÓD. 
SAIB]],BASE_DIFERENÇA[],4,0),"0")</f>
        <v>0</v>
      </c>
      <c r="R265" s="75" t="e">
        <f>BASE_CONCILI12[[#This Row],[30/jun]]-BASE_CONCILI12[[#This Row],[SISTEMA]]</f>
        <v>#REF!</v>
      </c>
      <c r="S265" s="47" t="str">
        <f>IFERROR(BASE_CONCILI12[[#This Row],[DIFERENÇA ANTERIOR]]-BASE_CONCILI12[[#This Row],[DIFERENÇA ATUAL]],"-")</f>
        <v>-</v>
      </c>
      <c r="T265" s="48" t="str">
        <f>VLOOKUP(BASE_CONCILI12[[#This Row],[CÓD. 
SAIB]],CUSTO!A:C,3,0)</f>
        <v>442CB01</v>
      </c>
      <c r="U265" s="48">
        <f>IFERROR(SUM(BASE_CONCILI12[[#This Row],[DIFERENÇA ATUAL]]*BASE_CONCILI12[[#This Row],[CUSTO MP (UN)]]),0)</f>
        <v>0</v>
      </c>
      <c r="V265" s="86" t="str">
        <f>IFERROR(BASE_CONCILI12[[#This Row],[30/jun]]/BASE_CONCILI12[[#This Row],[SISTEMA]],"")</f>
        <v/>
      </c>
      <c r="W265" s="48" t="str">
        <f>IFERROR(BASE_CONCILI12[[#This Row],[DIFERENÇA MÊS]]*BASE_CONCILI12[[#This Row],[CUSTO MP (UN)]],"-")</f>
        <v>-</v>
      </c>
      <c r="X265" s="49" t="s">
        <v>813</v>
      </c>
    </row>
    <row r="266" spans="1:24" x14ac:dyDescent="0.25">
      <c r="A266" s="72">
        <v>440</v>
      </c>
      <c r="B266" s="72"/>
      <c r="C266" s="2" t="s">
        <v>182</v>
      </c>
      <c r="D266" s="37" t="s">
        <v>110</v>
      </c>
      <c r="E266" s="26" t="e">
        <f>VLOOKUP(BASE_CONCILI12[[#This Row],[CÓD. 
SAIB]],CONT_ANTE!A:D,4,0)</f>
        <v>#N/A</v>
      </c>
      <c r="F266" s="26" t="e">
        <f>SUMIF(#REF!,BASE_CONCILI12[[#This Row],[CÓD. 
SAIB]],#REF!)</f>
        <v>#REF!</v>
      </c>
      <c r="G266" s="26" t="e">
        <f>SUMIF(#REF!,BASE_CONCILI12[[#This Row],[CÓD. 
SAIB]],#REF!)</f>
        <v>#REF!</v>
      </c>
      <c r="H266" s="26" t="e">
        <f>BASE_CONCILI12[[#This Row],[CONSUMO REAL]]-BASE_CONCILI12[[#This Row],[CONSUMO TEORICO]]</f>
        <v>#REF!</v>
      </c>
      <c r="I266" s="26" t="e">
        <f>SUMIF(#REF!,BASE_CONCILI12[[#This Row],[CÓD. 
SAIB]],#REF!)</f>
        <v>#REF!</v>
      </c>
      <c r="J266" s="26" t="e">
        <f>SUMIF(#REF!,BASE_CONCILI12[[#This Row],[CÓD. 
SAIB]],#REF!)</f>
        <v>#REF!</v>
      </c>
      <c r="K266" s="26" t="e">
        <f>BASE_CONCILI12[[#This Row],[30/mai]]+BASE_CONCILI12[[#This Row],[RECEBIMENTO]]-BASE_CONCILI12[[#This Row],[TRANSFERÊNCIA]]-BASE_CONCILI12[[#This Row],[CONSUMO REAL]]</f>
        <v>#N/A</v>
      </c>
      <c r="L266" s="7">
        <f>IFERROR(VLOOKUP(BASE_CONCILI12[[#This Row],[CÓD. 
SAIB]],BASE_CONTAG[[LAVRE]:[CONTAGEM FINAL]],7,0),0)</f>
        <v>358.5</v>
      </c>
      <c r="M266" s="7">
        <f>IFERROR(SUM(BASE_CONCILI12[[#This Row],[30/jun]]*BASE_CONCILI12[[#This Row],[CUSTO MP (UN)]]),0)</f>
        <v>0</v>
      </c>
      <c r="N266" s="7">
        <f>IFERROR(VLOOKUP(BASE_CONCILI12[[#This Row],[CÓD. 
SAIB]],BASE_CONTAG[],5,0),"")</f>
        <v>358.5</v>
      </c>
      <c r="O266" s="7" t="e">
        <f>SUMIF(SISTEMA!#REF!,BASE_CONCILI12[[#This Row],[CÓD. 
SAIB]],SISTEMA!#REF!)</f>
        <v>#REF!</v>
      </c>
      <c r="P266" s="30">
        <f>IFERROR(SUM(BASE_CONCILI12[[#This Row],[SISTEMA]]*BASE_CONCILI12[[#This Row],[CUSTO MP (UN)]]),0)</f>
        <v>0</v>
      </c>
      <c r="Q266" s="46" t="str">
        <f>IFERROR(VLOOKUP(BASE_CONCILI12[[#This Row],[CÓD. 
SAIB]],BASE_DIFERENÇA[],4,0),"0")</f>
        <v>0</v>
      </c>
      <c r="R266" s="75" t="e">
        <f>BASE_CONCILI12[[#This Row],[30/jun]]-BASE_CONCILI12[[#This Row],[SISTEMA]]</f>
        <v>#REF!</v>
      </c>
      <c r="S266" s="47" t="str">
        <f>IFERROR(BASE_CONCILI12[[#This Row],[DIFERENÇA ANTERIOR]]-BASE_CONCILI12[[#This Row],[DIFERENÇA ATUAL]],"-")</f>
        <v>-</v>
      </c>
      <c r="T266" s="48" t="str">
        <f>VLOOKUP(BASE_CONCILI12[[#This Row],[CÓD. 
SAIB]],CUSTO!A:C,3,0)</f>
        <v>440CB01</v>
      </c>
      <c r="U266" s="48">
        <f>IFERROR(SUM(BASE_CONCILI12[[#This Row],[DIFERENÇA ATUAL]]*BASE_CONCILI12[[#This Row],[CUSTO MP (UN)]]),0)</f>
        <v>0</v>
      </c>
      <c r="V266" s="87" t="str">
        <f>IFERROR(BASE_CONCILI12[[#This Row],[30/jun]]/BASE_CONCILI12[[#This Row],[SISTEMA]],"")</f>
        <v/>
      </c>
      <c r="W266" s="51" t="str">
        <f>IFERROR(BASE_CONCILI12[[#This Row],[DIFERENÇA MÊS]]*BASE_CONCILI12[[#This Row],[CUSTO MP (UN)]],"-")</f>
        <v>-</v>
      </c>
      <c r="X266" s="49" t="s">
        <v>878</v>
      </c>
    </row>
    <row r="267" spans="1:24" x14ac:dyDescent="0.25">
      <c r="A267" s="72">
        <v>396</v>
      </c>
      <c r="B267" s="72"/>
      <c r="C267" s="2" t="s">
        <v>47</v>
      </c>
      <c r="D267" s="37" t="s">
        <v>110</v>
      </c>
      <c r="E267" s="26" t="e">
        <f>VLOOKUP(BASE_CONCILI12[[#This Row],[CÓD. 
SAIB]],CONT_ANTE!A:D,4,0)</f>
        <v>#N/A</v>
      </c>
      <c r="F267" s="26" t="e">
        <f>SUMIF(#REF!,BASE_CONCILI12[[#This Row],[CÓD. 
SAIB]],#REF!)</f>
        <v>#REF!</v>
      </c>
      <c r="G267" s="26" t="e">
        <f>SUMIF(#REF!,BASE_CONCILI12[[#This Row],[CÓD. 
SAIB]],#REF!)</f>
        <v>#REF!</v>
      </c>
      <c r="H267" s="26" t="e">
        <f>BASE_CONCILI12[[#This Row],[CONSUMO REAL]]-BASE_CONCILI12[[#This Row],[CONSUMO TEORICO]]</f>
        <v>#REF!</v>
      </c>
      <c r="I267" s="26" t="e">
        <f>SUMIF(#REF!,BASE_CONCILI12[[#This Row],[CÓD. 
SAIB]],#REF!)</f>
        <v>#REF!</v>
      </c>
      <c r="J267" s="26" t="e">
        <f>SUMIF(#REF!,BASE_CONCILI12[[#This Row],[CÓD. 
SAIB]],#REF!)</f>
        <v>#REF!</v>
      </c>
      <c r="K267" s="26" t="e">
        <f>BASE_CONCILI12[[#This Row],[30/mai]]+BASE_CONCILI12[[#This Row],[RECEBIMENTO]]-BASE_CONCILI12[[#This Row],[TRANSFERÊNCIA]]-BASE_CONCILI12[[#This Row],[CONSUMO REAL]]</f>
        <v>#N/A</v>
      </c>
      <c r="L267" s="7">
        <f>IFERROR(VLOOKUP(BASE_CONCILI12[[#This Row],[CÓD. 
SAIB]],BASE_CONTAG[[LAVRE]:[CONTAGEM FINAL]],7,0),0)</f>
        <v>423300</v>
      </c>
      <c r="M267" s="7">
        <f>IFERROR(SUM(BASE_CONCILI12[[#This Row],[30/jun]]*BASE_CONCILI12[[#This Row],[CUSTO MP (UN)]]),0)</f>
        <v>0</v>
      </c>
      <c r="N267" s="7">
        <f>IFERROR(VLOOKUP(BASE_CONCILI12[[#This Row],[CÓD. 
SAIB]],BASE_CONTAG[],5,0),"")</f>
        <v>423300</v>
      </c>
      <c r="O267" s="7" t="e">
        <f>SUMIF(SISTEMA!#REF!,BASE_CONCILI12[[#This Row],[CÓD. 
SAIB]],SISTEMA!#REF!)</f>
        <v>#REF!</v>
      </c>
      <c r="P267" s="30">
        <f>IFERROR(SUM(BASE_CONCILI12[[#This Row],[SISTEMA]]*BASE_CONCILI12[[#This Row],[CUSTO MP (UN)]]),0)</f>
        <v>0</v>
      </c>
      <c r="Q267" s="46" t="str">
        <f>IFERROR(VLOOKUP(BASE_CONCILI12[[#This Row],[CÓD. 
SAIB]],BASE_DIFERENÇA[],4,0),"0")</f>
        <v>0</v>
      </c>
      <c r="R267" s="75" t="e">
        <f>BASE_CONCILI12[[#This Row],[30/jun]]-BASE_CONCILI12[[#This Row],[SISTEMA]]</f>
        <v>#REF!</v>
      </c>
      <c r="S267" s="47" t="str">
        <f>IFERROR(BASE_CONCILI12[[#This Row],[DIFERENÇA ANTERIOR]]-BASE_CONCILI12[[#This Row],[DIFERENÇA ATUAL]],"-")</f>
        <v>-</v>
      </c>
      <c r="T267" s="48" t="str">
        <f>VLOOKUP(BASE_CONCILI12[[#This Row],[CÓD. 
SAIB]],CUSTO!A:C,3,0)</f>
        <v>396CB01</v>
      </c>
      <c r="U267" s="48">
        <f>IFERROR(SUM(BASE_CONCILI12[[#This Row],[DIFERENÇA ATUAL]]*BASE_CONCILI12[[#This Row],[CUSTO MP (UN)]]),0)</f>
        <v>0</v>
      </c>
      <c r="V267" s="87" t="str">
        <f>IFERROR(BASE_CONCILI12[[#This Row],[30/jun]]/BASE_CONCILI12[[#This Row],[SISTEMA]],"")</f>
        <v/>
      </c>
      <c r="W267" s="51" t="str">
        <f>IFERROR(BASE_CONCILI12[[#This Row],[DIFERENÇA MÊS]]*BASE_CONCILI12[[#This Row],[CUSTO MP (UN)]],"-")</f>
        <v>-</v>
      </c>
      <c r="X267" s="49" t="s">
        <v>877</v>
      </c>
    </row>
    <row r="268" spans="1:24" x14ac:dyDescent="0.25">
      <c r="A268" s="72">
        <v>30360</v>
      </c>
      <c r="B268" s="72"/>
      <c r="C268" s="2" t="s">
        <v>183</v>
      </c>
      <c r="D268" s="37" t="s">
        <v>110</v>
      </c>
      <c r="E268" s="26" t="e">
        <f>VLOOKUP(BASE_CONCILI12[[#This Row],[CÓD. 
SAIB]],CONT_ANTE!A:D,4,0)</f>
        <v>#N/A</v>
      </c>
      <c r="F268" s="26" t="e">
        <f>SUMIF(#REF!,BASE_CONCILI12[[#This Row],[CÓD. 
SAIB]],#REF!)</f>
        <v>#REF!</v>
      </c>
      <c r="G268" s="26" t="e">
        <f>SUMIF(#REF!,BASE_CONCILI12[[#This Row],[CÓD. 
SAIB]],#REF!)</f>
        <v>#REF!</v>
      </c>
      <c r="H268" s="26" t="e">
        <f>BASE_CONCILI12[[#This Row],[CONSUMO REAL]]-BASE_CONCILI12[[#This Row],[CONSUMO TEORICO]]</f>
        <v>#REF!</v>
      </c>
      <c r="I268" s="26" t="e">
        <f>SUMIF(#REF!,BASE_CONCILI12[[#This Row],[CÓD. 
SAIB]],#REF!)</f>
        <v>#REF!</v>
      </c>
      <c r="J268" s="26" t="e">
        <f>SUMIF(#REF!,BASE_CONCILI12[[#This Row],[CÓD. 
SAIB]],#REF!)</f>
        <v>#REF!</v>
      </c>
      <c r="K268" s="26" t="e">
        <f>BASE_CONCILI12[[#This Row],[30/mai]]+BASE_CONCILI12[[#This Row],[RECEBIMENTO]]-BASE_CONCILI12[[#This Row],[TRANSFERÊNCIA]]-BASE_CONCILI12[[#This Row],[CONSUMO REAL]]</f>
        <v>#N/A</v>
      </c>
      <c r="L268" s="7">
        <f>IFERROR(VLOOKUP(BASE_CONCILI12[[#This Row],[CÓD. 
SAIB]],BASE_CONTAG[[LAVRE]:[CONTAGEM FINAL]],7,0),0)</f>
        <v>222230</v>
      </c>
      <c r="M268" s="7">
        <f>IFERROR(SUM(BASE_CONCILI12[[#This Row],[30/jun]]*BASE_CONCILI12[[#This Row],[CUSTO MP (UN)]]),0)</f>
        <v>0</v>
      </c>
      <c r="N268" s="7">
        <f>IFERROR(VLOOKUP(BASE_CONCILI12[[#This Row],[CÓD. 
SAIB]],BASE_CONTAG[],5,0),"")</f>
        <v>222230</v>
      </c>
      <c r="O268" s="7" t="e">
        <f>SUMIF(SISTEMA!#REF!,BASE_CONCILI12[[#This Row],[CÓD. 
SAIB]],SISTEMA!#REF!)</f>
        <v>#REF!</v>
      </c>
      <c r="P268" s="30">
        <f>IFERROR(SUM(BASE_CONCILI12[[#This Row],[SISTEMA]]*BASE_CONCILI12[[#This Row],[CUSTO MP (UN)]]),0)</f>
        <v>0</v>
      </c>
      <c r="Q268" s="46" t="str">
        <f>IFERROR(VLOOKUP(BASE_CONCILI12[[#This Row],[CÓD. 
SAIB]],BASE_DIFERENÇA[],4,0),"0")</f>
        <v>0</v>
      </c>
      <c r="R268" s="75" t="e">
        <f>BASE_CONCILI12[[#This Row],[30/jun]]-BASE_CONCILI12[[#This Row],[SISTEMA]]</f>
        <v>#REF!</v>
      </c>
      <c r="S268" s="47" t="str">
        <f>IFERROR(BASE_CONCILI12[[#This Row],[DIFERENÇA ANTERIOR]]-BASE_CONCILI12[[#This Row],[DIFERENÇA ATUAL]],"-")</f>
        <v>-</v>
      </c>
      <c r="T268" s="48" t="str">
        <f>VLOOKUP(BASE_CONCILI12[[#This Row],[CÓD. 
SAIB]],CUSTO!A:C,3,0)</f>
        <v>30360CB01</v>
      </c>
      <c r="U268" s="48">
        <f>IFERROR(SUM(BASE_CONCILI12[[#This Row],[DIFERENÇA ATUAL]]*BASE_CONCILI12[[#This Row],[CUSTO MP (UN)]]),0)</f>
        <v>0</v>
      </c>
      <c r="V268" s="87" t="str">
        <f>IFERROR(BASE_CONCILI12[[#This Row],[30/jun]]/BASE_CONCILI12[[#This Row],[SISTEMA]],"")</f>
        <v/>
      </c>
      <c r="W268" s="51" t="str">
        <f>IFERROR(BASE_CONCILI12[[#This Row],[DIFERENÇA MÊS]]*BASE_CONCILI12[[#This Row],[CUSTO MP (UN)]],"-")</f>
        <v>-</v>
      </c>
      <c r="X268" s="49" t="s">
        <v>813</v>
      </c>
    </row>
    <row r="269" spans="1:24" x14ac:dyDescent="0.25">
      <c r="A269" s="72">
        <v>30345</v>
      </c>
      <c r="B269" s="72"/>
      <c r="C269" s="2" t="s">
        <v>184</v>
      </c>
      <c r="D269" s="37" t="s">
        <v>110</v>
      </c>
      <c r="E269" s="26" t="e">
        <f>VLOOKUP(BASE_CONCILI12[[#This Row],[CÓD. 
SAIB]],CONT_ANTE!A:D,4,0)</f>
        <v>#N/A</v>
      </c>
      <c r="F269" s="26" t="e">
        <f>SUMIF(#REF!,BASE_CONCILI12[[#This Row],[CÓD. 
SAIB]],#REF!)</f>
        <v>#REF!</v>
      </c>
      <c r="G269" s="26" t="e">
        <f>SUMIF(#REF!,BASE_CONCILI12[[#This Row],[CÓD. 
SAIB]],#REF!)</f>
        <v>#REF!</v>
      </c>
      <c r="H269" s="26" t="e">
        <f>BASE_CONCILI12[[#This Row],[CONSUMO REAL]]-BASE_CONCILI12[[#This Row],[CONSUMO TEORICO]]</f>
        <v>#REF!</v>
      </c>
      <c r="I269" s="26" t="e">
        <f>SUMIF(#REF!,BASE_CONCILI12[[#This Row],[CÓD. 
SAIB]],#REF!)</f>
        <v>#REF!</v>
      </c>
      <c r="J269" s="26" t="e">
        <f>SUMIF(#REF!,BASE_CONCILI12[[#This Row],[CÓD. 
SAIB]],#REF!)</f>
        <v>#REF!</v>
      </c>
      <c r="K269" s="26" t="e">
        <f>BASE_CONCILI12[[#This Row],[30/mai]]+BASE_CONCILI12[[#This Row],[RECEBIMENTO]]-BASE_CONCILI12[[#This Row],[TRANSFERÊNCIA]]-BASE_CONCILI12[[#This Row],[CONSUMO REAL]]</f>
        <v>#N/A</v>
      </c>
      <c r="L269" s="7">
        <f>IFERROR(VLOOKUP(BASE_CONCILI12[[#This Row],[CÓD. 
SAIB]],BASE_CONTAG[[LAVRE]:[CONTAGEM FINAL]],7,0),0)</f>
        <v>194000</v>
      </c>
      <c r="M269" s="7">
        <f>IFERROR(SUM(BASE_CONCILI12[[#This Row],[30/jun]]*BASE_CONCILI12[[#This Row],[CUSTO MP (UN)]]),0)</f>
        <v>0</v>
      </c>
      <c r="N269" s="7">
        <f>IFERROR(VLOOKUP(BASE_CONCILI12[[#This Row],[CÓD. 
SAIB]],BASE_CONTAG[],5,0),"")</f>
        <v>194000</v>
      </c>
      <c r="O269" s="7" t="e">
        <f>SUMIF(SISTEMA!#REF!,BASE_CONCILI12[[#This Row],[CÓD. 
SAIB]],SISTEMA!#REF!)</f>
        <v>#REF!</v>
      </c>
      <c r="P269" s="30">
        <f>IFERROR(SUM(BASE_CONCILI12[[#This Row],[SISTEMA]]*BASE_CONCILI12[[#This Row],[CUSTO MP (UN)]]),0)</f>
        <v>0</v>
      </c>
      <c r="Q269" s="46" t="str">
        <f>IFERROR(VLOOKUP(BASE_CONCILI12[[#This Row],[CÓD. 
SAIB]],BASE_DIFERENÇA[],4,0),"0")</f>
        <v>0</v>
      </c>
      <c r="R269" s="75" t="e">
        <f>BASE_CONCILI12[[#This Row],[30/jun]]-BASE_CONCILI12[[#This Row],[SISTEMA]]</f>
        <v>#REF!</v>
      </c>
      <c r="S269" s="47" t="str">
        <f>IFERROR(BASE_CONCILI12[[#This Row],[DIFERENÇA ANTERIOR]]-BASE_CONCILI12[[#This Row],[DIFERENÇA ATUAL]],"-")</f>
        <v>-</v>
      </c>
      <c r="T269" s="48" t="str">
        <f>VLOOKUP(BASE_CONCILI12[[#This Row],[CÓD. 
SAIB]],CUSTO!A:C,3,0)</f>
        <v>30345CB01</v>
      </c>
      <c r="U269" s="48">
        <f>IFERROR(SUM(BASE_CONCILI12[[#This Row],[DIFERENÇA ATUAL]]*BASE_CONCILI12[[#This Row],[CUSTO MP (UN)]]),0)</f>
        <v>0</v>
      </c>
      <c r="V269" s="87" t="str">
        <f>IFERROR(BASE_CONCILI12[[#This Row],[30/jun]]/BASE_CONCILI12[[#This Row],[SISTEMA]],"")</f>
        <v/>
      </c>
      <c r="W269" s="51" t="str">
        <f>IFERROR(BASE_CONCILI12[[#This Row],[DIFERENÇA MÊS]]*BASE_CONCILI12[[#This Row],[CUSTO MP (UN)]],"-")</f>
        <v>-</v>
      </c>
      <c r="X269" s="49" t="s">
        <v>813</v>
      </c>
    </row>
    <row r="270" spans="1:24" x14ac:dyDescent="0.25">
      <c r="A270" s="72">
        <v>31558</v>
      </c>
      <c r="B270" s="72"/>
      <c r="C270" s="2" t="s">
        <v>185</v>
      </c>
      <c r="D270" s="37" t="s">
        <v>110</v>
      </c>
      <c r="E270" s="26" t="e">
        <f>VLOOKUP(BASE_CONCILI12[[#This Row],[CÓD. 
SAIB]],CONT_ANTE!A:D,4,0)</f>
        <v>#N/A</v>
      </c>
      <c r="F270" s="26" t="e">
        <f>SUMIF(#REF!,BASE_CONCILI12[[#This Row],[CÓD. 
SAIB]],#REF!)</f>
        <v>#REF!</v>
      </c>
      <c r="G270" s="26" t="e">
        <f>SUMIF(#REF!,BASE_CONCILI12[[#This Row],[CÓD. 
SAIB]],#REF!)</f>
        <v>#REF!</v>
      </c>
      <c r="H270" s="26" t="e">
        <f>BASE_CONCILI12[[#This Row],[CONSUMO REAL]]-BASE_CONCILI12[[#This Row],[CONSUMO TEORICO]]</f>
        <v>#REF!</v>
      </c>
      <c r="I270" s="26" t="e">
        <f>SUMIF(#REF!,BASE_CONCILI12[[#This Row],[CÓD. 
SAIB]],#REF!)</f>
        <v>#REF!</v>
      </c>
      <c r="J270" s="26" t="e">
        <f>SUMIF(#REF!,BASE_CONCILI12[[#This Row],[CÓD. 
SAIB]],#REF!)</f>
        <v>#REF!</v>
      </c>
      <c r="K270" s="26" t="e">
        <f>BASE_CONCILI12[[#This Row],[30/mai]]+BASE_CONCILI12[[#This Row],[RECEBIMENTO]]-BASE_CONCILI12[[#This Row],[TRANSFERÊNCIA]]-BASE_CONCILI12[[#This Row],[CONSUMO REAL]]</f>
        <v>#N/A</v>
      </c>
      <c r="L270" s="7">
        <f>IFERROR(VLOOKUP(BASE_CONCILI12[[#This Row],[CÓD. 
SAIB]],BASE_CONTAG[[LAVRE]:[CONTAGEM FINAL]],7,0),0)</f>
        <v>0</v>
      </c>
      <c r="M270" s="7">
        <f>IFERROR(SUM(BASE_CONCILI12[[#This Row],[30/jun]]*BASE_CONCILI12[[#This Row],[CUSTO MP (UN)]]),0)</f>
        <v>0</v>
      </c>
      <c r="N270" s="7">
        <f>IFERROR(VLOOKUP(BASE_CONCILI12[[#This Row],[CÓD. 
SAIB]],BASE_CONTAG[],5,0),"")</f>
        <v>0</v>
      </c>
      <c r="O270" s="7" t="e">
        <f>SUMIF(SISTEMA!#REF!,BASE_CONCILI12[[#This Row],[CÓD. 
SAIB]],SISTEMA!#REF!)</f>
        <v>#REF!</v>
      </c>
      <c r="P270" s="30">
        <f>IFERROR(SUM(BASE_CONCILI12[[#This Row],[SISTEMA]]*BASE_CONCILI12[[#This Row],[CUSTO MP (UN)]]),0)</f>
        <v>0</v>
      </c>
      <c r="Q270" s="46" t="str">
        <f>IFERROR(VLOOKUP(BASE_CONCILI12[[#This Row],[CÓD. 
SAIB]],BASE_DIFERENÇA[],4,0),"0")</f>
        <v>0</v>
      </c>
      <c r="R270" s="75" t="e">
        <f>BASE_CONCILI12[[#This Row],[30/jun]]-BASE_CONCILI12[[#This Row],[SISTEMA]]</f>
        <v>#REF!</v>
      </c>
      <c r="S270" s="47" t="str">
        <f>IFERROR(BASE_CONCILI12[[#This Row],[DIFERENÇA ANTERIOR]]-BASE_CONCILI12[[#This Row],[DIFERENÇA ATUAL]],"-")</f>
        <v>-</v>
      </c>
      <c r="T270" s="48" t="str">
        <f>VLOOKUP(BASE_CONCILI12[[#This Row],[CÓD. 
SAIB]],CUSTO!A:C,3,0)</f>
        <v>31558CB01</v>
      </c>
      <c r="U270" s="48">
        <f>IFERROR(SUM(BASE_CONCILI12[[#This Row],[DIFERENÇA ATUAL]]*BASE_CONCILI12[[#This Row],[CUSTO MP (UN)]]),0)</f>
        <v>0</v>
      </c>
      <c r="V270" s="87" t="str">
        <f>IFERROR(BASE_CONCILI12[[#This Row],[30/jun]]/BASE_CONCILI12[[#This Row],[SISTEMA]],"")</f>
        <v/>
      </c>
      <c r="W270" s="51" t="str">
        <f>IFERROR(BASE_CONCILI12[[#This Row],[DIFERENÇA MÊS]]*BASE_CONCILI12[[#This Row],[CUSTO MP (UN)]],"-")</f>
        <v>-</v>
      </c>
      <c r="X270" s="49" t="s">
        <v>813</v>
      </c>
    </row>
    <row r="271" spans="1:24" x14ac:dyDescent="0.25">
      <c r="A271" s="72">
        <v>408</v>
      </c>
      <c r="B271" s="72"/>
      <c r="C271" s="2" t="s">
        <v>186</v>
      </c>
      <c r="D271" s="37" t="s">
        <v>110</v>
      </c>
      <c r="E271" s="26" t="e">
        <f>VLOOKUP(BASE_CONCILI12[[#This Row],[CÓD. 
SAIB]],CONT_ANTE!A:D,4,0)</f>
        <v>#N/A</v>
      </c>
      <c r="F271" s="26" t="e">
        <f>SUMIF(#REF!,BASE_CONCILI12[[#This Row],[CÓD. 
SAIB]],#REF!)</f>
        <v>#REF!</v>
      </c>
      <c r="G271" s="26" t="e">
        <f>SUMIF(#REF!,BASE_CONCILI12[[#This Row],[CÓD. 
SAIB]],#REF!)</f>
        <v>#REF!</v>
      </c>
      <c r="H271" s="26" t="e">
        <f>BASE_CONCILI12[[#This Row],[CONSUMO REAL]]-BASE_CONCILI12[[#This Row],[CONSUMO TEORICO]]</f>
        <v>#REF!</v>
      </c>
      <c r="I271" s="26" t="e">
        <f>SUMIF(#REF!,BASE_CONCILI12[[#This Row],[CÓD. 
SAIB]],#REF!)</f>
        <v>#REF!</v>
      </c>
      <c r="J271" s="26" t="e">
        <f>SUMIF(#REF!,BASE_CONCILI12[[#This Row],[CÓD. 
SAIB]],#REF!)</f>
        <v>#REF!</v>
      </c>
      <c r="K271" s="26" t="e">
        <f>BASE_CONCILI12[[#This Row],[30/mai]]+BASE_CONCILI12[[#This Row],[RECEBIMENTO]]-BASE_CONCILI12[[#This Row],[TRANSFERÊNCIA]]-BASE_CONCILI12[[#This Row],[CONSUMO REAL]]</f>
        <v>#N/A</v>
      </c>
      <c r="L271" s="7">
        <f>IFERROR(VLOOKUP(BASE_CONCILI12[[#This Row],[CÓD. 
SAIB]],BASE_CONTAG[[LAVRE]:[CONTAGEM FINAL]],7,0),0)</f>
        <v>31504</v>
      </c>
      <c r="M271" s="7">
        <f>IFERROR(SUM(BASE_CONCILI12[[#This Row],[30/jun]]*BASE_CONCILI12[[#This Row],[CUSTO MP (UN)]]),0)</f>
        <v>0</v>
      </c>
      <c r="N271" s="7">
        <f>IFERROR(VLOOKUP(BASE_CONCILI12[[#This Row],[CÓD. 
SAIB]],BASE_CONTAG[],5,0),"")</f>
        <v>31504</v>
      </c>
      <c r="O271" s="7" t="e">
        <f>SUMIF(SISTEMA!#REF!,BASE_CONCILI12[[#This Row],[CÓD. 
SAIB]],SISTEMA!#REF!)</f>
        <v>#REF!</v>
      </c>
      <c r="P271" s="30">
        <f>IFERROR(SUM(BASE_CONCILI12[[#This Row],[SISTEMA]]*BASE_CONCILI12[[#This Row],[CUSTO MP (UN)]]),0)</f>
        <v>0</v>
      </c>
      <c r="Q271" s="46" t="str">
        <f>IFERROR(VLOOKUP(BASE_CONCILI12[[#This Row],[CÓD. 
SAIB]],BASE_DIFERENÇA[],4,0),"0")</f>
        <v>0</v>
      </c>
      <c r="R271" s="75" t="e">
        <f>BASE_CONCILI12[[#This Row],[30/jun]]-BASE_CONCILI12[[#This Row],[SISTEMA]]</f>
        <v>#REF!</v>
      </c>
      <c r="S271" s="47" t="str">
        <f>IFERROR(BASE_CONCILI12[[#This Row],[DIFERENÇA ANTERIOR]]-BASE_CONCILI12[[#This Row],[DIFERENÇA ATUAL]],"-")</f>
        <v>-</v>
      </c>
      <c r="T271" s="48" t="str">
        <f>VLOOKUP(BASE_CONCILI12[[#This Row],[CÓD. 
SAIB]],CUSTO!A:C,3,0)</f>
        <v>408CB01</v>
      </c>
      <c r="U271" s="48">
        <f>IFERROR(SUM(BASE_CONCILI12[[#This Row],[DIFERENÇA ATUAL]]*BASE_CONCILI12[[#This Row],[CUSTO MP (UN)]]),0)</f>
        <v>0</v>
      </c>
      <c r="V271" s="98" t="str">
        <f>IFERROR(BASE_CONCILI12[[#This Row],[30/jun]]/BASE_CONCILI12[[#This Row],[SISTEMA]],"")</f>
        <v/>
      </c>
      <c r="W271" s="51" t="str">
        <f>IFERROR(BASE_CONCILI12[[#This Row],[DIFERENÇA MÊS]]*BASE_CONCILI12[[#This Row],[CUSTO MP (UN)]],"-")</f>
        <v>-</v>
      </c>
      <c r="X271" s="127" t="s">
        <v>813</v>
      </c>
    </row>
    <row r="272" spans="1:24" x14ac:dyDescent="0.25">
      <c r="A272" s="72">
        <v>409</v>
      </c>
      <c r="B272" s="72"/>
      <c r="C272" s="2" t="s">
        <v>48</v>
      </c>
      <c r="D272" s="37" t="s">
        <v>110</v>
      </c>
      <c r="E272" s="26" t="e">
        <f>VLOOKUP(BASE_CONCILI12[[#This Row],[CÓD. 
SAIB]],CONT_ANTE!A:D,4,0)</f>
        <v>#N/A</v>
      </c>
      <c r="F272" s="26" t="e">
        <f>SUMIF(#REF!,BASE_CONCILI12[[#This Row],[CÓD. 
SAIB]],#REF!)</f>
        <v>#REF!</v>
      </c>
      <c r="G272" s="26" t="e">
        <f>SUMIF(#REF!,BASE_CONCILI12[[#This Row],[CÓD. 
SAIB]],#REF!)</f>
        <v>#REF!</v>
      </c>
      <c r="H272" s="26" t="e">
        <f>BASE_CONCILI12[[#This Row],[CONSUMO REAL]]-BASE_CONCILI12[[#This Row],[CONSUMO TEORICO]]</f>
        <v>#REF!</v>
      </c>
      <c r="I272" s="26" t="e">
        <f>SUMIF(#REF!,BASE_CONCILI12[[#This Row],[CÓD. 
SAIB]],#REF!)</f>
        <v>#REF!</v>
      </c>
      <c r="J272" s="26" t="e">
        <f>SUMIF(#REF!,BASE_CONCILI12[[#This Row],[CÓD. 
SAIB]],#REF!)</f>
        <v>#REF!</v>
      </c>
      <c r="K272" s="26" t="e">
        <f>BASE_CONCILI12[[#This Row],[30/mai]]+BASE_CONCILI12[[#This Row],[RECEBIMENTO]]-BASE_CONCILI12[[#This Row],[TRANSFERÊNCIA]]-BASE_CONCILI12[[#This Row],[CONSUMO REAL]]</f>
        <v>#N/A</v>
      </c>
      <c r="L272" s="7">
        <f>IFERROR(VLOOKUP(BASE_CONCILI12[[#This Row],[CÓD. 
SAIB]],BASE_CONTAG[[LAVRE]:[CONTAGEM FINAL]],7,0),0)</f>
        <v>103382</v>
      </c>
      <c r="M272" s="7">
        <f>IFERROR(SUM(BASE_CONCILI12[[#This Row],[30/jun]]*BASE_CONCILI12[[#This Row],[CUSTO MP (UN)]]),0)</f>
        <v>0</v>
      </c>
      <c r="N272" s="7">
        <f>IFERROR(VLOOKUP(BASE_CONCILI12[[#This Row],[CÓD. 
SAIB]],BASE_CONTAG[],5,0),"")</f>
        <v>13640</v>
      </c>
      <c r="O272" s="7" t="e">
        <f>SUMIF(SISTEMA!#REF!,BASE_CONCILI12[[#This Row],[CÓD. 
SAIB]],SISTEMA!#REF!)</f>
        <v>#REF!</v>
      </c>
      <c r="P272" s="30">
        <f>IFERROR(SUM(BASE_CONCILI12[[#This Row],[SISTEMA]]*BASE_CONCILI12[[#This Row],[CUSTO MP (UN)]]),0)</f>
        <v>0</v>
      </c>
      <c r="Q272" s="46" t="str">
        <f>IFERROR(VLOOKUP(BASE_CONCILI12[[#This Row],[CÓD. 
SAIB]],BASE_DIFERENÇA[],4,0),"0")</f>
        <v>0</v>
      </c>
      <c r="R272" s="75" t="e">
        <f>BASE_CONCILI12[[#This Row],[30/jun]]-BASE_CONCILI12[[#This Row],[SISTEMA]]</f>
        <v>#REF!</v>
      </c>
      <c r="S272" s="47" t="str">
        <f>IFERROR(BASE_CONCILI12[[#This Row],[DIFERENÇA ANTERIOR]]-BASE_CONCILI12[[#This Row],[DIFERENÇA ATUAL]],"-")</f>
        <v>-</v>
      </c>
      <c r="T272" s="48" t="str">
        <f>VLOOKUP(BASE_CONCILI12[[#This Row],[CÓD. 
SAIB]],CUSTO!A:C,3,0)</f>
        <v>409CB01</v>
      </c>
      <c r="U272" s="48">
        <f>IFERROR(SUM(BASE_CONCILI12[[#This Row],[DIFERENÇA ATUAL]]*BASE_CONCILI12[[#This Row],[CUSTO MP (UN)]]),0)</f>
        <v>0</v>
      </c>
      <c r="V272" s="98" t="str">
        <f>IFERROR(BASE_CONCILI12[[#This Row],[30/jun]]/BASE_CONCILI12[[#This Row],[SISTEMA]],"")</f>
        <v/>
      </c>
      <c r="W272" s="51" t="str">
        <f>IFERROR(BASE_CONCILI12[[#This Row],[DIFERENÇA MÊS]]*BASE_CONCILI12[[#This Row],[CUSTO MP (UN)]],"-")</f>
        <v>-</v>
      </c>
      <c r="X272" s="49" t="s">
        <v>813</v>
      </c>
    </row>
    <row r="273" spans="1:24" x14ac:dyDescent="0.25">
      <c r="A273" s="72">
        <v>31599</v>
      </c>
      <c r="B273" s="72"/>
      <c r="C273" s="2" t="s">
        <v>187</v>
      </c>
      <c r="D273" s="37" t="s">
        <v>110</v>
      </c>
      <c r="E273" s="26" t="e">
        <f>VLOOKUP(BASE_CONCILI12[[#This Row],[CÓD. 
SAIB]],CONT_ANTE!A:D,4,0)</f>
        <v>#N/A</v>
      </c>
      <c r="F273" s="26" t="e">
        <f>SUMIF(#REF!,BASE_CONCILI12[[#This Row],[CÓD. 
SAIB]],#REF!)</f>
        <v>#REF!</v>
      </c>
      <c r="G273" s="26" t="e">
        <f>SUMIF(#REF!,BASE_CONCILI12[[#This Row],[CÓD. 
SAIB]],#REF!)</f>
        <v>#REF!</v>
      </c>
      <c r="H273" s="26" t="e">
        <f>BASE_CONCILI12[[#This Row],[CONSUMO REAL]]-BASE_CONCILI12[[#This Row],[CONSUMO TEORICO]]</f>
        <v>#REF!</v>
      </c>
      <c r="I273" s="26" t="e">
        <f>SUMIF(#REF!,BASE_CONCILI12[[#This Row],[CÓD. 
SAIB]],#REF!)</f>
        <v>#REF!</v>
      </c>
      <c r="J273" s="26" t="e">
        <f>SUMIF(#REF!,BASE_CONCILI12[[#This Row],[CÓD. 
SAIB]],#REF!)</f>
        <v>#REF!</v>
      </c>
      <c r="K273" s="26" t="e">
        <f>BASE_CONCILI12[[#This Row],[30/mai]]+BASE_CONCILI12[[#This Row],[RECEBIMENTO]]-BASE_CONCILI12[[#This Row],[TRANSFERÊNCIA]]-BASE_CONCILI12[[#This Row],[CONSUMO REAL]]</f>
        <v>#N/A</v>
      </c>
      <c r="L273" s="7">
        <f>IFERROR(VLOOKUP(BASE_CONCILI12[[#This Row],[CÓD. 
SAIB]],BASE_CONTAG[[LAVRE]:[CONTAGEM FINAL]],7,0),0)</f>
        <v>0</v>
      </c>
      <c r="M273" s="7">
        <f>IFERROR(SUM(BASE_CONCILI12[[#This Row],[30/jun]]*BASE_CONCILI12[[#This Row],[CUSTO MP (UN)]]),0)</f>
        <v>0</v>
      </c>
      <c r="N273" s="7" t="str">
        <f>IFERROR(VLOOKUP(BASE_CONCILI12[[#This Row],[CÓD. 
SAIB]],BASE_CONTAG[],5,0),"")</f>
        <v/>
      </c>
      <c r="O273" s="7" t="e">
        <f>SUMIF(SISTEMA!#REF!,BASE_CONCILI12[[#This Row],[CÓD. 
SAIB]],SISTEMA!#REF!)</f>
        <v>#REF!</v>
      </c>
      <c r="P273" s="30">
        <f>IFERROR(SUM(BASE_CONCILI12[[#This Row],[SISTEMA]]*BASE_CONCILI12[[#This Row],[CUSTO MP (UN)]]),0)</f>
        <v>0</v>
      </c>
      <c r="Q273" s="46" t="str">
        <f>IFERROR(VLOOKUP(BASE_CONCILI12[[#This Row],[CÓD. 
SAIB]],BASE_DIFERENÇA[],4,0),"0")</f>
        <v>0</v>
      </c>
      <c r="R273" s="75" t="e">
        <f>BASE_CONCILI12[[#This Row],[30/jun]]-BASE_CONCILI12[[#This Row],[SISTEMA]]</f>
        <v>#REF!</v>
      </c>
      <c r="S273" s="47" t="str">
        <f>IFERROR(BASE_CONCILI12[[#This Row],[DIFERENÇA ANTERIOR]]-BASE_CONCILI12[[#This Row],[DIFERENÇA ATUAL]],"-")</f>
        <v>-</v>
      </c>
      <c r="T273" s="48" t="str">
        <f>VLOOKUP(BASE_CONCILI12[[#This Row],[CÓD. 
SAIB]],CUSTO!A:C,3,0)</f>
        <v>31599CB01</v>
      </c>
      <c r="U273" s="48">
        <f>IFERROR(SUM(BASE_CONCILI12[[#This Row],[DIFERENÇA ATUAL]]*BASE_CONCILI12[[#This Row],[CUSTO MP (UN)]]),0)</f>
        <v>0</v>
      </c>
      <c r="V273" s="87" t="str">
        <f>IFERROR(BASE_CONCILI12[[#This Row],[30/jun]]/BASE_CONCILI12[[#This Row],[SISTEMA]],"")</f>
        <v/>
      </c>
      <c r="W273" s="51" t="str">
        <f>IFERROR(BASE_CONCILI12[[#This Row],[DIFERENÇA MÊS]]*BASE_CONCILI12[[#This Row],[CUSTO MP (UN)]],"-")</f>
        <v>-</v>
      </c>
      <c r="X273" s="49" t="s">
        <v>813</v>
      </c>
    </row>
    <row r="274" spans="1:24" x14ac:dyDescent="0.25">
      <c r="A274" s="72">
        <v>754</v>
      </c>
      <c r="B274" s="72"/>
      <c r="C274" s="2" t="s">
        <v>581</v>
      </c>
      <c r="D274" s="37" t="s">
        <v>110</v>
      </c>
      <c r="E274" s="26" t="e">
        <f>VLOOKUP(BASE_CONCILI12[[#This Row],[CÓD. 
SAIB]],CONT_ANTE!A:D,4,0)</f>
        <v>#N/A</v>
      </c>
      <c r="F274" s="26" t="e">
        <f>SUMIF(#REF!,BASE_CONCILI12[[#This Row],[CÓD. 
SAIB]],#REF!)</f>
        <v>#REF!</v>
      </c>
      <c r="G274" s="26" t="e">
        <f>SUMIF(#REF!,BASE_CONCILI12[[#This Row],[CÓD. 
SAIB]],#REF!)</f>
        <v>#REF!</v>
      </c>
      <c r="H274" s="26" t="e">
        <f>BASE_CONCILI12[[#This Row],[CONSUMO REAL]]-BASE_CONCILI12[[#This Row],[CONSUMO TEORICO]]</f>
        <v>#REF!</v>
      </c>
      <c r="I274" s="26" t="e">
        <f>SUMIF(#REF!,BASE_CONCILI12[[#This Row],[CÓD. 
SAIB]],#REF!)</f>
        <v>#REF!</v>
      </c>
      <c r="J274" s="26" t="e">
        <f>SUMIF(#REF!,BASE_CONCILI12[[#This Row],[CÓD. 
SAIB]],#REF!)</f>
        <v>#REF!</v>
      </c>
      <c r="K274" s="26" t="e">
        <f>BASE_CONCILI12[[#This Row],[30/mai]]+BASE_CONCILI12[[#This Row],[RECEBIMENTO]]-BASE_CONCILI12[[#This Row],[TRANSFERÊNCIA]]-BASE_CONCILI12[[#This Row],[CONSUMO REAL]]</f>
        <v>#N/A</v>
      </c>
      <c r="L274" s="7">
        <f>IFERROR(VLOOKUP(BASE_CONCILI12[[#This Row],[CÓD. 
SAIB]],BASE_CONTAG[[LAVRE]:[CONTAGEM FINAL]],7,0),0)</f>
        <v>56000</v>
      </c>
      <c r="M274" s="7">
        <f>IFERROR(SUM(BASE_CONCILI12[[#This Row],[30/jun]]*BASE_CONCILI12[[#This Row],[CUSTO MP (UN)]]),0)</f>
        <v>0</v>
      </c>
      <c r="N274" s="7">
        <f>IFERROR(VLOOKUP(BASE_CONCILI12[[#This Row],[CÓD. 
SAIB]],BASE_CONTAG[],5,0),"")</f>
        <v>56000</v>
      </c>
      <c r="O274" s="7" t="e">
        <f>SUMIF(SISTEMA!#REF!,BASE_CONCILI12[[#This Row],[CÓD. 
SAIB]],SISTEMA!#REF!)</f>
        <v>#REF!</v>
      </c>
      <c r="P274" s="30">
        <f>IFERROR(SUM(BASE_CONCILI12[[#This Row],[SISTEMA]]*BASE_CONCILI12[[#This Row],[CUSTO MP (UN)]]),0)</f>
        <v>0</v>
      </c>
      <c r="Q274" s="46" t="str">
        <f>IFERROR(VLOOKUP(BASE_CONCILI12[[#This Row],[CÓD. 
SAIB]],BASE_DIFERENÇA[],4,0),"0")</f>
        <v>0</v>
      </c>
      <c r="R274" s="75" t="e">
        <f>BASE_CONCILI12[[#This Row],[30/jun]]-BASE_CONCILI12[[#This Row],[SISTEMA]]</f>
        <v>#REF!</v>
      </c>
      <c r="S274" s="47" t="str">
        <f>IFERROR(BASE_CONCILI12[[#This Row],[DIFERENÇA ANTERIOR]]-BASE_CONCILI12[[#This Row],[DIFERENÇA ATUAL]],"-")</f>
        <v>-</v>
      </c>
      <c r="T274" s="48" t="str">
        <f>VLOOKUP(BASE_CONCILI12[[#This Row],[CÓD. 
SAIB]],CUSTO!A:C,3,0)</f>
        <v>754CB01</v>
      </c>
      <c r="U274" s="48">
        <f>IFERROR(SUM(BASE_CONCILI12[[#This Row],[DIFERENÇA ATUAL]]*BASE_CONCILI12[[#This Row],[CUSTO MP (UN)]]),0)</f>
        <v>0</v>
      </c>
      <c r="V274" s="87" t="str">
        <f>IFERROR(BASE_CONCILI12[[#This Row],[30/jun]]/BASE_CONCILI12[[#This Row],[SISTEMA]],"")</f>
        <v/>
      </c>
      <c r="W274" s="51" t="str">
        <f>IFERROR(BASE_CONCILI12[[#This Row],[DIFERENÇA MÊS]]*BASE_CONCILI12[[#This Row],[CUSTO MP (UN)]],"-")</f>
        <v>-</v>
      </c>
      <c r="X274" s="49" t="s">
        <v>813</v>
      </c>
    </row>
    <row r="275" spans="1:24" x14ac:dyDescent="0.25">
      <c r="A275" s="72">
        <v>1600</v>
      </c>
      <c r="B275" s="72"/>
      <c r="C275" s="2" t="s">
        <v>346</v>
      </c>
      <c r="D275" s="37" t="s">
        <v>110</v>
      </c>
      <c r="E275" s="26" t="e">
        <f>VLOOKUP(BASE_CONCILI12[[#This Row],[CÓD. 
SAIB]],CONT_ANTE!A:D,4,0)</f>
        <v>#N/A</v>
      </c>
      <c r="F275" s="26" t="e">
        <f>SUMIF(#REF!,BASE_CONCILI12[[#This Row],[CÓD. 
SAIB]],#REF!)</f>
        <v>#REF!</v>
      </c>
      <c r="G275" s="26" t="e">
        <f>SUMIF(#REF!,BASE_CONCILI12[[#This Row],[CÓD. 
SAIB]],#REF!)</f>
        <v>#REF!</v>
      </c>
      <c r="H275" s="26" t="e">
        <f>BASE_CONCILI12[[#This Row],[CONSUMO REAL]]-BASE_CONCILI12[[#This Row],[CONSUMO TEORICO]]</f>
        <v>#REF!</v>
      </c>
      <c r="I275" s="26" t="e">
        <f>SUMIF(#REF!,BASE_CONCILI12[[#This Row],[CÓD. 
SAIB]],#REF!)</f>
        <v>#REF!</v>
      </c>
      <c r="J275" s="26" t="e">
        <f>SUMIF(#REF!,BASE_CONCILI12[[#This Row],[CÓD. 
SAIB]],#REF!)</f>
        <v>#REF!</v>
      </c>
      <c r="K275" s="26" t="e">
        <f>BASE_CONCILI12[[#This Row],[30/mai]]+BASE_CONCILI12[[#This Row],[RECEBIMENTO]]-BASE_CONCILI12[[#This Row],[TRANSFERÊNCIA]]-BASE_CONCILI12[[#This Row],[CONSUMO REAL]]</f>
        <v>#N/A</v>
      </c>
      <c r="L275" s="7">
        <f>IFERROR(VLOOKUP(BASE_CONCILI12[[#This Row],[CÓD. 
SAIB]],BASE_CONTAG[[LAVRE]:[CONTAGEM FINAL]],7,0),0)</f>
        <v>57000</v>
      </c>
      <c r="M275" s="7">
        <f>IFERROR(SUM(BASE_CONCILI12[[#This Row],[30/jun]]*BASE_CONCILI12[[#This Row],[CUSTO MP (UN)]]),0)</f>
        <v>0</v>
      </c>
      <c r="N275" s="7">
        <f>IFERROR(VLOOKUP(BASE_CONCILI12[[#This Row],[CÓD. 
SAIB]],BASE_CONTAG[],5,0),"")</f>
        <v>57000</v>
      </c>
      <c r="O275" s="7" t="e">
        <f>SUMIF(SISTEMA!#REF!,BASE_CONCILI12[[#This Row],[CÓD. 
SAIB]],SISTEMA!#REF!)</f>
        <v>#REF!</v>
      </c>
      <c r="P275" s="30">
        <f>IFERROR(SUM(BASE_CONCILI12[[#This Row],[SISTEMA]]*BASE_CONCILI12[[#This Row],[CUSTO MP (UN)]]),0)</f>
        <v>0</v>
      </c>
      <c r="Q275" s="46" t="str">
        <f>IFERROR(VLOOKUP(BASE_CONCILI12[[#This Row],[CÓD. 
SAIB]],BASE_DIFERENÇA[],4,0),"0")</f>
        <v>0</v>
      </c>
      <c r="R275" s="75" t="e">
        <f>BASE_CONCILI12[[#This Row],[30/jun]]-BASE_CONCILI12[[#This Row],[SISTEMA]]</f>
        <v>#REF!</v>
      </c>
      <c r="S275" s="47" t="str">
        <f>IFERROR(BASE_CONCILI12[[#This Row],[DIFERENÇA ANTERIOR]]-BASE_CONCILI12[[#This Row],[DIFERENÇA ATUAL]],"-")</f>
        <v>-</v>
      </c>
      <c r="T275" s="48">
        <f>VLOOKUP(BASE_CONCILI12[[#This Row],[CÓD. 
SAIB]],CUSTO!A:C,3,0)</f>
        <v>0</v>
      </c>
      <c r="U275" s="48">
        <f>IFERROR(SUM(BASE_CONCILI12[[#This Row],[DIFERENÇA ATUAL]]*BASE_CONCILI12[[#This Row],[CUSTO MP (UN)]]),0)</f>
        <v>0</v>
      </c>
      <c r="V275" s="87" t="str">
        <f>IFERROR(BASE_CONCILI12[[#This Row],[30/jun]]/BASE_CONCILI12[[#This Row],[SISTEMA]],"")</f>
        <v/>
      </c>
      <c r="W275" s="52" t="str">
        <f>IFERROR(BASE_CONCILI12[[#This Row],[DIFERENÇA MÊS]]*BASE_CONCILI12[[#This Row],[CUSTO MP (UN)]],"-")</f>
        <v>-</v>
      </c>
      <c r="X275" s="49" t="s">
        <v>813</v>
      </c>
    </row>
    <row r="276" spans="1:24" x14ac:dyDescent="0.25">
      <c r="A276" s="72">
        <v>30769</v>
      </c>
      <c r="B276" s="72"/>
      <c r="C276" s="2" t="s">
        <v>71</v>
      </c>
      <c r="D276" s="37" t="s">
        <v>111</v>
      </c>
      <c r="E276" s="26" t="e">
        <f>VLOOKUP(BASE_CONCILI12[[#This Row],[CÓD. 
SAIB]],CONT_ANTE!A:D,4,0)</f>
        <v>#N/A</v>
      </c>
      <c r="F276" s="26" t="e">
        <f>SUMIF(#REF!,BASE_CONCILI12[[#This Row],[CÓD. 
SAIB]],#REF!)</f>
        <v>#REF!</v>
      </c>
      <c r="G276" s="26" t="e">
        <f>SUMIF(#REF!,BASE_CONCILI12[[#This Row],[CÓD. 
SAIB]],#REF!)</f>
        <v>#REF!</v>
      </c>
      <c r="H276" s="26" t="e">
        <f>BASE_CONCILI12[[#This Row],[CONSUMO REAL]]-BASE_CONCILI12[[#This Row],[CONSUMO TEORICO]]</f>
        <v>#REF!</v>
      </c>
      <c r="I276" s="26" t="e">
        <f>SUMIF(#REF!,BASE_CONCILI12[[#This Row],[CÓD. 
SAIB]],#REF!)</f>
        <v>#REF!</v>
      </c>
      <c r="J276" s="26" t="e">
        <f>SUMIF(#REF!,BASE_CONCILI12[[#This Row],[CÓD. 
SAIB]],#REF!)</f>
        <v>#REF!</v>
      </c>
      <c r="K276" s="26" t="e">
        <f>BASE_CONCILI12[[#This Row],[30/mai]]+BASE_CONCILI12[[#This Row],[RECEBIMENTO]]-BASE_CONCILI12[[#This Row],[TRANSFERÊNCIA]]-BASE_CONCILI12[[#This Row],[CONSUMO REAL]]</f>
        <v>#N/A</v>
      </c>
      <c r="L276" s="7">
        <f>IFERROR(VLOOKUP(BASE_CONCILI12[[#This Row],[CÓD. 
SAIB]],BASE_CONTAG[[LAVRE]:[CONTAGEM FINAL]],7,0),0)</f>
        <v>30800</v>
      </c>
      <c r="M276" s="7">
        <f>IFERROR(SUM(BASE_CONCILI12[[#This Row],[30/jun]]*BASE_CONCILI12[[#This Row],[CUSTO MP (UN)]]),0)</f>
        <v>0</v>
      </c>
      <c r="N276" s="7">
        <f>IFERROR(VLOOKUP(BASE_CONCILI12[[#This Row],[CÓD. 
SAIB]],BASE_CONTAG[],5,0),"")</f>
        <v>30800</v>
      </c>
      <c r="O276" s="7" t="e">
        <f>SUMIF(SISTEMA!#REF!,BASE_CONCILI12[[#This Row],[CÓD. 
SAIB]],SISTEMA!#REF!)</f>
        <v>#REF!</v>
      </c>
      <c r="P276" s="30">
        <f>IFERROR(SUM(BASE_CONCILI12[[#This Row],[SISTEMA]]*BASE_CONCILI12[[#This Row],[CUSTO MP (UN)]]),0)</f>
        <v>0</v>
      </c>
      <c r="Q276" s="46" t="str">
        <f>IFERROR(VLOOKUP(BASE_CONCILI12[[#This Row],[CÓD. 
SAIB]],BASE_DIFERENÇA[],4,0),"0")</f>
        <v>0</v>
      </c>
      <c r="R276" s="75" t="e">
        <f>BASE_CONCILI12[[#This Row],[30/jun]]-BASE_CONCILI12[[#This Row],[SISTEMA]]</f>
        <v>#REF!</v>
      </c>
      <c r="S276" s="47" t="str">
        <f>IFERROR(BASE_CONCILI12[[#This Row],[DIFERENÇA ANTERIOR]]-BASE_CONCILI12[[#This Row],[DIFERENÇA ATUAL]],"-")</f>
        <v>-</v>
      </c>
      <c r="T276" s="48" t="str">
        <f>VLOOKUP(BASE_CONCILI12[[#This Row],[CÓD. 
SAIB]],CUSTO!A:C,3,0)</f>
        <v>30769CB01</v>
      </c>
      <c r="U276" s="48">
        <f>IFERROR(SUM(BASE_CONCILI12[[#This Row],[DIFERENÇA ATUAL]]*BASE_CONCILI12[[#This Row],[CUSTO MP (UN)]]),0)</f>
        <v>0</v>
      </c>
      <c r="V276" s="87" t="str">
        <f>IFERROR(BASE_CONCILI12[[#This Row],[30/jun]]/BASE_CONCILI12[[#This Row],[SISTEMA]],"")</f>
        <v/>
      </c>
      <c r="W276" s="52" t="str">
        <f>IFERROR(BASE_CONCILI12[[#This Row],[DIFERENÇA MÊS]]*BASE_CONCILI12[[#This Row],[CUSTO MP (UN)]],"-")</f>
        <v>-</v>
      </c>
      <c r="X276" s="49" t="s">
        <v>813</v>
      </c>
    </row>
    <row r="277" spans="1:24" x14ac:dyDescent="0.25">
      <c r="A277" s="72">
        <v>30770</v>
      </c>
      <c r="B277" s="72"/>
      <c r="C277" s="2" t="s">
        <v>70</v>
      </c>
      <c r="D277" s="37" t="s">
        <v>111</v>
      </c>
      <c r="E277" s="26" t="e">
        <f>VLOOKUP(BASE_CONCILI12[[#This Row],[CÓD. 
SAIB]],CONT_ANTE!A:D,4,0)</f>
        <v>#N/A</v>
      </c>
      <c r="F277" s="26" t="e">
        <f>SUMIF(#REF!,BASE_CONCILI12[[#This Row],[CÓD. 
SAIB]],#REF!)</f>
        <v>#REF!</v>
      </c>
      <c r="G277" s="26" t="e">
        <f>SUMIF(#REF!,BASE_CONCILI12[[#This Row],[CÓD. 
SAIB]],#REF!)</f>
        <v>#REF!</v>
      </c>
      <c r="H277" s="26" t="e">
        <f>BASE_CONCILI12[[#This Row],[CONSUMO REAL]]-BASE_CONCILI12[[#This Row],[CONSUMO TEORICO]]</f>
        <v>#REF!</v>
      </c>
      <c r="I277" s="26" t="e">
        <f>SUMIF(#REF!,BASE_CONCILI12[[#This Row],[CÓD. 
SAIB]],#REF!)</f>
        <v>#REF!</v>
      </c>
      <c r="J277" s="26" t="e">
        <f>SUMIF(#REF!,BASE_CONCILI12[[#This Row],[CÓD. 
SAIB]],#REF!)</f>
        <v>#REF!</v>
      </c>
      <c r="K277" s="26" t="e">
        <f>BASE_CONCILI12[[#This Row],[30/mai]]+BASE_CONCILI12[[#This Row],[RECEBIMENTO]]-BASE_CONCILI12[[#This Row],[TRANSFERÊNCIA]]-BASE_CONCILI12[[#This Row],[CONSUMO REAL]]</f>
        <v>#N/A</v>
      </c>
      <c r="L277" s="7">
        <f>IFERROR(VLOOKUP(BASE_CONCILI12[[#This Row],[CÓD. 
SAIB]],BASE_CONTAG[[LAVRE]:[CONTAGEM FINAL]],7,0),0)</f>
        <v>77880</v>
      </c>
      <c r="M277" s="7">
        <f>IFERROR(SUM(BASE_CONCILI12[[#This Row],[30/jun]]*BASE_CONCILI12[[#This Row],[CUSTO MP (UN)]]),0)</f>
        <v>0</v>
      </c>
      <c r="N277" s="7">
        <f>IFERROR(VLOOKUP(BASE_CONCILI12[[#This Row],[CÓD. 
SAIB]],BASE_CONTAG[],5,0),"")</f>
        <v>77880</v>
      </c>
      <c r="O277" s="7" t="e">
        <f>SUMIF(SISTEMA!#REF!,BASE_CONCILI12[[#This Row],[CÓD. 
SAIB]],SISTEMA!#REF!)</f>
        <v>#REF!</v>
      </c>
      <c r="P277" s="30">
        <f>IFERROR(SUM(BASE_CONCILI12[[#This Row],[SISTEMA]]*BASE_CONCILI12[[#This Row],[CUSTO MP (UN)]]),0)</f>
        <v>0</v>
      </c>
      <c r="Q277" s="46" t="str">
        <f>IFERROR(VLOOKUP(BASE_CONCILI12[[#This Row],[CÓD. 
SAIB]],BASE_DIFERENÇA[],4,0),"0")</f>
        <v>0</v>
      </c>
      <c r="R277" s="75" t="e">
        <f>BASE_CONCILI12[[#This Row],[30/jun]]-BASE_CONCILI12[[#This Row],[SISTEMA]]</f>
        <v>#REF!</v>
      </c>
      <c r="S277" s="47" t="str">
        <f>IFERROR(BASE_CONCILI12[[#This Row],[DIFERENÇA ANTERIOR]]-BASE_CONCILI12[[#This Row],[DIFERENÇA ATUAL]],"-")</f>
        <v>-</v>
      </c>
      <c r="T277" s="48" t="str">
        <f>VLOOKUP(BASE_CONCILI12[[#This Row],[CÓD. 
SAIB]],CUSTO!A:C,3,0)</f>
        <v>30770CB01</v>
      </c>
      <c r="U277" s="48">
        <f>IFERROR(SUM(BASE_CONCILI12[[#This Row],[DIFERENÇA ATUAL]]*BASE_CONCILI12[[#This Row],[CUSTO MP (UN)]]),0)</f>
        <v>0</v>
      </c>
      <c r="V277" s="87" t="str">
        <f>IFERROR(BASE_CONCILI12[[#This Row],[30/jun]]/BASE_CONCILI12[[#This Row],[SISTEMA]],"")</f>
        <v/>
      </c>
      <c r="W277" s="52" t="str">
        <f>IFERROR(BASE_CONCILI12[[#This Row],[DIFERENÇA MÊS]]*BASE_CONCILI12[[#This Row],[CUSTO MP (UN)]],"-")</f>
        <v>-</v>
      </c>
      <c r="X277" s="49" t="s">
        <v>866</v>
      </c>
    </row>
    <row r="278" spans="1:24" x14ac:dyDescent="0.25">
      <c r="A278" s="72">
        <v>30778</v>
      </c>
      <c r="B278" s="72"/>
      <c r="C278" s="2" t="s">
        <v>72</v>
      </c>
      <c r="D278" s="37" t="s">
        <v>111</v>
      </c>
      <c r="E278" s="26" t="e">
        <f>VLOOKUP(BASE_CONCILI12[[#This Row],[CÓD. 
SAIB]],CONT_ANTE!A:D,4,0)</f>
        <v>#N/A</v>
      </c>
      <c r="F278" s="26" t="e">
        <f>SUMIF(#REF!,BASE_CONCILI12[[#This Row],[CÓD. 
SAIB]],#REF!)</f>
        <v>#REF!</v>
      </c>
      <c r="G278" s="26" t="e">
        <f>SUMIF(#REF!,BASE_CONCILI12[[#This Row],[CÓD. 
SAIB]],#REF!)</f>
        <v>#REF!</v>
      </c>
      <c r="H278" s="26" t="e">
        <f>BASE_CONCILI12[[#This Row],[CONSUMO REAL]]-BASE_CONCILI12[[#This Row],[CONSUMO TEORICO]]</f>
        <v>#REF!</v>
      </c>
      <c r="I278" s="26" t="e">
        <f>SUMIF(#REF!,BASE_CONCILI12[[#This Row],[CÓD. 
SAIB]],#REF!)</f>
        <v>#REF!</v>
      </c>
      <c r="J278" s="26" t="e">
        <f>SUMIF(#REF!,BASE_CONCILI12[[#This Row],[CÓD. 
SAIB]],#REF!)</f>
        <v>#REF!</v>
      </c>
      <c r="K278" s="26" t="e">
        <f>BASE_CONCILI12[[#This Row],[30/mai]]+BASE_CONCILI12[[#This Row],[RECEBIMENTO]]-BASE_CONCILI12[[#This Row],[TRANSFERÊNCIA]]-BASE_CONCILI12[[#This Row],[CONSUMO REAL]]</f>
        <v>#N/A</v>
      </c>
      <c r="L278" s="7">
        <f>IFERROR(VLOOKUP(BASE_CONCILI12[[#This Row],[CÓD. 
SAIB]],BASE_CONTAG[[LAVRE]:[CONTAGEM FINAL]],7,0),0)</f>
        <v>34944</v>
      </c>
      <c r="M278" s="7">
        <f>IFERROR(SUM(BASE_CONCILI12[[#This Row],[30/jun]]*BASE_CONCILI12[[#This Row],[CUSTO MP (UN)]]),0)</f>
        <v>0</v>
      </c>
      <c r="N278" s="7">
        <f>IFERROR(VLOOKUP(BASE_CONCILI12[[#This Row],[CÓD. 
SAIB]],BASE_CONTAG[],5,0),"")</f>
        <v>34944</v>
      </c>
      <c r="O278" s="7" t="e">
        <f>SUMIF(SISTEMA!#REF!,BASE_CONCILI12[[#This Row],[CÓD. 
SAIB]],SISTEMA!#REF!)</f>
        <v>#REF!</v>
      </c>
      <c r="P278" s="30">
        <f>IFERROR(SUM(BASE_CONCILI12[[#This Row],[SISTEMA]]*BASE_CONCILI12[[#This Row],[CUSTO MP (UN)]]),0)</f>
        <v>0</v>
      </c>
      <c r="Q278" s="46" t="str">
        <f>IFERROR(VLOOKUP(BASE_CONCILI12[[#This Row],[CÓD. 
SAIB]],BASE_DIFERENÇA[],4,0),"0")</f>
        <v>0</v>
      </c>
      <c r="R278" s="75" t="e">
        <f>BASE_CONCILI12[[#This Row],[30/jun]]-BASE_CONCILI12[[#This Row],[SISTEMA]]</f>
        <v>#REF!</v>
      </c>
      <c r="S278" s="47" t="str">
        <f>IFERROR(BASE_CONCILI12[[#This Row],[DIFERENÇA ANTERIOR]]-BASE_CONCILI12[[#This Row],[DIFERENÇA ATUAL]],"-")</f>
        <v>-</v>
      </c>
      <c r="T278" s="48" t="str">
        <f>VLOOKUP(BASE_CONCILI12[[#This Row],[CÓD. 
SAIB]],CUSTO!A:C,3,0)</f>
        <v>30778CB01</v>
      </c>
      <c r="U278" s="48">
        <f>IFERROR(SUM(BASE_CONCILI12[[#This Row],[DIFERENÇA ATUAL]]*BASE_CONCILI12[[#This Row],[CUSTO MP (UN)]]),0)</f>
        <v>0</v>
      </c>
      <c r="V278" s="87" t="str">
        <f>IFERROR(BASE_CONCILI12[[#This Row],[30/jun]]/BASE_CONCILI12[[#This Row],[SISTEMA]],"")</f>
        <v/>
      </c>
      <c r="W278" s="51" t="str">
        <f>IFERROR(BASE_CONCILI12[[#This Row],[DIFERENÇA MÊS]]*BASE_CONCILI12[[#This Row],[CUSTO MP (UN)]],"-")</f>
        <v>-</v>
      </c>
      <c r="X278" s="49" t="s">
        <v>813</v>
      </c>
    </row>
    <row r="279" spans="1:24" x14ac:dyDescent="0.25">
      <c r="A279" s="72">
        <v>31749</v>
      </c>
      <c r="B279" s="72"/>
      <c r="C279" s="2" t="s">
        <v>807</v>
      </c>
      <c r="D279" s="37" t="s">
        <v>111</v>
      </c>
      <c r="E279" s="26" t="e">
        <f>VLOOKUP(BASE_CONCILI12[[#This Row],[CÓD. 
SAIB]],CONT_ANTE!A:D,4,0)</f>
        <v>#N/A</v>
      </c>
      <c r="F279" s="26" t="e">
        <f>SUMIF(#REF!,BASE_CONCILI12[[#This Row],[CÓD. 
SAIB]],#REF!)</f>
        <v>#REF!</v>
      </c>
      <c r="G279" s="26" t="e">
        <f>SUMIF(#REF!,BASE_CONCILI12[[#This Row],[CÓD. 
SAIB]],#REF!)</f>
        <v>#REF!</v>
      </c>
      <c r="H279" s="26" t="e">
        <f>BASE_CONCILI12[[#This Row],[CONSUMO REAL]]-BASE_CONCILI12[[#This Row],[CONSUMO TEORICO]]</f>
        <v>#REF!</v>
      </c>
      <c r="I279" s="26" t="e">
        <f>SUMIF(#REF!,BASE_CONCILI12[[#This Row],[CÓD. 
SAIB]],#REF!)</f>
        <v>#REF!</v>
      </c>
      <c r="J279" s="26" t="e">
        <f>SUMIF(#REF!,BASE_CONCILI12[[#This Row],[CÓD. 
SAIB]],#REF!)</f>
        <v>#REF!</v>
      </c>
      <c r="K279" s="26" t="e">
        <f>BASE_CONCILI12[[#This Row],[30/mai]]+BASE_CONCILI12[[#This Row],[RECEBIMENTO]]-BASE_CONCILI12[[#This Row],[TRANSFERÊNCIA]]-BASE_CONCILI12[[#This Row],[CONSUMO REAL]]</f>
        <v>#N/A</v>
      </c>
      <c r="L279" s="7">
        <f>IFERROR(VLOOKUP(BASE_CONCILI12[[#This Row],[CÓD. 
SAIB]],BASE_CONTAG[[LAVRE]:[CONTAGEM FINAL]],7,0),0)</f>
        <v>0</v>
      </c>
      <c r="M279" s="7">
        <f>IFERROR(SUM(BASE_CONCILI12[[#This Row],[30/jun]]*BASE_CONCILI12[[#This Row],[CUSTO MP (UN)]]),0)</f>
        <v>0</v>
      </c>
      <c r="N279" s="7" t="str">
        <f>IFERROR(VLOOKUP(BASE_CONCILI12[[#This Row],[CÓD. 
SAIB]],BASE_CONTAG[],5,0),"")</f>
        <v/>
      </c>
      <c r="O279" s="7" t="e">
        <f>SUMIF(SISTEMA!#REF!,BASE_CONCILI12[[#This Row],[CÓD. 
SAIB]],SISTEMA!#REF!)</f>
        <v>#REF!</v>
      </c>
      <c r="P279" s="30">
        <f>IFERROR(SUM(BASE_CONCILI12[[#This Row],[SISTEMA]]*BASE_CONCILI12[[#This Row],[CUSTO MP (UN)]]),0)</f>
        <v>0</v>
      </c>
      <c r="Q279" s="46" t="str">
        <f>IFERROR(VLOOKUP(BASE_CONCILI12[[#This Row],[CÓD. 
SAIB]],BASE_DIFERENÇA[],4,0),"0")</f>
        <v>0</v>
      </c>
      <c r="R279" s="75" t="e">
        <f>BASE_CONCILI12[[#This Row],[30/jun]]-BASE_CONCILI12[[#This Row],[SISTEMA]]</f>
        <v>#REF!</v>
      </c>
      <c r="S279" s="47" t="str">
        <f>IFERROR(BASE_CONCILI12[[#This Row],[DIFERENÇA ANTERIOR]]-BASE_CONCILI12[[#This Row],[DIFERENÇA ATUAL]],"-")</f>
        <v>-</v>
      </c>
      <c r="T279" s="48" t="str">
        <f>VLOOKUP(BASE_CONCILI12[[#This Row],[CÓD. 
SAIB]],CUSTO!A:C,3,0)</f>
        <v>31749CB01</v>
      </c>
      <c r="U279" s="48">
        <f>IFERROR(SUM(BASE_CONCILI12[[#This Row],[DIFERENÇA ATUAL]]*BASE_CONCILI12[[#This Row],[CUSTO MP (UN)]]),0)</f>
        <v>0</v>
      </c>
      <c r="V279" s="87" t="str">
        <f>IFERROR(BASE_CONCILI12[[#This Row],[30/jun]]/BASE_CONCILI12[[#This Row],[SISTEMA]],"")</f>
        <v/>
      </c>
      <c r="W279" s="51" t="str">
        <f>IFERROR(BASE_CONCILI12[[#This Row],[DIFERENÇA MÊS]]*BASE_CONCILI12[[#This Row],[CUSTO MP (UN)]],"-")</f>
        <v>-</v>
      </c>
      <c r="X279" s="49" t="s">
        <v>813</v>
      </c>
    </row>
    <row r="280" spans="1:24" x14ac:dyDescent="0.25">
      <c r="A280" s="72">
        <v>31003</v>
      </c>
      <c r="B280" s="72"/>
      <c r="C280" s="2" t="s">
        <v>76</v>
      </c>
      <c r="D280" s="37" t="s">
        <v>111</v>
      </c>
      <c r="E280" s="26" t="e">
        <f>VLOOKUP(BASE_CONCILI12[[#This Row],[CÓD. 
SAIB]],CONT_ANTE!A:D,4,0)</f>
        <v>#N/A</v>
      </c>
      <c r="F280" s="26" t="e">
        <f>SUMIF(#REF!,BASE_CONCILI12[[#This Row],[CÓD. 
SAIB]],#REF!)</f>
        <v>#REF!</v>
      </c>
      <c r="G280" s="26" t="e">
        <f>SUMIF(#REF!,BASE_CONCILI12[[#This Row],[CÓD. 
SAIB]],#REF!)</f>
        <v>#REF!</v>
      </c>
      <c r="H280" s="26" t="e">
        <f>BASE_CONCILI12[[#This Row],[CONSUMO REAL]]-BASE_CONCILI12[[#This Row],[CONSUMO TEORICO]]</f>
        <v>#REF!</v>
      </c>
      <c r="I280" s="26" t="e">
        <f>SUMIF(#REF!,BASE_CONCILI12[[#This Row],[CÓD. 
SAIB]],#REF!)</f>
        <v>#REF!</v>
      </c>
      <c r="J280" s="26" t="e">
        <f>SUMIF(#REF!,BASE_CONCILI12[[#This Row],[CÓD. 
SAIB]],#REF!)</f>
        <v>#REF!</v>
      </c>
      <c r="K280" s="26" t="e">
        <f>BASE_CONCILI12[[#This Row],[30/mai]]+BASE_CONCILI12[[#This Row],[RECEBIMENTO]]-BASE_CONCILI12[[#This Row],[TRANSFERÊNCIA]]-BASE_CONCILI12[[#This Row],[CONSUMO REAL]]</f>
        <v>#N/A</v>
      </c>
      <c r="L280" s="7">
        <f>IFERROR(VLOOKUP(BASE_CONCILI12[[#This Row],[CÓD. 
SAIB]],BASE_CONTAG[[LAVRE]:[CONTAGEM FINAL]],7,0),0)</f>
        <v>21768</v>
      </c>
      <c r="M280" s="7">
        <f>IFERROR(SUM(BASE_CONCILI12[[#This Row],[30/jun]]*BASE_CONCILI12[[#This Row],[CUSTO MP (UN)]]),0)</f>
        <v>0</v>
      </c>
      <c r="N280" s="7">
        <f>IFERROR(VLOOKUP(BASE_CONCILI12[[#This Row],[CÓD. 
SAIB]],BASE_CONTAG[],5,0),"")</f>
        <v>21768</v>
      </c>
      <c r="O280" s="7" t="e">
        <f>SUMIF(SISTEMA!#REF!,BASE_CONCILI12[[#This Row],[CÓD. 
SAIB]],SISTEMA!#REF!)</f>
        <v>#REF!</v>
      </c>
      <c r="P280" s="30">
        <f>IFERROR(SUM(BASE_CONCILI12[[#This Row],[SISTEMA]]*BASE_CONCILI12[[#This Row],[CUSTO MP (UN)]]),0)</f>
        <v>0</v>
      </c>
      <c r="Q280" s="46" t="str">
        <f>IFERROR(VLOOKUP(BASE_CONCILI12[[#This Row],[CÓD. 
SAIB]],BASE_DIFERENÇA[],4,0),"0")</f>
        <v>0</v>
      </c>
      <c r="R280" s="75" t="e">
        <f>BASE_CONCILI12[[#This Row],[30/jun]]-BASE_CONCILI12[[#This Row],[SISTEMA]]</f>
        <v>#REF!</v>
      </c>
      <c r="S280" s="47" t="str">
        <f>IFERROR(BASE_CONCILI12[[#This Row],[DIFERENÇA ANTERIOR]]-BASE_CONCILI12[[#This Row],[DIFERENÇA ATUAL]],"-")</f>
        <v>-</v>
      </c>
      <c r="T280" s="48" t="str">
        <f>VLOOKUP(BASE_CONCILI12[[#This Row],[CÓD. 
SAIB]],CUSTO!A:C,3,0)</f>
        <v>31003CB01</v>
      </c>
      <c r="U280" s="48">
        <f>IFERROR(SUM(BASE_CONCILI12[[#This Row],[DIFERENÇA ATUAL]]*BASE_CONCILI12[[#This Row],[CUSTO MP (UN)]]),0)</f>
        <v>0</v>
      </c>
      <c r="V280" s="87" t="str">
        <f>IFERROR(BASE_CONCILI12[[#This Row],[30/jun]]/BASE_CONCILI12[[#This Row],[SISTEMA]],"")</f>
        <v/>
      </c>
      <c r="W280" s="51" t="str">
        <f>IFERROR(BASE_CONCILI12[[#This Row],[DIFERENÇA MÊS]]*BASE_CONCILI12[[#This Row],[CUSTO MP (UN)]],"-")</f>
        <v>-</v>
      </c>
      <c r="X280" s="49" t="s">
        <v>813</v>
      </c>
    </row>
    <row r="281" spans="1:24" x14ac:dyDescent="0.25">
      <c r="A281" s="72">
        <v>30277</v>
      </c>
      <c r="B281" s="72"/>
      <c r="C281" s="2" t="s">
        <v>62</v>
      </c>
      <c r="D281" s="37" t="s">
        <v>111</v>
      </c>
      <c r="E281" s="26" t="e">
        <f>VLOOKUP(BASE_CONCILI12[[#This Row],[CÓD. 
SAIB]],CONT_ANTE!A:D,4,0)</f>
        <v>#N/A</v>
      </c>
      <c r="F281" s="26" t="e">
        <f>SUMIF(#REF!,BASE_CONCILI12[[#This Row],[CÓD. 
SAIB]],#REF!)</f>
        <v>#REF!</v>
      </c>
      <c r="G281" s="26" t="e">
        <f>SUMIF(#REF!,BASE_CONCILI12[[#This Row],[CÓD. 
SAIB]],#REF!)</f>
        <v>#REF!</v>
      </c>
      <c r="H281" s="26" t="e">
        <f>BASE_CONCILI12[[#This Row],[CONSUMO REAL]]-BASE_CONCILI12[[#This Row],[CONSUMO TEORICO]]</f>
        <v>#REF!</v>
      </c>
      <c r="I281" s="26" t="e">
        <f>SUMIF(#REF!,BASE_CONCILI12[[#This Row],[CÓD. 
SAIB]],#REF!)</f>
        <v>#REF!</v>
      </c>
      <c r="J281" s="26" t="e">
        <f>SUMIF(#REF!,BASE_CONCILI12[[#This Row],[CÓD. 
SAIB]],#REF!)</f>
        <v>#REF!</v>
      </c>
      <c r="K281" s="26" t="e">
        <f>BASE_CONCILI12[[#This Row],[30/mai]]+BASE_CONCILI12[[#This Row],[RECEBIMENTO]]-BASE_CONCILI12[[#This Row],[TRANSFERÊNCIA]]-BASE_CONCILI12[[#This Row],[CONSUMO REAL]]</f>
        <v>#N/A</v>
      </c>
      <c r="L281" s="7">
        <f>IFERROR(VLOOKUP(BASE_CONCILI12[[#This Row],[CÓD. 
SAIB]],BASE_CONTAG[[LAVRE]:[CONTAGEM FINAL]],7,0),0)</f>
        <v>46800</v>
      </c>
      <c r="M281" s="7">
        <f>IFERROR(SUM(BASE_CONCILI12[[#This Row],[30/jun]]*BASE_CONCILI12[[#This Row],[CUSTO MP (UN)]]),0)</f>
        <v>0</v>
      </c>
      <c r="N281" s="7">
        <f>IFERROR(VLOOKUP(BASE_CONCILI12[[#This Row],[CÓD. 
SAIB]],BASE_CONTAG[],5,0),"")</f>
        <v>46800</v>
      </c>
      <c r="O281" s="7" t="e">
        <f>SUMIF(SISTEMA!#REF!,BASE_CONCILI12[[#This Row],[CÓD. 
SAIB]],SISTEMA!#REF!)</f>
        <v>#REF!</v>
      </c>
      <c r="P281" s="30">
        <f>IFERROR(SUM(BASE_CONCILI12[[#This Row],[SISTEMA]]*BASE_CONCILI12[[#This Row],[CUSTO MP (UN)]]),0)</f>
        <v>0</v>
      </c>
      <c r="Q281" s="46" t="str">
        <f>IFERROR(VLOOKUP(BASE_CONCILI12[[#This Row],[CÓD. 
SAIB]],BASE_DIFERENÇA[],4,0),"0")</f>
        <v>0</v>
      </c>
      <c r="R281" s="75" t="e">
        <f>BASE_CONCILI12[[#This Row],[30/jun]]-BASE_CONCILI12[[#This Row],[SISTEMA]]</f>
        <v>#REF!</v>
      </c>
      <c r="S281" s="47" t="str">
        <f>IFERROR(BASE_CONCILI12[[#This Row],[DIFERENÇA ANTERIOR]]-BASE_CONCILI12[[#This Row],[DIFERENÇA ATUAL]],"-")</f>
        <v>-</v>
      </c>
      <c r="T281" s="48" t="str">
        <f>VLOOKUP(BASE_CONCILI12[[#This Row],[CÓD. 
SAIB]],CUSTO!A:C,3,0)</f>
        <v>30277CB01</v>
      </c>
      <c r="U281" s="48">
        <f>IFERROR(SUM(BASE_CONCILI12[[#This Row],[DIFERENÇA ATUAL]]*BASE_CONCILI12[[#This Row],[CUSTO MP (UN)]]),0)</f>
        <v>0</v>
      </c>
      <c r="V281" s="87" t="str">
        <f>IFERROR(BASE_CONCILI12[[#This Row],[30/jun]]/BASE_CONCILI12[[#This Row],[SISTEMA]],"")</f>
        <v/>
      </c>
      <c r="W281" s="51" t="str">
        <f>IFERROR(BASE_CONCILI12[[#This Row],[DIFERENÇA MÊS]]*BASE_CONCILI12[[#This Row],[CUSTO MP (UN)]],"-")</f>
        <v>-</v>
      </c>
      <c r="X281" s="49" t="s">
        <v>813</v>
      </c>
    </row>
    <row r="282" spans="1:24" x14ac:dyDescent="0.25">
      <c r="A282" s="72">
        <v>30406</v>
      </c>
      <c r="B282" s="72"/>
      <c r="C282" s="2" t="s">
        <v>63</v>
      </c>
      <c r="D282" s="37" t="s">
        <v>111</v>
      </c>
      <c r="E282" s="26" t="e">
        <f>VLOOKUP(BASE_CONCILI12[[#This Row],[CÓD. 
SAIB]],CONT_ANTE!A:D,4,0)</f>
        <v>#N/A</v>
      </c>
      <c r="F282" s="26" t="e">
        <f>SUMIF(#REF!,BASE_CONCILI12[[#This Row],[CÓD. 
SAIB]],#REF!)</f>
        <v>#REF!</v>
      </c>
      <c r="G282" s="26" t="e">
        <f>SUMIF(#REF!,BASE_CONCILI12[[#This Row],[CÓD. 
SAIB]],#REF!)</f>
        <v>#REF!</v>
      </c>
      <c r="H282" s="26" t="e">
        <f>BASE_CONCILI12[[#This Row],[CONSUMO REAL]]-BASE_CONCILI12[[#This Row],[CONSUMO TEORICO]]</f>
        <v>#REF!</v>
      </c>
      <c r="I282" s="26" t="e">
        <f>SUMIF(#REF!,BASE_CONCILI12[[#This Row],[CÓD. 
SAIB]],#REF!)</f>
        <v>#REF!</v>
      </c>
      <c r="J282" s="26" t="e">
        <f>SUMIF(#REF!,BASE_CONCILI12[[#This Row],[CÓD. 
SAIB]],#REF!)</f>
        <v>#REF!</v>
      </c>
      <c r="K282" s="26" t="e">
        <f>BASE_CONCILI12[[#This Row],[30/mai]]+BASE_CONCILI12[[#This Row],[RECEBIMENTO]]-BASE_CONCILI12[[#This Row],[TRANSFERÊNCIA]]-BASE_CONCILI12[[#This Row],[CONSUMO REAL]]</f>
        <v>#N/A</v>
      </c>
      <c r="L282" s="7">
        <f>IFERROR(VLOOKUP(BASE_CONCILI12[[#This Row],[CÓD. 
SAIB]],BASE_CONTAG[[LAVRE]:[CONTAGEM FINAL]],7,0),0)</f>
        <v>950</v>
      </c>
      <c r="M282" s="7">
        <f>IFERROR(SUM(BASE_CONCILI12[[#This Row],[30/jun]]*BASE_CONCILI12[[#This Row],[CUSTO MP (UN)]]),0)</f>
        <v>0</v>
      </c>
      <c r="N282" s="7">
        <f>IFERROR(VLOOKUP(BASE_CONCILI12[[#This Row],[CÓD. 
SAIB]],BASE_CONTAG[],5,0),"")</f>
        <v>950</v>
      </c>
      <c r="O282" s="7" t="e">
        <f>SUMIF(SISTEMA!#REF!,BASE_CONCILI12[[#This Row],[CÓD. 
SAIB]],SISTEMA!#REF!)</f>
        <v>#REF!</v>
      </c>
      <c r="P282" s="30">
        <f>IFERROR(SUM(BASE_CONCILI12[[#This Row],[SISTEMA]]*BASE_CONCILI12[[#This Row],[CUSTO MP (UN)]]),0)</f>
        <v>0</v>
      </c>
      <c r="Q282" s="46" t="str">
        <f>IFERROR(VLOOKUP(BASE_CONCILI12[[#This Row],[CÓD. 
SAIB]],BASE_DIFERENÇA[],4,0),"0")</f>
        <v>0</v>
      </c>
      <c r="R282" s="75" t="e">
        <f>BASE_CONCILI12[[#This Row],[30/jun]]-BASE_CONCILI12[[#This Row],[SISTEMA]]</f>
        <v>#REF!</v>
      </c>
      <c r="S282" s="47" t="str">
        <f>IFERROR(BASE_CONCILI12[[#This Row],[DIFERENÇA ANTERIOR]]-BASE_CONCILI12[[#This Row],[DIFERENÇA ATUAL]],"-")</f>
        <v>-</v>
      </c>
      <c r="T282" s="48" t="str">
        <f>VLOOKUP(BASE_CONCILI12[[#This Row],[CÓD. 
SAIB]],CUSTO!A:C,3,0)</f>
        <v>30406CB01</v>
      </c>
      <c r="U282" s="48">
        <f>IFERROR(SUM(BASE_CONCILI12[[#This Row],[DIFERENÇA ATUAL]]*BASE_CONCILI12[[#This Row],[CUSTO MP (UN)]]),0)</f>
        <v>0</v>
      </c>
      <c r="V282" s="87" t="str">
        <f>IFERROR(BASE_CONCILI12[[#This Row],[30/jun]]/BASE_CONCILI12[[#This Row],[SISTEMA]],"")</f>
        <v/>
      </c>
      <c r="W282" s="51" t="str">
        <f>IFERROR(BASE_CONCILI12[[#This Row],[DIFERENÇA MÊS]]*BASE_CONCILI12[[#This Row],[CUSTO MP (UN)]],"-")</f>
        <v>-</v>
      </c>
      <c r="X282" s="49" t="s">
        <v>813</v>
      </c>
    </row>
    <row r="283" spans="1:24" x14ac:dyDescent="0.25">
      <c r="A283" s="72">
        <v>31002</v>
      </c>
      <c r="B283" s="72"/>
      <c r="C283" s="2" t="s">
        <v>75</v>
      </c>
      <c r="D283" s="37" t="s">
        <v>111</v>
      </c>
      <c r="E283" s="26" t="e">
        <f>VLOOKUP(BASE_CONCILI12[[#This Row],[CÓD. 
SAIB]],CONT_ANTE!A:D,4,0)</f>
        <v>#N/A</v>
      </c>
      <c r="F283" s="26" t="e">
        <f>SUMIF(#REF!,BASE_CONCILI12[[#This Row],[CÓD. 
SAIB]],#REF!)</f>
        <v>#REF!</v>
      </c>
      <c r="G283" s="26" t="e">
        <f>SUMIF(#REF!,BASE_CONCILI12[[#This Row],[CÓD. 
SAIB]],#REF!)</f>
        <v>#REF!</v>
      </c>
      <c r="H283" s="26" t="e">
        <f>BASE_CONCILI12[[#This Row],[CONSUMO REAL]]-BASE_CONCILI12[[#This Row],[CONSUMO TEORICO]]</f>
        <v>#REF!</v>
      </c>
      <c r="I283" s="26" t="e">
        <f>SUMIF(#REF!,BASE_CONCILI12[[#This Row],[CÓD. 
SAIB]],#REF!)</f>
        <v>#REF!</v>
      </c>
      <c r="J283" s="26" t="e">
        <f>SUMIF(#REF!,BASE_CONCILI12[[#This Row],[CÓD. 
SAIB]],#REF!)</f>
        <v>#REF!</v>
      </c>
      <c r="K283" s="26" t="e">
        <f>BASE_CONCILI12[[#This Row],[30/mai]]+BASE_CONCILI12[[#This Row],[RECEBIMENTO]]-BASE_CONCILI12[[#This Row],[TRANSFERÊNCIA]]-BASE_CONCILI12[[#This Row],[CONSUMO REAL]]</f>
        <v>#N/A</v>
      </c>
      <c r="L283" s="7">
        <f>IFERROR(VLOOKUP(BASE_CONCILI12[[#This Row],[CÓD. 
SAIB]],BASE_CONTAG[[LAVRE]:[CONTAGEM FINAL]],7,0),0)</f>
        <v>51.66</v>
      </c>
      <c r="M283" s="7">
        <f>IFERROR(SUM(BASE_CONCILI12[[#This Row],[30/jun]]*BASE_CONCILI12[[#This Row],[CUSTO MP (UN)]]),0)</f>
        <v>0.8885519999999999</v>
      </c>
      <c r="N283" s="7">
        <f>IFERROR(VLOOKUP(BASE_CONCILI12[[#This Row],[CÓD. 
SAIB]],BASE_CONTAG[],5,0),"")</f>
        <v>51.66</v>
      </c>
      <c r="O283" s="7" t="e">
        <f>SUMIF(SISTEMA!#REF!,BASE_CONCILI12[[#This Row],[CÓD. 
SAIB]],SISTEMA!#REF!)</f>
        <v>#REF!</v>
      </c>
      <c r="P283" s="30">
        <f>IFERROR(SUM(BASE_CONCILI12[[#This Row],[SISTEMA]]*BASE_CONCILI12[[#This Row],[CUSTO MP (UN)]]),0)</f>
        <v>0</v>
      </c>
      <c r="Q283" s="46" t="str">
        <f>IFERROR(VLOOKUP(BASE_CONCILI12[[#This Row],[CÓD. 
SAIB]],BASE_DIFERENÇA[],4,0),"0")</f>
        <v>0</v>
      </c>
      <c r="R283" s="75" t="e">
        <f>BASE_CONCILI12[[#This Row],[30/jun]]-BASE_CONCILI12[[#This Row],[SISTEMA]]</f>
        <v>#REF!</v>
      </c>
      <c r="S283" s="47" t="str">
        <f>IFERROR(BASE_CONCILI12[[#This Row],[DIFERENÇA ANTERIOR]]-BASE_CONCILI12[[#This Row],[DIFERENÇA ATUAL]],"-")</f>
        <v>-</v>
      </c>
      <c r="T283" s="48">
        <v>1.72E-2</v>
      </c>
      <c r="U283" s="48">
        <f>IFERROR(SUM(BASE_CONCILI12[[#This Row],[DIFERENÇA ATUAL]]*BASE_CONCILI12[[#This Row],[CUSTO MP (UN)]]),0)</f>
        <v>0</v>
      </c>
      <c r="V283" s="87" t="str">
        <f>IFERROR(BASE_CONCILI12[[#This Row],[30/jun]]/BASE_CONCILI12[[#This Row],[SISTEMA]],"")</f>
        <v/>
      </c>
      <c r="W283" s="52" t="str">
        <f>IFERROR(BASE_CONCILI12[[#This Row],[DIFERENÇA MÊS]]*BASE_CONCILI12[[#This Row],[CUSTO MP (UN)]],"-")</f>
        <v>-</v>
      </c>
      <c r="X283" s="49" t="s">
        <v>813</v>
      </c>
    </row>
    <row r="284" spans="1:24" x14ac:dyDescent="0.25">
      <c r="A284" s="72">
        <v>32062</v>
      </c>
      <c r="B284" s="72"/>
      <c r="C284" s="2" t="s">
        <v>373</v>
      </c>
      <c r="D284" s="37" t="s">
        <v>111</v>
      </c>
      <c r="E284" s="26" t="e">
        <f>VLOOKUP(BASE_CONCILI12[[#This Row],[CÓD. 
SAIB]],CONT_ANTE!A:D,4,0)</f>
        <v>#N/A</v>
      </c>
      <c r="F284" s="26" t="e">
        <f>SUMIF(#REF!,BASE_CONCILI12[[#This Row],[CÓD. 
SAIB]],#REF!)</f>
        <v>#REF!</v>
      </c>
      <c r="G284" s="26" t="e">
        <f>SUMIF(#REF!,BASE_CONCILI12[[#This Row],[CÓD. 
SAIB]],#REF!)</f>
        <v>#REF!</v>
      </c>
      <c r="H284" s="26" t="e">
        <f>BASE_CONCILI12[[#This Row],[CONSUMO REAL]]-BASE_CONCILI12[[#This Row],[CONSUMO TEORICO]]</f>
        <v>#REF!</v>
      </c>
      <c r="I284" s="26" t="e">
        <f>SUMIF(#REF!,BASE_CONCILI12[[#This Row],[CÓD. 
SAIB]],#REF!)</f>
        <v>#REF!</v>
      </c>
      <c r="J284" s="26" t="e">
        <f>SUMIF(#REF!,BASE_CONCILI12[[#This Row],[CÓD. 
SAIB]],#REF!)</f>
        <v>#REF!</v>
      </c>
      <c r="K284" s="26" t="e">
        <f>BASE_CONCILI12[[#This Row],[30/mai]]+BASE_CONCILI12[[#This Row],[RECEBIMENTO]]-BASE_CONCILI12[[#This Row],[TRANSFERÊNCIA]]-BASE_CONCILI12[[#This Row],[CONSUMO REAL]]</f>
        <v>#N/A</v>
      </c>
      <c r="L284" s="7">
        <f>IFERROR(VLOOKUP(BASE_CONCILI12[[#This Row],[CÓD. 
SAIB]],BASE_CONTAG[[LAVRE]:[CONTAGEM FINAL]],7,0),0)</f>
        <v>0</v>
      </c>
      <c r="M284" s="7">
        <f>IFERROR(SUM(BASE_CONCILI12[[#This Row],[30/jun]]*BASE_CONCILI12[[#This Row],[CUSTO MP (UN)]]),0)</f>
        <v>0</v>
      </c>
      <c r="N284" s="7">
        <f>IFERROR(VLOOKUP(BASE_CONCILI12[[#This Row],[CÓD. 
SAIB]],BASE_CONTAG[],5,0),"")</f>
        <v>0</v>
      </c>
      <c r="O284" s="7" t="e">
        <f>SUMIF(SISTEMA!#REF!,BASE_CONCILI12[[#This Row],[CÓD. 
SAIB]],SISTEMA!#REF!)</f>
        <v>#REF!</v>
      </c>
      <c r="P284" s="30">
        <f>IFERROR(SUM(BASE_CONCILI12[[#This Row],[SISTEMA]]*BASE_CONCILI12[[#This Row],[CUSTO MP (UN)]]),0)</f>
        <v>0</v>
      </c>
      <c r="Q284" s="46" t="str">
        <f>IFERROR(VLOOKUP(BASE_CONCILI12[[#This Row],[CÓD. 
SAIB]],BASE_DIFERENÇA[],4,0),"0")</f>
        <v>0</v>
      </c>
      <c r="R284" s="75" t="e">
        <f>BASE_CONCILI12[[#This Row],[30/jun]]-BASE_CONCILI12[[#This Row],[SISTEMA]]</f>
        <v>#REF!</v>
      </c>
      <c r="S284" s="47" t="str">
        <f>IFERROR(BASE_CONCILI12[[#This Row],[DIFERENÇA ANTERIOR]]-BASE_CONCILI12[[#This Row],[DIFERENÇA ATUAL]],"-")</f>
        <v>-</v>
      </c>
      <c r="T284" s="48" t="str">
        <f>VLOOKUP(BASE_CONCILI12[[#This Row],[CÓD. 
SAIB]],CUSTO!A:C,3,0)</f>
        <v>32062CB01</v>
      </c>
      <c r="U284" s="48">
        <f>IFERROR(SUM(BASE_CONCILI12[[#This Row],[DIFERENÇA ATUAL]]*BASE_CONCILI12[[#This Row],[CUSTO MP (UN)]]),0)</f>
        <v>0</v>
      </c>
      <c r="V284" s="87" t="str">
        <f>IFERROR(BASE_CONCILI12[[#This Row],[30/jun]]/BASE_CONCILI12[[#This Row],[SISTEMA]],"")</f>
        <v/>
      </c>
      <c r="W284" s="51" t="str">
        <f>IFERROR(BASE_CONCILI12[[#This Row],[DIFERENÇA MÊS]]*BASE_CONCILI12[[#This Row],[CUSTO MP (UN)]],"-")</f>
        <v>-</v>
      </c>
      <c r="X284" s="49" t="s">
        <v>813</v>
      </c>
    </row>
    <row r="285" spans="1:24" x14ac:dyDescent="0.25">
      <c r="A285" s="72">
        <v>32684</v>
      </c>
      <c r="B285" s="72"/>
      <c r="C285" s="2" t="s">
        <v>804</v>
      </c>
      <c r="D285" s="37" t="s">
        <v>111</v>
      </c>
      <c r="E285" s="26" t="e">
        <f>VLOOKUP(BASE_CONCILI12[[#This Row],[CÓD. 
SAIB]],CONT_ANTE!A:D,4,0)</f>
        <v>#N/A</v>
      </c>
      <c r="F285" s="26" t="e">
        <f>SUMIF(#REF!,BASE_CONCILI12[[#This Row],[CÓD. 
SAIB]],#REF!)</f>
        <v>#REF!</v>
      </c>
      <c r="G285" s="26" t="e">
        <f>SUMIF(#REF!,BASE_CONCILI12[[#This Row],[CÓD. 
SAIB]],#REF!)</f>
        <v>#REF!</v>
      </c>
      <c r="H285" s="26" t="e">
        <f>BASE_CONCILI12[[#This Row],[CONSUMO REAL]]-BASE_CONCILI12[[#This Row],[CONSUMO TEORICO]]</f>
        <v>#REF!</v>
      </c>
      <c r="I285" s="26" t="e">
        <f>SUMIF(#REF!,BASE_CONCILI12[[#This Row],[CÓD. 
SAIB]],#REF!)</f>
        <v>#REF!</v>
      </c>
      <c r="J285" s="26" t="e">
        <f>SUMIF(#REF!,BASE_CONCILI12[[#This Row],[CÓD. 
SAIB]],#REF!)</f>
        <v>#REF!</v>
      </c>
      <c r="K285" s="26" t="e">
        <f>BASE_CONCILI12[[#This Row],[30/mai]]+BASE_CONCILI12[[#This Row],[RECEBIMENTO]]-BASE_CONCILI12[[#This Row],[TRANSFERÊNCIA]]-BASE_CONCILI12[[#This Row],[CONSUMO REAL]]</f>
        <v>#N/A</v>
      </c>
      <c r="L285" s="7">
        <f>IFERROR(VLOOKUP(BASE_CONCILI12[[#This Row],[CÓD. 
SAIB]],BASE_CONTAG[[LAVRE]:[CONTAGEM FINAL]],7,0),0)</f>
        <v>0</v>
      </c>
      <c r="M285" s="7">
        <f>IFERROR(SUM(BASE_CONCILI12[[#This Row],[30/jun]]*BASE_CONCILI12[[#This Row],[CUSTO MP (UN)]]),0)</f>
        <v>0</v>
      </c>
      <c r="N285" s="7">
        <f>IFERROR(VLOOKUP(BASE_CONCILI12[[#This Row],[CÓD. 
SAIB]],BASE_CONTAG[],5,0),"")</f>
        <v>0</v>
      </c>
      <c r="O285" s="7" t="e">
        <f>SUMIF(SISTEMA!#REF!,BASE_CONCILI12[[#This Row],[CÓD. 
SAIB]],SISTEMA!#REF!)</f>
        <v>#REF!</v>
      </c>
      <c r="P285" s="30">
        <f>IFERROR(SUM(BASE_CONCILI12[[#This Row],[SISTEMA]]*BASE_CONCILI12[[#This Row],[CUSTO MP (UN)]]),0)</f>
        <v>0</v>
      </c>
      <c r="Q285" s="46" t="str">
        <f>IFERROR(VLOOKUP(BASE_CONCILI12[[#This Row],[CÓD. 
SAIB]],BASE_DIFERENÇA[],4,0),"0")</f>
        <v>0</v>
      </c>
      <c r="R285" s="75" t="e">
        <f>BASE_CONCILI12[[#This Row],[30/jun]]-BASE_CONCILI12[[#This Row],[SISTEMA]]</f>
        <v>#REF!</v>
      </c>
      <c r="S285" s="47" t="str">
        <f>IFERROR(BASE_CONCILI12[[#This Row],[DIFERENÇA ANTERIOR]]-BASE_CONCILI12[[#This Row],[DIFERENÇA ATUAL]],"-")</f>
        <v>-</v>
      </c>
      <c r="T285" s="48">
        <v>0.2166100092678406</v>
      </c>
      <c r="U285" s="48">
        <f>IFERROR(SUM(BASE_CONCILI12[[#This Row],[DIFERENÇA ATUAL]]*BASE_CONCILI12[[#This Row],[CUSTO MP (UN)]]),0)</f>
        <v>0</v>
      </c>
      <c r="V285" s="87" t="str">
        <f>IFERROR(BASE_CONCILI12[[#This Row],[30/jun]]/BASE_CONCILI12[[#This Row],[SISTEMA]],"")</f>
        <v/>
      </c>
      <c r="W285" s="51" t="str">
        <f>IFERROR(BASE_CONCILI12[[#This Row],[DIFERENÇA MÊS]]*BASE_CONCILI12[[#This Row],[CUSTO MP (UN)]],"-")</f>
        <v>-</v>
      </c>
      <c r="X285" s="49" t="s">
        <v>813</v>
      </c>
    </row>
    <row r="286" spans="1:24" x14ac:dyDescent="0.25">
      <c r="A286" s="72">
        <v>32685</v>
      </c>
      <c r="B286" s="72"/>
      <c r="C286" s="2" t="s">
        <v>805</v>
      </c>
      <c r="D286" s="37" t="s">
        <v>111</v>
      </c>
      <c r="E286" s="26" t="e">
        <f>VLOOKUP(BASE_CONCILI12[[#This Row],[CÓD. 
SAIB]],CONT_ANTE!A:D,4,0)</f>
        <v>#N/A</v>
      </c>
      <c r="F286" s="26" t="e">
        <f>SUMIF(#REF!,BASE_CONCILI12[[#This Row],[CÓD. 
SAIB]],#REF!)</f>
        <v>#REF!</v>
      </c>
      <c r="G286" s="26" t="e">
        <f>SUMIF(#REF!,BASE_CONCILI12[[#This Row],[CÓD. 
SAIB]],#REF!)</f>
        <v>#REF!</v>
      </c>
      <c r="H286" s="26" t="e">
        <f>BASE_CONCILI12[[#This Row],[CONSUMO REAL]]-BASE_CONCILI12[[#This Row],[CONSUMO TEORICO]]</f>
        <v>#REF!</v>
      </c>
      <c r="I286" s="26" t="e">
        <f>SUMIF(#REF!,BASE_CONCILI12[[#This Row],[CÓD. 
SAIB]],#REF!)</f>
        <v>#REF!</v>
      </c>
      <c r="J286" s="26" t="e">
        <f>SUMIF(#REF!,BASE_CONCILI12[[#This Row],[CÓD. 
SAIB]],#REF!)</f>
        <v>#REF!</v>
      </c>
      <c r="K286" s="26" t="e">
        <f>BASE_CONCILI12[[#This Row],[30/mai]]+BASE_CONCILI12[[#This Row],[RECEBIMENTO]]-BASE_CONCILI12[[#This Row],[TRANSFERÊNCIA]]-BASE_CONCILI12[[#This Row],[CONSUMO REAL]]</f>
        <v>#N/A</v>
      </c>
      <c r="L286" s="7">
        <f>IFERROR(VLOOKUP(BASE_CONCILI12[[#This Row],[CÓD. 
SAIB]],BASE_CONTAG[[LAVRE]:[CONTAGEM FINAL]],7,0),0)</f>
        <v>0</v>
      </c>
      <c r="M286" s="7">
        <f>IFERROR(SUM(BASE_CONCILI12[[#This Row],[30/jun]]*BASE_CONCILI12[[#This Row],[CUSTO MP (UN)]]),0)</f>
        <v>0</v>
      </c>
      <c r="N286" s="7">
        <f>IFERROR(VLOOKUP(BASE_CONCILI12[[#This Row],[CÓD. 
SAIB]],BASE_CONTAG[],5,0),"")</f>
        <v>0</v>
      </c>
      <c r="O286" s="7" t="e">
        <f>SUMIF(SISTEMA!#REF!,BASE_CONCILI12[[#This Row],[CÓD. 
SAIB]],SISTEMA!#REF!)</f>
        <v>#REF!</v>
      </c>
      <c r="P286" s="30">
        <f>IFERROR(SUM(BASE_CONCILI12[[#This Row],[SISTEMA]]*BASE_CONCILI12[[#This Row],[CUSTO MP (UN)]]),0)</f>
        <v>0</v>
      </c>
      <c r="Q286" s="46" t="str">
        <f>IFERROR(VLOOKUP(BASE_CONCILI12[[#This Row],[CÓD. 
SAIB]],BASE_DIFERENÇA[],4,0),"0")</f>
        <v>0</v>
      </c>
      <c r="R286" s="75" t="e">
        <f>BASE_CONCILI12[[#This Row],[30/jun]]-BASE_CONCILI12[[#This Row],[SISTEMA]]</f>
        <v>#REF!</v>
      </c>
      <c r="S286" s="47" t="str">
        <f>IFERROR(BASE_CONCILI12[[#This Row],[DIFERENÇA ANTERIOR]]-BASE_CONCILI12[[#This Row],[DIFERENÇA ATUAL]],"-")</f>
        <v>-</v>
      </c>
      <c r="T286" s="48">
        <v>0.21661000000000002</v>
      </c>
      <c r="U286" s="48">
        <f>IFERROR(SUM(BASE_CONCILI12[[#This Row],[DIFERENÇA ATUAL]]*BASE_CONCILI12[[#This Row],[CUSTO MP (UN)]]),0)</f>
        <v>0</v>
      </c>
      <c r="V286" s="87" t="str">
        <f>IFERROR(BASE_CONCILI12[[#This Row],[30/jun]]/BASE_CONCILI12[[#This Row],[SISTEMA]],"")</f>
        <v/>
      </c>
      <c r="W286" s="51" t="str">
        <f>IFERROR(BASE_CONCILI12[[#This Row],[DIFERENÇA MÊS]]*BASE_CONCILI12[[#This Row],[CUSTO MP (UN)]],"-")</f>
        <v>-</v>
      </c>
      <c r="X286" s="49" t="s">
        <v>813</v>
      </c>
    </row>
    <row r="287" spans="1:24" x14ac:dyDescent="0.25">
      <c r="A287" s="72">
        <v>32686</v>
      </c>
      <c r="B287" s="72"/>
      <c r="C287" s="2" t="s">
        <v>806</v>
      </c>
      <c r="D287" s="37" t="s">
        <v>111</v>
      </c>
      <c r="E287" s="26" t="e">
        <f>VLOOKUP(BASE_CONCILI12[[#This Row],[CÓD. 
SAIB]],CONT_ANTE!A:D,4,0)</f>
        <v>#N/A</v>
      </c>
      <c r="F287" s="26" t="e">
        <f>SUMIF(#REF!,BASE_CONCILI12[[#This Row],[CÓD. 
SAIB]],#REF!)</f>
        <v>#REF!</v>
      </c>
      <c r="G287" s="26" t="e">
        <f>SUMIF(#REF!,BASE_CONCILI12[[#This Row],[CÓD. 
SAIB]],#REF!)</f>
        <v>#REF!</v>
      </c>
      <c r="H287" s="26" t="e">
        <f>BASE_CONCILI12[[#This Row],[CONSUMO REAL]]-BASE_CONCILI12[[#This Row],[CONSUMO TEORICO]]</f>
        <v>#REF!</v>
      </c>
      <c r="I287" s="26" t="e">
        <f>SUMIF(#REF!,BASE_CONCILI12[[#This Row],[CÓD. 
SAIB]],#REF!)</f>
        <v>#REF!</v>
      </c>
      <c r="J287" s="26" t="e">
        <f>SUMIF(#REF!,BASE_CONCILI12[[#This Row],[CÓD. 
SAIB]],#REF!)</f>
        <v>#REF!</v>
      </c>
      <c r="K287" s="26" t="e">
        <f>BASE_CONCILI12[[#This Row],[30/mai]]+BASE_CONCILI12[[#This Row],[RECEBIMENTO]]-BASE_CONCILI12[[#This Row],[TRANSFERÊNCIA]]-BASE_CONCILI12[[#This Row],[CONSUMO REAL]]</f>
        <v>#N/A</v>
      </c>
      <c r="L287" s="7">
        <f>IFERROR(VLOOKUP(BASE_CONCILI12[[#This Row],[CÓD. 
SAIB]],BASE_CONTAG[[LAVRE]:[CONTAGEM FINAL]],7,0),0)</f>
        <v>0</v>
      </c>
      <c r="M287" s="7">
        <f>IFERROR(SUM(BASE_CONCILI12[[#This Row],[30/jun]]*BASE_CONCILI12[[#This Row],[CUSTO MP (UN)]]),0)</f>
        <v>0</v>
      </c>
      <c r="N287" s="7">
        <f>IFERROR(VLOOKUP(BASE_CONCILI12[[#This Row],[CÓD. 
SAIB]],BASE_CONTAG[],5,0),"")</f>
        <v>0</v>
      </c>
      <c r="O287" s="7" t="e">
        <f>SUMIF(SISTEMA!#REF!,BASE_CONCILI12[[#This Row],[CÓD. 
SAIB]],SISTEMA!#REF!)</f>
        <v>#REF!</v>
      </c>
      <c r="P287" s="30">
        <f>IFERROR(SUM(BASE_CONCILI12[[#This Row],[SISTEMA]]*BASE_CONCILI12[[#This Row],[CUSTO MP (UN)]]),0)</f>
        <v>0</v>
      </c>
      <c r="Q287" s="46" t="str">
        <f>IFERROR(VLOOKUP(BASE_CONCILI12[[#This Row],[CÓD. 
SAIB]],BASE_DIFERENÇA[],4,0),"0")</f>
        <v>0</v>
      </c>
      <c r="R287" s="75" t="e">
        <f>BASE_CONCILI12[[#This Row],[30/jun]]-BASE_CONCILI12[[#This Row],[SISTEMA]]</f>
        <v>#REF!</v>
      </c>
      <c r="S287" s="47" t="str">
        <f>IFERROR(BASE_CONCILI12[[#This Row],[DIFERENÇA ANTERIOR]]-BASE_CONCILI12[[#This Row],[DIFERENÇA ATUAL]],"-")</f>
        <v>-</v>
      </c>
      <c r="T287" s="48">
        <v>0.21660998532597303</v>
      </c>
      <c r="U287" s="48">
        <f>IFERROR(SUM(BASE_CONCILI12[[#This Row],[DIFERENÇA ATUAL]]*BASE_CONCILI12[[#This Row],[CUSTO MP (UN)]]),0)</f>
        <v>0</v>
      </c>
      <c r="V287" s="87" t="str">
        <f>IFERROR(BASE_CONCILI12[[#This Row],[30/jun]]/BASE_CONCILI12[[#This Row],[SISTEMA]],"")</f>
        <v/>
      </c>
      <c r="W287" s="51" t="str">
        <f>IFERROR(BASE_CONCILI12[[#This Row],[DIFERENÇA MÊS]]*BASE_CONCILI12[[#This Row],[CUSTO MP (UN)]],"-")</f>
        <v>-</v>
      </c>
      <c r="X287" s="49" t="s">
        <v>813</v>
      </c>
    </row>
    <row r="288" spans="1:24" x14ac:dyDescent="0.25">
      <c r="A288" s="72">
        <v>32713</v>
      </c>
      <c r="B288" s="72"/>
      <c r="C288" s="2" t="s">
        <v>789</v>
      </c>
      <c r="D288" s="37" t="s">
        <v>111</v>
      </c>
      <c r="E288" s="53" t="e">
        <f>VLOOKUP(BASE_CONCILI12[[#This Row],[CÓD. 
SAIB]],CONT_ANTE!A:D,4,0)</f>
        <v>#N/A</v>
      </c>
      <c r="F288" s="53" t="e">
        <f>SUMIF(#REF!,BASE_CONCILI12[[#This Row],[CÓD. 
SAIB]],#REF!)</f>
        <v>#REF!</v>
      </c>
      <c r="G288" s="53" t="e">
        <f>SUMIF(#REF!,BASE_CONCILI12[[#This Row],[CÓD. 
SAIB]],#REF!)</f>
        <v>#REF!</v>
      </c>
      <c r="H288" s="53" t="e">
        <f>BASE_CONCILI12[[#This Row],[CONSUMO REAL]]-BASE_CONCILI12[[#This Row],[CONSUMO TEORICO]]</f>
        <v>#REF!</v>
      </c>
      <c r="I288" s="53" t="e">
        <f>SUMIF(#REF!,BASE_CONCILI12[[#This Row],[CÓD. 
SAIB]],#REF!)</f>
        <v>#REF!</v>
      </c>
      <c r="J288" s="53" t="e">
        <f>SUMIF(#REF!,BASE_CONCILI12[[#This Row],[CÓD. 
SAIB]],#REF!)</f>
        <v>#REF!</v>
      </c>
      <c r="K288" s="53" t="e">
        <f>BASE_CONCILI12[[#This Row],[30/mai]]+BASE_CONCILI12[[#This Row],[RECEBIMENTO]]-BASE_CONCILI12[[#This Row],[TRANSFERÊNCIA]]-BASE_CONCILI12[[#This Row],[CONSUMO REAL]]</f>
        <v>#N/A</v>
      </c>
      <c r="L288" s="7">
        <f>IFERROR(VLOOKUP(BASE_CONCILI12[[#This Row],[CÓD. 
SAIB]],BASE_CONTAG[[LAVRE]:[CONTAGEM FINAL]],7,0),0)</f>
        <v>0</v>
      </c>
      <c r="M288" s="54">
        <f>IFERROR(SUM(BASE_CONCILI12[[#This Row],[30/jun]]*BASE_CONCILI12[[#This Row],[CUSTO MP (UN)]]),0)</f>
        <v>0</v>
      </c>
      <c r="N288" s="54">
        <f>IFERROR(VLOOKUP(BASE_CONCILI12[[#This Row],[CÓD. 
SAIB]],BASE_CONTAG[],5,0),"")</f>
        <v>0</v>
      </c>
      <c r="O288" s="7" t="e">
        <f>SUMIF(SISTEMA!#REF!,BASE_CONCILI12[[#This Row],[CÓD. 
SAIB]],SISTEMA!#REF!)</f>
        <v>#REF!</v>
      </c>
      <c r="P288" s="56">
        <f>IFERROR(SUM(BASE_CONCILI12[[#This Row],[SISTEMA]]*BASE_CONCILI12[[#This Row],[CUSTO MP (UN)]]),0)</f>
        <v>0</v>
      </c>
      <c r="Q288" s="46" t="str">
        <f>IFERROR(VLOOKUP(BASE_CONCILI12[[#This Row],[CÓD. 
SAIB]],BASE_DIFERENÇA[],4,0),"0")</f>
        <v>0</v>
      </c>
      <c r="R288" s="76" t="e">
        <f>BASE_CONCILI12[[#This Row],[30/jun]]-BASE_CONCILI12[[#This Row],[SISTEMA]]</f>
        <v>#REF!</v>
      </c>
      <c r="S288" s="47" t="str">
        <f>IFERROR(BASE_CONCILI12[[#This Row],[DIFERENÇA ANTERIOR]]-BASE_CONCILI12[[#This Row],[DIFERENÇA ATUAL]],"-")</f>
        <v>-</v>
      </c>
      <c r="T288" s="48">
        <v>0.44589004926108372</v>
      </c>
      <c r="U288" s="57">
        <f>IFERROR(SUM(BASE_CONCILI12[[#This Row],[DIFERENÇA ATUAL]]*BASE_CONCILI12[[#This Row],[CUSTO MP (UN)]]),0)</f>
        <v>0</v>
      </c>
      <c r="V288" s="123" t="str">
        <f>IFERROR(BASE_CONCILI12[[#This Row],[30/jun]]/BASE_CONCILI12[[#This Row],[SISTEMA]],"")</f>
        <v/>
      </c>
      <c r="W288" s="51" t="str">
        <f>IFERROR(BASE_CONCILI12[[#This Row],[DIFERENÇA MÊS]]*BASE_CONCILI12[[#This Row],[CUSTO MP (UN)]],"-")</f>
        <v>-</v>
      </c>
      <c r="X288" s="49" t="s">
        <v>879</v>
      </c>
    </row>
    <row r="289" spans="1:24" x14ac:dyDescent="0.25">
      <c r="A289" s="72">
        <v>32712</v>
      </c>
      <c r="B289" s="72"/>
      <c r="C289" s="2" t="s">
        <v>790</v>
      </c>
      <c r="D289" s="37" t="s">
        <v>111</v>
      </c>
      <c r="E289" s="26" t="e">
        <f>VLOOKUP(BASE_CONCILI12[[#This Row],[CÓD. 
SAIB]],CONT_ANTE!A:D,4,0)</f>
        <v>#N/A</v>
      </c>
      <c r="F289" s="26" t="e">
        <f>SUMIF(#REF!,BASE_CONCILI12[[#This Row],[CÓD. 
SAIB]],#REF!)</f>
        <v>#REF!</v>
      </c>
      <c r="G289" s="26" t="e">
        <f>SUMIF(#REF!,BASE_CONCILI12[[#This Row],[CÓD. 
SAIB]],#REF!)</f>
        <v>#REF!</v>
      </c>
      <c r="H289" s="26" t="e">
        <f>BASE_CONCILI12[[#This Row],[CONSUMO REAL]]-BASE_CONCILI12[[#This Row],[CONSUMO TEORICO]]</f>
        <v>#REF!</v>
      </c>
      <c r="I289" s="26" t="e">
        <f>SUMIF(#REF!,BASE_CONCILI12[[#This Row],[CÓD. 
SAIB]],#REF!)</f>
        <v>#REF!</v>
      </c>
      <c r="J289" s="26" t="e">
        <f>SUMIF(#REF!,BASE_CONCILI12[[#This Row],[CÓD. 
SAIB]],#REF!)</f>
        <v>#REF!</v>
      </c>
      <c r="K289" s="26" t="e">
        <f>BASE_CONCILI12[[#This Row],[30/mai]]+BASE_CONCILI12[[#This Row],[RECEBIMENTO]]-BASE_CONCILI12[[#This Row],[TRANSFERÊNCIA]]-BASE_CONCILI12[[#This Row],[CONSUMO REAL]]</f>
        <v>#N/A</v>
      </c>
      <c r="L289" s="7">
        <f>IFERROR(VLOOKUP(BASE_CONCILI12[[#This Row],[CÓD. 
SAIB]],BASE_CONTAG[[LAVRE]:[CONTAGEM FINAL]],7,0),0)</f>
        <v>0</v>
      </c>
      <c r="M289" s="7">
        <f>IFERROR(SUM(BASE_CONCILI12[[#This Row],[30/jun]]*BASE_CONCILI12[[#This Row],[CUSTO MP (UN)]]),0)</f>
        <v>0</v>
      </c>
      <c r="N289" s="7">
        <f>IFERROR(VLOOKUP(BASE_CONCILI12[[#This Row],[CÓD. 
SAIB]],BASE_CONTAG[],5,0),"")</f>
        <v>0</v>
      </c>
      <c r="O289" s="7" t="e">
        <f>SUMIF(SISTEMA!#REF!,BASE_CONCILI12[[#This Row],[CÓD. 
SAIB]],SISTEMA!#REF!)</f>
        <v>#REF!</v>
      </c>
      <c r="P289" s="30">
        <f>IFERROR(SUM(BASE_CONCILI12[[#This Row],[SISTEMA]]*BASE_CONCILI12[[#This Row],[CUSTO MP (UN)]]),0)</f>
        <v>0</v>
      </c>
      <c r="Q289" s="46" t="str">
        <f>IFERROR(VLOOKUP(BASE_CONCILI12[[#This Row],[CÓD. 
SAIB]],BASE_DIFERENÇA[],4,0),"0")</f>
        <v>0</v>
      </c>
      <c r="R289" s="75" t="e">
        <f>BASE_CONCILI12[[#This Row],[30/jun]]-BASE_CONCILI12[[#This Row],[SISTEMA]]</f>
        <v>#REF!</v>
      </c>
      <c r="S289" s="47" t="str">
        <f>IFERROR(BASE_CONCILI12[[#This Row],[DIFERENÇA ANTERIOR]]-BASE_CONCILI12[[#This Row],[DIFERENÇA ATUAL]],"-")</f>
        <v>-</v>
      </c>
      <c r="T289" s="48">
        <v>0.44589004926108372</v>
      </c>
      <c r="U289" s="48">
        <f>IFERROR(SUM(BASE_CONCILI12[[#This Row],[DIFERENÇA ATUAL]]*BASE_CONCILI12[[#This Row],[CUSTO MP (UN)]]),0)</f>
        <v>0</v>
      </c>
      <c r="V289" s="87" t="str">
        <f>IFERROR(BASE_CONCILI12[[#This Row],[30/jun]]/BASE_CONCILI12[[#This Row],[SISTEMA]],"")</f>
        <v/>
      </c>
      <c r="W289" s="51" t="str">
        <f>IFERROR(BASE_CONCILI12[[#This Row],[DIFERENÇA MÊS]]*BASE_CONCILI12[[#This Row],[CUSTO MP (UN)]],"-")</f>
        <v>-</v>
      </c>
      <c r="X289" s="49" t="s">
        <v>813</v>
      </c>
    </row>
    <row r="290" spans="1:24" x14ac:dyDescent="0.25">
      <c r="A290" s="72">
        <v>31706</v>
      </c>
      <c r="B290" s="72"/>
      <c r="C290" s="2" t="s">
        <v>190</v>
      </c>
      <c r="D290" s="37" t="s">
        <v>111</v>
      </c>
      <c r="E290" s="26" t="e">
        <f>VLOOKUP(BASE_CONCILI12[[#This Row],[CÓD. 
SAIB]],CONT_ANTE!A:D,4,0)</f>
        <v>#N/A</v>
      </c>
      <c r="F290" s="26" t="e">
        <f>SUMIF(#REF!,BASE_CONCILI12[[#This Row],[CÓD. 
SAIB]],#REF!)</f>
        <v>#REF!</v>
      </c>
      <c r="G290" s="26" t="e">
        <f>SUMIF(#REF!,BASE_CONCILI12[[#This Row],[CÓD. 
SAIB]],#REF!)</f>
        <v>#REF!</v>
      </c>
      <c r="H290" s="26" t="e">
        <f>BASE_CONCILI12[[#This Row],[CONSUMO REAL]]-BASE_CONCILI12[[#This Row],[CONSUMO TEORICO]]</f>
        <v>#REF!</v>
      </c>
      <c r="I290" s="26" t="e">
        <f>SUMIF(#REF!,BASE_CONCILI12[[#This Row],[CÓD. 
SAIB]],#REF!)</f>
        <v>#REF!</v>
      </c>
      <c r="J290" s="26" t="e">
        <f>SUMIF(#REF!,BASE_CONCILI12[[#This Row],[CÓD. 
SAIB]],#REF!)</f>
        <v>#REF!</v>
      </c>
      <c r="K290" s="26" t="e">
        <f>BASE_CONCILI12[[#This Row],[30/mai]]+BASE_CONCILI12[[#This Row],[RECEBIMENTO]]-BASE_CONCILI12[[#This Row],[TRANSFERÊNCIA]]-BASE_CONCILI12[[#This Row],[CONSUMO REAL]]</f>
        <v>#N/A</v>
      </c>
      <c r="L290" s="7">
        <f>IFERROR(VLOOKUP(BASE_CONCILI12[[#This Row],[CÓD. 
SAIB]],BASE_CONTAG[[LAVRE]:[CONTAGEM FINAL]],7,0),0)</f>
        <v>0</v>
      </c>
      <c r="M290" s="7">
        <f>IFERROR(SUM(BASE_CONCILI12[[#This Row],[30/jun]]*BASE_CONCILI12[[#This Row],[CUSTO MP (UN)]]),0)</f>
        <v>0</v>
      </c>
      <c r="N290" s="7">
        <f>IFERROR(VLOOKUP(BASE_CONCILI12[[#This Row],[CÓD. 
SAIB]],BASE_CONTAG[],5,0),"")</f>
        <v>0</v>
      </c>
      <c r="O290" s="7" t="e">
        <f>SUMIF(SISTEMA!#REF!,BASE_CONCILI12[[#This Row],[CÓD. 
SAIB]],SISTEMA!#REF!)</f>
        <v>#REF!</v>
      </c>
      <c r="P290" s="30">
        <f>IFERROR(SUM(BASE_CONCILI12[[#This Row],[SISTEMA]]*BASE_CONCILI12[[#This Row],[CUSTO MP (UN)]]),0)</f>
        <v>0</v>
      </c>
      <c r="Q290" s="46" t="str">
        <f>IFERROR(VLOOKUP(BASE_CONCILI12[[#This Row],[CÓD. 
SAIB]],BASE_DIFERENÇA[],4,0),"0")</f>
        <v>0</v>
      </c>
      <c r="R290" s="75" t="e">
        <f>BASE_CONCILI12[[#This Row],[30/jun]]-BASE_CONCILI12[[#This Row],[SISTEMA]]</f>
        <v>#REF!</v>
      </c>
      <c r="S290" s="47" t="str">
        <f>IFERROR(BASE_CONCILI12[[#This Row],[DIFERENÇA ANTERIOR]]-BASE_CONCILI12[[#This Row],[DIFERENÇA ATUAL]],"-")</f>
        <v>-</v>
      </c>
      <c r="T290" s="48" t="str">
        <f>VLOOKUP(BASE_CONCILI12[[#This Row],[CÓD. 
SAIB]],CUSTO!A:C,3,0)</f>
        <v>31706CB01</v>
      </c>
      <c r="U290" s="48">
        <f>IFERROR(SUM(BASE_CONCILI12[[#This Row],[DIFERENÇA ATUAL]]*BASE_CONCILI12[[#This Row],[CUSTO MP (UN)]]),0)</f>
        <v>0</v>
      </c>
      <c r="V290" s="87" t="str">
        <f>IFERROR(BASE_CONCILI12[[#This Row],[30/jun]]/BASE_CONCILI12[[#This Row],[SISTEMA]],"")</f>
        <v/>
      </c>
      <c r="W290" s="51" t="str">
        <f>IFERROR(BASE_CONCILI12[[#This Row],[DIFERENÇA MÊS]]*BASE_CONCILI12[[#This Row],[CUSTO MP (UN)]],"-")</f>
        <v>-</v>
      </c>
      <c r="X290" s="49" t="s">
        <v>859</v>
      </c>
    </row>
    <row r="291" spans="1:24" x14ac:dyDescent="0.25">
      <c r="A291" s="72">
        <v>32500</v>
      </c>
      <c r="B291" s="72"/>
      <c r="C291" s="2" t="s">
        <v>389</v>
      </c>
      <c r="D291" s="37" t="s">
        <v>111</v>
      </c>
      <c r="E291" s="26" t="e">
        <f>VLOOKUP(BASE_CONCILI12[[#This Row],[CÓD. 
SAIB]],CONT_ANTE!A:D,4,0)</f>
        <v>#N/A</v>
      </c>
      <c r="F291" s="26" t="e">
        <f>SUMIF(#REF!,BASE_CONCILI12[[#This Row],[CÓD. 
SAIB]],#REF!)</f>
        <v>#REF!</v>
      </c>
      <c r="G291" s="26" t="e">
        <f>SUMIF(#REF!,BASE_CONCILI12[[#This Row],[CÓD. 
SAIB]],#REF!)</f>
        <v>#REF!</v>
      </c>
      <c r="H291" s="26" t="e">
        <f>BASE_CONCILI12[[#This Row],[CONSUMO REAL]]-BASE_CONCILI12[[#This Row],[CONSUMO TEORICO]]</f>
        <v>#REF!</v>
      </c>
      <c r="I291" s="26" t="e">
        <f>SUMIF(#REF!,BASE_CONCILI12[[#This Row],[CÓD. 
SAIB]],#REF!)</f>
        <v>#REF!</v>
      </c>
      <c r="J291" s="26" t="e">
        <f>SUMIF(#REF!,BASE_CONCILI12[[#This Row],[CÓD. 
SAIB]],#REF!)</f>
        <v>#REF!</v>
      </c>
      <c r="K291" s="26" t="e">
        <f>BASE_CONCILI12[[#This Row],[30/mai]]+BASE_CONCILI12[[#This Row],[RECEBIMENTO]]-BASE_CONCILI12[[#This Row],[TRANSFERÊNCIA]]-BASE_CONCILI12[[#This Row],[CONSUMO REAL]]</f>
        <v>#N/A</v>
      </c>
      <c r="L291" s="7">
        <f>IFERROR(VLOOKUP(BASE_CONCILI12[[#This Row],[CÓD. 
SAIB]],BASE_CONTAG[[LAVRE]:[CONTAGEM FINAL]],7,0),0)</f>
        <v>14.7</v>
      </c>
      <c r="M291" s="7">
        <f>IFERROR(SUM(BASE_CONCILI12[[#This Row],[30/jun]]*BASE_CONCILI12[[#This Row],[CUSTO MP (UN)]]),0)</f>
        <v>0</v>
      </c>
      <c r="N291" s="7">
        <f>IFERROR(VLOOKUP(BASE_CONCILI12[[#This Row],[CÓD. 
SAIB]],BASE_CONTAG[],5,0),"")</f>
        <v>14.7</v>
      </c>
      <c r="O291" s="7" t="e">
        <f>SUMIF(SISTEMA!#REF!,BASE_CONCILI12[[#This Row],[CÓD. 
SAIB]],SISTEMA!#REF!)</f>
        <v>#REF!</v>
      </c>
      <c r="P291" s="30">
        <f>IFERROR(SUM(BASE_CONCILI12[[#This Row],[SISTEMA]]*BASE_CONCILI12[[#This Row],[CUSTO MP (UN)]]),0)</f>
        <v>0</v>
      </c>
      <c r="Q291" s="46" t="str">
        <f>IFERROR(VLOOKUP(BASE_CONCILI12[[#This Row],[CÓD. 
SAIB]],BASE_DIFERENÇA[],4,0),"0")</f>
        <v>0</v>
      </c>
      <c r="R291" s="75" t="e">
        <f>BASE_CONCILI12[[#This Row],[30/jun]]-BASE_CONCILI12[[#This Row],[SISTEMA]]</f>
        <v>#REF!</v>
      </c>
      <c r="S291" s="47" t="str">
        <f>IFERROR(BASE_CONCILI12[[#This Row],[DIFERENÇA ANTERIOR]]-BASE_CONCILI12[[#This Row],[DIFERENÇA ATUAL]],"-")</f>
        <v>-</v>
      </c>
      <c r="T291" s="48" t="str">
        <f>VLOOKUP(BASE_CONCILI12[[#This Row],[CÓD. 
SAIB]],CUSTO!A:C,3,0)</f>
        <v>32500CB01</v>
      </c>
      <c r="U291" s="48">
        <f>IFERROR(SUM(BASE_CONCILI12[[#This Row],[DIFERENÇA ATUAL]]*BASE_CONCILI12[[#This Row],[CUSTO MP (UN)]]),0)</f>
        <v>0</v>
      </c>
      <c r="V291" s="87" t="str">
        <f>IFERROR(BASE_CONCILI12[[#This Row],[30/jun]]/BASE_CONCILI12[[#This Row],[SISTEMA]],"")</f>
        <v/>
      </c>
      <c r="W291" s="51" t="str">
        <f>IFERROR(BASE_CONCILI12[[#This Row],[DIFERENÇA MÊS]]*BASE_CONCILI12[[#This Row],[CUSTO MP (UN)]],"-")</f>
        <v>-</v>
      </c>
      <c r="X291" s="49" t="s">
        <v>813</v>
      </c>
    </row>
    <row r="292" spans="1:24" x14ac:dyDescent="0.25">
      <c r="A292" s="72">
        <v>1740</v>
      </c>
      <c r="B292" s="72"/>
      <c r="C292" s="2" t="s">
        <v>347</v>
      </c>
      <c r="D292" s="37" t="s">
        <v>111</v>
      </c>
      <c r="E292" s="26" t="e">
        <f>VLOOKUP(BASE_CONCILI12[[#This Row],[CÓD. 
SAIB]],CONT_ANTE!A:D,4,0)</f>
        <v>#N/A</v>
      </c>
      <c r="F292" s="26" t="e">
        <f>SUMIF(#REF!,BASE_CONCILI12[[#This Row],[CÓD. 
SAIB]],#REF!)</f>
        <v>#REF!</v>
      </c>
      <c r="G292" s="26" t="e">
        <f>SUMIF(#REF!,BASE_CONCILI12[[#This Row],[CÓD. 
SAIB]],#REF!)</f>
        <v>#REF!</v>
      </c>
      <c r="H292" s="26" t="e">
        <f>BASE_CONCILI12[[#This Row],[CONSUMO REAL]]-BASE_CONCILI12[[#This Row],[CONSUMO TEORICO]]</f>
        <v>#REF!</v>
      </c>
      <c r="I292" s="26" t="e">
        <f>SUMIF(#REF!,BASE_CONCILI12[[#This Row],[CÓD. 
SAIB]],#REF!)</f>
        <v>#REF!</v>
      </c>
      <c r="J292" s="26" t="e">
        <f>SUMIF(#REF!,BASE_CONCILI12[[#This Row],[CÓD. 
SAIB]],#REF!)</f>
        <v>#REF!</v>
      </c>
      <c r="K292" s="26" t="e">
        <f>BASE_CONCILI12[[#This Row],[30/mai]]+BASE_CONCILI12[[#This Row],[RECEBIMENTO]]-BASE_CONCILI12[[#This Row],[TRANSFERÊNCIA]]-BASE_CONCILI12[[#This Row],[CONSUMO REAL]]</f>
        <v>#N/A</v>
      </c>
      <c r="L292" s="7">
        <f>IFERROR(VLOOKUP(BASE_CONCILI12[[#This Row],[CÓD. 
SAIB]],BASE_CONTAG[[LAVRE]:[CONTAGEM FINAL]],7,0),0)</f>
        <v>0</v>
      </c>
      <c r="M292" s="7">
        <f>IFERROR(SUM(BASE_CONCILI12[[#This Row],[30/jun]]*BASE_CONCILI12[[#This Row],[CUSTO MP (UN)]]),0)</f>
        <v>0</v>
      </c>
      <c r="N292" s="7" t="str">
        <f>IFERROR(VLOOKUP(BASE_CONCILI12[[#This Row],[CÓD. 
SAIB]],BASE_CONTAG[],5,0),"")</f>
        <v/>
      </c>
      <c r="O292" s="7" t="e">
        <f>SUMIF(SISTEMA!#REF!,BASE_CONCILI12[[#This Row],[CÓD. 
SAIB]],SISTEMA!#REF!)</f>
        <v>#REF!</v>
      </c>
      <c r="P292" s="30">
        <f>IFERROR(SUM(BASE_CONCILI12[[#This Row],[SISTEMA]]*BASE_CONCILI12[[#This Row],[CUSTO MP (UN)]]),0)</f>
        <v>0</v>
      </c>
      <c r="Q292" s="46" t="str">
        <f>IFERROR(VLOOKUP(BASE_CONCILI12[[#This Row],[CÓD. 
SAIB]],BASE_DIFERENÇA[],4,0),"0")</f>
        <v>0</v>
      </c>
      <c r="R292" s="75" t="e">
        <f>BASE_CONCILI12[[#This Row],[30/jun]]-BASE_CONCILI12[[#This Row],[SISTEMA]]</f>
        <v>#REF!</v>
      </c>
      <c r="S292" s="47" t="str">
        <f>IFERROR(BASE_CONCILI12[[#This Row],[DIFERENÇA ANTERIOR]]-BASE_CONCILI12[[#This Row],[DIFERENÇA ATUAL]],"-")</f>
        <v>-</v>
      </c>
      <c r="T292" s="48" t="str">
        <f>VLOOKUP(BASE_CONCILI12[[#This Row],[CÓD. 
SAIB]],CUSTO!A:C,3,0)</f>
        <v>1740CB01</v>
      </c>
      <c r="U292" s="48">
        <f>IFERROR(SUM(BASE_CONCILI12[[#This Row],[DIFERENÇA ATUAL]]*BASE_CONCILI12[[#This Row],[CUSTO MP (UN)]]),0)</f>
        <v>0</v>
      </c>
      <c r="V292" s="87" t="str">
        <f>IFERROR(BASE_CONCILI12[[#This Row],[30/jun]]/BASE_CONCILI12[[#This Row],[SISTEMA]],"")</f>
        <v/>
      </c>
      <c r="W292" s="51" t="str">
        <f>IFERROR(BASE_CONCILI12[[#This Row],[DIFERENÇA MÊS]]*BASE_CONCILI12[[#This Row],[CUSTO MP (UN)]],"-")</f>
        <v>-</v>
      </c>
      <c r="X292" s="49" t="s">
        <v>813</v>
      </c>
    </row>
    <row r="293" spans="1:24" x14ac:dyDescent="0.25">
      <c r="A293" s="72">
        <v>1741</v>
      </c>
      <c r="B293" s="72"/>
      <c r="C293" s="2" t="s">
        <v>60</v>
      </c>
      <c r="D293" s="37" t="s">
        <v>111</v>
      </c>
      <c r="E293" s="53" t="e">
        <f>VLOOKUP(BASE_CONCILI12[[#This Row],[CÓD. 
SAIB]],CONT_ANTE!A:D,4,0)</f>
        <v>#N/A</v>
      </c>
      <c r="F293" s="53" t="e">
        <f>SUMIF(#REF!,BASE_CONCILI12[[#This Row],[CÓD. 
SAIB]],#REF!)</f>
        <v>#REF!</v>
      </c>
      <c r="G293" s="53" t="e">
        <f>SUMIF(#REF!,BASE_CONCILI12[[#This Row],[CÓD. 
SAIB]],#REF!)</f>
        <v>#REF!</v>
      </c>
      <c r="H293" s="53" t="e">
        <f>BASE_CONCILI12[[#This Row],[CONSUMO REAL]]-BASE_CONCILI12[[#This Row],[CONSUMO TEORICO]]</f>
        <v>#REF!</v>
      </c>
      <c r="I293" s="53" t="e">
        <f>SUMIF(#REF!,BASE_CONCILI12[[#This Row],[CÓD. 
SAIB]],#REF!)</f>
        <v>#REF!</v>
      </c>
      <c r="J293" s="53" t="e">
        <f>SUMIF(#REF!,BASE_CONCILI12[[#This Row],[CÓD. 
SAIB]],#REF!)</f>
        <v>#REF!</v>
      </c>
      <c r="K293" s="53" t="e">
        <f>BASE_CONCILI12[[#This Row],[30/mai]]+BASE_CONCILI12[[#This Row],[RECEBIMENTO]]-BASE_CONCILI12[[#This Row],[TRANSFERÊNCIA]]-BASE_CONCILI12[[#This Row],[CONSUMO REAL]]</f>
        <v>#N/A</v>
      </c>
      <c r="L293" s="7">
        <f>IFERROR(VLOOKUP(BASE_CONCILI12[[#This Row],[CÓD. 
SAIB]],BASE_CONTAG[[LAVRE]:[CONTAGEM FINAL]],7,0),0)</f>
        <v>14</v>
      </c>
      <c r="M293" s="7">
        <f>IFERROR(SUM(BASE_CONCILI12[[#This Row],[30/jun]]*BASE_CONCILI12[[#This Row],[CUSTO MP (UN)]]),0)</f>
        <v>0</v>
      </c>
      <c r="N293" s="54">
        <f>IFERROR(VLOOKUP(BASE_CONCILI12[[#This Row],[CÓD. 
SAIB]],BASE_CONTAG[],5,0),"")</f>
        <v>14</v>
      </c>
      <c r="O293" s="7" t="e">
        <f>SUMIF(SISTEMA!#REF!,BASE_CONCILI12[[#This Row],[CÓD. 
SAIB]],SISTEMA!#REF!)</f>
        <v>#REF!</v>
      </c>
      <c r="P293" s="30">
        <f>IFERROR(SUM(BASE_CONCILI12[[#This Row],[SISTEMA]]*BASE_CONCILI12[[#This Row],[CUSTO MP (UN)]]),0)</f>
        <v>0</v>
      </c>
      <c r="Q293" s="46" t="str">
        <f>IFERROR(VLOOKUP(BASE_CONCILI12[[#This Row],[CÓD. 
SAIB]],BASE_DIFERENÇA[],4,0),"0")</f>
        <v>0</v>
      </c>
      <c r="R293" s="75" t="e">
        <f>BASE_CONCILI12[[#This Row],[30/jun]]-BASE_CONCILI12[[#This Row],[SISTEMA]]</f>
        <v>#REF!</v>
      </c>
      <c r="S293" s="47" t="str">
        <f>IFERROR(BASE_CONCILI12[[#This Row],[DIFERENÇA ANTERIOR]]-BASE_CONCILI12[[#This Row],[DIFERENÇA ATUAL]],"-")</f>
        <v>-</v>
      </c>
      <c r="T293" s="48" t="str">
        <f>VLOOKUP(BASE_CONCILI12[[#This Row],[CÓD. 
SAIB]],CUSTO!A:C,3,0)</f>
        <v>1741CB01</v>
      </c>
      <c r="U293" s="48">
        <f>IFERROR(SUM(BASE_CONCILI12[[#This Row],[DIFERENÇA ATUAL]]*BASE_CONCILI12[[#This Row],[CUSTO MP (UN)]]),0)</f>
        <v>0</v>
      </c>
      <c r="V293" s="93" t="str">
        <f>IFERROR(BASE_CONCILI12[[#This Row],[30/jun]]/BASE_CONCILI12[[#This Row],[SISTEMA]],"")</f>
        <v/>
      </c>
      <c r="W293" s="51" t="str">
        <f>IFERROR(BASE_CONCILI12[[#This Row],[DIFERENÇA MÊS]]*BASE_CONCILI12[[#This Row],[CUSTO MP (UN)]],"-")</f>
        <v>-</v>
      </c>
      <c r="X293" s="49" t="s">
        <v>813</v>
      </c>
    </row>
    <row r="294" spans="1:24" x14ac:dyDescent="0.25">
      <c r="A294" s="72">
        <v>30765</v>
      </c>
      <c r="B294" s="72"/>
      <c r="C294" s="2" t="s">
        <v>68</v>
      </c>
      <c r="D294" s="37" t="s">
        <v>111</v>
      </c>
      <c r="E294" s="26" t="e">
        <f>VLOOKUP(BASE_CONCILI12[[#This Row],[CÓD. 
SAIB]],CONT_ANTE!A:D,4,0)</f>
        <v>#N/A</v>
      </c>
      <c r="F294" s="26" t="e">
        <f>SUMIF(#REF!,BASE_CONCILI12[[#This Row],[CÓD. 
SAIB]],#REF!)</f>
        <v>#REF!</v>
      </c>
      <c r="G294" s="26" t="e">
        <f>SUMIF(#REF!,BASE_CONCILI12[[#This Row],[CÓD. 
SAIB]],#REF!)</f>
        <v>#REF!</v>
      </c>
      <c r="H294" s="26" t="e">
        <f>BASE_CONCILI12[[#This Row],[CONSUMO REAL]]-BASE_CONCILI12[[#This Row],[CONSUMO TEORICO]]</f>
        <v>#REF!</v>
      </c>
      <c r="I294" s="26" t="e">
        <f>SUMIF(#REF!,BASE_CONCILI12[[#This Row],[CÓD. 
SAIB]],#REF!)</f>
        <v>#REF!</v>
      </c>
      <c r="J294" s="26" t="e">
        <f>SUMIF(#REF!,BASE_CONCILI12[[#This Row],[CÓD. 
SAIB]],#REF!)</f>
        <v>#REF!</v>
      </c>
      <c r="K294" s="26" t="e">
        <f>BASE_CONCILI12[[#This Row],[30/mai]]+BASE_CONCILI12[[#This Row],[RECEBIMENTO]]-BASE_CONCILI12[[#This Row],[TRANSFERÊNCIA]]-BASE_CONCILI12[[#This Row],[CONSUMO REAL]]</f>
        <v>#N/A</v>
      </c>
      <c r="L294" s="7">
        <f>IFERROR(VLOOKUP(BASE_CONCILI12[[#This Row],[CÓD. 
SAIB]],BASE_CONTAG[[LAVRE]:[CONTAGEM FINAL]],7,0),0)</f>
        <v>0</v>
      </c>
      <c r="M294" s="7">
        <f>IFERROR(SUM(BASE_CONCILI12[[#This Row],[30/jun]]*BASE_CONCILI12[[#This Row],[CUSTO MP (UN)]]),0)</f>
        <v>0</v>
      </c>
      <c r="N294" s="7">
        <f>IFERROR(VLOOKUP(BASE_CONCILI12[[#This Row],[CÓD. 
SAIB]],BASE_CONTAG[],5,0),"")</f>
        <v>0</v>
      </c>
      <c r="O294" s="7" t="e">
        <f>SUMIF(SISTEMA!#REF!,BASE_CONCILI12[[#This Row],[CÓD. 
SAIB]],SISTEMA!#REF!)</f>
        <v>#REF!</v>
      </c>
      <c r="P294" s="30">
        <f>IFERROR(SUM(BASE_CONCILI12[[#This Row],[SISTEMA]]*BASE_CONCILI12[[#This Row],[CUSTO MP (UN)]]),0)</f>
        <v>0</v>
      </c>
      <c r="Q294" s="46" t="str">
        <f>IFERROR(VLOOKUP(BASE_CONCILI12[[#This Row],[CÓD. 
SAIB]],BASE_DIFERENÇA[],4,0),"0")</f>
        <v>0</v>
      </c>
      <c r="R294" s="75" t="e">
        <f>BASE_CONCILI12[[#This Row],[30/jun]]-BASE_CONCILI12[[#This Row],[SISTEMA]]</f>
        <v>#REF!</v>
      </c>
      <c r="S294" s="47" t="str">
        <f>IFERROR(BASE_CONCILI12[[#This Row],[DIFERENÇA ANTERIOR]]-BASE_CONCILI12[[#This Row],[DIFERENÇA ATUAL]],"-")</f>
        <v>-</v>
      </c>
      <c r="T294" s="48" t="str">
        <f>VLOOKUP(BASE_CONCILI12[[#This Row],[CÓD. 
SAIB]],CUSTO!A:C,3,0)</f>
        <v>30765CB01</v>
      </c>
      <c r="U294" s="48">
        <f>IFERROR(SUM(BASE_CONCILI12[[#This Row],[DIFERENÇA ATUAL]]*BASE_CONCILI12[[#This Row],[CUSTO MP (UN)]]),0)</f>
        <v>0</v>
      </c>
      <c r="V294" s="87" t="str">
        <f>IFERROR(BASE_CONCILI12[[#This Row],[30/jun]]/BASE_CONCILI12[[#This Row],[SISTEMA]],"")</f>
        <v/>
      </c>
      <c r="W294" s="51" t="str">
        <f>IFERROR(BASE_CONCILI12[[#This Row],[DIFERENÇA MÊS]]*BASE_CONCILI12[[#This Row],[CUSTO MP (UN)]],"-")</f>
        <v>-</v>
      </c>
      <c r="X294" s="49" t="s">
        <v>813</v>
      </c>
    </row>
    <row r="295" spans="1:24" x14ac:dyDescent="0.25">
      <c r="A295" s="72">
        <v>30767</v>
      </c>
      <c r="B295" s="72"/>
      <c r="C295" s="2" t="s">
        <v>69</v>
      </c>
      <c r="D295" s="37" t="s">
        <v>111</v>
      </c>
      <c r="E295" s="26" t="e">
        <f>VLOOKUP(BASE_CONCILI12[[#This Row],[CÓD. 
SAIB]],CONT_ANTE!A:D,4,0)</f>
        <v>#N/A</v>
      </c>
      <c r="F295" s="26" t="e">
        <f>SUMIF(#REF!,BASE_CONCILI12[[#This Row],[CÓD. 
SAIB]],#REF!)</f>
        <v>#REF!</v>
      </c>
      <c r="G295" s="26" t="e">
        <f>SUMIF(#REF!,BASE_CONCILI12[[#This Row],[CÓD. 
SAIB]],#REF!)</f>
        <v>#REF!</v>
      </c>
      <c r="H295" s="26" t="e">
        <f>BASE_CONCILI12[[#This Row],[CONSUMO REAL]]-BASE_CONCILI12[[#This Row],[CONSUMO TEORICO]]</f>
        <v>#REF!</v>
      </c>
      <c r="I295" s="26" t="e">
        <f>SUMIF(#REF!,BASE_CONCILI12[[#This Row],[CÓD. 
SAIB]],#REF!)</f>
        <v>#REF!</v>
      </c>
      <c r="J295" s="26" t="e">
        <f>SUMIF(#REF!,BASE_CONCILI12[[#This Row],[CÓD. 
SAIB]],#REF!)</f>
        <v>#REF!</v>
      </c>
      <c r="K295" s="26" t="e">
        <f>BASE_CONCILI12[[#This Row],[30/mai]]+BASE_CONCILI12[[#This Row],[RECEBIMENTO]]-BASE_CONCILI12[[#This Row],[TRANSFERÊNCIA]]-BASE_CONCILI12[[#This Row],[CONSUMO REAL]]</f>
        <v>#N/A</v>
      </c>
      <c r="L295" s="7">
        <f>IFERROR(VLOOKUP(BASE_CONCILI12[[#This Row],[CÓD. 
SAIB]],BASE_CONTAG[[LAVRE]:[CONTAGEM FINAL]],7,0),0)</f>
        <v>89</v>
      </c>
      <c r="M295" s="7">
        <f>IFERROR(SUM(BASE_CONCILI12[[#This Row],[30/jun]]*BASE_CONCILI12[[#This Row],[CUSTO MP (UN)]]),0)</f>
        <v>0</v>
      </c>
      <c r="N295" s="7">
        <f>IFERROR(VLOOKUP(BASE_CONCILI12[[#This Row],[CÓD. 
SAIB]],BASE_CONTAG[],5,0),"")</f>
        <v>89</v>
      </c>
      <c r="O295" s="7" t="e">
        <f>SUMIF(SISTEMA!#REF!,BASE_CONCILI12[[#This Row],[CÓD. 
SAIB]],SISTEMA!#REF!)</f>
        <v>#REF!</v>
      </c>
      <c r="P295" s="30">
        <f>IFERROR(SUM(BASE_CONCILI12[[#This Row],[SISTEMA]]*BASE_CONCILI12[[#This Row],[CUSTO MP (UN)]]),0)</f>
        <v>0</v>
      </c>
      <c r="Q295" s="46" t="str">
        <f>IFERROR(VLOOKUP(BASE_CONCILI12[[#This Row],[CÓD. 
SAIB]],BASE_DIFERENÇA[],4,0),"0")</f>
        <v>0</v>
      </c>
      <c r="R295" s="75" t="e">
        <f>BASE_CONCILI12[[#This Row],[30/jun]]-BASE_CONCILI12[[#This Row],[SISTEMA]]</f>
        <v>#REF!</v>
      </c>
      <c r="S295" s="47" t="str">
        <f>IFERROR(BASE_CONCILI12[[#This Row],[DIFERENÇA ANTERIOR]]-BASE_CONCILI12[[#This Row],[DIFERENÇA ATUAL]],"-")</f>
        <v>-</v>
      </c>
      <c r="T295" s="48" t="str">
        <f>VLOOKUP(BASE_CONCILI12[[#This Row],[CÓD. 
SAIB]],CUSTO!A:C,3,0)</f>
        <v>30767CB01</v>
      </c>
      <c r="U295" s="48">
        <f>IFERROR(SUM(BASE_CONCILI12[[#This Row],[DIFERENÇA ATUAL]]*BASE_CONCILI12[[#This Row],[CUSTO MP (UN)]]),0)</f>
        <v>0</v>
      </c>
      <c r="V295" s="87" t="str">
        <f>IFERROR(BASE_CONCILI12[[#This Row],[30/jun]]/BASE_CONCILI12[[#This Row],[SISTEMA]],"")</f>
        <v/>
      </c>
      <c r="W295" s="51" t="str">
        <f>IFERROR(BASE_CONCILI12[[#This Row],[DIFERENÇA MÊS]]*BASE_CONCILI12[[#This Row],[CUSTO MP (UN)]],"-")</f>
        <v>-</v>
      </c>
      <c r="X295" s="49" t="s">
        <v>866</v>
      </c>
    </row>
    <row r="296" spans="1:24" x14ac:dyDescent="0.25">
      <c r="A296" s="72">
        <v>30276</v>
      </c>
      <c r="B296" s="72"/>
      <c r="C296" s="2" t="s">
        <v>61</v>
      </c>
      <c r="D296" s="37" t="s">
        <v>111</v>
      </c>
      <c r="E296" s="26" t="e">
        <f>VLOOKUP(BASE_CONCILI12[[#This Row],[CÓD. 
SAIB]],CONT_ANTE!A:D,4,0)</f>
        <v>#N/A</v>
      </c>
      <c r="F296" s="26" t="e">
        <f>SUMIF(#REF!,BASE_CONCILI12[[#This Row],[CÓD. 
SAIB]],#REF!)</f>
        <v>#REF!</v>
      </c>
      <c r="G296" s="26" t="e">
        <f>SUMIF(#REF!,BASE_CONCILI12[[#This Row],[CÓD. 
SAIB]],#REF!)</f>
        <v>#REF!</v>
      </c>
      <c r="H296" s="26" t="e">
        <f>BASE_CONCILI12[[#This Row],[CONSUMO REAL]]-BASE_CONCILI12[[#This Row],[CONSUMO TEORICO]]</f>
        <v>#REF!</v>
      </c>
      <c r="I296" s="26" t="e">
        <f>SUMIF(#REF!,BASE_CONCILI12[[#This Row],[CÓD. 
SAIB]],#REF!)</f>
        <v>#REF!</v>
      </c>
      <c r="J296" s="26" t="e">
        <f>SUMIF(#REF!,BASE_CONCILI12[[#This Row],[CÓD. 
SAIB]],#REF!)</f>
        <v>#REF!</v>
      </c>
      <c r="K296" s="26" t="e">
        <f>BASE_CONCILI12[[#This Row],[30/mai]]+BASE_CONCILI12[[#This Row],[RECEBIMENTO]]-BASE_CONCILI12[[#This Row],[TRANSFERÊNCIA]]-BASE_CONCILI12[[#This Row],[CONSUMO REAL]]</f>
        <v>#N/A</v>
      </c>
      <c r="L296" s="7">
        <f>IFERROR(VLOOKUP(BASE_CONCILI12[[#This Row],[CÓD. 
SAIB]],BASE_CONTAG[[LAVRE]:[CONTAGEM FINAL]],7,0),0)</f>
        <v>0</v>
      </c>
      <c r="M296" s="7">
        <f>IFERROR(SUM(BASE_CONCILI12[[#This Row],[30/jun]]*BASE_CONCILI12[[#This Row],[CUSTO MP (UN)]]),0)</f>
        <v>0</v>
      </c>
      <c r="N296" s="7">
        <f>IFERROR(VLOOKUP(BASE_CONCILI12[[#This Row],[CÓD. 
SAIB]],BASE_CONTAG[],5,0),"")</f>
        <v>0</v>
      </c>
      <c r="O296" s="7" t="e">
        <f>SUMIF(SISTEMA!#REF!,BASE_CONCILI12[[#This Row],[CÓD. 
SAIB]],SISTEMA!#REF!)</f>
        <v>#REF!</v>
      </c>
      <c r="P296" s="30">
        <f>IFERROR(SUM(BASE_CONCILI12[[#This Row],[SISTEMA]]*BASE_CONCILI12[[#This Row],[CUSTO MP (UN)]]),0)</f>
        <v>0</v>
      </c>
      <c r="Q296" s="46" t="str">
        <f>IFERROR(VLOOKUP(BASE_CONCILI12[[#This Row],[CÓD. 
SAIB]],BASE_DIFERENÇA[],4,0),"0")</f>
        <v>0</v>
      </c>
      <c r="R296" s="75" t="e">
        <f>BASE_CONCILI12[[#This Row],[30/jun]]-BASE_CONCILI12[[#This Row],[SISTEMA]]</f>
        <v>#REF!</v>
      </c>
      <c r="S296" s="47" t="str">
        <f>IFERROR(BASE_CONCILI12[[#This Row],[DIFERENÇA ANTERIOR]]-BASE_CONCILI12[[#This Row],[DIFERENÇA ATUAL]],"-")</f>
        <v>-</v>
      </c>
      <c r="T296" s="48" t="str">
        <f>VLOOKUP(BASE_CONCILI12[[#This Row],[CÓD. 
SAIB]],CUSTO!A:C,3,0)</f>
        <v>30276CB01</v>
      </c>
      <c r="U296" s="48">
        <f>IFERROR(SUM(BASE_CONCILI12[[#This Row],[DIFERENÇA ATUAL]]*BASE_CONCILI12[[#This Row],[CUSTO MP (UN)]]),0)</f>
        <v>0</v>
      </c>
      <c r="V296" s="87" t="str">
        <f>IFERROR(BASE_CONCILI12[[#This Row],[30/jun]]/BASE_CONCILI12[[#This Row],[SISTEMA]],"")</f>
        <v/>
      </c>
      <c r="W296" s="51" t="str">
        <f>IFERROR(BASE_CONCILI12[[#This Row],[DIFERENÇA MÊS]]*BASE_CONCILI12[[#This Row],[CUSTO MP (UN)]],"-")</f>
        <v>-</v>
      </c>
      <c r="X296" s="49" t="s">
        <v>813</v>
      </c>
    </row>
    <row r="297" spans="1:24" x14ac:dyDescent="0.25">
      <c r="A297" s="72">
        <v>359</v>
      </c>
      <c r="B297" s="72"/>
      <c r="C297" s="2" t="s">
        <v>253</v>
      </c>
      <c r="D297" s="37" t="s">
        <v>111</v>
      </c>
      <c r="E297" s="26" t="e">
        <f>VLOOKUP(BASE_CONCILI12[[#This Row],[CÓD. 
SAIB]],CONT_ANTE!A:D,4,0)</f>
        <v>#N/A</v>
      </c>
      <c r="F297" s="26" t="e">
        <f>SUMIF(#REF!,BASE_CONCILI12[[#This Row],[CÓD. 
SAIB]],#REF!)</f>
        <v>#REF!</v>
      </c>
      <c r="G297" s="26" t="e">
        <f>SUMIF(#REF!,BASE_CONCILI12[[#This Row],[CÓD. 
SAIB]],#REF!)</f>
        <v>#REF!</v>
      </c>
      <c r="H297" s="26" t="e">
        <f>BASE_CONCILI12[[#This Row],[CONSUMO REAL]]-BASE_CONCILI12[[#This Row],[CONSUMO TEORICO]]</f>
        <v>#REF!</v>
      </c>
      <c r="I297" s="26" t="e">
        <f>SUMIF(#REF!,BASE_CONCILI12[[#This Row],[CÓD. 
SAIB]],#REF!)</f>
        <v>#REF!</v>
      </c>
      <c r="J297" s="26" t="e">
        <f>SUMIF(#REF!,BASE_CONCILI12[[#This Row],[CÓD. 
SAIB]],#REF!)</f>
        <v>#REF!</v>
      </c>
      <c r="K297" s="26" t="e">
        <f>BASE_CONCILI12[[#This Row],[30/mai]]+BASE_CONCILI12[[#This Row],[RECEBIMENTO]]-BASE_CONCILI12[[#This Row],[TRANSFERÊNCIA]]-BASE_CONCILI12[[#This Row],[CONSUMO REAL]]</f>
        <v>#N/A</v>
      </c>
      <c r="L297" s="7">
        <f>IFERROR(VLOOKUP(BASE_CONCILI12[[#This Row],[CÓD. 
SAIB]],BASE_CONTAG[[LAVRE]:[CONTAGEM FINAL]],7,0),0)</f>
        <v>75</v>
      </c>
      <c r="M297" s="7">
        <f>IFERROR(SUM(BASE_CONCILI12[[#This Row],[30/jun]]*BASE_CONCILI12[[#This Row],[CUSTO MP (UN)]]),0)</f>
        <v>0</v>
      </c>
      <c r="N297" s="7">
        <f>IFERROR(VLOOKUP(BASE_CONCILI12[[#This Row],[CÓD. 
SAIB]],BASE_CONTAG[],5,0),"")</f>
        <v>75</v>
      </c>
      <c r="O297" s="7" t="e">
        <f>SUMIF(SISTEMA!#REF!,BASE_CONCILI12[[#This Row],[CÓD. 
SAIB]],SISTEMA!#REF!)</f>
        <v>#REF!</v>
      </c>
      <c r="P297" s="30">
        <f>IFERROR(SUM(BASE_CONCILI12[[#This Row],[SISTEMA]]*BASE_CONCILI12[[#This Row],[CUSTO MP (UN)]]),0)</f>
        <v>0</v>
      </c>
      <c r="Q297" s="46" t="str">
        <f>IFERROR(VLOOKUP(BASE_CONCILI12[[#This Row],[CÓD. 
SAIB]],BASE_DIFERENÇA[],4,0),"0")</f>
        <v>0</v>
      </c>
      <c r="R297" s="75" t="e">
        <f>BASE_CONCILI12[[#This Row],[30/jun]]-BASE_CONCILI12[[#This Row],[SISTEMA]]</f>
        <v>#REF!</v>
      </c>
      <c r="S297" s="47" t="str">
        <f>IFERROR(BASE_CONCILI12[[#This Row],[DIFERENÇA ANTERIOR]]-BASE_CONCILI12[[#This Row],[DIFERENÇA ATUAL]],"-")</f>
        <v>-</v>
      </c>
      <c r="T297" s="48" t="str">
        <f>VLOOKUP(BASE_CONCILI12[[#This Row],[CÓD. 
SAIB]],CUSTO!A:C,3,0)</f>
        <v>359CB01</v>
      </c>
      <c r="U297" s="48">
        <f>IFERROR(SUM(BASE_CONCILI12[[#This Row],[DIFERENÇA ATUAL]]*BASE_CONCILI12[[#This Row],[CUSTO MP (UN)]]),0)</f>
        <v>0</v>
      </c>
      <c r="V297" s="87" t="str">
        <f>IFERROR(BASE_CONCILI12[[#This Row],[30/jun]]/BASE_CONCILI12[[#This Row],[SISTEMA]],"")</f>
        <v/>
      </c>
      <c r="W297" s="51" t="str">
        <f>IFERROR(BASE_CONCILI12[[#This Row],[DIFERENÇA MÊS]]*BASE_CONCILI12[[#This Row],[CUSTO MP (UN)]],"-")</f>
        <v>-</v>
      </c>
      <c r="X297" s="49" t="s">
        <v>860</v>
      </c>
    </row>
    <row r="298" spans="1:24" x14ac:dyDescent="0.25">
      <c r="A298" s="72">
        <v>32421</v>
      </c>
      <c r="B298" s="72"/>
      <c r="C298" s="2" t="s">
        <v>383</v>
      </c>
      <c r="D298" s="37" t="s">
        <v>111</v>
      </c>
      <c r="E298" s="26" t="e">
        <f>VLOOKUP(BASE_CONCILI12[[#This Row],[CÓD. 
SAIB]],CONT_ANTE!A:D,4,0)</f>
        <v>#N/A</v>
      </c>
      <c r="F298" s="26" t="e">
        <f>SUMIF(#REF!,BASE_CONCILI12[[#This Row],[CÓD. 
SAIB]],#REF!)</f>
        <v>#REF!</v>
      </c>
      <c r="G298" s="26" t="e">
        <f>SUMIF(#REF!,BASE_CONCILI12[[#This Row],[CÓD. 
SAIB]],#REF!)</f>
        <v>#REF!</v>
      </c>
      <c r="H298" s="26" t="e">
        <f>BASE_CONCILI12[[#This Row],[CONSUMO REAL]]-BASE_CONCILI12[[#This Row],[CONSUMO TEORICO]]</f>
        <v>#REF!</v>
      </c>
      <c r="I298" s="26" t="e">
        <f>SUMIF(#REF!,BASE_CONCILI12[[#This Row],[CÓD. 
SAIB]],#REF!)</f>
        <v>#REF!</v>
      </c>
      <c r="J298" s="26" t="e">
        <f>SUMIF(#REF!,BASE_CONCILI12[[#This Row],[CÓD. 
SAIB]],#REF!)</f>
        <v>#REF!</v>
      </c>
      <c r="K298" s="26" t="e">
        <f>BASE_CONCILI12[[#This Row],[30/mai]]+BASE_CONCILI12[[#This Row],[RECEBIMENTO]]-BASE_CONCILI12[[#This Row],[TRANSFERÊNCIA]]-BASE_CONCILI12[[#This Row],[CONSUMO REAL]]</f>
        <v>#N/A</v>
      </c>
      <c r="L298" s="7">
        <f>IFERROR(VLOOKUP(BASE_CONCILI12[[#This Row],[CÓD. 
SAIB]],BASE_CONTAG[[LAVRE]:[CONTAGEM FINAL]],7,0),0)</f>
        <v>0</v>
      </c>
      <c r="M298" s="7">
        <f>IFERROR(SUM(BASE_CONCILI12[[#This Row],[30/jun]]*BASE_CONCILI12[[#This Row],[CUSTO MP (UN)]]),0)</f>
        <v>0</v>
      </c>
      <c r="N298" s="7">
        <f>IFERROR(VLOOKUP(BASE_CONCILI12[[#This Row],[CÓD. 
SAIB]],BASE_CONTAG[],5,0),"")</f>
        <v>0</v>
      </c>
      <c r="O298" s="7" t="e">
        <f>SUMIF(SISTEMA!#REF!,BASE_CONCILI12[[#This Row],[CÓD. 
SAIB]],SISTEMA!#REF!)</f>
        <v>#REF!</v>
      </c>
      <c r="P298" s="30">
        <f>IFERROR(SUM(BASE_CONCILI12[[#This Row],[SISTEMA]]*BASE_CONCILI12[[#This Row],[CUSTO MP (UN)]]),0)</f>
        <v>0</v>
      </c>
      <c r="Q298" s="46" t="str">
        <f>IFERROR(VLOOKUP(BASE_CONCILI12[[#This Row],[CÓD. 
SAIB]],BASE_DIFERENÇA[],4,0),"0")</f>
        <v>0</v>
      </c>
      <c r="R298" s="75" t="e">
        <f>BASE_CONCILI12[[#This Row],[30/jun]]-BASE_CONCILI12[[#This Row],[SISTEMA]]</f>
        <v>#REF!</v>
      </c>
      <c r="S298" s="47" t="str">
        <f>IFERROR(BASE_CONCILI12[[#This Row],[DIFERENÇA ANTERIOR]]-BASE_CONCILI12[[#This Row],[DIFERENÇA ATUAL]],"-")</f>
        <v>-</v>
      </c>
      <c r="T298" s="48" t="str">
        <f>VLOOKUP(BASE_CONCILI12[[#This Row],[CÓD. 
SAIB]],CUSTO!A:C,3,0)</f>
        <v>32421CB01</v>
      </c>
      <c r="U298" s="48">
        <f>IFERROR(SUM(BASE_CONCILI12[[#This Row],[DIFERENÇA ATUAL]]*BASE_CONCILI12[[#This Row],[CUSTO MP (UN)]]),0)</f>
        <v>0</v>
      </c>
      <c r="V298" s="87" t="str">
        <f>IFERROR(BASE_CONCILI12[[#This Row],[30/jun]]/BASE_CONCILI12[[#This Row],[SISTEMA]],"")</f>
        <v/>
      </c>
      <c r="W298" s="51" t="str">
        <f>IFERROR(BASE_CONCILI12[[#This Row],[DIFERENÇA MÊS]]*BASE_CONCILI12[[#This Row],[CUSTO MP (UN)]],"-")</f>
        <v>-</v>
      </c>
      <c r="X298" s="49" t="s">
        <v>813</v>
      </c>
    </row>
    <row r="299" spans="1:24" x14ac:dyDescent="0.25">
      <c r="A299" s="72">
        <v>31001</v>
      </c>
      <c r="B299" s="72"/>
      <c r="C299" s="2" t="s">
        <v>74</v>
      </c>
      <c r="D299" s="37" t="s">
        <v>111</v>
      </c>
      <c r="E299" s="26" t="e">
        <f>VLOOKUP(BASE_CONCILI12[[#This Row],[CÓD. 
SAIB]],CONT_ANTE!A:D,4,0)</f>
        <v>#N/A</v>
      </c>
      <c r="F299" s="26" t="e">
        <f>SUMIF(#REF!,BASE_CONCILI12[[#This Row],[CÓD. 
SAIB]],#REF!)</f>
        <v>#REF!</v>
      </c>
      <c r="G299" s="26" t="e">
        <f>SUMIF(#REF!,BASE_CONCILI12[[#This Row],[CÓD. 
SAIB]],#REF!)</f>
        <v>#REF!</v>
      </c>
      <c r="H299" s="26" t="e">
        <f>BASE_CONCILI12[[#This Row],[CONSUMO REAL]]-BASE_CONCILI12[[#This Row],[CONSUMO TEORICO]]</f>
        <v>#REF!</v>
      </c>
      <c r="I299" s="26" t="e">
        <f>SUMIF(#REF!,BASE_CONCILI12[[#This Row],[CÓD. 
SAIB]],#REF!)</f>
        <v>#REF!</v>
      </c>
      <c r="J299" s="26" t="e">
        <f>SUMIF(#REF!,BASE_CONCILI12[[#This Row],[CÓD. 
SAIB]],#REF!)</f>
        <v>#REF!</v>
      </c>
      <c r="K299" s="26" t="e">
        <f>BASE_CONCILI12[[#This Row],[30/mai]]+BASE_CONCILI12[[#This Row],[RECEBIMENTO]]-BASE_CONCILI12[[#This Row],[TRANSFERÊNCIA]]-BASE_CONCILI12[[#This Row],[CONSUMO REAL]]</f>
        <v>#N/A</v>
      </c>
      <c r="L299" s="7">
        <f>IFERROR(VLOOKUP(BASE_CONCILI12[[#This Row],[CÓD. 
SAIB]],BASE_CONTAG[[LAVRE]:[CONTAGEM FINAL]],7,0),0)</f>
        <v>0</v>
      </c>
      <c r="M299" s="7">
        <f>IFERROR(SUM(BASE_CONCILI12[[#This Row],[30/jun]]*BASE_CONCILI12[[#This Row],[CUSTO MP (UN)]]),0)</f>
        <v>0</v>
      </c>
      <c r="N299" s="7">
        <f>IFERROR(VLOOKUP(BASE_CONCILI12[[#This Row],[CÓD. 
SAIB]],BASE_CONTAG[],5,0),"")</f>
        <v>0</v>
      </c>
      <c r="O299" s="7" t="e">
        <f>SUMIF(SISTEMA!#REF!,BASE_CONCILI12[[#This Row],[CÓD. 
SAIB]],SISTEMA!#REF!)</f>
        <v>#REF!</v>
      </c>
      <c r="P299" s="30">
        <f>IFERROR(SUM(BASE_CONCILI12[[#This Row],[SISTEMA]]*BASE_CONCILI12[[#This Row],[CUSTO MP (UN)]]),0)</f>
        <v>0</v>
      </c>
      <c r="Q299" s="46" t="str">
        <f>IFERROR(VLOOKUP(BASE_CONCILI12[[#This Row],[CÓD. 
SAIB]],BASE_DIFERENÇA[],4,0),"0")</f>
        <v>0</v>
      </c>
      <c r="R299" s="75" t="e">
        <f>BASE_CONCILI12[[#This Row],[30/jun]]-BASE_CONCILI12[[#This Row],[SISTEMA]]</f>
        <v>#REF!</v>
      </c>
      <c r="S299" s="47" t="str">
        <f>IFERROR(BASE_CONCILI12[[#This Row],[DIFERENÇA ANTERIOR]]-BASE_CONCILI12[[#This Row],[DIFERENÇA ATUAL]],"-")</f>
        <v>-</v>
      </c>
      <c r="T299" s="48" t="str">
        <f>VLOOKUP(BASE_CONCILI12[[#This Row],[CÓD. 
SAIB]],CUSTO!A:C,3,0)</f>
        <v>31001CB01</v>
      </c>
      <c r="U299" s="48">
        <f>IFERROR(SUM(BASE_CONCILI12[[#This Row],[DIFERENÇA ATUAL]]*BASE_CONCILI12[[#This Row],[CUSTO MP (UN)]]),0)</f>
        <v>0</v>
      </c>
      <c r="V299" s="87" t="str">
        <f>IFERROR(BASE_CONCILI12[[#This Row],[30/jun]]/BASE_CONCILI12[[#This Row],[SISTEMA]],"")</f>
        <v/>
      </c>
      <c r="W299" s="51" t="str">
        <f>IFERROR(BASE_CONCILI12[[#This Row],[DIFERENÇA MÊS]]*BASE_CONCILI12[[#This Row],[CUSTO MP (UN)]],"-")</f>
        <v>-</v>
      </c>
      <c r="X299" s="49" t="s">
        <v>813</v>
      </c>
    </row>
    <row r="300" spans="1:24" x14ac:dyDescent="0.25">
      <c r="A300" s="72">
        <v>85</v>
      </c>
      <c r="B300" s="72"/>
      <c r="C300" s="2" t="s">
        <v>56</v>
      </c>
      <c r="D300" s="37" t="s">
        <v>111</v>
      </c>
      <c r="E300" s="26" t="e">
        <f>VLOOKUP(BASE_CONCILI12[[#This Row],[CÓD. 
SAIB]],CONT_ANTE!A:D,4,0)</f>
        <v>#N/A</v>
      </c>
      <c r="F300" s="26" t="e">
        <f>SUMIF(#REF!,BASE_CONCILI12[[#This Row],[CÓD. 
SAIB]],#REF!)</f>
        <v>#REF!</v>
      </c>
      <c r="G300" s="26" t="e">
        <f>SUMIF(#REF!,BASE_CONCILI12[[#This Row],[CÓD. 
SAIB]],#REF!)</f>
        <v>#REF!</v>
      </c>
      <c r="H300" s="26" t="e">
        <f>BASE_CONCILI12[[#This Row],[CONSUMO REAL]]-BASE_CONCILI12[[#This Row],[CONSUMO TEORICO]]</f>
        <v>#REF!</v>
      </c>
      <c r="I300" s="26" t="e">
        <f>SUMIF(#REF!,BASE_CONCILI12[[#This Row],[CÓD. 
SAIB]],#REF!)</f>
        <v>#REF!</v>
      </c>
      <c r="J300" s="26" t="e">
        <f>SUMIF(#REF!,BASE_CONCILI12[[#This Row],[CÓD. 
SAIB]],#REF!)</f>
        <v>#REF!</v>
      </c>
      <c r="K300" s="26" t="e">
        <f>BASE_CONCILI12[[#This Row],[30/mai]]+BASE_CONCILI12[[#This Row],[RECEBIMENTO]]-BASE_CONCILI12[[#This Row],[TRANSFERÊNCIA]]-BASE_CONCILI12[[#This Row],[CONSUMO REAL]]</f>
        <v>#N/A</v>
      </c>
      <c r="L300" s="7">
        <f>IFERROR(VLOOKUP(BASE_CONCILI12[[#This Row],[CÓD. 
SAIB]],BASE_CONTAG[[LAVRE]:[CONTAGEM FINAL]],7,0),0)</f>
        <v>0</v>
      </c>
      <c r="M300" s="7">
        <f>IFERROR(SUM(BASE_CONCILI12[[#This Row],[30/jun]]*BASE_CONCILI12[[#This Row],[CUSTO MP (UN)]]),0)</f>
        <v>0</v>
      </c>
      <c r="N300" s="7">
        <f>IFERROR(VLOOKUP(BASE_CONCILI12[[#This Row],[CÓD. 
SAIB]],BASE_CONTAG[],5,0),"")</f>
        <v>0</v>
      </c>
      <c r="O300" s="7" t="e">
        <f>SUMIF(SISTEMA!#REF!,BASE_CONCILI12[[#This Row],[CÓD. 
SAIB]],SISTEMA!#REF!)</f>
        <v>#REF!</v>
      </c>
      <c r="P300" s="30">
        <f>IFERROR(SUM(BASE_CONCILI12[[#This Row],[SISTEMA]]*BASE_CONCILI12[[#This Row],[CUSTO MP (UN)]]),0)</f>
        <v>0</v>
      </c>
      <c r="Q300" s="46" t="str">
        <f>IFERROR(VLOOKUP(BASE_CONCILI12[[#This Row],[CÓD. 
SAIB]],BASE_DIFERENÇA[],4,0),"0")</f>
        <v>0</v>
      </c>
      <c r="R300" s="75" t="e">
        <f>BASE_CONCILI12[[#This Row],[30/jun]]-BASE_CONCILI12[[#This Row],[SISTEMA]]</f>
        <v>#REF!</v>
      </c>
      <c r="S300" s="47" t="str">
        <f>IFERROR(BASE_CONCILI12[[#This Row],[DIFERENÇA ANTERIOR]]-BASE_CONCILI12[[#This Row],[DIFERENÇA ATUAL]],"-")</f>
        <v>-</v>
      </c>
      <c r="T300" s="48" t="str">
        <f>VLOOKUP(BASE_CONCILI12[[#This Row],[CÓD. 
SAIB]],CUSTO!A:C,3,0)</f>
        <v>85CB01</v>
      </c>
      <c r="U300" s="48">
        <f>IFERROR(SUM(BASE_CONCILI12[[#This Row],[DIFERENÇA ATUAL]]*BASE_CONCILI12[[#This Row],[CUSTO MP (UN)]]),0)</f>
        <v>0</v>
      </c>
      <c r="V300" s="87" t="str">
        <f>IFERROR(BASE_CONCILI12[[#This Row],[30/jun]]/BASE_CONCILI12[[#This Row],[SISTEMA]],"")</f>
        <v/>
      </c>
      <c r="W300" s="51" t="str">
        <f>IFERROR(BASE_CONCILI12[[#This Row],[DIFERENÇA MÊS]]*BASE_CONCILI12[[#This Row],[CUSTO MP (UN)]],"-")</f>
        <v>-</v>
      </c>
      <c r="X300" s="49" t="s">
        <v>813</v>
      </c>
    </row>
    <row r="301" spans="1:24" x14ac:dyDescent="0.25">
      <c r="A301" s="72">
        <v>86</v>
      </c>
      <c r="B301" s="72"/>
      <c r="C301" s="2" t="s">
        <v>376</v>
      </c>
      <c r="D301" s="37" t="s">
        <v>111</v>
      </c>
      <c r="E301" s="26" t="e">
        <f>VLOOKUP(BASE_CONCILI12[[#This Row],[CÓD. 
SAIB]],CONT_ANTE!A:D,4,0)</f>
        <v>#N/A</v>
      </c>
      <c r="F301" s="26" t="e">
        <f>SUMIF(#REF!,BASE_CONCILI12[[#This Row],[CÓD. 
SAIB]],#REF!)</f>
        <v>#REF!</v>
      </c>
      <c r="G301" s="26" t="e">
        <f>SUMIF(#REF!,BASE_CONCILI12[[#This Row],[CÓD. 
SAIB]],#REF!)</f>
        <v>#REF!</v>
      </c>
      <c r="H301" s="26" t="e">
        <f>BASE_CONCILI12[[#This Row],[CONSUMO REAL]]-BASE_CONCILI12[[#This Row],[CONSUMO TEORICO]]</f>
        <v>#REF!</v>
      </c>
      <c r="I301" s="26" t="e">
        <f>SUMIF(#REF!,BASE_CONCILI12[[#This Row],[CÓD. 
SAIB]],#REF!)</f>
        <v>#REF!</v>
      </c>
      <c r="J301" s="26" t="e">
        <f>SUMIF(#REF!,BASE_CONCILI12[[#This Row],[CÓD. 
SAIB]],#REF!)</f>
        <v>#REF!</v>
      </c>
      <c r="K301" s="26" t="e">
        <f>BASE_CONCILI12[[#This Row],[30/mai]]+BASE_CONCILI12[[#This Row],[RECEBIMENTO]]-BASE_CONCILI12[[#This Row],[TRANSFERÊNCIA]]-BASE_CONCILI12[[#This Row],[CONSUMO REAL]]</f>
        <v>#N/A</v>
      </c>
      <c r="L301" s="7">
        <f>IFERROR(VLOOKUP(BASE_CONCILI12[[#This Row],[CÓD. 
SAIB]],BASE_CONTAG[[LAVRE]:[CONTAGEM FINAL]],7,0),0)</f>
        <v>0</v>
      </c>
      <c r="M301" s="7">
        <f>IFERROR(SUM(BASE_CONCILI12[[#This Row],[30/jun]]*BASE_CONCILI12[[#This Row],[CUSTO MP (UN)]]),0)</f>
        <v>0</v>
      </c>
      <c r="N301" s="7">
        <f>IFERROR(VLOOKUP(BASE_CONCILI12[[#This Row],[CÓD. 
SAIB]],BASE_CONTAG[],5,0),"")</f>
        <v>0</v>
      </c>
      <c r="O301" s="7" t="e">
        <f>SUMIF(SISTEMA!#REF!,BASE_CONCILI12[[#This Row],[CÓD. 
SAIB]],SISTEMA!#REF!)</f>
        <v>#REF!</v>
      </c>
      <c r="P301" s="30">
        <f>IFERROR(SUM(BASE_CONCILI12[[#This Row],[SISTEMA]]*BASE_CONCILI12[[#This Row],[CUSTO MP (UN)]]),0)</f>
        <v>0</v>
      </c>
      <c r="Q301" s="46" t="str">
        <f>IFERROR(VLOOKUP(BASE_CONCILI12[[#This Row],[CÓD. 
SAIB]],BASE_DIFERENÇA[],4,0),"0")</f>
        <v>0</v>
      </c>
      <c r="R301" s="75" t="e">
        <f>BASE_CONCILI12[[#This Row],[30/jun]]-BASE_CONCILI12[[#This Row],[SISTEMA]]</f>
        <v>#REF!</v>
      </c>
      <c r="S301" s="47" t="str">
        <f>IFERROR(BASE_CONCILI12[[#This Row],[DIFERENÇA ANTERIOR]]-BASE_CONCILI12[[#This Row],[DIFERENÇA ATUAL]],"-")</f>
        <v>-</v>
      </c>
      <c r="T301" s="48" t="str">
        <f>VLOOKUP(BASE_CONCILI12[[#This Row],[CÓD. 
SAIB]],CUSTO!A:C,3,0)</f>
        <v>86CB01</v>
      </c>
      <c r="U301" s="48">
        <f>IFERROR(SUM(BASE_CONCILI12[[#This Row],[DIFERENÇA ATUAL]]*BASE_CONCILI12[[#This Row],[CUSTO MP (UN)]]),0)</f>
        <v>0</v>
      </c>
      <c r="V301" s="87" t="str">
        <f>IFERROR(BASE_CONCILI12[[#This Row],[30/jun]]/BASE_CONCILI12[[#This Row],[SISTEMA]],"")</f>
        <v/>
      </c>
      <c r="W301" s="51" t="str">
        <f>IFERROR(BASE_CONCILI12[[#This Row],[DIFERENÇA MÊS]]*BASE_CONCILI12[[#This Row],[CUSTO MP (UN)]],"-")</f>
        <v>-</v>
      </c>
      <c r="X301" s="49" t="s">
        <v>813</v>
      </c>
    </row>
    <row r="302" spans="1:24" x14ac:dyDescent="0.25">
      <c r="A302" s="72">
        <v>32064</v>
      </c>
      <c r="B302" s="72"/>
      <c r="C302" s="2" t="s">
        <v>375</v>
      </c>
      <c r="D302" s="37" t="s">
        <v>111</v>
      </c>
      <c r="E302" s="26" t="e">
        <f>VLOOKUP(BASE_CONCILI12[[#This Row],[CÓD. 
SAIB]],CONT_ANTE!A:D,4,0)</f>
        <v>#N/A</v>
      </c>
      <c r="F302" s="26" t="e">
        <f>SUMIF(#REF!,BASE_CONCILI12[[#This Row],[CÓD. 
SAIB]],#REF!)</f>
        <v>#REF!</v>
      </c>
      <c r="G302" s="26" t="e">
        <f>SUMIF(#REF!,BASE_CONCILI12[[#This Row],[CÓD. 
SAIB]],#REF!)</f>
        <v>#REF!</v>
      </c>
      <c r="H302" s="26" t="e">
        <f>BASE_CONCILI12[[#This Row],[CONSUMO REAL]]-BASE_CONCILI12[[#This Row],[CONSUMO TEORICO]]</f>
        <v>#REF!</v>
      </c>
      <c r="I302" s="26" t="e">
        <f>SUMIF(#REF!,BASE_CONCILI12[[#This Row],[CÓD. 
SAIB]],#REF!)</f>
        <v>#REF!</v>
      </c>
      <c r="J302" s="26" t="e">
        <f>SUMIF(#REF!,BASE_CONCILI12[[#This Row],[CÓD. 
SAIB]],#REF!)</f>
        <v>#REF!</v>
      </c>
      <c r="K302" s="26" t="e">
        <f>BASE_CONCILI12[[#This Row],[30/mai]]+BASE_CONCILI12[[#This Row],[RECEBIMENTO]]-BASE_CONCILI12[[#This Row],[TRANSFERÊNCIA]]-BASE_CONCILI12[[#This Row],[CONSUMO REAL]]</f>
        <v>#N/A</v>
      </c>
      <c r="L302" s="7">
        <f>IFERROR(VLOOKUP(BASE_CONCILI12[[#This Row],[CÓD. 
SAIB]],BASE_CONTAG[[LAVRE]:[CONTAGEM FINAL]],7,0),0)</f>
        <v>0</v>
      </c>
      <c r="M302" s="7">
        <f>IFERROR(SUM(BASE_CONCILI12[[#This Row],[30/jun]]*BASE_CONCILI12[[#This Row],[CUSTO MP (UN)]]),0)</f>
        <v>0</v>
      </c>
      <c r="N302" s="7">
        <f>IFERROR(VLOOKUP(BASE_CONCILI12[[#This Row],[CÓD. 
SAIB]],BASE_CONTAG[],5,0),"")</f>
        <v>0</v>
      </c>
      <c r="O302" s="7" t="e">
        <f>SUMIF(SISTEMA!#REF!,BASE_CONCILI12[[#This Row],[CÓD. 
SAIB]],SISTEMA!#REF!)</f>
        <v>#REF!</v>
      </c>
      <c r="P302" s="30">
        <f>IFERROR(SUM(BASE_CONCILI12[[#This Row],[SISTEMA]]*BASE_CONCILI12[[#This Row],[CUSTO MP (UN)]]),0)</f>
        <v>0</v>
      </c>
      <c r="Q302" s="46" t="str">
        <f>IFERROR(VLOOKUP(BASE_CONCILI12[[#This Row],[CÓD. 
SAIB]],BASE_DIFERENÇA[],4,0),"0")</f>
        <v>0</v>
      </c>
      <c r="R302" s="75" t="e">
        <f>BASE_CONCILI12[[#This Row],[30/jun]]-BASE_CONCILI12[[#This Row],[SISTEMA]]</f>
        <v>#REF!</v>
      </c>
      <c r="S302" s="47" t="str">
        <f>IFERROR(BASE_CONCILI12[[#This Row],[DIFERENÇA ANTERIOR]]-BASE_CONCILI12[[#This Row],[DIFERENÇA ATUAL]],"-")</f>
        <v>-</v>
      </c>
      <c r="T302" s="48" t="str">
        <f>VLOOKUP(BASE_CONCILI12[[#This Row],[CÓD. 
SAIB]],CUSTO!A:C,3,0)</f>
        <v>32064CB01</v>
      </c>
      <c r="U302" s="48">
        <f>IFERROR(SUM(BASE_CONCILI12[[#This Row],[DIFERENÇA ATUAL]]*BASE_CONCILI12[[#This Row],[CUSTO MP (UN)]]),0)</f>
        <v>0</v>
      </c>
      <c r="V302" s="98" t="str">
        <f>IFERROR(BASE_CONCILI12[[#This Row],[30/jun]]/BASE_CONCILI12[[#This Row],[SISTEMA]],"")</f>
        <v/>
      </c>
      <c r="W302" s="51" t="str">
        <f>IFERROR(BASE_CONCILI12[[#This Row],[DIFERENÇA MÊS]]*BASE_CONCILI12[[#This Row],[CUSTO MP (UN)]],"-")</f>
        <v>-</v>
      </c>
      <c r="X302" s="49" t="s">
        <v>813</v>
      </c>
    </row>
    <row r="303" spans="1:24" x14ac:dyDescent="0.25">
      <c r="A303" s="72">
        <v>32139</v>
      </c>
      <c r="B303" s="72"/>
      <c r="C303" s="2" t="s">
        <v>378</v>
      </c>
      <c r="D303" s="37" t="s">
        <v>111</v>
      </c>
      <c r="E303" s="26" t="e">
        <f>VLOOKUP(BASE_CONCILI12[[#This Row],[CÓD. 
SAIB]],CONT_ANTE!A:D,4,0)</f>
        <v>#N/A</v>
      </c>
      <c r="F303" s="26" t="e">
        <f>SUMIF(#REF!,BASE_CONCILI12[[#This Row],[CÓD. 
SAIB]],#REF!)</f>
        <v>#REF!</v>
      </c>
      <c r="G303" s="26" t="e">
        <f>SUMIF(#REF!,BASE_CONCILI12[[#This Row],[CÓD. 
SAIB]],#REF!)</f>
        <v>#REF!</v>
      </c>
      <c r="H303" s="26" t="e">
        <f>BASE_CONCILI12[[#This Row],[CONSUMO REAL]]-BASE_CONCILI12[[#This Row],[CONSUMO TEORICO]]</f>
        <v>#REF!</v>
      </c>
      <c r="I303" s="26" t="e">
        <f>SUMIF(#REF!,BASE_CONCILI12[[#This Row],[CÓD. 
SAIB]],#REF!)</f>
        <v>#REF!</v>
      </c>
      <c r="J303" s="26" t="e">
        <f>SUMIF(#REF!,BASE_CONCILI12[[#This Row],[CÓD. 
SAIB]],#REF!)</f>
        <v>#REF!</v>
      </c>
      <c r="K303" s="26" t="e">
        <f>BASE_CONCILI12[[#This Row],[30/mai]]+BASE_CONCILI12[[#This Row],[RECEBIMENTO]]-BASE_CONCILI12[[#This Row],[TRANSFERÊNCIA]]-BASE_CONCILI12[[#This Row],[CONSUMO REAL]]</f>
        <v>#N/A</v>
      </c>
      <c r="L303" s="7">
        <f>IFERROR(VLOOKUP(BASE_CONCILI12[[#This Row],[CÓD. 
SAIB]],BASE_CONTAG[[LAVRE]:[CONTAGEM FINAL]],7,0),0)</f>
        <v>0</v>
      </c>
      <c r="M303" s="7">
        <f>IFERROR(SUM(BASE_CONCILI12[[#This Row],[30/jun]]*BASE_CONCILI12[[#This Row],[CUSTO MP (UN)]]),0)</f>
        <v>0</v>
      </c>
      <c r="N303" s="7">
        <f>IFERROR(VLOOKUP(BASE_CONCILI12[[#This Row],[CÓD. 
SAIB]],BASE_CONTAG[],5,0),"")</f>
        <v>0</v>
      </c>
      <c r="O303" s="7" t="e">
        <f>SUMIF(SISTEMA!#REF!,BASE_CONCILI12[[#This Row],[CÓD. 
SAIB]],SISTEMA!#REF!)</f>
        <v>#REF!</v>
      </c>
      <c r="P303" s="30">
        <f>IFERROR(SUM(BASE_CONCILI12[[#This Row],[SISTEMA]]*BASE_CONCILI12[[#This Row],[CUSTO MP (UN)]]),0)</f>
        <v>0</v>
      </c>
      <c r="Q303" s="46" t="str">
        <f>IFERROR(VLOOKUP(BASE_CONCILI12[[#This Row],[CÓD. 
SAIB]],BASE_DIFERENÇA[],4,0),"0")</f>
        <v>0</v>
      </c>
      <c r="R303" s="75" t="e">
        <f>BASE_CONCILI12[[#This Row],[30/jun]]-BASE_CONCILI12[[#This Row],[SISTEMA]]</f>
        <v>#REF!</v>
      </c>
      <c r="S303" s="47" t="str">
        <f>IFERROR(BASE_CONCILI12[[#This Row],[DIFERENÇA ANTERIOR]]-BASE_CONCILI12[[#This Row],[DIFERENÇA ATUAL]],"-")</f>
        <v>-</v>
      </c>
      <c r="T303" s="48" t="str">
        <f>VLOOKUP(BASE_CONCILI12[[#This Row],[CÓD. 
SAIB]],CUSTO!A:C,3,0)</f>
        <v>32139CB01</v>
      </c>
      <c r="U303" s="48">
        <f>IFERROR(SUM(BASE_CONCILI12[[#This Row],[DIFERENÇA ATUAL]]*BASE_CONCILI12[[#This Row],[CUSTO MP (UN)]]),0)</f>
        <v>0</v>
      </c>
      <c r="V303" s="87" t="str">
        <f>IFERROR(BASE_CONCILI12[[#This Row],[30/jun]]/BASE_CONCILI12[[#This Row],[SISTEMA]],"")</f>
        <v/>
      </c>
      <c r="W303" s="51" t="str">
        <f>IFERROR(BASE_CONCILI12[[#This Row],[DIFERENÇA MÊS]]*BASE_CONCILI12[[#This Row],[CUSTO MP (UN)]],"-")</f>
        <v>-</v>
      </c>
      <c r="X303" s="49" t="s">
        <v>879</v>
      </c>
    </row>
    <row r="304" spans="1:24" x14ac:dyDescent="0.25">
      <c r="A304" s="72">
        <v>32063</v>
      </c>
      <c r="B304" s="72"/>
      <c r="C304" s="2" t="s">
        <v>374</v>
      </c>
      <c r="D304" s="37" t="s">
        <v>111</v>
      </c>
      <c r="E304" s="26" t="e">
        <f>VLOOKUP(BASE_CONCILI12[[#This Row],[CÓD. 
SAIB]],CONT_ANTE!A:D,4,0)</f>
        <v>#N/A</v>
      </c>
      <c r="F304" s="26" t="e">
        <f>SUMIF(#REF!,BASE_CONCILI12[[#This Row],[CÓD. 
SAIB]],#REF!)</f>
        <v>#REF!</v>
      </c>
      <c r="G304" s="26" t="e">
        <f>SUMIF(#REF!,BASE_CONCILI12[[#This Row],[CÓD. 
SAIB]],#REF!)</f>
        <v>#REF!</v>
      </c>
      <c r="H304" s="26" t="e">
        <f>BASE_CONCILI12[[#This Row],[CONSUMO REAL]]-BASE_CONCILI12[[#This Row],[CONSUMO TEORICO]]</f>
        <v>#REF!</v>
      </c>
      <c r="I304" s="26" t="e">
        <f>SUMIF(#REF!,BASE_CONCILI12[[#This Row],[CÓD. 
SAIB]],#REF!)</f>
        <v>#REF!</v>
      </c>
      <c r="J304" s="26" t="e">
        <f>SUMIF(#REF!,BASE_CONCILI12[[#This Row],[CÓD. 
SAIB]],#REF!)</f>
        <v>#REF!</v>
      </c>
      <c r="K304" s="26" t="e">
        <f>BASE_CONCILI12[[#This Row],[30/mai]]+BASE_CONCILI12[[#This Row],[RECEBIMENTO]]-BASE_CONCILI12[[#This Row],[TRANSFERÊNCIA]]-BASE_CONCILI12[[#This Row],[CONSUMO REAL]]</f>
        <v>#N/A</v>
      </c>
      <c r="L304" s="7">
        <f>IFERROR(VLOOKUP(BASE_CONCILI12[[#This Row],[CÓD. 
SAIB]],BASE_CONTAG[[LAVRE]:[CONTAGEM FINAL]],7,0),0)</f>
        <v>0</v>
      </c>
      <c r="M304" s="7">
        <f>IFERROR(SUM(BASE_CONCILI12[[#This Row],[30/jun]]*BASE_CONCILI12[[#This Row],[CUSTO MP (UN)]]),0)</f>
        <v>0</v>
      </c>
      <c r="N304" s="7" t="str">
        <f>IFERROR(VLOOKUP(BASE_CONCILI12[[#This Row],[CÓD. 
SAIB]],BASE_CONTAG[],5,0),"")</f>
        <v/>
      </c>
      <c r="O304" s="7" t="e">
        <f>SUMIF(SISTEMA!#REF!,BASE_CONCILI12[[#This Row],[CÓD. 
SAIB]],SISTEMA!#REF!)</f>
        <v>#REF!</v>
      </c>
      <c r="P304" s="30">
        <f>IFERROR(SUM(BASE_CONCILI12[[#This Row],[SISTEMA]]*BASE_CONCILI12[[#This Row],[CUSTO MP (UN)]]),0)</f>
        <v>0</v>
      </c>
      <c r="Q304" s="46" t="str">
        <f>IFERROR(VLOOKUP(BASE_CONCILI12[[#This Row],[CÓD. 
SAIB]],BASE_DIFERENÇA[],4,0),"0")</f>
        <v>0</v>
      </c>
      <c r="R304" s="75" t="e">
        <f>BASE_CONCILI12[[#This Row],[30/jun]]-BASE_CONCILI12[[#This Row],[SISTEMA]]</f>
        <v>#REF!</v>
      </c>
      <c r="S304" s="47" t="str">
        <f>IFERROR(BASE_CONCILI12[[#This Row],[DIFERENÇA ANTERIOR]]-BASE_CONCILI12[[#This Row],[DIFERENÇA ATUAL]],"-")</f>
        <v>-</v>
      </c>
      <c r="T304" s="48" t="str">
        <f>VLOOKUP(BASE_CONCILI12[[#This Row],[CÓD. 
SAIB]],CUSTO!A:C,3,0)</f>
        <v>32063CB01</v>
      </c>
      <c r="U304" s="48">
        <f>IFERROR(SUM(BASE_CONCILI12[[#This Row],[DIFERENÇA ATUAL]]*BASE_CONCILI12[[#This Row],[CUSTO MP (UN)]]),0)</f>
        <v>0</v>
      </c>
      <c r="V304" s="87" t="str">
        <f>IFERROR(BASE_CONCILI12[[#This Row],[30/jun]]/BASE_CONCILI12[[#This Row],[SISTEMA]],"")</f>
        <v/>
      </c>
      <c r="W304" s="51" t="str">
        <f>IFERROR(BASE_CONCILI12[[#This Row],[DIFERENÇA MÊS]]*BASE_CONCILI12[[#This Row],[CUSTO MP (UN)]],"-")</f>
        <v>-</v>
      </c>
      <c r="X304" s="49" t="s">
        <v>813</v>
      </c>
    </row>
    <row r="305" spans="1:24" x14ac:dyDescent="0.25">
      <c r="A305" s="72">
        <v>32041</v>
      </c>
      <c r="B305" s="72"/>
      <c r="C305" s="2" t="s">
        <v>377</v>
      </c>
      <c r="D305" s="37" t="s">
        <v>111</v>
      </c>
      <c r="E305" s="26" t="e">
        <f>VLOOKUP(BASE_CONCILI12[[#This Row],[CÓD. 
SAIB]],CONT_ANTE!A:D,4,0)</f>
        <v>#N/A</v>
      </c>
      <c r="F305" s="26" t="e">
        <f>SUMIF(#REF!,BASE_CONCILI12[[#This Row],[CÓD. 
SAIB]],#REF!)</f>
        <v>#REF!</v>
      </c>
      <c r="G305" s="26" t="e">
        <f>SUMIF(#REF!,BASE_CONCILI12[[#This Row],[CÓD. 
SAIB]],#REF!)</f>
        <v>#REF!</v>
      </c>
      <c r="H305" s="26" t="e">
        <f>BASE_CONCILI12[[#This Row],[CONSUMO REAL]]-BASE_CONCILI12[[#This Row],[CONSUMO TEORICO]]</f>
        <v>#REF!</v>
      </c>
      <c r="I305" s="26" t="e">
        <f>SUMIF(#REF!,BASE_CONCILI12[[#This Row],[CÓD. 
SAIB]],#REF!)</f>
        <v>#REF!</v>
      </c>
      <c r="J305" s="26" t="e">
        <f>SUMIF(#REF!,BASE_CONCILI12[[#This Row],[CÓD. 
SAIB]],#REF!)</f>
        <v>#REF!</v>
      </c>
      <c r="K305" s="26" t="e">
        <f>BASE_CONCILI12[[#This Row],[30/mai]]+BASE_CONCILI12[[#This Row],[RECEBIMENTO]]-BASE_CONCILI12[[#This Row],[TRANSFERÊNCIA]]-BASE_CONCILI12[[#This Row],[CONSUMO REAL]]</f>
        <v>#N/A</v>
      </c>
      <c r="L305" s="7">
        <f>IFERROR(VLOOKUP(BASE_CONCILI12[[#This Row],[CÓD. 
SAIB]],BASE_CONTAG[[LAVRE]:[CONTAGEM FINAL]],7,0),0)</f>
        <v>0</v>
      </c>
      <c r="M305" s="7">
        <f>IFERROR(SUM(BASE_CONCILI12[[#This Row],[30/jun]]*BASE_CONCILI12[[#This Row],[CUSTO MP (UN)]]),0)</f>
        <v>0</v>
      </c>
      <c r="N305" s="7">
        <f>IFERROR(VLOOKUP(BASE_CONCILI12[[#This Row],[CÓD. 
SAIB]],BASE_CONTAG[],5,0),"")</f>
        <v>0</v>
      </c>
      <c r="O305" s="7" t="e">
        <f>SUMIF(SISTEMA!#REF!,BASE_CONCILI12[[#This Row],[CÓD. 
SAIB]],SISTEMA!#REF!)</f>
        <v>#REF!</v>
      </c>
      <c r="P305" s="30">
        <f>IFERROR(SUM(BASE_CONCILI12[[#This Row],[SISTEMA]]*BASE_CONCILI12[[#This Row],[CUSTO MP (UN)]]),0)</f>
        <v>0</v>
      </c>
      <c r="Q305" s="46" t="str">
        <f>IFERROR(VLOOKUP(BASE_CONCILI12[[#This Row],[CÓD. 
SAIB]],BASE_DIFERENÇA[],4,0),"0")</f>
        <v>0</v>
      </c>
      <c r="R305" s="75" t="e">
        <f>BASE_CONCILI12[[#This Row],[30/jun]]-BASE_CONCILI12[[#This Row],[SISTEMA]]</f>
        <v>#REF!</v>
      </c>
      <c r="S305" s="47" t="str">
        <f>IFERROR(BASE_CONCILI12[[#This Row],[DIFERENÇA ANTERIOR]]-BASE_CONCILI12[[#This Row],[DIFERENÇA ATUAL]],"-")</f>
        <v>-</v>
      </c>
      <c r="T305" s="48" t="str">
        <f>VLOOKUP(BASE_CONCILI12[[#This Row],[CÓD. 
SAIB]],CUSTO!A:C,3,0)</f>
        <v>32041CB01</v>
      </c>
      <c r="U305" s="48">
        <f>IFERROR(SUM(BASE_CONCILI12[[#This Row],[DIFERENÇA ATUAL]]*BASE_CONCILI12[[#This Row],[CUSTO MP (UN)]]),0)</f>
        <v>0</v>
      </c>
      <c r="V305" s="87" t="str">
        <f>IFERROR(BASE_CONCILI12[[#This Row],[30/jun]]/BASE_CONCILI12[[#This Row],[SISTEMA]],"")</f>
        <v/>
      </c>
      <c r="W305" s="51" t="str">
        <f>IFERROR(BASE_CONCILI12[[#This Row],[DIFERENÇA MÊS]]*BASE_CONCILI12[[#This Row],[CUSTO MP (UN)]],"-")</f>
        <v>-</v>
      </c>
      <c r="X305" s="49" t="s">
        <v>813</v>
      </c>
    </row>
    <row r="306" spans="1:24" x14ac:dyDescent="0.25">
      <c r="A306" s="72">
        <v>71</v>
      </c>
      <c r="B306" s="72"/>
      <c r="C306" s="2" t="s">
        <v>50</v>
      </c>
      <c r="D306" s="37" t="s">
        <v>111</v>
      </c>
      <c r="E306" s="26" t="e">
        <f>VLOOKUP(BASE_CONCILI12[[#This Row],[CÓD. 
SAIB]],CONT_ANTE!A:D,4,0)</f>
        <v>#N/A</v>
      </c>
      <c r="F306" s="26" t="e">
        <f>SUMIF(#REF!,BASE_CONCILI12[[#This Row],[CÓD. 
SAIB]],#REF!)</f>
        <v>#REF!</v>
      </c>
      <c r="G306" s="26" t="e">
        <f>SUMIF(#REF!,BASE_CONCILI12[[#This Row],[CÓD. 
SAIB]],#REF!)</f>
        <v>#REF!</v>
      </c>
      <c r="H306" s="26" t="e">
        <f>BASE_CONCILI12[[#This Row],[CONSUMO REAL]]-BASE_CONCILI12[[#This Row],[CONSUMO TEORICO]]</f>
        <v>#REF!</v>
      </c>
      <c r="I306" s="26" t="e">
        <f>SUMIF(#REF!,BASE_CONCILI12[[#This Row],[CÓD. 
SAIB]],#REF!)</f>
        <v>#REF!</v>
      </c>
      <c r="J306" s="26" t="e">
        <f>SUMIF(#REF!,BASE_CONCILI12[[#This Row],[CÓD. 
SAIB]],#REF!)</f>
        <v>#REF!</v>
      </c>
      <c r="K306" s="26" t="e">
        <f>BASE_CONCILI12[[#This Row],[30/mai]]+BASE_CONCILI12[[#This Row],[RECEBIMENTO]]-BASE_CONCILI12[[#This Row],[TRANSFERÊNCIA]]-BASE_CONCILI12[[#This Row],[CONSUMO REAL]]</f>
        <v>#N/A</v>
      </c>
      <c r="L306" s="7">
        <f>IFERROR(VLOOKUP(BASE_CONCILI12[[#This Row],[CÓD. 
SAIB]],BASE_CONTAG[[LAVRE]:[CONTAGEM FINAL]],7,0),0)</f>
        <v>3630</v>
      </c>
      <c r="M306" s="7">
        <f>IFERROR(SUM(BASE_CONCILI12[[#This Row],[30/jun]]*BASE_CONCILI12[[#This Row],[CUSTO MP (UN)]]),0)</f>
        <v>0</v>
      </c>
      <c r="N306" s="7">
        <f>IFERROR(VLOOKUP(BASE_CONCILI12[[#This Row],[CÓD. 
SAIB]],BASE_CONTAG[],5,0),"")</f>
        <v>3630</v>
      </c>
      <c r="O306" s="7" t="e">
        <f>SUMIF(SISTEMA!#REF!,BASE_CONCILI12[[#This Row],[CÓD. 
SAIB]],SISTEMA!#REF!)</f>
        <v>#REF!</v>
      </c>
      <c r="P306" s="30">
        <f>IFERROR(SUM(BASE_CONCILI12[[#This Row],[SISTEMA]]*BASE_CONCILI12[[#This Row],[CUSTO MP (UN)]]),0)</f>
        <v>0</v>
      </c>
      <c r="Q306" s="46" t="str">
        <f>IFERROR(VLOOKUP(BASE_CONCILI12[[#This Row],[CÓD. 
SAIB]],BASE_DIFERENÇA[],4,0),"0")</f>
        <v>0</v>
      </c>
      <c r="R306" s="75" t="e">
        <f>BASE_CONCILI12[[#This Row],[30/jun]]-BASE_CONCILI12[[#This Row],[SISTEMA]]</f>
        <v>#REF!</v>
      </c>
      <c r="S306" s="47" t="str">
        <f>IFERROR(BASE_CONCILI12[[#This Row],[DIFERENÇA ANTERIOR]]-BASE_CONCILI12[[#This Row],[DIFERENÇA ATUAL]],"-")</f>
        <v>-</v>
      </c>
      <c r="T306" s="48" t="str">
        <f>VLOOKUP(BASE_CONCILI12[[#This Row],[CÓD. 
SAIB]],CUSTO!A:C,3,0)</f>
        <v>71CB01</v>
      </c>
      <c r="U306" s="48">
        <f>IFERROR(SUM(BASE_CONCILI12[[#This Row],[DIFERENÇA ATUAL]]*BASE_CONCILI12[[#This Row],[CUSTO MP (UN)]]),0)</f>
        <v>0</v>
      </c>
      <c r="V306" s="87" t="str">
        <f>IFERROR(BASE_CONCILI12[[#This Row],[30/jun]]/BASE_CONCILI12[[#This Row],[SISTEMA]],"")</f>
        <v/>
      </c>
      <c r="W306" s="51" t="str">
        <f>IFERROR(BASE_CONCILI12[[#This Row],[DIFERENÇA MÊS]]*BASE_CONCILI12[[#This Row],[CUSTO MP (UN)]],"-")</f>
        <v>-</v>
      </c>
      <c r="X306" s="49" t="s">
        <v>813</v>
      </c>
    </row>
    <row r="307" spans="1:24" x14ac:dyDescent="0.25">
      <c r="A307" s="72">
        <v>78</v>
      </c>
      <c r="B307" s="72"/>
      <c r="C307" s="2" t="s">
        <v>55</v>
      </c>
      <c r="D307" s="37" t="s">
        <v>111</v>
      </c>
      <c r="E307" s="26" t="e">
        <f>VLOOKUP(BASE_CONCILI12[[#This Row],[CÓD. 
SAIB]],CONT_ANTE!A:D,4,0)</f>
        <v>#N/A</v>
      </c>
      <c r="F307" s="26" t="e">
        <f>SUMIF(#REF!,BASE_CONCILI12[[#This Row],[CÓD. 
SAIB]],#REF!)</f>
        <v>#REF!</v>
      </c>
      <c r="G307" s="26" t="e">
        <f>SUMIF(#REF!,BASE_CONCILI12[[#This Row],[CÓD. 
SAIB]],#REF!)</f>
        <v>#REF!</v>
      </c>
      <c r="H307" s="26" t="e">
        <f>BASE_CONCILI12[[#This Row],[CONSUMO REAL]]-BASE_CONCILI12[[#This Row],[CONSUMO TEORICO]]</f>
        <v>#REF!</v>
      </c>
      <c r="I307" s="26" t="e">
        <f>SUMIF(#REF!,BASE_CONCILI12[[#This Row],[CÓD. 
SAIB]],#REF!)</f>
        <v>#REF!</v>
      </c>
      <c r="J307" s="26" t="e">
        <f>SUMIF(#REF!,BASE_CONCILI12[[#This Row],[CÓD. 
SAIB]],#REF!)</f>
        <v>#REF!</v>
      </c>
      <c r="K307" s="26" t="e">
        <f>BASE_CONCILI12[[#This Row],[30/mai]]+BASE_CONCILI12[[#This Row],[RECEBIMENTO]]-BASE_CONCILI12[[#This Row],[TRANSFERÊNCIA]]-BASE_CONCILI12[[#This Row],[CONSUMO REAL]]</f>
        <v>#N/A</v>
      </c>
      <c r="L307" s="7">
        <f>IFERROR(VLOOKUP(BASE_CONCILI12[[#This Row],[CÓD. 
SAIB]],BASE_CONTAG[[LAVRE]:[CONTAGEM FINAL]],7,0),0)</f>
        <v>70000</v>
      </c>
      <c r="M307" s="7">
        <f>IFERROR(SUM(BASE_CONCILI12[[#This Row],[30/jun]]*BASE_CONCILI12[[#This Row],[CUSTO MP (UN)]]),0)</f>
        <v>0</v>
      </c>
      <c r="N307" s="7">
        <f>IFERROR(VLOOKUP(BASE_CONCILI12[[#This Row],[CÓD. 
SAIB]],BASE_CONTAG[],5,0),"")</f>
        <v>70000</v>
      </c>
      <c r="O307" s="7" t="e">
        <f>SUMIF(SISTEMA!#REF!,BASE_CONCILI12[[#This Row],[CÓD. 
SAIB]],SISTEMA!#REF!)</f>
        <v>#REF!</v>
      </c>
      <c r="P307" s="30">
        <f>IFERROR(SUM(BASE_CONCILI12[[#This Row],[SISTEMA]]*BASE_CONCILI12[[#This Row],[CUSTO MP (UN)]]),0)</f>
        <v>0</v>
      </c>
      <c r="Q307" s="46" t="str">
        <f>IFERROR(VLOOKUP(BASE_CONCILI12[[#This Row],[CÓD. 
SAIB]],BASE_DIFERENÇA[],4,0),"0")</f>
        <v>0</v>
      </c>
      <c r="R307" s="75" t="e">
        <f>BASE_CONCILI12[[#This Row],[30/jun]]-BASE_CONCILI12[[#This Row],[SISTEMA]]</f>
        <v>#REF!</v>
      </c>
      <c r="S307" s="47" t="str">
        <f>IFERROR(BASE_CONCILI12[[#This Row],[DIFERENÇA ANTERIOR]]-BASE_CONCILI12[[#This Row],[DIFERENÇA ATUAL]],"-")</f>
        <v>-</v>
      </c>
      <c r="T307" s="48" t="str">
        <f>VLOOKUP(BASE_CONCILI12[[#This Row],[CÓD. 
SAIB]],CUSTO!A:C,3,0)</f>
        <v>78CB01</v>
      </c>
      <c r="U307" s="48">
        <f>IFERROR(SUM(BASE_CONCILI12[[#This Row],[DIFERENÇA ATUAL]]*BASE_CONCILI12[[#This Row],[CUSTO MP (UN)]]),0)</f>
        <v>0</v>
      </c>
      <c r="V307" s="87" t="str">
        <f>IFERROR(BASE_CONCILI12[[#This Row],[30/jun]]/BASE_CONCILI12[[#This Row],[SISTEMA]],"")</f>
        <v/>
      </c>
      <c r="W307" s="51" t="str">
        <f>IFERROR(BASE_CONCILI12[[#This Row],[DIFERENÇA MÊS]]*BASE_CONCILI12[[#This Row],[CUSTO MP (UN)]],"-")</f>
        <v>-</v>
      </c>
      <c r="X307" s="49" t="s">
        <v>813</v>
      </c>
    </row>
    <row r="308" spans="1:24" x14ac:dyDescent="0.25">
      <c r="A308" s="72">
        <v>728</v>
      </c>
      <c r="B308" s="72"/>
      <c r="C308" s="2" t="s">
        <v>58</v>
      </c>
      <c r="D308" s="37" t="s">
        <v>111</v>
      </c>
      <c r="E308" s="26" t="e">
        <f>VLOOKUP(BASE_CONCILI12[[#This Row],[CÓD. 
SAIB]],CONT_ANTE!A:D,4,0)</f>
        <v>#N/A</v>
      </c>
      <c r="F308" s="26" t="e">
        <f>SUMIF(#REF!,BASE_CONCILI12[[#This Row],[CÓD. 
SAIB]],#REF!)</f>
        <v>#REF!</v>
      </c>
      <c r="G308" s="26" t="e">
        <f>SUMIF(#REF!,BASE_CONCILI12[[#This Row],[CÓD. 
SAIB]],#REF!)</f>
        <v>#REF!</v>
      </c>
      <c r="H308" s="26" t="e">
        <f>BASE_CONCILI12[[#This Row],[CONSUMO REAL]]-BASE_CONCILI12[[#This Row],[CONSUMO TEORICO]]</f>
        <v>#REF!</v>
      </c>
      <c r="I308" s="26" t="e">
        <f>SUMIF(#REF!,BASE_CONCILI12[[#This Row],[CÓD. 
SAIB]],#REF!)</f>
        <v>#REF!</v>
      </c>
      <c r="J308" s="26" t="e">
        <f>SUMIF(#REF!,BASE_CONCILI12[[#This Row],[CÓD. 
SAIB]],#REF!)</f>
        <v>#REF!</v>
      </c>
      <c r="K308" s="26" t="e">
        <f>BASE_CONCILI12[[#This Row],[30/mai]]+BASE_CONCILI12[[#This Row],[RECEBIMENTO]]-BASE_CONCILI12[[#This Row],[TRANSFERÊNCIA]]-BASE_CONCILI12[[#This Row],[CONSUMO REAL]]</f>
        <v>#N/A</v>
      </c>
      <c r="L308" s="7">
        <f>IFERROR(VLOOKUP(BASE_CONCILI12[[#This Row],[CÓD. 
SAIB]],BASE_CONTAG[[LAVRE]:[CONTAGEM FINAL]],7,0),0)</f>
        <v>0</v>
      </c>
      <c r="M308" s="7">
        <f>IFERROR(SUM(BASE_CONCILI12[[#This Row],[30/jun]]*BASE_CONCILI12[[#This Row],[CUSTO MP (UN)]]),0)</f>
        <v>0</v>
      </c>
      <c r="N308" s="7">
        <f>IFERROR(VLOOKUP(BASE_CONCILI12[[#This Row],[CÓD. 
SAIB]],BASE_CONTAG[],5,0),"")</f>
        <v>0</v>
      </c>
      <c r="O308" s="7" t="e">
        <f>SUMIF(SISTEMA!#REF!,BASE_CONCILI12[[#This Row],[CÓD. 
SAIB]],SISTEMA!#REF!)</f>
        <v>#REF!</v>
      </c>
      <c r="P308" s="30">
        <f>IFERROR(SUM(BASE_CONCILI12[[#This Row],[SISTEMA]]*BASE_CONCILI12[[#This Row],[CUSTO MP (UN)]]),0)</f>
        <v>0</v>
      </c>
      <c r="Q308" s="46" t="str">
        <f>IFERROR(VLOOKUP(BASE_CONCILI12[[#This Row],[CÓD. 
SAIB]],BASE_DIFERENÇA[],4,0),"0")</f>
        <v>0</v>
      </c>
      <c r="R308" s="75" t="e">
        <f>BASE_CONCILI12[[#This Row],[30/jun]]-BASE_CONCILI12[[#This Row],[SISTEMA]]</f>
        <v>#REF!</v>
      </c>
      <c r="S308" s="47" t="str">
        <f>IFERROR(BASE_CONCILI12[[#This Row],[DIFERENÇA ANTERIOR]]-BASE_CONCILI12[[#This Row],[DIFERENÇA ATUAL]],"-")</f>
        <v>-</v>
      </c>
      <c r="T308" s="48" t="str">
        <f>VLOOKUP(BASE_CONCILI12[[#This Row],[CÓD. 
SAIB]],CUSTO!A:C,3,0)</f>
        <v>728CB01</v>
      </c>
      <c r="U308" s="48">
        <f>IFERROR(SUM(BASE_CONCILI12[[#This Row],[DIFERENÇA ATUAL]]*BASE_CONCILI12[[#This Row],[CUSTO MP (UN)]]),0)</f>
        <v>0</v>
      </c>
      <c r="V308" s="87" t="str">
        <f>IFERROR(BASE_CONCILI12[[#This Row],[30/jun]]/BASE_CONCILI12[[#This Row],[SISTEMA]],"")</f>
        <v/>
      </c>
      <c r="W308" s="51" t="str">
        <f>IFERROR(BASE_CONCILI12[[#This Row],[DIFERENÇA MÊS]]*BASE_CONCILI12[[#This Row],[CUSTO MP (UN)]],"-")</f>
        <v>-</v>
      </c>
      <c r="X308" s="49" t="s">
        <v>813</v>
      </c>
    </row>
    <row r="309" spans="1:24" x14ac:dyDescent="0.25">
      <c r="A309" s="72">
        <v>1572</v>
      </c>
      <c r="B309" s="72"/>
      <c r="C309" s="2" t="s">
        <v>191</v>
      </c>
      <c r="D309" s="37" t="s">
        <v>111</v>
      </c>
      <c r="E309" s="26" t="e">
        <f>VLOOKUP(BASE_CONCILI12[[#This Row],[CÓD. 
SAIB]],CONT_ANTE!A:D,4,0)</f>
        <v>#N/A</v>
      </c>
      <c r="F309" s="26" t="e">
        <f>SUMIF(#REF!,BASE_CONCILI12[[#This Row],[CÓD. 
SAIB]],#REF!)</f>
        <v>#REF!</v>
      </c>
      <c r="G309" s="26" t="e">
        <f>SUMIF(#REF!,BASE_CONCILI12[[#This Row],[CÓD. 
SAIB]],#REF!)</f>
        <v>#REF!</v>
      </c>
      <c r="H309" s="26" t="e">
        <f>BASE_CONCILI12[[#This Row],[CONSUMO REAL]]-BASE_CONCILI12[[#This Row],[CONSUMO TEORICO]]</f>
        <v>#REF!</v>
      </c>
      <c r="I309" s="26" t="e">
        <f>SUMIF(#REF!,BASE_CONCILI12[[#This Row],[CÓD. 
SAIB]],#REF!)</f>
        <v>#REF!</v>
      </c>
      <c r="J309" s="26" t="e">
        <f>SUMIF(#REF!,BASE_CONCILI12[[#This Row],[CÓD. 
SAIB]],#REF!)</f>
        <v>#REF!</v>
      </c>
      <c r="K309" s="26" t="e">
        <f>BASE_CONCILI12[[#This Row],[30/mai]]+BASE_CONCILI12[[#This Row],[RECEBIMENTO]]-BASE_CONCILI12[[#This Row],[TRANSFERÊNCIA]]-BASE_CONCILI12[[#This Row],[CONSUMO REAL]]</f>
        <v>#N/A</v>
      </c>
      <c r="L309" s="7">
        <f>IFERROR(VLOOKUP(BASE_CONCILI12[[#This Row],[CÓD. 
SAIB]],BASE_CONTAG[[LAVRE]:[CONTAGEM FINAL]],7,0),0)</f>
        <v>0</v>
      </c>
      <c r="M309" s="7">
        <f>IFERROR(SUM(BASE_CONCILI12[[#This Row],[30/jun]]*BASE_CONCILI12[[#This Row],[CUSTO MP (UN)]]),0)</f>
        <v>0</v>
      </c>
      <c r="N309" s="7">
        <f>IFERROR(VLOOKUP(BASE_CONCILI12[[#This Row],[CÓD. 
SAIB]],BASE_CONTAG[],5,0),"")</f>
        <v>0</v>
      </c>
      <c r="O309" s="7" t="e">
        <f>SUMIF(SISTEMA!#REF!,BASE_CONCILI12[[#This Row],[CÓD. 
SAIB]],SISTEMA!#REF!)</f>
        <v>#REF!</v>
      </c>
      <c r="P309" s="30">
        <f>IFERROR(SUM(BASE_CONCILI12[[#This Row],[SISTEMA]]*BASE_CONCILI12[[#This Row],[CUSTO MP (UN)]]),0)</f>
        <v>0</v>
      </c>
      <c r="Q309" s="46" t="str">
        <f>IFERROR(VLOOKUP(BASE_CONCILI12[[#This Row],[CÓD. 
SAIB]],BASE_DIFERENÇA[],4,0),"0")</f>
        <v>0</v>
      </c>
      <c r="R309" s="75" t="e">
        <f>BASE_CONCILI12[[#This Row],[30/jun]]-BASE_CONCILI12[[#This Row],[SISTEMA]]</f>
        <v>#REF!</v>
      </c>
      <c r="S309" s="47" t="str">
        <f>IFERROR(BASE_CONCILI12[[#This Row],[DIFERENÇA ANTERIOR]]-BASE_CONCILI12[[#This Row],[DIFERENÇA ATUAL]],"-")</f>
        <v>-</v>
      </c>
      <c r="T309" s="48" t="str">
        <f>VLOOKUP(BASE_CONCILI12[[#This Row],[CÓD. 
SAIB]],CUSTO!A:C,3,0)</f>
        <v>1572CB01</v>
      </c>
      <c r="U309" s="48">
        <f>IFERROR(SUM(BASE_CONCILI12[[#This Row],[DIFERENÇA ATUAL]]*BASE_CONCILI12[[#This Row],[CUSTO MP (UN)]]),0)</f>
        <v>0</v>
      </c>
      <c r="V309" s="87" t="str">
        <f>IFERROR(BASE_CONCILI12[[#This Row],[30/jun]]/BASE_CONCILI12[[#This Row],[SISTEMA]],"")</f>
        <v/>
      </c>
      <c r="W309" s="51" t="str">
        <f>IFERROR(BASE_CONCILI12[[#This Row],[DIFERENÇA MÊS]]*BASE_CONCILI12[[#This Row],[CUSTO MP (UN)]],"-")</f>
        <v>-</v>
      </c>
      <c r="X309" s="49" t="s">
        <v>813</v>
      </c>
    </row>
    <row r="310" spans="1:24" x14ac:dyDescent="0.25">
      <c r="A310" s="72">
        <v>76</v>
      </c>
      <c r="B310" s="72"/>
      <c r="C310" s="2" t="s">
        <v>53</v>
      </c>
      <c r="D310" s="37" t="s">
        <v>111</v>
      </c>
      <c r="E310" s="26" t="e">
        <f>VLOOKUP(BASE_CONCILI12[[#This Row],[CÓD. 
SAIB]],CONT_ANTE!A:D,4,0)</f>
        <v>#N/A</v>
      </c>
      <c r="F310" s="26" t="e">
        <f>SUMIF(#REF!,BASE_CONCILI12[[#This Row],[CÓD. 
SAIB]],#REF!)</f>
        <v>#REF!</v>
      </c>
      <c r="G310" s="26" t="e">
        <f>SUMIF(#REF!,BASE_CONCILI12[[#This Row],[CÓD. 
SAIB]],#REF!)</f>
        <v>#REF!</v>
      </c>
      <c r="H310" s="26" t="e">
        <f>BASE_CONCILI12[[#This Row],[CONSUMO REAL]]-BASE_CONCILI12[[#This Row],[CONSUMO TEORICO]]</f>
        <v>#REF!</v>
      </c>
      <c r="I310" s="26" t="e">
        <f>SUMIF(#REF!,BASE_CONCILI12[[#This Row],[CÓD. 
SAIB]],#REF!)</f>
        <v>#REF!</v>
      </c>
      <c r="J310" s="26" t="e">
        <f>SUMIF(#REF!,BASE_CONCILI12[[#This Row],[CÓD. 
SAIB]],#REF!)</f>
        <v>#REF!</v>
      </c>
      <c r="K310" s="26" t="e">
        <f>BASE_CONCILI12[[#This Row],[30/mai]]+BASE_CONCILI12[[#This Row],[RECEBIMENTO]]-BASE_CONCILI12[[#This Row],[TRANSFERÊNCIA]]-BASE_CONCILI12[[#This Row],[CONSUMO REAL]]</f>
        <v>#N/A</v>
      </c>
      <c r="L310" s="7">
        <f>IFERROR(VLOOKUP(BASE_CONCILI12[[#This Row],[CÓD. 
SAIB]],BASE_CONTAG[[LAVRE]:[CONTAGEM FINAL]],7,0),0)</f>
        <v>0</v>
      </c>
      <c r="M310" s="7">
        <f>IFERROR(SUM(BASE_CONCILI12[[#This Row],[30/jun]]*BASE_CONCILI12[[#This Row],[CUSTO MP (UN)]]),0)</f>
        <v>0</v>
      </c>
      <c r="N310" s="7" t="str">
        <f>IFERROR(VLOOKUP(BASE_CONCILI12[[#This Row],[CÓD. 
SAIB]],BASE_CONTAG[],5,0),"")</f>
        <v/>
      </c>
      <c r="O310" s="7" t="e">
        <f>SUMIF(SISTEMA!#REF!,BASE_CONCILI12[[#This Row],[CÓD. 
SAIB]],SISTEMA!#REF!)</f>
        <v>#REF!</v>
      </c>
      <c r="P310" s="30">
        <f>IFERROR(SUM(BASE_CONCILI12[[#This Row],[SISTEMA]]*BASE_CONCILI12[[#This Row],[CUSTO MP (UN)]]),0)</f>
        <v>0</v>
      </c>
      <c r="Q310" s="46" t="str">
        <f>IFERROR(VLOOKUP(BASE_CONCILI12[[#This Row],[CÓD. 
SAIB]],BASE_DIFERENÇA[],4,0),"0")</f>
        <v>0</v>
      </c>
      <c r="R310" s="75" t="e">
        <f>BASE_CONCILI12[[#This Row],[30/jun]]-BASE_CONCILI12[[#This Row],[SISTEMA]]</f>
        <v>#REF!</v>
      </c>
      <c r="S310" s="47" t="str">
        <f>IFERROR(BASE_CONCILI12[[#This Row],[DIFERENÇA ANTERIOR]]-BASE_CONCILI12[[#This Row],[DIFERENÇA ATUAL]],"-")</f>
        <v>-</v>
      </c>
      <c r="T310" s="48" t="str">
        <f>VLOOKUP(BASE_CONCILI12[[#This Row],[CÓD. 
SAIB]],CUSTO!A:C,3,0)</f>
        <v>76CB01</v>
      </c>
      <c r="U310" s="48">
        <f>IFERROR(SUM(BASE_CONCILI12[[#This Row],[DIFERENÇA ATUAL]]*BASE_CONCILI12[[#This Row],[CUSTO MP (UN)]]),0)</f>
        <v>0</v>
      </c>
      <c r="V310" s="87" t="str">
        <f>IFERROR(BASE_CONCILI12[[#This Row],[30/jun]]/BASE_CONCILI12[[#This Row],[SISTEMA]],"")</f>
        <v/>
      </c>
      <c r="W310" s="51" t="str">
        <f>IFERROR(BASE_CONCILI12[[#This Row],[DIFERENÇA MÊS]]*BASE_CONCILI12[[#This Row],[CUSTO MP (UN)]],"-")</f>
        <v>-</v>
      </c>
      <c r="X310" s="127" t="s">
        <v>813</v>
      </c>
    </row>
    <row r="311" spans="1:24" x14ac:dyDescent="0.25">
      <c r="A311" s="72">
        <v>77</v>
      </c>
      <c r="B311" s="72"/>
      <c r="C311" s="2" t="s">
        <v>54</v>
      </c>
      <c r="D311" s="37" t="s">
        <v>111</v>
      </c>
      <c r="E311" s="26" t="e">
        <f>VLOOKUP(BASE_CONCILI12[[#This Row],[CÓD. 
SAIB]],CONT_ANTE!A:D,4,0)</f>
        <v>#N/A</v>
      </c>
      <c r="F311" s="26" t="e">
        <f>SUMIF(#REF!,BASE_CONCILI12[[#This Row],[CÓD. 
SAIB]],#REF!)</f>
        <v>#REF!</v>
      </c>
      <c r="G311" s="26" t="e">
        <f>SUMIF(#REF!,BASE_CONCILI12[[#This Row],[CÓD. 
SAIB]],#REF!)</f>
        <v>#REF!</v>
      </c>
      <c r="H311" s="26" t="e">
        <f>BASE_CONCILI12[[#This Row],[CONSUMO REAL]]-BASE_CONCILI12[[#This Row],[CONSUMO TEORICO]]</f>
        <v>#REF!</v>
      </c>
      <c r="I311" s="26" t="e">
        <f>SUMIF(#REF!,BASE_CONCILI12[[#This Row],[CÓD. 
SAIB]],#REF!)</f>
        <v>#REF!</v>
      </c>
      <c r="J311" s="26" t="e">
        <f>SUMIF(#REF!,BASE_CONCILI12[[#This Row],[CÓD. 
SAIB]],#REF!)</f>
        <v>#REF!</v>
      </c>
      <c r="K311" s="26" t="e">
        <f>BASE_CONCILI12[[#This Row],[30/mai]]+BASE_CONCILI12[[#This Row],[RECEBIMENTO]]-BASE_CONCILI12[[#This Row],[TRANSFERÊNCIA]]-BASE_CONCILI12[[#This Row],[CONSUMO REAL]]</f>
        <v>#N/A</v>
      </c>
      <c r="L311" s="7">
        <f>IFERROR(VLOOKUP(BASE_CONCILI12[[#This Row],[CÓD. 
SAIB]],BASE_CONTAG[[LAVRE]:[CONTAGEM FINAL]],7,0),0)</f>
        <v>0</v>
      </c>
      <c r="M311" s="7">
        <f>IFERROR(SUM(BASE_CONCILI12[[#This Row],[30/jun]]*BASE_CONCILI12[[#This Row],[CUSTO MP (UN)]]),0)</f>
        <v>0</v>
      </c>
      <c r="N311" s="7" t="str">
        <f>IFERROR(VLOOKUP(BASE_CONCILI12[[#This Row],[CÓD. 
SAIB]],BASE_CONTAG[],5,0),"")</f>
        <v/>
      </c>
      <c r="O311" s="7" t="e">
        <f>SUMIF(SISTEMA!#REF!,BASE_CONCILI12[[#This Row],[CÓD. 
SAIB]],SISTEMA!#REF!)</f>
        <v>#REF!</v>
      </c>
      <c r="P311" s="30">
        <f>IFERROR(SUM(BASE_CONCILI12[[#This Row],[SISTEMA]]*BASE_CONCILI12[[#This Row],[CUSTO MP (UN)]]),0)</f>
        <v>0</v>
      </c>
      <c r="Q311" s="46" t="str">
        <f>IFERROR(VLOOKUP(BASE_CONCILI12[[#This Row],[CÓD. 
SAIB]],BASE_DIFERENÇA[],4,0),"0")</f>
        <v>0</v>
      </c>
      <c r="R311" s="75" t="e">
        <f>BASE_CONCILI12[[#This Row],[30/jun]]-BASE_CONCILI12[[#This Row],[SISTEMA]]</f>
        <v>#REF!</v>
      </c>
      <c r="S311" s="47" t="str">
        <f>IFERROR(BASE_CONCILI12[[#This Row],[DIFERENÇA ANTERIOR]]-BASE_CONCILI12[[#This Row],[DIFERENÇA ATUAL]],"-")</f>
        <v>-</v>
      </c>
      <c r="T311" s="48" t="str">
        <f>VLOOKUP(BASE_CONCILI12[[#This Row],[CÓD. 
SAIB]],CUSTO!A:C,3,0)</f>
        <v>77CB01</v>
      </c>
      <c r="U311" s="48">
        <f>IFERROR(SUM(BASE_CONCILI12[[#This Row],[DIFERENÇA ATUAL]]*BASE_CONCILI12[[#This Row],[CUSTO MP (UN)]]),0)</f>
        <v>0</v>
      </c>
      <c r="V311" s="87" t="str">
        <f>IFERROR(BASE_CONCILI12[[#This Row],[30/jun]]/BASE_CONCILI12[[#This Row],[SISTEMA]],"")</f>
        <v/>
      </c>
      <c r="W311" s="51" t="str">
        <f>IFERROR(BASE_CONCILI12[[#This Row],[DIFERENÇA MÊS]]*BASE_CONCILI12[[#This Row],[CUSTO MP (UN)]],"-")</f>
        <v>-</v>
      </c>
      <c r="X311" s="49" t="s">
        <v>813</v>
      </c>
    </row>
    <row r="312" spans="1:24" x14ac:dyDescent="0.25">
      <c r="A312" s="72">
        <v>729</v>
      </c>
      <c r="B312" s="72"/>
      <c r="C312" s="2" t="s">
        <v>59</v>
      </c>
      <c r="D312" s="37" t="s">
        <v>111</v>
      </c>
      <c r="E312" s="26" t="e">
        <f>VLOOKUP(BASE_CONCILI12[[#This Row],[CÓD. 
SAIB]],CONT_ANTE!A:D,4,0)</f>
        <v>#N/A</v>
      </c>
      <c r="F312" s="26" t="e">
        <f>SUMIF(#REF!,BASE_CONCILI12[[#This Row],[CÓD. 
SAIB]],#REF!)</f>
        <v>#REF!</v>
      </c>
      <c r="G312" s="26" t="e">
        <f>SUMIF(#REF!,BASE_CONCILI12[[#This Row],[CÓD. 
SAIB]],#REF!)</f>
        <v>#REF!</v>
      </c>
      <c r="H312" s="26" t="e">
        <f>BASE_CONCILI12[[#This Row],[CONSUMO REAL]]-BASE_CONCILI12[[#This Row],[CONSUMO TEORICO]]</f>
        <v>#REF!</v>
      </c>
      <c r="I312" s="26" t="e">
        <f>SUMIF(#REF!,BASE_CONCILI12[[#This Row],[CÓD. 
SAIB]],#REF!)</f>
        <v>#REF!</v>
      </c>
      <c r="J312" s="26" t="e">
        <f>SUMIF(#REF!,BASE_CONCILI12[[#This Row],[CÓD. 
SAIB]],#REF!)</f>
        <v>#REF!</v>
      </c>
      <c r="K312" s="26" t="e">
        <f>BASE_CONCILI12[[#This Row],[30/mai]]+BASE_CONCILI12[[#This Row],[RECEBIMENTO]]-BASE_CONCILI12[[#This Row],[TRANSFERÊNCIA]]-BASE_CONCILI12[[#This Row],[CONSUMO REAL]]</f>
        <v>#N/A</v>
      </c>
      <c r="L312" s="7">
        <f>IFERROR(VLOOKUP(BASE_CONCILI12[[#This Row],[CÓD. 
SAIB]],BASE_CONTAG[[LAVRE]:[CONTAGEM FINAL]],7,0),0)</f>
        <v>0</v>
      </c>
      <c r="M312" s="7">
        <f>IFERROR(SUM(BASE_CONCILI12[[#This Row],[30/jun]]*BASE_CONCILI12[[#This Row],[CUSTO MP (UN)]]),0)</f>
        <v>0</v>
      </c>
      <c r="N312" s="7" t="str">
        <f>IFERROR(VLOOKUP(BASE_CONCILI12[[#This Row],[CÓD. 
SAIB]],BASE_CONTAG[],5,0),"")</f>
        <v/>
      </c>
      <c r="O312" s="7" t="e">
        <f>SUMIF(SISTEMA!#REF!,BASE_CONCILI12[[#This Row],[CÓD. 
SAIB]],SISTEMA!#REF!)</f>
        <v>#REF!</v>
      </c>
      <c r="P312" s="30">
        <f>IFERROR(SUM(BASE_CONCILI12[[#This Row],[SISTEMA]]*BASE_CONCILI12[[#This Row],[CUSTO MP (UN)]]),0)</f>
        <v>0</v>
      </c>
      <c r="Q312" s="46" t="str">
        <f>IFERROR(VLOOKUP(BASE_CONCILI12[[#This Row],[CÓD. 
SAIB]],BASE_DIFERENÇA[],4,0),"0")</f>
        <v>0</v>
      </c>
      <c r="R312" s="75" t="e">
        <f>BASE_CONCILI12[[#This Row],[30/jun]]-BASE_CONCILI12[[#This Row],[SISTEMA]]</f>
        <v>#REF!</v>
      </c>
      <c r="S312" s="47" t="str">
        <f>IFERROR(BASE_CONCILI12[[#This Row],[DIFERENÇA ANTERIOR]]-BASE_CONCILI12[[#This Row],[DIFERENÇA ATUAL]],"-")</f>
        <v>-</v>
      </c>
      <c r="T312" s="48" t="str">
        <f>VLOOKUP(BASE_CONCILI12[[#This Row],[CÓD. 
SAIB]],CUSTO!A:C,3,0)</f>
        <v>729CB01</v>
      </c>
      <c r="U312" s="48">
        <f>IFERROR(SUM(BASE_CONCILI12[[#This Row],[DIFERENÇA ATUAL]]*BASE_CONCILI12[[#This Row],[CUSTO MP (UN)]]),0)</f>
        <v>0</v>
      </c>
      <c r="V312" s="87" t="str">
        <f>IFERROR(BASE_CONCILI12[[#This Row],[30/jun]]/BASE_CONCILI12[[#This Row],[SISTEMA]],"")</f>
        <v/>
      </c>
      <c r="W312" s="51" t="str">
        <f>IFERROR(BASE_CONCILI12[[#This Row],[DIFERENÇA MÊS]]*BASE_CONCILI12[[#This Row],[CUSTO MP (UN)]],"-")</f>
        <v>-</v>
      </c>
      <c r="X312" s="49" t="s">
        <v>813</v>
      </c>
    </row>
    <row r="313" spans="1:24" x14ac:dyDescent="0.25">
      <c r="A313" s="72">
        <v>70</v>
      </c>
      <c r="B313" s="72"/>
      <c r="C313" s="2" t="s">
        <v>49</v>
      </c>
      <c r="D313" s="37" t="s">
        <v>111</v>
      </c>
      <c r="E313" s="26" t="e">
        <f>VLOOKUP(BASE_CONCILI12[[#This Row],[CÓD. 
SAIB]],CONT_ANTE!A:D,4,0)</f>
        <v>#N/A</v>
      </c>
      <c r="F313" s="26" t="e">
        <f>SUMIF(#REF!,BASE_CONCILI12[[#This Row],[CÓD. 
SAIB]],#REF!)</f>
        <v>#REF!</v>
      </c>
      <c r="G313" s="26" t="e">
        <f>SUMIF(#REF!,BASE_CONCILI12[[#This Row],[CÓD. 
SAIB]],#REF!)</f>
        <v>#REF!</v>
      </c>
      <c r="H313" s="26" t="e">
        <f>BASE_CONCILI12[[#This Row],[CONSUMO REAL]]-BASE_CONCILI12[[#This Row],[CONSUMO TEORICO]]</f>
        <v>#REF!</v>
      </c>
      <c r="I313" s="26" t="e">
        <f>SUMIF(#REF!,BASE_CONCILI12[[#This Row],[CÓD. 
SAIB]],#REF!)</f>
        <v>#REF!</v>
      </c>
      <c r="J313" s="26" t="e">
        <f>SUMIF(#REF!,BASE_CONCILI12[[#This Row],[CÓD. 
SAIB]],#REF!)</f>
        <v>#REF!</v>
      </c>
      <c r="K313" s="26" t="e">
        <f>BASE_CONCILI12[[#This Row],[30/mai]]+BASE_CONCILI12[[#This Row],[RECEBIMENTO]]-BASE_CONCILI12[[#This Row],[TRANSFERÊNCIA]]-BASE_CONCILI12[[#This Row],[CONSUMO REAL]]</f>
        <v>#N/A</v>
      </c>
      <c r="L313" s="7">
        <f>IFERROR(VLOOKUP(BASE_CONCILI12[[#This Row],[CÓD. 
SAIB]],BASE_CONTAG[[LAVRE]:[CONTAGEM FINAL]],7,0),0)</f>
        <v>849.1</v>
      </c>
      <c r="M313" s="7">
        <f>IFERROR(SUM(BASE_CONCILI12[[#This Row],[30/jun]]*BASE_CONCILI12[[#This Row],[CUSTO MP (UN)]]),0)</f>
        <v>0</v>
      </c>
      <c r="N313" s="7">
        <f>IFERROR(VLOOKUP(BASE_CONCILI12[[#This Row],[CÓD. 
SAIB]],BASE_CONTAG[],5,0),"")</f>
        <v>849.1</v>
      </c>
      <c r="O313" s="7" t="e">
        <f>SUMIF(SISTEMA!#REF!,BASE_CONCILI12[[#This Row],[CÓD. 
SAIB]],SISTEMA!#REF!)</f>
        <v>#REF!</v>
      </c>
      <c r="P313" s="30">
        <f>IFERROR(SUM(BASE_CONCILI12[[#This Row],[SISTEMA]]*BASE_CONCILI12[[#This Row],[CUSTO MP (UN)]]),0)</f>
        <v>0</v>
      </c>
      <c r="Q313" s="46" t="str">
        <f>IFERROR(VLOOKUP(BASE_CONCILI12[[#This Row],[CÓD. 
SAIB]],BASE_DIFERENÇA[],4,0),"0")</f>
        <v>0</v>
      </c>
      <c r="R313" s="75" t="e">
        <f>BASE_CONCILI12[[#This Row],[30/jun]]-BASE_CONCILI12[[#This Row],[SISTEMA]]</f>
        <v>#REF!</v>
      </c>
      <c r="S313" s="47" t="str">
        <f>IFERROR(BASE_CONCILI12[[#This Row],[DIFERENÇA ANTERIOR]]-BASE_CONCILI12[[#This Row],[DIFERENÇA ATUAL]],"-")</f>
        <v>-</v>
      </c>
      <c r="T313" s="48" t="str">
        <f>VLOOKUP(BASE_CONCILI12[[#This Row],[CÓD. 
SAIB]],CUSTO!A:C,3,0)</f>
        <v>70CB01</v>
      </c>
      <c r="U313" s="48">
        <f>IFERROR(SUM(BASE_CONCILI12[[#This Row],[DIFERENÇA ATUAL]]*BASE_CONCILI12[[#This Row],[CUSTO MP (UN)]]),0)</f>
        <v>0</v>
      </c>
      <c r="V313" s="87" t="str">
        <f>IFERROR(BASE_CONCILI12[[#This Row],[30/jun]]/BASE_CONCILI12[[#This Row],[SISTEMA]],"")</f>
        <v/>
      </c>
      <c r="W313" s="51" t="str">
        <f>IFERROR(BASE_CONCILI12[[#This Row],[DIFERENÇA MÊS]]*BASE_CONCILI12[[#This Row],[CUSTO MP (UN)]],"-")</f>
        <v>-</v>
      </c>
      <c r="X313" s="49" t="s">
        <v>813</v>
      </c>
    </row>
    <row r="314" spans="1:24" x14ac:dyDescent="0.25">
      <c r="A314" s="72">
        <v>30445</v>
      </c>
      <c r="B314" s="72"/>
      <c r="C314" s="2" t="s">
        <v>65</v>
      </c>
      <c r="D314" s="37" t="s">
        <v>111</v>
      </c>
      <c r="E314" s="26" t="e">
        <f>VLOOKUP(BASE_CONCILI12[[#This Row],[CÓD. 
SAIB]],CONT_ANTE!A:D,4,0)</f>
        <v>#N/A</v>
      </c>
      <c r="F314" s="26" t="e">
        <f>SUMIF(#REF!,BASE_CONCILI12[[#This Row],[CÓD. 
SAIB]],#REF!)</f>
        <v>#REF!</v>
      </c>
      <c r="G314" s="26" t="e">
        <f>SUMIF(#REF!,BASE_CONCILI12[[#This Row],[CÓD. 
SAIB]],#REF!)</f>
        <v>#REF!</v>
      </c>
      <c r="H314" s="26" t="e">
        <f>BASE_CONCILI12[[#This Row],[CONSUMO REAL]]-BASE_CONCILI12[[#This Row],[CONSUMO TEORICO]]</f>
        <v>#REF!</v>
      </c>
      <c r="I314" s="26" t="e">
        <f>SUMIF(#REF!,BASE_CONCILI12[[#This Row],[CÓD. 
SAIB]],#REF!)</f>
        <v>#REF!</v>
      </c>
      <c r="J314" s="26" t="e">
        <f>SUMIF(#REF!,BASE_CONCILI12[[#This Row],[CÓD. 
SAIB]],#REF!)</f>
        <v>#REF!</v>
      </c>
      <c r="K314" s="26" t="e">
        <f>BASE_CONCILI12[[#This Row],[30/mai]]+BASE_CONCILI12[[#This Row],[RECEBIMENTO]]-BASE_CONCILI12[[#This Row],[TRANSFERÊNCIA]]-BASE_CONCILI12[[#This Row],[CONSUMO REAL]]</f>
        <v>#N/A</v>
      </c>
      <c r="L314" s="7">
        <f>IFERROR(VLOOKUP(BASE_CONCILI12[[#This Row],[CÓD. 
SAIB]],BASE_CONTAG[[LAVRE]:[CONTAGEM FINAL]],7,0),0)</f>
        <v>16464</v>
      </c>
      <c r="M314" s="7">
        <f>IFERROR(SUM(BASE_CONCILI12[[#This Row],[30/jun]]*BASE_CONCILI12[[#This Row],[CUSTO MP (UN)]]),0)</f>
        <v>0</v>
      </c>
      <c r="N314" s="7">
        <f>IFERROR(VLOOKUP(BASE_CONCILI12[[#This Row],[CÓD. 
SAIB]],BASE_CONTAG[],5,0),"")</f>
        <v>16464</v>
      </c>
      <c r="O314" s="7" t="e">
        <f>SUMIF(SISTEMA!#REF!,BASE_CONCILI12[[#This Row],[CÓD. 
SAIB]],SISTEMA!#REF!)</f>
        <v>#REF!</v>
      </c>
      <c r="P314" s="30">
        <f>IFERROR(SUM(BASE_CONCILI12[[#This Row],[SISTEMA]]*BASE_CONCILI12[[#This Row],[CUSTO MP (UN)]]),0)</f>
        <v>0</v>
      </c>
      <c r="Q314" s="46" t="str">
        <f>IFERROR(VLOOKUP(BASE_CONCILI12[[#This Row],[CÓD. 
SAIB]],BASE_DIFERENÇA[],4,0),"0")</f>
        <v>0</v>
      </c>
      <c r="R314" s="75" t="e">
        <f>BASE_CONCILI12[[#This Row],[30/jun]]-BASE_CONCILI12[[#This Row],[SISTEMA]]</f>
        <v>#REF!</v>
      </c>
      <c r="S314" s="47" t="str">
        <f>IFERROR(BASE_CONCILI12[[#This Row],[DIFERENÇA ANTERIOR]]-BASE_CONCILI12[[#This Row],[DIFERENÇA ATUAL]],"-")</f>
        <v>-</v>
      </c>
      <c r="T314" s="48" t="str">
        <f>VLOOKUP(BASE_CONCILI12[[#This Row],[CÓD. 
SAIB]],CUSTO!A:C,3,0)</f>
        <v>30445CB01</v>
      </c>
      <c r="U314" s="48">
        <f>IFERROR(SUM(BASE_CONCILI12[[#This Row],[DIFERENÇA ATUAL]]*BASE_CONCILI12[[#This Row],[CUSTO MP (UN)]]),0)</f>
        <v>0</v>
      </c>
      <c r="V314" s="87" t="str">
        <f>IFERROR(BASE_CONCILI12[[#This Row],[30/jun]]/BASE_CONCILI12[[#This Row],[SISTEMA]],"")</f>
        <v/>
      </c>
      <c r="W314" s="51" t="str">
        <f>IFERROR(BASE_CONCILI12[[#This Row],[DIFERENÇA MÊS]]*BASE_CONCILI12[[#This Row],[CUSTO MP (UN)]],"-")</f>
        <v>-</v>
      </c>
      <c r="X314" s="49" t="s">
        <v>813</v>
      </c>
    </row>
    <row r="315" spans="1:24" x14ac:dyDescent="0.25">
      <c r="A315" s="72">
        <v>1575</v>
      </c>
      <c r="B315" s="72"/>
      <c r="C315" s="2" t="s">
        <v>192</v>
      </c>
      <c r="D315" s="37" t="s">
        <v>111</v>
      </c>
      <c r="E315" s="26" t="e">
        <f>VLOOKUP(BASE_CONCILI12[[#This Row],[CÓD. 
SAIB]],CONT_ANTE!A:D,4,0)</f>
        <v>#N/A</v>
      </c>
      <c r="F315" s="26" t="e">
        <f>SUMIF(#REF!,BASE_CONCILI12[[#This Row],[CÓD. 
SAIB]],#REF!)</f>
        <v>#REF!</v>
      </c>
      <c r="G315" s="26" t="e">
        <f>SUMIF(#REF!,BASE_CONCILI12[[#This Row],[CÓD. 
SAIB]],#REF!)</f>
        <v>#REF!</v>
      </c>
      <c r="H315" s="26" t="e">
        <f>BASE_CONCILI12[[#This Row],[CONSUMO REAL]]-BASE_CONCILI12[[#This Row],[CONSUMO TEORICO]]</f>
        <v>#REF!</v>
      </c>
      <c r="I315" s="26" t="e">
        <f>SUMIF(#REF!,BASE_CONCILI12[[#This Row],[CÓD. 
SAIB]],#REF!)</f>
        <v>#REF!</v>
      </c>
      <c r="J315" s="26" t="e">
        <f>SUMIF(#REF!,BASE_CONCILI12[[#This Row],[CÓD. 
SAIB]],#REF!)</f>
        <v>#REF!</v>
      </c>
      <c r="K315" s="26" t="e">
        <f>BASE_CONCILI12[[#This Row],[30/mai]]+BASE_CONCILI12[[#This Row],[RECEBIMENTO]]-BASE_CONCILI12[[#This Row],[TRANSFERÊNCIA]]-BASE_CONCILI12[[#This Row],[CONSUMO REAL]]</f>
        <v>#N/A</v>
      </c>
      <c r="L315" s="7">
        <f>IFERROR(VLOOKUP(BASE_CONCILI12[[#This Row],[CÓD. 
SAIB]],BASE_CONTAG[[LAVRE]:[CONTAGEM FINAL]],7,0),0)</f>
        <v>0</v>
      </c>
      <c r="M315" s="7">
        <f>IFERROR(SUM(BASE_CONCILI12[[#This Row],[30/jun]]*BASE_CONCILI12[[#This Row],[CUSTO MP (UN)]]),0)</f>
        <v>0</v>
      </c>
      <c r="N315" s="7">
        <f>IFERROR(VLOOKUP(BASE_CONCILI12[[#This Row],[CÓD. 
SAIB]],BASE_CONTAG[],5,0),"")</f>
        <v>0</v>
      </c>
      <c r="O315" s="7" t="e">
        <f>SUMIF(SISTEMA!#REF!,BASE_CONCILI12[[#This Row],[CÓD. 
SAIB]],SISTEMA!#REF!)</f>
        <v>#REF!</v>
      </c>
      <c r="P315" s="30">
        <f>IFERROR(SUM(BASE_CONCILI12[[#This Row],[SISTEMA]]*BASE_CONCILI12[[#This Row],[CUSTO MP (UN)]]),0)</f>
        <v>0</v>
      </c>
      <c r="Q315" s="46" t="str">
        <f>IFERROR(VLOOKUP(BASE_CONCILI12[[#This Row],[CÓD. 
SAIB]],BASE_DIFERENÇA[],4,0),"0")</f>
        <v>0</v>
      </c>
      <c r="R315" s="75" t="e">
        <f>BASE_CONCILI12[[#This Row],[30/jun]]-BASE_CONCILI12[[#This Row],[SISTEMA]]</f>
        <v>#REF!</v>
      </c>
      <c r="S315" s="47" t="str">
        <f>IFERROR(BASE_CONCILI12[[#This Row],[DIFERENÇA ANTERIOR]]-BASE_CONCILI12[[#This Row],[DIFERENÇA ATUAL]],"-")</f>
        <v>-</v>
      </c>
      <c r="T315" s="48" t="str">
        <f>VLOOKUP(BASE_CONCILI12[[#This Row],[CÓD. 
SAIB]],CUSTO!A:C,3,0)</f>
        <v>1575CB01</v>
      </c>
      <c r="U315" s="48">
        <f>IFERROR(SUM(BASE_CONCILI12[[#This Row],[DIFERENÇA ATUAL]]*BASE_CONCILI12[[#This Row],[CUSTO MP (UN)]]),0)</f>
        <v>0</v>
      </c>
      <c r="V315" s="87" t="str">
        <f>IFERROR(BASE_CONCILI12[[#This Row],[30/jun]]/BASE_CONCILI12[[#This Row],[SISTEMA]],"")</f>
        <v/>
      </c>
      <c r="W315" s="51" t="str">
        <f>IFERROR(BASE_CONCILI12[[#This Row],[DIFERENÇA MÊS]]*BASE_CONCILI12[[#This Row],[CUSTO MP (UN)]],"-")</f>
        <v>-</v>
      </c>
      <c r="X315" s="49" t="s">
        <v>860</v>
      </c>
    </row>
    <row r="316" spans="1:24" x14ac:dyDescent="0.25">
      <c r="A316" s="72">
        <v>73</v>
      </c>
      <c r="B316" s="72"/>
      <c r="C316" s="2" t="s">
        <v>52</v>
      </c>
      <c r="D316" s="37" t="s">
        <v>111</v>
      </c>
      <c r="E316" s="26" t="e">
        <f>VLOOKUP(BASE_CONCILI12[[#This Row],[CÓD. 
SAIB]],CONT_ANTE!A:D,4,0)</f>
        <v>#N/A</v>
      </c>
      <c r="F316" s="26" t="e">
        <f>SUMIF(#REF!,BASE_CONCILI12[[#This Row],[CÓD. 
SAIB]],#REF!)</f>
        <v>#REF!</v>
      </c>
      <c r="G316" s="26" t="e">
        <f>SUMIF(#REF!,BASE_CONCILI12[[#This Row],[CÓD. 
SAIB]],#REF!)</f>
        <v>#REF!</v>
      </c>
      <c r="H316" s="26" t="e">
        <f>BASE_CONCILI12[[#This Row],[CONSUMO REAL]]-BASE_CONCILI12[[#This Row],[CONSUMO TEORICO]]</f>
        <v>#REF!</v>
      </c>
      <c r="I316" s="26" t="e">
        <f>SUMIF(#REF!,BASE_CONCILI12[[#This Row],[CÓD. 
SAIB]],#REF!)</f>
        <v>#REF!</v>
      </c>
      <c r="J316" s="26" t="e">
        <f>SUMIF(#REF!,BASE_CONCILI12[[#This Row],[CÓD. 
SAIB]],#REF!)</f>
        <v>#REF!</v>
      </c>
      <c r="K316" s="26" t="e">
        <f>BASE_CONCILI12[[#This Row],[30/mai]]+BASE_CONCILI12[[#This Row],[RECEBIMENTO]]-BASE_CONCILI12[[#This Row],[TRANSFERÊNCIA]]-BASE_CONCILI12[[#This Row],[CONSUMO REAL]]</f>
        <v>#N/A</v>
      </c>
      <c r="L316" s="7">
        <f>IFERROR(VLOOKUP(BASE_CONCILI12[[#This Row],[CÓD. 
SAIB]],BASE_CONTAG[[LAVRE]:[CONTAGEM FINAL]],7,0),0)</f>
        <v>50</v>
      </c>
      <c r="M316" s="7">
        <f>IFERROR(SUM(BASE_CONCILI12[[#This Row],[30/jun]]*BASE_CONCILI12[[#This Row],[CUSTO MP (UN)]]),0)</f>
        <v>0</v>
      </c>
      <c r="N316" s="7">
        <f>IFERROR(VLOOKUP(BASE_CONCILI12[[#This Row],[CÓD. 
SAIB]],BASE_CONTAG[],5,0),"")</f>
        <v>50</v>
      </c>
      <c r="O316" s="7" t="e">
        <f>SUMIF(SISTEMA!#REF!,BASE_CONCILI12[[#This Row],[CÓD. 
SAIB]],SISTEMA!#REF!)</f>
        <v>#REF!</v>
      </c>
      <c r="P316" s="30">
        <f>IFERROR(SUM(BASE_CONCILI12[[#This Row],[SISTEMA]]*BASE_CONCILI12[[#This Row],[CUSTO MP (UN)]]),0)</f>
        <v>0</v>
      </c>
      <c r="Q316" s="46" t="str">
        <f>IFERROR(VLOOKUP(BASE_CONCILI12[[#This Row],[CÓD. 
SAIB]],BASE_DIFERENÇA[],4,0),"0")</f>
        <v>0</v>
      </c>
      <c r="R316" s="75" t="e">
        <f>BASE_CONCILI12[[#This Row],[30/jun]]-BASE_CONCILI12[[#This Row],[SISTEMA]]</f>
        <v>#REF!</v>
      </c>
      <c r="S316" s="47" t="str">
        <f>IFERROR(BASE_CONCILI12[[#This Row],[DIFERENÇA ANTERIOR]]-BASE_CONCILI12[[#This Row],[DIFERENÇA ATUAL]],"-")</f>
        <v>-</v>
      </c>
      <c r="T316" s="48" t="str">
        <f>VLOOKUP(BASE_CONCILI12[[#This Row],[CÓD. 
SAIB]],CUSTO!A:C,3,0)</f>
        <v>73CB01</v>
      </c>
      <c r="U316" s="48">
        <f>IFERROR(SUM(BASE_CONCILI12[[#This Row],[DIFERENÇA ATUAL]]*BASE_CONCILI12[[#This Row],[CUSTO MP (UN)]]),0)</f>
        <v>0</v>
      </c>
      <c r="V316" s="87" t="str">
        <f>IFERROR(BASE_CONCILI12[[#This Row],[30/jun]]/BASE_CONCILI12[[#This Row],[SISTEMA]],"")</f>
        <v/>
      </c>
      <c r="W316" s="51" t="str">
        <f>IFERROR(BASE_CONCILI12[[#This Row],[DIFERENÇA MÊS]]*BASE_CONCILI12[[#This Row],[CUSTO MP (UN)]],"-")</f>
        <v>-</v>
      </c>
      <c r="X316" s="49" t="s">
        <v>813</v>
      </c>
    </row>
    <row r="317" spans="1:24" x14ac:dyDescent="0.25">
      <c r="A317" s="72">
        <v>31431</v>
      </c>
      <c r="B317" s="72"/>
      <c r="C317" s="2" t="s">
        <v>193</v>
      </c>
      <c r="D317" s="37" t="s">
        <v>111</v>
      </c>
      <c r="E317" s="26" t="e">
        <f>VLOOKUP(BASE_CONCILI12[[#This Row],[CÓD. 
SAIB]],CONT_ANTE!A:D,4,0)</f>
        <v>#N/A</v>
      </c>
      <c r="F317" s="26" t="e">
        <f>SUMIF(#REF!,BASE_CONCILI12[[#This Row],[CÓD. 
SAIB]],#REF!)</f>
        <v>#REF!</v>
      </c>
      <c r="G317" s="26" t="e">
        <f>SUMIF(#REF!,BASE_CONCILI12[[#This Row],[CÓD. 
SAIB]],#REF!)</f>
        <v>#REF!</v>
      </c>
      <c r="H317" s="26" t="e">
        <f>BASE_CONCILI12[[#This Row],[CONSUMO REAL]]-BASE_CONCILI12[[#This Row],[CONSUMO TEORICO]]</f>
        <v>#REF!</v>
      </c>
      <c r="I317" s="26" t="e">
        <f>SUMIF(#REF!,BASE_CONCILI12[[#This Row],[CÓD. 
SAIB]],#REF!)</f>
        <v>#REF!</v>
      </c>
      <c r="J317" s="26" t="e">
        <f>SUMIF(#REF!,BASE_CONCILI12[[#This Row],[CÓD. 
SAIB]],#REF!)</f>
        <v>#REF!</v>
      </c>
      <c r="K317" s="26" t="e">
        <f>BASE_CONCILI12[[#This Row],[30/mai]]+BASE_CONCILI12[[#This Row],[RECEBIMENTO]]-BASE_CONCILI12[[#This Row],[TRANSFERÊNCIA]]-BASE_CONCILI12[[#This Row],[CONSUMO REAL]]</f>
        <v>#N/A</v>
      </c>
      <c r="L317" s="7">
        <f>IFERROR(VLOOKUP(BASE_CONCILI12[[#This Row],[CÓD. 
SAIB]],BASE_CONTAG[[LAVRE]:[CONTAGEM FINAL]],7,0),0)</f>
        <v>0</v>
      </c>
      <c r="M317" s="7">
        <f>IFERROR(SUM(BASE_CONCILI12[[#This Row],[30/jun]]*BASE_CONCILI12[[#This Row],[CUSTO MP (UN)]]),0)</f>
        <v>0</v>
      </c>
      <c r="N317" s="7" t="str">
        <f>IFERROR(VLOOKUP(BASE_CONCILI12[[#This Row],[CÓD. 
SAIB]],BASE_CONTAG[],5,0),"")</f>
        <v/>
      </c>
      <c r="O317" s="7" t="e">
        <f>SUMIF(SISTEMA!#REF!,BASE_CONCILI12[[#This Row],[CÓD. 
SAIB]],SISTEMA!#REF!)</f>
        <v>#REF!</v>
      </c>
      <c r="P317" s="30">
        <f>IFERROR(SUM(BASE_CONCILI12[[#This Row],[SISTEMA]]*BASE_CONCILI12[[#This Row],[CUSTO MP (UN)]]),0)</f>
        <v>0</v>
      </c>
      <c r="Q317" s="46" t="str">
        <f>IFERROR(VLOOKUP(BASE_CONCILI12[[#This Row],[CÓD. 
SAIB]],BASE_DIFERENÇA[],4,0),"0")</f>
        <v>0</v>
      </c>
      <c r="R317" s="75" t="e">
        <f>BASE_CONCILI12[[#This Row],[30/jun]]-BASE_CONCILI12[[#This Row],[SISTEMA]]</f>
        <v>#REF!</v>
      </c>
      <c r="S317" s="47" t="str">
        <f>IFERROR(BASE_CONCILI12[[#This Row],[DIFERENÇA ANTERIOR]]-BASE_CONCILI12[[#This Row],[DIFERENÇA ATUAL]],"-")</f>
        <v>-</v>
      </c>
      <c r="T317" s="48" t="str">
        <f>VLOOKUP(BASE_CONCILI12[[#This Row],[CÓD. 
SAIB]],CUSTO!A:C,3,0)</f>
        <v>31431CB01</v>
      </c>
      <c r="U317" s="48">
        <f>IFERROR(SUM(BASE_CONCILI12[[#This Row],[DIFERENÇA ATUAL]]*BASE_CONCILI12[[#This Row],[CUSTO MP (UN)]]),0)</f>
        <v>0</v>
      </c>
      <c r="V317" s="87" t="str">
        <f>IFERROR(BASE_CONCILI12[[#This Row],[30/jun]]/BASE_CONCILI12[[#This Row],[SISTEMA]],"")</f>
        <v/>
      </c>
      <c r="W317" s="51" t="str">
        <f>IFERROR(BASE_CONCILI12[[#This Row],[DIFERENÇA MÊS]]*BASE_CONCILI12[[#This Row],[CUSTO MP (UN)]],"-")</f>
        <v>-</v>
      </c>
      <c r="X317" s="49" t="s">
        <v>813</v>
      </c>
    </row>
    <row r="318" spans="1:24" x14ac:dyDescent="0.25">
      <c r="A318" s="72">
        <v>1621</v>
      </c>
      <c r="B318" s="72"/>
      <c r="C318" s="2" t="s">
        <v>194</v>
      </c>
      <c r="D318" s="37" t="s">
        <v>111</v>
      </c>
      <c r="E318" s="26" t="e">
        <f>VLOOKUP(BASE_CONCILI12[[#This Row],[CÓD. 
SAIB]],CONT_ANTE!A:D,4,0)</f>
        <v>#N/A</v>
      </c>
      <c r="F318" s="26" t="e">
        <f>SUMIF(#REF!,BASE_CONCILI12[[#This Row],[CÓD. 
SAIB]],#REF!)</f>
        <v>#REF!</v>
      </c>
      <c r="G318" s="26" t="e">
        <f>SUMIF(#REF!,BASE_CONCILI12[[#This Row],[CÓD. 
SAIB]],#REF!)</f>
        <v>#REF!</v>
      </c>
      <c r="H318" s="26" t="e">
        <f>BASE_CONCILI12[[#This Row],[CONSUMO REAL]]-BASE_CONCILI12[[#This Row],[CONSUMO TEORICO]]</f>
        <v>#REF!</v>
      </c>
      <c r="I318" s="26" t="e">
        <f>SUMIF(#REF!,BASE_CONCILI12[[#This Row],[CÓD. 
SAIB]],#REF!)</f>
        <v>#REF!</v>
      </c>
      <c r="J318" s="26" t="e">
        <f>SUMIF(#REF!,BASE_CONCILI12[[#This Row],[CÓD. 
SAIB]],#REF!)</f>
        <v>#REF!</v>
      </c>
      <c r="K318" s="26" t="e">
        <f>BASE_CONCILI12[[#This Row],[30/mai]]+BASE_CONCILI12[[#This Row],[RECEBIMENTO]]-BASE_CONCILI12[[#This Row],[TRANSFERÊNCIA]]-BASE_CONCILI12[[#This Row],[CONSUMO REAL]]</f>
        <v>#N/A</v>
      </c>
      <c r="L318" s="7">
        <f>IFERROR(VLOOKUP(BASE_CONCILI12[[#This Row],[CÓD. 
SAIB]],BASE_CONTAG[[LAVRE]:[CONTAGEM FINAL]],7,0),0)</f>
        <v>0</v>
      </c>
      <c r="M318" s="7">
        <f>IFERROR(SUM(BASE_CONCILI12[[#This Row],[30/jun]]*BASE_CONCILI12[[#This Row],[CUSTO MP (UN)]]),0)</f>
        <v>0</v>
      </c>
      <c r="N318" s="7">
        <f>IFERROR(VLOOKUP(BASE_CONCILI12[[#This Row],[CÓD. 
SAIB]],BASE_CONTAG[],5,0),"")</f>
        <v>0</v>
      </c>
      <c r="O318" s="7" t="e">
        <f>SUMIF(SISTEMA!#REF!,BASE_CONCILI12[[#This Row],[CÓD. 
SAIB]],SISTEMA!#REF!)</f>
        <v>#REF!</v>
      </c>
      <c r="P318" s="30">
        <f>IFERROR(SUM(BASE_CONCILI12[[#This Row],[SISTEMA]]*BASE_CONCILI12[[#This Row],[CUSTO MP (UN)]]),0)</f>
        <v>0</v>
      </c>
      <c r="Q318" s="46" t="str">
        <f>IFERROR(VLOOKUP(BASE_CONCILI12[[#This Row],[CÓD. 
SAIB]],BASE_DIFERENÇA[],4,0),"0")</f>
        <v>0</v>
      </c>
      <c r="R318" s="75" t="e">
        <f>BASE_CONCILI12[[#This Row],[30/jun]]-BASE_CONCILI12[[#This Row],[SISTEMA]]</f>
        <v>#REF!</v>
      </c>
      <c r="S318" s="47" t="str">
        <f>IFERROR(BASE_CONCILI12[[#This Row],[DIFERENÇA ANTERIOR]]-BASE_CONCILI12[[#This Row],[DIFERENÇA ATUAL]],"-")</f>
        <v>-</v>
      </c>
      <c r="T318" s="48" t="str">
        <f>VLOOKUP(BASE_CONCILI12[[#This Row],[CÓD. 
SAIB]],CUSTO!A:C,3,0)</f>
        <v>1621CB01</v>
      </c>
      <c r="U318" s="48">
        <f>IFERROR(SUM(BASE_CONCILI12[[#This Row],[DIFERENÇA ATUAL]]*BASE_CONCILI12[[#This Row],[CUSTO MP (UN)]]),0)</f>
        <v>0</v>
      </c>
      <c r="V318" s="87" t="str">
        <f>IFERROR(BASE_CONCILI12[[#This Row],[30/jun]]/BASE_CONCILI12[[#This Row],[SISTEMA]],"")</f>
        <v/>
      </c>
      <c r="W318" s="51" t="str">
        <f>IFERROR(BASE_CONCILI12[[#This Row],[DIFERENÇA MÊS]]*BASE_CONCILI12[[#This Row],[CUSTO MP (UN)]],"-")</f>
        <v>-</v>
      </c>
      <c r="X318" s="49" t="s">
        <v>858</v>
      </c>
    </row>
    <row r="319" spans="1:24" x14ac:dyDescent="0.25">
      <c r="A319" s="72">
        <v>30747</v>
      </c>
      <c r="B319" s="72"/>
      <c r="C319" s="2" t="s">
        <v>67</v>
      </c>
      <c r="D319" s="37" t="s">
        <v>111</v>
      </c>
      <c r="E319" s="26" t="e">
        <f>VLOOKUP(BASE_CONCILI12[[#This Row],[CÓD. 
SAIB]],CONT_ANTE!A:D,4,0)</f>
        <v>#N/A</v>
      </c>
      <c r="F319" s="26" t="e">
        <f>SUMIF(#REF!,BASE_CONCILI12[[#This Row],[CÓD. 
SAIB]],#REF!)</f>
        <v>#REF!</v>
      </c>
      <c r="G319" s="26" t="e">
        <f>SUMIF(#REF!,BASE_CONCILI12[[#This Row],[CÓD. 
SAIB]],#REF!)</f>
        <v>#REF!</v>
      </c>
      <c r="H319" s="26" t="e">
        <f>BASE_CONCILI12[[#This Row],[CONSUMO REAL]]-BASE_CONCILI12[[#This Row],[CONSUMO TEORICO]]</f>
        <v>#REF!</v>
      </c>
      <c r="I319" s="26" t="e">
        <f>SUMIF(#REF!,BASE_CONCILI12[[#This Row],[CÓD. 
SAIB]],#REF!)</f>
        <v>#REF!</v>
      </c>
      <c r="J319" s="26" t="e">
        <f>SUMIF(#REF!,BASE_CONCILI12[[#This Row],[CÓD. 
SAIB]],#REF!)</f>
        <v>#REF!</v>
      </c>
      <c r="K319" s="26" t="e">
        <f>BASE_CONCILI12[[#This Row],[30/mai]]+BASE_CONCILI12[[#This Row],[RECEBIMENTO]]-BASE_CONCILI12[[#This Row],[TRANSFERÊNCIA]]-BASE_CONCILI12[[#This Row],[CONSUMO REAL]]</f>
        <v>#N/A</v>
      </c>
      <c r="L319" s="7">
        <f>IFERROR(VLOOKUP(BASE_CONCILI12[[#This Row],[CÓD. 
SAIB]],BASE_CONTAG[[LAVRE]:[CONTAGEM FINAL]],7,0),0)</f>
        <v>0</v>
      </c>
      <c r="M319" s="7">
        <f>IFERROR(SUM(BASE_CONCILI12[[#This Row],[30/jun]]*BASE_CONCILI12[[#This Row],[CUSTO MP (UN)]]),0)</f>
        <v>0</v>
      </c>
      <c r="N319" s="7">
        <f>IFERROR(VLOOKUP(BASE_CONCILI12[[#This Row],[CÓD. 
SAIB]],BASE_CONTAG[],5,0),"")</f>
        <v>0</v>
      </c>
      <c r="O319" s="7" t="e">
        <f>SUMIF(SISTEMA!#REF!,BASE_CONCILI12[[#This Row],[CÓD. 
SAIB]],SISTEMA!#REF!)</f>
        <v>#REF!</v>
      </c>
      <c r="P319" s="30">
        <f>IFERROR(SUM(BASE_CONCILI12[[#This Row],[SISTEMA]]*BASE_CONCILI12[[#This Row],[CUSTO MP (UN)]]),0)</f>
        <v>0</v>
      </c>
      <c r="Q319" s="46" t="str">
        <f>IFERROR(VLOOKUP(BASE_CONCILI12[[#This Row],[CÓD. 
SAIB]],BASE_DIFERENÇA[],4,0),"0")</f>
        <v>0</v>
      </c>
      <c r="R319" s="75" t="e">
        <f>BASE_CONCILI12[[#This Row],[30/jun]]-BASE_CONCILI12[[#This Row],[SISTEMA]]</f>
        <v>#REF!</v>
      </c>
      <c r="S319" s="47" t="str">
        <f>IFERROR(BASE_CONCILI12[[#This Row],[DIFERENÇA ANTERIOR]]-BASE_CONCILI12[[#This Row],[DIFERENÇA ATUAL]],"-")</f>
        <v>-</v>
      </c>
      <c r="T319" s="48" t="str">
        <f>VLOOKUP(BASE_CONCILI12[[#This Row],[CÓD. 
SAIB]],CUSTO!A:C,3,0)</f>
        <v>30747CB01</v>
      </c>
      <c r="U319" s="48">
        <f>IFERROR(SUM(BASE_CONCILI12[[#This Row],[DIFERENÇA ATUAL]]*BASE_CONCILI12[[#This Row],[CUSTO MP (UN)]]),0)</f>
        <v>0</v>
      </c>
      <c r="V319" s="87" t="str">
        <f>IFERROR(BASE_CONCILI12[[#This Row],[30/jun]]/BASE_CONCILI12[[#This Row],[SISTEMA]],"")</f>
        <v/>
      </c>
      <c r="W319" s="51" t="str">
        <f>IFERROR(BASE_CONCILI12[[#This Row],[DIFERENÇA MÊS]]*BASE_CONCILI12[[#This Row],[CUSTO MP (UN)]],"-")</f>
        <v>-</v>
      </c>
      <c r="X319" s="49" t="s">
        <v>881</v>
      </c>
    </row>
    <row r="320" spans="1:24" x14ac:dyDescent="0.25">
      <c r="A320" s="72">
        <v>30745</v>
      </c>
      <c r="B320" s="72"/>
      <c r="C320" s="2" t="s">
        <v>66</v>
      </c>
      <c r="D320" s="37" t="s">
        <v>111</v>
      </c>
      <c r="E320" s="26" t="e">
        <f>VLOOKUP(BASE_CONCILI12[[#This Row],[CÓD. 
SAIB]],CONT_ANTE!A:D,4,0)</f>
        <v>#N/A</v>
      </c>
      <c r="F320" s="26" t="e">
        <f>SUMIF(#REF!,BASE_CONCILI12[[#This Row],[CÓD. 
SAIB]],#REF!)</f>
        <v>#REF!</v>
      </c>
      <c r="G320" s="26" t="e">
        <f>SUMIF(#REF!,BASE_CONCILI12[[#This Row],[CÓD. 
SAIB]],#REF!)</f>
        <v>#REF!</v>
      </c>
      <c r="H320" s="26" t="e">
        <f>BASE_CONCILI12[[#This Row],[CONSUMO REAL]]-BASE_CONCILI12[[#This Row],[CONSUMO TEORICO]]</f>
        <v>#REF!</v>
      </c>
      <c r="I320" s="26" t="e">
        <f>SUMIF(#REF!,BASE_CONCILI12[[#This Row],[CÓD. 
SAIB]],#REF!)</f>
        <v>#REF!</v>
      </c>
      <c r="J320" s="26" t="e">
        <f>SUMIF(#REF!,BASE_CONCILI12[[#This Row],[CÓD. 
SAIB]],#REF!)</f>
        <v>#REF!</v>
      </c>
      <c r="K320" s="26" t="e">
        <f>BASE_CONCILI12[[#This Row],[30/mai]]+BASE_CONCILI12[[#This Row],[RECEBIMENTO]]-BASE_CONCILI12[[#This Row],[TRANSFERÊNCIA]]-BASE_CONCILI12[[#This Row],[CONSUMO REAL]]</f>
        <v>#N/A</v>
      </c>
      <c r="L320" s="7">
        <f>IFERROR(VLOOKUP(BASE_CONCILI12[[#This Row],[CÓD. 
SAIB]],BASE_CONTAG[[LAVRE]:[CONTAGEM FINAL]],7,0),0)</f>
        <v>0</v>
      </c>
      <c r="M320" s="7">
        <f>IFERROR(SUM(BASE_CONCILI12[[#This Row],[30/jun]]*BASE_CONCILI12[[#This Row],[CUSTO MP (UN)]]),0)</f>
        <v>0</v>
      </c>
      <c r="N320" s="7">
        <f>IFERROR(VLOOKUP(BASE_CONCILI12[[#This Row],[CÓD. 
SAIB]],BASE_CONTAG[],5,0),"")</f>
        <v>0</v>
      </c>
      <c r="O320" s="7" t="e">
        <f>SUMIF(SISTEMA!#REF!,BASE_CONCILI12[[#This Row],[CÓD. 
SAIB]],SISTEMA!#REF!)</f>
        <v>#REF!</v>
      </c>
      <c r="P320" s="30">
        <f>IFERROR(SUM(BASE_CONCILI12[[#This Row],[SISTEMA]]*BASE_CONCILI12[[#This Row],[CUSTO MP (UN)]]),0)</f>
        <v>0</v>
      </c>
      <c r="Q320" s="46" t="str">
        <f>IFERROR(VLOOKUP(BASE_CONCILI12[[#This Row],[CÓD. 
SAIB]],BASE_DIFERENÇA[],4,0),"0")</f>
        <v>0</v>
      </c>
      <c r="R320" s="75" t="e">
        <f>BASE_CONCILI12[[#This Row],[30/jun]]-BASE_CONCILI12[[#This Row],[SISTEMA]]</f>
        <v>#REF!</v>
      </c>
      <c r="S320" s="47" t="str">
        <f>IFERROR(BASE_CONCILI12[[#This Row],[DIFERENÇA ANTERIOR]]-BASE_CONCILI12[[#This Row],[DIFERENÇA ATUAL]],"-")</f>
        <v>-</v>
      </c>
      <c r="T320" s="48" t="str">
        <f>VLOOKUP(BASE_CONCILI12[[#This Row],[CÓD. 
SAIB]],CUSTO!A:C,3,0)</f>
        <v>30745CB01</v>
      </c>
      <c r="U320" s="48">
        <f>IFERROR(SUM(BASE_CONCILI12[[#This Row],[DIFERENÇA ATUAL]]*BASE_CONCILI12[[#This Row],[CUSTO MP (UN)]]),0)</f>
        <v>0</v>
      </c>
      <c r="V320" s="87" t="str">
        <f>IFERROR(BASE_CONCILI12[[#This Row],[30/jun]]/BASE_CONCILI12[[#This Row],[SISTEMA]],"")</f>
        <v/>
      </c>
      <c r="W320" s="51" t="str">
        <f>IFERROR(BASE_CONCILI12[[#This Row],[DIFERENÇA MÊS]]*BASE_CONCILI12[[#This Row],[CUSTO MP (UN)]],"-")</f>
        <v>-</v>
      </c>
      <c r="X320" s="49" t="s">
        <v>881</v>
      </c>
    </row>
    <row r="321" spans="1:24" x14ac:dyDescent="0.25">
      <c r="A321" s="72">
        <v>30407</v>
      </c>
      <c r="B321" s="72"/>
      <c r="C321" s="2" t="s">
        <v>64</v>
      </c>
      <c r="D321" s="37" t="s">
        <v>111</v>
      </c>
      <c r="E321" s="26" t="e">
        <f>VLOOKUP(BASE_CONCILI12[[#This Row],[CÓD. 
SAIB]],CONT_ANTE!A:D,4,0)</f>
        <v>#N/A</v>
      </c>
      <c r="F321" s="26" t="e">
        <f>SUMIF(#REF!,BASE_CONCILI12[[#This Row],[CÓD. 
SAIB]],#REF!)</f>
        <v>#REF!</v>
      </c>
      <c r="G321" s="26" t="e">
        <f>SUMIF(#REF!,BASE_CONCILI12[[#This Row],[CÓD. 
SAIB]],#REF!)</f>
        <v>#REF!</v>
      </c>
      <c r="H321" s="26" t="e">
        <f>BASE_CONCILI12[[#This Row],[CONSUMO REAL]]-BASE_CONCILI12[[#This Row],[CONSUMO TEORICO]]</f>
        <v>#REF!</v>
      </c>
      <c r="I321" s="26" t="e">
        <f>SUMIF(#REF!,BASE_CONCILI12[[#This Row],[CÓD. 
SAIB]],#REF!)</f>
        <v>#REF!</v>
      </c>
      <c r="J321" s="26" t="e">
        <f>SUMIF(#REF!,BASE_CONCILI12[[#This Row],[CÓD. 
SAIB]],#REF!)</f>
        <v>#REF!</v>
      </c>
      <c r="K321" s="26" t="e">
        <f>BASE_CONCILI12[[#This Row],[30/mai]]+BASE_CONCILI12[[#This Row],[RECEBIMENTO]]-BASE_CONCILI12[[#This Row],[TRANSFERÊNCIA]]-BASE_CONCILI12[[#This Row],[CONSUMO REAL]]</f>
        <v>#N/A</v>
      </c>
      <c r="L321" s="7">
        <f>IFERROR(VLOOKUP(BASE_CONCILI12[[#This Row],[CÓD. 
SAIB]],BASE_CONTAG[[LAVRE]:[CONTAGEM FINAL]],7,0),0)</f>
        <v>0</v>
      </c>
      <c r="M321" s="7">
        <f>IFERROR(SUM(BASE_CONCILI12[[#This Row],[30/jun]]*BASE_CONCILI12[[#This Row],[CUSTO MP (UN)]]),0)</f>
        <v>0</v>
      </c>
      <c r="N321" s="7">
        <f>IFERROR(VLOOKUP(BASE_CONCILI12[[#This Row],[CÓD. 
SAIB]],BASE_CONTAG[],5,0),"")</f>
        <v>0</v>
      </c>
      <c r="O321" s="7" t="e">
        <f>SUMIF(SISTEMA!#REF!,BASE_CONCILI12[[#This Row],[CÓD. 
SAIB]],SISTEMA!#REF!)</f>
        <v>#REF!</v>
      </c>
      <c r="P321" s="30">
        <f>IFERROR(SUM(BASE_CONCILI12[[#This Row],[SISTEMA]]*BASE_CONCILI12[[#This Row],[CUSTO MP (UN)]]),0)</f>
        <v>0</v>
      </c>
      <c r="Q321" s="46" t="str">
        <f>IFERROR(VLOOKUP(BASE_CONCILI12[[#This Row],[CÓD. 
SAIB]],BASE_DIFERENÇA[],4,0),"0")</f>
        <v>0</v>
      </c>
      <c r="R321" s="75" t="e">
        <f>BASE_CONCILI12[[#This Row],[30/jun]]-BASE_CONCILI12[[#This Row],[SISTEMA]]</f>
        <v>#REF!</v>
      </c>
      <c r="S321" s="47" t="str">
        <f>IFERROR(BASE_CONCILI12[[#This Row],[DIFERENÇA ANTERIOR]]-BASE_CONCILI12[[#This Row],[DIFERENÇA ATUAL]],"-")</f>
        <v>-</v>
      </c>
      <c r="T321" s="48" t="str">
        <f>VLOOKUP(BASE_CONCILI12[[#This Row],[CÓD. 
SAIB]],CUSTO!A:C,3,0)</f>
        <v>30407CB01</v>
      </c>
      <c r="U321" s="48">
        <f>IFERROR(SUM(BASE_CONCILI12[[#This Row],[DIFERENÇA ATUAL]]*BASE_CONCILI12[[#This Row],[CUSTO MP (UN)]]),0)</f>
        <v>0</v>
      </c>
      <c r="V321" s="87" t="str">
        <f>IFERROR(BASE_CONCILI12[[#This Row],[30/jun]]/BASE_CONCILI12[[#This Row],[SISTEMA]],"")</f>
        <v/>
      </c>
      <c r="W321" s="51" t="str">
        <f>IFERROR(BASE_CONCILI12[[#This Row],[DIFERENÇA MÊS]]*BASE_CONCILI12[[#This Row],[CUSTO MP (UN)]],"-")</f>
        <v>-</v>
      </c>
      <c r="X321" s="49" t="s">
        <v>813</v>
      </c>
    </row>
    <row r="322" spans="1:24" x14ac:dyDescent="0.25">
      <c r="A322" s="73">
        <v>31585</v>
      </c>
      <c r="B322" s="73"/>
      <c r="C322" s="42" t="s">
        <v>195</v>
      </c>
      <c r="D322" s="41" t="s">
        <v>111</v>
      </c>
      <c r="E322" s="26" t="e">
        <f>VLOOKUP(BASE_CONCILI12[[#This Row],[CÓD. 
SAIB]],CONT_ANTE!A:D,4,0)</f>
        <v>#N/A</v>
      </c>
      <c r="F322" s="26" t="e">
        <f>SUMIF(#REF!,BASE_CONCILI12[[#This Row],[CÓD. 
SAIB]],#REF!)</f>
        <v>#REF!</v>
      </c>
      <c r="G322" s="26" t="e">
        <f>SUMIF(#REF!,BASE_CONCILI12[[#This Row],[CÓD. 
SAIB]],#REF!)</f>
        <v>#REF!</v>
      </c>
      <c r="H322" s="26" t="e">
        <f>BASE_CONCILI12[[#This Row],[CONSUMO REAL]]-BASE_CONCILI12[[#This Row],[CONSUMO TEORICO]]</f>
        <v>#REF!</v>
      </c>
      <c r="I322" s="26" t="e">
        <f>SUMIF(#REF!,BASE_CONCILI12[[#This Row],[CÓD. 
SAIB]],#REF!)</f>
        <v>#REF!</v>
      </c>
      <c r="J322" s="26" t="e">
        <f>SUMIF(#REF!,BASE_CONCILI12[[#This Row],[CÓD. 
SAIB]],#REF!)</f>
        <v>#REF!</v>
      </c>
      <c r="K322" s="26" t="e">
        <f>BASE_CONCILI12[[#This Row],[30/mai]]+BASE_CONCILI12[[#This Row],[RECEBIMENTO]]-BASE_CONCILI12[[#This Row],[TRANSFERÊNCIA]]-BASE_CONCILI12[[#This Row],[CONSUMO REAL]]</f>
        <v>#N/A</v>
      </c>
      <c r="L322" s="7">
        <f>IFERROR(VLOOKUP(BASE_CONCILI12[[#This Row],[CÓD. 
SAIB]],BASE_CONTAG[[LAVRE]:[CONTAGEM FINAL]],7,0),0)</f>
        <v>560</v>
      </c>
      <c r="M322" s="7">
        <f>IFERROR(SUM(BASE_CONCILI12[[#This Row],[30/jun]]*BASE_CONCILI12[[#This Row],[CUSTO MP (UN)]]),0)</f>
        <v>0</v>
      </c>
      <c r="N322" s="7">
        <f>IFERROR(VLOOKUP(BASE_CONCILI12[[#This Row],[CÓD. 
SAIB]],BASE_CONTAG[],5,0),"")</f>
        <v>560</v>
      </c>
      <c r="O322" s="7" t="e">
        <f>SUMIF(SISTEMA!#REF!,BASE_CONCILI12[[#This Row],[CÓD. 
SAIB]],SISTEMA!#REF!)</f>
        <v>#REF!</v>
      </c>
      <c r="P322" s="30">
        <f>IFERROR(SUM(BASE_CONCILI12[[#This Row],[SISTEMA]]*BASE_CONCILI12[[#This Row],[CUSTO MP (UN)]]),0)</f>
        <v>0</v>
      </c>
      <c r="Q322" s="46" t="str">
        <f>IFERROR(VLOOKUP(BASE_CONCILI12[[#This Row],[CÓD. 
SAIB]],BASE_DIFERENÇA[],4,0),"0")</f>
        <v>0</v>
      </c>
      <c r="R322" s="75" t="e">
        <f>BASE_CONCILI12[[#This Row],[30/jun]]-BASE_CONCILI12[[#This Row],[SISTEMA]]</f>
        <v>#REF!</v>
      </c>
      <c r="S322" s="47" t="str">
        <f>IFERROR(BASE_CONCILI12[[#This Row],[DIFERENÇA ANTERIOR]]-BASE_CONCILI12[[#This Row],[DIFERENÇA ATUAL]],"-")</f>
        <v>-</v>
      </c>
      <c r="T322" s="48">
        <f>VLOOKUP(BASE_CONCILI12[[#This Row],[CÓD. 
SAIB]],CUSTO!A:C,3,0)</f>
        <v>0</v>
      </c>
      <c r="U322" s="48">
        <f>IFERROR(SUM(BASE_CONCILI12[[#This Row],[DIFERENÇA ATUAL]]*BASE_CONCILI12[[#This Row],[CUSTO MP (UN)]]),0)</f>
        <v>0</v>
      </c>
      <c r="V322" s="87" t="str">
        <f>IFERROR(BASE_CONCILI12[[#This Row],[30/jun]]/BASE_CONCILI12[[#This Row],[SISTEMA]],"")</f>
        <v/>
      </c>
      <c r="W322" s="51" t="str">
        <f>IFERROR(BASE_CONCILI12[[#This Row],[DIFERENÇA MÊS]]*BASE_CONCILI12[[#This Row],[CUSTO MP (UN)]],"-")</f>
        <v>-</v>
      </c>
      <c r="X322" s="49" t="s">
        <v>858</v>
      </c>
    </row>
    <row r="323" spans="1:24" x14ac:dyDescent="0.25">
      <c r="A323" s="73">
        <v>31555</v>
      </c>
      <c r="B323" s="73"/>
      <c r="C323" s="42" t="s">
        <v>196</v>
      </c>
      <c r="D323" s="41" t="s">
        <v>111</v>
      </c>
      <c r="E323" s="26" t="e">
        <f>VLOOKUP(BASE_CONCILI12[[#This Row],[CÓD. 
SAIB]],CONT_ANTE!A:D,4,0)</f>
        <v>#N/A</v>
      </c>
      <c r="F323" s="26" t="e">
        <f>SUMIF(#REF!,BASE_CONCILI12[[#This Row],[CÓD. 
SAIB]],#REF!)</f>
        <v>#REF!</v>
      </c>
      <c r="G323" s="26" t="e">
        <f>SUMIF(#REF!,BASE_CONCILI12[[#This Row],[CÓD. 
SAIB]],#REF!)</f>
        <v>#REF!</v>
      </c>
      <c r="H323" s="26" t="e">
        <f>BASE_CONCILI12[[#This Row],[CONSUMO REAL]]-BASE_CONCILI12[[#This Row],[CONSUMO TEORICO]]</f>
        <v>#REF!</v>
      </c>
      <c r="I323" s="26" t="e">
        <f>SUMIF(#REF!,BASE_CONCILI12[[#This Row],[CÓD. 
SAIB]],#REF!)</f>
        <v>#REF!</v>
      </c>
      <c r="J323" s="26" t="e">
        <f>SUMIF(#REF!,BASE_CONCILI12[[#This Row],[CÓD. 
SAIB]],#REF!)</f>
        <v>#REF!</v>
      </c>
      <c r="K323" s="26" t="e">
        <f>BASE_CONCILI12[[#This Row],[30/mai]]+BASE_CONCILI12[[#This Row],[RECEBIMENTO]]-BASE_CONCILI12[[#This Row],[TRANSFERÊNCIA]]-BASE_CONCILI12[[#This Row],[CONSUMO REAL]]</f>
        <v>#N/A</v>
      </c>
      <c r="L323" s="7">
        <f>IFERROR(VLOOKUP(BASE_CONCILI12[[#This Row],[CÓD. 
SAIB]],BASE_CONTAG[[LAVRE]:[CONTAGEM FINAL]],7,0),0)</f>
        <v>100</v>
      </c>
      <c r="M323" s="7">
        <f>IFERROR(SUM(BASE_CONCILI12[[#This Row],[30/jun]]*BASE_CONCILI12[[#This Row],[CUSTO MP (UN)]]),0)</f>
        <v>0</v>
      </c>
      <c r="N323" s="7">
        <f>IFERROR(VLOOKUP(BASE_CONCILI12[[#This Row],[CÓD. 
SAIB]],BASE_CONTAG[],5,0),"")</f>
        <v>100</v>
      </c>
      <c r="O323" s="7" t="e">
        <f>SUMIF(SISTEMA!#REF!,BASE_CONCILI12[[#This Row],[CÓD. 
SAIB]],SISTEMA!#REF!)</f>
        <v>#REF!</v>
      </c>
      <c r="P323" s="30">
        <f>IFERROR(SUM(BASE_CONCILI12[[#This Row],[SISTEMA]]*BASE_CONCILI12[[#This Row],[CUSTO MP (UN)]]),0)</f>
        <v>0</v>
      </c>
      <c r="Q323" s="46" t="str">
        <f>IFERROR(VLOOKUP(BASE_CONCILI12[[#This Row],[CÓD. 
SAIB]],BASE_DIFERENÇA[],4,0),"0")</f>
        <v>0</v>
      </c>
      <c r="R323" s="75" t="e">
        <f>BASE_CONCILI12[[#This Row],[30/jun]]-BASE_CONCILI12[[#This Row],[SISTEMA]]</f>
        <v>#REF!</v>
      </c>
      <c r="S323" s="47" t="str">
        <f>IFERROR(BASE_CONCILI12[[#This Row],[DIFERENÇA ANTERIOR]]-BASE_CONCILI12[[#This Row],[DIFERENÇA ATUAL]],"-")</f>
        <v>-</v>
      </c>
      <c r="T323" s="48" t="str">
        <f>VLOOKUP(BASE_CONCILI12[[#This Row],[CÓD. 
SAIB]],CUSTO!A:C,3,0)</f>
        <v>31555CB01</v>
      </c>
      <c r="U323" s="48">
        <f>IFERROR(SUM(BASE_CONCILI12[[#This Row],[DIFERENÇA ATUAL]]*BASE_CONCILI12[[#This Row],[CUSTO MP (UN)]]),0)</f>
        <v>0</v>
      </c>
      <c r="V323" s="87" t="str">
        <f>IFERROR(BASE_CONCILI12[[#This Row],[30/jun]]/BASE_CONCILI12[[#This Row],[SISTEMA]],"")</f>
        <v/>
      </c>
      <c r="W323" s="51" t="str">
        <f>IFERROR(BASE_CONCILI12[[#This Row],[DIFERENÇA MÊS]]*BASE_CONCILI12[[#This Row],[CUSTO MP (UN)]],"-")</f>
        <v>-</v>
      </c>
      <c r="X323" s="49" t="s">
        <v>813</v>
      </c>
    </row>
    <row r="324" spans="1:24" x14ac:dyDescent="0.25">
      <c r="A324" s="73">
        <v>31433</v>
      </c>
      <c r="B324" s="73"/>
      <c r="C324" s="42" t="s">
        <v>197</v>
      </c>
      <c r="D324" s="41" t="s">
        <v>111</v>
      </c>
      <c r="E324" s="26" t="e">
        <f>VLOOKUP(BASE_CONCILI12[[#This Row],[CÓD. 
SAIB]],CONT_ANTE!A:D,4,0)</f>
        <v>#N/A</v>
      </c>
      <c r="F324" s="26" t="e">
        <f>SUMIF(#REF!,BASE_CONCILI12[[#This Row],[CÓD. 
SAIB]],#REF!)</f>
        <v>#REF!</v>
      </c>
      <c r="G324" s="26" t="e">
        <f>SUMIF(#REF!,BASE_CONCILI12[[#This Row],[CÓD. 
SAIB]],#REF!)</f>
        <v>#REF!</v>
      </c>
      <c r="H324" s="26" t="e">
        <f>BASE_CONCILI12[[#This Row],[CONSUMO REAL]]-BASE_CONCILI12[[#This Row],[CONSUMO TEORICO]]</f>
        <v>#REF!</v>
      </c>
      <c r="I324" s="26" t="e">
        <f>SUMIF(#REF!,BASE_CONCILI12[[#This Row],[CÓD. 
SAIB]],#REF!)</f>
        <v>#REF!</v>
      </c>
      <c r="J324" s="26" t="e">
        <f>SUMIF(#REF!,BASE_CONCILI12[[#This Row],[CÓD. 
SAIB]],#REF!)</f>
        <v>#REF!</v>
      </c>
      <c r="K324" s="26" t="e">
        <f>BASE_CONCILI12[[#This Row],[30/mai]]+BASE_CONCILI12[[#This Row],[RECEBIMENTO]]-BASE_CONCILI12[[#This Row],[TRANSFERÊNCIA]]-BASE_CONCILI12[[#This Row],[CONSUMO REAL]]</f>
        <v>#N/A</v>
      </c>
      <c r="L324" s="7">
        <f>IFERROR(VLOOKUP(BASE_CONCILI12[[#This Row],[CÓD. 
SAIB]],BASE_CONTAG[[LAVRE]:[CONTAGEM FINAL]],7,0),0)</f>
        <v>3510</v>
      </c>
      <c r="M324" s="7">
        <f>IFERROR(SUM(BASE_CONCILI12[[#This Row],[30/jun]]*BASE_CONCILI12[[#This Row],[CUSTO MP (UN)]]),0)</f>
        <v>0</v>
      </c>
      <c r="N324" s="7">
        <f>IFERROR(VLOOKUP(BASE_CONCILI12[[#This Row],[CÓD. 
SAIB]],BASE_CONTAG[],5,0),"")</f>
        <v>3510</v>
      </c>
      <c r="O324" s="7" t="e">
        <f>SUMIF(SISTEMA!#REF!,BASE_CONCILI12[[#This Row],[CÓD. 
SAIB]],SISTEMA!#REF!)</f>
        <v>#REF!</v>
      </c>
      <c r="P324" s="30">
        <f>IFERROR(SUM(BASE_CONCILI12[[#This Row],[SISTEMA]]*BASE_CONCILI12[[#This Row],[CUSTO MP (UN)]]),0)</f>
        <v>0</v>
      </c>
      <c r="Q324" s="46" t="str">
        <f>IFERROR(VLOOKUP(BASE_CONCILI12[[#This Row],[CÓD. 
SAIB]],BASE_DIFERENÇA[],4,0),"0")</f>
        <v>0</v>
      </c>
      <c r="R324" s="75" t="e">
        <f>BASE_CONCILI12[[#This Row],[30/jun]]-BASE_CONCILI12[[#This Row],[SISTEMA]]</f>
        <v>#REF!</v>
      </c>
      <c r="S324" s="47" t="str">
        <f>IFERROR(BASE_CONCILI12[[#This Row],[DIFERENÇA ANTERIOR]]-BASE_CONCILI12[[#This Row],[DIFERENÇA ATUAL]],"-")</f>
        <v>-</v>
      </c>
      <c r="T324" s="48" t="str">
        <f>VLOOKUP(BASE_CONCILI12[[#This Row],[CÓD. 
SAIB]],CUSTO!A:C,3,0)</f>
        <v>31433CB01</v>
      </c>
      <c r="U324" s="48">
        <f>IFERROR(SUM(BASE_CONCILI12[[#This Row],[DIFERENÇA ATUAL]]*BASE_CONCILI12[[#This Row],[CUSTO MP (UN)]]),0)</f>
        <v>0</v>
      </c>
      <c r="V324" s="87" t="str">
        <f>IFERROR(BASE_CONCILI12[[#This Row],[30/jun]]/BASE_CONCILI12[[#This Row],[SISTEMA]],"")</f>
        <v/>
      </c>
      <c r="W324" s="51" t="str">
        <f>IFERROR(BASE_CONCILI12[[#This Row],[DIFERENÇA MÊS]]*BASE_CONCILI12[[#This Row],[CUSTO MP (UN)]],"-")</f>
        <v>-</v>
      </c>
      <c r="X324" s="49" t="s">
        <v>813</v>
      </c>
    </row>
    <row r="325" spans="1:24" x14ac:dyDescent="0.25">
      <c r="A325" s="73">
        <v>31436</v>
      </c>
      <c r="B325" s="73"/>
      <c r="C325" s="42" t="s">
        <v>198</v>
      </c>
      <c r="D325" s="41" t="s">
        <v>111</v>
      </c>
      <c r="E325" s="26" t="e">
        <f>VLOOKUP(BASE_CONCILI12[[#This Row],[CÓD. 
SAIB]],CONT_ANTE!A:D,4,0)</f>
        <v>#N/A</v>
      </c>
      <c r="F325" s="26" t="e">
        <f>SUMIF(#REF!,BASE_CONCILI12[[#This Row],[CÓD. 
SAIB]],#REF!)</f>
        <v>#REF!</v>
      </c>
      <c r="G325" s="26" t="e">
        <f>SUMIF(#REF!,BASE_CONCILI12[[#This Row],[CÓD. 
SAIB]],#REF!)</f>
        <v>#REF!</v>
      </c>
      <c r="H325" s="26" t="e">
        <f>BASE_CONCILI12[[#This Row],[CONSUMO REAL]]-BASE_CONCILI12[[#This Row],[CONSUMO TEORICO]]</f>
        <v>#REF!</v>
      </c>
      <c r="I325" s="26" t="e">
        <f>SUMIF(#REF!,BASE_CONCILI12[[#This Row],[CÓD. 
SAIB]],#REF!)</f>
        <v>#REF!</v>
      </c>
      <c r="J325" s="26" t="e">
        <f>SUMIF(#REF!,BASE_CONCILI12[[#This Row],[CÓD. 
SAIB]],#REF!)</f>
        <v>#REF!</v>
      </c>
      <c r="K325" s="26" t="e">
        <f>BASE_CONCILI12[[#This Row],[30/mai]]+BASE_CONCILI12[[#This Row],[RECEBIMENTO]]-BASE_CONCILI12[[#This Row],[TRANSFERÊNCIA]]-BASE_CONCILI12[[#This Row],[CONSUMO REAL]]</f>
        <v>#N/A</v>
      </c>
      <c r="L325" s="7">
        <f>IFERROR(VLOOKUP(BASE_CONCILI12[[#This Row],[CÓD. 
SAIB]],BASE_CONTAG[[LAVRE]:[CONTAGEM FINAL]],7,0),0)</f>
        <v>13</v>
      </c>
      <c r="M325" s="7">
        <f>IFERROR(SUM(BASE_CONCILI12[[#This Row],[30/jun]]*BASE_CONCILI12[[#This Row],[CUSTO MP (UN)]]),0)</f>
        <v>0</v>
      </c>
      <c r="N325" s="7">
        <f>IFERROR(VLOOKUP(BASE_CONCILI12[[#This Row],[CÓD. 
SAIB]],BASE_CONTAG[],5,0),"")</f>
        <v>13</v>
      </c>
      <c r="O325" s="7" t="e">
        <f>SUMIF(SISTEMA!#REF!,BASE_CONCILI12[[#This Row],[CÓD. 
SAIB]],SISTEMA!#REF!)</f>
        <v>#REF!</v>
      </c>
      <c r="P325" s="30">
        <f>IFERROR(SUM(BASE_CONCILI12[[#This Row],[SISTEMA]]*BASE_CONCILI12[[#This Row],[CUSTO MP (UN)]]),0)</f>
        <v>0</v>
      </c>
      <c r="Q325" s="46" t="str">
        <f>IFERROR(VLOOKUP(BASE_CONCILI12[[#This Row],[CÓD. 
SAIB]],BASE_DIFERENÇA[],4,0),"0")</f>
        <v>0</v>
      </c>
      <c r="R325" s="75" t="e">
        <f>BASE_CONCILI12[[#This Row],[30/jun]]-BASE_CONCILI12[[#This Row],[SISTEMA]]</f>
        <v>#REF!</v>
      </c>
      <c r="S325" s="47" t="str">
        <f>IFERROR(BASE_CONCILI12[[#This Row],[DIFERENÇA ANTERIOR]]-BASE_CONCILI12[[#This Row],[DIFERENÇA ATUAL]],"-")</f>
        <v>-</v>
      </c>
      <c r="T325" s="48" t="str">
        <f>VLOOKUP(BASE_CONCILI12[[#This Row],[CÓD. 
SAIB]],CUSTO!A:C,3,0)</f>
        <v>31436CB01</v>
      </c>
      <c r="U325" s="48">
        <f>IFERROR(SUM(BASE_CONCILI12[[#This Row],[DIFERENÇA ATUAL]]*BASE_CONCILI12[[#This Row],[CUSTO MP (UN)]]),0)</f>
        <v>0</v>
      </c>
      <c r="V325" s="87" t="str">
        <f>IFERROR(BASE_CONCILI12[[#This Row],[30/jun]]/BASE_CONCILI12[[#This Row],[SISTEMA]],"")</f>
        <v/>
      </c>
      <c r="W325" s="51" t="str">
        <f>IFERROR(BASE_CONCILI12[[#This Row],[DIFERENÇA MÊS]]*BASE_CONCILI12[[#This Row],[CUSTO MP (UN)]],"-")</f>
        <v>-</v>
      </c>
      <c r="X325" s="127" t="s">
        <v>813</v>
      </c>
    </row>
    <row r="326" spans="1:24" x14ac:dyDescent="0.25">
      <c r="A326" s="73">
        <v>31438</v>
      </c>
      <c r="B326" s="73"/>
      <c r="C326" s="42" t="s">
        <v>199</v>
      </c>
      <c r="D326" s="41" t="s">
        <v>111</v>
      </c>
      <c r="E326" s="26" t="e">
        <f>VLOOKUP(BASE_CONCILI12[[#This Row],[CÓD. 
SAIB]],CONT_ANTE!A:D,4,0)</f>
        <v>#N/A</v>
      </c>
      <c r="F326" s="26" t="e">
        <f>SUMIF(#REF!,BASE_CONCILI12[[#This Row],[CÓD. 
SAIB]],#REF!)</f>
        <v>#REF!</v>
      </c>
      <c r="G326" s="26" t="e">
        <f>SUMIF(#REF!,BASE_CONCILI12[[#This Row],[CÓD. 
SAIB]],#REF!)</f>
        <v>#REF!</v>
      </c>
      <c r="H326" s="26" t="e">
        <f>BASE_CONCILI12[[#This Row],[CONSUMO REAL]]-BASE_CONCILI12[[#This Row],[CONSUMO TEORICO]]</f>
        <v>#REF!</v>
      </c>
      <c r="I326" s="26" t="e">
        <f>SUMIF(#REF!,BASE_CONCILI12[[#This Row],[CÓD. 
SAIB]],#REF!)</f>
        <v>#REF!</v>
      </c>
      <c r="J326" s="26" t="e">
        <f>SUMIF(#REF!,BASE_CONCILI12[[#This Row],[CÓD. 
SAIB]],#REF!)</f>
        <v>#REF!</v>
      </c>
      <c r="K326" s="26" t="e">
        <f>BASE_CONCILI12[[#This Row],[30/mai]]+BASE_CONCILI12[[#This Row],[RECEBIMENTO]]-BASE_CONCILI12[[#This Row],[TRANSFERÊNCIA]]-BASE_CONCILI12[[#This Row],[CONSUMO REAL]]</f>
        <v>#N/A</v>
      </c>
      <c r="L326" s="7">
        <f>IFERROR(VLOOKUP(BASE_CONCILI12[[#This Row],[CÓD. 
SAIB]],BASE_CONTAG[[LAVRE]:[CONTAGEM FINAL]],7,0),0)</f>
        <v>5.5</v>
      </c>
      <c r="M326" s="7">
        <f>IFERROR(SUM(BASE_CONCILI12[[#This Row],[30/jun]]*BASE_CONCILI12[[#This Row],[CUSTO MP (UN)]]),0)</f>
        <v>0</v>
      </c>
      <c r="N326" s="7">
        <f>IFERROR(VLOOKUP(BASE_CONCILI12[[#This Row],[CÓD. 
SAIB]],BASE_CONTAG[],5,0),"")</f>
        <v>5.5</v>
      </c>
      <c r="O326" s="7" t="e">
        <f>SUMIF(SISTEMA!#REF!,BASE_CONCILI12[[#This Row],[CÓD. 
SAIB]],SISTEMA!#REF!)</f>
        <v>#REF!</v>
      </c>
      <c r="P326" s="7">
        <f>IFERROR(SUM(BASE_CONCILI12[[#This Row],[SISTEMA]]*BASE_CONCILI12[[#This Row],[CUSTO MP (UN)]]),0)</f>
        <v>0</v>
      </c>
      <c r="Q326" s="26" t="str">
        <f>IFERROR(VLOOKUP(BASE_CONCILI12[[#This Row],[CÓD. 
SAIB]],BASE_DIFERENÇA[],4,0),"0")</f>
        <v>0</v>
      </c>
      <c r="R326" s="75" t="e">
        <f>BASE_CONCILI12[[#This Row],[30/jun]]-BASE_CONCILI12[[#This Row],[SISTEMA]]</f>
        <v>#REF!</v>
      </c>
      <c r="S326" s="47" t="str">
        <f>IFERROR(BASE_CONCILI12[[#This Row],[DIFERENÇA ANTERIOR]]-BASE_CONCILI12[[#This Row],[DIFERENÇA ATUAL]],"-")</f>
        <v>-</v>
      </c>
      <c r="T326" s="48" t="str">
        <f>VLOOKUP(BASE_CONCILI12[[#This Row],[CÓD. 
SAIB]],CUSTO!A:C,3,0)</f>
        <v>31438CB01</v>
      </c>
      <c r="U326" s="51">
        <f>IFERROR(SUM(BASE_CONCILI12[[#This Row],[DIFERENÇA ATUAL]]*BASE_CONCILI12[[#This Row],[CUSTO MP (UN)]]),0)</f>
        <v>0</v>
      </c>
      <c r="V326" s="87" t="str">
        <f>IFERROR(BASE_CONCILI12[[#This Row],[30/jun]]/BASE_CONCILI12[[#This Row],[SISTEMA]],"")</f>
        <v/>
      </c>
      <c r="W326" s="52" t="str">
        <f>IFERROR(BASE_CONCILI12[[#This Row],[DIFERENÇA MÊS]]*BASE_CONCILI12[[#This Row],[CUSTO MP (UN)]],"-")</f>
        <v>-</v>
      </c>
      <c r="X326" s="49" t="s">
        <v>813</v>
      </c>
    </row>
    <row r="327" spans="1:24" x14ac:dyDescent="0.25">
      <c r="A327" s="73">
        <v>31439</v>
      </c>
      <c r="B327" s="73"/>
      <c r="C327" s="42" t="s">
        <v>200</v>
      </c>
      <c r="D327" s="41" t="s">
        <v>111</v>
      </c>
      <c r="E327" s="53" t="e">
        <f>VLOOKUP(BASE_CONCILI12[[#This Row],[CÓD. 
SAIB]],CONT_ANTE!A:D,4,0)</f>
        <v>#N/A</v>
      </c>
      <c r="F327" s="53" t="e">
        <f>SUMIF(#REF!,BASE_CONCILI12[[#This Row],[CÓD. 
SAIB]],#REF!)</f>
        <v>#REF!</v>
      </c>
      <c r="G327" s="53" t="e">
        <f>SUMIF(#REF!,BASE_CONCILI12[[#This Row],[CÓD. 
SAIB]],#REF!)</f>
        <v>#REF!</v>
      </c>
      <c r="H327" s="53" t="e">
        <f>BASE_CONCILI12[[#This Row],[CONSUMO REAL]]-BASE_CONCILI12[[#This Row],[CONSUMO TEORICO]]</f>
        <v>#REF!</v>
      </c>
      <c r="I327" s="53" t="e">
        <f>SUMIF(#REF!,BASE_CONCILI12[[#This Row],[CÓD. 
SAIB]],#REF!)</f>
        <v>#REF!</v>
      </c>
      <c r="J327" s="53" t="e">
        <f>SUMIF(#REF!,BASE_CONCILI12[[#This Row],[CÓD. 
SAIB]],#REF!)</f>
        <v>#REF!</v>
      </c>
      <c r="K327" s="53" t="e">
        <f>BASE_CONCILI12[[#This Row],[30/mai]]+BASE_CONCILI12[[#This Row],[RECEBIMENTO]]-BASE_CONCILI12[[#This Row],[TRANSFERÊNCIA]]-BASE_CONCILI12[[#This Row],[CONSUMO REAL]]</f>
        <v>#N/A</v>
      </c>
      <c r="L327" s="54">
        <f>IFERROR(VLOOKUP(BASE_CONCILI12[[#This Row],[CÓD. 
SAIB]],BASE_CONTAG[[LAVRE]:[CONTAGEM FINAL]],7,0),0)</f>
        <v>0</v>
      </c>
      <c r="M327" s="54">
        <f>IFERROR(SUM(BASE_CONCILI12[[#This Row],[30/jun]]*BASE_CONCILI12[[#This Row],[CUSTO MP (UN)]]),0)</f>
        <v>0</v>
      </c>
      <c r="N327" s="54">
        <f>IFERROR(VLOOKUP(BASE_CONCILI12[[#This Row],[CÓD. 
SAIB]],BASE_CONTAG[],5,0),"")</f>
        <v>0</v>
      </c>
      <c r="O327" s="7" t="e">
        <f>SUMIF(SISTEMA!#REF!,BASE_CONCILI12[[#This Row],[CÓD. 
SAIB]],SISTEMA!#REF!)</f>
        <v>#REF!</v>
      </c>
      <c r="P327" s="56">
        <f>IFERROR(SUM(BASE_CONCILI12[[#This Row],[SISTEMA]]*BASE_CONCILI12[[#This Row],[CUSTO MP (UN)]]),0)</f>
        <v>0</v>
      </c>
      <c r="Q327" s="46" t="str">
        <f>IFERROR(VLOOKUP(BASE_CONCILI12[[#This Row],[CÓD. 
SAIB]],BASE_DIFERENÇA[],4,0),"0")</f>
        <v>0</v>
      </c>
      <c r="R327" s="76" t="e">
        <f>BASE_CONCILI12[[#This Row],[30/jun]]-BASE_CONCILI12[[#This Row],[SISTEMA]]</f>
        <v>#REF!</v>
      </c>
      <c r="S327" s="47" t="str">
        <f>IFERROR(BASE_CONCILI12[[#This Row],[DIFERENÇA ANTERIOR]]-BASE_CONCILI12[[#This Row],[DIFERENÇA ATUAL]],"-")</f>
        <v>-</v>
      </c>
      <c r="T327" s="48" t="str">
        <f>VLOOKUP(BASE_CONCILI12[[#This Row],[CÓD. 
SAIB]],CUSTO!A:C,3,0)</f>
        <v>31439CB01</v>
      </c>
      <c r="U327" s="57">
        <f>IFERROR(SUM(BASE_CONCILI12[[#This Row],[DIFERENÇA ATUAL]]*BASE_CONCILI12[[#This Row],[CUSTO MP (UN)]]),0)</f>
        <v>0</v>
      </c>
      <c r="V327" s="93" t="str">
        <f>IFERROR(BASE_CONCILI12[[#This Row],[30/jun]]/BASE_CONCILI12[[#This Row],[SISTEMA]],"")</f>
        <v/>
      </c>
      <c r="W327" s="51" t="str">
        <f>IFERROR(BASE_CONCILI12[[#This Row],[DIFERENÇA MÊS]]*BASE_CONCILI12[[#This Row],[CUSTO MP (UN)]],"-")</f>
        <v>-</v>
      </c>
      <c r="X327" s="49" t="s">
        <v>813</v>
      </c>
    </row>
    <row r="328" spans="1:24" x14ac:dyDescent="0.25">
      <c r="A328" s="72">
        <v>31441</v>
      </c>
      <c r="B328" s="72"/>
      <c r="C328" s="2" t="s">
        <v>201</v>
      </c>
      <c r="D328" s="41" t="s">
        <v>111</v>
      </c>
      <c r="E328" s="26" t="e">
        <f>VLOOKUP(BASE_CONCILI12[[#This Row],[CÓD. 
SAIB]],CONT_ANTE!A:D,4,0)</f>
        <v>#N/A</v>
      </c>
      <c r="F328" s="26" t="e">
        <f>SUMIF(#REF!,BASE_CONCILI12[[#This Row],[CÓD. 
SAIB]],#REF!)</f>
        <v>#REF!</v>
      </c>
      <c r="G328" s="26" t="e">
        <f>SUMIF(#REF!,BASE_CONCILI12[[#This Row],[CÓD. 
SAIB]],#REF!)</f>
        <v>#REF!</v>
      </c>
      <c r="H328" s="26" t="e">
        <f>BASE_CONCILI12[[#This Row],[CONSUMO REAL]]-BASE_CONCILI12[[#This Row],[CONSUMO TEORICO]]</f>
        <v>#REF!</v>
      </c>
      <c r="I328" s="26" t="e">
        <f>SUMIF(#REF!,BASE_CONCILI12[[#This Row],[CÓD. 
SAIB]],#REF!)</f>
        <v>#REF!</v>
      </c>
      <c r="J328" s="26" t="e">
        <f>SUMIF(#REF!,BASE_CONCILI12[[#This Row],[CÓD. 
SAIB]],#REF!)</f>
        <v>#REF!</v>
      </c>
      <c r="K328" s="26" t="e">
        <f>BASE_CONCILI12[[#This Row],[30/mai]]+BASE_CONCILI12[[#This Row],[RECEBIMENTO]]-BASE_CONCILI12[[#This Row],[TRANSFERÊNCIA]]-BASE_CONCILI12[[#This Row],[CONSUMO REAL]]</f>
        <v>#N/A</v>
      </c>
      <c r="L328" s="7">
        <f>IFERROR(VLOOKUP(BASE_CONCILI12[[#This Row],[CÓD. 
SAIB]],BASE_CONTAG[[LAVRE]:[CONTAGEM FINAL]],7,0),0)</f>
        <v>0</v>
      </c>
      <c r="M328" s="7">
        <f>IFERROR(SUM(BASE_CONCILI12[[#This Row],[30/jun]]*BASE_CONCILI12[[#This Row],[CUSTO MP (UN)]]),0)</f>
        <v>0</v>
      </c>
      <c r="N328" s="7">
        <f>IFERROR(VLOOKUP(BASE_CONCILI12[[#This Row],[CÓD. 
SAIB]],BASE_CONTAG[],5,0),"")</f>
        <v>0</v>
      </c>
      <c r="O328" s="7" t="e">
        <f>SUMIF(SISTEMA!#REF!,BASE_CONCILI12[[#This Row],[CÓD. 
SAIB]],SISTEMA!#REF!)</f>
        <v>#REF!</v>
      </c>
      <c r="P328" s="30">
        <f>IFERROR(SUM(BASE_CONCILI12[[#This Row],[SISTEMA]]*BASE_CONCILI12[[#This Row],[CUSTO MP (UN)]]),0)</f>
        <v>0</v>
      </c>
      <c r="Q328" s="46" t="str">
        <f>IFERROR(VLOOKUP(BASE_CONCILI12[[#This Row],[CÓD. 
SAIB]],BASE_DIFERENÇA[],4,0),"0")</f>
        <v>0</v>
      </c>
      <c r="R328" s="75" t="e">
        <f>BASE_CONCILI12[[#This Row],[30/jun]]-BASE_CONCILI12[[#This Row],[SISTEMA]]</f>
        <v>#REF!</v>
      </c>
      <c r="S328" s="47" t="str">
        <f>IFERROR(BASE_CONCILI12[[#This Row],[DIFERENÇA ANTERIOR]]-BASE_CONCILI12[[#This Row],[DIFERENÇA ATUAL]],"-")</f>
        <v>-</v>
      </c>
      <c r="T328" s="48" t="str">
        <f>VLOOKUP(BASE_CONCILI12[[#This Row],[CÓD. 
SAIB]],CUSTO!A:C,3,0)</f>
        <v>31441CB01</v>
      </c>
      <c r="U328" s="48">
        <f>IFERROR(SUM(BASE_CONCILI12[[#This Row],[DIFERENÇA ATUAL]]*BASE_CONCILI12[[#This Row],[CUSTO MP (UN)]]),0)</f>
        <v>0</v>
      </c>
      <c r="V328" s="87" t="str">
        <f>IFERROR(BASE_CONCILI12[[#This Row],[30/jun]]/BASE_CONCILI12[[#This Row],[SISTEMA]],"")</f>
        <v/>
      </c>
      <c r="W328" s="51" t="str">
        <f>IFERROR(BASE_CONCILI12[[#This Row],[DIFERENÇA MÊS]]*BASE_CONCILI12[[#This Row],[CUSTO MP (UN)]],"-")</f>
        <v>-</v>
      </c>
      <c r="X328" s="49" t="s">
        <v>813</v>
      </c>
    </row>
    <row r="329" spans="1:24" x14ac:dyDescent="0.25">
      <c r="A329" s="73">
        <v>2069</v>
      </c>
      <c r="B329" s="73"/>
      <c r="C329" s="42" t="s">
        <v>348</v>
      </c>
      <c r="D329" s="41" t="s">
        <v>111</v>
      </c>
      <c r="E329" s="26" t="e">
        <f>VLOOKUP(BASE_CONCILI12[[#This Row],[CÓD. 
SAIB]],CONT_ANTE!A:D,4,0)</f>
        <v>#N/A</v>
      </c>
      <c r="F329" s="26" t="e">
        <f>SUMIF(#REF!,BASE_CONCILI12[[#This Row],[CÓD. 
SAIB]],#REF!)</f>
        <v>#REF!</v>
      </c>
      <c r="G329" s="26" t="e">
        <f>SUMIF(#REF!,BASE_CONCILI12[[#This Row],[CÓD. 
SAIB]],#REF!)</f>
        <v>#REF!</v>
      </c>
      <c r="H329" s="26" t="e">
        <f>BASE_CONCILI12[[#This Row],[CONSUMO REAL]]-BASE_CONCILI12[[#This Row],[CONSUMO TEORICO]]</f>
        <v>#REF!</v>
      </c>
      <c r="I329" s="26" t="e">
        <f>SUMIF(#REF!,BASE_CONCILI12[[#This Row],[CÓD. 
SAIB]],#REF!)</f>
        <v>#REF!</v>
      </c>
      <c r="J329" s="26" t="e">
        <f>SUMIF(#REF!,BASE_CONCILI12[[#This Row],[CÓD. 
SAIB]],#REF!)</f>
        <v>#REF!</v>
      </c>
      <c r="K329" s="26" t="e">
        <f>BASE_CONCILI12[[#This Row],[30/mai]]+BASE_CONCILI12[[#This Row],[RECEBIMENTO]]-BASE_CONCILI12[[#This Row],[TRANSFERÊNCIA]]-BASE_CONCILI12[[#This Row],[CONSUMO REAL]]</f>
        <v>#N/A</v>
      </c>
      <c r="L329" s="7">
        <f>IFERROR(VLOOKUP(BASE_CONCILI12[[#This Row],[CÓD. 
SAIB]],BASE_CONTAG[[LAVRE]:[CONTAGEM FINAL]],7,0),0)</f>
        <v>0</v>
      </c>
      <c r="M329" s="7">
        <f>IFERROR(SUM(BASE_CONCILI12[[#This Row],[30/jun]]*BASE_CONCILI12[[#This Row],[CUSTO MP (UN)]]),0)</f>
        <v>0</v>
      </c>
      <c r="N329" s="7">
        <f>IFERROR(VLOOKUP(BASE_CONCILI12[[#This Row],[CÓD. 
SAIB]],BASE_CONTAG[],5,0),"")</f>
        <v>0</v>
      </c>
      <c r="O329" s="7" t="e">
        <f>SUMIF(SISTEMA!#REF!,BASE_CONCILI12[[#This Row],[CÓD. 
SAIB]],SISTEMA!#REF!)</f>
        <v>#REF!</v>
      </c>
      <c r="P329" s="30">
        <f>IFERROR(SUM(BASE_CONCILI12[[#This Row],[SISTEMA]]*BASE_CONCILI12[[#This Row],[CUSTO MP (UN)]]),0)</f>
        <v>0</v>
      </c>
      <c r="Q329" s="46" t="str">
        <f>IFERROR(VLOOKUP(BASE_CONCILI12[[#This Row],[CÓD. 
SAIB]],BASE_DIFERENÇA[],4,0),"0")</f>
        <v>0</v>
      </c>
      <c r="R329" s="75" t="e">
        <f>BASE_CONCILI12[[#This Row],[30/jun]]-BASE_CONCILI12[[#This Row],[SISTEMA]]</f>
        <v>#REF!</v>
      </c>
      <c r="S329" s="47" t="str">
        <f>IFERROR(BASE_CONCILI12[[#This Row],[DIFERENÇA ANTERIOR]]-BASE_CONCILI12[[#This Row],[DIFERENÇA ATUAL]],"-")</f>
        <v>-</v>
      </c>
      <c r="T329" s="48" t="str">
        <f>VLOOKUP(BASE_CONCILI12[[#This Row],[CÓD. 
SAIB]],CUSTO!A:C,3,0)</f>
        <v>2069CB01</v>
      </c>
      <c r="U329" s="48">
        <f>IFERROR(SUM(BASE_CONCILI12[[#This Row],[DIFERENÇA ATUAL]]*BASE_CONCILI12[[#This Row],[CUSTO MP (UN)]]),0)</f>
        <v>0</v>
      </c>
      <c r="V329" s="87" t="str">
        <f>IFERROR(BASE_CONCILI12[[#This Row],[30/jun]]/BASE_CONCILI12[[#This Row],[SISTEMA]],"")</f>
        <v/>
      </c>
      <c r="W329" s="51" t="str">
        <f>IFERROR(BASE_CONCILI12[[#This Row],[DIFERENÇA MÊS]]*BASE_CONCILI12[[#This Row],[CUSTO MP (UN)]],"-")</f>
        <v>-</v>
      </c>
      <c r="X329" s="49" t="s">
        <v>813</v>
      </c>
    </row>
    <row r="330" spans="1:24" x14ac:dyDescent="0.25">
      <c r="A330" s="73">
        <v>31000</v>
      </c>
      <c r="B330" s="73"/>
      <c r="C330" s="42" t="s">
        <v>73</v>
      </c>
      <c r="D330" s="41" t="s">
        <v>111</v>
      </c>
      <c r="E330" s="26" t="e">
        <f>VLOOKUP(BASE_CONCILI12[[#This Row],[CÓD. 
SAIB]],CONT_ANTE!A:D,4,0)</f>
        <v>#N/A</v>
      </c>
      <c r="F330" s="26" t="e">
        <f>SUMIF(#REF!,BASE_CONCILI12[[#This Row],[CÓD. 
SAIB]],#REF!)</f>
        <v>#REF!</v>
      </c>
      <c r="G330" s="26" t="e">
        <f>SUMIF(#REF!,BASE_CONCILI12[[#This Row],[CÓD. 
SAIB]],#REF!)</f>
        <v>#REF!</v>
      </c>
      <c r="H330" s="26" t="e">
        <f>BASE_CONCILI12[[#This Row],[CONSUMO REAL]]-BASE_CONCILI12[[#This Row],[CONSUMO TEORICO]]</f>
        <v>#REF!</v>
      </c>
      <c r="I330" s="26" t="e">
        <f>SUMIF(#REF!,BASE_CONCILI12[[#This Row],[CÓD. 
SAIB]],#REF!)</f>
        <v>#REF!</v>
      </c>
      <c r="J330" s="26" t="e">
        <f>SUMIF(#REF!,BASE_CONCILI12[[#This Row],[CÓD. 
SAIB]],#REF!)</f>
        <v>#REF!</v>
      </c>
      <c r="K330" s="26" t="e">
        <f>BASE_CONCILI12[[#This Row],[30/mai]]+BASE_CONCILI12[[#This Row],[RECEBIMENTO]]-BASE_CONCILI12[[#This Row],[TRANSFERÊNCIA]]-BASE_CONCILI12[[#This Row],[CONSUMO REAL]]</f>
        <v>#N/A</v>
      </c>
      <c r="L330" s="7">
        <f>IFERROR(VLOOKUP(BASE_CONCILI12[[#This Row],[CÓD. 
SAIB]],BASE_CONTAG[[LAVRE]:[CONTAGEM FINAL]],7,0),0)</f>
        <v>0</v>
      </c>
      <c r="M330" s="7">
        <f>IFERROR(SUM(BASE_CONCILI12[[#This Row],[30/jun]]*BASE_CONCILI12[[#This Row],[CUSTO MP (UN)]]),0)</f>
        <v>0</v>
      </c>
      <c r="N330" s="7">
        <f>IFERROR(VLOOKUP(BASE_CONCILI12[[#This Row],[CÓD. 
SAIB]],BASE_CONTAG[],5,0),"")</f>
        <v>0</v>
      </c>
      <c r="O330" s="7" t="e">
        <f>SUMIF(SISTEMA!#REF!,BASE_CONCILI12[[#This Row],[CÓD. 
SAIB]],SISTEMA!#REF!)</f>
        <v>#REF!</v>
      </c>
      <c r="P330" s="30">
        <f>IFERROR(SUM(BASE_CONCILI12[[#This Row],[SISTEMA]]*BASE_CONCILI12[[#This Row],[CUSTO MP (UN)]]),0)</f>
        <v>0</v>
      </c>
      <c r="Q330" s="46" t="str">
        <f>IFERROR(VLOOKUP(BASE_CONCILI12[[#This Row],[CÓD. 
SAIB]],BASE_DIFERENÇA[],4,0),"0")</f>
        <v>0</v>
      </c>
      <c r="R330" s="75" t="e">
        <f>BASE_CONCILI12[[#This Row],[30/jun]]-BASE_CONCILI12[[#This Row],[SISTEMA]]</f>
        <v>#REF!</v>
      </c>
      <c r="S330" s="47" t="str">
        <f>IFERROR(BASE_CONCILI12[[#This Row],[DIFERENÇA ANTERIOR]]-BASE_CONCILI12[[#This Row],[DIFERENÇA ATUAL]],"-")</f>
        <v>-</v>
      </c>
      <c r="T330" s="48">
        <v>5.28E-2</v>
      </c>
      <c r="U330" s="48">
        <f>IFERROR(SUM(BASE_CONCILI12[[#This Row],[DIFERENÇA ATUAL]]*BASE_CONCILI12[[#This Row],[CUSTO MP (UN)]]),0)</f>
        <v>0</v>
      </c>
      <c r="V330" s="87" t="str">
        <f>IFERROR(BASE_CONCILI12[[#This Row],[30/jun]]/BASE_CONCILI12[[#This Row],[SISTEMA]],"")</f>
        <v/>
      </c>
      <c r="W330" s="51" t="str">
        <f>IFERROR(BASE_CONCILI12[[#This Row],[DIFERENÇA MÊS]]*BASE_CONCILI12[[#This Row],[CUSTO MP (UN)]],"-")</f>
        <v>-</v>
      </c>
      <c r="X330" s="49" t="s">
        <v>813</v>
      </c>
    </row>
    <row r="331" spans="1:24" x14ac:dyDescent="0.25">
      <c r="A331" s="73">
        <v>659</v>
      </c>
      <c r="B331" s="73"/>
      <c r="C331" s="42" t="s">
        <v>57</v>
      </c>
      <c r="D331" s="41" t="s">
        <v>111</v>
      </c>
      <c r="E331" s="26" t="e">
        <f>VLOOKUP(BASE_CONCILI12[[#This Row],[CÓD. 
SAIB]],CONT_ANTE!A:D,4,0)</f>
        <v>#N/A</v>
      </c>
      <c r="F331" s="26" t="e">
        <f>SUMIF(#REF!,BASE_CONCILI12[[#This Row],[CÓD. 
SAIB]],#REF!)</f>
        <v>#REF!</v>
      </c>
      <c r="G331" s="26" t="e">
        <f>SUMIF(#REF!,BASE_CONCILI12[[#This Row],[CÓD. 
SAIB]],#REF!)</f>
        <v>#REF!</v>
      </c>
      <c r="H331" s="26" t="e">
        <f>BASE_CONCILI12[[#This Row],[CONSUMO REAL]]-BASE_CONCILI12[[#This Row],[CONSUMO TEORICO]]</f>
        <v>#REF!</v>
      </c>
      <c r="I331" s="26" t="e">
        <f>SUMIF(#REF!,BASE_CONCILI12[[#This Row],[CÓD. 
SAIB]],#REF!)</f>
        <v>#REF!</v>
      </c>
      <c r="J331" s="26" t="e">
        <f>SUMIF(#REF!,BASE_CONCILI12[[#This Row],[CÓD. 
SAIB]],#REF!)</f>
        <v>#REF!</v>
      </c>
      <c r="K331" s="26" t="e">
        <f>BASE_CONCILI12[[#This Row],[30/mai]]+BASE_CONCILI12[[#This Row],[RECEBIMENTO]]-BASE_CONCILI12[[#This Row],[TRANSFERÊNCIA]]-BASE_CONCILI12[[#This Row],[CONSUMO REAL]]</f>
        <v>#N/A</v>
      </c>
      <c r="L331" s="7">
        <f>IFERROR(VLOOKUP(BASE_CONCILI12[[#This Row],[CÓD. 
SAIB]],BASE_CONTAG[[LAVRE]:[CONTAGEM FINAL]],7,0),0)</f>
        <v>0</v>
      </c>
      <c r="M331" s="7">
        <f>IFERROR(SUM(BASE_CONCILI12[[#This Row],[30/jun]]*BASE_CONCILI12[[#This Row],[CUSTO MP (UN)]]),0)</f>
        <v>0</v>
      </c>
      <c r="N331" s="7">
        <f>IFERROR(VLOOKUP(BASE_CONCILI12[[#This Row],[CÓD. 
SAIB]],BASE_CONTAG[],5,0),"")</f>
        <v>0</v>
      </c>
      <c r="O331" s="7" t="e">
        <f>SUMIF(SISTEMA!#REF!,BASE_CONCILI12[[#This Row],[CÓD. 
SAIB]],SISTEMA!#REF!)</f>
        <v>#REF!</v>
      </c>
      <c r="P331" s="30">
        <f>IFERROR(SUM(BASE_CONCILI12[[#This Row],[SISTEMA]]*BASE_CONCILI12[[#This Row],[CUSTO MP (UN)]]),0)</f>
        <v>0</v>
      </c>
      <c r="Q331" s="46" t="str">
        <f>IFERROR(VLOOKUP(BASE_CONCILI12[[#This Row],[CÓD. 
SAIB]],BASE_DIFERENÇA[],4,0),"0")</f>
        <v>0</v>
      </c>
      <c r="R331" s="75" t="e">
        <f>BASE_CONCILI12[[#This Row],[30/jun]]-BASE_CONCILI12[[#This Row],[SISTEMA]]</f>
        <v>#REF!</v>
      </c>
      <c r="S331" s="47" t="str">
        <f>IFERROR(BASE_CONCILI12[[#This Row],[DIFERENÇA ANTERIOR]]-BASE_CONCILI12[[#This Row],[DIFERENÇA ATUAL]],"-")</f>
        <v>-</v>
      </c>
      <c r="T331" s="48" t="str">
        <f>VLOOKUP(BASE_CONCILI12[[#This Row],[CÓD. 
SAIB]],CUSTO!A:C,3,0)</f>
        <v>659CB01</v>
      </c>
      <c r="U331" s="48">
        <f>IFERROR(SUM(BASE_CONCILI12[[#This Row],[DIFERENÇA ATUAL]]*BASE_CONCILI12[[#This Row],[CUSTO MP (UN)]]),0)</f>
        <v>0</v>
      </c>
      <c r="V331" s="87" t="str">
        <f>IFERROR(BASE_CONCILI12[[#This Row],[30/jun]]/BASE_CONCILI12[[#This Row],[SISTEMA]],"")</f>
        <v/>
      </c>
      <c r="W331" s="51" t="str">
        <f>IFERROR(BASE_CONCILI12[[#This Row],[DIFERENÇA MÊS]]*BASE_CONCILI12[[#This Row],[CUSTO MP (UN)]],"-")</f>
        <v>-</v>
      </c>
      <c r="X331" s="49" t="s">
        <v>813</v>
      </c>
    </row>
    <row r="332" spans="1:24" x14ac:dyDescent="0.25">
      <c r="A332" s="73">
        <v>1206</v>
      </c>
      <c r="B332" s="73"/>
      <c r="C332" s="42" t="s">
        <v>345</v>
      </c>
      <c r="D332" s="41" t="s">
        <v>111</v>
      </c>
      <c r="E332" s="36" t="e">
        <f>VLOOKUP(BASE_CONCILI12[[#This Row],[CÓD. 
SAIB]],CONT_ANTE!A:D,4,0)</f>
        <v>#N/A</v>
      </c>
      <c r="F332" s="36" t="e">
        <f>SUMIF(#REF!,BASE_CONCILI12[[#This Row],[CÓD. 
SAIB]],#REF!)</f>
        <v>#REF!</v>
      </c>
      <c r="G332" s="36" t="e">
        <f>SUMIF(#REF!,BASE_CONCILI12[[#This Row],[CÓD. 
SAIB]],#REF!)</f>
        <v>#REF!</v>
      </c>
      <c r="H332" s="36" t="e">
        <f>BASE_CONCILI12[[#This Row],[CONSUMO REAL]]-BASE_CONCILI12[[#This Row],[CONSUMO TEORICO]]</f>
        <v>#REF!</v>
      </c>
      <c r="I332" s="36" t="e">
        <f>SUMIF(#REF!,BASE_CONCILI12[[#This Row],[CÓD. 
SAIB]],#REF!)</f>
        <v>#REF!</v>
      </c>
      <c r="J332" s="36" t="e">
        <f>SUMIF(#REF!,BASE_CONCILI12[[#This Row],[CÓD. 
SAIB]],#REF!)</f>
        <v>#REF!</v>
      </c>
      <c r="K332" s="36" t="e">
        <f>BASE_CONCILI12[[#This Row],[30/mai]]+BASE_CONCILI12[[#This Row],[RECEBIMENTO]]-BASE_CONCILI12[[#This Row],[TRANSFERÊNCIA]]-BASE_CONCILI12[[#This Row],[CONSUMO REAL]]</f>
        <v>#N/A</v>
      </c>
      <c r="L332" s="7">
        <f>IFERROR(VLOOKUP(BASE_CONCILI12[[#This Row],[CÓD. 
SAIB]],BASE_CONTAG[[LAVRE]:[CONTAGEM FINAL]],7,0),0)</f>
        <v>0</v>
      </c>
      <c r="M332" s="7">
        <f>IFERROR(SUM(BASE_CONCILI12[[#This Row],[30/jun]]*BASE_CONCILI12[[#This Row],[CUSTO MP (UN)]]),0)</f>
        <v>0</v>
      </c>
      <c r="N332" s="35" t="str">
        <f>IFERROR(VLOOKUP(BASE_CONCILI12[[#This Row],[CÓD. 
SAIB]],BASE_CONTAG[],5,0),"")</f>
        <v/>
      </c>
      <c r="O332" s="7" t="e">
        <f>SUMIF(SISTEMA!#REF!,BASE_CONCILI12[[#This Row],[CÓD. 
SAIB]],SISTEMA!#REF!)</f>
        <v>#REF!</v>
      </c>
      <c r="P332" s="30">
        <f>IFERROR(SUM(BASE_CONCILI12[[#This Row],[SISTEMA]]*BASE_CONCILI12[[#This Row],[CUSTO MP (UN)]]),0)</f>
        <v>0</v>
      </c>
      <c r="Q332" s="46" t="str">
        <f>IFERROR(VLOOKUP(BASE_CONCILI12[[#This Row],[CÓD. 
SAIB]],BASE_DIFERENÇA[],4,0),"0")</f>
        <v>0</v>
      </c>
      <c r="R332" s="75" t="e">
        <f>BASE_CONCILI12[[#This Row],[30/jun]]-BASE_CONCILI12[[#This Row],[SISTEMA]]</f>
        <v>#REF!</v>
      </c>
      <c r="S332" s="47" t="str">
        <f>IFERROR(BASE_CONCILI12[[#This Row],[DIFERENÇA ANTERIOR]]-BASE_CONCILI12[[#This Row],[DIFERENÇA ATUAL]],"-")</f>
        <v>-</v>
      </c>
      <c r="T332" s="48" t="str">
        <f>VLOOKUP(BASE_CONCILI12[[#This Row],[CÓD. 
SAIB]],CUSTO!A:C,3,0)</f>
        <v>1206CB01</v>
      </c>
      <c r="U332" s="48">
        <f>IFERROR(SUM(BASE_CONCILI12[[#This Row],[DIFERENÇA ATUAL]]*BASE_CONCILI12[[#This Row],[CUSTO MP (UN)]]),0)</f>
        <v>0</v>
      </c>
      <c r="V332" s="94" t="str">
        <f>IFERROR(BASE_CONCILI12[[#This Row],[30/jun]]/BASE_CONCILI12[[#This Row],[SISTEMA]],"")</f>
        <v/>
      </c>
      <c r="W332" s="52" t="str">
        <f>IFERROR(BASE_CONCILI12[[#This Row],[DIFERENÇA MÊS]]*BASE_CONCILI12[[#This Row],[CUSTO MP (UN)]],"-")</f>
        <v>-</v>
      </c>
      <c r="X332" s="49" t="s">
        <v>813</v>
      </c>
    </row>
    <row r="333" spans="1:24" x14ac:dyDescent="0.25">
      <c r="A333" s="73">
        <v>32689</v>
      </c>
      <c r="B333" s="73"/>
      <c r="C333" s="42" t="s">
        <v>202</v>
      </c>
      <c r="D333" s="41" t="s">
        <v>111</v>
      </c>
      <c r="E333" s="36" t="e">
        <f>VLOOKUP(BASE_CONCILI12[[#This Row],[CÓD. 
SAIB]],CONT_ANTE!A:D,4,0)</f>
        <v>#N/A</v>
      </c>
      <c r="F333" s="36" t="e">
        <f>SUMIF(#REF!,BASE_CONCILI12[[#This Row],[CÓD. 
SAIB]],#REF!)</f>
        <v>#REF!</v>
      </c>
      <c r="G333" s="36" t="e">
        <f>SUMIF(#REF!,BASE_CONCILI12[[#This Row],[CÓD. 
SAIB]],#REF!)</f>
        <v>#REF!</v>
      </c>
      <c r="H333" s="36" t="e">
        <f>BASE_CONCILI12[[#This Row],[CONSUMO REAL]]-BASE_CONCILI12[[#This Row],[CONSUMO TEORICO]]</f>
        <v>#REF!</v>
      </c>
      <c r="I333" s="36" t="e">
        <f>SUMIF(#REF!,BASE_CONCILI12[[#This Row],[CÓD. 
SAIB]],#REF!)</f>
        <v>#REF!</v>
      </c>
      <c r="J333" s="36" t="e">
        <f>SUMIF(#REF!,BASE_CONCILI12[[#This Row],[CÓD. 
SAIB]],#REF!)</f>
        <v>#REF!</v>
      </c>
      <c r="K333" s="36" t="e">
        <f>BASE_CONCILI12[[#This Row],[30/mai]]+BASE_CONCILI12[[#This Row],[RECEBIMENTO]]-BASE_CONCILI12[[#This Row],[TRANSFERÊNCIA]]-BASE_CONCILI12[[#This Row],[CONSUMO REAL]]</f>
        <v>#N/A</v>
      </c>
      <c r="L333" s="7">
        <f>IFERROR(VLOOKUP(BASE_CONCILI12[[#This Row],[CÓD. 
SAIB]],BASE_CONTAG[[LAVRE]:[CONTAGEM FINAL]],7,0),0)</f>
        <v>0</v>
      </c>
      <c r="M333" s="7">
        <f>IFERROR(SUM(BASE_CONCILI12[[#This Row],[30/jun]]*BASE_CONCILI12[[#This Row],[CUSTO MP (UN)]]),0)</f>
        <v>0</v>
      </c>
      <c r="N333" s="35">
        <f>IFERROR(VLOOKUP(BASE_CONCILI12[[#This Row],[CÓD. 
SAIB]],BASE_CONTAG[],5,0),"")</f>
        <v>0</v>
      </c>
      <c r="O333" s="7" t="e">
        <f>SUMIF(SISTEMA!#REF!,BASE_CONCILI12[[#This Row],[CÓD. 
SAIB]],SISTEMA!#REF!)</f>
        <v>#REF!</v>
      </c>
      <c r="P333" s="30">
        <f>IFERROR(SUM(BASE_CONCILI12[[#This Row],[SISTEMA]]*BASE_CONCILI12[[#This Row],[CUSTO MP (UN)]]),0)</f>
        <v>0</v>
      </c>
      <c r="Q333" s="46" t="str">
        <f>IFERROR(VLOOKUP(BASE_CONCILI12[[#This Row],[CÓD. 
SAIB]],BASE_DIFERENÇA[],4,0),"0")</f>
        <v>0</v>
      </c>
      <c r="R333" s="75" t="e">
        <f>BASE_CONCILI12[[#This Row],[30/jun]]-BASE_CONCILI12[[#This Row],[SISTEMA]]</f>
        <v>#REF!</v>
      </c>
      <c r="S333" s="47" t="str">
        <f>IFERROR(BASE_CONCILI12[[#This Row],[DIFERENÇA ANTERIOR]]-BASE_CONCILI12[[#This Row],[DIFERENÇA ATUAL]],"-")</f>
        <v>-</v>
      </c>
      <c r="T333" s="48" t="str">
        <f>VLOOKUP(BASE_CONCILI12[[#This Row],[CÓD. 
SAIB]],CUSTO!A:C,3,0)</f>
        <v>32689CB01</v>
      </c>
      <c r="U333" s="48">
        <f>IFERROR(SUM(BASE_CONCILI12[[#This Row],[DIFERENÇA ATUAL]]*BASE_CONCILI12[[#This Row],[CUSTO MP (UN)]]),0)</f>
        <v>0</v>
      </c>
      <c r="V333" s="94" t="str">
        <f>IFERROR(BASE_CONCILI12[[#This Row],[30/jun]]/BASE_CONCILI12[[#This Row],[SISTEMA]],"")</f>
        <v/>
      </c>
      <c r="W333" s="52" t="str">
        <f>IFERROR(BASE_CONCILI12[[#This Row],[DIFERENÇA MÊS]]*BASE_CONCILI12[[#This Row],[CUSTO MP (UN)]],"-")</f>
        <v>-</v>
      </c>
      <c r="X333" s="49" t="s">
        <v>813</v>
      </c>
    </row>
    <row r="334" spans="1:24" x14ac:dyDescent="0.25">
      <c r="A334" s="72">
        <v>32698</v>
      </c>
      <c r="B334" s="72"/>
      <c r="C334" s="2" t="s">
        <v>818</v>
      </c>
      <c r="D334" s="41" t="s">
        <v>111</v>
      </c>
      <c r="E334" s="36" t="e">
        <f>VLOOKUP(BASE_CONCILI12[[#This Row],[CÓD. 
SAIB]],CONT_ANTE!A:D,4,0)</f>
        <v>#N/A</v>
      </c>
      <c r="F334" s="36" t="e">
        <f>SUMIF(#REF!,BASE_CONCILI12[[#This Row],[CÓD. 
SAIB]],#REF!)</f>
        <v>#REF!</v>
      </c>
      <c r="G334" s="36" t="e">
        <f>SUMIF(#REF!,BASE_CONCILI12[[#This Row],[CÓD. 
SAIB]],#REF!)</f>
        <v>#REF!</v>
      </c>
      <c r="H334" s="36" t="e">
        <f>BASE_CONCILI12[[#This Row],[CONSUMO REAL]]-BASE_CONCILI12[[#This Row],[CONSUMO TEORICO]]</f>
        <v>#REF!</v>
      </c>
      <c r="I334" s="36" t="e">
        <f>SUMIF(#REF!,BASE_CONCILI12[[#This Row],[CÓD. 
SAIB]],#REF!)</f>
        <v>#REF!</v>
      </c>
      <c r="J334" s="36" t="e">
        <f>SUMIF(#REF!,BASE_CONCILI12[[#This Row],[CÓD. 
SAIB]],#REF!)</f>
        <v>#REF!</v>
      </c>
      <c r="K334" s="36" t="e">
        <f>BASE_CONCILI12[[#This Row],[30/mai]]+BASE_CONCILI12[[#This Row],[RECEBIMENTO]]-BASE_CONCILI12[[#This Row],[TRANSFERÊNCIA]]-BASE_CONCILI12[[#This Row],[CONSUMO REAL]]</f>
        <v>#N/A</v>
      </c>
      <c r="L334" s="7">
        <f>IFERROR(VLOOKUP(BASE_CONCILI12[[#This Row],[CÓD. 
SAIB]],BASE_CONTAG[[LAVRE]:[CONTAGEM FINAL]],7,0),0)</f>
        <v>0</v>
      </c>
      <c r="M334" s="35">
        <f>IFERROR(SUM(BASE_CONCILI12[[#This Row],[30/jun]]*BASE_CONCILI12[[#This Row],[CUSTO MP (UN)]]),0)</f>
        <v>0</v>
      </c>
      <c r="N334" s="35">
        <f>IFERROR(VLOOKUP(BASE_CONCILI12[[#This Row],[CÓD. 
SAIB]],BASE_CONTAG[],5,0),"")</f>
        <v>0</v>
      </c>
      <c r="O334" s="7" t="e">
        <f>SUMIF(SISTEMA!#REF!,BASE_CONCILI12[[#This Row],[CÓD. 
SAIB]],SISTEMA!#REF!)</f>
        <v>#REF!</v>
      </c>
      <c r="P334" s="35">
        <f>IFERROR(SUM(BASE_CONCILI12[[#This Row],[SISTEMA]]*BASE_CONCILI12[[#This Row],[CUSTO MP (UN)]]),0)</f>
        <v>0</v>
      </c>
      <c r="Q334" s="46" t="str">
        <f>IFERROR(VLOOKUP(BASE_CONCILI12[[#This Row],[CÓD. 
SAIB]],BASE_DIFERENÇA[],4,0),"0")</f>
        <v>0</v>
      </c>
      <c r="R334" s="77" t="e">
        <f>BASE_CONCILI12[[#This Row],[30/jun]]-BASE_CONCILI12[[#This Row],[SISTEMA]]</f>
        <v>#REF!</v>
      </c>
      <c r="S334" s="58" t="str">
        <f>IFERROR(BASE_CONCILI12[[#This Row],[DIFERENÇA ANTERIOR]]-BASE_CONCILI12[[#This Row],[DIFERENÇA ATUAL]],"-")</f>
        <v>-</v>
      </c>
      <c r="T334" s="48" t="str">
        <f>VLOOKUP(BASE_CONCILI12[[#This Row],[CÓD. 
SAIB]],CUSTO!A:C,3,0)</f>
        <v>32698CB01</v>
      </c>
      <c r="U334" s="52">
        <f>IFERROR(SUM(BASE_CONCILI12[[#This Row],[DIFERENÇA ATUAL]]*BASE_CONCILI12[[#This Row],[CUSTO MP (UN)]]),0)</f>
        <v>0</v>
      </c>
      <c r="V334" s="94" t="str">
        <f>IFERROR(BASE_CONCILI12[[#This Row],[30/jun]]/BASE_CONCILI12[[#This Row],[SISTEMA]],"")</f>
        <v/>
      </c>
      <c r="W334" s="52" t="str">
        <f>IFERROR(BASE_CONCILI12[[#This Row],[DIFERENÇA MÊS]]*BASE_CONCILI12[[#This Row],[CUSTO MP (UN)]],"-")</f>
        <v>-</v>
      </c>
      <c r="X334" s="127" t="s">
        <v>813</v>
      </c>
    </row>
    <row r="335" spans="1:24" x14ac:dyDescent="0.25">
      <c r="A335" s="72">
        <v>74</v>
      </c>
      <c r="B335" s="72"/>
      <c r="C335" s="2" t="s">
        <v>343</v>
      </c>
      <c r="D335" s="41" t="s">
        <v>111</v>
      </c>
      <c r="E335" s="26" t="e">
        <f>VLOOKUP(BASE_CONCILI12[[#This Row],[CÓD. 
SAIB]],CONT_ANTE!A:D,4,0)</f>
        <v>#N/A</v>
      </c>
      <c r="F335" s="26" t="e">
        <f>SUMIF(#REF!,BASE_CONCILI12[[#This Row],[CÓD. 
SAIB]],#REF!)</f>
        <v>#REF!</v>
      </c>
      <c r="G335" s="26" t="e">
        <f>SUMIF(#REF!,BASE_CONCILI12[[#This Row],[CÓD. 
SAIB]],#REF!)</f>
        <v>#REF!</v>
      </c>
      <c r="H335" s="26" t="e">
        <f>BASE_CONCILI12[[#This Row],[CONSUMO REAL]]-BASE_CONCILI12[[#This Row],[CONSUMO TEORICO]]</f>
        <v>#REF!</v>
      </c>
      <c r="I335" s="26" t="e">
        <f>SUMIF(#REF!,BASE_CONCILI12[[#This Row],[CÓD. 
SAIB]],#REF!)</f>
        <v>#REF!</v>
      </c>
      <c r="J335" s="26" t="e">
        <f>SUMIF(#REF!,BASE_CONCILI12[[#This Row],[CÓD. 
SAIB]],#REF!)</f>
        <v>#REF!</v>
      </c>
      <c r="K335" s="26" t="e">
        <f>BASE_CONCILI12[[#This Row],[30/mai]]+BASE_CONCILI12[[#This Row],[RECEBIMENTO]]-BASE_CONCILI12[[#This Row],[TRANSFERÊNCIA]]-BASE_CONCILI12[[#This Row],[CONSUMO REAL]]</f>
        <v>#N/A</v>
      </c>
      <c r="L335" s="7">
        <f>IFERROR(VLOOKUP(BASE_CONCILI12[[#This Row],[CÓD. 
SAIB]],BASE_CONTAG[[LAVRE]:[CONTAGEM FINAL]],7,0),0)</f>
        <v>0</v>
      </c>
      <c r="M335" s="7">
        <f>IFERROR(SUM(BASE_CONCILI12[[#This Row],[30/jun]]*BASE_CONCILI12[[#This Row],[CUSTO MP (UN)]]),0)</f>
        <v>0</v>
      </c>
      <c r="N335" s="7" t="str">
        <f>IFERROR(VLOOKUP(BASE_CONCILI12[[#This Row],[CÓD. 
SAIB]],BASE_CONTAG[],5,0),"")</f>
        <v/>
      </c>
      <c r="O335" s="7" t="e">
        <f>SUMIF(SISTEMA!#REF!,BASE_CONCILI12[[#This Row],[CÓD. 
SAIB]],SISTEMA!#REF!)</f>
        <v>#REF!</v>
      </c>
      <c r="P335" s="7">
        <f>IFERROR(SUM(BASE_CONCILI12[[#This Row],[SISTEMA]]*BASE_CONCILI12[[#This Row],[CUSTO MP (UN)]]),0)</f>
        <v>0</v>
      </c>
      <c r="Q335" s="46" t="str">
        <f>IFERROR(VLOOKUP(BASE_CONCILI12[[#This Row],[CÓD. 
SAIB]],BASE_DIFERENÇA[],4,0),"0")</f>
        <v>0</v>
      </c>
      <c r="R335" s="75" t="e">
        <f>BASE_CONCILI12[[#This Row],[30/jun]]-BASE_CONCILI12[[#This Row],[SISTEMA]]</f>
        <v>#REF!</v>
      </c>
      <c r="S335" s="47" t="str">
        <f>IFERROR(BASE_CONCILI12[[#This Row],[DIFERENÇA ANTERIOR]]-BASE_CONCILI12[[#This Row],[DIFERENÇA ATUAL]],"-")</f>
        <v>-</v>
      </c>
      <c r="T335" s="48" t="str">
        <f>VLOOKUP(BASE_CONCILI12[[#This Row],[CÓD. 
SAIB]],CUSTO!A:C,3,0)</f>
        <v>74CB01</v>
      </c>
      <c r="U335" s="51">
        <f>IFERROR(SUM(BASE_CONCILI12[[#This Row],[DIFERENÇA ATUAL]]*BASE_CONCILI12[[#This Row],[CUSTO MP (UN)]]),0)</f>
        <v>0</v>
      </c>
      <c r="V335" s="87" t="str">
        <f>IFERROR(BASE_CONCILI12[[#This Row],[30/jun]]/BASE_CONCILI12[[#This Row],[SISTEMA]],"")</f>
        <v/>
      </c>
      <c r="W335" s="52" t="str">
        <f>IFERROR(BASE_CONCILI12[[#This Row],[DIFERENÇA MÊS]]*BASE_CONCILI12[[#This Row],[CUSTO MP (UN)]],"-")</f>
        <v>-</v>
      </c>
      <c r="X335" s="127" t="s">
        <v>813</v>
      </c>
    </row>
    <row r="336" spans="1:24" x14ac:dyDescent="0.25">
      <c r="A336" s="72">
        <v>79</v>
      </c>
      <c r="B336" s="72"/>
      <c r="C336" s="2" t="s">
        <v>344</v>
      </c>
      <c r="D336" s="41" t="s">
        <v>111</v>
      </c>
      <c r="E336" s="36" t="e">
        <f>VLOOKUP(BASE_CONCILI12[[#This Row],[CÓD. 
SAIB]],CONT_ANTE!A:D,4,0)</f>
        <v>#N/A</v>
      </c>
      <c r="F336" s="36" t="e">
        <f>SUMIF(#REF!,BASE_CONCILI12[[#This Row],[CÓD. 
SAIB]],#REF!)</f>
        <v>#REF!</v>
      </c>
      <c r="G336" s="36" t="e">
        <f>SUMIF(#REF!,BASE_CONCILI12[[#This Row],[CÓD. 
SAIB]],#REF!)</f>
        <v>#REF!</v>
      </c>
      <c r="H336" s="36" t="e">
        <f>BASE_CONCILI12[[#This Row],[CONSUMO REAL]]-BASE_CONCILI12[[#This Row],[CONSUMO TEORICO]]</f>
        <v>#REF!</v>
      </c>
      <c r="I336" s="36" t="e">
        <f>SUMIF(#REF!,BASE_CONCILI12[[#This Row],[CÓD. 
SAIB]],#REF!)</f>
        <v>#REF!</v>
      </c>
      <c r="J336" s="36" t="e">
        <f>SUMIF(#REF!,BASE_CONCILI12[[#This Row],[CÓD. 
SAIB]],#REF!)</f>
        <v>#REF!</v>
      </c>
      <c r="K336" s="36" t="e">
        <f>BASE_CONCILI12[[#This Row],[30/mai]]+BASE_CONCILI12[[#This Row],[RECEBIMENTO]]-BASE_CONCILI12[[#This Row],[TRANSFERÊNCIA]]-BASE_CONCILI12[[#This Row],[CONSUMO REAL]]</f>
        <v>#N/A</v>
      </c>
      <c r="L336" s="35">
        <f>IFERROR(VLOOKUP(BASE_CONCILI12[[#This Row],[CÓD. 
SAIB]],BASE_CONTAG[[LAVRE]:[CONTAGEM FINAL]],7,0),0)</f>
        <v>0</v>
      </c>
      <c r="M336" s="35">
        <f>IFERROR(SUM(BASE_CONCILI12[[#This Row],[30/jun]]*BASE_CONCILI12[[#This Row],[CUSTO MP (UN)]]),0)</f>
        <v>0</v>
      </c>
      <c r="N336" s="35" t="str">
        <f>IFERROR(VLOOKUP(BASE_CONCILI12[[#This Row],[CÓD. 
SAIB]],BASE_CONTAG[],5,0),"")</f>
        <v/>
      </c>
      <c r="O336" s="7" t="e">
        <f>SUMIF(SISTEMA!#REF!,BASE_CONCILI12[[#This Row],[CÓD. 
SAIB]],SISTEMA!#REF!)</f>
        <v>#REF!</v>
      </c>
      <c r="P336" s="35">
        <f>IFERROR(SUM(BASE_CONCILI12[[#This Row],[SISTEMA]]*BASE_CONCILI12[[#This Row],[CUSTO MP (UN)]]),0)</f>
        <v>0</v>
      </c>
      <c r="Q336" s="46" t="str">
        <f>IFERROR(VLOOKUP(BASE_CONCILI12[[#This Row],[CÓD. 
SAIB]],BASE_DIFERENÇA[],4,0),"0")</f>
        <v>0</v>
      </c>
      <c r="R336" s="77" t="e">
        <f>BASE_CONCILI12[[#This Row],[30/jun]]-BASE_CONCILI12[[#This Row],[SISTEMA]]</f>
        <v>#REF!</v>
      </c>
      <c r="S336" s="58" t="str">
        <f>IFERROR(BASE_CONCILI12[[#This Row],[DIFERENÇA ANTERIOR]]-BASE_CONCILI12[[#This Row],[DIFERENÇA ATUAL]],"-")</f>
        <v>-</v>
      </c>
      <c r="T336" s="48" t="str">
        <f>VLOOKUP(BASE_CONCILI12[[#This Row],[CÓD. 
SAIB]],CUSTO!A:C,3,0)</f>
        <v>79CB01</v>
      </c>
      <c r="U336" s="52">
        <f>IFERROR(SUM(BASE_CONCILI12[[#This Row],[DIFERENÇA ATUAL]]*BASE_CONCILI12[[#This Row],[CUSTO MP (UN)]]),0)</f>
        <v>0</v>
      </c>
      <c r="V336" s="94" t="str">
        <f>IFERROR(BASE_CONCILI12[[#This Row],[30/jun]]/BASE_CONCILI12[[#This Row],[SISTEMA]],"")</f>
        <v/>
      </c>
      <c r="W336" s="52" t="str">
        <f>IFERROR(BASE_CONCILI12[[#This Row],[DIFERENÇA MÊS]]*BASE_CONCILI12[[#This Row],[CUSTO MP (UN)]],"-")</f>
        <v>-</v>
      </c>
      <c r="X336" s="127" t="s">
        <v>813</v>
      </c>
    </row>
    <row r="337" spans="1:24" x14ac:dyDescent="0.25">
      <c r="A337" s="72">
        <v>72</v>
      </c>
      <c r="B337" s="72"/>
      <c r="C337" s="2" t="s">
        <v>51</v>
      </c>
      <c r="D337" s="41" t="s">
        <v>111</v>
      </c>
      <c r="E337" s="36" t="e">
        <f>VLOOKUP(BASE_CONCILI12[[#This Row],[CÓD. 
SAIB]],CONT_ANTE!A:D,4,0)</f>
        <v>#N/A</v>
      </c>
      <c r="F337" s="36" t="e">
        <f>SUMIF(#REF!,BASE_CONCILI12[[#This Row],[CÓD. 
SAIB]],#REF!)</f>
        <v>#REF!</v>
      </c>
      <c r="G337" s="36" t="e">
        <f>SUMIF(#REF!,BASE_CONCILI12[[#This Row],[CÓD. 
SAIB]],#REF!)</f>
        <v>#REF!</v>
      </c>
      <c r="H337" s="36" t="e">
        <f>BASE_CONCILI12[[#This Row],[CONSUMO REAL]]-BASE_CONCILI12[[#This Row],[CONSUMO TEORICO]]</f>
        <v>#REF!</v>
      </c>
      <c r="I337" s="36" t="e">
        <f>SUMIF(#REF!,BASE_CONCILI12[[#This Row],[CÓD. 
SAIB]],#REF!)</f>
        <v>#REF!</v>
      </c>
      <c r="J337" s="36" t="e">
        <f>SUMIF(#REF!,BASE_CONCILI12[[#This Row],[CÓD. 
SAIB]],#REF!)</f>
        <v>#REF!</v>
      </c>
      <c r="K337" s="36" t="e">
        <f>BASE_CONCILI12[[#This Row],[30/mai]]+BASE_CONCILI12[[#This Row],[RECEBIMENTO]]-BASE_CONCILI12[[#This Row],[TRANSFERÊNCIA]]-BASE_CONCILI12[[#This Row],[CONSUMO REAL]]</f>
        <v>#N/A</v>
      </c>
      <c r="L337" s="35">
        <f>IFERROR(VLOOKUP(BASE_CONCILI12[[#This Row],[CÓD. 
SAIB]],BASE_CONTAG[[LAVRE]:[CONTAGEM FINAL]],7,0),0)</f>
        <v>0</v>
      </c>
      <c r="M337" s="35">
        <f>IFERROR(SUM(BASE_CONCILI12[[#This Row],[30/jun]]*BASE_CONCILI12[[#This Row],[CUSTO MP (UN)]]),0)</f>
        <v>0</v>
      </c>
      <c r="N337" s="35">
        <f>IFERROR(VLOOKUP(BASE_CONCILI12[[#This Row],[CÓD. 
SAIB]],BASE_CONTAG[],5,0),"")</f>
        <v>0</v>
      </c>
      <c r="O337" s="7" t="e">
        <f>SUMIF(SISTEMA!#REF!,BASE_CONCILI12[[#This Row],[CÓD. 
SAIB]],SISTEMA!#REF!)</f>
        <v>#REF!</v>
      </c>
      <c r="P337" s="35">
        <f>IFERROR(SUM(BASE_CONCILI12[[#This Row],[SISTEMA]]*BASE_CONCILI12[[#This Row],[CUSTO MP (UN)]]),0)</f>
        <v>0</v>
      </c>
      <c r="Q337" s="36" t="str">
        <f>IFERROR(VLOOKUP(BASE_CONCILI12[[#This Row],[CÓD. 
SAIB]],BASE_DIFERENÇA[],4,0),"0")</f>
        <v>0</v>
      </c>
      <c r="R337" s="77" t="e">
        <f>BASE_CONCILI12[[#This Row],[30/jun]]-BASE_CONCILI12[[#This Row],[SISTEMA]]</f>
        <v>#REF!</v>
      </c>
      <c r="S337" s="58" t="str">
        <f>IFERROR(BASE_CONCILI12[[#This Row],[DIFERENÇA ANTERIOR]]-BASE_CONCILI12[[#This Row],[DIFERENÇA ATUAL]],"-")</f>
        <v>-</v>
      </c>
      <c r="T337" s="48" t="str">
        <f>VLOOKUP(BASE_CONCILI12[[#This Row],[CÓD. 
SAIB]],CUSTO!A:C,3,0)</f>
        <v>72CB01</v>
      </c>
      <c r="U337" s="52">
        <f>IFERROR(SUM(BASE_CONCILI12[[#This Row],[DIFERENÇA ATUAL]]*BASE_CONCILI12[[#This Row],[CUSTO MP (UN)]]),0)</f>
        <v>0</v>
      </c>
      <c r="V337" s="94" t="str">
        <f>IFERROR(BASE_CONCILI12[[#This Row],[30/jun]]/BASE_CONCILI12[[#This Row],[SISTEMA]],"")</f>
        <v/>
      </c>
      <c r="W337" s="52" t="str">
        <f>IFERROR(BASE_CONCILI12[[#This Row],[DIFERENÇA MÊS]]*BASE_CONCILI12[[#This Row],[CUSTO MP (UN)]],"-")</f>
        <v>-</v>
      </c>
      <c r="X337" s="49" t="s">
        <v>858</v>
      </c>
    </row>
    <row r="338" spans="1:24" x14ac:dyDescent="0.25">
      <c r="A338" s="72">
        <v>51</v>
      </c>
      <c r="B338" s="72"/>
      <c r="C338" s="2" t="s">
        <v>99</v>
      </c>
      <c r="D338" s="41" t="s">
        <v>238</v>
      </c>
      <c r="E338" s="26" t="e">
        <f>VLOOKUP(BASE_CONCILI12[[#This Row],[CÓD. 
SAIB]],CONT_ANTE!A:D,4,0)</f>
        <v>#N/A</v>
      </c>
      <c r="F338" s="26" t="e">
        <f>SUMIF(#REF!,BASE_CONCILI12[[#This Row],[CÓD. 
SAIB]],#REF!)</f>
        <v>#REF!</v>
      </c>
      <c r="G338" s="26" t="e">
        <f>SUMIF(#REF!,BASE_CONCILI12[[#This Row],[CÓD. 
SAIB]],#REF!)</f>
        <v>#REF!</v>
      </c>
      <c r="H338" s="26" t="e">
        <f>BASE_CONCILI12[[#This Row],[CONSUMO REAL]]-BASE_CONCILI12[[#This Row],[CONSUMO TEORICO]]</f>
        <v>#REF!</v>
      </c>
      <c r="I338" s="26" t="e">
        <f>SUMIF(#REF!,BASE_CONCILI12[[#This Row],[CÓD. 
SAIB]],#REF!)</f>
        <v>#REF!</v>
      </c>
      <c r="J338" s="26" t="e">
        <f>SUMIF(#REF!,BASE_CONCILI12[[#This Row],[CÓD. 
SAIB]],#REF!)</f>
        <v>#REF!</v>
      </c>
      <c r="K338" s="26" t="e">
        <f>BASE_CONCILI12[[#This Row],[30/mai]]+BASE_CONCILI12[[#This Row],[RECEBIMENTO]]-BASE_CONCILI12[[#This Row],[TRANSFERÊNCIA]]-BASE_CONCILI12[[#This Row],[CONSUMO REAL]]</f>
        <v>#N/A</v>
      </c>
      <c r="L338" s="7">
        <f>IFERROR(VLOOKUP(BASE_CONCILI12[[#This Row],[CÓD. 
SAIB]],BASE_CONTAG[[LAVRE]:[CONTAGEM FINAL]],7,0),0)</f>
        <v>0</v>
      </c>
      <c r="M338" s="7">
        <f>IFERROR(SUM(BASE_CONCILI12[[#This Row],[30/jun]]*BASE_CONCILI12[[#This Row],[CUSTO MP (UN)]]),0)</f>
        <v>0</v>
      </c>
      <c r="N338" s="7">
        <f>IFERROR(VLOOKUP(BASE_CONCILI12[[#This Row],[CÓD. 
SAIB]],BASE_CONTAG[],5,0),"")</f>
        <v>0</v>
      </c>
      <c r="O338" s="7" t="e">
        <f>SUMIF(SISTEMA!#REF!,BASE_CONCILI12[[#This Row],[CÓD. 
SAIB]],SISTEMA!#REF!)</f>
        <v>#REF!</v>
      </c>
      <c r="P338" s="7">
        <f>IFERROR(SUM(BASE_CONCILI12[[#This Row],[SISTEMA]]*BASE_CONCILI12[[#This Row],[CUSTO MP (UN)]]),0)</f>
        <v>0</v>
      </c>
      <c r="Q338" s="26" t="str">
        <f>IFERROR(VLOOKUP(BASE_CONCILI12[[#This Row],[CÓD. 
SAIB]],BASE_DIFERENÇA[],4,0),"0")</f>
        <v>0</v>
      </c>
      <c r="R338" s="75" t="e">
        <f>BASE_CONCILI12[[#This Row],[30/jun]]-BASE_CONCILI12[[#This Row],[SISTEMA]]</f>
        <v>#REF!</v>
      </c>
      <c r="S338" s="47" t="str">
        <f>IFERROR(BASE_CONCILI12[[#This Row],[DIFERENÇA ANTERIOR]]-BASE_CONCILI12[[#This Row],[DIFERENÇA ATUAL]],"-")</f>
        <v>-</v>
      </c>
      <c r="T338" s="48" t="str">
        <f>VLOOKUP(BASE_CONCILI12[[#This Row],[CÓD. 
SAIB]],CUSTO!A:C,3,0)</f>
        <v>51CB01</v>
      </c>
      <c r="U338" s="51">
        <f>IFERROR(SUM(BASE_CONCILI12[[#This Row],[DIFERENÇA ATUAL]]*BASE_CONCILI12[[#This Row],[CUSTO MP (UN)]]),0)</f>
        <v>0</v>
      </c>
      <c r="V338" s="87" t="str">
        <f>IFERROR(BASE_CONCILI12[[#This Row],[30/jun]]/BASE_CONCILI12[[#This Row],[SISTEMA]],"")</f>
        <v/>
      </c>
      <c r="W338" s="52" t="str">
        <f>IFERROR(BASE_CONCILI12[[#This Row],[DIFERENÇA MÊS]]*BASE_CONCILI12[[#This Row],[CUSTO MP (UN)]],"-")</f>
        <v>-</v>
      </c>
      <c r="X338" s="127" t="s">
        <v>813</v>
      </c>
    </row>
    <row r="339" spans="1:24" x14ac:dyDescent="0.25">
      <c r="A339" s="72">
        <v>50</v>
      </c>
      <c r="B339" s="72"/>
      <c r="C339" s="2" t="s">
        <v>98</v>
      </c>
      <c r="D339" s="41" t="s">
        <v>238</v>
      </c>
      <c r="E339" s="26" t="e">
        <f>VLOOKUP(BASE_CONCILI12[[#This Row],[CÓD. 
SAIB]],CONT_ANTE!A:D,4,0)</f>
        <v>#N/A</v>
      </c>
      <c r="F339" s="26" t="e">
        <f>SUMIF(#REF!,BASE_CONCILI12[[#This Row],[CÓD. 
SAIB]],#REF!)</f>
        <v>#REF!</v>
      </c>
      <c r="G339" s="26" t="e">
        <f>SUMIF(#REF!,BASE_CONCILI12[[#This Row],[CÓD. 
SAIB]],#REF!)</f>
        <v>#REF!</v>
      </c>
      <c r="H339" s="26" t="e">
        <f>BASE_CONCILI12[[#This Row],[CONSUMO REAL]]-BASE_CONCILI12[[#This Row],[CONSUMO TEORICO]]</f>
        <v>#REF!</v>
      </c>
      <c r="I339" s="26" t="e">
        <f>SUMIF(#REF!,BASE_CONCILI12[[#This Row],[CÓD. 
SAIB]],#REF!)</f>
        <v>#REF!</v>
      </c>
      <c r="J339" s="26" t="e">
        <f>SUMIF(#REF!,BASE_CONCILI12[[#This Row],[CÓD. 
SAIB]],#REF!)</f>
        <v>#REF!</v>
      </c>
      <c r="K339" s="26" t="e">
        <f>BASE_CONCILI12[[#This Row],[30/mai]]+BASE_CONCILI12[[#This Row],[RECEBIMENTO]]-BASE_CONCILI12[[#This Row],[TRANSFERÊNCIA]]-BASE_CONCILI12[[#This Row],[CONSUMO REAL]]</f>
        <v>#N/A</v>
      </c>
      <c r="L339" s="7">
        <f>IFERROR(VLOOKUP(BASE_CONCILI12[[#This Row],[CÓD. 
SAIB]],BASE_CONTAG[[LAVRE]:[CONTAGEM FINAL]],7,0),0)</f>
        <v>0</v>
      </c>
      <c r="M339" s="7">
        <f>IFERROR(SUM(BASE_CONCILI12[[#This Row],[30/jun]]*BASE_CONCILI12[[#This Row],[CUSTO MP (UN)]]),0)</f>
        <v>0</v>
      </c>
      <c r="N339" s="7">
        <f>IFERROR(VLOOKUP(BASE_CONCILI12[[#This Row],[CÓD. 
SAIB]],BASE_CONTAG[],5,0),"")</f>
        <v>0</v>
      </c>
      <c r="O339" s="7" t="e">
        <f>SUMIF(SISTEMA!#REF!,BASE_CONCILI12[[#This Row],[CÓD. 
SAIB]],SISTEMA!#REF!)</f>
        <v>#REF!</v>
      </c>
      <c r="P339" s="7">
        <f>IFERROR(SUM(BASE_CONCILI12[[#This Row],[SISTEMA]]*BASE_CONCILI12[[#This Row],[CUSTO MP (UN)]]),0)</f>
        <v>0</v>
      </c>
      <c r="Q339" s="26" t="str">
        <f>IFERROR(VLOOKUP(BASE_CONCILI12[[#This Row],[CÓD. 
SAIB]],BASE_DIFERENÇA[],4,0),"0")</f>
        <v>0</v>
      </c>
      <c r="R339" s="75" t="e">
        <f>BASE_CONCILI12[[#This Row],[30/jun]]-BASE_CONCILI12[[#This Row],[SISTEMA]]</f>
        <v>#REF!</v>
      </c>
      <c r="S339" s="47" t="str">
        <f>IFERROR(BASE_CONCILI12[[#This Row],[DIFERENÇA ANTERIOR]]-BASE_CONCILI12[[#This Row],[DIFERENÇA ATUAL]],"-")</f>
        <v>-</v>
      </c>
      <c r="T339" s="48" t="str">
        <f>VLOOKUP(BASE_CONCILI12[[#This Row],[CÓD. 
SAIB]],CUSTO!A:C,3,0)</f>
        <v>50CB01</v>
      </c>
      <c r="U339" s="51">
        <f>IFERROR(SUM(BASE_CONCILI12[[#This Row],[DIFERENÇA ATUAL]]*BASE_CONCILI12[[#This Row],[CUSTO MP (UN)]]),0)</f>
        <v>0</v>
      </c>
      <c r="V339" s="87" t="str">
        <f>IFERROR(BASE_CONCILI12[[#This Row],[30/jun]]/BASE_CONCILI12[[#This Row],[SISTEMA]],"")</f>
        <v/>
      </c>
      <c r="W339" s="52" t="str">
        <f>IFERROR(BASE_CONCILI12[[#This Row],[DIFERENÇA MÊS]]*BASE_CONCILI12[[#This Row],[CUSTO MP (UN)]],"-")</f>
        <v>-</v>
      </c>
      <c r="X339" s="127" t="s">
        <v>813</v>
      </c>
    </row>
    <row r="340" spans="1:24" x14ac:dyDescent="0.25">
      <c r="A340" s="72">
        <v>53</v>
      </c>
      <c r="B340" s="72"/>
      <c r="C340" s="2" t="s">
        <v>210</v>
      </c>
      <c r="D340" s="41" t="s">
        <v>238</v>
      </c>
      <c r="E340" s="26" t="e">
        <f>VLOOKUP(BASE_CONCILI12[[#This Row],[CÓD. 
SAIB]],CONT_ANTE!A:D,4,0)</f>
        <v>#N/A</v>
      </c>
      <c r="F340" s="26" t="e">
        <f>SUMIF(#REF!,BASE_CONCILI12[[#This Row],[CÓD. 
SAIB]],#REF!)</f>
        <v>#REF!</v>
      </c>
      <c r="G340" s="26" t="e">
        <f>SUMIF(#REF!,BASE_CONCILI12[[#This Row],[CÓD. 
SAIB]],#REF!)</f>
        <v>#REF!</v>
      </c>
      <c r="H340" s="26" t="e">
        <f>BASE_CONCILI12[[#This Row],[CONSUMO REAL]]-BASE_CONCILI12[[#This Row],[CONSUMO TEORICO]]</f>
        <v>#REF!</v>
      </c>
      <c r="I340" s="26" t="e">
        <f>SUMIF(#REF!,BASE_CONCILI12[[#This Row],[CÓD. 
SAIB]],#REF!)</f>
        <v>#REF!</v>
      </c>
      <c r="J340" s="26" t="e">
        <f>SUMIF(#REF!,BASE_CONCILI12[[#This Row],[CÓD. 
SAIB]],#REF!)</f>
        <v>#REF!</v>
      </c>
      <c r="K340" s="26" t="e">
        <f>BASE_CONCILI12[[#This Row],[30/mai]]+BASE_CONCILI12[[#This Row],[RECEBIMENTO]]-BASE_CONCILI12[[#This Row],[TRANSFERÊNCIA]]-BASE_CONCILI12[[#This Row],[CONSUMO REAL]]</f>
        <v>#N/A</v>
      </c>
      <c r="L340" s="7">
        <f>IFERROR(VLOOKUP(BASE_CONCILI12[[#This Row],[CÓD. 
SAIB]],BASE_CONTAG[[LAVRE]:[CONTAGEM FINAL]],7,0),0)</f>
        <v>0</v>
      </c>
      <c r="M340" s="7">
        <f>IFERROR(SUM(BASE_CONCILI12[[#This Row],[30/jun]]*BASE_CONCILI12[[#This Row],[CUSTO MP (UN)]]),0)</f>
        <v>0</v>
      </c>
      <c r="N340" s="7">
        <f>IFERROR(VLOOKUP(BASE_CONCILI12[[#This Row],[CÓD. 
SAIB]],BASE_CONTAG[],5,0),"")</f>
        <v>0</v>
      </c>
      <c r="O340" s="7" t="e">
        <f>SUMIF(SISTEMA!#REF!,BASE_CONCILI12[[#This Row],[CÓD. 
SAIB]],SISTEMA!#REF!)</f>
        <v>#REF!</v>
      </c>
      <c r="P340" s="7">
        <f>IFERROR(SUM(BASE_CONCILI12[[#This Row],[SISTEMA]]*BASE_CONCILI12[[#This Row],[CUSTO MP (UN)]]),0)</f>
        <v>0</v>
      </c>
      <c r="Q340" s="26" t="str">
        <f>IFERROR(VLOOKUP(BASE_CONCILI12[[#This Row],[CÓD. 
SAIB]],BASE_DIFERENÇA[],4,0),"0")</f>
        <v>0</v>
      </c>
      <c r="R340" s="75" t="e">
        <f>BASE_CONCILI12[[#This Row],[30/jun]]-BASE_CONCILI12[[#This Row],[SISTEMA]]</f>
        <v>#REF!</v>
      </c>
      <c r="S340" s="47" t="str">
        <f>IFERROR(BASE_CONCILI12[[#This Row],[DIFERENÇA ANTERIOR]]-BASE_CONCILI12[[#This Row],[DIFERENÇA ATUAL]],"-")</f>
        <v>-</v>
      </c>
      <c r="T340" s="48" t="str">
        <f>VLOOKUP(BASE_CONCILI12[[#This Row],[CÓD. 
SAIB]],CUSTO!A:C,3,0)</f>
        <v>53CB01</v>
      </c>
      <c r="U340" s="51">
        <f>IFERROR(SUM(BASE_CONCILI12[[#This Row],[DIFERENÇA ATUAL]]*BASE_CONCILI12[[#This Row],[CUSTO MP (UN)]]),0)</f>
        <v>0</v>
      </c>
      <c r="V340" s="87" t="str">
        <f>IFERROR(BASE_CONCILI12[[#This Row],[30/jun]]/BASE_CONCILI12[[#This Row],[SISTEMA]],"")</f>
        <v/>
      </c>
      <c r="W340" s="52" t="str">
        <f>IFERROR(BASE_CONCILI12[[#This Row],[DIFERENÇA MÊS]]*BASE_CONCILI12[[#This Row],[CUSTO MP (UN)]],"-")</f>
        <v>-</v>
      </c>
      <c r="X340" s="127" t="s">
        <v>813</v>
      </c>
    </row>
    <row r="341" spans="1:24" x14ac:dyDescent="0.25">
      <c r="A341" s="72">
        <v>52</v>
      </c>
      <c r="B341" s="72"/>
      <c r="C341" s="2" t="s">
        <v>100</v>
      </c>
      <c r="D341" s="41" t="s">
        <v>238</v>
      </c>
      <c r="E341" s="26" t="e">
        <f>VLOOKUP(BASE_CONCILI12[[#This Row],[CÓD. 
SAIB]],CONT_ANTE!A:D,4,0)</f>
        <v>#N/A</v>
      </c>
      <c r="F341" s="26" t="e">
        <f>SUMIF(#REF!,BASE_CONCILI12[[#This Row],[CÓD. 
SAIB]],#REF!)</f>
        <v>#REF!</v>
      </c>
      <c r="G341" s="26" t="e">
        <f>SUMIF(#REF!,BASE_CONCILI12[[#This Row],[CÓD. 
SAIB]],#REF!)</f>
        <v>#REF!</v>
      </c>
      <c r="H341" s="26" t="e">
        <f>BASE_CONCILI12[[#This Row],[CONSUMO REAL]]-BASE_CONCILI12[[#This Row],[CONSUMO TEORICO]]</f>
        <v>#REF!</v>
      </c>
      <c r="I341" s="26" t="e">
        <f>SUMIF(#REF!,BASE_CONCILI12[[#This Row],[CÓD. 
SAIB]],#REF!)</f>
        <v>#REF!</v>
      </c>
      <c r="J341" s="26" t="e">
        <f>SUMIF(#REF!,BASE_CONCILI12[[#This Row],[CÓD. 
SAIB]],#REF!)</f>
        <v>#REF!</v>
      </c>
      <c r="K341" s="26" t="e">
        <f>BASE_CONCILI12[[#This Row],[30/mai]]+BASE_CONCILI12[[#This Row],[RECEBIMENTO]]-BASE_CONCILI12[[#This Row],[TRANSFERÊNCIA]]-BASE_CONCILI12[[#This Row],[CONSUMO REAL]]</f>
        <v>#N/A</v>
      </c>
      <c r="L341" s="7">
        <f>IFERROR(VLOOKUP(BASE_CONCILI12[[#This Row],[CÓD. 
SAIB]],BASE_CONTAG[[LAVRE]:[CONTAGEM FINAL]],7,0),0)</f>
        <v>0</v>
      </c>
      <c r="M341" s="7">
        <f>IFERROR(SUM(BASE_CONCILI12[[#This Row],[30/jun]]*BASE_CONCILI12[[#This Row],[CUSTO MP (UN)]]),0)</f>
        <v>0</v>
      </c>
      <c r="N341" s="7">
        <f>IFERROR(VLOOKUP(BASE_CONCILI12[[#This Row],[CÓD. 
SAIB]],BASE_CONTAG[],5,0),"")</f>
        <v>0</v>
      </c>
      <c r="O341" s="7" t="e">
        <f>SUMIF(SISTEMA!#REF!,BASE_CONCILI12[[#This Row],[CÓD. 
SAIB]],SISTEMA!#REF!)</f>
        <v>#REF!</v>
      </c>
      <c r="P341" s="7">
        <f>IFERROR(SUM(BASE_CONCILI12[[#This Row],[SISTEMA]]*BASE_CONCILI12[[#This Row],[CUSTO MP (UN)]]),0)</f>
        <v>0</v>
      </c>
      <c r="Q341" s="26" t="str">
        <f>IFERROR(VLOOKUP(BASE_CONCILI12[[#This Row],[CÓD. 
SAIB]],BASE_DIFERENÇA[],4,0),"0")</f>
        <v>0</v>
      </c>
      <c r="R341" s="75" t="e">
        <f>BASE_CONCILI12[[#This Row],[30/jun]]-BASE_CONCILI12[[#This Row],[SISTEMA]]</f>
        <v>#REF!</v>
      </c>
      <c r="S341" s="47" t="str">
        <f>IFERROR(BASE_CONCILI12[[#This Row],[DIFERENÇA ANTERIOR]]-BASE_CONCILI12[[#This Row],[DIFERENÇA ATUAL]],"-")</f>
        <v>-</v>
      </c>
      <c r="T341" s="48" t="str">
        <f>VLOOKUP(BASE_CONCILI12[[#This Row],[CÓD. 
SAIB]],CUSTO!A:C,3,0)</f>
        <v>52CB01</v>
      </c>
      <c r="U341" s="51">
        <f>IFERROR(SUM(BASE_CONCILI12[[#This Row],[DIFERENÇA ATUAL]]*BASE_CONCILI12[[#This Row],[CUSTO MP (UN)]]),0)</f>
        <v>0</v>
      </c>
      <c r="V341" s="98" t="str">
        <f>IFERROR(BASE_CONCILI12[[#This Row],[30/jun]]/BASE_CONCILI12[[#This Row],[SISTEMA]],"")</f>
        <v/>
      </c>
      <c r="W341" s="52" t="str">
        <f>IFERROR(BASE_CONCILI12[[#This Row],[DIFERENÇA MÊS]]*BASE_CONCILI12[[#This Row],[CUSTO MP (UN)]],"-")</f>
        <v>-</v>
      </c>
      <c r="X341" s="127" t="s">
        <v>813</v>
      </c>
    </row>
    <row r="342" spans="1:24" x14ac:dyDescent="0.25">
      <c r="A342" s="72">
        <v>30100</v>
      </c>
      <c r="B342" s="72"/>
      <c r="C342" s="2" t="s">
        <v>211</v>
      </c>
      <c r="D342" s="37" t="s">
        <v>114</v>
      </c>
      <c r="E342" s="26" t="e">
        <f>VLOOKUP(BASE_CONCILI12[[#This Row],[CÓD. 
SAIB]],CONT_ANTE!A:D,4,0)</f>
        <v>#N/A</v>
      </c>
      <c r="F342" s="26" t="e">
        <f>SUMIF(#REF!,BASE_CONCILI12[[#This Row],[CÓD. 
SAIB]],#REF!)</f>
        <v>#REF!</v>
      </c>
      <c r="G342" s="26" t="e">
        <f>SUMIF(#REF!,BASE_CONCILI12[[#This Row],[CÓD. 
SAIB]],#REF!)</f>
        <v>#REF!</v>
      </c>
      <c r="H342" s="26" t="e">
        <f>BASE_CONCILI12[[#This Row],[CONSUMO REAL]]-BASE_CONCILI12[[#This Row],[CONSUMO TEORICO]]</f>
        <v>#REF!</v>
      </c>
      <c r="I342" s="26" t="e">
        <f>SUMIF(#REF!,BASE_CONCILI12[[#This Row],[CÓD. 
SAIB]],#REF!)</f>
        <v>#REF!</v>
      </c>
      <c r="J342" s="26" t="e">
        <f>SUMIF(#REF!,BASE_CONCILI12[[#This Row],[CÓD. 
SAIB]],#REF!)</f>
        <v>#REF!</v>
      </c>
      <c r="K342" s="26" t="e">
        <f>BASE_CONCILI12[[#This Row],[30/mai]]+BASE_CONCILI12[[#This Row],[RECEBIMENTO]]-BASE_CONCILI12[[#This Row],[TRANSFERÊNCIA]]-BASE_CONCILI12[[#This Row],[CONSUMO REAL]]</f>
        <v>#N/A</v>
      </c>
      <c r="L342" s="7">
        <f>IFERROR(VLOOKUP(BASE_CONCILI12[[#This Row],[CÓD. 
SAIB]],BASE_CONTAG[[LAVRE]:[CONTAGEM FINAL]],7,0),0)</f>
        <v>0</v>
      </c>
      <c r="M342" s="7">
        <f>IFERROR(SUM(BASE_CONCILI12[[#This Row],[30/jun]]*BASE_CONCILI12[[#This Row],[CUSTO MP (UN)]]),0)</f>
        <v>0</v>
      </c>
      <c r="N342" s="7">
        <f>IFERROR(VLOOKUP(BASE_CONCILI12[[#This Row],[CÓD. 
SAIB]],BASE_CONTAG[],5,0),"")</f>
        <v>0</v>
      </c>
      <c r="O342" s="7" t="e">
        <f>SUMIF(SISTEMA!#REF!,BASE_CONCILI12[[#This Row],[CÓD. 
SAIB]],SISTEMA!#REF!)</f>
        <v>#REF!</v>
      </c>
      <c r="P342" s="7">
        <f>IFERROR(SUM(BASE_CONCILI12[[#This Row],[SISTEMA]]*BASE_CONCILI12[[#This Row],[CUSTO MP (UN)]]),0)</f>
        <v>0</v>
      </c>
      <c r="Q342" s="26" t="str">
        <f>IFERROR(VLOOKUP(BASE_CONCILI12[[#This Row],[CÓD. 
SAIB]],BASE_DIFERENÇA[],4,0),"0")</f>
        <v>0</v>
      </c>
      <c r="R342" s="75" t="e">
        <f>BASE_CONCILI12[[#This Row],[30/jun]]-BASE_CONCILI12[[#This Row],[SISTEMA]]</f>
        <v>#REF!</v>
      </c>
      <c r="S342" s="47" t="str">
        <f>IFERROR(BASE_CONCILI12[[#This Row],[DIFERENÇA ANTERIOR]]-BASE_CONCILI12[[#This Row],[DIFERENÇA ATUAL]],"-")</f>
        <v>-</v>
      </c>
      <c r="T342" s="48" t="str">
        <f>VLOOKUP(BASE_CONCILI12[[#This Row],[CÓD. 
SAIB]],CUSTO!A:C,3,0)</f>
        <v>30100CB01</v>
      </c>
      <c r="U342" s="51">
        <f>IFERROR(SUM(BASE_CONCILI12[[#This Row],[DIFERENÇA ATUAL]]*BASE_CONCILI12[[#This Row],[CUSTO MP (UN)]]),0)</f>
        <v>0</v>
      </c>
      <c r="V342" s="87" t="str">
        <f>IFERROR(BASE_CONCILI12[[#This Row],[30/jun]]/BASE_CONCILI12[[#This Row],[SISTEMA]],"")</f>
        <v/>
      </c>
      <c r="W342" s="52" t="str">
        <f>IFERROR(BASE_CONCILI12[[#This Row],[DIFERENÇA MÊS]]*BASE_CONCILI12[[#This Row],[CUSTO MP (UN)]],"-")</f>
        <v>-</v>
      </c>
      <c r="X342" s="127" t="s">
        <v>813</v>
      </c>
    </row>
    <row r="343" spans="1:24" x14ac:dyDescent="0.25">
      <c r="A343" s="72">
        <v>32568</v>
      </c>
      <c r="B343" s="72"/>
      <c r="C343" s="2" t="s">
        <v>331</v>
      </c>
      <c r="D343" s="41" t="s">
        <v>114</v>
      </c>
      <c r="E343" s="26" t="e">
        <f>VLOOKUP(BASE_CONCILI12[[#This Row],[CÓD. 
SAIB]],CONT_ANTE!A:D,4,0)</f>
        <v>#N/A</v>
      </c>
      <c r="F343" s="26" t="e">
        <f>SUMIF(#REF!,BASE_CONCILI12[[#This Row],[CÓD. 
SAIB]],#REF!)</f>
        <v>#REF!</v>
      </c>
      <c r="G343" s="26" t="e">
        <f>SUMIF(#REF!,BASE_CONCILI12[[#This Row],[CÓD. 
SAIB]],#REF!)</f>
        <v>#REF!</v>
      </c>
      <c r="H343" s="26" t="e">
        <f>BASE_CONCILI12[[#This Row],[CONSUMO REAL]]-BASE_CONCILI12[[#This Row],[CONSUMO TEORICO]]</f>
        <v>#REF!</v>
      </c>
      <c r="I343" s="26" t="e">
        <f>SUMIF(#REF!,BASE_CONCILI12[[#This Row],[CÓD. 
SAIB]],#REF!)</f>
        <v>#REF!</v>
      </c>
      <c r="J343" s="26" t="e">
        <f>SUMIF(#REF!,BASE_CONCILI12[[#This Row],[CÓD. 
SAIB]],#REF!)</f>
        <v>#REF!</v>
      </c>
      <c r="K343" s="26" t="e">
        <f>BASE_CONCILI12[[#This Row],[30/mai]]+BASE_CONCILI12[[#This Row],[RECEBIMENTO]]-BASE_CONCILI12[[#This Row],[TRANSFERÊNCIA]]-BASE_CONCILI12[[#This Row],[CONSUMO REAL]]</f>
        <v>#N/A</v>
      </c>
      <c r="L343" s="7">
        <f>IFERROR(VLOOKUP(BASE_CONCILI12[[#This Row],[CÓD. 
SAIB]],BASE_CONTAG[[LAVRE]:[CONTAGEM FINAL]],7,0),0)</f>
        <v>0</v>
      </c>
      <c r="M343" s="7">
        <f>IFERROR(SUM(BASE_CONCILI12[[#This Row],[30/jun]]*BASE_CONCILI12[[#This Row],[CUSTO MP (UN)]]),0)</f>
        <v>0</v>
      </c>
      <c r="N343" s="7">
        <f>IFERROR(VLOOKUP(BASE_CONCILI12[[#This Row],[CÓD. 
SAIB]],BASE_CONTAG[],5,0),"")</f>
        <v>0</v>
      </c>
      <c r="O343" s="7" t="e">
        <f>SUMIF(SISTEMA!#REF!,BASE_CONCILI12[[#This Row],[CÓD. 
SAIB]],SISTEMA!#REF!)</f>
        <v>#REF!</v>
      </c>
      <c r="P343" s="7">
        <f>IFERROR(SUM(BASE_CONCILI12[[#This Row],[SISTEMA]]*BASE_CONCILI12[[#This Row],[CUSTO MP (UN)]]),0)</f>
        <v>0</v>
      </c>
      <c r="Q343" s="26" t="str">
        <f>IFERROR(VLOOKUP(BASE_CONCILI12[[#This Row],[CÓD. 
SAIB]],BASE_DIFERENÇA[],4,0),"0")</f>
        <v>0</v>
      </c>
      <c r="R343" s="75" t="e">
        <f>BASE_CONCILI12[[#This Row],[30/jun]]-BASE_CONCILI12[[#This Row],[SISTEMA]]</f>
        <v>#REF!</v>
      </c>
      <c r="S343" s="47" t="str">
        <f>IFERROR(BASE_CONCILI12[[#This Row],[DIFERENÇA ANTERIOR]]-BASE_CONCILI12[[#This Row],[DIFERENÇA ATUAL]],"-")</f>
        <v>-</v>
      </c>
      <c r="T343" s="48">
        <v>0.47039999999999998</v>
      </c>
      <c r="U343" s="51">
        <f>IFERROR(SUM(BASE_CONCILI12[[#This Row],[DIFERENÇA ATUAL]]*BASE_CONCILI12[[#This Row],[CUSTO MP (UN)]]),0)</f>
        <v>0</v>
      </c>
      <c r="V343" s="87" t="str">
        <f>IFERROR(BASE_CONCILI12[[#This Row],[30/jun]]/BASE_CONCILI12[[#This Row],[SISTEMA]],"")</f>
        <v/>
      </c>
      <c r="W343" s="52" t="str">
        <f>IFERROR(BASE_CONCILI12[[#This Row],[DIFERENÇA MÊS]]*BASE_CONCILI12[[#This Row],[CUSTO MP (UN)]],"-")</f>
        <v>-</v>
      </c>
      <c r="X343" s="127" t="s">
        <v>813</v>
      </c>
    </row>
    <row r="344" spans="1:24" x14ac:dyDescent="0.25">
      <c r="A344" s="72">
        <v>30748</v>
      </c>
      <c r="B344" s="72"/>
      <c r="C344" s="2" t="s">
        <v>212</v>
      </c>
      <c r="D344" s="41" t="s">
        <v>114</v>
      </c>
      <c r="E344" s="26" t="e">
        <f>VLOOKUP(BASE_CONCILI12[[#This Row],[CÓD. 
SAIB]],CONT_ANTE!A:D,4,0)</f>
        <v>#N/A</v>
      </c>
      <c r="F344" s="26" t="e">
        <f>SUMIF(#REF!,BASE_CONCILI12[[#This Row],[CÓD. 
SAIB]],#REF!)</f>
        <v>#REF!</v>
      </c>
      <c r="G344" s="26" t="e">
        <f>SUMIF(#REF!,BASE_CONCILI12[[#This Row],[CÓD. 
SAIB]],#REF!)</f>
        <v>#REF!</v>
      </c>
      <c r="H344" s="26" t="e">
        <f>BASE_CONCILI12[[#This Row],[CONSUMO REAL]]-BASE_CONCILI12[[#This Row],[CONSUMO TEORICO]]</f>
        <v>#REF!</v>
      </c>
      <c r="I344" s="26" t="e">
        <f>SUMIF(#REF!,BASE_CONCILI12[[#This Row],[CÓD. 
SAIB]],#REF!)</f>
        <v>#REF!</v>
      </c>
      <c r="J344" s="26" t="e">
        <f>SUMIF(#REF!,BASE_CONCILI12[[#This Row],[CÓD. 
SAIB]],#REF!)</f>
        <v>#REF!</v>
      </c>
      <c r="K344" s="26" t="e">
        <f>BASE_CONCILI12[[#This Row],[30/mai]]+BASE_CONCILI12[[#This Row],[RECEBIMENTO]]-BASE_CONCILI12[[#This Row],[TRANSFERÊNCIA]]-BASE_CONCILI12[[#This Row],[CONSUMO REAL]]</f>
        <v>#N/A</v>
      </c>
      <c r="L344" s="7">
        <f>IFERROR(VLOOKUP(BASE_CONCILI12[[#This Row],[CÓD. 
SAIB]],BASE_CONTAG[[LAVRE]:[CONTAGEM FINAL]],7,0),0)</f>
        <v>0</v>
      </c>
      <c r="M344" s="7">
        <f>IFERROR(SUM(BASE_CONCILI12[[#This Row],[30/jun]]*BASE_CONCILI12[[#This Row],[CUSTO MP (UN)]]),0)</f>
        <v>0</v>
      </c>
      <c r="N344" s="7" t="str">
        <f>IFERROR(VLOOKUP(BASE_CONCILI12[[#This Row],[CÓD. 
SAIB]],BASE_CONTAG[],5,0),"")</f>
        <v/>
      </c>
      <c r="O344" s="7" t="e">
        <f>SUMIF(SISTEMA!#REF!,BASE_CONCILI12[[#This Row],[CÓD. 
SAIB]],SISTEMA!#REF!)</f>
        <v>#REF!</v>
      </c>
      <c r="P344" s="7">
        <f>IFERROR(SUM(BASE_CONCILI12[[#This Row],[SISTEMA]]*BASE_CONCILI12[[#This Row],[CUSTO MP (UN)]]),0)</f>
        <v>0</v>
      </c>
      <c r="Q344" s="26" t="str">
        <f>IFERROR(VLOOKUP(BASE_CONCILI12[[#This Row],[CÓD. 
SAIB]],BASE_DIFERENÇA[],4,0),"0")</f>
        <v>0</v>
      </c>
      <c r="R344" s="75" t="e">
        <f>BASE_CONCILI12[[#This Row],[30/jun]]-BASE_CONCILI12[[#This Row],[SISTEMA]]</f>
        <v>#REF!</v>
      </c>
      <c r="S344" s="47" t="str">
        <f>IFERROR(BASE_CONCILI12[[#This Row],[DIFERENÇA ANTERIOR]]-BASE_CONCILI12[[#This Row],[DIFERENÇA ATUAL]],"-")</f>
        <v>-</v>
      </c>
      <c r="T344" s="51" t="str">
        <f>VLOOKUP(BASE_CONCILI12[[#This Row],[CÓD. 
SAIB]],CUSTO!A:C,3,0)</f>
        <v>30748CB01</v>
      </c>
      <c r="U344" s="51">
        <f>IFERROR(SUM(BASE_CONCILI12[[#This Row],[DIFERENÇA ATUAL]]*BASE_CONCILI12[[#This Row],[CUSTO MP (UN)]]),0)</f>
        <v>0</v>
      </c>
      <c r="V344" s="87" t="str">
        <f>IFERROR(BASE_CONCILI12[[#This Row],[30/jun]]/BASE_CONCILI12[[#This Row],[SISTEMA]],"")</f>
        <v/>
      </c>
      <c r="W344" s="52" t="str">
        <f>IFERROR(BASE_CONCILI12[[#This Row],[DIFERENÇA MÊS]]*BASE_CONCILI12[[#This Row],[CUSTO MP (UN)]],"-")</f>
        <v>-</v>
      </c>
      <c r="X344" s="127" t="s">
        <v>813</v>
      </c>
    </row>
    <row r="345" spans="1:24" x14ac:dyDescent="0.25">
      <c r="A345" s="72">
        <v>31413</v>
      </c>
      <c r="B345" s="72"/>
      <c r="C345" s="2" t="s">
        <v>213</v>
      </c>
      <c r="D345" s="41" t="s">
        <v>114</v>
      </c>
      <c r="E345" s="26" t="e">
        <f>VLOOKUP(BASE_CONCILI12[[#This Row],[CÓD. 
SAIB]],CONT_ANTE!A:D,4,0)</f>
        <v>#N/A</v>
      </c>
      <c r="F345" s="26" t="e">
        <f>SUMIF(#REF!,BASE_CONCILI12[[#This Row],[CÓD. 
SAIB]],#REF!)</f>
        <v>#REF!</v>
      </c>
      <c r="G345" s="26" t="e">
        <f>SUMIF(#REF!,BASE_CONCILI12[[#This Row],[CÓD. 
SAIB]],#REF!)</f>
        <v>#REF!</v>
      </c>
      <c r="H345" s="26" t="e">
        <f>BASE_CONCILI12[[#This Row],[CONSUMO REAL]]-BASE_CONCILI12[[#This Row],[CONSUMO TEORICO]]</f>
        <v>#REF!</v>
      </c>
      <c r="I345" s="26" t="e">
        <f>SUMIF(#REF!,BASE_CONCILI12[[#This Row],[CÓD. 
SAIB]],#REF!)</f>
        <v>#REF!</v>
      </c>
      <c r="J345" s="26" t="e">
        <f>SUMIF(#REF!,BASE_CONCILI12[[#This Row],[CÓD. 
SAIB]],#REF!)</f>
        <v>#REF!</v>
      </c>
      <c r="K345" s="26" t="e">
        <f>BASE_CONCILI12[[#This Row],[30/mai]]+BASE_CONCILI12[[#This Row],[RECEBIMENTO]]-BASE_CONCILI12[[#This Row],[TRANSFERÊNCIA]]-BASE_CONCILI12[[#This Row],[CONSUMO REAL]]</f>
        <v>#N/A</v>
      </c>
      <c r="L345" s="7">
        <f>IFERROR(VLOOKUP(BASE_CONCILI12[[#This Row],[CÓD. 
SAIB]],BASE_CONTAG[[LAVRE]:[CONTAGEM FINAL]],7,0),0)</f>
        <v>0</v>
      </c>
      <c r="M345" s="7">
        <f>IFERROR(SUM(BASE_CONCILI12[[#This Row],[30/jun]]*BASE_CONCILI12[[#This Row],[CUSTO MP (UN)]]),0)</f>
        <v>0</v>
      </c>
      <c r="N345" s="7">
        <f>IFERROR(VLOOKUP(BASE_CONCILI12[[#This Row],[CÓD. 
SAIB]],BASE_CONTAG[],5,0),"")</f>
        <v>0</v>
      </c>
      <c r="O345" s="7" t="e">
        <f>SUMIF(SISTEMA!#REF!,BASE_CONCILI12[[#This Row],[CÓD. 
SAIB]],SISTEMA!#REF!)</f>
        <v>#REF!</v>
      </c>
      <c r="P345" s="7">
        <f>IFERROR(SUM(BASE_CONCILI12[[#This Row],[SISTEMA]]*BASE_CONCILI12[[#This Row],[CUSTO MP (UN)]]),0)</f>
        <v>0</v>
      </c>
      <c r="Q345" s="26" t="str">
        <f>IFERROR(VLOOKUP(BASE_CONCILI12[[#This Row],[CÓD. 
SAIB]],BASE_DIFERENÇA[],4,0),"0")</f>
        <v>0</v>
      </c>
      <c r="R345" s="75" t="e">
        <f>BASE_CONCILI12[[#This Row],[30/jun]]-BASE_CONCILI12[[#This Row],[SISTEMA]]</f>
        <v>#REF!</v>
      </c>
      <c r="S345" s="47" t="str">
        <f>IFERROR(BASE_CONCILI12[[#This Row],[DIFERENÇA ANTERIOR]]-BASE_CONCILI12[[#This Row],[DIFERENÇA ATUAL]],"-")</f>
        <v>-</v>
      </c>
      <c r="T345" s="51" t="str">
        <f>VLOOKUP(BASE_CONCILI12[[#This Row],[CÓD. 
SAIB]],CUSTO!A:C,3,0)</f>
        <v>31413CB01</v>
      </c>
      <c r="U345" s="51">
        <f>IFERROR(SUM(BASE_CONCILI12[[#This Row],[DIFERENÇA ATUAL]]*BASE_CONCILI12[[#This Row],[CUSTO MP (UN)]]),0)</f>
        <v>0</v>
      </c>
      <c r="V345" s="87" t="str">
        <f>IFERROR(BASE_CONCILI12[[#This Row],[30/jun]]/BASE_CONCILI12[[#This Row],[SISTEMA]],"")</f>
        <v/>
      </c>
      <c r="W345" s="52" t="str">
        <f>IFERROR(BASE_CONCILI12[[#This Row],[DIFERENÇA MÊS]]*BASE_CONCILI12[[#This Row],[CUSTO MP (UN)]],"-")</f>
        <v>-</v>
      </c>
      <c r="X345" s="49" t="s">
        <v>881</v>
      </c>
    </row>
    <row r="346" spans="1:24" x14ac:dyDescent="0.25">
      <c r="A346" s="72">
        <v>31544</v>
      </c>
      <c r="B346" s="72"/>
      <c r="C346" s="2" t="s">
        <v>214</v>
      </c>
      <c r="D346" s="41" t="s">
        <v>114</v>
      </c>
      <c r="E346" s="39" t="e">
        <f>VLOOKUP(BASE_CONCILI12[[#This Row],[CÓD. 
SAIB]],CONT_ANTE!A:D,4,0)</f>
        <v>#N/A</v>
      </c>
      <c r="F346" s="39" t="e">
        <f>SUMIF(#REF!,BASE_CONCILI12[[#This Row],[CÓD. 
SAIB]],#REF!)</f>
        <v>#REF!</v>
      </c>
      <c r="G346" s="39" t="e">
        <f>SUMIF(#REF!,BASE_CONCILI12[[#This Row],[CÓD. 
SAIB]],#REF!)</f>
        <v>#REF!</v>
      </c>
      <c r="H346" s="39" t="e">
        <f>BASE_CONCILI12[[#This Row],[CONSUMO REAL]]-BASE_CONCILI12[[#This Row],[CONSUMO TEORICO]]</f>
        <v>#REF!</v>
      </c>
      <c r="I346" s="39" t="e">
        <f>SUMIF(#REF!,BASE_CONCILI12[[#This Row],[CÓD. 
SAIB]],#REF!)</f>
        <v>#REF!</v>
      </c>
      <c r="J346" s="39" t="e">
        <f>SUMIF(#REF!,BASE_CONCILI12[[#This Row],[CÓD. 
SAIB]],#REF!)</f>
        <v>#REF!</v>
      </c>
      <c r="K346" s="39" t="e">
        <f>BASE_CONCILI12[[#This Row],[30/mai]]+BASE_CONCILI12[[#This Row],[RECEBIMENTO]]-BASE_CONCILI12[[#This Row],[TRANSFERÊNCIA]]-BASE_CONCILI12[[#This Row],[CONSUMO REAL]]</f>
        <v>#N/A</v>
      </c>
      <c r="L346" s="7">
        <f>IFERROR(VLOOKUP(BASE_CONCILI12[[#This Row],[CÓD. 
SAIB]],BASE_CONTAG[[LAVRE]:[CONTAGEM FINAL]],7,0),0)</f>
        <v>0</v>
      </c>
      <c r="M346" s="7">
        <f>IFERROR(SUM(BASE_CONCILI12[[#This Row],[30/jun]]*BASE_CONCILI12[[#This Row],[CUSTO MP (UN)]]),0)</f>
        <v>0</v>
      </c>
      <c r="N346" s="40">
        <f>IFERROR(VLOOKUP(BASE_CONCILI12[[#This Row],[CÓD. 
SAIB]],BASE_CONTAG[],5,0),"")</f>
        <v>0</v>
      </c>
      <c r="O346" s="7" t="e">
        <f>SUMIF(SISTEMA!#REF!,BASE_CONCILI12[[#This Row],[CÓD. 
SAIB]],SISTEMA!#REF!)</f>
        <v>#REF!</v>
      </c>
      <c r="P346" s="7">
        <f>IFERROR(SUM(BASE_CONCILI12[[#This Row],[SISTEMA]]*BASE_CONCILI12[[#This Row],[CUSTO MP (UN)]]),0)</f>
        <v>0</v>
      </c>
      <c r="Q346" s="26" t="str">
        <f>IFERROR(VLOOKUP(BASE_CONCILI12[[#This Row],[CÓD. 
SAIB]],BASE_DIFERENÇA[],4,0),"0")</f>
        <v>0</v>
      </c>
      <c r="R346" s="75" t="e">
        <f>BASE_CONCILI12[[#This Row],[30/jun]]-BASE_CONCILI12[[#This Row],[SISTEMA]]</f>
        <v>#REF!</v>
      </c>
      <c r="S346" s="47" t="str">
        <f>IFERROR(BASE_CONCILI12[[#This Row],[DIFERENÇA ANTERIOR]]-BASE_CONCILI12[[#This Row],[DIFERENÇA ATUAL]],"-")</f>
        <v>-</v>
      </c>
      <c r="T346" s="51" t="str">
        <f>VLOOKUP(BASE_CONCILI12[[#This Row],[CÓD. 
SAIB]],CUSTO!A:C,3,0)</f>
        <v>31544CB01</v>
      </c>
      <c r="U346" s="51">
        <f>IFERROR(SUM(BASE_CONCILI12[[#This Row],[DIFERENÇA ATUAL]]*BASE_CONCILI12[[#This Row],[CUSTO MP (UN)]]),0)</f>
        <v>0</v>
      </c>
      <c r="V346" s="95" t="str">
        <f>IFERROR(BASE_CONCILI12[[#This Row],[30/jun]]/BASE_CONCILI12[[#This Row],[SISTEMA]],"")</f>
        <v/>
      </c>
      <c r="W346" s="114" t="str">
        <f>IFERROR(BASE_CONCILI12[[#This Row],[DIFERENÇA MÊS]]*BASE_CONCILI12[[#This Row],[CUSTO MP (UN)]],"-")</f>
        <v>-</v>
      </c>
      <c r="X346" s="127" t="s">
        <v>866</v>
      </c>
    </row>
    <row r="347" spans="1:24" x14ac:dyDescent="0.25">
      <c r="A347" s="72">
        <v>68</v>
      </c>
      <c r="B347" s="72"/>
      <c r="C347" s="2" t="s">
        <v>79</v>
      </c>
      <c r="D347" s="41" t="s">
        <v>114</v>
      </c>
      <c r="E347" s="26" t="e">
        <f>VLOOKUP(BASE_CONCILI12[[#This Row],[CÓD. 
SAIB]],CONT_ANTE!A:D,4,0)</f>
        <v>#N/A</v>
      </c>
      <c r="F347" s="26" t="e">
        <f>SUMIF(#REF!,BASE_CONCILI12[[#This Row],[CÓD. 
SAIB]],#REF!)</f>
        <v>#REF!</v>
      </c>
      <c r="G347" s="26" t="e">
        <f>SUMIF(#REF!,BASE_CONCILI12[[#This Row],[CÓD. 
SAIB]],#REF!)</f>
        <v>#REF!</v>
      </c>
      <c r="H347" s="26" t="e">
        <f>BASE_CONCILI12[[#This Row],[CONSUMO REAL]]-BASE_CONCILI12[[#This Row],[CONSUMO TEORICO]]</f>
        <v>#REF!</v>
      </c>
      <c r="I347" s="26" t="e">
        <f>SUMIF(#REF!,BASE_CONCILI12[[#This Row],[CÓD. 
SAIB]],#REF!)</f>
        <v>#REF!</v>
      </c>
      <c r="J347" s="26" t="e">
        <f>SUMIF(#REF!,BASE_CONCILI12[[#This Row],[CÓD. 
SAIB]],#REF!)</f>
        <v>#REF!</v>
      </c>
      <c r="K347" s="26" t="e">
        <f>BASE_CONCILI12[[#This Row],[30/mai]]+BASE_CONCILI12[[#This Row],[RECEBIMENTO]]-BASE_CONCILI12[[#This Row],[TRANSFERÊNCIA]]-BASE_CONCILI12[[#This Row],[CONSUMO REAL]]</f>
        <v>#N/A</v>
      </c>
      <c r="L347" s="7">
        <f>IFERROR(VLOOKUP(BASE_CONCILI12[[#This Row],[CÓD. 
SAIB]],BASE_CONTAG[[LAVRE]:[CONTAGEM FINAL]],7,0),0)</f>
        <v>0</v>
      </c>
      <c r="M347" s="7">
        <f>IFERROR(SUM(BASE_CONCILI12[[#This Row],[30/jun]]*BASE_CONCILI12[[#This Row],[CUSTO MP (UN)]]),0)</f>
        <v>0</v>
      </c>
      <c r="N347" s="7">
        <f>IFERROR(VLOOKUP(BASE_CONCILI12[[#This Row],[CÓD. 
SAIB]],BASE_CONTAG[],5,0),"")</f>
        <v>0</v>
      </c>
      <c r="O347" s="7" t="e">
        <f>SUMIF(SISTEMA!#REF!,BASE_CONCILI12[[#This Row],[CÓD. 
SAIB]],SISTEMA!#REF!)</f>
        <v>#REF!</v>
      </c>
      <c r="P347" s="7">
        <f>IFERROR(SUM(BASE_CONCILI12[[#This Row],[SISTEMA]]*BASE_CONCILI12[[#This Row],[CUSTO MP (UN)]]),0)</f>
        <v>0</v>
      </c>
      <c r="Q347" s="26" t="str">
        <f>IFERROR(VLOOKUP(BASE_CONCILI12[[#This Row],[CÓD. 
SAIB]],BASE_DIFERENÇA[],4,0),"0")</f>
        <v>0</v>
      </c>
      <c r="R347" s="75" t="e">
        <f>BASE_CONCILI12[[#This Row],[30/jun]]-BASE_CONCILI12[[#This Row],[SISTEMA]]</f>
        <v>#REF!</v>
      </c>
      <c r="S347" s="47" t="str">
        <f>IFERROR(BASE_CONCILI12[[#This Row],[DIFERENÇA ANTERIOR]]-BASE_CONCILI12[[#This Row],[DIFERENÇA ATUAL]],"-")</f>
        <v>-</v>
      </c>
      <c r="T347" s="51" t="str">
        <f>VLOOKUP(BASE_CONCILI12[[#This Row],[CÓD. 
SAIB]],CUSTO!A:C,3,0)</f>
        <v>68CB01</v>
      </c>
      <c r="U347" s="51">
        <f>IFERROR(SUM(BASE_CONCILI12[[#This Row],[DIFERENÇA ATUAL]]*BASE_CONCILI12[[#This Row],[CUSTO MP (UN)]]),0)</f>
        <v>0</v>
      </c>
      <c r="V347" s="87" t="str">
        <f>IFERROR(BASE_CONCILI12[[#This Row],[30/jun]]/BASE_CONCILI12[[#This Row],[SISTEMA]],"")</f>
        <v/>
      </c>
      <c r="W347" s="52" t="str">
        <f>IFERROR(BASE_CONCILI12[[#This Row],[DIFERENÇA MÊS]]*BASE_CONCILI12[[#This Row],[CUSTO MP (UN)]],"-")</f>
        <v>-</v>
      </c>
      <c r="X347" s="127" t="s">
        <v>867</v>
      </c>
    </row>
    <row r="348" spans="1:24" x14ac:dyDescent="0.25">
      <c r="A348" s="72">
        <v>32277</v>
      </c>
      <c r="B348" s="72"/>
      <c r="C348" s="2" t="s">
        <v>265</v>
      </c>
      <c r="D348" s="41" t="s">
        <v>114</v>
      </c>
      <c r="E348" s="26" t="e">
        <f>VLOOKUP(BASE_CONCILI12[[#This Row],[CÓD. 
SAIB]],CONT_ANTE!A:D,4,0)</f>
        <v>#N/A</v>
      </c>
      <c r="F348" s="26" t="e">
        <f>SUMIF(#REF!,BASE_CONCILI12[[#This Row],[CÓD. 
SAIB]],#REF!)</f>
        <v>#REF!</v>
      </c>
      <c r="G348" s="26" t="e">
        <f>SUMIF(#REF!,BASE_CONCILI12[[#This Row],[CÓD. 
SAIB]],#REF!)</f>
        <v>#REF!</v>
      </c>
      <c r="H348" s="26" t="e">
        <f>BASE_CONCILI12[[#This Row],[CONSUMO REAL]]-BASE_CONCILI12[[#This Row],[CONSUMO TEORICO]]</f>
        <v>#REF!</v>
      </c>
      <c r="I348" s="26" t="e">
        <f>SUMIF(#REF!,BASE_CONCILI12[[#This Row],[CÓD. 
SAIB]],#REF!)</f>
        <v>#REF!</v>
      </c>
      <c r="J348" s="26" t="e">
        <f>SUMIF(#REF!,BASE_CONCILI12[[#This Row],[CÓD. 
SAIB]],#REF!)</f>
        <v>#REF!</v>
      </c>
      <c r="K348" s="26" t="e">
        <f>BASE_CONCILI12[[#This Row],[30/mai]]+BASE_CONCILI12[[#This Row],[RECEBIMENTO]]-BASE_CONCILI12[[#This Row],[TRANSFERÊNCIA]]-BASE_CONCILI12[[#This Row],[CONSUMO REAL]]</f>
        <v>#N/A</v>
      </c>
      <c r="L348" s="7">
        <f>IFERROR(VLOOKUP(BASE_CONCILI12[[#This Row],[CÓD. 
SAIB]],BASE_CONTAG[[LAVRE]:[CONTAGEM FINAL]],7,0),0)</f>
        <v>0</v>
      </c>
      <c r="M348" s="7">
        <f>IFERROR(SUM(BASE_CONCILI12[[#This Row],[30/jun]]*BASE_CONCILI12[[#This Row],[CUSTO MP (UN)]]),0)</f>
        <v>0</v>
      </c>
      <c r="N348" s="7">
        <f>IFERROR(VLOOKUP(BASE_CONCILI12[[#This Row],[CÓD. 
SAIB]],BASE_CONTAG[],5,0),"")</f>
        <v>0</v>
      </c>
      <c r="O348" s="7" t="e">
        <f>SUMIF(SISTEMA!#REF!,BASE_CONCILI12[[#This Row],[CÓD. 
SAIB]],SISTEMA!#REF!)</f>
        <v>#REF!</v>
      </c>
      <c r="P348" s="7">
        <f>IFERROR(SUM(BASE_CONCILI12[[#This Row],[SISTEMA]]*BASE_CONCILI12[[#This Row],[CUSTO MP (UN)]]),0)</f>
        <v>0</v>
      </c>
      <c r="Q348" s="26" t="str">
        <f>IFERROR(VLOOKUP(BASE_CONCILI12[[#This Row],[CÓD. 
SAIB]],BASE_DIFERENÇA[],4,0),"0")</f>
        <v>0</v>
      </c>
      <c r="R348" s="75" t="e">
        <f>BASE_CONCILI12[[#This Row],[30/jun]]-BASE_CONCILI12[[#This Row],[SISTEMA]]</f>
        <v>#REF!</v>
      </c>
      <c r="S348" s="47" t="str">
        <f>IFERROR(BASE_CONCILI12[[#This Row],[DIFERENÇA ANTERIOR]]-BASE_CONCILI12[[#This Row],[DIFERENÇA ATUAL]],"-")</f>
        <v>-</v>
      </c>
      <c r="T348" s="51">
        <v>0.3222870068545316</v>
      </c>
      <c r="U348" s="51">
        <f>IFERROR(SUM(BASE_CONCILI12[[#This Row],[DIFERENÇA ATUAL]]*BASE_CONCILI12[[#This Row],[CUSTO MP (UN)]]),0)</f>
        <v>0</v>
      </c>
      <c r="V348" s="87" t="str">
        <f>IFERROR(BASE_CONCILI12[[#This Row],[30/jun]]/BASE_CONCILI12[[#This Row],[SISTEMA]],"")</f>
        <v/>
      </c>
      <c r="W348" s="52" t="str">
        <f>IFERROR(BASE_CONCILI12[[#This Row],[DIFERENÇA MÊS]]*BASE_CONCILI12[[#This Row],[CUSTO MP (UN)]],"-")</f>
        <v>-</v>
      </c>
      <c r="X348" s="127" t="s">
        <v>813</v>
      </c>
    </row>
    <row r="349" spans="1:24" x14ac:dyDescent="0.25">
      <c r="A349" s="72">
        <v>32647</v>
      </c>
      <c r="B349" s="72"/>
      <c r="C349" s="2" t="s">
        <v>700</v>
      </c>
      <c r="D349" s="41" t="s">
        <v>114</v>
      </c>
      <c r="E349" s="26" t="e">
        <f>VLOOKUP(BASE_CONCILI12[[#This Row],[CÓD. 
SAIB]],CONT_ANTE!A:D,4,0)</f>
        <v>#N/A</v>
      </c>
      <c r="F349" s="26" t="e">
        <f>SUMIF(#REF!,BASE_CONCILI12[[#This Row],[CÓD. 
SAIB]],#REF!)</f>
        <v>#REF!</v>
      </c>
      <c r="G349" s="26" t="e">
        <f>SUMIF(#REF!,BASE_CONCILI12[[#This Row],[CÓD. 
SAIB]],#REF!)</f>
        <v>#REF!</v>
      </c>
      <c r="H349" s="26" t="e">
        <f>BASE_CONCILI12[[#This Row],[CONSUMO REAL]]-BASE_CONCILI12[[#This Row],[CONSUMO TEORICO]]</f>
        <v>#REF!</v>
      </c>
      <c r="I349" s="26" t="e">
        <f>SUMIF(#REF!,BASE_CONCILI12[[#This Row],[CÓD. 
SAIB]],#REF!)</f>
        <v>#REF!</v>
      </c>
      <c r="J349" s="26" t="e">
        <f>SUMIF(#REF!,BASE_CONCILI12[[#This Row],[CÓD. 
SAIB]],#REF!)</f>
        <v>#REF!</v>
      </c>
      <c r="K349" s="26" t="e">
        <f>BASE_CONCILI12[[#This Row],[30/mai]]+BASE_CONCILI12[[#This Row],[RECEBIMENTO]]-BASE_CONCILI12[[#This Row],[TRANSFERÊNCIA]]-BASE_CONCILI12[[#This Row],[CONSUMO REAL]]</f>
        <v>#N/A</v>
      </c>
      <c r="L349" s="7">
        <f>IFERROR(VLOOKUP(BASE_CONCILI12[[#This Row],[CÓD. 
SAIB]],BASE_CONTAG[[LAVRE]:[CONTAGEM FINAL]],7,0),0)</f>
        <v>0</v>
      </c>
      <c r="M349" s="7">
        <f>IFERROR(SUM(BASE_CONCILI12[[#This Row],[30/jun]]*BASE_CONCILI12[[#This Row],[CUSTO MP (UN)]]),0)</f>
        <v>0</v>
      </c>
      <c r="N349" s="7">
        <f>IFERROR(VLOOKUP(BASE_CONCILI12[[#This Row],[CÓD. 
SAIB]],BASE_CONTAG[],5,0),"")</f>
        <v>0</v>
      </c>
      <c r="O349" s="7" t="e">
        <f>SUMIF(SISTEMA!#REF!,BASE_CONCILI12[[#This Row],[CÓD. 
SAIB]],SISTEMA!#REF!)</f>
        <v>#REF!</v>
      </c>
      <c r="P349" s="7">
        <f>IFERROR(SUM(BASE_CONCILI12[[#This Row],[SISTEMA]]*BASE_CONCILI12[[#This Row],[CUSTO MP (UN)]]),0)</f>
        <v>0</v>
      </c>
      <c r="Q349" s="26" t="str">
        <f>IFERROR(VLOOKUP(BASE_CONCILI12[[#This Row],[CÓD. 
SAIB]],BASE_DIFERENÇA[],4,0),"0")</f>
        <v>0</v>
      </c>
      <c r="R349" s="75" t="e">
        <f>BASE_CONCILI12[[#This Row],[30/jun]]-BASE_CONCILI12[[#This Row],[SISTEMA]]</f>
        <v>#REF!</v>
      </c>
      <c r="S349" s="47" t="str">
        <f>IFERROR(BASE_CONCILI12[[#This Row],[DIFERENÇA ANTERIOR]]-BASE_CONCILI12[[#This Row],[DIFERENÇA ATUAL]],"-")</f>
        <v>-</v>
      </c>
      <c r="T349" s="51">
        <v>0.32228699999999999</v>
      </c>
      <c r="U349" s="51">
        <f>IFERROR(SUM(BASE_CONCILI12[[#This Row],[DIFERENÇA ATUAL]]*BASE_CONCILI12[[#This Row],[CUSTO MP (UN)]]),0)</f>
        <v>0</v>
      </c>
      <c r="V349" s="87" t="str">
        <f>IFERROR(BASE_CONCILI12[[#This Row],[30/jun]]/BASE_CONCILI12[[#This Row],[SISTEMA]],"")</f>
        <v/>
      </c>
      <c r="W349" s="52" t="str">
        <f>IFERROR(BASE_CONCILI12[[#This Row],[DIFERENÇA MÊS]]*BASE_CONCILI12[[#This Row],[CUSTO MP (UN)]],"-")</f>
        <v>-</v>
      </c>
      <c r="X349" s="127" t="s">
        <v>813</v>
      </c>
    </row>
    <row r="350" spans="1:24" x14ac:dyDescent="0.25">
      <c r="A350" s="72">
        <v>65</v>
      </c>
      <c r="B350" s="72"/>
      <c r="C350" s="2" t="s">
        <v>78</v>
      </c>
      <c r="D350" s="41" t="s">
        <v>114</v>
      </c>
      <c r="E350" s="26" t="e">
        <f>VLOOKUP(BASE_CONCILI12[[#This Row],[CÓD. 
SAIB]],CONT_ANTE!A:D,4,0)</f>
        <v>#N/A</v>
      </c>
      <c r="F350" s="26" t="e">
        <f>SUMIF(#REF!,BASE_CONCILI12[[#This Row],[CÓD. 
SAIB]],#REF!)</f>
        <v>#REF!</v>
      </c>
      <c r="G350" s="26" t="e">
        <f>SUMIF(#REF!,BASE_CONCILI12[[#This Row],[CÓD. 
SAIB]],#REF!)</f>
        <v>#REF!</v>
      </c>
      <c r="H350" s="26" t="e">
        <f>BASE_CONCILI12[[#This Row],[CONSUMO REAL]]-BASE_CONCILI12[[#This Row],[CONSUMO TEORICO]]</f>
        <v>#REF!</v>
      </c>
      <c r="I350" s="26" t="e">
        <f>SUMIF(#REF!,BASE_CONCILI12[[#This Row],[CÓD. 
SAIB]],#REF!)</f>
        <v>#REF!</v>
      </c>
      <c r="J350" s="26" t="e">
        <f>SUMIF(#REF!,BASE_CONCILI12[[#This Row],[CÓD. 
SAIB]],#REF!)</f>
        <v>#REF!</v>
      </c>
      <c r="K350" s="26" t="e">
        <f>BASE_CONCILI12[[#This Row],[30/mai]]+BASE_CONCILI12[[#This Row],[RECEBIMENTO]]-BASE_CONCILI12[[#This Row],[TRANSFERÊNCIA]]-BASE_CONCILI12[[#This Row],[CONSUMO REAL]]</f>
        <v>#N/A</v>
      </c>
      <c r="L350" s="7">
        <f>IFERROR(VLOOKUP(BASE_CONCILI12[[#This Row],[CÓD. 
SAIB]],BASE_CONTAG[[LAVRE]:[CONTAGEM FINAL]],7,0),0)</f>
        <v>0</v>
      </c>
      <c r="M350" s="7">
        <f>IFERROR(SUM(BASE_CONCILI12[[#This Row],[30/jun]]*BASE_CONCILI12[[#This Row],[CUSTO MP (UN)]]),0)</f>
        <v>0</v>
      </c>
      <c r="N350" s="7">
        <f>IFERROR(VLOOKUP(BASE_CONCILI12[[#This Row],[CÓD. 
SAIB]],BASE_CONTAG[],5,0),"")</f>
        <v>0</v>
      </c>
      <c r="O350" s="7" t="e">
        <f>SUMIF(SISTEMA!#REF!,BASE_CONCILI12[[#This Row],[CÓD. 
SAIB]],SISTEMA!#REF!)</f>
        <v>#REF!</v>
      </c>
      <c r="P350" s="7">
        <f>IFERROR(SUM(BASE_CONCILI12[[#This Row],[SISTEMA]]*BASE_CONCILI12[[#This Row],[CUSTO MP (UN)]]),0)</f>
        <v>0</v>
      </c>
      <c r="Q350" s="26" t="str">
        <f>IFERROR(VLOOKUP(BASE_CONCILI12[[#This Row],[CÓD. 
SAIB]],BASE_DIFERENÇA[],4,0),"0")</f>
        <v>0</v>
      </c>
      <c r="R350" s="75" t="e">
        <f>BASE_CONCILI12[[#This Row],[30/jun]]-BASE_CONCILI12[[#This Row],[SISTEMA]]</f>
        <v>#REF!</v>
      </c>
      <c r="S350" s="47" t="str">
        <f>IFERROR(BASE_CONCILI12[[#This Row],[DIFERENÇA ANTERIOR]]-BASE_CONCILI12[[#This Row],[DIFERENÇA ATUAL]],"-")</f>
        <v>-</v>
      </c>
      <c r="T350" s="51" t="e">
        <f>VLOOKUP(BASE_CONCILI12[[#This Row],[CÓD. 
SAIB]],CUSTO!A:C,3,0)</f>
        <v>#N/A</v>
      </c>
      <c r="U350" s="51">
        <f>IFERROR(SUM(BASE_CONCILI12[[#This Row],[DIFERENÇA ATUAL]]*BASE_CONCILI12[[#This Row],[CUSTO MP (UN)]]),0)</f>
        <v>0</v>
      </c>
      <c r="V350" s="87" t="str">
        <f>IFERROR(BASE_CONCILI12[[#This Row],[30/jun]]/BASE_CONCILI12[[#This Row],[SISTEMA]],"")</f>
        <v/>
      </c>
      <c r="W350" s="52" t="str">
        <f>IFERROR(BASE_CONCILI12[[#This Row],[DIFERENÇA MÊS]]*BASE_CONCILI12[[#This Row],[CUSTO MP (UN)]],"-")</f>
        <v>-</v>
      </c>
      <c r="X350" s="127" t="s">
        <v>859</v>
      </c>
    </row>
    <row r="351" spans="1:24" x14ac:dyDescent="0.25">
      <c r="A351" s="73">
        <v>66</v>
      </c>
      <c r="B351" s="73"/>
      <c r="C351" s="42" t="s">
        <v>215</v>
      </c>
      <c r="D351" s="41" t="s">
        <v>114</v>
      </c>
      <c r="E351" s="26" t="e">
        <f>VLOOKUP(BASE_CONCILI12[[#This Row],[CÓD. 
SAIB]],CONT_ANTE!A:D,4,0)</f>
        <v>#N/A</v>
      </c>
      <c r="F351" s="26" t="e">
        <f>SUMIF(#REF!,BASE_CONCILI12[[#This Row],[CÓD. 
SAIB]],#REF!)</f>
        <v>#REF!</v>
      </c>
      <c r="G351" s="26" t="e">
        <f>SUMIF(#REF!,BASE_CONCILI12[[#This Row],[CÓD. 
SAIB]],#REF!)</f>
        <v>#REF!</v>
      </c>
      <c r="H351" s="26" t="e">
        <f>BASE_CONCILI12[[#This Row],[CONSUMO REAL]]-BASE_CONCILI12[[#This Row],[CONSUMO TEORICO]]</f>
        <v>#REF!</v>
      </c>
      <c r="I351" s="26" t="e">
        <f>SUMIF(#REF!,BASE_CONCILI12[[#This Row],[CÓD. 
SAIB]],#REF!)</f>
        <v>#REF!</v>
      </c>
      <c r="J351" s="26" t="e">
        <f>SUMIF(#REF!,BASE_CONCILI12[[#This Row],[CÓD. 
SAIB]],#REF!)</f>
        <v>#REF!</v>
      </c>
      <c r="K351" s="26" t="e">
        <f>BASE_CONCILI12[[#This Row],[30/mai]]+BASE_CONCILI12[[#This Row],[RECEBIMENTO]]-BASE_CONCILI12[[#This Row],[TRANSFERÊNCIA]]-BASE_CONCILI12[[#This Row],[CONSUMO REAL]]</f>
        <v>#N/A</v>
      </c>
      <c r="L351" s="7">
        <f>IFERROR(VLOOKUP(BASE_CONCILI12[[#This Row],[CÓD. 
SAIB]],BASE_CONTAG[[LAVRE]:[CONTAGEM FINAL]],7,0),0)</f>
        <v>0</v>
      </c>
      <c r="M351" s="7">
        <f>IFERROR(SUM(BASE_CONCILI12[[#This Row],[30/jun]]*BASE_CONCILI12[[#This Row],[CUSTO MP (UN)]]),0)</f>
        <v>0</v>
      </c>
      <c r="N351" s="7">
        <f>IFERROR(VLOOKUP(BASE_CONCILI12[[#This Row],[CÓD. 
SAIB]],BASE_CONTAG[],5,0),"")</f>
        <v>0</v>
      </c>
      <c r="O351" s="7" t="e">
        <f>SUMIF(SISTEMA!#REF!,BASE_CONCILI12[[#This Row],[CÓD. 
SAIB]],SISTEMA!#REF!)</f>
        <v>#REF!</v>
      </c>
      <c r="P351" s="7">
        <f>IFERROR(SUM(BASE_CONCILI12[[#This Row],[SISTEMA]]*BASE_CONCILI12[[#This Row],[CUSTO MP (UN)]]),0)</f>
        <v>0</v>
      </c>
      <c r="Q351" s="26" t="str">
        <f>IFERROR(VLOOKUP(BASE_CONCILI12[[#This Row],[CÓD. 
SAIB]],BASE_DIFERENÇA[],4,0),"0")</f>
        <v>0</v>
      </c>
      <c r="R351" s="75" t="e">
        <f>BASE_CONCILI12[[#This Row],[30/jun]]-BASE_CONCILI12[[#This Row],[SISTEMA]]</f>
        <v>#REF!</v>
      </c>
      <c r="S351" s="47" t="str">
        <f>IFERROR(BASE_CONCILI12[[#This Row],[DIFERENÇA ANTERIOR]]-BASE_CONCILI12[[#This Row],[DIFERENÇA ATUAL]],"-")</f>
        <v>-</v>
      </c>
      <c r="T351" s="51" t="str">
        <f>VLOOKUP(BASE_CONCILI12[[#This Row],[CÓD. 
SAIB]],CUSTO!A:C,3,0)</f>
        <v>66CB01</v>
      </c>
      <c r="U351" s="51">
        <f>IFERROR(SUM(BASE_CONCILI12[[#This Row],[DIFERENÇA ATUAL]]*BASE_CONCILI12[[#This Row],[CUSTO MP (UN)]]),0)</f>
        <v>0</v>
      </c>
      <c r="V351" s="87" t="str">
        <f>IFERROR(BASE_CONCILI12[[#This Row],[30/jun]]/BASE_CONCILI12[[#This Row],[SISTEMA]],"")</f>
        <v/>
      </c>
      <c r="W351" s="52" t="str">
        <f>IFERROR(BASE_CONCILI12[[#This Row],[DIFERENÇA MÊS]]*BASE_CONCILI12[[#This Row],[CUSTO MP (UN)]],"-")</f>
        <v>-</v>
      </c>
      <c r="X351" s="127" t="s">
        <v>813</v>
      </c>
    </row>
    <row r="352" spans="1:24" x14ac:dyDescent="0.25">
      <c r="A352" s="72">
        <v>709</v>
      </c>
      <c r="B352" s="72"/>
      <c r="C352" s="2" t="s">
        <v>381</v>
      </c>
      <c r="D352" s="41" t="s">
        <v>114</v>
      </c>
      <c r="E352" s="26" t="e">
        <f>VLOOKUP(BASE_CONCILI12[[#This Row],[CÓD. 
SAIB]],CONT_ANTE!A:D,4,0)</f>
        <v>#N/A</v>
      </c>
      <c r="F352" s="26" t="e">
        <f>SUMIF(#REF!,BASE_CONCILI12[[#This Row],[CÓD. 
SAIB]],#REF!)</f>
        <v>#REF!</v>
      </c>
      <c r="G352" s="26" t="e">
        <f>SUMIF(#REF!,BASE_CONCILI12[[#This Row],[CÓD. 
SAIB]],#REF!)</f>
        <v>#REF!</v>
      </c>
      <c r="H352" s="26" t="e">
        <f>BASE_CONCILI12[[#This Row],[CONSUMO REAL]]-BASE_CONCILI12[[#This Row],[CONSUMO TEORICO]]</f>
        <v>#REF!</v>
      </c>
      <c r="I352" s="26" t="e">
        <f>SUMIF(#REF!,BASE_CONCILI12[[#This Row],[CÓD. 
SAIB]],#REF!)</f>
        <v>#REF!</v>
      </c>
      <c r="J352" s="26" t="e">
        <f>SUMIF(#REF!,BASE_CONCILI12[[#This Row],[CÓD. 
SAIB]],#REF!)</f>
        <v>#REF!</v>
      </c>
      <c r="K352" s="26" t="e">
        <f>BASE_CONCILI12[[#This Row],[30/mai]]+BASE_CONCILI12[[#This Row],[RECEBIMENTO]]-BASE_CONCILI12[[#This Row],[TRANSFERÊNCIA]]-BASE_CONCILI12[[#This Row],[CONSUMO REAL]]</f>
        <v>#N/A</v>
      </c>
      <c r="L352" s="7">
        <f>IFERROR(VLOOKUP(BASE_CONCILI12[[#This Row],[CÓD. 
SAIB]],BASE_CONTAG[[LAVRE]:[CONTAGEM FINAL]],7,0),0)</f>
        <v>0</v>
      </c>
      <c r="M352" s="7">
        <f>IFERROR(SUM(BASE_CONCILI12[[#This Row],[30/jun]]*BASE_CONCILI12[[#This Row],[CUSTO MP (UN)]]),0)</f>
        <v>0</v>
      </c>
      <c r="N352" s="7">
        <f>IFERROR(VLOOKUP(BASE_CONCILI12[[#This Row],[CÓD. 
SAIB]],BASE_CONTAG[],5,0),"")</f>
        <v>0</v>
      </c>
      <c r="O352" s="7" t="e">
        <f>SUMIF(SISTEMA!#REF!,BASE_CONCILI12[[#This Row],[CÓD. 
SAIB]],SISTEMA!#REF!)</f>
        <v>#REF!</v>
      </c>
      <c r="P352" s="7">
        <f>IFERROR(SUM(BASE_CONCILI12[[#This Row],[SISTEMA]]*BASE_CONCILI12[[#This Row],[CUSTO MP (UN)]]),0)</f>
        <v>0</v>
      </c>
      <c r="Q352" s="26" t="str">
        <f>IFERROR(VLOOKUP(BASE_CONCILI12[[#This Row],[CÓD. 
SAIB]],BASE_DIFERENÇA[],4,0),"0")</f>
        <v>0</v>
      </c>
      <c r="R352" s="75" t="e">
        <f>BASE_CONCILI12[[#This Row],[30/jun]]-BASE_CONCILI12[[#This Row],[SISTEMA]]</f>
        <v>#REF!</v>
      </c>
      <c r="S352" s="47" t="str">
        <f>IFERROR(BASE_CONCILI12[[#This Row],[DIFERENÇA ANTERIOR]]-BASE_CONCILI12[[#This Row],[DIFERENÇA ATUAL]],"-")</f>
        <v>-</v>
      </c>
      <c r="T352" s="51">
        <v>0.32228709677419354</v>
      </c>
      <c r="U352" s="51">
        <f>IFERROR(SUM(BASE_CONCILI12[[#This Row],[DIFERENÇA ATUAL]]*BASE_CONCILI12[[#This Row],[CUSTO MP (UN)]]),0)</f>
        <v>0</v>
      </c>
      <c r="V352" s="87" t="str">
        <f>IFERROR(BASE_CONCILI12[[#This Row],[30/jun]]/BASE_CONCILI12[[#This Row],[SISTEMA]],"")</f>
        <v/>
      </c>
      <c r="W352" s="52" t="str">
        <f>IFERROR(BASE_CONCILI12[[#This Row],[DIFERENÇA MÊS]]*BASE_CONCILI12[[#This Row],[CUSTO MP (UN)]],"-")</f>
        <v>-</v>
      </c>
      <c r="X352" s="127" t="s">
        <v>813</v>
      </c>
    </row>
    <row r="353" spans="1:24" x14ac:dyDescent="0.25">
      <c r="A353" s="72">
        <v>30275</v>
      </c>
      <c r="B353" s="72"/>
      <c r="C353" s="2" t="s">
        <v>80</v>
      </c>
      <c r="D353" s="41" t="s">
        <v>114</v>
      </c>
      <c r="E353" s="26" t="e">
        <f>VLOOKUP(BASE_CONCILI12[[#This Row],[CÓD. 
SAIB]],CONT_ANTE!A:D,4,0)</f>
        <v>#N/A</v>
      </c>
      <c r="F353" s="26" t="e">
        <f>SUMIF(#REF!,BASE_CONCILI12[[#This Row],[CÓD. 
SAIB]],#REF!)</f>
        <v>#REF!</v>
      </c>
      <c r="G353" s="26" t="e">
        <f>SUMIF(#REF!,BASE_CONCILI12[[#This Row],[CÓD. 
SAIB]],#REF!)</f>
        <v>#REF!</v>
      </c>
      <c r="H353" s="26" t="e">
        <f>BASE_CONCILI12[[#This Row],[CONSUMO REAL]]-BASE_CONCILI12[[#This Row],[CONSUMO TEORICO]]</f>
        <v>#REF!</v>
      </c>
      <c r="I353" s="26" t="e">
        <f>SUMIF(#REF!,BASE_CONCILI12[[#This Row],[CÓD. 
SAIB]],#REF!)</f>
        <v>#REF!</v>
      </c>
      <c r="J353" s="26" t="e">
        <f>SUMIF(#REF!,BASE_CONCILI12[[#This Row],[CÓD. 
SAIB]],#REF!)</f>
        <v>#REF!</v>
      </c>
      <c r="K353" s="26" t="e">
        <f>BASE_CONCILI12[[#This Row],[30/mai]]+BASE_CONCILI12[[#This Row],[RECEBIMENTO]]-BASE_CONCILI12[[#This Row],[TRANSFERÊNCIA]]-BASE_CONCILI12[[#This Row],[CONSUMO REAL]]</f>
        <v>#N/A</v>
      </c>
      <c r="L353" s="7">
        <f>IFERROR(VLOOKUP(BASE_CONCILI12[[#This Row],[CÓD. 
SAIB]],BASE_CONTAG[[LAVRE]:[CONTAGEM FINAL]],7,0),0)</f>
        <v>0</v>
      </c>
      <c r="M353" s="7">
        <f>IFERROR(SUM(BASE_CONCILI12[[#This Row],[30/jun]]*BASE_CONCILI12[[#This Row],[CUSTO MP (UN)]]),0)</f>
        <v>0</v>
      </c>
      <c r="N353" s="7">
        <f>IFERROR(VLOOKUP(BASE_CONCILI12[[#This Row],[CÓD. 
SAIB]],BASE_CONTAG[],5,0),"")</f>
        <v>0</v>
      </c>
      <c r="O353" s="7" t="e">
        <f>SUMIF(SISTEMA!#REF!,BASE_CONCILI12[[#This Row],[CÓD. 
SAIB]],SISTEMA!#REF!)</f>
        <v>#REF!</v>
      </c>
      <c r="P353" s="7">
        <f>IFERROR(SUM(BASE_CONCILI12[[#This Row],[SISTEMA]]*BASE_CONCILI12[[#This Row],[CUSTO MP (UN)]]),0)</f>
        <v>0</v>
      </c>
      <c r="Q353" s="26" t="str">
        <f>IFERROR(VLOOKUP(BASE_CONCILI12[[#This Row],[CÓD. 
SAIB]],BASE_DIFERENÇA[],4,0),"0")</f>
        <v>0</v>
      </c>
      <c r="R353" s="75" t="e">
        <f>BASE_CONCILI12[[#This Row],[30/jun]]-BASE_CONCILI12[[#This Row],[SISTEMA]]</f>
        <v>#REF!</v>
      </c>
      <c r="S353" s="47" t="str">
        <f>IFERROR(BASE_CONCILI12[[#This Row],[DIFERENÇA ANTERIOR]]-BASE_CONCILI12[[#This Row],[DIFERENÇA ATUAL]],"-")</f>
        <v>-</v>
      </c>
      <c r="T353" s="51" t="str">
        <f>VLOOKUP(BASE_CONCILI12[[#This Row],[CÓD. 
SAIB]],CUSTO!A:C,3,0)</f>
        <v>30275CB01</v>
      </c>
      <c r="U353" s="51">
        <f>IFERROR(SUM(BASE_CONCILI12[[#This Row],[DIFERENÇA ATUAL]]*BASE_CONCILI12[[#This Row],[CUSTO MP (UN)]]),0)</f>
        <v>0</v>
      </c>
      <c r="V353" s="87" t="str">
        <f>IFERROR(BASE_CONCILI12[[#This Row],[30/jun]]/BASE_CONCILI12[[#This Row],[SISTEMA]],"")</f>
        <v/>
      </c>
      <c r="W353" s="52" t="str">
        <f>IFERROR(BASE_CONCILI12[[#This Row],[DIFERENÇA MÊS]]*BASE_CONCILI12[[#This Row],[CUSTO MP (UN)]],"-")</f>
        <v>-</v>
      </c>
      <c r="X353" s="127" t="s">
        <v>813</v>
      </c>
    </row>
    <row r="354" spans="1:24" x14ac:dyDescent="0.25">
      <c r="A354" s="73">
        <v>594</v>
      </c>
      <c r="B354" s="73"/>
      <c r="C354" s="42" t="s">
        <v>216</v>
      </c>
      <c r="D354" s="41" t="s">
        <v>114</v>
      </c>
      <c r="E354" s="26" t="e">
        <f>VLOOKUP(BASE_CONCILI12[[#This Row],[CÓD. 
SAIB]],CONT_ANTE!A:D,4,0)</f>
        <v>#N/A</v>
      </c>
      <c r="F354" s="26" t="e">
        <f>SUMIF(#REF!,BASE_CONCILI12[[#This Row],[CÓD. 
SAIB]],#REF!)</f>
        <v>#REF!</v>
      </c>
      <c r="G354" s="26" t="e">
        <f>SUMIF(#REF!,BASE_CONCILI12[[#This Row],[CÓD. 
SAIB]],#REF!)</f>
        <v>#REF!</v>
      </c>
      <c r="H354" s="26" t="e">
        <f>BASE_CONCILI12[[#This Row],[CONSUMO REAL]]-BASE_CONCILI12[[#This Row],[CONSUMO TEORICO]]</f>
        <v>#REF!</v>
      </c>
      <c r="I354" s="26" t="e">
        <f>SUMIF(#REF!,BASE_CONCILI12[[#This Row],[CÓD. 
SAIB]],#REF!)</f>
        <v>#REF!</v>
      </c>
      <c r="J354" s="26" t="e">
        <f>SUMIF(#REF!,BASE_CONCILI12[[#This Row],[CÓD. 
SAIB]],#REF!)</f>
        <v>#REF!</v>
      </c>
      <c r="K354" s="26" t="e">
        <f>BASE_CONCILI12[[#This Row],[30/mai]]+BASE_CONCILI12[[#This Row],[RECEBIMENTO]]-BASE_CONCILI12[[#This Row],[TRANSFERÊNCIA]]-BASE_CONCILI12[[#This Row],[CONSUMO REAL]]</f>
        <v>#N/A</v>
      </c>
      <c r="L354" s="7">
        <f>IFERROR(VLOOKUP(BASE_CONCILI12[[#This Row],[CÓD. 
SAIB]],BASE_CONTAG[[LAVRE]:[CONTAGEM FINAL]],7,0),0)</f>
        <v>0</v>
      </c>
      <c r="M354" s="7">
        <f>IFERROR(SUM(BASE_CONCILI12[[#This Row],[30/jun]]*BASE_CONCILI12[[#This Row],[CUSTO MP (UN)]]),0)</f>
        <v>0</v>
      </c>
      <c r="N354" s="7">
        <f>IFERROR(VLOOKUP(BASE_CONCILI12[[#This Row],[CÓD. 
SAIB]],BASE_CONTAG[],5,0),"")</f>
        <v>0</v>
      </c>
      <c r="O354" s="7" t="e">
        <f>SUMIF(SISTEMA!#REF!,BASE_CONCILI12[[#This Row],[CÓD. 
SAIB]],SISTEMA!#REF!)</f>
        <v>#REF!</v>
      </c>
      <c r="P354" s="7">
        <f>IFERROR(SUM(BASE_CONCILI12[[#This Row],[SISTEMA]]*BASE_CONCILI12[[#This Row],[CUSTO MP (UN)]]),0)</f>
        <v>0</v>
      </c>
      <c r="Q354" s="26" t="str">
        <f>IFERROR(VLOOKUP(BASE_CONCILI12[[#This Row],[CÓD. 
SAIB]],BASE_DIFERENÇA[],4,0),"0")</f>
        <v>0</v>
      </c>
      <c r="R354" s="75" t="e">
        <f>BASE_CONCILI12[[#This Row],[30/jun]]-BASE_CONCILI12[[#This Row],[SISTEMA]]</f>
        <v>#REF!</v>
      </c>
      <c r="S354" s="47" t="str">
        <f>IFERROR(BASE_CONCILI12[[#This Row],[DIFERENÇA ANTERIOR]]-BASE_CONCILI12[[#This Row],[DIFERENÇA ATUAL]],"-")</f>
        <v>-</v>
      </c>
      <c r="T354" s="51" t="str">
        <f>VLOOKUP(BASE_CONCILI12[[#This Row],[CÓD. 
SAIB]],CUSTO!A:C,3,0)</f>
        <v>594CB01</v>
      </c>
      <c r="U354" s="51">
        <f>IFERROR(SUM(BASE_CONCILI12[[#This Row],[DIFERENÇA ATUAL]]*BASE_CONCILI12[[#This Row],[CUSTO MP (UN)]]),0)</f>
        <v>0</v>
      </c>
      <c r="V354" s="87" t="str">
        <f>IFERROR(BASE_CONCILI12[[#This Row],[30/jun]]/BASE_CONCILI12[[#This Row],[SISTEMA]],"")</f>
        <v/>
      </c>
      <c r="W354" s="52" t="str">
        <f>IFERROR(BASE_CONCILI12[[#This Row],[DIFERENÇA MÊS]]*BASE_CONCILI12[[#This Row],[CUSTO MP (UN)]],"-")</f>
        <v>-</v>
      </c>
      <c r="X354" s="127" t="s">
        <v>813</v>
      </c>
    </row>
    <row r="355" spans="1:24" x14ac:dyDescent="0.25">
      <c r="A355" s="73">
        <v>30400</v>
      </c>
      <c r="B355" s="73"/>
      <c r="C355" s="42" t="s">
        <v>81</v>
      </c>
      <c r="D355" s="41" t="s">
        <v>114</v>
      </c>
      <c r="E355" s="26" t="e">
        <f>VLOOKUP(BASE_CONCILI12[[#This Row],[CÓD. 
SAIB]],CONT_ANTE!A:D,4,0)</f>
        <v>#N/A</v>
      </c>
      <c r="F355" s="26" t="e">
        <f>SUMIF(#REF!,BASE_CONCILI12[[#This Row],[CÓD. 
SAIB]],#REF!)</f>
        <v>#REF!</v>
      </c>
      <c r="G355" s="26" t="e">
        <f>SUMIF(#REF!,BASE_CONCILI12[[#This Row],[CÓD. 
SAIB]],#REF!)</f>
        <v>#REF!</v>
      </c>
      <c r="H355" s="26" t="e">
        <f>BASE_CONCILI12[[#This Row],[CONSUMO REAL]]-BASE_CONCILI12[[#This Row],[CONSUMO TEORICO]]</f>
        <v>#REF!</v>
      </c>
      <c r="I355" s="26" t="e">
        <f>SUMIF(#REF!,BASE_CONCILI12[[#This Row],[CÓD. 
SAIB]],#REF!)</f>
        <v>#REF!</v>
      </c>
      <c r="J355" s="26" t="e">
        <f>SUMIF(#REF!,BASE_CONCILI12[[#This Row],[CÓD. 
SAIB]],#REF!)</f>
        <v>#REF!</v>
      </c>
      <c r="K355" s="26" t="e">
        <f>BASE_CONCILI12[[#This Row],[30/mai]]+BASE_CONCILI12[[#This Row],[RECEBIMENTO]]-BASE_CONCILI12[[#This Row],[TRANSFERÊNCIA]]-BASE_CONCILI12[[#This Row],[CONSUMO REAL]]</f>
        <v>#N/A</v>
      </c>
      <c r="L355" s="7">
        <f>IFERROR(VLOOKUP(BASE_CONCILI12[[#This Row],[CÓD. 
SAIB]],BASE_CONTAG[[LAVRE]:[CONTAGEM FINAL]],7,0),0)</f>
        <v>0</v>
      </c>
      <c r="M355" s="7">
        <f>IFERROR(SUM(BASE_CONCILI12[[#This Row],[30/jun]]*BASE_CONCILI12[[#This Row],[CUSTO MP (UN)]]),0)</f>
        <v>0</v>
      </c>
      <c r="N355" s="7">
        <f>IFERROR(VLOOKUP(BASE_CONCILI12[[#This Row],[CÓD. 
SAIB]],BASE_CONTAG[],5,0),"")</f>
        <v>0</v>
      </c>
      <c r="O355" s="7" t="e">
        <f>SUMIF(SISTEMA!#REF!,BASE_CONCILI12[[#This Row],[CÓD. 
SAIB]],SISTEMA!#REF!)</f>
        <v>#REF!</v>
      </c>
      <c r="P355" s="7">
        <f>IFERROR(SUM(BASE_CONCILI12[[#This Row],[SISTEMA]]*BASE_CONCILI12[[#This Row],[CUSTO MP (UN)]]),0)</f>
        <v>0</v>
      </c>
      <c r="Q355" s="26" t="str">
        <f>IFERROR(VLOOKUP(BASE_CONCILI12[[#This Row],[CÓD. 
SAIB]],BASE_DIFERENÇA[],4,0),"0")</f>
        <v>0</v>
      </c>
      <c r="R355" s="75" t="e">
        <f>BASE_CONCILI12[[#This Row],[30/jun]]-BASE_CONCILI12[[#This Row],[SISTEMA]]</f>
        <v>#REF!</v>
      </c>
      <c r="S355" s="47" t="str">
        <f>IFERROR(BASE_CONCILI12[[#This Row],[DIFERENÇA ANTERIOR]]-BASE_CONCILI12[[#This Row],[DIFERENÇA ATUAL]],"-")</f>
        <v>-</v>
      </c>
      <c r="T355" s="51" t="str">
        <f>VLOOKUP(BASE_CONCILI12[[#This Row],[CÓD. 
SAIB]],CUSTO!A:C,3,0)</f>
        <v>30400CB01</v>
      </c>
      <c r="U355" s="51">
        <f>IFERROR(SUM(BASE_CONCILI12[[#This Row],[DIFERENÇA ATUAL]]*BASE_CONCILI12[[#This Row],[CUSTO MP (UN)]]),0)</f>
        <v>0</v>
      </c>
      <c r="V355" s="87" t="str">
        <f>IFERROR(BASE_CONCILI12[[#This Row],[30/jun]]/BASE_CONCILI12[[#This Row],[SISTEMA]],"")</f>
        <v/>
      </c>
      <c r="W355" s="52" t="str">
        <f>IFERROR(BASE_CONCILI12[[#This Row],[DIFERENÇA MÊS]]*BASE_CONCILI12[[#This Row],[CUSTO MP (UN)]],"-")</f>
        <v>-</v>
      </c>
      <c r="X355" s="49" t="s">
        <v>813</v>
      </c>
    </row>
    <row r="356" spans="1:24" x14ac:dyDescent="0.25">
      <c r="A356" s="73">
        <v>32499</v>
      </c>
      <c r="B356" s="73"/>
      <c r="C356" s="42" t="s">
        <v>382</v>
      </c>
      <c r="D356" s="41" t="s">
        <v>114</v>
      </c>
      <c r="E356" s="26" t="e">
        <f>VLOOKUP(BASE_CONCILI12[[#This Row],[CÓD. 
SAIB]],CONT_ANTE!A:D,4,0)</f>
        <v>#N/A</v>
      </c>
      <c r="F356" s="26" t="e">
        <f>SUMIF(#REF!,BASE_CONCILI12[[#This Row],[CÓD. 
SAIB]],#REF!)</f>
        <v>#REF!</v>
      </c>
      <c r="G356" s="26" t="e">
        <f>SUMIF(#REF!,BASE_CONCILI12[[#This Row],[CÓD. 
SAIB]],#REF!)</f>
        <v>#REF!</v>
      </c>
      <c r="H356" s="26" t="e">
        <f>BASE_CONCILI12[[#This Row],[CONSUMO REAL]]-BASE_CONCILI12[[#This Row],[CONSUMO TEORICO]]</f>
        <v>#REF!</v>
      </c>
      <c r="I356" s="26" t="e">
        <f>SUMIF(#REF!,BASE_CONCILI12[[#This Row],[CÓD. 
SAIB]],#REF!)</f>
        <v>#REF!</v>
      </c>
      <c r="J356" s="26" t="e">
        <f>SUMIF(#REF!,BASE_CONCILI12[[#This Row],[CÓD. 
SAIB]],#REF!)</f>
        <v>#REF!</v>
      </c>
      <c r="K356" s="26" t="e">
        <f>BASE_CONCILI12[[#This Row],[30/mai]]+BASE_CONCILI12[[#This Row],[RECEBIMENTO]]-BASE_CONCILI12[[#This Row],[TRANSFERÊNCIA]]-BASE_CONCILI12[[#This Row],[CONSUMO REAL]]</f>
        <v>#N/A</v>
      </c>
      <c r="L356" s="7">
        <f>IFERROR(VLOOKUP(BASE_CONCILI12[[#This Row],[CÓD. 
SAIB]],BASE_CONTAG[[LAVRE]:[CONTAGEM FINAL]],7,0),0)</f>
        <v>0</v>
      </c>
      <c r="M356" s="7">
        <f>IFERROR(SUM(BASE_CONCILI12[[#This Row],[30/jun]]*BASE_CONCILI12[[#This Row],[CUSTO MP (UN)]]),0)</f>
        <v>0</v>
      </c>
      <c r="N356" s="7">
        <f>IFERROR(VLOOKUP(BASE_CONCILI12[[#This Row],[CÓD. 
SAIB]],BASE_CONTAG[],5,0),"")</f>
        <v>0</v>
      </c>
      <c r="O356" s="7" t="e">
        <f>SUMIF(SISTEMA!#REF!,BASE_CONCILI12[[#This Row],[CÓD. 
SAIB]],SISTEMA!#REF!)</f>
        <v>#REF!</v>
      </c>
      <c r="P356" s="7">
        <f>IFERROR(SUM(BASE_CONCILI12[[#This Row],[SISTEMA]]*BASE_CONCILI12[[#This Row],[CUSTO MP (UN)]]),0)</f>
        <v>0</v>
      </c>
      <c r="Q356" s="26" t="str">
        <f>IFERROR(VLOOKUP(BASE_CONCILI12[[#This Row],[CÓD. 
SAIB]],BASE_DIFERENÇA[],4,0),"0")</f>
        <v>0</v>
      </c>
      <c r="R356" s="75" t="e">
        <f>BASE_CONCILI12[[#This Row],[30/jun]]-BASE_CONCILI12[[#This Row],[SISTEMA]]</f>
        <v>#REF!</v>
      </c>
      <c r="S356" s="47" t="str">
        <f>IFERROR(BASE_CONCILI12[[#This Row],[DIFERENÇA ANTERIOR]]-BASE_CONCILI12[[#This Row],[DIFERENÇA ATUAL]],"-")</f>
        <v>-</v>
      </c>
      <c r="T356" s="51" t="str">
        <f>VLOOKUP(BASE_CONCILI12[[#This Row],[CÓD. 
SAIB]],CUSTO!A:C,3,0)</f>
        <v>32499CB01</v>
      </c>
      <c r="U356" s="51">
        <f>IFERROR(SUM(BASE_CONCILI12[[#This Row],[DIFERENÇA ATUAL]]*BASE_CONCILI12[[#This Row],[CUSTO MP (UN)]]),0)</f>
        <v>0</v>
      </c>
      <c r="V356" s="87" t="str">
        <f>IFERROR(BASE_CONCILI12[[#This Row],[30/jun]]/BASE_CONCILI12[[#This Row],[SISTEMA]],"")</f>
        <v/>
      </c>
      <c r="W356" s="52" t="str">
        <f>IFERROR(BASE_CONCILI12[[#This Row],[DIFERENÇA MÊS]]*BASE_CONCILI12[[#This Row],[CUSTO MP (UN)]],"-")</f>
        <v>-</v>
      </c>
      <c r="X356" s="127" t="s">
        <v>859</v>
      </c>
    </row>
    <row r="357" spans="1:24" x14ac:dyDescent="0.25">
      <c r="A357" s="72">
        <v>31707</v>
      </c>
      <c r="B357" s="72"/>
      <c r="C357" s="2" t="s">
        <v>217</v>
      </c>
      <c r="D357" s="37" t="s">
        <v>114</v>
      </c>
      <c r="E357" s="26" t="e">
        <f>VLOOKUP(BASE_CONCILI12[[#This Row],[CÓD. 
SAIB]],CONT_ANTE!A:D,4,0)</f>
        <v>#N/A</v>
      </c>
      <c r="F357" s="26" t="e">
        <f>SUMIF(#REF!,BASE_CONCILI12[[#This Row],[CÓD. 
SAIB]],#REF!)</f>
        <v>#REF!</v>
      </c>
      <c r="G357" s="26" t="e">
        <f>SUMIF(#REF!,BASE_CONCILI12[[#This Row],[CÓD. 
SAIB]],#REF!)</f>
        <v>#REF!</v>
      </c>
      <c r="H357" s="26" t="e">
        <f>BASE_CONCILI12[[#This Row],[CONSUMO REAL]]-BASE_CONCILI12[[#This Row],[CONSUMO TEORICO]]</f>
        <v>#REF!</v>
      </c>
      <c r="I357" s="26" t="e">
        <f>SUMIF(#REF!,BASE_CONCILI12[[#This Row],[CÓD. 
SAIB]],#REF!)</f>
        <v>#REF!</v>
      </c>
      <c r="J357" s="26" t="e">
        <f>SUMIF(#REF!,BASE_CONCILI12[[#This Row],[CÓD. 
SAIB]],#REF!)</f>
        <v>#REF!</v>
      </c>
      <c r="K357" s="26" t="e">
        <f>BASE_CONCILI12[[#This Row],[30/mai]]+BASE_CONCILI12[[#This Row],[RECEBIMENTO]]-BASE_CONCILI12[[#This Row],[TRANSFERÊNCIA]]-BASE_CONCILI12[[#This Row],[CONSUMO REAL]]</f>
        <v>#N/A</v>
      </c>
      <c r="L357" s="7">
        <f>IFERROR(VLOOKUP(BASE_CONCILI12[[#This Row],[CÓD. 
SAIB]],BASE_CONTAG[[LAVRE]:[CONTAGEM FINAL]],7,0),0)</f>
        <v>0</v>
      </c>
      <c r="M357" s="7">
        <f>IFERROR(SUM(BASE_CONCILI12[[#This Row],[30/jun]]*BASE_CONCILI12[[#This Row],[CUSTO MP (UN)]]),0)</f>
        <v>0</v>
      </c>
      <c r="N357" s="7">
        <f>IFERROR(VLOOKUP(BASE_CONCILI12[[#This Row],[CÓD. 
SAIB]],BASE_CONTAG[],5,0),"")</f>
        <v>0</v>
      </c>
      <c r="O357" s="7" t="e">
        <f>SUMIF(SISTEMA!#REF!,BASE_CONCILI12[[#This Row],[CÓD. 
SAIB]],SISTEMA!#REF!)</f>
        <v>#REF!</v>
      </c>
      <c r="P357" s="7">
        <f>IFERROR(SUM(BASE_CONCILI12[[#This Row],[SISTEMA]]*BASE_CONCILI12[[#This Row],[CUSTO MP (UN)]]),0)</f>
        <v>0</v>
      </c>
      <c r="Q357" s="26" t="str">
        <f>IFERROR(VLOOKUP(BASE_CONCILI12[[#This Row],[CÓD. 
SAIB]],BASE_DIFERENÇA[],4,0),"0")</f>
        <v>0</v>
      </c>
      <c r="R357" s="75" t="e">
        <f>BASE_CONCILI12[[#This Row],[30/jun]]-BASE_CONCILI12[[#This Row],[SISTEMA]]</f>
        <v>#REF!</v>
      </c>
      <c r="S357" s="47" t="str">
        <f>IFERROR(BASE_CONCILI12[[#This Row],[DIFERENÇA ANTERIOR]]-BASE_CONCILI12[[#This Row],[DIFERENÇA ATUAL]],"-")</f>
        <v>-</v>
      </c>
      <c r="T357" s="51" t="str">
        <f>VLOOKUP(BASE_CONCILI12[[#This Row],[CÓD. 
SAIB]],CUSTO!A:C,3,0)</f>
        <v>31707CB01</v>
      </c>
      <c r="U357" s="51">
        <f>IFERROR(SUM(BASE_CONCILI12[[#This Row],[DIFERENÇA ATUAL]]*BASE_CONCILI12[[#This Row],[CUSTO MP (UN)]]),0)</f>
        <v>0</v>
      </c>
      <c r="V357" s="87" t="str">
        <f>IFERROR(BASE_CONCILI12[[#This Row],[30/jun]]/BASE_CONCILI12[[#This Row],[SISTEMA]],"")</f>
        <v/>
      </c>
      <c r="W357" s="52" t="str">
        <f>IFERROR(BASE_CONCILI12[[#This Row],[DIFERENÇA MÊS]]*BASE_CONCILI12[[#This Row],[CUSTO MP (UN)]],"-")</f>
        <v>-</v>
      </c>
      <c r="X357" s="127" t="s">
        <v>813</v>
      </c>
    </row>
    <row r="358" spans="1:24" x14ac:dyDescent="0.25">
      <c r="A358" s="72">
        <v>63</v>
      </c>
      <c r="B358" s="72"/>
      <c r="C358" s="2" t="s">
        <v>77</v>
      </c>
      <c r="D358" s="37" t="s">
        <v>114</v>
      </c>
      <c r="E358" s="36" t="e">
        <f>VLOOKUP(BASE_CONCILI12[[#This Row],[CÓD. 
SAIB]],CONT_ANTE!A:D,4,0)</f>
        <v>#N/A</v>
      </c>
      <c r="F358" s="36" t="e">
        <f>SUMIF(#REF!,BASE_CONCILI12[[#This Row],[CÓD. 
SAIB]],#REF!)</f>
        <v>#REF!</v>
      </c>
      <c r="G358" s="36" t="e">
        <f>SUMIF(#REF!,BASE_CONCILI12[[#This Row],[CÓD. 
SAIB]],#REF!)</f>
        <v>#REF!</v>
      </c>
      <c r="H358" s="36" t="e">
        <f>BASE_CONCILI12[[#This Row],[CONSUMO REAL]]-BASE_CONCILI12[[#This Row],[CONSUMO TEORICO]]</f>
        <v>#REF!</v>
      </c>
      <c r="I358" s="36" t="e">
        <f>SUMIF(#REF!,BASE_CONCILI12[[#This Row],[CÓD. 
SAIB]],#REF!)</f>
        <v>#REF!</v>
      </c>
      <c r="J358" s="36" t="e">
        <f>SUMIF(#REF!,BASE_CONCILI12[[#This Row],[CÓD. 
SAIB]],#REF!)</f>
        <v>#REF!</v>
      </c>
      <c r="K358" s="36" t="e">
        <f>BASE_CONCILI12[[#This Row],[30/mai]]+BASE_CONCILI12[[#This Row],[RECEBIMENTO]]-BASE_CONCILI12[[#This Row],[TRANSFERÊNCIA]]-BASE_CONCILI12[[#This Row],[CONSUMO REAL]]</f>
        <v>#N/A</v>
      </c>
      <c r="L358" s="35">
        <f>IFERROR(VLOOKUP(BASE_CONCILI12[[#This Row],[CÓD. 
SAIB]],BASE_CONTAG[[LAVRE]:[CONTAGEM FINAL]],7,0),0)</f>
        <v>0</v>
      </c>
      <c r="M358" s="35">
        <f>IFERROR(SUM(BASE_CONCILI12[[#This Row],[30/jun]]*BASE_CONCILI12[[#This Row],[CUSTO MP (UN)]]),0)</f>
        <v>0</v>
      </c>
      <c r="N358" s="35">
        <f>IFERROR(VLOOKUP(BASE_CONCILI12[[#This Row],[CÓD. 
SAIB]],BASE_CONTAG[],5,0),"")</f>
        <v>0</v>
      </c>
      <c r="O358" s="35" t="e">
        <f>SUMIF(SISTEMA!#REF!,BASE_CONCILI12[[#This Row],[CÓD. 
SAIB]],SISTEMA!#REF!)</f>
        <v>#REF!</v>
      </c>
      <c r="P358" s="35">
        <f>IFERROR(SUM(BASE_CONCILI12[[#This Row],[SISTEMA]]*BASE_CONCILI12[[#This Row],[CUSTO MP (UN)]]),0)</f>
        <v>0</v>
      </c>
      <c r="Q358" s="36" t="str">
        <f>IFERROR(VLOOKUP(BASE_CONCILI12[[#This Row],[CÓD. 
SAIB]],BASE_DIFERENÇA[],4,0),"0")</f>
        <v>0</v>
      </c>
      <c r="R358" s="77" t="e">
        <f>BASE_CONCILI12[[#This Row],[30/jun]]-BASE_CONCILI12[[#This Row],[SISTEMA]]</f>
        <v>#REF!</v>
      </c>
      <c r="S358" s="58" t="str">
        <f>IFERROR(BASE_CONCILI12[[#This Row],[DIFERENÇA ANTERIOR]]-BASE_CONCILI12[[#This Row],[DIFERENÇA ATUAL]],"-")</f>
        <v>-</v>
      </c>
      <c r="T358" s="52" t="e">
        <f>VLOOKUP(BASE_CONCILI12[[#This Row],[CÓD. 
SAIB]],CUSTO!A:C,3,0)</f>
        <v>#N/A</v>
      </c>
      <c r="U358" s="52">
        <f>IFERROR(SUM(BASE_CONCILI12[[#This Row],[DIFERENÇA ATUAL]]*BASE_CONCILI12[[#This Row],[CUSTO MP (UN)]]),0)</f>
        <v>0</v>
      </c>
      <c r="V358" s="94" t="str">
        <f>IFERROR(BASE_CONCILI12[[#This Row],[30/jun]]/BASE_CONCILI12[[#This Row],[SISTEMA]],"")</f>
        <v/>
      </c>
      <c r="W358" s="52" t="str">
        <f>IFERROR(BASE_CONCILI12[[#This Row],[DIFERENÇA MÊS]]*BASE_CONCILI12[[#This Row],[CUSTO MP (UN)]],"-")</f>
        <v>-</v>
      </c>
      <c r="X358" s="127" t="s">
        <v>813</v>
      </c>
    </row>
    <row r="359" spans="1:24" x14ac:dyDescent="0.25">
      <c r="A359" s="72">
        <v>2086</v>
      </c>
      <c r="B359" s="72"/>
      <c r="C359" s="2" t="s">
        <v>218</v>
      </c>
      <c r="D359" s="37" t="s">
        <v>114</v>
      </c>
      <c r="E359" s="36" t="e">
        <f>VLOOKUP(BASE_CONCILI12[[#This Row],[CÓD. 
SAIB]],CONT_ANTE!A:D,4,0)</f>
        <v>#N/A</v>
      </c>
      <c r="F359" s="36" t="e">
        <f>SUMIF(#REF!,BASE_CONCILI12[[#This Row],[CÓD. 
SAIB]],#REF!)</f>
        <v>#REF!</v>
      </c>
      <c r="G359" s="36" t="e">
        <f>SUMIF(#REF!,BASE_CONCILI12[[#This Row],[CÓD. 
SAIB]],#REF!)</f>
        <v>#REF!</v>
      </c>
      <c r="H359" s="36" t="e">
        <f>BASE_CONCILI12[[#This Row],[CONSUMO REAL]]-BASE_CONCILI12[[#This Row],[CONSUMO TEORICO]]</f>
        <v>#REF!</v>
      </c>
      <c r="I359" s="36" t="e">
        <f>SUMIF(#REF!,BASE_CONCILI12[[#This Row],[CÓD. 
SAIB]],#REF!)</f>
        <v>#REF!</v>
      </c>
      <c r="J359" s="36" t="e">
        <f>SUMIF(#REF!,BASE_CONCILI12[[#This Row],[CÓD. 
SAIB]],#REF!)</f>
        <v>#REF!</v>
      </c>
      <c r="K359" s="36" t="e">
        <f>BASE_CONCILI12[[#This Row],[30/mai]]+BASE_CONCILI12[[#This Row],[RECEBIMENTO]]-BASE_CONCILI12[[#This Row],[TRANSFERÊNCIA]]-BASE_CONCILI12[[#This Row],[CONSUMO REAL]]</f>
        <v>#N/A</v>
      </c>
      <c r="L359" s="35">
        <f>IFERROR(VLOOKUP(BASE_CONCILI12[[#This Row],[CÓD. 
SAIB]],BASE_CONTAG[[LAVRE]:[CONTAGEM FINAL]],7,0),0)</f>
        <v>0</v>
      </c>
      <c r="M359" s="35">
        <f>IFERROR(SUM(BASE_CONCILI12[[#This Row],[30/jun]]*BASE_CONCILI12[[#This Row],[CUSTO MP (UN)]]),0)</f>
        <v>0</v>
      </c>
      <c r="N359" s="35">
        <f>IFERROR(VLOOKUP(BASE_CONCILI12[[#This Row],[CÓD. 
SAIB]],BASE_CONTAG[],5,0),"")</f>
        <v>0</v>
      </c>
      <c r="O359" s="35" t="e">
        <f>SUMIF(SISTEMA!#REF!,BASE_CONCILI12[[#This Row],[CÓD. 
SAIB]],SISTEMA!#REF!)</f>
        <v>#REF!</v>
      </c>
      <c r="P359" s="35">
        <f>IFERROR(SUM(BASE_CONCILI12[[#This Row],[SISTEMA]]*BASE_CONCILI12[[#This Row],[CUSTO MP (UN)]]),0)</f>
        <v>0</v>
      </c>
      <c r="Q359" s="36" t="str">
        <f>IFERROR(VLOOKUP(BASE_CONCILI12[[#This Row],[CÓD. 
SAIB]],BASE_DIFERENÇA[],4,0),"0")</f>
        <v>0</v>
      </c>
      <c r="R359" s="77" t="e">
        <f>BASE_CONCILI12[[#This Row],[30/jun]]-BASE_CONCILI12[[#This Row],[SISTEMA]]</f>
        <v>#REF!</v>
      </c>
      <c r="S359" s="58" t="str">
        <f>IFERROR(BASE_CONCILI12[[#This Row],[DIFERENÇA ANTERIOR]]-BASE_CONCILI12[[#This Row],[DIFERENÇA ATUAL]],"-")</f>
        <v>-</v>
      </c>
      <c r="T359" s="52" t="str">
        <f>VLOOKUP(BASE_CONCILI12[[#This Row],[CÓD. 
SAIB]],CUSTO!A:C,3,0)</f>
        <v>2086CB01</v>
      </c>
      <c r="U359" s="52">
        <f>IFERROR(SUM(BASE_CONCILI12[[#This Row],[DIFERENÇA ATUAL]]*BASE_CONCILI12[[#This Row],[CUSTO MP (UN)]]),0)</f>
        <v>0</v>
      </c>
      <c r="V359" s="94" t="str">
        <f>IFERROR(BASE_CONCILI12[[#This Row],[30/jun]]/BASE_CONCILI12[[#This Row],[SISTEMA]],"")</f>
        <v/>
      </c>
      <c r="W359" s="52" t="str">
        <f>IFERROR(BASE_CONCILI12[[#This Row],[DIFERENÇA MÊS]]*BASE_CONCILI12[[#This Row],[CUSTO MP (UN)]],"-")</f>
        <v>-</v>
      </c>
      <c r="X359" s="127" t="s">
        <v>813</v>
      </c>
    </row>
    <row r="360" spans="1:24" x14ac:dyDescent="0.25">
      <c r="A360" s="72">
        <v>31143</v>
      </c>
      <c r="B360" s="72"/>
      <c r="C360" s="2" t="s">
        <v>11</v>
      </c>
      <c r="D360" s="37" t="s">
        <v>228</v>
      </c>
      <c r="E360" s="26" t="e">
        <f>VLOOKUP(BASE_CONCILI12[[#This Row],[CÓD. 
SAIB]],CONT_ANTE!A:D,4,0)</f>
        <v>#N/A</v>
      </c>
      <c r="F360" s="26" t="e">
        <f>SUMIF(#REF!,BASE_CONCILI12[[#This Row],[CÓD. 
SAIB]],#REF!)</f>
        <v>#REF!</v>
      </c>
      <c r="G360" s="26" t="e">
        <f>SUMIF(#REF!,BASE_CONCILI12[[#This Row],[CÓD. 
SAIB]],#REF!)</f>
        <v>#REF!</v>
      </c>
      <c r="H360" s="26" t="e">
        <f>BASE_CONCILI12[[#This Row],[CONSUMO REAL]]-BASE_CONCILI12[[#This Row],[CONSUMO TEORICO]]</f>
        <v>#REF!</v>
      </c>
      <c r="I360" s="26" t="e">
        <f>SUMIF(#REF!,BASE_CONCILI12[[#This Row],[CÓD. 
SAIB]],#REF!)</f>
        <v>#REF!</v>
      </c>
      <c r="J360" s="26" t="e">
        <f>SUMIF(#REF!,BASE_CONCILI12[[#This Row],[CÓD. 
SAIB]],#REF!)</f>
        <v>#REF!</v>
      </c>
      <c r="K360" s="26" t="e">
        <f>BASE_CONCILI12[[#This Row],[30/mai]]+BASE_CONCILI12[[#This Row],[RECEBIMENTO]]-BASE_CONCILI12[[#This Row],[TRANSFERÊNCIA]]-BASE_CONCILI12[[#This Row],[CONSUMO REAL]]</f>
        <v>#N/A</v>
      </c>
      <c r="L360" s="7">
        <f>IFERROR(VLOOKUP(BASE_CONCILI12[[#This Row],[CÓD. 
SAIB]],BASE_CONTAG[[LAVRE]:[CONTAGEM FINAL]],7,0),0)</f>
        <v>0</v>
      </c>
      <c r="M360" s="7">
        <f>IFERROR(SUM(BASE_CONCILI12[[#This Row],[30/jun]]*BASE_CONCILI12[[#This Row],[CUSTO MP (UN)]]),0)</f>
        <v>0</v>
      </c>
      <c r="N360" s="7" t="str">
        <f>IFERROR(VLOOKUP(BASE_CONCILI12[[#This Row],[CÓD. 
SAIB]],BASE_CONTAG[],5,0),"")</f>
        <v/>
      </c>
      <c r="O360" s="7" t="e">
        <f>SUMIF(SISTEMA!#REF!,BASE_CONCILI12[[#This Row],[CÓD. 
SAIB]],SISTEMA!#REF!)</f>
        <v>#REF!</v>
      </c>
      <c r="P360" s="7">
        <f>IFERROR(SUM(BASE_CONCILI12[[#This Row],[SISTEMA]]*BASE_CONCILI12[[#This Row],[CUSTO MP (UN)]]),0)</f>
        <v>0</v>
      </c>
      <c r="Q360" s="26" t="str">
        <f>IFERROR(VLOOKUP(BASE_CONCILI12[[#This Row],[CÓD. 
SAIB]],BASE_DIFERENÇA[],4,0),"0")</f>
        <v>0</v>
      </c>
      <c r="R360" s="75" t="e">
        <f>BASE_CONCILI12[[#This Row],[30/jun]]-BASE_CONCILI12[[#This Row],[SISTEMA]]</f>
        <v>#REF!</v>
      </c>
      <c r="S360" s="47" t="str">
        <f>IFERROR(BASE_CONCILI12[[#This Row],[DIFERENÇA ANTERIOR]]-BASE_CONCILI12[[#This Row],[DIFERENÇA ATUAL]],"-")</f>
        <v>-</v>
      </c>
      <c r="T360" s="51" t="str">
        <f>VLOOKUP(BASE_CONCILI12[[#This Row],[CÓD. 
SAIB]],CUSTO!A:C,3,0)</f>
        <v>31143CB01</v>
      </c>
      <c r="U360" s="51">
        <f>IFERROR(SUM(BASE_CONCILI12[[#This Row],[DIFERENÇA ATUAL]]*BASE_CONCILI12[[#This Row],[CUSTO MP (UN)]]),0)</f>
        <v>0</v>
      </c>
      <c r="V360" s="98" t="str">
        <f>IFERROR(BASE_CONCILI12[[#This Row],[30/jun]]/BASE_CONCILI12[[#This Row],[SISTEMA]],"")</f>
        <v/>
      </c>
      <c r="W360" s="52" t="str">
        <f>IFERROR(BASE_CONCILI12[[#This Row],[DIFERENÇA MÊS]]*BASE_CONCILI12[[#This Row],[CUSTO MP (UN)]],"-")</f>
        <v>-</v>
      </c>
      <c r="X360" s="49" t="s">
        <v>813</v>
      </c>
    </row>
    <row r="361" spans="1:24" x14ac:dyDescent="0.25">
      <c r="A361" s="72">
        <v>30246</v>
      </c>
      <c r="B361" s="72"/>
      <c r="C361" s="2" t="s">
        <v>360</v>
      </c>
      <c r="D361" s="37" t="s">
        <v>228</v>
      </c>
      <c r="E361" s="26" t="e">
        <f>VLOOKUP(BASE_CONCILI12[[#This Row],[CÓD. 
SAIB]],CONT_ANTE!A:D,4,0)</f>
        <v>#N/A</v>
      </c>
      <c r="F361" s="26" t="e">
        <f>SUMIF(#REF!,BASE_CONCILI12[[#This Row],[CÓD. 
SAIB]],#REF!)</f>
        <v>#REF!</v>
      </c>
      <c r="G361" s="26" t="e">
        <f>SUMIF(#REF!,BASE_CONCILI12[[#This Row],[CÓD. 
SAIB]],#REF!)</f>
        <v>#REF!</v>
      </c>
      <c r="H361" s="26" t="e">
        <f>BASE_CONCILI12[[#This Row],[CONSUMO REAL]]-BASE_CONCILI12[[#This Row],[CONSUMO TEORICO]]</f>
        <v>#REF!</v>
      </c>
      <c r="I361" s="26" t="e">
        <f>SUMIF(#REF!,BASE_CONCILI12[[#This Row],[CÓD. 
SAIB]],#REF!)</f>
        <v>#REF!</v>
      </c>
      <c r="J361" s="26" t="e">
        <f>SUMIF(#REF!,BASE_CONCILI12[[#This Row],[CÓD. 
SAIB]],#REF!)</f>
        <v>#REF!</v>
      </c>
      <c r="K361" s="26" t="e">
        <f>BASE_CONCILI12[[#This Row],[30/mai]]+BASE_CONCILI12[[#This Row],[RECEBIMENTO]]-BASE_CONCILI12[[#This Row],[TRANSFERÊNCIA]]-BASE_CONCILI12[[#This Row],[CONSUMO REAL]]</f>
        <v>#N/A</v>
      </c>
      <c r="L361" s="7">
        <f>IFERROR(VLOOKUP(BASE_CONCILI12[[#This Row],[CÓD. 
SAIB]],BASE_CONTAG[[LAVRE]:[CONTAGEM FINAL]],7,0),0)</f>
        <v>0</v>
      </c>
      <c r="M361" s="7">
        <f>IFERROR(SUM(BASE_CONCILI12[[#This Row],[30/jun]]*BASE_CONCILI12[[#This Row],[CUSTO MP (UN)]]),0)</f>
        <v>0</v>
      </c>
      <c r="N361" s="7">
        <f>IFERROR(VLOOKUP(BASE_CONCILI12[[#This Row],[CÓD. 
SAIB]],BASE_CONTAG[],5,0),"")</f>
        <v>0</v>
      </c>
      <c r="O361" s="7" t="e">
        <f>SUMIF(SISTEMA!#REF!,BASE_CONCILI12[[#This Row],[CÓD. 
SAIB]],SISTEMA!#REF!)</f>
        <v>#REF!</v>
      </c>
      <c r="P361" s="7">
        <f>IFERROR(SUM(BASE_CONCILI12[[#This Row],[SISTEMA]]*BASE_CONCILI12[[#This Row],[CUSTO MP (UN)]]),0)</f>
        <v>0</v>
      </c>
      <c r="Q361" s="26" t="str">
        <f>IFERROR(VLOOKUP(BASE_CONCILI12[[#This Row],[CÓD. 
SAIB]],BASE_DIFERENÇA[],4,0),"0")</f>
        <v>0</v>
      </c>
      <c r="R361" s="75" t="e">
        <f>BASE_CONCILI12[[#This Row],[30/jun]]-BASE_CONCILI12[[#This Row],[SISTEMA]]</f>
        <v>#REF!</v>
      </c>
      <c r="S361" s="47" t="str">
        <f>IFERROR(BASE_CONCILI12[[#This Row],[DIFERENÇA ANTERIOR]]-BASE_CONCILI12[[#This Row],[DIFERENÇA ATUAL]],"-")</f>
        <v>-</v>
      </c>
      <c r="T361" s="51" t="str">
        <f>VLOOKUP(BASE_CONCILI12[[#This Row],[CÓD. 
SAIB]],CUSTO!A:C,3,0)</f>
        <v>30246CB01</v>
      </c>
      <c r="U361" s="51">
        <f>IFERROR(SUM(BASE_CONCILI12[[#This Row],[DIFERENÇA ATUAL]]*BASE_CONCILI12[[#This Row],[CUSTO MP (UN)]]),0)</f>
        <v>0</v>
      </c>
      <c r="V361" s="87" t="str">
        <f>IFERROR(BASE_CONCILI12[[#This Row],[30/jun]]/BASE_CONCILI12[[#This Row],[SISTEMA]],"")</f>
        <v/>
      </c>
      <c r="W361" s="52" t="str">
        <f>IFERROR(BASE_CONCILI12[[#This Row],[DIFERENÇA MÊS]]*BASE_CONCILI12[[#This Row],[CUSTO MP (UN)]],"-")</f>
        <v>-</v>
      </c>
      <c r="X361" s="49" t="s">
        <v>813</v>
      </c>
    </row>
    <row r="362" spans="1:24" x14ac:dyDescent="0.25">
      <c r="A362" s="72">
        <v>30392</v>
      </c>
      <c r="B362" s="72"/>
      <c r="C362" s="2" t="s">
        <v>361</v>
      </c>
      <c r="D362" s="37" t="s">
        <v>228</v>
      </c>
      <c r="E362" s="26" t="e">
        <f>VLOOKUP(BASE_CONCILI12[[#This Row],[CÓD. 
SAIB]],CONT_ANTE!A:D,4,0)</f>
        <v>#N/A</v>
      </c>
      <c r="F362" s="26" t="e">
        <f>SUMIF(#REF!,BASE_CONCILI12[[#This Row],[CÓD. 
SAIB]],#REF!)</f>
        <v>#REF!</v>
      </c>
      <c r="G362" s="26" t="e">
        <f>SUMIF(#REF!,BASE_CONCILI12[[#This Row],[CÓD. 
SAIB]],#REF!)</f>
        <v>#REF!</v>
      </c>
      <c r="H362" s="26" t="e">
        <f>BASE_CONCILI12[[#This Row],[CONSUMO REAL]]-BASE_CONCILI12[[#This Row],[CONSUMO TEORICO]]</f>
        <v>#REF!</v>
      </c>
      <c r="I362" s="26" t="e">
        <f>SUMIF(#REF!,BASE_CONCILI12[[#This Row],[CÓD. 
SAIB]],#REF!)</f>
        <v>#REF!</v>
      </c>
      <c r="J362" s="26" t="e">
        <f>SUMIF(#REF!,BASE_CONCILI12[[#This Row],[CÓD. 
SAIB]],#REF!)</f>
        <v>#REF!</v>
      </c>
      <c r="K362" s="26" t="e">
        <f>BASE_CONCILI12[[#This Row],[30/mai]]+BASE_CONCILI12[[#This Row],[RECEBIMENTO]]-BASE_CONCILI12[[#This Row],[TRANSFERÊNCIA]]-BASE_CONCILI12[[#This Row],[CONSUMO REAL]]</f>
        <v>#N/A</v>
      </c>
      <c r="L362" s="7">
        <f>IFERROR(VLOOKUP(BASE_CONCILI12[[#This Row],[CÓD. 
SAIB]],BASE_CONTAG[[LAVRE]:[CONTAGEM FINAL]],7,0),0)</f>
        <v>0</v>
      </c>
      <c r="M362" s="7">
        <f>IFERROR(SUM(BASE_CONCILI12[[#This Row],[30/jun]]*BASE_CONCILI12[[#This Row],[CUSTO MP (UN)]]),0)</f>
        <v>0</v>
      </c>
      <c r="N362" s="7">
        <f>IFERROR(VLOOKUP(BASE_CONCILI12[[#This Row],[CÓD. 
SAIB]],BASE_CONTAG[],5,0),"")</f>
        <v>0</v>
      </c>
      <c r="O362" s="7" t="e">
        <f>SUMIF(SISTEMA!#REF!,BASE_CONCILI12[[#This Row],[CÓD. 
SAIB]],SISTEMA!#REF!)</f>
        <v>#REF!</v>
      </c>
      <c r="P362" s="7">
        <f>IFERROR(SUM(BASE_CONCILI12[[#This Row],[SISTEMA]]*BASE_CONCILI12[[#This Row],[CUSTO MP (UN)]]),0)</f>
        <v>0</v>
      </c>
      <c r="Q362" s="26" t="str">
        <f>IFERROR(VLOOKUP(BASE_CONCILI12[[#This Row],[CÓD. 
SAIB]],BASE_DIFERENÇA[],4,0),"0")</f>
        <v>0</v>
      </c>
      <c r="R362" s="75" t="e">
        <f>BASE_CONCILI12[[#This Row],[30/jun]]-BASE_CONCILI12[[#This Row],[SISTEMA]]</f>
        <v>#REF!</v>
      </c>
      <c r="S362" s="47" t="str">
        <f>IFERROR(BASE_CONCILI12[[#This Row],[DIFERENÇA ANTERIOR]]-BASE_CONCILI12[[#This Row],[DIFERENÇA ATUAL]],"-")</f>
        <v>-</v>
      </c>
      <c r="T362" s="51" t="str">
        <f>VLOOKUP(BASE_CONCILI12[[#This Row],[CÓD. 
SAIB]],CUSTO!A:C,3,0)</f>
        <v>30392CB01</v>
      </c>
      <c r="U362" s="51">
        <f>IFERROR(SUM(BASE_CONCILI12[[#This Row],[DIFERENÇA ATUAL]]*BASE_CONCILI12[[#This Row],[CUSTO MP (UN)]]),0)</f>
        <v>0</v>
      </c>
      <c r="V362" s="87" t="str">
        <f>IFERROR(BASE_CONCILI12[[#This Row],[30/jun]]/BASE_CONCILI12[[#This Row],[SISTEMA]],"")</f>
        <v/>
      </c>
      <c r="W362" s="52" t="str">
        <f>IFERROR(BASE_CONCILI12[[#This Row],[DIFERENÇA MÊS]]*BASE_CONCILI12[[#This Row],[CUSTO MP (UN)]],"-")</f>
        <v>-</v>
      </c>
      <c r="X362" s="127" t="s">
        <v>813</v>
      </c>
    </row>
    <row r="363" spans="1:24" x14ac:dyDescent="0.25">
      <c r="A363" s="72">
        <v>30245</v>
      </c>
      <c r="B363" s="72"/>
      <c r="C363" s="2" t="s">
        <v>219</v>
      </c>
      <c r="D363" s="37" t="s">
        <v>228</v>
      </c>
      <c r="E363" s="26" t="e">
        <f>VLOOKUP(BASE_CONCILI12[[#This Row],[CÓD. 
SAIB]],CONT_ANTE!A:D,4,0)</f>
        <v>#N/A</v>
      </c>
      <c r="F363" s="26" t="e">
        <f>SUMIF(#REF!,BASE_CONCILI12[[#This Row],[CÓD. 
SAIB]],#REF!)</f>
        <v>#REF!</v>
      </c>
      <c r="G363" s="26" t="e">
        <f>SUMIF(#REF!,BASE_CONCILI12[[#This Row],[CÓD. 
SAIB]],#REF!)</f>
        <v>#REF!</v>
      </c>
      <c r="H363" s="26" t="e">
        <f>BASE_CONCILI12[[#This Row],[CONSUMO REAL]]-BASE_CONCILI12[[#This Row],[CONSUMO TEORICO]]</f>
        <v>#REF!</v>
      </c>
      <c r="I363" s="26" t="e">
        <f>SUMIF(#REF!,BASE_CONCILI12[[#This Row],[CÓD. 
SAIB]],#REF!)</f>
        <v>#REF!</v>
      </c>
      <c r="J363" s="26" t="e">
        <f>SUMIF(#REF!,BASE_CONCILI12[[#This Row],[CÓD. 
SAIB]],#REF!)</f>
        <v>#REF!</v>
      </c>
      <c r="K363" s="26" t="e">
        <f>BASE_CONCILI12[[#This Row],[30/mai]]+BASE_CONCILI12[[#This Row],[RECEBIMENTO]]-BASE_CONCILI12[[#This Row],[TRANSFERÊNCIA]]-BASE_CONCILI12[[#This Row],[CONSUMO REAL]]</f>
        <v>#N/A</v>
      </c>
      <c r="L363" s="7">
        <f>IFERROR(VLOOKUP(BASE_CONCILI12[[#This Row],[CÓD. 
SAIB]],BASE_CONTAG[[LAVRE]:[CONTAGEM FINAL]],7,0),0)</f>
        <v>0</v>
      </c>
      <c r="M363" s="7">
        <f>IFERROR(SUM(BASE_CONCILI12[[#This Row],[30/jun]]*BASE_CONCILI12[[#This Row],[CUSTO MP (UN)]]),0)</f>
        <v>0</v>
      </c>
      <c r="N363" s="7">
        <f>IFERROR(VLOOKUP(BASE_CONCILI12[[#This Row],[CÓD. 
SAIB]],BASE_CONTAG[],5,0),"")</f>
        <v>0</v>
      </c>
      <c r="O363" s="7" t="e">
        <f>SUMIF(SISTEMA!#REF!,BASE_CONCILI12[[#This Row],[CÓD. 
SAIB]],SISTEMA!#REF!)</f>
        <v>#REF!</v>
      </c>
      <c r="P363" s="7">
        <f>IFERROR(SUM(BASE_CONCILI12[[#This Row],[SISTEMA]]*BASE_CONCILI12[[#This Row],[CUSTO MP (UN)]]),0)</f>
        <v>0</v>
      </c>
      <c r="Q363" s="26" t="str">
        <f>IFERROR(VLOOKUP(BASE_CONCILI12[[#This Row],[CÓD. 
SAIB]],BASE_DIFERENÇA[],4,0),"0")</f>
        <v>0</v>
      </c>
      <c r="R363" s="75" t="e">
        <f>BASE_CONCILI12[[#This Row],[30/jun]]-BASE_CONCILI12[[#This Row],[SISTEMA]]</f>
        <v>#REF!</v>
      </c>
      <c r="S363" s="47" t="str">
        <f>IFERROR(BASE_CONCILI12[[#This Row],[DIFERENÇA ANTERIOR]]-BASE_CONCILI12[[#This Row],[DIFERENÇA ATUAL]],"-")</f>
        <v>-</v>
      </c>
      <c r="T363" s="51" t="str">
        <f>VLOOKUP(BASE_CONCILI12[[#This Row],[CÓD. 
SAIB]],CUSTO!A:C,3,0)</f>
        <v>30245CB01</v>
      </c>
      <c r="U363" s="51">
        <f>IFERROR(SUM(BASE_CONCILI12[[#This Row],[DIFERENÇA ATUAL]]*BASE_CONCILI12[[#This Row],[CUSTO MP (UN)]]),0)</f>
        <v>0</v>
      </c>
      <c r="V363" s="87" t="str">
        <f>IFERROR(BASE_CONCILI12[[#This Row],[30/jun]]/BASE_CONCILI12[[#This Row],[SISTEMA]],"")</f>
        <v/>
      </c>
      <c r="W363" s="52" t="str">
        <f>IFERROR(BASE_CONCILI12[[#This Row],[DIFERENÇA MÊS]]*BASE_CONCILI12[[#This Row],[CUSTO MP (UN)]],"-")</f>
        <v>-</v>
      </c>
      <c r="X363" s="127" t="s">
        <v>813</v>
      </c>
    </row>
    <row r="364" spans="1:24" x14ac:dyDescent="0.25">
      <c r="A364" s="72">
        <v>59</v>
      </c>
      <c r="B364" s="72"/>
      <c r="C364" s="2" t="s">
        <v>305</v>
      </c>
      <c r="D364" s="37" t="s">
        <v>228</v>
      </c>
      <c r="E364" s="26" t="e">
        <f>VLOOKUP(BASE_CONCILI12[[#This Row],[CÓD. 
SAIB]],CONT_ANTE!A:D,4,0)</f>
        <v>#N/A</v>
      </c>
      <c r="F364" s="26" t="e">
        <f>SUMIF(#REF!,BASE_CONCILI12[[#This Row],[CÓD. 
SAIB]],#REF!)</f>
        <v>#REF!</v>
      </c>
      <c r="G364" s="26" t="e">
        <f>SUMIF(#REF!,BASE_CONCILI12[[#This Row],[CÓD. 
SAIB]],#REF!)</f>
        <v>#REF!</v>
      </c>
      <c r="H364" s="26" t="e">
        <f>BASE_CONCILI12[[#This Row],[CONSUMO REAL]]-BASE_CONCILI12[[#This Row],[CONSUMO TEORICO]]</f>
        <v>#REF!</v>
      </c>
      <c r="I364" s="26" t="e">
        <f>SUMIF(#REF!,BASE_CONCILI12[[#This Row],[CÓD. 
SAIB]],#REF!)</f>
        <v>#REF!</v>
      </c>
      <c r="J364" s="26" t="e">
        <f>SUMIF(#REF!,BASE_CONCILI12[[#This Row],[CÓD. 
SAIB]],#REF!)</f>
        <v>#REF!</v>
      </c>
      <c r="K364" s="26" t="e">
        <f>BASE_CONCILI12[[#This Row],[30/mai]]+BASE_CONCILI12[[#This Row],[RECEBIMENTO]]-BASE_CONCILI12[[#This Row],[TRANSFERÊNCIA]]-BASE_CONCILI12[[#This Row],[CONSUMO REAL]]</f>
        <v>#N/A</v>
      </c>
      <c r="L364" s="7">
        <f>IFERROR(VLOOKUP(BASE_CONCILI12[[#This Row],[CÓD. 
SAIB]],BASE_CONTAG[[LAVRE]:[CONTAGEM FINAL]],7,0),0)</f>
        <v>0</v>
      </c>
      <c r="M364" s="7">
        <f>IFERROR(SUM(BASE_CONCILI12[[#This Row],[30/jun]]*BASE_CONCILI12[[#This Row],[CUSTO MP (UN)]]),0)</f>
        <v>0</v>
      </c>
      <c r="N364" s="7">
        <f>IFERROR(VLOOKUP(BASE_CONCILI12[[#This Row],[CÓD. 
SAIB]],BASE_CONTAG[],5,0),"")</f>
        <v>0</v>
      </c>
      <c r="O364" s="7" t="e">
        <f>SUMIF(SISTEMA!#REF!,BASE_CONCILI12[[#This Row],[CÓD. 
SAIB]],SISTEMA!#REF!)</f>
        <v>#REF!</v>
      </c>
      <c r="P364" s="7">
        <f>IFERROR(SUM(BASE_CONCILI12[[#This Row],[SISTEMA]]*BASE_CONCILI12[[#This Row],[CUSTO MP (UN)]]),0)</f>
        <v>0</v>
      </c>
      <c r="Q364" s="26" t="str">
        <f>IFERROR(VLOOKUP(BASE_CONCILI12[[#This Row],[CÓD. 
SAIB]],BASE_DIFERENÇA[],4,0),"0")</f>
        <v>0</v>
      </c>
      <c r="R364" s="75" t="e">
        <f>BASE_CONCILI12[[#This Row],[30/jun]]-BASE_CONCILI12[[#This Row],[SISTEMA]]</f>
        <v>#REF!</v>
      </c>
      <c r="S364" s="47" t="str">
        <f>IFERROR(BASE_CONCILI12[[#This Row],[DIFERENÇA ANTERIOR]]-BASE_CONCILI12[[#This Row],[DIFERENÇA ATUAL]],"-")</f>
        <v>-</v>
      </c>
      <c r="T364" s="51" t="str">
        <f>VLOOKUP(BASE_CONCILI12[[#This Row],[CÓD. 
SAIB]],CUSTO!A:C,3,0)</f>
        <v>59CB01</v>
      </c>
      <c r="U364" s="51">
        <f>IFERROR(SUM(BASE_CONCILI12[[#This Row],[DIFERENÇA ATUAL]]*BASE_CONCILI12[[#This Row],[CUSTO MP (UN)]]),0)</f>
        <v>0</v>
      </c>
      <c r="V364" s="98" t="str">
        <f>IFERROR(BASE_CONCILI12[[#This Row],[30/jun]]/BASE_CONCILI12[[#This Row],[SISTEMA]],"")</f>
        <v/>
      </c>
      <c r="W364" s="52" t="str">
        <f>IFERROR(BASE_CONCILI12[[#This Row],[DIFERENÇA MÊS]]*BASE_CONCILI12[[#This Row],[CUSTO MP (UN)]],"-")</f>
        <v>-</v>
      </c>
      <c r="X364" s="127" t="s">
        <v>813</v>
      </c>
    </row>
    <row r="365" spans="1:24" x14ac:dyDescent="0.25">
      <c r="A365" s="72">
        <v>32199</v>
      </c>
      <c r="B365" s="72"/>
      <c r="C365" s="2" t="s">
        <v>334</v>
      </c>
      <c r="D365" s="37" t="s">
        <v>234</v>
      </c>
      <c r="E365" s="26" t="e">
        <f>VLOOKUP(BASE_CONCILI12[[#This Row],[CÓD. 
SAIB]],CONT_ANTE!A:D,4,0)</f>
        <v>#N/A</v>
      </c>
      <c r="F365" s="26" t="e">
        <f>SUMIF(#REF!,BASE_CONCILI12[[#This Row],[CÓD. 
SAIB]],#REF!)</f>
        <v>#REF!</v>
      </c>
      <c r="G365" s="26" t="e">
        <f>SUMIF(#REF!,BASE_CONCILI12[[#This Row],[CÓD. 
SAIB]],#REF!)</f>
        <v>#REF!</v>
      </c>
      <c r="H365" s="26" t="e">
        <f>BASE_CONCILI12[[#This Row],[CONSUMO REAL]]-BASE_CONCILI12[[#This Row],[CONSUMO TEORICO]]</f>
        <v>#REF!</v>
      </c>
      <c r="I365" s="26" t="e">
        <f>SUMIF(#REF!,BASE_CONCILI12[[#This Row],[CÓD. 
SAIB]],#REF!)</f>
        <v>#REF!</v>
      </c>
      <c r="J365" s="26" t="e">
        <f>SUMIF(#REF!,BASE_CONCILI12[[#This Row],[CÓD. 
SAIB]],#REF!)</f>
        <v>#REF!</v>
      </c>
      <c r="K365" s="26" t="e">
        <f>BASE_CONCILI12[[#This Row],[30/mai]]+BASE_CONCILI12[[#This Row],[RECEBIMENTO]]-BASE_CONCILI12[[#This Row],[TRANSFERÊNCIA]]-BASE_CONCILI12[[#This Row],[CONSUMO REAL]]</f>
        <v>#N/A</v>
      </c>
      <c r="L365" s="7">
        <f>IFERROR(VLOOKUP(BASE_CONCILI12[[#This Row],[CÓD. 
SAIB]],BASE_CONTAG[[LAVRE]:[CONTAGEM FINAL]],7,0),0)</f>
        <v>0</v>
      </c>
      <c r="M365" s="7">
        <f>IFERROR(SUM(BASE_CONCILI12[[#This Row],[30/jun]]*BASE_CONCILI12[[#This Row],[CUSTO MP (UN)]]),0)</f>
        <v>0</v>
      </c>
      <c r="N365" s="7">
        <f>IFERROR(VLOOKUP(BASE_CONCILI12[[#This Row],[CÓD. 
SAIB]],BASE_CONTAG[],5,0),"")</f>
        <v>0</v>
      </c>
      <c r="O365" s="7" t="e">
        <f>SUMIF(SISTEMA!#REF!,BASE_CONCILI12[[#This Row],[CÓD. 
SAIB]],SISTEMA!#REF!)</f>
        <v>#REF!</v>
      </c>
      <c r="P365" s="7">
        <f>IFERROR(SUM(BASE_CONCILI12[[#This Row],[SISTEMA]]*BASE_CONCILI12[[#This Row],[CUSTO MP (UN)]]),0)</f>
        <v>0</v>
      </c>
      <c r="Q365" s="26" t="str">
        <f>IFERROR(VLOOKUP(BASE_CONCILI12[[#This Row],[CÓD. 
SAIB]],BASE_DIFERENÇA[],4,0),"0")</f>
        <v>0</v>
      </c>
      <c r="R365" s="75" t="e">
        <f>BASE_CONCILI12[[#This Row],[30/jun]]-BASE_CONCILI12[[#This Row],[SISTEMA]]</f>
        <v>#REF!</v>
      </c>
      <c r="S365" s="47" t="str">
        <f>IFERROR(BASE_CONCILI12[[#This Row],[DIFERENÇA ANTERIOR]]-BASE_CONCILI12[[#This Row],[DIFERENÇA ATUAL]],"-")</f>
        <v>-</v>
      </c>
      <c r="T365" s="51">
        <f>VLOOKUP(BASE_CONCILI12[[#This Row],[CÓD. 
SAIB]],CUSTO!A:C,3,0)</f>
        <v>0</v>
      </c>
      <c r="U365" s="51">
        <f>IFERROR(SUM(BASE_CONCILI12[[#This Row],[DIFERENÇA ATUAL]]*BASE_CONCILI12[[#This Row],[CUSTO MP (UN)]]),0)</f>
        <v>0</v>
      </c>
      <c r="V365" s="98" t="str">
        <f>IFERROR(BASE_CONCILI12[[#This Row],[30/jun]]/BASE_CONCILI12[[#This Row],[SISTEMA]],"")</f>
        <v/>
      </c>
      <c r="W365" s="52" t="str">
        <f>IFERROR(BASE_CONCILI12[[#This Row],[DIFERENÇA MÊS]]*BASE_CONCILI12[[#This Row],[CUSTO MP (UN)]],"-")</f>
        <v>-</v>
      </c>
      <c r="X365" s="127" t="s">
        <v>813</v>
      </c>
    </row>
    <row r="366" spans="1:24" x14ac:dyDescent="0.25">
      <c r="A366" s="72">
        <v>31600</v>
      </c>
      <c r="B366" s="72"/>
      <c r="C366" s="2" t="s">
        <v>154</v>
      </c>
      <c r="D366" s="37" t="s">
        <v>234</v>
      </c>
      <c r="E366" s="26" t="e">
        <f>VLOOKUP(BASE_CONCILI12[[#This Row],[CÓD. 
SAIB]],CONT_ANTE!A:D,4,0)</f>
        <v>#N/A</v>
      </c>
      <c r="F366" s="26" t="e">
        <f>SUMIF(#REF!,BASE_CONCILI12[[#This Row],[CÓD. 
SAIB]],#REF!)</f>
        <v>#REF!</v>
      </c>
      <c r="G366" s="26" t="e">
        <f>SUMIF(#REF!,BASE_CONCILI12[[#This Row],[CÓD. 
SAIB]],#REF!)</f>
        <v>#REF!</v>
      </c>
      <c r="H366" s="26" t="e">
        <f>BASE_CONCILI12[[#This Row],[CONSUMO REAL]]-BASE_CONCILI12[[#This Row],[CONSUMO TEORICO]]</f>
        <v>#REF!</v>
      </c>
      <c r="I366" s="26" t="e">
        <f>SUMIF(#REF!,BASE_CONCILI12[[#This Row],[CÓD. 
SAIB]],#REF!)</f>
        <v>#REF!</v>
      </c>
      <c r="J366" s="26" t="e">
        <f>SUMIF(#REF!,BASE_CONCILI12[[#This Row],[CÓD. 
SAIB]],#REF!)</f>
        <v>#REF!</v>
      </c>
      <c r="K366" s="26" t="e">
        <f>BASE_CONCILI12[[#This Row],[30/mai]]+BASE_CONCILI12[[#This Row],[RECEBIMENTO]]-BASE_CONCILI12[[#This Row],[TRANSFERÊNCIA]]-BASE_CONCILI12[[#This Row],[CONSUMO REAL]]</f>
        <v>#N/A</v>
      </c>
      <c r="L366" s="7">
        <f>IFERROR(VLOOKUP(BASE_CONCILI12[[#This Row],[CÓD. 
SAIB]],BASE_CONTAG[[LAVRE]:[CONTAGEM FINAL]],7,0),0)</f>
        <v>0</v>
      </c>
      <c r="M366" s="7">
        <f>IFERROR(SUM(BASE_CONCILI12[[#This Row],[30/jun]]*BASE_CONCILI12[[#This Row],[CUSTO MP (UN)]]),0)</f>
        <v>0</v>
      </c>
      <c r="N366" s="7">
        <f>IFERROR(VLOOKUP(BASE_CONCILI12[[#This Row],[CÓD. 
SAIB]],BASE_CONTAG[],5,0),"")</f>
        <v>0</v>
      </c>
      <c r="O366" s="7" t="e">
        <f>SUMIF(SISTEMA!#REF!,BASE_CONCILI12[[#This Row],[CÓD. 
SAIB]],SISTEMA!#REF!)</f>
        <v>#REF!</v>
      </c>
      <c r="P366" s="7">
        <f>IFERROR(SUM(BASE_CONCILI12[[#This Row],[SISTEMA]]*BASE_CONCILI12[[#This Row],[CUSTO MP (UN)]]),0)</f>
        <v>0</v>
      </c>
      <c r="Q366" s="26" t="str">
        <f>IFERROR(VLOOKUP(BASE_CONCILI12[[#This Row],[CÓD. 
SAIB]],BASE_DIFERENÇA[],4,0),"0")</f>
        <v>0</v>
      </c>
      <c r="R366" s="75" t="e">
        <f>BASE_CONCILI12[[#This Row],[30/jun]]-BASE_CONCILI12[[#This Row],[SISTEMA]]</f>
        <v>#REF!</v>
      </c>
      <c r="S366" s="47" t="str">
        <f>IFERROR(BASE_CONCILI12[[#This Row],[DIFERENÇA ANTERIOR]]-BASE_CONCILI12[[#This Row],[DIFERENÇA ATUAL]],"-")</f>
        <v>-</v>
      </c>
      <c r="T366" s="51">
        <v>0.75254288389513102</v>
      </c>
      <c r="U366" s="51">
        <f>IFERROR(SUM(BASE_CONCILI12[[#This Row],[DIFERENÇA ATUAL]]*BASE_CONCILI12[[#This Row],[CUSTO MP (UN)]]),0)</f>
        <v>0</v>
      </c>
      <c r="V366" s="87" t="str">
        <f>IFERROR(BASE_CONCILI12[[#This Row],[30/jun]]/BASE_CONCILI12[[#This Row],[SISTEMA]],"")</f>
        <v/>
      </c>
      <c r="W366" s="52" t="str">
        <f>IFERROR(BASE_CONCILI12[[#This Row],[DIFERENÇA MÊS]]*BASE_CONCILI12[[#This Row],[CUSTO MP (UN)]],"-")</f>
        <v>-</v>
      </c>
      <c r="X366" s="127" t="s">
        <v>813</v>
      </c>
    </row>
    <row r="367" spans="1:24" x14ac:dyDescent="0.25">
      <c r="A367" s="73">
        <v>31412</v>
      </c>
      <c r="B367" s="73"/>
      <c r="C367" s="42" t="s">
        <v>155</v>
      </c>
      <c r="D367" s="41" t="s">
        <v>234</v>
      </c>
      <c r="E367" s="36" t="e">
        <f>VLOOKUP(BASE_CONCILI12[[#This Row],[CÓD. 
SAIB]],CONT_ANTE!A:D,4,0)</f>
        <v>#N/A</v>
      </c>
      <c r="F367" s="36" t="e">
        <f>SUMIF(#REF!,BASE_CONCILI12[[#This Row],[CÓD. 
SAIB]],#REF!)</f>
        <v>#REF!</v>
      </c>
      <c r="G367" s="36" t="e">
        <f>SUMIF(#REF!,BASE_CONCILI12[[#This Row],[CÓD. 
SAIB]],#REF!)</f>
        <v>#REF!</v>
      </c>
      <c r="H367" s="36" t="e">
        <f>BASE_CONCILI12[[#This Row],[CONSUMO REAL]]-BASE_CONCILI12[[#This Row],[CONSUMO TEORICO]]</f>
        <v>#REF!</v>
      </c>
      <c r="I367" s="36" t="e">
        <f>SUMIF(#REF!,BASE_CONCILI12[[#This Row],[CÓD. 
SAIB]],#REF!)</f>
        <v>#REF!</v>
      </c>
      <c r="J367" s="36" t="e">
        <f>SUMIF(#REF!,BASE_CONCILI12[[#This Row],[CÓD. 
SAIB]],#REF!)</f>
        <v>#REF!</v>
      </c>
      <c r="K367" s="36" t="e">
        <f>BASE_CONCILI12[[#This Row],[30/mai]]+BASE_CONCILI12[[#This Row],[RECEBIMENTO]]-BASE_CONCILI12[[#This Row],[TRANSFERÊNCIA]]-BASE_CONCILI12[[#This Row],[CONSUMO REAL]]</f>
        <v>#N/A</v>
      </c>
      <c r="L367" s="35">
        <f>IFERROR(VLOOKUP(BASE_CONCILI12[[#This Row],[CÓD. 
SAIB]],BASE_CONTAG[[LAVRE]:[CONTAGEM FINAL]],7,0),0)</f>
        <v>0</v>
      </c>
      <c r="M367" s="35">
        <f>IFERROR(SUM(BASE_CONCILI12[[#This Row],[30/jun]]*BASE_CONCILI12[[#This Row],[CUSTO MP (UN)]]),0)</f>
        <v>0</v>
      </c>
      <c r="N367" s="35">
        <f>IFERROR(VLOOKUP(BASE_CONCILI12[[#This Row],[CÓD. 
SAIB]],BASE_CONTAG[],5,0),"")</f>
        <v>0</v>
      </c>
      <c r="O367" s="35" t="e">
        <f>SUMIF(SISTEMA!#REF!,BASE_CONCILI12[[#This Row],[CÓD. 
SAIB]],SISTEMA!#REF!)</f>
        <v>#REF!</v>
      </c>
      <c r="P367" s="35">
        <f>IFERROR(SUM(BASE_CONCILI12[[#This Row],[SISTEMA]]*BASE_CONCILI12[[#This Row],[CUSTO MP (UN)]]),0)</f>
        <v>0</v>
      </c>
      <c r="Q367" s="36" t="str">
        <f>IFERROR(VLOOKUP(BASE_CONCILI12[[#This Row],[CÓD. 
SAIB]],BASE_DIFERENÇA[],4,0),"0")</f>
        <v>0</v>
      </c>
      <c r="R367" s="77" t="e">
        <f>BASE_CONCILI12[[#This Row],[30/jun]]-BASE_CONCILI12[[#This Row],[SISTEMA]]</f>
        <v>#REF!</v>
      </c>
      <c r="S367" s="58" t="str">
        <f>IFERROR(BASE_CONCILI12[[#This Row],[DIFERENÇA ANTERIOR]]-BASE_CONCILI12[[#This Row],[DIFERENÇA ATUAL]],"-")</f>
        <v>-</v>
      </c>
      <c r="T367" s="52">
        <v>0.75254288389513102</v>
      </c>
      <c r="U367" s="52">
        <f>IFERROR(SUM(BASE_CONCILI12[[#This Row],[DIFERENÇA ATUAL]]*BASE_CONCILI12[[#This Row],[CUSTO MP (UN)]]),0)</f>
        <v>0</v>
      </c>
      <c r="V367" s="94" t="str">
        <f>IFERROR(BASE_CONCILI12[[#This Row],[30/jun]]/BASE_CONCILI12[[#This Row],[SISTEMA]],"")</f>
        <v/>
      </c>
      <c r="W367" s="52" t="str">
        <f>IFERROR(BASE_CONCILI12[[#This Row],[DIFERENÇA MÊS]]*BASE_CONCILI12[[#This Row],[CUSTO MP (UN)]],"-")</f>
        <v>-</v>
      </c>
      <c r="X367" s="127" t="s">
        <v>813</v>
      </c>
    </row>
    <row r="368" spans="1:24" x14ac:dyDescent="0.25">
      <c r="A368" s="73">
        <v>32454</v>
      </c>
      <c r="B368" s="73"/>
      <c r="C368" s="42" t="s">
        <v>340</v>
      </c>
      <c r="D368" s="41" t="s">
        <v>234</v>
      </c>
      <c r="E368" s="36" t="e">
        <f>VLOOKUP(BASE_CONCILI12[[#This Row],[CÓD. 
SAIB]],CONT_ANTE!A:D,4,0)</f>
        <v>#N/A</v>
      </c>
      <c r="F368" s="36" t="e">
        <f>SUMIF(#REF!,BASE_CONCILI12[[#This Row],[CÓD. 
SAIB]],#REF!)</f>
        <v>#REF!</v>
      </c>
      <c r="G368" s="36" t="e">
        <f>SUMIF(#REF!,BASE_CONCILI12[[#This Row],[CÓD. 
SAIB]],#REF!)</f>
        <v>#REF!</v>
      </c>
      <c r="H368" s="36" t="e">
        <f>BASE_CONCILI12[[#This Row],[CONSUMO REAL]]-BASE_CONCILI12[[#This Row],[CONSUMO TEORICO]]</f>
        <v>#REF!</v>
      </c>
      <c r="I368" s="36" t="e">
        <f>SUMIF(#REF!,BASE_CONCILI12[[#This Row],[CÓD. 
SAIB]],#REF!)</f>
        <v>#REF!</v>
      </c>
      <c r="J368" s="36" t="e">
        <f>SUMIF(#REF!,BASE_CONCILI12[[#This Row],[CÓD. 
SAIB]],#REF!)</f>
        <v>#REF!</v>
      </c>
      <c r="K368" s="36" t="e">
        <f>BASE_CONCILI12[[#This Row],[30/mai]]+BASE_CONCILI12[[#This Row],[RECEBIMENTO]]-BASE_CONCILI12[[#This Row],[TRANSFERÊNCIA]]-BASE_CONCILI12[[#This Row],[CONSUMO REAL]]</f>
        <v>#N/A</v>
      </c>
      <c r="L368" s="35">
        <f>IFERROR(VLOOKUP(BASE_CONCILI12[[#This Row],[CÓD. 
SAIB]],BASE_CONTAG[[LAVRE]:[CONTAGEM FINAL]],7,0),0)</f>
        <v>0</v>
      </c>
      <c r="M368" s="35">
        <f>IFERROR(SUM(BASE_CONCILI12[[#This Row],[30/jun]]*BASE_CONCILI12[[#This Row],[CUSTO MP (UN)]]),0)</f>
        <v>0</v>
      </c>
      <c r="N368" s="35">
        <f>IFERROR(VLOOKUP(BASE_CONCILI12[[#This Row],[CÓD. 
SAIB]],BASE_CONTAG[],5,0),"")</f>
        <v>0</v>
      </c>
      <c r="O368" s="35" t="e">
        <f>SUMIF(SISTEMA!#REF!,BASE_CONCILI12[[#This Row],[CÓD. 
SAIB]],SISTEMA!#REF!)</f>
        <v>#REF!</v>
      </c>
      <c r="P368" s="35">
        <f>IFERROR(SUM(BASE_CONCILI12[[#This Row],[SISTEMA]]*BASE_CONCILI12[[#This Row],[CUSTO MP (UN)]]),0)</f>
        <v>0</v>
      </c>
      <c r="Q368" s="36" t="str">
        <f>IFERROR(VLOOKUP(BASE_CONCILI12[[#This Row],[CÓD. 
SAIB]],BASE_DIFERENÇA[],4,0),"0")</f>
        <v>0</v>
      </c>
      <c r="R368" s="77" t="e">
        <f>BASE_CONCILI12[[#This Row],[30/jun]]-BASE_CONCILI12[[#This Row],[SISTEMA]]</f>
        <v>#REF!</v>
      </c>
      <c r="S368" s="58" t="str">
        <f>IFERROR(BASE_CONCILI12[[#This Row],[DIFERENÇA ANTERIOR]]-BASE_CONCILI12[[#This Row],[DIFERENÇA ATUAL]],"-")</f>
        <v>-</v>
      </c>
      <c r="T368" s="52" t="str">
        <f>VLOOKUP(BASE_CONCILI12[[#This Row],[CÓD. 
SAIB]],CUSTO!A:C,3,0)</f>
        <v>32454CB01</v>
      </c>
      <c r="U368" s="52">
        <f>IFERROR(SUM(BASE_CONCILI12[[#This Row],[DIFERENÇA ATUAL]]*BASE_CONCILI12[[#This Row],[CUSTO MP (UN)]]),0)</f>
        <v>0</v>
      </c>
      <c r="V368" s="94" t="str">
        <f>IFERROR(BASE_CONCILI12[[#This Row],[30/jun]]/BASE_CONCILI12[[#This Row],[SISTEMA]],"")</f>
        <v/>
      </c>
      <c r="W368" s="52" t="str">
        <f>IFERROR(BASE_CONCILI12[[#This Row],[DIFERENÇA MÊS]]*BASE_CONCILI12[[#This Row],[CUSTO MP (UN)]],"-")</f>
        <v>-</v>
      </c>
      <c r="X368" s="127" t="s">
        <v>813</v>
      </c>
    </row>
    <row r="369" spans="1:24" x14ac:dyDescent="0.25">
      <c r="A369" s="73">
        <v>32617</v>
      </c>
      <c r="B369" s="73"/>
      <c r="C369" s="42" t="s">
        <v>714</v>
      </c>
      <c r="D369" s="41" t="s">
        <v>234</v>
      </c>
      <c r="E369" s="36" t="e">
        <f>VLOOKUP(BASE_CONCILI12[[#This Row],[CÓD. 
SAIB]],CONT_ANTE!A:D,4,0)</f>
        <v>#N/A</v>
      </c>
      <c r="F369" s="36" t="e">
        <f>SUMIF(#REF!,BASE_CONCILI12[[#This Row],[CÓD. 
SAIB]],#REF!)</f>
        <v>#REF!</v>
      </c>
      <c r="G369" s="36" t="e">
        <f>SUMIF(#REF!,BASE_CONCILI12[[#This Row],[CÓD. 
SAIB]],#REF!)</f>
        <v>#REF!</v>
      </c>
      <c r="H369" s="36" t="e">
        <f>BASE_CONCILI12[[#This Row],[CONSUMO REAL]]-BASE_CONCILI12[[#This Row],[CONSUMO TEORICO]]</f>
        <v>#REF!</v>
      </c>
      <c r="I369" s="36" t="e">
        <f>SUMIF(#REF!,BASE_CONCILI12[[#This Row],[CÓD. 
SAIB]],#REF!)</f>
        <v>#REF!</v>
      </c>
      <c r="J369" s="36" t="e">
        <f>SUMIF(#REF!,BASE_CONCILI12[[#This Row],[CÓD. 
SAIB]],#REF!)</f>
        <v>#REF!</v>
      </c>
      <c r="K369" s="36" t="e">
        <f>BASE_CONCILI12[[#This Row],[30/mai]]+BASE_CONCILI12[[#This Row],[RECEBIMENTO]]-BASE_CONCILI12[[#This Row],[TRANSFERÊNCIA]]-BASE_CONCILI12[[#This Row],[CONSUMO REAL]]</f>
        <v>#N/A</v>
      </c>
      <c r="L369" s="35">
        <f>IFERROR(VLOOKUP(BASE_CONCILI12[[#This Row],[CÓD. 
SAIB]],BASE_CONTAG[[LAVRE]:[CONTAGEM FINAL]],7,0),0)</f>
        <v>0</v>
      </c>
      <c r="M369" s="35">
        <f>IFERROR(SUM(BASE_CONCILI12[[#This Row],[30/jun]]*BASE_CONCILI12[[#This Row],[CUSTO MP (UN)]]),0)</f>
        <v>0</v>
      </c>
      <c r="N369" s="35">
        <f>IFERROR(VLOOKUP(BASE_CONCILI12[[#This Row],[CÓD. 
SAIB]],BASE_CONTAG[],5,0),"")</f>
        <v>0</v>
      </c>
      <c r="O369" s="35" t="e">
        <f>SUMIF(SISTEMA!#REF!,BASE_CONCILI12[[#This Row],[CÓD. 
SAIB]],SISTEMA!#REF!)</f>
        <v>#REF!</v>
      </c>
      <c r="P369" s="35">
        <f>IFERROR(SUM(BASE_CONCILI12[[#This Row],[SISTEMA]]*BASE_CONCILI12[[#This Row],[CUSTO MP (UN)]]),0)</f>
        <v>0</v>
      </c>
      <c r="Q369" s="36" t="str">
        <f>IFERROR(VLOOKUP(BASE_CONCILI12[[#This Row],[CÓD. 
SAIB]],BASE_DIFERENÇA[],4,0),"0")</f>
        <v>0</v>
      </c>
      <c r="R369" s="77" t="e">
        <f>BASE_CONCILI12[[#This Row],[30/jun]]-BASE_CONCILI12[[#This Row],[SISTEMA]]</f>
        <v>#REF!</v>
      </c>
      <c r="S369" s="58" t="str">
        <f>IFERROR(BASE_CONCILI12[[#This Row],[DIFERENÇA ANTERIOR]]-BASE_CONCILI12[[#This Row],[DIFERENÇA ATUAL]],"-")</f>
        <v>-</v>
      </c>
      <c r="T369" s="52">
        <v>2.8534999252392343</v>
      </c>
      <c r="U369" s="52">
        <f>IFERROR(SUM(BASE_CONCILI12[[#This Row],[DIFERENÇA ATUAL]]*BASE_CONCILI12[[#This Row],[CUSTO MP (UN)]]),0)</f>
        <v>0</v>
      </c>
      <c r="V369" s="94" t="str">
        <f>IFERROR(BASE_CONCILI12[[#This Row],[30/jun]]/BASE_CONCILI12[[#This Row],[SISTEMA]],"")</f>
        <v/>
      </c>
      <c r="W369" s="52" t="str">
        <f>IFERROR(BASE_CONCILI12[[#This Row],[DIFERENÇA MÊS]]*BASE_CONCILI12[[#This Row],[CUSTO MP (UN)]],"-")</f>
        <v>-</v>
      </c>
      <c r="X369" s="127" t="s">
        <v>862</v>
      </c>
    </row>
    <row r="370" spans="1:24" x14ac:dyDescent="0.25">
      <c r="A370" s="73">
        <v>31545</v>
      </c>
      <c r="B370" s="73"/>
      <c r="C370" s="42" t="s">
        <v>220</v>
      </c>
      <c r="D370" s="41" t="s">
        <v>239</v>
      </c>
      <c r="E370" s="118" t="e">
        <f>VLOOKUP(BASE_CONCILI12[[#This Row],[CÓD. 
SAIB]],CONT_ANTE!A:D,4,0)</f>
        <v>#N/A</v>
      </c>
      <c r="F370" s="118" t="e">
        <f>SUMIF(#REF!,BASE_CONCILI12[[#This Row],[CÓD. 
SAIB]],#REF!)</f>
        <v>#REF!</v>
      </c>
      <c r="G370" s="118" t="e">
        <f>SUMIF(#REF!,BASE_CONCILI12[[#This Row],[CÓD. 
SAIB]],#REF!)</f>
        <v>#REF!</v>
      </c>
      <c r="H370" s="118" t="e">
        <f>BASE_CONCILI12[[#This Row],[CONSUMO REAL]]-BASE_CONCILI12[[#This Row],[CONSUMO TEORICO]]</f>
        <v>#REF!</v>
      </c>
      <c r="I370" s="118" t="e">
        <f>SUMIF(#REF!,BASE_CONCILI12[[#This Row],[CÓD. 
SAIB]],#REF!)</f>
        <v>#REF!</v>
      </c>
      <c r="J370" s="118" t="e">
        <f>SUMIF(#REF!,BASE_CONCILI12[[#This Row],[CÓD. 
SAIB]],#REF!)</f>
        <v>#REF!</v>
      </c>
      <c r="K370" s="118" t="e">
        <f>BASE_CONCILI12[[#This Row],[30/mai]]+BASE_CONCILI12[[#This Row],[RECEBIMENTO]]-BASE_CONCILI12[[#This Row],[TRANSFERÊNCIA]]-BASE_CONCILI12[[#This Row],[CONSUMO REAL]]</f>
        <v>#N/A</v>
      </c>
      <c r="L370" s="119">
        <f>IFERROR(VLOOKUP(BASE_CONCILI12[[#This Row],[CÓD. 
SAIB]],BASE_CONTAG[[LAVRE]:[CONTAGEM FINAL]],7,0),0)</f>
        <v>0</v>
      </c>
      <c r="M370" s="119">
        <f>IFERROR(SUM(BASE_CONCILI12[[#This Row],[30/jun]]*BASE_CONCILI12[[#This Row],[CUSTO MP (UN)]]),0)</f>
        <v>0</v>
      </c>
      <c r="N370" s="119">
        <f>IFERROR(VLOOKUP(BASE_CONCILI12[[#This Row],[CÓD. 
SAIB]],BASE_CONTAG[],5,0),"")</f>
        <v>0</v>
      </c>
      <c r="O370" s="119" t="e">
        <f>SUMIF(SISTEMA!#REF!,BASE_CONCILI12[[#This Row],[CÓD. 
SAIB]],SISTEMA!#REF!)</f>
        <v>#REF!</v>
      </c>
      <c r="P370" s="119">
        <f>IFERROR(SUM(BASE_CONCILI12[[#This Row],[SISTEMA]]*BASE_CONCILI12[[#This Row],[CUSTO MP (UN)]]),0)</f>
        <v>0</v>
      </c>
      <c r="Q370" s="36" t="str">
        <f>IFERROR(VLOOKUP(BASE_CONCILI12[[#This Row],[CÓD. 
SAIB]],BASE_DIFERENÇA[],4,0),"0")</f>
        <v>0</v>
      </c>
      <c r="R370" s="120" t="e">
        <f>BASE_CONCILI12[[#This Row],[30/jun]]-BASE_CONCILI12[[#This Row],[SISTEMA]]</f>
        <v>#REF!</v>
      </c>
      <c r="S370" s="58" t="str">
        <f>IFERROR(BASE_CONCILI12[[#This Row],[DIFERENÇA ANTERIOR]]-BASE_CONCILI12[[#This Row],[DIFERENÇA ATUAL]],"-")</f>
        <v>-</v>
      </c>
      <c r="T370" s="121" t="str">
        <f>VLOOKUP(BASE_CONCILI12[[#This Row],[CÓD. 
SAIB]],CUSTO!A:C,3,0)</f>
        <v>31545CB01</v>
      </c>
      <c r="U370" s="121">
        <f>IFERROR(SUM(BASE_CONCILI12[[#This Row],[DIFERENÇA ATUAL]]*BASE_CONCILI12[[#This Row],[CUSTO MP (UN)]]),0)</f>
        <v>0</v>
      </c>
      <c r="V370" s="122" t="str">
        <f>IFERROR(BASE_CONCILI12[[#This Row],[30/jun]]/BASE_CONCILI12[[#This Row],[SISTEMA]],"")</f>
        <v/>
      </c>
      <c r="W370" s="52" t="str">
        <f>IFERROR(BASE_CONCILI12[[#This Row],[DIFERENÇA MÊS]]*BASE_CONCILI12[[#This Row],[CUSTO MP (UN)]],"-")</f>
        <v>-</v>
      </c>
      <c r="X370" s="127" t="s">
        <v>864</v>
      </c>
    </row>
  </sheetData>
  <conditionalFormatting sqref="A4:B4">
    <cfRule type="duplicateValues" dxfId="132" priority="1"/>
  </conditionalFormatting>
  <conditionalFormatting sqref="A121:B121">
    <cfRule type="duplicateValues" dxfId="131" priority="6"/>
  </conditionalFormatting>
  <conditionalFormatting sqref="A358:B358">
    <cfRule type="duplicateValues" dxfId="130" priority="8"/>
  </conditionalFormatting>
  <conditionalFormatting sqref="A359:B359">
    <cfRule type="duplicateValues" dxfId="129" priority="7"/>
  </conditionalFormatting>
  <conditionalFormatting sqref="A360:B360 A5:B120 A122:B357">
    <cfRule type="duplicateValues" dxfId="128" priority="168"/>
  </conditionalFormatting>
  <conditionalFormatting sqref="A361:B361">
    <cfRule type="duplicateValues" dxfId="127" priority="5"/>
  </conditionalFormatting>
  <conditionalFormatting sqref="A362:B367">
    <cfRule type="duplicateValues" dxfId="126" priority="165"/>
  </conditionalFormatting>
  <conditionalFormatting sqref="A368:B368">
    <cfRule type="duplicateValues" dxfId="125" priority="3"/>
  </conditionalFormatting>
  <conditionalFormatting sqref="A371:B1048576 A369:B369 A1:B3">
    <cfRule type="duplicateValues" dxfId="124" priority="1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0" filterMode="1">
    <pageSetUpPr fitToPage="1"/>
  </sheetPr>
  <dimension ref="A1:N7146"/>
  <sheetViews>
    <sheetView topLeftCell="B1" zoomScaleNormal="100" workbookViewId="0">
      <selection activeCell="B1428" sqref="B1428"/>
    </sheetView>
  </sheetViews>
  <sheetFormatPr defaultRowHeight="12.75" x14ac:dyDescent="0.2"/>
  <cols>
    <col min="1" max="1" width="9.140625" style="216"/>
    <col min="2" max="2" width="11" style="216" bestFit="1" customWidth="1"/>
    <col min="3" max="3" width="7" style="216" bestFit="1" customWidth="1"/>
    <col min="4" max="4" width="9.7109375" style="216" bestFit="1" customWidth="1"/>
    <col min="5" max="5" width="55.140625" style="216" customWidth="1"/>
    <col min="6" max="6" width="8.140625" style="216" bestFit="1" customWidth="1"/>
    <col min="7" max="7" width="6.85546875" style="216" bestFit="1" customWidth="1"/>
    <col min="8" max="8" width="9.140625" style="217" bestFit="1" customWidth="1"/>
    <col min="9" max="9" width="17.28515625" style="216" bestFit="1" customWidth="1"/>
    <col min="10" max="10" width="26" style="216" bestFit="1" customWidth="1"/>
    <col min="11" max="11" width="18.140625" style="216" bestFit="1" customWidth="1"/>
    <col min="12" max="12" width="18.42578125" style="216" bestFit="1" customWidth="1"/>
    <col min="13" max="13" width="17.28515625" style="216" bestFit="1" customWidth="1"/>
    <col min="14" max="14" width="19" style="216" bestFit="1" customWidth="1"/>
    <col min="15" max="16384" width="9.140625" style="216"/>
  </cols>
  <sheetData>
    <row r="1" spans="1:14" x14ac:dyDescent="0.2">
      <c r="A1" s="216" t="e">
        <f>VLOOKUP(B1,CONTAGEM!B:C,1,0)</f>
        <v>#N/A</v>
      </c>
      <c r="B1" s="323" t="s">
        <v>106</v>
      </c>
      <c r="C1" s="323" t="s">
        <v>3463</v>
      </c>
      <c r="D1" s="323" t="s">
        <v>21519</v>
      </c>
      <c r="E1" s="323" t="s">
        <v>3464</v>
      </c>
      <c r="F1" s="323" t="s">
        <v>21520</v>
      </c>
      <c r="G1" s="323" t="s">
        <v>3465</v>
      </c>
      <c r="H1" s="323" t="s">
        <v>3466</v>
      </c>
      <c r="I1" s="323" t="s">
        <v>3467</v>
      </c>
      <c r="J1" s="323" t="s">
        <v>3468</v>
      </c>
      <c r="K1" s="323" t="s">
        <v>3469</v>
      </c>
      <c r="L1" s="323" t="s">
        <v>3470</v>
      </c>
      <c r="M1" s="323" t="s">
        <v>3471</v>
      </c>
      <c r="N1" s="323" t="s">
        <v>21521</v>
      </c>
    </row>
    <row r="2" spans="1:14" ht="15" hidden="1" x14ac:dyDescent="0.25">
      <c r="A2" s="216" t="e">
        <f>VLOOKUP(B2,CONTAGEM!B:B,1,0)</f>
        <v>#N/A</v>
      </c>
      <c r="B2" s="324" t="s">
        <v>14465</v>
      </c>
      <c r="C2" s="324" t="s">
        <v>894</v>
      </c>
      <c r="D2" s="324" t="s">
        <v>4136</v>
      </c>
      <c r="E2" s="324" t="s">
        <v>1274</v>
      </c>
      <c r="F2" s="324" t="s">
        <v>808</v>
      </c>
      <c r="G2" s="324" t="s">
        <v>896</v>
      </c>
      <c r="H2" s="324" t="s">
        <v>14377</v>
      </c>
      <c r="I2" s="325">
        <v>0</v>
      </c>
      <c r="J2" s="325">
        <v>0</v>
      </c>
      <c r="K2" s="325">
        <v>0</v>
      </c>
      <c r="L2" s="325">
        <v>0</v>
      </c>
      <c r="M2" s="325">
        <v>0</v>
      </c>
      <c r="N2" s="324" t="s">
        <v>12561</v>
      </c>
    </row>
    <row r="3" spans="1:14" ht="15" hidden="1" x14ac:dyDescent="0.25">
      <c r="A3" s="216" t="e">
        <f>VLOOKUP(B3,CONTAGEM!B:B,1,0)</f>
        <v>#N/A</v>
      </c>
      <c r="B3" s="326" t="s">
        <v>14466</v>
      </c>
      <c r="C3" s="326" t="s">
        <v>894</v>
      </c>
      <c r="D3" s="326" t="s">
        <v>4136</v>
      </c>
      <c r="E3" s="326" t="s">
        <v>895</v>
      </c>
      <c r="F3" s="326" t="s">
        <v>808</v>
      </c>
      <c r="G3" s="326" t="s">
        <v>896</v>
      </c>
      <c r="H3" s="326" t="s">
        <v>6221</v>
      </c>
      <c r="I3" s="327">
        <v>0</v>
      </c>
      <c r="J3" s="327">
        <v>0</v>
      </c>
      <c r="K3" s="327">
        <v>0</v>
      </c>
      <c r="L3" s="327">
        <v>0</v>
      </c>
      <c r="M3" s="327">
        <v>0</v>
      </c>
      <c r="N3" s="326" t="s">
        <v>7276</v>
      </c>
    </row>
    <row r="4" spans="1:14" ht="15" hidden="1" x14ac:dyDescent="0.25">
      <c r="A4" s="216" t="e">
        <f>VLOOKUP(B4,CONTAGEM!B:B,1,0)</f>
        <v>#N/A</v>
      </c>
      <c r="B4" s="324" t="s">
        <v>14466</v>
      </c>
      <c r="C4" s="324" t="s">
        <v>894</v>
      </c>
      <c r="D4" s="324" t="s">
        <v>4136</v>
      </c>
      <c r="E4" s="324" t="s">
        <v>895</v>
      </c>
      <c r="F4" s="324" t="s">
        <v>808</v>
      </c>
      <c r="G4" s="324" t="s">
        <v>896</v>
      </c>
      <c r="H4" s="324" t="s">
        <v>14377</v>
      </c>
      <c r="I4" s="325">
        <v>0</v>
      </c>
      <c r="J4" s="325">
        <v>0</v>
      </c>
      <c r="K4" s="325">
        <v>0</v>
      </c>
      <c r="L4" s="325">
        <v>0</v>
      </c>
      <c r="M4" s="325">
        <v>0</v>
      </c>
      <c r="N4" s="324" t="s">
        <v>12561</v>
      </c>
    </row>
    <row r="5" spans="1:14" ht="15" hidden="1" x14ac:dyDescent="0.25">
      <c r="A5" s="216" t="e">
        <f>VLOOKUP(B5,CONTAGEM!B:B,1,0)</f>
        <v>#N/A</v>
      </c>
      <c r="B5" s="326" t="s">
        <v>14466</v>
      </c>
      <c r="C5" s="326" t="s">
        <v>894</v>
      </c>
      <c r="D5" s="326" t="s">
        <v>4136</v>
      </c>
      <c r="E5" s="326" t="s">
        <v>895</v>
      </c>
      <c r="F5" s="326" t="s">
        <v>808</v>
      </c>
      <c r="G5" s="326" t="s">
        <v>896</v>
      </c>
      <c r="H5" s="326" t="s">
        <v>7393</v>
      </c>
      <c r="I5" s="327">
        <v>0</v>
      </c>
      <c r="J5" s="327">
        <v>0</v>
      </c>
      <c r="K5" s="327">
        <v>0</v>
      </c>
      <c r="L5" s="327">
        <v>0</v>
      </c>
      <c r="M5" s="327">
        <v>0</v>
      </c>
      <c r="N5" s="326" t="s">
        <v>7275</v>
      </c>
    </row>
    <row r="6" spans="1:14" ht="15" hidden="1" x14ac:dyDescent="0.25">
      <c r="A6" s="216" t="e">
        <f>VLOOKUP(B6,CONTAGEM!B:B,1,0)</f>
        <v>#N/A</v>
      </c>
      <c r="B6" s="324" t="s">
        <v>14466</v>
      </c>
      <c r="C6" s="324" t="s">
        <v>894</v>
      </c>
      <c r="D6" s="324" t="s">
        <v>4136</v>
      </c>
      <c r="E6" s="324" t="s">
        <v>895</v>
      </c>
      <c r="F6" s="324" t="s">
        <v>808</v>
      </c>
      <c r="G6" s="324" t="s">
        <v>896</v>
      </c>
      <c r="H6" s="324" t="s">
        <v>7394</v>
      </c>
      <c r="I6" s="325">
        <v>0</v>
      </c>
      <c r="J6" s="325">
        <v>0</v>
      </c>
      <c r="K6" s="325">
        <v>0</v>
      </c>
      <c r="L6" s="325">
        <v>0</v>
      </c>
      <c r="M6" s="325">
        <v>0</v>
      </c>
      <c r="N6" s="324" t="s">
        <v>7277</v>
      </c>
    </row>
    <row r="7" spans="1:14" ht="15" hidden="1" x14ac:dyDescent="0.25">
      <c r="B7" s="324" t="s">
        <v>14467</v>
      </c>
      <c r="C7" s="324" t="s">
        <v>894</v>
      </c>
      <c r="D7" s="324" t="s">
        <v>4136</v>
      </c>
      <c r="E7" s="324" t="s">
        <v>897</v>
      </c>
      <c r="F7" s="324" t="s">
        <v>808</v>
      </c>
      <c r="G7" s="324" t="s">
        <v>896</v>
      </c>
      <c r="H7" s="324" t="s">
        <v>6221</v>
      </c>
      <c r="I7" s="325">
        <v>0</v>
      </c>
      <c r="J7" s="325">
        <v>0</v>
      </c>
      <c r="K7" s="325">
        <v>0</v>
      </c>
      <c r="L7" s="325">
        <v>68.05</v>
      </c>
      <c r="M7" s="325">
        <v>0</v>
      </c>
      <c r="N7" s="324" t="s">
        <v>7276</v>
      </c>
    </row>
    <row r="8" spans="1:14" ht="15" hidden="1" x14ac:dyDescent="0.25">
      <c r="B8" s="326" t="s">
        <v>14467</v>
      </c>
      <c r="C8" s="326" t="s">
        <v>894</v>
      </c>
      <c r="D8" s="326" t="s">
        <v>4136</v>
      </c>
      <c r="E8" s="326" t="s">
        <v>897</v>
      </c>
      <c r="F8" s="326" t="s">
        <v>808</v>
      </c>
      <c r="G8" s="326" t="s">
        <v>896</v>
      </c>
      <c r="H8" s="326" t="s">
        <v>14377</v>
      </c>
      <c r="I8" s="327">
        <v>0</v>
      </c>
      <c r="J8" s="327">
        <v>0</v>
      </c>
      <c r="K8" s="327">
        <v>0</v>
      </c>
      <c r="L8" s="327">
        <v>0</v>
      </c>
      <c r="M8" s="327">
        <v>0</v>
      </c>
      <c r="N8" s="326" t="s">
        <v>12561</v>
      </c>
    </row>
    <row r="9" spans="1:14" ht="15" hidden="1" x14ac:dyDescent="0.25">
      <c r="B9" s="324" t="s">
        <v>14467</v>
      </c>
      <c r="C9" s="324" t="s">
        <v>894</v>
      </c>
      <c r="D9" s="324" t="s">
        <v>4136</v>
      </c>
      <c r="E9" s="324" t="s">
        <v>897</v>
      </c>
      <c r="F9" s="324" t="s">
        <v>808</v>
      </c>
      <c r="G9" s="324" t="s">
        <v>896</v>
      </c>
      <c r="H9" s="324" t="s">
        <v>7393</v>
      </c>
      <c r="I9" s="325">
        <v>0</v>
      </c>
      <c r="J9" s="325">
        <v>0</v>
      </c>
      <c r="K9" s="325">
        <v>0</v>
      </c>
      <c r="L9" s="325">
        <v>0</v>
      </c>
      <c r="M9" s="325">
        <v>0</v>
      </c>
      <c r="N9" s="324" t="s">
        <v>7275</v>
      </c>
    </row>
    <row r="10" spans="1:14" ht="15" hidden="1" x14ac:dyDescent="0.25">
      <c r="B10" s="326" t="s">
        <v>14467</v>
      </c>
      <c r="C10" s="326" t="s">
        <v>894</v>
      </c>
      <c r="D10" s="326" t="s">
        <v>4136</v>
      </c>
      <c r="E10" s="326" t="s">
        <v>897</v>
      </c>
      <c r="F10" s="326" t="s">
        <v>808</v>
      </c>
      <c r="G10" s="326" t="s">
        <v>896</v>
      </c>
      <c r="H10" s="326" t="s">
        <v>7395</v>
      </c>
      <c r="I10" s="327">
        <v>0</v>
      </c>
      <c r="J10" s="327">
        <v>0</v>
      </c>
      <c r="K10" s="327">
        <v>0</v>
      </c>
      <c r="L10" s="327">
        <v>-44.06</v>
      </c>
      <c r="M10" s="327">
        <v>0</v>
      </c>
      <c r="N10" s="326" t="s">
        <v>7278</v>
      </c>
    </row>
    <row r="11" spans="1:14" ht="15" hidden="1" x14ac:dyDescent="0.25">
      <c r="B11" s="324" t="s">
        <v>14467</v>
      </c>
      <c r="C11" s="324" t="s">
        <v>894</v>
      </c>
      <c r="D11" s="324" t="s">
        <v>4136</v>
      </c>
      <c r="E11" s="324" t="s">
        <v>897</v>
      </c>
      <c r="F11" s="324" t="s">
        <v>808</v>
      </c>
      <c r="G11" s="324" t="s">
        <v>896</v>
      </c>
      <c r="H11" s="324" t="s">
        <v>7394</v>
      </c>
      <c r="I11" s="325">
        <v>0</v>
      </c>
      <c r="J11" s="325">
        <v>0</v>
      </c>
      <c r="K11" s="325">
        <v>0</v>
      </c>
      <c r="L11" s="325">
        <v>-23.99</v>
      </c>
      <c r="M11" s="325">
        <v>0</v>
      </c>
      <c r="N11" s="324" t="s">
        <v>7277</v>
      </c>
    </row>
    <row r="12" spans="1:14" ht="15" hidden="1" x14ac:dyDescent="0.25">
      <c r="B12" s="326" t="s">
        <v>14467</v>
      </c>
      <c r="C12" s="326" t="s">
        <v>894</v>
      </c>
      <c r="D12" s="326" t="s">
        <v>4136</v>
      </c>
      <c r="E12" s="326" t="s">
        <v>897</v>
      </c>
      <c r="F12" s="326" t="s">
        <v>808</v>
      </c>
      <c r="G12" s="326" t="s">
        <v>896</v>
      </c>
      <c r="H12" s="326" t="s">
        <v>4140</v>
      </c>
      <c r="I12" s="327">
        <v>0</v>
      </c>
      <c r="J12" s="327">
        <v>0</v>
      </c>
      <c r="K12" s="327">
        <v>0</v>
      </c>
      <c r="L12" s="327">
        <v>0</v>
      </c>
      <c r="M12" s="327">
        <v>0</v>
      </c>
      <c r="N12" s="326" t="s">
        <v>12555</v>
      </c>
    </row>
    <row r="13" spans="1:14" ht="15" hidden="1" x14ac:dyDescent="0.25">
      <c r="B13" s="324" t="s">
        <v>14468</v>
      </c>
      <c r="C13" s="324" t="s">
        <v>894</v>
      </c>
      <c r="D13" s="324" t="s">
        <v>4136</v>
      </c>
      <c r="E13" s="324" t="s">
        <v>1276</v>
      </c>
      <c r="F13" s="324" t="s">
        <v>808</v>
      </c>
      <c r="G13" s="324" t="s">
        <v>896</v>
      </c>
      <c r="H13" s="324" t="s">
        <v>6221</v>
      </c>
      <c r="I13" s="325">
        <v>0</v>
      </c>
      <c r="J13" s="325">
        <v>0</v>
      </c>
      <c r="K13" s="325">
        <v>0</v>
      </c>
      <c r="L13" s="325">
        <v>-248.01</v>
      </c>
      <c r="M13" s="325">
        <v>0</v>
      </c>
      <c r="N13" s="324" t="s">
        <v>7276</v>
      </c>
    </row>
    <row r="14" spans="1:14" ht="15" hidden="1" x14ac:dyDescent="0.25">
      <c r="B14" s="326" t="s">
        <v>14468</v>
      </c>
      <c r="C14" s="326" t="s">
        <v>894</v>
      </c>
      <c r="D14" s="326" t="s">
        <v>4136</v>
      </c>
      <c r="E14" s="326" t="s">
        <v>1276</v>
      </c>
      <c r="F14" s="326" t="s">
        <v>808</v>
      </c>
      <c r="G14" s="326" t="s">
        <v>896</v>
      </c>
      <c r="H14" s="326" t="s">
        <v>14377</v>
      </c>
      <c r="I14" s="327">
        <v>0</v>
      </c>
      <c r="J14" s="327">
        <v>0</v>
      </c>
      <c r="K14" s="327">
        <v>0</v>
      </c>
      <c r="L14" s="327">
        <v>0</v>
      </c>
      <c r="M14" s="327">
        <v>0</v>
      </c>
      <c r="N14" s="326" t="s">
        <v>12561</v>
      </c>
    </row>
    <row r="15" spans="1:14" ht="15" hidden="1" x14ac:dyDescent="0.25">
      <c r="B15" s="324" t="s">
        <v>14468</v>
      </c>
      <c r="C15" s="324" t="s">
        <v>894</v>
      </c>
      <c r="D15" s="324" t="s">
        <v>4136</v>
      </c>
      <c r="E15" s="324" t="s">
        <v>1276</v>
      </c>
      <c r="F15" s="324" t="s">
        <v>808</v>
      </c>
      <c r="G15" s="324" t="s">
        <v>896</v>
      </c>
      <c r="H15" s="324" t="s">
        <v>7393</v>
      </c>
      <c r="I15" s="325">
        <v>0</v>
      </c>
      <c r="J15" s="325">
        <v>0</v>
      </c>
      <c r="K15" s="325">
        <v>0</v>
      </c>
      <c r="L15" s="325">
        <v>0</v>
      </c>
      <c r="M15" s="325">
        <v>0</v>
      </c>
      <c r="N15" s="324" t="s">
        <v>7275</v>
      </c>
    </row>
    <row r="16" spans="1:14" ht="15" hidden="1" x14ac:dyDescent="0.25">
      <c r="B16" s="326" t="s">
        <v>14468</v>
      </c>
      <c r="C16" s="326" t="s">
        <v>894</v>
      </c>
      <c r="D16" s="326" t="s">
        <v>4136</v>
      </c>
      <c r="E16" s="326" t="s">
        <v>1276</v>
      </c>
      <c r="F16" s="326" t="s">
        <v>808</v>
      </c>
      <c r="G16" s="326" t="s">
        <v>896</v>
      </c>
      <c r="H16" s="326" t="s">
        <v>7395</v>
      </c>
      <c r="I16" s="327">
        <v>0</v>
      </c>
      <c r="J16" s="327">
        <v>0</v>
      </c>
      <c r="K16" s="327">
        <v>0</v>
      </c>
      <c r="L16" s="327">
        <v>0</v>
      </c>
      <c r="M16" s="327">
        <v>0</v>
      </c>
      <c r="N16" s="326" t="s">
        <v>7278</v>
      </c>
    </row>
    <row r="17" spans="2:14" ht="15" hidden="1" x14ac:dyDescent="0.25">
      <c r="B17" s="324" t="s">
        <v>14468</v>
      </c>
      <c r="C17" s="324" t="s">
        <v>894</v>
      </c>
      <c r="D17" s="324" t="s">
        <v>4136</v>
      </c>
      <c r="E17" s="324" t="s">
        <v>1276</v>
      </c>
      <c r="F17" s="324" t="s">
        <v>808</v>
      </c>
      <c r="G17" s="324" t="s">
        <v>896</v>
      </c>
      <c r="H17" s="324" t="s">
        <v>7394</v>
      </c>
      <c r="I17" s="325">
        <v>614</v>
      </c>
      <c r="J17" s="325">
        <v>0</v>
      </c>
      <c r="K17" s="325">
        <v>614</v>
      </c>
      <c r="L17" s="325">
        <v>6804.32</v>
      </c>
      <c r="M17" s="325">
        <v>0</v>
      </c>
      <c r="N17" s="324" t="s">
        <v>7277</v>
      </c>
    </row>
    <row r="18" spans="2:14" ht="15" hidden="1" x14ac:dyDescent="0.25">
      <c r="B18" s="326" t="s">
        <v>14468</v>
      </c>
      <c r="C18" s="326" t="s">
        <v>894</v>
      </c>
      <c r="D18" s="326" t="s">
        <v>4136</v>
      </c>
      <c r="E18" s="326" t="s">
        <v>1276</v>
      </c>
      <c r="F18" s="326" t="s">
        <v>808</v>
      </c>
      <c r="G18" s="326" t="s">
        <v>896</v>
      </c>
      <c r="H18" s="326" t="s">
        <v>14469</v>
      </c>
      <c r="I18" s="327">
        <v>0</v>
      </c>
      <c r="J18" s="327">
        <v>0</v>
      </c>
      <c r="K18" s="327">
        <v>0</v>
      </c>
      <c r="L18" s="327">
        <v>0</v>
      </c>
      <c r="M18" s="327">
        <v>0</v>
      </c>
      <c r="N18" s="326" t="s">
        <v>12562</v>
      </c>
    </row>
    <row r="19" spans="2:14" ht="15" hidden="1" x14ac:dyDescent="0.25">
      <c r="B19" s="326" t="s">
        <v>14470</v>
      </c>
      <c r="C19" s="326" t="s">
        <v>894</v>
      </c>
      <c r="D19" s="326" t="s">
        <v>4136</v>
      </c>
      <c r="E19" s="326" t="s">
        <v>898</v>
      </c>
      <c r="F19" s="326" t="s">
        <v>808</v>
      </c>
      <c r="G19" s="326" t="s">
        <v>896</v>
      </c>
      <c r="H19" s="326" t="s">
        <v>6221</v>
      </c>
      <c r="I19" s="327">
        <v>0</v>
      </c>
      <c r="J19" s="327">
        <v>0</v>
      </c>
      <c r="K19" s="327">
        <v>0</v>
      </c>
      <c r="L19" s="327">
        <v>-129.24</v>
      </c>
      <c r="M19" s="327">
        <v>0</v>
      </c>
      <c r="N19" s="326" t="s">
        <v>7276</v>
      </c>
    </row>
    <row r="20" spans="2:14" ht="15" hidden="1" x14ac:dyDescent="0.25">
      <c r="B20" s="324" t="s">
        <v>14470</v>
      </c>
      <c r="C20" s="324" t="s">
        <v>894</v>
      </c>
      <c r="D20" s="324" t="s">
        <v>4136</v>
      </c>
      <c r="E20" s="324" t="s">
        <v>898</v>
      </c>
      <c r="F20" s="324" t="s">
        <v>808</v>
      </c>
      <c r="G20" s="324" t="s">
        <v>896</v>
      </c>
      <c r="H20" s="324" t="s">
        <v>14377</v>
      </c>
      <c r="I20" s="325">
        <v>0</v>
      </c>
      <c r="J20" s="325">
        <v>0</v>
      </c>
      <c r="K20" s="325">
        <v>0</v>
      </c>
      <c r="L20" s="325">
        <v>0</v>
      </c>
      <c r="M20" s="325">
        <v>0</v>
      </c>
      <c r="N20" s="324" t="s">
        <v>12561</v>
      </c>
    </row>
    <row r="21" spans="2:14" ht="15" hidden="1" x14ac:dyDescent="0.25">
      <c r="B21" s="326" t="s">
        <v>14470</v>
      </c>
      <c r="C21" s="326" t="s">
        <v>894</v>
      </c>
      <c r="D21" s="326" t="s">
        <v>4136</v>
      </c>
      <c r="E21" s="326" t="s">
        <v>898</v>
      </c>
      <c r="F21" s="326" t="s">
        <v>808</v>
      </c>
      <c r="G21" s="326" t="s">
        <v>896</v>
      </c>
      <c r="H21" s="326" t="s">
        <v>7393</v>
      </c>
      <c r="I21" s="327">
        <v>0</v>
      </c>
      <c r="J21" s="327">
        <v>0</v>
      </c>
      <c r="K21" s="327">
        <v>0</v>
      </c>
      <c r="L21" s="327">
        <v>0</v>
      </c>
      <c r="M21" s="327">
        <v>0</v>
      </c>
      <c r="N21" s="326" t="s">
        <v>7275</v>
      </c>
    </row>
    <row r="22" spans="2:14" ht="15" hidden="1" x14ac:dyDescent="0.25">
      <c r="B22" s="324" t="s">
        <v>14470</v>
      </c>
      <c r="C22" s="324" t="s">
        <v>894</v>
      </c>
      <c r="D22" s="324" t="s">
        <v>4136</v>
      </c>
      <c r="E22" s="324" t="s">
        <v>898</v>
      </c>
      <c r="F22" s="324" t="s">
        <v>808</v>
      </c>
      <c r="G22" s="324" t="s">
        <v>896</v>
      </c>
      <c r="H22" s="324" t="s">
        <v>7395</v>
      </c>
      <c r="I22" s="325">
        <v>0</v>
      </c>
      <c r="J22" s="325">
        <v>0</v>
      </c>
      <c r="K22" s="325">
        <v>0</v>
      </c>
      <c r="L22" s="325">
        <v>129.28</v>
      </c>
      <c r="M22" s="325">
        <v>0</v>
      </c>
      <c r="N22" s="324" t="s">
        <v>7278</v>
      </c>
    </row>
    <row r="23" spans="2:14" ht="15" hidden="1" x14ac:dyDescent="0.25">
      <c r="B23" s="326" t="s">
        <v>14470</v>
      </c>
      <c r="C23" s="326" t="s">
        <v>894</v>
      </c>
      <c r="D23" s="326" t="s">
        <v>4136</v>
      </c>
      <c r="E23" s="326" t="s">
        <v>898</v>
      </c>
      <c r="F23" s="326" t="s">
        <v>808</v>
      </c>
      <c r="G23" s="326" t="s">
        <v>896</v>
      </c>
      <c r="H23" s="326" t="s">
        <v>7394</v>
      </c>
      <c r="I23" s="327">
        <v>193</v>
      </c>
      <c r="J23" s="327">
        <v>0</v>
      </c>
      <c r="K23" s="327">
        <v>193</v>
      </c>
      <c r="L23" s="327">
        <v>962.67</v>
      </c>
      <c r="M23" s="327">
        <v>0</v>
      </c>
      <c r="N23" s="326" t="s">
        <v>7277</v>
      </c>
    </row>
    <row r="24" spans="2:14" ht="15" hidden="1" x14ac:dyDescent="0.25">
      <c r="B24" s="324" t="s">
        <v>14470</v>
      </c>
      <c r="C24" s="324" t="s">
        <v>894</v>
      </c>
      <c r="D24" s="324" t="s">
        <v>4136</v>
      </c>
      <c r="E24" s="324" t="s">
        <v>898</v>
      </c>
      <c r="F24" s="324" t="s">
        <v>808</v>
      </c>
      <c r="G24" s="324" t="s">
        <v>896</v>
      </c>
      <c r="H24" s="324" t="s">
        <v>4140</v>
      </c>
      <c r="I24" s="325">
        <v>0</v>
      </c>
      <c r="J24" s="325">
        <v>0</v>
      </c>
      <c r="K24" s="325">
        <v>0</v>
      </c>
      <c r="L24" s="325">
        <v>0</v>
      </c>
      <c r="M24" s="325">
        <v>0</v>
      </c>
      <c r="N24" s="324" t="s">
        <v>12555</v>
      </c>
    </row>
    <row r="25" spans="2:14" ht="15" hidden="1" x14ac:dyDescent="0.25">
      <c r="B25" s="324" t="s">
        <v>14471</v>
      </c>
      <c r="C25" s="324" t="s">
        <v>894</v>
      </c>
      <c r="D25" s="324" t="s">
        <v>4136</v>
      </c>
      <c r="E25" s="324" t="s">
        <v>899</v>
      </c>
      <c r="F25" s="324" t="s">
        <v>808</v>
      </c>
      <c r="G25" s="324" t="s">
        <v>896</v>
      </c>
      <c r="H25" s="324" t="s">
        <v>6221</v>
      </c>
      <c r="I25" s="325">
        <v>0</v>
      </c>
      <c r="J25" s="325">
        <v>0</v>
      </c>
      <c r="K25" s="325">
        <v>0</v>
      </c>
      <c r="L25" s="325">
        <v>0</v>
      </c>
      <c r="M25" s="325">
        <v>0</v>
      </c>
      <c r="N25" s="324" t="s">
        <v>7276</v>
      </c>
    </row>
    <row r="26" spans="2:14" ht="15" hidden="1" x14ac:dyDescent="0.25">
      <c r="B26" s="326" t="s">
        <v>14471</v>
      </c>
      <c r="C26" s="326" t="s">
        <v>894</v>
      </c>
      <c r="D26" s="326" t="s">
        <v>4136</v>
      </c>
      <c r="E26" s="326" t="s">
        <v>899</v>
      </c>
      <c r="F26" s="326" t="s">
        <v>808</v>
      </c>
      <c r="G26" s="326" t="s">
        <v>896</v>
      </c>
      <c r="H26" s="326" t="s">
        <v>14377</v>
      </c>
      <c r="I26" s="327">
        <v>0</v>
      </c>
      <c r="J26" s="327">
        <v>0</v>
      </c>
      <c r="K26" s="327">
        <v>0</v>
      </c>
      <c r="L26" s="327">
        <v>0</v>
      </c>
      <c r="M26" s="327">
        <v>0</v>
      </c>
      <c r="N26" s="326" t="s">
        <v>12561</v>
      </c>
    </row>
    <row r="27" spans="2:14" ht="15" hidden="1" x14ac:dyDescent="0.25">
      <c r="B27" s="324" t="s">
        <v>14471</v>
      </c>
      <c r="C27" s="324" t="s">
        <v>894</v>
      </c>
      <c r="D27" s="324" t="s">
        <v>4136</v>
      </c>
      <c r="E27" s="324" t="s">
        <v>899</v>
      </c>
      <c r="F27" s="324" t="s">
        <v>808</v>
      </c>
      <c r="G27" s="324" t="s">
        <v>896</v>
      </c>
      <c r="H27" s="324" t="s">
        <v>7393</v>
      </c>
      <c r="I27" s="325">
        <v>0</v>
      </c>
      <c r="J27" s="325">
        <v>0</v>
      </c>
      <c r="K27" s="325">
        <v>0</v>
      </c>
      <c r="L27" s="325">
        <v>0</v>
      </c>
      <c r="M27" s="325">
        <v>0</v>
      </c>
      <c r="N27" s="324" t="s">
        <v>7275</v>
      </c>
    </row>
    <row r="28" spans="2:14" ht="15" hidden="1" x14ac:dyDescent="0.25">
      <c r="B28" s="326" t="s">
        <v>14471</v>
      </c>
      <c r="C28" s="326" t="s">
        <v>894</v>
      </c>
      <c r="D28" s="326" t="s">
        <v>4136</v>
      </c>
      <c r="E28" s="326" t="s">
        <v>899</v>
      </c>
      <c r="F28" s="326" t="s">
        <v>808</v>
      </c>
      <c r="G28" s="326" t="s">
        <v>896</v>
      </c>
      <c r="H28" s="326" t="s">
        <v>7395</v>
      </c>
      <c r="I28" s="327">
        <v>0</v>
      </c>
      <c r="J28" s="327">
        <v>0</v>
      </c>
      <c r="K28" s="327">
        <v>0</v>
      </c>
      <c r="L28" s="327">
        <v>0</v>
      </c>
      <c r="M28" s="327">
        <v>0</v>
      </c>
      <c r="N28" s="326" t="s">
        <v>7278</v>
      </c>
    </row>
    <row r="29" spans="2:14" ht="15" hidden="1" x14ac:dyDescent="0.25">
      <c r="B29" s="324" t="s">
        <v>14471</v>
      </c>
      <c r="C29" s="324" t="s">
        <v>894</v>
      </c>
      <c r="D29" s="324" t="s">
        <v>4136</v>
      </c>
      <c r="E29" s="324" t="s">
        <v>899</v>
      </c>
      <c r="F29" s="324" t="s">
        <v>808</v>
      </c>
      <c r="G29" s="324" t="s">
        <v>896</v>
      </c>
      <c r="H29" s="324" t="s">
        <v>7394</v>
      </c>
      <c r="I29" s="325">
        <v>0</v>
      </c>
      <c r="J29" s="325">
        <v>0</v>
      </c>
      <c r="K29" s="325">
        <v>0</v>
      </c>
      <c r="L29" s="325">
        <v>0</v>
      </c>
      <c r="M29" s="325">
        <v>0</v>
      </c>
      <c r="N29" s="324" t="s">
        <v>7277</v>
      </c>
    </row>
    <row r="30" spans="2:14" ht="15" hidden="1" x14ac:dyDescent="0.25">
      <c r="B30" s="326" t="s">
        <v>14472</v>
      </c>
      <c r="C30" s="326" t="s">
        <v>894</v>
      </c>
      <c r="D30" s="326" t="s">
        <v>4136</v>
      </c>
      <c r="E30" s="326" t="s">
        <v>900</v>
      </c>
      <c r="F30" s="326" t="s">
        <v>811</v>
      </c>
      <c r="G30" s="326" t="s">
        <v>896</v>
      </c>
      <c r="H30" s="326" t="s">
        <v>6221</v>
      </c>
      <c r="I30" s="327">
        <v>0</v>
      </c>
      <c r="J30" s="327">
        <v>0</v>
      </c>
      <c r="K30" s="327">
        <v>0</v>
      </c>
      <c r="L30" s="327">
        <v>0</v>
      </c>
      <c r="M30" s="327">
        <v>0</v>
      </c>
      <c r="N30" s="326" t="s">
        <v>7276</v>
      </c>
    </row>
    <row r="31" spans="2:14" ht="15" hidden="1" x14ac:dyDescent="0.25">
      <c r="B31" s="324" t="s">
        <v>14472</v>
      </c>
      <c r="C31" s="324" t="s">
        <v>894</v>
      </c>
      <c r="D31" s="324" t="s">
        <v>4136</v>
      </c>
      <c r="E31" s="324" t="s">
        <v>900</v>
      </c>
      <c r="F31" s="324" t="s">
        <v>811</v>
      </c>
      <c r="G31" s="324" t="s">
        <v>896</v>
      </c>
      <c r="H31" s="324" t="s">
        <v>14377</v>
      </c>
      <c r="I31" s="325">
        <v>0</v>
      </c>
      <c r="J31" s="325">
        <v>0</v>
      </c>
      <c r="K31" s="325">
        <v>0</v>
      </c>
      <c r="L31" s="325">
        <v>0</v>
      </c>
      <c r="M31" s="325">
        <v>0</v>
      </c>
      <c r="N31" s="324" t="s">
        <v>12561</v>
      </c>
    </row>
    <row r="32" spans="2:14" ht="15" hidden="1" x14ac:dyDescent="0.25">
      <c r="B32" s="326" t="s">
        <v>14472</v>
      </c>
      <c r="C32" s="326" t="s">
        <v>894</v>
      </c>
      <c r="D32" s="326" t="s">
        <v>4136</v>
      </c>
      <c r="E32" s="326" t="s">
        <v>900</v>
      </c>
      <c r="F32" s="326" t="s">
        <v>811</v>
      </c>
      <c r="G32" s="326" t="s">
        <v>896</v>
      </c>
      <c r="H32" s="326" t="s">
        <v>7393</v>
      </c>
      <c r="I32" s="327">
        <v>0</v>
      </c>
      <c r="J32" s="327">
        <v>0</v>
      </c>
      <c r="K32" s="327">
        <v>0</v>
      </c>
      <c r="L32" s="327">
        <v>0</v>
      </c>
      <c r="M32" s="327">
        <v>0</v>
      </c>
      <c r="N32" s="326" t="s">
        <v>7275</v>
      </c>
    </row>
    <row r="33" spans="2:14" ht="15" hidden="1" x14ac:dyDescent="0.25">
      <c r="B33" s="324" t="s">
        <v>14472</v>
      </c>
      <c r="C33" s="324" t="s">
        <v>894</v>
      </c>
      <c r="D33" s="324" t="s">
        <v>4136</v>
      </c>
      <c r="E33" s="324" t="s">
        <v>900</v>
      </c>
      <c r="F33" s="324" t="s">
        <v>811</v>
      </c>
      <c r="G33" s="324" t="s">
        <v>896</v>
      </c>
      <c r="H33" s="324" t="s">
        <v>7394</v>
      </c>
      <c r="I33" s="325">
        <v>0</v>
      </c>
      <c r="J33" s="325">
        <v>0</v>
      </c>
      <c r="K33" s="325">
        <v>0</v>
      </c>
      <c r="L33" s="325">
        <v>0</v>
      </c>
      <c r="M33" s="325">
        <v>0</v>
      </c>
      <c r="N33" s="324" t="s">
        <v>7277</v>
      </c>
    </row>
    <row r="34" spans="2:14" ht="15" hidden="1" x14ac:dyDescent="0.25">
      <c r="B34" s="324" t="s">
        <v>14473</v>
      </c>
      <c r="C34" s="324" t="s">
        <v>894</v>
      </c>
      <c r="D34" s="324" t="s">
        <v>4136</v>
      </c>
      <c r="E34" s="324" t="s">
        <v>901</v>
      </c>
      <c r="F34" s="324" t="s">
        <v>808</v>
      </c>
      <c r="G34" s="324" t="s">
        <v>896</v>
      </c>
      <c r="H34" s="324" t="s">
        <v>6221</v>
      </c>
      <c r="I34" s="325">
        <v>0</v>
      </c>
      <c r="J34" s="325">
        <v>0</v>
      </c>
      <c r="K34" s="325">
        <v>0</v>
      </c>
      <c r="L34" s="325">
        <v>0</v>
      </c>
      <c r="M34" s="325">
        <v>0</v>
      </c>
      <c r="N34" s="324" t="s">
        <v>7276</v>
      </c>
    </row>
    <row r="35" spans="2:14" ht="15" hidden="1" x14ac:dyDescent="0.25">
      <c r="B35" s="326" t="s">
        <v>14473</v>
      </c>
      <c r="C35" s="326" t="s">
        <v>894</v>
      </c>
      <c r="D35" s="326" t="s">
        <v>4136</v>
      </c>
      <c r="E35" s="326" t="s">
        <v>901</v>
      </c>
      <c r="F35" s="326" t="s">
        <v>808</v>
      </c>
      <c r="G35" s="326" t="s">
        <v>896</v>
      </c>
      <c r="H35" s="326" t="s">
        <v>14377</v>
      </c>
      <c r="I35" s="327">
        <v>0</v>
      </c>
      <c r="J35" s="327">
        <v>0</v>
      </c>
      <c r="K35" s="327">
        <v>0</v>
      </c>
      <c r="L35" s="327">
        <v>0</v>
      </c>
      <c r="M35" s="327">
        <v>0</v>
      </c>
      <c r="N35" s="326" t="s">
        <v>12561</v>
      </c>
    </row>
    <row r="36" spans="2:14" ht="15" hidden="1" x14ac:dyDescent="0.25">
      <c r="B36" s="324" t="s">
        <v>14473</v>
      </c>
      <c r="C36" s="324" t="s">
        <v>894</v>
      </c>
      <c r="D36" s="324" t="s">
        <v>4136</v>
      </c>
      <c r="E36" s="324" t="s">
        <v>901</v>
      </c>
      <c r="F36" s="324" t="s">
        <v>808</v>
      </c>
      <c r="G36" s="324" t="s">
        <v>896</v>
      </c>
      <c r="H36" s="324" t="s">
        <v>7393</v>
      </c>
      <c r="I36" s="325">
        <v>0</v>
      </c>
      <c r="J36" s="325">
        <v>0</v>
      </c>
      <c r="K36" s="325">
        <v>0</v>
      </c>
      <c r="L36" s="325">
        <v>0</v>
      </c>
      <c r="M36" s="325">
        <v>0</v>
      </c>
      <c r="N36" s="324" t="s">
        <v>7275</v>
      </c>
    </row>
    <row r="37" spans="2:14" ht="15" hidden="1" x14ac:dyDescent="0.25">
      <c r="B37" s="326" t="s">
        <v>14473</v>
      </c>
      <c r="C37" s="326" t="s">
        <v>894</v>
      </c>
      <c r="D37" s="326" t="s">
        <v>4136</v>
      </c>
      <c r="E37" s="326" t="s">
        <v>901</v>
      </c>
      <c r="F37" s="326" t="s">
        <v>808</v>
      </c>
      <c r="G37" s="326" t="s">
        <v>896</v>
      </c>
      <c r="H37" s="326" t="s">
        <v>7395</v>
      </c>
      <c r="I37" s="327">
        <v>0</v>
      </c>
      <c r="J37" s="327">
        <v>0</v>
      </c>
      <c r="K37" s="327">
        <v>0</v>
      </c>
      <c r="L37" s="327">
        <v>0</v>
      </c>
      <c r="M37" s="327">
        <v>0</v>
      </c>
      <c r="N37" s="326" t="s">
        <v>7278</v>
      </c>
    </row>
    <row r="38" spans="2:14" ht="15" hidden="1" x14ac:dyDescent="0.25">
      <c r="B38" s="324" t="s">
        <v>14473</v>
      </c>
      <c r="C38" s="324" t="s">
        <v>894</v>
      </c>
      <c r="D38" s="324" t="s">
        <v>4136</v>
      </c>
      <c r="E38" s="324" t="s">
        <v>901</v>
      </c>
      <c r="F38" s="324" t="s">
        <v>808</v>
      </c>
      <c r="G38" s="324" t="s">
        <v>896</v>
      </c>
      <c r="H38" s="324" t="s">
        <v>7394</v>
      </c>
      <c r="I38" s="325">
        <v>68</v>
      </c>
      <c r="J38" s="325">
        <v>0</v>
      </c>
      <c r="K38" s="325">
        <v>68</v>
      </c>
      <c r="L38" s="325">
        <v>2113.86</v>
      </c>
      <c r="M38" s="325">
        <v>0</v>
      </c>
      <c r="N38" s="324" t="s">
        <v>7277</v>
      </c>
    </row>
    <row r="39" spans="2:14" ht="15" hidden="1" x14ac:dyDescent="0.25">
      <c r="B39" s="324" t="s">
        <v>14474</v>
      </c>
      <c r="C39" s="324" t="s">
        <v>894</v>
      </c>
      <c r="D39" s="324" t="s">
        <v>4136</v>
      </c>
      <c r="E39" s="324" t="s">
        <v>1279</v>
      </c>
      <c r="F39" s="324" t="s">
        <v>808</v>
      </c>
      <c r="G39" s="324" t="s">
        <v>896</v>
      </c>
      <c r="H39" s="324" t="s">
        <v>6221</v>
      </c>
      <c r="I39" s="325">
        <v>0</v>
      </c>
      <c r="J39" s="325">
        <v>0</v>
      </c>
      <c r="K39" s="325">
        <v>0</v>
      </c>
      <c r="L39" s="325">
        <v>444.05</v>
      </c>
      <c r="M39" s="325">
        <v>0</v>
      </c>
      <c r="N39" s="324" t="s">
        <v>7276</v>
      </c>
    </row>
    <row r="40" spans="2:14" ht="15" hidden="1" x14ac:dyDescent="0.25">
      <c r="B40" s="326" t="s">
        <v>14474</v>
      </c>
      <c r="C40" s="326" t="s">
        <v>894</v>
      </c>
      <c r="D40" s="326" t="s">
        <v>4136</v>
      </c>
      <c r="E40" s="326" t="s">
        <v>1279</v>
      </c>
      <c r="F40" s="326" t="s">
        <v>808</v>
      </c>
      <c r="G40" s="326" t="s">
        <v>896</v>
      </c>
      <c r="H40" s="326" t="s">
        <v>14377</v>
      </c>
      <c r="I40" s="327">
        <v>0</v>
      </c>
      <c r="J40" s="327">
        <v>0</v>
      </c>
      <c r="K40" s="327">
        <v>0</v>
      </c>
      <c r="L40" s="327">
        <v>0</v>
      </c>
      <c r="M40" s="327">
        <v>0</v>
      </c>
      <c r="N40" s="326" t="s">
        <v>12561</v>
      </c>
    </row>
    <row r="41" spans="2:14" ht="15" hidden="1" x14ac:dyDescent="0.25">
      <c r="B41" s="324" t="s">
        <v>14474</v>
      </c>
      <c r="C41" s="324" t="s">
        <v>894</v>
      </c>
      <c r="D41" s="324" t="s">
        <v>4136</v>
      </c>
      <c r="E41" s="324" t="s">
        <v>1279</v>
      </c>
      <c r="F41" s="324" t="s">
        <v>808</v>
      </c>
      <c r="G41" s="324" t="s">
        <v>896</v>
      </c>
      <c r="H41" s="324" t="s">
        <v>7393</v>
      </c>
      <c r="I41" s="325">
        <v>0</v>
      </c>
      <c r="J41" s="325">
        <v>0</v>
      </c>
      <c r="K41" s="325">
        <v>0</v>
      </c>
      <c r="L41" s="325">
        <v>0</v>
      </c>
      <c r="M41" s="325">
        <v>0</v>
      </c>
      <c r="N41" s="324" t="s">
        <v>7275</v>
      </c>
    </row>
    <row r="42" spans="2:14" ht="15" hidden="1" x14ac:dyDescent="0.25">
      <c r="B42" s="326" t="s">
        <v>14474</v>
      </c>
      <c r="C42" s="326" t="s">
        <v>894</v>
      </c>
      <c r="D42" s="326" t="s">
        <v>4136</v>
      </c>
      <c r="E42" s="326" t="s">
        <v>1279</v>
      </c>
      <c r="F42" s="326" t="s">
        <v>808</v>
      </c>
      <c r="G42" s="326" t="s">
        <v>896</v>
      </c>
      <c r="H42" s="326" t="s">
        <v>7394</v>
      </c>
      <c r="I42" s="327">
        <v>0</v>
      </c>
      <c r="J42" s="327">
        <v>0</v>
      </c>
      <c r="K42" s="327">
        <v>0</v>
      </c>
      <c r="L42" s="327">
        <v>-22.38</v>
      </c>
      <c r="M42" s="327">
        <v>0</v>
      </c>
      <c r="N42" s="326" t="s">
        <v>7277</v>
      </c>
    </row>
    <row r="43" spans="2:14" ht="15" hidden="1" x14ac:dyDescent="0.25">
      <c r="B43" s="326" t="s">
        <v>14475</v>
      </c>
      <c r="C43" s="326" t="s">
        <v>894</v>
      </c>
      <c r="D43" s="326" t="s">
        <v>4136</v>
      </c>
      <c r="E43" s="326" t="s">
        <v>902</v>
      </c>
      <c r="F43" s="326" t="s">
        <v>808</v>
      </c>
      <c r="G43" s="326" t="s">
        <v>896</v>
      </c>
      <c r="H43" s="326" t="s">
        <v>6221</v>
      </c>
      <c r="I43" s="327">
        <v>0</v>
      </c>
      <c r="J43" s="327">
        <v>0</v>
      </c>
      <c r="K43" s="327">
        <v>0</v>
      </c>
      <c r="L43" s="327">
        <v>0</v>
      </c>
      <c r="M43" s="327">
        <v>0</v>
      </c>
      <c r="N43" s="326" t="s">
        <v>7276</v>
      </c>
    </row>
    <row r="44" spans="2:14" ht="15" hidden="1" x14ac:dyDescent="0.25">
      <c r="B44" s="324" t="s">
        <v>14475</v>
      </c>
      <c r="C44" s="324" t="s">
        <v>894</v>
      </c>
      <c r="D44" s="324" t="s">
        <v>4136</v>
      </c>
      <c r="E44" s="324" t="s">
        <v>902</v>
      </c>
      <c r="F44" s="324" t="s">
        <v>808</v>
      </c>
      <c r="G44" s="324" t="s">
        <v>896</v>
      </c>
      <c r="H44" s="324" t="s">
        <v>14377</v>
      </c>
      <c r="I44" s="325">
        <v>0</v>
      </c>
      <c r="J44" s="325">
        <v>0</v>
      </c>
      <c r="K44" s="325">
        <v>0</v>
      </c>
      <c r="L44" s="325">
        <v>0</v>
      </c>
      <c r="M44" s="325">
        <v>0</v>
      </c>
      <c r="N44" s="324" t="s">
        <v>12561</v>
      </c>
    </row>
    <row r="45" spans="2:14" ht="15" hidden="1" x14ac:dyDescent="0.25">
      <c r="B45" s="326" t="s">
        <v>14475</v>
      </c>
      <c r="C45" s="326" t="s">
        <v>894</v>
      </c>
      <c r="D45" s="326" t="s">
        <v>4136</v>
      </c>
      <c r="E45" s="326" t="s">
        <v>902</v>
      </c>
      <c r="F45" s="326" t="s">
        <v>808</v>
      </c>
      <c r="G45" s="326" t="s">
        <v>896</v>
      </c>
      <c r="H45" s="326" t="s">
        <v>7393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6" t="s">
        <v>7275</v>
      </c>
    </row>
    <row r="46" spans="2:14" ht="15" hidden="1" x14ac:dyDescent="0.25">
      <c r="B46" s="324" t="s">
        <v>14475</v>
      </c>
      <c r="C46" s="324" t="s">
        <v>894</v>
      </c>
      <c r="D46" s="324" t="s">
        <v>4136</v>
      </c>
      <c r="E46" s="324" t="s">
        <v>902</v>
      </c>
      <c r="F46" s="324" t="s">
        <v>808</v>
      </c>
      <c r="G46" s="324" t="s">
        <v>896</v>
      </c>
      <c r="H46" s="324" t="s">
        <v>7395</v>
      </c>
      <c r="I46" s="325">
        <v>0</v>
      </c>
      <c r="J46" s="325">
        <v>0</v>
      </c>
      <c r="K46" s="325">
        <v>0</v>
      </c>
      <c r="L46" s="325">
        <v>12.36</v>
      </c>
      <c r="M46" s="325">
        <v>0</v>
      </c>
      <c r="N46" s="324" t="s">
        <v>7278</v>
      </c>
    </row>
    <row r="47" spans="2:14" ht="15" hidden="1" x14ac:dyDescent="0.25">
      <c r="B47" s="326" t="s">
        <v>14475</v>
      </c>
      <c r="C47" s="326" t="s">
        <v>894</v>
      </c>
      <c r="D47" s="326" t="s">
        <v>4136</v>
      </c>
      <c r="E47" s="326" t="s">
        <v>902</v>
      </c>
      <c r="F47" s="326" t="s">
        <v>808</v>
      </c>
      <c r="G47" s="326" t="s">
        <v>896</v>
      </c>
      <c r="H47" s="326" t="s">
        <v>7394</v>
      </c>
      <c r="I47" s="327">
        <v>0</v>
      </c>
      <c r="J47" s="327">
        <v>0</v>
      </c>
      <c r="K47" s="327">
        <v>0</v>
      </c>
      <c r="L47" s="327">
        <v>-12.36</v>
      </c>
      <c r="M47" s="327">
        <v>0</v>
      </c>
      <c r="N47" s="326" t="s">
        <v>7277</v>
      </c>
    </row>
    <row r="48" spans="2:14" ht="15" hidden="1" x14ac:dyDescent="0.25">
      <c r="B48" s="324" t="s">
        <v>14476</v>
      </c>
      <c r="C48" s="324" t="s">
        <v>894</v>
      </c>
      <c r="D48" s="324" t="s">
        <v>4136</v>
      </c>
      <c r="E48" s="324" t="s">
        <v>1280</v>
      </c>
      <c r="F48" s="324" t="s">
        <v>808</v>
      </c>
      <c r="G48" s="324" t="s">
        <v>896</v>
      </c>
      <c r="H48" s="324" t="s">
        <v>7394</v>
      </c>
      <c r="I48" s="325">
        <v>0</v>
      </c>
      <c r="J48" s="325">
        <v>0</v>
      </c>
      <c r="K48" s="325">
        <v>0</v>
      </c>
      <c r="L48" s="325">
        <v>0</v>
      </c>
      <c r="M48" s="325">
        <v>0</v>
      </c>
      <c r="N48" s="324" t="s">
        <v>7277</v>
      </c>
    </row>
    <row r="49" spans="2:14" ht="15" hidden="1" x14ac:dyDescent="0.25">
      <c r="B49" s="324" t="s">
        <v>14477</v>
      </c>
      <c r="C49" s="324" t="s">
        <v>894</v>
      </c>
      <c r="D49" s="324" t="s">
        <v>4136</v>
      </c>
      <c r="E49" s="324" t="s">
        <v>903</v>
      </c>
      <c r="F49" s="324" t="s">
        <v>808</v>
      </c>
      <c r="G49" s="324" t="s">
        <v>896</v>
      </c>
      <c r="H49" s="324" t="s">
        <v>6221</v>
      </c>
      <c r="I49" s="325">
        <v>0</v>
      </c>
      <c r="J49" s="325">
        <v>0</v>
      </c>
      <c r="K49" s="325">
        <v>0</v>
      </c>
      <c r="L49" s="325">
        <v>0</v>
      </c>
      <c r="M49" s="325">
        <v>0</v>
      </c>
      <c r="N49" s="324" t="s">
        <v>7276</v>
      </c>
    </row>
    <row r="50" spans="2:14" ht="15" hidden="1" x14ac:dyDescent="0.25">
      <c r="B50" s="326" t="s">
        <v>14477</v>
      </c>
      <c r="C50" s="326" t="s">
        <v>894</v>
      </c>
      <c r="D50" s="326" t="s">
        <v>4136</v>
      </c>
      <c r="E50" s="326" t="s">
        <v>903</v>
      </c>
      <c r="F50" s="326" t="s">
        <v>808</v>
      </c>
      <c r="G50" s="326" t="s">
        <v>896</v>
      </c>
      <c r="H50" s="326" t="s">
        <v>14377</v>
      </c>
      <c r="I50" s="327">
        <v>0</v>
      </c>
      <c r="J50" s="327">
        <v>0</v>
      </c>
      <c r="K50" s="327">
        <v>0</v>
      </c>
      <c r="L50" s="327">
        <v>0</v>
      </c>
      <c r="M50" s="327">
        <v>0</v>
      </c>
      <c r="N50" s="326" t="s">
        <v>12561</v>
      </c>
    </row>
    <row r="51" spans="2:14" ht="15" hidden="1" x14ac:dyDescent="0.25">
      <c r="B51" s="324" t="s">
        <v>14477</v>
      </c>
      <c r="C51" s="324" t="s">
        <v>894</v>
      </c>
      <c r="D51" s="324" t="s">
        <v>4136</v>
      </c>
      <c r="E51" s="324" t="s">
        <v>903</v>
      </c>
      <c r="F51" s="324" t="s">
        <v>808</v>
      </c>
      <c r="G51" s="324" t="s">
        <v>896</v>
      </c>
      <c r="H51" s="324" t="s">
        <v>7393</v>
      </c>
      <c r="I51" s="325">
        <v>0</v>
      </c>
      <c r="J51" s="325">
        <v>0</v>
      </c>
      <c r="K51" s="325">
        <v>0</v>
      </c>
      <c r="L51" s="325">
        <v>0</v>
      </c>
      <c r="M51" s="325">
        <v>0</v>
      </c>
      <c r="N51" s="324" t="s">
        <v>7275</v>
      </c>
    </row>
    <row r="52" spans="2:14" ht="15" hidden="1" x14ac:dyDescent="0.25">
      <c r="B52" s="326" t="s">
        <v>14477</v>
      </c>
      <c r="C52" s="326" t="s">
        <v>894</v>
      </c>
      <c r="D52" s="326" t="s">
        <v>4136</v>
      </c>
      <c r="E52" s="326" t="s">
        <v>903</v>
      </c>
      <c r="F52" s="326" t="s">
        <v>808</v>
      </c>
      <c r="G52" s="326" t="s">
        <v>896</v>
      </c>
      <c r="H52" s="326" t="s">
        <v>7395</v>
      </c>
      <c r="I52" s="327">
        <v>0</v>
      </c>
      <c r="J52" s="327">
        <v>0</v>
      </c>
      <c r="K52" s="327">
        <v>0</v>
      </c>
      <c r="L52" s="327">
        <v>0</v>
      </c>
      <c r="M52" s="327">
        <v>0</v>
      </c>
      <c r="N52" s="326" t="s">
        <v>7278</v>
      </c>
    </row>
    <row r="53" spans="2:14" ht="15" hidden="1" x14ac:dyDescent="0.25">
      <c r="B53" s="324" t="s">
        <v>14477</v>
      </c>
      <c r="C53" s="324" t="s">
        <v>894</v>
      </c>
      <c r="D53" s="324" t="s">
        <v>4136</v>
      </c>
      <c r="E53" s="324" t="s">
        <v>903</v>
      </c>
      <c r="F53" s="324" t="s">
        <v>808</v>
      </c>
      <c r="G53" s="324" t="s">
        <v>896</v>
      </c>
      <c r="H53" s="324" t="s">
        <v>7394</v>
      </c>
      <c r="I53" s="325">
        <v>0</v>
      </c>
      <c r="J53" s="325">
        <v>0</v>
      </c>
      <c r="K53" s="325">
        <v>0</v>
      </c>
      <c r="L53" s="325">
        <v>0</v>
      </c>
      <c r="M53" s="325">
        <v>0</v>
      </c>
      <c r="N53" s="324" t="s">
        <v>7277</v>
      </c>
    </row>
    <row r="54" spans="2:14" ht="15" hidden="1" x14ac:dyDescent="0.25">
      <c r="B54" s="326" t="s">
        <v>14478</v>
      </c>
      <c r="C54" s="326" t="s">
        <v>894</v>
      </c>
      <c r="D54" s="326" t="s">
        <v>4136</v>
      </c>
      <c r="E54" s="326" t="s">
        <v>904</v>
      </c>
      <c r="F54" s="326" t="s">
        <v>811</v>
      </c>
      <c r="G54" s="326" t="s">
        <v>896</v>
      </c>
      <c r="H54" s="326" t="s">
        <v>6221</v>
      </c>
      <c r="I54" s="327">
        <v>0</v>
      </c>
      <c r="J54" s="327">
        <v>0</v>
      </c>
      <c r="K54" s="327">
        <v>0</v>
      </c>
      <c r="L54" s="327">
        <v>-27.61</v>
      </c>
      <c r="M54" s="327">
        <v>0</v>
      </c>
      <c r="N54" s="326" t="s">
        <v>7276</v>
      </c>
    </row>
    <row r="55" spans="2:14" ht="15" hidden="1" x14ac:dyDescent="0.25">
      <c r="B55" s="324" t="s">
        <v>14478</v>
      </c>
      <c r="C55" s="324" t="s">
        <v>894</v>
      </c>
      <c r="D55" s="324" t="s">
        <v>4136</v>
      </c>
      <c r="E55" s="324" t="s">
        <v>904</v>
      </c>
      <c r="F55" s="324" t="s">
        <v>811</v>
      </c>
      <c r="G55" s="324" t="s">
        <v>896</v>
      </c>
      <c r="H55" s="324" t="s">
        <v>14377</v>
      </c>
      <c r="I55" s="325">
        <v>0</v>
      </c>
      <c r="J55" s="325">
        <v>0</v>
      </c>
      <c r="K55" s="325">
        <v>0</v>
      </c>
      <c r="L55" s="325">
        <v>0</v>
      </c>
      <c r="M55" s="325">
        <v>0</v>
      </c>
      <c r="N55" s="324" t="s">
        <v>12561</v>
      </c>
    </row>
    <row r="56" spans="2:14" ht="15" hidden="1" x14ac:dyDescent="0.25">
      <c r="B56" s="326" t="s">
        <v>14478</v>
      </c>
      <c r="C56" s="326" t="s">
        <v>894</v>
      </c>
      <c r="D56" s="326" t="s">
        <v>4136</v>
      </c>
      <c r="E56" s="326" t="s">
        <v>904</v>
      </c>
      <c r="F56" s="326" t="s">
        <v>811</v>
      </c>
      <c r="G56" s="326" t="s">
        <v>896</v>
      </c>
      <c r="H56" s="326" t="s">
        <v>7393</v>
      </c>
      <c r="I56" s="327">
        <v>0</v>
      </c>
      <c r="J56" s="327">
        <v>0</v>
      </c>
      <c r="K56" s="327">
        <v>0</v>
      </c>
      <c r="L56" s="327">
        <v>0</v>
      </c>
      <c r="M56" s="327">
        <v>0</v>
      </c>
      <c r="N56" s="326" t="s">
        <v>7275</v>
      </c>
    </row>
    <row r="57" spans="2:14" ht="15" hidden="1" x14ac:dyDescent="0.25">
      <c r="B57" s="324" t="s">
        <v>14478</v>
      </c>
      <c r="C57" s="324" t="s">
        <v>894</v>
      </c>
      <c r="D57" s="324" t="s">
        <v>4136</v>
      </c>
      <c r="E57" s="324" t="s">
        <v>904</v>
      </c>
      <c r="F57" s="324" t="s">
        <v>811</v>
      </c>
      <c r="G57" s="324" t="s">
        <v>896</v>
      </c>
      <c r="H57" s="324" t="s">
        <v>7395</v>
      </c>
      <c r="I57" s="325">
        <v>0</v>
      </c>
      <c r="J57" s="325">
        <v>0</v>
      </c>
      <c r="K57" s="325">
        <v>0</v>
      </c>
      <c r="L57" s="325">
        <v>0</v>
      </c>
      <c r="M57" s="325">
        <v>0</v>
      </c>
      <c r="N57" s="324" t="s">
        <v>7278</v>
      </c>
    </row>
    <row r="58" spans="2:14" ht="15" hidden="1" x14ac:dyDescent="0.25">
      <c r="B58" s="326" t="s">
        <v>14478</v>
      </c>
      <c r="C58" s="326" t="s">
        <v>894</v>
      </c>
      <c r="D58" s="326" t="s">
        <v>4136</v>
      </c>
      <c r="E58" s="326" t="s">
        <v>904</v>
      </c>
      <c r="F58" s="326" t="s">
        <v>811</v>
      </c>
      <c r="G58" s="326" t="s">
        <v>896</v>
      </c>
      <c r="H58" s="326" t="s">
        <v>7394</v>
      </c>
      <c r="I58" s="327">
        <v>0</v>
      </c>
      <c r="J58" s="327">
        <v>0</v>
      </c>
      <c r="K58" s="327">
        <v>0</v>
      </c>
      <c r="L58" s="327">
        <v>0</v>
      </c>
      <c r="M58" s="327">
        <v>0</v>
      </c>
      <c r="N58" s="326" t="s">
        <v>7277</v>
      </c>
    </row>
    <row r="59" spans="2:14" ht="15" hidden="1" x14ac:dyDescent="0.25">
      <c r="B59" s="324" t="s">
        <v>14478</v>
      </c>
      <c r="C59" s="324" t="s">
        <v>894</v>
      </c>
      <c r="D59" s="324" t="s">
        <v>4136</v>
      </c>
      <c r="E59" s="324" t="s">
        <v>904</v>
      </c>
      <c r="F59" s="324" t="s">
        <v>811</v>
      </c>
      <c r="G59" s="324" t="s">
        <v>896</v>
      </c>
      <c r="H59" s="324" t="s">
        <v>9504</v>
      </c>
      <c r="I59" s="325">
        <v>42</v>
      </c>
      <c r="J59" s="325">
        <v>0</v>
      </c>
      <c r="K59" s="325">
        <v>42</v>
      </c>
      <c r="L59" s="325">
        <v>263.29000000000002</v>
      </c>
      <c r="M59" s="325">
        <v>0</v>
      </c>
      <c r="N59" s="324" t="s">
        <v>12556</v>
      </c>
    </row>
    <row r="60" spans="2:14" ht="15" hidden="1" x14ac:dyDescent="0.25">
      <c r="B60" s="324" t="s">
        <v>14479</v>
      </c>
      <c r="C60" s="324" t="s">
        <v>894</v>
      </c>
      <c r="D60" s="324" t="s">
        <v>4136</v>
      </c>
      <c r="E60" s="324" t="s">
        <v>1281</v>
      </c>
      <c r="F60" s="324" t="s">
        <v>808</v>
      </c>
      <c r="G60" s="324" t="s">
        <v>896</v>
      </c>
      <c r="H60" s="324" t="s">
        <v>6221</v>
      </c>
      <c r="I60" s="325">
        <v>0</v>
      </c>
      <c r="J60" s="325">
        <v>0</v>
      </c>
      <c r="K60" s="325">
        <v>0</v>
      </c>
      <c r="L60" s="325">
        <v>26.42</v>
      </c>
      <c r="M60" s="325">
        <v>0</v>
      </c>
      <c r="N60" s="324" t="s">
        <v>7276</v>
      </c>
    </row>
    <row r="61" spans="2:14" ht="15" hidden="1" x14ac:dyDescent="0.25">
      <c r="B61" s="326" t="s">
        <v>14479</v>
      </c>
      <c r="C61" s="326" t="s">
        <v>894</v>
      </c>
      <c r="D61" s="326" t="s">
        <v>4136</v>
      </c>
      <c r="E61" s="326" t="s">
        <v>1281</v>
      </c>
      <c r="F61" s="326" t="s">
        <v>808</v>
      </c>
      <c r="G61" s="326" t="s">
        <v>896</v>
      </c>
      <c r="H61" s="326" t="s">
        <v>14377</v>
      </c>
      <c r="I61" s="327">
        <v>0</v>
      </c>
      <c r="J61" s="327">
        <v>0</v>
      </c>
      <c r="K61" s="327">
        <v>0</v>
      </c>
      <c r="L61" s="327">
        <v>0</v>
      </c>
      <c r="M61" s="327">
        <v>0</v>
      </c>
      <c r="N61" s="326" t="s">
        <v>12561</v>
      </c>
    </row>
    <row r="62" spans="2:14" ht="15" hidden="1" x14ac:dyDescent="0.25">
      <c r="B62" s="324" t="s">
        <v>14479</v>
      </c>
      <c r="C62" s="324" t="s">
        <v>894</v>
      </c>
      <c r="D62" s="324" t="s">
        <v>4136</v>
      </c>
      <c r="E62" s="324" t="s">
        <v>1281</v>
      </c>
      <c r="F62" s="324" t="s">
        <v>808</v>
      </c>
      <c r="G62" s="324" t="s">
        <v>896</v>
      </c>
      <c r="H62" s="324" t="s">
        <v>7393</v>
      </c>
      <c r="I62" s="325">
        <v>0</v>
      </c>
      <c r="J62" s="325">
        <v>0</v>
      </c>
      <c r="K62" s="325">
        <v>0</v>
      </c>
      <c r="L62" s="325">
        <v>0</v>
      </c>
      <c r="M62" s="325">
        <v>0</v>
      </c>
      <c r="N62" s="324" t="s">
        <v>7275</v>
      </c>
    </row>
    <row r="63" spans="2:14" ht="15" hidden="1" x14ac:dyDescent="0.25">
      <c r="B63" s="326" t="s">
        <v>14479</v>
      </c>
      <c r="C63" s="326" t="s">
        <v>894</v>
      </c>
      <c r="D63" s="326" t="s">
        <v>4136</v>
      </c>
      <c r="E63" s="326" t="s">
        <v>1281</v>
      </c>
      <c r="F63" s="326" t="s">
        <v>808</v>
      </c>
      <c r="G63" s="326" t="s">
        <v>896</v>
      </c>
      <c r="H63" s="326" t="s">
        <v>7394</v>
      </c>
      <c r="I63" s="327">
        <v>0</v>
      </c>
      <c r="J63" s="327">
        <v>0</v>
      </c>
      <c r="K63" s="327">
        <v>0</v>
      </c>
      <c r="L63" s="327">
        <v>-6.14</v>
      </c>
      <c r="M63" s="327">
        <v>0</v>
      </c>
      <c r="N63" s="326" t="s">
        <v>7277</v>
      </c>
    </row>
    <row r="64" spans="2:14" ht="15" hidden="1" x14ac:dyDescent="0.25">
      <c r="B64" s="326" t="s">
        <v>14480</v>
      </c>
      <c r="C64" s="326" t="s">
        <v>894</v>
      </c>
      <c r="D64" s="326" t="s">
        <v>4136</v>
      </c>
      <c r="E64" s="326" t="s">
        <v>905</v>
      </c>
      <c r="F64" s="326" t="s">
        <v>808</v>
      </c>
      <c r="G64" s="326" t="s">
        <v>896</v>
      </c>
      <c r="H64" s="326" t="s">
        <v>6221</v>
      </c>
      <c r="I64" s="327">
        <v>0</v>
      </c>
      <c r="J64" s="327">
        <v>0</v>
      </c>
      <c r="K64" s="327">
        <v>0</v>
      </c>
      <c r="L64" s="327">
        <v>0</v>
      </c>
      <c r="M64" s="327">
        <v>0</v>
      </c>
      <c r="N64" s="326" t="s">
        <v>7276</v>
      </c>
    </row>
    <row r="65" spans="2:14" ht="15" hidden="1" x14ac:dyDescent="0.25">
      <c r="B65" s="324" t="s">
        <v>14480</v>
      </c>
      <c r="C65" s="324" t="s">
        <v>894</v>
      </c>
      <c r="D65" s="324" t="s">
        <v>4136</v>
      </c>
      <c r="E65" s="324" t="s">
        <v>905</v>
      </c>
      <c r="F65" s="324" t="s">
        <v>808</v>
      </c>
      <c r="G65" s="324" t="s">
        <v>896</v>
      </c>
      <c r="H65" s="324" t="s">
        <v>14377</v>
      </c>
      <c r="I65" s="325">
        <v>0</v>
      </c>
      <c r="J65" s="325">
        <v>0</v>
      </c>
      <c r="K65" s="325">
        <v>0</v>
      </c>
      <c r="L65" s="325">
        <v>0</v>
      </c>
      <c r="M65" s="325">
        <v>0</v>
      </c>
      <c r="N65" s="324" t="s">
        <v>12561</v>
      </c>
    </row>
    <row r="66" spans="2:14" ht="15" hidden="1" x14ac:dyDescent="0.25">
      <c r="B66" s="326" t="s">
        <v>14480</v>
      </c>
      <c r="C66" s="326" t="s">
        <v>894</v>
      </c>
      <c r="D66" s="326" t="s">
        <v>4136</v>
      </c>
      <c r="E66" s="326" t="s">
        <v>905</v>
      </c>
      <c r="F66" s="326" t="s">
        <v>808</v>
      </c>
      <c r="G66" s="326" t="s">
        <v>896</v>
      </c>
      <c r="H66" s="326" t="s">
        <v>7393</v>
      </c>
      <c r="I66" s="327">
        <v>0</v>
      </c>
      <c r="J66" s="327">
        <v>0</v>
      </c>
      <c r="K66" s="327">
        <v>0</v>
      </c>
      <c r="L66" s="327">
        <v>0</v>
      </c>
      <c r="M66" s="327">
        <v>0</v>
      </c>
      <c r="N66" s="326" t="s">
        <v>7275</v>
      </c>
    </row>
    <row r="67" spans="2:14" ht="15" hidden="1" x14ac:dyDescent="0.25">
      <c r="B67" s="324" t="s">
        <v>14480</v>
      </c>
      <c r="C67" s="324" t="s">
        <v>894</v>
      </c>
      <c r="D67" s="324" t="s">
        <v>4136</v>
      </c>
      <c r="E67" s="324" t="s">
        <v>905</v>
      </c>
      <c r="F67" s="324" t="s">
        <v>808</v>
      </c>
      <c r="G67" s="324" t="s">
        <v>896</v>
      </c>
      <c r="H67" s="324" t="s">
        <v>7395</v>
      </c>
      <c r="I67" s="325">
        <v>0</v>
      </c>
      <c r="J67" s="325">
        <v>0</v>
      </c>
      <c r="K67" s="325">
        <v>0</v>
      </c>
      <c r="L67" s="325">
        <v>0</v>
      </c>
      <c r="M67" s="325">
        <v>0</v>
      </c>
      <c r="N67" s="324" t="s">
        <v>7278</v>
      </c>
    </row>
    <row r="68" spans="2:14" ht="15" hidden="1" x14ac:dyDescent="0.25">
      <c r="B68" s="326" t="s">
        <v>14480</v>
      </c>
      <c r="C68" s="326" t="s">
        <v>894</v>
      </c>
      <c r="D68" s="326" t="s">
        <v>4136</v>
      </c>
      <c r="E68" s="326" t="s">
        <v>905</v>
      </c>
      <c r="F68" s="326" t="s">
        <v>808</v>
      </c>
      <c r="G68" s="326" t="s">
        <v>896</v>
      </c>
      <c r="H68" s="326" t="s">
        <v>7394</v>
      </c>
      <c r="I68" s="327">
        <v>0</v>
      </c>
      <c r="J68" s="327">
        <v>0</v>
      </c>
      <c r="K68" s="327">
        <v>0</v>
      </c>
      <c r="L68" s="327">
        <v>-110.24</v>
      </c>
      <c r="M68" s="327">
        <v>0</v>
      </c>
      <c r="N68" s="326" t="s">
        <v>7277</v>
      </c>
    </row>
    <row r="69" spans="2:14" ht="15" hidden="1" x14ac:dyDescent="0.25">
      <c r="B69" s="326" t="s">
        <v>14481</v>
      </c>
      <c r="C69" s="326" t="s">
        <v>894</v>
      </c>
      <c r="D69" s="326" t="s">
        <v>4136</v>
      </c>
      <c r="E69" s="326" t="s">
        <v>907</v>
      </c>
      <c r="F69" s="326" t="s">
        <v>811</v>
      </c>
      <c r="G69" s="326" t="s">
        <v>896</v>
      </c>
      <c r="H69" s="326" t="s">
        <v>6221</v>
      </c>
      <c r="I69" s="327">
        <v>0</v>
      </c>
      <c r="J69" s="327">
        <v>0</v>
      </c>
      <c r="K69" s="327">
        <v>0</v>
      </c>
      <c r="L69" s="327">
        <v>0</v>
      </c>
      <c r="M69" s="327">
        <v>0</v>
      </c>
      <c r="N69" s="326" t="s">
        <v>7276</v>
      </c>
    </row>
    <row r="70" spans="2:14" ht="15" hidden="1" x14ac:dyDescent="0.25">
      <c r="B70" s="324" t="s">
        <v>14481</v>
      </c>
      <c r="C70" s="324" t="s">
        <v>894</v>
      </c>
      <c r="D70" s="324" t="s">
        <v>4136</v>
      </c>
      <c r="E70" s="324" t="s">
        <v>907</v>
      </c>
      <c r="F70" s="324" t="s">
        <v>811</v>
      </c>
      <c r="G70" s="324" t="s">
        <v>896</v>
      </c>
      <c r="H70" s="324" t="s">
        <v>14377</v>
      </c>
      <c r="I70" s="325">
        <v>0</v>
      </c>
      <c r="J70" s="325">
        <v>0</v>
      </c>
      <c r="K70" s="325">
        <v>0</v>
      </c>
      <c r="L70" s="325">
        <v>0</v>
      </c>
      <c r="M70" s="325">
        <v>0</v>
      </c>
      <c r="N70" s="324" t="s">
        <v>12561</v>
      </c>
    </row>
    <row r="71" spans="2:14" ht="15" hidden="1" x14ac:dyDescent="0.25">
      <c r="B71" s="326" t="s">
        <v>14481</v>
      </c>
      <c r="C71" s="326" t="s">
        <v>894</v>
      </c>
      <c r="D71" s="326" t="s">
        <v>4136</v>
      </c>
      <c r="E71" s="326" t="s">
        <v>907</v>
      </c>
      <c r="F71" s="326" t="s">
        <v>811</v>
      </c>
      <c r="G71" s="326" t="s">
        <v>896</v>
      </c>
      <c r="H71" s="326" t="s">
        <v>7393</v>
      </c>
      <c r="I71" s="327">
        <v>0</v>
      </c>
      <c r="J71" s="327">
        <v>0</v>
      </c>
      <c r="K71" s="327">
        <v>0</v>
      </c>
      <c r="L71" s="327">
        <v>0</v>
      </c>
      <c r="M71" s="327">
        <v>0</v>
      </c>
      <c r="N71" s="326" t="s">
        <v>7275</v>
      </c>
    </row>
    <row r="72" spans="2:14" ht="15" hidden="1" x14ac:dyDescent="0.25">
      <c r="B72" s="324" t="s">
        <v>14481</v>
      </c>
      <c r="C72" s="324" t="s">
        <v>894</v>
      </c>
      <c r="D72" s="324" t="s">
        <v>4136</v>
      </c>
      <c r="E72" s="324" t="s">
        <v>907</v>
      </c>
      <c r="F72" s="324" t="s">
        <v>811</v>
      </c>
      <c r="G72" s="324" t="s">
        <v>896</v>
      </c>
      <c r="H72" s="324" t="s">
        <v>7395</v>
      </c>
      <c r="I72" s="325">
        <v>0</v>
      </c>
      <c r="J72" s="325">
        <v>0</v>
      </c>
      <c r="K72" s="325">
        <v>0</v>
      </c>
      <c r="L72" s="325">
        <v>0</v>
      </c>
      <c r="M72" s="325">
        <v>0</v>
      </c>
      <c r="N72" s="324" t="s">
        <v>7278</v>
      </c>
    </row>
    <row r="73" spans="2:14" ht="15" hidden="1" x14ac:dyDescent="0.25">
      <c r="B73" s="326" t="s">
        <v>14481</v>
      </c>
      <c r="C73" s="326" t="s">
        <v>894</v>
      </c>
      <c r="D73" s="326" t="s">
        <v>4136</v>
      </c>
      <c r="E73" s="326" t="s">
        <v>907</v>
      </c>
      <c r="F73" s="326" t="s">
        <v>811</v>
      </c>
      <c r="G73" s="326" t="s">
        <v>896</v>
      </c>
      <c r="H73" s="326" t="s">
        <v>7394</v>
      </c>
      <c r="I73" s="327">
        <v>0</v>
      </c>
      <c r="J73" s="327">
        <v>0</v>
      </c>
      <c r="K73" s="327">
        <v>0</v>
      </c>
      <c r="L73" s="327">
        <v>0</v>
      </c>
      <c r="M73" s="327">
        <v>0</v>
      </c>
      <c r="N73" s="326" t="s">
        <v>7277</v>
      </c>
    </row>
    <row r="74" spans="2:14" ht="15" hidden="1" x14ac:dyDescent="0.25">
      <c r="B74" s="324" t="s">
        <v>14482</v>
      </c>
      <c r="C74" s="324" t="s">
        <v>894</v>
      </c>
      <c r="D74" s="324" t="s">
        <v>4136</v>
      </c>
      <c r="E74" s="324" t="s">
        <v>908</v>
      </c>
      <c r="F74" s="324" t="s">
        <v>808</v>
      </c>
      <c r="G74" s="324" t="s">
        <v>896</v>
      </c>
      <c r="H74" s="324" t="s">
        <v>6221</v>
      </c>
      <c r="I74" s="325">
        <v>0</v>
      </c>
      <c r="J74" s="325">
        <v>0</v>
      </c>
      <c r="K74" s="325">
        <v>0</v>
      </c>
      <c r="L74" s="325">
        <v>339.57</v>
      </c>
      <c r="M74" s="325">
        <v>0</v>
      </c>
      <c r="N74" s="324" t="s">
        <v>7276</v>
      </c>
    </row>
    <row r="75" spans="2:14" ht="15" hidden="1" x14ac:dyDescent="0.25">
      <c r="B75" s="326" t="s">
        <v>14482</v>
      </c>
      <c r="C75" s="326" t="s">
        <v>894</v>
      </c>
      <c r="D75" s="326" t="s">
        <v>4136</v>
      </c>
      <c r="E75" s="326" t="s">
        <v>908</v>
      </c>
      <c r="F75" s="326" t="s">
        <v>808</v>
      </c>
      <c r="G75" s="326" t="s">
        <v>896</v>
      </c>
      <c r="H75" s="326" t="s">
        <v>14377</v>
      </c>
      <c r="I75" s="327">
        <v>0</v>
      </c>
      <c r="J75" s="327">
        <v>0</v>
      </c>
      <c r="K75" s="327">
        <v>0</v>
      </c>
      <c r="L75" s="327">
        <v>0</v>
      </c>
      <c r="M75" s="327">
        <v>0</v>
      </c>
      <c r="N75" s="326" t="s">
        <v>12561</v>
      </c>
    </row>
    <row r="76" spans="2:14" ht="15" hidden="1" x14ac:dyDescent="0.25">
      <c r="B76" s="324" t="s">
        <v>14482</v>
      </c>
      <c r="C76" s="324" t="s">
        <v>894</v>
      </c>
      <c r="D76" s="324" t="s">
        <v>4136</v>
      </c>
      <c r="E76" s="324" t="s">
        <v>908</v>
      </c>
      <c r="F76" s="324" t="s">
        <v>808</v>
      </c>
      <c r="G76" s="324" t="s">
        <v>896</v>
      </c>
      <c r="H76" s="324" t="s">
        <v>7393</v>
      </c>
      <c r="I76" s="325">
        <v>0</v>
      </c>
      <c r="J76" s="325">
        <v>0</v>
      </c>
      <c r="K76" s="325">
        <v>0</v>
      </c>
      <c r="L76" s="325">
        <v>0</v>
      </c>
      <c r="M76" s="325">
        <v>0</v>
      </c>
      <c r="N76" s="324" t="s">
        <v>7275</v>
      </c>
    </row>
    <row r="77" spans="2:14" ht="15" hidden="1" x14ac:dyDescent="0.25">
      <c r="B77" s="326" t="s">
        <v>14482</v>
      </c>
      <c r="C77" s="326" t="s">
        <v>894</v>
      </c>
      <c r="D77" s="326" t="s">
        <v>4136</v>
      </c>
      <c r="E77" s="326" t="s">
        <v>908</v>
      </c>
      <c r="F77" s="326" t="s">
        <v>808</v>
      </c>
      <c r="G77" s="326" t="s">
        <v>896</v>
      </c>
      <c r="H77" s="326" t="s">
        <v>7395</v>
      </c>
      <c r="I77" s="327">
        <v>0</v>
      </c>
      <c r="J77" s="327">
        <v>0</v>
      </c>
      <c r="K77" s="327">
        <v>0</v>
      </c>
      <c r="L77" s="327">
        <v>0</v>
      </c>
      <c r="M77" s="327">
        <v>0</v>
      </c>
      <c r="N77" s="326" t="s">
        <v>7278</v>
      </c>
    </row>
    <row r="78" spans="2:14" ht="15" hidden="1" x14ac:dyDescent="0.25">
      <c r="B78" s="324" t="s">
        <v>14482</v>
      </c>
      <c r="C78" s="324" t="s">
        <v>894</v>
      </c>
      <c r="D78" s="324" t="s">
        <v>4136</v>
      </c>
      <c r="E78" s="324" t="s">
        <v>908</v>
      </c>
      <c r="F78" s="324" t="s">
        <v>808</v>
      </c>
      <c r="G78" s="324" t="s">
        <v>896</v>
      </c>
      <c r="H78" s="324" t="s">
        <v>7394</v>
      </c>
      <c r="I78" s="325">
        <v>445</v>
      </c>
      <c r="J78" s="325">
        <v>0</v>
      </c>
      <c r="K78" s="325">
        <v>445</v>
      </c>
      <c r="L78" s="325">
        <v>2573.77</v>
      </c>
      <c r="M78" s="325">
        <v>0</v>
      </c>
      <c r="N78" s="324" t="s">
        <v>7277</v>
      </c>
    </row>
    <row r="79" spans="2:14" ht="15" hidden="1" x14ac:dyDescent="0.25">
      <c r="B79" s="324" t="s">
        <v>14483</v>
      </c>
      <c r="C79" s="324" t="s">
        <v>894</v>
      </c>
      <c r="D79" s="324" t="s">
        <v>4136</v>
      </c>
      <c r="E79" s="324" t="s">
        <v>1283</v>
      </c>
      <c r="F79" s="324" t="s">
        <v>808</v>
      </c>
      <c r="G79" s="324" t="s">
        <v>896</v>
      </c>
      <c r="H79" s="324" t="s">
        <v>6221</v>
      </c>
      <c r="I79" s="325">
        <v>0</v>
      </c>
      <c r="J79" s="325">
        <v>0</v>
      </c>
      <c r="K79" s="325">
        <v>0</v>
      </c>
      <c r="L79" s="325">
        <v>-41.22</v>
      </c>
      <c r="M79" s="325">
        <v>0</v>
      </c>
      <c r="N79" s="324" t="s">
        <v>7276</v>
      </c>
    </row>
    <row r="80" spans="2:14" ht="15" hidden="1" x14ac:dyDescent="0.25">
      <c r="B80" s="326" t="s">
        <v>14483</v>
      </c>
      <c r="C80" s="326" t="s">
        <v>894</v>
      </c>
      <c r="D80" s="326" t="s">
        <v>4136</v>
      </c>
      <c r="E80" s="326" t="s">
        <v>1283</v>
      </c>
      <c r="F80" s="326" t="s">
        <v>808</v>
      </c>
      <c r="G80" s="326" t="s">
        <v>896</v>
      </c>
      <c r="H80" s="326" t="s">
        <v>14377</v>
      </c>
      <c r="I80" s="327">
        <v>100</v>
      </c>
      <c r="J80" s="327">
        <v>0</v>
      </c>
      <c r="K80" s="327">
        <v>100</v>
      </c>
      <c r="L80" s="327">
        <v>73.55</v>
      </c>
      <c r="M80" s="327">
        <v>0</v>
      </c>
      <c r="N80" s="326" t="s">
        <v>12561</v>
      </c>
    </row>
    <row r="81" spans="2:14" ht="15" hidden="1" x14ac:dyDescent="0.25">
      <c r="B81" s="324" t="s">
        <v>14483</v>
      </c>
      <c r="C81" s="324" t="s">
        <v>894</v>
      </c>
      <c r="D81" s="324" t="s">
        <v>4136</v>
      </c>
      <c r="E81" s="324" t="s">
        <v>1283</v>
      </c>
      <c r="F81" s="324" t="s">
        <v>808</v>
      </c>
      <c r="G81" s="324" t="s">
        <v>896</v>
      </c>
      <c r="H81" s="324" t="s">
        <v>7393</v>
      </c>
      <c r="I81" s="325">
        <v>0</v>
      </c>
      <c r="J81" s="325">
        <v>0</v>
      </c>
      <c r="K81" s="325">
        <v>0</v>
      </c>
      <c r="L81" s="325">
        <v>0</v>
      </c>
      <c r="M81" s="325">
        <v>0</v>
      </c>
      <c r="N81" s="324" t="s">
        <v>7275</v>
      </c>
    </row>
    <row r="82" spans="2:14" ht="15" hidden="1" x14ac:dyDescent="0.25">
      <c r="B82" s="326" t="s">
        <v>14483</v>
      </c>
      <c r="C82" s="326" t="s">
        <v>894</v>
      </c>
      <c r="D82" s="326" t="s">
        <v>4136</v>
      </c>
      <c r="E82" s="326" t="s">
        <v>1283</v>
      </c>
      <c r="F82" s="326" t="s">
        <v>808</v>
      </c>
      <c r="G82" s="326" t="s">
        <v>896</v>
      </c>
      <c r="H82" s="326" t="s">
        <v>7395</v>
      </c>
      <c r="I82" s="327">
        <v>0</v>
      </c>
      <c r="J82" s="327">
        <v>0</v>
      </c>
      <c r="K82" s="327">
        <v>0</v>
      </c>
      <c r="L82" s="327">
        <v>0</v>
      </c>
      <c r="M82" s="327">
        <v>0</v>
      </c>
      <c r="N82" s="326" t="s">
        <v>7278</v>
      </c>
    </row>
    <row r="83" spans="2:14" ht="15" hidden="1" x14ac:dyDescent="0.25">
      <c r="B83" s="324" t="s">
        <v>14483</v>
      </c>
      <c r="C83" s="324" t="s">
        <v>894</v>
      </c>
      <c r="D83" s="324" t="s">
        <v>4136</v>
      </c>
      <c r="E83" s="324" t="s">
        <v>1283</v>
      </c>
      <c r="F83" s="324" t="s">
        <v>808</v>
      </c>
      <c r="G83" s="324" t="s">
        <v>896</v>
      </c>
      <c r="H83" s="324" t="s">
        <v>7394</v>
      </c>
      <c r="I83" s="325">
        <v>4427</v>
      </c>
      <c r="J83" s="325">
        <v>0</v>
      </c>
      <c r="K83" s="325">
        <v>4427</v>
      </c>
      <c r="L83" s="325">
        <v>28434.560000000001</v>
      </c>
      <c r="M83" s="325">
        <v>0</v>
      </c>
      <c r="N83" s="324" t="s">
        <v>7277</v>
      </c>
    </row>
    <row r="84" spans="2:14" ht="15" hidden="1" x14ac:dyDescent="0.25">
      <c r="B84" s="326" t="s">
        <v>14484</v>
      </c>
      <c r="C84" s="326" t="s">
        <v>894</v>
      </c>
      <c r="D84" s="326" t="s">
        <v>4136</v>
      </c>
      <c r="E84" s="326" t="s">
        <v>909</v>
      </c>
      <c r="F84" s="326" t="s">
        <v>811</v>
      </c>
      <c r="G84" s="326" t="s">
        <v>896</v>
      </c>
      <c r="H84" s="326" t="s">
        <v>6221</v>
      </c>
      <c r="I84" s="327">
        <v>0</v>
      </c>
      <c r="J84" s="327">
        <v>0</v>
      </c>
      <c r="K84" s="327">
        <v>0</v>
      </c>
      <c r="L84" s="327">
        <v>-31.05</v>
      </c>
      <c r="M84" s="327">
        <v>0</v>
      </c>
      <c r="N84" s="326" t="s">
        <v>7276</v>
      </c>
    </row>
    <row r="85" spans="2:14" ht="15" hidden="1" x14ac:dyDescent="0.25">
      <c r="B85" s="324" t="s">
        <v>14484</v>
      </c>
      <c r="C85" s="324" t="s">
        <v>894</v>
      </c>
      <c r="D85" s="324" t="s">
        <v>4136</v>
      </c>
      <c r="E85" s="324" t="s">
        <v>909</v>
      </c>
      <c r="F85" s="324" t="s">
        <v>811</v>
      </c>
      <c r="G85" s="324" t="s">
        <v>896</v>
      </c>
      <c r="H85" s="324" t="s">
        <v>14377</v>
      </c>
      <c r="I85" s="325">
        <v>0</v>
      </c>
      <c r="J85" s="325">
        <v>0</v>
      </c>
      <c r="K85" s="325">
        <v>0</v>
      </c>
      <c r="L85" s="325">
        <v>0</v>
      </c>
      <c r="M85" s="325">
        <v>0</v>
      </c>
      <c r="N85" s="324" t="s">
        <v>12561</v>
      </c>
    </row>
    <row r="86" spans="2:14" ht="15" hidden="1" x14ac:dyDescent="0.25">
      <c r="B86" s="326" t="s">
        <v>14484</v>
      </c>
      <c r="C86" s="326" t="s">
        <v>894</v>
      </c>
      <c r="D86" s="326" t="s">
        <v>4136</v>
      </c>
      <c r="E86" s="326" t="s">
        <v>909</v>
      </c>
      <c r="F86" s="326" t="s">
        <v>811</v>
      </c>
      <c r="G86" s="326" t="s">
        <v>896</v>
      </c>
      <c r="H86" s="326" t="s">
        <v>7393</v>
      </c>
      <c r="I86" s="327">
        <v>0</v>
      </c>
      <c r="J86" s="327">
        <v>0</v>
      </c>
      <c r="K86" s="327">
        <v>0</v>
      </c>
      <c r="L86" s="327">
        <v>0</v>
      </c>
      <c r="M86" s="327">
        <v>0</v>
      </c>
      <c r="N86" s="326" t="s">
        <v>7275</v>
      </c>
    </row>
    <row r="87" spans="2:14" ht="15" hidden="1" x14ac:dyDescent="0.25">
      <c r="B87" s="324" t="s">
        <v>14484</v>
      </c>
      <c r="C87" s="324" t="s">
        <v>894</v>
      </c>
      <c r="D87" s="324" t="s">
        <v>4136</v>
      </c>
      <c r="E87" s="324" t="s">
        <v>909</v>
      </c>
      <c r="F87" s="324" t="s">
        <v>811</v>
      </c>
      <c r="G87" s="324" t="s">
        <v>896</v>
      </c>
      <c r="H87" s="324" t="s">
        <v>7395</v>
      </c>
      <c r="I87" s="325">
        <v>0</v>
      </c>
      <c r="J87" s="325">
        <v>0</v>
      </c>
      <c r="K87" s="325">
        <v>0</v>
      </c>
      <c r="L87" s="325">
        <v>724.63</v>
      </c>
      <c r="M87" s="325">
        <v>0</v>
      </c>
      <c r="N87" s="324" t="s">
        <v>7278</v>
      </c>
    </row>
    <row r="88" spans="2:14" ht="15" hidden="1" x14ac:dyDescent="0.25">
      <c r="B88" s="326" t="s">
        <v>14484</v>
      </c>
      <c r="C88" s="326" t="s">
        <v>894</v>
      </c>
      <c r="D88" s="326" t="s">
        <v>4136</v>
      </c>
      <c r="E88" s="326" t="s">
        <v>909</v>
      </c>
      <c r="F88" s="326" t="s">
        <v>811</v>
      </c>
      <c r="G88" s="326" t="s">
        <v>896</v>
      </c>
      <c r="H88" s="326" t="s">
        <v>7394</v>
      </c>
      <c r="I88" s="327">
        <v>7891</v>
      </c>
      <c r="J88" s="327">
        <v>0</v>
      </c>
      <c r="K88" s="327">
        <v>7891</v>
      </c>
      <c r="L88" s="327">
        <v>102773.68</v>
      </c>
      <c r="M88" s="327">
        <v>0</v>
      </c>
      <c r="N88" s="326" t="s">
        <v>7277</v>
      </c>
    </row>
    <row r="89" spans="2:14" ht="15" hidden="1" x14ac:dyDescent="0.25">
      <c r="B89" s="326" t="s">
        <v>14484</v>
      </c>
      <c r="C89" s="326" t="s">
        <v>894</v>
      </c>
      <c r="D89" s="326" t="s">
        <v>4136</v>
      </c>
      <c r="E89" s="326" t="s">
        <v>909</v>
      </c>
      <c r="F89" s="326" t="s">
        <v>811</v>
      </c>
      <c r="G89" s="326" t="s">
        <v>896</v>
      </c>
      <c r="H89" s="326" t="s">
        <v>4140</v>
      </c>
      <c r="I89" s="327">
        <v>0</v>
      </c>
      <c r="J89" s="327">
        <v>0</v>
      </c>
      <c r="K89" s="327">
        <v>0</v>
      </c>
      <c r="L89" s="327">
        <v>0</v>
      </c>
      <c r="M89" s="327">
        <v>0</v>
      </c>
      <c r="N89" s="326" t="s">
        <v>12555</v>
      </c>
    </row>
    <row r="90" spans="2:14" ht="15" hidden="1" x14ac:dyDescent="0.25">
      <c r="B90" s="324" t="s">
        <v>14485</v>
      </c>
      <c r="C90" s="324" t="s">
        <v>894</v>
      </c>
      <c r="D90" s="324" t="s">
        <v>4136</v>
      </c>
      <c r="E90" s="324" t="s">
        <v>910</v>
      </c>
      <c r="F90" s="324" t="s">
        <v>808</v>
      </c>
      <c r="G90" s="324" t="s">
        <v>896</v>
      </c>
      <c r="H90" s="324" t="s">
        <v>6221</v>
      </c>
      <c r="I90" s="325">
        <v>0</v>
      </c>
      <c r="J90" s="325">
        <v>0</v>
      </c>
      <c r="K90" s="325">
        <v>0</v>
      </c>
      <c r="L90" s="325">
        <v>0</v>
      </c>
      <c r="M90" s="325">
        <v>0</v>
      </c>
      <c r="N90" s="324" t="s">
        <v>7276</v>
      </c>
    </row>
    <row r="91" spans="2:14" ht="15" hidden="1" x14ac:dyDescent="0.25">
      <c r="B91" s="326" t="s">
        <v>14485</v>
      </c>
      <c r="C91" s="326" t="s">
        <v>894</v>
      </c>
      <c r="D91" s="326" t="s">
        <v>4136</v>
      </c>
      <c r="E91" s="326" t="s">
        <v>910</v>
      </c>
      <c r="F91" s="326" t="s">
        <v>808</v>
      </c>
      <c r="G91" s="326" t="s">
        <v>896</v>
      </c>
      <c r="H91" s="326" t="s">
        <v>14377</v>
      </c>
      <c r="I91" s="327">
        <v>0</v>
      </c>
      <c r="J91" s="327">
        <v>0</v>
      </c>
      <c r="K91" s="327">
        <v>0</v>
      </c>
      <c r="L91" s="327">
        <v>0</v>
      </c>
      <c r="M91" s="327">
        <v>0</v>
      </c>
      <c r="N91" s="326" t="s">
        <v>12561</v>
      </c>
    </row>
    <row r="92" spans="2:14" ht="15" hidden="1" x14ac:dyDescent="0.25">
      <c r="B92" s="324" t="s">
        <v>14485</v>
      </c>
      <c r="C92" s="324" t="s">
        <v>894</v>
      </c>
      <c r="D92" s="324" t="s">
        <v>4136</v>
      </c>
      <c r="E92" s="324" t="s">
        <v>910</v>
      </c>
      <c r="F92" s="324" t="s">
        <v>808</v>
      </c>
      <c r="G92" s="324" t="s">
        <v>896</v>
      </c>
      <c r="H92" s="324" t="s">
        <v>7393</v>
      </c>
      <c r="I92" s="325">
        <v>0</v>
      </c>
      <c r="J92" s="325">
        <v>0</v>
      </c>
      <c r="K92" s="325">
        <v>0</v>
      </c>
      <c r="L92" s="325">
        <v>0</v>
      </c>
      <c r="M92" s="325">
        <v>0</v>
      </c>
      <c r="N92" s="324" t="s">
        <v>7275</v>
      </c>
    </row>
    <row r="93" spans="2:14" ht="15" hidden="1" x14ac:dyDescent="0.25">
      <c r="B93" s="326" t="s">
        <v>14485</v>
      </c>
      <c r="C93" s="326" t="s">
        <v>894</v>
      </c>
      <c r="D93" s="326" t="s">
        <v>4136</v>
      </c>
      <c r="E93" s="326" t="s">
        <v>910</v>
      </c>
      <c r="F93" s="326" t="s">
        <v>808</v>
      </c>
      <c r="G93" s="326" t="s">
        <v>896</v>
      </c>
      <c r="H93" s="326" t="s">
        <v>7394</v>
      </c>
      <c r="I93" s="327">
        <v>0</v>
      </c>
      <c r="J93" s="327">
        <v>0</v>
      </c>
      <c r="K93" s="327">
        <v>0</v>
      </c>
      <c r="L93" s="327">
        <v>0</v>
      </c>
      <c r="M93" s="327">
        <v>0</v>
      </c>
      <c r="N93" s="326" t="s">
        <v>7277</v>
      </c>
    </row>
    <row r="94" spans="2:14" ht="15" hidden="1" x14ac:dyDescent="0.25">
      <c r="B94" s="326" t="s">
        <v>14486</v>
      </c>
      <c r="C94" s="326" t="s">
        <v>894</v>
      </c>
      <c r="D94" s="326" t="s">
        <v>4136</v>
      </c>
      <c r="E94" s="326" t="s">
        <v>911</v>
      </c>
      <c r="F94" s="326" t="s">
        <v>811</v>
      </c>
      <c r="G94" s="326" t="s">
        <v>896</v>
      </c>
      <c r="H94" s="326" t="s">
        <v>6221</v>
      </c>
      <c r="I94" s="327">
        <v>0</v>
      </c>
      <c r="J94" s="327">
        <v>0</v>
      </c>
      <c r="K94" s="327">
        <v>0</v>
      </c>
      <c r="L94" s="327">
        <v>6.38</v>
      </c>
      <c r="M94" s="327">
        <v>0</v>
      </c>
      <c r="N94" s="326" t="s">
        <v>7276</v>
      </c>
    </row>
    <row r="95" spans="2:14" ht="15" hidden="1" x14ac:dyDescent="0.25">
      <c r="B95" s="324" t="s">
        <v>14486</v>
      </c>
      <c r="C95" s="324" t="s">
        <v>894</v>
      </c>
      <c r="D95" s="324" t="s">
        <v>4136</v>
      </c>
      <c r="E95" s="324" t="s">
        <v>911</v>
      </c>
      <c r="F95" s="324" t="s">
        <v>811</v>
      </c>
      <c r="G95" s="324" t="s">
        <v>896</v>
      </c>
      <c r="H95" s="324" t="s">
        <v>14377</v>
      </c>
      <c r="I95" s="325">
        <v>0</v>
      </c>
      <c r="J95" s="325">
        <v>0</v>
      </c>
      <c r="K95" s="325">
        <v>0</v>
      </c>
      <c r="L95" s="325">
        <v>0</v>
      </c>
      <c r="M95" s="325">
        <v>0</v>
      </c>
      <c r="N95" s="324" t="s">
        <v>12561</v>
      </c>
    </row>
    <row r="96" spans="2:14" ht="15" hidden="1" x14ac:dyDescent="0.25">
      <c r="B96" s="326" t="s">
        <v>14486</v>
      </c>
      <c r="C96" s="326" t="s">
        <v>894</v>
      </c>
      <c r="D96" s="326" t="s">
        <v>4136</v>
      </c>
      <c r="E96" s="326" t="s">
        <v>911</v>
      </c>
      <c r="F96" s="326" t="s">
        <v>811</v>
      </c>
      <c r="G96" s="326" t="s">
        <v>896</v>
      </c>
      <c r="H96" s="326" t="s">
        <v>7393</v>
      </c>
      <c r="I96" s="327">
        <v>0</v>
      </c>
      <c r="J96" s="327">
        <v>0</v>
      </c>
      <c r="K96" s="327">
        <v>0</v>
      </c>
      <c r="L96" s="327">
        <v>0</v>
      </c>
      <c r="M96" s="327">
        <v>0</v>
      </c>
      <c r="N96" s="326" t="s">
        <v>7275</v>
      </c>
    </row>
    <row r="97" spans="2:14" ht="15" hidden="1" x14ac:dyDescent="0.25">
      <c r="B97" s="324" t="s">
        <v>14486</v>
      </c>
      <c r="C97" s="324" t="s">
        <v>894</v>
      </c>
      <c r="D97" s="324" t="s">
        <v>4136</v>
      </c>
      <c r="E97" s="324" t="s">
        <v>911</v>
      </c>
      <c r="F97" s="324" t="s">
        <v>811</v>
      </c>
      <c r="G97" s="324" t="s">
        <v>896</v>
      </c>
      <c r="H97" s="324" t="s">
        <v>7394</v>
      </c>
      <c r="I97" s="325">
        <v>0</v>
      </c>
      <c r="J97" s="325">
        <v>0</v>
      </c>
      <c r="K97" s="325">
        <v>0</v>
      </c>
      <c r="L97" s="325">
        <v>0</v>
      </c>
      <c r="M97" s="325">
        <v>0</v>
      </c>
      <c r="N97" s="324" t="s">
        <v>7277</v>
      </c>
    </row>
    <row r="98" spans="2:14" ht="15" hidden="1" x14ac:dyDescent="0.25">
      <c r="B98" s="326" t="s">
        <v>14486</v>
      </c>
      <c r="C98" s="326" t="s">
        <v>894</v>
      </c>
      <c r="D98" s="326" t="s">
        <v>4136</v>
      </c>
      <c r="E98" s="326" t="s">
        <v>911</v>
      </c>
      <c r="F98" s="326" t="s">
        <v>811</v>
      </c>
      <c r="G98" s="326" t="s">
        <v>896</v>
      </c>
      <c r="H98" s="326" t="s">
        <v>9504</v>
      </c>
      <c r="I98" s="327">
        <v>16</v>
      </c>
      <c r="J98" s="327">
        <v>0</v>
      </c>
      <c r="K98" s="327">
        <v>16</v>
      </c>
      <c r="L98" s="327">
        <v>106.12</v>
      </c>
      <c r="M98" s="327">
        <v>0</v>
      </c>
      <c r="N98" s="326" t="s">
        <v>12556</v>
      </c>
    </row>
    <row r="99" spans="2:14" ht="15" hidden="1" x14ac:dyDescent="0.25">
      <c r="B99" s="324" t="s">
        <v>14487</v>
      </c>
      <c r="C99" s="324" t="s">
        <v>894</v>
      </c>
      <c r="D99" s="324" t="s">
        <v>4136</v>
      </c>
      <c r="E99" s="324" t="s">
        <v>912</v>
      </c>
      <c r="F99" s="324" t="s">
        <v>808</v>
      </c>
      <c r="G99" s="324" t="s">
        <v>896</v>
      </c>
      <c r="H99" s="324" t="s">
        <v>6221</v>
      </c>
      <c r="I99" s="325">
        <v>0</v>
      </c>
      <c r="J99" s="325">
        <v>0</v>
      </c>
      <c r="K99" s="325">
        <v>0</v>
      </c>
      <c r="L99" s="325">
        <v>1374.31</v>
      </c>
      <c r="M99" s="325">
        <v>0</v>
      </c>
      <c r="N99" s="324" t="s">
        <v>7276</v>
      </c>
    </row>
    <row r="100" spans="2:14" ht="15" hidden="1" x14ac:dyDescent="0.25">
      <c r="B100" s="326" t="s">
        <v>14487</v>
      </c>
      <c r="C100" s="326" t="s">
        <v>894</v>
      </c>
      <c r="D100" s="326" t="s">
        <v>4136</v>
      </c>
      <c r="E100" s="326" t="s">
        <v>912</v>
      </c>
      <c r="F100" s="326" t="s">
        <v>808</v>
      </c>
      <c r="G100" s="326" t="s">
        <v>896</v>
      </c>
      <c r="H100" s="326" t="s">
        <v>14377</v>
      </c>
      <c r="I100" s="327">
        <v>80</v>
      </c>
      <c r="J100" s="327">
        <v>0</v>
      </c>
      <c r="K100" s="327">
        <v>80</v>
      </c>
      <c r="L100" s="327">
        <v>717.69</v>
      </c>
      <c r="M100" s="327">
        <v>0</v>
      </c>
      <c r="N100" s="326" t="s">
        <v>12561</v>
      </c>
    </row>
    <row r="101" spans="2:14" ht="15" hidden="1" x14ac:dyDescent="0.25">
      <c r="B101" s="324" t="s">
        <v>14487</v>
      </c>
      <c r="C101" s="324" t="s">
        <v>894</v>
      </c>
      <c r="D101" s="324" t="s">
        <v>4136</v>
      </c>
      <c r="E101" s="324" t="s">
        <v>912</v>
      </c>
      <c r="F101" s="324" t="s">
        <v>808</v>
      </c>
      <c r="G101" s="324" t="s">
        <v>896</v>
      </c>
      <c r="H101" s="324" t="s">
        <v>7393</v>
      </c>
      <c r="I101" s="325">
        <v>0</v>
      </c>
      <c r="J101" s="325">
        <v>0</v>
      </c>
      <c r="K101" s="325">
        <v>0</v>
      </c>
      <c r="L101" s="325">
        <v>0</v>
      </c>
      <c r="M101" s="325">
        <v>0</v>
      </c>
      <c r="N101" s="324" t="s">
        <v>7275</v>
      </c>
    </row>
    <row r="102" spans="2:14" ht="15" hidden="1" x14ac:dyDescent="0.25">
      <c r="B102" s="326" t="s">
        <v>14487</v>
      </c>
      <c r="C102" s="326" t="s">
        <v>894</v>
      </c>
      <c r="D102" s="326" t="s">
        <v>4136</v>
      </c>
      <c r="E102" s="326" t="s">
        <v>912</v>
      </c>
      <c r="F102" s="326" t="s">
        <v>808</v>
      </c>
      <c r="G102" s="326" t="s">
        <v>896</v>
      </c>
      <c r="H102" s="326" t="s">
        <v>7394</v>
      </c>
      <c r="I102" s="327">
        <v>26</v>
      </c>
      <c r="J102" s="327">
        <v>0</v>
      </c>
      <c r="K102" s="327">
        <v>26</v>
      </c>
      <c r="L102" s="327">
        <v>-185.5</v>
      </c>
      <c r="M102" s="327">
        <v>0</v>
      </c>
      <c r="N102" s="326" t="s">
        <v>7277</v>
      </c>
    </row>
    <row r="103" spans="2:14" ht="15" hidden="1" x14ac:dyDescent="0.25">
      <c r="B103" s="326" t="s">
        <v>14488</v>
      </c>
      <c r="C103" s="326" t="s">
        <v>894</v>
      </c>
      <c r="D103" s="326" t="s">
        <v>4136</v>
      </c>
      <c r="E103" s="326" t="s">
        <v>913</v>
      </c>
      <c r="F103" s="326" t="s">
        <v>808</v>
      </c>
      <c r="G103" s="326" t="s">
        <v>896</v>
      </c>
      <c r="H103" s="326" t="s">
        <v>6221</v>
      </c>
      <c r="I103" s="327">
        <v>0</v>
      </c>
      <c r="J103" s="327">
        <v>0</v>
      </c>
      <c r="K103" s="327">
        <v>0</v>
      </c>
      <c r="L103" s="327">
        <v>-385.26</v>
      </c>
      <c r="M103" s="327">
        <v>0</v>
      </c>
      <c r="N103" s="326" t="s">
        <v>7276</v>
      </c>
    </row>
    <row r="104" spans="2:14" ht="15" hidden="1" x14ac:dyDescent="0.25">
      <c r="B104" s="324" t="s">
        <v>14488</v>
      </c>
      <c r="C104" s="324" t="s">
        <v>894</v>
      </c>
      <c r="D104" s="324" t="s">
        <v>4136</v>
      </c>
      <c r="E104" s="324" t="s">
        <v>913</v>
      </c>
      <c r="F104" s="324" t="s">
        <v>808</v>
      </c>
      <c r="G104" s="324" t="s">
        <v>896</v>
      </c>
      <c r="H104" s="324" t="s">
        <v>14377</v>
      </c>
      <c r="I104" s="325">
        <v>0</v>
      </c>
      <c r="J104" s="325">
        <v>0</v>
      </c>
      <c r="K104" s="325">
        <v>0</v>
      </c>
      <c r="L104" s="325">
        <v>0</v>
      </c>
      <c r="M104" s="325">
        <v>0</v>
      </c>
      <c r="N104" s="324" t="s">
        <v>12561</v>
      </c>
    </row>
    <row r="105" spans="2:14" ht="15" hidden="1" x14ac:dyDescent="0.25">
      <c r="B105" s="326" t="s">
        <v>14488</v>
      </c>
      <c r="C105" s="326" t="s">
        <v>894</v>
      </c>
      <c r="D105" s="326" t="s">
        <v>4136</v>
      </c>
      <c r="E105" s="326" t="s">
        <v>913</v>
      </c>
      <c r="F105" s="326" t="s">
        <v>808</v>
      </c>
      <c r="G105" s="326" t="s">
        <v>896</v>
      </c>
      <c r="H105" s="326" t="s">
        <v>7393</v>
      </c>
      <c r="I105" s="327">
        <v>0</v>
      </c>
      <c r="J105" s="327">
        <v>0</v>
      </c>
      <c r="K105" s="327">
        <v>0</v>
      </c>
      <c r="L105" s="327">
        <v>0</v>
      </c>
      <c r="M105" s="327">
        <v>0</v>
      </c>
      <c r="N105" s="326" t="s">
        <v>7275</v>
      </c>
    </row>
    <row r="106" spans="2:14" ht="15" hidden="1" x14ac:dyDescent="0.25">
      <c r="B106" s="324" t="s">
        <v>14488</v>
      </c>
      <c r="C106" s="324" t="s">
        <v>894</v>
      </c>
      <c r="D106" s="324" t="s">
        <v>4136</v>
      </c>
      <c r="E106" s="324" t="s">
        <v>913</v>
      </c>
      <c r="F106" s="324" t="s">
        <v>808</v>
      </c>
      <c r="G106" s="324" t="s">
        <v>896</v>
      </c>
      <c r="H106" s="324" t="s">
        <v>7395</v>
      </c>
      <c r="I106" s="325">
        <v>0</v>
      </c>
      <c r="J106" s="325">
        <v>0</v>
      </c>
      <c r="K106" s="325">
        <v>0</v>
      </c>
      <c r="L106" s="325">
        <v>0</v>
      </c>
      <c r="M106" s="325">
        <v>0</v>
      </c>
      <c r="N106" s="324" t="s">
        <v>7278</v>
      </c>
    </row>
    <row r="107" spans="2:14" ht="15" hidden="1" x14ac:dyDescent="0.25">
      <c r="B107" s="326" t="s">
        <v>14488</v>
      </c>
      <c r="C107" s="326" t="s">
        <v>894</v>
      </c>
      <c r="D107" s="326" t="s">
        <v>4136</v>
      </c>
      <c r="E107" s="326" t="s">
        <v>913</v>
      </c>
      <c r="F107" s="326" t="s">
        <v>808</v>
      </c>
      <c r="G107" s="326" t="s">
        <v>896</v>
      </c>
      <c r="H107" s="326" t="s">
        <v>7394</v>
      </c>
      <c r="I107" s="327">
        <v>0</v>
      </c>
      <c r="J107" s="327">
        <v>0</v>
      </c>
      <c r="K107" s="327">
        <v>0</v>
      </c>
      <c r="L107" s="327">
        <v>691.43</v>
      </c>
      <c r="M107" s="327">
        <v>0</v>
      </c>
      <c r="N107" s="326" t="s">
        <v>7277</v>
      </c>
    </row>
    <row r="108" spans="2:14" ht="15" hidden="1" x14ac:dyDescent="0.25">
      <c r="B108" s="326" t="s">
        <v>14488</v>
      </c>
      <c r="C108" s="326" t="s">
        <v>894</v>
      </c>
      <c r="D108" s="326" t="s">
        <v>4136</v>
      </c>
      <c r="E108" s="326" t="s">
        <v>913</v>
      </c>
      <c r="F108" s="326" t="s">
        <v>808</v>
      </c>
      <c r="G108" s="326" t="s">
        <v>896</v>
      </c>
      <c r="H108" s="326" t="s">
        <v>4140</v>
      </c>
      <c r="I108" s="327">
        <v>0</v>
      </c>
      <c r="J108" s="327">
        <v>0</v>
      </c>
      <c r="K108" s="327">
        <v>0</v>
      </c>
      <c r="L108" s="327">
        <v>0</v>
      </c>
      <c r="M108" s="327">
        <v>0</v>
      </c>
      <c r="N108" s="326" t="s">
        <v>12555</v>
      </c>
    </row>
    <row r="109" spans="2:14" ht="15" hidden="1" x14ac:dyDescent="0.25">
      <c r="B109" s="324" t="s">
        <v>14489</v>
      </c>
      <c r="C109" s="324" t="s">
        <v>894</v>
      </c>
      <c r="D109" s="324" t="s">
        <v>4136</v>
      </c>
      <c r="E109" s="324" t="s">
        <v>914</v>
      </c>
      <c r="F109" s="324" t="s">
        <v>808</v>
      </c>
      <c r="G109" s="324" t="s">
        <v>896</v>
      </c>
      <c r="H109" s="324" t="s">
        <v>6221</v>
      </c>
      <c r="I109" s="325">
        <v>0</v>
      </c>
      <c r="J109" s="325">
        <v>0</v>
      </c>
      <c r="K109" s="325">
        <v>0</v>
      </c>
      <c r="L109" s="325">
        <v>592</v>
      </c>
      <c r="M109" s="325">
        <v>0</v>
      </c>
      <c r="N109" s="324" t="s">
        <v>7276</v>
      </c>
    </row>
    <row r="110" spans="2:14" ht="15" hidden="1" x14ac:dyDescent="0.25">
      <c r="B110" s="326" t="s">
        <v>14489</v>
      </c>
      <c r="C110" s="326" t="s">
        <v>894</v>
      </c>
      <c r="D110" s="326" t="s">
        <v>4136</v>
      </c>
      <c r="E110" s="326" t="s">
        <v>914</v>
      </c>
      <c r="F110" s="326" t="s">
        <v>808</v>
      </c>
      <c r="G110" s="326" t="s">
        <v>896</v>
      </c>
      <c r="H110" s="326" t="s">
        <v>14377</v>
      </c>
      <c r="I110" s="327">
        <v>0</v>
      </c>
      <c r="J110" s="327">
        <v>0</v>
      </c>
      <c r="K110" s="327">
        <v>0</v>
      </c>
      <c r="L110" s="327">
        <v>0</v>
      </c>
      <c r="M110" s="327">
        <v>0</v>
      </c>
      <c r="N110" s="326" t="s">
        <v>12561</v>
      </c>
    </row>
    <row r="111" spans="2:14" ht="15" hidden="1" x14ac:dyDescent="0.25">
      <c r="B111" s="324" t="s">
        <v>14489</v>
      </c>
      <c r="C111" s="324" t="s">
        <v>894</v>
      </c>
      <c r="D111" s="324" t="s">
        <v>4136</v>
      </c>
      <c r="E111" s="324" t="s">
        <v>914</v>
      </c>
      <c r="F111" s="324" t="s">
        <v>808</v>
      </c>
      <c r="G111" s="324" t="s">
        <v>896</v>
      </c>
      <c r="H111" s="324" t="s">
        <v>7393</v>
      </c>
      <c r="I111" s="325">
        <v>0</v>
      </c>
      <c r="J111" s="325">
        <v>0</v>
      </c>
      <c r="K111" s="325">
        <v>0</v>
      </c>
      <c r="L111" s="325">
        <v>0</v>
      </c>
      <c r="M111" s="325">
        <v>0</v>
      </c>
      <c r="N111" s="324" t="s">
        <v>7275</v>
      </c>
    </row>
    <row r="112" spans="2:14" ht="15" hidden="1" x14ac:dyDescent="0.25">
      <c r="B112" s="326" t="s">
        <v>14489</v>
      </c>
      <c r="C112" s="326" t="s">
        <v>894</v>
      </c>
      <c r="D112" s="326" t="s">
        <v>4136</v>
      </c>
      <c r="E112" s="326" t="s">
        <v>914</v>
      </c>
      <c r="F112" s="326" t="s">
        <v>808</v>
      </c>
      <c r="G112" s="326" t="s">
        <v>896</v>
      </c>
      <c r="H112" s="326" t="s">
        <v>7395</v>
      </c>
      <c r="I112" s="327">
        <v>95</v>
      </c>
      <c r="J112" s="327">
        <v>0</v>
      </c>
      <c r="K112" s="327">
        <v>95</v>
      </c>
      <c r="L112" s="327">
        <v>527.44000000000005</v>
      </c>
      <c r="M112" s="327">
        <v>0</v>
      </c>
      <c r="N112" s="326" t="s">
        <v>7278</v>
      </c>
    </row>
    <row r="113" spans="2:14" ht="15" hidden="1" x14ac:dyDescent="0.25">
      <c r="B113" s="324" t="s">
        <v>14489</v>
      </c>
      <c r="C113" s="324" t="s">
        <v>894</v>
      </c>
      <c r="D113" s="324" t="s">
        <v>4136</v>
      </c>
      <c r="E113" s="324" t="s">
        <v>914</v>
      </c>
      <c r="F113" s="324" t="s">
        <v>808</v>
      </c>
      <c r="G113" s="324" t="s">
        <v>896</v>
      </c>
      <c r="H113" s="324" t="s">
        <v>7394</v>
      </c>
      <c r="I113" s="325">
        <v>0</v>
      </c>
      <c r="J113" s="325">
        <v>0</v>
      </c>
      <c r="K113" s="325">
        <v>0</v>
      </c>
      <c r="L113" s="325">
        <v>-509.3</v>
      </c>
      <c r="M113" s="325">
        <v>0</v>
      </c>
      <c r="N113" s="324" t="s">
        <v>7277</v>
      </c>
    </row>
    <row r="114" spans="2:14" ht="15" hidden="1" x14ac:dyDescent="0.25">
      <c r="B114" s="324" t="s">
        <v>14490</v>
      </c>
      <c r="C114" s="324" t="s">
        <v>894</v>
      </c>
      <c r="D114" s="324" t="s">
        <v>4136</v>
      </c>
      <c r="E114" s="324" t="s">
        <v>1286</v>
      </c>
      <c r="F114" s="324" t="s">
        <v>808</v>
      </c>
      <c r="G114" s="324" t="s">
        <v>896</v>
      </c>
      <c r="H114" s="324" t="s">
        <v>6249</v>
      </c>
      <c r="I114" s="325">
        <v>0</v>
      </c>
      <c r="J114" s="325">
        <v>0</v>
      </c>
      <c r="K114" s="325">
        <v>0</v>
      </c>
      <c r="L114" s="325">
        <v>0</v>
      </c>
      <c r="M114" s="325">
        <v>0</v>
      </c>
      <c r="N114" s="324" t="s">
        <v>7279</v>
      </c>
    </row>
    <row r="115" spans="2:14" ht="15" hidden="1" x14ac:dyDescent="0.25">
      <c r="B115" s="326" t="s">
        <v>14490</v>
      </c>
      <c r="C115" s="326" t="s">
        <v>894</v>
      </c>
      <c r="D115" s="326" t="s">
        <v>4136</v>
      </c>
      <c r="E115" s="326" t="s">
        <v>1286</v>
      </c>
      <c r="F115" s="326" t="s">
        <v>808</v>
      </c>
      <c r="G115" s="326" t="s">
        <v>896</v>
      </c>
      <c r="H115" s="326" t="s">
        <v>6221</v>
      </c>
      <c r="I115" s="327">
        <v>0</v>
      </c>
      <c r="J115" s="327">
        <v>0</v>
      </c>
      <c r="K115" s="327">
        <v>0</v>
      </c>
      <c r="L115" s="327">
        <v>257.58</v>
      </c>
      <c r="M115" s="327">
        <v>0</v>
      </c>
      <c r="N115" s="326" t="s">
        <v>7276</v>
      </c>
    </row>
    <row r="116" spans="2:14" ht="15" hidden="1" x14ac:dyDescent="0.25">
      <c r="B116" s="324" t="s">
        <v>14490</v>
      </c>
      <c r="C116" s="324" t="s">
        <v>894</v>
      </c>
      <c r="D116" s="324" t="s">
        <v>4136</v>
      </c>
      <c r="E116" s="324" t="s">
        <v>1286</v>
      </c>
      <c r="F116" s="324" t="s">
        <v>808</v>
      </c>
      <c r="G116" s="324" t="s">
        <v>896</v>
      </c>
      <c r="H116" s="324" t="s">
        <v>14377</v>
      </c>
      <c r="I116" s="325">
        <v>0</v>
      </c>
      <c r="J116" s="325">
        <v>0</v>
      </c>
      <c r="K116" s="325">
        <v>0</v>
      </c>
      <c r="L116" s="325">
        <v>0</v>
      </c>
      <c r="M116" s="325">
        <v>0</v>
      </c>
      <c r="N116" s="324" t="s">
        <v>12561</v>
      </c>
    </row>
    <row r="117" spans="2:14" ht="15" hidden="1" x14ac:dyDescent="0.25">
      <c r="B117" s="326" t="s">
        <v>14490</v>
      </c>
      <c r="C117" s="326" t="s">
        <v>894</v>
      </c>
      <c r="D117" s="326" t="s">
        <v>4136</v>
      </c>
      <c r="E117" s="326" t="s">
        <v>1286</v>
      </c>
      <c r="F117" s="326" t="s">
        <v>808</v>
      </c>
      <c r="G117" s="326" t="s">
        <v>896</v>
      </c>
      <c r="H117" s="326" t="s">
        <v>7393</v>
      </c>
      <c r="I117" s="327">
        <v>0</v>
      </c>
      <c r="J117" s="327">
        <v>0</v>
      </c>
      <c r="K117" s="327">
        <v>0</v>
      </c>
      <c r="L117" s="327">
        <v>0</v>
      </c>
      <c r="M117" s="327">
        <v>0</v>
      </c>
      <c r="N117" s="326" t="s">
        <v>7275</v>
      </c>
    </row>
    <row r="118" spans="2:14" ht="15" hidden="1" x14ac:dyDescent="0.25">
      <c r="B118" s="324" t="s">
        <v>14490</v>
      </c>
      <c r="C118" s="324" t="s">
        <v>894</v>
      </c>
      <c r="D118" s="324" t="s">
        <v>4136</v>
      </c>
      <c r="E118" s="324" t="s">
        <v>1286</v>
      </c>
      <c r="F118" s="324" t="s">
        <v>808</v>
      </c>
      <c r="G118" s="324" t="s">
        <v>896</v>
      </c>
      <c r="H118" s="324" t="s">
        <v>7395</v>
      </c>
      <c r="I118" s="325">
        <v>0</v>
      </c>
      <c r="J118" s="325">
        <v>0</v>
      </c>
      <c r="K118" s="325">
        <v>0</v>
      </c>
      <c r="L118" s="325">
        <v>0</v>
      </c>
      <c r="M118" s="325">
        <v>0</v>
      </c>
      <c r="N118" s="324" t="s">
        <v>7278</v>
      </c>
    </row>
    <row r="119" spans="2:14" ht="15" hidden="1" x14ac:dyDescent="0.25">
      <c r="B119" s="326" t="s">
        <v>14490</v>
      </c>
      <c r="C119" s="326" t="s">
        <v>894</v>
      </c>
      <c r="D119" s="326" t="s">
        <v>4136</v>
      </c>
      <c r="E119" s="326" t="s">
        <v>1286</v>
      </c>
      <c r="F119" s="326" t="s">
        <v>808</v>
      </c>
      <c r="G119" s="326" t="s">
        <v>896</v>
      </c>
      <c r="H119" s="326" t="s">
        <v>7394</v>
      </c>
      <c r="I119" s="327">
        <v>675</v>
      </c>
      <c r="J119" s="327">
        <v>0</v>
      </c>
      <c r="K119" s="327">
        <v>675</v>
      </c>
      <c r="L119" s="327">
        <v>6545.18</v>
      </c>
      <c r="M119" s="327">
        <v>0</v>
      </c>
      <c r="N119" s="326" t="s">
        <v>7277</v>
      </c>
    </row>
    <row r="120" spans="2:14" ht="15" hidden="1" x14ac:dyDescent="0.25">
      <c r="B120" s="326" t="s">
        <v>14491</v>
      </c>
      <c r="C120" s="326" t="s">
        <v>894</v>
      </c>
      <c r="D120" s="326" t="s">
        <v>4136</v>
      </c>
      <c r="E120" s="326" t="s">
        <v>1287</v>
      </c>
      <c r="F120" s="326" t="s">
        <v>808</v>
      </c>
      <c r="G120" s="326" t="s">
        <v>896</v>
      </c>
      <c r="H120" s="326" t="s">
        <v>6221</v>
      </c>
      <c r="I120" s="327">
        <v>0</v>
      </c>
      <c r="J120" s="327">
        <v>0</v>
      </c>
      <c r="K120" s="327">
        <v>0</v>
      </c>
      <c r="L120" s="327">
        <v>0</v>
      </c>
      <c r="M120" s="327">
        <v>0</v>
      </c>
      <c r="N120" s="326" t="s">
        <v>7276</v>
      </c>
    </row>
    <row r="121" spans="2:14" ht="15" hidden="1" x14ac:dyDescent="0.25">
      <c r="B121" s="324" t="s">
        <v>14492</v>
      </c>
      <c r="C121" s="324" t="s">
        <v>894</v>
      </c>
      <c r="D121" s="324" t="s">
        <v>4136</v>
      </c>
      <c r="E121" s="324" t="s">
        <v>1288</v>
      </c>
      <c r="F121" s="324" t="s">
        <v>808</v>
      </c>
      <c r="G121" s="324" t="s">
        <v>896</v>
      </c>
      <c r="H121" s="324" t="s">
        <v>6221</v>
      </c>
      <c r="I121" s="325">
        <v>0</v>
      </c>
      <c r="J121" s="325">
        <v>0</v>
      </c>
      <c r="K121" s="325">
        <v>0</v>
      </c>
      <c r="L121" s="325">
        <v>0</v>
      </c>
      <c r="M121" s="325">
        <v>0</v>
      </c>
      <c r="N121" s="324" t="s">
        <v>7276</v>
      </c>
    </row>
    <row r="122" spans="2:14" ht="15" hidden="1" x14ac:dyDescent="0.25">
      <c r="B122" s="326" t="s">
        <v>14492</v>
      </c>
      <c r="C122" s="326" t="s">
        <v>894</v>
      </c>
      <c r="D122" s="326" t="s">
        <v>4136</v>
      </c>
      <c r="E122" s="326" t="s">
        <v>1288</v>
      </c>
      <c r="F122" s="326" t="s">
        <v>808</v>
      </c>
      <c r="G122" s="326" t="s">
        <v>896</v>
      </c>
      <c r="H122" s="326" t="s">
        <v>14377</v>
      </c>
      <c r="I122" s="327">
        <v>100</v>
      </c>
      <c r="J122" s="327">
        <v>0</v>
      </c>
      <c r="K122" s="327">
        <v>100</v>
      </c>
      <c r="L122" s="327">
        <v>379.73</v>
      </c>
      <c r="M122" s="327">
        <v>0</v>
      </c>
      <c r="N122" s="326" t="s">
        <v>12561</v>
      </c>
    </row>
    <row r="123" spans="2:14" ht="15" hidden="1" x14ac:dyDescent="0.25">
      <c r="B123" s="324" t="s">
        <v>14492</v>
      </c>
      <c r="C123" s="324" t="s">
        <v>894</v>
      </c>
      <c r="D123" s="324" t="s">
        <v>4136</v>
      </c>
      <c r="E123" s="324" t="s">
        <v>1288</v>
      </c>
      <c r="F123" s="324" t="s">
        <v>808</v>
      </c>
      <c r="G123" s="324" t="s">
        <v>896</v>
      </c>
      <c r="H123" s="324" t="s">
        <v>7395</v>
      </c>
      <c r="I123" s="325">
        <v>0</v>
      </c>
      <c r="J123" s="325">
        <v>0</v>
      </c>
      <c r="K123" s="325">
        <v>0</v>
      </c>
      <c r="L123" s="325">
        <v>0</v>
      </c>
      <c r="M123" s="325">
        <v>0</v>
      </c>
      <c r="N123" s="324" t="s">
        <v>7278</v>
      </c>
    </row>
    <row r="124" spans="2:14" ht="15" hidden="1" x14ac:dyDescent="0.25">
      <c r="B124" s="326" t="s">
        <v>14492</v>
      </c>
      <c r="C124" s="326" t="s">
        <v>894</v>
      </c>
      <c r="D124" s="326" t="s">
        <v>4136</v>
      </c>
      <c r="E124" s="326" t="s">
        <v>1288</v>
      </c>
      <c r="F124" s="326" t="s">
        <v>808</v>
      </c>
      <c r="G124" s="326" t="s">
        <v>896</v>
      </c>
      <c r="H124" s="326" t="s">
        <v>7394</v>
      </c>
      <c r="I124" s="327">
        <v>0</v>
      </c>
      <c r="J124" s="327">
        <v>0</v>
      </c>
      <c r="K124" s="327">
        <v>0</v>
      </c>
      <c r="L124" s="327">
        <v>0</v>
      </c>
      <c r="M124" s="327">
        <v>0</v>
      </c>
      <c r="N124" s="326" t="s">
        <v>7277</v>
      </c>
    </row>
    <row r="125" spans="2:14" ht="15" hidden="1" x14ac:dyDescent="0.25">
      <c r="B125" s="324" t="s">
        <v>14493</v>
      </c>
      <c r="C125" s="324" t="s">
        <v>894</v>
      </c>
      <c r="D125" s="324" t="s">
        <v>4136</v>
      </c>
      <c r="E125" s="324" t="s">
        <v>1289</v>
      </c>
      <c r="F125" s="324" t="s">
        <v>808</v>
      </c>
      <c r="G125" s="324" t="s">
        <v>896</v>
      </c>
      <c r="H125" s="324" t="s">
        <v>6221</v>
      </c>
      <c r="I125" s="325">
        <v>0</v>
      </c>
      <c r="J125" s="325">
        <v>0</v>
      </c>
      <c r="K125" s="325">
        <v>0</v>
      </c>
      <c r="L125" s="325">
        <v>-29.78</v>
      </c>
      <c r="M125" s="325">
        <v>0</v>
      </c>
      <c r="N125" s="324" t="s">
        <v>7276</v>
      </c>
    </row>
    <row r="126" spans="2:14" ht="15" hidden="1" x14ac:dyDescent="0.25">
      <c r="B126" s="326" t="s">
        <v>14493</v>
      </c>
      <c r="C126" s="326" t="s">
        <v>894</v>
      </c>
      <c r="D126" s="326" t="s">
        <v>4136</v>
      </c>
      <c r="E126" s="326" t="s">
        <v>1289</v>
      </c>
      <c r="F126" s="326" t="s">
        <v>808</v>
      </c>
      <c r="G126" s="326" t="s">
        <v>896</v>
      </c>
      <c r="H126" s="326" t="s">
        <v>14377</v>
      </c>
      <c r="I126" s="327">
        <v>0</v>
      </c>
      <c r="J126" s="327">
        <v>0</v>
      </c>
      <c r="K126" s="327">
        <v>0</v>
      </c>
      <c r="L126" s="327">
        <v>29.77</v>
      </c>
      <c r="M126" s="327">
        <v>0</v>
      </c>
      <c r="N126" s="326" t="s">
        <v>12561</v>
      </c>
    </row>
    <row r="127" spans="2:14" ht="15" hidden="1" x14ac:dyDescent="0.25">
      <c r="B127" s="324" t="s">
        <v>14493</v>
      </c>
      <c r="C127" s="324" t="s">
        <v>894</v>
      </c>
      <c r="D127" s="324" t="s">
        <v>4136</v>
      </c>
      <c r="E127" s="324" t="s">
        <v>1289</v>
      </c>
      <c r="F127" s="324" t="s">
        <v>808</v>
      </c>
      <c r="G127" s="324" t="s">
        <v>896</v>
      </c>
      <c r="H127" s="324" t="s">
        <v>7394</v>
      </c>
      <c r="I127" s="325">
        <v>0</v>
      </c>
      <c r="J127" s="325">
        <v>0</v>
      </c>
      <c r="K127" s="325">
        <v>0</v>
      </c>
      <c r="L127" s="325">
        <v>0.02</v>
      </c>
      <c r="M127" s="325">
        <v>0</v>
      </c>
      <c r="N127" s="324" t="s">
        <v>7277</v>
      </c>
    </row>
    <row r="128" spans="2:14" ht="15" hidden="1" x14ac:dyDescent="0.25">
      <c r="B128" s="324" t="s">
        <v>14494</v>
      </c>
      <c r="C128" s="324" t="s">
        <v>894</v>
      </c>
      <c r="D128" s="324" t="s">
        <v>4136</v>
      </c>
      <c r="E128" s="324" t="s">
        <v>1313</v>
      </c>
      <c r="F128" s="324" t="s">
        <v>801</v>
      </c>
      <c r="G128" s="324" t="s">
        <v>896</v>
      </c>
      <c r="H128" s="324" t="s">
        <v>6221</v>
      </c>
      <c r="I128" s="325">
        <v>0</v>
      </c>
      <c r="J128" s="325">
        <v>0</v>
      </c>
      <c r="K128" s="325">
        <v>0</v>
      </c>
      <c r="L128" s="325">
        <v>0</v>
      </c>
      <c r="M128" s="325">
        <v>0</v>
      </c>
      <c r="N128" s="324" t="s">
        <v>7276</v>
      </c>
    </row>
    <row r="129" spans="2:14" ht="15" hidden="1" x14ac:dyDescent="0.25">
      <c r="B129" s="326" t="s">
        <v>14495</v>
      </c>
      <c r="C129" s="326" t="s">
        <v>894</v>
      </c>
      <c r="D129" s="326" t="s">
        <v>4136</v>
      </c>
      <c r="E129" s="326" t="s">
        <v>1328</v>
      </c>
      <c r="F129" s="326" t="s">
        <v>808</v>
      </c>
      <c r="G129" s="326" t="s">
        <v>896</v>
      </c>
      <c r="H129" s="326" t="s">
        <v>6221</v>
      </c>
      <c r="I129" s="327">
        <v>0</v>
      </c>
      <c r="J129" s="327">
        <v>0</v>
      </c>
      <c r="K129" s="327">
        <v>0</v>
      </c>
      <c r="L129" s="327">
        <v>-24.6</v>
      </c>
      <c r="M129" s="327">
        <v>0</v>
      </c>
      <c r="N129" s="326" t="s">
        <v>7276</v>
      </c>
    </row>
    <row r="130" spans="2:14" ht="15" hidden="1" x14ac:dyDescent="0.25">
      <c r="B130" s="324" t="s">
        <v>14495</v>
      </c>
      <c r="C130" s="324" t="s">
        <v>894</v>
      </c>
      <c r="D130" s="324" t="s">
        <v>4136</v>
      </c>
      <c r="E130" s="324" t="s">
        <v>1328</v>
      </c>
      <c r="F130" s="324" t="s">
        <v>808</v>
      </c>
      <c r="G130" s="324" t="s">
        <v>896</v>
      </c>
      <c r="H130" s="324" t="s">
        <v>14377</v>
      </c>
      <c r="I130" s="325">
        <v>0</v>
      </c>
      <c r="J130" s="325">
        <v>0</v>
      </c>
      <c r="K130" s="325">
        <v>0</v>
      </c>
      <c r="L130" s="325">
        <v>0</v>
      </c>
      <c r="M130" s="325">
        <v>0</v>
      </c>
      <c r="N130" s="324" t="s">
        <v>12561</v>
      </c>
    </row>
    <row r="131" spans="2:14" ht="15" hidden="1" x14ac:dyDescent="0.25">
      <c r="B131" s="326" t="s">
        <v>14495</v>
      </c>
      <c r="C131" s="326" t="s">
        <v>894</v>
      </c>
      <c r="D131" s="326" t="s">
        <v>4136</v>
      </c>
      <c r="E131" s="326" t="s">
        <v>1328</v>
      </c>
      <c r="F131" s="326" t="s">
        <v>808</v>
      </c>
      <c r="G131" s="326" t="s">
        <v>896</v>
      </c>
      <c r="H131" s="326" t="s">
        <v>7393</v>
      </c>
      <c r="I131" s="327">
        <v>0</v>
      </c>
      <c r="J131" s="327">
        <v>0</v>
      </c>
      <c r="K131" s="327">
        <v>0</v>
      </c>
      <c r="L131" s="327">
        <v>0</v>
      </c>
      <c r="M131" s="327">
        <v>0</v>
      </c>
      <c r="N131" s="326" t="s">
        <v>7275</v>
      </c>
    </row>
    <row r="132" spans="2:14" ht="15" hidden="1" x14ac:dyDescent="0.25">
      <c r="B132" s="324" t="s">
        <v>14495</v>
      </c>
      <c r="C132" s="324" t="s">
        <v>894</v>
      </c>
      <c r="D132" s="324" t="s">
        <v>4136</v>
      </c>
      <c r="E132" s="324" t="s">
        <v>1328</v>
      </c>
      <c r="F132" s="324" t="s">
        <v>808</v>
      </c>
      <c r="G132" s="324" t="s">
        <v>896</v>
      </c>
      <c r="H132" s="324" t="s">
        <v>7395</v>
      </c>
      <c r="I132" s="325">
        <v>0</v>
      </c>
      <c r="J132" s="325">
        <v>0</v>
      </c>
      <c r="K132" s="325">
        <v>0</v>
      </c>
      <c r="L132" s="325">
        <v>0</v>
      </c>
      <c r="M132" s="325">
        <v>0</v>
      </c>
      <c r="N132" s="324" t="s">
        <v>7278</v>
      </c>
    </row>
    <row r="133" spans="2:14" ht="15" hidden="1" x14ac:dyDescent="0.25">
      <c r="B133" s="326" t="s">
        <v>14495</v>
      </c>
      <c r="C133" s="326" t="s">
        <v>894</v>
      </c>
      <c r="D133" s="326" t="s">
        <v>4136</v>
      </c>
      <c r="E133" s="326" t="s">
        <v>1328</v>
      </c>
      <c r="F133" s="326" t="s">
        <v>808</v>
      </c>
      <c r="G133" s="326" t="s">
        <v>896</v>
      </c>
      <c r="H133" s="326" t="s">
        <v>7394</v>
      </c>
      <c r="I133" s="327">
        <v>2273</v>
      </c>
      <c r="J133" s="327">
        <v>0</v>
      </c>
      <c r="K133" s="327">
        <v>2273</v>
      </c>
      <c r="L133" s="327">
        <v>8872.2099999999991</v>
      </c>
      <c r="M133" s="327">
        <v>0</v>
      </c>
      <c r="N133" s="326" t="s">
        <v>7277</v>
      </c>
    </row>
    <row r="134" spans="2:14" ht="15" hidden="1" x14ac:dyDescent="0.25">
      <c r="B134" s="326" t="s">
        <v>14496</v>
      </c>
      <c r="C134" s="326" t="s">
        <v>894</v>
      </c>
      <c r="D134" s="326" t="s">
        <v>4136</v>
      </c>
      <c r="E134" s="326" t="s">
        <v>1330</v>
      </c>
      <c r="F134" s="326" t="s">
        <v>808</v>
      </c>
      <c r="G134" s="326" t="s">
        <v>896</v>
      </c>
      <c r="H134" s="326" t="s">
        <v>6221</v>
      </c>
      <c r="I134" s="327">
        <v>0</v>
      </c>
      <c r="J134" s="327">
        <v>0</v>
      </c>
      <c r="K134" s="327">
        <v>0</v>
      </c>
      <c r="L134" s="327">
        <v>0.12</v>
      </c>
      <c r="M134" s="327">
        <v>0</v>
      </c>
      <c r="N134" s="326" t="s">
        <v>7276</v>
      </c>
    </row>
    <row r="135" spans="2:14" ht="15" hidden="1" x14ac:dyDescent="0.25">
      <c r="B135" s="324" t="s">
        <v>14496</v>
      </c>
      <c r="C135" s="324" t="s">
        <v>894</v>
      </c>
      <c r="D135" s="324" t="s">
        <v>4136</v>
      </c>
      <c r="E135" s="324" t="s">
        <v>1330</v>
      </c>
      <c r="F135" s="324" t="s">
        <v>808</v>
      </c>
      <c r="G135" s="324" t="s">
        <v>896</v>
      </c>
      <c r="H135" s="324" t="s">
        <v>14377</v>
      </c>
      <c r="I135" s="325">
        <v>0</v>
      </c>
      <c r="J135" s="325">
        <v>0</v>
      </c>
      <c r="K135" s="325">
        <v>0</v>
      </c>
      <c r="L135" s="325">
        <v>-48.61</v>
      </c>
      <c r="M135" s="325">
        <v>0</v>
      </c>
      <c r="N135" s="324" t="s">
        <v>12561</v>
      </c>
    </row>
    <row r="136" spans="2:14" ht="15" hidden="1" x14ac:dyDescent="0.25">
      <c r="B136" s="326" t="s">
        <v>14496</v>
      </c>
      <c r="C136" s="326" t="s">
        <v>894</v>
      </c>
      <c r="D136" s="326" t="s">
        <v>4136</v>
      </c>
      <c r="E136" s="326" t="s">
        <v>1330</v>
      </c>
      <c r="F136" s="326" t="s">
        <v>808</v>
      </c>
      <c r="G136" s="326" t="s">
        <v>896</v>
      </c>
      <c r="H136" s="326" t="s">
        <v>7393</v>
      </c>
      <c r="I136" s="327">
        <v>0</v>
      </c>
      <c r="J136" s="327">
        <v>0</v>
      </c>
      <c r="K136" s="327">
        <v>0</v>
      </c>
      <c r="L136" s="327">
        <v>0</v>
      </c>
      <c r="M136" s="327">
        <v>0</v>
      </c>
      <c r="N136" s="326" t="s">
        <v>7275</v>
      </c>
    </row>
    <row r="137" spans="2:14" ht="15" hidden="1" x14ac:dyDescent="0.25">
      <c r="B137" s="324" t="s">
        <v>14496</v>
      </c>
      <c r="C137" s="324" t="s">
        <v>894</v>
      </c>
      <c r="D137" s="324" t="s">
        <v>4136</v>
      </c>
      <c r="E137" s="324" t="s">
        <v>1330</v>
      </c>
      <c r="F137" s="324" t="s">
        <v>808</v>
      </c>
      <c r="G137" s="324" t="s">
        <v>896</v>
      </c>
      <c r="H137" s="324" t="s">
        <v>7395</v>
      </c>
      <c r="I137" s="325">
        <v>0</v>
      </c>
      <c r="J137" s="325">
        <v>0</v>
      </c>
      <c r="K137" s="325">
        <v>0</v>
      </c>
      <c r="L137" s="325">
        <v>-0.11</v>
      </c>
      <c r="M137" s="325">
        <v>0</v>
      </c>
      <c r="N137" s="324" t="s">
        <v>7278</v>
      </c>
    </row>
    <row r="138" spans="2:14" ht="15" hidden="1" x14ac:dyDescent="0.25">
      <c r="B138" s="326" t="s">
        <v>14496</v>
      </c>
      <c r="C138" s="326" t="s">
        <v>894</v>
      </c>
      <c r="D138" s="326" t="s">
        <v>4136</v>
      </c>
      <c r="E138" s="326" t="s">
        <v>1330</v>
      </c>
      <c r="F138" s="326" t="s">
        <v>808</v>
      </c>
      <c r="G138" s="326" t="s">
        <v>896</v>
      </c>
      <c r="H138" s="326" t="s">
        <v>7394</v>
      </c>
      <c r="I138" s="327">
        <v>285</v>
      </c>
      <c r="J138" s="327">
        <v>0</v>
      </c>
      <c r="K138" s="327">
        <v>285</v>
      </c>
      <c r="L138" s="327">
        <v>1077.2</v>
      </c>
      <c r="M138" s="327">
        <v>0</v>
      </c>
      <c r="N138" s="326" t="s">
        <v>7277</v>
      </c>
    </row>
    <row r="139" spans="2:14" ht="15" hidden="1" x14ac:dyDescent="0.25">
      <c r="B139" s="326" t="s">
        <v>14497</v>
      </c>
      <c r="C139" s="326" t="s">
        <v>894</v>
      </c>
      <c r="D139" s="326" t="s">
        <v>4136</v>
      </c>
      <c r="E139" s="326" t="s">
        <v>1331</v>
      </c>
      <c r="F139" s="326" t="s">
        <v>808</v>
      </c>
      <c r="G139" s="326" t="s">
        <v>896</v>
      </c>
      <c r="H139" s="326" t="s">
        <v>6221</v>
      </c>
      <c r="I139" s="327">
        <v>0</v>
      </c>
      <c r="J139" s="327">
        <v>0</v>
      </c>
      <c r="K139" s="327">
        <v>0</v>
      </c>
      <c r="L139" s="327">
        <v>0.01</v>
      </c>
      <c r="M139" s="327">
        <v>0</v>
      </c>
      <c r="N139" s="326" t="s">
        <v>7276</v>
      </c>
    </row>
    <row r="140" spans="2:14" ht="15" hidden="1" x14ac:dyDescent="0.25">
      <c r="B140" s="324" t="s">
        <v>14497</v>
      </c>
      <c r="C140" s="324" t="s">
        <v>894</v>
      </c>
      <c r="D140" s="324" t="s">
        <v>4136</v>
      </c>
      <c r="E140" s="324" t="s">
        <v>1331</v>
      </c>
      <c r="F140" s="324" t="s">
        <v>808</v>
      </c>
      <c r="G140" s="324" t="s">
        <v>896</v>
      </c>
      <c r="H140" s="324" t="s">
        <v>14377</v>
      </c>
      <c r="I140" s="325">
        <v>0</v>
      </c>
      <c r="J140" s="325">
        <v>0</v>
      </c>
      <c r="K140" s="325">
        <v>0</v>
      </c>
      <c r="L140" s="325">
        <v>0</v>
      </c>
      <c r="M140" s="325">
        <v>0</v>
      </c>
      <c r="N140" s="324" t="s">
        <v>12561</v>
      </c>
    </row>
    <row r="141" spans="2:14" ht="15" hidden="1" x14ac:dyDescent="0.25">
      <c r="B141" s="326" t="s">
        <v>14497</v>
      </c>
      <c r="C141" s="326" t="s">
        <v>894</v>
      </c>
      <c r="D141" s="326" t="s">
        <v>4136</v>
      </c>
      <c r="E141" s="326" t="s">
        <v>1331</v>
      </c>
      <c r="F141" s="326" t="s">
        <v>808</v>
      </c>
      <c r="G141" s="326" t="s">
        <v>896</v>
      </c>
      <c r="H141" s="326" t="s">
        <v>7393</v>
      </c>
      <c r="I141" s="327">
        <v>0</v>
      </c>
      <c r="J141" s="327">
        <v>0</v>
      </c>
      <c r="K141" s="327">
        <v>0</v>
      </c>
      <c r="L141" s="327">
        <v>0</v>
      </c>
      <c r="M141" s="327">
        <v>0</v>
      </c>
      <c r="N141" s="326" t="s">
        <v>7275</v>
      </c>
    </row>
    <row r="142" spans="2:14" ht="15" hidden="1" x14ac:dyDescent="0.25">
      <c r="B142" s="324" t="s">
        <v>14497</v>
      </c>
      <c r="C142" s="324" t="s">
        <v>894</v>
      </c>
      <c r="D142" s="324" t="s">
        <v>4136</v>
      </c>
      <c r="E142" s="324" t="s">
        <v>1331</v>
      </c>
      <c r="F142" s="324" t="s">
        <v>808</v>
      </c>
      <c r="G142" s="324" t="s">
        <v>896</v>
      </c>
      <c r="H142" s="324" t="s">
        <v>7394</v>
      </c>
      <c r="I142" s="325">
        <v>0</v>
      </c>
      <c r="J142" s="325">
        <v>0</v>
      </c>
      <c r="K142" s="325">
        <v>0</v>
      </c>
      <c r="L142" s="325">
        <v>0</v>
      </c>
      <c r="M142" s="325">
        <v>0</v>
      </c>
      <c r="N142" s="324" t="s">
        <v>7277</v>
      </c>
    </row>
    <row r="143" spans="2:14" ht="15" hidden="1" x14ac:dyDescent="0.25">
      <c r="B143" s="324" t="s">
        <v>14498</v>
      </c>
      <c r="C143" s="324" t="s">
        <v>894</v>
      </c>
      <c r="D143" s="324" t="s">
        <v>4136</v>
      </c>
      <c r="E143" s="324" t="s">
        <v>3577</v>
      </c>
      <c r="F143" s="324" t="s">
        <v>808</v>
      </c>
      <c r="G143" s="324" t="s">
        <v>896</v>
      </c>
      <c r="H143" s="324" t="s">
        <v>6221</v>
      </c>
      <c r="I143" s="325">
        <v>0</v>
      </c>
      <c r="J143" s="325">
        <v>0</v>
      </c>
      <c r="K143" s="325">
        <v>0</v>
      </c>
      <c r="L143" s="325">
        <v>60.64</v>
      </c>
      <c r="M143" s="325">
        <v>0</v>
      </c>
      <c r="N143" s="324" t="s">
        <v>7276</v>
      </c>
    </row>
    <row r="144" spans="2:14" ht="15" hidden="1" x14ac:dyDescent="0.25">
      <c r="B144" s="326" t="s">
        <v>14498</v>
      </c>
      <c r="C144" s="326" t="s">
        <v>894</v>
      </c>
      <c r="D144" s="326" t="s">
        <v>4136</v>
      </c>
      <c r="E144" s="326" t="s">
        <v>3577</v>
      </c>
      <c r="F144" s="326" t="s">
        <v>808</v>
      </c>
      <c r="G144" s="326" t="s">
        <v>896</v>
      </c>
      <c r="H144" s="326" t="s">
        <v>14377</v>
      </c>
      <c r="I144" s="327">
        <v>0</v>
      </c>
      <c r="J144" s="327">
        <v>0</v>
      </c>
      <c r="K144" s="327">
        <v>0</v>
      </c>
      <c r="L144" s="327">
        <v>0</v>
      </c>
      <c r="M144" s="327">
        <v>0</v>
      </c>
      <c r="N144" s="326" t="s">
        <v>12561</v>
      </c>
    </row>
    <row r="145" spans="2:14" ht="15" hidden="1" x14ac:dyDescent="0.25">
      <c r="B145" s="324" t="s">
        <v>14498</v>
      </c>
      <c r="C145" s="324" t="s">
        <v>894</v>
      </c>
      <c r="D145" s="324" t="s">
        <v>4136</v>
      </c>
      <c r="E145" s="324" t="s">
        <v>3577</v>
      </c>
      <c r="F145" s="324" t="s">
        <v>808</v>
      </c>
      <c r="G145" s="324" t="s">
        <v>896</v>
      </c>
      <c r="H145" s="324" t="s">
        <v>7393</v>
      </c>
      <c r="I145" s="325">
        <v>0</v>
      </c>
      <c r="J145" s="325">
        <v>0</v>
      </c>
      <c r="K145" s="325">
        <v>0</v>
      </c>
      <c r="L145" s="325">
        <v>0</v>
      </c>
      <c r="M145" s="325">
        <v>0</v>
      </c>
      <c r="N145" s="324" t="s">
        <v>7275</v>
      </c>
    </row>
    <row r="146" spans="2:14" ht="15" hidden="1" x14ac:dyDescent="0.25">
      <c r="B146" s="326" t="s">
        <v>14498</v>
      </c>
      <c r="C146" s="326" t="s">
        <v>894</v>
      </c>
      <c r="D146" s="326" t="s">
        <v>4136</v>
      </c>
      <c r="E146" s="326" t="s">
        <v>3577</v>
      </c>
      <c r="F146" s="326" t="s">
        <v>808</v>
      </c>
      <c r="G146" s="326" t="s">
        <v>896</v>
      </c>
      <c r="H146" s="326" t="s">
        <v>7395</v>
      </c>
      <c r="I146" s="327">
        <v>0</v>
      </c>
      <c r="J146" s="327">
        <v>0</v>
      </c>
      <c r="K146" s="327">
        <v>0</v>
      </c>
      <c r="L146" s="327">
        <v>0</v>
      </c>
      <c r="M146" s="327">
        <v>0</v>
      </c>
      <c r="N146" s="326" t="s">
        <v>7278</v>
      </c>
    </row>
    <row r="147" spans="2:14" ht="15" hidden="1" x14ac:dyDescent="0.25">
      <c r="B147" s="324" t="s">
        <v>14498</v>
      </c>
      <c r="C147" s="324" t="s">
        <v>894</v>
      </c>
      <c r="D147" s="324" t="s">
        <v>4136</v>
      </c>
      <c r="E147" s="324" t="s">
        <v>3577</v>
      </c>
      <c r="F147" s="324" t="s">
        <v>808</v>
      </c>
      <c r="G147" s="324" t="s">
        <v>896</v>
      </c>
      <c r="H147" s="324" t="s">
        <v>7394</v>
      </c>
      <c r="I147" s="325">
        <v>400</v>
      </c>
      <c r="J147" s="325">
        <v>0</v>
      </c>
      <c r="K147" s="325">
        <v>400</v>
      </c>
      <c r="L147" s="325">
        <v>1690.68</v>
      </c>
      <c r="M147" s="325">
        <v>0</v>
      </c>
      <c r="N147" s="324" t="s">
        <v>7277</v>
      </c>
    </row>
    <row r="148" spans="2:14" ht="15" hidden="1" x14ac:dyDescent="0.25">
      <c r="B148" s="326" t="s">
        <v>14498</v>
      </c>
      <c r="C148" s="326" t="s">
        <v>894</v>
      </c>
      <c r="D148" s="326" t="s">
        <v>4136</v>
      </c>
      <c r="E148" s="326" t="s">
        <v>3577</v>
      </c>
      <c r="F148" s="326" t="s">
        <v>808</v>
      </c>
      <c r="G148" s="326" t="s">
        <v>896</v>
      </c>
      <c r="H148" s="326" t="s">
        <v>4140</v>
      </c>
      <c r="I148" s="327">
        <v>0</v>
      </c>
      <c r="J148" s="327">
        <v>0</v>
      </c>
      <c r="K148" s="327">
        <v>0</v>
      </c>
      <c r="L148" s="327">
        <v>0</v>
      </c>
      <c r="M148" s="327">
        <v>0</v>
      </c>
      <c r="N148" s="326" t="s">
        <v>12555</v>
      </c>
    </row>
    <row r="149" spans="2:14" ht="15" hidden="1" x14ac:dyDescent="0.25">
      <c r="B149" s="324" t="s">
        <v>14499</v>
      </c>
      <c r="C149" s="324" t="s">
        <v>894</v>
      </c>
      <c r="D149" s="324" t="s">
        <v>4136</v>
      </c>
      <c r="E149" s="324" t="s">
        <v>3578</v>
      </c>
      <c r="F149" s="324" t="s">
        <v>808</v>
      </c>
      <c r="G149" s="324" t="s">
        <v>896</v>
      </c>
      <c r="H149" s="324" t="s">
        <v>4140</v>
      </c>
      <c r="I149" s="325">
        <v>0</v>
      </c>
      <c r="J149" s="325">
        <v>0</v>
      </c>
      <c r="K149" s="325">
        <v>0</v>
      </c>
      <c r="L149" s="325">
        <v>0</v>
      </c>
      <c r="M149" s="325">
        <v>0</v>
      </c>
      <c r="N149" s="324" t="s">
        <v>12555</v>
      </c>
    </row>
    <row r="150" spans="2:14" ht="15" hidden="1" x14ac:dyDescent="0.25">
      <c r="B150" s="324" t="s">
        <v>14500</v>
      </c>
      <c r="C150" s="324" t="s">
        <v>894</v>
      </c>
      <c r="D150" s="324" t="s">
        <v>4136</v>
      </c>
      <c r="E150" s="324" t="s">
        <v>5054</v>
      </c>
      <c r="F150" s="324" t="s">
        <v>811</v>
      </c>
      <c r="G150" s="324" t="s">
        <v>896</v>
      </c>
      <c r="H150" s="324" t="s">
        <v>6249</v>
      </c>
      <c r="I150" s="325">
        <v>0</v>
      </c>
      <c r="J150" s="325">
        <v>0</v>
      </c>
      <c r="K150" s="325">
        <v>0</v>
      </c>
      <c r="L150" s="325">
        <v>0</v>
      </c>
      <c r="M150" s="325">
        <v>0</v>
      </c>
      <c r="N150" s="324" t="s">
        <v>7279</v>
      </c>
    </row>
    <row r="151" spans="2:14" ht="15" hidden="1" x14ac:dyDescent="0.25">
      <c r="B151" s="326" t="s">
        <v>14500</v>
      </c>
      <c r="C151" s="326" t="s">
        <v>894</v>
      </c>
      <c r="D151" s="326" t="s">
        <v>4136</v>
      </c>
      <c r="E151" s="326" t="s">
        <v>5054</v>
      </c>
      <c r="F151" s="326" t="s">
        <v>811</v>
      </c>
      <c r="G151" s="326" t="s">
        <v>896</v>
      </c>
      <c r="H151" s="326" t="s">
        <v>6221</v>
      </c>
      <c r="I151" s="327">
        <v>0</v>
      </c>
      <c r="J151" s="327">
        <v>0</v>
      </c>
      <c r="K151" s="327">
        <v>0</v>
      </c>
      <c r="L151" s="327">
        <v>-10.58</v>
      </c>
      <c r="M151" s="327">
        <v>0</v>
      </c>
      <c r="N151" s="326" t="s">
        <v>7276</v>
      </c>
    </row>
    <row r="152" spans="2:14" ht="15" hidden="1" x14ac:dyDescent="0.25">
      <c r="B152" s="324" t="s">
        <v>14500</v>
      </c>
      <c r="C152" s="324" t="s">
        <v>894</v>
      </c>
      <c r="D152" s="324" t="s">
        <v>4136</v>
      </c>
      <c r="E152" s="324" t="s">
        <v>5054</v>
      </c>
      <c r="F152" s="324" t="s">
        <v>811</v>
      </c>
      <c r="G152" s="324" t="s">
        <v>896</v>
      </c>
      <c r="H152" s="324" t="s">
        <v>14377</v>
      </c>
      <c r="I152" s="325">
        <v>0</v>
      </c>
      <c r="J152" s="325">
        <v>0</v>
      </c>
      <c r="K152" s="325">
        <v>0</v>
      </c>
      <c r="L152" s="325">
        <v>0</v>
      </c>
      <c r="M152" s="325">
        <v>0</v>
      </c>
      <c r="N152" s="324" t="s">
        <v>12561</v>
      </c>
    </row>
    <row r="153" spans="2:14" ht="15" hidden="1" x14ac:dyDescent="0.25">
      <c r="B153" s="326" t="s">
        <v>14500</v>
      </c>
      <c r="C153" s="326" t="s">
        <v>894</v>
      </c>
      <c r="D153" s="326" t="s">
        <v>4136</v>
      </c>
      <c r="E153" s="326" t="s">
        <v>5054</v>
      </c>
      <c r="F153" s="326" t="s">
        <v>811</v>
      </c>
      <c r="G153" s="326" t="s">
        <v>896</v>
      </c>
      <c r="H153" s="326" t="s">
        <v>7393</v>
      </c>
      <c r="I153" s="327">
        <v>0</v>
      </c>
      <c r="J153" s="327">
        <v>0</v>
      </c>
      <c r="K153" s="327">
        <v>0</v>
      </c>
      <c r="L153" s="327">
        <v>0</v>
      </c>
      <c r="M153" s="327">
        <v>0</v>
      </c>
      <c r="N153" s="326" t="s">
        <v>7275</v>
      </c>
    </row>
    <row r="154" spans="2:14" ht="15" hidden="1" x14ac:dyDescent="0.25">
      <c r="B154" s="324" t="s">
        <v>14500</v>
      </c>
      <c r="C154" s="324" t="s">
        <v>894</v>
      </c>
      <c r="D154" s="324" t="s">
        <v>4136</v>
      </c>
      <c r="E154" s="324" t="s">
        <v>5054</v>
      </c>
      <c r="F154" s="324" t="s">
        <v>811</v>
      </c>
      <c r="G154" s="324" t="s">
        <v>896</v>
      </c>
      <c r="H154" s="324" t="s">
        <v>7395</v>
      </c>
      <c r="I154" s="325">
        <v>0</v>
      </c>
      <c r="J154" s="325">
        <v>0</v>
      </c>
      <c r="K154" s="325">
        <v>0</v>
      </c>
      <c r="L154" s="325">
        <v>0</v>
      </c>
      <c r="M154" s="325">
        <v>0</v>
      </c>
      <c r="N154" s="324" t="s">
        <v>7278</v>
      </c>
    </row>
    <row r="155" spans="2:14" ht="15" hidden="1" x14ac:dyDescent="0.25">
      <c r="B155" s="326" t="s">
        <v>14500</v>
      </c>
      <c r="C155" s="326" t="s">
        <v>894</v>
      </c>
      <c r="D155" s="326" t="s">
        <v>4136</v>
      </c>
      <c r="E155" s="326" t="s">
        <v>5054</v>
      </c>
      <c r="F155" s="326" t="s">
        <v>811</v>
      </c>
      <c r="G155" s="326" t="s">
        <v>896</v>
      </c>
      <c r="H155" s="326" t="s">
        <v>7394</v>
      </c>
      <c r="I155" s="327">
        <v>0</v>
      </c>
      <c r="J155" s="327">
        <v>0</v>
      </c>
      <c r="K155" s="327">
        <v>0</v>
      </c>
      <c r="L155" s="327">
        <v>-19.329999999999998</v>
      </c>
      <c r="M155" s="327">
        <v>0</v>
      </c>
      <c r="N155" s="326" t="s">
        <v>7277</v>
      </c>
    </row>
    <row r="156" spans="2:14" ht="15" hidden="1" x14ac:dyDescent="0.25">
      <c r="B156" s="324" t="s">
        <v>14500</v>
      </c>
      <c r="C156" s="324" t="s">
        <v>894</v>
      </c>
      <c r="D156" s="324" t="s">
        <v>4136</v>
      </c>
      <c r="E156" s="324" t="s">
        <v>5054</v>
      </c>
      <c r="F156" s="324" t="s">
        <v>811</v>
      </c>
      <c r="G156" s="324" t="s">
        <v>896</v>
      </c>
      <c r="H156" s="324" t="s">
        <v>9504</v>
      </c>
      <c r="I156" s="325">
        <v>0</v>
      </c>
      <c r="J156" s="325">
        <v>0</v>
      </c>
      <c r="K156" s="325">
        <v>0</v>
      </c>
      <c r="L156" s="325">
        <v>0</v>
      </c>
      <c r="M156" s="325">
        <v>0</v>
      </c>
      <c r="N156" s="324" t="s">
        <v>12556</v>
      </c>
    </row>
    <row r="157" spans="2:14" ht="15" hidden="1" x14ac:dyDescent="0.25">
      <c r="B157" s="324" t="s">
        <v>14501</v>
      </c>
      <c r="C157" s="324" t="s">
        <v>894</v>
      </c>
      <c r="D157" s="324" t="s">
        <v>4136</v>
      </c>
      <c r="E157" s="324" t="s">
        <v>8146</v>
      </c>
      <c r="F157" s="324" t="s">
        <v>808</v>
      </c>
      <c r="G157" s="324" t="s">
        <v>896</v>
      </c>
      <c r="H157" s="324" t="s">
        <v>6249</v>
      </c>
      <c r="I157" s="325">
        <v>0</v>
      </c>
      <c r="J157" s="325">
        <v>0</v>
      </c>
      <c r="K157" s="325">
        <v>0</v>
      </c>
      <c r="L157" s="325">
        <v>0</v>
      </c>
      <c r="M157" s="325">
        <v>0</v>
      </c>
      <c r="N157" s="324" t="s">
        <v>7279</v>
      </c>
    </row>
    <row r="158" spans="2:14" ht="15" hidden="1" x14ac:dyDescent="0.25">
      <c r="B158" s="326" t="s">
        <v>14501</v>
      </c>
      <c r="C158" s="326" t="s">
        <v>894</v>
      </c>
      <c r="D158" s="326" t="s">
        <v>4136</v>
      </c>
      <c r="E158" s="326" t="s">
        <v>8146</v>
      </c>
      <c r="F158" s="326" t="s">
        <v>808</v>
      </c>
      <c r="G158" s="326" t="s">
        <v>896</v>
      </c>
      <c r="H158" s="326" t="s">
        <v>6221</v>
      </c>
      <c r="I158" s="327">
        <v>128</v>
      </c>
      <c r="J158" s="327">
        <v>0</v>
      </c>
      <c r="K158" s="327">
        <v>128</v>
      </c>
      <c r="L158" s="327">
        <v>1160.1400000000001</v>
      </c>
      <c r="M158" s="327">
        <v>0</v>
      </c>
      <c r="N158" s="326" t="s">
        <v>7276</v>
      </c>
    </row>
    <row r="159" spans="2:14" ht="15" hidden="1" x14ac:dyDescent="0.25">
      <c r="B159" s="324" t="s">
        <v>14501</v>
      </c>
      <c r="C159" s="324" t="s">
        <v>894</v>
      </c>
      <c r="D159" s="324" t="s">
        <v>4136</v>
      </c>
      <c r="E159" s="324" t="s">
        <v>8146</v>
      </c>
      <c r="F159" s="324" t="s">
        <v>808</v>
      </c>
      <c r="G159" s="324" t="s">
        <v>896</v>
      </c>
      <c r="H159" s="324" t="s">
        <v>6256</v>
      </c>
      <c r="I159" s="325">
        <v>0</v>
      </c>
      <c r="J159" s="325">
        <v>0</v>
      </c>
      <c r="K159" s="325">
        <v>0</v>
      </c>
      <c r="L159" s="325">
        <v>0</v>
      </c>
      <c r="M159" s="325">
        <v>0</v>
      </c>
      <c r="N159" s="324" t="s">
        <v>237</v>
      </c>
    </row>
    <row r="160" spans="2:14" ht="15" hidden="1" x14ac:dyDescent="0.25">
      <c r="B160" s="326" t="s">
        <v>14501</v>
      </c>
      <c r="C160" s="326" t="s">
        <v>894</v>
      </c>
      <c r="D160" s="326" t="s">
        <v>4136</v>
      </c>
      <c r="E160" s="326" t="s">
        <v>8146</v>
      </c>
      <c r="F160" s="326" t="s">
        <v>808</v>
      </c>
      <c r="G160" s="326" t="s">
        <v>896</v>
      </c>
      <c r="H160" s="326" t="s">
        <v>14377</v>
      </c>
      <c r="I160" s="327">
        <v>0</v>
      </c>
      <c r="J160" s="327">
        <v>0</v>
      </c>
      <c r="K160" s="327">
        <v>0</v>
      </c>
      <c r="L160" s="327">
        <v>0</v>
      </c>
      <c r="M160" s="327">
        <v>0</v>
      </c>
      <c r="N160" s="326" t="s">
        <v>12561</v>
      </c>
    </row>
    <row r="161" spans="2:14" ht="15" hidden="1" x14ac:dyDescent="0.25">
      <c r="B161" s="324" t="s">
        <v>14501</v>
      </c>
      <c r="C161" s="324" t="s">
        <v>894</v>
      </c>
      <c r="D161" s="324" t="s">
        <v>4136</v>
      </c>
      <c r="E161" s="324" t="s">
        <v>8146</v>
      </c>
      <c r="F161" s="324" t="s">
        <v>808</v>
      </c>
      <c r="G161" s="324" t="s">
        <v>896</v>
      </c>
      <c r="H161" s="324" t="s">
        <v>7395</v>
      </c>
      <c r="I161" s="325">
        <v>0</v>
      </c>
      <c r="J161" s="325">
        <v>0</v>
      </c>
      <c r="K161" s="325">
        <v>0</v>
      </c>
      <c r="L161" s="325">
        <v>0</v>
      </c>
      <c r="M161" s="325">
        <v>0</v>
      </c>
      <c r="N161" s="324" t="s">
        <v>7278</v>
      </c>
    </row>
    <row r="162" spans="2:14" ht="15" hidden="1" x14ac:dyDescent="0.25">
      <c r="B162" s="326" t="s">
        <v>14501</v>
      </c>
      <c r="C162" s="326" t="s">
        <v>894</v>
      </c>
      <c r="D162" s="326" t="s">
        <v>4136</v>
      </c>
      <c r="E162" s="326" t="s">
        <v>8146</v>
      </c>
      <c r="F162" s="326" t="s">
        <v>808</v>
      </c>
      <c r="G162" s="326" t="s">
        <v>896</v>
      </c>
      <c r="H162" s="326" t="s">
        <v>7394</v>
      </c>
      <c r="I162" s="327">
        <v>0</v>
      </c>
      <c r="J162" s="327">
        <v>0</v>
      </c>
      <c r="K162" s="327">
        <v>0</v>
      </c>
      <c r="L162" s="327">
        <v>0</v>
      </c>
      <c r="M162" s="327">
        <v>0</v>
      </c>
      <c r="N162" s="326" t="s">
        <v>7277</v>
      </c>
    </row>
    <row r="163" spans="2:14" ht="15" hidden="1" x14ac:dyDescent="0.25">
      <c r="B163" s="324" t="s">
        <v>14502</v>
      </c>
      <c r="C163" s="324" t="s">
        <v>894</v>
      </c>
      <c r="D163" s="324" t="s">
        <v>4136</v>
      </c>
      <c r="E163" s="324" t="s">
        <v>8147</v>
      </c>
      <c r="F163" s="324" t="s">
        <v>808</v>
      </c>
      <c r="G163" s="324" t="s">
        <v>896</v>
      </c>
      <c r="H163" s="324" t="s">
        <v>6249</v>
      </c>
      <c r="I163" s="325">
        <v>0</v>
      </c>
      <c r="J163" s="325">
        <v>0</v>
      </c>
      <c r="K163" s="325">
        <v>0</v>
      </c>
      <c r="L163" s="325">
        <v>0</v>
      </c>
      <c r="M163" s="325">
        <v>0</v>
      </c>
      <c r="N163" s="324" t="s">
        <v>7279</v>
      </c>
    </row>
    <row r="164" spans="2:14" ht="15" hidden="1" x14ac:dyDescent="0.25">
      <c r="B164" s="326" t="s">
        <v>14502</v>
      </c>
      <c r="C164" s="326" t="s">
        <v>894</v>
      </c>
      <c r="D164" s="326" t="s">
        <v>4136</v>
      </c>
      <c r="E164" s="326" t="s">
        <v>8147</v>
      </c>
      <c r="F164" s="326" t="s">
        <v>808</v>
      </c>
      <c r="G164" s="326" t="s">
        <v>896</v>
      </c>
      <c r="H164" s="326" t="s">
        <v>6221</v>
      </c>
      <c r="I164" s="327">
        <v>0</v>
      </c>
      <c r="J164" s="327">
        <v>0</v>
      </c>
      <c r="K164" s="327">
        <v>0</v>
      </c>
      <c r="L164" s="327">
        <v>0</v>
      </c>
      <c r="M164" s="327">
        <v>0</v>
      </c>
      <c r="N164" s="326" t="s">
        <v>7276</v>
      </c>
    </row>
    <row r="165" spans="2:14" ht="15" hidden="1" x14ac:dyDescent="0.25">
      <c r="B165" s="324" t="s">
        <v>14502</v>
      </c>
      <c r="C165" s="324" t="s">
        <v>894</v>
      </c>
      <c r="D165" s="324" t="s">
        <v>4136</v>
      </c>
      <c r="E165" s="324" t="s">
        <v>8147</v>
      </c>
      <c r="F165" s="324" t="s">
        <v>808</v>
      </c>
      <c r="G165" s="324" t="s">
        <v>896</v>
      </c>
      <c r="H165" s="324" t="s">
        <v>14377</v>
      </c>
      <c r="I165" s="325">
        <v>0</v>
      </c>
      <c r="J165" s="325">
        <v>0</v>
      </c>
      <c r="K165" s="325">
        <v>0</v>
      </c>
      <c r="L165" s="325">
        <v>0</v>
      </c>
      <c r="M165" s="325">
        <v>0</v>
      </c>
      <c r="N165" s="324" t="s">
        <v>12561</v>
      </c>
    </row>
    <row r="166" spans="2:14" ht="15" hidden="1" x14ac:dyDescent="0.25">
      <c r="B166" s="326" t="s">
        <v>14502</v>
      </c>
      <c r="C166" s="326" t="s">
        <v>894</v>
      </c>
      <c r="D166" s="326" t="s">
        <v>4136</v>
      </c>
      <c r="E166" s="326" t="s">
        <v>8147</v>
      </c>
      <c r="F166" s="326" t="s">
        <v>808</v>
      </c>
      <c r="G166" s="326" t="s">
        <v>896</v>
      </c>
      <c r="H166" s="326" t="s">
        <v>7395</v>
      </c>
      <c r="I166" s="327">
        <v>170</v>
      </c>
      <c r="J166" s="327">
        <v>0</v>
      </c>
      <c r="K166" s="327">
        <v>170</v>
      </c>
      <c r="L166" s="327">
        <v>1266.3800000000001</v>
      </c>
      <c r="M166" s="327">
        <v>0</v>
      </c>
      <c r="N166" s="326" t="s">
        <v>7278</v>
      </c>
    </row>
    <row r="167" spans="2:14" ht="15" hidden="1" x14ac:dyDescent="0.25">
      <c r="B167" s="324" t="s">
        <v>14502</v>
      </c>
      <c r="C167" s="324" t="s">
        <v>894</v>
      </c>
      <c r="D167" s="324" t="s">
        <v>4136</v>
      </c>
      <c r="E167" s="324" t="s">
        <v>8147</v>
      </c>
      <c r="F167" s="324" t="s">
        <v>808</v>
      </c>
      <c r="G167" s="324" t="s">
        <v>896</v>
      </c>
      <c r="H167" s="324" t="s">
        <v>7394</v>
      </c>
      <c r="I167" s="325">
        <v>0</v>
      </c>
      <c r="J167" s="325">
        <v>0</v>
      </c>
      <c r="K167" s="325">
        <v>0</v>
      </c>
      <c r="L167" s="325">
        <v>0</v>
      </c>
      <c r="M167" s="325">
        <v>0</v>
      </c>
      <c r="N167" s="324" t="s">
        <v>7277</v>
      </c>
    </row>
    <row r="168" spans="2:14" ht="15" hidden="1" x14ac:dyDescent="0.25">
      <c r="B168" s="326" t="s">
        <v>14503</v>
      </c>
      <c r="C168" s="326" t="s">
        <v>894</v>
      </c>
      <c r="D168" s="326" t="s">
        <v>4136</v>
      </c>
      <c r="E168" s="326" t="s">
        <v>8148</v>
      </c>
      <c r="F168" s="326" t="s">
        <v>808</v>
      </c>
      <c r="G168" s="326" t="s">
        <v>896</v>
      </c>
      <c r="H168" s="326" t="s">
        <v>6249</v>
      </c>
      <c r="I168" s="327">
        <v>0</v>
      </c>
      <c r="J168" s="327">
        <v>0</v>
      </c>
      <c r="K168" s="327">
        <v>0</v>
      </c>
      <c r="L168" s="327">
        <v>0</v>
      </c>
      <c r="M168" s="327">
        <v>0</v>
      </c>
      <c r="N168" s="326" t="s">
        <v>7279</v>
      </c>
    </row>
    <row r="169" spans="2:14" ht="15" hidden="1" x14ac:dyDescent="0.25">
      <c r="B169" s="324" t="s">
        <v>14503</v>
      </c>
      <c r="C169" s="324" t="s">
        <v>894</v>
      </c>
      <c r="D169" s="324" t="s">
        <v>4136</v>
      </c>
      <c r="E169" s="324" t="s">
        <v>8148</v>
      </c>
      <c r="F169" s="324" t="s">
        <v>808</v>
      </c>
      <c r="G169" s="324" t="s">
        <v>896</v>
      </c>
      <c r="H169" s="324" t="s">
        <v>6221</v>
      </c>
      <c r="I169" s="325">
        <v>0</v>
      </c>
      <c r="J169" s="325">
        <v>0</v>
      </c>
      <c r="K169" s="325">
        <v>0</v>
      </c>
      <c r="L169" s="325">
        <v>0</v>
      </c>
      <c r="M169" s="325">
        <v>0</v>
      </c>
      <c r="N169" s="324" t="s">
        <v>7276</v>
      </c>
    </row>
    <row r="170" spans="2:14" ht="15" hidden="1" x14ac:dyDescent="0.25">
      <c r="B170" s="326" t="s">
        <v>14503</v>
      </c>
      <c r="C170" s="326" t="s">
        <v>894</v>
      </c>
      <c r="D170" s="326" t="s">
        <v>4136</v>
      </c>
      <c r="E170" s="326" t="s">
        <v>8148</v>
      </c>
      <c r="F170" s="326" t="s">
        <v>808</v>
      </c>
      <c r="G170" s="326" t="s">
        <v>896</v>
      </c>
      <c r="H170" s="326" t="s">
        <v>14377</v>
      </c>
      <c r="I170" s="327">
        <v>0</v>
      </c>
      <c r="J170" s="327">
        <v>0</v>
      </c>
      <c r="K170" s="327">
        <v>0</v>
      </c>
      <c r="L170" s="327">
        <v>0</v>
      </c>
      <c r="M170" s="327">
        <v>0</v>
      </c>
      <c r="N170" s="326" t="s">
        <v>12561</v>
      </c>
    </row>
    <row r="171" spans="2:14" ht="15" hidden="1" x14ac:dyDescent="0.25">
      <c r="B171" s="324" t="s">
        <v>14503</v>
      </c>
      <c r="C171" s="324" t="s">
        <v>894</v>
      </c>
      <c r="D171" s="324" t="s">
        <v>4136</v>
      </c>
      <c r="E171" s="324" t="s">
        <v>8148</v>
      </c>
      <c r="F171" s="324" t="s">
        <v>808</v>
      </c>
      <c r="G171" s="324" t="s">
        <v>896</v>
      </c>
      <c r="H171" s="324" t="s">
        <v>7395</v>
      </c>
      <c r="I171" s="325">
        <v>0</v>
      </c>
      <c r="J171" s="325">
        <v>0</v>
      </c>
      <c r="K171" s="325">
        <v>0</v>
      </c>
      <c r="L171" s="325">
        <v>0</v>
      </c>
      <c r="M171" s="325">
        <v>0</v>
      </c>
      <c r="N171" s="324" t="s">
        <v>7278</v>
      </c>
    </row>
    <row r="172" spans="2:14" ht="15" hidden="1" x14ac:dyDescent="0.25">
      <c r="B172" s="326" t="s">
        <v>14503</v>
      </c>
      <c r="C172" s="326" t="s">
        <v>894</v>
      </c>
      <c r="D172" s="326" t="s">
        <v>4136</v>
      </c>
      <c r="E172" s="326" t="s">
        <v>8148</v>
      </c>
      <c r="F172" s="326" t="s">
        <v>808</v>
      </c>
      <c r="G172" s="326" t="s">
        <v>896</v>
      </c>
      <c r="H172" s="326" t="s">
        <v>7394</v>
      </c>
      <c r="I172" s="327">
        <v>0</v>
      </c>
      <c r="J172" s="327">
        <v>0</v>
      </c>
      <c r="K172" s="327">
        <v>0</v>
      </c>
      <c r="L172" s="327">
        <v>0</v>
      </c>
      <c r="M172" s="327">
        <v>0</v>
      </c>
      <c r="N172" s="326" t="s">
        <v>7277</v>
      </c>
    </row>
    <row r="173" spans="2:14" ht="15" hidden="1" x14ac:dyDescent="0.25">
      <c r="B173" s="326" t="s">
        <v>14504</v>
      </c>
      <c r="C173" s="326" t="s">
        <v>894</v>
      </c>
      <c r="D173" s="326" t="s">
        <v>4136</v>
      </c>
      <c r="E173" s="326" t="s">
        <v>12998</v>
      </c>
      <c r="F173" s="326" t="s">
        <v>808</v>
      </c>
      <c r="G173" s="326" t="s">
        <v>896</v>
      </c>
      <c r="H173" s="326" t="s">
        <v>6221</v>
      </c>
      <c r="I173" s="327">
        <v>0</v>
      </c>
      <c r="J173" s="327">
        <v>0</v>
      </c>
      <c r="K173" s="327">
        <v>0</v>
      </c>
      <c r="L173" s="327">
        <v>0.06</v>
      </c>
      <c r="M173" s="327">
        <v>0</v>
      </c>
      <c r="N173" s="326" t="s">
        <v>7276</v>
      </c>
    </row>
    <row r="174" spans="2:14" ht="15" hidden="1" x14ac:dyDescent="0.25">
      <c r="B174" s="324" t="s">
        <v>14504</v>
      </c>
      <c r="C174" s="324" t="s">
        <v>894</v>
      </c>
      <c r="D174" s="324" t="s">
        <v>4136</v>
      </c>
      <c r="E174" s="324" t="s">
        <v>12998</v>
      </c>
      <c r="F174" s="324" t="s">
        <v>808</v>
      </c>
      <c r="G174" s="324" t="s">
        <v>896</v>
      </c>
      <c r="H174" s="324" t="s">
        <v>14377</v>
      </c>
      <c r="I174" s="325">
        <v>0</v>
      </c>
      <c r="J174" s="325">
        <v>0</v>
      </c>
      <c r="K174" s="325">
        <v>0</v>
      </c>
      <c r="L174" s="325">
        <v>0</v>
      </c>
      <c r="M174" s="325">
        <v>0</v>
      </c>
      <c r="N174" s="324" t="s">
        <v>12561</v>
      </c>
    </row>
    <row r="175" spans="2:14" ht="15" hidden="1" x14ac:dyDescent="0.25">
      <c r="B175" s="326" t="s">
        <v>14504</v>
      </c>
      <c r="C175" s="326" t="s">
        <v>894</v>
      </c>
      <c r="D175" s="326" t="s">
        <v>4136</v>
      </c>
      <c r="E175" s="326" t="s">
        <v>12998</v>
      </c>
      <c r="F175" s="326" t="s">
        <v>808</v>
      </c>
      <c r="G175" s="326" t="s">
        <v>896</v>
      </c>
      <c r="H175" s="326" t="s">
        <v>7395</v>
      </c>
      <c r="I175" s="327">
        <v>2640</v>
      </c>
      <c r="J175" s="327">
        <v>0</v>
      </c>
      <c r="K175" s="327">
        <v>2640</v>
      </c>
      <c r="L175" s="327">
        <v>33041.5</v>
      </c>
      <c r="M175" s="327">
        <v>0</v>
      </c>
      <c r="N175" s="326" t="s">
        <v>7278</v>
      </c>
    </row>
    <row r="176" spans="2:14" ht="15" hidden="1" x14ac:dyDescent="0.25">
      <c r="B176" s="324" t="s">
        <v>14504</v>
      </c>
      <c r="C176" s="324" t="s">
        <v>894</v>
      </c>
      <c r="D176" s="324" t="s">
        <v>4136</v>
      </c>
      <c r="E176" s="324" t="s">
        <v>12998</v>
      </c>
      <c r="F176" s="324" t="s">
        <v>808</v>
      </c>
      <c r="G176" s="324" t="s">
        <v>896</v>
      </c>
      <c r="H176" s="324" t="s">
        <v>7394</v>
      </c>
      <c r="I176" s="325">
        <v>493</v>
      </c>
      <c r="J176" s="325">
        <v>0</v>
      </c>
      <c r="K176" s="325">
        <v>493</v>
      </c>
      <c r="L176" s="325">
        <v>6170.23</v>
      </c>
      <c r="M176" s="325">
        <v>0</v>
      </c>
      <c r="N176" s="324" t="s">
        <v>7277</v>
      </c>
    </row>
    <row r="177" spans="2:14" ht="15" hidden="1" x14ac:dyDescent="0.25">
      <c r="B177" s="326" t="s">
        <v>14505</v>
      </c>
      <c r="C177" s="326" t="s">
        <v>894</v>
      </c>
      <c r="D177" s="326" t="s">
        <v>4136</v>
      </c>
      <c r="E177" s="326" t="s">
        <v>14506</v>
      </c>
      <c r="F177" s="326" t="s">
        <v>808</v>
      </c>
      <c r="G177" s="326" t="s">
        <v>896</v>
      </c>
      <c r="H177" s="326" t="s">
        <v>6221</v>
      </c>
      <c r="I177" s="327">
        <v>0</v>
      </c>
      <c r="J177" s="327">
        <v>0</v>
      </c>
      <c r="K177" s="327">
        <v>0</v>
      </c>
      <c r="L177" s="327">
        <v>0.01</v>
      </c>
      <c r="M177" s="327">
        <v>0</v>
      </c>
      <c r="N177" s="326" t="s">
        <v>7276</v>
      </c>
    </row>
    <row r="178" spans="2:14" ht="15" hidden="1" x14ac:dyDescent="0.25">
      <c r="B178" s="324" t="s">
        <v>14505</v>
      </c>
      <c r="C178" s="324" t="s">
        <v>894</v>
      </c>
      <c r="D178" s="324" t="s">
        <v>4136</v>
      </c>
      <c r="E178" s="324" t="s">
        <v>14506</v>
      </c>
      <c r="F178" s="324" t="s">
        <v>808</v>
      </c>
      <c r="G178" s="324" t="s">
        <v>896</v>
      </c>
      <c r="H178" s="324" t="s">
        <v>14377</v>
      </c>
      <c r="I178" s="325">
        <v>0</v>
      </c>
      <c r="J178" s="325">
        <v>0</v>
      </c>
      <c r="K178" s="325">
        <v>0</v>
      </c>
      <c r="L178" s="325">
        <v>0</v>
      </c>
      <c r="M178" s="325">
        <v>0</v>
      </c>
      <c r="N178" s="324" t="s">
        <v>12561</v>
      </c>
    </row>
    <row r="179" spans="2:14" ht="15" hidden="1" x14ac:dyDescent="0.25">
      <c r="B179" s="326" t="s">
        <v>14505</v>
      </c>
      <c r="C179" s="326" t="s">
        <v>894</v>
      </c>
      <c r="D179" s="326" t="s">
        <v>4136</v>
      </c>
      <c r="E179" s="326" t="s">
        <v>14506</v>
      </c>
      <c r="F179" s="326" t="s">
        <v>808</v>
      </c>
      <c r="G179" s="326" t="s">
        <v>896</v>
      </c>
      <c r="H179" s="326" t="s">
        <v>7394</v>
      </c>
      <c r="I179" s="327">
        <v>1744</v>
      </c>
      <c r="J179" s="327">
        <v>0</v>
      </c>
      <c r="K179" s="327">
        <v>1744</v>
      </c>
      <c r="L179" s="327">
        <v>8552.92</v>
      </c>
      <c r="M179" s="327">
        <v>0</v>
      </c>
      <c r="N179" s="326" t="s">
        <v>7277</v>
      </c>
    </row>
    <row r="180" spans="2:14" ht="15" hidden="1" x14ac:dyDescent="0.25">
      <c r="B180" s="324" t="s">
        <v>14507</v>
      </c>
      <c r="C180" s="324" t="s">
        <v>894</v>
      </c>
      <c r="D180" s="324" t="s">
        <v>4137</v>
      </c>
      <c r="E180" s="324" t="s">
        <v>1332</v>
      </c>
      <c r="F180" s="324" t="s">
        <v>808</v>
      </c>
      <c r="G180" s="324" t="s">
        <v>896</v>
      </c>
      <c r="H180" s="324" t="s">
        <v>7393</v>
      </c>
      <c r="I180" s="325">
        <v>0</v>
      </c>
      <c r="J180" s="325">
        <v>0</v>
      </c>
      <c r="K180" s="325">
        <v>0</v>
      </c>
      <c r="L180" s="325">
        <v>0</v>
      </c>
      <c r="M180" s="325">
        <v>0</v>
      </c>
      <c r="N180" s="324" t="s">
        <v>7275</v>
      </c>
    </row>
    <row r="181" spans="2:14" ht="15" hidden="1" x14ac:dyDescent="0.25">
      <c r="B181" s="324" t="s">
        <v>14508</v>
      </c>
      <c r="C181" s="324" t="s">
        <v>894</v>
      </c>
      <c r="D181" s="324" t="s">
        <v>4137</v>
      </c>
      <c r="E181" s="324" t="s">
        <v>14378</v>
      </c>
      <c r="F181" s="324" t="s">
        <v>808</v>
      </c>
      <c r="G181" s="324" t="s">
        <v>896</v>
      </c>
      <c r="H181" s="324" t="s">
        <v>6221</v>
      </c>
      <c r="I181" s="325">
        <v>0</v>
      </c>
      <c r="J181" s="325">
        <v>0</v>
      </c>
      <c r="K181" s="325">
        <v>0</v>
      </c>
      <c r="L181" s="325">
        <v>567.69000000000005</v>
      </c>
      <c r="M181" s="325">
        <v>0</v>
      </c>
      <c r="N181" s="324" t="s">
        <v>7276</v>
      </c>
    </row>
    <row r="182" spans="2:14" ht="15" hidden="1" x14ac:dyDescent="0.25">
      <c r="B182" s="326" t="s">
        <v>14508</v>
      </c>
      <c r="C182" s="326" t="s">
        <v>894</v>
      </c>
      <c r="D182" s="326" t="s">
        <v>4137</v>
      </c>
      <c r="E182" s="326" t="s">
        <v>14378</v>
      </c>
      <c r="F182" s="326" t="s">
        <v>808</v>
      </c>
      <c r="G182" s="326" t="s">
        <v>896</v>
      </c>
      <c r="H182" s="326" t="s">
        <v>14377</v>
      </c>
      <c r="I182" s="327">
        <v>0</v>
      </c>
      <c r="J182" s="327">
        <v>0</v>
      </c>
      <c r="K182" s="327">
        <v>0</v>
      </c>
      <c r="L182" s="327">
        <v>0</v>
      </c>
      <c r="M182" s="327">
        <v>0</v>
      </c>
      <c r="N182" s="326" t="s">
        <v>12561</v>
      </c>
    </row>
    <row r="183" spans="2:14" ht="15" hidden="1" x14ac:dyDescent="0.25">
      <c r="B183" s="324" t="s">
        <v>14508</v>
      </c>
      <c r="C183" s="324" t="s">
        <v>894</v>
      </c>
      <c r="D183" s="324" t="s">
        <v>4137</v>
      </c>
      <c r="E183" s="324" t="s">
        <v>14378</v>
      </c>
      <c r="F183" s="324" t="s">
        <v>808</v>
      </c>
      <c r="G183" s="324" t="s">
        <v>896</v>
      </c>
      <c r="H183" s="324" t="s">
        <v>7393</v>
      </c>
      <c r="I183" s="325">
        <v>450</v>
      </c>
      <c r="J183" s="325">
        <v>0</v>
      </c>
      <c r="K183" s="325">
        <v>450</v>
      </c>
      <c r="L183" s="325">
        <v>2395.0300000000002</v>
      </c>
      <c r="M183" s="325">
        <v>0</v>
      </c>
      <c r="N183" s="324" t="s">
        <v>7275</v>
      </c>
    </row>
    <row r="184" spans="2:14" ht="15" hidden="1" x14ac:dyDescent="0.25">
      <c r="B184" s="326" t="s">
        <v>14508</v>
      </c>
      <c r="C184" s="326" t="s">
        <v>894</v>
      </c>
      <c r="D184" s="326" t="s">
        <v>4137</v>
      </c>
      <c r="E184" s="326" t="s">
        <v>14378</v>
      </c>
      <c r="F184" s="326" t="s">
        <v>808</v>
      </c>
      <c r="G184" s="326" t="s">
        <v>896</v>
      </c>
      <c r="H184" s="326" t="s">
        <v>7395</v>
      </c>
      <c r="I184" s="327">
        <v>0</v>
      </c>
      <c r="J184" s="327">
        <v>0</v>
      </c>
      <c r="K184" s="327">
        <v>0</v>
      </c>
      <c r="L184" s="327">
        <v>-0.28000000000000003</v>
      </c>
      <c r="M184" s="327">
        <v>0</v>
      </c>
      <c r="N184" s="326" t="s">
        <v>7278</v>
      </c>
    </row>
    <row r="185" spans="2:14" ht="15" hidden="1" x14ac:dyDescent="0.25">
      <c r="B185" s="324" t="s">
        <v>14508</v>
      </c>
      <c r="C185" s="324" t="s">
        <v>894</v>
      </c>
      <c r="D185" s="324" t="s">
        <v>4137</v>
      </c>
      <c r="E185" s="324" t="s">
        <v>14378</v>
      </c>
      <c r="F185" s="324" t="s">
        <v>808</v>
      </c>
      <c r="G185" s="324" t="s">
        <v>896</v>
      </c>
      <c r="H185" s="324" t="s">
        <v>7394</v>
      </c>
      <c r="I185" s="325">
        <v>2603</v>
      </c>
      <c r="J185" s="325">
        <v>0</v>
      </c>
      <c r="K185" s="325">
        <v>2603</v>
      </c>
      <c r="L185" s="325">
        <v>13755.18</v>
      </c>
      <c r="M185" s="325">
        <v>0</v>
      </c>
      <c r="N185" s="324" t="s">
        <v>7277</v>
      </c>
    </row>
    <row r="186" spans="2:14" ht="15" hidden="1" x14ac:dyDescent="0.25">
      <c r="B186" s="324" t="s">
        <v>14509</v>
      </c>
      <c r="C186" s="324" t="s">
        <v>894</v>
      </c>
      <c r="D186" s="324" t="s">
        <v>4137</v>
      </c>
      <c r="E186" s="324" t="s">
        <v>1333</v>
      </c>
      <c r="F186" s="324" t="s">
        <v>808</v>
      </c>
      <c r="G186" s="324" t="s">
        <v>896</v>
      </c>
      <c r="H186" s="324" t="s">
        <v>7394</v>
      </c>
      <c r="I186" s="325">
        <v>0</v>
      </c>
      <c r="J186" s="325">
        <v>0</v>
      </c>
      <c r="K186" s="325">
        <v>0</v>
      </c>
      <c r="L186" s="325">
        <v>0</v>
      </c>
      <c r="M186" s="325">
        <v>0</v>
      </c>
      <c r="N186" s="324" t="s">
        <v>7277</v>
      </c>
    </row>
    <row r="187" spans="2:14" ht="15" hidden="1" x14ac:dyDescent="0.25">
      <c r="B187" s="326" t="s">
        <v>14510</v>
      </c>
      <c r="C187" s="326" t="s">
        <v>894</v>
      </c>
      <c r="D187" s="326" t="s">
        <v>4137</v>
      </c>
      <c r="E187" s="326" t="s">
        <v>916</v>
      </c>
      <c r="F187" s="326" t="s">
        <v>808</v>
      </c>
      <c r="G187" s="326" t="s">
        <v>896</v>
      </c>
      <c r="H187" s="326" t="s">
        <v>6221</v>
      </c>
      <c r="I187" s="327">
        <v>0</v>
      </c>
      <c r="J187" s="327">
        <v>0</v>
      </c>
      <c r="K187" s="327">
        <v>0</v>
      </c>
      <c r="L187" s="327">
        <v>0.02</v>
      </c>
      <c r="M187" s="327">
        <v>0</v>
      </c>
      <c r="N187" s="326" t="s">
        <v>7276</v>
      </c>
    </row>
    <row r="188" spans="2:14" ht="15" hidden="1" x14ac:dyDescent="0.25">
      <c r="B188" s="324" t="s">
        <v>14510</v>
      </c>
      <c r="C188" s="324" t="s">
        <v>894</v>
      </c>
      <c r="D188" s="324" t="s">
        <v>4137</v>
      </c>
      <c r="E188" s="324" t="s">
        <v>916</v>
      </c>
      <c r="F188" s="324" t="s">
        <v>808</v>
      </c>
      <c r="G188" s="324" t="s">
        <v>896</v>
      </c>
      <c r="H188" s="324" t="s">
        <v>6223</v>
      </c>
      <c r="I188" s="325">
        <v>0</v>
      </c>
      <c r="J188" s="325">
        <v>0</v>
      </c>
      <c r="K188" s="325">
        <v>0</v>
      </c>
      <c r="L188" s="325">
        <v>0</v>
      </c>
      <c r="M188" s="325">
        <v>0</v>
      </c>
      <c r="N188" s="324" t="s">
        <v>7280</v>
      </c>
    </row>
    <row r="189" spans="2:14" ht="15" hidden="1" x14ac:dyDescent="0.25">
      <c r="B189" s="326" t="s">
        <v>14510</v>
      </c>
      <c r="C189" s="326" t="s">
        <v>894</v>
      </c>
      <c r="D189" s="326" t="s">
        <v>4137</v>
      </c>
      <c r="E189" s="326" t="s">
        <v>916</v>
      </c>
      <c r="F189" s="326" t="s">
        <v>808</v>
      </c>
      <c r="G189" s="326" t="s">
        <v>896</v>
      </c>
      <c r="H189" s="326" t="s">
        <v>14377</v>
      </c>
      <c r="I189" s="327">
        <v>0</v>
      </c>
      <c r="J189" s="327">
        <v>0</v>
      </c>
      <c r="K189" s="327">
        <v>0</v>
      </c>
      <c r="L189" s="327">
        <v>0</v>
      </c>
      <c r="M189" s="327">
        <v>0</v>
      </c>
      <c r="N189" s="326" t="s">
        <v>12561</v>
      </c>
    </row>
    <row r="190" spans="2:14" ht="15" hidden="1" x14ac:dyDescent="0.25">
      <c r="B190" s="324" t="s">
        <v>14510</v>
      </c>
      <c r="C190" s="324" t="s">
        <v>894</v>
      </c>
      <c r="D190" s="324" t="s">
        <v>4137</v>
      </c>
      <c r="E190" s="324" t="s">
        <v>916</v>
      </c>
      <c r="F190" s="324" t="s">
        <v>808</v>
      </c>
      <c r="G190" s="324" t="s">
        <v>896</v>
      </c>
      <c r="H190" s="324" t="s">
        <v>7393</v>
      </c>
      <c r="I190" s="325">
        <v>0</v>
      </c>
      <c r="J190" s="325">
        <v>0</v>
      </c>
      <c r="K190" s="325">
        <v>0</v>
      </c>
      <c r="L190" s="325">
        <v>0</v>
      </c>
      <c r="M190" s="325">
        <v>0</v>
      </c>
      <c r="N190" s="324" t="s">
        <v>7275</v>
      </c>
    </row>
    <row r="191" spans="2:14" ht="15" hidden="1" x14ac:dyDescent="0.25">
      <c r="B191" s="326" t="s">
        <v>14510</v>
      </c>
      <c r="C191" s="326" t="s">
        <v>894</v>
      </c>
      <c r="D191" s="326" t="s">
        <v>4137</v>
      </c>
      <c r="E191" s="326" t="s">
        <v>916</v>
      </c>
      <c r="F191" s="326" t="s">
        <v>808</v>
      </c>
      <c r="G191" s="326" t="s">
        <v>896</v>
      </c>
      <c r="H191" s="326" t="s">
        <v>7395</v>
      </c>
      <c r="I191" s="327">
        <v>80</v>
      </c>
      <c r="J191" s="327">
        <v>0</v>
      </c>
      <c r="K191" s="327">
        <v>80</v>
      </c>
      <c r="L191" s="327">
        <v>760.77</v>
      </c>
      <c r="M191" s="327">
        <v>0</v>
      </c>
      <c r="N191" s="326" t="s">
        <v>7278</v>
      </c>
    </row>
    <row r="192" spans="2:14" ht="15" hidden="1" x14ac:dyDescent="0.25">
      <c r="B192" s="324" t="s">
        <v>14510</v>
      </c>
      <c r="C192" s="324" t="s">
        <v>894</v>
      </c>
      <c r="D192" s="324" t="s">
        <v>4137</v>
      </c>
      <c r="E192" s="324" t="s">
        <v>916</v>
      </c>
      <c r="F192" s="324" t="s">
        <v>808</v>
      </c>
      <c r="G192" s="324" t="s">
        <v>896</v>
      </c>
      <c r="H192" s="324" t="s">
        <v>7394</v>
      </c>
      <c r="I192" s="325">
        <v>721</v>
      </c>
      <c r="J192" s="325">
        <v>0</v>
      </c>
      <c r="K192" s="325">
        <v>721</v>
      </c>
      <c r="L192" s="325">
        <v>7063.57</v>
      </c>
      <c r="M192" s="325">
        <v>0</v>
      </c>
      <c r="N192" s="324" t="s">
        <v>7277</v>
      </c>
    </row>
    <row r="193" spans="2:14" ht="15" hidden="1" x14ac:dyDescent="0.25">
      <c r="B193" s="324" t="s">
        <v>14511</v>
      </c>
      <c r="C193" s="324" t="s">
        <v>894</v>
      </c>
      <c r="D193" s="324" t="s">
        <v>4137</v>
      </c>
      <c r="E193" s="324" t="s">
        <v>917</v>
      </c>
      <c r="F193" s="324" t="s">
        <v>808</v>
      </c>
      <c r="G193" s="324" t="s">
        <v>896</v>
      </c>
      <c r="H193" s="324" t="s">
        <v>6221</v>
      </c>
      <c r="I193" s="325">
        <v>0</v>
      </c>
      <c r="J193" s="325">
        <v>0</v>
      </c>
      <c r="K193" s="325">
        <v>0</v>
      </c>
      <c r="L193" s="325">
        <v>621.98</v>
      </c>
      <c r="M193" s="325">
        <v>0</v>
      </c>
      <c r="N193" s="324" t="s">
        <v>7276</v>
      </c>
    </row>
    <row r="194" spans="2:14" ht="15" hidden="1" x14ac:dyDescent="0.25">
      <c r="B194" s="326" t="s">
        <v>14511</v>
      </c>
      <c r="C194" s="326" t="s">
        <v>894</v>
      </c>
      <c r="D194" s="326" t="s">
        <v>4137</v>
      </c>
      <c r="E194" s="326" t="s">
        <v>917</v>
      </c>
      <c r="F194" s="326" t="s">
        <v>808</v>
      </c>
      <c r="G194" s="326" t="s">
        <v>896</v>
      </c>
      <c r="H194" s="326" t="s">
        <v>14377</v>
      </c>
      <c r="I194" s="327">
        <v>0</v>
      </c>
      <c r="J194" s="327">
        <v>0</v>
      </c>
      <c r="K194" s="327">
        <v>0</v>
      </c>
      <c r="L194" s="327">
        <v>0</v>
      </c>
      <c r="M194" s="327">
        <v>0</v>
      </c>
      <c r="N194" s="326" t="s">
        <v>12561</v>
      </c>
    </row>
    <row r="195" spans="2:14" ht="15" hidden="1" x14ac:dyDescent="0.25">
      <c r="B195" s="324" t="s">
        <v>14511</v>
      </c>
      <c r="C195" s="324" t="s">
        <v>894</v>
      </c>
      <c r="D195" s="324" t="s">
        <v>4137</v>
      </c>
      <c r="E195" s="324" t="s">
        <v>917</v>
      </c>
      <c r="F195" s="324" t="s">
        <v>808</v>
      </c>
      <c r="G195" s="324" t="s">
        <v>896</v>
      </c>
      <c r="H195" s="324" t="s">
        <v>7393</v>
      </c>
      <c r="I195" s="325">
        <v>1802</v>
      </c>
      <c r="J195" s="325">
        <v>2</v>
      </c>
      <c r="K195" s="325">
        <v>1800</v>
      </c>
      <c r="L195" s="325">
        <v>9598.1200000000008</v>
      </c>
      <c r="M195" s="325">
        <v>10.65</v>
      </c>
      <c r="N195" s="324" t="s">
        <v>7275</v>
      </c>
    </row>
    <row r="196" spans="2:14" ht="15" hidden="1" x14ac:dyDescent="0.25">
      <c r="B196" s="326" t="s">
        <v>14511</v>
      </c>
      <c r="C196" s="326" t="s">
        <v>894</v>
      </c>
      <c r="D196" s="326" t="s">
        <v>4137</v>
      </c>
      <c r="E196" s="326" t="s">
        <v>917</v>
      </c>
      <c r="F196" s="326" t="s">
        <v>808</v>
      </c>
      <c r="G196" s="326" t="s">
        <v>896</v>
      </c>
      <c r="H196" s="326" t="s">
        <v>7395</v>
      </c>
      <c r="I196" s="327">
        <v>0</v>
      </c>
      <c r="J196" s="327">
        <v>0</v>
      </c>
      <c r="K196" s="327">
        <v>0</v>
      </c>
      <c r="L196" s="327">
        <v>0</v>
      </c>
      <c r="M196" s="327">
        <v>0</v>
      </c>
      <c r="N196" s="326" t="s">
        <v>7278</v>
      </c>
    </row>
    <row r="197" spans="2:14" ht="15" hidden="1" x14ac:dyDescent="0.25">
      <c r="B197" s="324" t="s">
        <v>14511</v>
      </c>
      <c r="C197" s="324" t="s">
        <v>894</v>
      </c>
      <c r="D197" s="324" t="s">
        <v>4137</v>
      </c>
      <c r="E197" s="324" t="s">
        <v>917</v>
      </c>
      <c r="F197" s="324" t="s">
        <v>808</v>
      </c>
      <c r="G197" s="324" t="s">
        <v>896</v>
      </c>
      <c r="H197" s="324" t="s">
        <v>7394</v>
      </c>
      <c r="I197" s="325">
        <v>0</v>
      </c>
      <c r="J197" s="325">
        <v>0</v>
      </c>
      <c r="K197" s="325">
        <v>0</v>
      </c>
      <c r="L197" s="325">
        <v>-257.82</v>
      </c>
      <c r="M197" s="325">
        <v>0</v>
      </c>
      <c r="N197" s="324" t="s">
        <v>7277</v>
      </c>
    </row>
    <row r="198" spans="2:14" ht="15" hidden="1" x14ac:dyDescent="0.25">
      <c r="B198" s="324" t="s">
        <v>14511</v>
      </c>
      <c r="C198" s="324" t="s">
        <v>894</v>
      </c>
      <c r="D198" s="324" t="s">
        <v>4137</v>
      </c>
      <c r="E198" s="324" t="s">
        <v>917</v>
      </c>
      <c r="F198" s="324" t="s">
        <v>808</v>
      </c>
      <c r="G198" s="324" t="s">
        <v>896</v>
      </c>
      <c r="H198" s="324" t="s">
        <v>4140</v>
      </c>
      <c r="I198" s="325">
        <v>0</v>
      </c>
      <c r="J198" s="325">
        <v>0</v>
      </c>
      <c r="K198" s="325">
        <v>0</v>
      </c>
      <c r="L198" s="325">
        <v>0</v>
      </c>
      <c r="M198" s="325">
        <v>0</v>
      </c>
      <c r="N198" s="324" t="s">
        <v>12555</v>
      </c>
    </row>
    <row r="199" spans="2:14" ht="15" hidden="1" x14ac:dyDescent="0.25">
      <c r="B199" s="326" t="s">
        <v>14512</v>
      </c>
      <c r="C199" s="326" t="s">
        <v>894</v>
      </c>
      <c r="D199" s="326" t="s">
        <v>4137</v>
      </c>
      <c r="E199" s="326" t="s">
        <v>918</v>
      </c>
      <c r="F199" s="326" t="s">
        <v>808</v>
      </c>
      <c r="G199" s="326" t="s">
        <v>896</v>
      </c>
      <c r="H199" s="326" t="s">
        <v>6221</v>
      </c>
      <c r="I199" s="327">
        <v>0</v>
      </c>
      <c r="J199" s="327">
        <v>0</v>
      </c>
      <c r="K199" s="327">
        <v>0</v>
      </c>
      <c r="L199" s="327">
        <v>0.01</v>
      </c>
      <c r="M199" s="327">
        <v>0</v>
      </c>
      <c r="N199" s="326" t="s">
        <v>7276</v>
      </c>
    </row>
    <row r="200" spans="2:14" ht="15" hidden="1" x14ac:dyDescent="0.25">
      <c r="B200" s="324" t="s">
        <v>14512</v>
      </c>
      <c r="C200" s="324" t="s">
        <v>894</v>
      </c>
      <c r="D200" s="324" t="s">
        <v>4137</v>
      </c>
      <c r="E200" s="324" t="s">
        <v>918</v>
      </c>
      <c r="F200" s="324" t="s">
        <v>808</v>
      </c>
      <c r="G200" s="324" t="s">
        <v>896</v>
      </c>
      <c r="H200" s="324" t="s">
        <v>14377</v>
      </c>
      <c r="I200" s="325">
        <v>0</v>
      </c>
      <c r="J200" s="325">
        <v>0</v>
      </c>
      <c r="K200" s="325">
        <v>0</v>
      </c>
      <c r="L200" s="325">
        <v>0</v>
      </c>
      <c r="M200" s="325">
        <v>0</v>
      </c>
      <c r="N200" s="324" t="s">
        <v>12561</v>
      </c>
    </row>
    <row r="201" spans="2:14" ht="15" hidden="1" x14ac:dyDescent="0.25">
      <c r="B201" s="326" t="s">
        <v>14512</v>
      </c>
      <c r="C201" s="326" t="s">
        <v>894</v>
      </c>
      <c r="D201" s="326" t="s">
        <v>4137</v>
      </c>
      <c r="E201" s="326" t="s">
        <v>918</v>
      </c>
      <c r="F201" s="326" t="s">
        <v>808</v>
      </c>
      <c r="G201" s="326" t="s">
        <v>896</v>
      </c>
      <c r="H201" s="326" t="s">
        <v>7393</v>
      </c>
      <c r="I201" s="327">
        <v>0</v>
      </c>
      <c r="J201" s="327">
        <v>0</v>
      </c>
      <c r="K201" s="327">
        <v>0</v>
      </c>
      <c r="L201" s="327">
        <v>0</v>
      </c>
      <c r="M201" s="327">
        <v>0</v>
      </c>
      <c r="N201" s="326" t="s">
        <v>7275</v>
      </c>
    </row>
    <row r="202" spans="2:14" ht="15" hidden="1" x14ac:dyDescent="0.25">
      <c r="B202" s="324" t="s">
        <v>14512</v>
      </c>
      <c r="C202" s="324" t="s">
        <v>894</v>
      </c>
      <c r="D202" s="324" t="s">
        <v>4137</v>
      </c>
      <c r="E202" s="324" t="s">
        <v>918</v>
      </c>
      <c r="F202" s="324" t="s">
        <v>808</v>
      </c>
      <c r="G202" s="324" t="s">
        <v>896</v>
      </c>
      <c r="H202" s="324" t="s">
        <v>7395</v>
      </c>
      <c r="I202" s="325">
        <v>0</v>
      </c>
      <c r="J202" s="325">
        <v>0</v>
      </c>
      <c r="K202" s="325">
        <v>0</v>
      </c>
      <c r="L202" s="325">
        <v>0</v>
      </c>
      <c r="M202" s="325">
        <v>0</v>
      </c>
      <c r="N202" s="324" t="s">
        <v>7278</v>
      </c>
    </row>
    <row r="203" spans="2:14" ht="15" hidden="1" x14ac:dyDescent="0.25">
      <c r="B203" s="324" t="s">
        <v>14512</v>
      </c>
      <c r="C203" s="324" t="s">
        <v>894</v>
      </c>
      <c r="D203" s="324" t="s">
        <v>4137</v>
      </c>
      <c r="E203" s="324" t="s">
        <v>918</v>
      </c>
      <c r="F203" s="324" t="s">
        <v>808</v>
      </c>
      <c r="G203" s="324" t="s">
        <v>896</v>
      </c>
      <c r="H203" s="324" t="s">
        <v>7394</v>
      </c>
      <c r="I203" s="325">
        <v>0</v>
      </c>
      <c r="J203" s="325">
        <v>0</v>
      </c>
      <c r="K203" s="325">
        <v>0</v>
      </c>
      <c r="L203" s="325">
        <v>393.99</v>
      </c>
      <c r="M203" s="325">
        <v>0</v>
      </c>
      <c r="N203" s="324" t="s">
        <v>7277</v>
      </c>
    </row>
    <row r="204" spans="2:14" ht="15" hidden="1" x14ac:dyDescent="0.25">
      <c r="B204" s="324" t="s">
        <v>14512</v>
      </c>
      <c r="C204" s="324" t="s">
        <v>894</v>
      </c>
      <c r="D204" s="324" t="s">
        <v>4137</v>
      </c>
      <c r="E204" s="324" t="s">
        <v>918</v>
      </c>
      <c r="F204" s="324" t="s">
        <v>808</v>
      </c>
      <c r="G204" s="324" t="s">
        <v>896</v>
      </c>
      <c r="H204" s="324" t="s">
        <v>14513</v>
      </c>
      <c r="I204" s="325">
        <v>0</v>
      </c>
      <c r="J204" s="325">
        <v>0</v>
      </c>
      <c r="K204" s="325">
        <v>0</v>
      </c>
      <c r="L204" s="325">
        <v>0</v>
      </c>
      <c r="M204" s="325">
        <v>0</v>
      </c>
      <c r="N204" s="324" t="s">
        <v>12563</v>
      </c>
    </row>
    <row r="205" spans="2:14" ht="15" hidden="1" x14ac:dyDescent="0.25">
      <c r="B205" s="324" t="s">
        <v>14514</v>
      </c>
      <c r="C205" s="324" t="s">
        <v>894</v>
      </c>
      <c r="D205" s="324" t="s">
        <v>4137</v>
      </c>
      <c r="E205" s="324" t="s">
        <v>1334</v>
      </c>
      <c r="F205" s="324" t="s">
        <v>808</v>
      </c>
      <c r="G205" s="324" t="s">
        <v>896</v>
      </c>
      <c r="H205" s="324" t="s">
        <v>6221</v>
      </c>
      <c r="I205" s="325">
        <v>0</v>
      </c>
      <c r="J205" s="325">
        <v>0</v>
      </c>
      <c r="K205" s="325">
        <v>0</v>
      </c>
      <c r="L205" s="325">
        <v>-341.52</v>
      </c>
      <c r="M205" s="325">
        <v>0</v>
      </c>
      <c r="N205" s="324" t="s">
        <v>7276</v>
      </c>
    </row>
    <row r="206" spans="2:14" ht="15" hidden="1" x14ac:dyDescent="0.25">
      <c r="B206" s="326" t="s">
        <v>14514</v>
      </c>
      <c r="C206" s="326" t="s">
        <v>894</v>
      </c>
      <c r="D206" s="326" t="s">
        <v>4137</v>
      </c>
      <c r="E206" s="326" t="s">
        <v>1334</v>
      </c>
      <c r="F206" s="326" t="s">
        <v>808</v>
      </c>
      <c r="G206" s="326" t="s">
        <v>896</v>
      </c>
      <c r="H206" s="326" t="s">
        <v>14377</v>
      </c>
      <c r="I206" s="327">
        <v>248</v>
      </c>
      <c r="J206" s="327">
        <v>0</v>
      </c>
      <c r="K206" s="327">
        <v>248</v>
      </c>
      <c r="L206" s="327">
        <v>1443.08</v>
      </c>
      <c r="M206" s="327">
        <v>0</v>
      </c>
      <c r="N206" s="326" t="s">
        <v>12561</v>
      </c>
    </row>
    <row r="207" spans="2:14" ht="15" hidden="1" x14ac:dyDescent="0.25">
      <c r="B207" s="324" t="s">
        <v>14514</v>
      </c>
      <c r="C207" s="324" t="s">
        <v>894</v>
      </c>
      <c r="D207" s="324" t="s">
        <v>4137</v>
      </c>
      <c r="E207" s="324" t="s">
        <v>1334</v>
      </c>
      <c r="F207" s="324" t="s">
        <v>808</v>
      </c>
      <c r="G207" s="324" t="s">
        <v>896</v>
      </c>
      <c r="H207" s="324" t="s">
        <v>7393</v>
      </c>
      <c r="I207" s="325">
        <v>902</v>
      </c>
      <c r="J207" s="325">
        <v>2</v>
      </c>
      <c r="K207" s="325">
        <v>900</v>
      </c>
      <c r="L207" s="325">
        <v>5589.75</v>
      </c>
      <c r="M207" s="325">
        <v>12.39</v>
      </c>
      <c r="N207" s="324" t="s">
        <v>7275</v>
      </c>
    </row>
    <row r="208" spans="2:14" ht="15" hidden="1" x14ac:dyDescent="0.25">
      <c r="B208" s="326" t="s">
        <v>14514</v>
      </c>
      <c r="C208" s="326" t="s">
        <v>894</v>
      </c>
      <c r="D208" s="326" t="s">
        <v>4137</v>
      </c>
      <c r="E208" s="326" t="s">
        <v>1334</v>
      </c>
      <c r="F208" s="326" t="s">
        <v>808</v>
      </c>
      <c r="G208" s="326" t="s">
        <v>896</v>
      </c>
      <c r="H208" s="326" t="s">
        <v>7395</v>
      </c>
      <c r="I208" s="327">
        <v>12</v>
      </c>
      <c r="J208" s="327">
        <v>0</v>
      </c>
      <c r="K208" s="327">
        <v>12</v>
      </c>
      <c r="L208" s="327">
        <v>69.83</v>
      </c>
      <c r="M208" s="327">
        <v>0</v>
      </c>
      <c r="N208" s="326" t="s">
        <v>7278</v>
      </c>
    </row>
    <row r="209" spans="2:14" ht="15" hidden="1" x14ac:dyDescent="0.25">
      <c r="B209" s="324" t="s">
        <v>14514</v>
      </c>
      <c r="C209" s="324" t="s">
        <v>894</v>
      </c>
      <c r="D209" s="324" t="s">
        <v>4137</v>
      </c>
      <c r="E209" s="324" t="s">
        <v>1334</v>
      </c>
      <c r="F209" s="324" t="s">
        <v>808</v>
      </c>
      <c r="G209" s="324" t="s">
        <v>896</v>
      </c>
      <c r="H209" s="324" t="s">
        <v>7394</v>
      </c>
      <c r="I209" s="325">
        <v>4702.0000300000002</v>
      </c>
      <c r="J209" s="325">
        <v>0</v>
      </c>
      <c r="K209" s="325">
        <v>4702.0000300000002</v>
      </c>
      <c r="L209" s="325">
        <v>28064.28</v>
      </c>
      <c r="M209" s="325">
        <v>0</v>
      </c>
      <c r="N209" s="324" t="s">
        <v>7277</v>
      </c>
    </row>
    <row r="210" spans="2:14" ht="15" hidden="1" x14ac:dyDescent="0.25">
      <c r="B210" s="324" t="s">
        <v>14515</v>
      </c>
      <c r="C210" s="324" t="s">
        <v>894</v>
      </c>
      <c r="D210" s="324" t="s">
        <v>4137</v>
      </c>
      <c r="E210" s="324" t="s">
        <v>919</v>
      </c>
      <c r="F210" s="324" t="s">
        <v>808</v>
      </c>
      <c r="G210" s="324" t="s">
        <v>896</v>
      </c>
      <c r="H210" s="324" t="s">
        <v>7394</v>
      </c>
      <c r="I210" s="325">
        <v>0</v>
      </c>
      <c r="J210" s="325">
        <v>0</v>
      </c>
      <c r="K210" s="325">
        <v>0</v>
      </c>
      <c r="L210" s="325">
        <v>0</v>
      </c>
      <c r="M210" s="325">
        <v>0</v>
      </c>
      <c r="N210" s="324" t="s">
        <v>7277</v>
      </c>
    </row>
    <row r="211" spans="2:14" ht="15" hidden="1" x14ac:dyDescent="0.25">
      <c r="B211" s="326" t="s">
        <v>14516</v>
      </c>
      <c r="C211" s="326" t="s">
        <v>894</v>
      </c>
      <c r="D211" s="326" t="s">
        <v>4137</v>
      </c>
      <c r="E211" s="326" t="s">
        <v>920</v>
      </c>
      <c r="F211" s="326" t="s">
        <v>808</v>
      </c>
      <c r="G211" s="326" t="s">
        <v>896</v>
      </c>
      <c r="H211" s="326" t="s">
        <v>6221</v>
      </c>
      <c r="I211" s="327">
        <v>0</v>
      </c>
      <c r="J211" s="327">
        <v>0</v>
      </c>
      <c r="K211" s="327">
        <v>0</v>
      </c>
      <c r="L211" s="327">
        <v>0.31</v>
      </c>
      <c r="M211" s="327">
        <v>0</v>
      </c>
      <c r="N211" s="326" t="s">
        <v>7276</v>
      </c>
    </row>
    <row r="212" spans="2:14" ht="15" hidden="1" x14ac:dyDescent="0.25">
      <c r="B212" s="324" t="s">
        <v>14516</v>
      </c>
      <c r="C212" s="324" t="s">
        <v>894</v>
      </c>
      <c r="D212" s="324" t="s">
        <v>4137</v>
      </c>
      <c r="E212" s="324" t="s">
        <v>920</v>
      </c>
      <c r="F212" s="324" t="s">
        <v>808</v>
      </c>
      <c r="G212" s="324" t="s">
        <v>896</v>
      </c>
      <c r="H212" s="324" t="s">
        <v>14377</v>
      </c>
      <c r="I212" s="325">
        <v>0</v>
      </c>
      <c r="J212" s="325">
        <v>0</v>
      </c>
      <c r="K212" s="325">
        <v>0</v>
      </c>
      <c r="L212" s="325">
        <v>-1808.51</v>
      </c>
      <c r="M212" s="325">
        <v>0</v>
      </c>
      <c r="N212" s="324" t="s">
        <v>12561</v>
      </c>
    </row>
    <row r="213" spans="2:14" ht="15" hidden="1" x14ac:dyDescent="0.25">
      <c r="B213" s="326" t="s">
        <v>14516</v>
      </c>
      <c r="C213" s="326" t="s">
        <v>894</v>
      </c>
      <c r="D213" s="326" t="s">
        <v>4137</v>
      </c>
      <c r="E213" s="326" t="s">
        <v>920</v>
      </c>
      <c r="F213" s="326" t="s">
        <v>808</v>
      </c>
      <c r="G213" s="326" t="s">
        <v>896</v>
      </c>
      <c r="H213" s="326" t="s">
        <v>7393</v>
      </c>
      <c r="I213" s="327">
        <v>0</v>
      </c>
      <c r="J213" s="327">
        <v>0</v>
      </c>
      <c r="K213" s="327">
        <v>0</v>
      </c>
      <c r="L213" s="327">
        <v>-0.01</v>
      </c>
      <c r="M213" s="327">
        <v>0</v>
      </c>
      <c r="N213" s="326" t="s">
        <v>7275</v>
      </c>
    </row>
    <row r="214" spans="2:14" ht="15" hidden="1" x14ac:dyDescent="0.25">
      <c r="B214" s="324" t="s">
        <v>14516</v>
      </c>
      <c r="C214" s="324" t="s">
        <v>894</v>
      </c>
      <c r="D214" s="324" t="s">
        <v>4137</v>
      </c>
      <c r="E214" s="324" t="s">
        <v>920</v>
      </c>
      <c r="F214" s="324" t="s">
        <v>808</v>
      </c>
      <c r="G214" s="324" t="s">
        <v>896</v>
      </c>
      <c r="H214" s="324" t="s">
        <v>7395</v>
      </c>
      <c r="I214" s="325">
        <v>0</v>
      </c>
      <c r="J214" s="325">
        <v>0</v>
      </c>
      <c r="K214" s="325">
        <v>0</v>
      </c>
      <c r="L214" s="325">
        <v>0</v>
      </c>
      <c r="M214" s="325">
        <v>0</v>
      </c>
      <c r="N214" s="324" t="s">
        <v>7278</v>
      </c>
    </row>
    <row r="215" spans="2:14" ht="15" hidden="1" x14ac:dyDescent="0.25">
      <c r="B215" s="324" t="s">
        <v>14516</v>
      </c>
      <c r="C215" s="324" t="s">
        <v>894</v>
      </c>
      <c r="D215" s="324" t="s">
        <v>4137</v>
      </c>
      <c r="E215" s="324" t="s">
        <v>920</v>
      </c>
      <c r="F215" s="324" t="s">
        <v>808</v>
      </c>
      <c r="G215" s="324" t="s">
        <v>896</v>
      </c>
      <c r="H215" s="324" t="s">
        <v>7394</v>
      </c>
      <c r="I215" s="325">
        <v>1357</v>
      </c>
      <c r="J215" s="325">
        <v>0</v>
      </c>
      <c r="K215" s="325">
        <v>1357</v>
      </c>
      <c r="L215" s="325">
        <v>58459.37</v>
      </c>
      <c r="M215" s="325">
        <v>0</v>
      </c>
      <c r="N215" s="324" t="s">
        <v>7277</v>
      </c>
    </row>
    <row r="216" spans="2:14" ht="15" hidden="1" x14ac:dyDescent="0.25">
      <c r="B216" s="326" t="s">
        <v>14517</v>
      </c>
      <c r="C216" s="326" t="s">
        <v>894</v>
      </c>
      <c r="D216" s="326" t="s">
        <v>4137</v>
      </c>
      <c r="E216" s="326" t="s">
        <v>921</v>
      </c>
      <c r="F216" s="326" t="s">
        <v>808</v>
      </c>
      <c r="G216" s="326" t="s">
        <v>896</v>
      </c>
      <c r="H216" s="326" t="s">
        <v>6221</v>
      </c>
      <c r="I216" s="327">
        <v>0</v>
      </c>
      <c r="J216" s="327">
        <v>0</v>
      </c>
      <c r="K216" s="327">
        <v>0</v>
      </c>
      <c r="L216" s="327">
        <v>-9391.99</v>
      </c>
      <c r="M216" s="327">
        <v>0</v>
      </c>
      <c r="N216" s="326" t="s">
        <v>7276</v>
      </c>
    </row>
    <row r="217" spans="2:14" ht="15" hidden="1" x14ac:dyDescent="0.25">
      <c r="B217" s="324" t="s">
        <v>14517</v>
      </c>
      <c r="C217" s="324" t="s">
        <v>894</v>
      </c>
      <c r="D217" s="324" t="s">
        <v>4137</v>
      </c>
      <c r="E217" s="324" t="s">
        <v>921</v>
      </c>
      <c r="F217" s="324" t="s">
        <v>808</v>
      </c>
      <c r="G217" s="324" t="s">
        <v>896</v>
      </c>
      <c r="H217" s="324" t="s">
        <v>14377</v>
      </c>
      <c r="I217" s="325">
        <v>0</v>
      </c>
      <c r="J217" s="325">
        <v>0</v>
      </c>
      <c r="K217" s="325">
        <v>0</v>
      </c>
      <c r="L217" s="325">
        <v>0</v>
      </c>
      <c r="M217" s="325">
        <v>0</v>
      </c>
      <c r="N217" s="324" t="s">
        <v>12561</v>
      </c>
    </row>
    <row r="218" spans="2:14" ht="15" hidden="1" x14ac:dyDescent="0.25">
      <c r="B218" s="326" t="s">
        <v>14517</v>
      </c>
      <c r="C218" s="326" t="s">
        <v>894</v>
      </c>
      <c r="D218" s="326" t="s">
        <v>4137</v>
      </c>
      <c r="E218" s="326" t="s">
        <v>921</v>
      </c>
      <c r="F218" s="326" t="s">
        <v>808</v>
      </c>
      <c r="G218" s="326" t="s">
        <v>896</v>
      </c>
      <c r="H218" s="326" t="s">
        <v>7393</v>
      </c>
      <c r="I218" s="327">
        <v>2</v>
      </c>
      <c r="J218" s="327">
        <v>2</v>
      </c>
      <c r="K218" s="327">
        <v>0</v>
      </c>
      <c r="L218" s="327">
        <v>3116.61</v>
      </c>
      <c r="M218" s="327">
        <v>3116.61</v>
      </c>
      <c r="N218" s="326" t="s">
        <v>7275</v>
      </c>
    </row>
    <row r="219" spans="2:14" ht="15" hidden="1" x14ac:dyDescent="0.25">
      <c r="B219" s="324" t="s">
        <v>14517</v>
      </c>
      <c r="C219" s="324" t="s">
        <v>894</v>
      </c>
      <c r="D219" s="324" t="s">
        <v>4137</v>
      </c>
      <c r="E219" s="324" t="s">
        <v>921</v>
      </c>
      <c r="F219" s="324" t="s">
        <v>808</v>
      </c>
      <c r="G219" s="324" t="s">
        <v>896</v>
      </c>
      <c r="H219" s="324" t="s">
        <v>7395</v>
      </c>
      <c r="I219" s="325">
        <v>0</v>
      </c>
      <c r="J219" s="325">
        <v>0</v>
      </c>
      <c r="K219" s="325">
        <v>0</v>
      </c>
      <c r="L219" s="325">
        <v>0</v>
      </c>
      <c r="M219" s="325">
        <v>0</v>
      </c>
      <c r="N219" s="324" t="s">
        <v>7278</v>
      </c>
    </row>
    <row r="220" spans="2:14" ht="15" hidden="1" x14ac:dyDescent="0.25">
      <c r="B220" s="326" t="s">
        <v>14517</v>
      </c>
      <c r="C220" s="326" t="s">
        <v>894</v>
      </c>
      <c r="D220" s="326" t="s">
        <v>4137</v>
      </c>
      <c r="E220" s="326" t="s">
        <v>921</v>
      </c>
      <c r="F220" s="326" t="s">
        <v>808</v>
      </c>
      <c r="G220" s="326" t="s">
        <v>896</v>
      </c>
      <c r="H220" s="326" t="s">
        <v>7394</v>
      </c>
      <c r="I220" s="327">
        <v>119</v>
      </c>
      <c r="J220" s="327">
        <v>0</v>
      </c>
      <c r="K220" s="327">
        <v>119</v>
      </c>
      <c r="L220" s="327">
        <v>25889.83</v>
      </c>
      <c r="M220" s="327">
        <v>0</v>
      </c>
      <c r="N220" s="326" t="s">
        <v>7277</v>
      </c>
    </row>
    <row r="221" spans="2:14" ht="15" hidden="1" x14ac:dyDescent="0.25">
      <c r="B221" s="326" t="s">
        <v>14517</v>
      </c>
      <c r="C221" s="326" t="s">
        <v>894</v>
      </c>
      <c r="D221" s="326" t="s">
        <v>4137</v>
      </c>
      <c r="E221" s="326" t="s">
        <v>921</v>
      </c>
      <c r="F221" s="326" t="s">
        <v>808</v>
      </c>
      <c r="G221" s="326" t="s">
        <v>896</v>
      </c>
      <c r="H221" s="326" t="s">
        <v>4140</v>
      </c>
      <c r="I221" s="327">
        <v>0</v>
      </c>
      <c r="J221" s="327">
        <v>0</v>
      </c>
      <c r="K221" s="327">
        <v>0</v>
      </c>
      <c r="L221" s="327">
        <v>0</v>
      </c>
      <c r="M221" s="327">
        <v>0</v>
      </c>
      <c r="N221" s="326" t="s">
        <v>12555</v>
      </c>
    </row>
    <row r="222" spans="2:14" ht="15" hidden="1" x14ac:dyDescent="0.25">
      <c r="B222" s="324" t="s">
        <v>14518</v>
      </c>
      <c r="C222" s="324" t="s">
        <v>894</v>
      </c>
      <c r="D222" s="324" t="s">
        <v>4137</v>
      </c>
      <c r="E222" s="324" t="s">
        <v>923</v>
      </c>
      <c r="F222" s="324" t="s">
        <v>808</v>
      </c>
      <c r="G222" s="324" t="s">
        <v>896</v>
      </c>
      <c r="H222" s="324" t="s">
        <v>6221</v>
      </c>
      <c r="I222" s="325">
        <v>0</v>
      </c>
      <c r="J222" s="325">
        <v>0</v>
      </c>
      <c r="K222" s="325">
        <v>0</v>
      </c>
      <c r="L222" s="325">
        <v>-19.899999999999999</v>
      </c>
      <c r="M222" s="325">
        <v>0</v>
      </c>
      <c r="N222" s="324" t="s">
        <v>7276</v>
      </c>
    </row>
    <row r="223" spans="2:14" ht="15" hidden="1" x14ac:dyDescent="0.25">
      <c r="B223" s="326" t="s">
        <v>14518</v>
      </c>
      <c r="C223" s="326" t="s">
        <v>894</v>
      </c>
      <c r="D223" s="326" t="s">
        <v>4137</v>
      </c>
      <c r="E223" s="326" t="s">
        <v>923</v>
      </c>
      <c r="F223" s="326" t="s">
        <v>808</v>
      </c>
      <c r="G223" s="326" t="s">
        <v>896</v>
      </c>
      <c r="H223" s="326" t="s">
        <v>14377</v>
      </c>
      <c r="I223" s="327">
        <v>0</v>
      </c>
      <c r="J223" s="327">
        <v>0</v>
      </c>
      <c r="K223" s="327">
        <v>0</v>
      </c>
      <c r="L223" s="327">
        <v>0</v>
      </c>
      <c r="M223" s="327">
        <v>0</v>
      </c>
      <c r="N223" s="326" t="s">
        <v>12561</v>
      </c>
    </row>
    <row r="224" spans="2:14" ht="15" hidden="1" x14ac:dyDescent="0.25">
      <c r="B224" s="324" t="s">
        <v>14518</v>
      </c>
      <c r="C224" s="324" t="s">
        <v>894</v>
      </c>
      <c r="D224" s="324" t="s">
        <v>4137</v>
      </c>
      <c r="E224" s="324" t="s">
        <v>923</v>
      </c>
      <c r="F224" s="324" t="s">
        <v>808</v>
      </c>
      <c r="G224" s="324" t="s">
        <v>896</v>
      </c>
      <c r="H224" s="324" t="s">
        <v>7393</v>
      </c>
      <c r="I224" s="325">
        <v>0</v>
      </c>
      <c r="J224" s="325">
        <v>0</v>
      </c>
      <c r="K224" s="325">
        <v>0</v>
      </c>
      <c r="L224" s="325">
        <v>0</v>
      </c>
      <c r="M224" s="325">
        <v>0</v>
      </c>
      <c r="N224" s="324" t="s">
        <v>7275</v>
      </c>
    </row>
    <row r="225" spans="2:14" ht="15" hidden="1" x14ac:dyDescent="0.25">
      <c r="B225" s="326" t="s">
        <v>14518</v>
      </c>
      <c r="C225" s="326" t="s">
        <v>894</v>
      </c>
      <c r="D225" s="326" t="s">
        <v>4137</v>
      </c>
      <c r="E225" s="326" t="s">
        <v>923</v>
      </c>
      <c r="F225" s="326" t="s">
        <v>808</v>
      </c>
      <c r="G225" s="326" t="s">
        <v>896</v>
      </c>
      <c r="H225" s="326" t="s">
        <v>7395</v>
      </c>
      <c r="I225" s="327">
        <v>0</v>
      </c>
      <c r="J225" s="327">
        <v>0</v>
      </c>
      <c r="K225" s="327">
        <v>0</v>
      </c>
      <c r="L225" s="327">
        <v>0</v>
      </c>
      <c r="M225" s="327">
        <v>0</v>
      </c>
      <c r="N225" s="326" t="s">
        <v>7278</v>
      </c>
    </row>
    <row r="226" spans="2:14" ht="15" hidden="1" x14ac:dyDescent="0.25">
      <c r="B226" s="324" t="s">
        <v>14518</v>
      </c>
      <c r="C226" s="324" t="s">
        <v>894</v>
      </c>
      <c r="D226" s="324" t="s">
        <v>4137</v>
      </c>
      <c r="E226" s="324" t="s">
        <v>923</v>
      </c>
      <c r="F226" s="324" t="s">
        <v>808</v>
      </c>
      <c r="G226" s="324" t="s">
        <v>896</v>
      </c>
      <c r="H226" s="324" t="s">
        <v>7394</v>
      </c>
      <c r="I226" s="325">
        <v>0</v>
      </c>
      <c r="J226" s="325">
        <v>0</v>
      </c>
      <c r="K226" s="325">
        <v>0</v>
      </c>
      <c r="L226" s="325">
        <v>303.45</v>
      </c>
      <c r="M226" s="325">
        <v>0</v>
      </c>
      <c r="N226" s="324" t="s">
        <v>7277</v>
      </c>
    </row>
    <row r="227" spans="2:14" ht="15" hidden="1" x14ac:dyDescent="0.25">
      <c r="B227" s="326" t="s">
        <v>14519</v>
      </c>
      <c r="C227" s="326" t="s">
        <v>894</v>
      </c>
      <c r="D227" s="326" t="s">
        <v>4137</v>
      </c>
      <c r="E227" s="326" t="s">
        <v>1335</v>
      </c>
      <c r="F227" s="326" t="s">
        <v>808</v>
      </c>
      <c r="G227" s="326" t="s">
        <v>896</v>
      </c>
      <c r="H227" s="326" t="s">
        <v>6221</v>
      </c>
      <c r="I227" s="327">
        <v>0</v>
      </c>
      <c r="J227" s="327">
        <v>0</v>
      </c>
      <c r="K227" s="327">
        <v>0</v>
      </c>
      <c r="L227" s="327">
        <v>-729.21</v>
      </c>
      <c r="M227" s="327">
        <v>0</v>
      </c>
      <c r="N227" s="326" t="s">
        <v>7276</v>
      </c>
    </row>
    <row r="228" spans="2:14" ht="15" hidden="1" x14ac:dyDescent="0.25">
      <c r="B228" s="324" t="s">
        <v>14519</v>
      </c>
      <c r="C228" s="324" t="s">
        <v>894</v>
      </c>
      <c r="D228" s="324" t="s">
        <v>4137</v>
      </c>
      <c r="E228" s="324" t="s">
        <v>1335</v>
      </c>
      <c r="F228" s="324" t="s">
        <v>808</v>
      </c>
      <c r="G228" s="324" t="s">
        <v>896</v>
      </c>
      <c r="H228" s="324" t="s">
        <v>14377</v>
      </c>
      <c r="I228" s="325">
        <v>134</v>
      </c>
      <c r="J228" s="325">
        <v>0</v>
      </c>
      <c r="K228" s="325">
        <v>134</v>
      </c>
      <c r="L228" s="325">
        <v>758.49</v>
      </c>
      <c r="M228" s="325">
        <v>0</v>
      </c>
      <c r="N228" s="324" t="s">
        <v>12561</v>
      </c>
    </row>
    <row r="229" spans="2:14" ht="15" hidden="1" x14ac:dyDescent="0.25">
      <c r="B229" s="326" t="s">
        <v>14519</v>
      </c>
      <c r="C229" s="326" t="s">
        <v>894</v>
      </c>
      <c r="D229" s="326" t="s">
        <v>4137</v>
      </c>
      <c r="E229" s="326" t="s">
        <v>1335</v>
      </c>
      <c r="F229" s="326" t="s">
        <v>808</v>
      </c>
      <c r="G229" s="326" t="s">
        <v>896</v>
      </c>
      <c r="H229" s="326" t="s">
        <v>7393</v>
      </c>
      <c r="I229" s="327">
        <v>227</v>
      </c>
      <c r="J229" s="327">
        <v>2</v>
      </c>
      <c r="K229" s="327">
        <v>225</v>
      </c>
      <c r="L229" s="327">
        <v>1458.9</v>
      </c>
      <c r="M229" s="327">
        <v>12.85</v>
      </c>
      <c r="N229" s="326" t="s">
        <v>7275</v>
      </c>
    </row>
    <row r="230" spans="2:14" ht="15" hidden="1" x14ac:dyDescent="0.25">
      <c r="B230" s="324" t="s">
        <v>14519</v>
      </c>
      <c r="C230" s="324" t="s">
        <v>894</v>
      </c>
      <c r="D230" s="324" t="s">
        <v>4137</v>
      </c>
      <c r="E230" s="324" t="s">
        <v>1335</v>
      </c>
      <c r="F230" s="324" t="s">
        <v>808</v>
      </c>
      <c r="G230" s="324" t="s">
        <v>896</v>
      </c>
      <c r="H230" s="324" t="s">
        <v>7395</v>
      </c>
      <c r="I230" s="325">
        <v>36</v>
      </c>
      <c r="J230" s="325">
        <v>0</v>
      </c>
      <c r="K230" s="325">
        <v>36</v>
      </c>
      <c r="L230" s="325">
        <v>204.16</v>
      </c>
      <c r="M230" s="325">
        <v>0</v>
      </c>
      <c r="N230" s="324" t="s">
        <v>7278</v>
      </c>
    </row>
    <row r="231" spans="2:14" ht="15" hidden="1" x14ac:dyDescent="0.25">
      <c r="B231" s="326" t="s">
        <v>14519</v>
      </c>
      <c r="C231" s="326" t="s">
        <v>894</v>
      </c>
      <c r="D231" s="326" t="s">
        <v>4137</v>
      </c>
      <c r="E231" s="326" t="s">
        <v>1335</v>
      </c>
      <c r="F231" s="326" t="s">
        <v>808</v>
      </c>
      <c r="G231" s="326" t="s">
        <v>896</v>
      </c>
      <c r="H231" s="326" t="s">
        <v>7394</v>
      </c>
      <c r="I231" s="327">
        <v>2025</v>
      </c>
      <c r="J231" s="327">
        <v>0</v>
      </c>
      <c r="K231" s="327">
        <v>2025</v>
      </c>
      <c r="L231" s="327">
        <v>12833.02</v>
      </c>
      <c r="M231" s="327">
        <v>0</v>
      </c>
      <c r="N231" s="326" t="s">
        <v>7277</v>
      </c>
    </row>
    <row r="232" spans="2:14" ht="15" hidden="1" x14ac:dyDescent="0.25">
      <c r="B232" s="324" t="s">
        <v>14519</v>
      </c>
      <c r="C232" s="324" t="s">
        <v>894</v>
      </c>
      <c r="D232" s="324" t="s">
        <v>4137</v>
      </c>
      <c r="E232" s="324" t="s">
        <v>1335</v>
      </c>
      <c r="F232" s="324" t="s">
        <v>808</v>
      </c>
      <c r="G232" s="324" t="s">
        <v>896</v>
      </c>
      <c r="H232" s="324" t="s">
        <v>4140</v>
      </c>
      <c r="I232" s="325">
        <v>0</v>
      </c>
      <c r="J232" s="325">
        <v>0</v>
      </c>
      <c r="K232" s="325">
        <v>0</v>
      </c>
      <c r="L232" s="325">
        <v>0</v>
      </c>
      <c r="M232" s="325">
        <v>0</v>
      </c>
      <c r="N232" s="324" t="s">
        <v>12555</v>
      </c>
    </row>
    <row r="233" spans="2:14" ht="15" hidden="1" x14ac:dyDescent="0.25">
      <c r="B233" s="326" t="s">
        <v>14520</v>
      </c>
      <c r="C233" s="326" t="s">
        <v>894</v>
      </c>
      <c r="D233" s="326" t="s">
        <v>4137</v>
      </c>
      <c r="E233" s="326" t="s">
        <v>1337</v>
      </c>
      <c r="F233" s="326" t="s">
        <v>808</v>
      </c>
      <c r="G233" s="326" t="s">
        <v>896</v>
      </c>
      <c r="H233" s="326" t="s">
        <v>7394</v>
      </c>
      <c r="I233" s="327">
        <v>0</v>
      </c>
      <c r="J233" s="327">
        <v>0</v>
      </c>
      <c r="K233" s="327">
        <v>0</v>
      </c>
      <c r="L233" s="327">
        <v>0</v>
      </c>
      <c r="M233" s="327">
        <v>0</v>
      </c>
      <c r="N233" s="326" t="s">
        <v>7277</v>
      </c>
    </row>
    <row r="234" spans="2:14" ht="15" hidden="1" x14ac:dyDescent="0.25">
      <c r="B234" s="324" t="s">
        <v>14521</v>
      </c>
      <c r="C234" s="324" t="s">
        <v>894</v>
      </c>
      <c r="D234" s="324" t="s">
        <v>4137</v>
      </c>
      <c r="E234" s="324" t="s">
        <v>924</v>
      </c>
      <c r="F234" s="324" t="s">
        <v>808</v>
      </c>
      <c r="G234" s="324" t="s">
        <v>896</v>
      </c>
      <c r="H234" s="324" t="s">
        <v>6221</v>
      </c>
      <c r="I234" s="325">
        <v>0</v>
      </c>
      <c r="J234" s="325">
        <v>0</v>
      </c>
      <c r="K234" s="325">
        <v>0</v>
      </c>
      <c r="L234" s="325">
        <v>-4250.93</v>
      </c>
      <c r="M234" s="325">
        <v>0</v>
      </c>
      <c r="N234" s="324" t="s">
        <v>7276</v>
      </c>
    </row>
    <row r="235" spans="2:14" ht="15" hidden="1" x14ac:dyDescent="0.25">
      <c r="B235" s="326" t="s">
        <v>14521</v>
      </c>
      <c r="C235" s="326" t="s">
        <v>894</v>
      </c>
      <c r="D235" s="326" t="s">
        <v>4137</v>
      </c>
      <c r="E235" s="326" t="s">
        <v>924</v>
      </c>
      <c r="F235" s="326" t="s">
        <v>808</v>
      </c>
      <c r="G235" s="326" t="s">
        <v>896</v>
      </c>
      <c r="H235" s="326" t="s">
        <v>14377</v>
      </c>
      <c r="I235" s="327">
        <v>0</v>
      </c>
      <c r="J235" s="327">
        <v>0</v>
      </c>
      <c r="K235" s="327">
        <v>0</v>
      </c>
      <c r="L235" s="327">
        <v>0</v>
      </c>
      <c r="M235" s="327">
        <v>0</v>
      </c>
      <c r="N235" s="326" t="s">
        <v>12561</v>
      </c>
    </row>
    <row r="236" spans="2:14" ht="15" hidden="1" x14ac:dyDescent="0.25">
      <c r="B236" s="324" t="s">
        <v>14521</v>
      </c>
      <c r="C236" s="324" t="s">
        <v>894</v>
      </c>
      <c r="D236" s="324" t="s">
        <v>4137</v>
      </c>
      <c r="E236" s="324" t="s">
        <v>924</v>
      </c>
      <c r="F236" s="324" t="s">
        <v>808</v>
      </c>
      <c r="G236" s="324" t="s">
        <v>896</v>
      </c>
      <c r="H236" s="324" t="s">
        <v>7393</v>
      </c>
      <c r="I236" s="325">
        <v>2</v>
      </c>
      <c r="J236" s="325">
        <v>2</v>
      </c>
      <c r="K236" s="325">
        <v>0</v>
      </c>
      <c r="L236" s="325">
        <v>4240.18</v>
      </c>
      <c r="M236" s="325">
        <v>4240.18</v>
      </c>
      <c r="N236" s="324" t="s">
        <v>7275</v>
      </c>
    </row>
    <row r="237" spans="2:14" ht="15" hidden="1" x14ac:dyDescent="0.25">
      <c r="B237" s="326" t="s">
        <v>14521</v>
      </c>
      <c r="C237" s="326" t="s">
        <v>894</v>
      </c>
      <c r="D237" s="326" t="s">
        <v>4137</v>
      </c>
      <c r="E237" s="326" t="s">
        <v>924</v>
      </c>
      <c r="F237" s="326" t="s">
        <v>808</v>
      </c>
      <c r="G237" s="326" t="s">
        <v>896</v>
      </c>
      <c r="H237" s="326" t="s">
        <v>7395</v>
      </c>
      <c r="I237" s="327">
        <v>0</v>
      </c>
      <c r="J237" s="327">
        <v>0</v>
      </c>
      <c r="K237" s="327">
        <v>0</v>
      </c>
      <c r="L237" s="327">
        <v>0</v>
      </c>
      <c r="M237" s="327">
        <v>0</v>
      </c>
      <c r="N237" s="326" t="s">
        <v>7278</v>
      </c>
    </row>
    <row r="238" spans="2:14" ht="15" hidden="1" x14ac:dyDescent="0.25">
      <c r="B238" s="324" t="s">
        <v>14521</v>
      </c>
      <c r="C238" s="324" t="s">
        <v>894</v>
      </c>
      <c r="D238" s="324" t="s">
        <v>4137</v>
      </c>
      <c r="E238" s="324" t="s">
        <v>924</v>
      </c>
      <c r="F238" s="324" t="s">
        <v>808</v>
      </c>
      <c r="G238" s="324" t="s">
        <v>896</v>
      </c>
      <c r="H238" s="324" t="s">
        <v>7394</v>
      </c>
      <c r="I238" s="325">
        <v>0</v>
      </c>
      <c r="J238" s="325">
        <v>0</v>
      </c>
      <c r="K238" s="325">
        <v>0</v>
      </c>
      <c r="L238" s="325">
        <v>31.19</v>
      </c>
      <c r="M238" s="325">
        <v>0</v>
      </c>
      <c r="N238" s="324" t="s">
        <v>7277</v>
      </c>
    </row>
    <row r="239" spans="2:14" ht="15" hidden="1" x14ac:dyDescent="0.25">
      <c r="B239" s="324" t="s">
        <v>14522</v>
      </c>
      <c r="C239" s="324" t="s">
        <v>894</v>
      </c>
      <c r="D239" s="324" t="s">
        <v>4137</v>
      </c>
      <c r="E239" s="324" t="s">
        <v>925</v>
      </c>
      <c r="F239" s="324" t="s">
        <v>808</v>
      </c>
      <c r="G239" s="324" t="s">
        <v>896</v>
      </c>
      <c r="H239" s="324" t="s">
        <v>6221</v>
      </c>
      <c r="I239" s="325">
        <v>0</v>
      </c>
      <c r="J239" s="325">
        <v>0</v>
      </c>
      <c r="K239" s="325">
        <v>0</v>
      </c>
      <c r="L239" s="325">
        <v>-59.01</v>
      </c>
      <c r="M239" s="325">
        <v>0</v>
      </c>
      <c r="N239" s="324" t="s">
        <v>7276</v>
      </c>
    </row>
    <row r="240" spans="2:14" ht="15" hidden="1" x14ac:dyDescent="0.25">
      <c r="B240" s="326" t="s">
        <v>14522</v>
      </c>
      <c r="C240" s="326" t="s">
        <v>894</v>
      </c>
      <c r="D240" s="326" t="s">
        <v>4137</v>
      </c>
      <c r="E240" s="326" t="s">
        <v>925</v>
      </c>
      <c r="F240" s="326" t="s">
        <v>808</v>
      </c>
      <c r="G240" s="326" t="s">
        <v>896</v>
      </c>
      <c r="H240" s="326" t="s">
        <v>14377</v>
      </c>
      <c r="I240" s="327">
        <v>0</v>
      </c>
      <c r="J240" s="327">
        <v>0</v>
      </c>
      <c r="K240" s="327">
        <v>0</v>
      </c>
      <c r="L240" s="327">
        <v>0</v>
      </c>
      <c r="M240" s="327">
        <v>0</v>
      </c>
      <c r="N240" s="326" t="s">
        <v>12561</v>
      </c>
    </row>
    <row r="241" spans="2:14" ht="15" hidden="1" x14ac:dyDescent="0.25">
      <c r="B241" s="324" t="s">
        <v>14522</v>
      </c>
      <c r="C241" s="324" t="s">
        <v>894</v>
      </c>
      <c r="D241" s="324" t="s">
        <v>4137</v>
      </c>
      <c r="E241" s="324" t="s">
        <v>925</v>
      </c>
      <c r="F241" s="324" t="s">
        <v>808</v>
      </c>
      <c r="G241" s="324" t="s">
        <v>896</v>
      </c>
      <c r="H241" s="324" t="s">
        <v>7393</v>
      </c>
      <c r="I241" s="325">
        <v>677</v>
      </c>
      <c r="J241" s="325">
        <v>2</v>
      </c>
      <c r="K241" s="325">
        <v>675</v>
      </c>
      <c r="L241" s="325">
        <v>3618.91</v>
      </c>
      <c r="M241" s="325">
        <v>10.69</v>
      </c>
      <c r="N241" s="324" t="s">
        <v>7275</v>
      </c>
    </row>
    <row r="242" spans="2:14" ht="15" hidden="1" x14ac:dyDescent="0.25">
      <c r="B242" s="326" t="s">
        <v>14522</v>
      </c>
      <c r="C242" s="326" t="s">
        <v>894</v>
      </c>
      <c r="D242" s="326" t="s">
        <v>4137</v>
      </c>
      <c r="E242" s="326" t="s">
        <v>925</v>
      </c>
      <c r="F242" s="326" t="s">
        <v>808</v>
      </c>
      <c r="G242" s="326" t="s">
        <v>896</v>
      </c>
      <c r="H242" s="326" t="s">
        <v>7395</v>
      </c>
      <c r="I242" s="327">
        <v>583</v>
      </c>
      <c r="J242" s="327">
        <v>0</v>
      </c>
      <c r="K242" s="327">
        <v>583</v>
      </c>
      <c r="L242" s="327">
        <v>3110.58</v>
      </c>
      <c r="M242" s="327">
        <v>0</v>
      </c>
      <c r="N242" s="326" t="s">
        <v>7278</v>
      </c>
    </row>
    <row r="243" spans="2:14" ht="15" hidden="1" x14ac:dyDescent="0.25">
      <c r="B243" s="324" t="s">
        <v>14522</v>
      </c>
      <c r="C243" s="324" t="s">
        <v>894</v>
      </c>
      <c r="D243" s="324" t="s">
        <v>4137</v>
      </c>
      <c r="E243" s="324" t="s">
        <v>925</v>
      </c>
      <c r="F243" s="324" t="s">
        <v>808</v>
      </c>
      <c r="G243" s="324" t="s">
        <v>896</v>
      </c>
      <c r="H243" s="324" t="s">
        <v>7394</v>
      </c>
      <c r="I243" s="325">
        <v>1461</v>
      </c>
      <c r="J243" s="325">
        <v>0</v>
      </c>
      <c r="K243" s="325">
        <v>1461</v>
      </c>
      <c r="L243" s="325">
        <v>8515.5300000000007</v>
      </c>
      <c r="M243" s="325">
        <v>0</v>
      </c>
      <c r="N243" s="324" t="s">
        <v>7277</v>
      </c>
    </row>
    <row r="244" spans="2:14" ht="15" hidden="1" x14ac:dyDescent="0.25">
      <c r="B244" s="324" t="s">
        <v>14523</v>
      </c>
      <c r="C244" s="324" t="s">
        <v>894</v>
      </c>
      <c r="D244" s="324" t="s">
        <v>4137</v>
      </c>
      <c r="E244" s="324" t="s">
        <v>926</v>
      </c>
      <c r="F244" s="324" t="s">
        <v>808</v>
      </c>
      <c r="G244" s="324" t="s">
        <v>896</v>
      </c>
      <c r="H244" s="324" t="s">
        <v>6221</v>
      </c>
      <c r="I244" s="325">
        <v>0</v>
      </c>
      <c r="J244" s="325">
        <v>0</v>
      </c>
      <c r="K244" s="325">
        <v>0</v>
      </c>
      <c r="L244" s="325">
        <v>0.13</v>
      </c>
      <c r="M244" s="325">
        <v>0</v>
      </c>
      <c r="N244" s="324" t="s">
        <v>7276</v>
      </c>
    </row>
    <row r="245" spans="2:14" ht="15" hidden="1" x14ac:dyDescent="0.25">
      <c r="B245" s="326" t="s">
        <v>14523</v>
      </c>
      <c r="C245" s="326" t="s">
        <v>894</v>
      </c>
      <c r="D245" s="326" t="s">
        <v>4137</v>
      </c>
      <c r="E245" s="326" t="s">
        <v>926</v>
      </c>
      <c r="F245" s="326" t="s">
        <v>808</v>
      </c>
      <c r="G245" s="326" t="s">
        <v>896</v>
      </c>
      <c r="H245" s="326" t="s">
        <v>14377</v>
      </c>
      <c r="I245" s="327">
        <v>0</v>
      </c>
      <c r="J245" s="327">
        <v>0</v>
      </c>
      <c r="K245" s="327">
        <v>0</v>
      </c>
      <c r="L245" s="327">
        <v>0</v>
      </c>
      <c r="M245" s="327">
        <v>0</v>
      </c>
      <c r="N245" s="326" t="s">
        <v>12561</v>
      </c>
    </row>
    <row r="246" spans="2:14" ht="15" hidden="1" x14ac:dyDescent="0.25">
      <c r="B246" s="324" t="s">
        <v>14523</v>
      </c>
      <c r="C246" s="324" t="s">
        <v>894</v>
      </c>
      <c r="D246" s="324" t="s">
        <v>4137</v>
      </c>
      <c r="E246" s="324" t="s">
        <v>926</v>
      </c>
      <c r="F246" s="324" t="s">
        <v>808</v>
      </c>
      <c r="G246" s="324" t="s">
        <v>896</v>
      </c>
      <c r="H246" s="324" t="s">
        <v>7393</v>
      </c>
      <c r="I246" s="325">
        <v>1112</v>
      </c>
      <c r="J246" s="325">
        <v>0</v>
      </c>
      <c r="K246" s="325">
        <v>1112</v>
      </c>
      <c r="L246" s="325">
        <v>6676.87</v>
      </c>
      <c r="M246" s="325">
        <v>0</v>
      </c>
      <c r="N246" s="324" t="s">
        <v>7275</v>
      </c>
    </row>
    <row r="247" spans="2:14" ht="15" hidden="1" x14ac:dyDescent="0.25">
      <c r="B247" s="326" t="s">
        <v>14523</v>
      </c>
      <c r="C247" s="326" t="s">
        <v>894</v>
      </c>
      <c r="D247" s="326" t="s">
        <v>4137</v>
      </c>
      <c r="E247" s="326" t="s">
        <v>926</v>
      </c>
      <c r="F247" s="326" t="s">
        <v>808</v>
      </c>
      <c r="G247" s="326" t="s">
        <v>896</v>
      </c>
      <c r="H247" s="326" t="s">
        <v>7395</v>
      </c>
      <c r="I247" s="327">
        <v>0</v>
      </c>
      <c r="J247" s="327">
        <v>0</v>
      </c>
      <c r="K247" s="327">
        <v>0</v>
      </c>
      <c r="L247" s="327">
        <v>0</v>
      </c>
      <c r="M247" s="327">
        <v>0</v>
      </c>
      <c r="N247" s="326" t="s">
        <v>7278</v>
      </c>
    </row>
    <row r="248" spans="2:14" ht="15" hidden="1" x14ac:dyDescent="0.25">
      <c r="B248" s="324" t="s">
        <v>14523</v>
      </c>
      <c r="C248" s="324" t="s">
        <v>894</v>
      </c>
      <c r="D248" s="324" t="s">
        <v>4137</v>
      </c>
      <c r="E248" s="324" t="s">
        <v>926</v>
      </c>
      <c r="F248" s="324" t="s">
        <v>808</v>
      </c>
      <c r="G248" s="324" t="s">
        <v>896</v>
      </c>
      <c r="H248" s="324" t="s">
        <v>7394</v>
      </c>
      <c r="I248" s="325">
        <v>8075</v>
      </c>
      <c r="J248" s="325">
        <v>0</v>
      </c>
      <c r="K248" s="325">
        <v>8075</v>
      </c>
      <c r="L248" s="325">
        <v>48485.42</v>
      </c>
      <c r="M248" s="325">
        <v>0</v>
      </c>
      <c r="N248" s="324" t="s">
        <v>7277</v>
      </c>
    </row>
    <row r="249" spans="2:14" ht="15" hidden="1" x14ac:dyDescent="0.25">
      <c r="B249" s="326" t="s">
        <v>14524</v>
      </c>
      <c r="C249" s="326" t="s">
        <v>894</v>
      </c>
      <c r="D249" s="326" t="s">
        <v>4137</v>
      </c>
      <c r="E249" s="326" t="s">
        <v>927</v>
      </c>
      <c r="F249" s="326" t="s">
        <v>808</v>
      </c>
      <c r="G249" s="326" t="s">
        <v>896</v>
      </c>
      <c r="H249" s="326" t="s">
        <v>6221</v>
      </c>
      <c r="I249" s="327">
        <v>0</v>
      </c>
      <c r="J249" s="327">
        <v>0</v>
      </c>
      <c r="K249" s="327">
        <v>0</v>
      </c>
      <c r="L249" s="327">
        <v>0.03</v>
      </c>
      <c r="M249" s="327">
        <v>0</v>
      </c>
      <c r="N249" s="326" t="s">
        <v>7276</v>
      </c>
    </row>
    <row r="250" spans="2:14" ht="15" hidden="1" x14ac:dyDescent="0.25">
      <c r="B250" s="324" t="s">
        <v>14524</v>
      </c>
      <c r="C250" s="324" t="s">
        <v>894</v>
      </c>
      <c r="D250" s="324" t="s">
        <v>4137</v>
      </c>
      <c r="E250" s="324" t="s">
        <v>927</v>
      </c>
      <c r="F250" s="324" t="s">
        <v>808</v>
      </c>
      <c r="G250" s="324" t="s">
        <v>896</v>
      </c>
      <c r="H250" s="324" t="s">
        <v>14377</v>
      </c>
      <c r="I250" s="325">
        <v>0</v>
      </c>
      <c r="J250" s="325">
        <v>0</v>
      </c>
      <c r="K250" s="325">
        <v>0</v>
      </c>
      <c r="L250" s="325">
        <v>0</v>
      </c>
      <c r="M250" s="325">
        <v>0</v>
      </c>
      <c r="N250" s="324" t="s">
        <v>12561</v>
      </c>
    </row>
    <row r="251" spans="2:14" ht="15" hidden="1" x14ac:dyDescent="0.25">
      <c r="B251" s="326" t="s">
        <v>14524</v>
      </c>
      <c r="C251" s="326" t="s">
        <v>894</v>
      </c>
      <c r="D251" s="326" t="s">
        <v>4137</v>
      </c>
      <c r="E251" s="326" t="s">
        <v>927</v>
      </c>
      <c r="F251" s="326" t="s">
        <v>808</v>
      </c>
      <c r="G251" s="326" t="s">
        <v>896</v>
      </c>
      <c r="H251" s="326" t="s">
        <v>7393</v>
      </c>
      <c r="I251" s="327">
        <v>330</v>
      </c>
      <c r="J251" s="327">
        <v>0</v>
      </c>
      <c r="K251" s="327">
        <v>330</v>
      </c>
      <c r="L251" s="327">
        <v>2185.5</v>
      </c>
      <c r="M251" s="327">
        <v>0</v>
      </c>
      <c r="N251" s="326" t="s">
        <v>7275</v>
      </c>
    </row>
    <row r="252" spans="2:14" ht="15" hidden="1" x14ac:dyDescent="0.25">
      <c r="B252" s="324" t="s">
        <v>14524</v>
      </c>
      <c r="C252" s="324" t="s">
        <v>894</v>
      </c>
      <c r="D252" s="324" t="s">
        <v>4137</v>
      </c>
      <c r="E252" s="324" t="s">
        <v>927</v>
      </c>
      <c r="F252" s="324" t="s">
        <v>808</v>
      </c>
      <c r="G252" s="324" t="s">
        <v>896</v>
      </c>
      <c r="H252" s="324" t="s">
        <v>7395</v>
      </c>
      <c r="I252" s="325">
        <v>0</v>
      </c>
      <c r="J252" s="325">
        <v>0</v>
      </c>
      <c r="K252" s="325">
        <v>0</v>
      </c>
      <c r="L252" s="325">
        <v>0</v>
      </c>
      <c r="M252" s="325">
        <v>0</v>
      </c>
      <c r="N252" s="324" t="s">
        <v>7278</v>
      </c>
    </row>
    <row r="253" spans="2:14" ht="15" hidden="1" x14ac:dyDescent="0.25">
      <c r="B253" s="324" t="s">
        <v>14524</v>
      </c>
      <c r="C253" s="324" t="s">
        <v>894</v>
      </c>
      <c r="D253" s="324" t="s">
        <v>4137</v>
      </c>
      <c r="E253" s="324" t="s">
        <v>927</v>
      </c>
      <c r="F253" s="324" t="s">
        <v>808</v>
      </c>
      <c r="G253" s="324" t="s">
        <v>896</v>
      </c>
      <c r="H253" s="324" t="s">
        <v>7394</v>
      </c>
      <c r="I253" s="325">
        <v>942</v>
      </c>
      <c r="J253" s="325">
        <v>0</v>
      </c>
      <c r="K253" s="325">
        <v>942</v>
      </c>
      <c r="L253" s="325">
        <v>6238.61</v>
      </c>
      <c r="M253" s="325">
        <v>0</v>
      </c>
      <c r="N253" s="324" t="s">
        <v>7277</v>
      </c>
    </row>
    <row r="254" spans="2:14" ht="15" hidden="1" x14ac:dyDescent="0.25">
      <c r="B254" s="326" t="s">
        <v>14525</v>
      </c>
      <c r="C254" s="326" t="s">
        <v>894</v>
      </c>
      <c r="D254" s="326" t="s">
        <v>4137</v>
      </c>
      <c r="E254" s="326" t="s">
        <v>928</v>
      </c>
      <c r="F254" s="326" t="s">
        <v>808</v>
      </c>
      <c r="G254" s="326" t="s">
        <v>896</v>
      </c>
      <c r="H254" s="326" t="s">
        <v>6249</v>
      </c>
      <c r="I254" s="327">
        <v>0</v>
      </c>
      <c r="J254" s="327">
        <v>0</v>
      </c>
      <c r="K254" s="327">
        <v>0</v>
      </c>
      <c r="L254" s="327">
        <v>0</v>
      </c>
      <c r="M254" s="327">
        <v>0</v>
      </c>
      <c r="N254" s="326" t="s">
        <v>7279</v>
      </c>
    </row>
    <row r="255" spans="2:14" ht="15" hidden="1" x14ac:dyDescent="0.25">
      <c r="B255" s="324" t="s">
        <v>14525</v>
      </c>
      <c r="C255" s="324" t="s">
        <v>894</v>
      </c>
      <c r="D255" s="324" t="s">
        <v>4137</v>
      </c>
      <c r="E255" s="324" t="s">
        <v>928</v>
      </c>
      <c r="F255" s="324" t="s">
        <v>808</v>
      </c>
      <c r="G255" s="324" t="s">
        <v>896</v>
      </c>
      <c r="H255" s="324" t="s">
        <v>6221</v>
      </c>
      <c r="I255" s="325">
        <v>0</v>
      </c>
      <c r="J255" s="325">
        <v>0</v>
      </c>
      <c r="K255" s="325">
        <v>0</v>
      </c>
      <c r="L255" s="325">
        <v>264.52</v>
      </c>
      <c r="M255" s="325">
        <v>0</v>
      </c>
      <c r="N255" s="324" t="s">
        <v>7276</v>
      </c>
    </row>
    <row r="256" spans="2:14" ht="15" hidden="1" x14ac:dyDescent="0.25">
      <c r="B256" s="326" t="s">
        <v>14525</v>
      </c>
      <c r="C256" s="326" t="s">
        <v>894</v>
      </c>
      <c r="D256" s="326" t="s">
        <v>4137</v>
      </c>
      <c r="E256" s="326" t="s">
        <v>928</v>
      </c>
      <c r="F256" s="326" t="s">
        <v>808</v>
      </c>
      <c r="G256" s="326" t="s">
        <v>896</v>
      </c>
      <c r="H256" s="326" t="s">
        <v>14377</v>
      </c>
      <c r="I256" s="327">
        <v>0</v>
      </c>
      <c r="J256" s="327">
        <v>0</v>
      </c>
      <c r="K256" s="327">
        <v>0</v>
      </c>
      <c r="L256" s="327">
        <v>0</v>
      </c>
      <c r="M256" s="327">
        <v>0</v>
      </c>
      <c r="N256" s="326" t="s">
        <v>12561</v>
      </c>
    </row>
    <row r="257" spans="2:14" ht="15" hidden="1" x14ac:dyDescent="0.25">
      <c r="B257" s="324" t="s">
        <v>14525</v>
      </c>
      <c r="C257" s="324" t="s">
        <v>894</v>
      </c>
      <c r="D257" s="324" t="s">
        <v>4137</v>
      </c>
      <c r="E257" s="324" t="s">
        <v>928</v>
      </c>
      <c r="F257" s="324" t="s">
        <v>808</v>
      </c>
      <c r="G257" s="324" t="s">
        <v>896</v>
      </c>
      <c r="H257" s="324" t="s">
        <v>7393</v>
      </c>
      <c r="I257" s="325">
        <v>400</v>
      </c>
      <c r="J257" s="325">
        <v>0</v>
      </c>
      <c r="K257" s="325">
        <v>400</v>
      </c>
      <c r="L257" s="325">
        <v>1795.17</v>
      </c>
      <c r="M257" s="325">
        <v>0</v>
      </c>
      <c r="N257" s="324" t="s">
        <v>7275</v>
      </c>
    </row>
    <row r="258" spans="2:14" ht="15" hidden="1" x14ac:dyDescent="0.25">
      <c r="B258" s="326" t="s">
        <v>14525</v>
      </c>
      <c r="C258" s="326" t="s">
        <v>894</v>
      </c>
      <c r="D258" s="326" t="s">
        <v>4137</v>
      </c>
      <c r="E258" s="326" t="s">
        <v>928</v>
      </c>
      <c r="F258" s="326" t="s">
        <v>808</v>
      </c>
      <c r="G258" s="326" t="s">
        <v>896</v>
      </c>
      <c r="H258" s="326" t="s">
        <v>7395</v>
      </c>
      <c r="I258" s="327">
        <v>0</v>
      </c>
      <c r="J258" s="327">
        <v>0</v>
      </c>
      <c r="K258" s="327">
        <v>0</v>
      </c>
      <c r="L258" s="327">
        <v>0</v>
      </c>
      <c r="M258" s="327">
        <v>0</v>
      </c>
      <c r="N258" s="326" t="s">
        <v>7278</v>
      </c>
    </row>
    <row r="259" spans="2:14" ht="15" hidden="1" x14ac:dyDescent="0.25">
      <c r="B259" s="324" t="s">
        <v>14525</v>
      </c>
      <c r="C259" s="324" t="s">
        <v>894</v>
      </c>
      <c r="D259" s="324" t="s">
        <v>4137</v>
      </c>
      <c r="E259" s="324" t="s">
        <v>928</v>
      </c>
      <c r="F259" s="324" t="s">
        <v>808</v>
      </c>
      <c r="G259" s="324" t="s">
        <v>896</v>
      </c>
      <c r="H259" s="324" t="s">
        <v>7394</v>
      </c>
      <c r="I259" s="325">
        <v>2671</v>
      </c>
      <c r="J259" s="325">
        <v>0</v>
      </c>
      <c r="K259" s="325">
        <v>2671</v>
      </c>
      <c r="L259" s="325">
        <v>11722.75</v>
      </c>
      <c r="M259" s="325">
        <v>0</v>
      </c>
      <c r="N259" s="324" t="s">
        <v>7277</v>
      </c>
    </row>
    <row r="260" spans="2:14" ht="15" hidden="1" x14ac:dyDescent="0.25">
      <c r="B260" s="326" t="s">
        <v>14526</v>
      </c>
      <c r="C260" s="326" t="s">
        <v>894</v>
      </c>
      <c r="D260" s="326" t="s">
        <v>4137</v>
      </c>
      <c r="E260" s="326" t="s">
        <v>929</v>
      </c>
      <c r="F260" s="326" t="s">
        <v>808</v>
      </c>
      <c r="G260" s="326" t="s">
        <v>896</v>
      </c>
      <c r="H260" s="326" t="s">
        <v>6221</v>
      </c>
      <c r="I260" s="327">
        <v>0</v>
      </c>
      <c r="J260" s="327">
        <v>0</v>
      </c>
      <c r="K260" s="327">
        <v>0</v>
      </c>
      <c r="L260" s="327">
        <v>0.04</v>
      </c>
      <c r="M260" s="327">
        <v>0</v>
      </c>
      <c r="N260" s="326" t="s">
        <v>7276</v>
      </c>
    </row>
    <row r="261" spans="2:14" ht="15" hidden="1" x14ac:dyDescent="0.25">
      <c r="B261" s="324" t="s">
        <v>14526</v>
      </c>
      <c r="C261" s="324" t="s">
        <v>894</v>
      </c>
      <c r="D261" s="324" t="s">
        <v>4137</v>
      </c>
      <c r="E261" s="324" t="s">
        <v>929</v>
      </c>
      <c r="F261" s="324" t="s">
        <v>808</v>
      </c>
      <c r="G261" s="324" t="s">
        <v>896</v>
      </c>
      <c r="H261" s="324" t="s">
        <v>14377</v>
      </c>
      <c r="I261" s="325">
        <v>0</v>
      </c>
      <c r="J261" s="325">
        <v>0</v>
      </c>
      <c r="K261" s="325">
        <v>0</v>
      </c>
      <c r="L261" s="325">
        <v>0</v>
      </c>
      <c r="M261" s="325">
        <v>0</v>
      </c>
      <c r="N261" s="324" t="s">
        <v>12561</v>
      </c>
    </row>
    <row r="262" spans="2:14" ht="15" hidden="1" x14ac:dyDescent="0.25">
      <c r="B262" s="326" t="s">
        <v>14526</v>
      </c>
      <c r="C262" s="326" t="s">
        <v>894</v>
      </c>
      <c r="D262" s="326" t="s">
        <v>4137</v>
      </c>
      <c r="E262" s="326" t="s">
        <v>929</v>
      </c>
      <c r="F262" s="326" t="s">
        <v>808</v>
      </c>
      <c r="G262" s="326" t="s">
        <v>896</v>
      </c>
      <c r="H262" s="326" t="s">
        <v>7393</v>
      </c>
      <c r="I262" s="327">
        <v>200</v>
      </c>
      <c r="J262" s="327">
        <v>0</v>
      </c>
      <c r="K262" s="327">
        <v>200</v>
      </c>
      <c r="L262" s="327">
        <v>839.24</v>
      </c>
      <c r="M262" s="327">
        <v>0</v>
      </c>
      <c r="N262" s="326" t="s">
        <v>7275</v>
      </c>
    </row>
    <row r="263" spans="2:14" ht="15" hidden="1" x14ac:dyDescent="0.25">
      <c r="B263" s="326" t="s">
        <v>14526</v>
      </c>
      <c r="C263" s="326" t="s">
        <v>894</v>
      </c>
      <c r="D263" s="326" t="s">
        <v>4137</v>
      </c>
      <c r="E263" s="326" t="s">
        <v>929</v>
      </c>
      <c r="F263" s="326" t="s">
        <v>808</v>
      </c>
      <c r="G263" s="326" t="s">
        <v>896</v>
      </c>
      <c r="H263" s="326" t="s">
        <v>7394</v>
      </c>
      <c r="I263" s="327">
        <v>3839</v>
      </c>
      <c r="J263" s="327">
        <v>0</v>
      </c>
      <c r="K263" s="327">
        <v>3839</v>
      </c>
      <c r="L263" s="327">
        <v>16109.25</v>
      </c>
      <c r="M263" s="327">
        <v>0</v>
      </c>
      <c r="N263" s="326" t="s">
        <v>7277</v>
      </c>
    </row>
    <row r="264" spans="2:14" ht="15" hidden="1" x14ac:dyDescent="0.25">
      <c r="B264" s="324" t="s">
        <v>14527</v>
      </c>
      <c r="C264" s="324" t="s">
        <v>894</v>
      </c>
      <c r="D264" s="324" t="s">
        <v>4137</v>
      </c>
      <c r="E264" s="324" t="s">
        <v>930</v>
      </c>
      <c r="F264" s="324" t="s">
        <v>808</v>
      </c>
      <c r="G264" s="324" t="s">
        <v>896</v>
      </c>
      <c r="H264" s="324" t="s">
        <v>6221</v>
      </c>
      <c r="I264" s="325">
        <v>0</v>
      </c>
      <c r="J264" s="325">
        <v>0</v>
      </c>
      <c r="K264" s="325">
        <v>0</v>
      </c>
      <c r="L264" s="325">
        <v>218.35</v>
      </c>
      <c r="M264" s="325">
        <v>0</v>
      </c>
      <c r="N264" s="324" t="s">
        <v>7276</v>
      </c>
    </row>
    <row r="265" spans="2:14" ht="15" hidden="1" x14ac:dyDescent="0.25">
      <c r="B265" s="326" t="s">
        <v>14527</v>
      </c>
      <c r="C265" s="326" t="s">
        <v>894</v>
      </c>
      <c r="D265" s="326" t="s">
        <v>4137</v>
      </c>
      <c r="E265" s="326" t="s">
        <v>930</v>
      </c>
      <c r="F265" s="326" t="s">
        <v>808</v>
      </c>
      <c r="G265" s="326" t="s">
        <v>896</v>
      </c>
      <c r="H265" s="326" t="s">
        <v>14377</v>
      </c>
      <c r="I265" s="327">
        <v>18</v>
      </c>
      <c r="J265" s="327">
        <v>0</v>
      </c>
      <c r="K265" s="327">
        <v>18</v>
      </c>
      <c r="L265" s="327">
        <v>83.45</v>
      </c>
      <c r="M265" s="327">
        <v>0</v>
      </c>
      <c r="N265" s="326" t="s">
        <v>12561</v>
      </c>
    </row>
    <row r="266" spans="2:14" ht="15" hidden="1" x14ac:dyDescent="0.25">
      <c r="B266" s="324" t="s">
        <v>14527</v>
      </c>
      <c r="C266" s="324" t="s">
        <v>894</v>
      </c>
      <c r="D266" s="324" t="s">
        <v>4137</v>
      </c>
      <c r="E266" s="324" t="s">
        <v>930</v>
      </c>
      <c r="F266" s="324" t="s">
        <v>808</v>
      </c>
      <c r="G266" s="324" t="s">
        <v>896</v>
      </c>
      <c r="H266" s="324" t="s">
        <v>7393</v>
      </c>
      <c r="I266" s="325">
        <v>170</v>
      </c>
      <c r="J266" s="325">
        <v>0</v>
      </c>
      <c r="K266" s="325">
        <v>170</v>
      </c>
      <c r="L266" s="325">
        <v>781.73</v>
      </c>
      <c r="M266" s="325">
        <v>0</v>
      </c>
      <c r="N266" s="324" t="s">
        <v>7275</v>
      </c>
    </row>
    <row r="267" spans="2:14" ht="15" hidden="1" x14ac:dyDescent="0.25">
      <c r="B267" s="326" t="s">
        <v>14527</v>
      </c>
      <c r="C267" s="326" t="s">
        <v>894</v>
      </c>
      <c r="D267" s="326" t="s">
        <v>4137</v>
      </c>
      <c r="E267" s="326" t="s">
        <v>930</v>
      </c>
      <c r="F267" s="326" t="s">
        <v>808</v>
      </c>
      <c r="G267" s="326" t="s">
        <v>896</v>
      </c>
      <c r="H267" s="326" t="s">
        <v>7395</v>
      </c>
      <c r="I267" s="327">
        <v>0</v>
      </c>
      <c r="J267" s="327">
        <v>0</v>
      </c>
      <c r="K267" s="327">
        <v>0</v>
      </c>
      <c r="L267" s="327">
        <v>0</v>
      </c>
      <c r="M267" s="327">
        <v>0</v>
      </c>
      <c r="N267" s="326" t="s">
        <v>7278</v>
      </c>
    </row>
    <row r="268" spans="2:14" ht="15" hidden="1" x14ac:dyDescent="0.25">
      <c r="B268" s="324" t="s">
        <v>14527</v>
      </c>
      <c r="C268" s="324" t="s">
        <v>894</v>
      </c>
      <c r="D268" s="324" t="s">
        <v>4137</v>
      </c>
      <c r="E268" s="324" t="s">
        <v>930</v>
      </c>
      <c r="F268" s="324" t="s">
        <v>808</v>
      </c>
      <c r="G268" s="324" t="s">
        <v>896</v>
      </c>
      <c r="H268" s="324" t="s">
        <v>7394</v>
      </c>
      <c r="I268" s="325">
        <v>2436</v>
      </c>
      <c r="J268" s="325">
        <v>0</v>
      </c>
      <c r="K268" s="325">
        <v>2436</v>
      </c>
      <c r="L268" s="325">
        <v>11081.68</v>
      </c>
      <c r="M268" s="325">
        <v>0</v>
      </c>
      <c r="N268" s="324" t="s">
        <v>7277</v>
      </c>
    </row>
    <row r="269" spans="2:14" ht="15" hidden="1" x14ac:dyDescent="0.25">
      <c r="B269" s="324" t="s">
        <v>14528</v>
      </c>
      <c r="C269" s="324" t="s">
        <v>894</v>
      </c>
      <c r="D269" s="324" t="s">
        <v>4137</v>
      </c>
      <c r="E269" s="324" t="s">
        <v>931</v>
      </c>
      <c r="F269" s="324" t="s">
        <v>808</v>
      </c>
      <c r="G269" s="324" t="s">
        <v>896</v>
      </c>
      <c r="H269" s="324" t="s">
        <v>6221</v>
      </c>
      <c r="I269" s="325">
        <v>0</v>
      </c>
      <c r="J269" s="325">
        <v>0</v>
      </c>
      <c r="K269" s="325">
        <v>0</v>
      </c>
      <c r="L269" s="325">
        <v>-317.75</v>
      </c>
      <c r="M269" s="325">
        <v>0</v>
      </c>
      <c r="N269" s="324" t="s">
        <v>7276</v>
      </c>
    </row>
    <row r="270" spans="2:14" ht="15" hidden="1" x14ac:dyDescent="0.25">
      <c r="B270" s="326" t="s">
        <v>14528</v>
      </c>
      <c r="C270" s="326" t="s">
        <v>894</v>
      </c>
      <c r="D270" s="326" t="s">
        <v>4137</v>
      </c>
      <c r="E270" s="326" t="s">
        <v>931</v>
      </c>
      <c r="F270" s="326" t="s">
        <v>808</v>
      </c>
      <c r="G270" s="326" t="s">
        <v>896</v>
      </c>
      <c r="H270" s="326" t="s">
        <v>14377</v>
      </c>
      <c r="I270" s="327">
        <v>0</v>
      </c>
      <c r="J270" s="327">
        <v>0</v>
      </c>
      <c r="K270" s="327">
        <v>0</v>
      </c>
      <c r="L270" s="327">
        <v>0</v>
      </c>
      <c r="M270" s="327">
        <v>0</v>
      </c>
      <c r="N270" s="326" t="s">
        <v>12561</v>
      </c>
    </row>
    <row r="271" spans="2:14" ht="15" hidden="1" x14ac:dyDescent="0.25">
      <c r="B271" s="324" t="s">
        <v>14528</v>
      </c>
      <c r="C271" s="324" t="s">
        <v>894</v>
      </c>
      <c r="D271" s="324" t="s">
        <v>4137</v>
      </c>
      <c r="E271" s="324" t="s">
        <v>931</v>
      </c>
      <c r="F271" s="324" t="s">
        <v>808</v>
      </c>
      <c r="G271" s="324" t="s">
        <v>896</v>
      </c>
      <c r="H271" s="324" t="s">
        <v>7393</v>
      </c>
      <c r="I271" s="325">
        <v>754</v>
      </c>
      <c r="J271" s="325">
        <v>0</v>
      </c>
      <c r="K271" s="325">
        <v>754</v>
      </c>
      <c r="L271" s="325">
        <v>3246.23</v>
      </c>
      <c r="M271" s="325">
        <v>0</v>
      </c>
      <c r="N271" s="324" t="s">
        <v>7275</v>
      </c>
    </row>
    <row r="272" spans="2:14" ht="15" hidden="1" x14ac:dyDescent="0.25">
      <c r="B272" s="326" t="s">
        <v>14528</v>
      </c>
      <c r="C272" s="326" t="s">
        <v>894</v>
      </c>
      <c r="D272" s="326" t="s">
        <v>4137</v>
      </c>
      <c r="E272" s="326" t="s">
        <v>931</v>
      </c>
      <c r="F272" s="326" t="s">
        <v>808</v>
      </c>
      <c r="G272" s="326" t="s">
        <v>896</v>
      </c>
      <c r="H272" s="326" t="s">
        <v>7395</v>
      </c>
      <c r="I272" s="327">
        <v>0</v>
      </c>
      <c r="J272" s="327">
        <v>0</v>
      </c>
      <c r="K272" s="327">
        <v>0</v>
      </c>
      <c r="L272" s="327">
        <v>0</v>
      </c>
      <c r="M272" s="327">
        <v>0</v>
      </c>
      <c r="N272" s="326" t="s">
        <v>7278</v>
      </c>
    </row>
    <row r="273" spans="2:14" ht="15" hidden="1" x14ac:dyDescent="0.25">
      <c r="B273" s="324" t="s">
        <v>14528</v>
      </c>
      <c r="C273" s="324" t="s">
        <v>894</v>
      </c>
      <c r="D273" s="324" t="s">
        <v>4137</v>
      </c>
      <c r="E273" s="324" t="s">
        <v>931</v>
      </c>
      <c r="F273" s="324" t="s">
        <v>808</v>
      </c>
      <c r="G273" s="324" t="s">
        <v>896</v>
      </c>
      <c r="H273" s="324" t="s">
        <v>7394</v>
      </c>
      <c r="I273" s="325">
        <v>1747</v>
      </c>
      <c r="J273" s="325">
        <v>0</v>
      </c>
      <c r="K273" s="325">
        <v>1747</v>
      </c>
      <c r="L273" s="325">
        <v>7839.26</v>
      </c>
      <c r="M273" s="325">
        <v>0</v>
      </c>
      <c r="N273" s="324" t="s">
        <v>7277</v>
      </c>
    </row>
    <row r="274" spans="2:14" ht="15" hidden="1" x14ac:dyDescent="0.25">
      <c r="B274" s="324" t="s">
        <v>14528</v>
      </c>
      <c r="C274" s="324" t="s">
        <v>894</v>
      </c>
      <c r="D274" s="324" t="s">
        <v>4137</v>
      </c>
      <c r="E274" s="324" t="s">
        <v>931</v>
      </c>
      <c r="F274" s="324" t="s">
        <v>808</v>
      </c>
      <c r="G274" s="324" t="s">
        <v>896</v>
      </c>
      <c r="H274" s="324" t="s">
        <v>4140</v>
      </c>
      <c r="I274" s="325">
        <v>0</v>
      </c>
      <c r="J274" s="325">
        <v>0</v>
      </c>
      <c r="K274" s="325">
        <v>0</v>
      </c>
      <c r="L274" s="325">
        <v>0</v>
      </c>
      <c r="M274" s="325">
        <v>0</v>
      </c>
      <c r="N274" s="324" t="s">
        <v>12555</v>
      </c>
    </row>
    <row r="275" spans="2:14" ht="15" hidden="1" x14ac:dyDescent="0.25">
      <c r="B275" s="324" t="s">
        <v>14529</v>
      </c>
      <c r="C275" s="324" t="s">
        <v>894</v>
      </c>
      <c r="D275" s="324" t="s">
        <v>4137</v>
      </c>
      <c r="E275" s="324" t="s">
        <v>1363</v>
      </c>
      <c r="F275" s="324" t="s">
        <v>808</v>
      </c>
      <c r="G275" s="324" t="s">
        <v>896</v>
      </c>
      <c r="H275" s="324" t="s">
        <v>6221</v>
      </c>
      <c r="I275" s="325">
        <v>0</v>
      </c>
      <c r="J275" s="325">
        <v>0</v>
      </c>
      <c r="K275" s="325">
        <v>0</v>
      </c>
      <c r="L275" s="325">
        <v>0.02</v>
      </c>
      <c r="M275" s="325">
        <v>0</v>
      </c>
      <c r="N275" s="324" t="s">
        <v>7276</v>
      </c>
    </row>
    <row r="276" spans="2:14" ht="15" hidden="1" x14ac:dyDescent="0.25">
      <c r="B276" s="326" t="s">
        <v>14529</v>
      </c>
      <c r="C276" s="326" t="s">
        <v>894</v>
      </c>
      <c r="D276" s="326" t="s">
        <v>4137</v>
      </c>
      <c r="E276" s="326" t="s">
        <v>1363</v>
      </c>
      <c r="F276" s="326" t="s">
        <v>808</v>
      </c>
      <c r="G276" s="326" t="s">
        <v>896</v>
      </c>
      <c r="H276" s="326" t="s">
        <v>14377</v>
      </c>
      <c r="I276" s="327">
        <v>0</v>
      </c>
      <c r="J276" s="327">
        <v>0</v>
      </c>
      <c r="K276" s="327">
        <v>0</v>
      </c>
      <c r="L276" s="327">
        <v>0</v>
      </c>
      <c r="M276" s="327">
        <v>0</v>
      </c>
      <c r="N276" s="326" t="s">
        <v>12561</v>
      </c>
    </row>
    <row r="277" spans="2:14" ht="15" hidden="1" x14ac:dyDescent="0.25">
      <c r="B277" s="324" t="s">
        <v>14529</v>
      </c>
      <c r="C277" s="324" t="s">
        <v>894</v>
      </c>
      <c r="D277" s="324" t="s">
        <v>4137</v>
      </c>
      <c r="E277" s="324" t="s">
        <v>1363</v>
      </c>
      <c r="F277" s="324" t="s">
        <v>808</v>
      </c>
      <c r="G277" s="324" t="s">
        <v>896</v>
      </c>
      <c r="H277" s="324" t="s">
        <v>7393</v>
      </c>
      <c r="I277" s="325">
        <v>0</v>
      </c>
      <c r="J277" s="325">
        <v>0</v>
      </c>
      <c r="K277" s="325">
        <v>0</v>
      </c>
      <c r="L277" s="325">
        <v>0</v>
      </c>
      <c r="M277" s="325">
        <v>0</v>
      </c>
      <c r="N277" s="324" t="s">
        <v>7275</v>
      </c>
    </row>
    <row r="278" spans="2:14" ht="15" hidden="1" x14ac:dyDescent="0.25">
      <c r="B278" s="326" t="s">
        <v>14529</v>
      </c>
      <c r="C278" s="326" t="s">
        <v>894</v>
      </c>
      <c r="D278" s="326" t="s">
        <v>4137</v>
      </c>
      <c r="E278" s="326" t="s">
        <v>1363</v>
      </c>
      <c r="F278" s="326" t="s">
        <v>808</v>
      </c>
      <c r="G278" s="326" t="s">
        <v>896</v>
      </c>
      <c r="H278" s="326" t="s">
        <v>7394</v>
      </c>
      <c r="I278" s="327">
        <v>1344</v>
      </c>
      <c r="J278" s="327">
        <v>0</v>
      </c>
      <c r="K278" s="327">
        <v>1344</v>
      </c>
      <c r="L278" s="327">
        <v>19947.580000000002</v>
      </c>
      <c r="M278" s="327">
        <v>0</v>
      </c>
      <c r="N278" s="326" t="s">
        <v>7277</v>
      </c>
    </row>
    <row r="279" spans="2:14" ht="15" hidden="1" x14ac:dyDescent="0.25">
      <c r="B279" s="326" t="s">
        <v>14530</v>
      </c>
      <c r="C279" s="326" t="s">
        <v>894</v>
      </c>
      <c r="D279" s="326" t="s">
        <v>4137</v>
      </c>
      <c r="E279" s="326" t="s">
        <v>5055</v>
      </c>
      <c r="F279" s="326" t="s">
        <v>808</v>
      </c>
      <c r="G279" s="326" t="s">
        <v>896</v>
      </c>
      <c r="H279" s="326" t="s">
        <v>6221</v>
      </c>
      <c r="I279" s="327">
        <v>0</v>
      </c>
      <c r="J279" s="327">
        <v>0</v>
      </c>
      <c r="K279" s="327">
        <v>0</v>
      </c>
      <c r="L279" s="327">
        <v>-1264.79</v>
      </c>
      <c r="M279" s="327">
        <v>0</v>
      </c>
      <c r="N279" s="326" t="s">
        <v>7276</v>
      </c>
    </row>
    <row r="280" spans="2:14" ht="15" hidden="1" x14ac:dyDescent="0.25">
      <c r="B280" s="324" t="s">
        <v>14530</v>
      </c>
      <c r="C280" s="324" t="s">
        <v>894</v>
      </c>
      <c r="D280" s="324" t="s">
        <v>4137</v>
      </c>
      <c r="E280" s="324" t="s">
        <v>5055</v>
      </c>
      <c r="F280" s="324" t="s">
        <v>808</v>
      </c>
      <c r="G280" s="324" t="s">
        <v>896</v>
      </c>
      <c r="H280" s="324" t="s">
        <v>14377</v>
      </c>
      <c r="I280" s="325">
        <v>0</v>
      </c>
      <c r="J280" s="325">
        <v>0</v>
      </c>
      <c r="K280" s="325">
        <v>0</v>
      </c>
      <c r="L280" s="325">
        <v>0</v>
      </c>
      <c r="M280" s="325">
        <v>0</v>
      </c>
      <c r="N280" s="324" t="s">
        <v>12561</v>
      </c>
    </row>
    <row r="281" spans="2:14" ht="15" hidden="1" x14ac:dyDescent="0.25">
      <c r="B281" s="326" t="s">
        <v>14530</v>
      </c>
      <c r="C281" s="326" t="s">
        <v>894</v>
      </c>
      <c r="D281" s="326" t="s">
        <v>4137</v>
      </c>
      <c r="E281" s="326" t="s">
        <v>5055</v>
      </c>
      <c r="F281" s="326" t="s">
        <v>808</v>
      </c>
      <c r="G281" s="326" t="s">
        <v>896</v>
      </c>
      <c r="H281" s="326" t="s">
        <v>7393</v>
      </c>
      <c r="I281" s="327">
        <v>50</v>
      </c>
      <c r="J281" s="327">
        <v>0</v>
      </c>
      <c r="K281" s="327">
        <v>50</v>
      </c>
      <c r="L281" s="327">
        <v>609.85</v>
      </c>
      <c r="M281" s="327">
        <v>0</v>
      </c>
      <c r="N281" s="326" t="s">
        <v>7275</v>
      </c>
    </row>
    <row r="282" spans="2:14" ht="15" hidden="1" x14ac:dyDescent="0.25">
      <c r="B282" s="324" t="s">
        <v>14530</v>
      </c>
      <c r="C282" s="324" t="s">
        <v>894</v>
      </c>
      <c r="D282" s="324" t="s">
        <v>4137</v>
      </c>
      <c r="E282" s="324" t="s">
        <v>5055</v>
      </c>
      <c r="F282" s="324" t="s">
        <v>808</v>
      </c>
      <c r="G282" s="324" t="s">
        <v>896</v>
      </c>
      <c r="H282" s="324" t="s">
        <v>7395</v>
      </c>
      <c r="I282" s="325">
        <v>0</v>
      </c>
      <c r="J282" s="325">
        <v>0</v>
      </c>
      <c r="K282" s="325">
        <v>0</v>
      </c>
      <c r="L282" s="325">
        <v>0</v>
      </c>
      <c r="M282" s="325">
        <v>0</v>
      </c>
      <c r="N282" s="324" t="s">
        <v>7278</v>
      </c>
    </row>
    <row r="283" spans="2:14" ht="15" hidden="1" x14ac:dyDescent="0.25">
      <c r="B283" s="324" t="s">
        <v>14530</v>
      </c>
      <c r="C283" s="324" t="s">
        <v>894</v>
      </c>
      <c r="D283" s="324" t="s">
        <v>4137</v>
      </c>
      <c r="E283" s="324" t="s">
        <v>5055</v>
      </c>
      <c r="F283" s="324" t="s">
        <v>808</v>
      </c>
      <c r="G283" s="324" t="s">
        <v>896</v>
      </c>
      <c r="H283" s="324" t="s">
        <v>7394</v>
      </c>
      <c r="I283" s="325">
        <v>1049</v>
      </c>
      <c r="J283" s="325">
        <v>0</v>
      </c>
      <c r="K283" s="325">
        <v>1049</v>
      </c>
      <c r="L283" s="325">
        <v>5739.63</v>
      </c>
      <c r="M283" s="325">
        <v>0</v>
      </c>
      <c r="N283" s="324" t="s">
        <v>7277</v>
      </c>
    </row>
    <row r="284" spans="2:14" ht="15" hidden="1" x14ac:dyDescent="0.25">
      <c r="B284" s="324" t="s">
        <v>14531</v>
      </c>
      <c r="C284" s="324" t="s">
        <v>894</v>
      </c>
      <c r="D284" s="324" t="s">
        <v>4137</v>
      </c>
      <c r="E284" s="324" t="s">
        <v>6222</v>
      </c>
      <c r="F284" s="324" t="s">
        <v>808</v>
      </c>
      <c r="G284" s="324" t="s">
        <v>896</v>
      </c>
      <c r="H284" s="324" t="s">
        <v>6221</v>
      </c>
      <c r="I284" s="325">
        <v>0</v>
      </c>
      <c r="J284" s="325">
        <v>0</v>
      </c>
      <c r="K284" s="325">
        <v>0</v>
      </c>
      <c r="L284" s="325">
        <v>553.72</v>
      </c>
      <c r="M284" s="325">
        <v>0</v>
      </c>
      <c r="N284" s="324" t="s">
        <v>7276</v>
      </c>
    </row>
    <row r="285" spans="2:14" ht="15" hidden="1" x14ac:dyDescent="0.25">
      <c r="B285" s="326" t="s">
        <v>14531</v>
      </c>
      <c r="C285" s="326" t="s">
        <v>894</v>
      </c>
      <c r="D285" s="326" t="s">
        <v>4137</v>
      </c>
      <c r="E285" s="326" t="s">
        <v>6222</v>
      </c>
      <c r="F285" s="326" t="s">
        <v>808</v>
      </c>
      <c r="G285" s="326" t="s">
        <v>896</v>
      </c>
      <c r="H285" s="326" t="s">
        <v>14377</v>
      </c>
      <c r="I285" s="327">
        <v>0</v>
      </c>
      <c r="J285" s="327">
        <v>0</v>
      </c>
      <c r="K285" s="327">
        <v>0</v>
      </c>
      <c r="L285" s="327">
        <v>0</v>
      </c>
      <c r="M285" s="327">
        <v>0</v>
      </c>
      <c r="N285" s="326" t="s">
        <v>12561</v>
      </c>
    </row>
    <row r="286" spans="2:14" ht="15" hidden="1" x14ac:dyDescent="0.25">
      <c r="B286" s="324" t="s">
        <v>14531</v>
      </c>
      <c r="C286" s="324" t="s">
        <v>894</v>
      </c>
      <c r="D286" s="324" t="s">
        <v>4137</v>
      </c>
      <c r="E286" s="324" t="s">
        <v>6222</v>
      </c>
      <c r="F286" s="324" t="s">
        <v>808</v>
      </c>
      <c r="G286" s="324" t="s">
        <v>896</v>
      </c>
      <c r="H286" s="324" t="s">
        <v>7393</v>
      </c>
      <c r="I286" s="325">
        <v>227</v>
      </c>
      <c r="J286" s="325">
        <v>2</v>
      </c>
      <c r="K286" s="325">
        <v>225</v>
      </c>
      <c r="L286" s="325">
        <v>1059.6400000000001</v>
      </c>
      <c r="M286" s="325">
        <v>9.34</v>
      </c>
      <c r="N286" s="324" t="s">
        <v>7275</v>
      </c>
    </row>
    <row r="287" spans="2:14" ht="15" hidden="1" x14ac:dyDescent="0.25">
      <c r="B287" s="326" t="s">
        <v>14531</v>
      </c>
      <c r="C287" s="326" t="s">
        <v>894</v>
      </c>
      <c r="D287" s="326" t="s">
        <v>4137</v>
      </c>
      <c r="E287" s="326" t="s">
        <v>6222</v>
      </c>
      <c r="F287" s="326" t="s">
        <v>808</v>
      </c>
      <c r="G287" s="326" t="s">
        <v>896</v>
      </c>
      <c r="H287" s="326" t="s">
        <v>7395</v>
      </c>
      <c r="I287" s="327">
        <v>0</v>
      </c>
      <c r="J287" s="327">
        <v>0</v>
      </c>
      <c r="K287" s="327">
        <v>0</v>
      </c>
      <c r="L287" s="327">
        <v>0</v>
      </c>
      <c r="M287" s="327">
        <v>0</v>
      </c>
      <c r="N287" s="326" t="s">
        <v>7278</v>
      </c>
    </row>
    <row r="288" spans="2:14" ht="15" hidden="1" x14ac:dyDescent="0.25">
      <c r="B288" s="324" t="s">
        <v>14531</v>
      </c>
      <c r="C288" s="324" t="s">
        <v>894</v>
      </c>
      <c r="D288" s="324" t="s">
        <v>4137</v>
      </c>
      <c r="E288" s="324" t="s">
        <v>6222</v>
      </c>
      <c r="F288" s="324" t="s">
        <v>808</v>
      </c>
      <c r="G288" s="324" t="s">
        <v>896</v>
      </c>
      <c r="H288" s="324" t="s">
        <v>7394</v>
      </c>
      <c r="I288" s="325">
        <v>5023</v>
      </c>
      <c r="J288" s="325">
        <v>0</v>
      </c>
      <c r="K288" s="325">
        <v>5023</v>
      </c>
      <c r="L288" s="325">
        <v>27942.34</v>
      </c>
      <c r="M288" s="325">
        <v>0</v>
      </c>
      <c r="N288" s="324" t="s">
        <v>7277</v>
      </c>
    </row>
    <row r="289" spans="2:14" ht="15" hidden="1" x14ac:dyDescent="0.25">
      <c r="B289" s="326" t="s">
        <v>14532</v>
      </c>
      <c r="C289" s="326" t="s">
        <v>894</v>
      </c>
      <c r="D289" s="326" t="s">
        <v>4137</v>
      </c>
      <c r="E289" s="326" t="s">
        <v>7427</v>
      </c>
      <c r="F289" s="326" t="s">
        <v>808</v>
      </c>
      <c r="G289" s="326" t="s">
        <v>896</v>
      </c>
      <c r="H289" s="326" t="s">
        <v>6221</v>
      </c>
      <c r="I289" s="327">
        <v>0</v>
      </c>
      <c r="J289" s="327">
        <v>0</v>
      </c>
      <c r="K289" s="327">
        <v>0</v>
      </c>
      <c r="L289" s="327">
        <v>0.01</v>
      </c>
      <c r="M289" s="327">
        <v>0</v>
      </c>
      <c r="N289" s="326" t="s">
        <v>7276</v>
      </c>
    </row>
    <row r="290" spans="2:14" ht="15" hidden="1" x14ac:dyDescent="0.25">
      <c r="B290" s="324" t="s">
        <v>14532</v>
      </c>
      <c r="C290" s="324" t="s">
        <v>894</v>
      </c>
      <c r="D290" s="324" t="s">
        <v>4137</v>
      </c>
      <c r="E290" s="324" t="s">
        <v>7427</v>
      </c>
      <c r="F290" s="324" t="s">
        <v>808</v>
      </c>
      <c r="G290" s="324" t="s">
        <v>896</v>
      </c>
      <c r="H290" s="324" t="s">
        <v>14377</v>
      </c>
      <c r="I290" s="325">
        <v>0</v>
      </c>
      <c r="J290" s="325">
        <v>0</v>
      </c>
      <c r="K290" s="325">
        <v>0</v>
      </c>
      <c r="L290" s="325">
        <v>0</v>
      </c>
      <c r="M290" s="325">
        <v>0</v>
      </c>
      <c r="N290" s="324" t="s">
        <v>12561</v>
      </c>
    </row>
    <row r="291" spans="2:14" ht="15" hidden="1" x14ac:dyDescent="0.25">
      <c r="B291" s="326" t="s">
        <v>14532</v>
      </c>
      <c r="C291" s="326" t="s">
        <v>894</v>
      </c>
      <c r="D291" s="326" t="s">
        <v>4137</v>
      </c>
      <c r="E291" s="326" t="s">
        <v>7427</v>
      </c>
      <c r="F291" s="326" t="s">
        <v>808</v>
      </c>
      <c r="G291" s="326" t="s">
        <v>896</v>
      </c>
      <c r="H291" s="326" t="s">
        <v>7394</v>
      </c>
      <c r="I291" s="327">
        <v>779</v>
      </c>
      <c r="J291" s="327">
        <v>0</v>
      </c>
      <c r="K291" s="327">
        <v>779</v>
      </c>
      <c r="L291" s="327">
        <v>7902.46</v>
      </c>
      <c r="M291" s="327">
        <v>0</v>
      </c>
      <c r="N291" s="326" t="s">
        <v>7277</v>
      </c>
    </row>
    <row r="292" spans="2:14" ht="15" hidden="1" x14ac:dyDescent="0.25">
      <c r="B292" s="324" t="s">
        <v>14533</v>
      </c>
      <c r="C292" s="324" t="s">
        <v>894</v>
      </c>
      <c r="D292" s="324" t="s">
        <v>4138</v>
      </c>
      <c r="E292" s="324" t="s">
        <v>932</v>
      </c>
      <c r="F292" s="324" t="s">
        <v>808</v>
      </c>
      <c r="G292" s="324" t="s">
        <v>896</v>
      </c>
      <c r="H292" s="324" t="s">
        <v>6221</v>
      </c>
      <c r="I292" s="325">
        <v>0</v>
      </c>
      <c r="J292" s="325">
        <v>0</v>
      </c>
      <c r="K292" s="325">
        <v>0</v>
      </c>
      <c r="L292" s="325">
        <v>0.2</v>
      </c>
      <c r="M292" s="325">
        <v>0</v>
      </c>
      <c r="N292" s="324" t="s">
        <v>7276</v>
      </c>
    </row>
    <row r="293" spans="2:14" ht="15" hidden="1" x14ac:dyDescent="0.25">
      <c r="B293" s="326" t="s">
        <v>14533</v>
      </c>
      <c r="C293" s="326" t="s">
        <v>894</v>
      </c>
      <c r="D293" s="326" t="s">
        <v>4138</v>
      </c>
      <c r="E293" s="326" t="s">
        <v>932</v>
      </c>
      <c r="F293" s="326" t="s">
        <v>808</v>
      </c>
      <c r="G293" s="326" t="s">
        <v>896</v>
      </c>
      <c r="H293" s="326" t="s">
        <v>14377</v>
      </c>
      <c r="I293" s="327">
        <v>0</v>
      </c>
      <c r="J293" s="327">
        <v>0</v>
      </c>
      <c r="K293" s="327">
        <v>0</v>
      </c>
      <c r="L293" s="327">
        <v>0</v>
      </c>
      <c r="M293" s="327">
        <v>0</v>
      </c>
      <c r="N293" s="326" t="s">
        <v>12561</v>
      </c>
    </row>
    <row r="294" spans="2:14" ht="15" hidden="1" x14ac:dyDescent="0.25">
      <c r="B294" s="324" t="s">
        <v>14533</v>
      </c>
      <c r="C294" s="324" t="s">
        <v>894</v>
      </c>
      <c r="D294" s="324" t="s">
        <v>4138</v>
      </c>
      <c r="E294" s="324" t="s">
        <v>932</v>
      </c>
      <c r="F294" s="324" t="s">
        <v>808</v>
      </c>
      <c r="G294" s="324" t="s">
        <v>896</v>
      </c>
      <c r="H294" s="324" t="s">
        <v>7393</v>
      </c>
      <c r="I294" s="325">
        <v>0</v>
      </c>
      <c r="J294" s="325">
        <v>0</v>
      </c>
      <c r="K294" s="325">
        <v>0</v>
      </c>
      <c r="L294" s="325">
        <v>0</v>
      </c>
      <c r="M294" s="325">
        <v>0</v>
      </c>
      <c r="N294" s="324" t="s">
        <v>7275</v>
      </c>
    </row>
    <row r="295" spans="2:14" ht="15" hidden="1" x14ac:dyDescent="0.25">
      <c r="B295" s="326" t="s">
        <v>14533</v>
      </c>
      <c r="C295" s="326" t="s">
        <v>894</v>
      </c>
      <c r="D295" s="326" t="s">
        <v>4138</v>
      </c>
      <c r="E295" s="326" t="s">
        <v>932</v>
      </c>
      <c r="F295" s="326" t="s">
        <v>808</v>
      </c>
      <c r="G295" s="326" t="s">
        <v>896</v>
      </c>
      <c r="H295" s="326" t="s">
        <v>7395</v>
      </c>
      <c r="I295" s="327">
        <v>0</v>
      </c>
      <c r="J295" s="327">
        <v>0</v>
      </c>
      <c r="K295" s="327">
        <v>0</v>
      </c>
      <c r="L295" s="327">
        <v>0</v>
      </c>
      <c r="M295" s="327">
        <v>0</v>
      </c>
      <c r="N295" s="326" t="s">
        <v>7278</v>
      </c>
    </row>
    <row r="296" spans="2:14" ht="15" hidden="1" x14ac:dyDescent="0.25">
      <c r="B296" s="324" t="s">
        <v>14533</v>
      </c>
      <c r="C296" s="324" t="s">
        <v>894</v>
      </c>
      <c r="D296" s="324" t="s">
        <v>4138</v>
      </c>
      <c r="E296" s="324" t="s">
        <v>932</v>
      </c>
      <c r="F296" s="324" t="s">
        <v>808</v>
      </c>
      <c r="G296" s="324" t="s">
        <v>896</v>
      </c>
      <c r="H296" s="324" t="s">
        <v>7394</v>
      </c>
      <c r="I296" s="325">
        <v>14474</v>
      </c>
      <c r="J296" s="325">
        <v>0</v>
      </c>
      <c r="K296" s="325">
        <v>14474</v>
      </c>
      <c r="L296" s="325">
        <v>83392.75</v>
      </c>
      <c r="M296" s="325">
        <v>0</v>
      </c>
      <c r="N296" s="324" t="s">
        <v>7277</v>
      </c>
    </row>
    <row r="297" spans="2:14" ht="15" hidden="1" x14ac:dyDescent="0.25">
      <c r="B297" s="324" t="s">
        <v>14533</v>
      </c>
      <c r="C297" s="324" t="s">
        <v>894</v>
      </c>
      <c r="D297" s="324" t="s">
        <v>4138</v>
      </c>
      <c r="E297" s="324" t="s">
        <v>932</v>
      </c>
      <c r="F297" s="324" t="s">
        <v>808</v>
      </c>
      <c r="G297" s="324" t="s">
        <v>896</v>
      </c>
      <c r="H297" s="324" t="s">
        <v>4140</v>
      </c>
      <c r="I297" s="325">
        <v>0</v>
      </c>
      <c r="J297" s="325">
        <v>0</v>
      </c>
      <c r="K297" s="325">
        <v>0</v>
      </c>
      <c r="L297" s="325">
        <v>0</v>
      </c>
      <c r="M297" s="325">
        <v>0</v>
      </c>
      <c r="N297" s="324" t="s">
        <v>12555</v>
      </c>
    </row>
    <row r="298" spans="2:14" ht="15" hidden="1" x14ac:dyDescent="0.25">
      <c r="B298" s="326" t="s">
        <v>14534</v>
      </c>
      <c r="C298" s="326" t="s">
        <v>894</v>
      </c>
      <c r="D298" s="326" t="s">
        <v>4138</v>
      </c>
      <c r="E298" s="326" t="s">
        <v>933</v>
      </c>
      <c r="F298" s="326" t="s">
        <v>808</v>
      </c>
      <c r="G298" s="326" t="s">
        <v>896</v>
      </c>
      <c r="H298" s="326" t="s">
        <v>6221</v>
      </c>
      <c r="I298" s="327">
        <v>405</v>
      </c>
      <c r="J298" s="327">
        <v>0</v>
      </c>
      <c r="K298" s="327">
        <v>405</v>
      </c>
      <c r="L298" s="327">
        <v>3922.78</v>
      </c>
      <c r="M298" s="327">
        <v>0</v>
      </c>
      <c r="N298" s="326" t="s">
        <v>7276</v>
      </c>
    </row>
    <row r="299" spans="2:14" ht="15" hidden="1" x14ac:dyDescent="0.25">
      <c r="B299" s="324" t="s">
        <v>14534</v>
      </c>
      <c r="C299" s="324" t="s">
        <v>894</v>
      </c>
      <c r="D299" s="324" t="s">
        <v>4138</v>
      </c>
      <c r="E299" s="324" t="s">
        <v>933</v>
      </c>
      <c r="F299" s="324" t="s">
        <v>808</v>
      </c>
      <c r="G299" s="324" t="s">
        <v>896</v>
      </c>
      <c r="H299" s="324" t="s">
        <v>14377</v>
      </c>
      <c r="I299" s="325">
        <v>0</v>
      </c>
      <c r="J299" s="325">
        <v>0</v>
      </c>
      <c r="K299" s="325">
        <v>0</v>
      </c>
      <c r="L299" s="325">
        <v>-151.43</v>
      </c>
      <c r="M299" s="325">
        <v>0</v>
      </c>
      <c r="N299" s="324" t="s">
        <v>12561</v>
      </c>
    </row>
    <row r="300" spans="2:14" ht="15" hidden="1" x14ac:dyDescent="0.25">
      <c r="B300" s="326" t="s">
        <v>14534</v>
      </c>
      <c r="C300" s="326" t="s">
        <v>894</v>
      </c>
      <c r="D300" s="326" t="s">
        <v>4138</v>
      </c>
      <c r="E300" s="326" t="s">
        <v>933</v>
      </c>
      <c r="F300" s="326" t="s">
        <v>808</v>
      </c>
      <c r="G300" s="326" t="s">
        <v>896</v>
      </c>
      <c r="H300" s="326" t="s">
        <v>7393</v>
      </c>
      <c r="I300" s="327">
        <v>3</v>
      </c>
      <c r="J300" s="327">
        <v>3</v>
      </c>
      <c r="K300" s="327">
        <v>0</v>
      </c>
      <c r="L300" s="327">
        <v>27.2</v>
      </c>
      <c r="M300" s="327">
        <v>27.2</v>
      </c>
      <c r="N300" s="326" t="s">
        <v>7275</v>
      </c>
    </row>
    <row r="301" spans="2:14" ht="15" hidden="1" x14ac:dyDescent="0.25">
      <c r="B301" s="324" t="s">
        <v>14534</v>
      </c>
      <c r="C301" s="324" t="s">
        <v>894</v>
      </c>
      <c r="D301" s="324" t="s">
        <v>4138</v>
      </c>
      <c r="E301" s="324" t="s">
        <v>933</v>
      </c>
      <c r="F301" s="324" t="s">
        <v>808</v>
      </c>
      <c r="G301" s="324" t="s">
        <v>896</v>
      </c>
      <c r="H301" s="324" t="s">
        <v>7395</v>
      </c>
      <c r="I301" s="325">
        <v>810</v>
      </c>
      <c r="J301" s="325">
        <v>0</v>
      </c>
      <c r="K301" s="325">
        <v>810</v>
      </c>
      <c r="L301" s="325">
        <v>7342.96</v>
      </c>
      <c r="M301" s="325">
        <v>0</v>
      </c>
      <c r="N301" s="324" t="s">
        <v>7278</v>
      </c>
    </row>
    <row r="302" spans="2:14" ht="15" hidden="1" x14ac:dyDescent="0.25">
      <c r="B302" s="326" t="s">
        <v>14534</v>
      </c>
      <c r="C302" s="326" t="s">
        <v>894</v>
      </c>
      <c r="D302" s="326" t="s">
        <v>4138</v>
      </c>
      <c r="E302" s="326" t="s">
        <v>933</v>
      </c>
      <c r="F302" s="326" t="s">
        <v>808</v>
      </c>
      <c r="G302" s="326" t="s">
        <v>896</v>
      </c>
      <c r="H302" s="326" t="s">
        <v>7394</v>
      </c>
      <c r="I302" s="327">
        <v>10343</v>
      </c>
      <c r="J302" s="327">
        <v>0</v>
      </c>
      <c r="K302" s="327">
        <v>10343</v>
      </c>
      <c r="L302" s="327">
        <v>-515229014.52999997</v>
      </c>
      <c r="M302" s="327">
        <v>0</v>
      </c>
      <c r="N302" s="326" t="s">
        <v>7277</v>
      </c>
    </row>
    <row r="303" spans="2:14" ht="15" hidden="1" x14ac:dyDescent="0.25">
      <c r="B303" s="324" t="s">
        <v>14534</v>
      </c>
      <c r="C303" s="324" t="s">
        <v>894</v>
      </c>
      <c r="D303" s="324" t="s">
        <v>4138</v>
      </c>
      <c r="E303" s="324" t="s">
        <v>933</v>
      </c>
      <c r="F303" s="324" t="s">
        <v>808</v>
      </c>
      <c r="G303" s="324" t="s">
        <v>896</v>
      </c>
      <c r="H303" s="324" t="s">
        <v>4140</v>
      </c>
      <c r="I303" s="325">
        <v>0</v>
      </c>
      <c r="J303" s="325">
        <v>0</v>
      </c>
      <c r="K303" s="325">
        <v>0</v>
      </c>
      <c r="L303" s="325">
        <v>0</v>
      </c>
      <c r="M303" s="325">
        <v>0</v>
      </c>
      <c r="N303" s="324" t="s">
        <v>12555</v>
      </c>
    </row>
    <row r="304" spans="2:14" ht="15" hidden="1" x14ac:dyDescent="0.25">
      <c r="B304" s="326" t="s">
        <v>14535</v>
      </c>
      <c r="C304" s="326" t="s">
        <v>894</v>
      </c>
      <c r="D304" s="326" t="s">
        <v>4138</v>
      </c>
      <c r="E304" s="326" t="s">
        <v>1364</v>
      </c>
      <c r="F304" s="326" t="s">
        <v>808</v>
      </c>
      <c r="G304" s="326" t="s">
        <v>896</v>
      </c>
      <c r="H304" s="326" t="s">
        <v>6221</v>
      </c>
      <c r="I304" s="327">
        <v>320</v>
      </c>
      <c r="J304" s="327">
        <v>0</v>
      </c>
      <c r="K304" s="327">
        <v>320</v>
      </c>
      <c r="L304" s="327">
        <v>-109624.54</v>
      </c>
      <c r="M304" s="327">
        <v>0</v>
      </c>
      <c r="N304" s="326" t="s">
        <v>7276</v>
      </c>
    </row>
    <row r="305" spans="2:14" ht="15" hidden="1" x14ac:dyDescent="0.25">
      <c r="B305" s="324" t="s">
        <v>14535</v>
      </c>
      <c r="C305" s="324" t="s">
        <v>894</v>
      </c>
      <c r="D305" s="324" t="s">
        <v>4138</v>
      </c>
      <c r="E305" s="324" t="s">
        <v>1364</v>
      </c>
      <c r="F305" s="324" t="s">
        <v>808</v>
      </c>
      <c r="G305" s="324" t="s">
        <v>896</v>
      </c>
      <c r="H305" s="324" t="s">
        <v>14377</v>
      </c>
      <c r="I305" s="325">
        <v>8160</v>
      </c>
      <c r="J305" s="325">
        <v>0</v>
      </c>
      <c r="K305" s="325">
        <v>8160</v>
      </c>
      <c r="L305" s="325">
        <v>0</v>
      </c>
      <c r="M305" s="325">
        <v>0</v>
      </c>
      <c r="N305" s="324" t="s">
        <v>12561</v>
      </c>
    </row>
    <row r="306" spans="2:14" ht="15" hidden="1" x14ac:dyDescent="0.25">
      <c r="B306" s="326" t="s">
        <v>14535</v>
      </c>
      <c r="C306" s="326" t="s">
        <v>894</v>
      </c>
      <c r="D306" s="326" t="s">
        <v>4138</v>
      </c>
      <c r="E306" s="326" t="s">
        <v>1364</v>
      </c>
      <c r="F306" s="326" t="s">
        <v>808</v>
      </c>
      <c r="G306" s="326" t="s">
        <v>896</v>
      </c>
      <c r="H306" s="326" t="s">
        <v>7393</v>
      </c>
      <c r="I306" s="327">
        <v>0</v>
      </c>
      <c r="J306" s="327">
        <v>0</v>
      </c>
      <c r="K306" s="327">
        <v>0</v>
      </c>
      <c r="L306" s="327">
        <v>0</v>
      </c>
      <c r="M306" s="327">
        <v>0</v>
      </c>
      <c r="N306" s="326" t="s">
        <v>7275</v>
      </c>
    </row>
    <row r="307" spans="2:14" ht="15" hidden="1" x14ac:dyDescent="0.25">
      <c r="B307" s="324" t="s">
        <v>14535</v>
      </c>
      <c r="C307" s="324" t="s">
        <v>894</v>
      </c>
      <c r="D307" s="324" t="s">
        <v>4138</v>
      </c>
      <c r="E307" s="324" t="s">
        <v>1364</v>
      </c>
      <c r="F307" s="324" t="s">
        <v>808</v>
      </c>
      <c r="G307" s="324" t="s">
        <v>896</v>
      </c>
      <c r="H307" s="324" t="s">
        <v>7395</v>
      </c>
      <c r="I307" s="325">
        <v>320</v>
      </c>
      <c r="J307" s="325">
        <v>0</v>
      </c>
      <c r="K307" s="325">
        <v>320</v>
      </c>
      <c r="L307" s="325">
        <v>0</v>
      </c>
      <c r="M307" s="325">
        <v>0</v>
      </c>
      <c r="N307" s="324" t="s">
        <v>7278</v>
      </c>
    </row>
    <row r="308" spans="2:14" ht="15" hidden="1" x14ac:dyDescent="0.25">
      <c r="B308" s="326" t="s">
        <v>14535</v>
      </c>
      <c r="C308" s="326" t="s">
        <v>894</v>
      </c>
      <c r="D308" s="326" t="s">
        <v>4138</v>
      </c>
      <c r="E308" s="326" t="s">
        <v>1364</v>
      </c>
      <c r="F308" s="326" t="s">
        <v>808</v>
      </c>
      <c r="G308" s="326" t="s">
        <v>896</v>
      </c>
      <c r="H308" s="326" t="s">
        <v>7394</v>
      </c>
      <c r="I308" s="327">
        <v>23139</v>
      </c>
      <c r="J308" s="327">
        <v>0</v>
      </c>
      <c r="K308" s="327">
        <v>23139</v>
      </c>
      <c r="L308" s="327">
        <v>3030212962.9099998</v>
      </c>
      <c r="M308" s="327">
        <v>0</v>
      </c>
      <c r="N308" s="326" t="s">
        <v>7277</v>
      </c>
    </row>
    <row r="309" spans="2:14" ht="15" hidden="1" x14ac:dyDescent="0.25">
      <c r="B309" s="324" t="s">
        <v>14536</v>
      </c>
      <c r="C309" s="324" t="s">
        <v>894</v>
      </c>
      <c r="D309" s="324" t="s">
        <v>4138</v>
      </c>
      <c r="E309" s="324" t="s">
        <v>1367</v>
      </c>
      <c r="F309" s="324" t="s">
        <v>808</v>
      </c>
      <c r="G309" s="324" t="s">
        <v>896</v>
      </c>
      <c r="H309" s="324" t="s">
        <v>7393</v>
      </c>
      <c r="I309" s="325">
        <v>0</v>
      </c>
      <c r="J309" s="325">
        <v>0</v>
      </c>
      <c r="K309" s="325">
        <v>0</v>
      </c>
      <c r="L309" s="325">
        <v>0</v>
      </c>
      <c r="M309" s="325">
        <v>0</v>
      </c>
      <c r="N309" s="324" t="s">
        <v>7275</v>
      </c>
    </row>
    <row r="310" spans="2:14" ht="15" hidden="1" x14ac:dyDescent="0.25">
      <c r="B310" s="324" t="s">
        <v>14537</v>
      </c>
      <c r="C310" s="324" t="s">
        <v>894</v>
      </c>
      <c r="D310" s="324" t="s">
        <v>4138</v>
      </c>
      <c r="E310" s="324" t="s">
        <v>1368</v>
      </c>
      <c r="F310" s="324" t="s">
        <v>801</v>
      </c>
      <c r="G310" s="324" t="s">
        <v>896</v>
      </c>
      <c r="H310" s="324" t="s">
        <v>7393</v>
      </c>
      <c r="I310" s="325">
        <v>0</v>
      </c>
      <c r="J310" s="325">
        <v>0</v>
      </c>
      <c r="K310" s="325">
        <v>0</v>
      </c>
      <c r="L310" s="325">
        <v>0</v>
      </c>
      <c r="M310" s="325">
        <v>0</v>
      </c>
      <c r="N310" s="324" t="s">
        <v>7275</v>
      </c>
    </row>
    <row r="311" spans="2:14" ht="15" hidden="1" x14ac:dyDescent="0.25">
      <c r="B311" s="326" t="s">
        <v>14537</v>
      </c>
      <c r="C311" s="326" t="s">
        <v>894</v>
      </c>
      <c r="D311" s="326" t="s">
        <v>4138</v>
      </c>
      <c r="E311" s="326" t="s">
        <v>1368</v>
      </c>
      <c r="F311" s="326" t="s">
        <v>801</v>
      </c>
      <c r="G311" s="326" t="s">
        <v>896</v>
      </c>
      <c r="H311" s="326" t="s">
        <v>7394</v>
      </c>
      <c r="I311" s="327">
        <v>0</v>
      </c>
      <c r="J311" s="327">
        <v>0</v>
      </c>
      <c r="K311" s="327">
        <v>0</v>
      </c>
      <c r="L311" s="327">
        <v>0</v>
      </c>
      <c r="M311" s="327">
        <v>0</v>
      </c>
      <c r="N311" s="326" t="s">
        <v>7277</v>
      </c>
    </row>
    <row r="312" spans="2:14" ht="15" hidden="1" x14ac:dyDescent="0.25">
      <c r="B312" s="326" t="s">
        <v>21522</v>
      </c>
      <c r="C312" s="326" t="s">
        <v>894</v>
      </c>
      <c r="D312" s="326" t="s">
        <v>4138</v>
      </c>
      <c r="E312" s="326" t="s">
        <v>1369</v>
      </c>
      <c r="F312" s="326" t="s">
        <v>801</v>
      </c>
      <c r="G312" s="326" t="s">
        <v>896</v>
      </c>
      <c r="H312" s="326" t="s">
        <v>6221</v>
      </c>
      <c r="I312" s="327">
        <v>0</v>
      </c>
      <c r="J312" s="327">
        <v>0</v>
      </c>
      <c r="K312" s="327">
        <v>0</v>
      </c>
      <c r="L312" s="327">
        <v>0</v>
      </c>
      <c r="M312" s="327">
        <v>0</v>
      </c>
      <c r="N312" s="326" t="s">
        <v>7276</v>
      </c>
    </row>
    <row r="313" spans="2:14" ht="15" hidden="1" x14ac:dyDescent="0.25">
      <c r="B313" s="324" t="s">
        <v>14538</v>
      </c>
      <c r="C313" s="324" t="s">
        <v>894</v>
      </c>
      <c r="D313" s="324" t="s">
        <v>4138</v>
      </c>
      <c r="E313" s="324" t="s">
        <v>5510</v>
      </c>
      <c r="F313" s="324" t="s">
        <v>808</v>
      </c>
      <c r="G313" s="324" t="s">
        <v>896</v>
      </c>
      <c r="H313" s="324" t="s">
        <v>7393</v>
      </c>
      <c r="I313" s="325">
        <v>0</v>
      </c>
      <c r="J313" s="325">
        <v>0</v>
      </c>
      <c r="K313" s="325">
        <v>0</v>
      </c>
      <c r="L313" s="325">
        <v>0</v>
      </c>
      <c r="M313" s="325">
        <v>0</v>
      </c>
      <c r="N313" s="324" t="s">
        <v>7275</v>
      </c>
    </row>
    <row r="314" spans="2:14" ht="15" hidden="1" x14ac:dyDescent="0.25">
      <c r="B314" s="326" t="s">
        <v>14538</v>
      </c>
      <c r="C314" s="326" t="s">
        <v>894</v>
      </c>
      <c r="D314" s="326" t="s">
        <v>4138</v>
      </c>
      <c r="E314" s="326" t="s">
        <v>5510</v>
      </c>
      <c r="F314" s="326" t="s">
        <v>808</v>
      </c>
      <c r="G314" s="326" t="s">
        <v>896</v>
      </c>
      <c r="H314" s="326" t="s">
        <v>7394</v>
      </c>
      <c r="I314" s="327">
        <v>0</v>
      </c>
      <c r="J314" s="327">
        <v>0</v>
      </c>
      <c r="K314" s="327">
        <v>0</v>
      </c>
      <c r="L314" s="327">
        <v>0</v>
      </c>
      <c r="M314" s="327">
        <v>0</v>
      </c>
      <c r="N314" s="326" t="s">
        <v>7277</v>
      </c>
    </row>
    <row r="315" spans="2:14" ht="15" hidden="1" x14ac:dyDescent="0.25">
      <c r="B315" s="324" t="s">
        <v>14539</v>
      </c>
      <c r="C315" s="324" t="s">
        <v>894</v>
      </c>
      <c r="D315" s="324" t="s">
        <v>4138</v>
      </c>
      <c r="E315" s="324" t="s">
        <v>9833</v>
      </c>
      <c r="F315" s="324" t="s">
        <v>808</v>
      </c>
      <c r="G315" s="324" t="s">
        <v>896</v>
      </c>
      <c r="H315" s="324" t="s">
        <v>6221</v>
      </c>
      <c r="I315" s="325">
        <v>0</v>
      </c>
      <c r="J315" s="325">
        <v>0</v>
      </c>
      <c r="K315" s="325">
        <v>0</v>
      </c>
      <c r="L315" s="325">
        <v>0</v>
      </c>
      <c r="M315" s="325">
        <v>0</v>
      </c>
      <c r="N315" s="324" t="s">
        <v>7276</v>
      </c>
    </row>
    <row r="316" spans="2:14" ht="15" hidden="1" x14ac:dyDescent="0.25">
      <c r="B316" s="326" t="s">
        <v>14539</v>
      </c>
      <c r="C316" s="326" t="s">
        <v>894</v>
      </c>
      <c r="D316" s="326" t="s">
        <v>4138</v>
      </c>
      <c r="E316" s="326" t="s">
        <v>9833</v>
      </c>
      <c r="F316" s="326" t="s">
        <v>808</v>
      </c>
      <c r="G316" s="326" t="s">
        <v>896</v>
      </c>
      <c r="H316" s="326" t="s">
        <v>14377</v>
      </c>
      <c r="I316" s="327">
        <v>0</v>
      </c>
      <c r="J316" s="327">
        <v>0</v>
      </c>
      <c r="K316" s="327">
        <v>0</v>
      </c>
      <c r="L316" s="327">
        <v>0</v>
      </c>
      <c r="M316" s="327">
        <v>0</v>
      </c>
      <c r="N316" s="326" t="s">
        <v>12561</v>
      </c>
    </row>
    <row r="317" spans="2:14" ht="15" hidden="1" x14ac:dyDescent="0.25">
      <c r="B317" s="324" t="s">
        <v>14539</v>
      </c>
      <c r="C317" s="324" t="s">
        <v>894</v>
      </c>
      <c r="D317" s="324" t="s">
        <v>4138</v>
      </c>
      <c r="E317" s="324" t="s">
        <v>9833</v>
      </c>
      <c r="F317" s="324" t="s">
        <v>808</v>
      </c>
      <c r="G317" s="324" t="s">
        <v>896</v>
      </c>
      <c r="H317" s="324" t="s">
        <v>7393</v>
      </c>
      <c r="I317" s="325">
        <v>0</v>
      </c>
      <c r="J317" s="325">
        <v>0</v>
      </c>
      <c r="K317" s="325">
        <v>0</v>
      </c>
      <c r="L317" s="325">
        <v>0</v>
      </c>
      <c r="M317" s="325">
        <v>0</v>
      </c>
      <c r="N317" s="324" t="s">
        <v>7275</v>
      </c>
    </row>
    <row r="318" spans="2:14" ht="15" hidden="1" x14ac:dyDescent="0.25">
      <c r="B318" s="326" t="s">
        <v>14539</v>
      </c>
      <c r="C318" s="326" t="s">
        <v>894</v>
      </c>
      <c r="D318" s="326" t="s">
        <v>4138</v>
      </c>
      <c r="E318" s="326" t="s">
        <v>9833</v>
      </c>
      <c r="F318" s="326" t="s">
        <v>808</v>
      </c>
      <c r="G318" s="326" t="s">
        <v>896</v>
      </c>
      <c r="H318" s="326" t="s">
        <v>7395</v>
      </c>
      <c r="I318" s="327">
        <v>0</v>
      </c>
      <c r="J318" s="327">
        <v>0</v>
      </c>
      <c r="K318" s="327">
        <v>0</v>
      </c>
      <c r="L318" s="327">
        <v>0</v>
      </c>
      <c r="M318" s="327">
        <v>0</v>
      </c>
      <c r="N318" s="326" t="s">
        <v>7278</v>
      </c>
    </row>
    <row r="319" spans="2:14" ht="15" hidden="1" x14ac:dyDescent="0.25">
      <c r="B319" s="324" t="s">
        <v>14539</v>
      </c>
      <c r="C319" s="324" t="s">
        <v>894</v>
      </c>
      <c r="D319" s="324" t="s">
        <v>4138</v>
      </c>
      <c r="E319" s="324" t="s">
        <v>9833</v>
      </c>
      <c r="F319" s="324" t="s">
        <v>808</v>
      </c>
      <c r="G319" s="324" t="s">
        <v>896</v>
      </c>
      <c r="H319" s="324" t="s">
        <v>7394</v>
      </c>
      <c r="I319" s="325">
        <v>63</v>
      </c>
      <c r="J319" s="325">
        <v>0</v>
      </c>
      <c r="K319" s="325">
        <v>63</v>
      </c>
      <c r="L319" s="325">
        <v>841.92</v>
      </c>
      <c r="M319" s="325">
        <v>0</v>
      </c>
      <c r="N319" s="324" t="s">
        <v>7277</v>
      </c>
    </row>
    <row r="320" spans="2:14" ht="15" hidden="1" x14ac:dyDescent="0.25">
      <c r="B320" s="324" t="s">
        <v>14540</v>
      </c>
      <c r="C320" s="324" t="s">
        <v>894</v>
      </c>
      <c r="D320" s="324" t="s">
        <v>4138</v>
      </c>
      <c r="E320" s="324" t="s">
        <v>4280</v>
      </c>
      <c r="F320" s="324" t="s">
        <v>808</v>
      </c>
      <c r="G320" s="324" t="s">
        <v>896</v>
      </c>
      <c r="H320" s="324" t="s">
        <v>7394</v>
      </c>
      <c r="I320" s="325">
        <v>0</v>
      </c>
      <c r="J320" s="325">
        <v>0</v>
      </c>
      <c r="K320" s="325">
        <v>0</v>
      </c>
      <c r="L320" s="325">
        <v>0</v>
      </c>
      <c r="M320" s="325">
        <v>0</v>
      </c>
      <c r="N320" s="324" t="s">
        <v>7277</v>
      </c>
    </row>
    <row r="321" spans="2:14" ht="15" hidden="1" x14ac:dyDescent="0.25">
      <c r="B321" s="326" t="s">
        <v>14541</v>
      </c>
      <c r="C321" s="326" t="s">
        <v>894</v>
      </c>
      <c r="D321" s="326" t="s">
        <v>4138</v>
      </c>
      <c r="E321" s="326" t="s">
        <v>9834</v>
      </c>
      <c r="F321" s="326" t="s">
        <v>808</v>
      </c>
      <c r="G321" s="326" t="s">
        <v>896</v>
      </c>
      <c r="H321" s="326" t="s">
        <v>6221</v>
      </c>
      <c r="I321" s="327">
        <v>0</v>
      </c>
      <c r="J321" s="327">
        <v>0</v>
      </c>
      <c r="K321" s="327">
        <v>0</v>
      </c>
      <c r="L321" s="327">
        <v>0.01</v>
      </c>
      <c r="M321" s="327">
        <v>0</v>
      </c>
      <c r="N321" s="326" t="s">
        <v>7276</v>
      </c>
    </row>
    <row r="322" spans="2:14" ht="15" hidden="1" x14ac:dyDescent="0.25">
      <c r="B322" s="324" t="s">
        <v>14541</v>
      </c>
      <c r="C322" s="324" t="s">
        <v>894</v>
      </c>
      <c r="D322" s="324" t="s">
        <v>4138</v>
      </c>
      <c r="E322" s="324" t="s">
        <v>9834</v>
      </c>
      <c r="F322" s="324" t="s">
        <v>808</v>
      </c>
      <c r="G322" s="324" t="s">
        <v>896</v>
      </c>
      <c r="H322" s="324" t="s">
        <v>14377</v>
      </c>
      <c r="I322" s="325">
        <v>0</v>
      </c>
      <c r="J322" s="325">
        <v>0</v>
      </c>
      <c r="K322" s="325">
        <v>0</v>
      </c>
      <c r="L322" s="325">
        <v>0</v>
      </c>
      <c r="M322" s="325">
        <v>0</v>
      </c>
      <c r="N322" s="324" t="s">
        <v>12561</v>
      </c>
    </row>
    <row r="323" spans="2:14" ht="15" hidden="1" x14ac:dyDescent="0.25">
      <c r="B323" s="326" t="s">
        <v>14541</v>
      </c>
      <c r="C323" s="326" t="s">
        <v>894</v>
      </c>
      <c r="D323" s="326" t="s">
        <v>4138</v>
      </c>
      <c r="E323" s="326" t="s">
        <v>9834</v>
      </c>
      <c r="F323" s="326" t="s">
        <v>808</v>
      </c>
      <c r="G323" s="326" t="s">
        <v>896</v>
      </c>
      <c r="H323" s="326" t="s">
        <v>7394</v>
      </c>
      <c r="I323" s="327">
        <v>0</v>
      </c>
      <c r="J323" s="327">
        <v>0</v>
      </c>
      <c r="K323" s="327">
        <v>0</v>
      </c>
      <c r="L323" s="327">
        <v>0</v>
      </c>
      <c r="M323" s="327">
        <v>0</v>
      </c>
      <c r="N323" s="326" t="s">
        <v>7277</v>
      </c>
    </row>
    <row r="324" spans="2:14" ht="15" hidden="1" x14ac:dyDescent="0.25">
      <c r="B324" s="326" t="s">
        <v>14542</v>
      </c>
      <c r="C324" s="326" t="s">
        <v>894</v>
      </c>
      <c r="D324" s="326" t="s">
        <v>4138</v>
      </c>
      <c r="E324" s="326" t="s">
        <v>9578</v>
      </c>
      <c r="F324" s="326" t="s">
        <v>808</v>
      </c>
      <c r="G324" s="326" t="s">
        <v>896</v>
      </c>
      <c r="H324" s="326" t="s">
        <v>6221</v>
      </c>
      <c r="I324" s="327">
        <v>0</v>
      </c>
      <c r="J324" s="327">
        <v>0</v>
      </c>
      <c r="K324" s="327">
        <v>0</v>
      </c>
      <c r="L324" s="327">
        <v>0</v>
      </c>
      <c r="M324" s="327">
        <v>0</v>
      </c>
      <c r="N324" s="326" t="s">
        <v>7276</v>
      </c>
    </row>
    <row r="325" spans="2:14" ht="15" hidden="1" x14ac:dyDescent="0.25">
      <c r="B325" s="324" t="s">
        <v>14542</v>
      </c>
      <c r="C325" s="324" t="s">
        <v>894</v>
      </c>
      <c r="D325" s="324" t="s">
        <v>4138</v>
      </c>
      <c r="E325" s="324" t="s">
        <v>9578</v>
      </c>
      <c r="F325" s="324" t="s">
        <v>808</v>
      </c>
      <c r="G325" s="324" t="s">
        <v>896</v>
      </c>
      <c r="H325" s="324" t="s">
        <v>14377</v>
      </c>
      <c r="I325" s="325">
        <v>0</v>
      </c>
      <c r="J325" s="325">
        <v>0</v>
      </c>
      <c r="K325" s="325">
        <v>0</v>
      </c>
      <c r="L325" s="325">
        <v>0</v>
      </c>
      <c r="M325" s="325">
        <v>0</v>
      </c>
      <c r="N325" s="324" t="s">
        <v>12561</v>
      </c>
    </row>
    <row r="326" spans="2:14" ht="15" hidden="1" x14ac:dyDescent="0.25">
      <c r="B326" s="326" t="s">
        <v>14542</v>
      </c>
      <c r="C326" s="326" t="s">
        <v>894</v>
      </c>
      <c r="D326" s="326" t="s">
        <v>4138</v>
      </c>
      <c r="E326" s="326" t="s">
        <v>9578</v>
      </c>
      <c r="F326" s="326" t="s">
        <v>808</v>
      </c>
      <c r="G326" s="326" t="s">
        <v>896</v>
      </c>
      <c r="H326" s="326" t="s">
        <v>7393</v>
      </c>
      <c r="I326" s="327">
        <v>0</v>
      </c>
      <c r="J326" s="327">
        <v>0</v>
      </c>
      <c r="K326" s="327">
        <v>0</v>
      </c>
      <c r="L326" s="327">
        <v>0</v>
      </c>
      <c r="M326" s="327">
        <v>0</v>
      </c>
      <c r="N326" s="326" t="s">
        <v>7275</v>
      </c>
    </row>
    <row r="327" spans="2:14" ht="15" hidden="1" x14ac:dyDescent="0.25">
      <c r="B327" s="324" t="s">
        <v>14542</v>
      </c>
      <c r="C327" s="324" t="s">
        <v>894</v>
      </c>
      <c r="D327" s="324" t="s">
        <v>4138</v>
      </c>
      <c r="E327" s="324" t="s">
        <v>9578</v>
      </c>
      <c r="F327" s="324" t="s">
        <v>808</v>
      </c>
      <c r="G327" s="324" t="s">
        <v>896</v>
      </c>
      <c r="H327" s="324" t="s">
        <v>7394</v>
      </c>
      <c r="I327" s="325">
        <v>0</v>
      </c>
      <c r="J327" s="325">
        <v>0</v>
      </c>
      <c r="K327" s="325">
        <v>0</v>
      </c>
      <c r="L327" s="325">
        <v>0</v>
      </c>
      <c r="M327" s="325">
        <v>0</v>
      </c>
      <c r="N327" s="324" t="s">
        <v>7277</v>
      </c>
    </row>
    <row r="328" spans="2:14" ht="15" hidden="1" x14ac:dyDescent="0.25">
      <c r="B328" s="326" t="s">
        <v>14543</v>
      </c>
      <c r="C328" s="326" t="s">
        <v>894</v>
      </c>
      <c r="D328" s="326" t="s">
        <v>4139</v>
      </c>
      <c r="E328" s="326" t="s">
        <v>939</v>
      </c>
      <c r="F328" s="326" t="s">
        <v>808</v>
      </c>
      <c r="G328" s="326" t="s">
        <v>896</v>
      </c>
      <c r="H328" s="326" t="s">
        <v>6221</v>
      </c>
      <c r="I328" s="327">
        <v>0</v>
      </c>
      <c r="J328" s="327">
        <v>0</v>
      </c>
      <c r="K328" s="327">
        <v>0</v>
      </c>
      <c r="L328" s="327">
        <v>-186.92</v>
      </c>
      <c r="M328" s="327">
        <v>0</v>
      </c>
      <c r="N328" s="326" t="s">
        <v>7276</v>
      </c>
    </row>
    <row r="329" spans="2:14" ht="15" hidden="1" x14ac:dyDescent="0.25">
      <c r="B329" s="324" t="s">
        <v>14543</v>
      </c>
      <c r="C329" s="324" t="s">
        <v>894</v>
      </c>
      <c r="D329" s="324" t="s">
        <v>4139</v>
      </c>
      <c r="E329" s="324" t="s">
        <v>939</v>
      </c>
      <c r="F329" s="324" t="s">
        <v>808</v>
      </c>
      <c r="G329" s="324" t="s">
        <v>896</v>
      </c>
      <c r="H329" s="324" t="s">
        <v>6223</v>
      </c>
      <c r="I329" s="325">
        <v>0</v>
      </c>
      <c r="J329" s="325">
        <v>0</v>
      </c>
      <c r="K329" s="325">
        <v>0</v>
      </c>
      <c r="L329" s="325">
        <v>0</v>
      </c>
      <c r="M329" s="325">
        <v>0</v>
      </c>
      <c r="N329" s="324" t="s">
        <v>7280</v>
      </c>
    </row>
    <row r="330" spans="2:14" ht="15" hidden="1" x14ac:dyDescent="0.25">
      <c r="B330" s="326" t="s">
        <v>14543</v>
      </c>
      <c r="C330" s="326" t="s">
        <v>894</v>
      </c>
      <c r="D330" s="326" t="s">
        <v>4139</v>
      </c>
      <c r="E330" s="326" t="s">
        <v>939</v>
      </c>
      <c r="F330" s="326" t="s">
        <v>808</v>
      </c>
      <c r="G330" s="326" t="s">
        <v>896</v>
      </c>
      <c r="H330" s="326" t="s">
        <v>14377</v>
      </c>
      <c r="I330" s="327">
        <v>0</v>
      </c>
      <c r="J330" s="327">
        <v>0</v>
      </c>
      <c r="K330" s="327">
        <v>0</v>
      </c>
      <c r="L330" s="327">
        <v>0</v>
      </c>
      <c r="M330" s="327">
        <v>0</v>
      </c>
      <c r="N330" s="326" t="s">
        <v>12561</v>
      </c>
    </row>
    <row r="331" spans="2:14" ht="15" hidden="1" x14ac:dyDescent="0.25">
      <c r="B331" s="324" t="s">
        <v>14543</v>
      </c>
      <c r="C331" s="324" t="s">
        <v>894</v>
      </c>
      <c r="D331" s="324" t="s">
        <v>4139</v>
      </c>
      <c r="E331" s="324" t="s">
        <v>939</v>
      </c>
      <c r="F331" s="324" t="s">
        <v>808</v>
      </c>
      <c r="G331" s="324" t="s">
        <v>896</v>
      </c>
      <c r="H331" s="324" t="s">
        <v>7393</v>
      </c>
      <c r="I331" s="325">
        <v>0</v>
      </c>
      <c r="J331" s="325">
        <v>0</v>
      </c>
      <c r="K331" s="325">
        <v>0</v>
      </c>
      <c r="L331" s="325">
        <v>0</v>
      </c>
      <c r="M331" s="325">
        <v>0</v>
      </c>
      <c r="N331" s="324" t="s">
        <v>7275</v>
      </c>
    </row>
    <row r="332" spans="2:14" ht="15" hidden="1" x14ac:dyDescent="0.25">
      <c r="B332" s="326" t="s">
        <v>14543</v>
      </c>
      <c r="C332" s="326" t="s">
        <v>894</v>
      </c>
      <c r="D332" s="326" t="s">
        <v>4139</v>
      </c>
      <c r="E332" s="326" t="s">
        <v>939</v>
      </c>
      <c r="F332" s="326" t="s">
        <v>808</v>
      </c>
      <c r="G332" s="326" t="s">
        <v>896</v>
      </c>
      <c r="H332" s="326" t="s">
        <v>7395</v>
      </c>
      <c r="I332" s="327">
        <v>0</v>
      </c>
      <c r="J332" s="327">
        <v>0</v>
      </c>
      <c r="K332" s="327">
        <v>0</v>
      </c>
      <c r="L332" s="327">
        <v>0</v>
      </c>
      <c r="M332" s="327">
        <v>0</v>
      </c>
      <c r="N332" s="326" t="s">
        <v>7278</v>
      </c>
    </row>
    <row r="333" spans="2:14" ht="15" hidden="1" x14ac:dyDescent="0.25">
      <c r="B333" s="324" t="s">
        <v>14543</v>
      </c>
      <c r="C333" s="324" t="s">
        <v>894</v>
      </c>
      <c r="D333" s="324" t="s">
        <v>4139</v>
      </c>
      <c r="E333" s="324" t="s">
        <v>939</v>
      </c>
      <c r="F333" s="324" t="s">
        <v>808</v>
      </c>
      <c r="G333" s="324" t="s">
        <v>896</v>
      </c>
      <c r="H333" s="324" t="s">
        <v>7394</v>
      </c>
      <c r="I333" s="325">
        <v>4298</v>
      </c>
      <c r="J333" s="325">
        <v>0</v>
      </c>
      <c r="K333" s="325">
        <v>4298</v>
      </c>
      <c r="L333" s="325">
        <v>42045.79</v>
      </c>
      <c r="M333" s="325">
        <v>0</v>
      </c>
      <c r="N333" s="324" t="s">
        <v>7277</v>
      </c>
    </row>
    <row r="334" spans="2:14" ht="15" hidden="1" x14ac:dyDescent="0.25">
      <c r="B334" s="326" t="s">
        <v>14544</v>
      </c>
      <c r="C334" s="326" t="s">
        <v>894</v>
      </c>
      <c r="D334" s="326" t="s">
        <v>4139</v>
      </c>
      <c r="E334" s="326" t="s">
        <v>940</v>
      </c>
      <c r="F334" s="326" t="s">
        <v>811</v>
      </c>
      <c r="G334" s="326" t="s">
        <v>896</v>
      </c>
      <c r="H334" s="326" t="s">
        <v>6221</v>
      </c>
      <c r="I334" s="327">
        <v>0</v>
      </c>
      <c r="J334" s="327">
        <v>0</v>
      </c>
      <c r="K334" s="327">
        <v>0</v>
      </c>
      <c r="L334" s="327">
        <v>-178.45</v>
      </c>
      <c r="M334" s="327">
        <v>0</v>
      </c>
      <c r="N334" s="326" t="s">
        <v>7276</v>
      </c>
    </row>
    <row r="335" spans="2:14" ht="15" hidden="1" x14ac:dyDescent="0.25">
      <c r="B335" s="324" t="s">
        <v>14544</v>
      </c>
      <c r="C335" s="324" t="s">
        <v>894</v>
      </c>
      <c r="D335" s="324" t="s">
        <v>4139</v>
      </c>
      <c r="E335" s="324" t="s">
        <v>940</v>
      </c>
      <c r="F335" s="324" t="s">
        <v>811</v>
      </c>
      <c r="G335" s="324" t="s">
        <v>896</v>
      </c>
      <c r="H335" s="324" t="s">
        <v>14377</v>
      </c>
      <c r="I335" s="325">
        <v>0</v>
      </c>
      <c r="J335" s="325">
        <v>0</v>
      </c>
      <c r="K335" s="325">
        <v>0</v>
      </c>
      <c r="L335" s="325">
        <v>0</v>
      </c>
      <c r="M335" s="325">
        <v>0</v>
      </c>
      <c r="N335" s="324" t="s">
        <v>12561</v>
      </c>
    </row>
    <row r="336" spans="2:14" ht="15" hidden="1" x14ac:dyDescent="0.25">
      <c r="B336" s="326" t="s">
        <v>14544</v>
      </c>
      <c r="C336" s="326" t="s">
        <v>894</v>
      </c>
      <c r="D336" s="326" t="s">
        <v>4139</v>
      </c>
      <c r="E336" s="326" t="s">
        <v>940</v>
      </c>
      <c r="F336" s="326" t="s">
        <v>811</v>
      </c>
      <c r="G336" s="326" t="s">
        <v>896</v>
      </c>
      <c r="H336" s="326" t="s">
        <v>7393</v>
      </c>
      <c r="I336" s="327">
        <v>2</v>
      </c>
      <c r="J336" s="327">
        <v>2</v>
      </c>
      <c r="K336" s="327">
        <v>0</v>
      </c>
      <c r="L336" s="327">
        <v>35.119999999999997</v>
      </c>
      <c r="M336" s="327">
        <v>35.119999999999997</v>
      </c>
      <c r="N336" s="326" t="s">
        <v>7275</v>
      </c>
    </row>
    <row r="337" spans="2:14" ht="15" hidden="1" x14ac:dyDescent="0.25">
      <c r="B337" s="324" t="s">
        <v>14544</v>
      </c>
      <c r="C337" s="324" t="s">
        <v>894</v>
      </c>
      <c r="D337" s="324" t="s">
        <v>4139</v>
      </c>
      <c r="E337" s="324" t="s">
        <v>940</v>
      </c>
      <c r="F337" s="324" t="s">
        <v>811</v>
      </c>
      <c r="G337" s="324" t="s">
        <v>896</v>
      </c>
      <c r="H337" s="324" t="s">
        <v>7395</v>
      </c>
      <c r="I337" s="325">
        <v>0</v>
      </c>
      <c r="J337" s="325">
        <v>0</v>
      </c>
      <c r="K337" s="325">
        <v>0</v>
      </c>
      <c r="L337" s="325">
        <v>0</v>
      </c>
      <c r="M337" s="325">
        <v>0</v>
      </c>
      <c r="N337" s="324" t="s">
        <v>7278</v>
      </c>
    </row>
    <row r="338" spans="2:14" ht="15" hidden="1" x14ac:dyDescent="0.25">
      <c r="B338" s="326" t="s">
        <v>14544</v>
      </c>
      <c r="C338" s="326" t="s">
        <v>894</v>
      </c>
      <c r="D338" s="326" t="s">
        <v>4139</v>
      </c>
      <c r="E338" s="326" t="s">
        <v>940</v>
      </c>
      <c r="F338" s="326" t="s">
        <v>811</v>
      </c>
      <c r="G338" s="326" t="s">
        <v>896</v>
      </c>
      <c r="H338" s="326" t="s">
        <v>7394</v>
      </c>
      <c r="I338" s="327">
        <v>3800</v>
      </c>
      <c r="J338" s="327">
        <v>0</v>
      </c>
      <c r="K338" s="327">
        <v>3800</v>
      </c>
      <c r="L338" s="327">
        <v>66932.800000000003</v>
      </c>
      <c r="M338" s="327">
        <v>0</v>
      </c>
      <c r="N338" s="326" t="s">
        <v>7277</v>
      </c>
    </row>
    <row r="339" spans="2:14" ht="15" hidden="1" x14ac:dyDescent="0.25">
      <c r="B339" s="326" t="s">
        <v>14545</v>
      </c>
      <c r="C339" s="326" t="s">
        <v>894</v>
      </c>
      <c r="D339" s="326" t="s">
        <v>4139</v>
      </c>
      <c r="E339" s="326" t="s">
        <v>941</v>
      </c>
      <c r="F339" s="326" t="s">
        <v>808</v>
      </c>
      <c r="G339" s="326" t="s">
        <v>896</v>
      </c>
      <c r="H339" s="326" t="s">
        <v>6221</v>
      </c>
      <c r="I339" s="327">
        <v>0</v>
      </c>
      <c r="J339" s="327">
        <v>0</v>
      </c>
      <c r="K339" s="327">
        <v>0</v>
      </c>
      <c r="L339" s="327">
        <v>377.32</v>
      </c>
      <c r="M339" s="327">
        <v>0</v>
      </c>
      <c r="N339" s="326" t="s">
        <v>7276</v>
      </c>
    </row>
    <row r="340" spans="2:14" ht="15" hidden="1" x14ac:dyDescent="0.25">
      <c r="B340" s="324" t="s">
        <v>14545</v>
      </c>
      <c r="C340" s="324" t="s">
        <v>894</v>
      </c>
      <c r="D340" s="324" t="s">
        <v>4139</v>
      </c>
      <c r="E340" s="324" t="s">
        <v>941</v>
      </c>
      <c r="F340" s="324" t="s">
        <v>808</v>
      </c>
      <c r="G340" s="324" t="s">
        <v>896</v>
      </c>
      <c r="H340" s="324" t="s">
        <v>14377</v>
      </c>
      <c r="I340" s="325">
        <v>0</v>
      </c>
      <c r="J340" s="325">
        <v>0</v>
      </c>
      <c r="K340" s="325">
        <v>0</v>
      </c>
      <c r="L340" s="325">
        <v>0</v>
      </c>
      <c r="M340" s="325">
        <v>0</v>
      </c>
      <c r="N340" s="324" t="s">
        <v>12561</v>
      </c>
    </row>
    <row r="341" spans="2:14" ht="15" hidden="1" x14ac:dyDescent="0.25">
      <c r="B341" s="326" t="s">
        <v>14545</v>
      </c>
      <c r="C341" s="326" t="s">
        <v>894</v>
      </c>
      <c r="D341" s="326" t="s">
        <v>4139</v>
      </c>
      <c r="E341" s="326" t="s">
        <v>941</v>
      </c>
      <c r="F341" s="326" t="s">
        <v>808</v>
      </c>
      <c r="G341" s="326" t="s">
        <v>896</v>
      </c>
      <c r="H341" s="326" t="s">
        <v>7393</v>
      </c>
      <c r="I341" s="327">
        <v>2</v>
      </c>
      <c r="J341" s="327">
        <v>2</v>
      </c>
      <c r="K341" s="327">
        <v>0</v>
      </c>
      <c r="L341" s="327">
        <v>26.84</v>
      </c>
      <c r="M341" s="327">
        <v>26.84</v>
      </c>
      <c r="N341" s="326" t="s">
        <v>7275</v>
      </c>
    </row>
    <row r="342" spans="2:14" ht="15" hidden="1" x14ac:dyDescent="0.25">
      <c r="B342" s="324" t="s">
        <v>14545</v>
      </c>
      <c r="C342" s="324" t="s">
        <v>894</v>
      </c>
      <c r="D342" s="324" t="s">
        <v>4139</v>
      </c>
      <c r="E342" s="324" t="s">
        <v>941</v>
      </c>
      <c r="F342" s="324" t="s">
        <v>808</v>
      </c>
      <c r="G342" s="324" t="s">
        <v>896</v>
      </c>
      <c r="H342" s="324" t="s">
        <v>7395</v>
      </c>
      <c r="I342" s="325">
        <v>0</v>
      </c>
      <c r="J342" s="325">
        <v>0</v>
      </c>
      <c r="K342" s="325">
        <v>0</v>
      </c>
      <c r="L342" s="325">
        <v>0</v>
      </c>
      <c r="M342" s="325">
        <v>0</v>
      </c>
      <c r="N342" s="324" t="s">
        <v>7278</v>
      </c>
    </row>
    <row r="343" spans="2:14" ht="15" hidden="1" x14ac:dyDescent="0.25">
      <c r="B343" s="324" t="s">
        <v>14545</v>
      </c>
      <c r="C343" s="324" t="s">
        <v>894</v>
      </c>
      <c r="D343" s="324" t="s">
        <v>4139</v>
      </c>
      <c r="E343" s="324" t="s">
        <v>941</v>
      </c>
      <c r="F343" s="324" t="s">
        <v>808</v>
      </c>
      <c r="G343" s="324" t="s">
        <v>896</v>
      </c>
      <c r="H343" s="324" t="s">
        <v>7394</v>
      </c>
      <c r="I343" s="325">
        <v>507</v>
      </c>
      <c r="J343" s="325">
        <v>0</v>
      </c>
      <c r="K343" s="325">
        <v>507</v>
      </c>
      <c r="L343" s="325">
        <v>23123.87</v>
      </c>
      <c r="M343" s="325">
        <v>0</v>
      </c>
      <c r="N343" s="324" t="s">
        <v>7277</v>
      </c>
    </row>
    <row r="344" spans="2:14" ht="15" hidden="1" x14ac:dyDescent="0.25">
      <c r="B344" s="326" t="s">
        <v>14545</v>
      </c>
      <c r="C344" s="326" t="s">
        <v>894</v>
      </c>
      <c r="D344" s="326" t="s">
        <v>4139</v>
      </c>
      <c r="E344" s="326" t="s">
        <v>941</v>
      </c>
      <c r="F344" s="326" t="s">
        <v>808</v>
      </c>
      <c r="G344" s="326" t="s">
        <v>896</v>
      </c>
      <c r="H344" s="326" t="s">
        <v>4140</v>
      </c>
      <c r="I344" s="327">
        <v>0</v>
      </c>
      <c r="J344" s="327">
        <v>0</v>
      </c>
      <c r="K344" s="327">
        <v>0</v>
      </c>
      <c r="L344" s="327">
        <v>0</v>
      </c>
      <c r="M344" s="327">
        <v>0</v>
      </c>
      <c r="N344" s="326" t="s">
        <v>12555</v>
      </c>
    </row>
    <row r="345" spans="2:14" ht="15" hidden="1" x14ac:dyDescent="0.25">
      <c r="B345" s="326" t="s">
        <v>14546</v>
      </c>
      <c r="C345" s="326" t="s">
        <v>894</v>
      </c>
      <c r="D345" s="326" t="s">
        <v>4139</v>
      </c>
      <c r="E345" s="326" t="s">
        <v>942</v>
      </c>
      <c r="F345" s="326" t="s">
        <v>808</v>
      </c>
      <c r="G345" s="326" t="s">
        <v>896</v>
      </c>
      <c r="H345" s="326" t="s">
        <v>6221</v>
      </c>
      <c r="I345" s="327">
        <v>0</v>
      </c>
      <c r="J345" s="327">
        <v>0</v>
      </c>
      <c r="K345" s="327">
        <v>0</v>
      </c>
      <c r="L345" s="327">
        <v>0.09</v>
      </c>
      <c r="M345" s="327">
        <v>0</v>
      </c>
      <c r="N345" s="326" t="s">
        <v>7276</v>
      </c>
    </row>
    <row r="346" spans="2:14" ht="15" hidden="1" x14ac:dyDescent="0.25">
      <c r="B346" s="324" t="s">
        <v>14546</v>
      </c>
      <c r="C346" s="324" t="s">
        <v>894</v>
      </c>
      <c r="D346" s="324" t="s">
        <v>4139</v>
      </c>
      <c r="E346" s="324" t="s">
        <v>942</v>
      </c>
      <c r="F346" s="324" t="s">
        <v>808</v>
      </c>
      <c r="G346" s="324" t="s">
        <v>896</v>
      </c>
      <c r="H346" s="324" t="s">
        <v>14377</v>
      </c>
      <c r="I346" s="325">
        <v>0</v>
      </c>
      <c r="J346" s="325">
        <v>0</v>
      </c>
      <c r="K346" s="325">
        <v>0</v>
      </c>
      <c r="L346" s="325">
        <v>0</v>
      </c>
      <c r="M346" s="325">
        <v>0</v>
      </c>
      <c r="N346" s="324" t="s">
        <v>12561</v>
      </c>
    </row>
    <row r="347" spans="2:14" ht="15" hidden="1" x14ac:dyDescent="0.25">
      <c r="B347" s="326" t="s">
        <v>14546</v>
      </c>
      <c r="C347" s="326" t="s">
        <v>894</v>
      </c>
      <c r="D347" s="326" t="s">
        <v>4139</v>
      </c>
      <c r="E347" s="326" t="s">
        <v>942</v>
      </c>
      <c r="F347" s="326" t="s">
        <v>808</v>
      </c>
      <c r="G347" s="326" t="s">
        <v>896</v>
      </c>
      <c r="H347" s="326" t="s">
        <v>7393</v>
      </c>
      <c r="I347" s="327">
        <v>0</v>
      </c>
      <c r="J347" s="327">
        <v>0</v>
      </c>
      <c r="K347" s="327">
        <v>0</v>
      </c>
      <c r="L347" s="327">
        <v>0</v>
      </c>
      <c r="M347" s="327">
        <v>0</v>
      </c>
      <c r="N347" s="326" t="s">
        <v>7275</v>
      </c>
    </row>
    <row r="348" spans="2:14" ht="15" hidden="1" x14ac:dyDescent="0.25">
      <c r="B348" s="324" t="s">
        <v>14546</v>
      </c>
      <c r="C348" s="324" t="s">
        <v>894</v>
      </c>
      <c r="D348" s="324" t="s">
        <v>4139</v>
      </c>
      <c r="E348" s="324" t="s">
        <v>942</v>
      </c>
      <c r="F348" s="324" t="s">
        <v>808</v>
      </c>
      <c r="G348" s="324" t="s">
        <v>896</v>
      </c>
      <c r="H348" s="324" t="s">
        <v>7395</v>
      </c>
      <c r="I348" s="325">
        <v>0</v>
      </c>
      <c r="J348" s="325">
        <v>0</v>
      </c>
      <c r="K348" s="325">
        <v>0</v>
      </c>
      <c r="L348" s="325">
        <v>0</v>
      </c>
      <c r="M348" s="325">
        <v>0</v>
      </c>
      <c r="N348" s="324" t="s">
        <v>7278</v>
      </c>
    </row>
    <row r="349" spans="2:14" ht="15" hidden="1" x14ac:dyDescent="0.25">
      <c r="B349" s="326" t="s">
        <v>14546</v>
      </c>
      <c r="C349" s="326" t="s">
        <v>894</v>
      </c>
      <c r="D349" s="326" t="s">
        <v>4139</v>
      </c>
      <c r="E349" s="326" t="s">
        <v>942</v>
      </c>
      <c r="F349" s="326" t="s">
        <v>808</v>
      </c>
      <c r="G349" s="326" t="s">
        <v>896</v>
      </c>
      <c r="H349" s="326" t="s">
        <v>7394</v>
      </c>
      <c r="I349" s="327">
        <v>294</v>
      </c>
      <c r="J349" s="327">
        <v>0</v>
      </c>
      <c r="K349" s="327">
        <v>294</v>
      </c>
      <c r="L349" s="327">
        <v>4015.93</v>
      </c>
      <c r="M349" s="327">
        <v>0</v>
      </c>
      <c r="N349" s="326" t="s">
        <v>7277</v>
      </c>
    </row>
    <row r="350" spans="2:14" ht="15" hidden="1" x14ac:dyDescent="0.25">
      <c r="B350" s="326" t="s">
        <v>14547</v>
      </c>
      <c r="C350" s="326" t="s">
        <v>894</v>
      </c>
      <c r="D350" s="326" t="s">
        <v>4139</v>
      </c>
      <c r="E350" s="326" t="s">
        <v>944</v>
      </c>
      <c r="F350" s="326" t="s">
        <v>808</v>
      </c>
      <c r="G350" s="326" t="s">
        <v>896</v>
      </c>
      <c r="H350" s="326" t="s">
        <v>4140</v>
      </c>
      <c r="I350" s="327">
        <v>0</v>
      </c>
      <c r="J350" s="327">
        <v>0</v>
      </c>
      <c r="K350" s="327">
        <v>0</v>
      </c>
      <c r="L350" s="327">
        <v>0</v>
      </c>
      <c r="M350" s="327">
        <v>0</v>
      </c>
      <c r="N350" s="326" t="s">
        <v>12555</v>
      </c>
    </row>
    <row r="351" spans="2:14" ht="15" hidden="1" x14ac:dyDescent="0.25">
      <c r="B351" s="326" t="s">
        <v>14548</v>
      </c>
      <c r="C351" s="326" t="s">
        <v>894</v>
      </c>
      <c r="D351" s="326" t="s">
        <v>4139</v>
      </c>
      <c r="E351" s="326" t="s">
        <v>1384</v>
      </c>
      <c r="F351" s="326" t="s">
        <v>808</v>
      </c>
      <c r="G351" s="326" t="s">
        <v>896</v>
      </c>
      <c r="H351" s="326" t="s">
        <v>6221</v>
      </c>
      <c r="I351" s="327">
        <v>0</v>
      </c>
      <c r="J351" s="327">
        <v>0</v>
      </c>
      <c r="K351" s="327">
        <v>0</v>
      </c>
      <c r="L351" s="327">
        <v>0</v>
      </c>
      <c r="M351" s="327">
        <v>0</v>
      </c>
      <c r="N351" s="326" t="s">
        <v>7276</v>
      </c>
    </row>
    <row r="352" spans="2:14" ht="15" hidden="1" x14ac:dyDescent="0.25">
      <c r="B352" s="324" t="s">
        <v>14548</v>
      </c>
      <c r="C352" s="324" t="s">
        <v>894</v>
      </c>
      <c r="D352" s="324" t="s">
        <v>4139</v>
      </c>
      <c r="E352" s="324" t="s">
        <v>1384</v>
      </c>
      <c r="F352" s="324" t="s">
        <v>808</v>
      </c>
      <c r="G352" s="324" t="s">
        <v>896</v>
      </c>
      <c r="H352" s="324" t="s">
        <v>14377</v>
      </c>
      <c r="I352" s="325">
        <v>0</v>
      </c>
      <c r="J352" s="325">
        <v>0</v>
      </c>
      <c r="K352" s="325">
        <v>0</v>
      </c>
      <c r="L352" s="325">
        <v>0</v>
      </c>
      <c r="M352" s="325">
        <v>0</v>
      </c>
      <c r="N352" s="324" t="s">
        <v>12561</v>
      </c>
    </row>
    <row r="353" spans="2:14" ht="15" hidden="1" x14ac:dyDescent="0.25">
      <c r="B353" s="326" t="s">
        <v>14548</v>
      </c>
      <c r="C353" s="326" t="s">
        <v>894</v>
      </c>
      <c r="D353" s="326" t="s">
        <v>4139</v>
      </c>
      <c r="E353" s="326" t="s">
        <v>1384</v>
      </c>
      <c r="F353" s="326" t="s">
        <v>808</v>
      </c>
      <c r="G353" s="326" t="s">
        <v>896</v>
      </c>
      <c r="H353" s="326" t="s">
        <v>7393</v>
      </c>
      <c r="I353" s="327">
        <v>0</v>
      </c>
      <c r="J353" s="327">
        <v>0</v>
      </c>
      <c r="K353" s="327">
        <v>0</v>
      </c>
      <c r="L353" s="327">
        <v>0</v>
      </c>
      <c r="M353" s="327">
        <v>0</v>
      </c>
      <c r="N353" s="326" t="s">
        <v>7275</v>
      </c>
    </row>
    <row r="354" spans="2:14" ht="15" hidden="1" x14ac:dyDescent="0.25">
      <c r="B354" s="324" t="s">
        <v>14548</v>
      </c>
      <c r="C354" s="324" t="s">
        <v>894</v>
      </c>
      <c r="D354" s="324" t="s">
        <v>4139</v>
      </c>
      <c r="E354" s="324" t="s">
        <v>1384</v>
      </c>
      <c r="F354" s="324" t="s">
        <v>808</v>
      </c>
      <c r="G354" s="324" t="s">
        <v>896</v>
      </c>
      <c r="H354" s="324" t="s">
        <v>7395</v>
      </c>
      <c r="I354" s="325">
        <v>0</v>
      </c>
      <c r="J354" s="325">
        <v>0</v>
      </c>
      <c r="K354" s="325">
        <v>0</v>
      </c>
      <c r="L354" s="325">
        <v>0</v>
      </c>
      <c r="M354" s="325">
        <v>0</v>
      </c>
      <c r="N354" s="324" t="s">
        <v>7278</v>
      </c>
    </row>
    <row r="355" spans="2:14" ht="15" hidden="1" x14ac:dyDescent="0.25">
      <c r="B355" s="326" t="s">
        <v>14548</v>
      </c>
      <c r="C355" s="326" t="s">
        <v>894</v>
      </c>
      <c r="D355" s="326" t="s">
        <v>4139</v>
      </c>
      <c r="E355" s="326" t="s">
        <v>1384</v>
      </c>
      <c r="F355" s="326" t="s">
        <v>808</v>
      </c>
      <c r="G355" s="326" t="s">
        <v>896</v>
      </c>
      <c r="H355" s="326" t="s">
        <v>7394</v>
      </c>
      <c r="I355" s="327">
        <v>0</v>
      </c>
      <c r="J355" s="327">
        <v>0</v>
      </c>
      <c r="K355" s="327">
        <v>0</v>
      </c>
      <c r="L355" s="327">
        <v>0</v>
      </c>
      <c r="M355" s="327">
        <v>0</v>
      </c>
      <c r="N355" s="326" t="s">
        <v>7277</v>
      </c>
    </row>
    <row r="356" spans="2:14" ht="15" hidden="1" x14ac:dyDescent="0.25">
      <c r="B356" s="324" t="s">
        <v>14549</v>
      </c>
      <c r="C356" s="324" t="s">
        <v>894</v>
      </c>
      <c r="D356" s="324" t="s">
        <v>4139</v>
      </c>
      <c r="E356" s="324" t="s">
        <v>1385</v>
      </c>
      <c r="F356" s="324" t="s">
        <v>808</v>
      </c>
      <c r="G356" s="324" t="s">
        <v>896</v>
      </c>
      <c r="H356" s="324" t="s">
        <v>6221</v>
      </c>
      <c r="I356" s="325">
        <v>0</v>
      </c>
      <c r="J356" s="325">
        <v>0</v>
      </c>
      <c r="K356" s="325">
        <v>0</v>
      </c>
      <c r="L356" s="325">
        <v>0.15</v>
      </c>
      <c r="M356" s="325">
        <v>0</v>
      </c>
      <c r="N356" s="324" t="s">
        <v>7276</v>
      </c>
    </row>
    <row r="357" spans="2:14" ht="15" hidden="1" x14ac:dyDescent="0.25">
      <c r="B357" s="326" t="s">
        <v>14549</v>
      </c>
      <c r="C357" s="326" t="s">
        <v>894</v>
      </c>
      <c r="D357" s="326" t="s">
        <v>4139</v>
      </c>
      <c r="E357" s="326" t="s">
        <v>1385</v>
      </c>
      <c r="F357" s="326" t="s">
        <v>808</v>
      </c>
      <c r="G357" s="326" t="s">
        <v>896</v>
      </c>
      <c r="H357" s="326" t="s">
        <v>14377</v>
      </c>
      <c r="I357" s="327">
        <v>0</v>
      </c>
      <c r="J357" s="327">
        <v>0</v>
      </c>
      <c r="K357" s="327">
        <v>0</v>
      </c>
      <c r="L357" s="327">
        <v>0</v>
      </c>
      <c r="M357" s="327">
        <v>0</v>
      </c>
      <c r="N357" s="326" t="s">
        <v>12561</v>
      </c>
    </row>
    <row r="358" spans="2:14" ht="15" hidden="1" x14ac:dyDescent="0.25">
      <c r="B358" s="324" t="s">
        <v>14549</v>
      </c>
      <c r="C358" s="324" t="s">
        <v>894</v>
      </c>
      <c r="D358" s="324" t="s">
        <v>4139</v>
      </c>
      <c r="E358" s="324" t="s">
        <v>1385</v>
      </c>
      <c r="F358" s="324" t="s">
        <v>808</v>
      </c>
      <c r="G358" s="324" t="s">
        <v>896</v>
      </c>
      <c r="H358" s="324" t="s">
        <v>7393</v>
      </c>
      <c r="I358" s="325">
        <v>0</v>
      </c>
      <c r="J358" s="325">
        <v>0</v>
      </c>
      <c r="K358" s="325">
        <v>0</v>
      </c>
      <c r="L358" s="325">
        <v>0</v>
      </c>
      <c r="M358" s="325">
        <v>0</v>
      </c>
      <c r="N358" s="324" t="s">
        <v>7275</v>
      </c>
    </row>
    <row r="359" spans="2:14" ht="15" hidden="1" x14ac:dyDescent="0.25">
      <c r="B359" s="326" t="s">
        <v>14549</v>
      </c>
      <c r="C359" s="326" t="s">
        <v>894</v>
      </c>
      <c r="D359" s="326" t="s">
        <v>4139</v>
      </c>
      <c r="E359" s="326" t="s">
        <v>1385</v>
      </c>
      <c r="F359" s="326" t="s">
        <v>808</v>
      </c>
      <c r="G359" s="326" t="s">
        <v>896</v>
      </c>
      <c r="H359" s="326" t="s">
        <v>7395</v>
      </c>
      <c r="I359" s="327">
        <v>0</v>
      </c>
      <c r="J359" s="327">
        <v>0</v>
      </c>
      <c r="K359" s="327">
        <v>0</v>
      </c>
      <c r="L359" s="327">
        <v>0</v>
      </c>
      <c r="M359" s="327">
        <v>0</v>
      </c>
      <c r="N359" s="326" t="s">
        <v>7278</v>
      </c>
    </row>
    <row r="360" spans="2:14" ht="15" hidden="1" x14ac:dyDescent="0.25">
      <c r="B360" s="324" t="s">
        <v>14549</v>
      </c>
      <c r="C360" s="324" t="s">
        <v>894</v>
      </c>
      <c r="D360" s="324" t="s">
        <v>4139</v>
      </c>
      <c r="E360" s="324" t="s">
        <v>1385</v>
      </c>
      <c r="F360" s="324" t="s">
        <v>808</v>
      </c>
      <c r="G360" s="324" t="s">
        <v>896</v>
      </c>
      <c r="H360" s="324" t="s">
        <v>7394</v>
      </c>
      <c r="I360" s="325">
        <v>242</v>
      </c>
      <c r="J360" s="325">
        <v>0</v>
      </c>
      <c r="K360" s="325">
        <v>242</v>
      </c>
      <c r="L360" s="325">
        <v>542.1</v>
      </c>
      <c r="M360" s="325">
        <v>0</v>
      </c>
      <c r="N360" s="324" t="s">
        <v>7277</v>
      </c>
    </row>
    <row r="361" spans="2:14" ht="15" hidden="1" x14ac:dyDescent="0.25">
      <c r="B361" s="326" t="s">
        <v>14550</v>
      </c>
      <c r="C361" s="326" t="s">
        <v>894</v>
      </c>
      <c r="D361" s="326" t="s">
        <v>4139</v>
      </c>
      <c r="E361" s="326" t="s">
        <v>945</v>
      </c>
      <c r="F361" s="326" t="s">
        <v>808</v>
      </c>
      <c r="G361" s="326" t="s">
        <v>896</v>
      </c>
      <c r="H361" s="326" t="s">
        <v>6221</v>
      </c>
      <c r="I361" s="327">
        <v>0</v>
      </c>
      <c r="J361" s="327">
        <v>0</v>
      </c>
      <c r="K361" s="327">
        <v>0</v>
      </c>
      <c r="L361" s="327">
        <v>-2610.83</v>
      </c>
      <c r="M361" s="327">
        <v>0</v>
      </c>
      <c r="N361" s="326" t="s">
        <v>7276</v>
      </c>
    </row>
    <row r="362" spans="2:14" ht="15" hidden="1" x14ac:dyDescent="0.25">
      <c r="B362" s="324" t="s">
        <v>14550</v>
      </c>
      <c r="C362" s="324" t="s">
        <v>894</v>
      </c>
      <c r="D362" s="324" t="s">
        <v>4139</v>
      </c>
      <c r="E362" s="324" t="s">
        <v>945</v>
      </c>
      <c r="F362" s="324" t="s">
        <v>808</v>
      </c>
      <c r="G362" s="324" t="s">
        <v>896</v>
      </c>
      <c r="H362" s="324" t="s">
        <v>6223</v>
      </c>
      <c r="I362" s="325">
        <v>0</v>
      </c>
      <c r="J362" s="325">
        <v>0</v>
      </c>
      <c r="K362" s="325">
        <v>0</v>
      </c>
      <c r="L362" s="325">
        <v>0</v>
      </c>
      <c r="M362" s="325">
        <v>0</v>
      </c>
      <c r="N362" s="324" t="s">
        <v>7280</v>
      </c>
    </row>
    <row r="363" spans="2:14" ht="15" hidden="1" x14ac:dyDescent="0.25">
      <c r="B363" s="326" t="s">
        <v>14550</v>
      </c>
      <c r="C363" s="326" t="s">
        <v>894</v>
      </c>
      <c r="D363" s="326" t="s">
        <v>4139</v>
      </c>
      <c r="E363" s="326" t="s">
        <v>945</v>
      </c>
      <c r="F363" s="326" t="s">
        <v>808</v>
      </c>
      <c r="G363" s="326" t="s">
        <v>896</v>
      </c>
      <c r="H363" s="326" t="s">
        <v>14377</v>
      </c>
      <c r="I363" s="327">
        <v>695</v>
      </c>
      <c r="J363" s="327">
        <v>0</v>
      </c>
      <c r="K363" s="327">
        <v>695</v>
      </c>
      <c r="L363" s="327">
        <v>6776.88</v>
      </c>
      <c r="M363" s="327">
        <v>0</v>
      </c>
      <c r="N363" s="326" t="s">
        <v>12561</v>
      </c>
    </row>
    <row r="364" spans="2:14" ht="15" hidden="1" x14ac:dyDescent="0.25">
      <c r="B364" s="324" t="s">
        <v>14550</v>
      </c>
      <c r="C364" s="324" t="s">
        <v>894</v>
      </c>
      <c r="D364" s="324" t="s">
        <v>4139</v>
      </c>
      <c r="E364" s="324" t="s">
        <v>945</v>
      </c>
      <c r="F364" s="324" t="s">
        <v>808</v>
      </c>
      <c r="G364" s="324" t="s">
        <v>896</v>
      </c>
      <c r="H364" s="324" t="s">
        <v>7393</v>
      </c>
      <c r="I364" s="325">
        <v>0</v>
      </c>
      <c r="J364" s="325">
        <v>0</v>
      </c>
      <c r="K364" s="325">
        <v>0</v>
      </c>
      <c r="L364" s="325">
        <v>-0.06</v>
      </c>
      <c r="M364" s="325">
        <v>0</v>
      </c>
      <c r="N364" s="324" t="s">
        <v>7275</v>
      </c>
    </row>
    <row r="365" spans="2:14" ht="15" hidden="1" x14ac:dyDescent="0.25">
      <c r="B365" s="326" t="s">
        <v>14550</v>
      </c>
      <c r="C365" s="326" t="s">
        <v>894</v>
      </c>
      <c r="D365" s="326" t="s">
        <v>4139</v>
      </c>
      <c r="E365" s="326" t="s">
        <v>945</v>
      </c>
      <c r="F365" s="326" t="s">
        <v>808</v>
      </c>
      <c r="G365" s="326" t="s">
        <v>896</v>
      </c>
      <c r="H365" s="326" t="s">
        <v>7395</v>
      </c>
      <c r="I365" s="327">
        <v>449</v>
      </c>
      <c r="J365" s="327">
        <v>0</v>
      </c>
      <c r="K365" s="327">
        <v>449</v>
      </c>
      <c r="L365" s="327">
        <v>4378.1499999999996</v>
      </c>
      <c r="M365" s="327">
        <v>0</v>
      </c>
      <c r="N365" s="326" t="s">
        <v>7278</v>
      </c>
    </row>
    <row r="366" spans="2:14" ht="15" hidden="1" x14ac:dyDescent="0.25">
      <c r="B366" s="326" t="s">
        <v>14550</v>
      </c>
      <c r="C366" s="326" t="s">
        <v>894</v>
      </c>
      <c r="D366" s="326" t="s">
        <v>4139</v>
      </c>
      <c r="E366" s="326" t="s">
        <v>945</v>
      </c>
      <c r="F366" s="326" t="s">
        <v>808</v>
      </c>
      <c r="G366" s="326" t="s">
        <v>896</v>
      </c>
      <c r="H366" s="326" t="s">
        <v>7394</v>
      </c>
      <c r="I366" s="327">
        <v>194</v>
      </c>
      <c r="J366" s="327">
        <v>0</v>
      </c>
      <c r="K366" s="327">
        <v>194</v>
      </c>
      <c r="L366" s="327">
        <v>13555</v>
      </c>
      <c r="M366" s="327">
        <v>0</v>
      </c>
      <c r="N366" s="326" t="s">
        <v>7277</v>
      </c>
    </row>
    <row r="367" spans="2:14" ht="15" hidden="1" x14ac:dyDescent="0.25">
      <c r="B367" s="324" t="s">
        <v>14550</v>
      </c>
      <c r="C367" s="324" t="s">
        <v>894</v>
      </c>
      <c r="D367" s="324" t="s">
        <v>4139</v>
      </c>
      <c r="E367" s="324" t="s">
        <v>945</v>
      </c>
      <c r="F367" s="324" t="s">
        <v>808</v>
      </c>
      <c r="G367" s="324" t="s">
        <v>896</v>
      </c>
      <c r="H367" s="324" t="s">
        <v>9504</v>
      </c>
      <c r="I367" s="325">
        <v>5989</v>
      </c>
      <c r="J367" s="325">
        <v>0</v>
      </c>
      <c r="K367" s="325">
        <v>5989</v>
      </c>
      <c r="L367" s="325">
        <v>59241.16</v>
      </c>
      <c r="M367" s="325">
        <v>0</v>
      </c>
      <c r="N367" s="324" t="s">
        <v>12556</v>
      </c>
    </row>
    <row r="368" spans="2:14" ht="15" hidden="1" x14ac:dyDescent="0.25">
      <c r="B368" s="326" t="s">
        <v>14550</v>
      </c>
      <c r="C368" s="326" t="s">
        <v>894</v>
      </c>
      <c r="D368" s="326" t="s">
        <v>4139</v>
      </c>
      <c r="E368" s="326" t="s">
        <v>945</v>
      </c>
      <c r="F368" s="326" t="s">
        <v>808</v>
      </c>
      <c r="G368" s="326" t="s">
        <v>896</v>
      </c>
      <c r="H368" s="326" t="s">
        <v>4140</v>
      </c>
      <c r="I368" s="327">
        <v>0</v>
      </c>
      <c r="J368" s="327">
        <v>0</v>
      </c>
      <c r="K368" s="327">
        <v>0</v>
      </c>
      <c r="L368" s="327">
        <v>0</v>
      </c>
      <c r="M368" s="327">
        <v>0</v>
      </c>
      <c r="N368" s="326" t="s">
        <v>12555</v>
      </c>
    </row>
    <row r="369" spans="2:14" ht="15" hidden="1" x14ac:dyDescent="0.25">
      <c r="B369" s="324" t="s">
        <v>14551</v>
      </c>
      <c r="C369" s="324" t="s">
        <v>894</v>
      </c>
      <c r="D369" s="324" t="s">
        <v>4139</v>
      </c>
      <c r="E369" s="324" t="s">
        <v>946</v>
      </c>
      <c r="F369" s="324" t="s">
        <v>808</v>
      </c>
      <c r="G369" s="324" t="s">
        <v>896</v>
      </c>
      <c r="H369" s="324" t="s">
        <v>6221</v>
      </c>
      <c r="I369" s="325">
        <v>0</v>
      </c>
      <c r="J369" s="325">
        <v>0</v>
      </c>
      <c r="K369" s="325">
        <v>0</v>
      </c>
      <c r="L369" s="325">
        <v>0.06</v>
      </c>
      <c r="M369" s="325">
        <v>0</v>
      </c>
      <c r="N369" s="324" t="s">
        <v>7276</v>
      </c>
    </row>
    <row r="370" spans="2:14" ht="15" hidden="1" x14ac:dyDescent="0.25">
      <c r="B370" s="326" t="s">
        <v>14551</v>
      </c>
      <c r="C370" s="326" t="s">
        <v>894</v>
      </c>
      <c r="D370" s="326" t="s">
        <v>4139</v>
      </c>
      <c r="E370" s="326" t="s">
        <v>946</v>
      </c>
      <c r="F370" s="326" t="s">
        <v>808</v>
      </c>
      <c r="G370" s="326" t="s">
        <v>896</v>
      </c>
      <c r="H370" s="326" t="s">
        <v>14377</v>
      </c>
      <c r="I370" s="327">
        <v>0</v>
      </c>
      <c r="J370" s="327">
        <v>0</v>
      </c>
      <c r="K370" s="327">
        <v>0</v>
      </c>
      <c r="L370" s="327">
        <v>0</v>
      </c>
      <c r="M370" s="327">
        <v>0</v>
      </c>
      <c r="N370" s="326" t="s">
        <v>12561</v>
      </c>
    </row>
    <row r="371" spans="2:14" ht="15" hidden="1" x14ac:dyDescent="0.25">
      <c r="B371" s="324" t="s">
        <v>14551</v>
      </c>
      <c r="C371" s="324" t="s">
        <v>894</v>
      </c>
      <c r="D371" s="324" t="s">
        <v>4139</v>
      </c>
      <c r="E371" s="324" t="s">
        <v>946</v>
      </c>
      <c r="F371" s="324" t="s">
        <v>808</v>
      </c>
      <c r="G371" s="324" t="s">
        <v>896</v>
      </c>
      <c r="H371" s="324" t="s">
        <v>7393</v>
      </c>
      <c r="I371" s="325">
        <v>0</v>
      </c>
      <c r="J371" s="325">
        <v>0</v>
      </c>
      <c r="K371" s="325">
        <v>0</v>
      </c>
      <c r="L371" s="325">
        <v>0</v>
      </c>
      <c r="M371" s="325">
        <v>0</v>
      </c>
      <c r="N371" s="324" t="s">
        <v>7275</v>
      </c>
    </row>
    <row r="372" spans="2:14" ht="15" hidden="1" x14ac:dyDescent="0.25">
      <c r="B372" s="326" t="s">
        <v>14551</v>
      </c>
      <c r="C372" s="326" t="s">
        <v>894</v>
      </c>
      <c r="D372" s="326" t="s">
        <v>4139</v>
      </c>
      <c r="E372" s="326" t="s">
        <v>946</v>
      </c>
      <c r="F372" s="326" t="s">
        <v>808</v>
      </c>
      <c r="G372" s="326" t="s">
        <v>896</v>
      </c>
      <c r="H372" s="326" t="s">
        <v>7395</v>
      </c>
      <c r="I372" s="327">
        <v>751</v>
      </c>
      <c r="J372" s="327">
        <v>0</v>
      </c>
      <c r="K372" s="327">
        <v>751</v>
      </c>
      <c r="L372" s="327">
        <v>9222.2999999999993</v>
      </c>
      <c r="M372" s="327">
        <v>0</v>
      </c>
      <c r="N372" s="326" t="s">
        <v>7278</v>
      </c>
    </row>
    <row r="373" spans="2:14" ht="15" hidden="1" x14ac:dyDescent="0.25">
      <c r="B373" s="324" t="s">
        <v>14551</v>
      </c>
      <c r="C373" s="324" t="s">
        <v>894</v>
      </c>
      <c r="D373" s="324" t="s">
        <v>4139</v>
      </c>
      <c r="E373" s="324" t="s">
        <v>946</v>
      </c>
      <c r="F373" s="324" t="s">
        <v>808</v>
      </c>
      <c r="G373" s="324" t="s">
        <v>896</v>
      </c>
      <c r="H373" s="324" t="s">
        <v>7394</v>
      </c>
      <c r="I373" s="325">
        <v>0</v>
      </c>
      <c r="J373" s="325">
        <v>0</v>
      </c>
      <c r="K373" s="325">
        <v>0</v>
      </c>
      <c r="L373" s="325">
        <v>-0.03</v>
      </c>
      <c r="M373" s="325">
        <v>0</v>
      </c>
      <c r="N373" s="324" t="s">
        <v>7277</v>
      </c>
    </row>
    <row r="374" spans="2:14" ht="15" hidden="1" x14ac:dyDescent="0.25">
      <c r="B374" s="326" t="s">
        <v>14552</v>
      </c>
      <c r="C374" s="326" t="s">
        <v>894</v>
      </c>
      <c r="D374" s="326" t="s">
        <v>4139</v>
      </c>
      <c r="E374" s="326" t="s">
        <v>947</v>
      </c>
      <c r="F374" s="326" t="s">
        <v>811</v>
      </c>
      <c r="G374" s="326" t="s">
        <v>896</v>
      </c>
      <c r="H374" s="326" t="s">
        <v>6221</v>
      </c>
      <c r="I374" s="327">
        <v>0</v>
      </c>
      <c r="J374" s="327">
        <v>0</v>
      </c>
      <c r="K374" s="327">
        <v>0</v>
      </c>
      <c r="L374" s="327">
        <v>0</v>
      </c>
      <c r="M374" s="327">
        <v>0</v>
      </c>
      <c r="N374" s="326" t="s">
        <v>7276</v>
      </c>
    </row>
    <row r="375" spans="2:14" ht="15" hidden="1" x14ac:dyDescent="0.25">
      <c r="B375" s="324" t="s">
        <v>14552</v>
      </c>
      <c r="C375" s="324" t="s">
        <v>894</v>
      </c>
      <c r="D375" s="324" t="s">
        <v>4139</v>
      </c>
      <c r="E375" s="324" t="s">
        <v>947</v>
      </c>
      <c r="F375" s="324" t="s">
        <v>811</v>
      </c>
      <c r="G375" s="324" t="s">
        <v>896</v>
      </c>
      <c r="H375" s="324" t="s">
        <v>14377</v>
      </c>
      <c r="I375" s="325">
        <v>0</v>
      </c>
      <c r="J375" s="325">
        <v>0</v>
      </c>
      <c r="K375" s="325">
        <v>0</v>
      </c>
      <c r="L375" s="325">
        <v>0</v>
      </c>
      <c r="M375" s="325">
        <v>0</v>
      </c>
      <c r="N375" s="324" t="s">
        <v>12561</v>
      </c>
    </row>
    <row r="376" spans="2:14" ht="15" hidden="1" x14ac:dyDescent="0.25">
      <c r="B376" s="326" t="s">
        <v>14552</v>
      </c>
      <c r="C376" s="326" t="s">
        <v>894</v>
      </c>
      <c r="D376" s="326" t="s">
        <v>4139</v>
      </c>
      <c r="E376" s="326" t="s">
        <v>947</v>
      </c>
      <c r="F376" s="326" t="s">
        <v>811</v>
      </c>
      <c r="G376" s="326" t="s">
        <v>896</v>
      </c>
      <c r="H376" s="326" t="s">
        <v>7393</v>
      </c>
      <c r="I376" s="327">
        <v>0</v>
      </c>
      <c r="J376" s="327">
        <v>0</v>
      </c>
      <c r="K376" s="327">
        <v>0</v>
      </c>
      <c r="L376" s="327">
        <v>0</v>
      </c>
      <c r="M376" s="327">
        <v>0</v>
      </c>
      <c r="N376" s="326" t="s">
        <v>7275</v>
      </c>
    </row>
    <row r="377" spans="2:14" ht="15" hidden="1" x14ac:dyDescent="0.25">
      <c r="B377" s="324" t="s">
        <v>14552</v>
      </c>
      <c r="C377" s="324" t="s">
        <v>894</v>
      </c>
      <c r="D377" s="324" t="s">
        <v>4139</v>
      </c>
      <c r="E377" s="324" t="s">
        <v>947</v>
      </c>
      <c r="F377" s="324" t="s">
        <v>811</v>
      </c>
      <c r="G377" s="324" t="s">
        <v>896</v>
      </c>
      <c r="H377" s="324" t="s">
        <v>7395</v>
      </c>
      <c r="I377" s="325">
        <v>0</v>
      </c>
      <c r="J377" s="325">
        <v>0</v>
      </c>
      <c r="K377" s="325">
        <v>0</v>
      </c>
      <c r="L377" s="325">
        <v>0</v>
      </c>
      <c r="M377" s="325">
        <v>0</v>
      </c>
      <c r="N377" s="324" t="s">
        <v>7278</v>
      </c>
    </row>
    <row r="378" spans="2:14" ht="15" hidden="1" x14ac:dyDescent="0.25">
      <c r="B378" s="326" t="s">
        <v>14552</v>
      </c>
      <c r="C378" s="326" t="s">
        <v>894</v>
      </c>
      <c r="D378" s="326" t="s">
        <v>4139</v>
      </c>
      <c r="E378" s="326" t="s">
        <v>947</v>
      </c>
      <c r="F378" s="326" t="s">
        <v>811</v>
      </c>
      <c r="G378" s="326" t="s">
        <v>896</v>
      </c>
      <c r="H378" s="326" t="s">
        <v>7394</v>
      </c>
      <c r="I378" s="327">
        <v>0</v>
      </c>
      <c r="J378" s="327">
        <v>0</v>
      </c>
      <c r="K378" s="327">
        <v>0</v>
      </c>
      <c r="L378" s="327">
        <v>0</v>
      </c>
      <c r="M378" s="327">
        <v>0</v>
      </c>
      <c r="N378" s="326" t="s">
        <v>7277</v>
      </c>
    </row>
    <row r="379" spans="2:14" ht="15" hidden="1" x14ac:dyDescent="0.25">
      <c r="B379" s="324" t="s">
        <v>14553</v>
      </c>
      <c r="C379" s="324" t="s">
        <v>894</v>
      </c>
      <c r="D379" s="324" t="s">
        <v>4139</v>
      </c>
      <c r="E379" s="324" t="s">
        <v>948</v>
      </c>
      <c r="F379" s="324" t="s">
        <v>811</v>
      </c>
      <c r="G379" s="324" t="s">
        <v>896</v>
      </c>
      <c r="H379" s="324" t="s">
        <v>6221</v>
      </c>
      <c r="I379" s="325">
        <v>0</v>
      </c>
      <c r="J379" s="325">
        <v>0</v>
      </c>
      <c r="K379" s="325">
        <v>0</v>
      </c>
      <c r="L379" s="325">
        <v>0.01</v>
      </c>
      <c r="M379" s="325">
        <v>0</v>
      </c>
      <c r="N379" s="324" t="s">
        <v>7276</v>
      </c>
    </row>
    <row r="380" spans="2:14" ht="15" hidden="1" x14ac:dyDescent="0.25">
      <c r="B380" s="326" t="s">
        <v>14553</v>
      </c>
      <c r="C380" s="326" t="s">
        <v>894</v>
      </c>
      <c r="D380" s="326" t="s">
        <v>4139</v>
      </c>
      <c r="E380" s="326" t="s">
        <v>948</v>
      </c>
      <c r="F380" s="326" t="s">
        <v>811</v>
      </c>
      <c r="G380" s="326" t="s">
        <v>896</v>
      </c>
      <c r="H380" s="326" t="s">
        <v>14377</v>
      </c>
      <c r="I380" s="327">
        <v>0</v>
      </c>
      <c r="J380" s="327">
        <v>0</v>
      </c>
      <c r="K380" s="327">
        <v>0</v>
      </c>
      <c r="L380" s="327">
        <v>0</v>
      </c>
      <c r="M380" s="327">
        <v>0</v>
      </c>
      <c r="N380" s="326" t="s">
        <v>12561</v>
      </c>
    </row>
    <row r="381" spans="2:14" ht="15" hidden="1" x14ac:dyDescent="0.25">
      <c r="B381" s="324" t="s">
        <v>14553</v>
      </c>
      <c r="C381" s="324" t="s">
        <v>894</v>
      </c>
      <c r="D381" s="324" t="s">
        <v>4139</v>
      </c>
      <c r="E381" s="324" t="s">
        <v>948</v>
      </c>
      <c r="F381" s="324" t="s">
        <v>811</v>
      </c>
      <c r="G381" s="324" t="s">
        <v>896</v>
      </c>
      <c r="H381" s="324" t="s">
        <v>7393</v>
      </c>
      <c r="I381" s="325">
        <v>0</v>
      </c>
      <c r="J381" s="325">
        <v>0</v>
      </c>
      <c r="K381" s="325">
        <v>0</v>
      </c>
      <c r="L381" s="325">
        <v>0</v>
      </c>
      <c r="M381" s="325">
        <v>0</v>
      </c>
      <c r="N381" s="324" t="s">
        <v>7275</v>
      </c>
    </row>
    <row r="382" spans="2:14" ht="15" hidden="1" x14ac:dyDescent="0.25">
      <c r="B382" s="326" t="s">
        <v>14553</v>
      </c>
      <c r="C382" s="326" t="s">
        <v>894</v>
      </c>
      <c r="D382" s="326" t="s">
        <v>4139</v>
      </c>
      <c r="E382" s="326" t="s">
        <v>948</v>
      </c>
      <c r="F382" s="326" t="s">
        <v>811</v>
      </c>
      <c r="G382" s="326" t="s">
        <v>896</v>
      </c>
      <c r="H382" s="326" t="s">
        <v>7394</v>
      </c>
      <c r="I382" s="327">
        <v>0</v>
      </c>
      <c r="J382" s="327">
        <v>0</v>
      </c>
      <c r="K382" s="327">
        <v>0</v>
      </c>
      <c r="L382" s="327">
        <v>-0.01</v>
      </c>
      <c r="M382" s="327">
        <v>0</v>
      </c>
      <c r="N382" s="326" t="s">
        <v>7277</v>
      </c>
    </row>
    <row r="383" spans="2:14" ht="15" hidden="1" x14ac:dyDescent="0.25">
      <c r="B383" s="326" t="s">
        <v>14554</v>
      </c>
      <c r="C383" s="326" t="s">
        <v>894</v>
      </c>
      <c r="D383" s="326" t="s">
        <v>4139</v>
      </c>
      <c r="E383" s="326" t="s">
        <v>949</v>
      </c>
      <c r="F383" s="326" t="s">
        <v>811</v>
      </c>
      <c r="G383" s="326" t="s">
        <v>896</v>
      </c>
      <c r="H383" s="326" t="s">
        <v>6221</v>
      </c>
      <c r="I383" s="327">
        <v>0</v>
      </c>
      <c r="J383" s="327">
        <v>0</v>
      </c>
      <c r="K383" s="327">
        <v>0</v>
      </c>
      <c r="L383" s="327">
        <v>0</v>
      </c>
      <c r="M383" s="327">
        <v>0</v>
      </c>
      <c r="N383" s="326" t="s">
        <v>7276</v>
      </c>
    </row>
    <row r="384" spans="2:14" ht="15" hidden="1" x14ac:dyDescent="0.25">
      <c r="B384" s="324" t="s">
        <v>14554</v>
      </c>
      <c r="C384" s="324" t="s">
        <v>894</v>
      </c>
      <c r="D384" s="324" t="s">
        <v>4139</v>
      </c>
      <c r="E384" s="324" t="s">
        <v>949</v>
      </c>
      <c r="F384" s="324" t="s">
        <v>811</v>
      </c>
      <c r="G384" s="324" t="s">
        <v>896</v>
      </c>
      <c r="H384" s="324" t="s">
        <v>14377</v>
      </c>
      <c r="I384" s="325">
        <v>0</v>
      </c>
      <c r="J384" s="325">
        <v>0</v>
      </c>
      <c r="K384" s="325">
        <v>0</v>
      </c>
      <c r="L384" s="325">
        <v>0</v>
      </c>
      <c r="M384" s="325">
        <v>0</v>
      </c>
      <c r="N384" s="324" t="s">
        <v>12561</v>
      </c>
    </row>
    <row r="385" spans="2:14" ht="15" hidden="1" x14ac:dyDescent="0.25">
      <c r="B385" s="326" t="s">
        <v>14554</v>
      </c>
      <c r="C385" s="326" t="s">
        <v>894</v>
      </c>
      <c r="D385" s="326" t="s">
        <v>4139</v>
      </c>
      <c r="E385" s="326" t="s">
        <v>949</v>
      </c>
      <c r="F385" s="326" t="s">
        <v>811</v>
      </c>
      <c r="G385" s="326" t="s">
        <v>896</v>
      </c>
      <c r="H385" s="326" t="s">
        <v>7393</v>
      </c>
      <c r="I385" s="327">
        <v>0</v>
      </c>
      <c r="J385" s="327">
        <v>0</v>
      </c>
      <c r="K385" s="327">
        <v>0</v>
      </c>
      <c r="L385" s="327">
        <v>0</v>
      </c>
      <c r="M385" s="327">
        <v>0</v>
      </c>
      <c r="N385" s="326" t="s">
        <v>7275</v>
      </c>
    </row>
    <row r="386" spans="2:14" ht="15" hidden="1" x14ac:dyDescent="0.25">
      <c r="B386" s="324" t="s">
        <v>14554</v>
      </c>
      <c r="C386" s="324" t="s">
        <v>894</v>
      </c>
      <c r="D386" s="324" t="s">
        <v>4139</v>
      </c>
      <c r="E386" s="324" t="s">
        <v>949</v>
      </c>
      <c r="F386" s="324" t="s">
        <v>811</v>
      </c>
      <c r="G386" s="324" t="s">
        <v>896</v>
      </c>
      <c r="H386" s="324" t="s">
        <v>7395</v>
      </c>
      <c r="I386" s="325">
        <v>0</v>
      </c>
      <c r="J386" s="325">
        <v>0</v>
      </c>
      <c r="K386" s="325">
        <v>0</v>
      </c>
      <c r="L386" s="325">
        <v>0</v>
      </c>
      <c r="M386" s="325">
        <v>0</v>
      </c>
      <c r="N386" s="324" t="s">
        <v>7278</v>
      </c>
    </row>
    <row r="387" spans="2:14" ht="15" hidden="1" x14ac:dyDescent="0.25">
      <c r="B387" s="326" t="s">
        <v>14554</v>
      </c>
      <c r="C387" s="326" t="s">
        <v>894</v>
      </c>
      <c r="D387" s="326" t="s">
        <v>4139</v>
      </c>
      <c r="E387" s="326" t="s">
        <v>949</v>
      </c>
      <c r="F387" s="326" t="s">
        <v>811</v>
      </c>
      <c r="G387" s="326" t="s">
        <v>896</v>
      </c>
      <c r="H387" s="326" t="s">
        <v>7394</v>
      </c>
      <c r="I387" s="327">
        <v>204</v>
      </c>
      <c r="J387" s="327">
        <v>0</v>
      </c>
      <c r="K387" s="327">
        <v>204</v>
      </c>
      <c r="L387" s="327">
        <v>1724.04</v>
      </c>
      <c r="M387" s="327">
        <v>0</v>
      </c>
      <c r="N387" s="326" t="s">
        <v>7277</v>
      </c>
    </row>
    <row r="388" spans="2:14" ht="15" hidden="1" x14ac:dyDescent="0.25">
      <c r="B388" s="326" t="s">
        <v>14555</v>
      </c>
      <c r="C388" s="326" t="s">
        <v>894</v>
      </c>
      <c r="D388" s="326" t="s">
        <v>4139</v>
      </c>
      <c r="E388" s="326" t="s">
        <v>1398</v>
      </c>
      <c r="F388" s="326" t="s">
        <v>801</v>
      </c>
      <c r="G388" s="326" t="s">
        <v>896</v>
      </c>
      <c r="H388" s="326" t="s">
        <v>6221</v>
      </c>
      <c r="I388" s="327">
        <v>0</v>
      </c>
      <c r="J388" s="327">
        <v>0</v>
      </c>
      <c r="K388" s="327">
        <v>0</v>
      </c>
      <c r="L388" s="327">
        <v>0</v>
      </c>
      <c r="M388" s="327">
        <v>0</v>
      </c>
      <c r="N388" s="326" t="s">
        <v>7276</v>
      </c>
    </row>
    <row r="389" spans="2:14" ht="15" hidden="1" x14ac:dyDescent="0.25">
      <c r="B389" s="324" t="s">
        <v>14556</v>
      </c>
      <c r="C389" s="324" t="s">
        <v>894</v>
      </c>
      <c r="D389" s="324" t="s">
        <v>4139</v>
      </c>
      <c r="E389" s="324" t="s">
        <v>8362</v>
      </c>
      <c r="F389" s="324" t="s">
        <v>801</v>
      </c>
      <c r="G389" s="324" t="s">
        <v>896</v>
      </c>
      <c r="H389" s="324" t="s">
        <v>7395</v>
      </c>
      <c r="I389" s="325">
        <v>0</v>
      </c>
      <c r="J389" s="325">
        <v>0</v>
      </c>
      <c r="K389" s="325">
        <v>0</v>
      </c>
      <c r="L389" s="325">
        <v>4403.57</v>
      </c>
      <c r="M389" s="325">
        <v>0</v>
      </c>
      <c r="N389" s="324" t="s">
        <v>7278</v>
      </c>
    </row>
    <row r="390" spans="2:14" ht="15" hidden="1" x14ac:dyDescent="0.25">
      <c r="B390" s="326" t="s">
        <v>14557</v>
      </c>
      <c r="C390" s="326" t="s">
        <v>894</v>
      </c>
      <c r="D390" s="326" t="s">
        <v>4139</v>
      </c>
      <c r="E390" s="326" t="s">
        <v>9835</v>
      </c>
      <c r="F390" s="326" t="s">
        <v>808</v>
      </c>
      <c r="G390" s="326" t="s">
        <v>896</v>
      </c>
      <c r="H390" s="326" t="s">
        <v>6221</v>
      </c>
      <c r="I390" s="327">
        <v>0</v>
      </c>
      <c r="J390" s="327">
        <v>0</v>
      </c>
      <c r="K390" s="327">
        <v>0</v>
      </c>
      <c r="L390" s="327">
        <v>0</v>
      </c>
      <c r="M390" s="327">
        <v>0</v>
      </c>
      <c r="N390" s="326" t="s">
        <v>7276</v>
      </c>
    </row>
    <row r="391" spans="2:14" ht="15" hidden="1" x14ac:dyDescent="0.25">
      <c r="B391" s="324" t="s">
        <v>14557</v>
      </c>
      <c r="C391" s="324" t="s">
        <v>894</v>
      </c>
      <c r="D391" s="324" t="s">
        <v>4139</v>
      </c>
      <c r="E391" s="324" t="s">
        <v>9835</v>
      </c>
      <c r="F391" s="324" t="s">
        <v>808</v>
      </c>
      <c r="G391" s="324" t="s">
        <v>896</v>
      </c>
      <c r="H391" s="324" t="s">
        <v>7394</v>
      </c>
      <c r="I391" s="325">
        <v>0</v>
      </c>
      <c r="J391" s="325">
        <v>0</v>
      </c>
      <c r="K391" s="325">
        <v>0</v>
      </c>
      <c r="L391" s="325">
        <v>0</v>
      </c>
      <c r="M391" s="325">
        <v>0</v>
      </c>
      <c r="N391" s="324" t="s">
        <v>7277</v>
      </c>
    </row>
    <row r="392" spans="2:14" ht="15" hidden="1" x14ac:dyDescent="0.25">
      <c r="B392" s="326" t="s">
        <v>14558</v>
      </c>
      <c r="C392" s="326" t="s">
        <v>894</v>
      </c>
      <c r="D392" s="326" t="s">
        <v>4139</v>
      </c>
      <c r="E392" s="326" t="s">
        <v>9946</v>
      </c>
      <c r="F392" s="326" t="s">
        <v>808</v>
      </c>
      <c r="G392" s="326" t="s">
        <v>896</v>
      </c>
      <c r="H392" s="326" t="s">
        <v>6221</v>
      </c>
      <c r="I392" s="327">
        <v>0</v>
      </c>
      <c r="J392" s="327">
        <v>0</v>
      </c>
      <c r="K392" s="327">
        <v>0</v>
      </c>
      <c r="L392" s="327">
        <v>0</v>
      </c>
      <c r="M392" s="327">
        <v>0</v>
      </c>
      <c r="N392" s="326" t="s">
        <v>7276</v>
      </c>
    </row>
    <row r="393" spans="2:14" ht="15" hidden="1" x14ac:dyDescent="0.25">
      <c r="B393" s="324" t="s">
        <v>14558</v>
      </c>
      <c r="C393" s="324" t="s">
        <v>894</v>
      </c>
      <c r="D393" s="324" t="s">
        <v>4139</v>
      </c>
      <c r="E393" s="324" t="s">
        <v>9946</v>
      </c>
      <c r="F393" s="324" t="s">
        <v>808</v>
      </c>
      <c r="G393" s="324" t="s">
        <v>896</v>
      </c>
      <c r="H393" s="324" t="s">
        <v>7394</v>
      </c>
      <c r="I393" s="325">
        <v>0</v>
      </c>
      <c r="J393" s="325">
        <v>0</v>
      </c>
      <c r="K393" s="325">
        <v>0</v>
      </c>
      <c r="L393" s="325">
        <v>0</v>
      </c>
      <c r="M393" s="325">
        <v>0</v>
      </c>
      <c r="N393" s="324" t="s">
        <v>7277</v>
      </c>
    </row>
    <row r="394" spans="2:14" ht="15" hidden="1" x14ac:dyDescent="0.25">
      <c r="B394" s="326" t="s">
        <v>14559</v>
      </c>
      <c r="C394" s="326" t="s">
        <v>894</v>
      </c>
      <c r="D394" s="326" t="s">
        <v>4139</v>
      </c>
      <c r="E394" s="326" t="s">
        <v>14560</v>
      </c>
      <c r="F394" s="326" t="s">
        <v>811</v>
      </c>
      <c r="G394" s="326" t="s">
        <v>896</v>
      </c>
      <c r="H394" s="326" t="s">
        <v>6221</v>
      </c>
      <c r="I394" s="327">
        <v>0</v>
      </c>
      <c r="J394" s="327">
        <v>0</v>
      </c>
      <c r="K394" s="327">
        <v>0</v>
      </c>
      <c r="L394" s="327">
        <v>0.01</v>
      </c>
      <c r="M394" s="327">
        <v>0</v>
      </c>
      <c r="N394" s="326" t="s">
        <v>7276</v>
      </c>
    </row>
    <row r="395" spans="2:14" ht="15" hidden="1" x14ac:dyDescent="0.25">
      <c r="B395" s="324" t="s">
        <v>14559</v>
      </c>
      <c r="C395" s="324" t="s">
        <v>894</v>
      </c>
      <c r="D395" s="324" t="s">
        <v>4139</v>
      </c>
      <c r="E395" s="324" t="s">
        <v>14560</v>
      </c>
      <c r="F395" s="324" t="s">
        <v>811</v>
      </c>
      <c r="G395" s="324" t="s">
        <v>896</v>
      </c>
      <c r="H395" s="324" t="s">
        <v>14377</v>
      </c>
      <c r="I395" s="325">
        <v>0</v>
      </c>
      <c r="J395" s="325">
        <v>0</v>
      </c>
      <c r="K395" s="325">
        <v>0</v>
      </c>
      <c r="L395" s="325">
        <v>0</v>
      </c>
      <c r="M395" s="325">
        <v>0</v>
      </c>
      <c r="N395" s="324" t="s">
        <v>12561</v>
      </c>
    </row>
    <row r="396" spans="2:14" ht="15" hidden="1" x14ac:dyDescent="0.25">
      <c r="B396" s="326" t="s">
        <v>14559</v>
      </c>
      <c r="C396" s="326" t="s">
        <v>894</v>
      </c>
      <c r="D396" s="326" t="s">
        <v>4139</v>
      </c>
      <c r="E396" s="326" t="s">
        <v>14560</v>
      </c>
      <c r="F396" s="326" t="s">
        <v>811</v>
      </c>
      <c r="G396" s="326" t="s">
        <v>896</v>
      </c>
      <c r="H396" s="326" t="s">
        <v>7393</v>
      </c>
      <c r="I396" s="327">
        <v>0</v>
      </c>
      <c r="J396" s="327">
        <v>0</v>
      </c>
      <c r="K396" s="327">
        <v>0</v>
      </c>
      <c r="L396" s="327">
        <v>0</v>
      </c>
      <c r="M396" s="327">
        <v>0</v>
      </c>
      <c r="N396" s="326" t="s">
        <v>7275</v>
      </c>
    </row>
    <row r="397" spans="2:14" ht="15" hidden="1" x14ac:dyDescent="0.25">
      <c r="B397" s="324" t="s">
        <v>14559</v>
      </c>
      <c r="C397" s="324" t="s">
        <v>894</v>
      </c>
      <c r="D397" s="324" t="s">
        <v>4139</v>
      </c>
      <c r="E397" s="324" t="s">
        <v>14560</v>
      </c>
      <c r="F397" s="324" t="s">
        <v>811</v>
      </c>
      <c r="G397" s="324" t="s">
        <v>896</v>
      </c>
      <c r="H397" s="324" t="s">
        <v>7395</v>
      </c>
      <c r="I397" s="325">
        <v>0</v>
      </c>
      <c r="J397" s="325">
        <v>0</v>
      </c>
      <c r="K397" s="325">
        <v>0</v>
      </c>
      <c r="L397" s="325">
        <v>0</v>
      </c>
      <c r="M397" s="325">
        <v>0</v>
      </c>
      <c r="N397" s="324" t="s">
        <v>7278</v>
      </c>
    </row>
    <row r="398" spans="2:14" ht="15" hidden="1" x14ac:dyDescent="0.25">
      <c r="B398" s="326" t="s">
        <v>14559</v>
      </c>
      <c r="C398" s="326" t="s">
        <v>894</v>
      </c>
      <c r="D398" s="326" t="s">
        <v>4139</v>
      </c>
      <c r="E398" s="326" t="s">
        <v>14560</v>
      </c>
      <c r="F398" s="326" t="s">
        <v>811</v>
      </c>
      <c r="G398" s="326" t="s">
        <v>896</v>
      </c>
      <c r="H398" s="326" t="s">
        <v>7394</v>
      </c>
      <c r="I398" s="327">
        <v>800</v>
      </c>
      <c r="J398" s="327">
        <v>0</v>
      </c>
      <c r="K398" s="327">
        <v>800</v>
      </c>
      <c r="L398" s="327">
        <v>13974.18</v>
      </c>
      <c r="M398" s="327">
        <v>0</v>
      </c>
      <c r="N398" s="326" t="s">
        <v>7277</v>
      </c>
    </row>
    <row r="399" spans="2:14" ht="15" hidden="1" x14ac:dyDescent="0.25">
      <c r="B399" s="324" t="s">
        <v>14561</v>
      </c>
      <c r="C399" s="324" t="s">
        <v>894</v>
      </c>
      <c r="D399" s="324" t="s">
        <v>4141</v>
      </c>
      <c r="E399" s="324" t="s">
        <v>1402</v>
      </c>
      <c r="F399" s="324" t="s">
        <v>801</v>
      </c>
      <c r="G399" s="324" t="s">
        <v>896</v>
      </c>
      <c r="H399" s="324" t="s">
        <v>6221</v>
      </c>
      <c r="I399" s="325">
        <v>0</v>
      </c>
      <c r="J399" s="325">
        <v>0</v>
      </c>
      <c r="K399" s="325">
        <v>0</v>
      </c>
      <c r="L399" s="325">
        <v>0</v>
      </c>
      <c r="M399" s="325">
        <v>0</v>
      </c>
      <c r="N399" s="324" t="s">
        <v>7276</v>
      </c>
    </row>
    <row r="400" spans="2:14" ht="15" hidden="1" x14ac:dyDescent="0.25">
      <c r="B400" s="326" t="s">
        <v>14562</v>
      </c>
      <c r="C400" s="326" t="s">
        <v>894</v>
      </c>
      <c r="D400" s="326" t="s">
        <v>4141</v>
      </c>
      <c r="E400" s="326" t="s">
        <v>1403</v>
      </c>
      <c r="F400" s="326" t="s">
        <v>801</v>
      </c>
      <c r="G400" s="326" t="s">
        <v>896</v>
      </c>
      <c r="H400" s="326" t="s">
        <v>6221</v>
      </c>
      <c r="I400" s="327">
        <v>0</v>
      </c>
      <c r="J400" s="327">
        <v>0</v>
      </c>
      <c r="K400" s="327">
        <v>0</v>
      </c>
      <c r="L400" s="327">
        <v>0</v>
      </c>
      <c r="M400" s="327">
        <v>0</v>
      </c>
      <c r="N400" s="326" t="s">
        <v>7276</v>
      </c>
    </row>
    <row r="401" spans="2:14" ht="15" hidden="1" x14ac:dyDescent="0.25">
      <c r="B401" s="324" t="s">
        <v>14563</v>
      </c>
      <c r="C401" s="324" t="s">
        <v>894</v>
      </c>
      <c r="D401" s="324" t="s">
        <v>4143</v>
      </c>
      <c r="E401" s="324" t="s">
        <v>950</v>
      </c>
      <c r="F401" s="324" t="s">
        <v>808</v>
      </c>
      <c r="G401" s="324" t="s">
        <v>896</v>
      </c>
      <c r="H401" s="324" t="s">
        <v>6221</v>
      </c>
      <c r="I401" s="325">
        <v>0</v>
      </c>
      <c r="J401" s="325">
        <v>0</v>
      </c>
      <c r="K401" s="325">
        <v>0</v>
      </c>
      <c r="L401" s="325">
        <v>-7347.17</v>
      </c>
      <c r="M401" s="325">
        <v>0</v>
      </c>
      <c r="N401" s="324" t="s">
        <v>7276</v>
      </c>
    </row>
    <row r="402" spans="2:14" ht="15" hidden="1" x14ac:dyDescent="0.25">
      <c r="B402" s="326" t="s">
        <v>14563</v>
      </c>
      <c r="C402" s="326" t="s">
        <v>894</v>
      </c>
      <c r="D402" s="326" t="s">
        <v>4143</v>
      </c>
      <c r="E402" s="326" t="s">
        <v>950</v>
      </c>
      <c r="F402" s="326" t="s">
        <v>808</v>
      </c>
      <c r="G402" s="326" t="s">
        <v>896</v>
      </c>
      <c r="H402" s="326" t="s">
        <v>14377</v>
      </c>
      <c r="I402" s="327">
        <v>420</v>
      </c>
      <c r="J402" s="327">
        <v>0</v>
      </c>
      <c r="K402" s="327">
        <v>420</v>
      </c>
      <c r="L402" s="327">
        <v>15811.03</v>
      </c>
      <c r="M402" s="327">
        <v>0</v>
      </c>
      <c r="N402" s="326" t="s">
        <v>12561</v>
      </c>
    </row>
    <row r="403" spans="2:14" ht="15" hidden="1" x14ac:dyDescent="0.25">
      <c r="B403" s="324" t="s">
        <v>14563</v>
      </c>
      <c r="C403" s="324" t="s">
        <v>894</v>
      </c>
      <c r="D403" s="324" t="s">
        <v>4143</v>
      </c>
      <c r="E403" s="324" t="s">
        <v>950</v>
      </c>
      <c r="F403" s="324" t="s">
        <v>808</v>
      </c>
      <c r="G403" s="324" t="s">
        <v>896</v>
      </c>
      <c r="H403" s="324" t="s">
        <v>7393</v>
      </c>
      <c r="I403" s="325">
        <v>0</v>
      </c>
      <c r="J403" s="325">
        <v>0</v>
      </c>
      <c r="K403" s="325">
        <v>0</v>
      </c>
      <c r="L403" s="325">
        <v>0</v>
      </c>
      <c r="M403" s="325">
        <v>0</v>
      </c>
      <c r="N403" s="324" t="s">
        <v>7275</v>
      </c>
    </row>
    <row r="404" spans="2:14" ht="15" hidden="1" x14ac:dyDescent="0.25">
      <c r="B404" s="326" t="s">
        <v>14563</v>
      </c>
      <c r="C404" s="326" t="s">
        <v>894</v>
      </c>
      <c r="D404" s="326" t="s">
        <v>4143</v>
      </c>
      <c r="E404" s="326" t="s">
        <v>950</v>
      </c>
      <c r="F404" s="326" t="s">
        <v>808</v>
      </c>
      <c r="G404" s="326" t="s">
        <v>896</v>
      </c>
      <c r="H404" s="326" t="s">
        <v>7395</v>
      </c>
      <c r="I404" s="327">
        <v>0</v>
      </c>
      <c r="J404" s="327">
        <v>0</v>
      </c>
      <c r="K404" s="327">
        <v>0</v>
      </c>
      <c r="L404" s="327">
        <v>0</v>
      </c>
      <c r="M404" s="327">
        <v>0</v>
      </c>
      <c r="N404" s="326" t="s">
        <v>7278</v>
      </c>
    </row>
    <row r="405" spans="2:14" ht="15" hidden="1" x14ac:dyDescent="0.25">
      <c r="B405" s="324" t="s">
        <v>14563</v>
      </c>
      <c r="C405" s="324" t="s">
        <v>894</v>
      </c>
      <c r="D405" s="324" t="s">
        <v>4143</v>
      </c>
      <c r="E405" s="324" t="s">
        <v>950</v>
      </c>
      <c r="F405" s="324" t="s">
        <v>808</v>
      </c>
      <c r="G405" s="324" t="s">
        <v>896</v>
      </c>
      <c r="H405" s="324" t="s">
        <v>7394</v>
      </c>
      <c r="I405" s="325">
        <v>16397</v>
      </c>
      <c r="J405" s="325">
        <v>0</v>
      </c>
      <c r="K405" s="325">
        <v>16397</v>
      </c>
      <c r="L405" s="325">
        <v>-844635666.95000005</v>
      </c>
      <c r="M405" s="325">
        <v>0</v>
      </c>
      <c r="N405" s="324" t="s">
        <v>7277</v>
      </c>
    </row>
    <row r="406" spans="2:14" ht="15" hidden="1" x14ac:dyDescent="0.25">
      <c r="B406" s="326" t="s">
        <v>14564</v>
      </c>
      <c r="C406" s="326" t="s">
        <v>894</v>
      </c>
      <c r="D406" s="326" t="s">
        <v>4143</v>
      </c>
      <c r="E406" s="326" t="s">
        <v>951</v>
      </c>
      <c r="F406" s="326" t="s">
        <v>811</v>
      </c>
      <c r="G406" s="326" t="s">
        <v>896</v>
      </c>
      <c r="H406" s="326" t="s">
        <v>6221</v>
      </c>
      <c r="I406" s="327">
        <v>0</v>
      </c>
      <c r="J406" s="327">
        <v>0</v>
      </c>
      <c r="K406" s="327">
        <v>0</v>
      </c>
      <c r="L406" s="327">
        <v>-422.25</v>
      </c>
      <c r="M406" s="327">
        <v>0</v>
      </c>
      <c r="N406" s="326" t="s">
        <v>7276</v>
      </c>
    </row>
    <row r="407" spans="2:14" ht="15" hidden="1" x14ac:dyDescent="0.25">
      <c r="B407" s="324" t="s">
        <v>14564</v>
      </c>
      <c r="C407" s="324" t="s">
        <v>894</v>
      </c>
      <c r="D407" s="324" t="s">
        <v>4143</v>
      </c>
      <c r="E407" s="324" t="s">
        <v>951</v>
      </c>
      <c r="F407" s="324" t="s">
        <v>811</v>
      </c>
      <c r="G407" s="324" t="s">
        <v>896</v>
      </c>
      <c r="H407" s="324" t="s">
        <v>14377</v>
      </c>
      <c r="I407" s="325">
        <v>0</v>
      </c>
      <c r="J407" s="325">
        <v>0</v>
      </c>
      <c r="K407" s="325">
        <v>0</v>
      </c>
      <c r="L407" s="325">
        <v>0</v>
      </c>
      <c r="M407" s="325">
        <v>0</v>
      </c>
      <c r="N407" s="324" t="s">
        <v>12561</v>
      </c>
    </row>
    <row r="408" spans="2:14" ht="15" hidden="1" x14ac:dyDescent="0.25">
      <c r="B408" s="326" t="s">
        <v>14564</v>
      </c>
      <c r="C408" s="326" t="s">
        <v>894</v>
      </c>
      <c r="D408" s="326" t="s">
        <v>4143</v>
      </c>
      <c r="E408" s="326" t="s">
        <v>951</v>
      </c>
      <c r="F408" s="326" t="s">
        <v>811</v>
      </c>
      <c r="G408" s="326" t="s">
        <v>896</v>
      </c>
      <c r="H408" s="326" t="s">
        <v>7393</v>
      </c>
      <c r="I408" s="327">
        <v>0</v>
      </c>
      <c r="J408" s="327">
        <v>0</v>
      </c>
      <c r="K408" s="327">
        <v>0</v>
      </c>
      <c r="L408" s="327">
        <v>0</v>
      </c>
      <c r="M408" s="327">
        <v>0</v>
      </c>
      <c r="N408" s="326" t="s">
        <v>7275</v>
      </c>
    </row>
    <row r="409" spans="2:14" ht="15" hidden="1" x14ac:dyDescent="0.25">
      <c r="B409" s="324" t="s">
        <v>14564</v>
      </c>
      <c r="C409" s="324" t="s">
        <v>894</v>
      </c>
      <c r="D409" s="324" t="s">
        <v>4143</v>
      </c>
      <c r="E409" s="324" t="s">
        <v>951</v>
      </c>
      <c r="F409" s="324" t="s">
        <v>811</v>
      </c>
      <c r="G409" s="324" t="s">
        <v>896</v>
      </c>
      <c r="H409" s="324" t="s">
        <v>7395</v>
      </c>
      <c r="I409" s="325">
        <v>0</v>
      </c>
      <c r="J409" s="325">
        <v>0</v>
      </c>
      <c r="K409" s="325">
        <v>0</v>
      </c>
      <c r="L409" s="325">
        <v>0</v>
      </c>
      <c r="M409" s="325">
        <v>0</v>
      </c>
      <c r="N409" s="324" t="s">
        <v>7278</v>
      </c>
    </row>
    <row r="410" spans="2:14" ht="15" hidden="1" x14ac:dyDescent="0.25">
      <c r="B410" s="326" t="s">
        <v>14564</v>
      </c>
      <c r="C410" s="326" t="s">
        <v>894</v>
      </c>
      <c r="D410" s="326" t="s">
        <v>4143</v>
      </c>
      <c r="E410" s="326" t="s">
        <v>951</v>
      </c>
      <c r="F410" s="326" t="s">
        <v>811</v>
      </c>
      <c r="G410" s="326" t="s">
        <v>896</v>
      </c>
      <c r="H410" s="326" t="s">
        <v>7394</v>
      </c>
      <c r="I410" s="327">
        <v>1217</v>
      </c>
      <c r="J410" s="327">
        <v>0</v>
      </c>
      <c r="K410" s="327">
        <v>1217</v>
      </c>
      <c r="L410" s="327">
        <v>40730.71</v>
      </c>
      <c r="M410" s="327">
        <v>0</v>
      </c>
      <c r="N410" s="326" t="s">
        <v>7277</v>
      </c>
    </row>
    <row r="411" spans="2:14" ht="15" hidden="1" x14ac:dyDescent="0.25">
      <c r="B411" s="324" t="s">
        <v>14565</v>
      </c>
      <c r="C411" s="324" t="s">
        <v>894</v>
      </c>
      <c r="D411" s="324" t="s">
        <v>4143</v>
      </c>
      <c r="E411" s="324" t="s">
        <v>9836</v>
      </c>
      <c r="F411" s="324" t="s">
        <v>811</v>
      </c>
      <c r="G411" s="324" t="s">
        <v>896</v>
      </c>
      <c r="H411" s="324" t="s">
        <v>6221</v>
      </c>
      <c r="I411" s="325">
        <v>0</v>
      </c>
      <c r="J411" s="325">
        <v>0</v>
      </c>
      <c r="K411" s="325">
        <v>0</v>
      </c>
      <c r="L411" s="325">
        <v>-62.38</v>
      </c>
      <c r="M411" s="325">
        <v>0</v>
      </c>
      <c r="N411" s="324" t="s">
        <v>7276</v>
      </c>
    </row>
    <row r="412" spans="2:14" ht="15" hidden="1" x14ac:dyDescent="0.25">
      <c r="B412" s="326" t="s">
        <v>14565</v>
      </c>
      <c r="C412" s="326" t="s">
        <v>894</v>
      </c>
      <c r="D412" s="326" t="s">
        <v>4143</v>
      </c>
      <c r="E412" s="326" t="s">
        <v>9836</v>
      </c>
      <c r="F412" s="326" t="s">
        <v>811</v>
      </c>
      <c r="G412" s="326" t="s">
        <v>896</v>
      </c>
      <c r="H412" s="326" t="s">
        <v>14377</v>
      </c>
      <c r="I412" s="327">
        <v>0</v>
      </c>
      <c r="J412" s="327">
        <v>0</v>
      </c>
      <c r="K412" s="327">
        <v>0</v>
      </c>
      <c r="L412" s="327">
        <v>0</v>
      </c>
      <c r="M412" s="327">
        <v>0</v>
      </c>
      <c r="N412" s="326" t="s">
        <v>12561</v>
      </c>
    </row>
    <row r="413" spans="2:14" ht="15" hidden="1" x14ac:dyDescent="0.25">
      <c r="B413" s="324" t="s">
        <v>14565</v>
      </c>
      <c r="C413" s="324" t="s">
        <v>894</v>
      </c>
      <c r="D413" s="324" t="s">
        <v>4143</v>
      </c>
      <c r="E413" s="324" t="s">
        <v>9836</v>
      </c>
      <c r="F413" s="324" t="s">
        <v>811</v>
      </c>
      <c r="G413" s="324" t="s">
        <v>896</v>
      </c>
      <c r="H413" s="324" t="s">
        <v>7393</v>
      </c>
      <c r="I413" s="325">
        <v>0</v>
      </c>
      <c r="J413" s="325">
        <v>0</v>
      </c>
      <c r="K413" s="325">
        <v>0</v>
      </c>
      <c r="L413" s="325">
        <v>0</v>
      </c>
      <c r="M413" s="325">
        <v>0</v>
      </c>
      <c r="N413" s="324" t="s">
        <v>7275</v>
      </c>
    </row>
    <row r="414" spans="2:14" ht="15" hidden="1" x14ac:dyDescent="0.25">
      <c r="B414" s="326" t="s">
        <v>14565</v>
      </c>
      <c r="C414" s="326" t="s">
        <v>894</v>
      </c>
      <c r="D414" s="326" t="s">
        <v>4143</v>
      </c>
      <c r="E414" s="326" t="s">
        <v>9836</v>
      </c>
      <c r="F414" s="326" t="s">
        <v>811</v>
      </c>
      <c r="G414" s="326" t="s">
        <v>896</v>
      </c>
      <c r="H414" s="326" t="s">
        <v>7394</v>
      </c>
      <c r="I414" s="327">
        <v>0</v>
      </c>
      <c r="J414" s="327">
        <v>0</v>
      </c>
      <c r="K414" s="327">
        <v>0</v>
      </c>
      <c r="L414" s="327">
        <v>62.39</v>
      </c>
      <c r="M414" s="327">
        <v>0</v>
      </c>
      <c r="N414" s="326" t="s">
        <v>7277</v>
      </c>
    </row>
    <row r="415" spans="2:14" ht="15" hidden="1" x14ac:dyDescent="0.25">
      <c r="B415" s="324" t="s">
        <v>14566</v>
      </c>
      <c r="C415" s="324" t="s">
        <v>894</v>
      </c>
      <c r="D415" s="324" t="s">
        <v>4144</v>
      </c>
      <c r="E415" s="324" t="s">
        <v>952</v>
      </c>
      <c r="F415" s="324" t="s">
        <v>811</v>
      </c>
      <c r="G415" s="324" t="s">
        <v>896</v>
      </c>
      <c r="H415" s="324" t="s">
        <v>6221</v>
      </c>
      <c r="I415" s="325">
        <v>0</v>
      </c>
      <c r="J415" s="325">
        <v>0</v>
      </c>
      <c r="K415" s="325">
        <v>0</v>
      </c>
      <c r="L415" s="325">
        <v>-189.75</v>
      </c>
      <c r="M415" s="325">
        <v>0</v>
      </c>
      <c r="N415" s="324" t="s">
        <v>7276</v>
      </c>
    </row>
    <row r="416" spans="2:14" ht="15" hidden="1" x14ac:dyDescent="0.25">
      <c r="B416" s="326" t="s">
        <v>14566</v>
      </c>
      <c r="C416" s="326" t="s">
        <v>894</v>
      </c>
      <c r="D416" s="326" t="s">
        <v>4144</v>
      </c>
      <c r="E416" s="326" t="s">
        <v>952</v>
      </c>
      <c r="F416" s="326" t="s">
        <v>811</v>
      </c>
      <c r="G416" s="326" t="s">
        <v>896</v>
      </c>
      <c r="H416" s="326" t="s">
        <v>14377</v>
      </c>
      <c r="I416" s="327">
        <v>0</v>
      </c>
      <c r="J416" s="327">
        <v>0</v>
      </c>
      <c r="K416" s="327">
        <v>0</v>
      </c>
      <c r="L416" s="327">
        <v>0</v>
      </c>
      <c r="M416" s="327">
        <v>0</v>
      </c>
      <c r="N416" s="326" t="s">
        <v>12561</v>
      </c>
    </row>
    <row r="417" spans="2:14" ht="15" hidden="1" x14ac:dyDescent="0.25">
      <c r="B417" s="324" t="s">
        <v>14566</v>
      </c>
      <c r="C417" s="324" t="s">
        <v>894</v>
      </c>
      <c r="D417" s="324" t="s">
        <v>4144</v>
      </c>
      <c r="E417" s="324" t="s">
        <v>952</v>
      </c>
      <c r="F417" s="324" t="s">
        <v>811</v>
      </c>
      <c r="G417" s="324" t="s">
        <v>896</v>
      </c>
      <c r="H417" s="324" t="s">
        <v>7393</v>
      </c>
      <c r="I417" s="325">
        <v>0</v>
      </c>
      <c r="J417" s="325">
        <v>0</v>
      </c>
      <c r="K417" s="325">
        <v>0</v>
      </c>
      <c r="L417" s="325">
        <v>0</v>
      </c>
      <c r="M417" s="325">
        <v>0</v>
      </c>
      <c r="N417" s="324" t="s">
        <v>7275</v>
      </c>
    </row>
    <row r="418" spans="2:14" ht="15" hidden="1" x14ac:dyDescent="0.25">
      <c r="B418" s="326" t="s">
        <v>14566</v>
      </c>
      <c r="C418" s="326" t="s">
        <v>894</v>
      </c>
      <c r="D418" s="326" t="s">
        <v>4144</v>
      </c>
      <c r="E418" s="326" t="s">
        <v>952</v>
      </c>
      <c r="F418" s="326" t="s">
        <v>811</v>
      </c>
      <c r="G418" s="326" t="s">
        <v>896</v>
      </c>
      <c r="H418" s="326" t="s">
        <v>7395</v>
      </c>
      <c r="I418" s="327">
        <v>0</v>
      </c>
      <c r="J418" s="327">
        <v>0</v>
      </c>
      <c r="K418" s="327">
        <v>0</v>
      </c>
      <c r="L418" s="327">
        <v>0</v>
      </c>
      <c r="M418" s="327">
        <v>0</v>
      </c>
      <c r="N418" s="326" t="s">
        <v>7278</v>
      </c>
    </row>
    <row r="419" spans="2:14" ht="15" hidden="1" x14ac:dyDescent="0.25">
      <c r="B419" s="324" t="s">
        <v>14566</v>
      </c>
      <c r="C419" s="324" t="s">
        <v>894</v>
      </c>
      <c r="D419" s="324" t="s">
        <v>4144</v>
      </c>
      <c r="E419" s="324" t="s">
        <v>952</v>
      </c>
      <c r="F419" s="324" t="s">
        <v>811</v>
      </c>
      <c r="G419" s="324" t="s">
        <v>896</v>
      </c>
      <c r="H419" s="324" t="s">
        <v>7394</v>
      </c>
      <c r="I419" s="325">
        <v>636</v>
      </c>
      <c r="J419" s="325">
        <v>0</v>
      </c>
      <c r="K419" s="325">
        <v>636</v>
      </c>
      <c r="L419" s="325">
        <v>23272.14</v>
      </c>
      <c r="M419" s="325">
        <v>0</v>
      </c>
      <c r="N419" s="324" t="s">
        <v>7277</v>
      </c>
    </row>
    <row r="420" spans="2:14" ht="15" hidden="1" x14ac:dyDescent="0.25">
      <c r="B420" s="326" t="s">
        <v>14566</v>
      </c>
      <c r="C420" s="326" t="s">
        <v>894</v>
      </c>
      <c r="D420" s="326" t="s">
        <v>4144</v>
      </c>
      <c r="E420" s="326" t="s">
        <v>952</v>
      </c>
      <c r="F420" s="326" t="s">
        <v>811</v>
      </c>
      <c r="G420" s="326" t="s">
        <v>896</v>
      </c>
      <c r="H420" s="326" t="s">
        <v>9504</v>
      </c>
      <c r="I420" s="327">
        <v>57</v>
      </c>
      <c r="J420" s="327">
        <v>0</v>
      </c>
      <c r="K420" s="327">
        <v>57</v>
      </c>
      <c r="L420" s="327">
        <v>2080.4</v>
      </c>
      <c r="M420" s="327">
        <v>0</v>
      </c>
      <c r="N420" s="326" t="s">
        <v>12556</v>
      </c>
    </row>
    <row r="421" spans="2:14" ht="15" hidden="1" x14ac:dyDescent="0.25">
      <c r="B421" s="324" t="s">
        <v>14567</v>
      </c>
      <c r="C421" s="324" t="s">
        <v>894</v>
      </c>
      <c r="D421" s="324" t="s">
        <v>4144</v>
      </c>
      <c r="E421" s="324" t="s">
        <v>9837</v>
      </c>
      <c r="F421" s="324" t="s">
        <v>811</v>
      </c>
      <c r="G421" s="324" t="s">
        <v>896</v>
      </c>
      <c r="H421" s="324" t="s">
        <v>6221</v>
      </c>
      <c r="I421" s="325">
        <v>0</v>
      </c>
      <c r="J421" s="325">
        <v>0</v>
      </c>
      <c r="K421" s="325">
        <v>0</v>
      </c>
      <c r="L421" s="325">
        <v>-1267.94</v>
      </c>
      <c r="M421" s="325">
        <v>0</v>
      </c>
      <c r="N421" s="324" t="s">
        <v>7276</v>
      </c>
    </row>
    <row r="422" spans="2:14" ht="15" hidden="1" x14ac:dyDescent="0.25">
      <c r="B422" s="326" t="s">
        <v>14567</v>
      </c>
      <c r="C422" s="326" t="s">
        <v>894</v>
      </c>
      <c r="D422" s="326" t="s">
        <v>4144</v>
      </c>
      <c r="E422" s="326" t="s">
        <v>9837</v>
      </c>
      <c r="F422" s="326" t="s">
        <v>811</v>
      </c>
      <c r="G422" s="326" t="s">
        <v>896</v>
      </c>
      <c r="H422" s="326" t="s">
        <v>14377</v>
      </c>
      <c r="I422" s="327">
        <v>0</v>
      </c>
      <c r="J422" s="327">
        <v>0</v>
      </c>
      <c r="K422" s="327">
        <v>0</v>
      </c>
      <c r="L422" s="327">
        <v>0</v>
      </c>
      <c r="M422" s="327">
        <v>0</v>
      </c>
      <c r="N422" s="326" t="s">
        <v>12561</v>
      </c>
    </row>
    <row r="423" spans="2:14" ht="15" hidden="1" x14ac:dyDescent="0.25">
      <c r="B423" s="324" t="s">
        <v>14567</v>
      </c>
      <c r="C423" s="324" t="s">
        <v>894</v>
      </c>
      <c r="D423" s="324" t="s">
        <v>4144</v>
      </c>
      <c r="E423" s="324" t="s">
        <v>9837</v>
      </c>
      <c r="F423" s="324" t="s">
        <v>811</v>
      </c>
      <c r="G423" s="324" t="s">
        <v>896</v>
      </c>
      <c r="H423" s="324" t="s">
        <v>7393</v>
      </c>
      <c r="I423" s="325">
        <v>0</v>
      </c>
      <c r="J423" s="325">
        <v>0</v>
      </c>
      <c r="K423" s="325">
        <v>0</v>
      </c>
      <c r="L423" s="325">
        <v>0</v>
      </c>
      <c r="M423" s="325">
        <v>0</v>
      </c>
      <c r="N423" s="324" t="s">
        <v>7275</v>
      </c>
    </row>
    <row r="424" spans="2:14" ht="15" hidden="1" x14ac:dyDescent="0.25">
      <c r="B424" s="326" t="s">
        <v>14567</v>
      </c>
      <c r="C424" s="326" t="s">
        <v>894</v>
      </c>
      <c r="D424" s="326" t="s">
        <v>4144</v>
      </c>
      <c r="E424" s="326" t="s">
        <v>9837</v>
      </c>
      <c r="F424" s="326" t="s">
        <v>811</v>
      </c>
      <c r="G424" s="326" t="s">
        <v>896</v>
      </c>
      <c r="H424" s="326" t="s">
        <v>7394</v>
      </c>
      <c r="I424" s="327">
        <v>0</v>
      </c>
      <c r="J424" s="327">
        <v>0</v>
      </c>
      <c r="K424" s="327">
        <v>0</v>
      </c>
      <c r="L424" s="327">
        <v>1267.94</v>
      </c>
      <c r="M424" s="327">
        <v>0</v>
      </c>
      <c r="N424" s="326" t="s">
        <v>7277</v>
      </c>
    </row>
    <row r="425" spans="2:14" ht="15" hidden="1" x14ac:dyDescent="0.25">
      <c r="B425" s="324" t="s">
        <v>14568</v>
      </c>
      <c r="C425" s="324" t="s">
        <v>894</v>
      </c>
      <c r="D425" s="324" t="s">
        <v>4145</v>
      </c>
      <c r="E425" s="324" t="s">
        <v>1419</v>
      </c>
      <c r="F425" s="324" t="s">
        <v>954</v>
      </c>
      <c r="G425" s="324" t="s">
        <v>896</v>
      </c>
      <c r="H425" s="324" t="s">
        <v>6221</v>
      </c>
      <c r="I425" s="325">
        <v>0</v>
      </c>
      <c r="J425" s="325">
        <v>0</v>
      </c>
      <c r="K425" s="325">
        <v>0</v>
      </c>
      <c r="L425" s="325">
        <v>0</v>
      </c>
      <c r="M425" s="325">
        <v>0</v>
      </c>
      <c r="N425" s="324" t="s">
        <v>7276</v>
      </c>
    </row>
    <row r="426" spans="2:14" ht="15" hidden="1" x14ac:dyDescent="0.25">
      <c r="B426" s="326" t="s">
        <v>14568</v>
      </c>
      <c r="C426" s="326" t="s">
        <v>894</v>
      </c>
      <c r="D426" s="326" t="s">
        <v>4145</v>
      </c>
      <c r="E426" s="326" t="s">
        <v>1419</v>
      </c>
      <c r="F426" s="326" t="s">
        <v>954</v>
      </c>
      <c r="G426" s="326" t="s">
        <v>896</v>
      </c>
      <c r="H426" s="326" t="s">
        <v>7394</v>
      </c>
      <c r="I426" s="327">
        <v>0</v>
      </c>
      <c r="J426" s="327">
        <v>0</v>
      </c>
      <c r="K426" s="327">
        <v>0</v>
      </c>
      <c r="L426" s="327">
        <v>0</v>
      </c>
      <c r="M426" s="327">
        <v>0</v>
      </c>
      <c r="N426" s="326" t="s">
        <v>7277</v>
      </c>
    </row>
    <row r="427" spans="2:14" ht="15" hidden="1" x14ac:dyDescent="0.25">
      <c r="B427" s="324" t="s">
        <v>14569</v>
      </c>
      <c r="C427" s="324" t="s">
        <v>894</v>
      </c>
      <c r="D427" s="324" t="s">
        <v>4145</v>
      </c>
      <c r="E427" s="324" t="s">
        <v>1420</v>
      </c>
      <c r="F427" s="324" t="s">
        <v>954</v>
      </c>
      <c r="G427" s="324" t="s">
        <v>896</v>
      </c>
      <c r="H427" s="324" t="s">
        <v>6221</v>
      </c>
      <c r="I427" s="325">
        <v>0</v>
      </c>
      <c r="J427" s="325">
        <v>0</v>
      </c>
      <c r="K427" s="325">
        <v>0</v>
      </c>
      <c r="L427" s="325">
        <v>0</v>
      </c>
      <c r="M427" s="325">
        <v>0</v>
      </c>
      <c r="N427" s="324" t="s">
        <v>7276</v>
      </c>
    </row>
    <row r="428" spans="2:14" ht="15" hidden="1" x14ac:dyDescent="0.25">
      <c r="B428" s="326" t="s">
        <v>14569</v>
      </c>
      <c r="C428" s="326" t="s">
        <v>894</v>
      </c>
      <c r="D428" s="326" t="s">
        <v>4145</v>
      </c>
      <c r="E428" s="326" t="s">
        <v>1420</v>
      </c>
      <c r="F428" s="326" t="s">
        <v>954</v>
      </c>
      <c r="G428" s="326" t="s">
        <v>896</v>
      </c>
      <c r="H428" s="326" t="s">
        <v>7394</v>
      </c>
      <c r="I428" s="327">
        <v>0</v>
      </c>
      <c r="J428" s="327">
        <v>0</v>
      </c>
      <c r="K428" s="327">
        <v>0</v>
      </c>
      <c r="L428" s="327">
        <v>0</v>
      </c>
      <c r="M428" s="327">
        <v>0</v>
      </c>
      <c r="N428" s="326" t="s">
        <v>7277</v>
      </c>
    </row>
    <row r="429" spans="2:14" ht="15" hidden="1" x14ac:dyDescent="0.25">
      <c r="B429" s="326" t="s">
        <v>14570</v>
      </c>
      <c r="C429" s="326" t="s">
        <v>894</v>
      </c>
      <c r="D429" s="326" t="s">
        <v>4145</v>
      </c>
      <c r="E429" s="326" t="s">
        <v>1421</v>
      </c>
      <c r="F429" s="326" t="s">
        <v>954</v>
      </c>
      <c r="G429" s="326" t="s">
        <v>896</v>
      </c>
      <c r="H429" s="326" t="s">
        <v>6221</v>
      </c>
      <c r="I429" s="327">
        <v>0</v>
      </c>
      <c r="J429" s="327">
        <v>0</v>
      </c>
      <c r="K429" s="327">
        <v>0</v>
      </c>
      <c r="L429" s="327">
        <v>0.01</v>
      </c>
      <c r="M429" s="327">
        <v>0</v>
      </c>
      <c r="N429" s="326" t="s">
        <v>7276</v>
      </c>
    </row>
    <row r="430" spans="2:14" ht="15" hidden="1" x14ac:dyDescent="0.25">
      <c r="B430" s="324" t="s">
        <v>14570</v>
      </c>
      <c r="C430" s="324" t="s">
        <v>894</v>
      </c>
      <c r="D430" s="324" t="s">
        <v>4145</v>
      </c>
      <c r="E430" s="324" t="s">
        <v>1421</v>
      </c>
      <c r="F430" s="324" t="s">
        <v>954</v>
      </c>
      <c r="G430" s="324" t="s">
        <v>896</v>
      </c>
      <c r="H430" s="324" t="s">
        <v>7393</v>
      </c>
      <c r="I430" s="325">
        <v>0</v>
      </c>
      <c r="J430" s="325">
        <v>0</v>
      </c>
      <c r="K430" s="325">
        <v>0</v>
      </c>
      <c r="L430" s="325">
        <v>0</v>
      </c>
      <c r="M430" s="325">
        <v>0</v>
      </c>
      <c r="N430" s="324" t="s">
        <v>7275</v>
      </c>
    </row>
    <row r="431" spans="2:14" ht="15" hidden="1" x14ac:dyDescent="0.25">
      <c r="B431" s="326" t="s">
        <v>14570</v>
      </c>
      <c r="C431" s="326" t="s">
        <v>894</v>
      </c>
      <c r="D431" s="326" t="s">
        <v>4145</v>
      </c>
      <c r="E431" s="326" t="s">
        <v>1421</v>
      </c>
      <c r="F431" s="326" t="s">
        <v>954</v>
      </c>
      <c r="G431" s="326" t="s">
        <v>896</v>
      </c>
      <c r="H431" s="326" t="s">
        <v>7395</v>
      </c>
      <c r="I431" s="327">
        <v>0</v>
      </c>
      <c r="J431" s="327">
        <v>0</v>
      </c>
      <c r="K431" s="327">
        <v>0</v>
      </c>
      <c r="L431" s="327">
        <v>0.23</v>
      </c>
      <c r="M431" s="327">
        <v>0</v>
      </c>
      <c r="N431" s="326" t="s">
        <v>7278</v>
      </c>
    </row>
    <row r="432" spans="2:14" ht="15" hidden="1" x14ac:dyDescent="0.25">
      <c r="B432" s="324" t="s">
        <v>14570</v>
      </c>
      <c r="C432" s="324" t="s">
        <v>894</v>
      </c>
      <c r="D432" s="324" t="s">
        <v>4145</v>
      </c>
      <c r="E432" s="324" t="s">
        <v>1421</v>
      </c>
      <c r="F432" s="324" t="s">
        <v>954</v>
      </c>
      <c r="G432" s="324" t="s">
        <v>896</v>
      </c>
      <c r="H432" s="324" t="s">
        <v>7394</v>
      </c>
      <c r="I432" s="325">
        <v>0</v>
      </c>
      <c r="J432" s="325">
        <v>0</v>
      </c>
      <c r="K432" s="325">
        <v>0</v>
      </c>
      <c r="L432" s="325">
        <v>0</v>
      </c>
      <c r="M432" s="325">
        <v>0</v>
      </c>
      <c r="N432" s="324" t="s">
        <v>7277</v>
      </c>
    </row>
    <row r="433" spans="2:14" ht="15" hidden="1" x14ac:dyDescent="0.25">
      <c r="B433" s="326" t="s">
        <v>14571</v>
      </c>
      <c r="C433" s="326" t="s">
        <v>894</v>
      </c>
      <c r="D433" s="326" t="s">
        <v>4145</v>
      </c>
      <c r="E433" s="326" t="s">
        <v>953</v>
      </c>
      <c r="F433" s="326" t="s">
        <v>954</v>
      </c>
      <c r="G433" s="326" t="s">
        <v>896</v>
      </c>
      <c r="H433" s="326" t="s">
        <v>6221</v>
      </c>
      <c r="I433" s="327">
        <v>0</v>
      </c>
      <c r="J433" s="327">
        <v>0</v>
      </c>
      <c r="K433" s="327">
        <v>0</v>
      </c>
      <c r="L433" s="327">
        <v>0.2</v>
      </c>
      <c r="M433" s="327">
        <v>0</v>
      </c>
      <c r="N433" s="326" t="s">
        <v>7276</v>
      </c>
    </row>
    <row r="434" spans="2:14" ht="15" hidden="1" x14ac:dyDescent="0.25">
      <c r="B434" s="324" t="s">
        <v>14571</v>
      </c>
      <c r="C434" s="324" t="s">
        <v>894</v>
      </c>
      <c r="D434" s="324" t="s">
        <v>4145</v>
      </c>
      <c r="E434" s="324" t="s">
        <v>953</v>
      </c>
      <c r="F434" s="324" t="s">
        <v>954</v>
      </c>
      <c r="G434" s="324" t="s">
        <v>896</v>
      </c>
      <c r="H434" s="324" t="s">
        <v>6223</v>
      </c>
      <c r="I434" s="325">
        <v>0</v>
      </c>
      <c r="J434" s="325">
        <v>0</v>
      </c>
      <c r="K434" s="325">
        <v>0</v>
      </c>
      <c r="L434" s="325">
        <v>0</v>
      </c>
      <c r="M434" s="325">
        <v>0</v>
      </c>
      <c r="N434" s="324" t="s">
        <v>7280</v>
      </c>
    </row>
    <row r="435" spans="2:14" ht="15" hidden="1" x14ac:dyDescent="0.25">
      <c r="B435" s="326" t="s">
        <v>14571</v>
      </c>
      <c r="C435" s="326" t="s">
        <v>894</v>
      </c>
      <c r="D435" s="326" t="s">
        <v>4145</v>
      </c>
      <c r="E435" s="326" t="s">
        <v>953</v>
      </c>
      <c r="F435" s="326" t="s">
        <v>954</v>
      </c>
      <c r="G435" s="326" t="s">
        <v>896</v>
      </c>
      <c r="H435" s="326" t="s">
        <v>14377</v>
      </c>
      <c r="I435" s="327">
        <v>0</v>
      </c>
      <c r="J435" s="327">
        <v>0</v>
      </c>
      <c r="K435" s="327">
        <v>0</v>
      </c>
      <c r="L435" s="327">
        <v>0</v>
      </c>
      <c r="M435" s="327">
        <v>0</v>
      </c>
      <c r="N435" s="326" t="s">
        <v>12561</v>
      </c>
    </row>
    <row r="436" spans="2:14" ht="15" hidden="1" x14ac:dyDescent="0.25">
      <c r="B436" s="324" t="s">
        <v>14571</v>
      </c>
      <c r="C436" s="324" t="s">
        <v>894</v>
      </c>
      <c r="D436" s="324" t="s">
        <v>4145</v>
      </c>
      <c r="E436" s="324" t="s">
        <v>953</v>
      </c>
      <c r="F436" s="324" t="s">
        <v>954</v>
      </c>
      <c r="G436" s="324" t="s">
        <v>896</v>
      </c>
      <c r="H436" s="324" t="s">
        <v>7393</v>
      </c>
      <c r="I436" s="325">
        <v>0</v>
      </c>
      <c r="J436" s="325">
        <v>0</v>
      </c>
      <c r="K436" s="325">
        <v>0</v>
      </c>
      <c r="L436" s="325">
        <v>0</v>
      </c>
      <c r="M436" s="325">
        <v>0</v>
      </c>
      <c r="N436" s="324" t="s">
        <v>7275</v>
      </c>
    </row>
    <row r="437" spans="2:14" ht="15" hidden="1" x14ac:dyDescent="0.25">
      <c r="B437" s="326" t="s">
        <v>14571</v>
      </c>
      <c r="C437" s="326" t="s">
        <v>894</v>
      </c>
      <c r="D437" s="326" t="s">
        <v>4145</v>
      </c>
      <c r="E437" s="326" t="s">
        <v>953</v>
      </c>
      <c r="F437" s="326" t="s">
        <v>954</v>
      </c>
      <c r="G437" s="326" t="s">
        <v>896</v>
      </c>
      <c r="H437" s="326" t="s">
        <v>7395</v>
      </c>
      <c r="I437" s="327">
        <v>0</v>
      </c>
      <c r="J437" s="327">
        <v>0</v>
      </c>
      <c r="K437" s="327">
        <v>0</v>
      </c>
      <c r="L437" s="327">
        <v>0</v>
      </c>
      <c r="M437" s="327">
        <v>0</v>
      </c>
      <c r="N437" s="326" t="s">
        <v>7278</v>
      </c>
    </row>
    <row r="438" spans="2:14" ht="15" hidden="1" x14ac:dyDescent="0.25">
      <c r="B438" s="324" t="s">
        <v>14571</v>
      </c>
      <c r="C438" s="324" t="s">
        <v>894</v>
      </c>
      <c r="D438" s="324" t="s">
        <v>4145</v>
      </c>
      <c r="E438" s="324" t="s">
        <v>953</v>
      </c>
      <c r="F438" s="324" t="s">
        <v>954</v>
      </c>
      <c r="G438" s="324" t="s">
        <v>896</v>
      </c>
      <c r="H438" s="324" t="s">
        <v>7394</v>
      </c>
      <c r="I438" s="325">
        <v>0</v>
      </c>
      <c r="J438" s="325">
        <v>0</v>
      </c>
      <c r="K438" s="325">
        <v>0</v>
      </c>
      <c r="L438" s="325">
        <v>-0.2</v>
      </c>
      <c r="M438" s="325">
        <v>0</v>
      </c>
      <c r="N438" s="324" t="s">
        <v>7277</v>
      </c>
    </row>
    <row r="439" spans="2:14" ht="15" hidden="1" x14ac:dyDescent="0.25">
      <c r="B439" s="324" t="s">
        <v>14572</v>
      </c>
      <c r="C439" s="324" t="s">
        <v>894</v>
      </c>
      <c r="D439" s="324" t="s">
        <v>4145</v>
      </c>
      <c r="E439" s="324" t="s">
        <v>8149</v>
      </c>
      <c r="F439" s="324" t="s">
        <v>954</v>
      </c>
      <c r="G439" s="324" t="s">
        <v>896</v>
      </c>
      <c r="H439" s="324" t="s">
        <v>6221</v>
      </c>
      <c r="I439" s="325">
        <v>0</v>
      </c>
      <c r="J439" s="325">
        <v>0</v>
      </c>
      <c r="K439" s="325">
        <v>0</v>
      </c>
      <c r="L439" s="325">
        <v>0</v>
      </c>
      <c r="M439" s="325">
        <v>0</v>
      </c>
      <c r="N439" s="324" t="s">
        <v>7276</v>
      </c>
    </row>
    <row r="440" spans="2:14" ht="15" hidden="1" x14ac:dyDescent="0.25">
      <c r="B440" s="326" t="s">
        <v>14572</v>
      </c>
      <c r="C440" s="326" t="s">
        <v>894</v>
      </c>
      <c r="D440" s="326" t="s">
        <v>4145</v>
      </c>
      <c r="E440" s="326" t="s">
        <v>8149</v>
      </c>
      <c r="F440" s="326" t="s">
        <v>954</v>
      </c>
      <c r="G440" s="326" t="s">
        <v>896</v>
      </c>
      <c r="H440" s="326" t="s">
        <v>7394</v>
      </c>
      <c r="I440" s="327">
        <v>0</v>
      </c>
      <c r="J440" s="327">
        <v>0</v>
      </c>
      <c r="K440" s="327">
        <v>0</v>
      </c>
      <c r="L440" s="327">
        <v>0</v>
      </c>
      <c r="M440" s="327">
        <v>0</v>
      </c>
      <c r="N440" s="326" t="s">
        <v>7277</v>
      </c>
    </row>
    <row r="441" spans="2:14" ht="15" hidden="1" x14ac:dyDescent="0.25">
      <c r="B441" s="324" t="s">
        <v>14573</v>
      </c>
      <c r="C441" s="324" t="s">
        <v>894</v>
      </c>
      <c r="D441" s="324" t="s">
        <v>4145</v>
      </c>
      <c r="E441" s="324" t="s">
        <v>9838</v>
      </c>
      <c r="F441" s="324" t="s">
        <v>954</v>
      </c>
      <c r="G441" s="324" t="s">
        <v>896</v>
      </c>
      <c r="H441" s="324" t="s">
        <v>6221</v>
      </c>
      <c r="I441" s="325">
        <v>0</v>
      </c>
      <c r="J441" s="325">
        <v>0</v>
      </c>
      <c r="K441" s="325">
        <v>0</v>
      </c>
      <c r="L441" s="325">
        <v>0</v>
      </c>
      <c r="M441" s="325">
        <v>0</v>
      </c>
      <c r="N441" s="324" t="s">
        <v>7276</v>
      </c>
    </row>
    <row r="442" spans="2:14" ht="15" hidden="1" x14ac:dyDescent="0.25">
      <c r="B442" s="326" t="s">
        <v>14573</v>
      </c>
      <c r="C442" s="326" t="s">
        <v>894</v>
      </c>
      <c r="D442" s="326" t="s">
        <v>4145</v>
      </c>
      <c r="E442" s="326" t="s">
        <v>9838</v>
      </c>
      <c r="F442" s="326" t="s">
        <v>954</v>
      </c>
      <c r="G442" s="326" t="s">
        <v>896</v>
      </c>
      <c r="H442" s="326" t="s">
        <v>7394</v>
      </c>
      <c r="I442" s="327">
        <v>0</v>
      </c>
      <c r="J442" s="327">
        <v>0</v>
      </c>
      <c r="K442" s="327">
        <v>0</v>
      </c>
      <c r="L442" s="327">
        <v>0</v>
      </c>
      <c r="M442" s="327">
        <v>0</v>
      </c>
      <c r="N442" s="326" t="s">
        <v>7277</v>
      </c>
    </row>
    <row r="443" spans="2:14" ht="15" hidden="1" x14ac:dyDescent="0.25">
      <c r="B443" s="324" t="s">
        <v>14574</v>
      </c>
      <c r="C443" s="324" t="s">
        <v>894</v>
      </c>
      <c r="D443" s="324" t="s">
        <v>4145</v>
      </c>
      <c r="E443" s="324" t="s">
        <v>9839</v>
      </c>
      <c r="F443" s="324" t="s">
        <v>954</v>
      </c>
      <c r="G443" s="324" t="s">
        <v>896</v>
      </c>
      <c r="H443" s="324" t="s">
        <v>6221</v>
      </c>
      <c r="I443" s="325">
        <v>0</v>
      </c>
      <c r="J443" s="325">
        <v>0</v>
      </c>
      <c r="K443" s="325">
        <v>0</v>
      </c>
      <c r="L443" s="325">
        <v>16.04</v>
      </c>
      <c r="M443" s="325">
        <v>0</v>
      </c>
      <c r="N443" s="324" t="s">
        <v>7276</v>
      </c>
    </row>
    <row r="444" spans="2:14" ht="15" hidden="1" x14ac:dyDescent="0.25">
      <c r="B444" s="326" t="s">
        <v>14574</v>
      </c>
      <c r="C444" s="326" t="s">
        <v>894</v>
      </c>
      <c r="D444" s="326" t="s">
        <v>4145</v>
      </c>
      <c r="E444" s="326" t="s">
        <v>9839</v>
      </c>
      <c r="F444" s="326" t="s">
        <v>954</v>
      </c>
      <c r="G444" s="326" t="s">
        <v>896</v>
      </c>
      <c r="H444" s="326" t="s">
        <v>7394</v>
      </c>
      <c r="I444" s="327">
        <v>0</v>
      </c>
      <c r="J444" s="327">
        <v>0</v>
      </c>
      <c r="K444" s="327">
        <v>0</v>
      </c>
      <c r="L444" s="327">
        <v>-16.04</v>
      </c>
      <c r="M444" s="327">
        <v>0</v>
      </c>
      <c r="N444" s="326" t="s">
        <v>7277</v>
      </c>
    </row>
    <row r="445" spans="2:14" ht="15" hidden="1" x14ac:dyDescent="0.25">
      <c r="B445" s="324" t="s">
        <v>14575</v>
      </c>
      <c r="C445" s="324" t="s">
        <v>894</v>
      </c>
      <c r="D445" s="324" t="s">
        <v>4145</v>
      </c>
      <c r="E445" s="324" t="s">
        <v>12564</v>
      </c>
      <c r="F445" s="324" t="s">
        <v>954</v>
      </c>
      <c r="G445" s="324" t="s">
        <v>896</v>
      </c>
      <c r="H445" s="324" t="s">
        <v>6221</v>
      </c>
      <c r="I445" s="325">
        <v>0</v>
      </c>
      <c r="J445" s="325">
        <v>0</v>
      </c>
      <c r="K445" s="325">
        <v>0</v>
      </c>
      <c r="L445" s="325">
        <v>0</v>
      </c>
      <c r="M445" s="325">
        <v>0</v>
      </c>
      <c r="N445" s="324" t="s">
        <v>7276</v>
      </c>
    </row>
    <row r="446" spans="2:14" ht="15" hidden="1" x14ac:dyDescent="0.25">
      <c r="B446" s="326" t="s">
        <v>14575</v>
      </c>
      <c r="C446" s="326" t="s">
        <v>894</v>
      </c>
      <c r="D446" s="326" t="s">
        <v>4145</v>
      </c>
      <c r="E446" s="326" t="s">
        <v>12564</v>
      </c>
      <c r="F446" s="326" t="s">
        <v>954</v>
      </c>
      <c r="G446" s="326" t="s">
        <v>896</v>
      </c>
      <c r="H446" s="326" t="s">
        <v>7394</v>
      </c>
      <c r="I446" s="327">
        <v>0</v>
      </c>
      <c r="J446" s="327">
        <v>0</v>
      </c>
      <c r="K446" s="327">
        <v>0</v>
      </c>
      <c r="L446" s="327">
        <v>0</v>
      </c>
      <c r="M446" s="327">
        <v>0</v>
      </c>
      <c r="N446" s="326" t="s">
        <v>7277</v>
      </c>
    </row>
    <row r="447" spans="2:14" ht="15" hidden="1" x14ac:dyDescent="0.25">
      <c r="B447" s="324" t="s">
        <v>14576</v>
      </c>
      <c r="C447" s="324" t="s">
        <v>894</v>
      </c>
      <c r="D447" s="324" t="s">
        <v>4145</v>
      </c>
      <c r="E447" s="324" t="s">
        <v>12565</v>
      </c>
      <c r="F447" s="324" t="s">
        <v>954</v>
      </c>
      <c r="G447" s="324" t="s">
        <v>896</v>
      </c>
      <c r="H447" s="324" t="s">
        <v>6221</v>
      </c>
      <c r="I447" s="325">
        <v>0</v>
      </c>
      <c r="J447" s="325">
        <v>0</v>
      </c>
      <c r="K447" s="325">
        <v>0</v>
      </c>
      <c r="L447" s="325">
        <v>0</v>
      </c>
      <c r="M447" s="325">
        <v>0</v>
      </c>
      <c r="N447" s="324" t="s">
        <v>7276</v>
      </c>
    </row>
    <row r="448" spans="2:14" ht="15" hidden="1" x14ac:dyDescent="0.25">
      <c r="B448" s="326" t="s">
        <v>14576</v>
      </c>
      <c r="C448" s="326" t="s">
        <v>894</v>
      </c>
      <c r="D448" s="326" t="s">
        <v>4145</v>
      </c>
      <c r="E448" s="326" t="s">
        <v>12565</v>
      </c>
      <c r="F448" s="326" t="s">
        <v>954</v>
      </c>
      <c r="G448" s="326" t="s">
        <v>896</v>
      </c>
      <c r="H448" s="326" t="s">
        <v>7394</v>
      </c>
      <c r="I448" s="327">
        <v>0</v>
      </c>
      <c r="J448" s="327">
        <v>0</v>
      </c>
      <c r="K448" s="327">
        <v>0</v>
      </c>
      <c r="L448" s="327">
        <v>0</v>
      </c>
      <c r="M448" s="327">
        <v>0</v>
      </c>
      <c r="N448" s="326" t="s">
        <v>7277</v>
      </c>
    </row>
    <row r="449" spans="2:14" ht="15" hidden="1" x14ac:dyDescent="0.25">
      <c r="B449" s="324" t="s">
        <v>14577</v>
      </c>
      <c r="C449" s="324" t="s">
        <v>894</v>
      </c>
      <c r="D449" s="324" t="s">
        <v>4136</v>
      </c>
      <c r="E449" s="324" t="s">
        <v>955</v>
      </c>
      <c r="F449" s="324" t="s">
        <v>808</v>
      </c>
      <c r="G449" s="324" t="s">
        <v>896</v>
      </c>
      <c r="H449" s="324" t="s">
        <v>6221</v>
      </c>
      <c r="I449" s="325">
        <v>0</v>
      </c>
      <c r="J449" s="325">
        <v>0</v>
      </c>
      <c r="K449" s="325">
        <v>0</v>
      </c>
      <c r="L449" s="325">
        <v>0</v>
      </c>
      <c r="M449" s="325">
        <v>0</v>
      </c>
      <c r="N449" s="324" t="s">
        <v>7276</v>
      </c>
    </row>
    <row r="450" spans="2:14" ht="15" hidden="1" x14ac:dyDescent="0.25">
      <c r="B450" s="326" t="s">
        <v>14577</v>
      </c>
      <c r="C450" s="326" t="s">
        <v>894</v>
      </c>
      <c r="D450" s="326" t="s">
        <v>4136</v>
      </c>
      <c r="E450" s="326" t="s">
        <v>955</v>
      </c>
      <c r="F450" s="326" t="s">
        <v>808</v>
      </c>
      <c r="G450" s="326" t="s">
        <v>896</v>
      </c>
      <c r="H450" s="326" t="s">
        <v>7393</v>
      </c>
      <c r="I450" s="327">
        <v>0</v>
      </c>
      <c r="J450" s="327">
        <v>0</v>
      </c>
      <c r="K450" s="327">
        <v>0</v>
      </c>
      <c r="L450" s="327">
        <v>0</v>
      </c>
      <c r="M450" s="327">
        <v>0</v>
      </c>
      <c r="N450" s="326" t="s">
        <v>7275</v>
      </c>
    </row>
    <row r="451" spans="2:14" ht="15" hidden="1" x14ac:dyDescent="0.25">
      <c r="B451" s="326" t="s">
        <v>14577</v>
      </c>
      <c r="C451" s="326" t="s">
        <v>894</v>
      </c>
      <c r="D451" s="326" t="s">
        <v>4136</v>
      </c>
      <c r="E451" s="326" t="s">
        <v>955</v>
      </c>
      <c r="F451" s="326" t="s">
        <v>808</v>
      </c>
      <c r="G451" s="326" t="s">
        <v>896</v>
      </c>
      <c r="H451" s="326" t="s">
        <v>7394</v>
      </c>
      <c r="I451" s="327">
        <v>352</v>
      </c>
      <c r="J451" s="327">
        <v>0</v>
      </c>
      <c r="K451" s="327">
        <v>352</v>
      </c>
      <c r="L451" s="327">
        <v>1726.49</v>
      </c>
      <c r="M451" s="327">
        <v>0</v>
      </c>
      <c r="N451" s="326" t="s">
        <v>7277</v>
      </c>
    </row>
    <row r="452" spans="2:14" ht="15" hidden="1" x14ac:dyDescent="0.25">
      <c r="B452" s="326" t="s">
        <v>14578</v>
      </c>
      <c r="C452" s="326" t="s">
        <v>894</v>
      </c>
      <c r="D452" s="326" t="s">
        <v>4136</v>
      </c>
      <c r="E452" s="326" t="s">
        <v>6211</v>
      </c>
      <c r="F452" s="326" t="s">
        <v>808</v>
      </c>
      <c r="G452" s="326" t="s">
        <v>896</v>
      </c>
      <c r="H452" s="326" t="s">
        <v>6221</v>
      </c>
      <c r="I452" s="327">
        <v>0</v>
      </c>
      <c r="J452" s="327">
        <v>0</v>
      </c>
      <c r="K452" s="327">
        <v>0</v>
      </c>
      <c r="L452" s="327">
        <v>0</v>
      </c>
      <c r="M452" s="327">
        <v>0</v>
      </c>
      <c r="N452" s="326" t="s">
        <v>7276</v>
      </c>
    </row>
    <row r="453" spans="2:14" ht="15" hidden="1" x14ac:dyDescent="0.25">
      <c r="B453" s="324" t="s">
        <v>14578</v>
      </c>
      <c r="C453" s="324" t="s">
        <v>894</v>
      </c>
      <c r="D453" s="324" t="s">
        <v>4136</v>
      </c>
      <c r="E453" s="324" t="s">
        <v>6211</v>
      </c>
      <c r="F453" s="324" t="s">
        <v>808</v>
      </c>
      <c r="G453" s="324" t="s">
        <v>896</v>
      </c>
      <c r="H453" s="324" t="s">
        <v>7393</v>
      </c>
      <c r="I453" s="325">
        <v>0</v>
      </c>
      <c r="J453" s="325">
        <v>0</v>
      </c>
      <c r="K453" s="325">
        <v>0</v>
      </c>
      <c r="L453" s="325">
        <v>0</v>
      </c>
      <c r="M453" s="325">
        <v>0</v>
      </c>
      <c r="N453" s="324" t="s">
        <v>7275</v>
      </c>
    </row>
    <row r="454" spans="2:14" ht="15" hidden="1" x14ac:dyDescent="0.25">
      <c r="B454" s="324" t="s">
        <v>14578</v>
      </c>
      <c r="C454" s="324" t="s">
        <v>894</v>
      </c>
      <c r="D454" s="324" t="s">
        <v>4136</v>
      </c>
      <c r="E454" s="324" t="s">
        <v>6211</v>
      </c>
      <c r="F454" s="324" t="s">
        <v>808</v>
      </c>
      <c r="G454" s="324" t="s">
        <v>896</v>
      </c>
      <c r="H454" s="324" t="s">
        <v>7394</v>
      </c>
      <c r="I454" s="325">
        <v>0</v>
      </c>
      <c r="J454" s="325">
        <v>0</v>
      </c>
      <c r="K454" s="325">
        <v>0</v>
      </c>
      <c r="L454" s="325">
        <v>0</v>
      </c>
      <c r="M454" s="325">
        <v>0</v>
      </c>
      <c r="N454" s="324" t="s">
        <v>7277</v>
      </c>
    </row>
    <row r="455" spans="2:14" ht="15" hidden="1" x14ac:dyDescent="0.25">
      <c r="B455" s="326" t="s">
        <v>14578</v>
      </c>
      <c r="C455" s="326" t="s">
        <v>894</v>
      </c>
      <c r="D455" s="326" t="s">
        <v>4136</v>
      </c>
      <c r="E455" s="326" t="s">
        <v>6211</v>
      </c>
      <c r="F455" s="326" t="s">
        <v>808</v>
      </c>
      <c r="G455" s="326" t="s">
        <v>896</v>
      </c>
      <c r="H455" s="326" t="s">
        <v>4140</v>
      </c>
      <c r="I455" s="327">
        <v>0</v>
      </c>
      <c r="J455" s="327">
        <v>0</v>
      </c>
      <c r="K455" s="327">
        <v>0</v>
      </c>
      <c r="L455" s="327">
        <v>0</v>
      </c>
      <c r="M455" s="327">
        <v>0</v>
      </c>
      <c r="N455" s="326" t="s">
        <v>12555</v>
      </c>
    </row>
    <row r="456" spans="2:14" ht="15" hidden="1" x14ac:dyDescent="0.25">
      <c r="B456" s="324" t="s">
        <v>14579</v>
      </c>
      <c r="C456" s="324" t="s">
        <v>894</v>
      </c>
      <c r="D456" s="324" t="s">
        <v>4136</v>
      </c>
      <c r="E456" s="324" t="s">
        <v>6212</v>
      </c>
      <c r="F456" s="324" t="s">
        <v>808</v>
      </c>
      <c r="G456" s="324" t="s">
        <v>896</v>
      </c>
      <c r="H456" s="324" t="s">
        <v>6221</v>
      </c>
      <c r="I456" s="325">
        <v>0</v>
      </c>
      <c r="J456" s="325">
        <v>0</v>
      </c>
      <c r="K456" s="325">
        <v>0</v>
      </c>
      <c r="L456" s="325">
        <v>0</v>
      </c>
      <c r="M456" s="325">
        <v>0</v>
      </c>
      <c r="N456" s="324" t="s">
        <v>7276</v>
      </c>
    </row>
    <row r="457" spans="2:14" ht="15" hidden="1" x14ac:dyDescent="0.25">
      <c r="B457" s="326" t="s">
        <v>14579</v>
      </c>
      <c r="C457" s="326" t="s">
        <v>894</v>
      </c>
      <c r="D457" s="326" t="s">
        <v>4136</v>
      </c>
      <c r="E457" s="326" t="s">
        <v>6212</v>
      </c>
      <c r="F457" s="326" t="s">
        <v>808</v>
      </c>
      <c r="G457" s="326" t="s">
        <v>896</v>
      </c>
      <c r="H457" s="326" t="s">
        <v>7393</v>
      </c>
      <c r="I457" s="327">
        <v>0</v>
      </c>
      <c r="J457" s="327">
        <v>0</v>
      </c>
      <c r="K457" s="327">
        <v>0</v>
      </c>
      <c r="L457" s="327">
        <v>0</v>
      </c>
      <c r="M457" s="327">
        <v>0</v>
      </c>
      <c r="N457" s="326" t="s">
        <v>7275</v>
      </c>
    </row>
    <row r="458" spans="2:14" ht="15" hidden="1" x14ac:dyDescent="0.25">
      <c r="B458" s="326" t="s">
        <v>14579</v>
      </c>
      <c r="C458" s="326" t="s">
        <v>894</v>
      </c>
      <c r="D458" s="326" t="s">
        <v>4136</v>
      </c>
      <c r="E458" s="326" t="s">
        <v>6212</v>
      </c>
      <c r="F458" s="326" t="s">
        <v>808</v>
      </c>
      <c r="G458" s="326" t="s">
        <v>896</v>
      </c>
      <c r="H458" s="326" t="s">
        <v>7394</v>
      </c>
      <c r="I458" s="327">
        <v>0</v>
      </c>
      <c r="J458" s="327">
        <v>0</v>
      </c>
      <c r="K458" s="327">
        <v>0</v>
      </c>
      <c r="L458" s="327">
        <v>73.849999999999994</v>
      </c>
      <c r="M458" s="327">
        <v>0</v>
      </c>
      <c r="N458" s="326" t="s">
        <v>7277</v>
      </c>
    </row>
    <row r="459" spans="2:14" ht="15" hidden="1" x14ac:dyDescent="0.25">
      <c r="B459" s="324" t="s">
        <v>14580</v>
      </c>
      <c r="C459" s="324" t="s">
        <v>894</v>
      </c>
      <c r="D459" s="324" t="s">
        <v>4136</v>
      </c>
      <c r="E459" s="324" t="s">
        <v>6213</v>
      </c>
      <c r="F459" s="324" t="s">
        <v>808</v>
      </c>
      <c r="G459" s="324" t="s">
        <v>896</v>
      </c>
      <c r="H459" s="324" t="s">
        <v>6221</v>
      </c>
      <c r="I459" s="325">
        <v>0</v>
      </c>
      <c r="J459" s="325">
        <v>0</v>
      </c>
      <c r="K459" s="325">
        <v>0</v>
      </c>
      <c r="L459" s="325">
        <v>0</v>
      </c>
      <c r="M459" s="325">
        <v>0</v>
      </c>
      <c r="N459" s="324" t="s">
        <v>7276</v>
      </c>
    </row>
    <row r="460" spans="2:14" ht="15" hidden="1" x14ac:dyDescent="0.25">
      <c r="B460" s="326" t="s">
        <v>14580</v>
      </c>
      <c r="C460" s="326" t="s">
        <v>894</v>
      </c>
      <c r="D460" s="326" t="s">
        <v>4136</v>
      </c>
      <c r="E460" s="326" t="s">
        <v>6213</v>
      </c>
      <c r="F460" s="326" t="s">
        <v>808</v>
      </c>
      <c r="G460" s="326" t="s">
        <v>896</v>
      </c>
      <c r="H460" s="326" t="s">
        <v>7393</v>
      </c>
      <c r="I460" s="327">
        <v>0</v>
      </c>
      <c r="J460" s="327">
        <v>0</v>
      </c>
      <c r="K460" s="327">
        <v>0</v>
      </c>
      <c r="L460" s="327">
        <v>0</v>
      </c>
      <c r="M460" s="327">
        <v>0</v>
      </c>
      <c r="N460" s="326" t="s">
        <v>7275</v>
      </c>
    </row>
    <row r="461" spans="2:14" ht="15" hidden="1" x14ac:dyDescent="0.25">
      <c r="B461" s="326" t="s">
        <v>14580</v>
      </c>
      <c r="C461" s="326" t="s">
        <v>894</v>
      </c>
      <c r="D461" s="326" t="s">
        <v>4136</v>
      </c>
      <c r="E461" s="326" t="s">
        <v>6213</v>
      </c>
      <c r="F461" s="326" t="s">
        <v>808</v>
      </c>
      <c r="G461" s="326" t="s">
        <v>896</v>
      </c>
      <c r="H461" s="326" t="s">
        <v>7394</v>
      </c>
      <c r="I461" s="327">
        <v>440</v>
      </c>
      <c r="J461" s="327">
        <v>0</v>
      </c>
      <c r="K461" s="327">
        <v>440</v>
      </c>
      <c r="L461" s="327">
        <v>2120</v>
      </c>
      <c r="M461" s="327">
        <v>0</v>
      </c>
      <c r="N461" s="326" t="s">
        <v>7277</v>
      </c>
    </row>
    <row r="462" spans="2:14" ht="15" hidden="1" x14ac:dyDescent="0.25">
      <c r="B462" s="324" t="s">
        <v>14580</v>
      </c>
      <c r="C462" s="324" t="s">
        <v>894</v>
      </c>
      <c r="D462" s="324" t="s">
        <v>4136</v>
      </c>
      <c r="E462" s="324" t="s">
        <v>6213</v>
      </c>
      <c r="F462" s="324" t="s">
        <v>808</v>
      </c>
      <c r="G462" s="324" t="s">
        <v>896</v>
      </c>
      <c r="H462" s="324" t="s">
        <v>4140</v>
      </c>
      <c r="I462" s="325">
        <v>0</v>
      </c>
      <c r="J462" s="325">
        <v>0</v>
      </c>
      <c r="K462" s="325">
        <v>0</v>
      </c>
      <c r="L462" s="325">
        <v>0</v>
      </c>
      <c r="M462" s="325">
        <v>0</v>
      </c>
      <c r="N462" s="324" t="s">
        <v>12555</v>
      </c>
    </row>
    <row r="463" spans="2:14" ht="15" hidden="1" x14ac:dyDescent="0.25">
      <c r="B463" s="326" t="s">
        <v>14581</v>
      </c>
      <c r="C463" s="326" t="s">
        <v>894</v>
      </c>
      <c r="D463" s="326" t="s">
        <v>4136</v>
      </c>
      <c r="E463" s="326" t="s">
        <v>6214</v>
      </c>
      <c r="F463" s="326" t="s">
        <v>808</v>
      </c>
      <c r="G463" s="326" t="s">
        <v>896</v>
      </c>
      <c r="H463" s="326" t="s">
        <v>6221</v>
      </c>
      <c r="I463" s="327">
        <v>0</v>
      </c>
      <c r="J463" s="327">
        <v>0</v>
      </c>
      <c r="K463" s="327">
        <v>0</v>
      </c>
      <c r="L463" s="327">
        <v>0</v>
      </c>
      <c r="M463" s="327">
        <v>0</v>
      </c>
      <c r="N463" s="326" t="s">
        <v>7276</v>
      </c>
    </row>
    <row r="464" spans="2:14" ht="15" hidden="1" x14ac:dyDescent="0.25">
      <c r="B464" s="324" t="s">
        <v>14581</v>
      </c>
      <c r="C464" s="324" t="s">
        <v>894</v>
      </c>
      <c r="D464" s="324" t="s">
        <v>4136</v>
      </c>
      <c r="E464" s="324" t="s">
        <v>6214</v>
      </c>
      <c r="F464" s="324" t="s">
        <v>808</v>
      </c>
      <c r="G464" s="324" t="s">
        <v>896</v>
      </c>
      <c r="H464" s="324" t="s">
        <v>7393</v>
      </c>
      <c r="I464" s="325">
        <v>0</v>
      </c>
      <c r="J464" s="325">
        <v>0</v>
      </c>
      <c r="K464" s="325">
        <v>0</v>
      </c>
      <c r="L464" s="325">
        <v>0</v>
      </c>
      <c r="M464" s="325">
        <v>0</v>
      </c>
      <c r="N464" s="324" t="s">
        <v>7275</v>
      </c>
    </row>
    <row r="465" spans="2:14" ht="15" hidden="1" x14ac:dyDescent="0.25">
      <c r="B465" s="324" t="s">
        <v>14581</v>
      </c>
      <c r="C465" s="324" t="s">
        <v>894</v>
      </c>
      <c r="D465" s="324" t="s">
        <v>4136</v>
      </c>
      <c r="E465" s="324" t="s">
        <v>6214</v>
      </c>
      <c r="F465" s="324" t="s">
        <v>808</v>
      </c>
      <c r="G465" s="324" t="s">
        <v>896</v>
      </c>
      <c r="H465" s="324" t="s">
        <v>7394</v>
      </c>
      <c r="I465" s="325">
        <v>0</v>
      </c>
      <c r="J465" s="325">
        <v>0</v>
      </c>
      <c r="K465" s="325">
        <v>0</v>
      </c>
      <c r="L465" s="325">
        <v>-232.78</v>
      </c>
      <c r="M465" s="325">
        <v>0</v>
      </c>
      <c r="N465" s="324" t="s">
        <v>7277</v>
      </c>
    </row>
    <row r="466" spans="2:14" ht="15" hidden="1" x14ac:dyDescent="0.25">
      <c r="B466" s="326" t="s">
        <v>14582</v>
      </c>
      <c r="C466" s="326" t="s">
        <v>894</v>
      </c>
      <c r="D466" s="326" t="s">
        <v>4136</v>
      </c>
      <c r="E466" s="326" t="s">
        <v>6215</v>
      </c>
      <c r="F466" s="326" t="s">
        <v>808</v>
      </c>
      <c r="G466" s="326" t="s">
        <v>896</v>
      </c>
      <c r="H466" s="326" t="s">
        <v>6221</v>
      </c>
      <c r="I466" s="327">
        <v>0</v>
      </c>
      <c r="J466" s="327">
        <v>0</v>
      </c>
      <c r="K466" s="327">
        <v>0</v>
      </c>
      <c r="L466" s="327">
        <v>0</v>
      </c>
      <c r="M466" s="327">
        <v>0</v>
      </c>
      <c r="N466" s="326" t="s">
        <v>7276</v>
      </c>
    </row>
    <row r="467" spans="2:14" ht="15" hidden="1" x14ac:dyDescent="0.25">
      <c r="B467" s="324" t="s">
        <v>14582</v>
      </c>
      <c r="C467" s="324" t="s">
        <v>894</v>
      </c>
      <c r="D467" s="324" t="s">
        <v>4136</v>
      </c>
      <c r="E467" s="324" t="s">
        <v>6215</v>
      </c>
      <c r="F467" s="324" t="s">
        <v>808</v>
      </c>
      <c r="G467" s="324" t="s">
        <v>896</v>
      </c>
      <c r="H467" s="324" t="s">
        <v>7393</v>
      </c>
      <c r="I467" s="325">
        <v>0</v>
      </c>
      <c r="J467" s="325">
        <v>0</v>
      </c>
      <c r="K467" s="325">
        <v>0</v>
      </c>
      <c r="L467" s="325">
        <v>0</v>
      </c>
      <c r="M467" s="325">
        <v>0</v>
      </c>
      <c r="N467" s="324" t="s">
        <v>7275</v>
      </c>
    </row>
    <row r="468" spans="2:14" ht="15" hidden="1" x14ac:dyDescent="0.25">
      <c r="B468" s="324" t="s">
        <v>14582</v>
      </c>
      <c r="C468" s="324" t="s">
        <v>894</v>
      </c>
      <c r="D468" s="324" t="s">
        <v>4136</v>
      </c>
      <c r="E468" s="324" t="s">
        <v>6215</v>
      </c>
      <c r="F468" s="324" t="s">
        <v>808</v>
      </c>
      <c r="G468" s="324" t="s">
        <v>896</v>
      </c>
      <c r="H468" s="324" t="s">
        <v>7394</v>
      </c>
      <c r="I468" s="325">
        <v>440</v>
      </c>
      <c r="J468" s="325">
        <v>0</v>
      </c>
      <c r="K468" s="325">
        <v>440</v>
      </c>
      <c r="L468" s="325">
        <v>2119.9899999999998</v>
      </c>
      <c r="M468" s="325">
        <v>0</v>
      </c>
      <c r="N468" s="324" t="s">
        <v>7277</v>
      </c>
    </row>
    <row r="469" spans="2:14" ht="15" hidden="1" x14ac:dyDescent="0.25">
      <c r="B469" s="326" t="s">
        <v>14583</v>
      </c>
      <c r="C469" s="326" t="s">
        <v>894</v>
      </c>
      <c r="D469" s="326" t="s">
        <v>4136</v>
      </c>
      <c r="E469" s="326" t="s">
        <v>6216</v>
      </c>
      <c r="F469" s="326" t="s">
        <v>808</v>
      </c>
      <c r="G469" s="326" t="s">
        <v>896</v>
      </c>
      <c r="H469" s="326" t="s">
        <v>6221</v>
      </c>
      <c r="I469" s="327">
        <v>0</v>
      </c>
      <c r="J469" s="327">
        <v>0</v>
      </c>
      <c r="K469" s="327">
        <v>0</v>
      </c>
      <c r="L469" s="327">
        <v>0</v>
      </c>
      <c r="M469" s="327">
        <v>0</v>
      </c>
      <c r="N469" s="326" t="s">
        <v>7276</v>
      </c>
    </row>
    <row r="470" spans="2:14" ht="15" hidden="1" x14ac:dyDescent="0.25">
      <c r="B470" s="324" t="s">
        <v>14583</v>
      </c>
      <c r="C470" s="324" t="s">
        <v>894</v>
      </c>
      <c r="D470" s="324" t="s">
        <v>4136</v>
      </c>
      <c r="E470" s="324" t="s">
        <v>6216</v>
      </c>
      <c r="F470" s="324" t="s">
        <v>808</v>
      </c>
      <c r="G470" s="324" t="s">
        <v>896</v>
      </c>
      <c r="H470" s="324" t="s">
        <v>7393</v>
      </c>
      <c r="I470" s="325">
        <v>0</v>
      </c>
      <c r="J470" s="325">
        <v>0</v>
      </c>
      <c r="K470" s="325">
        <v>0</v>
      </c>
      <c r="L470" s="325">
        <v>0</v>
      </c>
      <c r="M470" s="325">
        <v>0</v>
      </c>
      <c r="N470" s="324" t="s">
        <v>7275</v>
      </c>
    </row>
    <row r="471" spans="2:14" ht="15" hidden="1" x14ac:dyDescent="0.25">
      <c r="B471" s="324" t="s">
        <v>14583</v>
      </c>
      <c r="C471" s="324" t="s">
        <v>894</v>
      </c>
      <c r="D471" s="324" t="s">
        <v>4136</v>
      </c>
      <c r="E471" s="324" t="s">
        <v>6216</v>
      </c>
      <c r="F471" s="324" t="s">
        <v>808</v>
      </c>
      <c r="G471" s="324" t="s">
        <v>896</v>
      </c>
      <c r="H471" s="324" t="s">
        <v>7394</v>
      </c>
      <c r="I471" s="325">
        <v>0</v>
      </c>
      <c r="J471" s="325">
        <v>0</v>
      </c>
      <c r="K471" s="325">
        <v>0</v>
      </c>
      <c r="L471" s="325">
        <v>425.3</v>
      </c>
      <c r="M471" s="325">
        <v>0</v>
      </c>
      <c r="N471" s="324" t="s">
        <v>7277</v>
      </c>
    </row>
    <row r="472" spans="2:14" ht="15" hidden="1" x14ac:dyDescent="0.25">
      <c r="B472" s="326" t="s">
        <v>14584</v>
      </c>
      <c r="C472" s="326" t="s">
        <v>894</v>
      </c>
      <c r="D472" s="326" t="s">
        <v>4136</v>
      </c>
      <c r="E472" s="326" t="s">
        <v>6217</v>
      </c>
      <c r="F472" s="326" t="s">
        <v>808</v>
      </c>
      <c r="G472" s="326" t="s">
        <v>896</v>
      </c>
      <c r="H472" s="326" t="s">
        <v>6221</v>
      </c>
      <c r="I472" s="327">
        <v>0</v>
      </c>
      <c r="J472" s="327">
        <v>0</v>
      </c>
      <c r="K472" s="327">
        <v>0</v>
      </c>
      <c r="L472" s="327">
        <v>0</v>
      </c>
      <c r="M472" s="327">
        <v>0</v>
      </c>
      <c r="N472" s="326" t="s">
        <v>7276</v>
      </c>
    </row>
    <row r="473" spans="2:14" ht="15" hidden="1" x14ac:dyDescent="0.25">
      <c r="B473" s="324" t="s">
        <v>14584</v>
      </c>
      <c r="C473" s="324" t="s">
        <v>894</v>
      </c>
      <c r="D473" s="324" t="s">
        <v>4136</v>
      </c>
      <c r="E473" s="324" t="s">
        <v>6217</v>
      </c>
      <c r="F473" s="324" t="s">
        <v>808</v>
      </c>
      <c r="G473" s="324" t="s">
        <v>896</v>
      </c>
      <c r="H473" s="324" t="s">
        <v>7393</v>
      </c>
      <c r="I473" s="325">
        <v>0</v>
      </c>
      <c r="J473" s="325">
        <v>0</v>
      </c>
      <c r="K473" s="325">
        <v>0</v>
      </c>
      <c r="L473" s="325">
        <v>0</v>
      </c>
      <c r="M473" s="325">
        <v>0</v>
      </c>
      <c r="N473" s="324" t="s">
        <v>7275</v>
      </c>
    </row>
    <row r="474" spans="2:14" ht="15" hidden="1" x14ac:dyDescent="0.25">
      <c r="B474" s="324" t="s">
        <v>14584</v>
      </c>
      <c r="C474" s="324" t="s">
        <v>894</v>
      </c>
      <c r="D474" s="324" t="s">
        <v>4136</v>
      </c>
      <c r="E474" s="324" t="s">
        <v>6217</v>
      </c>
      <c r="F474" s="324" t="s">
        <v>808</v>
      </c>
      <c r="G474" s="324" t="s">
        <v>896</v>
      </c>
      <c r="H474" s="324" t="s">
        <v>7394</v>
      </c>
      <c r="I474" s="325">
        <v>0</v>
      </c>
      <c r="J474" s="325">
        <v>0</v>
      </c>
      <c r="K474" s="325">
        <v>0</v>
      </c>
      <c r="L474" s="325">
        <v>0</v>
      </c>
      <c r="M474" s="325">
        <v>0</v>
      </c>
      <c r="N474" s="324" t="s">
        <v>7277</v>
      </c>
    </row>
    <row r="475" spans="2:14" ht="15" hidden="1" x14ac:dyDescent="0.25">
      <c r="B475" s="326" t="s">
        <v>14584</v>
      </c>
      <c r="C475" s="326" t="s">
        <v>894</v>
      </c>
      <c r="D475" s="326" t="s">
        <v>4136</v>
      </c>
      <c r="E475" s="326" t="s">
        <v>6217</v>
      </c>
      <c r="F475" s="326" t="s">
        <v>808</v>
      </c>
      <c r="G475" s="326" t="s">
        <v>896</v>
      </c>
      <c r="H475" s="326" t="s">
        <v>4140</v>
      </c>
      <c r="I475" s="327">
        <v>0</v>
      </c>
      <c r="J475" s="327">
        <v>0</v>
      </c>
      <c r="K475" s="327">
        <v>0</v>
      </c>
      <c r="L475" s="327">
        <v>0</v>
      </c>
      <c r="M475" s="327">
        <v>0</v>
      </c>
      <c r="N475" s="326" t="s">
        <v>12555</v>
      </c>
    </row>
    <row r="476" spans="2:14" ht="15" hidden="1" x14ac:dyDescent="0.25">
      <c r="B476" s="324" t="s">
        <v>14585</v>
      </c>
      <c r="C476" s="324" t="s">
        <v>894</v>
      </c>
      <c r="D476" s="324" t="s">
        <v>4136</v>
      </c>
      <c r="E476" s="324" t="s">
        <v>14586</v>
      </c>
      <c r="F476" s="324" t="s">
        <v>808</v>
      </c>
      <c r="G476" s="324" t="s">
        <v>896</v>
      </c>
      <c r="H476" s="324" t="s">
        <v>6221</v>
      </c>
      <c r="I476" s="325">
        <v>0</v>
      </c>
      <c r="J476" s="325">
        <v>0</v>
      </c>
      <c r="K476" s="325">
        <v>0</v>
      </c>
      <c r="L476" s="325">
        <v>0</v>
      </c>
      <c r="M476" s="325">
        <v>0</v>
      </c>
      <c r="N476" s="324" t="s">
        <v>7276</v>
      </c>
    </row>
    <row r="477" spans="2:14" ht="15" hidden="1" x14ac:dyDescent="0.25">
      <c r="B477" s="326" t="s">
        <v>14585</v>
      </c>
      <c r="C477" s="326" t="s">
        <v>894</v>
      </c>
      <c r="D477" s="326" t="s">
        <v>4136</v>
      </c>
      <c r="E477" s="326" t="s">
        <v>14586</v>
      </c>
      <c r="F477" s="326" t="s">
        <v>808</v>
      </c>
      <c r="G477" s="326" t="s">
        <v>896</v>
      </c>
      <c r="H477" s="326" t="s">
        <v>7394</v>
      </c>
      <c r="I477" s="327">
        <v>0</v>
      </c>
      <c r="J477" s="327">
        <v>0</v>
      </c>
      <c r="K477" s="327">
        <v>0</v>
      </c>
      <c r="L477" s="327">
        <v>0</v>
      </c>
      <c r="M477" s="327">
        <v>0</v>
      </c>
      <c r="N477" s="326" t="s">
        <v>7277</v>
      </c>
    </row>
    <row r="478" spans="2:14" ht="15" hidden="1" x14ac:dyDescent="0.25">
      <c r="B478" s="326" t="s">
        <v>14587</v>
      </c>
      <c r="C478" s="326" t="s">
        <v>894</v>
      </c>
      <c r="D478" s="326" t="s">
        <v>4136</v>
      </c>
      <c r="E478" s="326" t="s">
        <v>14588</v>
      </c>
      <c r="F478" s="326" t="s">
        <v>808</v>
      </c>
      <c r="G478" s="326" t="s">
        <v>896</v>
      </c>
      <c r="H478" s="326" t="s">
        <v>6221</v>
      </c>
      <c r="I478" s="327">
        <v>0</v>
      </c>
      <c r="J478" s="327">
        <v>0</v>
      </c>
      <c r="K478" s="327">
        <v>0</v>
      </c>
      <c r="L478" s="327">
        <v>0</v>
      </c>
      <c r="M478" s="327">
        <v>0</v>
      </c>
      <c r="N478" s="326" t="s">
        <v>7276</v>
      </c>
    </row>
    <row r="479" spans="2:14" ht="15" hidden="1" x14ac:dyDescent="0.25">
      <c r="B479" s="324" t="s">
        <v>14587</v>
      </c>
      <c r="C479" s="324" t="s">
        <v>894</v>
      </c>
      <c r="D479" s="324" t="s">
        <v>4136</v>
      </c>
      <c r="E479" s="324" t="s">
        <v>14588</v>
      </c>
      <c r="F479" s="324" t="s">
        <v>808</v>
      </c>
      <c r="G479" s="324" t="s">
        <v>896</v>
      </c>
      <c r="H479" s="324" t="s">
        <v>7394</v>
      </c>
      <c r="I479" s="325">
        <v>0</v>
      </c>
      <c r="J479" s="325">
        <v>0</v>
      </c>
      <c r="K479" s="325">
        <v>0</v>
      </c>
      <c r="L479" s="325">
        <v>0</v>
      </c>
      <c r="M479" s="325">
        <v>0</v>
      </c>
      <c r="N479" s="324" t="s">
        <v>7277</v>
      </c>
    </row>
    <row r="480" spans="2:14" ht="15" hidden="1" x14ac:dyDescent="0.25">
      <c r="B480" s="324" t="s">
        <v>14589</v>
      </c>
      <c r="C480" s="324" t="s">
        <v>894</v>
      </c>
      <c r="D480" s="324" t="s">
        <v>4136</v>
      </c>
      <c r="E480" s="324" t="s">
        <v>14590</v>
      </c>
      <c r="F480" s="324" t="s">
        <v>808</v>
      </c>
      <c r="G480" s="324" t="s">
        <v>896</v>
      </c>
      <c r="H480" s="324" t="s">
        <v>6221</v>
      </c>
      <c r="I480" s="325">
        <v>0</v>
      </c>
      <c r="J480" s="325">
        <v>0</v>
      </c>
      <c r="K480" s="325">
        <v>0</v>
      </c>
      <c r="L480" s="325">
        <v>0</v>
      </c>
      <c r="M480" s="325">
        <v>0</v>
      </c>
      <c r="N480" s="324" t="s">
        <v>7276</v>
      </c>
    </row>
    <row r="481" spans="2:14" ht="15" hidden="1" x14ac:dyDescent="0.25">
      <c r="B481" s="326" t="s">
        <v>14589</v>
      </c>
      <c r="C481" s="326" t="s">
        <v>894</v>
      </c>
      <c r="D481" s="326" t="s">
        <v>4136</v>
      </c>
      <c r="E481" s="326" t="s">
        <v>14590</v>
      </c>
      <c r="F481" s="326" t="s">
        <v>808</v>
      </c>
      <c r="G481" s="326" t="s">
        <v>896</v>
      </c>
      <c r="H481" s="326" t="s">
        <v>7394</v>
      </c>
      <c r="I481" s="327">
        <v>0</v>
      </c>
      <c r="J481" s="327">
        <v>0</v>
      </c>
      <c r="K481" s="327">
        <v>0</v>
      </c>
      <c r="L481" s="327">
        <v>0</v>
      </c>
      <c r="M481" s="327">
        <v>0</v>
      </c>
      <c r="N481" s="326" t="s">
        <v>7277</v>
      </c>
    </row>
    <row r="482" spans="2:14" ht="15" hidden="1" x14ac:dyDescent="0.25">
      <c r="B482" s="326" t="s">
        <v>14591</v>
      </c>
      <c r="C482" s="326" t="s">
        <v>894</v>
      </c>
      <c r="D482" s="326" t="s">
        <v>4136</v>
      </c>
      <c r="E482" s="326" t="s">
        <v>14592</v>
      </c>
      <c r="F482" s="326" t="s">
        <v>808</v>
      </c>
      <c r="G482" s="326" t="s">
        <v>896</v>
      </c>
      <c r="H482" s="326" t="s">
        <v>6221</v>
      </c>
      <c r="I482" s="327">
        <v>0</v>
      </c>
      <c r="J482" s="327">
        <v>0</v>
      </c>
      <c r="K482" s="327">
        <v>0</v>
      </c>
      <c r="L482" s="327">
        <v>0</v>
      </c>
      <c r="M482" s="327">
        <v>0</v>
      </c>
      <c r="N482" s="326" t="s">
        <v>7276</v>
      </c>
    </row>
    <row r="483" spans="2:14" ht="15" hidden="1" x14ac:dyDescent="0.25">
      <c r="B483" s="324" t="s">
        <v>14591</v>
      </c>
      <c r="C483" s="324" t="s">
        <v>894</v>
      </c>
      <c r="D483" s="324" t="s">
        <v>4136</v>
      </c>
      <c r="E483" s="324" t="s">
        <v>14592</v>
      </c>
      <c r="F483" s="324" t="s">
        <v>808</v>
      </c>
      <c r="G483" s="324" t="s">
        <v>896</v>
      </c>
      <c r="H483" s="324" t="s">
        <v>7394</v>
      </c>
      <c r="I483" s="325">
        <v>0</v>
      </c>
      <c r="J483" s="325">
        <v>0</v>
      </c>
      <c r="K483" s="325">
        <v>0</v>
      </c>
      <c r="L483" s="325">
        <v>0.01</v>
      </c>
      <c r="M483" s="325">
        <v>0</v>
      </c>
      <c r="N483" s="324" t="s">
        <v>7277</v>
      </c>
    </row>
    <row r="484" spans="2:14" ht="15" hidden="1" x14ac:dyDescent="0.25">
      <c r="B484" s="324" t="s">
        <v>14593</v>
      </c>
      <c r="C484" s="324" t="s">
        <v>894</v>
      </c>
      <c r="D484" s="324" t="s">
        <v>4137</v>
      </c>
      <c r="E484" s="324" t="s">
        <v>956</v>
      </c>
      <c r="F484" s="324" t="s">
        <v>808</v>
      </c>
      <c r="G484" s="324" t="s">
        <v>896</v>
      </c>
      <c r="H484" s="324" t="s">
        <v>6221</v>
      </c>
      <c r="I484" s="325">
        <v>0</v>
      </c>
      <c r="J484" s="325">
        <v>0</v>
      </c>
      <c r="K484" s="325">
        <v>0</v>
      </c>
      <c r="L484" s="325">
        <v>0</v>
      </c>
      <c r="M484" s="325">
        <v>0</v>
      </c>
      <c r="N484" s="324" t="s">
        <v>7276</v>
      </c>
    </row>
    <row r="485" spans="2:14" ht="15" hidden="1" x14ac:dyDescent="0.25">
      <c r="B485" s="326" t="s">
        <v>14593</v>
      </c>
      <c r="C485" s="326" t="s">
        <v>894</v>
      </c>
      <c r="D485" s="326" t="s">
        <v>4137</v>
      </c>
      <c r="E485" s="326" t="s">
        <v>956</v>
      </c>
      <c r="F485" s="326" t="s">
        <v>808</v>
      </c>
      <c r="G485" s="326" t="s">
        <v>896</v>
      </c>
      <c r="H485" s="326" t="s">
        <v>7393</v>
      </c>
      <c r="I485" s="327">
        <v>0</v>
      </c>
      <c r="J485" s="327">
        <v>0</v>
      </c>
      <c r="K485" s="327">
        <v>0</v>
      </c>
      <c r="L485" s="327">
        <v>0</v>
      </c>
      <c r="M485" s="327">
        <v>0</v>
      </c>
      <c r="N485" s="326" t="s">
        <v>7275</v>
      </c>
    </row>
    <row r="486" spans="2:14" ht="15" hidden="1" x14ac:dyDescent="0.25">
      <c r="B486" s="324" t="s">
        <v>14593</v>
      </c>
      <c r="C486" s="324" t="s">
        <v>894</v>
      </c>
      <c r="D486" s="324" t="s">
        <v>4137</v>
      </c>
      <c r="E486" s="324" t="s">
        <v>956</v>
      </c>
      <c r="F486" s="324" t="s">
        <v>808</v>
      </c>
      <c r="G486" s="324" t="s">
        <v>896</v>
      </c>
      <c r="H486" s="324" t="s">
        <v>7394</v>
      </c>
      <c r="I486" s="325">
        <v>0</v>
      </c>
      <c r="J486" s="325">
        <v>0</v>
      </c>
      <c r="K486" s="325">
        <v>0</v>
      </c>
      <c r="L486" s="325">
        <v>-90.21</v>
      </c>
      <c r="M486" s="325">
        <v>0</v>
      </c>
      <c r="N486" s="324" t="s">
        <v>7277</v>
      </c>
    </row>
    <row r="487" spans="2:14" ht="15" hidden="1" x14ac:dyDescent="0.25">
      <c r="B487" s="326" t="s">
        <v>14594</v>
      </c>
      <c r="C487" s="326" t="s">
        <v>894</v>
      </c>
      <c r="D487" s="326" t="s">
        <v>4137</v>
      </c>
      <c r="E487" s="326" t="s">
        <v>9947</v>
      </c>
      <c r="F487" s="326" t="s">
        <v>808</v>
      </c>
      <c r="G487" s="326" t="s">
        <v>896</v>
      </c>
      <c r="H487" s="326" t="s">
        <v>7393</v>
      </c>
      <c r="I487" s="327">
        <v>0</v>
      </c>
      <c r="J487" s="327">
        <v>0</v>
      </c>
      <c r="K487" s="327">
        <v>0</v>
      </c>
      <c r="L487" s="327">
        <v>0</v>
      </c>
      <c r="M487" s="327">
        <v>0</v>
      </c>
      <c r="N487" s="326" t="s">
        <v>7275</v>
      </c>
    </row>
    <row r="488" spans="2:14" ht="15" hidden="1" x14ac:dyDescent="0.25">
      <c r="B488" s="324" t="s">
        <v>14594</v>
      </c>
      <c r="C488" s="324" t="s">
        <v>894</v>
      </c>
      <c r="D488" s="324" t="s">
        <v>4137</v>
      </c>
      <c r="E488" s="324" t="s">
        <v>9947</v>
      </c>
      <c r="F488" s="324" t="s">
        <v>808</v>
      </c>
      <c r="G488" s="324" t="s">
        <v>896</v>
      </c>
      <c r="H488" s="324" t="s">
        <v>7394</v>
      </c>
      <c r="I488" s="325">
        <v>0</v>
      </c>
      <c r="J488" s="325">
        <v>0</v>
      </c>
      <c r="K488" s="325">
        <v>0</v>
      </c>
      <c r="L488" s="325">
        <v>-1.38</v>
      </c>
      <c r="M488" s="325">
        <v>0</v>
      </c>
      <c r="N488" s="324" t="s">
        <v>7277</v>
      </c>
    </row>
    <row r="489" spans="2:14" ht="15" hidden="1" x14ac:dyDescent="0.25">
      <c r="B489" s="324" t="s">
        <v>14595</v>
      </c>
      <c r="C489" s="324" t="s">
        <v>894</v>
      </c>
      <c r="D489" s="324" t="s">
        <v>4137</v>
      </c>
      <c r="E489" s="324" t="s">
        <v>957</v>
      </c>
      <c r="F489" s="324" t="s">
        <v>808</v>
      </c>
      <c r="G489" s="324" t="s">
        <v>896</v>
      </c>
      <c r="H489" s="324" t="s">
        <v>6221</v>
      </c>
      <c r="I489" s="325">
        <v>0</v>
      </c>
      <c r="J489" s="325">
        <v>0</v>
      </c>
      <c r="K489" s="325">
        <v>0</v>
      </c>
      <c r="L489" s="325">
        <v>0</v>
      </c>
      <c r="M489" s="325">
        <v>0</v>
      </c>
      <c r="N489" s="324" t="s">
        <v>7276</v>
      </c>
    </row>
    <row r="490" spans="2:14" ht="15" hidden="1" x14ac:dyDescent="0.25">
      <c r="B490" s="326" t="s">
        <v>14595</v>
      </c>
      <c r="C490" s="326" t="s">
        <v>894</v>
      </c>
      <c r="D490" s="326" t="s">
        <v>4137</v>
      </c>
      <c r="E490" s="326" t="s">
        <v>957</v>
      </c>
      <c r="F490" s="326" t="s">
        <v>808</v>
      </c>
      <c r="G490" s="326" t="s">
        <v>896</v>
      </c>
      <c r="H490" s="326" t="s">
        <v>7393</v>
      </c>
      <c r="I490" s="327">
        <v>0</v>
      </c>
      <c r="J490" s="327">
        <v>0</v>
      </c>
      <c r="K490" s="327">
        <v>0</v>
      </c>
      <c r="L490" s="327">
        <v>0</v>
      </c>
      <c r="M490" s="327">
        <v>0</v>
      </c>
      <c r="N490" s="326" t="s">
        <v>7275</v>
      </c>
    </row>
    <row r="491" spans="2:14" ht="15" hidden="1" x14ac:dyDescent="0.25">
      <c r="B491" s="324" t="s">
        <v>14595</v>
      </c>
      <c r="C491" s="324" t="s">
        <v>894</v>
      </c>
      <c r="D491" s="324" t="s">
        <v>4137</v>
      </c>
      <c r="E491" s="324" t="s">
        <v>957</v>
      </c>
      <c r="F491" s="324" t="s">
        <v>808</v>
      </c>
      <c r="G491" s="324" t="s">
        <v>896</v>
      </c>
      <c r="H491" s="324" t="s">
        <v>7394</v>
      </c>
      <c r="I491" s="325">
        <v>0</v>
      </c>
      <c r="J491" s="325">
        <v>0</v>
      </c>
      <c r="K491" s="325">
        <v>0</v>
      </c>
      <c r="L491" s="325">
        <v>27.71</v>
      </c>
      <c r="M491" s="325">
        <v>0</v>
      </c>
      <c r="N491" s="324" t="s">
        <v>7277</v>
      </c>
    </row>
    <row r="492" spans="2:14" ht="15" hidden="1" x14ac:dyDescent="0.25">
      <c r="B492" s="324" t="s">
        <v>14596</v>
      </c>
      <c r="C492" s="324" t="s">
        <v>894</v>
      </c>
      <c r="D492" s="324" t="s">
        <v>4137</v>
      </c>
      <c r="E492" s="324" t="s">
        <v>958</v>
      </c>
      <c r="F492" s="324" t="s">
        <v>808</v>
      </c>
      <c r="G492" s="324" t="s">
        <v>896</v>
      </c>
      <c r="H492" s="324" t="s">
        <v>6221</v>
      </c>
      <c r="I492" s="325">
        <v>0</v>
      </c>
      <c r="J492" s="325">
        <v>0</v>
      </c>
      <c r="K492" s="325">
        <v>0</v>
      </c>
      <c r="L492" s="325">
        <v>0</v>
      </c>
      <c r="M492" s="325">
        <v>0</v>
      </c>
      <c r="N492" s="324" t="s">
        <v>7276</v>
      </c>
    </row>
    <row r="493" spans="2:14" ht="15" hidden="1" x14ac:dyDescent="0.25">
      <c r="B493" s="326" t="s">
        <v>14596</v>
      </c>
      <c r="C493" s="326" t="s">
        <v>894</v>
      </c>
      <c r="D493" s="326" t="s">
        <v>4137</v>
      </c>
      <c r="E493" s="326" t="s">
        <v>958</v>
      </c>
      <c r="F493" s="326" t="s">
        <v>808</v>
      </c>
      <c r="G493" s="326" t="s">
        <v>896</v>
      </c>
      <c r="H493" s="326" t="s">
        <v>14377</v>
      </c>
      <c r="I493" s="327">
        <v>0</v>
      </c>
      <c r="J493" s="327">
        <v>0</v>
      </c>
      <c r="K493" s="327">
        <v>0</v>
      </c>
      <c r="L493" s="327">
        <v>0</v>
      </c>
      <c r="M493" s="327">
        <v>0</v>
      </c>
      <c r="N493" s="326" t="s">
        <v>12561</v>
      </c>
    </row>
    <row r="494" spans="2:14" ht="15" hidden="1" x14ac:dyDescent="0.25">
      <c r="B494" s="324" t="s">
        <v>14596</v>
      </c>
      <c r="C494" s="324" t="s">
        <v>894</v>
      </c>
      <c r="D494" s="324" t="s">
        <v>4137</v>
      </c>
      <c r="E494" s="324" t="s">
        <v>958</v>
      </c>
      <c r="F494" s="324" t="s">
        <v>808</v>
      </c>
      <c r="G494" s="324" t="s">
        <v>896</v>
      </c>
      <c r="H494" s="324" t="s">
        <v>7393</v>
      </c>
      <c r="I494" s="325">
        <v>0</v>
      </c>
      <c r="J494" s="325">
        <v>0</v>
      </c>
      <c r="K494" s="325">
        <v>0</v>
      </c>
      <c r="L494" s="325">
        <v>0</v>
      </c>
      <c r="M494" s="325">
        <v>0</v>
      </c>
      <c r="N494" s="324" t="s">
        <v>7275</v>
      </c>
    </row>
    <row r="495" spans="2:14" ht="15" hidden="1" x14ac:dyDescent="0.25">
      <c r="B495" s="326" t="s">
        <v>14596</v>
      </c>
      <c r="C495" s="326" t="s">
        <v>894</v>
      </c>
      <c r="D495" s="326" t="s">
        <v>4137</v>
      </c>
      <c r="E495" s="326" t="s">
        <v>958</v>
      </c>
      <c r="F495" s="326" t="s">
        <v>808</v>
      </c>
      <c r="G495" s="326" t="s">
        <v>896</v>
      </c>
      <c r="H495" s="326" t="s">
        <v>7394</v>
      </c>
      <c r="I495" s="327">
        <v>348</v>
      </c>
      <c r="J495" s="327">
        <v>0</v>
      </c>
      <c r="K495" s="327">
        <v>348</v>
      </c>
      <c r="L495" s="327">
        <v>1523.6</v>
      </c>
      <c r="M495" s="327">
        <v>0</v>
      </c>
      <c r="N495" s="326" t="s">
        <v>7277</v>
      </c>
    </row>
    <row r="496" spans="2:14" ht="15" hidden="1" x14ac:dyDescent="0.25">
      <c r="B496" s="326" t="s">
        <v>14597</v>
      </c>
      <c r="C496" s="326" t="s">
        <v>894</v>
      </c>
      <c r="D496" s="326" t="s">
        <v>4137</v>
      </c>
      <c r="E496" s="326" t="s">
        <v>1424</v>
      </c>
      <c r="F496" s="326" t="s">
        <v>808</v>
      </c>
      <c r="G496" s="326" t="s">
        <v>896</v>
      </c>
      <c r="H496" s="326" t="s">
        <v>6221</v>
      </c>
      <c r="I496" s="327">
        <v>0</v>
      </c>
      <c r="J496" s="327">
        <v>0</v>
      </c>
      <c r="K496" s="327">
        <v>0</v>
      </c>
      <c r="L496" s="327">
        <v>0</v>
      </c>
      <c r="M496" s="327">
        <v>0</v>
      </c>
      <c r="N496" s="326" t="s">
        <v>7276</v>
      </c>
    </row>
    <row r="497" spans="2:14" ht="15" hidden="1" x14ac:dyDescent="0.25">
      <c r="B497" s="324" t="s">
        <v>14597</v>
      </c>
      <c r="C497" s="324" t="s">
        <v>894</v>
      </c>
      <c r="D497" s="324" t="s">
        <v>4137</v>
      </c>
      <c r="E497" s="324" t="s">
        <v>1424</v>
      </c>
      <c r="F497" s="324" t="s">
        <v>808</v>
      </c>
      <c r="G497" s="324" t="s">
        <v>896</v>
      </c>
      <c r="H497" s="324" t="s">
        <v>14377</v>
      </c>
      <c r="I497" s="325">
        <v>0</v>
      </c>
      <c r="J497" s="325">
        <v>0</v>
      </c>
      <c r="K497" s="325">
        <v>0</v>
      </c>
      <c r="L497" s="325">
        <v>0</v>
      </c>
      <c r="M497" s="325">
        <v>0</v>
      </c>
      <c r="N497" s="324" t="s">
        <v>12561</v>
      </c>
    </row>
    <row r="498" spans="2:14" ht="15" hidden="1" x14ac:dyDescent="0.25">
      <c r="B498" s="326" t="s">
        <v>14597</v>
      </c>
      <c r="C498" s="326" t="s">
        <v>894</v>
      </c>
      <c r="D498" s="326" t="s">
        <v>4137</v>
      </c>
      <c r="E498" s="326" t="s">
        <v>1424</v>
      </c>
      <c r="F498" s="326" t="s">
        <v>808</v>
      </c>
      <c r="G498" s="326" t="s">
        <v>896</v>
      </c>
      <c r="H498" s="326" t="s">
        <v>7393</v>
      </c>
      <c r="I498" s="327">
        <v>0</v>
      </c>
      <c r="J498" s="327">
        <v>0</v>
      </c>
      <c r="K498" s="327">
        <v>0</v>
      </c>
      <c r="L498" s="327">
        <v>-0.01</v>
      </c>
      <c r="M498" s="327">
        <v>0</v>
      </c>
      <c r="N498" s="326" t="s">
        <v>7275</v>
      </c>
    </row>
    <row r="499" spans="2:14" ht="15" hidden="1" x14ac:dyDescent="0.25">
      <c r="B499" s="324" t="s">
        <v>14597</v>
      </c>
      <c r="C499" s="324" t="s">
        <v>894</v>
      </c>
      <c r="D499" s="324" t="s">
        <v>4137</v>
      </c>
      <c r="E499" s="324" t="s">
        <v>1424</v>
      </c>
      <c r="F499" s="324" t="s">
        <v>808</v>
      </c>
      <c r="G499" s="324" t="s">
        <v>896</v>
      </c>
      <c r="H499" s="324" t="s">
        <v>7394</v>
      </c>
      <c r="I499" s="325">
        <v>0</v>
      </c>
      <c r="J499" s="325">
        <v>0</v>
      </c>
      <c r="K499" s="325">
        <v>0</v>
      </c>
      <c r="L499" s="325">
        <v>-7.0000000000000007E-2</v>
      </c>
      <c r="M499" s="325">
        <v>0</v>
      </c>
      <c r="N499" s="324" t="s">
        <v>7277</v>
      </c>
    </row>
    <row r="500" spans="2:14" ht="15" hidden="1" x14ac:dyDescent="0.25">
      <c r="B500" s="324" t="s">
        <v>14598</v>
      </c>
      <c r="C500" s="324" t="s">
        <v>894</v>
      </c>
      <c r="D500" s="324" t="s">
        <v>4137</v>
      </c>
      <c r="E500" s="324" t="s">
        <v>1425</v>
      </c>
      <c r="F500" s="324" t="s">
        <v>808</v>
      </c>
      <c r="G500" s="324" t="s">
        <v>896</v>
      </c>
      <c r="H500" s="324" t="s">
        <v>6221</v>
      </c>
      <c r="I500" s="325">
        <v>0</v>
      </c>
      <c r="J500" s="325">
        <v>0</v>
      </c>
      <c r="K500" s="325">
        <v>0</v>
      </c>
      <c r="L500" s="325">
        <v>0</v>
      </c>
      <c r="M500" s="325">
        <v>0</v>
      </c>
      <c r="N500" s="324" t="s">
        <v>7276</v>
      </c>
    </row>
    <row r="501" spans="2:14" ht="15" hidden="1" x14ac:dyDescent="0.25">
      <c r="B501" s="326" t="s">
        <v>14598</v>
      </c>
      <c r="C501" s="326" t="s">
        <v>894</v>
      </c>
      <c r="D501" s="326" t="s">
        <v>4137</v>
      </c>
      <c r="E501" s="326" t="s">
        <v>1425</v>
      </c>
      <c r="F501" s="326" t="s">
        <v>808</v>
      </c>
      <c r="G501" s="326" t="s">
        <v>896</v>
      </c>
      <c r="H501" s="326" t="s">
        <v>7393</v>
      </c>
      <c r="I501" s="327">
        <v>100</v>
      </c>
      <c r="J501" s="327">
        <v>0</v>
      </c>
      <c r="K501" s="327">
        <v>100</v>
      </c>
      <c r="L501" s="327">
        <v>766.4</v>
      </c>
      <c r="M501" s="327">
        <v>0</v>
      </c>
      <c r="N501" s="326" t="s">
        <v>7275</v>
      </c>
    </row>
    <row r="502" spans="2:14" ht="15" hidden="1" x14ac:dyDescent="0.25">
      <c r="B502" s="324" t="s">
        <v>14598</v>
      </c>
      <c r="C502" s="324" t="s">
        <v>894</v>
      </c>
      <c r="D502" s="324" t="s">
        <v>4137</v>
      </c>
      <c r="E502" s="324" t="s">
        <v>1425</v>
      </c>
      <c r="F502" s="324" t="s">
        <v>808</v>
      </c>
      <c r="G502" s="324" t="s">
        <v>896</v>
      </c>
      <c r="H502" s="324" t="s">
        <v>7394</v>
      </c>
      <c r="I502" s="325">
        <v>0</v>
      </c>
      <c r="J502" s="325">
        <v>0</v>
      </c>
      <c r="K502" s="325">
        <v>0</v>
      </c>
      <c r="L502" s="325">
        <v>-101.56</v>
      </c>
      <c r="M502" s="325">
        <v>0</v>
      </c>
      <c r="N502" s="324" t="s">
        <v>7277</v>
      </c>
    </row>
    <row r="503" spans="2:14" ht="15" hidden="1" x14ac:dyDescent="0.25">
      <c r="B503" s="324" t="s">
        <v>14599</v>
      </c>
      <c r="C503" s="324" t="s">
        <v>894</v>
      </c>
      <c r="D503" s="324" t="s">
        <v>4137</v>
      </c>
      <c r="E503" s="324" t="s">
        <v>959</v>
      </c>
      <c r="F503" s="324" t="s">
        <v>808</v>
      </c>
      <c r="G503" s="324" t="s">
        <v>896</v>
      </c>
      <c r="H503" s="324" t="s">
        <v>6221</v>
      </c>
      <c r="I503" s="325">
        <v>0</v>
      </c>
      <c r="J503" s="325">
        <v>0</v>
      </c>
      <c r="K503" s="325">
        <v>0</v>
      </c>
      <c r="L503" s="325">
        <v>0</v>
      </c>
      <c r="M503" s="325">
        <v>0</v>
      </c>
      <c r="N503" s="324" t="s">
        <v>7276</v>
      </c>
    </row>
    <row r="504" spans="2:14" ht="15" hidden="1" x14ac:dyDescent="0.25">
      <c r="B504" s="326" t="s">
        <v>14599</v>
      </c>
      <c r="C504" s="326" t="s">
        <v>894</v>
      </c>
      <c r="D504" s="326" t="s">
        <v>4137</v>
      </c>
      <c r="E504" s="326" t="s">
        <v>959</v>
      </c>
      <c r="F504" s="326" t="s">
        <v>808</v>
      </c>
      <c r="G504" s="326" t="s">
        <v>896</v>
      </c>
      <c r="H504" s="326" t="s">
        <v>14377</v>
      </c>
      <c r="I504" s="327">
        <v>0</v>
      </c>
      <c r="J504" s="327">
        <v>0</v>
      </c>
      <c r="K504" s="327">
        <v>0</v>
      </c>
      <c r="L504" s="327">
        <v>0</v>
      </c>
      <c r="M504" s="327">
        <v>0</v>
      </c>
      <c r="N504" s="326" t="s">
        <v>12561</v>
      </c>
    </row>
    <row r="505" spans="2:14" ht="15" hidden="1" x14ac:dyDescent="0.25">
      <c r="B505" s="324" t="s">
        <v>14599</v>
      </c>
      <c r="C505" s="324" t="s">
        <v>894</v>
      </c>
      <c r="D505" s="324" t="s">
        <v>4137</v>
      </c>
      <c r="E505" s="324" t="s">
        <v>959</v>
      </c>
      <c r="F505" s="324" t="s">
        <v>808</v>
      </c>
      <c r="G505" s="324" t="s">
        <v>896</v>
      </c>
      <c r="H505" s="324" t="s">
        <v>7393</v>
      </c>
      <c r="I505" s="325">
        <v>0</v>
      </c>
      <c r="J505" s="325">
        <v>0</v>
      </c>
      <c r="K505" s="325">
        <v>0</v>
      </c>
      <c r="L505" s="325">
        <v>0</v>
      </c>
      <c r="M505" s="325">
        <v>0</v>
      </c>
      <c r="N505" s="324" t="s">
        <v>7275</v>
      </c>
    </row>
    <row r="506" spans="2:14" ht="15" hidden="1" x14ac:dyDescent="0.25">
      <c r="B506" s="326" t="s">
        <v>14599</v>
      </c>
      <c r="C506" s="326" t="s">
        <v>894</v>
      </c>
      <c r="D506" s="326" t="s">
        <v>4137</v>
      </c>
      <c r="E506" s="326" t="s">
        <v>959</v>
      </c>
      <c r="F506" s="326" t="s">
        <v>808</v>
      </c>
      <c r="G506" s="326" t="s">
        <v>896</v>
      </c>
      <c r="H506" s="326" t="s">
        <v>7394</v>
      </c>
      <c r="I506" s="327">
        <v>330</v>
      </c>
      <c r="J506" s="327">
        <v>0</v>
      </c>
      <c r="K506" s="327">
        <v>330</v>
      </c>
      <c r="L506" s="327">
        <v>1203.4100000000001</v>
      </c>
      <c r="M506" s="327">
        <v>0</v>
      </c>
      <c r="N506" s="326" t="s">
        <v>7277</v>
      </c>
    </row>
    <row r="507" spans="2:14" ht="15" hidden="1" x14ac:dyDescent="0.25">
      <c r="B507" s="326" t="s">
        <v>14599</v>
      </c>
      <c r="C507" s="326" t="s">
        <v>894</v>
      </c>
      <c r="D507" s="326" t="s">
        <v>4137</v>
      </c>
      <c r="E507" s="326" t="s">
        <v>959</v>
      </c>
      <c r="F507" s="326" t="s">
        <v>808</v>
      </c>
      <c r="G507" s="326" t="s">
        <v>896</v>
      </c>
      <c r="H507" s="326" t="s">
        <v>4140</v>
      </c>
      <c r="I507" s="327">
        <v>0</v>
      </c>
      <c r="J507" s="327">
        <v>0</v>
      </c>
      <c r="K507" s="327">
        <v>0</v>
      </c>
      <c r="L507" s="327">
        <v>0</v>
      </c>
      <c r="M507" s="327">
        <v>0</v>
      </c>
      <c r="N507" s="326" t="s">
        <v>12555</v>
      </c>
    </row>
    <row r="508" spans="2:14" ht="15" hidden="1" x14ac:dyDescent="0.25">
      <c r="B508" s="326" t="s">
        <v>14600</v>
      </c>
      <c r="C508" s="326" t="s">
        <v>894</v>
      </c>
      <c r="D508" s="326" t="s">
        <v>4137</v>
      </c>
      <c r="E508" s="326" t="s">
        <v>960</v>
      </c>
      <c r="F508" s="326" t="s">
        <v>808</v>
      </c>
      <c r="G508" s="326" t="s">
        <v>896</v>
      </c>
      <c r="H508" s="326" t="s">
        <v>6221</v>
      </c>
      <c r="I508" s="327">
        <v>0</v>
      </c>
      <c r="J508" s="327">
        <v>0</v>
      </c>
      <c r="K508" s="327">
        <v>0</v>
      </c>
      <c r="L508" s="327">
        <v>0</v>
      </c>
      <c r="M508" s="327">
        <v>0</v>
      </c>
      <c r="N508" s="326" t="s">
        <v>7276</v>
      </c>
    </row>
    <row r="509" spans="2:14" ht="15" hidden="1" x14ac:dyDescent="0.25">
      <c r="B509" s="324" t="s">
        <v>14600</v>
      </c>
      <c r="C509" s="324" t="s">
        <v>894</v>
      </c>
      <c r="D509" s="324" t="s">
        <v>4137</v>
      </c>
      <c r="E509" s="324" t="s">
        <v>960</v>
      </c>
      <c r="F509" s="324" t="s">
        <v>808</v>
      </c>
      <c r="G509" s="324" t="s">
        <v>896</v>
      </c>
      <c r="H509" s="324" t="s">
        <v>7393</v>
      </c>
      <c r="I509" s="325">
        <v>0</v>
      </c>
      <c r="J509" s="325">
        <v>0</v>
      </c>
      <c r="K509" s="325">
        <v>0</v>
      </c>
      <c r="L509" s="325">
        <v>0</v>
      </c>
      <c r="M509" s="325">
        <v>0</v>
      </c>
      <c r="N509" s="324" t="s">
        <v>7275</v>
      </c>
    </row>
    <row r="510" spans="2:14" ht="15" hidden="1" x14ac:dyDescent="0.25">
      <c r="B510" s="326" t="s">
        <v>14600</v>
      </c>
      <c r="C510" s="326" t="s">
        <v>894</v>
      </c>
      <c r="D510" s="326" t="s">
        <v>4137</v>
      </c>
      <c r="E510" s="326" t="s">
        <v>960</v>
      </c>
      <c r="F510" s="326" t="s">
        <v>808</v>
      </c>
      <c r="G510" s="326" t="s">
        <v>896</v>
      </c>
      <c r="H510" s="326" t="s">
        <v>7394</v>
      </c>
      <c r="I510" s="327">
        <v>0</v>
      </c>
      <c r="J510" s="327">
        <v>0</v>
      </c>
      <c r="K510" s="327">
        <v>0</v>
      </c>
      <c r="L510" s="327">
        <v>-0.05</v>
      </c>
      <c r="M510" s="327">
        <v>0</v>
      </c>
      <c r="N510" s="326" t="s">
        <v>7277</v>
      </c>
    </row>
    <row r="511" spans="2:14" ht="15" hidden="1" x14ac:dyDescent="0.25">
      <c r="B511" s="326" t="s">
        <v>14601</v>
      </c>
      <c r="C511" s="326" t="s">
        <v>894</v>
      </c>
      <c r="D511" s="326" t="s">
        <v>4137</v>
      </c>
      <c r="E511" s="326" t="s">
        <v>961</v>
      </c>
      <c r="F511" s="326" t="s">
        <v>808</v>
      </c>
      <c r="G511" s="326" t="s">
        <v>896</v>
      </c>
      <c r="H511" s="326" t="s">
        <v>6221</v>
      </c>
      <c r="I511" s="327">
        <v>0</v>
      </c>
      <c r="J511" s="327">
        <v>0</v>
      </c>
      <c r="K511" s="327">
        <v>0</v>
      </c>
      <c r="L511" s="327">
        <v>0</v>
      </c>
      <c r="M511" s="327">
        <v>0</v>
      </c>
      <c r="N511" s="326" t="s">
        <v>7276</v>
      </c>
    </row>
    <row r="512" spans="2:14" ht="15" hidden="1" x14ac:dyDescent="0.25">
      <c r="B512" s="324" t="s">
        <v>14601</v>
      </c>
      <c r="C512" s="324" t="s">
        <v>894</v>
      </c>
      <c r="D512" s="324" t="s">
        <v>4137</v>
      </c>
      <c r="E512" s="324" t="s">
        <v>961</v>
      </c>
      <c r="F512" s="324" t="s">
        <v>808</v>
      </c>
      <c r="G512" s="324" t="s">
        <v>896</v>
      </c>
      <c r="H512" s="324" t="s">
        <v>7393</v>
      </c>
      <c r="I512" s="325">
        <v>0</v>
      </c>
      <c r="J512" s="325">
        <v>0</v>
      </c>
      <c r="K512" s="325">
        <v>0</v>
      </c>
      <c r="L512" s="325">
        <v>0</v>
      </c>
      <c r="M512" s="325">
        <v>0</v>
      </c>
      <c r="N512" s="324" t="s">
        <v>7275</v>
      </c>
    </row>
    <row r="513" spans="2:14" ht="15" hidden="1" x14ac:dyDescent="0.25">
      <c r="B513" s="326" t="s">
        <v>14601</v>
      </c>
      <c r="C513" s="326" t="s">
        <v>894</v>
      </c>
      <c r="D513" s="326" t="s">
        <v>4137</v>
      </c>
      <c r="E513" s="326" t="s">
        <v>961</v>
      </c>
      <c r="F513" s="326" t="s">
        <v>808</v>
      </c>
      <c r="G513" s="326" t="s">
        <v>896</v>
      </c>
      <c r="H513" s="326" t="s">
        <v>7394</v>
      </c>
      <c r="I513" s="327">
        <v>321</v>
      </c>
      <c r="J513" s="327">
        <v>0</v>
      </c>
      <c r="K513" s="327">
        <v>321</v>
      </c>
      <c r="L513" s="327">
        <v>1519.25</v>
      </c>
      <c r="M513" s="327">
        <v>0</v>
      </c>
      <c r="N513" s="326" t="s">
        <v>7277</v>
      </c>
    </row>
    <row r="514" spans="2:14" ht="15" hidden="1" x14ac:dyDescent="0.25">
      <c r="B514" s="324" t="s">
        <v>14602</v>
      </c>
      <c r="C514" s="324" t="s">
        <v>894</v>
      </c>
      <c r="D514" s="324" t="s">
        <v>4137</v>
      </c>
      <c r="E514" s="324" t="s">
        <v>1426</v>
      </c>
      <c r="F514" s="324" t="s">
        <v>808</v>
      </c>
      <c r="G514" s="324" t="s">
        <v>896</v>
      </c>
      <c r="H514" s="324" t="s">
        <v>6221</v>
      </c>
      <c r="I514" s="325">
        <v>0</v>
      </c>
      <c r="J514" s="325">
        <v>0</v>
      </c>
      <c r="K514" s="325">
        <v>0</v>
      </c>
      <c r="L514" s="325">
        <v>0</v>
      </c>
      <c r="M514" s="325">
        <v>0</v>
      </c>
      <c r="N514" s="324" t="s">
        <v>7276</v>
      </c>
    </row>
    <row r="515" spans="2:14" ht="15" hidden="1" x14ac:dyDescent="0.25">
      <c r="B515" s="326" t="s">
        <v>14602</v>
      </c>
      <c r="C515" s="326" t="s">
        <v>894</v>
      </c>
      <c r="D515" s="326" t="s">
        <v>4137</v>
      </c>
      <c r="E515" s="326" t="s">
        <v>1426</v>
      </c>
      <c r="F515" s="326" t="s">
        <v>808</v>
      </c>
      <c r="G515" s="326" t="s">
        <v>896</v>
      </c>
      <c r="H515" s="326" t="s">
        <v>7393</v>
      </c>
      <c r="I515" s="327">
        <v>0</v>
      </c>
      <c r="J515" s="327">
        <v>0</v>
      </c>
      <c r="K515" s="327">
        <v>0</v>
      </c>
      <c r="L515" s="327">
        <v>0</v>
      </c>
      <c r="M515" s="327">
        <v>0</v>
      </c>
      <c r="N515" s="326" t="s">
        <v>7275</v>
      </c>
    </row>
    <row r="516" spans="2:14" ht="15" hidden="1" x14ac:dyDescent="0.25">
      <c r="B516" s="324" t="s">
        <v>14602</v>
      </c>
      <c r="C516" s="324" t="s">
        <v>894</v>
      </c>
      <c r="D516" s="324" t="s">
        <v>4137</v>
      </c>
      <c r="E516" s="324" t="s">
        <v>1426</v>
      </c>
      <c r="F516" s="324" t="s">
        <v>808</v>
      </c>
      <c r="G516" s="324" t="s">
        <v>896</v>
      </c>
      <c r="H516" s="324" t="s">
        <v>7394</v>
      </c>
      <c r="I516" s="325">
        <v>0</v>
      </c>
      <c r="J516" s="325">
        <v>0</v>
      </c>
      <c r="K516" s="325">
        <v>0</v>
      </c>
      <c r="L516" s="325">
        <v>31.5</v>
      </c>
      <c r="M516" s="325">
        <v>0</v>
      </c>
      <c r="N516" s="324" t="s">
        <v>7277</v>
      </c>
    </row>
    <row r="517" spans="2:14" ht="15" hidden="1" x14ac:dyDescent="0.25">
      <c r="B517" s="324" t="s">
        <v>14603</v>
      </c>
      <c r="C517" s="324" t="s">
        <v>894</v>
      </c>
      <c r="D517" s="324" t="s">
        <v>4137</v>
      </c>
      <c r="E517" s="324" t="s">
        <v>1427</v>
      </c>
      <c r="F517" s="324" t="s">
        <v>808</v>
      </c>
      <c r="G517" s="324" t="s">
        <v>896</v>
      </c>
      <c r="H517" s="324" t="s">
        <v>6221</v>
      </c>
      <c r="I517" s="325">
        <v>0</v>
      </c>
      <c r="J517" s="325">
        <v>0</v>
      </c>
      <c r="K517" s="325">
        <v>0</v>
      </c>
      <c r="L517" s="325">
        <v>0</v>
      </c>
      <c r="M517" s="325">
        <v>0</v>
      </c>
      <c r="N517" s="324" t="s">
        <v>7276</v>
      </c>
    </row>
    <row r="518" spans="2:14" ht="15" hidden="1" x14ac:dyDescent="0.25">
      <c r="B518" s="326" t="s">
        <v>14603</v>
      </c>
      <c r="C518" s="326" t="s">
        <v>894</v>
      </c>
      <c r="D518" s="326" t="s">
        <v>4137</v>
      </c>
      <c r="E518" s="326" t="s">
        <v>1427</v>
      </c>
      <c r="F518" s="326" t="s">
        <v>808</v>
      </c>
      <c r="G518" s="326" t="s">
        <v>896</v>
      </c>
      <c r="H518" s="326" t="s">
        <v>7394</v>
      </c>
      <c r="I518" s="327">
        <v>0</v>
      </c>
      <c r="J518" s="327">
        <v>0</v>
      </c>
      <c r="K518" s="327">
        <v>0</v>
      </c>
      <c r="L518" s="327">
        <v>0</v>
      </c>
      <c r="M518" s="327">
        <v>0</v>
      </c>
      <c r="N518" s="326" t="s">
        <v>7277</v>
      </c>
    </row>
    <row r="519" spans="2:14" ht="15" hidden="1" x14ac:dyDescent="0.25">
      <c r="B519" s="326" t="s">
        <v>14604</v>
      </c>
      <c r="C519" s="326" t="s">
        <v>894</v>
      </c>
      <c r="D519" s="326" t="s">
        <v>4137</v>
      </c>
      <c r="E519" s="326" t="s">
        <v>962</v>
      </c>
      <c r="F519" s="326" t="s">
        <v>808</v>
      </c>
      <c r="G519" s="326" t="s">
        <v>896</v>
      </c>
      <c r="H519" s="326" t="s">
        <v>6221</v>
      </c>
      <c r="I519" s="327">
        <v>0</v>
      </c>
      <c r="J519" s="327">
        <v>0</v>
      </c>
      <c r="K519" s="327">
        <v>0</v>
      </c>
      <c r="L519" s="327">
        <v>0</v>
      </c>
      <c r="M519" s="327">
        <v>0</v>
      </c>
      <c r="N519" s="326" t="s">
        <v>7276</v>
      </c>
    </row>
    <row r="520" spans="2:14" ht="15" hidden="1" x14ac:dyDescent="0.25">
      <c r="B520" s="324" t="s">
        <v>14604</v>
      </c>
      <c r="C520" s="324" t="s">
        <v>894</v>
      </c>
      <c r="D520" s="324" t="s">
        <v>4137</v>
      </c>
      <c r="E520" s="324" t="s">
        <v>962</v>
      </c>
      <c r="F520" s="324" t="s">
        <v>808</v>
      </c>
      <c r="G520" s="324" t="s">
        <v>896</v>
      </c>
      <c r="H520" s="324" t="s">
        <v>14377</v>
      </c>
      <c r="I520" s="325">
        <v>0</v>
      </c>
      <c r="J520" s="325">
        <v>0</v>
      </c>
      <c r="K520" s="325">
        <v>0</v>
      </c>
      <c r="L520" s="325">
        <v>0</v>
      </c>
      <c r="M520" s="325">
        <v>0</v>
      </c>
      <c r="N520" s="324" t="s">
        <v>12561</v>
      </c>
    </row>
    <row r="521" spans="2:14" ht="15" hidden="1" x14ac:dyDescent="0.25">
      <c r="B521" s="326" t="s">
        <v>14604</v>
      </c>
      <c r="C521" s="326" t="s">
        <v>894</v>
      </c>
      <c r="D521" s="326" t="s">
        <v>4137</v>
      </c>
      <c r="E521" s="326" t="s">
        <v>962</v>
      </c>
      <c r="F521" s="326" t="s">
        <v>808</v>
      </c>
      <c r="G521" s="326" t="s">
        <v>896</v>
      </c>
      <c r="H521" s="326" t="s">
        <v>7393</v>
      </c>
      <c r="I521" s="327">
        <v>0</v>
      </c>
      <c r="J521" s="327">
        <v>0</v>
      </c>
      <c r="K521" s="327">
        <v>0</v>
      </c>
      <c r="L521" s="327">
        <v>0</v>
      </c>
      <c r="M521" s="327">
        <v>0</v>
      </c>
      <c r="N521" s="326" t="s">
        <v>7275</v>
      </c>
    </row>
    <row r="522" spans="2:14" ht="15" hidden="1" x14ac:dyDescent="0.25">
      <c r="B522" s="324" t="s">
        <v>14604</v>
      </c>
      <c r="C522" s="324" t="s">
        <v>894</v>
      </c>
      <c r="D522" s="324" t="s">
        <v>4137</v>
      </c>
      <c r="E522" s="324" t="s">
        <v>962</v>
      </c>
      <c r="F522" s="324" t="s">
        <v>808</v>
      </c>
      <c r="G522" s="324" t="s">
        <v>896</v>
      </c>
      <c r="H522" s="324" t="s">
        <v>7394</v>
      </c>
      <c r="I522" s="325">
        <v>0</v>
      </c>
      <c r="J522" s="325">
        <v>0</v>
      </c>
      <c r="K522" s="325">
        <v>0</v>
      </c>
      <c r="L522" s="325">
        <v>-73.319999999999993</v>
      </c>
      <c r="M522" s="325">
        <v>0</v>
      </c>
      <c r="N522" s="324" t="s">
        <v>7277</v>
      </c>
    </row>
    <row r="523" spans="2:14" ht="15" hidden="1" x14ac:dyDescent="0.25">
      <c r="B523" s="326" t="s">
        <v>14605</v>
      </c>
      <c r="C523" s="326" t="s">
        <v>894</v>
      </c>
      <c r="D523" s="326" t="s">
        <v>4137</v>
      </c>
      <c r="E523" s="326" t="s">
        <v>6224</v>
      </c>
      <c r="F523" s="326" t="s">
        <v>808</v>
      </c>
      <c r="G523" s="326" t="s">
        <v>896</v>
      </c>
      <c r="H523" s="326" t="s">
        <v>6221</v>
      </c>
      <c r="I523" s="327">
        <v>0</v>
      </c>
      <c r="J523" s="327">
        <v>0</v>
      </c>
      <c r="K523" s="327">
        <v>0</v>
      </c>
      <c r="L523" s="327">
        <v>0</v>
      </c>
      <c r="M523" s="327">
        <v>0</v>
      </c>
      <c r="N523" s="326" t="s">
        <v>7276</v>
      </c>
    </row>
    <row r="524" spans="2:14" ht="15" hidden="1" x14ac:dyDescent="0.25">
      <c r="B524" s="324" t="s">
        <v>14605</v>
      </c>
      <c r="C524" s="324" t="s">
        <v>894</v>
      </c>
      <c r="D524" s="324" t="s">
        <v>4137</v>
      </c>
      <c r="E524" s="324" t="s">
        <v>6224</v>
      </c>
      <c r="F524" s="324" t="s">
        <v>808</v>
      </c>
      <c r="G524" s="324" t="s">
        <v>896</v>
      </c>
      <c r="H524" s="324" t="s">
        <v>7393</v>
      </c>
      <c r="I524" s="325">
        <v>0</v>
      </c>
      <c r="J524" s="325">
        <v>0</v>
      </c>
      <c r="K524" s="325">
        <v>0</v>
      </c>
      <c r="L524" s="325">
        <v>0</v>
      </c>
      <c r="M524" s="325">
        <v>0</v>
      </c>
      <c r="N524" s="324" t="s">
        <v>7275</v>
      </c>
    </row>
    <row r="525" spans="2:14" ht="15" hidden="1" x14ac:dyDescent="0.25">
      <c r="B525" s="326" t="s">
        <v>14605</v>
      </c>
      <c r="C525" s="326" t="s">
        <v>894</v>
      </c>
      <c r="D525" s="326" t="s">
        <v>4137</v>
      </c>
      <c r="E525" s="326" t="s">
        <v>6224</v>
      </c>
      <c r="F525" s="326" t="s">
        <v>808</v>
      </c>
      <c r="G525" s="326" t="s">
        <v>896</v>
      </c>
      <c r="H525" s="326" t="s">
        <v>7394</v>
      </c>
      <c r="I525" s="327">
        <v>600</v>
      </c>
      <c r="J525" s="327">
        <v>0</v>
      </c>
      <c r="K525" s="327">
        <v>600</v>
      </c>
      <c r="L525" s="327">
        <v>4260.97</v>
      </c>
      <c r="M525" s="327">
        <v>0</v>
      </c>
      <c r="N525" s="326" t="s">
        <v>7277</v>
      </c>
    </row>
    <row r="526" spans="2:14" ht="15" hidden="1" x14ac:dyDescent="0.25">
      <c r="B526" s="326" t="s">
        <v>14606</v>
      </c>
      <c r="C526" s="326" t="s">
        <v>894</v>
      </c>
      <c r="D526" s="326" t="s">
        <v>4138</v>
      </c>
      <c r="E526" s="326" t="s">
        <v>963</v>
      </c>
      <c r="F526" s="326" t="s">
        <v>808</v>
      </c>
      <c r="G526" s="326" t="s">
        <v>896</v>
      </c>
      <c r="H526" s="326" t="s">
        <v>6221</v>
      </c>
      <c r="I526" s="327">
        <v>0</v>
      </c>
      <c r="J526" s="327">
        <v>0</v>
      </c>
      <c r="K526" s="327">
        <v>0</v>
      </c>
      <c r="L526" s="327">
        <v>0</v>
      </c>
      <c r="M526" s="327">
        <v>0</v>
      </c>
      <c r="N526" s="326" t="s">
        <v>7276</v>
      </c>
    </row>
    <row r="527" spans="2:14" ht="15" hidden="1" x14ac:dyDescent="0.25">
      <c r="B527" s="324" t="s">
        <v>14606</v>
      </c>
      <c r="C527" s="324" t="s">
        <v>894</v>
      </c>
      <c r="D527" s="324" t="s">
        <v>4138</v>
      </c>
      <c r="E527" s="324" t="s">
        <v>963</v>
      </c>
      <c r="F527" s="324" t="s">
        <v>808</v>
      </c>
      <c r="G527" s="324" t="s">
        <v>896</v>
      </c>
      <c r="H527" s="324" t="s">
        <v>7393</v>
      </c>
      <c r="I527" s="325">
        <v>0</v>
      </c>
      <c r="J527" s="325">
        <v>0</v>
      </c>
      <c r="K527" s="325">
        <v>0</v>
      </c>
      <c r="L527" s="325">
        <v>0</v>
      </c>
      <c r="M527" s="325">
        <v>0</v>
      </c>
      <c r="N527" s="324" t="s">
        <v>7275</v>
      </c>
    </row>
    <row r="528" spans="2:14" ht="15" hidden="1" x14ac:dyDescent="0.25">
      <c r="B528" s="324" t="s">
        <v>14606</v>
      </c>
      <c r="C528" s="324" t="s">
        <v>894</v>
      </c>
      <c r="D528" s="324" t="s">
        <v>4138</v>
      </c>
      <c r="E528" s="324" t="s">
        <v>963</v>
      </c>
      <c r="F528" s="324" t="s">
        <v>808</v>
      </c>
      <c r="G528" s="324" t="s">
        <v>896</v>
      </c>
      <c r="H528" s="324" t="s">
        <v>7394</v>
      </c>
      <c r="I528" s="325">
        <v>0</v>
      </c>
      <c r="J528" s="325">
        <v>0</v>
      </c>
      <c r="K528" s="325">
        <v>0</v>
      </c>
      <c r="L528" s="325">
        <v>0</v>
      </c>
      <c r="M528" s="325">
        <v>0</v>
      </c>
      <c r="N528" s="324" t="s">
        <v>7277</v>
      </c>
    </row>
    <row r="529" spans="2:14" ht="15" hidden="1" x14ac:dyDescent="0.25">
      <c r="B529" s="326" t="s">
        <v>14607</v>
      </c>
      <c r="C529" s="326" t="s">
        <v>894</v>
      </c>
      <c r="D529" s="326" t="s">
        <v>4138</v>
      </c>
      <c r="E529" s="326" t="s">
        <v>5056</v>
      </c>
      <c r="F529" s="326" t="s">
        <v>808</v>
      </c>
      <c r="G529" s="326" t="s">
        <v>896</v>
      </c>
      <c r="H529" s="326" t="s">
        <v>6221</v>
      </c>
      <c r="I529" s="327">
        <v>0</v>
      </c>
      <c r="J529" s="327">
        <v>0</v>
      </c>
      <c r="K529" s="327">
        <v>0</v>
      </c>
      <c r="L529" s="327">
        <v>0</v>
      </c>
      <c r="M529" s="327">
        <v>0</v>
      </c>
      <c r="N529" s="326" t="s">
        <v>7276</v>
      </c>
    </row>
    <row r="530" spans="2:14" ht="15" hidden="1" x14ac:dyDescent="0.25">
      <c r="B530" s="324" t="s">
        <v>14607</v>
      </c>
      <c r="C530" s="324" t="s">
        <v>894</v>
      </c>
      <c r="D530" s="324" t="s">
        <v>4138</v>
      </c>
      <c r="E530" s="324" t="s">
        <v>5056</v>
      </c>
      <c r="F530" s="324" t="s">
        <v>808</v>
      </c>
      <c r="G530" s="324" t="s">
        <v>896</v>
      </c>
      <c r="H530" s="324" t="s">
        <v>7393</v>
      </c>
      <c r="I530" s="325">
        <v>43</v>
      </c>
      <c r="J530" s="325">
        <v>2</v>
      </c>
      <c r="K530" s="325">
        <v>41</v>
      </c>
      <c r="L530" s="325">
        <v>238.91</v>
      </c>
      <c r="M530" s="325">
        <v>11.11</v>
      </c>
      <c r="N530" s="324" t="s">
        <v>7275</v>
      </c>
    </row>
    <row r="531" spans="2:14" ht="15" hidden="1" x14ac:dyDescent="0.25">
      <c r="B531" s="324" t="s">
        <v>14607</v>
      </c>
      <c r="C531" s="324" t="s">
        <v>894</v>
      </c>
      <c r="D531" s="324" t="s">
        <v>4138</v>
      </c>
      <c r="E531" s="324" t="s">
        <v>5056</v>
      </c>
      <c r="F531" s="324" t="s">
        <v>808</v>
      </c>
      <c r="G531" s="324" t="s">
        <v>896</v>
      </c>
      <c r="H531" s="324" t="s">
        <v>7394</v>
      </c>
      <c r="I531" s="325">
        <v>662</v>
      </c>
      <c r="J531" s="325">
        <v>0</v>
      </c>
      <c r="K531" s="325">
        <v>662</v>
      </c>
      <c r="L531" s="325">
        <v>1968.14</v>
      </c>
      <c r="M531" s="325">
        <v>0</v>
      </c>
      <c r="N531" s="324" t="s">
        <v>7277</v>
      </c>
    </row>
    <row r="532" spans="2:14" ht="15" hidden="1" x14ac:dyDescent="0.25">
      <c r="B532" s="324" t="s">
        <v>14608</v>
      </c>
      <c r="C532" s="324" t="s">
        <v>894</v>
      </c>
      <c r="D532" s="324" t="s">
        <v>4138</v>
      </c>
      <c r="E532" s="324" t="s">
        <v>5057</v>
      </c>
      <c r="F532" s="324" t="s">
        <v>808</v>
      </c>
      <c r="G532" s="324" t="s">
        <v>896</v>
      </c>
      <c r="H532" s="324" t="s">
        <v>6221</v>
      </c>
      <c r="I532" s="325">
        <v>0</v>
      </c>
      <c r="J532" s="325">
        <v>0</v>
      </c>
      <c r="K532" s="325">
        <v>0</v>
      </c>
      <c r="L532" s="325">
        <v>0</v>
      </c>
      <c r="M532" s="325">
        <v>0</v>
      </c>
      <c r="N532" s="324" t="s">
        <v>7276</v>
      </c>
    </row>
    <row r="533" spans="2:14" ht="15" hidden="1" x14ac:dyDescent="0.25">
      <c r="B533" s="326" t="s">
        <v>14608</v>
      </c>
      <c r="C533" s="326" t="s">
        <v>894</v>
      </c>
      <c r="D533" s="326" t="s">
        <v>4138</v>
      </c>
      <c r="E533" s="326" t="s">
        <v>5057</v>
      </c>
      <c r="F533" s="326" t="s">
        <v>808</v>
      </c>
      <c r="G533" s="326" t="s">
        <v>896</v>
      </c>
      <c r="H533" s="326" t="s">
        <v>7393</v>
      </c>
      <c r="I533" s="327">
        <v>2</v>
      </c>
      <c r="J533" s="327">
        <v>2</v>
      </c>
      <c r="K533" s="327">
        <v>0</v>
      </c>
      <c r="L533" s="327">
        <v>9.4499999999999993</v>
      </c>
      <c r="M533" s="327">
        <v>9.4499999999999993</v>
      </c>
      <c r="N533" s="326" t="s">
        <v>7275</v>
      </c>
    </row>
    <row r="534" spans="2:14" ht="15" hidden="1" x14ac:dyDescent="0.25">
      <c r="B534" s="326" t="s">
        <v>14608</v>
      </c>
      <c r="C534" s="326" t="s">
        <v>894</v>
      </c>
      <c r="D534" s="326" t="s">
        <v>4138</v>
      </c>
      <c r="E534" s="326" t="s">
        <v>5057</v>
      </c>
      <c r="F534" s="326" t="s">
        <v>808</v>
      </c>
      <c r="G534" s="326" t="s">
        <v>896</v>
      </c>
      <c r="H534" s="326" t="s">
        <v>7394</v>
      </c>
      <c r="I534" s="327">
        <v>455</v>
      </c>
      <c r="J534" s="327">
        <v>0</v>
      </c>
      <c r="K534" s="327">
        <v>455</v>
      </c>
      <c r="L534" s="327">
        <v>2138.2600000000002</v>
      </c>
      <c r="M534" s="327">
        <v>0</v>
      </c>
      <c r="N534" s="326" t="s">
        <v>7277</v>
      </c>
    </row>
    <row r="535" spans="2:14" ht="15" hidden="1" x14ac:dyDescent="0.25">
      <c r="B535" s="324" t="s">
        <v>14609</v>
      </c>
      <c r="C535" s="324" t="s">
        <v>894</v>
      </c>
      <c r="D535" s="324" t="s">
        <v>4138</v>
      </c>
      <c r="E535" s="324" t="s">
        <v>5514</v>
      </c>
      <c r="F535" s="324" t="s">
        <v>808</v>
      </c>
      <c r="G535" s="324" t="s">
        <v>896</v>
      </c>
      <c r="H535" s="324" t="s">
        <v>6221</v>
      </c>
      <c r="I535" s="325">
        <v>0</v>
      </c>
      <c r="J535" s="325">
        <v>0</v>
      </c>
      <c r="K535" s="325">
        <v>0</v>
      </c>
      <c r="L535" s="325">
        <v>0</v>
      </c>
      <c r="M535" s="325">
        <v>0</v>
      </c>
      <c r="N535" s="324" t="s">
        <v>7276</v>
      </c>
    </row>
    <row r="536" spans="2:14" ht="15" hidden="1" x14ac:dyDescent="0.25">
      <c r="B536" s="326" t="s">
        <v>14609</v>
      </c>
      <c r="C536" s="326" t="s">
        <v>894</v>
      </c>
      <c r="D536" s="326" t="s">
        <v>4138</v>
      </c>
      <c r="E536" s="326" t="s">
        <v>5514</v>
      </c>
      <c r="F536" s="326" t="s">
        <v>808</v>
      </c>
      <c r="G536" s="326" t="s">
        <v>896</v>
      </c>
      <c r="H536" s="326" t="s">
        <v>7393</v>
      </c>
      <c r="I536" s="327">
        <v>0</v>
      </c>
      <c r="J536" s="327">
        <v>0</v>
      </c>
      <c r="K536" s="327">
        <v>0</v>
      </c>
      <c r="L536" s="327">
        <v>0</v>
      </c>
      <c r="M536" s="327">
        <v>0</v>
      </c>
      <c r="N536" s="326" t="s">
        <v>7275</v>
      </c>
    </row>
    <row r="537" spans="2:14" ht="15" hidden="1" x14ac:dyDescent="0.25">
      <c r="B537" s="324" t="s">
        <v>14609</v>
      </c>
      <c r="C537" s="324" t="s">
        <v>894</v>
      </c>
      <c r="D537" s="324" t="s">
        <v>4138</v>
      </c>
      <c r="E537" s="324" t="s">
        <v>5514</v>
      </c>
      <c r="F537" s="324" t="s">
        <v>808</v>
      </c>
      <c r="G537" s="324" t="s">
        <v>896</v>
      </c>
      <c r="H537" s="324" t="s">
        <v>7394</v>
      </c>
      <c r="I537" s="325">
        <v>454</v>
      </c>
      <c r="J537" s="325">
        <v>0</v>
      </c>
      <c r="K537" s="325">
        <v>454</v>
      </c>
      <c r="L537" s="325">
        <v>3362.3</v>
      </c>
      <c r="M537" s="325">
        <v>0</v>
      </c>
      <c r="N537" s="324" t="s">
        <v>7277</v>
      </c>
    </row>
    <row r="538" spans="2:14" ht="15" hidden="1" x14ac:dyDescent="0.25">
      <c r="B538" s="324" t="s">
        <v>14610</v>
      </c>
      <c r="C538" s="324" t="s">
        <v>1439</v>
      </c>
      <c r="D538" s="324" t="s">
        <v>4139</v>
      </c>
      <c r="E538" s="324" t="s">
        <v>3579</v>
      </c>
      <c r="F538" s="324" t="s">
        <v>808</v>
      </c>
      <c r="G538" s="324" t="s">
        <v>896</v>
      </c>
      <c r="H538" s="324" t="s">
        <v>6221</v>
      </c>
      <c r="I538" s="325">
        <v>0</v>
      </c>
      <c r="J538" s="325">
        <v>0</v>
      </c>
      <c r="K538" s="325">
        <v>0</v>
      </c>
      <c r="L538" s="325">
        <v>0</v>
      </c>
      <c r="M538" s="325">
        <v>0</v>
      </c>
      <c r="N538" s="324" t="s">
        <v>7276</v>
      </c>
    </row>
    <row r="539" spans="2:14" ht="15" hidden="1" x14ac:dyDescent="0.25">
      <c r="B539" s="326" t="s">
        <v>14610</v>
      </c>
      <c r="C539" s="326" t="s">
        <v>1439</v>
      </c>
      <c r="D539" s="326" t="s">
        <v>4139</v>
      </c>
      <c r="E539" s="326" t="s">
        <v>3579</v>
      </c>
      <c r="F539" s="326" t="s">
        <v>808</v>
      </c>
      <c r="G539" s="326" t="s">
        <v>896</v>
      </c>
      <c r="H539" s="326" t="s">
        <v>14377</v>
      </c>
      <c r="I539" s="327">
        <v>0</v>
      </c>
      <c r="J539" s="327">
        <v>0</v>
      </c>
      <c r="K539" s="327">
        <v>0</v>
      </c>
      <c r="L539" s="327">
        <v>0</v>
      </c>
      <c r="M539" s="327">
        <v>0</v>
      </c>
      <c r="N539" s="326" t="s">
        <v>12561</v>
      </c>
    </row>
    <row r="540" spans="2:14" ht="15" hidden="1" x14ac:dyDescent="0.25">
      <c r="B540" s="324" t="s">
        <v>14610</v>
      </c>
      <c r="C540" s="324" t="s">
        <v>1439</v>
      </c>
      <c r="D540" s="324" t="s">
        <v>4139</v>
      </c>
      <c r="E540" s="324" t="s">
        <v>3579</v>
      </c>
      <c r="F540" s="324" t="s">
        <v>808</v>
      </c>
      <c r="G540" s="324" t="s">
        <v>896</v>
      </c>
      <c r="H540" s="324" t="s">
        <v>7393</v>
      </c>
      <c r="I540" s="325">
        <v>0</v>
      </c>
      <c r="J540" s="325">
        <v>0</v>
      </c>
      <c r="K540" s="325">
        <v>0</v>
      </c>
      <c r="L540" s="325">
        <v>0</v>
      </c>
      <c r="M540" s="325">
        <v>0</v>
      </c>
      <c r="N540" s="324" t="s">
        <v>7275</v>
      </c>
    </row>
    <row r="541" spans="2:14" ht="15" hidden="1" x14ac:dyDescent="0.25">
      <c r="B541" s="326" t="s">
        <v>14610</v>
      </c>
      <c r="C541" s="326" t="s">
        <v>1439</v>
      </c>
      <c r="D541" s="326" t="s">
        <v>4139</v>
      </c>
      <c r="E541" s="326" t="s">
        <v>3579</v>
      </c>
      <c r="F541" s="326" t="s">
        <v>808</v>
      </c>
      <c r="G541" s="326" t="s">
        <v>896</v>
      </c>
      <c r="H541" s="326" t="s">
        <v>7394</v>
      </c>
      <c r="I541" s="327">
        <v>0</v>
      </c>
      <c r="J541" s="327">
        <v>0</v>
      </c>
      <c r="K541" s="327">
        <v>0</v>
      </c>
      <c r="L541" s="327">
        <v>0</v>
      </c>
      <c r="M541" s="327">
        <v>0</v>
      </c>
      <c r="N541" s="326" t="s">
        <v>7277</v>
      </c>
    </row>
    <row r="542" spans="2:14" ht="15" hidden="1" x14ac:dyDescent="0.25">
      <c r="B542" s="324" t="s">
        <v>14611</v>
      </c>
      <c r="C542" s="324" t="s">
        <v>1439</v>
      </c>
      <c r="D542" s="324" t="s">
        <v>4139</v>
      </c>
      <c r="E542" s="324" t="s">
        <v>3581</v>
      </c>
      <c r="F542" s="324" t="s">
        <v>811</v>
      </c>
      <c r="G542" s="324" t="s">
        <v>896</v>
      </c>
      <c r="H542" s="324" t="s">
        <v>6221</v>
      </c>
      <c r="I542" s="325">
        <v>0</v>
      </c>
      <c r="J542" s="325">
        <v>0</v>
      </c>
      <c r="K542" s="325">
        <v>0</v>
      </c>
      <c r="L542" s="325">
        <v>0</v>
      </c>
      <c r="M542" s="325">
        <v>0</v>
      </c>
      <c r="N542" s="324" t="s">
        <v>7276</v>
      </c>
    </row>
    <row r="543" spans="2:14" ht="15" hidden="1" x14ac:dyDescent="0.25">
      <c r="B543" s="326" t="s">
        <v>14611</v>
      </c>
      <c r="C543" s="326" t="s">
        <v>1439</v>
      </c>
      <c r="D543" s="326" t="s">
        <v>4139</v>
      </c>
      <c r="E543" s="326" t="s">
        <v>3581</v>
      </c>
      <c r="F543" s="326" t="s">
        <v>811</v>
      </c>
      <c r="G543" s="326" t="s">
        <v>896</v>
      </c>
      <c r="H543" s="326" t="s">
        <v>14377</v>
      </c>
      <c r="I543" s="327">
        <v>0</v>
      </c>
      <c r="J543" s="327">
        <v>0</v>
      </c>
      <c r="K543" s="327">
        <v>0</v>
      </c>
      <c r="L543" s="327">
        <v>0</v>
      </c>
      <c r="M543" s="327">
        <v>0</v>
      </c>
      <c r="N543" s="326" t="s">
        <v>12561</v>
      </c>
    </row>
    <row r="544" spans="2:14" ht="15" hidden="1" x14ac:dyDescent="0.25">
      <c r="B544" s="324" t="s">
        <v>14611</v>
      </c>
      <c r="C544" s="324" t="s">
        <v>1439</v>
      </c>
      <c r="D544" s="324" t="s">
        <v>4139</v>
      </c>
      <c r="E544" s="324" t="s">
        <v>3581</v>
      </c>
      <c r="F544" s="324" t="s">
        <v>811</v>
      </c>
      <c r="G544" s="324" t="s">
        <v>896</v>
      </c>
      <c r="H544" s="324" t="s">
        <v>7393</v>
      </c>
      <c r="I544" s="325">
        <v>0</v>
      </c>
      <c r="J544" s="325">
        <v>0</v>
      </c>
      <c r="K544" s="325">
        <v>0</v>
      </c>
      <c r="L544" s="325">
        <v>0</v>
      </c>
      <c r="M544" s="325">
        <v>0</v>
      </c>
      <c r="N544" s="324" t="s">
        <v>7275</v>
      </c>
    </row>
    <row r="545" spans="2:14" ht="15" hidden="1" x14ac:dyDescent="0.25">
      <c r="B545" s="326" t="s">
        <v>14611</v>
      </c>
      <c r="C545" s="326" t="s">
        <v>1439</v>
      </c>
      <c r="D545" s="326" t="s">
        <v>4139</v>
      </c>
      <c r="E545" s="326" t="s">
        <v>3581</v>
      </c>
      <c r="F545" s="326" t="s">
        <v>811</v>
      </c>
      <c r="G545" s="326" t="s">
        <v>896</v>
      </c>
      <c r="H545" s="326" t="s">
        <v>7395</v>
      </c>
      <c r="I545" s="327">
        <v>0</v>
      </c>
      <c r="J545" s="327">
        <v>0</v>
      </c>
      <c r="K545" s="327">
        <v>0</v>
      </c>
      <c r="L545" s="327">
        <v>0</v>
      </c>
      <c r="M545" s="327">
        <v>0</v>
      </c>
      <c r="N545" s="326" t="s">
        <v>7278</v>
      </c>
    </row>
    <row r="546" spans="2:14" ht="15" hidden="1" x14ac:dyDescent="0.25">
      <c r="B546" s="324" t="s">
        <v>14611</v>
      </c>
      <c r="C546" s="324" t="s">
        <v>1439</v>
      </c>
      <c r="D546" s="324" t="s">
        <v>4139</v>
      </c>
      <c r="E546" s="324" t="s">
        <v>3581</v>
      </c>
      <c r="F546" s="324" t="s">
        <v>811</v>
      </c>
      <c r="G546" s="324" t="s">
        <v>896</v>
      </c>
      <c r="H546" s="324" t="s">
        <v>7394</v>
      </c>
      <c r="I546" s="325">
        <v>0</v>
      </c>
      <c r="J546" s="325">
        <v>0</v>
      </c>
      <c r="K546" s="325">
        <v>0</v>
      </c>
      <c r="L546" s="325">
        <v>0</v>
      </c>
      <c r="M546" s="325">
        <v>0</v>
      </c>
      <c r="N546" s="324" t="s">
        <v>7277</v>
      </c>
    </row>
    <row r="547" spans="2:14" ht="15" hidden="1" x14ac:dyDescent="0.25">
      <c r="B547" s="326" t="s">
        <v>14612</v>
      </c>
      <c r="C547" s="326" t="s">
        <v>1439</v>
      </c>
      <c r="D547" s="326" t="s">
        <v>4139</v>
      </c>
      <c r="E547" s="326" t="s">
        <v>3582</v>
      </c>
      <c r="F547" s="326" t="s">
        <v>808</v>
      </c>
      <c r="G547" s="326" t="s">
        <v>896</v>
      </c>
      <c r="H547" s="326" t="s">
        <v>6221</v>
      </c>
      <c r="I547" s="327">
        <v>0</v>
      </c>
      <c r="J547" s="327">
        <v>0</v>
      </c>
      <c r="K547" s="327">
        <v>0</v>
      </c>
      <c r="L547" s="327">
        <v>0.01</v>
      </c>
      <c r="M547" s="327">
        <v>0</v>
      </c>
      <c r="N547" s="326" t="s">
        <v>7276</v>
      </c>
    </row>
    <row r="548" spans="2:14" ht="15" hidden="1" x14ac:dyDescent="0.25">
      <c r="B548" s="324" t="s">
        <v>14612</v>
      </c>
      <c r="C548" s="324" t="s">
        <v>1439</v>
      </c>
      <c r="D548" s="324" t="s">
        <v>4139</v>
      </c>
      <c r="E548" s="324" t="s">
        <v>3582</v>
      </c>
      <c r="F548" s="324" t="s">
        <v>808</v>
      </c>
      <c r="G548" s="324" t="s">
        <v>896</v>
      </c>
      <c r="H548" s="324" t="s">
        <v>14377</v>
      </c>
      <c r="I548" s="325">
        <v>0</v>
      </c>
      <c r="J548" s="325">
        <v>0</v>
      </c>
      <c r="K548" s="325">
        <v>0</v>
      </c>
      <c r="L548" s="325">
        <v>0</v>
      </c>
      <c r="M548" s="325">
        <v>0</v>
      </c>
      <c r="N548" s="324" t="s">
        <v>12561</v>
      </c>
    </row>
    <row r="549" spans="2:14" ht="15" hidden="1" x14ac:dyDescent="0.25">
      <c r="B549" s="326" t="s">
        <v>14612</v>
      </c>
      <c r="C549" s="326" t="s">
        <v>1439</v>
      </c>
      <c r="D549" s="326" t="s">
        <v>4139</v>
      </c>
      <c r="E549" s="326" t="s">
        <v>3582</v>
      </c>
      <c r="F549" s="326" t="s">
        <v>808</v>
      </c>
      <c r="G549" s="326" t="s">
        <v>896</v>
      </c>
      <c r="H549" s="326" t="s">
        <v>7393</v>
      </c>
      <c r="I549" s="327">
        <v>0</v>
      </c>
      <c r="J549" s="327">
        <v>0</v>
      </c>
      <c r="K549" s="327">
        <v>0</v>
      </c>
      <c r="L549" s="327">
        <v>0</v>
      </c>
      <c r="M549" s="327">
        <v>0</v>
      </c>
      <c r="N549" s="326" t="s">
        <v>7275</v>
      </c>
    </row>
    <row r="550" spans="2:14" ht="15" hidden="1" x14ac:dyDescent="0.25">
      <c r="B550" s="324" t="s">
        <v>14612</v>
      </c>
      <c r="C550" s="324" t="s">
        <v>1439</v>
      </c>
      <c r="D550" s="324" t="s">
        <v>4139</v>
      </c>
      <c r="E550" s="324" t="s">
        <v>3582</v>
      </c>
      <c r="F550" s="324" t="s">
        <v>808</v>
      </c>
      <c r="G550" s="324" t="s">
        <v>896</v>
      </c>
      <c r="H550" s="324" t="s">
        <v>7395</v>
      </c>
      <c r="I550" s="325">
        <v>0</v>
      </c>
      <c r="J550" s="325">
        <v>0</v>
      </c>
      <c r="K550" s="325">
        <v>0</v>
      </c>
      <c r="L550" s="325">
        <v>0</v>
      </c>
      <c r="M550" s="325">
        <v>0</v>
      </c>
      <c r="N550" s="324" t="s">
        <v>7278</v>
      </c>
    </row>
    <row r="551" spans="2:14" ht="15" hidden="1" x14ac:dyDescent="0.25">
      <c r="B551" s="326" t="s">
        <v>14612</v>
      </c>
      <c r="C551" s="326" t="s">
        <v>1439</v>
      </c>
      <c r="D551" s="326" t="s">
        <v>4139</v>
      </c>
      <c r="E551" s="326" t="s">
        <v>3582</v>
      </c>
      <c r="F551" s="326" t="s">
        <v>808</v>
      </c>
      <c r="G551" s="326" t="s">
        <v>896</v>
      </c>
      <c r="H551" s="326" t="s">
        <v>7394</v>
      </c>
      <c r="I551" s="327">
        <v>0</v>
      </c>
      <c r="J551" s="327">
        <v>0</v>
      </c>
      <c r="K551" s="327">
        <v>0</v>
      </c>
      <c r="L551" s="327">
        <v>0</v>
      </c>
      <c r="M551" s="327">
        <v>0</v>
      </c>
      <c r="N551" s="326" t="s">
        <v>7277</v>
      </c>
    </row>
    <row r="552" spans="2:14" ht="15" hidden="1" x14ac:dyDescent="0.25">
      <c r="B552" s="326" t="s">
        <v>14613</v>
      </c>
      <c r="C552" s="326" t="s">
        <v>1439</v>
      </c>
      <c r="D552" s="326" t="s">
        <v>4139</v>
      </c>
      <c r="E552" s="326" t="s">
        <v>3583</v>
      </c>
      <c r="F552" s="326" t="s">
        <v>808</v>
      </c>
      <c r="G552" s="326" t="s">
        <v>896</v>
      </c>
      <c r="H552" s="326" t="s">
        <v>6221</v>
      </c>
      <c r="I552" s="327">
        <v>0</v>
      </c>
      <c r="J552" s="327">
        <v>0</v>
      </c>
      <c r="K552" s="327">
        <v>0</v>
      </c>
      <c r="L552" s="327">
        <v>0</v>
      </c>
      <c r="M552" s="327">
        <v>0</v>
      </c>
      <c r="N552" s="326" t="s">
        <v>7276</v>
      </c>
    </row>
    <row r="553" spans="2:14" ht="15" hidden="1" x14ac:dyDescent="0.25">
      <c r="B553" s="324" t="s">
        <v>14613</v>
      </c>
      <c r="C553" s="324" t="s">
        <v>1439</v>
      </c>
      <c r="D553" s="324" t="s">
        <v>4139</v>
      </c>
      <c r="E553" s="324" t="s">
        <v>3583</v>
      </c>
      <c r="F553" s="324" t="s">
        <v>808</v>
      </c>
      <c r="G553" s="324" t="s">
        <v>896</v>
      </c>
      <c r="H553" s="324" t="s">
        <v>14377</v>
      </c>
      <c r="I553" s="325">
        <v>0</v>
      </c>
      <c r="J553" s="325">
        <v>0</v>
      </c>
      <c r="K553" s="325">
        <v>0</v>
      </c>
      <c r="L553" s="325">
        <v>0</v>
      </c>
      <c r="M553" s="325">
        <v>0</v>
      </c>
      <c r="N553" s="324" t="s">
        <v>12561</v>
      </c>
    </row>
    <row r="554" spans="2:14" ht="15" hidden="1" x14ac:dyDescent="0.25">
      <c r="B554" s="326" t="s">
        <v>14613</v>
      </c>
      <c r="C554" s="326" t="s">
        <v>1439</v>
      </c>
      <c r="D554" s="326" t="s">
        <v>4139</v>
      </c>
      <c r="E554" s="326" t="s">
        <v>3583</v>
      </c>
      <c r="F554" s="326" t="s">
        <v>808</v>
      </c>
      <c r="G554" s="326" t="s">
        <v>896</v>
      </c>
      <c r="H554" s="326" t="s">
        <v>7394</v>
      </c>
      <c r="I554" s="327">
        <v>0</v>
      </c>
      <c r="J554" s="327">
        <v>0</v>
      </c>
      <c r="K554" s="327">
        <v>0</v>
      </c>
      <c r="L554" s="327">
        <v>0</v>
      </c>
      <c r="M554" s="327">
        <v>0</v>
      </c>
      <c r="N554" s="326" t="s">
        <v>7277</v>
      </c>
    </row>
    <row r="555" spans="2:14" ht="15" hidden="1" x14ac:dyDescent="0.25">
      <c r="B555" s="326" t="s">
        <v>14614</v>
      </c>
      <c r="C555" s="326" t="s">
        <v>1439</v>
      </c>
      <c r="D555" s="326" t="s">
        <v>4139</v>
      </c>
      <c r="E555" s="326" t="s">
        <v>3588</v>
      </c>
      <c r="F555" s="326" t="s">
        <v>808</v>
      </c>
      <c r="G555" s="326" t="s">
        <v>896</v>
      </c>
      <c r="H555" s="326" t="s">
        <v>6221</v>
      </c>
      <c r="I555" s="327">
        <v>0</v>
      </c>
      <c r="J555" s="327">
        <v>0</v>
      </c>
      <c r="K555" s="327">
        <v>0</v>
      </c>
      <c r="L555" s="327">
        <v>0.01</v>
      </c>
      <c r="M555" s="327">
        <v>0</v>
      </c>
      <c r="N555" s="326" t="s">
        <v>7276</v>
      </c>
    </row>
    <row r="556" spans="2:14" ht="15" hidden="1" x14ac:dyDescent="0.25">
      <c r="B556" s="324" t="s">
        <v>14614</v>
      </c>
      <c r="C556" s="324" t="s">
        <v>1439</v>
      </c>
      <c r="D556" s="324" t="s">
        <v>4139</v>
      </c>
      <c r="E556" s="324" t="s">
        <v>3588</v>
      </c>
      <c r="F556" s="324" t="s">
        <v>808</v>
      </c>
      <c r="G556" s="324" t="s">
        <v>896</v>
      </c>
      <c r="H556" s="324" t="s">
        <v>14377</v>
      </c>
      <c r="I556" s="325">
        <v>0</v>
      </c>
      <c r="J556" s="325">
        <v>0</v>
      </c>
      <c r="K556" s="325">
        <v>0</v>
      </c>
      <c r="L556" s="325">
        <v>0</v>
      </c>
      <c r="M556" s="325">
        <v>0</v>
      </c>
      <c r="N556" s="324" t="s">
        <v>12561</v>
      </c>
    </row>
    <row r="557" spans="2:14" ht="15" hidden="1" x14ac:dyDescent="0.25">
      <c r="B557" s="326" t="s">
        <v>14614</v>
      </c>
      <c r="C557" s="326" t="s">
        <v>1439</v>
      </c>
      <c r="D557" s="326" t="s">
        <v>4139</v>
      </c>
      <c r="E557" s="326" t="s">
        <v>3588</v>
      </c>
      <c r="F557" s="326" t="s">
        <v>808</v>
      </c>
      <c r="G557" s="326" t="s">
        <v>896</v>
      </c>
      <c r="H557" s="326" t="s">
        <v>7393</v>
      </c>
      <c r="I557" s="327">
        <v>0</v>
      </c>
      <c r="J557" s="327">
        <v>0</v>
      </c>
      <c r="K557" s="327">
        <v>0</v>
      </c>
      <c r="L557" s="327">
        <v>0</v>
      </c>
      <c r="M557" s="327">
        <v>0</v>
      </c>
      <c r="N557" s="326" t="s">
        <v>7275</v>
      </c>
    </row>
    <row r="558" spans="2:14" ht="15" hidden="1" x14ac:dyDescent="0.25">
      <c r="B558" s="324" t="s">
        <v>14614</v>
      </c>
      <c r="C558" s="324" t="s">
        <v>1439</v>
      </c>
      <c r="D558" s="324" t="s">
        <v>4139</v>
      </c>
      <c r="E558" s="324" t="s">
        <v>3588</v>
      </c>
      <c r="F558" s="324" t="s">
        <v>808</v>
      </c>
      <c r="G558" s="324" t="s">
        <v>896</v>
      </c>
      <c r="H558" s="324" t="s">
        <v>7394</v>
      </c>
      <c r="I558" s="325">
        <v>0</v>
      </c>
      <c r="J558" s="325">
        <v>0</v>
      </c>
      <c r="K558" s="325">
        <v>0</v>
      </c>
      <c r="L558" s="325">
        <v>0</v>
      </c>
      <c r="M558" s="325">
        <v>0</v>
      </c>
      <c r="N558" s="324" t="s">
        <v>7277</v>
      </c>
    </row>
    <row r="559" spans="2:14" ht="15" hidden="1" x14ac:dyDescent="0.25">
      <c r="B559" s="324" t="s">
        <v>14615</v>
      </c>
      <c r="C559" s="324" t="s">
        <v>1439</v>
      </c>
      <c r="D559" s="324" t="s">
        <v>4139</v>
      </c>
      <c r="E559" s="324" t="s">
        <v>3589</v>
      </c>
      <c r="F559" s="324" t="s">
        <v>811</v>
      </c>
      <c r="G559" s="324" t="s">
        <v>896</v>
      </c>
      <c r="H559" s="324" t="s">
        <v>6221</v>
      </c>
      <c r="I559" s="325">
        <v>0</v>
      </c>
      <c r="J559" s="325">
        <v>0</v>
      </c>
      <c r="K559" s="325">
        <v>0</v>
      </c>
      <c r="L559" s="325">
        <v>0</v>
      </c>
      <c r="M559" s="325">
        <v>0</v>
      </c>
      <c r="N559" s="324" t="s">
        <v>7276</v>
      </c>
    </row>
    <row r="560" spans="2:14" ht="15" hidden="1" x14ac:dyDescent="0.25">
      <c r="B560" s="324" t="s">
        <v>14616</v>
      </c>
      <c r="C560" s="324" t="s">
        <v>1439</v>
      </c>
      <c r="D560" s="324" t="s">
        <v>4139</v>
      </c>
      <c r="E560" s="324" t="s">
        <v>3590</v>
      </c>
      <c r="F560" s="324" t="s">
        <v>808</v>
      </c>
      <c r="G560" s="324" t="s">
        <v>896</v>
      </c>
      <c r="H560" s="324" t="s">
        <v>6221</v>
      </c>
      <c r="I560" s="325">
        <v>0</v>
      </c>
      <c r="J560" s="325">
        <v>0</v>
      </c>
      <c r="K560" s="325">
        <v>0</v>
      </c>
      <c r="L560" s="325">
        <v>0.08</v>
      </c>
      <c r="M560" s="325">
        <v>0</v>
      </c>
      <c r="N560" s="324" t="s">
        <v>7276</v>
      </c>
    </row>
    <row r="561" spans="2:14" ht="15" hidden="1" x14ac:dyDescent="0.25">
      <c r="B561" s="326" t="s">
        <v>14616</v>
      </c>
      <c r="C561" s="326" t="s">
        <v>1439</v>
      </c>
      <c r="D561" s="326" t="s">
        <v>4139</v>
      </c>
      <c r="E561" s="326" t="s">
        <v>3590</v>
      </c>
      <c r="F561" s="326" t="s">
        <v>808</v>
      </c>
      <c r="G561" s="326" t="s">
        <v>896</v>
      </c>
      <c r="H561" s="326" t="s">
        <v>14377</v>
      </c>
      <c r="I561" s="327">
        <v>0</v>
      </c>
      <c r="J561" s="327">
        <v>0</v>
      </c>
      <c r="K561" s="327">
        <v>0</v>
      </c>
      <c r="L561" s="327">
        <v>0</v>
      </c>
      <c r="M561" s="327">
        <v>0</v>
      </c>
      <c r="N561" s="326" t="s">
        <v>12561</v>
      </c>
    </row>
    <row r="562" spans="2:14" ht="15" hidden="1" x14ac:dyDescent="0.25">
      <c r="B562" s="324" t="s">
        <v>14616</v>
      </c>
      <c r="C562" s="324" t="s">
        <v>1439</v>
      </c>
      <c r="D562" s="324" t="s">
        <v>4139</v>
      </c>
      <c r="E562" s="324" t="s">
        <v>3590</v>
      </c>
      <c r="F562" s="324" t="s">
        <v>808</v>
      </c>
      <c r="G562" s="324" t="s">
        <v>896</v>
      </c>
      <c r="H562" s="324" t="s">
        <v>7393</v>
      </c>
      <c r="I562" s="325">
        <v>0</v>
      </c>
      <c r="J562" s="325">
        <v>0</v>
      </c>
      <c r="K562" s="325">
        <v>0</v>
      </c>
      <c r="L562" s="325">
        <v>0</v>
      </c>
      <c r="M562" s="325">
        <v>0</v>
      </c>
      <c r="N562" s="324" t="s">
        <v>7275</v>
      </c>
    </row>
    <row r="563" spans="2:14" ht="15" hidden="1" x14ac:dyDescent="0.25">
      <c r="B563" s="326" t="s">
        <v>14616</v>
      </c>
      <c r="C563" s="326" t="s">
        <v>1439</v>
      </c>
      <c r="D563" s="326" t="s">
        <v>4139</v>
      </c>
      <c r="E563" s="326" t="s">
        <v>3590</v>
      </c>
      <c r="F563" s="326" t="s">
        <v>808</v>
      </c>
      <c r="G563" s="326" t="s">
        <v>896</v>
      </c>
      <c r="H563" s="326" t="s">
        <v>7395</v>
      </c>
      <c r="I563" s="327">
        <v>0</v>
      </c>
      <c r="J563" s="327">
        <v>0</v>
      </c>
      <c r="K563" s="327">
        <v>0</v>
      </c>
      <c r="L563" s="327">
        <v>0</v>
      </c>
      <c r="M563" s="327">
        <v>0</v>
      </c>
      <c r="N563" s="326" t="s">
        <v>7278</v>
      </c>
    </row>
    <row r="564" spans="2:14" ht="15" hidden="1" x14ac:dyDescent="0.25">
      <c r="B564" s="324" t="s">
        <v>14616</v>
      </c>
      <c r="C564" s="324" t="s">
        <v>1439</v>
      </c>
      <c r="D564" s="324" t="s">
        <v>4139</v>
      </c>
      <c r="E564" s="324" t="s">
        <v>3590</v>
      </c>
      <c r="F564" s="324" t="s">
        <v>808</v>
      </c>
      <c r="G564" s="324" t="s">
        <v>896</v>
      </c>
      <c r="H564" s="324" t="s">
        <v>7394</v>
      </c>
      <c r="I564" s="325">
        <v>0</v>
      </c>
      <c r="J564" s="325">
        <v>0</v>
      </c>
      <c r="K564" s="325">
        <v>0</v>
      </c>
      <c r="L564" s="325">
        <v>-7.0000000000000007E-2</v>
      </c>
      <c r="M564" s="325">
        <v>0</v>
      </c>
      <c r="N564" s="324" t="s">
        <v>7277</v>
      </c>
    </row>
    <row r="565" spans="2:14" ht="15" hidden="1" x14ac:dyDescent="0.25">
      <c r="B565" s="324" t="s">
        <v>14617</v>
      </c>
      <c r="C565" s="324" t="s">
        <v>1439</v>
      </c>
      <c r="D565" s="324" t="s">
        <v>4139</v>
      </c>
      <c r="E565" s="324" t="s">
        <v>3591</v>
      </c>
      <c r="F565" s="324" t="s">
        <v>808</v>
      </c>
      <c r="G565" s="324" t="s">
        <v>896</v>
      </c>
      <c r="H565" s="324" t="s">
        <v>6221</v>
      </c>
      <c r="I565" s="325">
        <v>0</v>
      </c>
      <c r="J565" s="325">
        <v>0</v>
      </c>
      <c r="K565" s="325">
        <v>0</v>
      </c>
      <c r="L565" s="325">
        <v>0.02</v>
      </c>
      <c r="M565" s="325">
        <v>0</v>
      </c>
      <c r="N565" s="324" t="s">
        <v>7276</v>
      </c>
    </row>
    <row r="566" spans="2:14" ht="15" hidden="1" x14ac:dyDescent="0.25">
      <c r="B566" s="326" t="s">
        <v>14617</v>
      </c>
      <c r="C566" s="326" t="s">
        <v>1439</v>
      </c>
      <c r="D566" s="326" t="s">
        <v>4139</v>
      </c>
      <c r="E566" s="326" t="s">
        <v>3591</v>
      </c>
      <c r="F566" s="326" t="s">
        <v>808</v>
      </c>
      <c r="G566" s="326" t="s">
        <v>896</v>
      </c>
      <c r="H566" s="326" t="s">
        <v>14377</v>
      </c>
      <c r="I566" s="327">
        <v>0</v>
      </c>
      <c r="J566" s="327">
        <v>0</v>
      </c>
      <c r="K566" s="327">
        <v>0</v>
      </c>
      <c r="L566" s="327">
        <v>0</v>
      </c>
      <c r="M566" s="327">
        <v>0</v>
      </c>
      <c r="N566" s="326" t="s">
        <v>12561</v>
      </c>
    </row>
    <row r="567" spans="2:14" ht="15" hidden="1" x14ac:dyDescent="0.25">
      <c r="B567" s="324" t="s">
        <v>14617</v>
      </c>
      <c r="C567" s="324" t="s">
        <v>1439</v>
      </c>
      <c r="D567" s="324" t="s">
        <v>4139</v>
      </c>
      <c r="E567" s="324" t="s">
        <v>3591</v>
      </c>
      <c r="F567" s="324" t="s">
        <v>808</v>
      </c>
      <c r="G567" s="324" t="s">
        <v>896</v>
      </c>
      <c r="H567" s="324" t="s">
        <v>7393</v>
      </c>
      <c r="I567" s="325">
        <v>0</v>
      </c>
      <c r="J567" s="325">
        <v>0</v>
      </c>
      <c r="K567" s="325">
        <v>0</v>
      </c>
      <c r="L567" s="325">
        <v>0</v>
      </c>
      <c r="M567" s="325">
        <v>0</v>
      </c>
      <c r="N567" s="324" t="s">
        <v>7275</v>
      </c>
    </row>
    <row r="568" spans="2:14" ht="15" hidden="1" x14ac:dyDescent="0.25">
      <c r="B568" s="326" t="s">
        <v>14617</v>
      </c>
      <c r="C568" s="326" t="s">
        <v>1439</v>
      </c>
      <c r="D568" s="326" t="s">
        <v>4139</v>
      </c>
      <c r="E568" s="326" t="s">
        <v>3591</v>
      </c>
      <c r="F568" s="326" t="s">
        <v>808</v>
      </c>
      <c r="G568" s="326" t="s">
        <v>896</v>
      </c>
      <c r="H568" s="326" t="s">
        <v>7395</v>
      </c>
      <c r="I568" s="327">
        <v>0</v>
      </c>
      <c r="J568" s="327">
        <v>0</v>
      </c>
      <c r="K568" s="327">
        <v>0</v>
      </c>
      <c r="L568" s="327">
        <v>0</v>
      </c>
      <c r="M568" s="327">
        <v>0</v>
      </c>
      <c r="N568" s="326" t="s">
        <v>7278</v>
      </c>
    </row>
    <row r="569" spans="2:14" ht="15" hidden="1" x14ac:dyDescent="0.25">
      <c r="B569" s="324" t="s">
        <v>14617</v>
      </c>
      <c r="C569" s="324" t="s">
        <v>1439</v>
      </c>
      <c r="D569" s="324" t="s">
        <v>4139</v>
      </c>
      <c r="E569" s="324" t="s">
        <v>3591</v>
      </c>
      <c r="F569" s="324" t="s">
        <v>808</v>
      </c>
      <c r="G569" s="324" t="s">
        <v>896</v>
      </c>
      <c r="H569" s="324" t="s">
        <v>7394</v>
      </c>
      <c r="I569" s="325">
        <v>0</v>
      </c>
      <c r="J569" s="325">
        <v>0</v>
      </c>
      <c r="K569" s="325">
        <v>0</v>
      </c>
      <c r="L569" s="325">
        <v>0</v>
      </c>
      <c r="M569" s="325">
        <v>0</v>
      </c>
      <c r="N569" s="324" t="s">
        <v>7277</v>
      </c>
    </row>
    <row r="570" spans="2:14" ht="15" hidden="1" x14ac:dyDescent="0.25">
      <c r="B570" s="326" t="s">
        <v>14618</v>
      </c>
      <c r="C570" s="326" t="s">
        <v>1439</v>
      </c>
      <c r="D570" s="326" t="s">
        <v>4139</v>
      </c>
      <c r="E570" s="326" t="s">
        <v>3592</v>
      </c>
      <c r="F570" s="326" t="s">
        <v>808</v>
      </c>
      <c r="G570" s="326" t="s">
        <v>896</v>
      </c>
      <c r="H570" s="326" t="s">
        <v>6221</v>
      </c>
      <c r="I570" s="327">
        <v>0</v>
      </c>
      <c r="J570" s="327">
        <v>0</v>
      </c>
      <c r="K570" s="327">
        <v>0</v>
      </c>
      <c r="L570" s="327">
        <v>0</v>
      </c>
      <c r="M570" s="327">
        <v>0</v>
      </c>
      <c r="N570" s="326" t="s">
        <v>7276</v>
      </c>
    </row>
    <row r="571" spans="2:14" ht="15" hidden="1" x14ac:dyDescent="0.25">
      <c r="B571" s="324" t="s">
        <v>14618</v>
      </c>
      <c r="C571" s="324" t="s">
        <v>1439</v>
      </c>
      <c r="D571" s="324" t="s">
        <v>4139</v>
      </c>
      <c r="E571" s="324" t="s">
        <v>3592</v>
      </c>
      <c r="F571" s="324" t="s">
        <v>808</v>
      </c>
      <c r="G571" s="324" t="s">
        <v>896</v>
      </c>
      <c r="H571" s="324" t="s">
        <v>14377</v>
      </c>
      <c r="I571" s="325">
        <v>0</v>
      </c>
      <c r="J571" s="325">
        <v>0</v>
      </c>
      <c r="K571" s="325">
        <v>0</v>
      </c>
      <c r="L571" s="325">
        <v>0</v>
      </c>
      <c r="M571" s="325">
        <v>0</v>
      </c>
      <c r="N571" s="324" t="s">
        <v>12561</v>
      </c>
    </row>
    <row r="572" spans="2:14" ht="15" hidden="1" x14ac:dyDescent="0.25">
      <c r="B572" s="326" t="s">
        <v>14618</v>
      </c>
      <c r="C572" s="326" t="s">
        <v>1439</v>
      </c>
      <c r="D572" s="326" t="s">
        <v>4139</v>
      </c>
      <c r="E572" s="326" t="s">
        <v>3592</v>
      </c>
      <c r="F572" s="326" t="s">
        <v>808</v>
      </c>
      <c r="G572" s="326" t="s">
        <v>896</v>
      </c>
      <c r="H572" s="326" t="s">
        <v>7393</v>
      </c>
      <c r="I572" s="327">
        <v>0</v>
      </c>
      <c r="J572" s="327">
        <v>0</v>
      </c>
      <c r="K572" s="327">
        <v>0</v>
      </c>
      <c r="L572" s="327">
        <v>0</v>
      </c>
      <c r="M572" s="327">
        <v>0</v>
      </c>
      <c r="N572" s="326" t="s">
        <v>7275</v>
      </c>
    </row>
    <row r="573" spans="2:14" ht="15" hidden="1" x14ac:dyDescent="0.25">
      <c r="B573" s="324" t="s">
        <v>14618</v>
      </c>
      <c r="C573" s="324" t="s">
        <v>1439</v>
      </c>
      <c r="D573" s="324" t="s">
        <v>4139</v>
      </c>
      <c r="E573" s="324" t="s">
        <v>3592</v>
      </c>
      <c r="F573" s="324" t="s">
        <v>808</v>
      </c>
      <c r="G573" s="324" t="s">
        <v>896</v>
      </c>
      <c r="H573" s="324" t="s">
        <v>7394</v>
      </c>
      <c r="I573" s="325">
        <v>0</v>
      </c>
      <c r="J573" s="325">
        <v>0</v>
      </c>
      <c r="K573" s="325">
        <v>0</v>
      </c>
      <c r="L573" s="325">
        <v>0</v>
      </c>
      <c r="M573" s="325">
        <v>0</v>
      </c>
      <c r="N573" s="324" t="s">
        <v>7277</v>
      </c>
    </row>
    <row r="574" spans="2:14" ht="15" hidden="1" x14ac:dyDescent="0.25">
      <c r="B574" s="326" t="s">
        <v>14619</v>
      </c>
      <c r="C574" s="326" t="s">
        <v>1439</v>
      </c>
      <c r="D574" s="326" t="s">
        <v>4139</v>
      </c>
      <c r="E574" s="326" t="s">
        <v>3593</v>
      </c>
      <c r="F574" s="326" t="s">
        <v>811</v>
      </c>
      <c r="G574" s="326" t="s">
        <v>896</v>
      </c>
      <c r="H574" s="326" t="s">
        <v>6221</v>
      </c>
      <c r="I574" s="327">
        <v>0</v>
      </c>
      <c r="J574" s="327">
        <v>0</v>
      </c>
      <c r="K574" s="327">
        <v>0</v>
      </c>
      <c r="L574" s="327">
        <v>0</v>
      </c>
      <c r="M574" s="327">
        <v>0</v>
      </c>
      <c r="N574" s="326" t="s">
        <v>7276</v>
      </c>
    </row>
    <row r="575" spans="2:14" ht="15" hidden="1" x14ac:dyDescent="0.25">
      <c r="B575" s="324" t="s">
        <v>14619</v>
      </c>
      <c r="C575" s="324" t="s">
        <v>1439</v>
      </c>
      <c r="D575" s="324" t="s">
        <v>4139</v>
      </c>
      <c r="E575" s="324" t="s">
        <v>3593</v>
      </c>
      <c r="F575" s="324" t="s">
        <v>811</v>
      </c>
      <c r="G575" s="324" t="s">
        <v>896</v>
      </c>
      <c r="H575" s="324" t="s">
        <v>14377</v>
      </c>
      <c r="I575" s="325">
        <v>0</v>
      </c>
      <c r="J575" s="325">
        <v>0</v>
      </c>
      <c r="K575" s="325">
        <v>0</v>
      </c>
      <c r="L575" s="325">
        <v>0</v>
      </c>
      <c r="M575" s="325">
        <v>0</v>
      </c>
      <c r="N575" s="324" t="s">
        <v>12561</v>
      </c>
    </row>
    <row r="576" spans="2:14" ht="15" hidden="1" x14ac:dyDescent="0.25">
      <c r="B576" s="326" t="s">
        <v>14619</v>
      </c>
      <c r="C576" s="326" t="s">
        <v>1439</v>
      </c>
      <c r="D576" s="326" t="s">
        <v>4139</v>
      </c>
      <c r="E576" s="326" t="s">
        <v>3593</v>
      </c>
      <c r="F576" s="326" t="s">
        <v>811</v>
      </c>
      <c r="G576" s="326" t="s">
        <v>896</v>
      </c>
      <c r="H576" s="326" t="s">
        <v>7393</v>
      </c>
      <c r="I576" s="327">
        <v>0</v>
      </c>
      <c r="J576" s="327">
        <v>0</v>
      </c>
      <c r="K576" s="327">
        <v>0</v>
      </c>
      <c r="L576" s="327">
        <v>0</v>
      </c>
      <c r="M576" s="327">
        <v>0</v>
      </c>
      <c r="N576" s="326" t="s">
        <v>7275</v>
      </c>
    </row>
    <row r="577" spans="2:14" ht="15" hidden="1" x14ac:dyDescent="0.25">
      <c r="B577" s="324" t="s">
        <v>14619</v>
      </c>
      <c r="C577" s="324" t="s">
        <v>1439</v>
      </c>
      <c r="D577" s="324" t="s">
        <v>4139</v>
      </c>
      <c r="E577" s="324" t="s">
        <v>3593</v>
      </c>
      <c r="F577" s="324" t="s">
        <v>811</v>
      </c>
      <c r="G577" s="324" t="s">
        <v>896</v>
      </c>
      <c r="H577" s="324" t="s">
        <v>7394</v>
      </c>
      <c r="I577" s="325">
        <v>0</v>
      </c>
      <c r="J577" s="325">
        <v>0</v>
      </c>
      <c r="K577" s="325">
        <v>0</v>
      </c>
      <c r="L577" s="325">
        <v>0</v>
      </c>
      <c r="M577" s="325">
        <v>0</v>
      </c>
      <c r="N577" s="324" t="s">
        <v>7277</v>
      </c>
    </row>
    <row r="578" spans="2:14" ht="15" hidden="1" x14ac:dyDescent="0.25">
      <c r="B578" s="326" t="s">
        <v>14620</v>
      </c>
      <c r="C578" s="326" t="s">
        <v>1439</v>
      </c>
      <c r="D578" s="326" t="s">
        <v>4139</v>
      </c>
      <c r="E578" s="326" t="s">
        <v>3594</v>
      </c>
      <c r="F578" s="326" t="s">
        <v>811</v>
      </c>
      <c r="G578" s="326" t="s">
        <v>896</v>
      </c>
      <c r="H578" s="326" t="s">
        <v>6221</v>
      </c>
      <c r="I578" s="327">
        <v>0</v>
      </c>
      <c r="J578" s="327">
        <v>0</v>
      </c>
      <c r="K578" s="327">
        <v>0</v>
      </c>
      <c r="L578" s="327">
        <v>0</v>
      </c>
      <c r="M578" s="327">
        <v>0</v>
      </c>
      <c r="N578" s="326" t="s">
        <v>7276</v>
      </c>
    </row>
    <row r="579" spans="2:14" ht="15" hidden="1" x14ac:dyDescent="0.25">
      <c r="B579" s="324" t="s">
        <v>14620</v>
      </c>
      <c r="C579" s="324" t="s">
        <v>1439</v>
      </c>
      <c r="D579" s="324" t="s">
        <v>4139</v>
      </c>
      <c r="E579" s="324" t="s">
        <v>3594</v>
      </c>
      <c r="F579" s="324" t="s">
        <v>811</v>
      </c>
      <c r="G579" s="324" t="s">
        <v>896</v>
      </c>
      <c r="H579" s="324" t="s">
        <v>7394</v>
      </c>
      <c r="I579" s="325">
        <v>0</v>
      </c>
      <c r="J579" s="325">
        <v>0</v>
      </c>
      <c r="K579" s="325">
        <v>0</v>
      </c>
      <c r="L579" s="325">
        <v>0</v>
      </c>
      <c r="M579" s="325">
        <v>0</v>
      </c>
      <c r="N579" s="324" t="s">
        <v>7277</v>
      </c>
    </row>
    <row r="580" spans="2:14" ht="15" hidden="1" x14ac:dyDescent="0.25">
      <c r="B580" s="326" t="s">
        <v>14621</v>
      </c>
      <c r="C580" s="326" t="s">
        <v>894</v>
      </c>
      <c r="D580" s="326" t="s">
        <v>4141</v>
      </c>
      <c r="E580" s="326" t="s">
        <v>1428</v>
      </c>
      <c r="F580" s="326" t="s">
        <v>808</v>
      </c>
      <c r="G580" s="326" t="s">
        <v>896</v>
      </c>
      <c r="H580" s="326" t="s">
        <v>6221</v>
      </c>
      <c r="I580" s="327">
        <v>0</v>
      </c>
      <c r="J580" s="327">
        <v>0</v>
      </c>
      <c r="K580" s="327">
        <v>0</v>
      </c>
      <c r="L580" s="327">
        <v>0</v>
      </c>
      <c r="M580" s="327">
        <v>0</v>
      </c>
      <c r="N580" s="326" t="s">
        <v>7276</v>
      </c>
    </row>
    <row r="581" spans="2:14" ht="15" hidden="1" x14ac:dyDescent="0.25">
      <c r="B581" s="324" t="s">
        <v>14621</v>
      </c>
      <c r="C581" s="324" t="s">
        <v>894</v>
      </c>
      <c r="D581" s="324" t="s">
        <v>4141</v>
      </c>
      <c r="E581" s="324" t="s">
        <v>1428</v>
      </c>
      <c r="F581" s="324" t="s">
        <v>808</v>
      </c>
      <c r="G581" s="324" t="s">
        <v>896</v>
      </c>
      <c r="H581" s="324" t="s">
        <v>7393</v>
      </c>
      <c r="I581" s="325">
        <v>0</v>
      </c>
      <c r="J581" s="325">
        <v>0</v>
      </c>
      <c r="K581" s="325">
        <v>0</v>
      </c>
      <c r="L581" s="325">
        <v>0</v>
      </c>
      <c r="M581" s="325">
        <v>0</v>
      </c>
      <c r="N581" s="324" t="s">
        <v>7275</v>
      </c>
    </row>
    <row r="582" spans="2:14" ht="15" hidden="1" x14ac:dyDescent="0.25">
      <c r="B582" s="326" t="s">
        <v>14621</v>
      </c>
      <c r="C582" s="326" t="s">
        <v>894</v>
      </c>
      <c r="D582" s="326" t="s">
        <v>4141</v>
      </c>
      <c r="E582" s="326" t="s">
        <v>1428</v>
      </c>
      <c r="F582" s="326" t="s">
        <v>808</v>
      </c>
      <c r="G582" s="326" t="s">
        <v>896</v>
      </c>
      <c r="H582" s="326" t="s">
        <v>7394</v>
      </c>
      <c r="I582" s="327">
        <v>0</v>
      </c>
      <c r="J582" s="327">
        <v>0</v>
      </c>
      <c r="K582" s="327">
        <v>0</v>
      </c>
      <c r="L582" s="327">
        <v>-191.88</v>
      </c>
      <c r="M582" s="327">
        <v>0</v>
      </c>
      <c r="N582" s="326" t="s">
        <v>7277</v>
      </c>
    </row>
    <row r="583" spans="2:14" ht="15" hidden="1" x14ac:dyDescent="0.25">
      <c r="B583" s="326" t="s">
        <v>14621</v>
      </c>
      <c r="C583" s="326" t="s">
        <v>894</v>
      </c>
      <c r="D583" s="326" t="s">
        <v>4141</v>
      </c>
      <c r="E583" s="326" t="s">
        <v>1428</v>
      </c>
      <c r="F583" s="326" t="s">
        <v>808</v>
      </c>
      <c r="G583" s="326" t="s">
        <v>896</v>
      </c>
      <c r="H583" s="326" t="s">
        <v>4140</v>
      </c>
      <c r="I583" s="327">
        <v>0</v>
      </c>
      <c r="J583" s="327">
        <v>0</v>
      </c>
      <c r="K583" s="327">
        <v>0</v>
      </c>
      <c r="L583" s="327">
        <v>0</v>
      </c>
      <c r="M583" s="327">
        <v>0</v>
      </c>
      <c r="N583" s="326" t="s">
        <v>12555</v>
      </c>
    </row>
    <row r="584" spans="2:14" ht="15" hidden="1" x14ac:dyDescent="0.25">
      <c r="B584" s="326" t="s">
        <v>14622</v>
      </c>
      <c r="C584" s="326" t="s">
        <v>894</v>
      </c>
      <c r="D584" s="326" t="s">
        <v>4141</v>
      </c>
      <c r="E584" s="326" t="s">
        <v>1429</v>
      </c>
      <c r="F584" s="326" t="s">
        <v>808</v>
      </c>
      <c r="G584" s="326" t="s">
        <v>896</v>
      </c>
      <c r="H584" s="326" t="s">
        <v>6221</v>
      </c>
      <c r="I584" s="327">
        <v>0</v>
      </c>
      <c r="J584" s="327">
        <v>0</v>
      </c>
      <c r="K584" s="327">
        <v>0</v>
      </c>
      <c r="L584" s="327">
        <v>0</v>
      </c>
      <c r="M584" s="327">
        <v>0</v>
      </c>
      <c r="N584" s="326" t="s">
        <v>7276</v>
      </c>
    </row>
    <row r="585" spans="2:14" ht="15" hidden="1" x14ac:dyDescent="0.25">
      <c r="B585" s="324" t="s">
        <v>14622</v>
      </c>
      <c r="C585" s="324" t="s">
        <v>894</v>
      </c>
      <c r="D585" s="324" t="s">
        <v>4141</v>
      </c>
      <c r="E585" s="324" t="s">
        <v>1429</v>
      </c>
      <c r="F585" s="324" t="s">
        <v>808</v>
      </c>
      <c r="G585" s="324" t="s">
        <v>896</v>
      </c>
      <c r="H585" s="324" t="s">
        <v>14377</v>
      </c>
      <c r="I585" s="325">
        <v>0</v>
      </c>
      <c r="J585" s="325">
        <v>0</v>
      </c>
      <c r="K585" s="325">
        <v>0</v>
      </c>
      <c r="L585" s="325">
        <v>0</v>
      </c>
      <c r="M585" s="325">
        <v>0</v>
      </c>
      <c r="N585" s="324" t="s">
        <v>12561</v>
      </c>
    </row>
    <row r="586" spans="2:14" ht="15" hidden="1" x14ac:dyDescent="0.25">
      <c r="B586" s="326" t="s">
        <v>14622</v>
      </c>
      <c r="C586" s="326" t="s">
        <v>894</v>
      </c>
      <c r="D586" s="326" t="s">
        <v>4141</v>
      </c>
      <c r="E586" s="326" t="s">
        <v>1429</v>
      </c>
      <c r="F586" s="326" t="s">
        <v>808</v>
      </c>
      <c r="G586" s="326" t="s">
        <v>896</v>
      </c>
      <c r="H586" s="326" t="s">
        <v>7393</v>
      </c>
      <c r="I586" s="327">
        <v>0</v>
      </c>
      <c r="J586" s="327">
        <v>0</v>
      </c>
      <c r="K586" s="327">
        <v>0</v>
      </c>
      <c r="L586" s="327">
        <v>0</v>
      </c>
      <c r="M586" s="327">
        <v>0</v>
      </c>
      <c r="N586" s="326" t="s">
        <v>7275</v>
      </c>
    </row>
    <row r="587" spans="2:14" ht="15" hidden="1" x14ac:dyDescent="0.25">
      <c r="B587" s="324" t="s">
        <v>14622</v>
      </c>
      <c r="C587" s="324" t="s">
        <v>894</v>
      </c>
      <c r="D587" s="324" t="s">
        <v>4141</v>
      </c>
      <c r="E587" s="324" t="s">
        <v>1429</v>
      </c>
      <c r="F587" s="324" t="s">
        <v>808</v>
      </c>
      <c r="G587" s="324" t="s">
        <v>896</v>
      </c>
      <c r="H587" s="324" t="s">
        <v>7394</v>
      </c>
      <c r="I587" s="325">
        <v>0</v>
      </c>
      <c r="J587" s="325">
        <v>0</v>
      </c>
      <c r="K587" s="325">
        <v>0</v>
      </c>
      <c r="L587" s="325">
        <v>-0.14000000000000001</v>
      </c>
      <c r="M587" s="325">
        <v>0</v>
      </c>
      <c r="N587" s="324" t="s">
        <v>7277</v>
      </c>
    </row>
    <row r="588" spans="2:14" ht="15" hidden="1" x14ac:dyDescent="0.25">
      <c r="B588" s="326" t="s">
        <v>14623</v>
      </c>
      <c r="C588" s="326" t="s">
        <v>894</v>
      </c>
      <c r="D588" s="326" t="s">
        <v>4141</v>
      </c>
      <c r="E588" s="326" t="s">
        <v>1431</v>
      </c>
      <c r="F588" s="326" t="s">
        <v>808</v>
      </c>
      <c r="G588" s="326" t="s">
        <v>896</v>
      </c>
      <c r="H588" s="326" t="s">
        <v>6221</v>
      </c>
      <c r="I588" s="327">
        <v>0</v>
      </c>
      <c r="J588" s="327">
        <v>0</v>
      </c>
      <c r="K588" s="327">
        <v>0</v>
      </c>
      <c r="L588" s="327">
        <v>0</v>
      </c>
      <c r="M588" s="327">
        <v>0</v>
      </c>
      <c r="N588" s="326" t="s">
        <v>7276</v>
      </c>
    </row>
    <row r="589" spans="2:14" ht="15" hidden="1" x14ac:dyDescent="0.25">
      <c r="B589" s="324" t="s">
        <v>14623</v>
      </c>
      <c r="C589" s="324" t="s">
        <v>894</v>
      </c>
      <c r="D589" s="324" t="s">
        <v>4141</v>
      </c>
      <c r="E589" s="324" t="s">
        <v>1431</v>
      </c>
      <c r="F589" s="324" t="s">
        <v>808</v>
      </c>
      <c r="G589" s="324" t="s">
        <v>896</v>
      </c>
      <c r="H589" s="324" t="s">
        <v>7393</v>
      </c>
      <c r="I589" s="325">
        <v>0</v>
      </c>
      <c r="J589" s="325">
        <v>0</v>
      </c>
      <c r="K589" s="325">
        <v>0</v>
      </c>
      <c r="L589" s="325">
        <v>0</v>
      </c>
      <c r="M589" s="325">
        <v>0</v>
      </c>
      <c r="N589" s="324" t="s">
        <v>7275</v>
      </c>
    </row>
    <row r="590" spans="2:14" ht="15" hidden="1" x14ac:dyDescent="0.25">
      <c r="B590" s="326" t="s">
        <v>14623</v>
      </c>
      <c r="C590" s="326" t="s">
        <v>894</v>
      </c>
      <c r="D590" s="326" t="s">
        <v>4141</v>
      </c>
      <c r="E590" s="326" t="s">
        <v>1431</v>
      </c>
      <c r="F590" s="326" t="s">
        <v>808</v>
      </c>
      <c r="G590" s="326" t="s">
        <v>896</v>
      </c>
      <c r="H590" s="326" t="s">
        <v>7394</v>
      </c>
      <c r="I590" s="327">
        <v>0</v>
      </c>
      <c r="J590" s="327">
        <v>0</v>
      </c>
      <c r="K590" s="327">
        <v>0</v>
      </c>
      <c r="L590" s="327">
        <v>6.15</v>
      </c>
      <c r="M590" s="327">
        <v>0</v>
      </c>
      <c r="N590" s="326" t="s">
        <v>7277</v>
      </c>
    </row>
    <row r="591" spans="2:14" ht="15" hidden="1" x14ac:dyDescent="0.25">
      <c r="B591" s="326" t="s">
        <v>14624</v>
      </c>
      <c r="C591" s="326" t="s">
        <v>894</v>
      </c>
      <c r="D591" s="326" t="s">
        <v>4141</v>
      </c>
      <c r="E591" s="326" t="s">
        <v>1432</v>
      </c>
      <c r="F591" s="326" t="s">
        <v>808</v>
      </c>
      <c r="G591" s="326" t="s">
        <v>896</v>
      </c>
      <c r="H591" s="326" t="s">
        <v>14377</v>
      </c>
      <c r="I591" s="327">
        <v>0</v>
      </c>
      <c r="J591" s="327">
        <v>0</v>
      </c>
      <c r="K591" s="327">
        <v>0</v>
      </c>
      <c r="L591" s="327">
        <v>0</v>
      </c>
      <c r="M591" s="327">
        <v>0</v>
      </c>
      <c r="N591" s="326" t="s">
        <v>12561</v>
      </c>
    </row>
    <row r="592" spans="2:14" ht="15" hidden="1" x14ac:dyDescent="0.25">
      <c r="B592" s="324" t="s">
        <v>14624</v>
      </c>
      <c r="C592" s="324" t="s">
        <v>894</v>
      </c>
      <c r="D592" s="324" t="s">
        <v>4141</v>
      </c>
      <c r="E592" s="324" t="s">
        <v>1432</v>
      </c>
      <c r="F592" s="324" t="s">
        <v>808</v>
      </c>
      <c r="G592" s="324" t="s">
        <v>896</v>
      </c>
      <c r="H592" s="324" t="s">
        <v>7393</v>
      </c>
      <c r="I592" s="325">
        <v>0</v>
      </c>
      <c r="J592" s="325">
        <v>0</v>
      </c>
      <c r="K592" s="325">
        <v>0</v>
      </c>
      <c r="L592" s="325">
        <v>0</v>
      </c>
      <c r="M592" s="325">
        <v>0</v>
      </c>
      <c r="N592" s="324" t="s">
        <v>7275</v>
      </c>
    </row>
    <row r="593" spans="2:14" ht="15" hidden="1" x14ac:dyDescent="0.25">
      <c r="B593" s="326" t="s">
        <v>14624</v>
      </c>
      <c r="C593" s="326" t="s">
        <v>894</v>
      </c>
      <c r="D593" s="326" t="s">
        <v>4141</v>
      </c>
      <c r="E593" s="326" t="s">
        <v>1432</v>
      </c>
      <c r="F593" s="326" t="s">
        <v>808</v>
      </c>
      <c r="G593" s="326" t="s">
        <v>896</v>
      </c>
      <c r="H593" s="326" t="s">
        <v>7394</v>
      </c>
      <c r="I593" s="327">
        <v>4</v>
      </c>
      <c r="J593" s="327">
        <v>0</v>
      </c>
      <c r="K593" s="327">
        <v>4</v>
      </c>
      <c r="L593" s="327">
        <v>23.78</v>
      </c>
      <c r="M593" s="327">
        <v>0</v>
      </c>
      <c r="N593" s="326" t="s">
        <v>7277</v>
      </c>
    </row>
    <row r="594" spans="2:14" ht="15" hidden="1" x14ac:dyDescent="0.25">
      <c r="B594" s="326" t="s">
        <v>14625</v>
      </c>
      <c r="C594" s="326" t="s">
        <v>894</v>
      </c>
      <c r="D594" s="326" t="s">
        <v>4141</v>
      </c>
      <c r="E594" s="326" t="s">
        <v>1433</v>
      </c>
      <c r="F594" s="326" t="s">
        <v>808</v>
      </c>
      <c r="G594" s="326" t="s">
        <v>896</v>
      </c>
      <c r="H594" s="326" t="s">
        <v>14377</v>
      </c>
      <c r="I594" s="327">
        <v>0</v>
      </c>
      <c r="J594" s="327">
        <v>0</v>
      </c>
      <c r="K594" s="327">
        <v>0</v>
      </c>
      <c r="L594" s="327">
        <v>0</v>
      </c>
      <c r="M594" s="327">
        <v>0</v>
      </c>
      <c r="N594" s="326" t="s">
        <v>12561</v>
      </c>
    </row>
    <row r="595" spans="2:14" ht="15" hidden="1" x14ac:dyDescent="0.25">
      <c r="B595" s="324" t="s">
        <v>14625</v>
      </c>
      <c r="C595" s="324" t="s">
        <v>894</v>
      </c>
      <c r="D595" s="324" t="s">
        <v>4141</v>
      </c>
      <c r="E595" s="324" t="s">
        <v>1433</v>
      </c>
      <c r="F595" s="324" t="s">
        <v>808</v>
      </c>
      <c r="G595" s="324" t="s">
        <v>896</v>
      </c>
      <c r="H595" s="324" t="s">
        <v>7393</v>
      </c>
      <c r="I595" s="325">
        <v>0</v>
      </c>
      <c r="J595" s="325">
        <v>0</v>
      </c>
      <c r="K595" s="325">
        <v>0</v>
      </c>
      <c r="L595" s="325">
        <v>0</v>
      </c>
      <c r="M595" s="325">
        <v>0</v>
      </c>
      <c r="N595" s="324" t="s">
        <v>7275</v>
      </c>
    </row>
    <row r="596" spans="2:14" ht="15" hidden="1" x14ac:dyDescent="0.25">
      <c r="B596" s="326" t="s">
        <v>14625</v>
      </c>
      <c r="C596" s="326" t="s">
        <v>894</v>
      </c>
      <c r="D596" s="326" t="s">
        <v>4141</v>
      </c>
      <c r="E596" s="326" t="s">
        <v>1433</v>
      </c>
      <c r="F596" s="326" t="s">
        <v>808</v>
      </c>
      <c r="G596" s="326" t="s">
        <v>896</v>
      </c>
      <c r="H596" s="326" t="s">
        <v>7394</v>
      </c>
      <c r="I596" s="327">
        <v>4</v>
      </c>
      <c r="J596" s="327">
        <v>0</v>
      </c>
      <c r="K596" s="327">
        <v>4</v>
      </c>
      <c r="L596" s="327">
        <v>25.73</v>
      </c>
      <c r="M596" s="327">
        <v>0</v>
      </c>
      <c r="N596" s="326" t="s">
        <v>7277</v>
      </c>
    </row>
    <row r="597" spans="2:14" ht="15" hidden="1" x14ac:dyDescent="0.25">
      <c r="B597" s="326" t="s">
        <v>14626</v>
      </c>
      <c r="C597" s="326" t="s">
        <v>894</v>
      </c>
      <c r="D597" s="326" t="s">
        <v>4141</v>
      </c>
      <c r="E597" s="326" t="s">
        <v>1434</v>
      </c>
      <c r="F597" s="326" t="s">
        <v>808</v>
      </c>
      <c r="G597" s="326" t="s">
        <v>896</v>
      </c>
      <c r="H597" s="326" t="s">
        <v>6221</v>
      </c>
      <c r="I597" s="327">
        <v>0</v>
      </c>
      <c r="J597" s="327">
        <v>0</v>
      </c>
      <c r="K597" s="327">
        <v>0</v>
      </c>
      <c r="L597" s="327">
        <v>0.01</v>
      </c>
      <c r="M597" s="327">
        <v>0</v>
      </c>
      <c r="N597" s="326" t="s">
        <v>7276</v>
      </c>
    </row>
    <row r="598" spans="2:14" ht="15" hidden="1" x14ac:dyDescent="0.25">
      <c r="B598" s="324" t="s">
        <v>14626</v>
      </c>
      <c r="C598" s="324" t="s">
        <v>894</v>
      </c>
      <c r="D598" s="324" t="s">
        <v>4141</v>
      </c>
      <c r="E598" s="324" t="s">
        <v>1434</v>
      </c>
      <c r="F598" s="324" t="s">
        <v>808</v>
      </c>
      <c r="G598" s="324" t="s">
        <v>896</v>
      </c>
      <c r="H598" s="324" t="s">
        <v>14377</v>
      </c>
      <c r="I598" s="325">
        <v>0</v>
      </c>
      <c r="J598" s="325">
        <v>0</v>
      </c>
      <c r="K598" s="325">
        <v>0</v>
      </c>
      <c r="L598" s="325">
        <v>0</v>
      </c>
      <c r="M598" s="325">
        <v>0</v>
      </c>
      <c r="N598" s="324" t="s">
        <v>12561</v>
      </c>
    </row>
    <row r="599" spans="2:14" ht="15" hidden="1" x14ac:dyDescent="0.25">
      <c r="B599" s="326" t="s">
        <v>14626</v>
      </c>
      <c r="C599" s="326" t="s">
        <v>894</v>
      </c>
      <c r="D599" s="326" t="s">
        <v>4141</v>
      </c>
      <c r="E599" s="326" t="s">
        <v>1434</v>
      </c>
      <c r="F599" s="326" t="s">
        <v>808</v>
      </c>
      <c r="G599" s="326" t="s">
        <v>896</v>
      </c>
      <c r="H599" s="326" t="s">
        <v>7393</v>
      </c>
      <c r="I599" s="327">
        <v>0</v>
      </c>
      <c r="J599" s="327">
        <v>0</v>
      </c>
      <c r="K599" s="327">
        <v>0</v>
      </c>
      <c r="L599" s="327">
        <v>0</v>
      </c>
      <c r="M599" s="327">
        <v>0</v>
      </c>
      <c r="N599" s="326" t="s">
        <v>7275</v>
      </c>
    </row>
    <row r="600" spans="2:14" ht="15" hidden="1" x14ac:dyDescent="0.25">
      <c r="B600" s="324" t="s">
        <v>14626</v>
      </c>
      <c r="C600" s="324" t="s">
        <v>894</v>
      </c>
      <c r="D600" s="324" t="s">
        <v>4141</v>
      </c>
      <c r="E600" s="324" t="s">
        <v>1434</v>
      </c>
      <c r="F600" s="324" t="s">
        <v>808</v>
      </c>
      <c r="G600" s="324" t="s">
        <v>896</v>
      </c>
      <c r="H600" s="324" t="s">
        <v>7394</v>
      </c>
      <c r="I600" s="325">
        <v>0</v>
      </c>
      <c r="J600" s="325">
        <v>0</v>
      </c>
      <c r="K600" s="325">
        <v>0</v>
      </c>
      <c r="L600" s="325">
        <v>0</v>
      </c>
      <c r="M600" s="325">
        <v>0</v>
      </c>
      <c r="N600" s="324" t="s">
        <v>7277</v>
      </c>
    </row>
    <row r="601" spans="2:14" ht="15" hidden="1" x14ac:dyDescent="0.25">
      <c r="B601" s="326" t="s">
        <v>14627</v>
      </c>
      <c r="C601" s="326" t="s">
        <v>894</v>
      </c>
      <c r="D601" s="326" t="s">
        <v>4141</v>
      </c>
      <c r="E601" s="326" t="s">
        <v>1435</v>
      </c>
      <c r="F601" s="326" t="s">
        <v>808</v>
      </c>
      <c r="G601" s="326" t="s">
        <v>896</v>
      </c>
      <c r="H601" s="326" t="s">
        <v>6221</v>
      </c>
      <c r="I601" s="327">
        <v>0</v>
      </c>
      <c r="J601" s="327">
        <v>0</v>
      </c>
      <c r="K601" s="327">
        <v>0</v>
      </c>
      <c r="L601" s="327">
        <v>0</v>
      </c>
      <c r="M601" s="327">
        <v>0</v>
      </c>
      <c r="N601" s="326" t="s">
        <v>7276</v>
      </c>
    </row>
    <row r="602" spans="2:14" ht="15" hidden="1" x14ac:dyDescent="0.25">
      <c r="B602" s="326" t="s">
        <v>14628</v>
      </c>
      <c r="C602" s="326" t="s">
        <v>894</v>
      </c>
      <c r="D602" s="326" t="s">
        <v>4141</v>
      </c>
      <c r="E602" s="326" t="s">
        <v>3595</v>
      </c>
      <c r="F602" s="326" t="s">
        <v>808</v>
      </c>
      <c r="G602" s="326" t="s">
        <v>896</v>
      </c>
      <c r="H602" s="326" t="s">
        <v>6221</v>
      </c>
      <c r="I602" s="327">
        <v>0</v>
      </c>
      <c r="J602" s="327">
        <v>0</v>
      </c>
      <c r="K602" s="327">
        <v>0</v>
      </c>
      <c r="L602" s="327">
        <v>0</v>
      </c>
      <c r="M602" s="327">
        <v>0</v>
      </c>
      <c r="N602" s="326" t="s">
        <v>7276</v>
      </c>
    </row>
    <row r="603" spans="2:14" ht="15" hidden="1" x14ac:dyDescent="0.25">
      <c r="B603" s="324" t="s">
        <v>14628</v>
      </c>
      <c r="C603" s="324" t="s">
        <v>894</v>
      </c>
      <c r="D603" s="324" t="s">
        <v>4141</v>
      </c>
      <c r="E603" s="324" t="s">
        <v>3595</v>
      </c>
      <c r="F603" s="324" t="s">
        <v>808</v>
      </c>
      <c r="G603" s="324" t="s">
        <v>896</v>
      </c>
      <c r="H603" s="324" t="s">
        <v>7393</v>
      </c>
      <c r="I603" s="325">
        <v>0</v>
      </c>
      <c r="J603" s="325">
        <v>0</v>
      </c>
      <c r="K603" s="325">
        <v>0</v>
      </c>
      <c r="L603" s="325">
        <v>0</v>
      </c>
      <c r="M603" s="325">
        <v>0</v>
      </c>
      <c r="N603" s="324" t="s">
        <v>7275</v>
      </c>
    </row>
    <row r="604" spans="2:14" ht="15" hidden="1" x14ac:dyDescent="0.25">
      <c r="B604" s="324" t="s">
        <v>14628</v>
      </c>
      <c r="C604" s="324" t="s">
        <v>894</v>
      </c>
      <c r="D604" s="324" t="s">
        <v>4141</v>
      </c>
      <c r="E604" s="324" t="s">
        <v>3595</v>
      </c>
      <c r="F604" s="324" t="s">
        <v>808</v>
      </c>
      <c r="G604" s="324" t="s">
        <v>896</v>
      </c>
      <c r="H604" s="324" t="s">
        <v>7394</v>
      </c>
      <c r="I604" s="325">
        <v>0</v>
      </c>
      <c r="J604" s="325">
        <v>0</v>
      </c>
      <c r="K604" s="325">
        <v>0</v>
      </c>
      <c r="L604" s="325">
        <v>-133.97</v>
      </c>
      <c r="M604" s="325">
        <v>0</v>
      </c>
      <c r="N604" s="324" t="s">
        <v>7277</v>
      </c>
    </row>
    <row r="605" spans="2:14" ht="15" hidden="1" x14ac:dyDescent="0.25">
      <c r="B605" s="326" t="s">
        <v>14628</v>
      </c>
      <c r="C605" s="326" t="s">
        <v>894</v>
      </c>
      <c r="D605" s="326" t="s">
        <v>4141</v>
      </c>
      <c r="E605" s="326" t="s">
        <v>3595</v>
      </c>
      <c r="F605" s="326" t="s">
        <v>808</v>
      </c>
      <c r="G605" s="326" t="s">
        <v>896</v>
      </c>
      <c r="H605" s="326" t="s">
        <v>14629</v>
      </c>
      <c r="I605" s="327">
        <v>0</v>
      </c>
      <c r="J605" s="327">
        <v>0</v>
      </c>
      <c r="K605" s="327">
        <v>0</v>
      </c>
      <c r="L605" s="327">
        <v>-22.6</v>
      </c>
      <c r="M605" s="327">
        <v>0</v>
      </c>
      <c r="N605" s="326" t="s">
        <v>12921</v>
      </c>
    </row>
    <row r="606" spans="2:14" ht="15" hidden="1" x14ac:dyDescent="0.25">
      <c r="B606" s="324" t="s">
        <v>14630</v>
      </c>
      <c r="C606" s="324" t="s">
        <v>894</v>
      </c>
      <c r="D606" s="324" t="s">
        <v>4141</v>
      </c>
      <c r="E606" s="324" t="s">
        <v>1437</v>
      </c>
      <c r="F606" s="324" t="s">
        <v>808</v>
      </c>
      <c r="G606" s="324" t="s">
        <v>896</v>
      </c>
      <c r="H606" s="324" t="s">
        <v>6221</v>
      </c>
      <c r="I606" s="325">
        <v>0</v>
      </c>
      <c r="J606" s="325">
        <v>0</v>
      </c>
      <c r="K606" s="325">
        <v>0</v>
      </c>
      <c r="L606" s="325">
        <v>0</v>
      </c>
      <c r="M606" s="325">
        <v>0</v>
      </c>
      <c r="N606" s="324" t="s">
        <v>7276</v>
      </c>
    </row>
    <row r="607" spans="2:14" ht="15" hidden="1" x14ac:dyDescent="0.25">
      <c r="B607" s="326" t="s">
        <v>14630</v>
      </c>
      <c r="C607" s="326" t="s">
        <v>894</v>
      </c>
      <c r="D607" s="326" t="s">
        <v>4141</v>
      </c>
      <c r="E607" s="326" t="s">
        <v>1437</v>
      </c>
      <c r="F607" s="326" t="s">
        <v>808</v>
      </c>
      <c r="G607" s="326" t="s">
        <v>896</v>
      </c>
      <c r="H607" s="326" t="s">
        <v>7393</v>
      </c>
      <c r="I607" s="327">
        <v>0</v>
      </c>
      <c r="J607" s="327">
        <v>0</v>
      </c>
      <c r="K607" s="327">
        <v>0</v>
      </c>
      <c r="L607" s="327">
        <v>0</v>
      </c>
      <c r="M607" s="327">
        <v>0</v>
      </c>
      <c r="N607" s="326" t="s">
        <v>7275</v>
      </c>
    </row>
    <row r="608" spans="2:14" ht="15" hidden="1" x14ac:dyDescent="0.25">
      <c r="B608" s="326" t="s">
        <v>14630</v>
      </c>
      <c r="C608" s="326" t="s">
        <v>894</v>
      </c>
      <c r="D608" s="326" t="s">
        <v>4141</v>
      </c>
      <c r="E608" s="326" t="s">
        <v>1437</v>
      </c>
      <c r="F608" s="326" t="s">
        <v>808</v>
      </c>
      <c r="G608" s="326" t="s">
        <v>896</v>
      </c>
      <c r="H608" s="326" t="s">
        <v>7394</v>
      </c>
      <c r="I608" s="327">
        <v>0</v>
      </c>
      <c r="J608" s="327">
        <v>0</v>
      </c>
      <c r="K608" s="327">
        <v>0</v>
      </c>
      <c r="L608" s="327">
        <v>0</v>
      </c>
      <c r="M608" s="327">
        <v>0</v>
      </c>
      <c r="N608" s="326" t="s">
        <v>7277</v>
      </c>
    </row>
    <row r="609" spans="2:14" ht="15" hidden="1" x14ac:dyDescent="0.25">
      <c r="B609" s="324" t="s">
        <v>14631</v>
      </c>
      <c r="C609" s="324" t="s">
        <v>894</v>
      </c>
      <c r="D609" s="324" t="s">
        <v>4141</v>
      </c>
      <c r="E609" s="324" t="s">
        <v>7168</v>
      </c>
      <c r="F609" s="324" t="s">
        <v>811</v>
      </c>
      <c r="G609" s="324" t="s">
        <v>896</v>
      </c>
      <c r="H609" s="324" t="s">
        <v>6221</v>
      </c>
      <c r="I609" s="325">
        <v>0</v>
      </c>
      <c r="J609" s="325">
        <v>0</v>
      </c>
      <c r="K609" s="325">
        <v>0</v>
      </c>
      <c r="L609" s="325">
        <v>0</v>
      </c>
      <c r="M609" s="325">
        <v>0</v>
      </c>
      <c r="N609" s="324" t="s">
        <v>7276</v>
      </c>
    </row>
    <row r="610" spans="2:14" ht="15" hidden="1" x14ac:dyDescent="0.25">
      <c r="B610" s="326" t="s">
        <v>14631</v>
      </c>
      <c r="C610" s="326" t="s">
        <v>894</v>
      </c>
      <c r="D610" s="326" t="s">
        <v>4141</v>
      </c>
      <c r="E610" s="326" t="s">
        <v>7168</v>
      </c>
      <c r="F610" s="326" t="s">
        <v>811</v>
      </c>
      <c r="G610" s="326" t="s">
        <v>896</v>
      </c>
      <c r="H610" s="326" t="s">
        <v>7393</v>
      </c>
      <c r="I610" s="327">
        <v>0</v>
      </c>
      <c r="J610" s="327">
        <v>0</v>
      </c>
      <c r="K610" s="327">
        <v>0</v>
      </c>
      <c r="L610" s="327">
        <v>0</v>
      </c>
      <c r="M610" s="327">
        <v>0</v>
      </c>
      <c r="N610" s="326" t="s">
        <v>7275</v>
      </c>
    </row>
    <row r="611" spans="2:14" ht="15" hidden="1" x14ac:dyDescent="0.25">
      <c r="B611" s="326" t="s">
        <v>14631</v>
      </c>
      <c r="C611" s="326" t="s">
        <v>894</v>
      </c>
      <c r="D611" s="326" t="s">
        <v>4141</v>
      </c>
      <c r="E611" s="326" t="s">
        <v>7168</v>
      </c>
      <c r="F611" s="326" t="s">
        <v>811</v>
      </c>
      <c r="G611" s="326" t="s">
        <v>896</v>
      </c>
      <c r="H611" s="326" t="s">
        <v>7394</v>
      </c>
      <c r="I611" s="327">
        <v>0</v>
      </c>
      <c r="J611" s="327">
        <v>0</v>
      </c>
      <c r="K611" s="327">
        <v>0</v>
      </c>
      <c r="L611" s="327">
        <v>272.10000000000002</v>
      </c>
      <c r="M611" s="327">
        <v>0</v>
      </c>
      <c r="N611" s="326" t="s">
        <v>7277</v>
      </c>
    </row>
    <row r="612" spans="2:14" ht="15" hidden="1" x14ac:dyDescent="0.25">
      <c r="B612" s="326" t="s">
        <v>14632</v>
      </c>
      <c r="C612" s="326" t="s">
        <v>894</v>
      </c>
      <c r="D612" s="326" t="s">
        <v>4142</v>
      </c>
      <c r="E612" s="326" t="s">
        <v>966</v>
      </c>
      <c r="F612" s="326" t="s">
        <v>808</v>
      </c>
      <c r="G612" s="326" t="s">
        <v>896</v>
      </c>
      <c r="H612" s="326" t="s">
        <v>6221</v>
      </c>
      <c r="I612" s="327">
        <v>0</v>
      </c>
      <c r="J612" s="327">
        <v>0</v>
      </c>
      <c r="K612" s="327">
        <v>0</v>
      </c>
      <c r="L612" s="327">
        <v>0</v>
      </c>
      <c r="M612" s="327">
        <v>0</v>
      </c>
      <c r="N612" s="326" t="s">
        <v>7276</v>
      </c>
    </row>
    <row r="613" spans="2:14" ht="15" hidden="1" x14ac:dyDescent="0.25">
      <c r="B613" s="324" t="s">
        <v>14632</v>
      </c>
      <c r="C613" s="324" t="s">
        <v>894</v>
      </c>
      <c r="D613" s="324" t="s">
        <v>4142</v>
      </c>
      <c r="E613" s="324" t="s">
        <v>966</v>
      </c>
      <c r="F613" s="324" t="s">
        <v>808</v>
      </c>
      <c r="G613" s="324" t="s">
        <v>896</v>
      </c>
      <c r="H613" s="324" t="s">
        <v>7393</v>
      </c>
      <c r="I613" s="325">
        <v>0</v>
      </c>
      <c r="J613" s="325">
        <v>0</v>
      </c>
      <c r="K613" s="325">
        <v>0</v>
      </c>
      <c r="L613" s="325">
        <v>0</v>
      </c>
      <c r="M613" s="325">
        <v>0</v>
      </c>
      <c r="N613" s="324" t="s">
        <v>7275</v>
      </c>
    </row>
    <row r="614" spans="2:14" ht="15" hidden="1" x14ac:dyDescent="0.25">
      <c r="B614" s="326" t="s">
        <v>14632</v>
      </c>
      <c r="C614" s="326" t="s">
        <v>894</v>
      </c>
      <c r="D614" s="326" t="s">
        <v>4142</v>
      </c>
      <c r="E614" s="326" t="s">
        <v>966</v>
      </c>
      <c r="F614" s="326" t="s">
        <v>808</v>
      </c>
      <c r="G614" s="326" t="s">
        <v>896</v>
      </c>
      <c r="H614" s="326" t="s">
        <v>7394</v>
      </c>
      <c r="I614" s="327">
        <v>6153</v>
      </c>
      <c r="J614" s="327">
        <v>0</v>
      </c>
      <c r="K614" s="327">
        <v>6153</v>
      </c>
      <c r="L614" s="327">
        <v>77054.600000000006</v>
      </c>
      <c r="M614" s="327">
        <v>0</v>
      </c>
      <c r="N614" s="326" t="s">
        <v>7277</v>
      </c>
    </row>
    <row r="615" spans="2:14" ht="15" hidden="1" x14ac:dyDescent="0.25">
      <c r="B615" s="326" t="s">
        <v>14633</v>
      </c>
      <c r="C615" s="326" t="s">
        <v>1439</v>
      </c>
      <c r="D615" s="326" t="s">
        <v>4136</v>
      </c>
      <c r="E615" s="326" t="s">
        <v>7433</v>
      </c>
      <c r="F615" s="326" t="s">
        <v>808</v>
      </c>
      <c r="G615" s="326" t="s">
        <v>896</v>
      </c>
      <c r="H615" s="326" t="s">
        <v>6221</v>
      </c>
      <c r="I615" s="327">
        <v>0</v>
      </c>
      <c r="J615" s="327">
        <v>0</v>
      </c>
      <c r="K615" s="327">
        <v>0</v>
      </c>
      <c r="L615" s="327">
        <v>5141.1099999999997</v>
      </c>
      <c r="M615" s="327">
        <v>0</v>
      </c>
      <c r="N615" s="326" t="s">
        <v>7276</v>
      </c>
    </row>
    <row r="616" spans="2:14" ht="15" hidden="1" x14ac:dyDescent="0.25">
      <c r="B616" s="326" t="s">
        <v>14634</v>
      </c>
      <c r="C616" s="326" t="s">
        <v>1439</v>
      </c>
      <c r="D616" s="326" t="s">
        <v>4136</v>
      </c>
      <c r="E616" s="326" t="s">
        <v>14635</v>
      </c>
      <c r="F616" s="326" t="s">
        <v>808</v>
      </c>
      <c r="G616" s="326" t="s">
        <v>896</v>
      </c>
      <c r="H616" s="326" t="s">
        <v>6221</v>
      </c>
      <c r="I616" s="327">
        <v>0</v>
      </c>
      <c r="J616" s="327">
        <v>0</v>
      </c>
      <c r="K616" s="327">
        <v>0</v>
      </c>
      <c r="L616" s="327">
        <v>0</v>
      </c>
      <c r="M616" s="327">
        <v>0</v>
      </c>
      <c r="N616" s="326" t="s">
        <v>7276</v>
      </c>
    </row>
    <row r="617" spans="2:14" ht="15" hidden="1" x14ac:dyDescent="0.25">
      <c r="B617" s="326" t="s">
        <v>14636</v>
      </c>
      <c r="C617" s="326" t="s">
        <v>1439</v>
      </c>
      <c r="D617" s="326" t="s">
        <v>4136</v>
      </c>
      <c r="E617" s="326" t="s">
        <v>14637</v>
      </c>
      <c r="F617" s="326" t="s">
        <v>808</v>
      </c>
      <c r="G617" s="326" t="s">
        <v>896</v>
      </c>
      <c r="H617" s="326" t="s">
        <v>6221</v>
      </c>
      <c r="I617" s="327">
        <v>0</v>
      </c>
      <c r="J617" s="327">
        <v>0</v>
      </c>
      <c r="K617" s="327">
        <v>0</v>
      </c>
      <c r="L617" s="327">
        <v>0</v>
      </c>
      <c r="M617" s="327">
        <v>0</v>
      </c>
      <c r="N617" s="326" t="s">
        <v>7276</v>
      </c>
    </row>
    <row r="618" spans="2:14" ht="15" hidden="1" x14ac:dyDescent="0.25">
      <c r="B618" s="324" t="s">
        <v>14638</v>
      </c>
      <c r="C618" s="324" t="s">
        <v>1439</v>
      </c>
      <c r="D618" s="324" t="s">
        <v>4136</v>
      </c>
      <c r="E618" s="324" t="s">
        <v>14639</v>
      </c>
      <c r="F618" s="324" t="s">
        <v>808</v>
      </c>
      <c r="G618" s="324" t="s">
        <v>896</v>
      </c>
      <c r="H618" s="324" t="s">
        <v>6221</v>
      </c>
      <c r="I618" s="325">
        <v>0</v>
      </c>
      <c r="J618" s="325">
        <v>0</v>
      </c>
      <c r="K618" s="325">
        <v>0</v>
      </c>
      <c r="L618" s="325">
        <v>0</v>
      </c>
      <c r="M618" s="325">
        <v>0</v>
      </c>
      <c r="N618" s="324" t="s">
        <v>7276</v>
      </c>
    </row>
    <row r="619" spans="2:14" ht="15" hidden="1" x14ac:dyDescent="0.25">
      <c r="B619" s="324" t="s">
        <v>14640</v>
      </c>
      <c r="C619" s="324" t="s">
        <v>1439</v>
      </c>
      <c r="D619" s="324" t="s">
        <v>4136</v>
      </c>
      <c r="E619" s="324" t="s">
        <v>14641</v>
      </c>
      <c r="F619" s="324" t="s">
        <v>808</v>
      </c>
      <c r="G619" s="324" t="s">
        <v>896</v>
      </c>
      <c r="H619" s="324" t="s">
        <v>6221</v>
      </c>
      <c r="I619" s="325">
        <v>0</v>
      </c>
      <c r="J619" s="325">
        <v>0</v>
      </c>
      <c r="K619" s="325">
        <v>0</v>
      </c>
      <c r="L619" s="325">
        <v>0</v>
      </c>
      <c r="M619" s="325">
        <v>0</v>
      </c>
      <c r="N619" s="324" t="s">
        <v>7276</v>
      </c>
    </row>
    <row r="620" spans="2:14" ht="15" hidden="1" x14ac:dyDescent="0.25">
      <c r="B620" s="324" t="s">
        <v>14642</v>
      </c>
      <c r="C620" s="324" t="s">
        <v>894</v>
      </c>
      <c r="D620" s="324" t="s">
        <v>4139</v>
      </c>
      <c r="E620" s="324" t="s">
        <v>3607</v>
      </c>
      <c r="F620" s="324" t="s">
        <v>808</v>
      </c>
      <c r="G620" s="324" t="s">
        <v>896</v>
      </c>
      <c r="H620" s="324" t="s">
        <v>6221</v>
      </c>
      <c r="I620" s="325">
        <v>0</v>
      </c>
      <c r="J620" s="325">
        <v>0</v>
      </c>
      <c r="K620" s="325">
        <v>0</v>
      </c>
      <c r="L620" s="325">
        <v>0</v>
      </c>
      <c r="M620" s="325">
        <v>0</v>
      </c>
      <c r="N620" s="324" t="s">
        <v>7276</v>
      </c>
    </row>
    <row r="621" spans="2:14" ht="15" hidden="1" x14ac:dyDescent="0.25">
      <c r="B621" s="326" t="s">
        <v>14642</v>
      </c>
      <c r="C621" s="326" t="s">
        <v>894</v>
      </c>
      <c r="D621" s="326" t="s">
        <v>4139</v>
      </c>
      <c r="E621" s="326" t="s">
        <v>3607</v>
      </c>
      <c r="F621" s="326" t="s">
        <v>808</v>
      </c>
      <c r="G621" s="326" t="s">
        <v>896</v>
      </c>
      <c r="H621" s="326" t="s">
        <v>7394</v>
      </c>
      <c r="I621" s="327">
        <v>0</v>
      </c>
      <c r="J621" s="327">
        <v>0</v>
      </c>
      <c r="K621" s="327">
        <v>0</v>
      </c>
      <c r="L621" s="327">
        <v>0</v>
      </c>
      <c r="M621" s="327">
        <v>0</v>
      </c>
      <c r="N621" s="326" t="s">
        <v>7277</v>
      </c>
    </row>
    <row r="622" spans="2:14" ht="15" hidden="1" x14ac:dyDescent="0.25">
      <c r="B622" s="326" t="s">
        <v>14643</v>
      </c>
      <c r="C622" s="326" t="s">
        <v>894</v>
      </c>
      <c r="D622" s="326" t="s">
        <v>4139</v>
      </c>
      <c r="E622" s="326" t="s">
        <v>3608</v>
      </c>
      <c r="F622" s="326" t="s">
        <v>808</v>
      </c>
      <c r="G622" s="326" t="s">
        <v>896</v>
      </c>
      <c r="H622" s="326" t="s">
        <v>6221</v>
      </c>
      <c r="I622" s="327">
        <v>0</v>
      </c>
      <c r="J622" s="327">
        <v>0</v>
      </c>
      <c r="K622" s="327">
        <v>0</v>
      </c>
      <c r="L622" s="327">
        <v>0</v>
      </c>
      <c r="M622" s="327">
        <v>0</v>
      </c>
      <c r="N622" s="326" t="s">
        <v>7276</v>
      </c>
    </row>
    <row r="623" spans="2:14" ht="15" hidden="1" x14ac:dyDescent="0.25">
      <c r="B623" s="324" t="s">
        <v>14644</v>
      </c>
      <c r="C623" s="324" t="s">
        <v>894</v>
      </c>
      <c r="D623" s="324" t="s">
        <v>4139</v>
      </c>
      <c r="E623" s="324" t="s">
        <v>7979</v>
      </c>
      <c r="F623" s="324" t="s">
        <v>801</v>
      </c>
      <c r="G623" s="324" t="s">
        <v>896</v>
      </c>
      <c r="H623" s="324" t="s">
        <v>6221</v>
      </c>
      <c r="I623" s="325">
        <v>0</v>
      </c>
      <c r="J623" s="325">
        <v>0</v>
      </c>
      <c r="K623" s="325">
        <v>0</v>
      </c>
      <c r="L623" s="325">
        <v>0</v>
      </c>
      <c r="M623" s="325">
        <v>0</v>
      </c>
      <c r="N623" s="324" t="s">
        <v>7276</v>
      </c>
    </row>
    <row r="624" spans="2:14" ht="15" hidden="1" x14ac:dyDescent="0.25">
      <c r="B624" s="326" t="s">
        <v>14645</v>
      </c>
      <c r="C624" s="326" t="s">
        <v>1439</v>
      </c>
      <c r="D624" s="326" t="s">
        <v>4141</v>
      </c>
      <c r="E624" s="326" t="s">
        <v>1457</v>
      </c>
      <c r="F624" s="326" t="s">
        <v>808</v>
      </c>
      <c r="G624" s="326" t="s">
        <v>896</v>
      </c>
      <c r="H624" s="326" t="s">
        <v>6221</v>
      </c>
      <c r="I624" s="327">
        <v>0</v>
      </c>
      <c r="J624" s="327">
        <v>0</v>
      </c>
      <c r="K624" s="327">
        <v>0</v>
      </c>
      <c r="L624" s="327">
        <v>0</v>
      </c>
      <c r="M624" s="327">
        <v>0</v>
      </c>
      <c r="N624" s="326" t="s">
        <v>7276</v>
      </c>
    </row>
    <row r="625" spans="2:14" ht="15" hidden="1" x14ac:dyDescent="0.25">
      <c r="B625" s="324" t="s">
        <v>14645</v>
      </c>
      <c r="C625" s="324" t="s">
        <v>1439</v>
      </c>
      <c r="D625" s="324" t="s">
        <v>4141</v>
      </c>
      <c r="E625" s="324" t="s">
        <v>1457</v>
      </c>
      <c r="F625" s="324" t="s">
        <v>808</v>
      </c>
      <c r="G625" s="324" t="s">
        <v>896</v>
      </c>
      <c r="H625" s="324" t="s">
        <v>7393</v>
      </c>
      <c r="I625" s="325">
        <v>0</v>
      </c>
      <c r="J625" s="325">
        <v>0</v>
      </c>
      <c r="K625" s="325">
        <v>0</v>
      </c>
      <c r="L625" s="325">
        <v>0</v>
      </c>
      <c r="M625" s="325">
        <v>0</v>
      </c>
      <c r="N625" s="324" t="s">
        <v>7275</v>
      </c>
    </row>
    <row r="626" spans="2:14" ht="15" hidden="1" x14ac:dyDescent="0.25">
      <c r="B626" s="326" t="s">
        <v>14645</v>
      </c>
      <c r="C626" s="326" t="s">
        <v>1439</v>
      </c>
      <c r="D626" s="326" t="s">
        <v>4141</v>
      </c>
      <c r="E626" s="326" t="s">
        <v>1457</v>
      </c>
      <c r="F626" s="326" t="s">
        <v>808</v>
      </c>
      <c r="G626" s="326" t="s">
        <v>896</v>
      </c>
      <c r="H626" s="326" t="s">
        <v>7394</v>
      </c>
      <c r="I626" s="327">
        <v>0</v>
      </c>
      <c r="J626" s="327">
        <v>0</v>
      </c>
      <c r="K626" s="327">
        <v>0</v>
      </c>
      <c r="L626" s="327">
        <v>0</v>
      </c>
      <c r="M626" s="327">
        <v>0</v>
      </c>
      <c r="N626" s="326" t="s">
        <v>7277</v>
      </c>
    </row>
    <row r="627" spans="2:14" ht="15" hidden="1" x14ac:dyDescent="0.25">
      <c r="B627" s="324" t="s">
        <v>14646</v>
      </c>
      <c r="C627" s="324" t="s">
        <v>1439</v>
      </c>
      <c r="D627" s="324" t="s">
        <v>4141</v>
      </c>
      <c r="E627" s="324" t="s">
        <v>1458</v>
      </c>
      <c r="F627" s="324" t="s">
        <v>808</v>
      </c>
      <c r="G627" s="324" t="s">
        <v>896</v>
      </c>
      <c r="H627" s="324" t="s">
        <v>6221</v>
      </c>
      <c r="I627" s="325">
        <v>0</v>
      </c>
      <c r="J627" s="325">
        <v>0</v>
      </c>
      <c r="K627" s="325">
        <v>0</v>
      </c>
      <c r="L627" s="325">
        <v>0</v>
      </c>
      <c r="M627" s="325">
        <v>0</v>
      </c>
      <c r="N627" s="324" t="s">
        <v>7276</v>
      </c>
    </row>
    <row r="628" spans="2:14" ht="15" hidden="1" x14ac:dyDescent="0.25">
      <c r="B628" s="326" t="s">
        <v>14646</v>
      </c>
      <c r="C628" s="326" t="s">
        <v>1439</v>
      </c>
      <c r="D628" s="326" t="s">
        <v>4141</v>
      </c>
      <c r="E628" s="326" t="s">
        <v>1458</v>
      </c>
      <c r="F628" s="326" t="s">
        <v>808</v>
      </c>
      <c r="G628" s="326" t="s">
        <v>896</v>
      </c>
      <c r="H628" s="326" t="s">
        <v>7393</v>
      </c>
      <c r="I628" s="327">
        <v>0</v>
      </c>
      <c r="J628" s="327">
        <v>0</v>
      </c>
      <c r="K628" s="327">
        <v>0</v>
      </c>
      <c r="L628" s="327">
        <v>0</v>
      </c>
      <c r="M628" s="327">
        <v>0</v>
      </c>
      <c r="N628" s="326" t="s">
        <v>7275</v>
      </c>
    </row>
    <row r="629" spans="2:14" ht="15" hidden="1" x14ac:dyDescent="0.25">
      <c r="B629" s="324" t="s">
        <v>14646</v>
      </c>
      <c r="C629" s="324" t="s">
        <v>1439</v>
      </c>
      <c r="D629" s="324" t="s">
        <v>4141</v>
      </c>
      <c r="E629" s="324" t="s">
        <v>1458</v>
      </c>
      <c r="F629" s="324" t="s">
        <v>808</v>
      </c>
      <c r="G629" s="324" t="s">
        <v>896</v>
      </c>
      <c r="H629" s="324" t="s">
        <v>7394</v>
      </c>
      <c r="I629" s="325">
        <v>0</v>
      </c>
      <c r="J629" s="325">
        <v>0</v>
      </c>
      <c r="K629" s="325">
        <v>0</v>
      </c>
      <c r="L629" s="325">
        <v>0</v>
      </c>
      <c r="M629" s="325">
        <v>0</v>
      </c>
      <c r="N629" s="324" t="s">
        <v>7277</v>
      </c>
    </row>
    <row r="630" spans="2:14" ht="15" hidden="1" x14ac:dyDescent="0.25">
      <c r="B630" s="326" t="s">
        <v>14647</v>
      </c>
      <c r="C630" s="326" t="s">
        <v>894</v>
      </c>
      <c r="D630" s="326" t="s">
        <v>4136</v>
      </c>
      <c r="E630" s="326" t="s">
        <v>967</v>
      </c>
      <c r="F630" s="326" t="s">
        <v>811</v>
      </c>
      <c r="G630" s="326" t="s">
        <v>896</v>
      </c>
      <c r="H630" s="326" t="s">
        <v>6221</v>
      </c>
      <c r="I630" s="327">
        <v>0</v>
      </c>
      <c r="J630" s="327">
        <v>0</v>
      </c>
      <c r="K630" s="327">
        <v>0</v>
      </c>
      <c r="L630" s="327">
        <v>-0.56999999999999995</v>
      </c>
      <c r="M630" s="327">
        <v>0</v>
      </c>
      <c r="N630" s="326" t="s">
        <v>7276</v>
      </c>
    </row>
    <row r="631" spans="2:14" ht="15" hidden="1" x14ac:dyDescent="0.25">
      <c r="B631" s="324" t="s">
        <v>14647</v>
      </c>
      <c r="C631" s="324" t="s">
        <v>894</v>
      </c>
      <c r="D631" s="324" t="s">
        <v>4136</v>
      </c>
      <c r="E631" s="324" t="s">
        <v>967</v>
      </c>
      <c r="F631" s="324" t="s">
        <v>811</v>
      </c>
      <c r="G631" s="324" t="s">
        <v>896</v>
      </c>
      <c r="H631" s="324" t="s">
        <v>14377</v>
      </c>
      <c r="I631" s="325">
        <v>35</v>
      </c>
      <c r="J631" s="325">
        <v>0</v>
      </c>
      <c r="K631" s="325">
        <v>35</v>
      </c>
      <c r="L631" s="325">
        <v>178.02</v>
      </c>
      <c r="M631" s="325">
        <v>0</v>
      </c>
      <c r="N631" s="324" t="s">
        <v>12561</v>
      </c>
    </row>
    <row r="632" spans="2:14" ht="15" hidden="1" x14ac:dyDescent="0.25">
      <c r="B632" s="326" t="s">
        <v>14647</v>
      </c>
      <c r="C632" s="326" t="s">
        <v>894</v>
      </c>
      <c r="D632" s="326" t="s">
        <v>4136</v>
      </c>
      <c r="E632" s="326" t="s">
        <v>967</v>
      </c>
      <c r="F632" s="326" t="s">
        <v>811</v>
      </c>
      <c r="G632" s="326" t="s">
        <v>896</v>
      </c>
      <c r="H632" s="326" t="s">
        <v>7393</v>
      </c>
      <c r="I632" s="327">
        <v>0</v>
      </c>
      <c r="J632" s="327">
        <v>0</v>
      </c>
      <c r="K632" s="327">
        <v>0</v>
      </c>
      <c r="L632" s="327">
        <v>0</v>
      </c>
      <c r="M632" s="327">
        <v>0</v>
      </c>
      <c r="N632" s="326" t="s">
        <v>7275</v>
      </c>
    </row>
    <row r="633" spans="2:14" ht="15" hidden="1" x14ac:dyDescent="0.25">
      <c r="B633" s="324" t="s">
        <v>14647</v>
      </c>
      <c r="C633" s="324" t="s">
        <v>894</v>
      </c>
      <c r="D633" s="324" t="s">
        <v>4136</v>
      </c>
      <c r="E633" s="324" t="s">
        <v>967</v>
      </c>
      <c r="F633" s="324" t="s">
        <v>811</v>
      </c>
      <c r="G633" s="324" t="s">
        <v>896</v>
      </c>
      <c r="H633" s="324" t="s">
        <v>7395</v>
      </c>
      <c r="I633" s="325">
        <v>0</v>
      </c>
      <c r="J633" s="325">
        <v>0</v>
      </c>
      <c r="K633" s="325">
        <v>0</v>
      </c>
      <c r="L633" s="325">
        <v>0.65</v>
      </c>
      <c r="M633" s="325">
        <v>0</v>
      </c>
      <c r="N633" s="324" t="s">
        <v>7278</v>
      </c>
    </row>
    <row r="634" spans="2:14" ht="15" hidden="1" x14ac:dyDescent="0.25">
      <c r="B634" s="326" t="s">
        <v>14647</v>
      </c>
      <c r="C634" s="326" t="s">
        <v>894</v>
      </c>
      <c r="D634" s="326" t="s">
        <v>4136</v>
      </c>
      <c r="E634" s="326" t="s">
        <v>967</v>
      </c>
      <c r="F634" s="326" t="s">
        <v>811</v>
      </c>
      <c r="G634" s="326" t="s">
        <v>896</v>
      </c>
      <c r="H634" s="326" t="s">
        <v>7394</v>
      </c>
      <c r="I634" s="327">
        <v>0</v>
      </c>
      <c r="J634" s="327">
        <v>0</v>
      </c>
      <c r="K634" s="327">
        <v>0</v>
      </c>
      <c r="L634" s="327">
        <v>172.22</v>
      </c>
      <c r="M634" s="327">
        <v>0</v>
      </c>
      <c r="N634" s="326" t="s">
        <v>7277</v>
      </c>
    </row>
    <row r="635" spans="2:14" ht="15" hidden="1" x14ac:dyDescent="0.25">
      <c r="B635" s="324" t="s">
        <v>14648</v>
      </c>
      <c r="C635" s="324" t="s">
        <v>1439</v>
      </c>
      <c r="D635" s="324" t="s">
        <v>4138</v>
      </c>
      <c r="E635" s="324" t="s">
        <v>7169</v>
      </c>
      <c r="F635" s="324" t="s">
        <v>808</v>
      </c>
      <c r="G635" s="324" t="s">
        <v>896</v>
      </c>
      <c r="H635" s="324" t="s">
        <v>6221</v>
      </c>
      <c r="I635" s="325">
        <v>0</v>
      </c>
      <c r="J635" s="325">
        <v>0</v>
      </c>
      <c r="K635" s="325">
        <v>0</v>
      </c>
      <c r="L635" s="325">
        <v>0</v>
      </c>
      <c r="M635" s="325">
        <v>0</v>
      </c>
      <c r="N635" s="324" t="s">
        <v>7276</v>
      </c>
    </row>
    <row r="636" spans="2:14" ht="15" hidden="1" x14ac:dyDescent="0.25">
      <c r="B636" s="326" t="s">
        <v>14648</v>
      </c>
      <c r="C636" s="326" t="s">
        <v>1439</v>
      </c>
      <c r="D636" s="326" t="s">
        <v>4138</v>
      </c>
      <c r="E636" s="326" t="s">
        <v>7169</v>
      </c>
      <c r="F636" s="326" t="s">
        <v>808</v>
      </c>
      <c r="G636" s="326" t="s">
        <v>896</v>
      </c>
      <c r="H636" s="326" t="s">
        <v>14377</v>
      </c>
      <c r="I636" s="327">
        <v>0</v>
      </c>
      <c r="J636" s="327">
        <v>0</v>
      </c>
      <c r="K636" s="327">
        <v>0</v>
      </c>
      <c r="L636" s="327">
        <v>0</v>
      </c>
      <c r="M636" s="327">
        <v>0</v>
      </c>
      <c r="N636" s="326" t="s">
        <v>12561</v>
      </c>
    </row>
    <row r="637" spans="2:14" ht="15" hidden="1" x14ac:dyDescent="0.25">
      <c r="B637" s="324" t="s">
        <v>14648</v>
      </c>
      <c r="C637" s="324" t="s">
        <v>1439</v>
      </c>
      <c r="D637" s="324" t="s">
        <v>4138</v>
      </c>
      <c r="E637" s="324" t="s">
        <v>7169</v>
      </c>
      <c r="F637" s="324" t="s">
        <v>808</v>
      </c>
      <c r="G637" s="324" t="s">
        <v>896</v>
      </c>
      <c r="H637" s="324" t="s">
        <v>7393</v>
      </c>
      <c r="I637" s="325">
        <v>0</v>
      </c>
      <c r="J637" s="325">
        <v>0</v>
      </c>
      <c r="K637" s="325">
        <v>0</v>
      </c>
      <c r="L637" s="325">
        <v>0</v>
      </c>
      <c r="M637" s="325">
        <v>0</v>
      </c>
      <c r="N637" s="324" t="s">
        <v>7275</v>
      </c>
    </row>
    <row r="638" spans="2:14" ht="15" hidden="1" x14ac:dyDescent="0.25">
      <c r="B638" s="326" t="s">
        <v>14648</v>
      </c>
      <c r="C638" s="326" t="s">
        <v>1439</v>
      </c>
      <c r="D638" s="326" t="s">
        <v>4138</v>
      </c>
      <c r="E638" s="326" t="s">
        <v>7169</v>
      </c>
      <c r="F638" s="326" t="s">
        <v>808</v>
      </c>
      <c r="G638" s="326" t="s">
        <v>896</v>
      </c>
      <c r="H638" s="326" t="s">
        <v>7395</v>
      </c>
      <c r="I638" s="327">
        <v>0</v>
      </c>
      <c r="J638" s="327">
        <v>0</v>
      </c>
      <c r="K638" s="327">
        <v>0</v>
      </c>
      <c r="L638" s="327">
        <v>0</v>
      </c>
      <c r="M638" s="327">
        <v>0</v>
      </c>
      <c r="N638" s="326" t="s">
        <v>7278</v>
      </c>
    </row>
    <row r="639" spans="2:14" ht="15" hidden="1" x14ac:dyDescent="0.25">
      <c r="B639" s="324" t="s">
        <v>14648</v>
      </c>
      <c r="C639" s="324" t="s">
        <v>1439</v>
      </c>
      <c r="D639" s="324" t="s">
        <v>4138</v>
      </c>
      <c r="E639" s="324" t="s">
        <v>7169</v>
      </c>
      <c r="F639" s="324" t="s">
        <v>808</v>
      </c>
      <c r="G639" s="324" t="s">
        <v>896</v>
      </c>
      <c r="H639" s="324" t="s">
        <v>7394</v>
      </c>
      <c r="I639" s="325">
        <v>77</v>
      </c>
      <c r="J639" s="325">
        <v>0</v>
      </c>
      <c r="K639" s="325">
        <v>77</v>
      </c>
      <c r="L639" s="325">
        <v>1220.46</v>
      </c>
      <c r="M639" s="325">
        <v>0</v>
      </c>
      <c r="N639" s="324" t="s">
        <v>7277</v>
      </c>
    </row>
    <row r="640" spans="2:14" ht="15" hidden="1" x14ac:dyDescent="0.25">
      <c r="B640" s="326" t="s">
        <v>14649</v>
      </c>
      <c r="C640" s="326" t="s">
        <v>894</v>
      </c>
      <c r="D640" s="326" t="s">
        <v>4139</v>
      </c>
      <c r="E640" s="326" t="s">
        <v>1480</v>
      </c>
      <c r="F640" s="326" t="s">
        <v>808</v>
      </c>
      <c r="G640" s="326" t="s">
        <v>896</v>
      </c>
      <c r="H640" s="326" t="s">
        <v>6221</v>
      </c>
      <c r="I640" s="327">
        <v>0</v>
      </c>
      <c r="J640" s="327">
        <v>0</v>
      </c>
      <c r="K640" s="327">
        <v>0</v>
      </c>
      <c r="L640" s="327">
        <v>0.01</v>
      </c>
      <c r="M640" s="327">
        <v>0</v>
      </c>
      <c r="N640" s="326" t="s">
        <v>7276</v>
      </c>
    </row>
    <row r="641" spans="2:14" ht="15" hidden="1" x14ac:dyDescent="0.25">
      <c r="B641" s="324" t="s">
        <v>14649</v>
      </c>
      <c r="C641" s="324" t="s">
        <v>894</v>
      </c>
      <c r="D641" s="324" t="s">
        <v>4139</v>
      </c>
      <c r="E641" s="324" t="s">
        <v>1480</v>
      </c>
      <c r="F641" s="324" t="s">
        <v>808</v>
      </c>
      <c r="G641" s="324" t="s">
        <v>896</v>
      </c>
      <c r="H641" s="324" t="s">
        <v>14377</v>
      </c>
      <c r="I641" s="325">
        <v>0</v>
      </c>
      <c r="J641" s="325">
        <v>0</v>
      </c>
      <c r="K641" s="325">
        <v>0</v>
      </c>
      <c r="L641" s="325">
        <v>0</v>
      </c>
      <c r="M641" s="325">
        <v>0</v>
      </c>
      <c r="N641" s="324" t="s">
        <v>12561</v>
      </c>
    </row>
    <row r="642" spans="2:14" ht="15" hidden="1" x14ac:dyDescent="0.25">
      <c r="B642" s="326" t="s">
        <v>14649</v>
      </c>
      <c r="C642" s="326" t="s">
        <v>894</v>
      </c>
      <c r="D642" s="326" t="s">
        <v>4139</v>
      </c>
      <c r="E642" s="326" t="s">
        <v>1480</v>
      </c>
      <c r="F642" s="326" t="s">
        <v>808</v>
      </c>
      <c r="G642" s="326" t="s">
        <v>896</v>
      </c>
      <c r="H642" s="326" t="s">
        <v>7393</v>
      </c>
      <c r="I642" s="327">
        <v>0</v>
      </c>
      <c r="J642" s="327">
        <v>0</v>
      </c>
      <c r="K642" s="327">
        <v>0</v>
      </c>
      <c r="L642" s="327">
        <v>0</v>
      </c>
      <c r="M642" s="327">
        <v>0</v>
      </c>
      <c r="N642" s="326" t="s">
        <v>7275</v>
      </c>
    </row>
    <row r="643" spans="2:14" ht="15" hidden="1" x14ac:dyDescent="0.25">
      <c r="B643" s="324" t="s">
        <v>14649</v>
      </c>
      <c r="C643" s="324" t="s">
        <v>894</v>
      </c>
      <c r="D643" s="324" t="s">
        <v>4139</v>
      </c>
      <c r="E643" s="324" t="s">
        <v>1480</v>
      </c>
      <c r="F643" s="324" t="s">
        <v>808</v>
      </c>
      <c r="G643" s="324" t="s">
        <v>896</v>
      </c>
      <c r="H643" s="324" t="s">
        <v>7394</v>
      </c>
      <c r="I643" s="325">
        <v>0</v>
      </c>
      <c r="J643" s="325">
        <v>0</v>
      </c>
      <c r="K643" s="325">
        <v>0</v>
      </c>
      <c r="L643" s="325">
        <v>0</v>
      </c>
      <c r="M643" s="325">
        <v>0</v>
      </c>
      <c r="N643" s="324" t="s">
        <v>7277</v>
      </c>
    </row>
    <row r="644" spans="2:14" ht="15" hidden="1" x14ac:dyDescent="0.25">
      <c r="B644" s="324" t="s">
        <v>14650</v>
      </c>
      <c r="C644" s="324" t="s">
        <v>894</v>
      </c>
      <c r="D644" s="324" t="s">
        <v>4139</v>
      </c>
      <c r="E644" s="324" t="s">
        <v>968</v>
      </c>
      <c r="F644" s="324" t="s">
        <v>808</v>
      </c>
      <c r="G644" s="324" t="s">
        <v>896</v>
      </c>
      <c r="H644" s="324" t="s">
        <v>6221</v>
      </c>
      <c r="I644" s="325">
        <v>0</v>
      </c>
      <c r="J644" s="325">
        <v>0</v>
      </c>
      <c r="K644" s="325">
        <v>0</v>
      </c>
      <c r="L644" s="325">
        <v>0.04</v>
      </c>
      <c r="M644" s="325">
        <v>0</v>
      </c>
      <c r="N644" s="324" t="s">
        <v>7276</v>
      </c>
    </row>
    <row r="645" spans="2:14" ht="15" hidden="1" x14ac:dyDescent="0.25">
      <c r="B645" s="326" t="s">
        <v>14650</v>
      </c>
      <c r="C645" s="326" t="s">
        <v>894</v>
      </c>
      <c r="D645" s="326" t="s">
        <v>4139</v>
      </c>
      <c r="E645" s="326" t="s">
        <v>968</v>
      </c>
      <c r="F645" s="326" t="s">
        <v>808</v>
      </c>
      <c r="G645" s="326" t="s">
        <v>896</v>
      </c>
      <c r="H645" s="326" t="s">
        <v>14377</v>
      </c>
      <c r="I645" s="327">
        <v>0</v>
      </c>
      <c r="J645" s="327">
        <v>0</v>
      </c>
      <c r="K645" s="327">
        <v>0</v>
      </c>
      <c r="L645" s="327">
        <v>0</v>
      </c>
      <c r="M645" s="327">
        <v>0</v>
      </c>
      <c r="N645" s="326" t="s">
        <v>12561</v>
      </c>
    </row>
    <row r="646" spans="2:14" ht="15" hidden="1" x14ac:dyDescent="0.25">
      <c r="B646" s="324" t="s">
        <v>14650</v>
      </c>
      <c r="C646" s="324" t="s">
        <v>894</v>
      </c>
      <c r="D646" s="324" t="s">
        <v>4139</v>
      </c>
      <c r="E646" s="324" t="s">
        <v>968</v>
      </c>
      <c r="F646" s="324" t="s">
        <v>808</v>
      </c>
      <c r="G646" s="324" t="s">
        <v>896</v>
      </c>
      <c r="H646" s="324" t="s">
        <v>7393</v>
      </c>
      <c r="I646" s="325">
        <v>0</v>
      </c>
      <c r="J646" s="325">
        <v>0</v>
      </c>
      <c r="K646" s="325">
        <v>0</v>
      </c>
      <c r="L646" s="325">
        <v>0</v>
      </c>
      <c r="M646" s="325">
        <v>0</v>
      </c>
      <c r="N646" s="324" t="s">
        <v>7275</v>
      </c>
    </row>
    <row r="647" spans="2:14" ht="15" hidden="1" x14ac:dyDescent="0.25">
      <c r="B647" s="326" t="s">
        <v>14650</v>
      </c>
      <c r="C647" s="326" t="s">
        <v>894</v>
      </c>
      <c r="D647" s="326" t="s">
        <v>4139</v>
      </c>
      <c r="E647" s="326" t="s">
        <v>968</v>
      </c>
      <c r="F647" s="326" t="s">
        <v>808</v>
      </c>
      <c r="G647" s="326" t="s">
        <v>896</v>
      </c>
      <c r="H647" s="326" t="s">
        <v>7395</v>
      </c>
      <c r="I647" s="327">
        <v>0</v>
      </c>
      <c r="J647" s="327">
        <v>0</v>
      </c>
      <c r="K647" s="327">
        <v>0</v>
      </c>
      <c r="L647" s="327">
        <v>0</v>
      </c>
      <c r="M647" s="327">
        <v>0</v>
      </c>
      <c r="N647" s="326" t="s">
        <v>7278</v>
      </c>
    </row>
    <row r="648" spans="2:14" ht="15" hidden="1" x14ac:dyDescent="0.25">
      <c r="B648" s="324" t="s">
        <v>14650</v>
      </c>
      <c r="C648" s="324" t="s">
        <v>894</v>
      </c>
      <c r="D648" s="324" t="s">
        <v>4139</v>
      </c>
      <c r="E648" s="324" t="s">
        <v>968</v>
      </c>
      <c r="F648" s="324" t="s">
        <v>808</v>
      </c>
      <c r="G648" s="324" t="s">
        <v>896</v>
      </c>
      <c r="H648" s="324" t="s">
        <v>7394</v>
      </c>
      <c r="I648" s="325">
        <v>280</v>
      </c>
      <c r="J648" s="325">
        <v>0</v>
      </c>
      <c r="K648" s="325">
        <v>280</v>
      </c>
      <c r="L648" s="325">
        <v>3523.32</v>
      </c>
      <c r="M648" s="325">
        <v>0</v>
      </c>
      <c r="N648" s="324" t="s">
        <v>7277</v>
      </c>
    </row>
    <row r="649" spans="2:14" ht="15" hidden="1" x14ac:dyDescent="0.25">
      <c r="B649" s="324" t="s">
        <v>14651</v>
      </c>
      <c r="C649" s="324" t="s">
        <v>894</v>
      </c>
      <c r="D649" s="324" t="s">
        <v>4139</v>
      </c>
      <c r="E649" s="324" t="s">
        <v>9961</v>
      </c>
      <c r="F649" s="324" t="s">
        <v>808</v>
      </c>
      <c r="G649" s="324" t="s">
        <v>896</v>
      </c>
      <c r="H649" s="324" t="s">
        <v>6221</v>
      </c>
      <c r="I649" s="325">
        <v>0</v>
      </c>
      <c r="J649" s="325">
        <v>0</v>
      </c>
      <c r="K649" s="325">
        <v>0</v>
      </c>
      <c r="L649" s="325">
        <v>0</v>
      </c>
      <c r="M649" s="325">
        <v>0</v>
      </c>
      <c r="N649" s="324" t="s">
        <v>7276</v>
      </c>
    </row>
    <row r="650" spans="2:14" ht="15" hidden="1" x14ac:dyDescent="0.25">
      <c r="B650" s="326" t="s">
        <v>14651</v>
      </c>
      <c r="C650" s="326" t="s">
        <v>894</v>
      </c>
      <c r="D650" s="326" t="s">
        <v>4139</v>
      </c>
      <c r="E650" s="326" t="s">
        <v>9961</v>
      </c>
      <c r="F650" s="326" t="s">
        <v>808</v>
      </c>
      <c r="G650" s="326" t="s">
        <v>896</v>
      </c>
      <c r="H650" s="326" t="s">
        <v>7394</v>
      </c>
      <c r="I650" s="327">
        <v>0</v>
      </c>
      <c r="J650" s="327">
        <v>0</v>
      </c>
      <c r="K650" s="327">
        <v>0</v>
      </c>
      <c r="L650" s="327">
        <v>0</v>
      </c>
      <c r="M650" s="327">
        <v>0</v>
      </c>
      <c r="N650" s="326" t="s">
        <v>7277</v>
      </c>
    </row>
    <row r="651" spans="2:14" ht="15" hidden="1" x14ac:dyDescent="0.25">
      <c r="B651" s="324" t="s">
        <v>14651</v>
      </c>
      <c r="C651" s="324" t="s">
        <v>894</v>
      </c>
      <c r="D651" s="324" t="s">
        <v>4139</v>
      </c>
      <c r="E651" s="324" t="s">
        <v>9961</v>
      </c>
      <c r="F651" s="324" t="s">
        <v>808</v>
      </c>
      <c r="G651" s="324" t="s">
        <v>896</v>
      </c>
      <c r="H651" s="324" t="s">
        <v>14652</v>
      </c>
      <c r="I651" s="325">
        <v>0</v>
      </c>
      <c r="J651" s="325">
        <v>0</v>
      </c>
      <c r="K651" s="325">
        <v>0</v>
      </c>
      <c r="L651" s="325">
        <v>0</v>
      </c>
      <c r="M651" s="325">
        <v>0</v>
      </c>
      <c r="N651" s="324" t="s">
        <v>12566</v>
      </c>
    </row>
    <row r="652" spans="2:14" ht="15" hidden="1" x14ac:dyDescent="0.25">
      <c r="B652" s="326" t="s">
        <v>14653</v>
      </c>
      <c r="C652" s="326" t="s">
        <v>894</v>
      </c>
      <c r="D652" s="326" t="s">
        <v>4139</v>
      </c>
      <c r="E652" s="326" t="s">
        <v>9962</v>
      </c>
      <c r="F652" s="326" t="s">
        <v>808</v>
      </c>
      <c r="G652" s="326" t="s">
        <v>896</v>
      </c>
      <c r="H652" s="326" t="s">
        <v>6221</v>
      </c>
      <c r="I652" s="327">
        <v>0</v>
      </c>
      <c r="J652" s="327">
        <v>0</v>
      </c>
      <c r="K652" s="327">
        <v>0</v>
      </c>
      <c r="L652" s="327">
        <v>0</v>
      </c>
      <c r="M652" s="327">
        <v>0</v>
      </c>
      <c r="N652" s="326" t="s">
        <v>7276</v>
      </c>
    </row>
    <row r="653" spans="2:14" ht="15" hidden="1" x14ac:dyDescent="0.25">
      <c r="B653" s="324" t="s">
        <v>14653</v>
      </c>
      <c r="C653" s="324" t="s">
        <v>894</v>
      </c>
      <c r="D653" s="324" t="s">
        <v>4139</v>
      </c>
      <c r="E653" s="324" t="s">
        <v>9962</v>
      </c>
      <c r="F653" s="324" t="s">
        <v>808</v>
      </c>
      <c r="G653" s="324" t="s">
        <v>896</v>
      </c>
      <c r="H653" s="324" t="s">
        <v>7394</v>
      </c>
      <c r="I653" s="325">
        <v>104</v>
      </c>
      <c r="J653" s="325">
        <v>0</v>
      </c>
      <c r="K653" s="325">
        <v>104</v>
      </c>
      <c r="L653" s="325">
        <v>1006.99</v>
      </c>
      <c r="M653" s="325">
        <v>0</v>
      </c>
      <c r="N653" s="324" t="s">
        <v>7277</v>
      </c>
    </row>
    <row r="654" spans="2:14" ht="15" hidden="1" x14ac:dyDescent="0.25">
      <c r="B654" s="324" t="s">
        <v>14654</v>
      </c>
      <c r="C654" s="324" t="s">
        <v>894</v>
      </c>
      <c r="D654" s="324" t="s">
        <v>4145</v>
      </c>
      <c r="E654" s="324" t="s">
        <v>12999</v>
      </c>
      <c r="F654" s="324" t="s">
        <v>954</v>
      </c>
      <c r="G654" s="324" t="s">
        <v>896</v>
      </c>
      <c r="H654" s="324" t="s">
        <v>6221</v>
      </c>
      <c r="I654" s="325">
        <v>0</v>
      </c>
      <c r="J654" s="325">
        <v>0</v>
      </c>
      <c r="K654" s="325">
        <v>0</v>
      </c>
      <c r="L654" s="325">
        <v>0</v>
      </c>
      <c r="M654" s="325">
        <v>0</v>
      </c>
      <c r="N654" s="324" t="s">
        <v>7276</v>
      </c>
    </row>
    <row r="655" spans="2:14" ht="15" hidden="1" x14ac:dyDescent="0.25">
      <c r="B655" s="326" t="s">
        <v>14654</v>
      </c>
      <c r="C655" s="326" t="s">
        <v>894</v>
      </c>
      <c r="D655" s="326" t="s">
        <v>4145</v>
      </c>
      <c r="E655" s="326" t="s">
        <v>12999</v>
      </c>
      <c r="F655" s="326" t="s">
        <v>954</v>
      </c>
      <c r="G655" s="326" t="s">
        <v>896</v>
      </c>
      <c r="H655" s="326" t="s">
        <v>7394</v>
      </c>
      <c r="I655" s="327">
        <v>0</v>
      </c>
      <c r="J655" s="327">
        <v>0</v>
      </c>
      <c r="K655" s="327">
        <v>0</v>
      </c>
      <c r="L655" s="327">
        <v>0</v>
      </c>
      <c r="M655" s="327">
        <v>0</v>
      </c>
      <c r="N655" s="326" t="s">
        <v>7277</v>
      </c>
    </row>
    <row r="656" spans="2:14" ht="15" hidden="1" x14ac:dyDescent="0.25">
      <c r="B656" s="324" t="s">
        <v>14655</v>
      </c>
      <c r="C656" s="324" t="s">
        <v>894</v>
      </c>
      <c r="D656" s="324" t="s">
        <v>4145</v>
      </c>
      <c r="E656" s="324" t="s">
        <v>13000</v>
      </c>
      <c r="F656" s="324" t="s">
        <v>954</v>
      </c>
      <c r="G656" s="324" t="s">
        <v>896</v>
      </c>
      <c r="H656" s="324" t="s">
        <v>6221</v>
      </c>
      <c r="I656" s="325">
        <v>0</v>
      </c>
      <c r="J656" s="325">
        <v>0</v>
      </c>
      <c r="K656" s="325">
        <v>0</v>
      </c>
      <c r="L656" s="325">
        <v>0</v>
      </c>
      <c r="M656" s="325">
        <v>0</v>
      </c>
      <c r="N656" s="324" t="s">
        <v>7276</v>
      </c>
    </row>
    <row r="657" spans="2:14" ht="15" hidden="1" x14ac:dyDescent="0.25">
      <c r="B657" s="326" t="s">
        <v>14655</v>
      </c>
      <c r="C657" s="326" t="s">
        <v>894</v>
      </c>
      <c r="D657" s="326" t="s">
        <v>4145</v>
      </c>
      <c r="E657" s="326" t="s">
        <v>13000</v>
      </c>
      <c r="F657" s="326" t="s">
        <v>954</v>
      </c>
      <c r="G657" s="326" t="s">
        <v>896</v>
      </c>
      <c r="H657" s="326" t="s">
        <v>7394</v>
      </c>
      <c r="I657" s="327">
        <v>0</v>
      </c>
      <c r="J657" s="327">
        <v>0</v>
      </c>
      <c r="K657" s="327">
        <v>0</v>
      </c>
      <c r="L657" s="327">
        <v>0</v>
      </c>
      <c r="M657" s="327">
        <v>0</v>
      </c>
      <c r="N657" s="326" t="s">
        <v>7277</v>
      </c>
    </row>
    <row r="658" spans="2:14" ht="15" hidden="1" x14ac:dyDescent="0.25">
      <c r="B658" s="324" t="s">
        <v>14656</v>
      </c>
      <c r="C658" s="324" t="s">
        <v>894</v>
      </c>
      <c r="D658" s="324" t="s">
        <v>4145</v>
      </c>
      <c r="E658" s="324" t="s">
        <v>14657</v>
      </c>
      <c r="F658" s="324" t="s">
        <v>954</v>
      </c>
      <c r="G658" s="324" t="s">
        <v>896</v>
      </c>
      <c r="H658" s="324" t="s">
        <v>6221</v>
      </c>
      <c r="I658" s="325">
        <v>0</v>
      </c>
      <c r="J658" s="325">
        <v>0</v>
      </c>
      <c r="K658" s="325">
        <v>0</v>
      </c>
      <c r="L658" s="325">
        <v>0</v>
      </c>
      <c r="M658" s="325">
        <v>0</v>
      </c>
      <c r="N658" s="324" t="s">
        <v>7276</v>
      </c>
    </row>
    <row r="659" spans="2:14" ht="15" hidden="1" x14ac:dyDescent="0.25">
      <c r="B659" s="326" t="s">
        <v>14656</v>
      </c>
      <c r="C659" s="326" t="s">
        <v>894</v>
      </c>
      <c r="D659" s="326" t="s">
        <v>4145</v>
      </c>
      <c r="E659" s="326" t="s">
        <v>14657</v>
      </c>
      <c r="F659" s="326" t="s">
        <v>954</v>
      </c>
      <c r="G659" s="326" t="s">
        <v>896</v>
      </c>
      <c r="H659" s="326" t="s">
        <v>7394</v>
      </c>
      <c r="I659" s="327">
        <v>0</v>
      </c>
      <c r="J659" s="327">
        <v>0</v>
      </c>
      <c r="K659" s="327">
        <v>0</v>
      </c>
      <c r="L659" s="327">
        <v>0</v>
      </c>
      <c r="M659" s="327">
        <v>0</v>
      </c>
      <c r="N659" s="326" t="s">
        <v>7277</v>
      </c>
    </row>
    <row r="660" spans="2:14" ht="15" hidden="1" x14ac:dyDescent="0.25">
      <c r="B660" s="324" t="s">
        <v>14658</v>
      </c>
      <c r="C660" s="324" t="s">
        <v>894</v>
      </c>
      <c r="D660" s="324" t="s">
        <v>4136</v>
      </c>
      <c r="E660" s="324" t="s">
        <v>1484</v>
      </c>
      <c r="F660" s="324" t="s">
        <v>808</v>
      </c>
      <c r="G660" s="324" t="s">
        <v>896</v>
      </c>
      <c r="H660" s="324" t="s">
        <v>6221</v>
      </c>
      <c r="I660" s="325">
        <v>0</v>
      </c>
      <c r="J660" s="325">
        <v>0</v>
      </c>
      <c r="K660" s="325">
        <v>0</v>
      </c>
      <c r="L660" s="325">
        <v>0</v>
      </c>
      <c r="M660" s="325">
        <v>0</v>
      </c>
      <c r="N660" s="324" t="s">
        <v>7276</v>
      </c>
    </row>
    <row r="661" spans="2:14" ht="15" hidden="1" x14ac:dyDescent="0.25">
      <c r="B661" s="326" t="s">
        <v>14658</v>
      </c>
      <c r="C661" s="326" t="s">
        <v>894</v>
      </c>
      <c r="D661" s="326" t="s">
        <v>4136</v>
      </c>
      <c r="E661" s="326" t="s">
        <v>1484</v>
      </c>
      <c r="F661" s="326" t="s">
        <v>808</v>
      </c>
      <c r="G661" s="326" t="s">
        <v>896</v>
      </c>
      <c r="H661" s="326" t="s">
        <v>14377</v>
      </c>
      <c r="I661" s="327">
        <v>0</v>
      </c>
      <c r="J661" s="327">
        <v>0</v>
      </c>
      <c r="K661" s="327">
        <v>0</v>
      </c>
      <c r="L661" s="327">
        <v>0</v>
      </c>
      <c r="M661" s="327">
        <v>0</v>
      </c>
      <c r="N661" s="326" t="s">
        <v>12561</v>
      </c>
    </row>
    <row r="662" spans="2:14" ht="15" hidden="1" x14ac:dyDescent="0.25">
      <c r="B662" s="324" t="s">
        <v>14658</v>
      </c>
      <c r="C662" s="324" t="s">
        <v>894</v>
      </c>
      <c r="D662" s="324" t="s">
        <v>4136</v>
      </c>
      <c r="E662" s="324" t="s">
        <v>1484</v>
      </c>
      <c r="F662" s="324" t="s">
        <v>808</v>
      </c>
      <c r="G662" s="324" t="s">
        <v>896</v>
      </c>
      <c r="H662" s="324" t="s">
        <v>7393</v>
      </c>
      <c r="I662" s="325">
        <v>0</v>
      </c>
      <c r="J662" s="325">
        <v>0</v>
      </c>
      <c r="K662" s="325">
        <v>0</v>
      </c>
      <c r="L662" s="325">
        <v>0</v>
      </c>
      <c r="M662" s="325">
        <v>0</v>
      </c>
      <c r="N662" s="324" t="s">
        <v>7275</v>
      </c>
    </row>
    <row r="663" spans="2:14" ht="15" hidden="1" x14ac:dyDescent="0.25">
      <c r="B663" s="326" t="s">
        <v>14658</v>
      </c>
      <c r="C663" s="326" t="s">
        <v>894</v>
      </c>
      <c r="D663" s="326" t="s">
        <v>4136</v>
      </c>
      <c r="E663" s="326" t="s">
        <v>1484</v>
      </c>
      <c r="F663" s="326" t="s">
        <v>808</v>
      </c>
      <c r="G663" s="326" t="s">
        <v>896</v>
      </c>
      <c r="H663" s="326" t="s">
        <v>7394</v>
      </c>
      <c r="I663" s="327">
        <v>0</v>
      </c>
      <c r="J663" s="327">
        <v>0</v>
      </c>
      <c r="K663" s="327">
        <v>0</v>
      </c>
      <c r="L663" s="327">
        <v>0</v>
      </c>
      <c r="M663" s="327">
        <v>0</v>
      </c>
      <c r="N663" s="326" t="s">
        <v>7277</v>
      </c>
    </row>
    <row r="664" spans="2:14" ht="15" hidden="1" x14ac:dyDescent="0.25">
      <c r="B664" s="326" t="s">
        <v>14659</v>
      </c>
      <c r="C664" s="326" t="s">
        <v>894</v>
      </c>
      <c r="D664" s="326" t="s">
        <v>4136</v>
      </c>
      <c r="E664" s="326" t="s">
        <v>1485</v>
      </c>
      <c r="F664" s="326" t="s">
        <v>808</v>
      </c>
      <c r="G664" s="326" t="s">
        <v>896</v>
      </c>
      <c r="H664" s="326" t="s">
        <v>6221</v>
      </c>
      <c r="I664" s="327">
        <v>0</v>
      </c>
      <c r="J664" s="327">
        <v>0</v>
      </c>
      <c r="K664" s="327">
        <v>0</v>
      </c>
      <c r="L664" s="327">
        <v>0</v>
      </c>
      <c r="M664" s="327">
        <v>0</v>
      </c>
      <c r="N664" s="326" t="s">
        <v>7276</v>
      </c>
    </row>
    <row r="665" spans="2:14" ht="15" hidden="1" x14ac:dyDescent="0.25">
      <c r="B665" s="324" t="s">
        <v>14659</v>
      </c>
      <c r="C665" s="324" t="s">
        <v>894</v>
      </c>
      <c r="D665" s="324" t="s">
        <v>4136</v>
      </c>
      <c r="E665" s="324" t="s">
        <v>1485</v>
      </c>
      <c r="F665" s="324" t="s">
        <v>808</v>
      </c>
      <c r="G665" s="324" t="s">
        <v>896</v>
      </c>
      <c r="H665" s="324" t="s">
        <v>14377</v>
      </c>
      <c r="I665" s="325">
        <v>0</v>
      </c>
      <c r="J665" s="325">
        <v>0</v>
      </c>
      <c r="K665" s="325">
        <v>0</v>
      </c>
      <c r="L665" s="325">
        <v>0</v>
      </c>
      <c r="M665" s="325">
        <v>0</v>
      </c>
      <c r="N665" s="324" t="s">
        <v>12561</v>
      </c>
    </row>
    <row r="666" spans="2:14" ht="15" hidden="1" x14ac:dyDescent="0.25">
      <c r="B666" s="326" t="s">
        <v>14659</v>
      </c>
      <c r="C666" s="326" t="s">
        <v>894</v>
      </c>
      <c r="D666" s="326" t="s">
        <v>4136</v>
      </c>
      <c r="E666" s="326" t="s">
        <v>1485</v>
      </c>
      <c r="F666" s="326" t="s">
        <v>808</v>
      </c>
      <c r="G666" s="326" t="s">
        <v>896</v>
      </c>
      <c r="H666" s="326" t="s">
        <v>7393</v>
      </c>
      <c r="I666" s="327">
        <v>0</v>
      </c>
      <c r="J666" s="327">
        <v>0</v>
      </c>
      <c r="K666" s="327">
        <v>0</v>
      </c>
      <c r="L666" s="327">
        <v>0</v>
      </c>
      <c r="M666" s="327">
        <v>0</v>
      </c>
      <c r="N666" s="326" t="s">
        <v>7275</v>
      </c>
    </row>
    <row r="667" spans="2:14" ht="15" hidden="1" x14ac:dyDescent="0.25">
      <c r="B667" s="324" t="s">
        <v>14659</v>
      </c>
      <c r="C667" s="324" t="s">
        <v>894</v>
      </c>
      <c r="D667" s="324" t="s">
        <v>4136</v>
      </c>
      <c r="E667" s="324" t="s">
        <v>1485</v>
      </c>
      <c r="F667" s="324" t="s">
        <v>808</v>
      </c>
      <c r="G667" s="324" t="s">
        <v>896</v>
      </c>
      <c r="H667" s="324" t="s">
        <v>7394</v>
      </c>
      <c r="I667" s="325">
        <v>200</v>
      </c>
      <c r="J667" s="325">
        <v>0</v>
      </c>
      <c r="K667" s="325">
        <v>200</v>
      </c>
      <c r="L667" s="325">
        <v>1306.3599999999999</v>
      </c>
      <c r="M667" s="325">
        <v>0</v>
      </c>
      <c r="N667" s="324" t="s">
        <v>7277</v>
      </c>
    </row>
    <row r="668" spans="2:14" ht="15" hidden="1" x14ac:dyDescent="0.25">
      <c r="B668" s="324" t="s">
        <v>14660</v>
      </c>
      <c r="C668" s="324" t="s">
        <v>894</v>
      </c>
      <c r="D668" s="324" t="s">
        <v>4136</v>
      </c>
      <c r="E668" s="324" t="s">
        <v>1486</v>
      </c>
      <c r="F668" s="324" t="s">
        <v>808</v>
      </c>
      <c r="G668" s="324" t="s">
        <v>896</v>
      </c>
      <c r="H668" s="324" t="s">
        <v>6221</v>
      </c>
      <c r="I668" s="325">
        <v>200</v>
      </c>
      <c r="J668" s="325">
        <v>0</v>
      </c>
      <c r="K668" s="325">
        <v>200</v>
      </c>
      <c r="L668" s="325">
        <v>1277.79</v>
      </c>
      <c r="M668" s="325">
        <v>0</v>
      </c>
      <c r="N668" s="324" t="s">
        <v>7276</v>
      </c>
    </row>
    <row r="669" spans="2:14" ht="15" hidden="1" x14ac:dyDescent="0.25">
      <c r="B669" s="326" t="s">
        <v>14660</v>
      </c>
      <c r="C669" s="326" t="s">
        <v>894</v>
      </c>
      <c r="D669" s="326" t="s">
        <v>4136</v>
      </c>
      <c r="E669" s="326" t="s">
        <v>1486</v>
      </c>
      <c r="F669" s="326" t="s">
        <v>808</v>
      </c>
      <c r="G669" s="326" t="s">
        <v>896</v>
      </c>
      <c r="H669" s="326" t="s">
        <v>14377</v>
      </c>
      <c r="I669" s="327">
        <v>0</v>
      </c>
      <c r="J669" s="327">
        <v>0</v>
      </c>
      <c r="K669" s="327">
        <v>0</v>
      </c>
      <c r="L669" s="327">
        <v>0</v>
      </c>
      <c r="M669" s="327">
        <v>0</v>
      </c>
      <c r="N669" s="326" t="s">
        <v>12561</v>
      </c>
    </row>
    <row r="670" spans="2:14" ht="15" hidden="1" x14ac:dyDescent="0.25">
      <c r="B670" s="324" t="s">
        <v>14660</v>
      </c>
      <c r="C670" s="324" t="s">
        <v>894</v>
      </c>
      <c r="D670" s="324" t="s">
        <v>4136</v>
      </c>
      <c r="E670" s="324" t="s">
        <v>1486</v>
      </c>
      <c r="F670" s="324" t="s">
        <v>808</v>
      </c>
      <c r="G670" s="324" t="s">
        <v>896</v>
      </c>
      <c r="H670" s="324" t="s">
        <v>7394</v>
      </c>
      <c r="I670" s="325">
        <v>0</v>
      </c>
      <c r="J670" s="325">
        <v>0</v>
      </c>
      <c r="K670" s="325">
        <v>0</v>
      </c>
      <c r="L670" s="325">
        <v>0</v>
      </c>
      <c r="M670" s="325">
        <v>0</v>
      </c>
      <c r="N670" s="324" t="s">
        <v>7277</v>
      </c>
    </row>
    <row r="671" spans="2:14" ht="15" hidden="1" x14ac:dyDescent="0.25">
      <c r="B671" s="326" t="s">
        <v>14661</v>
      </c>
      <c r="C671" s="326" t="s">
        <v>894</v>
      </c>
      <c r="D671" s="326" t="s">
        <v>4136</v>
      </c>
      <c r="E671" s="326" t="s">
        <v>1487</v>
      </c>
      <c r="F671" s="326" t="s">
        <v>808</v>
      </c>
      <c r="G671" s="326" t="s">
        <v>896</v>
      </c>
      <c r="H671" s="326" t="s">
        <v>6221</v>
      </c>
      <c r="I671" s="327">
        <v>0</v>
      </c>
      <c r="J671" s="327">
        <v>0</v>
      </c>
      <c r="K671" s="327">
        <v>0</v>
      </c>
      <c r="L671" s="327">
        <v>89.61</v>
      </c>
      <c r="M671" s="327">
        <v>0</v>
      </c>
      <c r="N671" s="326" t="s">
        <v>7276</v>
      </c>
    </row>
    <row r="672" spans="2:14" ht="15" hidden="1" x14ac:dyDescent="0.25">
      <c r="B672" s="324" t="s">
        <v>14661</v>
      </c>
      <c r="C672" s="324" t="s">
        <v>894</v>
      </c>
      <c r="D672" s="324" t="s">
        <v>4136</v>
      </c>
      <c r="E672" s="324" t="s">
        <v>1487</v>
      </c>
      <c r="F672" s="324" t="s">
        <v>808</v>
      </c>
      <c r="G672" s="324" t="s">
        <v>896</v>
      </c>
      <c r="H672" s="324" t="s">
        <v>14377</v>
      </c>
      <c r="I672" s="325">
        <v>0</v>
      </c>
      <c r="J672" s="325">
        <v>0</v>
      </c>
      <c r="K672" s="325">
        <v>0</v>
      </c>
      <c r="L672" s="325">
        <v>0</v>
      </c>
      <c r="M672" s="325">
        <v>0</v>
      </c>
      <c r="N672" s="324" t="s">
        <v>12561</v>
      </c>
    </row>
    <row r="673" spans="2:14" ht="15" hidden="1" x14ac:dyDescent="0.25">
      <c r="B673" s="326" t="s">
        <v>14661</v>
      </c>
      <c r="C673" s="326" t="s">
        <v>894</v>
      </c>
      <c r="D673" s="326" t="s">
        <v>4136</v>
      </c>
      <c r="E673" s="326" t="s">
        <v>1487</v>
      </c>
      <c r="F673" s="326" t="s">
        <v>808</v>
      </c>
      <c r="G673" s="326" t="s">
        <v>896</v>
      </c>
      <c r="H673" s="326" t="s">
        <v>7393</v>
      </c>
      <c r="I673" s="327">
        <v>0</v>
      </c>
      <c r="J673" s="327">
        <v>0</v>
      </c>
      <c r="K673" s="327">
        <v>0</v>
      </c>
      <c r="L673" s="327">
        <v>0</v>
      </c>
      <c r="M673" s="327">
        <v>0</v>
      </c>
      <c r="N673" s="326" t="s">
        <v>7275</v>
      </c>
    </row>
    <row r="674" spans="2:14" ht="15" hidden="1" x14ac:dyDescent="0.25">
      <c r="B674" s="324" t="s">
        <v>14661</v>
      </c>
      <c r="C674" s="324" t="s">
        <v>894</v>
      </c>
      <c r="D674" s="324" t="s">
        <v>4136</v>
      </c>
      <c r="E674" s="324" t="s">
        <v>1487</v>
      </c>
      <c r="F674" s="324" t="s">
        <v>808</v>
      </c>
      <c r="G674" s="324" t="s">
        <v>896</v>
      </c>
      <c r="H674" s="324" t="s">
        <v>7395</v>
      </c>
      <c r="I674" s="325">
        <v>0</v>
      </c>
      <c r="J674" s="325">
        <v>0</v>
      </c>
      <c r="K674" s="325">
        <v>0</v>
      </c>
      <c r="L674" s="325">
        <v>0</v>
      </c>
      <c r="M674" s="325">
        <v>0</v>
      </c>
      <c r="N674" s="324" t="s">
        <v>7278</v>
      </c>
    </row>
    <row r="675" spans="2:14" ht="15" hidden="1" x14ac:dyDescent="0.25">
      <c r="B675" s="324" t="s">
        <v>14661</v>
      </c>
      <c r="C675" s="324" t="s">
        <v>894</v>
      </c>
      <c r="D675" s="324" t="s">
        <v>4136</v>
      </c>
      <c r="E675" s="324" t="s">
        <v>1487</v>
      </c>
      <c r="F675" s="324" t="s">
        <v>808</v>
      </c>
      <c r="G675" s="324" t="s">
        <v>896</v>
      </c>
      <c r="H675" s="324" t="s">
        <v>7394</v>
      </c>
      <c r="I675" s="325">
        <v>1170</v>
      </c>
      <c r="J675" s="325">
        <v>0</v>
      </c>
      <c r="K675" s="325">
        <v>1170</v>
      </c>
      <c r="L675" s="325">
        <v>4666.59</v>
      </c>
      <c r="M675" s="325">
        <v>0</v>
      </c>
      <c r="N675" s="324" t="s">
        <v>7277</v>
      </c>
    </row>
    <row r="676" spans="2:14" ht="15" hidden="1" x14ac:dyDescent="0.25">
      <c r="B676" s="324" t="s">
        <v>14662</v>
      </c>
      <c r="C676" s="324" t="s">
        <v>894</v>
      </c>
      <c r="D676" s="324" t="s">
        <v>4136</v>
      </c>
      <c r="E676" s="324" t="s">
        <v>1488</v>
      </c>
      <c r="F676" s="324" t="s">
        <v>808</v>
      </c>
      <c r="G676" s="324" t="s">
        <v>896</v>
      </c>
      <c r="H676" s="324" t="s">
        <v>6221</v>
      </c>
      <c r="I676" s="325">
        <v>0</v>
      </c>
      <c r="J676" s="325">
        <v>0</v>
      </c>
      <c r="K676" s="325">
        <v>0</v>
      </c>
      <c r="L676" s="325">
        <v>0</v>
      </c>
      <c r="M676" s="325">
        <v>0</v>
      </c>
      <c r="N676" s="324" t="s">
        <v>7276</v>
      </c>
    </row>
    <row r="677" spans="2:14" ht="15" hidden="1" x14ac:dyDescent="0.25">
      <c r="B677" s="326" t="s">
        <v>14662</v>
      </c>
      <c r="C677" s="326" t="s">
        <v>894</v>
      </c>
      <c r="D677" s="326" t="s">
        <v>4136</v>
      </c>
      <c r="E677" s="326" t="s">
        <v>1488</v>
      </c>
      <c r="F677" s="326" t="s">
        <v>808</v>
      </c>
      <c r="G677" s="326" t="s">
        <v>896</v>
      </c>
      <c r="H677" s="326" t="s">
        <v>14377</v>
      </c>
      <c r="I677" s="327">
        <v>0</v>
      </c>
      <c r="J677" s="327">
        <v>0</v>
      </c>
      <c r="K677" s="327">
        <v>0</v>
      </c>
      <c r="L677" s="327">
        <v>0</v>
      </c>
      <c r="M677" s="327">
        <v>0</v>
      </c>
      <c r="N677" s="326" t="s">
        <v>12561</v>
      </c>
    </row>
    <row r="678" spans="2:14" ht="15" hidden="1" x14ac:dyDescent="0.25">
      <c r="B678" s="324" t="s">
        <v>14662</v>
      </c>
      <c r="C678" s="324" t="s">
        <v>894</v>
      </c>
      <c r="D678" s="324" t="s">
        <v>4136</v>
      </c>
      <c r="E678" s="324" t="s">
        <v>1488</v>
      </c>
      <c r="F678" s="324" t="s">
        <v>808</v>
      </c>
      <c r="G678" s="324" t="s">
        <v>896</v>
      </c>
      <c r="H678" s="324" t="s">
        <v>7393</v>
      </c>
      <c r="I678" s="325">
        <v>0</v>
      </c>
      <c r="J678" s="325">
        <v>0</v>
      </c>
      <c r="K678" s="325">
        <v>0</v>
      </c>
      <c r="L678" s="325">
        <v>0</v>
      </c>
      <c r="M678" s="325">
        <v>0</v>
      </c>
      <c r="N678" s="324" t="s">
        <v>7275</v>
      </c>
    </row>
    <row r="679" spans="2:14" ht="15" hidden="1" x14ac:dyDescent="0.25">
      <c r="B679" s="326" t="s">
        <v>14662</v>
      </c>
      <c r="C679" s="326" t="s">
        <v>894</v>
      </c>
      <c r="D679" s="326" t="s">
        <v>4136</v>
      </c>
      <c r="E679" s="326" t="s">
        <v>1488</v>
      </c>
      <c r="F679" s="326" t="s">
        <v>808</v>
      </c>
      <c r="G679" s="326" t="s">
        <v>896</v>
      </c>
      <c r="H679" s="326" t="s">
        <v>7394</v>
      </c>
      <c r="I679" s="327">
        <v>200</v>
      </c>
      <c r="J679" s="327">
        <v>0</v>
      </c>
      <c r="K679" s="327">
        <v>200</v>
      </c>
      <c r="L679" s="327">
        <v>1286.6300000000001</v>
      </c>
      <c r="M679" s="327">
        <v>0</v>
      </c>
      <c r="N679" s="326" t="s">
        <v>7277</v>
      </c>
    </row>
    <row r="680" spans="2:14" ht="15" hidden="1" x14ac:dyDescent="0.25">
      <c r="B680" s="324" t="s">
        <v>14663</v>
      </c>
      <c r="C680" s="324" t="s">
        <v>894</v>
      </c>
      <c r="D680" s="324" t="s">
        <v>4136</v>
      </c>
      <c r="E680" s="324" t="s">
        <v>1490</v>
      </c>
      <c r="F680" s="324" t="s">
        <v>808</v>
      </c>
      <c r="G680" s="324" t="s">
        <v>896</v>
      </c>
      <c r="H680" s="324" t="s">
        <v>6221</v>
      </c>
      <c r="I680" s="325">
        <v>0</v>
      </c>
      <c r="J680" s="325">
        <v>0</v>
      </c>
      <c r="K680" s="325">
        <v>0</v>
      </c>
      <c r="L680" s="325">
        <v>51.85</v>
      </c>
      <c r="M680" s="325">
        <v>0</v>
      </c>
      <c r="N680" s="324" t="s">
        <v>7276</v>
      </c>
    </row>
    <row r="681" spans="2:14" ht="15" hidden="1" x14ac:dyDescent="0.25">
      <c r="B681" s="326" t="s">
        <v>14663</v>
      </c>
      <c r="C681" s="326" t="s">
        <v>894</v>
      </c>
      <c r="D681" s="326" t="s">
        <v>4136</v>
      </c>
      <c r="E681" s="326" t="s">
        <v>1490</v>
      </c>
      <c r="F681" s="326" t="s">
        <v>808</v>
      </c>
      <c r="G681" s="326" t="s">
        <v>896</v>
      </c>
      <c r="H681" s="326" t="s">
        <v>14377</v>
      </c>
      <c r="I681" s="327">
        <v>0</v>
      </c>
      <c r="J681" s="327">
        <v>0</v>
      </c>
      <c r="K681" s="327">
        <v>0</v>
      </c>
      <c r="L681" s="327">
        <v>0</v>
      </c>
      <c r="M681" s="327">
        <v>0</v>
      </c>
      <c r="N681" s="326" t="s">
        <v>12561</v>
      </c>
    </row>
    <row r="682" spans="2:14" ht="15" hidden="1" x14ac:dyDescent="0.25">
      <c r="B682" s="324" t="s">
        <v>14663</v>
      </c>
      <c r="C682" s="324" t="s">
        <v>894</v>
      </c>
      <c r="D682" s="324" t="s">
        <v>4136</v>
      </c>
      <c r="E682" s="324" t="s">
        <v>1490</v>
      </c>
      <c r="F682" s="324" t="s">
        <v>808</v>
      </c>
      <c r="G682" s="324" t="s">
        <v>896</v>
      </c>
      <c r="H682" s="324" t="s">
        <v>7393</v>
      </c>
      <c r="I682" s="325">
        <v>0</v>
      </c>
      <c r="J682" s="325">
        <v>0</v>
      </c>
      <c r="K682" s="325">
        <v>0</v>
      </c>
      <c r="L682" s="325">
        <v>0</v>
      </c>
      <c r="M682" s="325">
        <v>0</v>
      </c>
      <c r="N682" s="324" t="s">
        <v>7275</v>
      </c>
    </row>
    <row r="683" spans="2:14" ht="15" hidden="1" x14ac:dyDescent="0.25">
      <c r="B683" s="326" t="s">
        <v>14663</v>
      </c>
      <c r="C683" s="326" t="s">
        <v>894</v>
      </c>
      <c r="D683" s="326" t="s">
        <v>4136</v>
      </c>
      <c r="E683" s="326" t="s">
        <v>1490</v>
      </c>
      <c r="F683" s="326" t="s">
        <v>808</v>
      </c>
      <c r="G683" s="326" t="s">
        <v>896</v>
      </c>
      <c r="H683" s="326" t="s">
        <v>7395</v>
      </c>
      <c r="I683" s="327">
        <v>0</v>
      </c>
      <c r="J683" s="327">
        <v>0</v>
      </c>
      <c r="K683" s="327">
        <v>0</v>
      </c>
      <c r="L683" s="327">
        <v>0</v>
      </c>
      <c r="M683" s="327">
        <v>0</v>
      </c>
      <c r="N683" s="326" t="s">
        <v>7278</v>
      </c>
    </row>
    <row r="684" spans="2:14" ht="15" hidden="1" x14ac:dyDescent="0.25">
      <c r="B684" s="324" t="s">
        <v>14663</v>
      </c>
      <c r="C684" s="324" t="s">
        <v>894</v>
      </c>
      <c r="D684" s="324" t="s">
        <v>4136</v>
      </c>
      <c r="E684" s="324" t="s">
        <v>1490</v>
      </c>
      <c r="F684" s="324" t="s">
        <v>808</v>
      </c>
      <c r="G684" s="324" t="s">
        <v>896</v>
      </c>
      <c r="H684" s="324" t="s">
        <v>7394</v>
      </c>
      <c r="I684" s="325">
        <v>1170</v>
      </c>
      <c r="J684" s="325">
        <v>0</v>
      </c>
      <c r="K684" s="325">
        <v>1170</v>
      </c>
      <c r="L684" s="325">
        <v>5070.92</v>
      </c>
      <c r="M684" s="325">
        <v>0</v>
      </c>
      <c r="N684" s="324" t="s">
        <v>7277</v>
      </c>
    </row>
    <row r="685" spans="2:14" ht="15" hidden="1" x14ac:dyDescent="0.25">
      <c r="B685" s="326" t="s">
        <v>14663</v>
      </c>
      <c r="C685" s="326" t="s">
        <v>894</v>
      </c>
      <c r="D685" s="326" t="s">
        <v>4136</v>
      </c>
      <c r="E685" s="326" t="s">
        <v>1490</v>
      </c>
      <c r="F685" s="326" t="s">
        <v>808</v>
      </c>
      <c r="G685" s="326" t="s">
        <v>896</v>
      </c>
      <c r="H685" s="326" t="s">
        <v>9504</v>
      </c>
      <c r="I685" s="327">
        <v>130</v>
      </c>
      <c r="J685" s="327">
        <v>0</v>
      </c>
      <c r="K685" s="327">
        <v>130</v>
      </c>
      <c r="L685" s="327">
        <v>511.61</v>
      </c>
      <c r="M685" s="327">
        <v>0</v>
      </c>
      <c r="N685" s="326" t="s">
        <v>12556</v>
      </c>
    </row>
    <row r="686" spans="2:14" ht="15" hidden="1" x14ac:dyDescent="0.25">
      <c r="B686" s="326" t="s">
        <v>14664</v>
      </c>
      <c r="C686" s="326" t="s">
        <v>894</v>
      </c>
      <c r="D686" s="326" t="s">
        <v>4136</v>
      </c>
      <c r="E686" s="326" t="s">
        <v>969</v>
      </c>
      <c r="F686" s="326" t="s">
        <v>808</v>
      </c>
      <c r="G686" s="326" t="s">
        <v>896</v>
      </c>
      <c r="H686" s="326" t="s">
        <v>6221</v>
      </c>
      <c r="I686" s="327">
        <v>0</v>
      </c>
      <c r="J686" s="327">
        <v>0</v>
      </c>
      <c r="K686" s="327">
        <v>0</v>
      </c>
      <c r="L686" s="327">
        <v>0</v>
      </c>
      <c r="M686" s="327">
        <v>0</v>
      </c>
      <c r="N686" s="326" t="s">
        <v>7276</v>
      </c>
    </row>
    <row r="687" spans="2:14" ht="15" hidden="1" x14ac:dyDescent="0.25">
      <c r="B687" s="324" t="s">
        <v>14664</v>
      </c>
      <c r="C687" s="324" t="s">
        <v>894</v>
      </c>
      <c r="D687" s="324" t="s">
        <v>4136</v>
      </c>
      <c r="E687" s="324" t="s">
        <v>969</v>
      </c>
      <c r="F687" s="324" t="s">
        <v>808</v>
      </c>
      <c r="G687" s="324" t="s">
        <v>896</v>
      </c>
      <c r="H687" s="324" t="s">
        <v>14377</v>
      </c>
      <c r="I687" s="325">
        <v>0</v>
      </c>
      <c r="J687" s="325">
        <v>0</v>
      </c>
      <c r="K687" s="325">
        <v>0</v>
      </c>
      <c r="L687" s="325">
        <v>0</v>
      </c>
      <c r="M687" s="325">
        <v>0</v>
      </c>
      <c r="N687" s="324" t="s">
        <v>12561</v>
      </c>
    </row>
    <row r="688" spans="2:14" ht="15" hidden="1" x14ac:dyDescent="0.25">
      <c r="B688" s="326" t="s">
        <v>14664</v>
      </c>
      <c r="C688" s="326" t="s">
        <v>894</v>
      </c>
      <c r="D688" s="326" t="s">
        <v>4136</v>
      </c>
      <c r="E688" s="326" t="s">
        <v>969</v>
      </c>
      <c r="F688" s="326" t="s">
        <v>808</v>
      </c>
      <c r="G688" s="326" t="s">
        <v>896</v>
      </c>
      <c r="H688" s="326" t="s">
        <v>7393</v>
      </c>
      <c r="I688" s="327">
        <v>0</v>
      </c>
      <c r="J688" s="327">
        <v>0</v>
      </c>
      <c r="K688" s="327">
        <v>0</v>
      </c>
      <c r="L688" s="327">
        <v>0</v>
      </c>
      <c r="M688" s="327">
        <v>0</v>
      </c>
      <c r="N688" s="326" t="s">
        <v>7275</v>
      </c>
    </row>
    <row r="689" spans="2:14" ht="15" hidden="1" x14ac:dyDescent="0.25">
      <c r="B689" s="324" t="s">
        <v>14664</v>
      </c>
      <c r="C689" s="324" t="s">
        <v>894</v>
      </c>
      <c r="D689" s="324" t="s">
        <v>4136</v>
      </c>
      <c r="E689" s="324" t="s">
        <v>969</v>
      </c>
      <c r="F689" s="324" t="s">
        <v>808</v>
      </c>
      <c r="G689" s="324" t="s">
        <v>896</v>
      </c>
      <c r="H689" s="324" t="s">
        <v>7395</v>
      </c>
      <c r="I689" s="325">
        <v>0</v>
      </c>
      <c r="J689" s="325">
        <v>0</v>
      </c>
      <c r="K689" s="325">
        <v>0</v>
      </c>
      <c r="L689" s="325">
        <v>0</v>
      </c>
      <c r="M689" s="325">
        <v>0</v>
      </c>
      <c r="N689" s="324" t="s">
        <v>7278</v>
      </c>
    </row>
    <row r="690" spans="2:14" ht="15" hidden="1" x14ac:dyDescent="0.25">
      <c r="B690" s="326" t="s">
        <v>14664</v>
      </c>
      <c r="C690" s="326" t="s">
        <v>894</v>
      </c>
      <c r="D690" s="326" t="s">
        <v>4136</v>
      </c>
      <c r="E690" s="326" t="s">
        <v>969</v>
      </c>
      <c r="F690" s="326" t="s">
        <v>808</v>
      </c>
      <c r="G690" s="326" t="s">
        <v>896</v>
      </c>
      <c r="H690" s="326" t="s">
        <v>7394</v>
      </c>
      <c r="I690" s="327">
        <v>0</v>
      </c>
      <c r="J690" s="327">
        <v>0</v>
      </c>
      <c r="K690" s="327">
        <v>0</v>
      </c>
      <c r="L690" s="327">
        <v>0</v>
      </c>
      <c r="M690" s="327">
        <v>0</v>
      </c>
      <c r="N690" s="326" t="s">
        <v>7277</v>
      </c>
    </row>
    <row r="691" spans="2:14" ht="15" hidden="1" x14ac:dyDescent="0.25">
      <c r="B691" s="324" t="s">
        <v>14664</v>
      </c>
      <c r="C691" s="324" t="s">
        <v>894</v>
      </c>
      <c r="D691" s="324" t="s">
        <v>4136</v>
      </c>
      <c r="E691" s="324" t="s">
        <v>969</v>
      </c>
      <c r="F691" s="324" t="s">
        <v>808</v>
      </c>
      <c r="G691" s="324" t="s">
        <v>896</v>
      </c>
      <c r="H691" s="324" t="s">
        <v>9504</v>
      </c>
      <c r="I691" s="325">
        <v>52</v>
      </c>
      <c r="J691" s="325">
        <v>0</v>
      </c>
      <c r="K691" s="325">
        <v>52</v>
      </c>
      <c r="L691" s="325">
        <v>216.21</v>
      </c>
      <c r="M691" s="325">
        <v>0</v>
      </c>
      <c r="N691" s="324" t="s">
        <v>12556</v>
      </c>
    </row>
    <row r="692" spans="2:14" ht="15" hidden="1" x14ac:dyDescent="0.25">
      <c r="B692" s="326" t="s">
        <v>14665</v>
      </c>
      <c r="C692" s="326" t="s">
        <v>894</v>
      </c>
      <c r="D692" s="326" t="s">
        <v>4136</v>
      </c>
      <c r="E692" s="326" t="s">
        <v>970</v>
      </c>
      <c r="F692" s="326" t="s">
        <v>808</v>
      </c>
      <c r="G692" s="326" t="s">
        <v>896</v>
      </c>
      <c r="H692" s="326" t="s">
        <v>6221</v>
      </c>
      <c r="I692" s="327">
        <v>0</v>
      </c>
      <c r="J692" s="327">
        <v>0</v>
      </c>
      <c r="K692" s="327">
        <v>0</v>
      </c>
      <c r="L692" s="327">
        <v>0.04</v>
      </c>
      <c r="M692" s="327">
        <v>0</v>
      </c>
      <c r="N692" s="326" t="s">
        <v>7276</v>
      </c>
    </row>
    <row r="693" spans="2:14" ht="15" hidden="1" x14ac:dyDescent="0.25">
      <c r="B693" s="324" t="s">
        <v>14665</v>
      </c>
      <c r="C693" s="324" t="s">
        <v>894</v>
      </c>
      <c r="D693" s="324" t="s">
        <v>4136</v>
      </c>
      <c r="E693" s="324" t="s">
        <v>970</v>
      </c>
      <c r="F693" s="324" t="s">
        <v>808</v>
      </c>
      <c r="G693" s="324" t="s">
        <v>896</v>
      </c>
      <c r="H693" s="324" t="s">
        <v>14377</v>
      </c>
      <c r="I693" s="325">
        <v>0</v>
      </c>
      <c r="J693" s="325">
        <v>0</v>
      </c>
      <c r="K693" s="325">
        <v>0</v>
      </c>
      <c r="L693" s="325">
        <v>0</v>
      </c>
      <c r="M693" s="325">
        <v>0</v>
      </c>
      <c r="N693" s="324" t="s">
        <v>12561</v>
      </c>
    </row>
    <row r="694" spans="2:14" ht="15" hidden="1" x14ac:dyDescent="0.25">
      <c r="B694" s="326" t="s">
        <v>14665</v>
      </c>
      <c r="C694" s="326" t="s">
        <v>894</v>
      </c>
      <c r="D694" s="326" t="s">
        <v>4136</v>
      </c>
      <c r="E694" s="326" t="s">
        <v>970</v>
      </c>
      <c r="F694" s="326" t="s">
        <v>808</v>
      </c>
      <c r="G694" s="326" t="s">
        <v>896</v>
      </c>
      <c r="H694" s="326" t="s">
        <v>7393</v>
      </c>
      <c r="I694" s="327">
        <v>0</v>
      </c>
      <c r="J694" s="327">
        <v>0</v>
      </c>
      <c r="K694" s="327">
        <v>0</v>
      </c>
      <c r="L694" s="327">
        <v>0</v>
      </c>
      <c r="M694" s="327">
        <v>0</v>
      </c>
      <c r="N694" s="326" t="s">
        <v>7275</v>
      </c>
    </row>
    <row r="695" spans="2:14" ht="15" hidden="1" x14ac:dyDescent="0.25">
      <c r="B695" s="324" t="s">
        <v>14665</v>
      </c>
      <c r="C695" s="324" t="s">
        <v>894</v>
      </c>
      <c r="D695" s="324" t="s">
        <v>4136</v>
      </c>
      <c r="E695" s="324" t="s">
        <v>970</v>
      </c>
      <c r="F695" s="324" t="s">
        <v>808</v>
      </c>
      <c r="G695" s="324" t="s">
        <v>896</v>
      </c>
      <c r="H695" s="324" t="s">
        <v>7395</v>
      </c>
      <c r="I695" s="325">
        <v>0</v>
      </c>
      <c r="J695" s="325">
        <v>0</v>
      </c>
      <c r="K695" s="325">
        <v>0</v>
      </c>
      <c r="L695" s="325">
        <v>0</v>
      </c>
      <c r="M695" s="325">
        <v>0</v>
      </c>
      <c r="N695" s="324" t="s">
        <v>7278</v>
      </c>
    </row>
    <row r="696" spans="2:14" ht="15" hidden="1" x14ac:dyDescent="0.25">
      <c r="B696" s="326" t="s">
        <v>14665</v>
      </c>
      <c r="C696" s="326" t="s">
        <v>894</v>
      </c>
      <c r="D696" s="326" t="s">
        <v>4136</v>
      </c>
      <c r="E696" s="326" t="s">
        <v>970</v>
      </c>
      <c r="F696" s="326" t="s">
        <v>808</v>
      </c>
      <c r="G696" s="326" t="s">
        <v>896</v>
      </c>
      <c r="H696" s="326" t="s">
        <v>7394</v>
      </c>
      <c r="I696" s="327">
        <v>0</v>
      </c>
      <c r="J696" s="327">
        <v>0</v>
      </c>
      <c r="K696" s="327">
        <v>0</v>
      </c>
      <c r="L696" s="327">
        <v>0</v>
      </c>
      <c r="M696" s="327">
        <v>0</v>
      </c>
      <c r="N696" s="326" t="s">
        <v>7277</v>
      </c>
    </row>
    <row r="697" spans="2:14" ht="15" hidden="1" x14ac:dyDescent="0.25">
      <c r="B697" s="326" t="s">
        <v>14666</v>
      </c>
      <c r="C697" s="326" t="s">
        <v>894</v>
      </c>
      <c r="D697" s="326" t="s">
        <v>4136</v>
      </c>
      <c r="E697" s="326" t="s">
        <v>1492</v>
      </c>
      <c r="F697" s="326" t="s">
        <v>808</v>
      </c>
      <c r="G697" s="326" t="s">
        <v>896</v>
      </c>
      <c r="H697" s="326" t="s">
        <v>6221</v>
      </c>
      <c r="I697" s="327">
        <v>0</v>
      </c>
      <c r="J697" s="327">
        <v>0</v>
      </c>
      <c r="K697" s="327">
        <v>0</v>
      </c>
      <c r="L697" s="327">
        <v>0</v>
      </c>
      <c r="M697" s="327">
        <v>0</v>
      </c>
      <c r="N697" s="326" t="s">
        <v>7276</v>
      </c>
    </row>
    <row r="698" spans="2:14" ht="15" hidden="1" x14ac:dyDescent="0.25">
      <c r="B698" s="324" t="s">
        <v>14666</v>
      </c>
      <c r="C698" s="324" t="s">
        <v>894</v>
      </c>
      <c r="D698" s="324" t="s">
        <v>4136</v>
      </c>
      <c r="E698" s="324" t="s">
        <v>1492</v>
      </c>
      <c r="F698" s="324" t="s">
        <v>808</v>
      </c>
      <c r="G698" s="324" t="s">
        <v>896</v>
      </c>
      <c r="H698" s="324" t="s">
        <v>14377</v>
      </c>
      <c r="I698" s="325">
        <v>0</v>
      </c>
      <c r="J698" s="325">
        <v>0</v>
      </c>
      <c r="K698" s="325">
        <v>0</v>
      </c>
      <c r="L698" s="325">
        <v>0</v>
      </c>
      <c r="M698" s="325">
        <v>0</v>
      </c>
      <c r="N698" s="324" t="s">
        <v>12561</v>
      </c>
    </row>
    <row r="699" spans="2:14" ht="15" hidden="1" x14ac:dyDescent="0.25">
      <c r="B699" s="326" t="s">
        <v>14666</v>
      </c>
      <c r="C699" s="326" t="s">
        <v>894</v>
      </c>
      <c r="D699" s="326" t="s">
        <v>4136</v>
      </c>
      <c r="E699" s="326" t="s">
        <v>1492</v>
      </c>
      <c r="F699" s="326" t="s">
        <v>808</v>
      </c>
      <c r="G699" s="326" t="s">
        <v>896</v>
      </c>
      <c r="H699" s="326" t="s">
        <v>7394</v>
      </c>
      <c r="I699" s="327">
        <v>0</v>
      </c>
      <c r="J699" s="327">
        <v>0</v>
      </c>
      <c r="K699" s="327">
        <v>0</v>
      </c>
      <c r="L699" s="327">
        <v>0</v>
      </c>
      <c r="M699" s="327">
        <v>0</v>
      </c>
      <c r="N699" s="326" t="s">
        <v>7277</v>
      </c>
    </row>
    <row r="700" spans="2:14" ht="15" hidden="1" x14ac:dyDescent="0.25">
      <c r="B700" s="326" t="s">
        <v>14667</v>
      </c>
      <c r="C700" s="326" t="s">
        <v>894</v>
      </c>
      <c r="D700" s="326" t="s">
        <v>4136</v>
      </c>
      <c r="E700" s="326" t="s">
        <v>971</v>
      </c>
      <c r="F700" s="326" t="s">
        <v>808</v>
      </c>
      <c r="G700" s="326" t="s">
        <v>896</v>
      </c>
      <c r="H700" s="326" t="s">
        <v>6221</v>
      </c>
      <c r="I700" s="327">
        <v>0</v>
      </c>
      <c r="J700" s="327">
        <v>0</v>
      </c>
      <c r="K700" s="327">
        <v>0</v>
      </c>
      <c r="L700" s="327">
        <v>0</v>
      </c>
      <c r="M700" s="327">
        <v>0</v>
      </c>
      <c r="N700" s="326" t="s">
        <v>7276</v>
      </c>
    </row>
    <row r="701" spans="2:14" ht="15" hidden="1" x14ac:dyDescent="0.25">
      <c r="B701" s="324" t="s">
        <v>14667</v>
      </c>
      <c r="C701" s="324" t="s">
        <v>894</v>
      </c>
      <c r="D701" s="324" t="s">
        <v>4136</v>
      </c>
      <c r="E701" s="324" t="s">
        <v>971</v>
      </c>
      <c r="F701" s="324" t="s">
        <v>808</v>
      </c>
      <c r="G701" s="324" t="s">
        <v>896</v>
      </c>
      <c r="H701" s="324" t="s">
        <v>14377</v>
      </c>
      <c r="I701" s="325">
        <v>0</v>
      </c>
      <c r="J701" s="325">
        <v>0</v>
      </c>
      <c r="K701" s="325">
        <v>0</v>
      </c>
      <c r="L701" s="325">
        <v>0</v>
      </c>
      <c r="M701" s="325">
        <v>0</v>
      </c>
      <c r="N701" s="324" t="s">
        <v>12561</v>
      </c>
    </row>
    <row r="702" spans="2:14" ht="15" hidden="1" x14ac:dyDescent="0.25">
      <c r="B702" s="326" t="s">
        <v>14667</v>
      </c>
      <c r="C702" s="326" t="s">
        <v>894</v>
      </c>
      <c r="D702" s="326" t="s">
        <v>4136</v>
      </c>
      <c r="E702" s="326" t="s">
        <v>971</v>
      </c>
      <c r="F702" s="326" t="s">
        <v>808</v>
      </c>
      <c r="G702" s="326" t="s">
        <v>896</v>
      </c>
      <c r="H702" s="326" t="s">
        <v>7393</v>
      </c>
      <c r="I702" s="327">
        <v>0</v>
      </c>
      <c r="J702" s="327">
        <v>0</v>
      </c>
      <c r="K702" s="327">
        <v>0</v>
      </c>
      <c r="L702" s="327">
        <v>0</v>
      </c>
      <c r="M702" s="327">
        <v>0</v>
      </c>
      <c r="N702" s="326" t="s">
        <v>7275</v>
      </c>
    </row>
    <row r="703" spans="2:14" ht="15" hidden="1" x14ac:dyDescent="0.25">
      <c r="B703" s="324" t="s">
        <v>14667</v>
      </c>
      <c r="C703" s="324" t="s">
        <v>894</v>
      </c>
      <c r="D703" s="324" t="s">
        <v>4136</v>
      </c>
      <c r="E703" s="324" t="s">
        <v>971</v>
      </c>
      <c r="F703" s="324" t="s">
        <v>808</v>
      </c>
      <c r="G703" s="324" t="s">
        <v>896</v>
      </c>
      <c r="H703" s="324" t="s">
        <v>7395</v>
      </c>
      <c r="I703" s="325">
        <v>0</v>
      </c>
      <c r="J703" s="325">
        <v>0</v>
      </c>
      <c r="K703" s="325">
        <v>0</v>
      </c>
      <c r="L703" s="325">
        <v>0</v>
      </c>
      <c r="M703" s="325">
        <v>0</v>
      </c>
      <c r="N703" s="324" t="s">
        <v>7278</v>
      </c>
    </row>
    <row r="704" spans="2:14" ht="15" hidden="1" x14ac:dyDescent="0.25">
      <c r="B704" s="326" t="s">
        <v>14667</v>
      </c>
      <c r="C704" s="326" t="s">
        <v>894</v>
      </c>
      <c r="D704" s="326" t="s">
        <v>4136</v>
      </c>
      <c r="E704" s="326" t="s">
        <v>971</v>
      </c>
      <c r="F704" s="326" t="s">
        <v>808</v>
      </c>
      <c r="G704" s="326" t="s">
        <v>896</v>
      </c>
      <c r="H704" s="326" t="s">
        <v>7394</v>
      </c>
      <c r="I704" s="327">
        <v>0</v>
      </c>
      <c r="J704" s="327">
        <v>0</v>
      </c>
      <c r="K704" s="327">
        <v>0</v>
      </c>
      <c r="L704" s="327">
        <v>0</v>
      </c>
      <c r="M704" s="327">
        <v>0</v>
      </c>
      <c r="N704" s="326" t="s">
        <v>7277</v>
      </c>
    </row>
    <row r="705" spans="2:14" ht="15" hidden="1" x14ac:dyDescent="0.25">
      <c r="B705" s="324" t="s">
        <v>14668</v>
      </c>
      <c r="C705" s="324" t="s">
        <v>894</v>
      </c>
      <c r="D705" s="324" t="s">
        <v>4136</v>
      </c>
      <c r="E705" s="324" t="s">
        <v>1493</v>
      </c>
      <c r="F705" s="324" t="s">
        <v>808</v>
      </c>
      <c r="G705" s="324" t="s">
        <v>896</v>
      </c>
      <c r="H705" s="324" t="s">
        <v>6221</v>
      </c>
      <c r="I705" s="325">
        <v>585</v>
      </c>
      <c r="J705" s="325">
        <v>0</v>
      </c>
      <c r="K705" s="325">
        <v>585</v>
      </c>
      <c r="L705" s="325">
        <v>2455.91</v>
      </c>
      <c r="M705" s="325">
        <v>0</v>
      </c>
      <c r="N705" s="324" t="s">
        <v>7276</v>
      </c>
    </row>
    <row r="706" spans="2:14" ht="15" hidden="1" x14ac:dyDescent="0.25">
      <c r="B706" s="326" t="s">
        <v>14668</v>
      </c>
      <c r="C706" s="326" t="s">
        <v>894</v>
      </c>
      <c r="D706" s="326" t="s">
        <v>4136</v>
      </c>
      <c r="E706" s="326" t="s">
        <v>1493</v>
      </c>
      <c r="F706" s="326" t="s">
        <v>808</v>
      </c>
      <c r="G706" s="326" t="s">
        <v>896</v>
      </c>
      <c r="H706" s="326" t="s">
        <v>14377</v>
      </c>
      <c r="I706" s="327">
        <v>16965</v>
      </c>
      <c r="J706" s="327">
        <v>0</v>
      </c>
      <c r="K706" s="327">
        <v>16965</v>
      </c>
      <c r="L706" s="327">
        <v>71220.259999999995</v>
      </c>
      <c r="M706" s="327">
        <v>0</v>
      </c>
      <c r="N706" s="326" t="s">
        <v>12561</v>
      </c>
    </row>
    <row r="707" spans="2:14" ht="15" hidden="1" x14ac:dyDescent="0.25">
      <c r="B707" s="324" t="s">
        <v>14668</v>
      </c>
      <c r="C707" s="324" t="s">
        <v>894</v>
      </c>
      <c r="D707" s="324" t="s">
        <v>4136</v>
      </c>
      <c r="E707" s="324" t="s">
        <v>1493</v>
      </c>
      <c r="F707" s="324" t="s">
        <v>808</v>
      </c>
      <c r="G707" s="324" t="s">
        <v>896</v>
      </c>
      <c r="H707" s="324" t="s">
        <v>7395</v>
      </c>
      <c r="I707" s="325">
        <v>585</v>
      </c>
      <c r="J707" s="325">
        <v>0</v>
      </c>
      <c r="K707" s="325">
        <v>585</v>
      </c>
      <c r="L707" s="325">
        <v>2364.7600000000002</v>
      </c>
      <c r="M707" s="325">
        <v>0</v>
      </c>
      <c r="N707" s="324" t="s">
        <v>7278</v>
      </c>
    </row>
    <row r="708" spans="2:14" ht="15" hidden="1" x14ac:dyDescent="0.25">
      <c r="B708" s="326" t="s">
        <v>14668</v>
      </c>
      <c r="C708" s="326" t="s">
        <v>894</v>
      </c>
      <c r="D708" s="326" t="s">
        <v>4136</v>
      </c>
      <c r="E708" s="326" t="s">
        <v>1493</v>
      </c>
      <c r="F708" s="326" t="s">
        <v>808</v>
      </c>
      <c r="G708" s="326" t="s">
        <v>896</v>
      </c>
      <c r="H708" s="326" t="s">
        <v>7394</v>
      </c>
      <c r="I708" s="327">
        <v>520</v>
      </c>
      <c r="J708" s="327">
        <v>0</v>
      </c>
      <c r="K708" s="327">
        <v>520</v>
      </c>
      <c r="L708" s="327">
        <v>2182.2800000000002</v>
      </c>
      <c r="M708" s="327">
        <v>0</v>
      </c>
      <c r="N708" s="326" t="s">
        <v>7277</v>
      </c>
    </row>
    <row r="709" spans="2:14" ht="15" hidden="1" x14ac:dyDescent="0.25">
      <c r="B709" s="326" t="s">
        <v>14669</v>
      </c>
      <c r="C709" s="326" t="s">
        <v>894</v>
      </c>
      <c r="D709" s="326" t="s">
        <v>4137</v>
      </c>
      <c r="E709" s="326" t="s">
        <v>1494</v>
      </c>
      <c r="F709" s="326" t="s">
        <v>808</v>
      </c>
      <c r="G709" s="326" t="s">
        <v>896</v>
      </c>
      <c r="H709" s="326" t="s">
        <v>6221</v>
      </c>
      <c r="I709" s="327">
        <v>0</v>
      </c>
      <c r="J709" s="327">
        <v>0</v>
      </c>
      <c r="K709" s="327">
        <v>0</v>
      </c>
      <c r="L709" s="327">
        <v>0</v>
      </c>
      <c r="M709" s="327">
        <v>0</v>
      </c>
      <c r="N709" s="326" t="s">
        <v>7276</v>
      </c>
    </row>
    <row r="710" spans="2:14" ht="15" hidden="1" x14ac:dyDescent="0.25">
      <c r="B710" s="324" t="s">
        <v>14669</v>
      </c>
      <c r="C710" s="324" t="s">
        <v>894</v>
      </c>
      <c r="D710" s="324" t="s">
        <v>4137</v>
      </c>
      <c r="E710" s="324" t="s">
        <v>1494</v>
      </c>
      <c r="F710" s="324" t="s">
        <v>808</v>
      </c>
      <c r="G710" s="324" t="s">
        <v>896</v>
      </c>
      <c r="H710" s="324" t="s">
        <v>7393</v>
      </c>
      <c r="I710" s="325">
        <v>0</v>
      </c>
      <c r="J710" s="325">
        <v>0</v>
      </c>
      <c r="K710" s="325">
        <v>0</v>
      </c>
      <c r="L710" s="325">
        <v>0</v>
      </c>
      <c r="M710" s="325">
        <v>0</v>
      </c>
      <c r="N710" s="324" t="s">
        <v>7275</v>
      </c>
    </row>
    <row r="711" spans="2:14" ht="15" hidden="1" x14ac:dyDescent="0.25">
      <c r="B711" s="326" t="s">
        <v>14669</v>
      </c>
      <c r="C711" s="326" t="s">
        <v>894</v>
      </c>
      <c r="D711" s="326" t="s">
        <v>4137</v>
      </c>
      <c r="E711" s="326" t="s">
        <v>1494</v>
      </c>
      <c r="F711" s="326" t="s">
        <v>808</v>
      </c>
      <c r="G711" s="326" t="s">
        <v>896</v>
      </c>
      <c r="H711" s="326" t="s">
        <v>7394</v>
      </c>
      <c r="I711" s="327">
        <v>0</v>
      </c>
      <c r="J711" s="327">
        <v>0</v>
      </c>
      <c r="K711" s="327">
        <v>0</v>
      </c>
      <c r="L711" s="327">
        <v>0</v>
      </c>
      <c r="M711" s="327">
        <v>0</v>
      </c>
      <c r="N711" s="326" t="s">
        <v>7277</v>
      </c>
    </row>
    <row r="712" spans="2:14" ht="15" hidden="1" x14ac:dyDescent="0.25">
      <c r="B712" s="324" t="s">
        <v>14670</v>
      </c>
      <c r="C712" s="324" t="s">
        <v>894</v>
      </c>
      <c r="D712" s="324" t="s">
        <v>4137</v>
      </c>
      <c r="E712" s="324" t="s">
        <v>972</v>
      </c>
      <c r="F712" s="324" t="s">
        <v>808</v>
      </c>
      <c r="G712" s="324" t="s">
        <v>896</v>
      </c>
      <c r="H712" s="324" t="s">
        <v>6221</v>
      </c>
      <c r="I712" s="325">
        <v>0</v>
      </c>
      <c r="J712" s="325">
        <v>0</v>
      </c>
      <c r="K712" s="325">
        <v>0</v>
      </c>
      <c r="L712" s="325">
        <v>0.01</v>
      </c>
      <c r="M712" s="325">
        <v>0</v>
      </c>
      <c r="N712" s="324" t="s">
        <v>7276</v>
      </c>
    </row>
    <row r="713" spans="2:14" ht="15" hidden="1" x14ac:dyDescent="0.25">
      <c r="B713" s="326" t="s">
        <v>14670</v>
      </c>
      <c r="C713" s="326" t="s">
        <v>894</v>
      </c>
      <c r="D713" s="326" t="s">
        <v>4137</v>
      </c>
      <c r="E713" s="326" t="s">
        <v>972</v>
      </c>
      <c r="F713" s="326" t="s">
        <v>808</v>
      </c>
      <c r="G713" s="326" t="s">
        <v>896</v>
      </c>
      <c r="H713" s="326" t="s">
        <v>14377</v>
      </c>
      <c r="I713" s="327">
        <v>0</v>
      </c>
      <c r="J713" s="327">
        <v>0</v>
      </c>
      <c r="K713" s="327">
        <v>0</v>
      </c>
      <c r="L713" s="327">
        <v>0</v>
      </c>
      <c r="M713" s="327">
        <v>0</v>
      </c>
      <c r="N713" s="326" t="s">
        <v>12561</v>
      </c>
    </row>
    <row r="714" spans="2:14" ht="15" hidden="1" x14ac:dyDescent="0.25">
      <c r="B714" s="324" t="s">
        <v>14670</v>
      </c>
      <c r="C714" s="324" t="s">
        <v>894</v>
      </c>
      <c r="D714" s="324" t="s">
        <v>4137</v>
      </c>
      <c r="E714" s="324" t="s">
        <v>972</v>
      </c>
      <c r="F714" s="324" t="s">
        <v>808</v>
      </c>
      <c r="G714" s="324" t="s">
        <v>896</v>
      </c>
      <c r="H714" s="324" t="s">
        <v>7393</v>
      </c>
      <c r="I714" s="325">
        <v>0</v>
      </c>
      <c r="J714" s="325">
        <v>0</v>
      </c>
      <c r="K714" s="325">
        <v>0</v>
      </c>
      <c r="L714" s="325">
        <v>0</v>
      </c>
      <c r="M714" s="325">
        <v>0</v>
      </c>
      <c r="N714" s="324" t="s">
        <v>7275</v>
      </c>
    </row>
    <row r="715" spans="2:14" ht="15" hidden="1" x14ac:dyDescent="0.25">
      <c r="B715" s="326" t="s">
        <v>14670</v>
      </c>
      <c r="C715" s="326" t="s">
        <v>894</v>
      </c>
      <c r="D715" s="326" t="s">
        <v>4137</v>
      </c>
      <c r="E715" s="326" t="s">
        <v>972</v>
      </c>
      <c r="F715" s="326" t="s">
        <v>808</v>
      </c>
      <c r="G715" s="326" t="s">
        <v>896</v>
      </c>
      <c r="H715" s="326" t="s">
        <v>7395</v>
      </c>
      <c r="I715" s="327">
        <v>0</v>
      </c>
      <c r="J715" s="327">
        <v>0</v>
      </c>
      <c r="K715" s="327">
        <v>0</v>
      </c>
      <c r="L715" s="327">
        <v>0</v>
      </c>
      <c r="M715" s="327">
        <v>0</v>
      </c>
      <c r="N715" s="326" t="s">
        <v>7278</v>
      </c>
    </row>
    <row r="716" spans="2:14" ht="15" hidden="1" x14ac:dyDescent="0.25">
      <c r="B716" s="324" t="s">
        <v>14670</v>
      </c>
      <c r="C716" s="324" t="s">
        <v>894</v>
      </c>
      <c r="D716" s="324" t="s">
        <v>4137</v>
      </c>
      <c r="E716" s="324" t="s">
        <v>972</v>
      </c>
      <c r="F716" s="324" t="s">
        <v>808</v>
      </c>
      <c r="G716" s="324" t="s">
        <v>896</v>
      </c>
      <c r="H716" s="324" t="s">
        <v>7394</v>
      </c>
      <c r="I716" s="325">
        <v>0</v>
      </c>
      <c r="J716" s="325">
        <v>0</v>
      </c>
      <c r="K716" s="325">
        <v>0</v>
      </c>
      <c r="L716" s="325">
        <v>0</v>
      </c>
      <c r="M716" s="325">
        <v>0</v>
      </c>
      <c r="N716" s="324" t="s">
        <v>7277</v>
      </c>
    </row>
    <row r="717" spans="2:14" ht="15" hidden="1" x14ac:dyDescent="0.25">
      <c r="B717" s="326" t="s">
        <v>14671</v>
      </c>
      <c r="C717" s="326" t="s">
        <v>894</v>
      </c>
      <c r="D717" s="326" t="s">
        <v>4137</v>
      </c>
      <c r="E717" s="326" t="s">
        <v>1495</v>
      </c>
      <c r="F717" s="326" t="s">
        <v>808</v>
      </c>
      <c r="G717" s="326" t="s">
        <v>896</v>
      </c>
      <c r="H717" s="326" t="s">
        <v>6221</v>
      </c>
      <c r="I717" s="327">
        <v>0</v>
      </c>
      <c r="J717" s="327">
        <v>0</v>
      </c>
      <c r="K717" s="327">
        <v>0</v>
      </c>
      <c r="L717" s="327">
        <v>-1246.55</v>
      </c>
      <c r="M717" s="327">
        <v>0</v>
      </c>
      <c r="N717" s="326" t="s">
        <v>7276</v>
      </c>
    </row>
    <row r="718" spans="2:14" ht="15" hidden="1" x14ac:dyDescent="0.25">
      <c r="B718" s="324" t="s">
        <v>14671</v>
      </c>
      <c r="C718" s="324" t="s">
        <v>894</v>
      </c>
      <c r="D718" s="324" t="s">
        <v>4137</v>
      </c>
      <c r="E718" s="324" t="s">
        <v>1495</v>
      </c>
      <c r="F718" s="324" t="s">
        <v>808</v>
      </c>
      <c r="G718" s="324" t="s">
        <v>896</v>
      </c>
      <c r="H718" s="324" t="s">
        <v>14377</v>
      </c>
      <c r="I718" s="325">
        <v>0</v>
      </c>
      <c r="J718" s="325">
        <v>0</v>
      </c>
      <c r="K718" s="325">
        <v>0</v>
      </c>
      <c r="L718" s="325">
        <v>0</v>
      </c>
      <c r="M718" s="325">
        <v>0</v>
      </c>
      <c r="N718" s="324" t="s">
        <v>12561</v>
      </c>
    </row>
    <row r="719" spans="2:14" ht="15" hidden="1" x14ac:dyDescent="0.25">
      <c r="B719" s="326" t="s">
        <v>14671</v>
      </c>
      <c r="C719" s="326" t="s">
        <v>894</v>
      </c>
      <c r="D719" s="326" t="s">
        <v>4137</v>
      </c>
      <c r="E719" s="326" t="s">
        <v>1495</v>
      </c>
      <c r="F719" s="326" t="s">
        <v>808</v>
      </c>
      <c r="G719" s="326" t="s">
        <v>896</v>
      </c>
      <c r="H719" s="326" t="s">
        <v>7393</v>
      </c>
      <c r="I719" s="327">
        <v>0</v>
      </c>
      <c r="J719" s="327">
        <v>0</v>
      </c>
      <c r="K719" s="327">
        <v>0</v>
      </c>
      <c r="L719" s="327">
        <v>0</v>
      </c>
      <c r="M719" s="327">
        <v>0</v>
      </c>
      <c r="N719" s="326" t="s">
        <v>7275</v>
      </c>
    </row>
    <row r="720" spans="2:14" ht="15" hidden="1" x14ac:dyDescent="0.25">
      <c r="B720" s="324" t="s">
        <v>14671</v>
      </c>
      <c r="C720" s="324" t="s">
        <v>894</v>
      </c>
      <c r="D720" s="324" t="s">
        <v>4137</v>
      </c>
      <c r="E720" s="324" t="s">
        <v>1495</v>
      </c>
      <c r="F720" s="324" t="s">
        <v>808</v>
      </c>
      <c r="G720" s="324" t="s">
        <v>896</v>
      </c>
      <c r="H720" s="324" t="s">
        <v>7394</v>
      </c>
      <c r="I720" s="325">
        <v>1800</v>
      </c>
      <c r="J720" s="325">
        <v>0</v>
      </c>
      <c r="K720" s="325">
        <v>1800</v>
      </c>
      <c r="L720" s="325">
        <v>17551.53</v>
      </c>
      <c r="M720" s="325">
        <v>0</v>
      </c>
      <c r="N720" s="324" t="s">
        <v>7277</v>
      </c>
    </row>
    <row r="721" spans="2:14" ht="15" hidden="1" x14ac:dyDescent="0.25">
      <c r="B721" s="326" t="s">
        <v>14672</v>
      </c>
      <c r="C721" s="326" t="s">
        <v>894</v>
      </c>
      <c r="D721" s="326" t="s">
        <v>4137</v>
      </c>
      <c r="E721" s="326" t="s">
        <v>1496</v>
      </c>
      <c r="F721" s="326" t="s">
        <v>808</v>
      </c>
      <c r="G721" s="326" t="s">
        <v>896</v>
      </c>
      <c r="H721" s="326" t="s">
        <v>6221</v>
      </c>
      <c r="I721" s="327">
        <v>0</v>
      </c>
      <c r="J721" s="327">
        <v>0</v>
      </c>
      <c r="K721" s="327">
        <v>0</v>
      </c>
      <c r="L721" s="327">
        <v>0</v>
      </c>
      <c r="M721" s="327">
        <v>0</v>
      </c>
      <c r="N721" s="326" t="s">
        <v>7276</v>
      </c>
    </row>
    <row r="722" spans="2:14" ht="15" hidden="1" x14ac:dyDescent="0.25">
      <c r="B722" s="324" t="s">
        <v>14672</v>
      </c>
      <c r="C722" s="324" t="s">
        <v>894</v>
      </c>
      <c r="D722" s="324" t="s">
        <v>4137</v>
      </c>
      <c r="E722" s="324" t="s">
        <v>1496</v>
      </c>
      <c r="F722" s="324" t="s">
        <v>808</v>
      </c>
      <c r="G722" s="324" t="s">
        <v>896</v>
      </c>
      <c r="H722" s="324" t="s">
        <v>7394</v>
      </c>
      <c r="I722" s="325">
        <v>0</v>
      </c>
      <c r="J722" s="325">
        <v>0</v>
      </c>
      <c r="K722" s="325">
        <v>0</v>
      </c>
      <c r="L722" s="325">
        <v>0</v>
      </c>
      <c r="M722" s="325">
        <v>0</v>
      </c>
      <c r="N722" s="324" t="s">
        <v>7277</v>
      </c>
    </row>
    <row r="723" spans="2:14" ht="15" hidden="1" x14ac:dyDescent="0.25">
      <c r="B723" s="324" t="s">
        <v>14673</v>
      </c>
      <c r="C723" s="324" t="s">
        <v>894</v>
      </c>
      <c r="D723" s="324" t="s">
        <v>4137</v>
      </c>
      <c r="E723" s="324" t="s">
        <v>1497</v>
      </c>
      <c r="F723" s="324" t="s">
        <v>808</v>
      </c>
      <c r="G723" s="324" t="s">
        <v>896</v>
      </c>
      <c r="H723" s="324" t="s">
        <v>6221</v>
      </c>
      <c r="I723" s="325">
        <v>0</v>
      </c>
      <c r="J723" s="325">
        <v>0</v>
      </c>
      <c r="K723" s="325">
        <v>0</v>
      </c>
      <c r="L723" s="325">
        <v>0</v>
      </c>
      <c r="M723" s="325">
        <v>0</v>
      </c>
      <c r="N723" s="324" t="s">
        <v>7276</v>
      </c>
    </row>
    <row r="724" spans="2:14" ht="15" hidden="1" x14ac:dyDescent="0.25">
      <c r="B724" s="326" t="s">
        <v>14673</v>
      </c>
      <c r="C724" s="326" t="s">
        <v>894</v>
      </c>
      <c r="D724" s="326" t="s">
        <v>4137</v>
      </c>
      <c r="E724" s="326" t="s">
        <v>1497</v>
      </c>
      <c r="F724" s="326" t="s">
        <v>808</v>
      </c>
      <c r="G724" s="326" t="s">
        <v>896</v>
      </c>
      <c r="H724" s="326" t="s">
        <v>14377</v>
      </c>
      <c r="I724" s="327">
        <v>0</v>
      </c>
      <c r="J724" s="327">
        <v>0</v>
      </c>
      <c r="K724" s="327">
        <v>0</v>
      </c>
      <c r="L724" s="327">
        <v>0</v>
      </c>
      <c r="M724" s="327">
        <v>0</v>
      </c>
      <c r="N724" s="326" t="s">
        <v>12561</v>
      </c>
    </row>
    <row r="725" spans="2:14" ht="15" hidden="1" x14ac:dyDescent="0.25">
      <c r="B725" s="324" t="s">
        <v>14673</v>
      </c>
      <c r="C725" s="324" t="s">
        <v>894</v>
      </c>
      <c r="D725" s="324" t="s">
        <v>4137</v>
      </c>
      <c r="E725" s="324" t="s">
        <v>1497</v>
      </c>
      <c r="F725" s="324" t="s">
        <v>808</v>
      </c>
      <c r="G725" s="324" t="s">
        <v>896</v>
      </c>
      <c r="H725" s="324" t="s">
        <v>7393</v>
      </c>
      <c r="I725" s="325">
        <v>0</v>
      </c>
      <c r="J725" s="325">
        <v>0</v>
      </c>
      <c r="K725" s="325">
        <v>0</v>
      </c>
      <c r="L725" s="325">
        <v>0</v>
      </c>
      <c r="M725" s="325">
        <v>0</v>
      </c>
      <c r="N725" s="324" t="s">
        <v>7275</v>
      </c>
    </row>
    <row r="726" spans="2:14" ht="15" hidden="1" x14ac:dyDescent="0.25">
      <c r="B726" s="326" t="s">
        <v>14673</v>
      </c>
      <c r="C726" s="326" t="s">
        <v>894</v>
      </c>
      <c r="D726" s="326" t="s">
        <v>4137</v>
      </c>
      <c r="E726" s="326" t="s">
        <v>1497</v>
      </c>
      <c r="F726" s="326" t="s">
        <v>808</v>
      </c>
      <c r="G726" s="326" t="s">
        <v>896</v>
      </c>
      <c r="H726" s="326" t="s">
        <v>7394</v>
      </c>
      <c r="I726" s="327">
        <v>200</v>
      </c>
      <c r="J726" s="327">
        <v>0</v>
      </c>
      <c r="K726" s="327">
        <v>200</v>
      </c>
      <c r="L726" s="327">
        <v>1844.6</v>
      </c>
      <c r="M726" s="327">
        <v>0</v>
      </c>
      <c r="N726" s="326" t="s">
        <v>7277</v>
      </c>
    </row>
    <row r="727" spans="2:14" ht="15" hidden="1" x14ac:dyDescent="0.25">
      <c r="B727" s="326" t="s">
        <v>14674</v>
      </c>
      <c r="C727" s="326" t="s">
        <v>894</v>
      </c>
      <c r="D727" s="326" t="s">
        <v>4137</v>
      </c>
      <c r="E727" s="326" t="s">
        <v>1498</v>
      </c>
      <c r="F727" s="326" t="s">
        <v>808</v>
      </c>
      <c r="G727" s="326" t="s">
        <v>896</v>
      </c>
      <c r="H727" s="326" t="s">
        <v>6221</v>
      </c>
      <c r="I727" s="327">
        <v>0</v>
      </c>
      <c r="J727" s="327">
        <v>0</v>
      </c>
      <c r="K727" s="327">
        <v>0</v>
      </c>
      <c r="L727" s="327">
        <v>0</v>
      </c>
      <c r="M727" s="327">
        <v>0</v>
      </c>
      <c r="N727" s="326" t="s">
        <v>7276</v>
      </c>
    </row>
    <row r="728" spans="2:14" ht="15" hidden="1" x14ac:dyDescent="0.25">
      <c r="B728" s="324" t="s">
        <v>14674</v>
      </c>
      <c r="C728" s="324" t="s">
        <v>894</v>
      </c>
      <c r="D728" s="324" t="s">
        <v>4137</v>
      </c>
      <c r="E728" s="324" t="s">
        <v>1498</v>
      </c>
      <c r="F728" s="324" t="s">
        <v>808</v>
      </c>
      <c r="G728" s="324" t="s">
        <v>896</v>
      </c>
      <c r="H728" s="324" t="s">
        <v>7394</v>
      </c>
      <c r="I728" s="325">
        <v>0</v>
      </c>
      <c r="J728" s="325">
        <v>0</v>
      </c>
      <c r="K728" s="325">
        <v>0</v>
      </c>
      <c r="L728" s="325">
        <v>0</v>
      </c>
      <c r="M728" s="325">
        <v>0</v>
      </c>
      <c r="N728" s="324" t="s">
        <v>7277</v>
      </c>
    </row>
    <row r="729" spans="2:14" ht="15" hidden="1" x14ac:dyDescent="0.25">
      <c r="B729" s="324" t="s">
        <v>14675</v>
      </c>
      <c r="C729" s="324" t="s">
        <v>894</v>
      </c>
      <c r="D729" s="324" t="s">
        <v>4137</v>
      </c>
      <c r="E729" s="324" t="s">
        <v>1499</v>
      </c>
      <c r="F729" s="324" t="s">
        <v>808</v>
      </c>
      <c r="G729" s="324" t="s">
        <v>896</v>
      </c>
      <c r="H729" s="324" t="s">
        <v>6221</v>
      </c>
      <c r="I729" s="325">
        <v>0</v>
      </c>
      <c r="J729" s="325">
        <v>0</v>
      </c>
      <c r="K729" s="325">
        <v>0</v>
      </c>
      <c r="L729" s="325">
        <v>0</v>
      </c>
      <c r="M729" s="325">
        <v>0</v>
      </c>
      <c r="N729" s="324" t="s">
        <v>7276</v>
      </c>
    </row>
    <row r="730" spans="2:14" ht="15" hidden="1" x14ac:dyDescent="0.25">
      <c r="B730" s="326" t="s">
        <v>14675</v>
      </c>
      <c r="C730" s="326" t="s">
        <v>894</v>
      </c>
      <c r="D730" s="326" t="s">
        <v>4137</v>
      </c>
      <c r="E730" s="326" t="s">
        <v>1499</v>
      </c>
      <c r="F730" s="326" t="s">
        <v>808</v>
      </c>
      <c r="G730" s="326" t="s">
        <v>896</v>
      </c>
      <c r="H730" s="326" t="s">
        <v>14377</v>
      </c>
      <c r="I730" s="327">
        <v>0</v>
      </c>
      <c r="J730" s="327">
        <v>0</v>
      </c>
      <c r="K730" s="327">
        <v>0</v>
      </c>
      <c r="L730" s="327">
        <v>0</v>
      </c>
      <c r="M730" s="327">
        <v>0</v>
      </c>
      <c r="N730" s="326" t="s">
        <v>12561</v>
      </c>
    </row>
    <row r="731" spans="2:14" ht="15" hidden="1" x14ac:dyDescent="0.25">
      <c r="B731" s="324" t="s">
        <v>14675</v>
      </c>
      <c r="C731" s="324" t="s">
        <v>894</v>
      </c>
      <c r="D731" s="324" t="s">
        <v>4137</v>
      </c>
      <c r="E731" s="324" t="s">
        <v>1499</v>
      </c>
      <c r="F731" s="324" t="s">
        <v>808</v>
      </c>
      <c r="G731" s="324" t="s">
        <v>896</v>
      </c>
      <c r="H731" s="324" t="s">
        <v>7393</v>
      </c>
      <c r="I731" s="325">
        <v>0</v>
      </c>
      <c r="J731" s="325">
        <v>0</v>
      </c>
      <c r="K731" s="325">
        <v>0</v>
      </c>
      <c r="L731" s="325">
        <v>0</v>
      </c>
      <c r="M731" s="325">
        <v>0</v>
      </c>
      <c r="N731" s="324" t="s">
        <v>7275</v>
      </c>
    </row>
    <row r="732" spans="2:14" ht="15" hidden="1" x14ac:dyDescent="0.25">
      <c r="B732" s="326" t="s">
        <v>14675</v>
      </c>
      <c r="C732" s="326" t="s">
        <v>894</v>
      </c>
      <c r="D732" s="326" t="s">
        <v>4137</v>
      </c>
      <c r="E732" s="326" t="s">
        <v>1499</v>
      </c>
      <c r="F732" s="326" t="s">
        <v>808</v>
      </c>
      <c r="G732" s="326" t="s">
        <v>896</v>
      </c>
      <c r="H732" s="326" t="s">
        <v>7394</v>
      </c>
      <c r="I732" s="327">
        <v>200</v>
      </c>
      <c r="J732" s="327">
        <v>0</v>
      </c>
      <c r="K732" s="327">
        <v>200</v>
      </c>
      <c r="L732" s="327">
        <v>1696.99</v>
      </c>
      <c r="M732" s="327">
        <v>0</v>
      </c>
      <c r="N732" s="326" t="s">
        <v>7277</v>
      </c>
    </row>
    <row r="733" spans="2:14" ht="15" hidden="1" x14ac:dyDescent="0.25">
      <c r="B733" s="326" t="s">
        <v>14676</v>
      </c>
      <c r="C733" s="326" t="s">
        <v>894</v>
      </c>
      <c r="D733" s="326" t="s">
        <v>4137</v>
      </c>
      <c r="E733" s="326" t="s">
        <v>1500</v>
      </c>
      <c r="F733" s="326" t="s">
        <v>808</v>
      </c>
      <c r="G733" s="326" t="s">
        <v>896</v>
      </c>
      <c r="H733" s="326" t="s">
        <v>6221</v>
      </c>
      <c r="I733" s="327">
        <v>0</v>
      </c>
      <c r="J733" s="327">
        <v>0</v>
      </c>
      <c r="K733" s="327">
        <v>0</v>
      </c>
      <c r="L733" s="327">
        <v>0</v>
      </c>
      <c r="M733" s="327">
        <v>0</v>
      </c>
      <c r="N733" s="326" t="s">
        <v>7276</v>
      </c>
    </row>
    <row r="734" spans="2:14" ht="15" hidden="1" x14ac:dyDescent="0.25">
      <c r="B734" s="324" t="s">
        <v>14676</v>
      </c>
      <c r="C734" s="324" t="s">
        <v>894</v>
      </c>
      <c r="D734" s="324" t="s">
        <v>4137</v>
      </c>
      <c r="E734" s="324" t="s">
        <v>1500</v>
      </c>
      <c r="F734" s="324" t="s">
        <v>808</v>
      </c>
      <c r="G734" s="324" t="s">
        <v>896</v>
      </c>
      <c r="H734" s="324" t="s">
        <v>7393</v>
      </c>
      <c r="I734" s="325">
        <v>0</v>
      </c>
      <c r="J734" s="325">
        <v>0</v>
      </c>
      <c r="K734" s="325">
        <v>0</v>
      </c>
      <c r="L734" s="325">
        <v>0</v>
      </c>
      <c r="M734" s="325">
        <v>0</v>
      </c>
      <c r="N734" s="324" t="s">
        <v>7275</v>
      </c>
    </row>
    <row r="735" spans="2:14" ht="15" hidden="1" x14ac:dyDescent="0.25">
      <c r="B735" s="326" t="s">
        <v>14676</v>
      </c>
      <c r="C735" s="326" t="s">
        <v>894</v>
      </c>
      <c r="D735" s="326" t="s">
        <v>4137</v>
      </c>
      <c r="E735" s="326" t="s">
        <v>1500</v>
      </c>
      <c r="F735" s="326" t="s">
        <v>808</v>
      </c>
      <c r="G735" s="326" t="s">
        <v>896</v>
      </c>
      <c r="H735" s="326" t="s">
        <v>7394</v>
      </c>
      <c r="I735" s="327">
        <v>0</v>
      </c>
      <c r="J735" s="327">
        <v>0</v>
      </c>
      <c r="K735" s="327">
        <v>0</v>
      </c>
      <c r="L735" s="327">
        <v>0</v>
      </c>
      <c r="M735" s="327">
        <v>0</v>
      </c>
      <c r="N735" s="326" t="s">
        <v>7277</v>
      </c>
    </row>
    <row r="736" spans="2:14" ht="15" hidden="1" x14ac:dyDescent="0.25">
      <c r="B736" s="324" t="s">
        <v>14677</v>
      </c>
      <c r="C736" s="324" t="s">
        <v>894</v>
      </c>
      <c r="D736" s="324" t="s">
        <v>4137</v>
      </c>
      <c r="E736" s="324" t="s">
        <v>1501</v>
      </c>
      <c r="F736" s="324" t="s">
        <v>808</v>
      </c>
      <c r="G736" s="324" t="s">
        <v>896</v>
      </c>
      <c r="H736" s="324" t="s">
        <v>6221</v>
      </c>
      <c r="I736" s="325">
        <v>0</v>
      </c>
      <c r="J736" s="325">
        <v>0</v>
      </c>
      <c r="K736" s="325">
        <v>0</v>
      </c>
      <c r="L736" s="325">
        <v>0</v>
      </c>
      <c r="M736" s="325">
        <v>0</v>
      </c>
      <c r="N736" s="324" t="s">
        <v>7276</v>
      </c>
    </row>
    <row r="737" spans="2:14" ht="15" hidden="1" x14ac:dyDescent="0.25">
      <c r="B737" s="326" t="s">
        <v>14677</v>
      </c>
      <c r="C737" s="326" t="s">
        <v>894</v>
      </c>
      <c r="D737" s="326" t="s">
        <v>4137</v>
      </c>
      <c r="E737" s="326" t="s">
        <v>1501</v>
      </c>
      <c r="F737" s="326" t="s">
        <v>808</v>
      </c>
      <c r="G737" s="326" t="s">
        <v>896</v>
      </c>
      <c r="H737" s="326" t="s">
        <v>7393</v>
      </c>
      <c r="I737" s="327">
        <v>0</v>
      </c>
      <c r="J737" s="327">
        <v>0</v>
      </c>
      <c r="K737" s="327">
        <v>0</v>
      </c>
      <c r="L737" s="327">
        <v>0</v>
      </c>
      <c r="M737" s="327">
        <v>0</v>
      </c>
      <c r="N737" s="326" t="s">
        <v>7275</v>
      </c>
    </row>
    <row r="738" spans="2:14" ht="15" hidden="1" x14ac:dyDescent="0.25">
      <c r="B738" s="324" t="s">
        <v>14677</v>
      </c>
      <c r="C738" s="324" t="s">
        <v>894</v>
      </c>
      <c r="D738" s="324" t="s">
        <v>4137</v>
      </c>
      <c r="E738" s="324" t="s">
        <v>1501</v>
      </c>
      <c r="F738" s="324" t="s">
        <v>808</v>
      </c>
      <c r="G738" s="324" t="s">
        <v>896</v>
      </c>
      <c r="H738" s="324" t="s">
        <v>7395</v>
      </c>
      <c r="I738" s="325">
        <v>0</v>
      </c>
      <c r="J738" s="325">
        <v>0</v>
      </c>
      <c r="K738" s="325">
        <v>0</v>
      </c>
      <c r="L738" s="325">
        <v>0</v>
      </c>
      <c r="M738" s="325">
        <v>0</v>
      </c>
      <c r="N738" s="324" t="s">
        <v>7278</v>
      </c>
    </row>
    <row r="739" spans="2:14" ht="15" hidden="1" x14ac:dyDescent="0.25">
      <c r="B739" s="326" t="s">
        <v>14677</v>
      </c>
      <c r="C739" s="326" t="s">
        <v>894</v>
      </c>
      <c r="D739" s="326" t="s">
        <v>4137</v>
      </c>
      <c r="E739" s="326" t="s">
        <v>1501</v>
      </c>
      <c r="F739" s="326" t="s">
        <v>808</v>
      </c>
      <c r="G739" s="326" t="s">
        <v>896</v>
      </c>
      <c r="H739" s="326" t="s">
        <v>7394</v>
      </c>
      <c r="I739" s="327">
        <v>0</v>
      </c>
      <c r="J739" s="327">
        <v>0</v>
      </c>
      <c r="K739" s="327">
        <v>0</v>
      </c>
      <c r="L739" s="327">
        <v>0</v>
      </c>
      <c r="M739" s="327">
        <v>0</v>
      </c>
      <c r="N739" s="326" t="s">
        <v>7277</v>
      </c>
    </row>
    <row r="740" spans="2:14" ht="15" hidden="1" x14ac:dyDescent="0.25">
      <c r="B740" s="324" t="s">
        <v>14678</v>
      </c>
      <c r="C740" s="324" t="s">
        <v>894</v>
      </c>
      <c r="D740" s="324" t="s">
        <v>4137</v>
      </c>
      <c r="E740" s="324" t="s">
        <v>973</v>
      </c>
      <c r="F740" s="324" t="s">
        <v>808</v>
      </c>
      <c r="G740" s="324" t="s">
        <v>896</v>
      </c>
      <c r="H740" s="324" t="s">
        <v>6221</v>
      </c>
      <c r="I740" s="325">
        <v>0</v>
      </c>
      <c r="J740" s="325">
        <v>0</v>
      </c>
      <c r="K740" s="325">
        <v>0</v>
      </c>
      <c r="L740" s="325">
        <v>0</v>
      </c>
      <c r="M740" s="325">
        <v>0</v>
      </c>
      <c r="N740" s="324" t="s">
        <v>7276</v>
      </c>
    </row>
    <row r="741" spans="2:14" ht="15" hidden="1" x14ac:dyDescent="0.25">
      <c r="B741" s="326" t="s">
        <v>14678</v>
      </c>
      <c r="C741" s="326" t="s">
        <v>894</v>
      </c>
      <c r="D741" s="326" t="s">
        <v>4137</v>
      </c>
      <c r="E741" s="326" t="s">
        <v>973</v>
      </c>
      <c r="F741" s="326" t="s">
        <v>808</v>
      </c>
      <c r="G741" s="326" t="s">
        <v>896</v>
      </c>
      <c r="H741" s="326" t="s">
        <v>14377</v>
      </c>
      <c r="I741" s="327">
        <v>0</v>
      </c>
      <c r="J741" s="327">
        <v>0</v>
      </c>
      <c r="K741" s="327">
        <v>0</v>
      </c>
      <c r="L741" s="327">
        <v>0</v>
      </c>
      <c r="M741" s="327">
        <v>0</v>
      </c>
      <c r="N741" s="326" t="s">
        <v>12561</v>
      </c>
    </row>
    <row r="742" spans="2:14" ht="15" hidden="1" x14ac:dyDescent="0.25">
      <c r="B742" s="324" t="s">
        <v>14678</v>
      </c>
      <c r="C742" s="324" t="s">
        <v>894</v>
      </c>
      <c r="D742" s="324" t="s">
        <v>4137</v>
      </c>
      <c r="E742" s="324" t="s">
        <v>973</v>
      </c>
      <c r="F742" s="324" t="s">
        <v>808</v>
      </c>
      <c r="G742" s="324" t="s">
        <v>896</v>
      </c>
      <c r="H742" s="324" t="s">
        <v>7393</v>
      </c>
      <c r="I742" s="325">
        <v>0</v>
      </c>
      <c r="J742" s="325">
        <v>0</v>
      </c>
      <c r="K742" s="325">
        <v>0</v>
      </c>
      <c r="L742" s="325">
        <v>0</v>
      </c>
      <c r="M742" s="325">
        <v>0</v>
      </c>
      <c r="N742" s="324" t="s">
        <v>7275</v>
      </c>
    </row>
    <row r="743" spans="2:14" ht="15" hidden="1" x14ac:dyDescent="0.25">
      <c r="B743" s="324" t="s">
        <v>14678</v>
      </c>
      <c r="C743" s="324" t="s">
        <v>894</v>
      </c>
      <c r="D743" s="324" t="s">
        <v>4137</v>
      </c>
      <c r="E743" s="324" t="s">
        <v>973</v>
      </c>
      <c r="F743" s="324" t="s">
        <v>808</v>
      </c>
      <c r="G743" s="324" t="s">
        <v>896</v>
      </c>
      <c r="H743" s="324" t="s">
        <v>7394</v>
      </c>
      <c r="I743" s="325">
        <v>0</v>
      </c>
      <c r="J743" s="325">
        <v>0</v>
      </c>
      <c r="K743" s="325">
        <v>0</v>
      </c>
      <c r="L743" s="325">
        <v>0</v>
      </c>
      <c r="M743" s="325">
        <v>0</v>
      </c>
      <c r="N743" s="324" t="s">
        <v>7277</v>
      </c>
    </row>
    <row r="744" spans="2:14" ht="15" hidden="1" x14ac:dyDescent="0.25">
      <c r="B744" s="326" t="s">
        <v>14679</v>
      </c>
      <c r="C744" s="326" t="s">
        <v>894</v>
      </c>
      <c r="D744" s="326" t="s">
        <v>4138</v>
      </c>
      <c r="E744" s="326" t="s">
        <v>1502</v>
      </c>
      <c r="F744" s="326" t="s">
        <v>808</v>
      </c>
      <c r="G744" s="326" t="s">
        <v>896</v>
      </c>
      <c r="H744" s="326" t="s">
        <v>6221</v>
      </c>
      <c r="I744" s="327">
        <v>0</v>
      </c>
      <c r="J744" s="327">
        <v>0</v>
      </c>
      <c r="K744" s="327">
        <v>0</v>
      </c>
      <c r="L744" s="327">
        <v>0</v>
      </c>
      <c r="M744" s="327">
        <v>0</v>
      </c>
      <c r="N744" s="326" t="s">
        <v>7276</v>
      </c>
    </row>
    <row r="745" spans="2:14" ht="15" hidden="1" x14ac:dyDescent="0.25">
      <c r="B745" s="324" t="s">
        <v>14679</v>
      </c>
      <c r="C745" s="324" t="s">
        <v>894</v>
      </c>
      <c r="D745" s="324" t="s">
        <v>4138</v>
      </c>
      <c r="E745" s="324" t="s">
        <v>1502</v>
      </c>
      <c r="F745" s="324" t="s">
        <v>808</v>
      </c>
      <c r="G745" s="324" t="s">
        <v>896</v>
      </c>
      <c r="H745" s="324" t="s">
        <v>14377</v>
      </c>
      <c r="I745" s="325">
        <v>0</v>
      </c>
      <c r="J745" s="325">
        <v>0</v>
      </c>
      <c r="K745" s="325">
        <v>0</v>
      </c>
      <c r="L745" s="325">
        <v>0</v>
      </c>
      <c r="M745" s="325">
        <v>0</v>
      </c>
      <c r="N745" s="324" t="s">
        <v>12561</v>
      </c>
    </row>
    <row r="746" spans="2:14" ht="15" hidden="1" x14ac:dyDescent="0.25">
      <c r="B746" s="326" t="s">
        <v>14679</v>
      </c>
      <c r="C746" s="326" t="s">
        <v>894</v>
      </c>
      <c r="D746" s="326" t="s">
        <v>4138</v>
      </c>
      <c r="E746" s="326" t="s">
        <v>1502</v>
      </c>
      <c r="F746" s="326" t="s">
        <v>808</v>
      </c>
      <c r="G746" s="326" t="s">
        <v>896</v>
      </c>
      <c r="H746" s="326" t="s">
        <v>7394</v>
      </c>
      <c r="I746" s="327">
        <v>0</v>
      </c>
      <c r="J746" s="327">
        <v>0</v>
      </c>
      <c r="K746" s="327">
        <v>0</v>
      </c>
      <c r="L746" s="327">
        <v>0</v>
      </c>
      <c r="M746" s="327">
        <v>0</v>
      </c>
      <c r="N746" s="326" t="s">
        <v>7277</v>
      </c>
    </row>
    <row r="747" spans="2:14" ht="15" hidden="1" x14ac:dyDescent="0.25">
      <c r="B747" s="326" t="s">
        <v>14680</v>
      </c>
      <c r="C747" s="326" t="s">
        <v>894</v>
      </c>
      <c r="D747" s="326" t="s">
        <v>4138</v>
      </c>
      <c r="E747" s="326" t="s">
        <v>1503</v>
      </c>
      <c r="F747" s="326" t="s">
        <v>808</v>
      </c>
      <c r="G747" s="326" t="s">
        <v>896</v>
      </c>
      <c r="H747" s="326" t="s">
        <v>6221</v>
      </c>
      <c r="I747" s="327">
        <v>0</v>
      </c>
      <c r="J747" s="327">
        <v>0</v>
      </c>
      <c r="K747" s="327">
        <v>0</v>
      </c>
      <c r="L747" s="327">
        <v>0.01</v>
      </c>
      <c r="M747" s="327">
        <v>0</v>
      </c>
      <c r="N747" s="326" t="s">
        <v>7276</v>
      </c>
    </row>
    <row r="748" spans="2:14" ht="15" hidden="1" x14ac:dyDescent="0.25">
      <c r="B748" s="324" t="s">
        <v>14680</v>
      </c>
      <c r="C748" s="324" t="s">
        <v>894</v>
      </c>
      <c r="D748" s="324" t="s">
        <v>4138</v>
      </c>
      <c r="E748" s="324" t="s">
        <v>1503</v>
      </c>
      <c r="F748" s="324" t="s">
        <v>808</v>
      </c>
      <c r="G748" s="324" t="s">
        <v>896</v>
      </c>
      <c r="H748" s="324" t="s">
        <v>14377</v>
      </c>
      <c r="I748" s="325">
        <v>0</v>
      </c>
      <c r="J748" s="325">
        <v>0</v>
      </c>
      <c r="K748" s="325">
        <v>0</v>
      </c>
      <c r="L748" s="325">
        <v>0</v>
      </c>
      <c r="M748" s="325">
        <v>0</v>
      </c>
      <c r="N748" s="324" t="s">
        <v>12561</v>
      </c>
    </row>
    <row r="749" spans="2:14" ht="15" hidden="1" x14ac:dyDescent="0.25">
      <c r="B749" s="326" t="s">
        <v>14680</v>
      </c>
      <c r="C749" s="326" t="s">
        <v>894</v>
      </c>
      <c r="D749" s="326" t="s">
        <v>4138</v>
      </c>
      <c r="E749" s="326" t="s">
        <v>1503</v>
      </c>
      <c r="F749" s="326" t="s">
        <v>808</v>
      </c>
      <c r="G749" s="326" t="s">
        <v>896</v>
      </c>
      <c r="H749" s="326" t="s">
        <v>7394</v>
      </c>
      <c r="I749" s="327">
        <v>0</v>
      </c>
      <c r="J749" s="327">
        <v>0</v>
      </c>
      <c r="K749" s="327">
        <v>0</v>
      </c>
      <c r="L749" s="327">
        <v>0</v>
      </c>
      <c r="M749" s="327">
        <v>0</v>
      </c>
      <c r="N749" s="326" t="s">
        <v>7277</v>
      </c>
    </row>
    <row r="750" spans="2:14" ht="15" hidden="1" x14ac:dyDescent="0.25">
      <c r="B750" s="324" t="s">
        <v>14681</v>
      </c>
      <c r="C750" s="324" t="s">
        <v>894</v>
      </c>
      <c r="D750" s="324" t="s">
        <v>4139</v>
      </c>
      <c r="E750" s="324" t="s">
        <v>1504</v>
      </c>
      <c r="F750" s="324" t="s">
        <v>808</v>
      </c>
      <c r="G750" s="324" t="s">
        <v>896</v>
      </c>
      <c r="H750" s="324" t="s">
        <v>6221</v>
      </c>
      <c r="I750" s="325">
        <v>0</v>
      </c>
      <c r="J750" s="325">
        <v>0</v>
      </c>
      <c r="K750" s="325">
        <v>0</v>
      </c>
      <c r="L750" s="325">
        <v>0</v>
      </c>
      <c r="M750" s="325">
        <v>0</v>
      </c>
      <c r="N750" s="324" t="s">
        <v>7276</v>
      </c>
    </row>
    <row r="751" spans="2:14" ht="15" hidden="1" x14ac:dyDescent="0.25">
      <c r="B751" s="326" t="s">
        <v>14681</v>
      </c>
      <c r="C751" s="326" t="s">
        <v>894</v>
      </c>
      <c r="D751" s="326" t="s">
        <v>4139</v>
      </c>
      <c r="E751" s="326" t="s">
        <v>1504</v>
      </c>
      <c r="F751" s="326" t="s">
        <v>808</v>
      </c>
      <c r="G751" s="326" t="s">
        <v>896</v>
      </c>
      <c r="H751" s="326" t="s">
        <v>14377</v>
      </c>
      <c r="I751" s="327">
        <v>0</v>
      </c>
      <c r="J751" s="327">
        <v>0</v>
      </c>
      <c r="K751" s="327">
        <v>0</v>
      </c>
      <c r="L751" s="327">
        <v>0</v>
      </c>
      <c r="M751" s="327">
        <v>0</v>
      </c>
      <c r="N751" s="326" t="s">
        <v>12561</v>
      </c>
    </row>
    <row r="752" spans="2:14" ht="15" hidden="1" x14ac:dyDescent="0.25">
      <c r="B752" s="324" t="s">
        <v>14681</v>
      </c>
      <c r="C752" s="324" t="s">
        <v>894</v>
      </c>
      <c r="D752" s="324" t="s">
        <v>4139</v>
      </c>
      <c r="E752" s="324" t="s">
        <v>1504</v>
      </c>
      <c r="F752" s="324" t="s">
        <v>808</v>
      </c>
      <c r="G752" s="324" t="s">
        <v>896</v>
      </c>
      <c r="H752" s="324" t="s">
        <v>7395</v>
      </c>
      <c r="I752" s="325">
        <v>0</v>
      </c>
      <c r="J752" s="325">
        <v>0</v>
      </c>
      <c r="K752" s="325">
        <v>0</v>
      </c>
      <c r="L752" s="325">
        <v>0</v>
      </c>
      <c r="M752" s="325">
        <v>0</v>
      </c>
      <c r="N752" s="324" t="s">
        <v>7278</v>
      </c>
    </row>
    <row r="753" spans="2:14" ht="15" hidden="1" x14ac:dyDescent="0.25">
      <c r="B753" s="326" t="s">
        <v>14681</v>
      </c>
      <c r="C753" s="326" t="s">
        <v>894</v>
      </c>
      <c r="D753" s="326" t="s">
        <v>4139</v>
      </c>
      <c r="E753" s="326" t="s">
        <v>1504</v>
      </c>
      <c r="F753" s="326" t="s">
        <v>808</v>
      </c>
      <c r="G753" s="326" t="s">
        <v>896</v>
      </c>
      <c r="H753" s="326" t="s">
        <v>7394</v>
      </c>
      <c r="I753" s="327">
        <v>0</v>
      </c>
      <c r="J753" s="327">
        <v>0</v>
      </c>
      <c r="K753" s="327">
        <v>0</v>
      </c>
      <c r="L753" s="327">
        <v>0</v>
      </c>
      <c r="M753" s="327">
        <v>0</v>
      </c>
      <c r="N753" s="326" t="s">
        <v>7277</v>
      </c>
    </row>
    <row r="754" spans="2:14" ht="15" hidden="1" x14ac:dyDescent="0.25">
      <c r="B754" s="326" t="s">
        <v>14682</v>
      </c>
      <c r="C754" s="326" t="s">
        <v>894</v>
      </c>
      <c r="D754" s="326" t="s">
        <v>4139</v>
      </c>
      <c r="E754" s="326" t="s">
        <v>976</v>
      </c>
      <c r="F754" s="326" t="s">
        <v>808</v>
      </c>
      <c r="G754" s="326" t="s">
        <v>896</v>
      </c>
      <c r="H754" s="326" t="s">
        <v>6221</v>
      </c>
      <c r="I754" s="327">
        <v>0</v>
      </c>
      <c r="J754" s="327">
        <v>0</v>
      </c>
      <c r="K754" s="327">
        <v>0</v>
      </c>
      <c r="L754" s="327">
        <v>0.03</v>
      </c>
      <c r="M754" s="327">
        <v>0</v>
      </c>
      <c r="N754" s="326" t="s">
        <v>7276</v>
      </c>
    </row>
    <row r="755" spans="2:14" ht="15" hidden="1" x14ac:dyDescent="0.25">
      <c r="B755" s="324" t="s">
        <v>14682</v>
      </c>
      <c r="C755" s="324" t="s">
        <v>894</v>
      </c>
      <c r="D755" s="324" t="s">
        <v>4139</v>
      </c>
      <c r="E755" s="324" t="s">
        <v>976</v>
      </c>
      <c r="F755" s="324" t="s">
        <v>808</v>
      </c>
      <c r="G755" s="324" t="s">
        <v>896</v>
      </c>
      <c r="H755" s="324" t="s">
        <v>14377</v>
      </c>
      <c r="I755" s="325">
        <v>0</v>
      </c>
      <c r="J755" s="325">
        <v>0</v>
      </c>
      <c r="K755" s="325">
        <v>0</v>
      </c>
      <c r="L755" s="325">
        <v>0</v>
      </c>
      <c r="M755" s="325">
        <v>0</v>
      </c>
      <c r="N755" s="324" t="s">
        <v>12561</v>
      </c>
    </row>
    <row r="756" spans="2:14" ht="15" hidden="1" x14ac:dyDescent="0.25">
      <c r="B756" s="326" t="s">
        <v>14682</v>
      </c>
      <c r="C756" s="326" t="s">
        <v>894</v>
      </c>
      <c r="D756" s="326" t="s">
        <v>4139</v>
      </c>
      <c r="E756" s="326" t="s">
        <v>976</v>
      </c>
      <c r="F756" s="326" t="s">
        <v>808</v>
      </c>
      <c r="G756" s="326" t="s">
        <v>896</v>
      </c>
      <c r="H756" s="326" t="s">
        <v>7393</v>
      </c>
      <c r="I756" s="327">
        <v>0</v>
      </c>
      <c r="J756" s="327">
        <v>0</v>
      </c>
      <c r="K756" s="327">
        <v>0</v>
      </c>
      <c r="L756" s="327">
        <v>0</v>
      </c>
      <c r="M756" s="327">
        <v>0</v>
      </c>
      <c r="N756" s="326" t="s">
        <v>7275</v>
      </c>
    </row>
    <row r="757" spans="2:14" ht="15" hidden="1" x14ac:dyDescent="0.25">
      <c r="B757" s="324" t="s">
        <v>14682</v>
      </c>
      <c r="C757" s="324" t="s">
        <v>894</v>
      </c>
      <c r="D757" s="324" t="s">
        <v>4139</v>
      </c>
      <c r="E757" s="324" t="s">
        <v>976</v>
      </c>
      <c r="F757" s="324" t="s">
        <v>808</v>
      </c>
      <c r="G757" s="324" t="s">
        <v>896</v>
      </c>
      <c r="H757" s="324" t="s">
        <v>7395</v>
      </c>
      <c r="I757" s="325">
        <v>0</v>
      </c>
      <c r="J757" s="325">
        <v>0</v>
      </c>
      <c r="K757" s="325">
        <v>0</v>
      </c>
      <c r="L757" s="325">
        <v>0</v>
      </c>
      <c r="M757" s="325">
        <v>0</v>
      </c>
      <c r="N757" s="324" t="s">
        <v>7278</v>
      </c>
    </row>
    <row r="758" spans="2:14" ht="15" hidden="1" x14ac:dyDescent="0.25">
      <c r="B758" s="326" t="s">
        <v>14682</v>
      </c>
      <c r="C758" s="326" t="s">
        <v>894</v>
      </c>
      <c r="D758" s="326" t="s">
        <v>4139</v>
      </c>
      <c r="E758" s="326" t="s">
        <v>976</v>
      </c>
      <c r="F758" s="326" t="s">
        <v>808</v>
      </c>
      <c r="G758" s="326" t="s">
        <v>896</v>
      </c>
      <c r="H758" s="326" t="s">
        <v>7394</v>
      </c>
      <c r="I758" s="327">
        <v>0</v>
      </c>
      <c r="J758" s="327">
        <v>0</v>
      </c>
      <c r="K758" s="327">
        <v>0</v>
      </c>
      <c r="L758" s="327">
        <v>0</v>
      </c>
      <c r="M758" s="327">
        <v>0</v>
      </c>
      <c r="N758" s="326" t="s">
        <v>7277</v>
      </c>
    </row>
    <row r="759" spans="2:14" ht="15" hidden="1" x14ac:dyDescent="0.25">
      <c r="B759" s="326" t="s">
        <v>14683</v>
      </c>
      <c r="C759" s="326" t="s">
        <v>894</v>
      </c>
      <c r="D759" s="326" t="s">
        <v>4139</v>
      </c>
      <c r="E759" s="326" t="s">
        <v>1505</v>
      </c>
      <c r="F759" s="326" t="s">
        <v>808</v>
      </c>
      <c r="G759" s="326" t="s">
        <v>896</v>
      </c>
      <c r="H759" s="326" t="s">
        <v>6221</v>
      </c>
      <c r="I759" s="327">
        <v>0</v>
      </c>
      <c r="J759" s="327">
        <v>0</v>
      </c>
      <c r="K759" s="327">
        <v>0</v>
      </c>
      <c r="L759" s="327">
        <v>0</v>
      </c>
      <c r="M759" s="327">
        <v>0</v>
      </c>
      <c r="N759" s="326" t="s">
        <v>7276</v>
      </c>
    </row>
    <row r="760" spans="2:14" ht="15" hidden="1" x14ac:dyDescent="0.25">
      <c r="B760" s="324" t="s">
        <v>14683</v>
      </c>
      <c r="C760" s="324" t="s">
        <v>894</v>
      </c>
      <c r="D760" s="324" t="s">
        <v>4139</v>
      </c>
      <c r="E760" s="324" t="s">
        <v>1505</v>
      </c>
      <c r="F760" s="324" t="s">
        <v>808</v>
      </c>
      <c r="G760" s="324" t="s">
        <v>896</v>
      </c>
      <c r="H760" s="324" t="s">
        <v>14377</v>
      </c>
      <c r="I760" s="325">
        <v>0</v>
      </c>
      <c r="J760" s="325">
        <v>0</v>
      </c>
      <c r="K760" s="325">
        <v>0</v>
      </c>
      <c r="L760" s="325">
        <v>0</v>
      </c>
      <c r="M760" s="325">
        <v>0</v>
      </c>
      <c r="N760" s="324" t="s">
        <v>12561</v>
      </c>
    </row>
    <row r="761" spans="2:14" ht="15" hidden="1" x14ac:dyDescent="0.25">
      <c r="B761" s="326" t="s">
        <v>14683</v>
      </c>
      <c r="C761" s="326" t="s">
        <v>894</v>
      </c>
      <c r="D761" s="326" t="s">
        <v>4139</v>
      </c>
      <c r="E761" s="326" t="s">
        <v>1505</v>
      </c>
      <c r="F761" s="326" t="s">
        <v>808</v>
      </c>
      <c r="G761" s="326" t="s">
        <v>896</v>
      </c>
      <c r="H761" s="326" t="s">
        <v>7394</v>
      </c>
      <c r="I761" s="327">
        <v>0</v>
      </c>
      <c r="J761" s="327">
        <v>0</v>
      </c>
      <c r="K761" s="327">
        <v>0</v>
      </c>
      <c r="L761" s="327">
        <v>0</v>
      </c>
      <c r="M761" s="327">
        <v>0</v>
      </c>
      <c r="N761" s="326" t="s">
        <v>7277</v>
      </c>
    </row>
    <row r="762" spans="2:14" ht="15" hidden="1" x14ac:dyDescent="0.25">
      <c r="B762" s="324" t="s">
        <v>14684</v>
      </c>
      <c r="C762" s="324" t="s">
        <v>894</v>
      </c>
      <c r="D762" s="324" t="s">
        <v>4139</v>
      </c>
      <c r="E762" s="324" t="s">
        <v>977</v>
      </c>
      <c r="F762" s="324" t="s">
        <v>811</v>
      </c>
      <c r="G762" s="324" t="s">
        <v>896</v>
      </c>
      <c r="H762" s="324" t="s">
        <v>6221</v>
      </c>
      <c r="I762" s="325">
        <v>0</v>
      </c>
      <c r="J762" s="325">
        <v>0</v>
      </c>
      <c r="K762" s="325">
        <v>0</v>
      </c>
      <c r="L762" s="325">
        <v>0</v>
      </c>
      <c r="M762" s="325">
        <v>0</v>
      </c>
      <c r="N762" s="324" t="s">
        <v>7276</v>
      </c>
    </row>
    <row r="763" spans="2:14" ht="15" hidden="1" x14ac:dyDescent="0.25">
      <c r="B763" s="326" t="s">
        <v>14684</v>
      </c>
      <c r="C763" s="326" t="s">
        <v>894</v>
      </c>
      <c r="D763" s="326" t="s">
        <v>4139</v>
      </c>
      <c r="E763" s="326" t="s">
        <v>977</v>
      </c>
      <c r="F763" s="326" t="s">
        <v>811</v>
      </c>
      <c r="G763" s="326" t="s">
        <v>896</v>
      </c>
      <c r="H763" s="326" t="s">
        <v>14377</v>
      </c>
      <c r="I763" s="327">
        <v>0</v>
      </c>
      <c r="J763" s="327">
        <v>0</v>
      </c>
      <c r="K763" s="327">
        <v>0</v>
      </c>
      <c r="L763" s="327">
        <v>0</v>
      </c>
      <c r="M763" s="327">
        <v>0</v>
      </c>
      <c r="N763" s="326" t="s">
        <v>12561</v>
      </c>
    </row>
    <row r="764" spans="2:14" ht="15" hidden="1" x14ac:dyDescent="0.25">
      <c r="B764" s="324" t="s">
        <v>14684</v>
      </c>
      <c r="C764" s="324" t="s">
        <v>894</v>
      </c>
      <c r="D764" s="324" t="s">
        <v>4139</v>
      </c>
      <c r="E764" s="324" t="s">
        <v>977</v>
      </c>
      <c r="F764" s="324" t="s">
        <v>811</v>
      </c>
      <c r="G764" s="324" t="s">
        <v>896</v>
      </c>
      <c r="H764" s="324" t="s">
        <v>7393</v>
      </c>
      <c r="I764" s="325">
        <v>0</v>
      </c>
      <c r="J764" s="325">
        <v>0</v>
      </c>
      <c r="K764" s="325">
        <v>0</v>
      </c>
      <c r="L764" s="325">
        <v>0</v>
      </c>
      <c r="M764" s="325">
        <v>0</v>
      </c>
      <c r="N764" s="324" t="s">
        <v>7275</v>
      </c>
    </row>
    <row r="765" spans="2:14" ht="15" hidden="1" x14ac:dyDescent="0.25">
      <c r="B765" s="326" t="s">
        <v>14684</v>
      </c>
      <c r="C765" s="326" t="s">
        <v>894</v>
      </c>
      <c r="D765" s="326" t="s">
        <v>4139</v>
      </c>
      <c r="E765" s="326" t="s">
        <v>977</v>
      </c>
      <c r="F765" s="326" t="s">
        <v>811</v>
      </c>
      <c r="G765" s="326" t="s">
        <v>896</v>
      </c>
      <c r="H765" s="326" t="s">
        <v>7395</v>
      </c>
      <c r="I765" s="327">
        <v>0</v>
      </c>
      <c r="J765" s="327">
        <v>0</v>
      </c>
      <c r="K765" s="327">
        <v>0</v>
      </c>
      <c r="L765" s="327">
        <v>0</v>
      </c>
      <c r="M765" s="327">
        <v>0</v>
      </c>
      <c r="N765" s="326" t="s">
        <v>7278</v>
      </c>
    </row>
    <row r="766" spans="2:14" ht="15" hidden="1" x14ac:dyDescent="0.25">
      <c r="B766" s="324" t="s">
        <v>14684</v>
      </c>
      <c r="C766" s="324" t="s">
        <v>894</v>
      </c>
      <c r="D766" s="324" t="s">
        <v>4139</v>
      </c>
      <c r="E766" s="324" t="s">
        <v>977</v>
      </c>
      <c r="F766" s="324" t="s">
        <v>811</v>
      </c>
      <c r="G766" s="324" t="s">
        <v>896</v>
      </c>
      <c r="H766" s="324" t="s">
        <v>7394</v>
      </c>
      <c r="I766" s="325">
        <v>0</v>
      </c>
      <c r="J766" s="325">
        <v>0</v>
      </c>
      <c r="K766" s="325">
        <v>0</v>
      </c>
      <c r="L766" s="325">
        <v>0</v>
      </c>
      <c r="M766" s="325">
        <v>0</v>
      </c>
      <c r="N766" s="324" t="s">
        <v>7277</v>
      </c>
    </row>
    <row r="767" spans="2:14" ht="15" hidden="1" x14ac:dyDescent="0.25">
      <c r="B767" s="326" t="s">
        <v>14685</v>
      </c>
      <c r="C767" s="326" t="s">
        <v>894</v>
      </c>
      <c r="D767" s="326" t="s">
        <v>4139</v>
      </c>
      <c r="E767" s="326" t="s">
        <v>1510</v>
      </c>
      <c r="F767" s="326" t="s">
        <v>811</v>
      </c>
      <c r="G767" s="326" t="s">
        <v>896</v>
      </c>
      <c r="H767" s="326" t="s">
        <v>6221</v>
      </c>
      <c r="I767" s="327">
        <v>0</v>
      </c>
      <c r="J767" s="327">
        <v>0</v>
      </c>
      <c r="K767" s="327">
        <v>0</v>
      </c>
      <c r="L767" s="327">
        <v>0.01</v>
      </c>
      <c r="M767" s="327">
        <v>0</v>
      </c>
      <c r="N767" s="326" t="s">
        <v>7276</v>
      </c>
    </row>
    <row r="768" spans="2:14" ht="15" hidden="1" x14ac:dyDescent="0.25">
      <c r="B768" s="324" t="s">
        <v>14685</v>
      </c>
      <c r="C768" s="324" t="s">
        <v>894</v>
      </c>
      <c r="D768" s="324" t="s">
        <v>4139</v>
      </c>
      <c r="E768" s="324" t="s">
        <v>1510</v>
      </c>
      <c r="F768" s="324" t="s">
        <v>811</v>
      </c>
      <c r="G768" s="324" t="s">
        <v>896</v>
      </c>
      <c r="H768" s="324" t="s">
        <v>14377</v>
      </c>
      <c r="I768" s="325">
        <v>0</v>
      </c>
      <c r="J768" s="325">
        <v>0</v>
      </c>
      <c r="K768" s="325">
        <v>0</v>
      </c>
      <c r="L768" s="325">
        <v>0</v>
      </c>
      <c r="M768" s="325">
        <v>0</v>
      </c>
      <c r="N768" s="324" t="s">
        <v>12561</v>
      </c>
    </row>
    <row r="769" spans="2:14" ht="15" hidden="1" x14ac:dyDescent="0.25">
      <c r="B769" s="326" t="s">
        <v>14685</v>
      </c>
      <c r="C769" s="326" t="s">
        <v>894</v>
      </c>
      <c r="D769" s="326" t="s">
        <v>4139</v>
      </c>
      <c r="E769" s="326" t="s">
        <v>1510</v>
      </c>
      <c r="F769" s="326" t="s">
        <v>811</v>
      </c>
      <c r="G769" s="326" t="s">
        <v>896</v>
      </c>
      <c r="H769" s="326" t="s">
        <v>7393</v>
      </c>
      <c r="I769" s="327">
        <v>0</v>
      </c>
      <c r="J769" s="327">
        <v>0</v>
      </c>
      <c r="K769" s="327">
        <v>0</v>
      </c>
      <c r="L769" s="327">
        <v>0</v>
      </c>
      <c r="M769" s="327">
        <v>0</v>
      </c>
      <c r="N769" s="326" t="s">
        <v>7275</v>
      </c>
    </row>
    <row r="770" spans="2:14" ht="15" hidden="1" x14ac:dyDescent="0.25">
      <c r="B770" s="324" t="s">
        <v>14685</v>
      </c>
      <c r="C770" s="324" t="s">
        <v>894</v>
      </c>
      <c r="D770" s="324" t="s">
        <v>4139</v>
      </c>
      <c r="E770" s="324" t="s">
        <v>1510</v>
      </c>
      <c r="F770" s="324" t="s">
        <v>811</v>
      </c>
      <c r="G770" s="324" t="s">
        <v>896</v>
      </c>
      <c r="H770" s="324" t="s">
        <v>7394</v>
      </c>
      <c r="I770" s="325">
        <v>0</v>
      </c>
      <c r="J770" s="325">
        <v>0</v>
      </c>
      <c r="K770" s="325">
        <v>0</v>
      </c>
      <c r="L770" s="325">
        <v>0</v>
      </c>
      <c r="M770" s="325">
        <v>0</v>
      </c>
      <c r="N770" s="324" t="s">
        <v>7277</v>
      </c>
    </row>
    <row r="771" spans="2:14" ht="15" hidden="1" x14ac:dyDescent="0.25">
      <c r="B771" s="326" t="s">
        <v>14686</v>
      </c>
      <c r="C771" s="326" t="s">
        <v>894</v>
      </c>
      <c r="D771" s="326" t="s">
        <v>4139</v>
      </c>
      <c r="E771" s="326" t="s">
        <v>5058</v>
      </c>
      <c r="F771" s="326" t="s">
        <v>808</v>
      </c>
      <c r="G771" s="326" t="s">
        <v>896</v>
      </c>
      <c r="H771" s="326" t="s">
        <v>6221</v>
      </c>
      <c r="I771" s="327">
        <v>0</v>
      </c>
      <c r="J771" s="327">
        <v>0</v>
      </c>
      <c r="K771" s="327">
        <v>0</v>
      </c>
      <c r="L771" s="327">
        <v>0</v>
      </c>
      <c r="M771" s="327">
        <v>0</v>
      </c>
      <c r="N771" s="326" t="s">
        <v>7276</v>
      </c>
    </row>
    <row r="772" spans="2:14" ht="15" hidden="1" x14ac:dyDescent="0.25">
      <c r="B772" s="324" t="s">
        <v>14686</v>
      </c>
      <c r="C772" s="324" t="s">
        <v>894</v>
      </c>
      <c r="D772" s="324" t="s">
        <v>4139</v>
      </c>
      <c r="E772" s="324" t="s">
        <v>5058</v>
      </c>
      <c r="F772" s="324" t="s">
        <v>808</v>
      </c>
      <c r="G772" s="324" t="s">
        <v>896</v>
      </c>
      <c r="H772" s="324" t="s">
        <v>14377</v>
      </c>
      <c r="I772" s="325">
        <v>0</v>
      </c>
      <c r="J772" s="325">
        <v>0</v>
      </c>
      <c r="K772" s="325">
        <v>0</v>
      </c>
      <c r="L772" s="325">
        <v>0</v>
      </c>
      <c r="M772" s="325">
        <v>0</v>
      </c>
      <c r="N772" s="324" t="s">
        <v>12561</v>
      </c>
    </row>
    <row r="773" spans="2:14" ht="15" hidden="1" x14ac:dyDescent="0.25">
      <c r="B773" s="326" t="s">
        <v>14686</v>
      </c>
      <c r="C773" s="326" t="s">
        <v>894</v>
      </c>
      <c r="D773" s="326" t="s">
        <v>4139</v>
      </c>
      <c r="E773" s="326" t="s">
        <v>5058</v>
      </c>
      <c r="F773" s="326" t="s">
        <v>808</v>
      </c>
      <c r="G773" s="326" t="s">
        <v>896</v>
      </c>
      <c r="H773" s="326" t="s">
        <v>7393</v>
      </c>
      <c r="I773" s="327">
        <v>0</v>
      </c>
      <c r="J773" s="327">
        <v>0</v>
      </c>
      <c r="K773" s="327">
        <v>0</v>
      </c>
      <c r="L773" s="327">
        <v>0</v>
      </c>
      <c r="M773" s="327">
        <v>0</v>
      </c>
      <c r="N773" s="326" t="s">
        <v>7275</v>
      </c>
    </row>
    <row r="774" spans="2:14" ht="15" hidden="1" x14ac:dyDescent="0.25">
      <c r="B774" s="324" t="s">
        <v>14686</v>
      </c>
      <c r="C774" s="324" t="s">
        <v>894</v>
      </c>
      <c r="D774" s="324" t="s">
        <v>4139</v>
      </c>
      <c r="E774" s="324" t="s">
        <v>5058</v>
      </c>
      <c r="F774" s="324" t="s">
        <v>808</v>
      </c>
      <c r="G774" s="324" t="s">
        <v>896</v>
      </c>
      <c r="H774" s="324" t="s">
        <v>7395</v>
      </c>
      <c r="I774" s="325">
        <v>0</v>
      </c>
      <c r="J774" s="325">
        <v>0</v>
      </c>
      <c r="K774" s="325">
        <v>0</v>
      </c>
      <c r="L774" s="325">
        <v>0</v>
      </c>
      <c r="M774" s="325">
        <v>0</v>
      </c>
      <c r="N774" s="324" t="s">
        <v>7278</v>
      </c>
    </row>
    <row r="775" spans="2:14" ht="15" hidden="1" x14ac:dyDescent="0.25">
      <c r="B775" s="324" t="s">
        <v>14686</v>
      </c>
      <c r="C775" s="324" t="s">
        <v>894</v>
      </c>
      <c r="D775" s="324" t="s">
        <v>4139</v>
      </c>
      <c r="E775" s="324" t="s">
        <v>5058</v>
      </c>
      <c r="F775" s="324" t="s">
        <v>808</v>
      </c>
      <c r="G775" s="324" t="s">
        <v>896</v>
      </c>
      <c r="H775" s="324" t="s">
        <v>7394</v>
      </c>
      <c r="I775" s="325">
        <v>0</v>
      </c>
      <c r="J775" s="325">
        <v>0</v>
      </c>
      <c r="K775" s="325">
        <v>0</v>
      </c>
      <c r="L775" s="325">
        <v>0</v>
      </c>
      <c r="M775" s="325">
        <v>0</v>
      </c>
      <c r="N775" s="324" t="s">
        <v>7277</v>
      </c>
    </row>
    <row r="776" spans="2:14" ht="15" hidden="1" x14ac:dyDescent="0.25">
      <c r="B776" s="326" t="s">
        <v>14686</v>
      </c>
      <c r="C776" s="326" t="s">
        <v>894</v>
      </c>
      <c r="D776" s="326" t="s">
        <v>4139</v>
      </c>
      <c r="E776" s="326" t="s">
        <v>5058</v>
      </c>
      <c r="F776" s="326" t="s">
        <v>808</v>
      </c>
      <c r="G776" s="326" t="s">
        <v>896</v>
      </c>
      <c r="H776" s="326" t="s">
        <v>9504</v>
      </c>
      <c r="I776" s="327">
        <v>1033</v>
      </c>
      <c r="J776" s="327">
        <v>0</v>
      </c>
      <c r="K776" s="327">
        <v>1033</v>
      </c>
      <c r="L776" s="327">
        <v>12301.56</v>
      </c>
      <c r="M776" s="327">
        <v>0</v>
      </c>
      <c r="N776" s="326" t="s">
        <v>12556</v>
      </c>
    </row>
    <row r="777" spans="2:14" ht="15" hidden="1" x14ac:dyDescent="0.25">
      <c r="B777" s="326" t="s">
        <v>14687</v>
      </c>
      <c r="C777" s="326" t="s">
        <v>894</v>
      </c>
      <c r="D777" s="326" t="s">
        <v>4139</v>
      </c>
      <c r="E777" s="326" t="s">
        <v>9827</v>
      </c>
      <c r="F777" s="326" t="s">
        <v>808</v>
      </c>
      <c r="G777" s="326" t="s">
        <v>896</v>
      </c>
      <c r="H777" s="326" t="s">
        <v>6221</v>
      </c>
      <c r="I777" s="327">
        <v>0</v>
      </c>
      <c r="J777" s="327">
        <v>0</v>
      </c>
      <c r="K777" s="327">
        <v>0</v>
      </c>
      <c r="L777" s="327">
        <v>0.01</v>
      </c>
      <c r="M777" s="327">
        <v>0</v>
      </c>
      <c r="N777" s="326" t="s">
        <v>7276</v>
      </c>
    </row>
    <row r="778" spans="2:14" ht="15" hidden="1" x14ac:dyDescent="0.25">
      <c r="B778" s="324" t="s">
        <v>14687</v>
      </c>
      <c r="C778" s="324" t="s">
        <v>894</v>
      </c>
      <c r="D778" s="324" t="s">
        <v>4139</v>
      </c>
      <c r="E778" s="324" t="s">
        <v>9827</v>
      </c>
      <c r="F778" s="324" t="s">
        <v>808</v>
      </c>
      <c r="G778" s="324" t="s">
        <v>896</v>
      </c>
      <c r="H778" s="324" t="s">
        <v>7394</v>
      </c>
      <c r="I778" s="325">
        <v>0</v>
      </c>
      <c r="J778" s="325">
        <v>0</v>
      </c>
      <c r="K778" s="325">
        <v>0</v>
      </c>
      <c r="L778" s="325">
        <v>-0.01</v>
      </c>
      <c r="M778" s="325">
        <v>0</v>
      </c>
      <c r="N778" s="324" t="s">
        <v>7277</v>
      </c>
    </row>
    <row r="779" spans="2:14" ht="15" hidden="1" x14ac:dyDescent="0.25">
      <c r="B779" s="326" t="s">
        <v>14688</v>
      </c>
      <c r="C779" s="326" t="s">
        <v>894</v>
      </c>
      <c r="D779" s="326" t="s">
        <v>4139</v>
      </c>
      <c r="E779" s="326" t="s">
        <v>13001</v>
      </c>
      <c r="F779" s="326" t="s">
        <v>808</v>
      </c>
      <c r="G779" s="326" t="s">
        <v>896</v>
      </c>
      <c r="H779" s="326" t="s">
        <v>6221</v>
      </c>
      <c r="I779" s="327">
        <v>0</v>
      </c>
      <c r="J779" s="327">
        <v>0</v>
      </c>
      <c r="K779" s="327">
        <v>0</v>
      </c>
      <c r="L779" s="327">
        <v>0</v>
      </c>
      <c r="M779" s="327">
        <v>0</v>
      </c>
      <c r="N779" s="326" t="s">
        <v>7276</v>
      </c>
    </row>
    <row r="780" spans="2:14" ht="15" hidden="1" x14ac:dyDescent="0.25">
      <c r="B780" s="324" t="s">
        <v>14688</v>
      </c>
      <c r="C780" s="324" t="s">
        <v>894</v>
      </c>
      <c r="D780" s="324" t="s">
        <v>4139</v>
      </c>
      <c r="E780" s="324" t="s">
        <v>13001</v>
      </c>
      <c r="F780" s="324" t="s">
        <v>808</v>
      </c>
      <c r="G780" s="324" t="s">
        <v>896</v>
      </c>
      <c r="H780" s="324" t="s">
        <v>7395</v>
      </c>
      <c r="I780" s="325">
        <v>0</v>
      </c>
      <c r="J780" s="325">
        <v>0</v>
      </c>
      <c r="K780" s="325">
        <v>0</v>
      </c>
      <c r="L780" s="325">
        <v>0</v>
      </c>
      <c r="M780" s="325">
        <v>0</v>
      </c>
      <c r="N780" s="324" t="s">
        <v>7278</v>
      </c>
    </row>
    <row r="781" spans="2:14" ht="15" hidden="1" x14ac:dyDescent="0.25">
      <c r="B781" s="326" t="s">
        <v>14688</v>
      </c>
      <c r="C781" s="326" t="s">
        <v>894</v>
      </c>
      <c r="D781" s="326" t="s">
        <v>4139</v>
      </c>
      <c r="E781" s="326" t="s">
        <v>13001</v>
      </c>
      <c r="F781" s="326" t="s">
        <v>808</v>
      </c>
      <c r="G781" s="326" t="s">
        <v>896</v>
      </c>
      <c r="H781" s="326" t="s">
        <v>7394</v>
      </c>
      <c r="I781" s="327">
        <v>127</v>
      </c>
      <c r="J781" s="327">
        <v>0</v>
      </c>
      <c r="K781" s="327">
        <v>127</v>
      </c>
      <c r="L781" s="327">
        <v>1213.76</v>
      </c>
      <c r="M781" s="327">
        <v>0</v>
      </c>
      <c r="N781" s="326" t="s">
        <v>7277</v>
      </c>
    </row>
    <row r="782" spans="2:14" ht="15" hidden="1" x14ac:dyDescent="0.25">
      <c r="B782" s="324" t="s">
        <v>14689</v>
      </c>
      <c r="C782" s="324" t="s">
        <v>894</v>
      </c>
      <c r="D782" s="324" t="s">
        <v>4139</v>
      </c>
      <c r="E782" s="324" t="s">
        <v>12567</v>
      </c>
      <c r="F782" s="324" t="s">
        <v>808</v>
      </c>
      <c r="G782" s="324" t="s">
        <v>896</v>
      </c>
      <c r="H782" s="324" t="s">
        <v>6221</v>
      </c>
      <c r="I782" s="325">
        <v>0</v>
      </c>
      <c r="J782" s="325">
        <v>0</v>
      </c>
      <c r="K782" s="325">
        <v>0</v>
      </c>
      <c r="L782" s="325">
        <v>-419.35</v>
      </c>
      <c r="M782" s="325">
        <v>0</v>
      </c>
      <c r="N782" s="324" t="s">
        <v>7276</v>
      </c>
    </row>
    <row r="783" spans="2:14" ht="15" hidden="1" x14ac:dyDescent="0.25">
      <c r="B783" s="326" t="s">
        <v>14689</v>
      </c>
      <c r="C783" s="326" t="s">
        <v>894</v>
      </c>
      <c r="D783" s="326" t="s">
        <v>4139</v>
      </c>
      <c r="E783" s="326" t="s">
        <v>12567</v>
      </c>
      <c r="F783" s="326" t="s">
        <v>808</v>
      </c>
      <c r="G783" s="326" t="s">
        <v>896</v>
      </c>
      <c r="H783" s="326" t="s">
        <v>14377</v>
      </c>
      <c r="I783" s="327">
        <v>0</v>
      </c>
      <c r="J783" s="327">
        <v>0</v>
      </c>
      <c r="K783" s="327">
        <v>0</v>
      </c>
      <c r="L783" s="327">
        <v>0</v>
      </c>
      <c r="M783" s="327">
        <v>0</v>
      </c>
      <c r="N783" s="326" t="s">
        <v>12561</v>
      </c>
    </row>
    <row r="784" spans="2:14" ht="15" hidden="1" x14ac:dyDescent="0.25">
      <c r="B784" s="324" t="s">
        <v>14689</v>
      </c>
      <c r="C784" s="324" t="s">
        <v>894</v>
      </c>
      <c r="D784" s="324" t="s">
        <v>4139</v>
      </c>
      <c r="E784" s="324" t="s">
        <v>12567</v>
      </c>
      <c r="F784" s="324" t="s">
        <v>808</v>
      </c>
      <c r="G784" s="324" t="s">
        <v>896</v>
      </c>
      <c r="H784" s="324" t="s">
        <v>7395</v>
      </c>
      <c r="I784" s="325">
        <v>0</v>
      </c>
      <c r="J784" s="325">
        <v>0</v>
      </c>
      <c r="K784" s="325">
        <v>0</v>
      </c>
      <c r="L784" s="325">
        <v>0</v>
      </c>
      <c r="M784" s="325">
        <v>0</v>
      </c>
      <c r="N784" s="324" t="s">
        <v>7278</v>
      </c>
    </row>
    <row r="785" spans="2:14" ht="15" hidden="1" x14ac:dyDescent="0.25">
      <c r="B785" s="326" t="s">
        <v>14689</v>
      </c>
      <c r="C785" s="326" t="s">
        <v>894</v>
      </c>
      <c r="D785" s="326" t="s">
        <v>4139</v>
      </c>
      <c r="E785" s="326" t="s">
        <v>12567</v>
      </c>
      <c r="F785" s="326" t="s">
        <v>808</v>
      </c>
      <c r="G785" s="326" t="s">
        <v>896</v>
      </c>
      <c r="H785" s="326" t="s">
        <v>7394</v>
      </c>
      <c r="I785" s="327">
        <v>1362</v>
      </c>
      <c r="J785" s="327">
        <v>0</v>
      </c>
      <c r="K785" s="327">
        <v>1362</v>
      </c>
      <c r="L785" s="327">
        <v>16396.830000000002</v>
      </c>
      <c r="M785" s="327">
        <v>0</v>
      </c>
      <c r="N785" s="326" t="s">
        <v>7277</v>
      </c>
    </row>
    <row r="786" spans="2:14" ht="15" hidden="1" x14ac:dyDescent="0.25">
      <c r="B786" s="324" t="s">
        <v>14689</v>
      </c>
      <c r="C786" s="324" t="s">
        <v>894</v>
      </c>
      <c r="D786" s="324" t="s">
        <v>4139</v>
      </c>
      <c r="E786" s="324" t="s">
        <v>12567</v>
      </c>
      <c r="F786" s="324" t="s">
        <v>808</v>
      </c>
      <c r="G786" s="324" t="s">
        <v>896</v>
      </c>
      <c r="H786" s="324" t="s">
        <v>9504</v>
      </c>
      <c r="I786" s="325">
        <v>262</v>
      </c>
      <c r="J786" s="325">
        <v>0</v>
      </c>
      <c r="K786" s="325">
        <v>262</v>
      </c>
      <c r="L786" s="325">
        <v>3154.18</v>
      </c>
      <c r="M786" s="325">
        <v>0</v>
      </c>
      <c r="N786" s="324" t="s">
        <v>12556</v>
      </c>
    </row>
    <row r="787" spans="2:14" ht="15" hidden="1" x14ac:dyDescent="0.25">
      <c r="B787" s="326" t="s">
        <v>14690</v>
      </c>
      <c r="C787" s="326" t="s">
        <v>894</v>
      </c>
      <c r="D787" s="326" t="s">
        <v>4142</v>
      </c>
      <c r="E787" s="326" t="s">
        <v>1511</v>
      </c>
      <c r="F787" s="326" t="s">
        <v>808</v>
      </c>
      <c r="G787" s="326" t="s">
        <v>896</v>
      </c>
      <c r="H787" s="326" t="s">
        <v>7394</v>
      </c>
      <c r="I787" s="327">
        <v>0</v>
      </c>
      <c r="J787" s="327">
        <v>0</v>
      </c>
      <c r="K787" s="327">
        <v>0</v>
      </c>
      <c r="L787" s="327">
        <v>0</v>
      </c>
      <c r="M787" s="327">
        <v>0</v>
      </c>
      <c r="N787" s="326" t="s">
        <v>7277</v>
      </c>
    </row>
    <row r="788" spans="2:14" ht="15" hidden="1" x14ac:dyDescent="0.25">
      <c r="B788" s="324" t="s">
        <v>14691</v>
      </c>
      <c r="C788" s="324" t="s">
        <v>894</v>
      </c>
      <c r="D788" s="324" t="s">
        <v>4143</v>
      </c>
      <c r="E788" s="324" t="s">
        <v>978</v>
      </c>
      <c r="F788" s="324" t="s">
        <v>808</v>
      </c>
      <c r="G788" s="324" t="s">
        <v>896</v>
      </c>
      <c r="H788" s="324" t="s">
        <v>6221</v>
      </c>
      <c r="I788" s="325">
        <v>0</v>
      </c>
      <c r="J788" s="325">
        <v>0</v>
      </c>
      <c r="K788" s="325">
        <v>0</v>
      </c>
      <c r="L788" s="325">
        <v>-1731.59</v>
      </c>
      <c r="M788" s="325">
        <v>0</v>
      </c>
      <c r="N788" s="324" t="s">
        <v>7276</v>
      </c>
    </row>
    <row r="789" spans="2:14" ht="15" hidden="1" x14ac:dyDescent="0.25">
      <c r="B789" s="326" t="s">
        <v>14691</v>
      </c>
      <c r="C789" s="326" t="s">
        <v>894</v>
      </c>
      <c r="D789" s="326" t="s">
        <v>4143</v>
      </c>
      <c r="E789" s="326" t="s">
        <v>978</v>
      </c>
      <c r="F789" s="326" t="s">
        <v>808</v>
      </c>
      <c r="G789" s="326" t="s">
        <v>896</v>
      </c>
      <c r="H789" s="326" t="s">
        <v>14377</v>
      </c>
      <c r="I789" s="327">
        <v>0</v>
      </c>
      <c r="J789" s="327">
        <v>0</v>
      </c>
      <c r="K789" s="327">
        <v>0</v>
      </c>
      <c r="L789" s="327">
        <v>1731.62</v>
      </c>
      <c r="M789" s="327">
        <v>0</v>
      </c>
      <c r="N789" s="326" t="s">
        <v>12561</v>
      </c>
    </row>
    <row r="790" spans="2:14" ht="15" hidden="1" x14ac:dyDescent="0.25">
      <c r="B790" s="324" t="s">
        <v>14691</v>
      </c>
      <c r="C790" s="324" t="s">
        <v>894</v>
      </c>
      <c r="D790" s="324" t="s">
        <v>4143</v>
      </c>
      <c r="E790" s="324" t="s">
        <v>978</v>
      </c>
      <c r="F790" s="324" t="s">
        <v>808</v>
      </c>
      <c r="G790" s="324" t="s">
        <v>896</v>
      </c>
      <c r="H790" s="324" t="s">
        <v>7393</v>
      </c>
      <c r="I790" s="325">
        <v>0</v>
      </c>
      <c r="J790" s="325">
        <v>0</v>
      </c>
      <c r="K790" s="325">
        <v>0</v>
      </c>
      <c r="L790" s="325">
        <v>0</v>
      </c>
      <c r="M790" s="325">
        <v>0</v>
      </c>
      <c r="N790" s="324" t="s">
        <v>7275</v>
      </c>
    </row>
    <row r="791" spans="2:14" ht="15" hidden="1" x14ac:dyDescent="0.25">
      <c r="B791" s="326" t="s">
        <v>14691</v>
      </c>
      <c r="C791" s="326" t="s">
        <v>894</v>
      </c>
      <c r="D791" s="326" t="s">
        <v>4143</v>
      </c>
      <c r="E791" s="326" t="s">
        <v>978</v>
      </c>
      <c r="F791" s="326" t="s">
        <v>808</v>
      </c>
      <c r="G791" s="326" t="s">
        <v>896</v>
      </c>
      <c r="H791" s="326" t="s">
        <v>7394</v>
      </c>
      <c r="I791" s="327">
        <v>2240</v>
      </c>
      <c r="J791" s="327">
        <v>0</v>
      </c>
      <c r="K791" s="327">
        <v>2240</v>
      </c>
      <c r="L791" s="327">
        <v>44610.78</v>
      </c>
      <c r="M791" s="327">
        <v>0</v>
      </c>
      <c r="N791" s="326" t="s">
        <v>7277</v>
      </c>
    </row>
    <row r="792" spans="2:14" ht="15" hidden="1" x14ac:dyDescent="0.25">
      <c r="B792" s="326" t="s">
        <v>14692</v>
      </c>
      <c r="C792" s="326" t="s">
        <v>894</v>
      </c>
      <c r="D792" s="326" t="s">
        <v>4143</v>
      </c>
      <c r="E792" s="326" t="s">
        <v>979</v>
      </c>
      <c r="F792" s="326" t="s">
        <v>811</v>
      </c>
      <c r="G792" s="326" t="s">
        <v>896</v>
      </c>
      <c r="H792" s="326" t="s">
        <v>6221</v>
      </c>
      <c r="I792" s="327">
        <v>0</v>
      </c>
      <c r="J792" s="327">
        <v>0</v>
      </c>
      <c r="K792" s="327">
        <v>0</v>
      </c>
      <c r="L792" s="327">
        <v>0</v>
      </c>
      <c r="M792" s="327">
        <v>0</v>
      </c>
      <c r="N792" s="326" t="s">
        <v>7276</v>
      </c>
    </row>
    <row r="793" spans="2:14" ht="15" hidden="1" x14ac:dyDescent="0.25">
      <c r="B793" s="324" t="s">
        <v>14692</v>
      </c>
      <c r="C793" s="324" t="s">
        <v>894</v>
      </c>
      <c r="D793" s="324" t="s">
        <v>4143</v>
      </c>
      <c r="E793" s="324" t="s">
        <v>979</v>
      </c>
      <c r="F793" s="324" t="s">
        <v>811</v>
      </c>
      <c r="G793" s="324" t="s">
        <v>896</v>
      </c>
      <c r="H793" s="324" t="s">
        <v>14377</v>
      </c>
      <c r="I793" s="325">
        <v>0</v>
      </c>
      <c r="J793" s="325">
        <v>0</v>
      </c>
      <c r="K793" s="325">
        <v>0</v>
      </c>
      <c r="L793" s="325">
        <v>0</v>
      </c>
      <c r="M793" s="325">
        <v>0</v>
      </c>
      <c r="N793" s="324" t="s">
        <v>12561</v>
      </c>
    </row>
    <row r="794" spans="2:14" ht="15" hidden="1" x14ac:dyDescent="0.25">
      <c r="B794" s="326" t="s">
        <v>14692</v>
      </c>
      <c r="C794" s="326" t="s">
        <v>894</v>
      </c>
      <c r="D794" s="326" t="s">
        <v>4143</v>
      </c>
      <c r="E794" s="326" t="s">
        <v>979</v>
      </c>
      <c r="F794" s="326" t="s">
        <v>811</v>
      </c>
      <c r="G794" s="326" t="s">
        <v>896</v>
      </c>
      <c r="H794" s="326" t="s">
        <v>7394</v>
      </c>
      <c r="I794" s="327">
        <v>0</v>
      </c>
      <c r="J794" s="327">
        <v>0</v>
      </c>
      <c r="K794" s="327">
        <v>0</v>
      </c>
      <c r="L794" s="327">
        <v>0</v>
      </c>
      <c r="M794" s="327">
        <v>0</v>
      </c>
      <c r="N794" s="326" t="s">
        <v>7277</v>
      </c>
    </row>
    <row r="795" spans="2:14" ht="15" hidden="1" x14ac:dyDescent="0.25">
      <c r="B795" s="324" t="s">
        <v>14692</v>
      </c>
      <c r="C795" s="324" t="s">
        <v>894</v>
      </c>
      <c r="D795" s="324" t="s">
        <v>4143</v>
      </c>
      <c r="E795" s="324" t="s">
        <v>979</v>
      </c>
      <c r="F795" s="324" t="s">
        <v>811</v>
      </c>
      <c r="G795" s="324" t="s">
        <v>896</v>
      </c>
      <c r="H795" s="324" t="s">
        <v>9504</v>
      </c>
      <c r="I795" s="325">
        <v>55</v>
      </c>
      <c r="J795" s="325">
        <v>0</v>
      </c>
      <c r="K795" s="325">
        <v>55</v>
      </c>
      <c r="L795" s="325">
        <v>1604.5</v>
      </c>
      <c r="M795" s="325">
        <v>0</v>
      </c>
      <c r="N795" s="324" t="s">
        <v>12556</v>
      </c>
    </row>
    <row r="796" spans="2:14" ht="15" hidden="1" x14ac:dyDescent="0.25">
      <c r="B796" s="324" t="s">
        <v>14693</v>
      </c>
      <c r="C796" s="324" t="s">
        <v>894</v>
      </c>
      <c r="D796" s="324" t="s">
        <v>4144</v>
      </c>
      <c r="E796" s="324" t="s">
        <v>6218</v>
      </c>
      <c r="F796" s="324" t="s">
        <v>811</v>
      </c>
      <c r="G796" s="324" t="s">
        <v>896</v>
      </c>
      <c r="H796" s="324" t="s">
        <v>6221</v>
      </c>
      <c r="I796" s="325">
        <v>0</v>
      </c>
      <c r="J796" s="325">
        <v>0</v>
      </c>
      <c r="K796" s="325">
        <v>0</v>
      </c>
      <c r="L796" s="325">
        <v>0</v>
      </c>
      <c r="M796" s="325">
        <v>0</v>
      </c>
      <c r="N796" s="324" t="s">
        <v>7276</v>
      </c>
    </row>
    <row r="797" spans="2:14" ht="15" hidden="1" x14ac:dyDescent="0.25">
      <c r="B797" s="326" t="s">
        <v>14693</v>
      </c>
      <c r="C797" s="326" t="s">
        <v>894</v>
      </c>
      <c r="D797" s="326" t="s">
        <v>4144</v>
      </c>
      <c r="E797" s="326" t="s">
        <v>6218</v>
      </c>
      <c r="F797" s="326" t="s">
        <v>811</v>
      </c>
      <c r="G797" s="326" t="s">
        <v>896</v>
      </c>
      <c r="H797" s="326" t="s">
        <v>7395</v>
      </c>
      <c r="I797" s="327">
        <v>0</v>
      </c>
      <c r="J797" s="327">
        <v>0</v>
      </c>
      <c r="K797" s="327">
        <v>0</v>
      </c>
      <c r="L797" s="327">
        <v>0</v>
      </c>
      <c r="M797" s="327">
        <v>0</v>
      </c>
      <c r="N797" s="326" t="s">
        <v>7278</v>
      </c>
    </row>
    <row r="798" spans="2:14" ht="15" hidden="1" x14ac:dyDescent="0.25">
      <c r="B798" s="324" t="s">
        <v>14693</v>
      </c>
      <c r="C798" s="324" t="s">
        <v>894</v>
      </c>
      <c r="D798" s="324" t="s">
        <v>4144</v>
      </c>
      <c r="E798" s="324" t="s">
        <v>6218</v>
      </c>
      <c r="F798" s="324" t="s">
        <v>811</v>
      </c>
      <c r="G798" s="324" t="s">
        <v>896</v>
      </c>
      <c r="H798" s="324" t="s">
        <v>7394</v>
      </c>
      <c r="I798" s="325">
        <v>0</v>
      </c>
      <c r="J798" s="325">
        <v>0</v>
      </c>
      <c r="K798" s="325">
        <v>0</v>
      </c>
      <c r="L798" s="325">
        <v>0</v>
      </c>
      <c r="M798" s="325">
        <v>0</v>
      </c>
      <c r="N798" s="324" t="s">
        <v>7277</v>
      </c>
    </row>
    <row r="799" spans="2:14" ht="15" hidden="1" x14ac:dyDescent="0.25">
      <c r="B799" s="324" t="s">
        <v>14694</v>
      </c>
      <c r="C799" s="324" t="s">
        <v>980</v>
      </c>
      <c r="D799" s="324" t="s">
        <v>4136</v>
      </c>
      <c r="E799" s="324" t="s">
        <v>1512</v>
      </c>
      <c r="F799" s="324" t="s">
        <v>808</v>
      </c>
      <c r="G799" s="324" t="s">
        <v>896</v>
      </c>
      <c r="H799" s="324" t="s">
        <v>4140</v>
      </c>
      <c r="I799" s="325">
        <v>0</v>
      </c>
      <c r="J799" s="325">
        <v>0</v>
      </c>
      <c r="K799" s="325">
        <v>0</v>
      </c>
      <c r="L799" s="325">
        <v>0</v>
      </c>
      <c r="M799" s="325">
        <v>0</v>
      </c>
      <c r="N799" s="324" t="s">
        <v>12555</v>
      </c>
    </row>
    <row r="800" spans="2:14" ht="15" hidden="1" x14ac:dyDescent="0.25">
      <c r="B800" s="326" t="s">
        <v>14695</v>
      </c>
      <c r="C800" s="326" t="s">
        <v>980</v>
      </c>
      <c r="D800" s="326" t="s">
        <v>4136</v>
      </c>
      <c r="E800" s="326" t="s">
        <v>981</v>
      </c>
      <c r="F800" s="326" t="s">
        <v>808</v>
      </c>
      <c r="G800" s="326" t="s">
        <v>896</v>
      </c>
      <c r="H800" s="326" t="s">
        <v>4140</v>
      </c>
      <c r="I800" s="327">
        <v>0</v>
      </c>
      <c r="J800" s="327">
        <v>0</v>
      </c>
      <c r="K800" s="327">
        <v>0</v>
      </c>
      <c r="L800" s="327">
        <v>0</v>
      </c>
      <c r="M800" s="327">
        <v>0</v>
      </c>
      <c r="N800" s="326" t="s">
        <v>12555</v>
      </c>
    </row>
    <row r="801" spans="2:14" ht="15" hidden="1" x14ac:dyDescent="0.25">
      <c r="B801" s="324" t="s">
        <v>14696</v>
      </c>
      <c r="C801" s="324" t="s">
        <v>980</v>
      </c>
      <c r="D801" s="324" t="s">
        <v>4136</v>
      </c>
      <c r="E801" s="324" t="s">
        <v>1513</v>
      </c>
      <c r="F801" s="324" t="s">
        <v>808</v>
      </c>
      <c r="G801" s="324" t="s">
        <v>896</v>
      </c>
      <c r="H801" s="324" t="s">
        <v>4140</v>
      </c>
      <c r="I801" s="325">
        <v>0</v>
      </c>
      <c r="J801" s="325">
        <v>0</v>
      </c>
      <c r="K801" s="325">
        <v>0</v>
      </c>
      <c r="L801" s="325">
        <v>0</v>
      </c>
      <c r="M801" s="325">
        <v>0</v>
      </c>
      <c r="N801" s="324" t="s">
        <v>12555</v>
      </c>
    </row>
    <row r="802" spans="2:14" ht="15" hidden="1" x14ac:dyDescent="0.25">
      <c r="B802" s="326" t="s">
        <v>14697</v>
      </c>
      <c r="C802" s="326" t="s">
        <v>980</v>
      </c>
      <c r="D802" s="326" t="s">
        <v>4136</v>
      </c>
      <c r="E802" s="326" t="s">
        <v>1514</v>
      </c>
      <c r="F802" s="326" t="s">
        <v>808</v>
      </c>
      <c r="G802" s="326" t="s">
        <v>896</v>
      </c>
      <c r="H802" s="326" t="s">
        <v>4140</v>
      </c>
      <c r="I802" s="327">
        <v>0</v>
      </c>
      <c r="J802" s="327">
        <v>0</v>
      </c>
      <c r="K802" s="327">
        <v>0</v>
      </c>
      <c r="L802" s="327">
        <v>0</v>
      </c>
      <c r="M802" s="327">
        <v>0</v>
      </c>
      <c r="N802" s="326" t="s">
        <v>12555</v>
      </c>
    </row>
    <row r="803" spans="2:14" ht="15" hidden="1" x14ac:dyDescent="0.25">
      <c r="B803" s="324" t="s">
        <v>14698</v>
      </c>
      <c r="C803" s="324" t="s">
        <v>980</v>
      </c>
      <c r="D803" s="324" t="s">
        <v>4136</v>
      </c>
      <c r="E803" s="324" t="s">
        <v>1515</v>
      </c>
      <c r="F803" s="324" t="s">
        <v>808</v>
      </c>
      <c r="G803" s="324" t="s">
        <v>896</v>
      </c>
      <c r="H803" s="324" t="s">
        <v>4140</v>
      </c>
      <c r="I803" s="325">
        <v>0</v>
      </c>
      <c r="J803" s="325">
        <v>0</v>
      </c>
      <c r="K803" s="325">
        <v>0</v>
      </c>
      <c r="L803" s="325">
        <v>128.57</v>
      </c>
      <c r="M803" s="325">
        <v>0</v>
      </c>
      <c r="N803" s="324" t="s">
        <v>12555</v>
      </c>
    </row>
    <row r="804" spans="2:14" ht="15" hidden="1" x14ac:dyDescent="0.25">
      <c r="B804" s="326" t="s">
        <v>14699</v>
      </c>
      <c r="C804" s="326" t="s">
        <v>980</v>
      </c>
      <c r="D804" s="326" t="s">
        <v>4136</v>
      </c>
      <c r="E804" s="326" t="s">
        <v>1516</v>
      </c>
      <c r="F804" s="326" t="s">
        <v>808</v>
      </c>
      <c r="G804" s="326" t="s">
        <v>896</v>
      </c>
      <c r="H804" s="326" t="s">
        <v>4140</v>
      </c>
      <c r="I804" s="327">
        <v>0</v>
      </c>
      <c r="J804" s="327">
        <v>0</v>
      </c>
      <c r="K804" s="327">
        <v>0</v>
      </c>
      <c r="L804" s="327">
        <v>0</v>
      </c>
      <c r="M804" s="327">
        <v>0</v>
      </c>
      <c r="N804" s="326" t="s">
        <v>12555</v>
      </c>
    </row>
    <row r="805" spans="2:14" ht="15" hidden="1" x14ac:dyDescent="0.25">
      <c r="B805" s="324" t="s">
        <v>14700</v>
      </c>
      <c r="C805" s="324" t="s">
        <v>980</v>
      </c>
      <c r="D805" s="324" t="s">
        <v>4136</v>
      </c>
      <c r="E805" s="324" t="s">
        <v>982</v>
      </c>
      <c r="F805" s="324" t="s">
        <v>808</v>
      </c>
      <c r="G805" s="324" t="s">
        <v>896</v>
      </c>
      <c r="H805" s="324" t="s">
        <v>4140</v>
      </c>
      <c r="I805" s="325">
        <v>0</v>
      </c>
      <c r="J805" s="325">
        <v>0</v>
      </c>
      <c r="K805" s="325">
        <v>0</v>
      </c>
      <c r="L805" s="325">
        <v>0</v>
      </c>
      <c r="M805" s="325">
        <v>0</v>
      </c>
      <c r="N805" s="324" t="s">
        <v>12555</v>
      </c>
    </row>
    <row r="806" spans="2:14" ht="15" hidden="1" x14ac:dyDescent="0.25">
      <c r="B806" s="324" t="s">
        <v>14701</v>
      </c>
      <c r="C806" s="324" t="s">
        <v>980</v>
      </c>
      <c r="D806" s="324" t="s">
        <v>4136</v>
      </c>
      <c r="E806" s="324" t="s">
        <v>1518</v>
      </c>
      <c r="F806" s="324" t="s">
        <v>808</v>
      </c>
      <c r="G806" s="324" t="s">
        <v>896</v>
      </c>
      <c r="H806" s="324" t="s">
        <v>4140</v>
      </c>
      <c r="I806" s="325">
        <v>0</v>
      </c>
      <c r="J806" s="325">
        <v>0</v>
      </c>
      <c r="K806" s="325">
        <v>0</v>
      </c>
      <c r="L806" s="325">
        <v>0</v>
      </c>
      <c r="M806" s="325">
        <v>0</v>
      </c>
      <c r="N806" s="324" t="s">
        <v>12555</v>
      </c>
    </row>
    <row r="807" spans="2:14" ht="15" hidden="1" x14ac:dyDescent="0.25">
      <c r="B807" s="326" t="s">
        <v>14702</v>
      </c>
      <c r="C807" s="326" t="s">
        <v>980</v>
      </c>
      <c r="D807" s="326" t="s">
        <v>4136</v>
      </c>
      <c r="E807" s="326" t="s">
        <v>1520</v>
      </c>
      <c r="F807" s="326" t="s">
        <v>808</v>
      </c>
      <c r="G807" s="326" t="s">
        <v>896</v>
      </c>
      <c r="H807" s="326" t="s">
        <v>4140</v>
      </c>
      <c r="I807" s="327">
        <v>0</v>
      </c>
      <c r="J807" s="327">
        <v>0</v>
      </c>
      <c r="K807" s="327">
        <v>0</v>
      </c>
      <c r="L807" s="327">
        <v>0</v>
      </c>
      <c r="M807" s="327">
        <v>0</v>
      </c>
      <c r="N807" s="326" t="s">
        <v>12555</v>
      </c>
    </row>
    <row r="808" spans="2:14" ht="15" hidden="1" x14ac:dyDescent="0.25">
      <c r="B808" s="324" t="s">
        <v>14703</v>
      </c>
      <c r="C808" s="324" t="s">
        <v>980</v>
      </c>
      <c r="D808" s="324" t="s">
        <v>4136</v>
      </c>
      <c r="E808" s="324" t="s">
        <v>1521</v>
      </c>
      <c r="F808" s="324" t="s">
        <v>808</v>
      </c>
      <c r="G808" s="324" t="s">
        <v>896</v>
      </c>
      <c r="H808" s="324" t="s">
        <v>4140</v>
      </c>
      <c r="I808" s="325">
        <v>0</v>
      </c>
      <c r="J808" s="325">
        <v>0</v>
      </c>
      <c r="K808" s="325">
        <v>0</v>
      </c>
      <c r="L808" s="325">
        <v>0</v>
      </c>
      <c r="M808" s="325">
        <v>0</v>
      </c>
      <c r="N808" s="324" t="s">
        <v>12555</v>
      </c>
    </row>
    <row r="809" spans="2:14" ht="15" hidden="1" x14ac:dyDescent="0.25">
      <c r="B809" s="326" t="s">
        <v>14704</v>
      </c>
      <c r="C809" s="326" t="s">
        <v>980</v>
      </c>
      <c r="D809" s="326" t="s">
        <v>4136</v>
      </c>
      <c r="E809" s="326" t="s">
        <v>1522</v>
      </c>
      <c r="F809" s="326" t="s">
        <v>808</v>
      </c>
      <c r="G809" s="326" t="s">
        <v>896</v>
      </c>
      <c r="H809" s="326" t="s">
        <v>4140</v>
      </c>
      <c r="I809" s="327">
        <v>0</v>
      </c>
      <c r="J809" s="327">
        <v>0</v>
      </c>
      <c r="K809" s="327">
        <v>0</v>
      </c>
      <c r="L809" s="327">
        <v>0</v>
      </c>
      <c r="M809" s="327">
        <v>0</v>
      </c>
      <c r="N809" s="326" t="s">
        <v>12555</v>
      </c>
    </row>
    <row r="810" spans="2:14" ht="15" hidden="1" x14ac:dyDescent="0.25">
      <c r="B810" s="326" t="s">
        <v>14705</v>
      </c>
      <c r="C810" s="326" t="s">
        <v>980</v>
      </c>
      <c r="D810" s="326" t="s">
        <v>4136</v>
      </c>
      <c r="E810" s="326" t="s">
        <v>983</v>
      </c>
      <c r="F810" s="326" t="s">
        <v>808</v>
      </c>
      <c r="G810" s="326" t="s">
        <v>896</v>
      </c>
      <c r="H810" s="326" t="s">
        <v>4140</v>
      </c>
      <c r="I810" s="327">
        <v>0</v>
      </c>
      <c r="J810" s="327">
        <v>0</v>
      </c>
      <c r="K810" s="327">
        <v>0</v>
      </c>
      <c r="L810" s="327">
        <v>0</v>
      </c>
      <c r="M810" s="327">
        <v>0</v>
      </c>
      <c r="N810" s="326" t="s">
        <v>12555</v>
      </c>
    </row>
    <row r="811" spans="2:14" ht="15" hidden="1" x14ac:dyDescent="0.25">
      <c r="B811" s="324" t="s">
        <v>14706</v>
      </c>
      <c r="C811" s="324" t="s">
        <v>980</v>
      </c>
      <c r="D811" s="324" t="s">
        <v>4136</v>
      </c>
      <c r="E811" s="324" t="s">
        <v>1523</v>
      </c>
      <c r="F811" s="324" t="s">
        <v>808</v>
      </c>
      <c r="G811" s="324" t="s">
        <v>896</v>
      </c>
      <c r="H811" s="324" t="s">
        <v>4140</v>
      </c>
      <c r="I811" s="325">
        <v>0</v>
      </c>
      <c r="J811" s="325">
        <v>0</v>
      </c>
      <c r="K811" s="325">
        <v>0</v>
      </c>
      <c r="L811" s="325">
        <v>0</v>
      </c>
      <c r="M811" s="325">
        <v>0</v>
      </c>
      <c r="N811" s="324" t="s">
        <v>12555</v>
      </c>
    </row>
    <row r="812" spans="2:14" ht="15" hidden="1" x14ac:dyDescent="0.25">
      <c r="B812" s="326" t="s">
        <v>14707</v>
      </c>
      <c r="C812" s="326" t="s">
        <v>980</v>
      </c>
      <c r="D812" s="326" t="s">
        <v>4136</v>
      </c>
      <c r="E812" s="326" t="s">
        <v>1525</v>
      </c>
      <c r="F812" s="326" t="s">
        <v>808</v>
      </c>
      <c r="G812" s="326" t="s">
        <v>896</v>
      </c>
      <c r="H812" s="326" t="s">
        <v>4140</v>
      </c>
      <c r="I812" s="327">
        <v>0</v>
      </c>
      <c r="J812" s="327">
        <v>0</v>
      </c>
      <c r="K812" s="327">
        <v>0</v>
      </c>
      <c r="L812" s="327">
        <v>0</v>
      </c>
      <c r="M812" s="327">
        <v>0</v>
      </c>
      <c r="N812" s="326" t="s">
        <v>12555</v>
      </c>
    </row>
    <row r="813" spans="2:14" ht="15" hidden="1" x14ac:dyDescent="0.25">
      <c r="B813" s="324" t="s">
        <v>14708</v>
      </c>
      <c r="C813" s="324" t="s">
        <v>980</v>
      </c>
      <c r="D813" s="324" t="s">
        <v>4136</v>
      </c>
      <c r="E813" s="324" t="s">
        <v>1526</v>
      </c>
      <c r="F813" s="324" t="s">
        <v>808</v>
      </c>
      <c r="G813" s="324" t="s">
        <v>896</v>
      </c>
      <c r="H813" s="324" t="s">
        <v>4140</v>
      </c>
      <c r="I813" s="325">
        <v>0</v>
      </c>
      <c r="J813" s="325">
        <v>0</v>
      </c>
      <c r="K813" s="325">
        <v>0</v>
      </c>
      <c r="L813" s="325">
        <v>0</v>
      </c>
      <c r="M813" s="325">
        <v>0</v>
      </c>
      <c r="N813" s="324" t="s">
        <v>12555</v>
      </c>
    </row>
    <row r="814" spans="2:14" ht="15" hidden="1" x14ac:dyDescent="0.25">
      <c r="B814" s="326" t="s">
        <v>14709</v>
      </c>
      <c r="C814" s="326" t="s">
        <v>980</v>
      </c>
      <c r="D814" s="326" t="s">
        <v>4136</v>
      </c>
      <c r="E814" s="326" t="s">
        <v>984</v>
      </c>
      <c r="F814" s="326" t="s">
        <v>808</v>
      </c>
      <c r="G814" s="326" t="s">
        <v>896</v>
      </c>
      <c r="H814" s="326" t="s">
        <v>4140</v>
      </c>
      <c r="I814" s="327">
        <v>0</v>
      </c>
      <c r="J814" s="327">
        <v>0</v>
      </c>
      <c r="K814" s="327">
        <v>0</v>
      </c>
      <c r="L814" s="327">
        <v>0</v>
      </c>
      <c r="M814" s="327">
        <v>0</v>
      </c>
      <c r="N814" s="326" t="s">
        <v>12555</v>
      </c>
    </row>
    <row r="815" spans="2:14" ht="15" hidden="1" x14ac:dyDescent="0.25">
      <c r="B815" s="326" t="s">
        <v>14710</v>
      </c>
      <c r="C815" s="326" t="s">
        <v>980</v>
      </c>
      <c r="D815" s="326" t="s">
        <v>4136</v>
      </c>
      <c r="E815" s="326" t="s">
        <v>1528</v>
      </c>
      <c r="F815" s="326" t="s">
        <v>808</v>
      </c>
      <c r="G815" s="326" t="s">
        <v>896</v>
      </c>
      <c r="H815" s="326" t="s">
        <v>4140</v>
      </c>
      <c r="I815" s="327">
        <v>0</v>
      </c>
      <c r="J815" s="327">
        <v>0</v>
      </c>
      <c r="K815" s="327">
        <v>0</v>
      </c>
      <c r="L815" s="327">
        <v>0</v>
      </c>
      <c r="M815" s="327">
        <v>0</v>
      </c>
      <c r="N815" s="326" t="s">
        <v>12555</v>
      </c>
    </row>
    <row r="816" spans="2:14" ht="15" hidden="1" x14ac:dyDescent="0.25">
      <c r="B816" s="324" t="s">
        <v>14711</v>
      </c>
      <c r="C816" s="324" t="s">
        <v>980</v>
      </c>
      <c r="D816" s="324" t="s">
        <v>4136</v>
      </c>
      <c r="E816" s="324" t="s">
        <v>985</v>
      </c>
      <c r="F816" s="324" t="s">
        <v>808</v>
      </c>
      <c r="G816" s="324" t="s">
        <v>896</v>
      </c>
      <c r="H816" s="324" t="s">
        <v>4140</v>
      </c>
      <c r="I816" s="325">
        <v>0</v>
      </c>
      <c r="J816" s="325">
        <v>0</v>
      </c>
      <c r="K816" s="325">
        <v>0</v>
      </c>
      <c r="L816" s="325">
        <v>0</v>
      </c>
      <c r="M816" s="325">
        <v>0</v>
      </c>
      <c r="N816" s="324" t="s">
        <v>12555</v>
      </c>
    </row>
    <row r="817" spans="2:14" ht="15" hidden="1" x14ac:dyDescent="0.25">
      <c r="B817" s="324" t="s">
        <v>14712</v>
      </c>
      <c r="C817" s="324" t="s">
        <v>980</v>
      </c>
      <c r="D817" s="324" t="s">
        <v>4136</v>
      </c>
      <c r="E817" s="324" t="s">
        <v>1531</v>
      </c>
      <c r="F817" s="324" t="s">
        <v>811</v>
      </c>
      <c r="G817" s="324" t="s">
        <v>896</v>
      </c>
      <c r="H817" s="324" t="s">
        <v>4140</v>
      </c>
      <c r="I817" s="325">
        <v>0</v>
      </c>
      <c r="J817" s="325">
        <v>0</v>
      </c>
      <c r="K817" s="325">
        <v>0</v>
      </c>
      <c r="L817" s="325">
        <v>0</v>
      </c>
      <c r="M817" s="325">
        <v>0</v>
      </c>
      <c r="N817" s="324" t="s">
        <v>12555</v>
      </c>
    </row>
    <row r="818" spans="2:14" ht="15" hidden="1" x14ac:dyDescent="0.25">
      <c r="B818" s="326" t="s">
        <v>14713</v>
      </c>
      <c r="C818" s="326" t="s">
        <v>980</v>
      </c>
      <c r="D818" s="326" t="s">
        <v>4136</v>
      </c>
      <c r="E818" s="326" t="s">
        <v>1532</v>
      </c>
      <c r="F818" s="326" t="s">
        <v>808</v>
      </c>
      <c r="G818" s="326" t="s">
        <v>896</v>
      </c>
      <c r="H818" s="326" t="s">
        <v>4140</v>
      </c>
      <c r="I818" s="327">
        <v>0</v>
      </c>
      <c r="J818" s="327">
        <v>0</v>
      </c>
      <c r="K818" s="327">
        <v>0</v>
      </c>
      <c r="L818" s="327">
        <v>0</v>
      </c>
      <c r="M818" s="327">
        <v>0</v>
      </c>
      <c r="N818" s="326" t="s">
        <v>12555</v>
      </c>
    </row>
    <row r="819" spans="2:14" ht="15" hidden="1" x14ac:dyDescent="0.25">
      <c r="B819" s="324" t="s">
        <v>14714</v>
      </c>
      <c r="C819" s="324" t="s">
        <v>980</v>
      </c>
      <c r="D819" s="324" t="s">
        <v>4136</v>
      </c>
      <c r="E819" s="324" t="s">
        <v>1534</v>
      </c>
      <c r="F819" s="324" t="s">
        <v>808</v>
      </c>
      <c r="G819" s="324" t="s">
        <v>896</v>
      </c>
      <c r="H819" s="324" t="s">
        <v>4140</v>
      </c>
      <c r="I819" s="325">
        <v>0</v>
      </c>
      <c r="J819" s="325">
        <v>0</v>
      </c>
      <c r="K819" s="325">
        <v>0</v>
      </c>
      <c r="L819" s="325">
        <v>0</v>
      </c>
      <c r="M819" s="325">
        <v>0</v>
      </c>
      <c r="N819" s="324" t="s">
        <v>12555</v>
      </c>
    </row>
    <row r="820" spans="2:14" ht="15" hidden="1" x14ac:dyDescent="0.25">
      <c r="B820" s="326" t="s">
        <v>14715</v>
      </c>
      <c r="C820" s="326" t="s">
        <v>980</v>
      </c>
      <c r="D820" s="326" t="s">
        <v>4136</v>
      </c>
      <c r="E820" s="326" t="s">
        <v>1535</v>
      </c>
      <c r="F820" s="326" t="s">
        <v>808</v>
      </c>
      <c r="G820" s="326" t="s">
        <v>896</v>
      </c>
      <c r="H820" s="326" t="s">
        <v>4140</v>
      </c>
      <c r="I820" s="327">
        <v>0</v>
      </c>
      <c r="J820" s="327">
        <v>0</v>
      </c>
      <c r="K820" s="327">
        <v>0</v>
      </c>
      <c r="L820" s="327">
        <v>0</v>
      </c>
      <c r="M820" s="327">
        <v>0</v>
      </c>
      <c r="N820" s="326" t="s">
        <v>12555</v>
      </c>
    </row>
    <row r="821" spans="2:14" ht="15" hidden="1" x14ac:dyDescent="0.25">
      <c r="B821" s="324" t="s">
        <v>14716</v>
      </c>
      <c r="C821" s="324" t="s">
        <v>980</v>
      </c>
      <c r="D821" s="324" t="s">
        <v>4136</v>
      </c>
      <c r="E821" s="324" t="s">
        <v>1536</v>
      </c>
      <c r="F821" s="324" t="s">
        <v>808</v>
      </c>
      <c r="G821" s="324" t="s">
        <v>896</v>
      </c>
      <c r="H821" s="324" t="s">
        <v>4140</v>
      </c>
      <c r="I821" s="325">
        <v>0</v>
      </c>
      <c r="J821" s="325">
        <v>0</v>
      </c>
      <c r="K821" s="325">
        <v>0</v>
      </c>
      <c r="L821" s="325">
        <v>0</v>
      </c>
      <c r="M821" s="325">
        <v>0</v>
      </c>
      <c r="N821" s="324" t="s">
        <v>12555</v>
      </c>
    </row>
    <row r="822" spans="2:14" ht="15" hidden="1" x14ac:dyDescent="0.25">
      <c r="B822" s="324" t="s">
        <v>14717</v>
      </c>
      <c r="C822" s="324" t="s">
        <v>980</v>
      </c>
      <c r="D822" s="324" t="s">
        <v>4136</v>
      </c>
      <c r="E822" s="324" t="s">
        <v>1537</v>
      </c>
      <c r="F822" s="324" t="s">
        <v>808</v>
      </c>
      <c r="G822" s="324" t="s">
        <v>896</v>
      </c>
      <c r="H822" s="324" t="s">
        <v>4140</v>
      </c>
      <c r="I822" s="325">
        <v>0</v>
      </c>
      <c r="J822" s="325">
        <v>0</v>
      </c>
      <c r="K822" s="325">
        <v>0</v>
      </c>
      <c r="L822" s="325">
        <v>0</v>
      </c>
      <c r="M822" s="325">
        <v>0</v>
      </c>
      <c r="N822" s="324" t="s">
        <v>12555</v>
      </c>
    </row>
    <row r="823" spans="2:14" ht="15" hidden="1" x14ac:dyDescent="0.25">
      <c r="B823" s="324" t="s">
        <v>14718</v>
      </c>
      <c r="C823" s="324" t="s">
        <v>980</v>
      </c>
      <c r="D823" s="324" t="s">
        <v>4136</v>
      </c>
      <c r="E823" s="324" t="s">
        <v>1538</v>
      </c>
      <c r="F823" s="324" t="s">
        <v>808</v>
      </c>
      <c r="G823" s="324" t="s">
        <v>896</v>
      </c>
      <c r="H823" s="324" t="s">
        <v>4140</v>
      </c>
      <c r="I823" s="325">
        <v>0</v>
      </c>
      <c r="J823" s="325">
        <v>0</v>
      </c>
      <c r="K823" s="325">
        <v>0</v>
      </c>
      <c r="L823" s="325">
        <v>0</v>
      </c>
      <c r="M823" s="325">
        <v>0</v>
      </c>
      <c r="N823" s="324" t="s">
        <v>12555</v>
      </c>
    </row>
    <row r="824" spans="2:14" ht="15" hidden="1" x14ac:dyDescent="0.25">
      <c r="B824" s="326" t="s">
        <v>14719</v>
      </c>
      <c r="C824" s="326" t="s">
        <v>980</v>
      </c>
      <c r="D824" s="326" t="s">
        <v>4136</v>
      </c>
      <c r="E824" s="326" t="s">
        <v>1539</v>
      </c>
      <c r="F824" s="326" t="s">
        <v>808</v>
      </c>
      <c r="G824" s="326" t="s">
        <v>896</v>
      </c>
      <c r="H824" s="326" t="s">
        <v>4140</v>
      </c>
      <c r="I824" s="327">
        <v>0</v>
      </c>
      <c r="J824" s="327">
        <v>0</v>
      </c>
      <c r="K824" s="327">
        <v>0</v>
      </c>
      <c r="L824" s="327">
        <v>0</v>
      </c>
      <c r="M824" s="327">
        <v>0</v>
      </c>
      <c r="N824" s="326" t="s">
        <v>12555</v>
      </c>
    </row>
    <row r="825" spans="2:14" ht="15" hidden="1" x14ac:dyDescent="0.25">
      <c r="B825" s="324" t="s">
        <v>14720</v>
      </c>
      <c r="C825" s="324" t="s">
        <v>980</v>
      </c>
      <c r="D825" s="324" t="s">
        <v>4136</v>
      </c>
      <c r="E825" s="324" t="s">
        <v>1540</v>
      </c>
      <c r="F825" s="324" t="s">
        <v>808</v>
      </c>
      <c r="G825" s="324" t="s">
        <v>896</v>
      </c>
      <c r="H825" s="324" t="s">
        <v>4140</v>
      </c>
      <c r="I825" s="325">
        <v>0</v>
      </c>
      <c r="J825" s="325">
        <v>0</v>
      </c>
      <c r="K825" s="325">
        <v>0</v>
      </c>
      <c r="L825" s="325">
        <v>0</v>
      </c>
      <c r="M825" s="325">
        <v>0</v>
      </c>
      <c r="N825" s="324" t="s">
        <v>12555</v>
      </c>
    </row>
    <row r="826" spans="2:14" ht="15" hidden="1" x14ac:dyDescent="0.25">
      <c r="B826" s="326" t="s">
        <v>14721</v>
      </c>
      <c r="C826" s="326" t="s">
        <v>980</v>
      </c>
      <c r="D826" s="326" t="s">
        <v>4136</v>
      </c>
      <c r="E826" s="326" t="s">
        <v>1547</v>
      </c>
      <c r="F826" s="326" t="s">
        <v>801</v>
      </c>
      <c r="G826" s="326" t="s">
        <v>896</v>
      </c>
      <c r="H826" s="326" t="s">
        <v>4140</v>
      </c>
      <c r="I826" s="327">
        <v>0</v>
      </c>
      <c r="J826" s="327">
        <v>0</v>
      </c>
      <c r="K826" s="327">
        <v>0</v>
      </c>
      <c r="L826" s="327">
        <v>0</v>
      </c>
      <c r="M826" s="327">
        <v>0</v>
      </c>
      <c r="N826" s="326" t="s">
        <v>12555</v>
      </c>
    </row>
    <row r="827" spans="2:14" ht="15" hidden="1" x14ac:dyDescent="0.25">
      <c r="B827" s="324" t="s">
        <v>14722</v>
      </c>
      <c r="C827" s="324" t="s">
        <v>980</v>
      </c>
      <c r="D827" s="324" t="s">
        <v>4136</v>
      </c>
      <c r="E827" s="324" t="s">
        <v>1558</v>
      </c>
      <c r="F827" s="324" t="s">
        <v>801</v>
      </c>
      <c r="G827" s="324" t="s">
        <v>896</v>
      </c>
      <c r="H827" s="324" t="s">
        <v>4140</v>
      </c>
      <c r="I827" s="325">
        <v>0</v>
      </c>
      <c r="J827" s="325">
        <v>0</v>
      </c>
      <c r="K827" s="325">
        <v>0</v>
      </c>
      <c r="L827" s="325">
        <v>0</v>
      </c>
      <c r="M827" s="325">
        <v>0</v>
      </c>
      <c r="N827" s="324" t="s">
        <v>12555</v>
      </c>
    </row>
    <row r="828" spans="2:14" ht="15" hidden="1" x14ac:dyDescent="0.25">
      <c r="B828" s="326" t="s">
        <v>14723</v>
      </c>
      <c r="C828" s="326" t="s">
        <v>980</v>
      </c>
      <c r="D828" s="326" t="s">
        <v>4136</v>
      </c>
      <c r="E828" s="326" t="s">
        <v>1581</v>
      </c>
      <c r="F828" s="326" t="s">
        <v>808</v>
      </c>
      <c r="G828" s="326" t="s">
        <v>896</v>
      </c>
      <c r="H828" s="326" t="s">
        <v>4140</v>
      </c>
      <c r="I828" s="327">
        <v>0</v>
      </c>
      <c r="J828" s="327">
        <v>0</v>
      </c>
      <c r="K828" s="327">
        <v>0</v>
      </c>
      <c r="L828" s="327">
        <v>0</v>
      </c>
      <c r="M828" s="327">
        <v>0</v>
      </c>
      <c r="N828" s="326" t="s">
        <v>12555</v>
      </c>
    </row>
    <row r="829" spans="2:14" ht="15" hidden="1" x14ac:dyDescent="0.25">
      <c r="B829" s="324" t="s">
        <v>14724</v>
      </c>
      <c r="C829" s="324" t="s">
        <v>980</v>
      </c>
      <c r="D829" s="324" t="s">
        <v>4136</v>
      </c>
      <c r="E829" s="324" t="s">
        <v>3617</v>
      </c>
      <c r="F829" s="324" t="s">
        <v>808</v>
      </c>
      <c r="G829" s="324" t="s">
        <v>896</v>
      </c>
      <c r="H829" s="324" t="s">
        <v>7393</v>
      </c>
      <c r="I829" s="325">
        <v>0</v>
      </c>
      <c r="J829" s="325">
        <v>0</v>
      </c>
      <c r="K829" s="325">
        <v>0</v>
      </c>
      <c r="L829" s="325">
        <v>0</v>
      </c>
      <c r="M829" s="325">
        <v>0</v>
      </c>
      <c r="N829" s="324" t="s">
        <v>7275</v>
      </c>
    </row>
    <row r="830" spans="2:14" ht="15" hidden="1" x14ac:dyDescent="0.25">
      <c r="B830" s="326" t="s">
        <v>14724</v>
      </c>
      <c r="C830" s="326" t="s">
        <v>980</v>
      </c>
      <c r="D830" s="326" t="s">
        <v>4136</v>
      </c>
      <c r="E830" s="326" t="s">
        <v>3617</v>
      </c>
      <c r="F830" s="326" t="s">
        <v>808</v>
      </c>
      <c r="G830" s="326" t="s">
        <v>896</v>
      </c>
      <c r="H830" s="326" t="s">
        <v>7394</v>
      </c>
      <c r="I830" s="327">
        <v>0</v>
      </c>
      <c r="J830" s="327">
        <v>0</v>
      </c>
      <c r="K830" s="327">
        <v>0</v>
      </c>
      <c r="L830" s="327">
        <v>0</v>
      </c>
      <c r="M830" s="327">
        <v>0</v>
      </c>
      <c r="N830" s="326" t="s">
        <v>7277</v>
      </c>
    </row>
    <row r="831" spans="2:14" ht="15" hidden="1" x14ac:dyDescent="0.25">
      <c r="B831" s="326" t="s">
        <v>14724</v>
      </c>
      <c r="C831" s="326" t="s">
        <v>980</v>
      </c>
      <c r="D831" s="326" t="s">
        <v>4136</v>
      </c>
      <c r="E831" s="326" t="s">
        <v>3617</v>
      </c>
      <c r="F831" s="326" t="s">
        <v>808</v>
      </c>
      <c r="G831" s="326" t="s">
        <v>896</v>
      </c>
      <c r="H831" s="326" t="s">
        <v>4140</v>
      </c>
      <c r="I831" s="327">
        <v>0</v>
      </c>
      <c r="J831" s="327">
        <v>0</v>
      </c>
      <c r="K831" s="327">
        <v>0</v>
      </c>
      <c r="L831" s="327">
        <v>0</v>
      </c>
      <c r="M831" s="327">
        <v>0</v>
      </c>
      <c r="N831" s="326" t="s">
        <v>12555</v>
      </c>
    </row>
    <row r="832" spans="2:14" ht="15" hidden="1" x14ac:dyDescent="0.25">
      <c r="B832" s="326" t="s">
        <v>14725</v>
      </c>
      <c r="C832" s="326" t="s">
        <v>980</v>
      </c>
      <c r="D832" s="326" t="s">
        <v>4136</v>
      </c>
      <c r="E832" s="326" t="s">
        <v>3618</v>
      </c>
      <c r="F832" s="326" t="s">
        <v>808</v>
      </c>
      <c r="G832" s="326" t="s">
        <v>896</v>
      </c>
      <c r="H832" s="326" t="s">
        <v>4140</v>
      </c>
      <c r="I832" s="327">
        <v>0</v>
      </c>
      <c r="J832" s="327">
        <v>0</v>
      </c>
      <c r="K832" s="327">
        <v>0</v>
      </c>
      <c r="L832" s="327">
        <v>0</v>
      </c>
      <c r="M832" s="327">
        <v>0</v>
      </c>
      <c r="N832" s="326" t="s">
        <v>12555</v>
      </c>
    </row>
    <row r="833" spans="2:14" ht="15" hidden="1" x14ac:dyDescent="0.25">
      <c r="B833" s="324" t="s">
        <v>14726</v>
      </c>
      <c r="C833" s="324" t="s">
        <v>980</v>
      </c>
      <c r="D833" s="324" t="s">
        <v>4136</v>
      </c>
      <c r="E833" s="324" t="s">
        <v>8377</v>
      </c>
      <c r="F833" s="324" t="s">
        <v>808</v>
      </c>
      <c r="G833" s="324" t="s">
        <v>896</v>
      </c>
      <c r="H833" s="324" t="s">
        <v>4140</v>
      </c>
      <c r="I833" s="325">
        <v>0</v>
      </c>
      <c r="J833" s="325">
        <v>0</v>
      </c>
      <c r="K833" s="325">
        <v>0</v>
      </c>
      <c r="L833" s="325">
        <v>0</v>
      </c>
      <c r="M833" s="325">
        <v>0</v>
      </c>
      <c r="N833" s="324" t="s">
        <v>12555</v>
      </c>
    </row>
    <row r="834" spans="2:14" ht="15" hidden="1" x14ac:dyDescent="0.25">
      <c r="B834" s="326" t="s">
        <v>14727</v>
      </c>
      <c r="C834" s="326" t="s">
        <v>980</v>
      </c>
      <c r="D834" s="326" t="s">
        <v>4137</v>
      </c>
      <c r="E834" s="326" t="s">
        <v>1583</v>
      </c>
      <c r="F834" s="326" t="s">
        <v>808</v>
      </c>
      <c r="G834" s="326" t="s">
        <v>896</v>
      </c>
      <c r="H834" s="326" t="s">
        <v>4140</v>
      </c>
      <c r="I834" s="327">
        <v>0</v>
      </c>
      <c r="J834" s="327">
        <v>0</v>
      </c>
      <c r="K834" s="327">
        <v>0</v>
      </c>
      <c r="L834" s="327">
        <v>0</v>
      </c>
      <c r="M834" s="327">
        <v>0</v>
      </c>
      <c r="N834" s="326" t="s">
        <v>12555</v>
      </c>
    </row>
    <row r="835" spans="2:14" ht="15" hidden="1" x14ac:dyDescent="0.25">
      <c r="B835" s="324" t="s">
        <v>14728</v>
      </c>
      <c r="C835" s="324" t="s">
        <v>980</v>
      </c>
      <c r="D835" s="324" t="s">
        <v>4137</v>
      </c>
      <c r="E835" s="324" t="s">
        <v>9965</v>
      </c>
      <c r="F835" s="324" t="s">
        <v>808</v>
      </c>
      <c r="G835" s="324" t="s">
        <v>896</v>
      </c>
      <c r="H835" s="324" t="s">
        <v>4140</v>
      </c>
      <c r="I835" s="325">
        <v>0</v>
      </c>
      <c r="J835" s="325">
        <v>0</v>
      </c>
      <c r="K835" s="325">
        <v>0</v>
      </c>
      <c r="L835" s="325">
        <v>0</v>
      </c>
      <c r="M835" s="325">
        <v>0</v>
      </c>
      <c r="N835" s="324" t="s">
        <v>12555</v>
      </c>
    </row>
    <row r="836" spans="2:14" ht="15" hidden="1" x14ac:dyDescent="0.25">
      <c r="B836" s="326" t="s">
        <v>14729</v>
      </c>
      <c r="C836" s="326" t="s">
        <v>980</v>
      </c>
      <c r="D836" s="326" t="s">
        <v>4137</v>
      </c>
      <c r="E836" s="326" t="s">
        <v>1584</v>
      </c>
      <c r="F836" s="326" t="s">
        <v>808</v>
      </c>
      <c r="G836" s="326" t="s">
        <v>896</v>
      </c>
      <c r="H836" s="326" t="s">
        <v>4140</v>
      </c>
      <c r="I836" s="327">
        <v>0</v>
      </c>
      <c r="J836" s="327">
        <v>0</v>
      </c>
      <c r="K836" s="327">
        <v>0</v>
      </c>
      <c r="L836" s="327">
        <v>0</v>
      </c>
      <c r="M836" s="327">
        <v>0</v>
      </c>
      <c r="N836" s="326" t="s">
        <v>12555</v>
      </c>
    </row>
    <row r="837" spans="2:14" ht="15" hidden="1" x14ac:dyDescent="0.25">
      <c r="B837" s="324" t="s">
        <v>14730</v>
      </c>
      <c r="C837" s="324" t="s">
        <v>980</v>
      </c>
      <c r="D837" s="324" t="s">
        <v>4137</v>
      </c>
      <c r="E837" s="324" t="s">
        <v>1585</v>
      </c>
      <c r="F837" s="324" t="s">
        <v>808</v>
      </c>
      <c r="G837" s="324" t="s">
        <v>896</v>
      </c>
      <c r="H837" s="324" t="s">
        <v>4140</v>
      </c>
      <c r="I837" s="325">
        <v>0</v>
      </c>
      <c r="J837" s="325">
        <v>0</v>
      </c>
      <c r="K837" s="325">
        <v>0</v>
      </c>
      <c r="L837" s="325">
        <v>0</v>
      </c>
      <c r="M837" s="325">
        <v>0</v>
      </c>
      <c r="N837" s="324" t="s">
        <v>12555</v>
      </c>
    </row>
    <row r="838" spans="2:14" ht="15" hidden="1" x14ac:dyDescent="0.25">
      <c r="B838" s="326" t="s">
        <v>14731</v>
      </c>
      <c r="C838" s="326" t="s">
        <v>980</v>
      </c>
      <c r="D838" s="326" t="s">
        <v>4137</v>
      </c>
      <c r="E838" s="326" t="s">
        <v>1586</v>
      </c>
      <c r="F838" s="326" t="s">
        <v>808</v>
      </c>
      <c r="G838" s="326" t="s">
        <v>896</v>
      </c>
      <c r="H838" s="326" t="s">
        <v>4140</v>
      </c>
      <c r="I838" s="327">
        <v>0</v>
      </c>
      <c r="J838" s="327">
        <v>0</v>
      </c>
      <c r="K838" s="327">
        <v>0</v>
      </c>
      <c r="L838" s="327">
        <v>0</v>
      </c>
      <c r="M838" s="327">
        <v>0</v>
      </c>
      <c r="N838" s="326" t="s">
        <v>12555</v>
      </c>
    </row>
    <row r="839" spans="2:14" ht="15" hidden="1" x14ac:dyDescent="0.25">
      <c r="B839" s="324" t="s">
        <v>14732</v>
      </c>
      <c r="C839" s="324" t="s">
        <v>980</v>
      </c>
      <c r="D839" s="324" t="s">
        <v>4137</v>
      </c>
      <c r="E839" s="324" t="s">
        <v>1587</v>
      </c>
      <c r="F839" s="324" t="s">
        <v>808</v>
      </c>
      <c r="G839" s="324" t="s">
        <v>896</v>
      </c>
      <c r="H839" s="324" t="s">
        <v>4140</v>
      </c>
      <c r="I839" s="325">
        <v>0</v>
      </c>
      <c r="J839" s="325">
        <v>0</v>
      </c>
      <c r="K839" s="325">
        <v>0</v>
      </c>
      <c r="L839" s="325">
        <v>0</v>
      </c>
      <c r="M839" s="325">
        <v>0</v>
      </c>
      <c r="N839" s="324" t="s">
        <v>12555</v>
      </c>
    </row>
    <row r="840" spans="2:14" ht="15" hidden="1" x14ac:dyDescent="0.25">
      <c r="B840" s="324" t="s">
        <v>14733</v>
      </c>
      <c r="C840" s="324" t="s">
        <v>980</v>
      </c>
      <c r="D840" s="324" t="s">
        <v>4137</v>
      </c>
      <c r="E840" s="324" t="s">
        <v>1588</v>
      </c>
      <c r="F840" s="324" t="s">
        <v>808</v>
      </c>
      <c r="G840" s="324" t="s">
        <v>896</v>
      </c>
      <c r="H840" s="324" t="s">
        <v>4140</v>
      </c>
      <c r="I840" s="325">
        <v>0</v>
      </c>
      <c r="J840" s="325">
        <v>0</v>
      </c>
      <c r="K840" s="325">
        <v>0</v>
      </c>
      <c r="L840" s="325">
        <v>0</v>
      </c>
      <c r="M840" s="325">
        <v>0</v>
      </c>
      <c r="N840" s="324" t="s">
        <v>12555</v>
      </c>
    </row>
    <row r="841" spans="2:14" ht="15" hidden="1" x14ac:dyDescent="0.25">
      <c r="B841" s="326" t="s">
        <v>14734</v>
      </c>
      <c r="C841" s="326" t="s">
        <v>980</v>
      </c>
      <c r="D841" s="326" t="s">
        <v>4137</v>
      </c>
      <c r="E841" s="326" t="s">
        <v>1589</v>
      </c>
      <c r="F841" s="326" t="s">
        <v>808</v>
      </c>
      <c r="G841" s="326" t="s">
        <v>896</v>
      </c>
      <c r="H841" s="326" t="s">
        <v>4140</v>
      </c>
      <c r="I841" s="327">
        <v>0</v>
      </c>
      <c r="J841" s="327">
        <v>0</v>
      </c>
      <c r="K841" s="327">
        <v>0</v>
      </c>
      <c r="L841" s="327">
        <v>0</v>
      </c>
      <c r="M841" s="327">
        <v>0</v>
      </c>
      <c r="N841" s="326" t="s">
        <v>12555</v>
      </c>
    </row>
    <row r="842" spans="2:14" ht="15" hidden="1" x14ac:dyDescent="0.25">
      <c r="B842" s="324" t="s">
        <v>14735</v>
      </c>
      <c r="C842" s="324" t="s">
        <v>980</v>
      </c>
      <c r="D842" s="324" t="s">
        <v>4137</v>
      </c>
      <c r="E842" s="324" t="s">
        <v>1590</v>
      </c>
      <c r="F842" s="324" t="s">
        <v>808</v>
      </c>
      <c r="G842" s="324" t="s">
        <v>896</v>
      </c>
      <c r="H842" s="324" t="s">
        <v>4140</v>
      </c>
      <c r="I842" s="325">
        <v>0</v>
      </c>
      <c r="J842" s="325">
        <v>0</v>
      </c>
      <c r="K842" s="325">
        <v>0</v>
      </c>
      <c r="L842" s="325">
        <v>0</v>
      </c>
      <c r="M842" s="325">
        <v>0</v>
      </c>
      <c r="N842" s="324" t="s">
        <v>12555</v>
      </c>
    </row>
    <row r="843" spans="2:14" ht="15" hidden="1" x14ac:dyDescent="0.25">
      <c r="B843" s="326" t="s">
        <v>14736</v>
      </c>
      <c r="C843" s="326" t="s">
        <v>980</v>
      </c>
      <c r="D843" s="326" t="s">
        <v>4137</v>
      </c>
      <c r="E843" s="326" t="s">
        <v>1591</v>
      </c>
      <c r="F843" s="326" t="s">
        <v>808</v>
      </c>
      <c r="G843" s="326" t="s">
        <v>896</v>
      </c>
      <c r="H843" s="326" t="s">
        <v>4140</v>
      </c>
      <c r="I843" s="327">
        <v>0</v>
      </c>
      <c r="J843" s="327">
        <v>0</v>
      </c>
      <c r="K843" s="327">
        <v>0</v>
      </c>
      <c r="L843" s="327">
        <v>0</v>
      </c>
      <c r="M843" s="327">
        <v>0</v>
      </c>
      <c r="N843" s="326" t="s">
        <v>12555</v>
      </c>
    </row>
    <row r="844" spans="2:14" ht="15" hidden="1" x14ac:dyDescent="0.25">
      <c r="B844" s="324" t="s">
        <v>14737</v>
      </c>
      <c r="C844" s="324" t="s">
        <v>980</v>
      </c>
      <c r="D844" s="324" t="s">
        <v>4137</v>
      </c>
      <c r="E844" s="324" t="s">
        <v>1592</v>
      </c>
      <c r="F844" s="324" t="s">
        <v>808</v>
      </c>
      <c r="G844" s="324" t="s">
        <v>896</v>
      </c>
      <c r="H844" s="324" t="s">
        <v>4140</v>
      </c>
      <c r="I844" s="325">
        <v>0</v>
      </c>
      <c r="J844" s="325">
        <v>0</v>
      </c>
      <c r="K844" s="325">
        <v>0</v>
      </c>
      <c r="L844" s="325">
        <v>0</v>
      </c>
      <c r="M844" s="325">
        <v>0</v>
      </c>
      <c r="N844" s="324" t="s">
        <v>12555</v>
      </c>
    </row>
    <row r="845" spans="2:14" ht="15" hidden="1" x14ac:dyDescent="0.25">
      <c r="B845" s="326" t="s">
        <v>14738</v>
      </c>
      <c r="C845" s="326" t="s">
        <v>980</v>
      </c>
      <c r="D845" s="326" t="s">
        <v>4137</v>
      </c>
      <c r="E845" s="326" t="s">
        <v>1593</v>
      </c>
      <c r="F845" s="326" t="s">
        <v>808</v>
      </c>
      <c r="G845" s="326" t="s">
        <v>896</v>
      </c>
      <c r="H845" s="326" t="s">
        <v>4140</v>
      </c>
      <c r="I845" s="327">
        <v>0</v>
      </c>
      <c r="J845" s="327">
        <v>0</v>
      </c>
      <c r="K845" s="327">
        <v>0</v>
      </c>
      <c r="L845" s="327">
        <v>0</v>
      </c>
      <c r="M845" s="327">
        <v>0</v>
      </c>
      <c r="N845" s="326" t="s">
        <v>12555</v>
      </c>
    </row>
    <row r="846" spans="2:14" ht="15" hidden="1" x14ac:dyDescent="0.25">
      <c r="B846" s="324" t="s">
        <v>14739</v>
      </c>
      <c r="C846" s="324" t="s">
        <v>980</v>
      </c>
      <c r="D846" s="324" t="s">
        <v>4137</v>
      </c>
      <c r="E846" s="324" t="s">
        <v>1594</v>
      </c>
      <c r="F846" s="324" t="s">
        <v>808</v>
      </c>
      <c r="G846" s="324" t="s">
        <v>896</v>
      </c>
      <c r="H846" s="324" t="s">
        <v>4140</v>
      </c>
      <c r="I846" s="325">
        <v>0</v>
      </c>
      <c r="J846" s="325">
        <v>0</v>
      </c>
      <c r="K846" s="325">
        <v>0</v>
      </c>
      <c r="L846" s="325">
        <v>0</v>
      </c>
      <c r="M846" s="325">
        <v>0</v>
      </c>
      <c r="N846" s="324" t="s">
        <v>12555</v>
      </c>
    </row>
    <row r="847" spans="2:14" ht="15" hidden="1" x14ac:dyDescent="0.25">
      <c r="B847" s="326" t="s">
        <v>14740</v>
      </c>
      <c r="C847" s="326" t="s">
        <v>980</v>
      </c>
      <c r="D847" s="326" t="s">
        <v>4137</v>
      </c>
      <c r="E847" s="326" t="s">
        <v>1595</v>
      </c>
      <c r="F847" s="326" t="s">
        <v>808</v>
      </c>
      <c r="G847" s="326" t="s">
        <v>896</v>
      </c>
      <c r="H847" s="326" t="s">
        <v>4140</v>
      </c>
      <c r="I847" s="327">
        <v>0</v>
      </c>
      <c r="J847" s="327">
        <v>0</v>
      </c>
      <c r="K847" s="327">
        <v>0</v>
      </c>
      <c r="L847" s="327">
        <v>0</v>
      </c>
      <c r="M847" s="327">
        <v>0</v>
      </c>
      <c r="N847" s="326" t="s">
        <v>12555</v>
      </c>
    </row>
    <row r="848" spans="2:14" ht="15" hidden="1" x14ac:dyDescent="0.25">
      <c r="B848" s="324" t="s">
        <v>14741</v>
      </c>
      <c r="C848" s="324" t="s">
        <v>980</v>
      </c>
      <c r="D848" s="324" t="s">
        <v>4137</v>
      </c>
      <c r="E848" s="324" t="s">
        <v>1614</v>
      </c>
      <c r="F848" s="324" t="s">
        <v>808</v>
      </c>
      <c r="G848" s="324" t="s">
        <v>896</v>
      </c>
      <c r="H848" s="324" t="s">
        <v>4140</v>
      </c>
      <c r="I848" s="325">
        <v>0</v>
      </c>
      <c r="J848" s="325">
        <v>0</v>
      </c>
      <c r="K848" s="325">
        <v>0</v>
      </c>
      <c r="L848" s="325">
        <v>0</v>
      </c>
      <c r="M848" s="325">
        <v>0</v>
      </c>
      <c r="N848" s="324" t="s">
        <v>12555</v>
      </c>
    </row>
    <row r="849" spans="2:14" ht="15" hidden="1" x14ac:dyDescent="0.25">
      <c r="B849" s="326" t="s">
        <v>14742</v>
      </c>
      <c r="C849" s="326" t="s">
        <v>980</v>
      </c>
      <c r="D849" s="326" t="s">
        <v>4137</v>
      </c>
      <c r="E849" s="326" t="s">
        <v>1618</v>
      </c>
      <c r="F849" s="326" t="s">
        <v>808</v>
      </c>
      <c r="G849" s="326" t="s">
        <v>896</v>
      </c>
      <c r="H849" s="326" t="s">
        <v>4140</v>
      </c>
      <c r="I849" s="327">
        <v>0</v>
      </c>
      <c r="J849" s="327">
        <v>0</v>
      </c>
      <c r="K849" s="327">
        <v>0</v>
      </c>
      <c r="L849" s="327">
        <v>0</v>
      </c>
      <c r="M849" s="327">
        <v>0</v>
      </c>
      <c r="N849" s="326" t="s">
        <v>12555</v>
      </c>
    </row>
    <row r="850" spans="2:14" ht="15" hidden="1" x14ac:dyDescent="0.25">
      <c r="B850" s="324" t="s">
        <v>14743</v>
      </c>
      <c r="C850" s="324" t="s">
        <v>980</v>
      </c>
      <c r="D850" s="324" t="s">
        <v>4137</v>
      </c>
      <c r="E850" s="324" t="s">
        <v>1619</v>
      </c>
      <c r="F850" s="324" t="s">
        <v>808</v>
      </c>
      <c r="G850" s="324" t="s">
        <v>896</v>
      </c>
      <c r="H850" s="324" t="s">
        <v>4140</v>
      </c>
      <c r="I850" s="325">
        <v>0</v>
      </c>
      <c r="J850" s="325">
        <v>0</v>
      </c>
      <c r="K850" s="325">
        <v>0</v>
      </c>
      <c r="L850" s="325">
        <v>0</v>
      </c>
      <c r="M850" s="325">
        <v>0</v>
      </c>
      <c r="N850" s="324" t="s">
        <v>12555</v>
      </c>
    </row>
    <row r="851" spans="2:14" ht="15" hidden="1" x14ac:dyDescent="0.25">
      <c r="B851" s="326" t="s">
        <v>14744</v>
      </c>
      <c r="C851" s="326" t="s">
        <v>980</v>
      </c>
      <c r="D851" s="326" t="s">
        <v>4137</v>
      </c>
      <c r="E851" s="326" t="s">
        <v>1620</v>
      </c>
      <c r="F851" s="326" t="s">
        <v>808</v>
      </c>
      <c r="G851" s="326" t="s">
        <v>896</v>
      </c>
      <c r="H851" s="326" t="s">
        <v>4140</v>
      </c>
      <c r="I851" s="327">
        <v>0</v>
      </c>
      <c r="J851" s="327">
        <v>0</v>
      </c>
      <c r="K851" s="327">
        <v>0</v>
      </c>
      <c r="L851" s="327">
        <v>0</v>
      </c>
      <c r="M851" s="327">
        <v>0</v>
      </c>
      <c r="N851" s="326" t="s">
        <v>12555</v>
      </c>
    </row>
    <row r="852" spans="2:14" ht="15" hidden="1" x14ac:dyDescent="0.25">
      <c r="B852" s="324" t="s">
        <v>14745</v>
      </c>
      <c r="C852" s="324" t="s">
        <v>980</v>
      </c>
      <c r="D852" s="324" t="s">
        <v>4137</v>
      </c>
      <c r="E852" s="324" t="s">
        <v>1621</v>
      </c>
      <c r="F852" s="324" t="s">
        <v>808</v>
      </c>
      <c r="G852" s="324" t="s">
        <v>896</v>
      </c>
      <c r="H852" s="324" t="s">
        <v>4140</v>
      </c>
      <c r="I852" s="325">
        <v>0</v>
      </c>
      <c r="J852" s="325">
        <v>0</v>
      </c>
      <c r="K852" s="325">
        <v>0</v>
      </c>
      <c r="L852" s="325">
        <v>0</v>
      </c>
      <c r="M852" s="325">
        <v>0</v>
      </c>
      <c r="N852" s="324" t="s">
        <v>12555</v>
      </c>
    </row>
    <row r="853" spans="2:14" ht="15" hidden="1" x14ac:dyDescent="0.25">
      <c r="B853" s="326" t="s">
        <v>14746</v>
      </c>
      <c r="C853" s="326" t="s">
        <v>980</v>
      </c>
      <c r="D853" s="326" t="s">
        <v>4137</v>
      </c>
      <c r="E853" s="326" t="s">
        <v>1622</v>
      </c>
      <c r="F853" s="326" t="s">
        <v>808</v>
      </c>
      <c r="G853" s="326" t="s">
        <v>896</v>
      </c>
      <c r="H853" s="326" t="s">
        <v>4140</v>
      </c>
      <c r="I853" s="327">
        <v>0</v>
      </c>
      <c r="J853" s="327">
        <v>0</v>
      </c>
      <c r="K853" s="327">
        <v>0</v>
      </c>
      <c r="L853" s="327">
        <v>0</v>
      </c>
      <c r="M853" s="327">
        <v>0</v>
      </c>
      <c r="N853" s="326" t="s">
        <v>12555</v>
      </c>
    </row>
    <row r="854" spans="2:14" ht="15" hidden="1" x14ac:dyDescent="0.25">
      <c r="B854" s="324" t="s">
        <v>14747</v>
      </c>
      <c r="C854" s="324" t="s">
        <v>980</v>
      </c>
      <c r="D854" s="324" t="s">
        <v>4137</v>
      </c>
      <c r="E854" s="324" t="s">
        <v>1623</v>
      </c>
      <c r="F854" s="324" t="s">
        <v>808</v>
      </c>
      <c r="G854" s="324" t="s">
        <v>896</v>
      </c>
      <c r="H854" s="324" t="s">
        <v>4140</v>
      </c>
      <c r="I854" s="325">
        <v>0</v>
      </c>
      <c r="J854" s="325">
        <v>0</v>
      </c>
      <c r="K854" s="325">
        <v>0</v>
      </c>
      <c r="L854" s="325">
        <v>0</v>
      </c>
      <c r="M854" s="325">
        <v>0</v>
      </c>
      <c r="N854" s="324" t="s">
        <v>12555</v>
      </c>
    </row>
    <row r="855" spans="2:14" ht="15" hidden="1" x14ac:dyDescent="0.25">
      <c r="B855" s="326" t="s">
        <v>14748</v>
      </c>
      <c r="C855" s="326" t="s">
        <v>980</v>
      </c>
      <c r="D855" s="326" t="s">
        <v>4137</v>
      </c>
      <c r="E855" s="326" t="s">
        <v>1624</v>
      </c>
      <c r="F855" s="326" t="s">
        <v>808</v>
      </c>
      <c r="G855" s="326" t="s">
        <v>896</v>
      </c>
      <c r="H855" s="326" t="s">
        <v>4140</v>
      </c>
      <c r="I855" s="327">
        <v>0</v>
      </c>
      <c r="J855" s="327">
        <v>0</v>
      </c>
      <c r="K855" s="327">
        <v>0</v>
      </c>
      <c r="L855" s="327">
        <v>0</v>
      </c>
      <c r="M855" s="327">
        <v>0</v>
      </c>
      <c r="N855" s="326" t="s">
        <v>12555</v>
      </c>
    </row>
    <row r="856" spans="2:14" ht="15" hidden="1" x14ac:dyDescent="0.25">
      <c r="B856" s="324" t="s">
        <v>14749</v>
      </c>
      <c r="C856" s="324" t="s">
        <v>980</v>
      </c>
      <c r="D856" s="324" t="s">
        <v>4137</v>
      </c>
      <c r="E856" s="324" t="s">
        <v>1630</v>
      </c>
      <c r="F856" s="324" t="s">
        <v>808</v>
      </c>
      <c r="G856" s="324" t="s">
        <v>896</v>
      </c>
      <c r="H856" s="324" t="s">
        <v>4140</v>
      </c>
      <c r="I856" s="325">
        <v>0</v>
      </c>
      <c r="J856" s="325">
        <v>0</v>
      </c>
      <c r="K856" s="325">
        <v>0</v>
      </c>
      <c r="L856" s="325">
        <v>0</v>
      </c>
      <c r="M856" s="325">
        <v>0</v>
      </c>
      <c r="N856" s="324" t="s">
        <v>12555</v>
      </c>
    </row>
    <row r="857" spans="2:14" ht="15" hidden="1" x14ac:dyDescent="0.25">
      <c r="B857" s="326" t="s">
        <v>14750</v>
      </c>
      <c r="C857" s="326" t="s">
        <v>980</v>
      </c>
      <c r="D857" s="326" t="s">
        <v>4137</v>
      </c>
      <c r="E857" s="326" t="s">
        <v>5522</v>
      </c>
      <c r="F857" s="326" t="s">
        <v>808</v>
      </c>
      <c r="G857" s="326" t="s">
        <v>896</v>
      </c>
      <c r="H857" s="326" t="s">
        <v>4140</v>
      </c>
      <c r="I857" s="327">
        <v>0</v>
      </c>
      <c r="J857" s="327">
        <v>0</v>
      </c>
      <c r="K857" s="327">
        <v>0</v>
      </c>
      <c r="L857" s="327">
        <v>0</v>
      </c>
      <c r="M857" s="327">
        <v>0</v>
      </c>
      <c r="N857" s="326" t="s">
        <v>12555</v>
      </c>
    </row>
    <row r="858" spans="2:14" ht="15" hidden="1" x14ac:dyDescent="0.25">
      <c r="B858" s="324" t="s">
        <v>14751</v>
      </c>
      <c r="C858" s="324" t="s">
        <v>980</v>
      </c>
      <c r="D858" s="324" t="s">
        <v>4137</v>
      </c>
      <c r="E858" s="324" t="s">
        <v>7448</v>
      </c>
      <c r="F858" s="324" t="s">
        <v>808</v>
      </c>
      <c r="G858" s="324" t="s">
        <v>896</v>
      </c>
      <c r="H858" s="324" t="s">
        <v>4140</v>
      </c>
      <c r="I858" s="325">
        <v>0</v>
      </c>
      <c r="J858" s="325">
        <v>0</v>
      </c>
      <c r="K858" s="325">
        <v>0</v>
      </c>
      <c r="L858" s="325">
        <v>0</v>
      </c>
      <c r="M858" s="325">
        <v>0</v>
      </c>
      <c r="N858" s="324" t="s">
        <v>12555</v>
      </c>
    </row>
    <row r="859" spans="2:14" ht="15" hidden="1" x14ac:dyDescent="0.25">
      <c r="B859" s="326" t="s">
        <v>14752</v>
      </c>
      <c r="C859" s="326" t="s">
        <v>980</v>
      </c>
      <c r="D859" s="326" t="s">
        <v>4137</v>
      </c>
      <c r="E859" s="326" t="s">
        <v>7449</v>
      </c>
      <c r="F859" s="326" t="s">
        <v>808</v>
      </c>
      <c r="G859" s="326" t="s">
        <v>896</v>
      </c>
      <c r="H859" s="326" t="s">
        <v>4140</v>
      </c>
      <c r="I859" s="327">
        <v>0</v>
      </c>
      <c r="J859" s="327">
        <v>0</v>
      </c>
      <c r="K859" s="327">
        <v>0</v>
      </c>
      <c r="L859" s="327">
        <v>0</v>
      </c>
      <c r="M859" s="327">
        <v>0</v>
      </c>
      <c r="N859" s="326" t="s">
        <v>12555</v>
      </c>
    </row>
    <row r="860" spans="2:14" ht="15" hidden="1" x14ac:dyDescent="0.25">
      <c r="B860" s="324" t="s">
        <v>14753</v>
      </c>
      <c r="C860" s="324" t="s">
        <v>980</v>
      </c>
      <c r="D860" s="324" t="s">
        <v>4138</v>
      </c>
      <c r="E860" s="324" t="s">
        <v>1631</v>
      </c>
      <c r="F860" s="324" t="s">
        <v>801</v>
      </c>
      <c r="G860" s="324" t="s">
        <v>896</v>
      </c>
      <c r="H860" s="324" t="s">
        <v>4140</v>
      </c>
      <c r="I860" s="325">
        <v>0</v>
      </c>
      <c r="J860" s="325">
        <v>0</v>
      </c>
      <c r="K860" s="325">
        <v>0</v>
      </c>
      <c r="L860" s="325">
        <v>0</v>
      </c>
      <c r="M860" s="325">
        <v>0</v>
      </c>
      <c r="N860" s="324" t="s">
        <v>12555</v>
      </c>
    </row>
    <row r="861" spans="2:14" ht="15" hidden="1" x14ac:dyDescent="0.25">
      <c r="B861" s="326" t="s">
        <v>14754</v>
      </c>
      <c r="C861" s="326" t="s">
        <v>980</v>
      </c>
      <c r="D861" s="326" t="s">
        <v>4138</v>
      </c>
      <c r="E861" s="326" t="s">
        <v>3619</v>
      </c>
      <c r="F861" s="326" t="s">
        <v>801</v>
      </c>
      <c r="G861" s="326" t="s">
        <v>896</v>
      </c>
      <c r="H861" s="326" t="s">
        <v>4140</v>
      </c>
      <c r="I861" s="327">
        <v>0</v>
      </c>
      <c r="J861" s="327">
        <v>0</v>
      </c>
      <c r="K861" s="327">
        <v>0</v>
      </c>
      <c r="L861" s="327">
        <v>0</v>
      </c>
      <c r="M861" s="327">
        <v>0</v>
      </c>
      <c r="N861" s="326" t="s">
        <v>12555</v>
      </c>
    </row>
    <row r="862" spans="2:14" ht="15" hidden="1" x14ac:dyDescent="0.25">
      <c r="B862" s="326" t="s">
        <v>14755</v>
      </c>
      <c r="C862" s="326" t="s">
        <v>980</v>
      </c>
      <c r="D862" s="326" t="s">
        <v>4138</v>
      </c>
      <c r="E862" s="326" t="s">
        <v>1633</v>
      </c>
      <c r="F862" s="326" t="s">
        <v>801</v>
      </c>
      <c r="G862" s="326" t="s">
        <v>896</v>
      </c>
      <c r="H862" s="326" t="s">
        <v>4140</v>
      </c>
      <c r="I862" s="327">
        <v>0</v>
      </c>
      <c r="J862" s="327">
        <v>0</v>
      </c>
      <c r="K862" s="327">
        <v>0</v>
      </c>
      <c r="L862" s="327">
        <v>0</v>
      </c>
      <c r="M862" s="327">
        <v>0</v>
      </c>
      <c r="N862" s="326" t="s">
        <v>12555</v>
      </c>
    </row>
    <row r="863" spans="2:14" ht="15" hidden="1" x14ac:dyDescent="0.25">
      <c r="B863" s="326" t="s">
        <v>14756</v>
      </c>
      <c r="C863" s="326" t="s">
        <v>980</v>
      </c>
      <c r="D863" s="326" t="s">
        <v>4138</v>
      </c>
      <c r="E863" s="326" t="s">
        <v>1634</v>
      </c>
      <c r="F863" s="326" t="s">
        <v>801</v>
      </c>
      <c r="G863" s="326" t="s">
        <v>896</v>
      </c>
      <c r="H863" s="326" t="s">
        <v>4140</v>
      </c>
      <c r="I863" s="327">
        <v>0</v>
      </c>
      <c r="J863" s="327">
        <v>0</v>
      </c>
      <c r="K863" s="327">
        <v>0</v>
      </c>
      <c r="L863" s="327">
        <v>0</v>
      </c>
      <c r="M863" s="327">
        <v>0</v>
      </c>
      <c r="N863" s="326" t="s">
        <v>12555</v>
      </c>
    </row>
    <row r="864" spans="2:14" ht="15" hidden="1" x14ac:dyDescent="0.25">
      <c r="B864" s="324" t="s">
        <v>14757</v>
      </c>
      <c r="C864" s="324" t="s">
        <v>980</v>
      </c>
      <c r="D864" s="324" t="s">
        <v>4138</v>
      </c>
      <c r="E864" s="324" t="s">
        <v>1635</v>
      </c>
      <c r="F864" s="324" t="s">
        <v>801</v>
      </c>
      <c r="G864" s="324" t="s">
        <v>896</v>
      </c>
      <c r="H864" s="324" t="s">
        <v>4140</v>
      </c>
      <c r="I864" s="325">
        <v>0</v>
      </c>
      <c r="J864" s="325">
        <v>0</v>
      </c>
      <c r="K864" s="325">
        <v>0</v>
      </c>
      <c r="L864" s="325">
        <v>0</v>
      </c>
      <c r="M864" s="325">
        <v>0</v>
      </c>
      <c r="N864" s="324" t="s">
        <v>12555</v>
      </c>
    </row>
    <row r="865" spans="2:14" ht="15" hidden="1" x14ac:dyDescent="0.25">
      <c r="B865" s="324" t="s">
        <v>14758</v>
      </c>
      <c r="C865" s="324" t="s">
        <v>980</v>
      </c>
      <c r="D865" s="324" t="s">
        <v>4138</v>
      </c>
      <c r="E865" s="324" t="s">
        <v>1636</v>
      </c>
      <c r="F865" s="324" t="s">
        <v>801</v>
      </c>
      <c r="G865" s="324" t="s">
        <v>896</v>
      </c>
      <c r="H865" s="324" t="s">
        <v>4140</v>
      </c>
      <c r="I865" s="325">
        <v>0</v>
      </c>
      <c r="J865" s="325">
        <v>0</v>
      </c>
      <c r="K865" s="325">
        <v>0</v>
      </c>
      <c r="L865" s="325">
        <v>0</v>
      </c>
      <c r="M865" s="325">
        <v>0</v>
      </c>
      <c r="N865" s="324" t="s">
        <v>12555</v>
      </c>
    </row>
    <row r="866" spans="2:14" ht="15" hidden="1" x14ac:dyDescent="0.25">
      <c r="B866" s="326" t="s">
        <v>14759</v>
      </c>
      <c r="C866" s="326" t="s">
        <v>980</v>
      </c>
      <c r="D866" s="326" t="s">
        <v>4138</v>
      </c>
      <c r="E866" s="326" t="s">
        <v>1638</v>
      </c>
      <c r="F866" s="326" t="s">
        <v>801</v>
      </c>
      <c r="G866" s="326" t="s">
        <v>896</v>
      </c>
      <c r="H866" s="326" t="s">
        <v>4140</v>
      </c>
      <c r="I866" s="327">
        <v>0</v>
      </c>
      <c r="J866" s="327">
        <v>0</v>
      </c>
      <c r="K866" s="327">
        <v>0</v>
      </c>
      <c r="L866" s="327">
        <v>0.04</v>
      </c>
      <c r="M866" s="327">
        <v>0</v>
      </c>
      <c r="N866" s="326" t="s">
        <v>12555</v>
      </c>
    </row>
    <row r="867" spans="2:14" ht="15" hidden="1" x14ac:dyDescent="0.25">
      <c r="B867" s="324" t="s">
        <v>14760</v>
      </c>
      <c r="C867" s="324" t="s">
        <v>980</v>
      </c>
      <c r="D867" s="324" t="s">
        <v>4138</v>
      </c>
      <c r="E867" s="324" t="s">
        <v>1639</v>
      </c>
      <c r="F867" s="324" t="s">
        <v>801</v>
      </c>
      <c r="G867" s="324" t="s">
        <v>896</v>
      </c>
      <c r="H867" s="324" t="s">
        <v>4140</v>
      </c>
      <c r="I867" s="325">
        <v>0</v>
      </c>
      <c r="J867" s="325">
        <v>0</v>
      </c>
      <c r="K867" s="325">
        <v>0</v>
      </c>
      <c r="L867" s="325">
        <v>0.04</v>
      </c>
      <c r="M867" s="325">
        <v>0</v>
      </c>
      <c r="N867" s="324" t="s">
        <v>12555</v>
      </c>
    </row>
    <row r="868" spans="2:14" ht="15" hidden="1" x14ac:dyDescent="0.25">
      <c r="B868" s="326" t="s">
        <v>14761</v>
      </c>
      <c r="C868" s="326" t="s">
        <v>980</v>
      </c>
      <c r="D868" s="326" t="s">
        <v>4138</v>
      </c>
      <c r="E868" s="326" t="s">
        <v>1640</v>
      </c>
      <c r="F868" s="326" t="s">
        <v>801</v>
      </c>
      <c r="G868" s="326" t="s">
        <v>896</v>
      </c>
      <c r="H868" s="326" t="s">
        <v>4140</v>
      </c>
      <c r="I868" s="327">
        <v>0</v>
      </c>
      <c r="J868" s="327">
        <v>0</v>
      </c>
      <c r="K868" s="327">
        <v>0</v>
      </c>
      <c r="L868" s="327">
        <v>0</v>
      </c>
      <c r="M868" s="327">
        <v>0</v>
      </c>
      <c r="N868" s="326" t="s">
        <v>12555</v>
      </c>
    </row>
    <row r="869" spans="2:14" ht="15" hidden="1" x14ac:dyDescent="0.25">
      <c r="B869" s="324" t="s">
        <v>14762</v>
      </c>
      <c r="C869" s="324" t="s">
        <v>980</v>
      </c>
      <c r="D869" s="324" t="s">
        <v>4138</v>
      </c>
      <c r="E869" s="324" t="s">
        <v>1641</v>
      </c>
      <c r="F869" s="324" t="s">
        <v>801</v>
      </c>
      <c r="G869" s="324" t="s">
        <v>896</v>
      </c>
      <c r="H869" s="324" t="s">
        <v>4140</v>
      </c>
      <c r="I869" s="325">
        <v>0</v>
      </c>
      <c r="J869" s="325">
        <v>0</v>
      </c>
      <c r="K869" s="325">
        <v>0</v>
      </c>
      <c r="L869" s="325">
        <v>0</v>
      </c>
      <c r="M869" s="325">
        <v>0</v>
      </c>
      <c r="N869" s="324" t="s">
        <v>12555</v>
      </c>
    </row>
    <row r="870" spans="2:14" ht="15" hidden="1" x14ac:dyDescent="0.25">
      <c r="B870" s="324" t="s">
        <v>14763</v>
      </c>
      <c r="C870" s="324" t="s">
        <v>980</v>
      </c>
      <c r="D870" s="324" t="s">
        <v>4138</v>
      </c>
      <c r="E870" s="324" t="s">
        <v>1642</v>
      </c>
      <c r="F870" s="324" t="s">
        <v>801</v>
      </c>
      <c r="G870" s="324" t="s">
        <v>896</v>
      </c>
      <c r="H870" s="324" t="s">
        <v>4140</v>
      </c>
      <c r="I870" s="325">
        <v>0</v>
      </c>
      <c r="J870" s="325">
        <v>0</v>
      </c>
      <c r="K870" s="325">
        <v>0</v>
      </c>
      <c r="L870" s="325">
        <v>0</v>
      </c>
      <c r="M870" s="325">
        <v>0</v>
      </c>
      <c r="N870" s="324" t="s">
        <v>12555</v>
      </c>
    </row>
    <row r="871" spans="2:14" ht="15" hidden="1" x14ac:dyDescent="0.25">
      <c r="B871" s="326" t="s">
        <v>14764</v>
      </c>
      <c r="C871" s="326" t="s">
        <v>980</v>
      </c>
      <c r="D871" s="326" t="s">
        <v>4138</v>
      </c>
      <c r="E871" s="326" t="s">
        <v>1643</v>
      </c>
      <c r="F871" s="326" t="s">
        <v>801</v>
      </c>
      <c r="G871" s="326" t="s">
        <v>896</v>
      </c>
      <c r="H871" s="326" t="s">
        <v>4140</v>
      </c>
      <c r="I871" s="327">
        <v>0</v>
      </c>
      <c r="J871" s="327">
        <v>0</v>
      </c>
      <c r="K871" s="327">
        <v>0</v>
      </c>
      <c r="L871" s="327">
        <v>0</v>
      </c>
      <c r="M871" s="327">
        <v>0</v>
      </c>
      <c r="N871" s="326" t="s">
        <v>12555</v>
      </c>
    </row>
    <row r="872" spans="2:14" ht="15" hidden="1" x14ac:dyDescent="0.25">
      <c r="B872" s="326" t="s">
        <v>14765</v>
      </c>
      <c r="C872" s="326" t="s">
        <v>980</v>
      </c>
      <c r="D872" s="326" t="s">
        <v>4138</v>
      </c>
      <c r="E872" s="326" t="s">
        <v>1644</v>
      </c>
      <c r="F872" s="326" t="s">
        <v>801</v>
      </c>
      <c r="G872" s="326" t="s">
        <v>896</v>
      </c>
      <c r="H872" s="326" t="s">
        <v>4140</v>
      </c>
      <c r="I872" s="327">
        <v>0</v>
      </c>
      <c r="J872" s="327">
        <v>0</v>
      </c>
      <c r="K872" s="327">
        <v>0</v>
      </c>
      <c r="L872" s="327">
        <v>0</v>
      </c>
      <c r="M872" s="327">
        <v>0</v>
      </c>
      <c r="N872" s="326" t="s">
        <v>12555</v>
      </c>
    </row>
    <row r="873" spans="2:14" ht="15" hidden="1" x14ac:dyDescent="0.25">
      <c r="B873" s="324" t="s">
        <v>14766</v>
      </c>
      <c r="C873" s="324" t="s">
        <v>980</v>
      </c>
      <c r="D873" s="324" t="s">
        <v>4138</v>
      </c>
      <c r="E873" s="324" t="s">
        <v>1646</v>
      </c>
      <c r="F873" s="324" t="s">
        <v>801</v>
      </c>
      <c r="G873" s="324" t="s">
        <v>896</v>
      </c>
      <c r="H873" s="324" t="s">
        <v>4140</v>
      </c>
      <c r="I873" s="325">
        <v>0</v>
      </c>
      <c r="J873" s="325">
        <v>0</v>
      </c>
      <c r="K873" s="325">
        <v>0</v>
      </c>
      <c r="L873" s="325">
        <v>0</v>
      </c>
      <c r="M873" s="325">
        <v>0</v>
      </c>
      <c r="N873" s="324" t="s">
        <v>12555</v>
      </c>
    </row>
    <row r="874" spans="2:14" ht="15" hidden="1" x14ac:dyDescent="0.25">
      <c r="B874" s="326" t="s">
        <v>14767</v>
      </c>
      <c r="C874" s="326" t="s">
        <v>980</v>
      </c>
      <c r="D874" s="326" t="s">
        <v>4138</v>
      </c>
      <c r="E874" s="326" t="s">
        <v>1647</v>
      </c>
      <c r="F874" s="326" t="s">
        <v>801</v>
      </c>
      <c r="G874" s="326" t="s">
        <v>896</v>
      </c>
      <c r="H874" s="326" t="s">
        <v>4140</v>
      </c>
      <c r="I874" s="327">
        <v>0</v>
      </c>
      <c r="J874" s="327">
        <v>0</v>
      </c>
      <c r="K874" s="327">
        <v>0</v>
      </c>
      <c r="L874" s="327">
        <v>0</v>
      </c>
      <c r="M874" s="327">
        <v>0</v>
      </c>
      <c r="N874" s="326" t="s">
        <v>12555</v>
      </c>
    </row>
    <row r="875" spans="2:14" ht="15" hidden="1" x14ac:dyDescent="0.25">
      <c r="B875" s="324" t="s">
        <v>14768</v>
      </c>
      <c r="C875" s="324" t="s">
        <v>980</v>
      </c>
      <c r="D875" s="324" t="s">
        <v>4138</v>
      </c>
      <c r="E875" s="324" t="s">
        <v>1648</v>
      </c>
      <c r="F875" s="324" t="s">
        <v>801</v>
      </c>
      <c r="G875" s="324" t="s">
        <v>896</v>
      </c>
      <c r="H875" s="324" t="s">
        <v>4140</v>
      </c>
      <c r="I875" s="325">
        <v>0</v>
      </c>
      <c r="J875" s="325">
        <v>0</v>
      </c>
      <c r="K875" s="325">
        <v>0</v>
      </c>
      <c r="L875" s="325">
        <v>0</v>
      </c>
      <c r="M875" s="325">
        <v>0</v>
      </c>
      <c r="N875" s="324" t="s">
        <v>12555</v>
      </c>
    </row>
    <row r="876" spans="2:14" ht="15" hidden="1" x14ac:dyDescent="0.25">
      <c r="B876" s="324" t="s">
        <v>14769</v>
      </c>
      <c r="C876" s="324" t="s">
        <v>980</v>
      </c>
      <c r="D876" s="324" t="s">
        <v>4138</v>
      </c>
      <c r="E876" s="324" t="s">
        <v>1649</v>
      </c>
      <c r="F876" s="324" t="s">
        <v>801</v>
      </c>
      <c r="G876" s="324" t="s">
        <v>896</v>
      </c>
      <c r="H876" s="324" t="s">
        <v>4140</v>
      </c>
      <c r="I876" s="325">
        <v>0</v>
      </c>
      <c r="J876" s="325">
        <v>0</v>
      </c>
      <c r="K876" s="325">
        <v>0</v>
      </c>
      <c r="L876" s="325">
        <v>0</v>
      </c>
      <c r="M876" s="325">
        <v>0</v>
      </c>
      <c r="N876" s="324" t="s">
        <v>12555</v>
      </c>
    </row>
    <row r="877" spans="2:14" ht="15" hidden="1" x14ac:dyDescent="0.25">
      <c r="B877" s="326" t="s">
        <v>14770</v>
      </c>
      <c r="C877" s="326" t="s">
        <v>980</v>
      </c>
      <c r="D877" s="326" t="s">
        <v>4138</v>
      </c>
      <c r="E877" s="326" t="s">
        <v>1652</v>
      </c>
      <c r="F877" s="326" t="s">
        <v>801</v>
      </c>
      <c r="G877" s="326" t="s">
        <v>896</v>
      </c>
      <c r="H877" s="326" t="s">
        <v>4140</v>
      </c>
      <c r="I877" s="327">
        <v>0</v>
      </c>
      <c r="J877" s="327">
        <v>0</v>
      </c>
      <c r="K877" s="327">
        <v>0</v>
      </c>
      <c r="L877" s="327">
        <v>0</v>
      </c>
      <c r="M877" s="327">
        <v>0</v>
      </c>
      <c r="N877" s="326" t="s">
        <v>12555</v>
      </c>
    </row>
    <row r="878" spans="2:14" ht="15" hidden="1" x14ac:dyDescent="0.25">
      <c r="B878" s="324" t="s">
        <v>14771</v>
      </c>
      <c r="C878" s="324" t="s">
        <v>980</v>
      </c>
      <c r="D878" s="324" t="s">
        <v>4138</v>
      </c>
      <c r="E878" s="324" t="s">
        <v>1653</v>
      </c>
      <c r="F878" s="324" t="s">
        <v>801</v>
      </c>
      <c r="G878" s="324" t="s">
        <v>896</v>
      </c>
      <c r="H878" s="324" t="s">
        <v>4140</v>
      </c>
      <c r="I878" s="325">
        <v>0</v>
      </c>
      <c r="J878" s="325">
        <v>0</v>
      </c>
      <c r="K878" s="325">
        <v>0</v>
      </c>
      <c r="L878" s="325">
        <v>0.01</v>
      </c>
      <c r="M878" s="325">
        <v>0</v>
      </c>
      <c r="N878" s="324" t="s">
        <v>12555</v>
      </c>
    </row>
    <row r="879" spans="2:14" ht="15" hidden="1" x14ac:dyDescent="0.25">
      <c r="B879" s="326" t="s">
        <v>14772</v>
      </c>
      <c r="C879" s="326" t="s">
        <v>980</v>
      </c>
      <c r="D879" s="326" t="s">
        <v>4138</v>
      </c>
      <c r="E879" s="326" t="s">
        <v>1654</v>
      </c>
      <c r="F879" s="326" t="s">
        <v>801</v>
      </c>
      <c r="G879" s="326" t="s">
        <v>896</v>
      </c>
      <c r="H879" s="326" t="s">
        <v>4140</v>
      </c>
      <c r="I879" s="327">
        <v>0</v>
      </c>
      <c r="J879" s="327">
        <v>0</v>
      </c>
      <c r="K879" s="327">
        <v>0</v>
      </c>
      <c r="L879" s="327">
        <v>4747.38</v>
      </c>
      <c r="M879" s="327">
        <v>0</v>
      </c>
      <c r="N879" s="326" t="s">
        <v>12555</v>
      </c>
    </row>
    <row r="880" spans="2:14" ht="15" hidden="1" x14ac:dyDescent="0.25">
      <c r="B880" s="326" t="s">
        <v>14773</v>
      </c>
      <c r="C880" s="326" t="s">
        <v>980</v>
      </c>
      <c r="D880" s="326" t="s">
        <v>4138</v>
      </c>
      <c r="E880" s="326" t="s">
        <v>1656</v>
      </c>
      <c r="F880" s="326" t="s">
        <v>801</v>
      </c>
      <c r="G880" s="326" t="s">
        <v>896</v>
      </c>
      <c r="H880" s="326" t="s">
        <v>4140</v>
      </c>
      <c r="I880" s="327">
        <v>0</v>
      </c>
      <c r="J880" s="327">
        <v>0</v>
      </c>
      <c r="K880" s="327">
        <v>0</v>
      </c>
      <c r="L880" s="327">
        <v>0</v>
      </c>
      <c r="M880" s="327">
        <v>0</v>
      </c>
      <c r="N880" s="326" t="s">
        <v>12555</v>
      </c>
    </row>
    <row r="881" spans="2:14" ht="15" hidden="1" x14ac:dyDescent="0.25">
      <c r="B881" s="326" t="s">
        <v>14774</v>
      </c>
      <c r="C881" s="326" t="s">
        <v>980</v>
      </c>
      <c r="D881" s="326" t="s">
        <v>4138</v>
      </c>
      <c r="E881" s="326" t="s">
        <v>1661</v>
      </c>
      <c r="F881" s="326" t="s">
        <v>801</v>
      </c>
      <c r="G881" s="326" t="s">
        <v>896</v>
      </c>
      <c r="H881" s="326" t="s">
        <v>4140</v>
      </c>
      <c r="I881" s="327">
        <v>0</v>
      </c>
      <c r="J881" s="327">
        <v>0</v>
      </c>
      <c r="K881" s="327">
        <v>0</v>
      </c>
      <c r="L881" s="327">
        <v>0.05</v>
      </c>
      <c r="M881" s="327">
        <v>0</v>
      </c>
      <c r="N881" s="326" t="s">
        <v>12555</v>
      </c>
    </row>
    <row r="882" spans="2:14" ht="15" hidden="1" x14ac:dyDescent="0.25">
      <c r="B882" s="324" t="s">
        <v>14775</v>
      </c>
      <c r="C882" s="324" t="s">
        <v>980</v>
      </c>
      <c r="D882" s="324" t="s">
        <v>4138</v>
      </c>
      <c r="E882" s="324" t="s">
        <v>1662</v>
      </c>
      <c r="F882" s="324" t="s">
        <v>808</v>
      </c>
      <c r="G882" s="324" t="s">
        <v>896</v>
      </c>
      <c r="H882" s="324" t="s">
        <v>4140</v>
      </c>
      <c r="I882" s="325">
        <v>0</v>
      </c>
      <c r="J882" s="325">
        <v>0</v>
      </c>
      <c r="K882" s="325">
        <v>0</v>
      </c>
      <c r="L882" s="325">
        <v>0</v>
      </c>
      <c r="M882" s="325">
        <v>0</v>
      </c>
      <c r="N882" s="324" t="s">
        <v>12555</v>
      </c>
    </row>
    <row r="883" spans="2:14" ht="15" hidden="1" x14ac:dyDescent="0.25">
      <c r="B883" s="326" t="s">
        <v>14776</v>
      </c>
      <c r="C883" s="326" t="s">
        <v>980</v>
      </c>
      <c r="D883" s="326" t="s">
        <v>4138</v>
      </c>
      <c r="E883" s="326" t="s">
        <v>1663</v>
      </c>
      <c r="F883" s="326" t="s">
        <v>808</v>
      </c>
      <c r="G883" s="326" t="s">
        <v>896</v>
      </c>
      <c r="H883" s="326" t="s">
        <v>4140</v>
      </c>
      <c r="I883" s="327">
        <v>0</v>
      </c>
      <c r="J883" s="327">
        <v>0</v>
      </c>
      <c r="K883" s="327">
        <v>0</v>
      </c>
      <c r="L883" s="327">
        <v>0</v>
      </c>
      <c r="M883" s="327">
        <v>0</v>
      </c>
      <c r="N883" s="326" t="s">
        <v>12555</v>
      </c>
    </row>
    <row r="884" spans="2:14" ht="15" hidden="1" x14ac:dyDescent="0.25">
      <c r="B884" s="324" t="s">
        <v>14777</v>
      </c>
      <c r="C884" s="324" t="s">
        <v>980</v>
      </c>
      <c r="D884" s="324" t="s">
        <v>4138</v>
      </c>
      <c r="E884" s="324" t="s">
        <v>1664</v>
      </c>
      <c r="F884" s="324" t="s">
        <v>808</v>
      </c>
      <c r="G884" s="324" t="s">
        <v>896</v>
      </c>
      <c r="H884" s="324" t="s">
        <v>4140</v>
      </c>
      <c r="I884" s="325">
        <v>0</v>
      </c>
      <c r="J884" s="325">
        <v>0</v>
      </c>
      <c r="K884" s="325">
        <v>0</v>
      </c>
      <c r="L884" s="325">
        <v>0</v>
      </c>
      <c r="M884" s="325">
        <v>0</v>
      </c>
      <c r="N884" s="324" t="s">
        <v>12555</v>
      </c>
    </row>
    <row r="885" spans="2:14" ht="15" hidden="1" x14ac:dyDescent="0.25">
      <c r="B885" s="326" t="s">
        <v>14778</v>
      </c>
      <c r="C885" s="326" t="s">
        <v>980</v>
      </c>
      <c r="D885" s="326" t="s">
        <v>4138</v>
      </c>
      <c r="E885" s="326" t="s">
        <v>1665</v>
      </c>
      <c r="F885" s="326" t="s">
        <v>808</v>
      </c>
      <c r="G885" s="326" t="s">
        <v>896</v>
      </c>
      <c r="H885" s="326" t="s">
        <v>4140</v>
      </c>
      <c r="I885" s="327">
        <v>0</v>
      </c>
      <c r="J885" s="327">
        <v>0</v>
      </c>
      <c r="K885" s="327">
        <v>0</v>
      </c>
      <c r="L885" s="327">
        <v>0</v>
      </c>
      <c r="M885" s="327">
        <v>0</v>
      </c>
      <c r="N885" s="326" t="s">
        <v>12555</v>
      </c>
    </row>
    <row r="886" spans="2:14" ht="15" hidden="1" x14ac:dyDescent="0.25">
      <c r="B886" s="324" t="s">
        <v>14779</v>
      </c>
      <c r="C886" s="324" t="s">
        <v>980</v>
      </c>
      <c r="D886" s="324" t="s">
        <v>4138</v>
      </c>
      <c r="E886" s="324" t="s">
        <v>1666</v>
      </c>
      <c r="F886" s="324" t="s">
        <v>808</v>
      </c>
      <c r="G886" s="324" t="s">
        <v>896</v>
      </c>
      <c r="H886" s="324" t="s">
        <v>4140</v>
      </c>
      <c r="I886" s="325">
        <v>0</v>
      </c>
      <c r="J886" s="325">
        <v>0</v>
      </c>
      <c r="K886" s="325">
        <v>0</v>
      </c>
      <c r="L886" s="325">
        <v>0</v>
      </c>
      <c r="M886" s="325">
        <v>0</v>
      </c>
      <c r="N886" s="324" t="s">
        <v>12555</v>
      </c>
    </row>
    <row r="887" spans="2:14" ht="15" hidden="1" x14ac:dyDescent="0.25">
      <c r="B887" s="326" t="s">
        <v>14780</v>
      </c>
      <c r="C887" s="326" t="s">
        <v>980</v>
      </c>
      <c r="D887" s="326" t="s">
        <v>4138</v>
      </c>
      <c r="E887" s="326" t="s">
        <v>1667</v>
      </c>
      <c r="F887" s="326" t="s">
        <v>808</v>
      </c>
      <c r="G887" s="326" t="s">
        <v>896</v>
      </c>
      <c r="H887" s="326" t="s">
        <v>4140</v>
      </c>
      <c r="I887" s="327">
        <v>0</v>
      </c>
      <c r="J887" s="327">
        <v>0</v>
      </c>
      <c r="K887" s="327">
        <v>0</v>
      </c>
      <c r="L887" s="327">
        <v>0</v>
      </c>
      <c r="M887" s="327">
        <v>0</v>
      </c>
      <c r="N887" s="326" t="s">
        <v>12555</v>
      </c>
    </row>
    <row r="888" spans="2:14" ht="15" hidden="1" x14ac:dyDescent="0.25">
      <c r="B888" s="324" t="s">
        <v>14781</v>
      </c>
      <c r="C888" s="324" t="s">
        <v>980</v>
      </c>
      <c r="D888" s="324" t="s">
        <v>4138</v>
      </c>
      <c r="E888" s="324" t="s">
        <v>1668</v>
      </c>
      <c r="F888" s="324" t="s">
        <v>801</v>
      </c>
      <c r="G888" s="324" t="s">
        <v>896</v>
      </c>
      <c r="H888" s="324" t="s">
        <v>4140</v>
      </c>
      <c r="I888" s="325">
        <v>0</v>
      </c>
      <c r="J888" s="325">
        <v>0</v>
      </c>
      <c r="K888" s="325">
        <v>0</v>
      </c>
      <c r="L888" s="325">
        <v>0</v>
      </c>
      <c r="M888" s="325">
        <v>0</v>
      </c>
      <c r="N888" s="324" t="s">
        <v>12555</v>
      </c>
    </row>
    <row r="889" spans="2:14" ht="15" hidden="1" x14ac:dyDescent="0.25">
      <c r="B889" s="326" t="s">
        <v>14782</v>
      </c>
      <c r="C889" s="326" t="s">
        <v>980</v>
      </c>
      <c r="D889" s="326" t="s">
        <v>4138</v>
      </c>
      <c r="E889" s="326" t="s">
        <v>1669</v>
      </c>
      <c r="F889" s="326" t="s">
        <v>801</v>
      </c>
      <c r="G889" s="326" t="s">
        <v>896</v>
      </c>
      <c r="H889" s="326" t="s">
        <v>4140</v>
      </c>
      <c r="I889" s="327">
        <v>0</v>
      </c>
      <c r="J889" s="327">
        <v>0</v>
      </c>
      <c r="K889" s="327">
        <v>0</v>
      </c>
      <c r="L889" s="327">
        <v>0</v>
      </c>
      <c r="M889" s="327">
        <v>0</v>
      </c>
      <c r="N889" s="326" t="s">
        <v>12555</v>
      </c>
    </row>
    <row r="890" spans="2:14" ht="15" hidden="1" x14ac:dyDescent="0.25">
      <c r="B890" s="326" t="s">
        <v>14783</v>
      </c>
      <c r="C890" s="326" t="s">
        <v>980</v>
      </c>
      <c r="D890" s="326" t="s">
        <v>4138</v>
      </c>
      <c r="E890" s="326" t="s">
        <v>1670</v>
      </c>
      <c r="F890" s="326" t="s">
        <v>801</v>
      </c>
      <c r="G890" s="326" t="s">
        <v>896</v>
      </c>
      <c r="H890" s="326" t="s">
        <v>4140</v>
      </c>
      <c r="I890" s="327">
        <v>0</v>
      </c>
      <c r="J890" s="327">
        <v>0</v>
      </c>
      <c r="K890" s="327">
        <v>0</v>
      </c>
      <c r="L890" s="327">
        <v>0</v>
      </c>
      <c r="M890" s="327">
        <v>0</v>
      </c>
      <c r="N890" s="326" t="s">
        <v>12555</v>
      </c>
    </row>
    <row r="891" spans="2:14" ht="15" hidden="1" x14ac:dyDescent="0.25">
      <c r="B891" s="326" t="s">
        <v>14784</v>
      </c>
      <c r="C891" s="326" t="s">
        <v>980</v>
      </c>
      <c r="D891" s="326" t="s">
        <v>4138</v>
      </c>
      <c r="E891" s="326" t="s">
        <v>1671</v>
      </c>
      <c r="F891" s="326" t="s">
        <v>801</v>
      </c>
      <c r="G891" s="326" t="s">
        <v>896</v>
      </c>
      <c r="H891" s="326" t="s">
        <v>4140</v>
      </c>
      <c r="I891" s="327">
        <v>0</v>
      </c>
      <c r="J891" s="327">
        <v>0</v>
      </c>
      <c r="K891" s="327">
        <v>0</v>
      </c>
      <c r="L891" s="327">
        <v>0</v>
      </c>
      <c r="M891" s="327">
        <v>0</v>
      </c>
      <c r="N891" s="326" t="s">
        <v>12555</v>
      </c>
    </row>
    <row r="892" spans="2:14" ht="15" hidden="1" x14ac:dyDescent="0.25">
      <c r="B892" s="326" t="s">
        <v>14785</v>
      </c>
      <c r="C892" s="326" t="s">
        <v>980</v>
      </c>
      <c r="D892" s="326" t="s">
        <v>4138</v>
      </c>
      <c r="E892" s="326" t="s">
        <v>1672</v>
      </c>
      <c r="F892" s="326" t="s">
        <v>801</v>
      </c>
      <c r="G892" s="326" t="s">
        <v>896</v>
      </c>
      <c r="H892" s="326" t="s">
        <v>4140</v>
      </c>
      <c r="I892" s="327">
        <v>0</v>
      </c>
      <c r="J892" s="327">
        <v>0</v>
      </c>
      <c r="K892" s="327">
        <v>0</v>
      </c>
      <c r="L892" s="327">
        <v>0</v>
      </c>
      <c r="M892" s="327">
        <v>0</v>
      </c>
      <c r="N892" s="326" t="s">
        <v>12555</v>
      </c>
    </row>
    <row r="893" spans="2:14" ht="15" hidden="1" x14ac:dyDescent="0.25">
      <c r="B893" s="326" t="s">
        <v>14786</v>
      </c>
      <c r="C893" s="326" t="s">
        <v>980</v>
      </c>
      <c r="D893" s="326" t="s">
        <v>4138</v>
      </c>
      <c r="E893" s="326" t="s">
        <v>7408</v>
      </c>
      <c r="F893" s="326" t="s">
        <v>808</v>
      </c>
      <c r="G893" s="326" t="s">
        <v>896</v>
      </c>
      <c r="H893" s="326" t="s">
        <v>4140</v>
      </c>
      <c r="I893" s="327">
        <v>0</v>
      </c>
      <c r="J893" s="327">
        <v>0</v>
      </c>
      <c r="K893" s="327">
        <v>0</v>
      </c>
      <c r="L893" s="327">
        <v>0</v>
      </c>
      <c r="M893" s="327">
        <v>0</v>
      </c>
      <c r="N893" s="326" t="s">
        <v>12555</v>
      </c>
    </row>
    <row r="894" spans="2:14" ht="15" hidden="1" x14ac:dyDescent="0.25">
      <c r="B894" s="326" t="s">
        <v>14787</v>
      </c>
      <c r="C894" s="326" t="s">
        <v>980</v>
      </c>
      <c r="D894" s="326" t="s">
        <v>4138</v>
      </c>
      <c r="E894" s="326" t="s">
        <v>7409</v>
      </c>
      <c r="F894" s="326" t="s">
        <v>808</v>
      </c>
      <c r="G894" s="326" t="s">
        <v>896</v>
      </c>
      <c r="H894" s="326" t="s">
        <v>4140</v>
      </c>
      <c r="I894" s="327">
        <v>0</v>
      </c>
      <c r="J894" s="327">
        <v>0</v>
      </c>
      <c r="K894" s="327">
        <v>0</v>
      </c>
      <c r="L894" s="327">
        <v>0.02</v>
      </c>
      <c r="M894" s="327">
        <v>0</v>
      </c>
      <c r="N894" s="326" t="s">
        <v>12555</v>
      </c>
    </row>
    <row r="895" spans="2:14" ht="15" hidden="1" x14ac:dyDescent="0.25">
      <c r="B895" s="326" t="s">
        <v>14788</v>
      </c>
      <c r="C895" s="326" t="s">
        <v>980</v>
      </c>
      <c r="D895" s="326" t="s">
        <v>4138</v>
      </c>
      <c r="E895" s="326" t="s">
        <v>7410</v>
      </c>
      <c r="F895" s="326" t="s">
        <v>808</v>
      </c>
      <c r="G895" s="326" t="s">
        <v>896</v>
      </c>
      <c r="H895" s="326" t="s">
        <v>4140</v>
      </c>
      <c r="I895" s="327">
        <v>0</v>
      </c>
      <c r="J895" s="327">
        <v>0</v>
      </c>
      <c r="K895" s="327">
        <v>0</v>
      </c>
      <c r="L895" s="327">
        <v>0.01</v>
      </c>
      <c r="M895" s="327">
        <v>0</v>
      </c>
      <c r="N895" s="326" t="s">
        <v>12555</v>
      </c>
    </row>
    <row r="896" spans="2:14" ht="15" hidden="1" x14ac:dyDescent="0.25">
      <c r="B896" s="326" t="s">
        <v>14789</v>
      </c>
      <c r="C896" s="326" t="s">
        <v>980</v>
      </c>
      <c r="D896" s="326" t="s">
        <v>4138</v>
      </c>
      <c r="E896" s="326" t="s">
        <v>7411</v>
      </c>
      <c r="F896" s="326" t="s">
        <v>808</v>
      </c>
      <c r="G896" s="326" t="s">
        <v>896</v>
      </c>
      <c r="H896" s="326" t="s">
        <v>4140</v>
      </c>
      <c r="I896" s="327">
        <v>0</v>
      </c>
      <c r="J896" s="327">
        <v>0</v>
      </c>
      <c r="K896" s="327">
        <v>0</v>
      </c>
      <c r="L896" s="327">
        <v>0.02</v>
      </c>
      <c r="M896" s="327">
        <v>0</v>
      </c>
      <c r="N896" s="326" t="s">
        <v>12555</v>
      </c>
    </row>
    <row r="897" spans="2:14" ht="15" hidden="1" x14ac:dyDescent="0.25">
      <c r="B897" s="324" t="s">
        <v>14790</v>
      </c>
      <c r="C897" s="324" t="s">
        <v>980</v>
      </c>
      <c r="D897" s="324" t="s">
        <v>4138</v>
      </c>
      <c r="E897" s="324" t="s">
        <v>7412</v>
      </c>
      <c r="F897" s="324" t="s">
        <v>808</v>
      </c>
      <c r="G897" s="324" t="s">
        <v>896</v>
      </c>
      <c r="H897" s="324" t="s">
        <v>4140</v>
      </c>
      <c r="I897" s="325">
        <v>0</v>
      </c>
      <c r="J897" s="325">
        <v>0</v>
      </c>
      <c r="K897" s="325">
        <v>0</v>
      </c>
      <c r="L897" s="325">
        <v>0</v>
      </c>
      <c r="M897" s="325">
        <v>0</v>
      </c>
      <c r="N897" s="324" t="s">
        <v>12555</v>
      </c>
    </row>
    <row r="898" spans="2:14" ht="15" hidden="1" x14ac:dyDescent="0.25">
      <c r="B898" s="326" t="s">
        <v>14791</v>
      </c>
      <c r="C898" s="326" t="s">
        <v>980</v>
      </c>
      <c r="D898" s="326" t="s">
        <v>4138</v>
      </c>
      <c r="E898" s="326" t="s">
        <v>7413</v>
      </c>
      <c r="F898" s="326" t="s">
        <v>808</v>
      </c>
      <c r="G898" s="326" t="s">
        <v>896</v>
      </c>
      <c r="H898" s="326" t="s">
        <v>4140</v>
      </c>
      <c r="I898" s="327">
        <v>0</v>
      </c>
      <c r="J898" s="327">
        <v>0</v>
      </c>
      <c r="K898" s="327">
        <v>0</v>
      </c>
      <c r="L898" s="327">
        <v>0</v>
      </c>
      <c r="M898" s="327">
        <v>0</v>
      </c>
      <c r="N898" s="326" t="s">
        <v>12555</v>
      </c>
    </row>
    <row r="899" spans="2:14" ht="15" hidden="1" x14ac:dyDescent="0.25">
      <c r="B899" s="324" t="s">
        <v>14792</v>
      </c>
      <c r="C899" s="324" t="s">
        <v>980</v>
      </c>
      <c r="D899" s="324" t="s">
        <v>4138</v>
      </c>
      <c r="E899" s="324" t="s">
        <v>7414</v>
      </c>
      <c r="F899" s="324" t="s">
        <v>808</v>
      </c>
      <c r="G899" s="324" t="s">
        <v>896</v>
      </c>
      <c r="H899" s="324" t="s">
        <v>4140</v>
      </c>
      <c r="I899" s="325">
        <v>0</v>
      </c>
      <c r="J899" s="325">
        <v>0</v>
      </c>
      <c r="K899" s="325">
        <v>0</v>
      </c>
      <c r="L899" s="325">
        <v>0</v>
      </c>
      <c r="M899" s="325">
        <v>0</v>
      </c>
      <c r="N899" s="324" t="s">
        <v>12555</v>
      </c>
    </row>
    <row r="900" spans="2:14" ht="15" hidden="1" x14ac:dyDescent="0.25">
      <c r="B900" s="326" t="s">
        <v>14793</v>
      </c>
      <c r="C900" s="326" t="s">
        <v>980</v>
      </c>
      <c r="D900" s="326" t="s">
        <v>4138</v>
      </c>
      <c r="E900" s="326" t="s">
        <v>1674</v>
      </c>
      <c r="F900" s="326" t="s">
        <v>808</v>
      </c>
      <c r="G900" s="326" t="s">
        <v>896</v>
      </c>
      <c r="H900" s="326" t="s">
        <v>4140</v>
      </c>
      <c r="I900" s="327">
        <v>0</v>
      </c>
      <c r="J900" s="327">
        <v>0</v>
      </c>
      <c r="K900" s="327">
        <v>0</v>
      </c>
      <c r="L900" s="327">
        <v>0</v>
      </c>
      <c r="M900" s="327">
        <v>0</v>
      </c>
      <c r="N900" s="326" t="s">
        <v>12555</v>
      </c>
    </row>
    <row r="901" spans="2:14" ht="15" hidden="1" x14ac:dyDescent="0.25">
      <c r="B901" s="324" t="s">
        <v>14794</v>
      </c>
      <c r="C901" s="324" t="s">
        <v>980</v>
      </c>
      <c r="D901" s="324" t="s">
        <v>4138</v>
      </c>
      <c r="E901" s="324" t="s">
        <v>1675</v>
      </c>
      <c r="F901" s="324" t="s">
        <v>808</v>
      </c>
      <c r="G901" s="324" t="s">
        <v>896</v>
      </c>
      <c r="H901" s="324" t="s">
        <v>4140</v>
      </c>
      <c r="I901" s="325">
        <v>0</v>
      </c>
      <c r="J901" s="325">
        <v>0</v>
      </c>
      <c r="K901" s="325">
        <v>0</v>
      </c>
      <c r="L901" s="325">
        <v>0</v>
      </c>
      <c r="M901" s="325">
        <v>0</v>
      </c>
      <c r="N901" s="324" t="s">
        <v>12555</v>
      </c>
    </row>
    <row r="902" spans="2:14" ht="15" hidden="1" x14ac:dyDescent="0.25">
      <c r="B902" s="326" t="s">
        <v>14795</v>
      </c>
      <c r="C902" s="326" t="s">
        <v>980</v>
      </c>
      <c r="D902" s="326" t="s">
        <v>4138</v>
      </c>
      <c r="E902" s="326" t="s">
        <v>1676</v>
      </c>
      <c r="F902" s="326" t="s">
        <v>808</v>
      </c>
      <c r="G902" s="326" t="s">
        <v>896</v>
      </c>
      <c r="H902" s="326" t="s">
        <v>7393</v>
      </c>
      <c r="I902" s="327">
        <v>0</v>
      </c>
      <c r="J902" s="327">
        <v>0</v>
      </c>
      <c r="K902" s="327">
        <v>0</v>
      </c>
      <c r="L902" s="327">
        <v>0</v>
      </c>
      <c r="M902" s="327">
        <v>0</v>
      </c>
      <c r="N902" s="326" t="s">
        <v>7275</v>
      </c>
    </row>
    <row r="903" spans="2:14" ht="15" hidden="1" x14ac:dyDescent="0.25">
      <c r="B903" s="324" t="s">
        <v>14795</v>
      </c>
      <c r="C903" s="324" t="s">
        <v>980</v>
      </c>
      <c r="D903" s="324" t="s">
        <v>4138</v>
      </c>
      <c r="E903" s="324" t="s">
        <v>1676</v>
      </c>
      <c r="F903" s="324" t="s">
        <v>808</v>
      </c>
      <c r="G903" s="324" t="s">
        <v>896</v>
      </c>
      <c r="H903" s="324" t="s">
        <v>4140</v>
      </c>
      <c r="I903" s="325">
        <v>0</v>
      </c>
      <c r="J903" s="325">
        <v>0</v>
      </c>
      <c r="K903" s="325">
        <v>0</v>
      </c>
      <c r="L903" s="325">
        <v>0</v>
      </c>
      <c r="M903" s="325">
        <v>0</v>
      </c>
      <c r="N903" s="324" t="s">
        <v>12555</v>
      </c>
    </row>
    <row r="904" spans="2:14" ht="15" hidden="1" x14ac:dyDescent="0.25">
      <c r="B904" s="326" t="s">
        <v>14796</v>
      </c>
      <c r="C904" s="326" t="s">
        <v>980</v>
      </c>
      <c r="D904" s="326" t="s">
        <v>4138</v>
      </c>
      <c r="E904" s="326" t="s">
        <v>1681</v>
      </c>
      <c r="F904" s="326" t="s">
        <v>808</v>
      </c>
      <c r="G904" s="326" t="s">
        <v>896</v>
      </c>
      <c r="H904" s="326" t="s">
        <v>4140</v>
      </c>
      <c r="I904" s="327">
        <v>0</v>
      </c>
      <c r="J904" s="327">
        <v>0</v>
      </c>
      <c r="K904" s="327">
        <v>0</v>
      </c>
      <c r="L904" s="327">
        <v>0</v>
      </c>
      <c r="M904" s="327">
        <v>0</v>
      </c>
      <c r="N904" s="326" t="s">
        <v>12555</v>
      </c>
    </row>
    <row r="905" spans="2:14" ht="15" hidden="1" x14ac:dyDescent="0.25">
      <c r="B905" s="326" t="s">
        <v>14797</v>
      </c>
      <c r="C905" s="326" t="s">
        <v>980</v>
      </c>
      <c r="D905" s="326" t="s">
        <v>4138</v>
      </c>
      <c r="E905" s="326" t="s">
        <v>1696</v>
      </c>
      <c r="F905" s="326" t="s">
        <v>801</v>
      </c>
      <c r="G905" s="326" t="s">
        <v>896</v>
      </c>
      <c r="H905" s="326" t="s">
        <v>4140</v>
      </c>
      <c r="I905" s="327">
        <v>0</v>
      </c>
      <c r="J905" s="327">
        <v>0</v>
      </c>
      <c r="K905" s="327">
        <v>0</v>
      </c>
      <c r="L905" s="327">
        <v>0.04</v>
      </c>
      <c r="M905" s="327">
        <v>0</v>
      </c>
      <c r="N905" s="326" t="s">
        <v>12555</v>
      </c>
    </row>
    <row r="906" spans="2:14" ht="15" hidden="1" x14ac:dyDescent="0.25">
      <c r="B906" s="324" t="s">
        <v>14798</v>
      </c>
      <c r="C906" s="324" t="s">
        <v>980</v>
      </c>
      <c r="D906" s="324" t="s">
        <v>4138</v>
      </c>
      <c r="E906" s="324" t="s">
        <v>14799</v>
      </c>
      <c r="F906" s="324" t="s">
        <v>808</v>
      </c>
      <c r="G906" s="324" t="s">
        <v>896</v>
      </c>
      <c r="H906" s="324" t="s">
        <v>4140</v>
      </c>
      <c r="I906" s="325">
        <v>0</v>
      </c>
      <c r="J906" s="325">
        <v>0</v>
      </c>
      <c r="K906" s="325">
        <v>0</v>
      </c>
      <c r="L906" s="325">
        <v>0</v>
      </c>
      <c r="M906" s="325">
        <v>0</v>
      </c>
      <c r="N906" s="324" t="s">
        <v>12555</v>
      </c>
    </row>
    <row r="907" spans="2:14" ht="15" hidden="1" x14ac:dyDescent="0.25">
      <c r="B907" s="326" t="s">
        <v>14800</v>
      </c>
      <c r="C907" s="326" t="s">
        <v>980</v>
      </c>
      <c r="D907" s="326" t="s">
        <v>4138</v>
      </c>
      <c r="E907" s="326" t="s">
        <v>14801</v>
      </c>
      <c r="F907" s="326" t="s">
        <v>808</v>
      </c>
      <c r="G907" s="326" t="s">
        <v>896</v>
      </c>
      <c r="H907" s="326" t="s">
        <v>4140</v>
      </c>
      <c r="I907" s="327">
        <v>0</v>
      </c>
      <c r="J907" s="327">
        <v>0</v>
      </c>
      <c r="K907" s="327">
        <v>0</v>
      </c>
      <c r="L907" s="327">
        <v>0</v>
      </c>
      <c r="M907" s="327">
        <v>0</v>
      </c>
      <c r="N907" s="326" t="s">
        <v>12555</v>
      </c>
    </row>
    <row r="908" spans="2:14" ht="15" hidden="1" x14ac:dyDescent="0.25">
      <c r="B908" s="324" t="s">
        <v>14802</v>
      </c>
      <c r="C908" s="324" t="s">
        <v>980</v>
      </c>
      <c r="D908" s="324" t="s">
        <v>4138</v>
      </c>
      <c r="E908" s="324" t="s">
        <v>14803</v>
      </c>
      <c r="F908" s="324" t="s">
        <v>808</v>
      </c>
      <c r="G908" s="324" t="s">
        <v>896</v>
      </c>
      <c r="H908" s="324" t="s">
        <v>4140</v>
      </c>
      <c r="I908" s="325">
        <v>0</v>
      </c>
      <c r="J908" s="325">
        <v>0</v>
      </c>
      <c r="K908" s="325">
        <v>0</v>
      </c>
      <c r="L908" s="325">
        <v>0</v>
      </c>
      <c r="M908" s="325">
        <v>0</v>
      </c>
      <c r="N908" s="324" t="s">
        <v>12555</v>
      </c>
    </row>
    <row r="909" spans="2:14" ht="15" hidden="1" x14ac:dyDescent="0.25">
      <c r="B909" s="326" t="s">
        <v>14804</v>
      </c>
      <c r="C909" s="326" t="s">
        <v>980</v>
      </c>
      <c r="D909" s="326" t="s">
        <v>4138</v>
      </c>
      <c r="E909" s="326" t="s">
        <v>1700</v>
      </c>
      <c r="F909" s="326" t="s">
        <v>808</v>
      </c>
      <c r="G909" s="326" t="s">
        <v>896</v>
      </c>
      <c r="H909" s="326" t="s">
        <v>4140</v>
      </c>
      <c r="I909" s="327">
        <v>0</v>
      </c>
      <c r="J909" s="327">
        <v>0</v>
      </c>
      <c r="K909" s="327">
        <v>0</v>
      </c>
      <c r="L909" s="327">
        <v>0</v>
      </c>
      <c r="M909" s="327">
        <v>0</v>
      </c>
      <c r="N909" s="326" t="s">
        <v>12555</v>
      </c>
    </row>
    <row r="910" spans="2:14" ht="15" hidden="1" x14ac:dyDescent="0.25">
      <c r="B910" s="326" t="s">
        <v>14805</v>
      </c>
      <c r="C910" s="326" t="s">
        <v>980</v>
      </c>
      <c r="D910" s="326" t="s">
        <v>4138</v>
      </c>
      <c r="E910" s="326" t="s">
        <v>1701</v>
      </c>
      <c r="F910" s="326" t="s">
        <v>808</v>
      </c>
      <c r="G910" s="326" t="s">
        <v>896</v>
      </c>
      <c r="H910" s="326" t="s">
        <v>4140</v>
      </c>
      <c r="I910" s="327">
        <v>0</v>
      </c>
      <c r="J910" s="327">
        <v>0</v>
      </c>
      <c r="K910" s="327">
        <v>0</v>
      </c>
      <c r="L910" s="327">
        <v>0</v>
      </c>
      <c r="M910" s="327">
        <v>0</v>
      </c>
      <c r="N910" s="326" t="s">
        <v>12555</v>
      </c>
    </row>
    <row r="911" spans="2:14" ht="15" hidden="1" x14ac:dyDescent="0.25">
      <c r="B911" s="326" t="s">
        <v>14806</v>
      </c>
      <c r="C911" s="326" t="s">
        <v>980</v>
      </c>
      <c r="D911" s="326" t="s">
        <v>4138</v>
      </c>
      <c r="E911" s="326" t="s">
        <v>1702</v>
      </c>
      <c r="F911" s="326" t="s">
        <v>801</v>
      </c>
      <c r="G911" s="326" t="s">
        <v>896</v>
      </c>
      <c r="H911" s="326" t="s">
        <v>4140</v>
      </c>
      <c r="I911" s="327">
        <v>0</v>
      </c>
      <c r="J911" s="327">
        <v>0</v>
      </c>
      <c r="K911" s="327">
        <v>0</v>
      </c>
      <c r="L911" s="327">
        <v>0</v>
      </c>
      <c r="M911" s="327">
        <v>0</v>
      </c>
      <c r="N911" s="326" t="s">
        <v>12555</v>
      </c>
    </row>
    <row r="912" spans="2:14" ht="15" hidden="1" x14ac:dyDescent="0.25">
      <c r="B912" s="324" t="s">
        <v>14807</v>
      </c>
      <c r="C912" s="324" t="s">
        <v>980</v>
      </c>
      <c r="D912" s="324" t="s">
        <v>4138</v>
      </c>
      <c r="E912" s="324" t="s">
        <v>5523</v>
      </c>
      <c r="F912" s="324" t="s">
        <v>808</v>
      </c>
      <c r="G912" s="324" t="s">
        <v>896</v>
      </c>
      <c r="H912" s="324" t="s">
        <v>4140</v>
      </c>
      <c r="I912" s="325">
        <v>0</v>
      </c>
      <c r="J912" s="325">
        <v>0</v>
      </c>
      <c r="K912" s="325">
        <v>0</v>
      </c>
      <c r="L912" s="325">
        <v>0</v>
      </c>
      <c r="M912" s="325">
        <v>0</v>
      </c>
      <c r="N912" s="324" t="s">
        <v>12555</v>
      </c>
    </row>
    <row r="913" spans="2:14" ht="15" hidden="1" x14ac:dyDescent="0.25">
      <c r="B913" s="326" t="s">
        <v>14808</v>
      </c>
      <c r="C913" s="326" t="s">
        <v>980</v>
      </c>
      <c r="D913" s="326" t="s">
        <v>4138</v>
      </c>
      <c r="E913" s="326" t="s">
        <v>5524</v>
      </c>
      <c r="F913" s="326" t="s">
        <v>808</v>
      </c>
      <c r="G913" s="326" t="s">
        <v>896</v>
      </c>
      <c r="H913" s="326" t="s">
        <v>4140</v>
      </c>
      <c r="I913" s="327">
        <v>0</v>
      </c>
      <c r="J913" s="327">
        <v>0</v>
      </c>
      <c r="K913" s="327">
        <v>0</v>
      </c>
      <c r="L913" s="327">
        <v>0</v>
      </c>
      <c r="M913" s="327">
        <v>0</v>
      </c>
      <c r="N913" s="326" t="s">
        <v>12555</v>
      </c>
    </row>
    <row r="914" spans="2:14" ht="15" hidden="1" x14ac:dyDescent="0.25">
      <c r="B914" s="324" t="s">
        <v>14809</v>
      </c>
      <c r="C914" s="324" t="s">
        <v>980</v>
      </c>
      <c r="D914" s="324" t="s">
        <v>4138</v>
      </c>
      <c r="E914" s="324" t="s">
        <v>5525</v>
      </c>
      <c r="F914" s="324" t="s">
        <v>808</v>
      </c>
      <c r="G914" s="324" t="s">
        <v>896</v>
      </c>
      <c r="H914" s="324" t="s">
        <v>4140</v>
      </c>
      <c r="I914" s="325">
        <v>0</v>
      </c>
      <c r="J914" s="325">
        <v>0</v>
      </c>
      <c r="K914" s="325">
        <v>0</v>
      </c>
      <c r="L914" s="325">
        <v>0</v>
      </c>
      <c r="M914" s="325">
        <v>0</v>
      </c>
      <c r="N914" s="324" t="s">
        <v>12555</v>
      </c>
    </row>
    <row r="915" spans="2:14" ht="15" hidden="1" x14ac:dyDescent="0.25">
      <c r="B915" s="326" t="s">
        <v>14810</v>
      </c>
      <c r="C915" s="326" t="s">
        <v>980</v>
      </c>
      <c r="D915" s="326" t="s">
        <v>4138</v>
      </c>
      <c r="E915" s="326" t="s">
        <v>5529</v>
      </c>
      <c r="F915" s="326" t="s">
        <v>801</v>
      </c>
      <c r="G915" s="326" t="s">
        <v>896</v>
      </c>
      <c r="H915" s="326" t="s">
        <v>4140</v>
      </c>
      <c r="I915" s="327">
        <v>0</v>
      </c>
      <c r="J915" s="327">
        <v>0</v>
      </c>
      <c r="K915" s="327">
        <v>0</v>
      </c>
      <c r="L915" s="327">
        <v>0</v>
      </c>
      <c r="M915" s="327">
        <v>0</v>
      </c>
      <c r="N915" s="326" t="s">
        <v>12555</v>
      </c>
    </row>
    <row r="916" spans="2:14" ht="15" hidden="1" x14ac:dyDescent="0.25">
      <c r="B916" s="324" t="s">
        <v>14811</v>
      </c>
      <c r="C916" s="324" t="s">
        <v>980</v>
      </c>
      <c r="D916" s="324" t="s">
        <v>4138</v>
      </c>
      <c r="E916" s="324" t="s">
        <v>7456</v>
      </c>
      <c r="F916" s="324" t="s">
        <v>808</v>
      </c>
      <c r="G916" s="324" t="s">
        <v>896</v>
      </c>
      <c r="H916" s="324" t="s">
        <v>4140</v>
      </c>
      <c r="I916" s="325">
        <v>0</v>
      </c>
      <c r="J916" s="325">
        <v>0</v>
      </c>
      <c r="K916" s="325">
        <v>0</v>
      </c>
      <c r="L916" s="325">
        <v>0</v>
      </c>
      <c r="M916" s="325">
        <v>0</v>
      </c>
      <c r="N916" s="324" t="s">
        <v>12555</v>
      </c>
    </row>
    <row r="917" spans="2:14" ht="15" hidden="1" x14ac:dyDescent="0.25">
      <c r="B917" s="326" t="s">
        <v>14812</v>
      </c>
      <c r="C917" s="326" t="s">
        <v>980</v>
      </c>
      <c r="D917" s="326" t="s">
        <v>4138</v>
      </c>
      <c r="E917" s="326" t="s">
        <v>7415</v>
      </c>
      <c r="F917" s="326" t="s">
        <v>808</v>
      </c>
      <c r="G917" s="326" t="s">
        <v>896</v>
      </c>
      <c r="H917" s="326" t="s">
        <v>4140</v>
      </c>
      <c r="I917" s="327">
        <v>0</v>
      </c>
      <c r="J917" s="327">
        <v>0</v>
      </c>
      <c r="K917" s="327">
        <v>0</v>
      </c>
      <c r="L917" s="327">
        <v>0</v>
      </c>
      <c r="M917" s="327">
        <v>0</v>
      </c>
      <c r="N917" s="326" t="s">
        <v>12555</v>
      </c>
    </row>
    <row r="918" spans="2:14" ht="15" hidden="1" x14ac:dyDescent="0.25">
      <c r="B918" s="324" t="s">
        <v>14813</v>
      </c>
      <c r="C918" s="324" t="s">
        <v>980</v>
      </c>
      <c r="D918" s="324" t="s">
        <v>4138</v>
      </c>
      <c r="E918" s="324" t="s">
        <v>1654</v>
      </c>
      <c r="F918" s="324" t="s">
        <v>801</v>
      </c>
      <c r="G918" s="324" t="s">
        <v>896</v>
      </c>
      <c r="H918" s="324" t="s">
        <v>4140</v>
      </c>
      <c r="I918" s="325">
        <v>0</v>
      </c>
      <c r="J918" s="325">
        <v>0</v>
      </c>
      <c r="K918" s="325">
        <v>0</v>
      </c>
      <c r="L918" s="325">
        <v>0.02</v>
      </c>
      <c r="M918" s="325">
        <v>0</v>
      </c>
      <c r="N918" s="324" t="s">
        <v>12555</v>
      </c>
    </row>
    <row r="919" spans="2:14" ht="15" hidden="1" x14ac:dyDescent="0.25">
      <c r="B919" s="326" t="s">
        <v>14814</v>
      </c>
      <c r="C919" s="326" t="s">
        <v>980</v>
      </c>
      <c r="D919" s="326" t="s">
        <v>4138</v>
      </c>
      <c r="E919" s="326" t="s">
        <v>7310</v>
      </c>
      <c r="F919" s="326" t="s">
        <v>801</v>
      </c>
      <c r="G919" s="326" t="s">
        <v>896</v>
      </c>
      <c r="H919" s="326" t="s">
        <v>4140</v>
      </c>
      <c r="I919" s="327">
        <v>0</v>
      </c>
      <c r="J919" s="327">
        <v>0</v>
      </c>
      <c r="K919" s="327">
        <v>0</v>
      </c>
      <c r="L919" s="327">
        <v>0</v>
      </c>
      <c r="M919" s="327">
        <v>0</v>
      </c>
      <c r="N919" s="326" t="s">
        <v>12555</v>
      </c>
    </row>
    <row r="920" spans="2:14" ht="15" hidden="1" x14ac:dyDescent="0.25">
      <c r="B920" s="324" t="s">
        <v>14815</v>
      </c>
      <c r="C920" s="324" t="s">
        <v>980</v>
      </c>
      <c r="D920" s="324" t="s">
        <v>4138</v>
      </c>
      <c r="E920" s="324" t="s">
        <v>7311</v>
      </c>
      <c r="F920" s="324" t="s">
        <v>801</v>
      </c>
      <c r="G920" s="324" t="s">
        <v>896</v>
      </c>
      <c r="H920" s="324" t="s">
        <v>4140</v>
      </c>
      <c r="I920" s="325">
        <v>0</v>
      </c>
      <c r="J920" s="325">
        <v>0</v>
      </c>
      <c r="K920" s="325">
        <v>0</v>
      </c>
      <c r="L920" s="325">
        <v>0</v>
      </c>
      <c r="M920" s="325">
        <v>0</v>
      </c>
      <c r="N920" s="324" t="s">
        <v>12555</v>
      </c>
    </row>
    <row r="921" spans="2:14" ht="15" hidden="1" x14ac:dyDescent="0.25">
      <c r="B921" s="326" t="s">
        <v>14816</v>
      </c>
      <c r="C921" s="326" t="s">
        <v>980</v>
      </c>
      <c r="D921" s="326" t="s">
        <v>4138</v>
      </c>
      <c r="E921" s="326" t="s">
        <v>7312</v>
      </c>
      <c r="F921" s="326" t="s">
        <v>801</v>
      </c>
      <c r="G921" s="326" t="s">
        <v>896</v>
      </c>
      <c r="H921" s="326" t="s">
        <v>4140</v>
      </c>
      <c r="I921" s="327">
        <v>0</v>
      </c>
      <c r="J921" s="327">
        <v>0</v>
      </c>
      <c r="K921" s="327">
        <v>0</v>
      </c>
      <c r="L921" s="327">
        <v>0</v>
      </c>
      <c r="M921" s="327">
        <v>0</v>
      </c>
      <c r="N921" s="326" t="s">
        <v>12555</v>
      </c>
    </row>
    <row r="922" spans="2:14" ht="15" hidden="1" x14ac:dyDescent="0.25">
      <c r="B922" s="326" t="s">
        <v>14817</v>
      </c>
      <c r="C922" s="326" t="s">
        <v>980</v>
      </c>
      <c r="D922" s="326" t="s">
        <v>4138</v>
      </c>
      <c r="E922" s="326" t="s">
        <v>8137</v>
      </c>
      <c r="F922" s="326" t="s">
        <v>808</v>
      </c>
      <c r="G922" s="326" t="s">
        <v>896</v>
      </c>
      <c r="H922" s="326" t="s">
        <v>4140</v>
      </c>
      <c r="I922" s="327">
        <v>0</v>
      </c>
      <c r="J922" s="327">
        <v>0</v>
      </c>
      <c r="K922" s="327">
        <v>0</v>
      </c>
      <c r="L922" s="327">
        <v>0</v>
      </c>
      <c r="M922" s="327">
        <v>0</v>
      </c>
      <c r="N922" s="326" t="s">
        <v>12555</v>
      </c>
    </row>
    <row r="923" spans="2:14" ht="15" hidden="1" x14ac:dyDescent="0.25">
      <c r="B923" s="324" t="s">
        <v>14818</v>
      </c>
      <c r="C923" s="324" t="s">
        <v>980</v>
      </c>
      <c r="D923" s="324" t="s">
        <v>4138</v>
      </c>
      <c r="E923" s="324" t="s">
        <v>8345</v>
      </c>
      <c r="F923" s="324" t="s">
        <v>801</v>
      </c>
      <c r="G923" s="324" t="s">
        <v>896</v>
      </c>
      <c r="H923" s="324" t="s">
        <v>4140</v>
      </c>
      <c r="I923" s="325">
        <v>0</v>
      </c>
      <c r="J923" s="325">
        <v>0</v>
      </c>
      <c r="K923" s="325">
        <v>0</v>
      </c>
      <c r="L923" s="325">
        <v>0</v>
      </c>
      <c r="M923" s="325">
        <v>0</v>
      </c>
      <c r="N923" s="324" t="s">
        <v>12555</v>
      </c>
    </row>
    <row r="924" spans="2:14" ht="15" hidden="1" x14ac:dyDescent="0.25">
      <c r="B924" s="326" t="s">
        <v>14819</v>
      </c>
      <c r="C924" s="326" t="s">
        <v>980</v>
      </c>
      <c r="D924" s="326" t="s">
        <v>4138</v>
      </c>
      <c r="E924" s="326" t="s">
        <v>8385</v>
      </c>
      <c r="F924" s="326" t="s">
        <v>801</v>
      </c>
      <c r="G924" s="326" t="s">
        <v>896</v>
      </c>
      <c r="H924" s="326" t="s">
        <v>4140</v>
      </c>
      <c r="I924" s="327">
        <v>0</v>
      </c>
      <c r="J924" s="327">
        <v>0</v>
      </c>
      <c r="K924" s="327">
        <v>0</v>
      </c>
      <c r="L924" s="327">
        <v>0</v>
      </c>
      <c r="M924" s="327">
        <v>0</v>
      </c>
      <c r="N924" s="326" t="s">
        <v>12555</v>
      </c>
    </row>
    <row r="925" spans="2:14" ht="15" hidden="1" x14ac:dyDescent="0.25">
      <c r="B925" s="324" t="s">
        <v>14820</v>
      </c>
      <c r="C925" s="324" t="s">
        <v>980</v>
      </c>
      <c r="D925" s="324" t="s">
        <v>4138</v>
      </c>
      <c r="E925" s="324" t="s">
        <v>9772</v>
      </c>
      <c r="F925" s="324" t="s">
        <v>801</v>
      </c>
      <c r="G925" s="324" t="s">
        <v>896</v>
      </c>
      <c r="H925" s="324" t="s">
        <v>4140</v>
      </c>
      <c r="I925" s="325">
        <v>0</v>
      </c>
      <c r="J925" s="325">
        <v>0</v>
      </c>
      <c r="K925" s="325">
        <v>0</v>
      </c>
      <c r="L925" s="325">
        <v>0</v>
      </c>
      <c r="M925" s="325">
        <v>0</v>
      </c>
      <c r="N925" s="324" t="s">
        <v>12555</v>
      </c>
    </row>
    <row r="926" spans="2:14" ht="15" hidden="1" x14ac:dyDescent="0.25">
      <c r="B926" s="326" t="s">
        <v>14821</v>
      </c>
      <c r="C926" s="326" t="s">
        <v>980</v>
      </c>
      <c r="D926" s="326" t="s">
        <v>4138</v>
      </c>
      <c r="E926" s="326" t="s">
        <v>9773</v>
      </c>
      <c r="F926" s="326" t="s">
        <v>801</v>
      </c>
      <c r="G926" s="326" t="s">
        <v>896</v>
      </c>
      <c r="H926" s="326" t="s">
        <v>4140</v>
      </c>
      <c r="I926" s="327">
        <v>0</v>
      </c>
      <c r="J926" s="327">
        <v>0</v>
      </c>
      <c r="K926" s="327">
        <v>0</v>
      </c>
      <c r="L926" s="327">
        <v>0</v>
      </c>
      <c r="M926" s="327">
        <v>0</v>
      </c>
      <c r="N926" s="326" t="s">
        <v>12555</v>
      </c>
    </row>
    <row r="927" spans="2:14" ht="15" hidden="1" x14ac:dyDescent="0.25">
      <c r="B927" s="324" t="s">
        <v>14822</v>
      </c>
      <c r="C927" s="324" t="s">
        <v>980</v>
      </c>
      <c r="D927" s="324" t="s">
        <v>4138</v>
      </c>
      <c r="E927" s="324" t="s">
        <v>9579</v>
      </c>
      <c r="F927" s="324" t="s">
        <v>808</v>
      </c>
      <c r="G927" s="324" t="s">
        <v>896</v>
      </c>
      <c r="H927" s="324" t="s">
        <v>4140</v>
      </c>
      <c r="I927" s="325">
        <v>0</v>
      </c>
      <c r="J927" s="325">
        <v>0</v>
      </c>
      <c r="K927" s="325">
        <v>0</v>
      </c>
      <c r="L927" s="325">
        <v>0</v>
      </c>
      <c r="M927" s="325">
        <v>0</v>
      </c>
      <c r="N927" s="324" t="s">
        <v>12555</v>
      </c>
    </row>
    <row r="928" spans="2:14" ht="15" hidden="1" x14ac:dyDescent="0.25">
      <c r="B928" s="326" t="s">
        <v>14823</v>
      </c>
      <c r="C928" s="326" t="s">
        <v>980</v>
      </c>
      <c r="D928" s="326" t="s">
        <v>4138</v>
      </c>
      <c r="E928" s="326" t="s">
        <v>9969</v>
      </c>
      <c r="F928" s="326" t="s">
        <v>801</v>
      </c>
      <c r="G928" s="326" t="s">
        <v>896</v>
      </c>
      <c r="H928" s="326" t="s">
        <v>4140</v>
      </c>
      <c r="I928" s="327">
        <v>0</v>
      </c>
      <c r="J928" s="327">
        <v>0</v>
      </c>
      <c r="K928" s="327">
        <v>0</v>
      </c>
      <c r="L928" s="327">
        <v>0</v>
      </c>
      <c r="M928" s="327">
        <v>0</v>
      </c>
      <c r="N928" s="326" t="s">
        <v>12555</v>
      </c>
    </row>
    <row r="929" spans="2:14" ht="15" hidden="1" x14ac:dyDescent="0.25">
      <c r="B929" s="324" t="s">
        <v>14824</v>
      </c>
      <c r="C929" s="324" t="s">
        <v>980</v>
      </c>
      <c r="D929" s="324" t="s">
        <v>4138</v>
      </c>
      <c r="E929" s="324" t="s">
        <v>14825</v>
      </c>
      <c r="F929" s="324" t="s">
        <v>808</v>
      </c>
      <c r="G929" s="324" t="s">
        <v>896</v>
      </c>
      <c r="H929" s="324" t="s">
        <v>4140</v>
      </c>
      <c r="I929" s="325">
        <v>0</v>
      </c>
      <c r="J929" s="325">
        <v>0</v>
      </c>
      <c r="K929" s="325">
        <v>0</v>
      </c>
      <c r="L929" s="325">
        <v>0</v>
      </c>
      <c r="M929" s="325">
        <v>0</v>
      </c>
      <c r="N929" s="324" t="s">
        <v>12555</v>
      </c>
    </row>
    <row r="930" spans="2:14" ht="15" hidden="1" x14ac:dyDescent="0.25">
      <c r="B930" s="326" t="s">
        <v>14826</v>
      </c>
      <c r="C930" s="326" t="s">
        <v>980</v>
      </c>
      <c r="D930" s="326" t="s">
        <v>4138</v>
      </c>
      <c r="E930" s="326" t="s">
        <v>14827</v>
      </c>
      <c r="F930" s="326" t="s">
        <v>808</v>
      </c>
      <c r="G930" s="326" t="s">
        <v>896</v>
      </c>
      <c r="H930" s="326" t="s">
        <v>4140</v>
      </c>
      <c r="I930" s="327">
        <v>0</v>
      </c>
      <c r="J930" s="327">
        <v>0</v>
      </c>
      <c r="K930" s="327">
        <v>0</v>
      </c>
      <c r="L930" s="327">
        <v>0</v>
      </c>
      <c r="M930" s="327">
        <v>0</v>
      </c>
      <c r="N930" s="326" t="s">
        <v>12555</v>
      </c>
    </row>
    <row r="931" spans="2:14" ht="15" hidden="1" x14ac:dyDescent="0.25">
      <c r="B931" s="324" t="s">
        <v>14828</v>
      </c>
      <c r="C931" s="324" t="s">
        <v>980</v>
      </c>
      <c r="D931" s="324" t="s">
        <v>4138</v>
      </c>
      <c r="E931" s="324" t="s">
        <v>14829</v>
      </c>
      <c r="F931" s="324" t="s">
        <v>808</v>
      </c>
      <c r="G931" s="324" t="s">
        <v>896</v>
      </c>
      <c r="H931" s="324" t="s">
        <v>4140</v>
      </c>
      <c r="I931" s="325">
        <v>0</v>
      </c>
      <c r="J931" s="325">
        <v>0</v>
      </c>
      <c r="K931" s="325">
        <v>0</v>
      </c>
      <c r="L931" s="325">
        <v>0</v>
      </c>
      <c r="M931" s="325">
        <v>0</v>
      </c>
      <c r="N931" s="324" t="s">
        <v>12555</v>
      </c>
    </row>
    <row r="932" spans="2:14" ht="15" hidden="1" x14ac:dyDescent="0.25">
      <c r="B932" s="326" t="s">
        <v>21523</v>
      </c>
      <c r="C932" s="326" t="s">
        <v>980</v>
      </c>
      <c r="D932" s="326" t="s">
        <v>4138</v>
      </c>
      <c r="E932" s="326" t="s">
        <v>21524</v>
      </c>
      <c r="F932" s="326" t="s">
        <v>801</v>
      </c>
      <c r="G932" s="326" t="s">
        <v>896</v>
      </c>
      <c r="H932" s="326" t="s">
        <v>4140</v>
      </c>
      <c r="I932" s="327">
        <v>0</v>
      </c>
      <c r="J932" s="327">
        <v>0</v>
      </c>
      <c r="K932" s="327">
        <v>0</v>
      </c>
      <c r="L932" s="327">
        <v>0</v>
      </c>
      <c r="M932" s="327">
        <v>0</v>
      </c>
      <c r="N932" s="326" t="s">
        <v>12555</v>
      </c>
    </row>
    <row r="933" spans="2:14" ht="15" hidden="1" x14ac:dyDescent="0.25">
      <c r="B933" s="324" t="s">
        <v>21525</v>
      </c>
      <c r="C933" s="324" t="s">
        <v>980</v>
      </c>
      <c r="D933" s="324" t="s">
        <v>4138</v>
      </c>
      <c r="E933" s="324" t="s">
        <v>21526</v>
      </c>
      <c r="F933" s="324" t="s">
        <v>801</v>
      </c>
      <c r="G933" s="324" t="s">
        <v>896</v>
      </c>
      <c r="H933" s="324" t="s">
        <v>4140</v>
      </c>
      <c r="I933" s="325">
        <v>0</v>
      </c>
      <c r="J933" s="325">
        <v>0</v>
      </c>
      <c r="K933" s="325">
        <v>0</v>
      </c>
      <c r="L933" s="325">
        <v>0</v>
      </c>
      <c r="M933" s="325">
        <v>0</v>
      </c>
      <c r="N933" s="324" t="s">
        <v>12555</v>
      </c>
    </row>
    <row r="934" spans="2:14" ht="15" hidden="1" x14ac:dyDescent="0.25">
      <c r="B934" s="326" t="s">
        <v>14830</v>
      </c>
      <c r="C934" s="326" t="s">
        <v>980</v>
      </c>
      <c r="D934" s="326" t="s">
        <v>4139</v>
      </c>
      <c r="E934" s="326" t="s">
        <v>1713</v>
      </c>
      <c r="F934" s="326" t="s">
        <v>808</v>
      </c>
      <c r="G934" s="326" t="s">
        <v>896</v>
      </c>
      <c r="H934" s="326" t="s">
        <v>4140</v>
      </c>
      <c r="I934" s="327">
        <v>0</v>
      </c>
      <c r="J934" s="327">
        <v>0</v>
      </c>
      <c r="K934" s="327">
        <v>0</v>
      </c>
      <c r="L934" s="327">
        <v>0</v>
      </c>
      <c r="M934" s="327">
        <v>0</v>
      </c>
      <c r="N934" s="326" t="s">
        <v>12555</v>
      </c>
    </row>
    <row r="935" spans="2:14" ht="15" hidden="1" x14ac:dyDescent="0.25">
      <c r="B935" s="324" t="s">
        <v>14831</v>
      </c>
      <c r="C935" s="324" t="s">
        <v>980</v>
      </c>
      <c r="D935" s="324" t="s">
        <v>4139</v>
      </c>
      <c r="E935" s="324" t="s">
        <v>1715</v>
      </c>
      <c r="F935" s="324" t="s">
        <v>811</v>
      </c>
      <c r="G935" s="324" t="s">
        <v>896</v>
      </c>
      <c r="H935" s="324" t="s">
        <v>4140</v>
      </c>
      <c r="I935" s="325">
        <v>0</v>
      </c>
      <c r="J935" s="325">
        <v>0</v>
      </c>
      <c r="K935" s="325">
        <v>0</v>
      </c>
      <c r="L935" s="325">
        <v>0</v>
      </c>
      <c r="M935" s="325">
        <v>0</v>
      </c>
      <c r="N935" s="324" t="s">
        <v>12555</v>
      </c>
    </row>
    <row r="936" spans="2:14" ht="15" hidden="1" x14ac:dyDescent="0.25">
      <c r="B936" s="326" t="s">
        <v>14832</v>
      </c>
      <c r="C936" s="326" t="s">
        <v>980</v>
      </c>
      <c r="D936" s="326" t="s">
        <v>4139</v>
      </c>
      <c r="E936" s="326" t="s">
        <v>1716</v>
      </c>
      <c r="F936" s="326" t="s">
        <v>808</v>
      </c>
      <c r="G936" s="326" t="s">
        <v>896</v>
      </c>
      <c r="H936" s="326" t="s">
        <v>4140</v>
      </c>
      <c r="I936" s="327">
        <v>0</v>
      </c>
      <c r="J936" s="327">
        <v>0</v>
      </c>
      <c r="K936" s="327">
        <v>0</v>
      </c>
      <c r="L936" s="327">
        <v>0</v>
      </c>
      <c r="M936" s="327">
        <v>0</v>
      </c>
      <c r="N936" s="326" t="s">
        <v>12555</v>
      </c>
    </row>
    <row r="937" spans="2:14" ht="15" hidden="1" x14ac:dyDescent="0.25">
      <c r="B937" s="324" t="s">
        <v>14833</v>
      </c>
      <c r="C937" s="324" t="s">
        <v>980</v>
      </c>
      <c r="D937" s="324" t="s">
        <v>4139</v>
      </c>
      <c r="E937" s="324" t="s">
        <v>1717</v>
      </c>
      <c r="F937" s="324" t="s">
        <v>808</v>
      </c>
      <c r="G937" s="324" t="s">
        <v>896</v>
      </c>
      <c r="H937" s="324" t="s">
        <v>4140</v>
      </c>
      <c r="I937" s="325">
        <v>0</v>
      </c>
      <c r="J937" s="325">
        <v>0</v>
      </c>
      <c r="K937" s="325">
        <v>0</v>
      </c>
      <c r="L937" s="325">
        <v>0</v>
      </c>
      <c r="M937" s="325">
        <v>0</v>
      </c>
      <c r="N937" s="324" t="s">
        <v>12555</v>
      </c>
    </row>
    <row r="938" spans="2:14" ht="15" hidden="1" x14ac:dyDescent="0.25">
      <c r="B938" s="326" t="s">
        <v>14834</v>
      </c>
      <c r="C938" s="326" t="s">
        <v>980</v>
      </c>
      <c r="D938" s="326" t="s">
        <v>4139</v>
      </c>
      <c r="E938" s="326" t="s">
        <v>1723</v>
      </c>
      <c r="F938" s="326" t="s">
        <v>808</v>
      </c>
      <c r="G938" s="326" t="s">
        <v>896</v>
      </c>
      <c r="H938" s="326" t="s">
        <v>4140</v>
      </c>
      <c r="I938" s="327">
        <v>0</v>
      </c>
      <c r="J938" s="327">
        <v>0</v>
      </c>
      <c r="K938" s="327">
        <v>0</v>
      </c>
      <c r="L938" s="327">
        <v>0</v>
      </c>
      <c r="M938" s="327">
        <v>0</v>
      </c>
      <c r="N938" s="326" t="s">
        <v>12555</v>
      </c>
    </row>
    <row r="939" spans="2:14" ht="15" hidden="1" x14ac:dyDescent="0.25">
      <c r="B939" s="326" t="s">
        <v>14835</v>
      </c>
      <c r="C939" s="326" t="s">
        <v>980</v>
      </c>
      <c r="D939" s="326" t="s">
        <v>4139</v>
      </c>
      <c r="E939" s="326" t="s">
        <v>1725</v>
      </c>
      <c r="F939" s="326" t="s">
        <v>808</v>
      </c>
      <c r="G939" s="326" t="s">
        <v>896</v>
      </c>
      <c r="H939" s="326" t="s">
        <v>4140</v>
      </c>
      <c r="I939" s="327">
        <v>0</v>
      </c>
      <c r="J939" s="327">
        <v>0</v>
      </c>
      <c r="K939" s="327">
        <v>0</v>
      </c>
      <c r="L939" s="327">
        <v>0</v>
      </c>
      <c r="M939" s="327">
        <v>0</v>
      </c>
      <c r="N939" s="326" t="s">
        <v>12555</v>
      </c>
    </row>
    <row r="940" spans="2:14" ht="15" hidden="1" x14ac:dyDescent="0.25">
      <c r="B940" s="324" t="s">
        <v>14836</v>
      </c>
      <c r="C940" s="324" t="s">
        <v>980</v>
      </c>
      <c r="D940" s="324" t="s">
        <v>4139</v>
      </c>
      <c r="E940" s="324" t="s">
        <v>1728</v>
      </c>
      <c r="F940" s="324" t="s">
        <v>811</v>
      </c>
      <c r="G940" s="324" t="s">
        <v>896</v>
      </c>
      <c r="H940" s="324" t="s">
        <v>4140</v>
      </c>
      <c r="I940" s="325">
        <v>0</v>
      </c>
      <c r="J940" s="325">
        <v>0</v>
      </c>
      <c r="K940" s="325">
        <v>0</v>
      </c>
      <c r="L940" s="325">
        <v>0</v>
      </c>
      <c r="M940" s="325">
        <v>0</v>
      </c>
      <c r="N940" s="324" t="s">
        <v>12555</v>
      </c>
    </row>
    <row r="941" spans="2:14" ht="15" hidden="1" x14ac:dyDescent="0.25">
      <c r="B941" s="326" t="s">
        <v>14837</v>
      </c>
      <c r="C941" s="326" t="s">
        <v>980</v>
      </c>
      <c r="D941" s="326" t="s">
        <v>4141</v>
      </c>
      <c r="E941" s="326" t="s">
        <v>1730</v>
      </c>
      <c r="F941" s="326" t="s">
        <v>808</v>
      </c>
      <c r="G941" s="326" t="s">
        <v>896</v>
      </c>
      <c r="H941" s="326" t="s">
        <v>4140</v>
      </c>
      <c r="I941" s="327">
        <v>0</v>
      </c>
      <c r="J941" s="327">
        <v>0</v>
      </c>
      <c r="K941" s="327">
        <v>0</v>
      </c>
      <c r="L941" s="327">
        <v>0</v>
      </c>
      <c r="M941" s="327">
        <v>0</v>
      </c>
      <c r="N941" s="326" t="s">
        <v>12555</v>
      </c>
    </row>
    <row r="942" spans="2:14" ht="15" hidden="1" x14ac:dyDescent="0.25">
      <c r="B942" s="324" t="s">
        <v>14838</v>
      </c>
      <c r="C942" s="324" t="s">
        <v>980</v>
      </c>
      <c r="D942" s="324" t="s">
        <v>4141</v>
      </c>
      <c r="E942" s="324" t="s">
        <v>1731</v>
      </c>
      <c r="F942" s="324" t="s">
        <v>808</v>
      </c>
      <c r="G942" s="324" t="s">
        <v>896</v>
      </c>
      <c r="H942" s="324" t="s">
        <v>4140</v>
      </c>
      <c r="I942" s="325">
        <v>0</v>
      </c>
      <c r="J942" s="325">
        <v>0</v>
      </c>
      <c r="K942" s="325">
        <v>0</v>
      </c>
      <c r="L942" s="325">
        <v>0</v>
      </c>
      <c r="M942" s="325">
        <v>0</v>
      </c>
      <c r="N942" s="324" t="s">
        <v>12555</v>
      </c>
    </row>
    <row r="943" spans="2:14" ht="15" hidden="1" x14ac:dyDescent="0.25">
      <c r="B943" s="326" t="s">
        <v>14839</v>
      </c>
      <c r="C943" s="326" t="s">
        <v>980</v>
      </c>
      <c r="D943" s="326" t="s">
        <v>4141</v>
      </c>
      <c r="E943" s="326" t="s">
        <v>1733</v>
      </c>
      <c r="F943" s="326" t="s">
        <v>808</v>
      </c>
      <c r="G943" s="326" t="s">
        <v>896</v>
      </c>
      <c r="H943" s="326" t="s">
        <v>4140</v>
      </c>
      <c r="I943" s="327">
        <v>0</v>
      </c>
      <c r="J943" s="327">
        <v>0</v>
      </c>
      <c r="K943" s="327">
        <v>0</v>
      </c>
      <c r="L943" s="327">
        <v>0</v>
      </c>
      <c r="M943" s="327">
        <v>0</v>
      </c>
      <c r="N943" s="326" t="s">
        <v>12555</v>
      </c>
    </row>
    <row r="944" spans="2:14" ht="15" hidden="1" x14ac:dyDescent="0.25">
      <c r="B944" s="324" t="s">
        <v>14840</v>
      </c>
      <c r="C944" s="324" t="s">
        <v>980</v>
      </c>
      <c r="D944" s="324" t="s">
        <v>4141</v>
      </c>
      <c r="E944" s="324" t="s">
        <v>1756</v>
      </c>
      <c r="F944" s="324" t="s">
        <v>808</v>
      </c>
      <c r="G944" s="324" t="s">
        <v>896</v>
      </c>
      <c r="H944" s="324" t="s">
        <v>4140</v>
      </c>
      <c r="I944" s="325">
        <v>0</v>
      </c>
      <c r="J944" s="325">
        <v>0</v>
      </c>
      <c r="K944" s="325">
        <v>0</v>
      </c>
      <c r="L944" s="325">
        <v>0</v>
      </c>
      <c r="M944" s="325">
        <v>0</v>
      </c>
      <c r="N944" s="324" t="s">
        <v>12555</v>
      </c>
    </row>
    <row r="945" spans="2:14" ht="15" hidden="1" x14ac:dyDescent="0.25">
      <c r="B945" s="326" t="s">
        <v>14841</v>
      </c>
      <c r="C945" s="326" t="s">
        <v>980</v>
      </c>
      <c r="D945" s="326" t="s">
        <v>4141</v>
      </c>
      <c r="E945" s="326" t="s">
        <v>1765</v>
      </c>
      <c r="F945" s="326" t="s">
        <v>808</v>
      </c>
      <c r="G945" s="326" t="s">
        <v>896</v>
      </c>
      <c r="H945" s="326" t="s">
        <v>14629</v>
      </c>
      <c r="I945" s="327">
        <v>0</v>
      </c>
      <c r="J945" s="327">
        <v>0</v>
      </c>
      <c r="K945" s="327">
        <v>0</v>
      </c>
      <c r="L945" s="327">
        <v>0</v>
      </c>
      <c r="M945" s="327">
        <v>0</v>
      </c>
      <c r="N945" s="326" t="s">
        <v>12921</v>
      </c>
    </row>
    <row r="946" spans="2:14" ht="15" hidden="1" x14ac:dyDescent="0.25">
      <c r="B946" s="324" t="s">
        <v>14841</v>
      </c>
      <c r="C946" s="324" t="s">
        <v>980</v>
      </c>
      <c r="D946" s="324" t="s">
        <v>4141</v>
      </c>
      <c r="E946" s="324" t="s">
        <v>1765</v>
      </c>
      <c r="F946" s="324" t="s">
        <v>808</v>
      </c>
      <c r="G946" s="324" t="s">
        <v>896</v>
      </c>
      <c r="H946" s="324" t="s">
        <v>4140</v>
      </c>
      <c r="I946" s="325">
        <v>0</v>
      </c>
      <c r="J946" s="325">
        <v>0</v>
      </c>
      <c r="K946" s="325">
        <v>0</v>
      </c>
      <c r="L946" s="325">
        <v>0</v>
      </c>
      <c r="M946" s="325">
        <v>0</v>
      </c>
      <c r="N946" s="324" t="s">
        <v>12555</v>
      </c>
    </row>
    <row r="947" spans="2:14" ht="15" hidden="1" x14ac:dyDescent="0.25">
      <c r="B947" s="326" t="s">
        <v>14842</v>
      </c>
      <c r="C947" s="326" t="s">
        <v>980</v>
      </c>
      <c r="D947" s="326" t="s">
        <v>4141</v>
      </c>
      <c r="E947" s="326" t="s">
        <v>1766</v>
      </c>
      <c r="F947" s="326" t="s">
        <v>808</v>
      </c>
      <c r="G947" s="326" t="s">
        <v>896</v>
      </c>
      <c r="H947" s="326" t="s">
        <v>4140</v>
      </c>
      <c r="I947" s="327">
        <v>0</v>
      </c>
      <c r="J947" s="327">
        <v>0</v>
      </c>
      <c r="K947" s="327">
        <v>0</v>
      </c>
      <c r="L947" s="327">
        <v>0</v>
      </c>
      <c r="M947" s="327">
        <v>0</v>
      </c>
      <c r="N947" s="326" t="s">
        <v>12555</v>
      </c>
    </row>
    <row r="948" spans="2:14" ht="15" hidden="1" x14ac:dyDescent="0.25">
      <c r="B948" s="324" t="s">
        <v>14843</v>
      </c>
      <c r="C948" s="324" t="s">
        <v>980</v>
      </c>
      <c r="D948" s="324" t="s">
        <v>4141</v>
      </c>
      <c r="E948" s="324" t="s">
        <v>5530</v>
      </c>
      <c r="F948" s="324" t="s">
        <v>811</v>
      </c>
      <c r="G948" s="324" t="s">
        <v>896</v>
      </c>
      <c r="H948" s="324" t="s">
        <v>4140</v>
      </c>
      <c r="I948" s="325">
        <v>0</v>
      </c>
      <c r="J948" s="325">
        <v>0</v>
      </c>
      <c r="K948" s="325">
        <v>0</v>
      </c>
      <c r="L948" s="325">
        <v>0</v>
      </c>
      <c r="M948" s="325">
        <v>0</v>
      </c>
      <c r="N948" s="324" t="s">
        <v>12555</v>
      </c>
    </row>
    <row r="949" spans="2:14" ht="15" hidden="1" x14ac:dyDescent="0.25">
      <c r="B949" s="326" t="s">
        <v>14844</v>
      </c>
      <c r="C949" s="326" t="s">
        <v>980</v>
      </c>
      <c r="D949" s="326" t="s">
        <v>14845</v>
      </c>
      <c r="E949" s="326" t="s">
        <v>3621</v>
      </c>
      <c r="F949" s="326" t="s">
        <v>801</v>
      </c>
      <c r="G949" s="326" t="s">
        <v>896</v>
      </c>
      <c r="H949" s="326" t="s">
        <v>4140</v>
      </c>
      <c r="I949" s="327">
        <v>0</v>
      </c>
      <c r="J949" s="327">
        <v>0</v>
      </c>
      <c r="K949" s="327">
        <v>0</v>
      </c>
      <c r="L949" s="327">
        <v>0.02</v>
      </c>
      <c r="M949" s="327">
        <v>0</v>
      </c>
      <c r="N949" s="326" t="s">
        <v>12555</v>
      </c>
    </row>
    <row r="950" spans="2:14" ht="15" hidden="1" x14ac:dyDescent="0.25">
      <c r="B950" s="324" t="s">
        <v>14846</v>
      </c>
      <c r="C950" s="324" t="s">
        <v>980</v>
      </c>
      <c r="D950" s="324" t="s">
        <v>14845</v>
      </c>
      <c r="E950" s="324" t="s">
        <v>3622</v>
      </c>
      <c r="F950" s="324" t="s">
        <v>801</v>
      </c>
      <c r="G950" s="324" t="s">
        <v>896</v>
      </c>
      <c r="H950" s="324" t="s">
        <v>7393</v>
      </c>
      <c r="I950" s="325">
        <v>0</v>
      </c>
      <c r="J950" s="325">
        <v>0</v>
      </c>
      <c r="K950" s="325">
        <v>0</v>
      </c>
      <c r="L950" s="325">
        <v>0</v>
      </c>
      <c r="M950" s="325">
        <v>0</v>
      </c>
      <c r="N950" s="324" t="s">
        <v>7275</v>
      </c>
    </row>
    <row r="951" spans="2:14" ht="15" hidden="1" x14ac:dyDescent="0.25">
      <c r="B951" s="326" t="s">
        <v>14846</v>
      </c>
      <c r="C951" s="326" t="s">
        <v>980</v>
      </c>
      <c r="D951" s="326" t="s">
        <v>14845</v>
      </c>
      <c r="E951" s="326" t="s">
        <v>3622</v>
      </c>
      <c r="F951" s="326" t="s">
        <v>801</v>
      </c>
      <c r="G951" s="326" t="s">
        <v>896</v>
      </c>
      <c r="H951" s="326" t="s">
        <v>7394</v>
      </c>
      <c r="I951" s="327">
        <v>0</v>
      </c>
      <c r="J951" s="327">
        <v>0</v>
      </c>
      <c r="K951" s="327">
        <v>0</v>
      </c>
      <c r="L951" s="327">
        <v>0</v>
      </c>
      <c r="M951" s="327">
        <v>0</v>
      </c>
      <c r="N951" s="326" t="s">
        <v>7277</v>
      </c>
    </row>
    <row r="952" spans="2:14" ht="15" hidden="1" x14ac:dyDescent="0.25">
      <c r="B952" s="324" t="s">
        <v>14846</v>
      </c>
      <c r="C952" s="324" t="s">
        <v>980</v>
      </c>
      <c r="D952" s="324" t="s">
        <v>14845</v>
      </c>
      <c r="E952" s="324" t="s">
        <v>3622</v>
      </c>
      <c r="F952" s="324" t="s">
        <v>801</v>
      </c>
      <c r="G952" s="324" t="s">
        <v>896</v>
      </c>
      <c r="H952" s="324" t="s">
        <v>4140</v>
      </c>
      <c r="I952" s="325">
        <v>0</v>
      </c>
      <c r="J952" s="325">
        <v>0</v>
      </c>
      <c r="K952" s="325">
        <v>0</v>
      </c>
      <c r="L952" s="325">
        <v>0</v>
      </c>
      <c r="M952" s="325">
        <v>0</v>
      </c>
      <c r="N952" s="324" t="s">
        <v>12555</v>
      </c>
    </row>
    <row r="953" spans="2:14" ht="15" hidden="1" x14ac:dyDescent="0.25">
      <c r="B953" s="326" t="s">
        <v>14847</v>
      </c>
      <c r="C953" s="326" t="s">
        <v>980</v>
      </c>
      <c r="D953" s="326" t="s">
        <v>14845</v>
      </c>
      <c r="E953" s="326" t="s">
        <v>6225</v>
      </c>
      <c r="F953" s="326" t="s">
        <v>801</v>
      </c>
      <c r="G953" s="326" t="s">
        <v>896</v>
      </c>
      <c r="H953" s="326" t="s">
        <v>4140</v>
      </c>
      <c r="I953" s="327">
        <v>0</v>
      </c>
      <c r="J953" s="327">
        <v>0</v>
      </c>
      <c r="K953" s="327">
        <v>0</v>
      </c>
      <c r="L953" s="327">
        <v>0</v>
      </c>
      <c r="M953" s="327">
        <v>0</v>
      </c>
      <c r="N953" s="326" t="s">
        <v>12555</v>
      </c>
    </row>
    <row r="954" spans="2:14" ht="15" hidden="1" x14ac:dyDescent="0.25">
      <c r="B954" s="324" t="s">
        <v>14848</v>
      </c>
      <c r="C954" s="324" t="s">
        <v>980</v>
      </c>
      <c r="D954" s="324" t="s">
        <v>14845</v>
      </c>
      <c r="E954" s="324" t="s">
        <v>7305</v>
      </c>
      <c r="F954" s="324" t="s">
        <v>801</v>
      </c>
      <c r="G954" s="324" t="s">
        <v>896</v>
      </c>
      <c r="H954" s="324" t="s">
        <v>4140</v>
      </c>
      <c r="I954" s="325">
        <v>0</v>
      </c>
      <c r="J954" s="325">
        <v>0</v>
      </c>
      <c r="K954" s="325">
        <v>0</v>
      </c>
      <c r="L954" s="325">
        <v>0.03</v>
      </c>
      <c r="M954" s="325">
        <v>0</v>
      </c>
      <c r="N954" s="324" t="s">
        <v>12555</v>
      </c>
    </row>
    <row r="955" spans="2:14" ht="15" hidden="1" x14ac:dyDescent="0.25">
      <c r="B955" s="326" t="s">
        <v>14849</v>
      </c>
      <c r="C955" s="326" t="s">
        <v>980</v>
      </c>
      <c r="D955" s="326" t="s">
        <v>14845</v>
      </c>
      <c r="E955" s="326" t="s">
        <v>1771</v>
      </c>
      <c r="F955" s="326" t="s">
        <v>801</v>
      </c>
      <c r="G955" s="326" t="s">
        <v>896</v>
      </c>
      <c r="H955" s="326" t="s">
        <v>4140</v>
      </c>
      <c r="I955" s="327">
        <v>0</v>
      </c>
      <c r="J955" s="327">
        <v>0</v>
      </c>
      <c r="K955" s="327">
        <v>0</v>
      </c>
      <c r="L955" s="327">
        <v>0</v>
      </c>
      <c r="M955" s="327">
        <v>0</v>
      </c>
      <c r="N955" s="326" t="s">
        <v>12555</v>
      </c>
    </row>
    <row r="956" spans="2:14" ht="15" hidden="1" x14ac:dyDescent="0.25">
      <c r="B956" s="324" t="s">
        <v>14850</v>
      </c>
      <c r="C956" s="324" t="s">
        <v>980</v>
      </c>
      <c r="D956" s="324" t="s">
        <v>14845</v>
      </c>
      <c r="E956" s="324" t="s">
        <v>4146</v>
      </c>
      <c r="F956" s="324" t="s">
        <v>808</v>
      </c>
      <c r="G956" s="324" t="s">
        <v>896</v>
      </c>
      <c r="H956" s="324" t="s">
        <v>4140</v>
      </c>
      <c r="I956" s="325">
        <v>0</v>
      </c>
      <c r="J956" s="325">
        <v>0</v>
      </c>
      <c r="K956" s="325">
        <v>0</v>
      </c>
      <c r="L956" s="325">
        <v>0</v>
      </c>
      <c r="M956" s="325">
        <v>0</v>
      </c>
      <c r="N956" s="324" t="s">
        <v>12555</v>
      </c>
    </row>
    <row r="957" spans="2:14" ht="15" hidden="1" x14ac:dyDescent="0.25">
      <c r="B957" s="326" t="s">
        <v>14851</v>
      </c>
      <c r="C957" s="326" t="s">
        <v>980</v>
      </c>
      <c r="D957" s="326" t="s">
        <v>14845</v>
      </c>
      <c r="E957" s="326" t="s">
        <v>6226</v>
      </c>
      <c r="F957" s="326" t="s">
        <v>801</v>
      </c>
      <c r="G957" s="326" t="s">
        <v>896</v>
      </c>
      <c r="H957" s="326" t="s">
        <v>4140</v>
      </c>
      <c r="I957" s="327">
        <v>0</v>
      </c>
      <c r="J957" s="327">
        <v>0</v>
      </c>
      <c r="K957" s="327">
        <v>0</v>
      </c>
      <c r="L957" s="327">
        <v>0</v>
      </c>
      <c r="M957" s="327">
        <v>0</v>
      </c>
      <c r="N957" s="326" t="s">
        <v>12555</v>
      </c>
    </row>
    <row r="958" spans="2:14" ht="15" hidden="1" x14ac:dyDescent="0.25">
      <c r="B958" s="324" t="s">
        <v>14852</v>
      </c>
      <c r="C958" s="324" t="s">
        <v>980</v>
      </c>
      <c r="D958" s="324" t="s">
        <v>14845</v>
      </c>
      <c r="E958" s="324" t="s">
        <v>6227</v>
      </c>
      <c r="F958" s="324" t="s">
        <v>801</v>
      </c>
      <c r="G958" s="324" t="s">
        <v>896</v>
      </c>
      <c r="H958" s="324" t="s">
        <v>4140</v>
      </c>
      <c r="I958" s="325">
        <v>0</v>
      </c>
      <c r="J958" s="325">
        <v>0</v>
      </c>
      <c r="K958" s="325">
        <v>0</v>
      </c>
      <c r="L958" s="325">
        <v>0</v>
      </c>
      <c r="M958" s="325">
        <v>0</v>
      </c>
      <c r="N958" s="324" t="s">
        <v>12555</v>
      </c>
    </row>
    <row r="959" spans="2:14" ht="15" hidden="1" x14ac:dyDescent="0.25">
      <c r="B959" s="326" t="s">
        <v>14853</v>
      </c>
      <c r="C959" s="326" t="s">
        <v>980</v>
      </c>
      <c r="D959" s="326" t="s">
        <v>14845</v>
      </c>
      <c r="E959" s="326" t="s">
        <v>6228</v>
      </c>
      <c r="F959" s="326" t="s">
        <v>801</v>
      </c>
      <c r="G959" s="326" t="s">
        <v>896</v>
      </c>
      <c r="H959" s="326" t="s">
        <v>4140</v>
      </c>
      <c r="I959" s="327">
        <v>0</v>
      </c>
      <c r="J959" s="327">
        <v>0</v>
      </c>
      <c r="K959" s="327">
        <v>0</v>
      </c>
      <c r="L959" s="327">
        <v>0</v>
      </c>
      <c r="M959" s="327">
        <v>0</v>
      </c>
      <c r="N959" s="326" t="s">
        <v>12555</v>
      </c>
    </row>
    <row r="960" spans="2:14" ht="15" hidden="1" x14ac:dyDescent="0.25">
      <c r="B960" s="324" t="s">
        <v>14854</v>
      </c>
      <c r="C960" s="324" t="s">
        <v>980</v>
      </c>
      <c r="D960" s="324" t="s">
        <v>14845</v>
      </c>
      <c r="E960" s="324" t="s">
        <v>7170</v>
      </c>
      <c r="F960" s="324" t="s">
        <v>801</v>
      </c>
      <c r="G960" s="324" t="s">
        <v>896</v>
      </c>
      <c r="H960" s="324" t="s">
        <v>4140</v>
      </c>
      <c r="I960" s="325">
        <v>0</v>
      </c>
      <c r="J960" s="325">
        <v>0</v>
      </c>
      <c r="K960" s="325">
        <v>0</v>
      </c>
      <c r="L960" s="325">
        <v>0</v>
      </c>
      <c r="M960" s="325">
        <v>0</v>
      </c>
      <c r="N960" s="324" t="s">
        <v>12555</v>
      </c>
    </row>
    <row r="961" spans="2:14" ht="15" hidden="1" x14ac:dyDescent="0.25">
      <c r="B961" s="326" t="s">
        <v>14855</v>
      </c>
      <c r="C961" s="326" t="s">
        <v>980</v>
      </c>
      <c r="D961" s="326" t="s">
        <v>14845</v>
      </c>
      <c r="E961" s="326" t="s">
        <v>6229</v>
      </c>
      <c r="F961" s="326" t="s">
        <v>801</v>
      </c>
      <c r="G961" s="326" t="s">
        <v>896</v>
      </c>
      <c r="H961" s="326" t="s">
        <v>4140</v>
      </c>
      <c r="I961" s="327">
        <v>0</v>
      </c>
      <c r="J961" s="327">
        <v>0</v>
      </c>
      <c r="K961" s="327">
        <v>0</v>
      </c>
      <c r="L961" s="327">
        <v>0</v>
      </c>
      <c r="M961" s="327">
        <v>0</v>
      </c>
      <c r="N961" s="326" t="s">
        <v>12555</v>
      </c>
    </row>
    <row r="962" spans="2:14" ht="15" hidden="1" x14ac:dyDescent="0.25">
      <c r="B962" s="324" t="s">
        <v>14856</v>
      </c>
      <c r="C962" s="324" t="s">
        <v>980</v>
      </c>
      <c r="D962" s="324" t="s">
        <v>14845</v>
      </c>
      <c r="E962" s="324" t="s">
        <v>7171</v>
      </c>
      <c r="F962" s="324" t="s">
        <v>801</v>
      </c>
      <c r="G962" s="324" t="s">
        <v>896</v>
      </c>
      <c r="H962" s="324" t="s">
        <v>4140</v>
      </c>
      <c r="I962" s="325">
        <v>0</v>
      </c>
      <c r="J962" s="325">
        <v>0</v>
      </c>
      <c r="K962" s="325">
        <v>0</v>
      </c>
      <c r="L962" s="325">
        <v>0</v>
      </c>
      <c r="M962" s="325">
        <v>0</v>
      </c>
      <c r="N962" s="324" t="s">
        <v>12555</v>
      </c>
    </row>
    <row r="963" spans="2:14" ht="15" hidden="1" x14ac:dyDescent="0.25">
      <c r="B963" s="326" t="s">
        <v>14857</v>
      </c>
      <c r="C963" s="326" t="s">
        <v>980</v>
      </c>
      <c r="D963" s="326" t="s">
        <v>14845</v>
      </c>
      <c r="E963" s="326" t="s">
        <v>14858</v>
      </c>
      <c r="F963" s="326" t="s">
        <v>801</v>
      </c>
      <c r="G963" s="326" t="s">
        <v>896</v>
      </c>
      <c r="H963" s="326" t="s">
        <v>4140</v>
      </c>
      <c r="I963" s="327">
        <v>0</v>
      </c>
      <c r="J963" s="327">
        <v>0</v>
      </c>
      <c r="K963" s="327">
        <v>0</v>
      </c>
      <c r="L963" s="327">
        <v>0</v>
      </c>
      <c r="M963" s="327">
        <v>0</v>
      </c>
      <c r="N963" s="326" t="s">
        <v>12555</v>
      </c>
    </row>
    <row r="964" spans="2:14" ht="15" hidden="1" x14ac:dyDescent="0.25">
      <c r="B964" s="324" t="s">
        <v>14859</v>
      </c>
      <c r="C964" s="324" t="s">
        <v>980</v>
      </c>
      <c r="D964" s="324" t="s">
        <v>14845</v>
      </c>
      <c r="E964" s="324" t="s">
        <v>14860</v>
      </c>
      <c r="F964" s="324" t="s">
        <v>801</v>
      </c>
      <c r="G964" s="324" t="s">
        <v>896</v>
      </c>
      <c r="H964" s="324" t="s">
        <v>4140</v>
      </c>
      <c r="I964" s="325">
        <v>0</v>
      </c>
      <c r="J964" s="325">
        <v>0</v>
      </c>
      <c r="K964" s="325">
        <v>0</v>
      </c>
      <c r="L964" s="325">
        <v>0</v>
      </c>
      <c r="M964" s="325">
        <v>0</v>
      </c>
      <c r="N964" s="324" t="s">
        <v>12555</v>
      </c>
    </row>
    <row r="965" spans="2:14" ht="15" hidden="1" x14ac:dyDescent="0.25">
      <c r="B965" s="326" t="s">
        <v>14861</v>
      </c>
      <c r="C965" s="326" t="s">
        <v>980</v>
      </c>
      <c r="D965" s="326" t="s">
        <v>14862</v>
      </c>
      <c r="E965" s="326" t="s">
        <v>1772</v>
      </c>
      <c r="F965" s="326" t="s">
        <v>801</v>
      </c>
      <c r="G965" s="326" t="s">
        <v>896</v>
      </c>
      <c r="H965" s="326" t="s">
        <v>4140</v>
      </c>
      <c r="I965" s="327">
        <v>0</v>
      </c>
      <c r="J965" s="327">
        <v>0</v>
      </c>
      <c r="K965" s="327">
        <v>0</v>
      </c>
      <c r="L965" s="327">
        <v>0</v>
      </c>
      <c r="M965" s="327">
        <v>0</v>
      </c>
      <c r="N965" s="326" t="s">
        <v>12555</v>
      </c>
    </row>
    <row r="966" spans="2:14" ht="15" hidden="1" x14ac:dyDescent="0.25">
      <c r="B966" s="324" t="s">
        <v>14863</v>
      </c>
      <c r="C966" s="324" t="s">
        <v>980</v>
      </c>
      <c r="D966" s="324" t="s">
        <v>14862</v>
      </c>
      <c r="E966" s="324" t="s">
        <v>1774</v>
      </c>
      <c r="F966" s="324" t="s">
        <v>801</v>
      </c>
      <c r="G966" s="324" t="s">
        <v>896</v>
      </c>
      <c r="H966" s="324" t="s">
        <v>4140</v>
      </c>
      <c r="I966" s="325">
        <v>0</v>
      </c>
      <c r="J966" s="325">
        <v>0</v>
      </c>
      <c r="K966" s="325">
        <v>0</v>
      </c>
      <c r="L966" s="325">
        <v>0</v>
      </c>
      <c r="M966" s="325">
        <v>0</v>
      </c>
      <c r="N966" s="324" t="s">
        <v>12555</v>
      </c>
    </row>
    <row r="967" spans="2:14" ht="15" hidden="1" x14ac:dyDescent="0.25">
      <c r="B967" s="326" t="s">
        <v>14864</v>
      </c>
      <c r="C967" s="326" t="s">
        <v>980</v>
      </c>
      <c r="D967" s="326" t="s">
        <v>14862</v>
      </c>
      <c r="E967" s="326" t="s">
        <v>1775</v>
      </c>
      <c r="F967" s="326" t="s">
        <v>801</v>
      </c>
      <c r="G967" s="326" t="s">
        <v>896</v>
      </c>
      <c r="H967" s="326" t="s">
        <v>4140</v>
      </c>
      <c r="I967" s="327">
        <v>0</v>
      </c>
      <c r="J967" s="327">
        <v>0</v>
      </c>
      <c r="K967" s="327">
        <v>0</v>
      </c>
      <c r="L967" s="327">
        <v>923.29</v>
      </c>
      <c r="M967" s="327">
        <v>0</v>
      </c>
      <c r="N967" s="326" t="s">
        <v>12555</v>
      </c>
    </row>
    <row r="968" spans="2:14" ht="15" hidden="1" x14ac:dyDescent="0.25">
      <c r="B968" s="326" t="s">
        <v>14865</v>
      </c>
      <c r="C968" s="326" t="s">
        <v>980</v>
      </c>
      <c r="D968" s="326" t="s">
        <v>14862</v>
      </c>
      <c r="E968" s="326" t="s">
        <v>1776</v>
      </c>
      <c r="F968" s="326" t="s">
        <v>801</v>
      </c>
      <c r="G968" s="326" t="s">
        <v>896</v>
      </c>
      <c r="H968" s="326" t="s">
        <v>4140</v>
      </c>
      <c r="I968" s="327">
        <v>0</v>
      </c>
      <c r="J968" s="327">
        <v>0</v>
      </c>
      <c r="K968" s="327">
        <v>0</v>
      </c>
      <c r="L968" s="327">
        <v>0</v>
      </c>
      <c r="M968" s="327">
        <v>0</v>
      </c>
      <c r="N968" s="326" t="s">
        <v>12555</v>
      </c>
    </row>
    <row r="969" spans="2:14" ht="15" hidden="1" x14ac:dyDescent="0.25">
      <c r="B969" s="326" t="s">
        <v>14866</v>
      </c>
      <c r="C969" s="326" t="s">
        <v>980</v>
      </c>
      <c r="D969" s="326" t="s">
        <v>14862</v>
      </c>
      <c r="E969" s="326" t="s">
        <v>3623</v>
      </c>
      <c r="F969" s="326" t="s">
        <v>801</v>
      </c>
      <c r="G969" s="326" t="s">
        <v>896</v>
      </c>
      <c r="H969" s="326" t="s">
        <v>4140</v>
      </c>
      <c r="I969" s="327">
        <v>0</v>
      </c>
      <c r="J969" s="327">
        <v>0</v>
      </c>
      <c r="K969" s="327">
        <v>0</v>
      </c>
      <c r="L969" s="327">
        <v>0</v>
      </c>
      <c r="M969" s="327">
        <v>0</v>
      </c>
      <c r="N969" s="326" t="s">
        <v>12555</v>
      </c>
    </row>
    <row r="970" spans="2:14" ht="15" hidden="1" x14ac:dyDescent="0.25">
      <c r="B970" s="324" t="s">
        <v>14867</v>
      </c>
      <c r="C970" s="324" t="s">
        <v>980</v>
      </c>
      <c r="D970" s="324" t="s">
        <v>14862</v>
      </c>
      <c r="E970" s="324" t="s">
        <v>1777</v>
      </c>
      <c r="F970" s="324" t="s">
        <v>801</v>
      </c>
      <c r="G970" s="324" t="s">
        <v>896</v>
      </c>
      <c r="H970" s="324" t="s">
        <v>4140</v>
      </c>
      <c r="I970" s="325">
        <v>0</v>
      </c>
      <c r="J970" s="325">
        <v>0</v>
      </c>
      <c r="K970" s="325">
        <v>0</v>
      </c>
      <c r="L970" s="325">
        <v>0</v>
      </c>
      <c r="M970" s="325">
        <v>0</v>
      </c>
      <c r="N970" s="324" t="s">
        <v>12555</v>
      </c>
    </row>
    <row r="971" spans="2:14" ht="15" hidden="1" x14ac:dyDescent="0.25">
      <c r="B971" s="326" t="s">
        <v>14868</v>
      </c>
      <c r="C971" s="326" t="s">
        <v>980</v>
      </c>
      <c r="D971" s="326" t="s">
        <v>14862</v>
      </c>
      <c r="E971" s="326" t="s">
        <v>1778</v>
      </c>
      <c r="F971" s="326" t="s">
        <v>801</v>
      </c>
      <c r="G971" s="326" t="s">
        <v>896</v>
      </c>
      <c r="H971" s="326" t="s">
        <v>4140</v>
      </c>
      <c r="I971" s="327">
        <v>0</v>
      </c>
      <c r="J971" s="327">
        <v>0</v>
      </c>
      <c r="K971" s="327">
        <v>0</v>
      </c>
      <c r="L971" s="327">
        <v>0</v>
      </c>
      <c r="M971" s="327">
        <v>0</v>
      </c>
      <c r="N971" s="326" t="s">
        <v>12555</v>
      </c>
    </row>
    <row r="972" spans="2:14" ht="15" hidden="1" x14ac:dyDescent="0.25">
      <c r="B972" s="324" t="s">
        <v>14869</v>
      </c>
      <c r="C972" s="324" t="s">
        <v>980</v>
      </c>
      <c r="D972" s="324" t="s">
        <v>14862</v>
      </c>
      <c r="E972" s="324" t="s">
        <v>1779</v>
      </c>
      <c r="F972" s="324" t="s">
        <v>801</v>
      </c>
      <c r="G972" s="324" t="s">
        <v>896</v>
      </c>
      <c r="H972" s="324" t="s">
        <v>4140</v>
      </c>
      <c r="I972" s="325">
        <v>0</v>
      </c>
      <c r="J972" s="325">
        <v>0</v>
      </c>
      <c r="K972" s="325">
        <v>0</v>
      </c>
      <c r="L972" s="325">
        <v>0</v>
      </c>
      <c r="M972" s="325">
        <v>0</v>
      </c>
      <c r="N972" s="324" t="s">
        <v>12555</v>
      </c>
    </row>
    <row r="973" spans="2:14" ht="15" hidden="1" x14ac:dyDescent="0.25">
      <c r="B973" s="326" t="s">
        <v>14870</v>
      </c>
      <c r="C973" s="326" t="s">
        <v>980</v>
      </c>
      <c r="D973" s="326" t="s">
        <v>14862</v>
      </c>
      <c r="E973" s="326" t="s">
        <v>1780</v>
      </c>
      <c r="F973" s="326" t="s">
        <v>801</v>
      </c>
      <c r="G973" s="326" t="s">
        <v>896</v>
      </c>
      <c r="H973" s="326" t="s">
        <v>4140</v>
      </c>
      <c r="I973" s="327">
        <v>0</v>
      </c>
      <c r="J973" s="327">
        <v>0</v>
      </c>
      <c r="K973" s="327">
        <v>0</v>
      </c>
      <c r="L973" s="327">
        <v>0</v>
      </c>
      <c r="M973" s="327">
        <v>0</v>
      </c>
      <c r="N973" s="326" t="s">
        <v>12555</v>
      </c>
    </row>
    <row r="974" spans="2:14" ht="15" hidden="1" x14ac:dyDescent="0.25">
      <c r="B974" s="324" t="s">
        <v>14871</v>
      </c>
      <c r="C974" s="324" t="s">
        <v>980</v>
      </c>
      <c r="D974" s="324" t="s">
        <v>14862</v>
      </c>
      <c r="E974" s="324" t="s">
        <v>1781</v>
      </c>
      <c r="F974" s="324" t="s">
        <v>801</v>
      </c>
      <c r="G974" s="324" t="s">
        <v>896</v>
      </c>
      <c r="H974" s="324" t="s">
        <v>4140</v>
      </c>
      <c r="I974" s="325">
        <v>0</v>
      </c>
      <c r="J974" s="325">
        <v>0</v>
      </c>
      <c r="K974" s="325">
        <v>0</v>
      </c>
      <c r="L974" s="325">
        <v>0</v>
      </c>
      <c r="M974" s="325">
        <v>0</v>
      </c>
      <c r="N974" s="324" t="s">
        <v>12555</v>
      </c>
    </row>
    <row r="975" spans="2:14" ht="15" hidden="1" x14ac:dyDescent="0.25">
      <c r="B975" s="326" t="s">
        <v>14872</v>
      </c>
      <c r="C975" s="326" t="s">
        <v>980</v>
      </c>
      <c r="D975" s="326" t="s">
        <v>14862</v>
      </c>
      <c r="E975" s="326" t="s">
        <v>1782</v>
      </c>
      <c r="F975" s="326" t="s">
        <v>801</v>
      </c>
      <c r="G975" s="326" t="s">
        <v>896</v>
      </c>
      <c r="H975" s="326" t="s">
        <v>4140</v>
      </c>
      <c r="I975" s="327">
        <v>0</v>
      </c>
      <c r="J975" s="327">
        <v>0</v>
      </c>
      <c r="K975" s="327">
        <v>0</v>
      </c>
      <c r="L975" s="327">
        <v>0</v>
      </c>
      <c r="M975" s="327">
        <v>0</v>
      </c>
      <c r="N975" s="326" t="s">
        <v>12555</v>
      </c>
    </row>
    <row r="976" spans="2:14" ht="15" hidden="1" x14ac:dyDescent="0.25">
      <c r="B976" s="324" t="s">
        <v>14873</v>
      </c>
      <c r="C976" s="324" t="s">
        <v>980</v>
      </c>
      <c r="D976" s="324" t="s">
        <v>14862</v>
      </c>
      <c r="E976" s="324" t="s">
        <v>3624</v>
      </c>
      <c r="F976" s="324" t="s">
        <v>801</v>
      </c>
      <c r="G976" s="324" t="s">
        <v>896</v>
      </c>
      <c r="H976" s="324" t="s">
        <v>4140</v>
      </c>
      <c r="I976" s="325">
        <v>0</v>
      </c>
      <c r="J976" s="325">
        <v>0</v>
      </c>
      <c r="K976" s="325">
        <v>0</v>
      </c>
      <c r="L976" s="325">
        <v>0</v>
      </c>
      <c r="M976" s="325">
        <v>0</v>
      </c>
      <c r="N976" s="324" t="s">
        <v>12555</v>
      </c>
    </row>
    <row r="977" spans="2:14" ht="15" hidden="1" x14ac:dyDescent="0.25">
      <c r="B977" s="326" t="s">
        <v>14874</v>
      </c>
      <c r="C977" s="326" t="s">
        <v>980</v>
      </c>
      <c r="D977" s="326" t="s">
        <v>14862</v>
      </c>
      <c r="E977" s="326" t="s">
        <v>1783</v>
      </c>
      <c r="F977" s="326" t="s">
        <v>801</v>
      </c>
      <c r="G977" s="326" t="s">
        <v>896</v>
      </c>
      <c r="H977" s="326" t="s">
        <v>4140</v>
      </c>
      <c r="I977" s="327">
        <v>0</v>
      </c>
      <c r="J977" s="327">
        <v>0</v>
      </c>
      <c r="K977" s="327">
        <v>0</v>
      </c>
      <c r="L977" s="327">
        <v>0</v>
      </c>
      <c r="M977" s="327">
        <v>0</v>
      </c>
      <c r="N977" s="326" t="s">
        <v>12555</v>
      </c>
    </row>
    <row r="978" spans="2:14" ht="15" hidden="1" x14ac:dyDescent="0.25">
      <c r="B978" s="324" t="s">
        <v>14875</v>
      </c>
      <c r="C978" s="324" t="s">
        <v>980</v>
      </c>
      <c r="D978" s="324" t="s">
        <v>14862</v>
      </c>
      <c r="E978" s="324" t="s">
        <v>1785</v>
      </c>
      <c r="F978" s="324" t="s">
        <v>801</v>
      </c>
      <c r="G978" s="324" t="s">
        <v>896</v>
      </c>
      <c r="H978" s="324" t="s">
        <v>4140</v>
      </c>
      <c r="I978" s="325">
        <v>0</v>
      </c>
      <c r="J978" s="325">
        <v>0</v>
      </c>
      <c r="K978" s="325">
        <v>0</v>
      </c>
      <c r="L978" s="325">
        <v>0</v>
      </c>
      <c r="M978" s="325">
        <v>0</v>
      </c>
      <c r="N978" s="324" t="s">
        <v>12555</v>
      </c>
    </row>
    <row r="979" spans="2:14" ht="15" hidden="1" x14ac:dyDescent="0.25">
      <c r="B979" s="326" t="s">
        <v>14876</v>
      </c>
      <c r="C979" s="326" t="s">
        <v>980</v>
      </c>
      <c r="D979" s="326" t="s">
        <v>14862</v>
      </c>
      <c r="E979" s="326" t="s">
        <v>1786</v>
      </c>
      <c r="F979" s="326" t="s">
        <v>801</v>
      </c>
      <c r="G979" s="326" t="s">
        <v>896</v>
      </c>
      <c r="H979" s="326" t="s">
        <v>4140</v>
      </c>
      <c r="I979" s="327">
        <v>0</v>
      </c>
      <c r="J979" s="327">
        <v>0</v>
      </c>
      <c r="K979" s="327">
        <v>0</v>
      </c>
      <c r="L979" s="327">
        <v>0</v>
      </c>
      <c r="M979" s="327">
        <v>0</v>
      </c>
      <c r="N979" s="326" t="s">
        <v>12555</v>
      </c>
    </row>
    <row r="980" spans="2:14" ht="15" hidden="1" x14ac:dyDescent="0.25">
      <c r="B980" s="324" t="s">
        <v>14877</v>
      </c>
      <c r="C980" s="324" t="s">
        <v>980</v>
      </c>
      <c r="D980" s="324" t="s">
        <v>14862</v>
      </c>
      <c r="E980" s="324" t="s">
        <v>1788</v>
      </c>
      <c r="F980" s="324" t="s">
        <v>801</v>
      </c>
      <c r="G980" s="324" t="s">
        <v>896</v>
      </c>
      <c r="H980" s="324" t="s">
        <v>4140</v>
      </c>
      <c r="I980" s="325">
        <v>0</v>
      </c>
      <c r="J980" s="325">
        <v>0</v>
      </c>
      <c r="K980" s="325">
        <v>0</v>
      </c>
      <c r="L980" s="325">
        <v>0</v>
      </c>
      <c r="M980" s="325">
        <v>0</v>
      </c>
      <c r="N980" s="324" t="s">
        <v>12555</v>
      </c>
    </row>
    <row r="981" spans="2:14" ht="15" hidden="1" x14ac:dyDescent="0.25">
      <c r="B981" s="326" t="s">
        <v>14878</v>
      </c>
      <c r="C981" s="326" t="s">
        <v>980</v>
      </c>
      <c r="D981" s="326" t="s">
        <v>14862</v>
      </c>
      <c r="E981" s="326" t="s">
        <v>1789</v>
      </c>
      <c r="F981" s="326" t="s">
        <v>801</v>
      </c>
      <c r="G981" s="326" t="s">
        <v>896</v>
      </c>
      <c r="H981" s="326" t="s">
        <v>4140</v>
      </c>
      <c r="I981" s="327">
        <v>0</v>
      </c>
      <c r="J981" s="327">
        <v>0</v>
      </c>
      <c r="K981" s="327">
        <v>0</v>
      </c>
      <c r="L981" s="327">
        <v>0</v>
      </c>
      <c r="M981" s="327">
        <v>0</v>
      </c>
      <c r="N981" s="326" t="s">
        <v>12555</v>
      </c>
    </row>
    <row r="982" spans="2:14" ht="15" hidden="1" x14ac:dyDescent="0.25">
      <c r="B982" s="324" t="s">
        <v>14879</v>
      </c>
      <c r="C982" s="324" t="s">
        <v>980</v>
      </c>
      <c r="D982" s="324" t="s">
        <v>14862</v>
      </c>
      <c r="E982" s="324" t="s">
        <v>1790</v>
      </c>
      <c r="F982" s="324" t="s">
        <v>801</v>
      </c>
      <c r="G982" s="324" t="s">
        <v>896</v>
      </c>
      <c r="H982" s="324" t="s">
        <v>4140</v>
      </c>
      <c r="I982" s="325">
        <v>0</v>
      </c>
      <c r="J982" s="325">
        <v>0</v>
      </c>
      <c r="K982" s="325">
        <v>0</v>
      </c>
      <c r="L982" s="325">
        <v>0</v>
      </c>
      <c r="M982" s="325">
        <v>0</v>
      </c>
      <c r="N982" s="324" t="s">
        <v>12555</v>
      </c>
    </row>
    <row r="983" spans="2:14" ht="15" hidden="1" x14ac:dyDescent="0.25">
      <c r="B983" s="326" t="s">
        <v>14880</v>
      </c>
      <c r="C983" s="326" t="s">
        <v>980</v>
      </c>
      <c r="D983" s="326" t="s">
        <v>14862</v>
      </c>
      <c r="E983" s="326" t="s">
        <v>1792</v>
      </c>
      <c r="F983" s="326" t="s">
        <v>801</v>
      </c>
      <c r="G983" s="326" t="s">
        <v>896</v>
      </c>
      <c r="H983" s="326" t="s">
        <v>4140</v>
      </c>
      <c r="I983" s="327">
        <v>0</v>
      </c>
      <c r="J983" s="327">
        <v>0</v>
      </c>
      <c r="K983" s="327">
        <v>0</v>
      </c>
      <c r="L983" s="327">
        <v>0</v>
      </c>
      <c r="M983" s="327">
        <v>0</v>
      </c>
      <c r="N983" s="326" t="s">
        <v>12555</v>
      </c>
    </row>
    <row r="984" spans="2:14" ht="15" hidden="1" x14ac:dyDescent="0.25">
      <c r="B984" s="324" t="s">
        <v>14881</v>
      </c>
      <c r="C984" s="324" t="s">
        <v>980</v>
      </c>
      <c r="D984" s="324" t="s">
        <v>14862</v>
      </c>
      <c r="E984" s="324" t="s">
        <v>1793</v>
      </c>
      <c r="F984" s="324" t="s">
        <v>801</v>
      </c>
      <c r="G984" s="324" t="s">
        <v>896</v>
      </c>
      <c r="H984" s="324" t="s">
        <v>4140</v>
      </c>
      <c r="I984" s="325">
        <v>840</v>
      </c>
      <c r="J984" s="325">
        <v>0</v>
      </c>
      <c r="K984" s="325">
        <v>840</v>
      </c>
      <c r="L984" s="325">
        <v>7089.3</v>
      </c>
      <c r="M984" s="325">
        <v>0</v>
      </c>
      <c r="N984" s="324" t="s">
        <v>12555</v>
      </c>
    </row>
    <row r="985" spans="2:14" ht="15" hidden="1" x14ac:dyDescent="0.25">
      <c r="B985" s="326" t="s">
        <v>14882</v>
      </c>
      <c r="C985" s="326" t="s">
        <v>980</v>
      </c>
      <c r="D985" s="326" t="s">
        <v>14862</v>
      </c>
      <c r="E985" s="326" t="s">
        <v>1794</v>
      </c>
      <c r="F985" s="326" t="s">
        <v>801</v>
      </c>
      <c r="G985" s="326" t="s">
        <v>896</v>
      </c>
      <c r="H985" s="326" t="s">
        <v>4140</v>
      </c>
      <c r="I985" s="327">
        <v>0</v>
      </c>
      <c r="J985" s="327">
        <v>0</v>
      </c>
      <c r="K985" s="327">
        <v>0</v>
      </c>
      <c r="L985" s="327">
        <v>0</v>
      </c>
      <c r="M985" s="327">
        <v>0</v>
      </c>
      <c r="N985" s="326" t="s">
        <v>12555</v>
      </c>
    </row>
    <row r="986" spans="2:14" ht="15" hidden="1" x14ac:dyDescent="0.25">
      <c r="B986" s="324" t="s">
        <v>14883</v>
      </c>
      <c r="C986" s="324" t="s">
        <v>980</v>
      </c>
      <c r="D986" s="324" t="s">
        <v>14862</v>
      </c>
      <c r="E986" s="324" t="s">
        <v>1795</v>
      </c>
      <c r="F986" s="324" t="s">
        <v>801</v>
      </c>
      <c r="G986" s="324" t="s">
        <v>896</v>
      </c>
      <c r="H986" s="324" t="s">
        <v>4140</v>
      </c>
      <c r="I986" s="325">
        <v>0</v>
      </c>
      <c r="J986" s="325">
        <v>0</v>
      </c>
      <c r="K986" s="325">
        <v>0</v>
      </c>
      <c r="L986" s="325">
        <v>0</v>
      </c>
      <c r="M986" s="325">
        <v>0</v>
      </c>
      <c r="N986" s="324" t="s">
        <v>12555</v>
      </c>
    </row>
    <row r="987" spans="2:14" ht="15" hidden="1" x14ac:dyDescent="0.25">
      <c r="B987" s="326" t="s">
        <v>14884</v>
      </c>
      <c r="C987" s="326" t="s">
        <v>980</v>
      </c>
      <c r="D987" s="326" t="s">
        <v>14862</v>
      </c>
      <c r="E987" s="326" t="s">
        <v>1796</v>
      </c>
      <c r="F987" s="326" t="s">
        <v>801</v>
      </c>
      <c r="G987" s="326" t="s">
        <v>896</v>
      </c>
      <c r="H987" s="326" t="s">
        <v>4140</v>
      </c>
      <c r="I987" s="327">
        <v>0</v>
      </c>
      <c r="J987" s="327">
        <v>0</v>
      </c>
      <c r="K987" s="327">
        <v>0</v>
      </c>
      <c r="L987" s="327">
        <v>0</v>
      </c>
      <c r="M987" s="327">
        <v>0</v>
      </c>
      <c r="N987" s="326" t="s">
        <v>12555</v>
      </c>
    </row>
    <row r="988" spans="2:14" ht="15" hidden="1" x14ac:dyDescent="0.25">
      <c r="B988" s="324" t="s">
        <v>14885</v>
      </c>
      <c r="C988" s="324" t="s">
        <v>980</v>
      </c>
      <c r="D988" s="324" t="s">
        <v>14862</v>
      </c>
      <c r="E988" s="324" t="s">
        <v>1797</v>
      </c>
      <c r="F988" s="324" t="s">
        <v>801</v>
      </c>
      <c r="G988" s="324" t="s">
        <v>896</v>
      </c>
      <c r="H988" s="324" t="s">
        <v>4140</v>
      </c>
      <c r="I988" s="325">
        <v>0</v>
      </c>
      <c r="J988" s="325">
        <v>0</v>
      </c>
      <c r="K988" s="325">
        <v>0</v>
      </c>
      <c r="L988" s="325">
        <v>0</v>
      </c>
      <c r="M988" s="325">
        <v>0</v>
      </c>
      <c r="N988" s="324" t="s">
        <v>12555</v>
      </c>
    </row>
    <row r="989" spans="2:14" ht="15" hidden="1" x14ac:dyDescent="0.25">
      <c r="B989" s="326" t="s">
        <v>14886</v>
      </c>
      <c r="C989" s="326" t="s">
        <v>980</v>
      </c>
      <c r="D989" s="326" t="s">
        <v>14862</v>
      </c>
      <c r="E989" s="326" t="s">
        <v>1798</v>
      </c>
      <c r="F989" s="326" t="s">
        <v>801</v>
      </c>
      <c r="G989" s="326" t="s">
        <v>896</v>
      </c>
      <c r="H989" s="326" t="s">
        <v>4140</v>
      </c>
      <c r="I989" s="327">
        <v>0</v>
      </c>
      <c r="J989" s="327">
        <v>0</v>
      </c>
      <c r="K989" s="327">
        <v>0</v>
      </c>
      <c r="L989" s="327">
        <v>0</v>
      </c>
      <c r="M989" s="327">
        <v>0</v>
      </c>
      <c r="N989" s="326" t="s">
        <v>12555</v>
      </c>
    </row>
    <row r="990" spans="2:14" ht="15" hidden="1" x14ac:dyDescent="0.25">
      <c r="B990" s="324" t="s">
        <v>14887</v>
      </c>
      <c r="C990" s="324" t="s">
        <v>980</v>
      </c>
      <c r="D990" s="324" t="s">
        <v>14862</v>
      </c>
      <c r="E990" s="324" t="s">
        <v>1799</v>
      </c>
      <c r="F990" s="324" t="s">
        <v>801</v>
      </c>
      <c r="G990" s="324" t="s">
        <v>896</v>
      </c>
      <c r="H990" s="324" t="s">
        <v>4140</v>
      </c>
      <c r="I990" s="325">
        <v>0</v>
      </c>
      <c r="J990" s="325">
        <v>0</v>
      </c>
      <c r="K990" s="325">
        <v>0</v>
      </c>
      <c r="L990" s="325">
        <v>0</v>
      </c>
      <c r="M990" s="325">
        <v>0</v>
      </c>
      <c r="N990" s="324" t="s">
        <v>12555</v>
      </c>
    </row>
    <row r="991" spans="2:14" ht="15" hidden="1" x14ac:dyDescent="0.25">
      <c r="B991" s="326" t="s">
        <v>14888</v>
      </c>
      <c r="C991" s="326" t="s">
        <v>980</v>
      </c>
      <c r="D991" s="326" t="s">
        <v>14862</v>
      </c>
      <c r="E991" s="326" t="s">
        <v>1800</v>
      </c>
      <c r="F991" s="326" t="s">
        <v>801</v>
      </c>
      <c r="G991" s="326" t="s">
        <v>896</v>
      </c>
      <c r="H991" s="326" t="s">
        <v>4140</v>
      </c>
      <c r="I991" s="327">
        <v>0</v>
      </c>
      <c r="J991" s="327">
        <v>0</v>
      </c>
      <c r="K991" s="327">
        <v>0</v>
      </c>
      <c r="L991" s="327">
        <v>0.01</v>
      </c>
      <c r="M991" s="327">
        <v>0</v>
      </c>
      <c r="N991" s="326" t="s">
        <v>12555</v>
      </c>
    </row>
    <row r="992" spans="2:14" ht="15" hidden="1" x14ac:dyDescent="0.25">
      <c r="B992" s="326" t="s">
        <v>14889</v>
      </c>
      <c r="C992" s="326" t="s">
        <v>980</v>
      </c>
      <c r="D992" s="326" t="s">
        <v>14862</v>
      </c>
      <c r="E992" s="326" t="s">
        <v>1801</v>
      </c>
      <c r="F992" s="326" t="s">
        <v>801</v>
      </c>
      <c r="G992" s="326" t="s">
        <v>896</v>
      </c>
      <c r="H992" s="326" t="s">
        <v>4140</v>
      </c>
      <c r="I992" s="327">
        <v>0</v>
      </c>
      <c r="J992" s="327">
        <v>0</v>
      </c>
      <c r="K992" s="327">
        <v>0</v>
      </c>
      <c r="L992" s="327">
        <v>0.04</v>
      </c>
      <c r="M992" s="327">
        <v>0</v>
      </c>
      <c r="N992" s="326" t="s">
        <v>12555</v>
      </c>
    </row>
    <row r="993" spans="2:14" ht="15" hidden="1" x14ac:dyDescent="0.25">
      <c r="B993" s="326" t="s">
        <v>14890</v>
      </c>
      <c r="C993" s="326" t="s">
        <v>980</v>
      </c>
      <c r="D993" s="326" t="s">
        <v>14862</v>
      </c>
      <c r="E993" s="326" t="s">
        <v>7488</v>
      </c>
      <c r="F993" s="326" t="s">
        <v>801</v>
      </c>
      <c r="G993" s="326" t="s">
        <v>896</v>
      </c>
      <c r="H993" s="326" t="s">
        <v>4140</v>
      </c>
      <c r="I993" s="327">
        <v>0</v>
      </c>
      <c r="J993" s="327">
        <v>0</v>
      </c>
      <c r="K993" s="327">
        <v>0</v>
      </c>
      <c r="L993" s="327">
        <v>0</v>
      </c>
      <c r="M993" s="327">
        <v>0</v>
      </c>
      <c r="N993" s="326" t="s">
        <v>12555</v>
      </c>
    </row>
    <row r="994" spans="2:14" ht="15" hidden="1" x14ac:dyDescent="0.25">
      <c r="B994" s="324" t="s">
        <v>14891</v>
      </c>
      <c r="C994" s="324" t="s">
        <v>980</v>
      </c>
      <c r="D994" s="324" t="s">
        <v>14862</v>
      </c>
      <c r="E994" s="324" t="s">
        <v>3626</v>
      </c>
      <c r="F994" s="324" t="s">
        <v>801</v>
      </c>
      <c r="G994" s="324" t="s">
        <v>896</v>
      </c>
      <c r="H994" s="324" t="s">
        <v>4140</v>
      </c>
      <c r="I994" s="325">
        <v>0</v>
      </c>
      <c r="J994" s="325">
        <v>0</v>
      </c>
      <c r="K994" s="325">
        <v>0</v>
      </c>
      <c r="L994" s="325">
        <v>0</v>
      </c>
      <c r="M994" s="325">
        <v>0</v>
      </c>
      <c r="N994" s="324" t="s">
        <v>12555</v>
      </c>
    </row>
    <row r="995" spans="2:14" ht="15" hidden="1" x14ac:dyDescent="0.25">
      <c r="B995" s="326" t="s">
        <v>14892</v>
      </c>
      <c r="C995" s="326" t="s">
        <v>980</v>
      </c>
      <c r="D995" s="326" t="s">
        <v>14862</v>
      </c>
      <c r="E995" s="326" t="s">
        <v>1802</v>
      </c>
      <c r="F995" s="326" t="s">
        <v>801</v>
      </c>
      <c r="G995" s="326" t="s">
        <v>896</v>
      </c>
      <c r="H995" s="326" t="s">
        <v>4140</v>
      </c>
      <c r="I995" s="327">
        <v>0</v>
      </c>
      <c r="J995" s="327">
        <v>0</v>
      </c>
      <c r="K995" s="327">
        <v>0</v>
      </c>
      <c r="L995" s="327">
        <v>0</v>
      </c>
      <c r="M995" s="327">
        <v>0</v>
      </c>
      <c r="N995" s="326" t="s">
        <v>12555</v>
      </c>
    </row>
    <row r="996" spans="2:14" ht="15" hidden="1" x14ac:dyDescent="0.25">
      <c r="B996" s="324" t="s">
        <v>14893</v>
      </c>
      <c r="C996" s="324" t="s">
        <v>980</v>
      </c>
      <c r="D996" s="324" t="s">
        <v>14862</v>
      </c>
      <c r="E996" s="324" t="s">
        <v>1803</v>
      </c>
      <c r="F996" s="324" t="s">
        <v>801</v>
      </c>
      <c r="G996" s="324" t="s">
        <v>896</v>
      </c>
      <c r="H996" s="324" t="s">
        <v>4140</v>
      </c>
      <c r="I996" s="325">
        <v>0</v>
      </c>
      <c r="J996" s="325">
        <v>0</v>
      </c>
      <c r="K996" s="325">
        <v>0</v>
      </c>
      <c r="L996" s="325">
        <v>0</v>
      </c>
      <c r="M996" s="325">
        <v>0</v>
      </c>
      <c r="N996" s="324" t="s">
        <v>12555</v>
      </c>
    </row>
    <row r="997" spans="2:14" ht="15" hidden="1" x14ac:dyDescent="0.25">
      <c r="B997" s="326" t="s">
        <v>14894</v>
      </c>
      <c r="C997" s="326" t="s">
        <v>980</v>
      </c>
      <c r="D997" s="326" t="s">
        <v>14862</v>
      </c>
      <c r="E997" s="326" t="s">
        <v>3627</v>
      </c>
      <c r="F997" s="326" t="s">
        <v>801</v>
      </c>
      <c r="G997" s="326" t="s">
        <v>896</v>
      </c>
      <c r="H997" s="326" t="s">
        <v>4140</v>
      </c>
      <c r="I997" s="327">
        <v>0</v>
      </c>
      <c r="J997" s="327">
        <v>0</v>
      </c>
      <c r="K997" s="327">
        <v>0</v>
      </c>
      <c r="L997" s="327">
        <v>0</v>
      </c>
      <c r="M997" s="327">
        <v>0</v>
      </c>
      <c r="N997" s="326" t="s">
        <v>12555</v>
      </c>
    </row>
    <row r="998" spans="2:14" ht="15" hidden="1" x14ac:dyDescent="0.25">
      <c r="B998" s="324" t="s">
        <v>14895</v>
      </c>
      <c r="C998" s="324" t="s">
        <v>980</v>
      </c>
      <c r="D998" s="324" t="s">
        <v>14862</v>
      </c>
      <c r="E998" s="324" t="s">
        <v>1804</v>
      </c>
      <c r="F998" s="324" t="s">
        <v>801</v>
      </c>
      <c r="G998" s="324" t="s">
        <v>896</v>
      </c>
      <c r="H998" s="324" t="s">
        <v>4140</v>
      </c>
      <c r="I998" s="325">
        <v>0</v>
      </c>
      <c r="J998" s="325">
        <v>0</v>
      </c>
      <c r="K998" s="325">
        <v>0</v>
      </c>
      <c r="L998" s="325">
        <v>0</v>
      </c>
      <c r="M998" s="325">
        <v>0</v>
      </c>
      <c r="N998" s="324" t="s">
        <v>12555</v>
      </c>
    </row>
    <row r="999" spans="2:14" ht="15" hidden="1" x14ac:dyDescent="0.25">
      <c r="B999" s="326" t="s">
        <v>14896</v>
      </c>
      <c r="C999" s="326" t="s">
        <v>980</v>
      </c>
      <c r="D999" s="326" t="s">
        <v>14862</v>
      </c>
      <c r="E999" s="326" t="s">
        <v>1805</v>
      </c>
      <c r="F999" s="326" t="s">
        <v>801</v>
      </c>
      <c r="G999" s="326" t="s">
        <v>896</v>
      </c>
      <c r="H999" s="326" t="s">
        <v>4140</v>
      </c>
      <c r="I999" s="327">
        <v>0</v>
      </c>
      <c r="J999" s="327">
        <v>0</v>
      </c>
      <c r="K999" s="327">
        <v>0</v>
      </c>
      <c r="L999" s="327">
        <v>0</v>
      </c>
      <c r="M999" s="327">
        <v>0</v>
      </c>
      <c r="N999" s="326" t="s">
        <v>12555</v>
      </c>
    </row>
    <row r="1000" spans="2:14" ht="15" hidden="1" x14ac:dyDescent="0.25">
      <c r="B1000" s="324" t="s">
        <v>14897</v>
      </c>
      <c r="C1000" s="324" t="s">
        <v>980</v>
      </c>
      <c r="D1000" s="324" t="s">
        <v>14862</v>
      </c>
      <c r="E1000" s="324" t="s">
        <v>3628</v>
      </c>
      <c r="F1000" s="324" t="s">
        <v>801</v>
      </c>
      <c r="G1000" s="324" t="s">
        <v>896</v>
      </c>
      <c r="H1000" s="324" t="s">
        <v>4140</v>
      </c>
      <c r="I1000" s="325">
        <v>0</v>
      </c>
      <c r="J1000" s="325">
        <v>0</v>
      </c>
      <c r="K1000" s="325">
        <v>0</v>
      </c>
      <c r="L1000" s="325">
        <v>0</v>
      </c>
      <c r="M1000" s="325">
        <v>0</v>
      </c>
      <c r="N1000" s="324" t="s">
        <v>12555</v>
      </c>
    </row>
    <row r="1001" spans="2:14" ht="15" hidden="1" x14ac:dyDescent="0.25">
      <c r="B1001" s="326" t="s">
        <v>14898</v>
      </c>
      <c r="C1001" s="326" t="s">
        <v>980</v>
      </c>
      <c r="D1001" s="326" t="s">
        <v>14862</v>
      </c>
      <c r="E1001" s="326" t="s">
        <v>1806</v>
      </c>
      <c r="F1001" s="326" t="s">
        <v>801</v>
      </c>
      <c r="G1001" s="326" t="s">
        <v>896</v>
      </c>
      <c r="H1001" s="326" t="s">
        <v>4140</v>
      </c>
      <c r="I1001" s="327">
        <v>0</v>
      </c>
      <c r="J1001" s="327">
        <v>0</v>
      </c>
      <c r="K1001" s="327">
        <v>0</v>
      </c>
      <c r="L1001" s="327">
        <v>0</v>
      </c>
      <c r="M1001" s="327">
        <v>0</v>
      </c>
      <c r="N1001" s="326" t="s">
        <v>12555</v>
      </c>
    </row>
    <row r="1002" spans="2:14" ht="15" hidden="1" x14ac:dyDescent="0.25">
      <c r="B1002" s="324" t="s">
        <v>14899</v>
      </c>
      <c r="C1002" s="324" t="s">
        <v>980</v>
      </c>
      <c r="D1002" s="324" t="s">
        <v>14862</v>
      </c>
      <c r="E1002" s="324" t="s">
        <v>1807</v>
      </c>
      <c r="F1002" s="324" t="s">
        <v>801</v>
      </c>
      <c r="G1002" s="324" t="s">
        <v>896</v>
      </c>
      <c r="H1002" s="324" t="s">
        <v>4140</v>
      </c>
      <c r="I1002" s="325">
        <v>0</v>
      </c>
      <c r="J1002" s="325">
        <v>0</v>
      </c>
      <c r="K1002" s="325">
        <v>0</v>
      </c>
      <c r="L1002" s="325">
        <v>0</v>
      </c>
      <c r="M1002" s="325">
        <v>0</v>
      </c>
      <c r="N1002" s="324" t="s">
        <v>12555</v>
      </c>
    </row>
    <row r="1003" spans="2:14" ht="15" hidden="1" x14ac:dyDescent="0.25">
      <c r="B1003" s="326" t="s">
        <v>14900</v>
      </c>
      <c r="C1003" s="326" t="s">
        <v>980</v>
      </c>
      <c r="D1003" s="326" t="s">
        <v>14862</v>
      </c>
      <c r="E1003" s="326" t="s">
        <v>3630</v>
      </c>
      <c r="F1003" s="326" t="s">
        <v>801</v>
      </c>
      <c r="G1003" s="326" t="s">
        <v>896</v>
      </c>
      <c r="H1003" s="326" t="s">
        <v>4140</v>
      </c>
      <c r="I1003" s="327">
        <v>0</v>
      </c>
      <c r="J1003" s="327">
        <v>0</v>
      </c>
      <c r="K1003" s="327">
        <v>0</v>
      </c>
      <c r="L1003" s="327">
        <v>0</v>
      </c>
      <c r="M1003" s="327">
        <v>0</v>
      </c>
      <c r="N1003" s="326" t="s">
        <v>12555</v>
      </c>
    </row>
    <row r="1004" spans="2:14" ht="15" hidden="1" x14ac:dyDescent="0.25">
      <c r="B1004" s="324" t="s">
        <v>14901</v>
      </c>
      <c r="C1004" s="324" t="s">
        <v>980</v>
      </c>
      <c r="D1004" s="324" t="s">
        <v>14862</v>
      </c>
      <c r="E1004" s="324" t="s">
        <v>1810</v>
      </c>
      <c r="F1004" s="324" t="s">
        <v>801</v>
      </c>
      <c r="G1004" s="324" t="s">
        <v>896</v>
      </c>
      <c r="H1004" s="324" t="s">
        <v>4140</v>
      </c>
      <c r="I1004" s="325">
        <v>0</v>
      </c>
      <c r="J1004" s="325">
        <v>0</v>
      </c>
      <c r="K1004" s="325">
        <v>0</v>
      </c>
      <c r="L1004" s="325">
        <v>0</v>
      </c>
      <c r="M1004" s="325">
        <v>0</v>
      </c>
      <c r="N1004" s="324" t="s">
        <v>12555</v>
      </c>
    </row>
    <row r="1005" spans="2:14" ht="15" hidden="1" x14ac:dyDescent="0.25">
      <c r="B1005" s="326" t="s">
        <v>14902</v>
      </c>
      <c r="C1005" s="326" t="s">
        <v>980</v>
      </c>
      <c r="D1005" s="326" t="s">
        <v>14862</v>
      </c>
      <c r="E1005" s="326" t="s">
        <v>1811</v>
      </c>
      <c r="F1005" s="326" t="s">
        <v>801</v>
      </c>
      <c r="G1005" s="326" t="s">
        <v>896</v>
      </c>
      <c r="H1005" s="326" t="s">
        <v>4140</v>
      </c>
      <c r="I1005" s="327">
        <v>0</v>
      </c>
      <c r="J1005" s="327">
        <v>0</v>
      </c>
      <c r="K1005" s="327">
        <v>0</v>
      </c>
      <c r="L1005" s="327">
        <v>0</v>
      </c>
      <c r="M1005" s="327">
        <v>0</v>
      </c>
      <c r="N1005" s="326" t="s">
        <v>12555</v>
      </c>
    </row>
    <row r="1006" spans="2:14" ht="15" hidden="1" x14ac:dyDescent="0.25">
      <c r="B1006" s="324" t="s">
        <v>14903</v>
      </c>
      <c r="C1006" s="324" t="s">
        <v>980</v>
      </c>
      <c r="D1006" s="324" t="s">
        <v>14862</v>
      </c>
      <c r="E1006" s="324" t="s">
        <v>1812</v>
      </c>
      <c r="F1006" s="324" t="s">
        <v>801</v>
      </c>
      <c r="G1006" s="324" t="s">
        <v>896</v>
      </c>
      <c r="H1006" s="324" t="s">
        <v>4140</v>
      </c>
      <c r="I1006" s="325">
        <v>0</v>
      </c>
      <c r="J1006" s="325">
        <v>0</v>
      </c>
      <c r="K1006" s="325">
        <v>0</v>
      </c>
      <c r="L1006" s="325">
        <v>0</v>
      </c>
      <c r="M1006" s="325">
        <v>0</v>
      </c>
      <c r="N1006" s="324" t="s">
        <v>12555</v>
      </c>
    </row>
    <row r="1007" spans="2:14" ht="15" hidden="1" x14ac:dyDescent="0.25">
      <c r="B1007" s="326" t="s">
        <v>14904</v>
      </c>
      <c r="C1007" s="326" t="s">
        <v>980</v>
      </c>
      <c r="D1007" s="326" t="s">
        <v>14862</v>
      </c>
      <c r="E1007" s="326" t="s">
        <v>3634</v>
      </c>
      <c r="F1007" s="326" t="s">
        <v>801</v>
      </c>
      <c r="G1007" s="326" t="s">
        <v>896</v>
      </c>
      <c r="H1007" s="326" t="s">
        <v>4140</v>
      </c>
      <c r="I1007" s="327">
        <v>0</v>
      </c>
      <c r="J1007" s="327">
        <v>0</v>
      </c>
      <c r="K1007" s="327">
        <v>0</v>
      </c>
      <c r="L1007" s="327">
        <v>0</v>
      </c>
      <c r="M1007" s="327">
        <v>0</v>
      </c>
      <c r="N1007" s="326" t="s">
        <v>12555</v>
      </c>
    </row>
    <row r="1008" spans="2:14" ht="15" hidden="1" x14ac:dyDescent="0.25">
      <c r="B1008" s="324" t="s">
        <v>14905</v>
      </c>
      <c r="C1008" s="324" t="s">
        <v>980</v>
      </c>
      <c r="D1008" s="324" t="s">
        <v>14862</v>
      </c>
      <c r="E1008" s="324" t="s">
        <v>3635</v>
      </c>
      <c r="F1008" s="324" t="s">
        <v>801</v>
      </c>
      <c r="G1008" s="324" t="s">
        <v>896</v>
      </c>
      <c r="H1008" s="324" t="s">
        <v>4140</v>
      </c>
      <c r="I1008" s="325">
        <v>0</v>
      </c>
      <c r="J1008" s="325">
        <v>0</v>
      </c>
      <c r="K1008" s="325">
        <v>0</v>
      </c>
      <c r="L1008" s="325">
        <v>0</v>
      </c>
      <c r="M1008" s="325">
        <v>0</v>
      </c>
      <c r="N1008" s="324" t="s">
        <v>12555</v>
      </c>
    </row>
    <row r="1009" spans="2:14" ht="15" hidden="1" x14ac:dyDescent="0.25">
      <c r="B1009" s="326" t="s">
        <v>14906</v>
      </c>
      <c r="C1009" s="326" t="s">
        <v>980</v>
      </c>
      <c r="D1009" s="326" t="s">
        <v>14862</v>
      </c>
      <c r="E1009" s="326" t="s">
        <v>3636</v>
      </c>
      <c r="F1009" s="326" t="s">
        <v>801</v>
      </c>
      <c r="G1009" s="326" t="s">
        <v>896</v>
      </c>
      <c r="H1009" s="326" t="s">
        <v>4140</v>
      </c>
      <c r="I1009" s="327">
        <v>0</v>
      </c>
      <c r="J1009" s="327">
        <v>0</v>
      </c>
      <c r="K1009" s="327">
        <v>0</v>
      </c>
      <c r="L1009" s="327">
        <v>0</v>
      </c>
      <c r="M1009" s="327">
        <v>0</v>
      </c>
      <c r="N1009" s="326" t="s">
        <v>12555</v>
      </c>
    </row>
    <row r="1010" spans="2:14" ht="15" hidden="1" x14ac:dyDescent="0.25">
      <c r="B1010" s="324" t="s">
        <v>14907</v>
      </c>
      <c r="C1010" s="324" t="s">
        <v>980</v>
      </c>
      <c r="D1010" s="324" t="s">
        <v>14862</v>
      </c>
      <c r="E1010" s="324" t="s">
        <v>3637</v>
      </c>
      <c r="F1010" s="324" t="s">
        <v>801</v>
      </c>
      <c r="G1010" s="324" t="s">
        <v>896</v>
      </c>
      <c r="H1010" s="324" t="s">
        <v>4140</v>
      </c>
      <c r="I1010" s="325">
        <v>0</v>
      </c>
      <c r="J1010" s="325">
        <v>0</v>
      </c>
      <c r="K1010" s="325">
        <v>0</v>
      </c>
      <c r="L1010" s="325">
        <v>0</v>
      </c>
      <c r="M1010" s="325">
        <v>0</v>
      </c>
      <c r="N1010" s="324" t="s">
        <v>12555</v>
      </c>
    </row>
    <row r="1011" spans="2:14" ht="15" hidden="1" x14ac:dyDescent="0.25">
      <c r="B1011" s="326" t="s">
        <v>14908</v>
      </c>
      <c r="C1011" s="326" t="s">
        <v>980</v>
      </c>
      <c r="D1011" s="326" t="s">
        <v>14862</v>
      </c>
      <c r="E1011" s="326" t="s">
        <v>3638</v>
      </c>
      <c r="F1011" s="326" t="s">
        <v>801</v>
      </c>
      <c r="G1011" s="326" t="s">
        <v>896</v>
      </c>
      <c r="H1011" s="326" t="s">
        <v>4140</v>
      </c>
      <c r="I1011" s="327">
        <v>0</v>
      </c>
      <c r="J1011" s="327">
        <v>0</v>
      </c>
      <c r="K1011" s="327">
        <v>0</v>
      </c>
      <c r="L1011" s="327">
        <v>0</v>
      </c>
      <c r="M1011" s="327">
        <v>0</v>
      </c>
      <c r="N1011" s="326" t="s">
        <v>12555</v>
      </c>
    </row>
    <row r="1012" spans="2:14" ht="15" hidden="1" x14ac:dyDescent="0.25">
      <c r="B1012" s="326" t="s">
        <v>14909</v>
      </c>
      <c r="C1012" s="326" t="s">
        <v>980</v>
      </c>
      <c r="D1012" s="326" t="s">
        <v>14862</v>
      </c>
      <c r="E1012" s="326" t="s">
        <v>1813</v>
      </c>
      <c r="F1012" s="326" t="s">
        <v>801</v>
      </c>
      <c r="G1012" s="326" t="s">
        <v>896</v>
      </c>
      <c r="H1012" s="326" t="s">
        <v>4140</v>
      </c>
      <c r="I1012" s="327">
        <v>0</v>
      </c>
      <c r="J1012" s="327">
        <v>0</v>
      </c>
      <c r="K1012" s="327">
        <v>0</v>
      </c>
      <c r="L1012" s="327">
        <v>0</v>
      </c>
      <c r="M1012" s="327">
        <v>0</v>
      </c>
      <c r="N1012" s="326" t="s">
        <v>12555</v>
      </c>
    </row>
    <row r="1013" spans="2:14" ht="15" hidden="1" x14ac:dyDescent="0.25">
      <c r="B1013" s="324" t="s">
        <v>14910</v>
      </c>
      <c r="C1013" s="324" t="s">
        <v>980</v>
      </c>
      <c r="D1013" s="324" t="s">
        <v>14862</v>
      </c>
      <c r="E1013" s="324" t="s">
        <v>3640</v>
      </c>
      <c r="F1013" s="324" t="s">
        <v>801</v>
      </c>
      <c r="G1013" s="324" t="s">
        <v>896</v>
      </c>
      <c r="H1013" s="324" t="s">
        <v>4140</v>
      </c>
      <c r="I1013" s="325">
        <v>0</v>
      </c>
      <c r="J1013" s="325">
        <v>0</v>
      </c>
      <c r="K1013" s="325">
        <v>0</v>
      </c>
      <c r="L1013" s="325">
        <v>0</v>
      </c>
      <c r="M1013" s="325">
        <v>0</v>
      </c>
      <c r="N1013" s="324" t="s">
        <v>12555</v>
      </c>
    </row>
    <row r="1014" spans="2:14" ht="15" hidden="1" x14ac:dyDescent="0.25">
      <c r="B1014" s="326" t="s">
        <v>14911</v>
      </c>
      <c r="C1014" s="326" t="s">
        <v>980</v>
      </c>
      <c r="D1014" s="326" t="s">
        <v>14862</v>
      </c>
      <c r="E1014" s="326" t="s">
        <v>3641</v>
      </c>
      <c r="F1014" s="326" t="s">
        <v>801</v>
      </c>
      <c r="G1014" s="326" t="s">
        <v>896</v>
      </c>
      <c r="H1014" s="326" t="s">
        <v>4140</v>
      </c>
      <c r="I1014" s="327">
        <v>0</v>
      </c>
      <c r="J1014" s="327">
        <v>0</v>
      </c>
      <c r="K1014" s="327">
        <v>0</v>
      </c>
      <c r="L1014" s="327">
        <v>0</v>
      </c>
      <c r="M1014" s="327">
        <v>0</v>
      </c>
      <c r="N1014" s="326" t="s">
        <v>12555</v>
      </c>
    </row>
    <row r="1015" spans="2:14" ht="15" hidden="1" x14ac:dyDescent="0.25">
      <c r="B1015" s="324" t="s">
        <v>14912</v>
      </c>
      <c r="C1015" s="324" t="s">
        <v>980</v>
      </c>
      <c r="D1015" s="324" t="s">
        <v>14862</v>
      </c>
      <c r="E1015" s="324" t="s">
        <v>3642</v>
      </c>
      <c r="F1015" s="324" t="s">
        <v>801</v>
      </c>
      <c r="G1015" s="324" t="s">
        <v>896</v>
      </c>
      <c r="H1015" s="324" t="s">
        <v>4140</v>
      </c>
      <c r="I1015" s="325">
        <v>0</v>
      </c>
      <c r="J1015" s="325">
        <v>0</v>
      </c>
      <c r="K1015" s="325">
        <v>0</v>
      </c>
      <c r="L1015" s="325">
        <v>0</v>
      </c>
      <c r="M1015" s="325">
        <v>0</v>
      </c>
      <c r="N1015" s="324" t="s">
        <v>12555</v>
      </c>
    </row>
    <row r="1016" spans="2:14" ht="15" hidden="1" x14ac:dyDescent="0.25">
      <c r="B1016" s="326" t="s">
        <v>14913</v>
      </c>
      <c r="C1016" s="326" t="s">
        <v>980</v>
      </c>
      <c r="D1016" s="326" t="s">
        <v>14862</v>
      </c>
      <c r="E1016" s="326" t="s">
        <v>3643</v>
      </c>
      <c r="F1016" s="326" t="s">
        <v>801</v>
      </c>
      <c r="G1016" s="326" t="s">
        <v>896</v>
      </c>
      <c r="H1016" s="326" t="s">
        <v>4140</v>
      </c>
      <c r="I1016" s="327">
        <v>0</v>
      </c>
      <c r="J1016" s="327">
        <v>0</v>
      </c>
      <c r="K1016" s="327">
        <v>0</v>
      </c>
      <c r="L1016" s="327">
        <v>0</v>
      </c>
      <c r="M1016" s="327">
        <v>0</v>
      </c>
      <c r="N1016" s="326" t="s">
        <v>12555</v>
      </c>
    </row>
    <row r="1017" spans="2:14" ht="15" hidden="1" x14ac:dyDescent="0.25">
      <c r="B1017" s="324" t="s">
        <v>14914</v>
      </c>
      <c r="C1017" s="324" t="s">
        <v>980</v>
      </c>
      <c r="D1017" s="324" t="s">
        <v>14862</v>
      </c>
      <c r="E1017" s="324" t="s">
        <v>3644</v>
      </c>
      <c r="F1017" s="324" t="s">
        <v>801</v>
      </c>
      <c r="G1017" s="324" t="s">
        <v>896</v>
      </c>
      <c r="H1017" s="324" t="s">
        <v>4140</v>
      </c>
      <c r="I1017" s="325">
        <v>0</v>
      </c>
      <c r="J1017" s="325">
        <v>0</v>
      </c>
      <c r="K1017" s="325">
        <v>0</v>
      </c>
      <c r="L1017" s="325">
        <v>0</v>
      </c>
      <c r="M1017" s="325">
        <v>0</v>
      </c>
      <c r="N1017" s="324" t="s">
        <v>12555</v>
      </c>
    </row>
    <row r="1018" spans="2:14" ht="15" hidden="1" x14ac:dyDescent="0.25">
      <c r="B1018" s="326" t="s">
        <v>14915</v>
      </c>
      <c r="C1018" s="326" t="s">
        <v>980</v>
      </c>
      <c r="D1018" s="326" t="s">
        <v>14862</v>
      </c>
      <c r="E1018" s="326" t="s">
        <v>1814</v>
      </c>
      <c r="F1018" s="326" t="s">
        <v>801</v>
      </c>
      <c r="G1018" s="326" t="s">
        <v>896</v>
      </c>
      <c r="H1018" s="326" t="s">
        <v>4140</v>
      </c>
      <c r="I1018" s="327">
        <v>0</v>
      </c>
      <c r="J1018" s="327">
        <v>0</v>
      </c>
      <c r="K1018" s="327">
        <v>0</v>
      </c>
      <c r="L1018" s="327">
        <v>0</v>
      </c>
      <c r="M1018" s="327">
        <v>0</v>
      </c>
      <c r="N1018" s="326" t="s">
        <v>12555</v>
      </c>
    </row>
    <row r="1019" spans="2:14" ht="15" hidden="1" x14ac:dyDescent="0.25">
      <c r="B1019" s="324" t="s">
        <v>14916</v>
      </c>
      <c r="C1019" s="324" t="s">
        <v>980</v>
      </c>
      <c r="D1019" s="324" t="s">
        <v>14862</v>
      </c>
      <c r="E1019" s="324" t="s">
        <v>1815</v>
      </c>
      <c r="F1019" s="324" t="s">
        <v>801</v>
      </c>
      <c r="G1019" s="324" t="s">
        <v>896</v>
      </c>
      <c r="H1019" s="324" t="s">
        <v>4140</v>
      </c>
      <c r="I1019" s="325">
        <v>0</v>
      </c>
      <c r="J1019" s="325">
        <v>0</v>
      </c>
      <c r="K1019" s="325">
        <v>0</v>
      </c>
      <c r="L1019" s="325">
        <v>0</v>
      </c>
      <c r="M1019" s="325">
        <v>0</v>
      </c>
      <c r="N1019" s="324" t="s">
        <v>12555</v>
      </c>
    </row>
    <row r="1020" spans="2:14" ht="15" hidden="1" x14ac:dyDescent="0.25">
      <c r="B1020" s="326" t="s">
        <v>14917</v>
      </c>
      <c r="C1020" s="326" t="s">
        <v>980</v>
      </c>
      <c r="D1020" s="326" t="s">
        <v>14862</v>
      </c>
      <c r="E1020" s="326" t="s">
        <v>6230</v>
      </c>
      <c r="F1020" s="326" t="s">
        <v>801</v>
      </c>
      <c r="G1020" s="326" t="s">
        <v>896</v>
      </c>
      <c r="H1020" s="326" t="s">
        <v>4140</v>
      </c>
      <c r="I1020" s="327">
        <v>0</v>
      </c>
      <c r="J1020" s="327">
        <v>0</v>
      </c>
      <c r="K1020" s="327">
        <v>0</v>
      </c>
      <c r="L1020" s="327">
        <v>0</v>
      </c>
      <c r="M1020" s="327">
        <v>0</v>
      </c>
      <c r="N1020" s="326" t="s">
        <v>12555</v>
      </c>
    </row>
    <row r="1021" spans="2:14" ht="15" hidden="1" x14ac:dyDescent="0.25">
      <c r="B1021" s="324" t="s">
        <v>14918</v>
      </c>
      <c r="C1021" s="324" t="s">
        <v>980</v>
      </c>
      <c r="D1021" s="324" t="s">
        <v>14862</v>
      </c>
      <c r="E1021" s="324" t="s">
        <v>1816</v>
      </c>
      <c r="F1021" s="324" t="s">
        <v>801</v>
      </c>
      <c r="G1021" s="324" t="s">
        <v>896</v>
      </c>
      <c r="H1021" s="324" t="s">
        <v>4140</v>
      </c>
      <c r="I1021" s="325">
        <v>0</v>
      </c>
      <c r="J1021" s="325">
        <v>0</v>
      </c>
      <c r="K1021" s="325">
        <v>0</v>
      </c>
      <c r="L1021" s="325">
        <v>0</v>
      </c>
      <c r="M1021" s="325">
        <v>0</v>
      </c>
      <c r="N1021" s="324" t="s">
        <v>12555</v>
      </c>
    </row>
    <row r="1022" spans="2:14" ht="15" hidden="1" x14ac:dyDescent="0.25">
      <c r="B1022" s="326" t="s">
        <v>14919</v>
      </c>
      <c r="C1022" s="326" t="s">
        <v>980</v>
      </c>
      <c r="D1022" s="326" t="s">
        <v>14862</v>
      </c>
      <c r="E1022" s="326" t="s">
        <v>1817</v>
      </c>
      <c r="F1022" s="326" t="s">
        <v>801</v>
      </c>
      <c r="G1022" s="326" t="s">
        <v>896</v>
      </c>
      <c r="H1022" s="326" t="s">
        <v>4140</v>
      </c>
      <c r="I1022" s="327">
        <v>0</v>
      </c>
      <c r="J1022" s="327">
        <v>0</v>
      </c>
      <c r="K1022" s="327">
        <v>0</v>
      </c>
      <c r="L1022" s="327">
        <v>0</v>
      </c>
      <c r="M1022" s="327">
        <v>0</v>
      </c>
      <c r="N1022" s="326" t="s">
        <v>12555</v>
      </c>
    </row>
    <row r="1023" spans="2:14" ht="15" hidden="1" x14ac:dyDescent="0.25">
      <c r="B1023" s="324" t="s">
        <v>14920</v>
      </c>
      <c r="C1023" s="324" t="s">
        <v>980</v>
      </c>
      <c r="D1023" s="324" t="s">
        <v>14862</v>
      </c>
      <c r="E1023" s="324" t="s">
        <v>1821</v>
      </c>
      <c r="F1023" s="324" t="s">
        <v>801</v>
      </c>
      <c r="G1023" s="324" t="s">
        <v>896</v>
      </c>
      <c r="H1023" s="324" t="s">
        <v>4140</v>
      </c>
      <c r="I1023" s="325">
        <v>0</v>
      </c>
      <c r="J1023" s="325">
        <v>0</v>
      </c>
      <c r="K1023" s="325">
        <v>0</v>
      </c>
      <c r="L1023" s="325">
        <v>0</v>
      </c>
      <c r="M1023" s="325">
        <v>0</v>
      </c>
      <c r="N1023" s="324" t="s">
        <v>12555</v>
      </c>
    </row>
    <row r="1024" spans="2:14" ht="15" hidden="1" x14ac:dyDescent="0.25">
      <c r="B1024" s="326" t="s">
        <v>14921</v>
      </c>
      <c r="C1024" s="326" t="s">
        <v>980</v>
      </c>
      <c r="D1024" s="326" t="s">
        <v>14862</v>
      </c>
      <c r="E1024" s="326" t="s">
        <v>1822</v>
      </c>
      <c r="F1024" s="326" t="s">
        <v>801</v>
      </c>
      <c r="G1024" s="326" t="s">
        <v>896</v>
      </c>
      <c r="H1024" s="326" t="s">
        <v>4140</v>
      </c>
      <c r="I1024" s="327">
        <v>0</v>
      </c>
      <c r="J1024" s="327">
        <v>0</v>
      </c>
      <c r="K1024" s="327">
        <v>0</v>
      </c>
      <c r="L1024" s="327">
        <v>0</v>
      </c>
      <c r="M1024" s="327">
        <v>0</v>
      </c>
      <c r="N1024" s="326" t="s">
        <v>12555</v>
      </c>
    </row>
    <row r="1025" spans="2:14" ht="15" hidden="1" x14ac:dyDescent="0.25">
      <c r="B1025" s="324" t="s">
        <v>14922</v>
      </c>
      <c r="C1025" s="324" t="s">
        <v>980</v>
      </c>
      <c r="D1025" s="324" t="s">
        <v>14862</v>
      </c>
      <c r="E1025" s="324" t="s">
        <v>1823</v>
      </c>
      <c r="F1025" s="324" t="s">
        <v>801</v>
      </c>
      <c r="G1025" s="324" t="s">
        <v>896</v>
      </c>
      <c r="H1025" s="324" t="s">
        <v>4140</v>
      </c>
      <c r="I1025" s="325">
        <v>0</v>
      </c>
      <c r="J1025" s="325">
        <v>0</v>
      </c>
      <c r="K1025" s="325">
        <v>0</v>
      </c>
      <c r="L1025" s="325">
        <v>0</v>
      </c>
      <c r="M1025" s="325">
        <v>0</v>
      </c>
      <c r="N1025" s="324" t="s">
        <v>12555</v>
      </c>
    </row>
    <row r="1026" spans="2:14" ht="15" hidden="1" x14ac:dyDescent="0.25">
      <c r="B1026" s="326" t="s">
        <v>14923</v>
      </c>
      <c r="C1026" s="326" t="s">
        <v>980</v>
      </c>
      <c r="D1026" s="326" t="s">
        <v>14862</v>
      </c>
      <c r="E1026" s="326" t="s">
        <v>1824</v>
      </c>
      <c r="F1026" s="326" t="s">
        <v>801</v>
      </c>
      <c r="G1026" s="326" t="s">
        <v>896</v>
      </c>
      <c r="H1026" s="326" t="s">
        <v>4140</v>
      </c>
      <c r="I1026" s="327">
        <v>0</v>
      </c>
      <c r="J1026" s="327">
        <v>0</v>
      </c>
      <c r="K1026" s="327">
        <v>0</v>
      </c>
      <c r="L1026" s="327">
        <v>0</v>
      </c>
      <c r="M1026" s="327">
        <v>0</v>
      </c>
      <c r="N1026" s="326" t="s">
        <v>12555</v>
      </c>
    </row>
    <row r="1027" spans="2:14" ht="15" hidden="1" x14ac:dyDescent="0.25">
      <c r="B1027" s="324" t="s">
        <v>14924</v>
      </c>
      <c r="C1027" s="324" t="s">
        <v>980</v>
      </c>
      <c r="D1027" s="324" t="s">
        <v>14862</v>
      </c>
      <c r="E1027" s="324" t="s">
        <v>1825</v>
      </c>
      <c r="F1027" s="324" t="s">
        <v>801</v>
      </c>
      <c r="G1027" s="324" t="s">
        <v>896</v>
      </c>
      <c r="H1027" s="324" t="s">
        <v>4140</v>
      </c>
      <c r="I1027" s="325">
        <v>0</v>
      </c>
      <c r="J1027" s="325">
        <v>0</v>
      </c>
      <c r="K1027" s="325">
        <v>0</v>
      </c>
      <c r="L1027" s="325">
        <v>0</v>
      </c>
      <c r="M1027" s="325">
        <v>0</v>
      </c>
      <c r="N1027" s="324" t="s">
        <v>12555</v>
      </c>
    </row>
    <row r="1028" spans="2:14" ht="15" hidden="1" x14ac:dyDescent="0.25">
      <c r="B1028" s="326" t="s">
        <v>14925</v>
      </c>
      <c r="C1028" s="326" t="s">
        <v>980</v>
      </c>
      <c r="D1028" s="326" t="s">
        <v>14862</v>
      </c>
      <c r="E1028" s="326" t="s">
        <v>1826</v>
      </c>
      <c r="F1028" s="326" t="s">
        <v>801</v>
      </c>
      <c r="G1028" s="326" t="s">
        <v>896</v>
      </c>
      <c r="H1028" s="326" t="s">
        <v>4140</v>
      </c>
      <c r="I1028" s="327">
        <v>0</v>
      </c>
      <c r="J1028" s="327">
        <v>0</v>
      </c>
      <c r="K1028" s="327">
        <v>0</v>
      </c>
      <c r="L1028" s="327">
        <v>0</v>
      </c>
      <c r="M1028" s="327">
        <v>0</v>
      </c>
      <c r="N1028" s="326" t="s">
        <v>12555</v>
      </c>
    </row>
    <row r="1029" spans="2:14" ht="15" hidden="1" x14ac:dyDescent="0.25">
      <c r="B1029" s="324" t="s">
        <v>14926</v>
      </c>
      <c r="C1029" s="324" t="s">
        <v>980</v>
      </c>
      <c r="D1029" s="324" t="s">
        <v>14862</v>
      </c>
      <c r="E1029" s="324" t="s">
        <v>1830</v>
      </c>
      <c r="F1029" s="324" t="s">
        <v>801</v>
      </c>
      <c r="G1029" s="324" t="s">
        <v>896</v>
      </c>
      <c r="H1029" s="324" t="s">
        <v>4140</v>
      </c>
      <c r="I1029" s="325">
        <v>0</v>
      </c>
      <c r="J1029" s="325">
        <v>0</v>
      </c>
      <c r="K1029" s="325">
        <v>0</v>
      </c>
      <c r="L1029" s="325">
        <v>0</v>
      </c>
      <c r="M1029" s="325">
        <v>0</v>
      </c>
      <c r="N1029" s="324" t="s">
        <v>12555</v>
      </c>
    </row>
    <row r="1030" spans="2:14" ht="15" hidden="1" x14ac:dyDescent="0.25">
      <c r="B1030" s="326" t="s">
        <v>14927</v>
      </c>
      <c r="C1030" s="326" t="s">
        <v>980</v>
      </c>
      <c r="D1030" s="326" t="s">
        <v>14862</v>
      </c>
      <c r="E1030" s="326" t="s">
        <v>3649</v>
      </c>
      <c r="F1030" s="326" t="s">
        <v>801</v>
      </c>
      <c r="G1030" s="326" t="s">
        <v>896</v>
      </c>
      <c r="H1030" s="326" t="s">
        <v>4140</v>
      </c>
      <c r="I1030" s="327">
        <v>0</v>
      </c>
      <c r="J1030" s="327">
        <v>0</v>
      </c>
      <c r="K1030" s="327">
        <v>0</v>
      </c>
      <c r="L1030" s="327">
        <v>0</v>
      </c>
      <c r="M1030" s="327">
        <v>0</v>
      </c>
      <c r="N1030" s="326" t="s">
        <v>12555</v>
      </c>
    </row>
    <row r="1031" spans="2:14" ht="15" hidden="1" x14ac:dyDescent="0.25">
      <c r="B1031" s="324" t="s">
        <v>14928</v>
      </c>
      <c r="C1031" s="324" t="s">
        <v>980</v>
      </c>
      <c r="D1031" s="324" t="s">
        <v>14862</v>
      </c>
      <c r="E1031" s="324" t="s">
        <v>1833</v>
      </c>
      <c r="F1031" s="324" t="s">
        <v>801</v>
      </c>
      <c r="G1031" s="324" t="s">
        <v>896</v>
      </c>
      <c r="H1031" s="324" t="s">
        <v>4140</v>
      </c>
      <c r="I1031" s="325">
        <v>0</v>
      </c>
      <c r="J1031" s="325">
        <v>0</v>
      </c>
      <c r="K1031" s="325">
        <v>0</v>
      </c>
      <c r="L1031" s="325">
        <v>0</v>
      </c>
      <c r="M1031" s="325">
        <v>0</v>
      </c>
      <c r="N1031" s="324" t="s">
        <v>12555</v>
      </c>
    </row>
    <row r="1032" spans="2:14" ht="15" hidden="1" x14ac:dyDescent="0.25">
      <c r="B1032" s="326" t="s">
        <v>14929</v>
      </c>
      <c r="C1032" s="326" t="s">
        <v>980</v>
      </c>
      <c r="D1032" s="326" t="s">
        <v>14862</v>
      </c>
      <c r="E1032" s="326" t="s">
        <v>1834</v>
      </c>
      <c r="F1032" s="326" t="s">
        <v>801</v>
      </c>
      <c r="G1032" s="326" t="s">
        <v>896</v>
      </c>
      <c r="H1032" s="326" t="s">
        <v>4140</v>
      </c>
      <c r="I1032" s="327">
        <v>0</v>
      </c>
      <c r="J1032" s="327">
        <v>0</v>
      </c>
      <c r="K1032" s="327">
        <v>0</v>
      </c>
      <c r="L1032" s="327">
        <v>0</v>
      </c>
      <c r="M1032" s="327">
        <v>0</v>
      </c>
      <c r="N1032" s="326" t="s">
        <v>12555</v>
      </c>
    </row>
    <row r="1033" spans="2:14" ht="15" hidden="1" x14ac:dyDescent="0.25">
      <c r="B1033" s="324" t="s">
        <v>14930</v>
      </c>
      <c r="C1033" s="324" t="s">
        <v>980</v>
      </c>
      <c r="D1033" s="324" t="s">
        <v>14862</v>
      </c>
      <c r="E1033" s="324" t="s">
        <v>1835</v>
      </c>
      <c r="F1033" s="324" t="s">
        <v>801</v>
      </c>
      <c r="G1033" s="324" t="s">
        <v>896</v>
      </c>
      <c r="H1033" s="324" t="s">
        <v>4140</v>
      </c>
      <c r="I1033" s="325">
        <v>0</v>
      </c>
      <c r="J1033" s="325">
        <v>0</v>
      </c>
      <c r="K1033" s="325">
        <v>0</v>
      </c>
      <c r="L1033" s="325">
        <v>0</v>
      </c>
      <c r="M1033" s="325">
        <v>0</v>
      </c>
      <c r="N1033" s="324" t="s">
        <v>12555</v>
      </c>
    </row>
    <row r="1034" spans="2:14" ht="15" hidden="1" x14ac:dyDescent="0.25">
      <c r="B1034" s="326" t="s">
        <v>14931</v>
      </c>
      <c r="C1034" s="326" t="s">
        <v>980</v>
      </c>
      <c r="D1034" s="326" t="s">
        <v>14862</v>
      </c>
      <c r="E1034" s="326" t="s">
        <v>1836</v>
      </c>
      <c r="F1034" s="326" t="s">
        <v>801</v>
      </c>
      <c r="G1034" s="326" t="s">
        <v>896</v>
      </c>
      <c r="H1034" s="326" t="s">
        <v>4140</v>
      </c>
      <c r="I1034" s="327">
        <v>0</v>
      </c>
      <c r="J1034" s="327">
        <v>0</v>
      </c>
      <c r="K1034" s="327">
        <v>0</v>
      </c>
      <c r="L1034" s="327">
        <v>0</v>
      </c>
      <c r="M1034" s="327">
        <v>0</v>
      </c>
      <c r="N1034" s="326" t="s">
        <v>12555</v>
      </c>
    </row>
    <row r="1035" spans="2:14" ht="15" hidden="1" x14ac:dyDescent="0.25">
      <c r="B1035" s="324" t="s">
        <v>14932</v>
      </c>
      <c r="C1035" s="324" t="s">
        <v>980</v>
      </c>
      <c r="D1035" s="324" t="s">
        <v>14862</v>
      </c>
      <c r="E1035" s="324" t="s">
        <v>1837</v>
      </c>
      <c r="F1035" s="324" t="s">
        <v>801</v>
      </c>
      <c r="G1035" s="324" t="s">
        <v>896</v>
      </c>
      <c r="H1035" s="324" t="s">
        <v>4140</v>
      </c>
      <c r="I1035" s="325">
        <v>0</v>
      </c>
      <c r="J1035" s="325">
        <v>0</v>
      </c>
      <c r="K1035" s="325">
        <v>0</v>
      </c>
      <c r="L1035" s="325">
        <v>0</v>
      </c>
      <c r="M1035" s="325">
        <v>0</v>
      </c>
      <c r="N1035" s="324" t="s">
        <v>12555</v>
      </c>
    </row>
    <row r="1036" spans="2:14" ht="15" hidden="1" x14ac:dyDescent="0.25">
      <c r="B1036" s="326" t="s">
        <v>14933</v>
      </c>
      <c r="C1036" s="326" t="s">
        <v>980</v>
      </c>
      <c r="D1036" s="326" t="s">
        <v>14862</v>
      </c>
      <c r="E1036" s="326" t="s">
        <v>1840</v>
      </c>
      <c r="F1036" s="326" t="s">
        <v>801</v>
      </c>
      <c r="G1036" s="326" t="s">
        <v>896</v>
      </c>
      <c r="H1036" s="326" t="s">
        <v>4140</v>
      </c>
      <c r="I1036" s="327">
        <v>0</v>
      </c>
      <c r="J1036" s="327">
        <v>0</v>
      </c>
      <c r="K1036" s="327">
        <v>0</v>
      </c>
      <c r="L1036" s="327">
        <v>0</v>
      </c>
      <c r="M1036" s="327">
        <v>0</v>
      </c>
      <c r="N1036" s="326" t="s">
        <v>12555</v>
      </c>
    </row>
    <row r="1037" spans="2:14" ht="15" hidden="1" x14ac:dyDescent="0.25">
      <c r="B1037" s="324" t="s">
        <v>14934</v>
      </c>
      <c r="C1037" s="324" t="s">
        <v>980</v>
      </c>
      <c r="D1037" s="324" t="s">
        <v>14862</v>
      </c>
      <c r="E1037" s="324" t="s">
        <v>1841</v>
      </c>
      <c r="F1037" s="324" t="s">
        <v>801</v>
      </c>
      <c r="G1037" s="324" t="s">
        <v>896</v>
      </c>
      <c r="H1037" s="324" t="s">
        <v>4140</v>
      </c>
      <c r="I1037" s="325">
        <v>0</v>
      </c>
      <c r="J1037" s="325">
        <v>0</v>
      </c>
      <c r="K1037" s="325">
        <v>0</v>
      </c>
      <c r="L1037" s="325">
        <v>0</v>
      </c>
      <c r="M1037" s="325">
        <v>0</v>
      </c>
      <c r="N1037" s="324" t="s">
        <v>12555</v>
      </c>
    </row>
    <row r="1038" spans="2:14" ht="15" hidden="1" x14ac:dyDescent="0.25">
      <c r="B1038" s="326" t="s">
        <v>14935</v>
      </c>
      <c r="C1038" s="326" t="s">
        <v>980</v>
      </c>
      <c r="D1038" s="326" t="s">
        <v>14862</v>
      </c>
      <c r="E1038" s="326" t="s">
        <v>1842</v>
      </c>
      <c r="F1038" s="326" t="s">
        <v>801</v>
      </c>
      <c r="G1038" s="326" t="s">
        <v>896</v>
      </c>
      <c r="H1038" s="326" t="s">
        <v>4140</v>
      </c>
      <c r="I1038" s="327">
        <v>0</v>
      </c>
      <c r="J1038" s="327">
        <v>0</v>
      </c>
      <c r="K1038" s="327">
        <v>0</v>
      </c>
      <c r="L1038" s="327">
        <v>0</v>
      </c>
      <c r="M1038" s="327">
        <v>0</v>
      </c>
      <c r="N1038" s="326" t="s">
        <v>12555</v>
      </c>
    </row>
    <row r="1039" spans="2:14" ht="15" hidden="1" x14ac:dyDescent="0.25">
      <c r="B1039" s="324" t="s">
        <v>14936</v>
      </c>
      <c r="C1039" s="324" t="s">
        <v>980</v>
      </c>
      <c r="D1039" s="324" t="s">
        <v>14862</v>
      </c>
      <c r="E1039" s="324" t="s">
        <v>3651</v>
      </c>
      <c r="F1039" s="324" t="s">
        <v>801</v>
      </c>
      <c r="G1039" s="324" t="s">
        <v>896</v>
      </c>
      <c r="H1039" s="324" t="s">
        <v>4140</v>
      </c>
      <c r="I1039" s="325">
        <v>0</v>
      </c>
      <c r="J1039" s="325">
        <v>0</v>
      </c>
      <c r="K1039" s="325">
        <v>0</v>
      </c>
      <c r="L1039" s="325">
        <v>0</v>
      </c>
      <c r="M1039" s="325">
        <v>0</v>
      </c>
      <c r="N1039" s="324" t="s">
        <v>12555</v>
      </c>
    </row>
    <row r="1040" spans="2:14" ht="15" hidden="1" x14ac:dyDescent="0.25">
      <c r="B1040" s="326" t="s">
        <v>14937</v>
      </c>
      <c r="C1040" s="326" t="s">
        <v>980</v>
      </c>
      <c r="D1040" s="326" t="s">
        <v>14862</v>
      </c>
      <c r="E1040" s="326" t="s">
        <v>3652</v>
      </c>
      <c r="F1040" s="326" t="s">
        <v>801</v>
      </c>
      <c r="G1040" s="326" t="s">
        <v>896</v>
      </c>
      <c r="H1040" s="326" t="s">
        <v>4140</v>
      </c>
      <c r="I1040" s="327">
        <v>0</v>
      </c>
      <c r="J1040" s="327">
        <v>0</v>
      </c>
      <c r="K1040" s="327">
        <v>0</v>
      </c>
      <c r="L1040" s="327">
        <v>0</v>
      </c>
      <c r="M1040" s="327">
        <v>0</v>
      </c>
      <c r="N1040" s="326" t="s">
        <v>12555</v>
      </c>
    </row>
    <row r="1041" spans="2:14" ht="15" hidden="1" x14ac:dyDescent="0.25">
      <c r="B1041" s="324" t="s">
        <v>14938</v>
      </c>
      <c r="C1041" s="324" t="s">
        <v>980</v>
      </c>
      <c r="D1041" s="324" t="s">
        <v>14862</v>
      </c>
      <c r="E1041" s="324" t="s">
        <v>1843</v>
      </c>
      <c r="F1041" s="324" t="s">
        <v>801</v>
      </c>
      <c r="G1041" s="324" t="s">
        <v>896</v>
      </c>
      <c r="H1041" s="324" t="s">
        <v>4140</v>
      </c>
      <c r="I1041" s="325">
        <v>0</v>
      </c>
      <c r="J1041" s="325">
        <v>0</v>
      </c>
      <c r="K1041" s="325">
        <v>0</v>
      </c>
      <c r="L1041" s="325">
        <v>0</v>
      </c>
      <c r="M1041" s="325">
        <v>0</v>
      </c>
      <c r="N1041" s="324" t="s">
        <v>12555</v>
      </c>
    </row>
    <row r="1042" spans="2:14" ht="15" hidden="1" x14ac:dyDescent="0.25">
      <c r="B1042" s="326" t="s">
        <v>14939</v>
      </c>
      <c r="C1042" s="326" t="s">
        <v>980</v>
      </c>
      <c r="D1042" s="326" t="s">
        <v>14862</v>
      </c>
      <c r="E1042" s="326" t="s">
        <v>3654</v>
      </c>
      <c r="F1042" s="326" t="s">
        <v>801</v>
      </c>
      <c r="G1042" s="326" t="s">
        <v>896</v>
      </c>
      <c r="H1042" s="326" t="s">
        <v>4140</v>
      </c>
      <c r="I1042" s="327">
        <v>0</v>
      </c>
      <c r="J1042" s="327">
        <v>0</v>
      </c>
      <c r="K1042" s="327">
        <v>0</v>
      </c>
      <c r="L1042" s="327">
        <v>0</v>
      </c>
      <c r="M1042" s="327">
        <v>0</v>
      </c>
      <c r="N1042" s="326" t="s">
        <v>12555</v>
      </c>
    </row>
    <row r="1043" spans="2:14" ht="15" hidden="1" x14ac:dyDescent="0.25">
      <c r="B1043" s="324" t="s">
        <v>14940</v>
      </c>
      <c r="C1043" s="324" t="s">
        <v>980</v>
      </c>
      <c r="D1043" s="324" t="s">
        <v>14862</v>
      </c>
      <c r="E1043" s="324" t="s">
        <v>1844</v>
      </c>
      <c r="F1043" s="324" t="s">
        <v>801</v>
      </c>
      <c r="G1043" s="324" t="s">
        <v>896</v>
      </c>
      <c r="H1043" s="324" t="s">
        <v>4140</v>
      </c>
      <c r="I1043" s="325">
        <v>0</v>
      </c>
      <c r="J1043" s="325">
        <v>0</v>
      </c>
      <c r="K1043" s="325">
        <v>0</v>
      </c>
      <c r="L1043" s="325">
        <v>0</v>
      </c>
      <c r="M1043" s="325">
        <v>0</v>
      </c>
      <c r="N1043" s="324" t="s">
        <v>12555</v>
      </c>
    </row>
    <row r="1044" spans="2:14" ht="15" hidden="1" x14ac:dyDescent="0.25">
      <c r="B1044" s="326" t="s">
        <v>14941</v>
      </c>
      <c r="C1044" s="326" t="s">
        <v>980</v>
      </c>
      <c r="D1044" s="326" t="s">
        <v>14862</v>
      </c>
      <c r="E1044" s="326" t="s">
        <v>1845</v>
      </c>
      <c r="F1044" s="326" t="s">
        <v>801</v>
      </c>
      <c r="G1044" s="326" t="s">
        <v>896</v>
      </c>
      <c r="H1044" s="326" t="s">
        <v>4140</v>
      </c>
      <c r="I1044" s="327">
        <v>0</v>
      </c>
      <c r="J1044" s="327">
        <v>0</v>
      </c>
      <c r="K1044" s="327">
        <v>0</v>
      </c>
      <c r="L1044" s="327">
        <v>0</v>
      </c>
      <c r="M1044" s="327">
        <v>0</v>
      </c>
      <c r="N1044" s="326" t="s">
        <v>12555</v>
      </c>
    </row>
    <row r="1045" spans="2:14" ht="15" hidden="1" x14ac:dyDescent="0.25">
      <c r="B1045" s="324" t="s">
        <v>14942</v>
      </c>
      <c r="C1045" s="324" t="s">
        <v>980</v>
      </c>
      <c r="D1045" s="324" t="s">
        <v>14862</v>
      </c>
      <c r="E1045" s="324" t="s">
        <v>1847</v>
      </c>
      <c r="F1045" s="324" t="s">
        <v>808</v>
      </c>
      <c r="G1045" s="324" t="s">
        <v>896</v>
      </c>
      <c r="H1045" s="324" t="s">
        <v>4140</v>
      </c>
      <c r="I1045" s="325">
        <v>0</v>
      </c>
      <c r="J1045" s="325">
        <v>0</v>
      </c>
      <c r="K1045" s="325">
        <v>0</v>
      </c>
      <c r="L1045" s="325">
        <v>0</v>
      </c>
      <c r="M1045" s="325">
        <v>0</v>
      </c>
      <c r="N1045" s="324" t="s">
        <v>12555</v>
      </c>
    </row>
    <row r="1046" spans="2:14" ht="15" hidden="1" x14ac:dyDescent="0.25">
      <c r="B1046" s="324" t="s">
        <v>14943</v>
      </c>
      <c r="C1046" s="324" t="s">
        <v>980</v>
      </c>
      <c r="D1046" s="324" t="s">
        <v>14862</v>
      </c>
      <c r="E1046" s="324" t="s">
        <v>1848</v>
      </c>
      <c r="F1046" s="324" t="s">
        <v>801</v>
      </c>
      <c r="G1046" s="324" t="s">
        <v>896</v>
      </c>
      <c r="H1046" s="324" t="s">
        <v>4140</v>
      </c>
      <c r="I1046" s="325">
        <v>0</v>
      </c>
      <c r="J1046" s="325">
        <v>0</v>
      </c>
      <c r="K1046" s="325">
        <v>0</v>
      </c>
      <c r="L1046" s="325">
        <v>0</v>
      </c>
      <c r="M1046" s="325">
        <v>0</v>
      </c>
      <c r="N1046" s="324" t="s">
        <v>12555</v>
      </c>
    </row>
    <row r="1047" spans="2:14" ht="15" hidden="1" x14ac:dyDescent="0.25">
      <c r="B1047" s="326" t="s">
        <v>21527</v>
      </c>
      <c r="C1047" s="326" t="s">
        <v>980</v>
      </c>
      <c r="D1047" s="326" t="s">
        <v>14862</v>
      </c>
      <c r="E1047" s="326" t="s">
        <v>21528</v>
      </c>
      <c r="F1047" s="326" t="s">
        <v>801</v>
      </c>
      <c r="G1047" s="326" t="s">
        <v>896</v>
      </c>
      <c r="H1047" s="326" t="s">
        <v>4140</v>
      </c>
      <c r="I1047" s="327">
        <v>0</v>
      </c>
      <c r="J1047" s="327">
        <v>0</v>
      </c>
      <c r="K1047" s="327">
        <v>0</v>
      </c>
      <c r="L1047" s="327">
        <v>0</v>
      </c>
      <c r="M1047" s="327">
        <v>0</v>
      </c>
      <c r="N1047" s="326" t="s">
        <v>12555</v>
      </c>
    </row>
    <row r="1048" spans="2:14" ht="15" hidden="1" x14ac:dyDescent="0.25">
      <c r="B1048" s="324" t="s">
        <v>21529</v>
      </c>
      <c r="C1048" s="324" t="s">
        <v>980</v>
      </c>
      <c r="D1048" s="324" t="s">
        <v>14862</v>
      </c>
      <c r="E1048" s="324" t="s">
        <v>21530</v>
      </c>
      <c r="F1048" s="324" t="s">
        <v>801</v>
      </c>
      <c r="G1048" s="324" t="s">
        <v>896</v>
      </c>
      <c r="H1048" s="324" t="s">
        <v>4140</v>
      </c>
      <c r="I1048" s="325">
        <v>0</v>
      </c>
      <c r="J1048" s="325">
        <v>0</v>
      </c>
      <c r="K1048" s="325">
        <v>0</v>
      </c>
      <c r="L1048" s="325">
        <v>0</v>
      </c>
      <c r="M1048" s="325">
        <v>0</v>
      </c>
      <c r="N1048" s="324" t="s">
        <v>12555</v>
      </c>
    </row>
    <row r="1049" spans="2:14" ht="15" hidden="1" x14ac:dyDescent="0.25">
      <c r="B1049" s="326" t="s">
        <v>14944</v>
      </c>
      <c r="C1049" s="326" t="s">
        <v>980</v>
      </c>
      <c r="D1049" s="326" t="s">
        <v>14862</v>
      </c>
      <c r="E1049" s="326" t="s">
        <v>3656</v>
      </c>
      <c r="F1049" s="326" t="s">
        <v>801</v>
      </c>
      <c r="G1049" s="326" t="s">
        <v>896</v>
      </c>
      <c r="H1049" s="326" t="s">
        <v>4140</v>
      </c>
      <c r="I1049" s="327">
        <v>0</v>
      </c>
      <c r="J1049" s="327">
        <v>0</v>
      </c>
      <c r="K1049" s="327">
        <v>0</v>
      </c>
      <c r="L1049" s="327">
        <v>0</v>
      </c>
      <c r="M1049" s="327">
        <v>0</v>
      </c>
      <c r="N1049" s="326" t="s">
        <v>12555</v>
      </c>
    </row>
    <row r="1050" spans="2:14" ht="15" hidden="1" x14ac:dyDescent="0.25">
      <c r="B1050" s="324" t="s">
        <v>14945</v>
      </c>
      <c r="C1050" s="324" t="s">
        <v>980</v>
      </c>
      <c r="D1050" s="324" t="s">
        <v>14862</v>
      </c>
      <c r="E1050" s="324" t="s">
        <v>3657</v>
      </c>
      <c r="F1050" s="324" t="s">
        <v>801</v>
      </c>
      <c r="G1050" s="324" t="s">
        <v>896</v>
      </c>
      <c r="H1050" s="324" t="s">
        <v>4140</v>
      </c>
      <c r="I1050" s="325">
        <v>0</v>
      </c>
      <c r="J1050" s="325">
        <v>0</v>
      </c>
      <c r="K1050" s="325">
        <v>0</v>
      </c>
      <c r="L1050" s="325">
        <v>0</v>
      </c>
      <c r="M1050" s="325">
        <v>0</v>
      </c>
      <c r="N1050" s="324" t="s">
        <v>12555</v>
      </c>
    </row>
    <row r="1051" spans="2:14" ht="15" hidden="1" x14ac:dyDescent="0.25">
      <c r="B1051" s="326" t="s">
        <v>14946</v>
      </c>
      <c r="C1051" s="326" t="s">
        <v>980</v>
      </c>
      <c r="D1051" s="326" t="s">
        <v>14862</v>
      </c>
      <c r="E1051" s="326" t="s">
        <v>3659</v>
      </c>
      <c r="F1051" s="326" t="s">
        <v>801</v>
      </c>
      <c r="G1051" s="326" t="s">
        <v>896</v>
      </c>
      <c r="H1051" s="326" t="s">
        <v>4140</v>
      </c>
      <c r="I1051" s="327">
        <v>0</v>
      </c>
      <c r="J1051" s="327">
        <v>0</v>
      </c>
      <c r="K1051" s="327">
        <v>0</v>
      </c>
      <c r="L1051" s="327">
        <v>0</v>
      </c>
      <c r="M1051" s="327">
        <v>0</v>
      </c>
      <c r="N1051" s="326" t="s">
        <v>12555</v>
      </c>
    </row>
    <row r="1052" spans="2:14" ht="15" hidden="1" x14ac:dyDescent="0.25">
      <c r="B1052" s="326" t="s">
        <v>14947</v>
      </c>
      <c r="C1052" s="326" t="s">
        <v>980</v>
      </c>
      <c r="D1052" s="326" t="s">
        <v>14862</v>
      </c>
      <c r="E1052" s="326" t="s">
        <v>3660</v>
      </c>
      <c r="F1052" s="326" t="s">
        <v>801</v>
      </c>
      <c r="G1052" s="326" t="s">
        <v>896</v>
      </c>
      <c r="H1052" s="326" t="s">
        <v>4140</v>
      </c>
      <c r="I1052" s="327">
        <v>0</v>
      </c>
      <c r="J1052" s="327">
        <v>0</v>
      </c>
      <c r="K1052" s="327">
        <v>0</v>
      </c>
      <c r="L1052" s="327">
        <v>0</v>
      </c>
      <c r="M1052" s="327">
        <v>0</v>
      </c>
      <c r="N1052" s="326" t="s">
        <v>12555</v>
      </c>
    </row>
    <row r="1053" spans="2:14" ht="15" hidden="1" x14ac:dyDescent="0.25">
      <c r="B1053" s="324" t="s">
        <v>14948</v>
      </c>
      <c r="C1053" s="324" t="s">
        <v>980</v>
      </c>
      <c r="D1053" s="324" t="s">
        <v>14862</v>
      </c>
      <c r="E1053" s="324" t="s">
        <v>5059</v>
      </c>
      <c r="F1053" s="324" t="s">
        <v>801</v>
      </c>
      <c r="G1053" s="324" t="s">
        <v>896</v>
      </c>
      <c r="H1053" s="324" t="s">
        <v>4140</v>
      </c>
      <c r="I1053" s="325">
        <v>0</v>
      </c>
      <c r="J1053" s="325">
        <v>0</v>
      </c>
      <c r="K1053" s="325">
        <v>0</v>
      </c>
      <c r="L1053" s="325">
        <v>0</v>
      </c>
      <c r="M1053" s="325">
        <v>0</v>
      </c>
      <c r="N1053" s="324" t="s">
        <v>12555</v>
      </c>
    </row>
    <row r="1054" spans="2:14" ht="15" hidden="1" x14ac:dyDescent="0.25">
      <c r="B1054" s="326" t="s">
        <v>14949</v>
      </c>
      <c r="C1054" s="326" t="s">
        <v>980</v>
      </c>
      <c r="D1054" s="326" t="s">
        <v>14862</v>
      </c>
      <c r="E1054" s="326" t="s">
        <v>6231</v>
      </c>
      <c r="F1054" s="326" t="s">
        <v>801</v>
      </c>
      <c r="G1054" s="326" t="s">
        <v>896</v>
      </c>
      <c r="H1054" s="326" t="s">
        <v>4140</v>
      </c>
      <c r="I1054" s="327">
        <v>0</v>
      </c>
      <c r="J1054" s="327">
        <v>0</v>
      </c>
      <c r="K1054" s="327">
        <v>0</v>
      </c>
      <c r="L1054" s="327">
        <v>0</v>
      </c>
      <c r="M1054" s="327">
        <v>0</v>
      </c>
      <c r="N1054" s="326" t="s">
        <v>12555</v>
      </c>
    </row>
    <row r="1055" spans="2:14" ht="15" hidden="1" x14ac:dyDescent="0.25">
      <c r="B1055" s="324" t="s">
        <v>14950</v>
      </c>
      <c r="C1055" s="324" t="s">
        <v>980</v>
      </c>
      <c r="D1055" s="324" t="s">
        <v>14862</v>
      </c>
      <c r="E1055" s="324" t="s">
        <v>7489</v>
      </c>
      <c r="F1055" s="324" t="s">
        <v>801</v>
      </c>
      <c r="G1055" s="324" t="s">
        <v>896</v>
      </c>
      <c r="H1055" s="324" t="s">
        <v>4140</v>
      </c>
      <c r="I1055" s="325">
        <v>0</v>
      </c>
      <c r="J1055" s="325">
        <v>0</v>
      </c>
      <c r="K1055" s="325">
        <v>0</v>
      </c>
      <c r="L1055" s="325">
        <v>0</v>
      </c>
      <c r="M1055" s="325">
        <v>0</v>
      </c>
      <c r="N1055" s="324" t="s">
        <v>12555</v>
      </c>
    </row>
    <row r="1056" spans="2:14" ht="15" hidden="1" x14ac:dyDescent="0.25">
      <c r="B1056" s="326" t="s">
        <v>14951</v>
      </c>
      <c r="C1056" s="326" t="s">
        <v>980</v>
      </c>
      <c r="D1056" s="326" t="s">
        <v>14862</v>
      </c>
      <c r="E1056" s="326" t="s">
        <v>6232</v>
      </c>
      <c r="F1056" s="326" t="s">
        <v>801</v>
      </c>
      <c r="G1056" s="326" t="s">
        <v>896</v>
      </c>
      <c r="H1056" s="326" t="s">
        <v>4140</v>
      </c>
      <c r="I1056" s="327">
        <v>0</v>
      </c>
      <c r="J1056" s="327">
        <v>0</v>
      </c>
      <c r="K1056" s="327">
        <v>0</v>
      </c>
      <c r="L1056" s="327">
        <v>0</v>
      </c>
      <c r="M1056" s="327">
        <v>0</v>
      </c>
      <c r="N1056" s="326" t="s">
        <v>12555</v>
      </c>
    </row>
    <row r="1057" spans="2:14" ht="15" hidden="1" x14ac:dyDescent="0.25">
      <c r="B1057" s="324" t="s">
        <v>14952</v>
      </c>
      <c r="C1057" s="324" t="s">
        <v>980</v>
      </c>
      <c r="D1057" s="324" t="s">
        <v>14862</v>
      </c>
      <c r="E1057" s="324" t="s">
        <v>6233</v>
      </c>
      <c r="F1057" s="324" t="s">
        <v>801</v>
      </c>
      <c r="G1057" s="324" t="s">
        <v>896</v>
      </c>
      <c r="H1057" s="324" t="s">
        <v>4140</v>
      </c>
      <c r="I1057" s="325">
        <v>0</v>
      </c>
      <c r="J1057" s="325">
        <v>0</v>
      </c>
      <c r="K1057" s="325">
        <v>0</v>
      </c>
      <c r="L1057" s="325">
        <v>0</v>
      </c>
      <c r="M1057" s="325">
        <v>0</v>
      </c>
      <c r="N1057" s="324" t="s">
        <v>12555</v>
      </c>
    </row>
    <row r="1058" spans="2:14" ht="15" hidden="1" x14ac:dyDescent="0.25">
      <c r="B1058" s="326" t="s">
        <v>14953</v>
      </c>
      <c r="C1058" s="326" t="s">
        <v>980</v>
      </c>
      <c r="D1058" s="326" t="s">
        <v>14862</v>
      </c>
      <c r="E1058" s="326" t="s">
        <v>6234</v>
      </c>
      <c r="F1058" s="326" t="s">
        <v>801</v>
      </c>
      <c r="G1058" s="326" t="s">
        <v>896</v>
      </c>
      <c r="H1058" s="326" t="s">
        <v>4140</v>
      </c>
      <c r="I1058" s="327">
        <v>0</v>
      </c>
      <c r="J1058" s="327">
        <v>0</v>
      </c>
      <c r="K1058" s="327">
        <v>0</v>
      </c>
      <c r="L1058" s="327">
        <v>0</v>
      </c>
      <c r="M1058" s="327">
        <v>0</v>
      </c>
      <c r="N1058" s="326" t="s">
        <v>12555</v>
      </c>
    </row>
    <row r="1059" spans="2:14" ht="15" hidden="1" x14ac:dyDescent="0.25">
      <c r="B1059" s="324" t="s">
        <v>14954</v>
      </c>
      <c r="C1059" s="324" t="s">
        <v>980</v>
      </c>
      <c r="D1059" s="324" t="s">
        <v>14862</v>
      </c>
      <c r="E1059" s="324" t="s">
        <v>6235</v>
      </c>
      <c r="F1059" s="324" t="s">
        <v>801</v>
      </c>
      <c r="G1059" s="324" t="s">
        <v>896</v>
      </c>
      <c r="H1059" s="324" t="s">
        <v>4140</v>
      </c>
      <c r="I1059" s="325">
        <v>0</v>
      </c>
      <c r="J1059" s="325">
        <v>0</v>
      </c>
      <c r="K1059" s="325">
        <v>0</v>
      </c>
      <c r="L1059" s="325">
        <v>0</v>
      </c>
      <c r="M1059" s="325">
        <v>0</v>
      </c>
      <c r="N1059" s="324" t="s">
        <v>12555</v>
      </c>
    </row>
    <row r="1060" spans="2:14" ht="15" hidden="1" x14ac:dyDescent="0.25">
      <c r="B1060" s="326" t="s">
        <v>14955</v>
      </c>
      <c r="C1060" s="326" t="s">
        <v>980</v>
      </c>
      <c r="D1060" s="326" t="s">
        <v>14862</v>
      </c>
      <c r="E1060" s="326" t="s">
        <v>6236</v>
      </c>
      <c r="F1060" s="326" t="s">
        <v>801</v>
      </c>
      <c r="G1060" s="326" t="s">
        <v>896</v>
      </c>
      <c r="H1060" s="326" t="s">
        <v>4140</v>
      </c>
      <c r="I1060" s="327">
        <v>0</v>
      </c>
      <c r="J1060" s="327">
        <v>0</v>
      </c>
      <c r="K1060" s="327">
        <v>0</v>
      </c>
      <c r="L1060" s="327">
        <v>0</v>
      </c>
      <c r="M1060" s="327">
        <v>0</v>
      </c>
      <c r="N1060" s="326" t="s">
        <v>12555</v>
      </c>
    </row>
    <row r="1061" spans="2:14" ht="15" hidden="1" x14ac:dyDescent="0.25">
      <c r="B1061" s="324" t="s">
        <v>14956</v>
      </c>
      <c r="C1061" s="324" t="s">
        <v>980</v>
      </c>
      <c r="D1061" s="324" t="s">
        <v>14862</v>
      </c>
      <c r="E1061" s="324" t="s">
        <v>6237</v>
      </c>
      <c r="F1061" s="324" t="s">
        <v>801</v>
      </c>
      <c r="G1061" s="324" t="s">
        <v>896</v>
      </c>
      <c r="H1061" s="324" t="s">
        <v>4140</v>
      </c>
      <c r="I1061" s="325">
        <v>0</v>
      </c>
      <c r="J1061" s="325">
        <v>0</v>
      </c>
      <c r="K1061" s="325">
        <v>0</v>
      </c>
      <c r="L1061" s="325">
        <v>0</v>
      </c>
      <c r="M1061" s="325">
        <v>0</v>
      </c>
      <c r="N1061" s="324" t="s">
        <v>12555</v>
      </c>
    </row>
    <row r="1062" spans="2:14" ht="15" hidden="1" x14ac:dyDescent="0.25">
      <c r="B1062" s="326" t="s">
        <v>14957</v>
      </c>
      <c r="C1062" s="326" t="s">
        <v>980</v>
      </c>
      <c r="D1062" s="326" t="s">
        <v>14862</v>
      </c>
      <c r="E1062" s="326" t="s">
        <v>6238</v>
      </c>
      <c r="F1062" s="326" t="s">
        <v>801</v>
      </c>
      <c r="G1062" s="326" t="s">
        <v>896</v>
      </c>
      <c r="H1062" s="326" t="s">
        <v>4140</v>
      </c>
      <c r="I1062" s="327">
        <v>0</v>
      </c>
      <c r="J1062" s="327">
        <v>0</v>
      </c>
      <c r="K1062" s="327">
        <v>0</v>
      </c>
      <c r="L1062" s="327">
        <v>0</v>
      </c>
      <c r="M1062" s="327">
        <v>0</v>
      </c>
      <c r="N1062" s="326" t="s">
        <v>12555</v>
      </c>
    </row>
    <row r="1063" spans="2:14" ht="15" hidden="1" x14ac:dyDescent="0.25">
      <c r="B1063" s="324" t="s">
        <v>14958</v>
      </c>
      <c r="C1063" s="324" t="s">
        <v>980</v>
      </c>
      <c r="D1063" s="324" t="s">
        <v>14862</v>
      </c>
      <c r="E1063" s="324" t="s">
        <v>6239</v>
      </c>
      <c r="F1063" s="324" t="s">
        <v>801</v>
      </c>
      <c r="G1063" s="324" t="s">
        <v>896</v>
      </c>
      <c r="H1063" s="324" t="s">
        <v>4140</v>
      </c>
      <c r="I1063" s="325">
        <v>0</v>
      </c>
      <c r="J1063" s="325">
        <v>0</v>
      </c>
      <c r="K1063" s="325">
        <v>0</v>
      </c>
      <c r="L1063" s="325">
        <v>0</v>
      </c>
      <c r="M1063" s="325">
        <v>0</v>
      </c>
      <c r="N1063" s="324" t="s">
        <v>12555</v>
      </c>
    </row>
    <row r="1064" spans="2:14" ht="15" hidden="1" x14ac:dyDescent="0.25">
      <c r="B1064" s="326" t="s">
        <v>14959</v>
      </c>
      <c r="C1064" s="326" t="s">
        <v>980</v>
      </c>
      <c r="D1064" s="326" t="s">
        <v>14862</v>
      </c>
      <c r="E1064" s="326" t="s">
        <v>6240</v>
      </c>
      <c r="F1064" s="326" t="s">
        <v>801</v>
      </c>
      <c r="G1064" s="326" t="s">
        <v>896</v>
      </c>
      <c r="H1064" s="326" t="s">
        <v>4140</v>
      </c>
      <c r="I1064" s="327">
        <v>0</v>
      </c>
      <c r="J1064" s="327">
        <v>0</v>
      </c>
      <c r="K1064" s="327">
        <v>0</v>
      </c>
      <c r="L1064" s="327">
        <v>0</v>
      </c>
      <c r="M1064" s="327">
        <v>0</v>
      </c>
      <c r="N1064" s="326" t="s">
        <v>12555</v>
      </c>
    </row>
    <row r="1065" spans="2:14" ht="15" hidden="1" x14ac:dyDescent="0.25">
      <c r="B1065" s="324" t="s">
        <v>14960</v>
      </c>
      <c r="C1065" s="324" t="s">
        <v>980</v>
      </c>
      <c r="D1065" s="324" t="s">
        <v>14862</v>
      </c>
      <c r="E1065" s="324" t="s">
        <v>7172</v>
      </c>
      <c r="F1065" s="324" t="s">
        <v>801</v>
      </c>
      <c r="G1065" s="324" t="s">
        <v>896</v>
      </c>
      <c r="H1065" s="324" t="s">
        <v>4140</v>
      </c>
      <c r="I1065" s="325">
        <v>0</v>
      </c>
      <c r="J1065" s="325">
        <v>0</v>
      </c>
      <c r="K1065" s="325">
        <v>0</v>
      </c>
      <c r="L1065" s="325">
        <v>0</v>
      </c>
      <c r="M1065" s="325">
        <v>0</v>
      </c>
      <c r="N1065" s="324" t="s">
        <v>12555</v>
      </c>
    </row>
    <row r="1066" spans="2:14" ht="15" hidden="1" x14ac:dyDescent="0.25">
      <c r="B1066" s="326" t="s">
        <v>14961</v>
      </c>
      <c r="C1066" s="326" t="s">
        <v>980</v>
      </c>
      <c r="D1066" s="326" t="s">
        <v>14862</v>
      </c>
      <c r="E1066" s="326" t="s">
        <v>7173</v>
      </c>
      <c r="F1066" s="326" t="s">
        <v>801</v>
      </c>
      <c r="G1066" s="326" t="s">
        <v>896</v>
      </c>
      <c r="H1066" s="326" t="s">
        <v>4140</v>
      </c>
      <c r="I1066" s="327">
        <v>0</v>
      </c>
      <c r="J1066" s="327">
        <v>0</v>
      </c>
      <c r="K1066" s="327">
        <v>0</v>
      </c>
      <c r="L1066" s="327">
        <v>0</v>
      </c>
      <c r="M1066" s="327">
        <v>0</v>
      </c>
      <c r="N1066" s="326" t="s">
        <v>12555</v>
      </c>
    </row>
    <row r="1067" spans="2:14" ht="15" hidden="1" x14ac:dyDescent="0.25">
      <c r="B1067" s="324" t="s">
        <v>14962</v>
      </c>
      <c r="C1067" s="324" t="s">
        <v>980</v>
      </c>
      <c r="D1067" s="324" t="s">
        <v>14862</v>
      </c>
      <c r="E1067" s="324" t="s">
        <v>7174</v>
      </c>
      <c r="F1067" s="324" t="s">
        <v>801</v>
      </c>
      <c r="G1067" s="324" t="s">
        <v>896</v>
      </c>
      <c r="H1067" s="324" t="s">
        <v>4140</v>
      </c>
      <c r="I1067" s="325">
        <v>0</v>
      </c>
      <c r="J1067" s="325">
        <v>0</v>
      </c>
      <c r="K1067" s="325">
        <v>0</v>
      </c>
      <c r="L1067" s="325">
        <v>0</v>
      </c>
      <c r="M1067" s="325">
        <v>0</v>
      </c>
      <c r="N1067" s="324" t="s">
        <v>12555</v>
      </c>
    </row>
    <row r="1068" spans="2:14" ht="15" hidden="1" x14ac:dyDescent="0.25">
      <c r="B1068" s="326" t="s">
        <v>14963</v>
      </c>
      <c r="C1068" s="326" t="s">
        <v>980</v>
      </c>
      <c r="D1068" s="326" t="s">
        <v>14862</v>
      </c>
      <c r="E1068" s="326" t="s">
        <v>7175</v>
      </c>
      <c r="F1068" s="326" t="s">
        <v>801</v>
      </c>
      <c r="G1068" s="326" t="s">
        <v>896</v>
      </c>
      <c r="H1068" s="326" t="s">
        <v>4140</v>
      </c>
      <c r="I1068" s="327">
        <v>0</v>
      </c>
      <c r="J1068" s="327">
        <v>0</v>
      </c>
      <c r="K1068" s="327">
        <v>0</v>
      </c>
      <c r="L1068" s="327">
        <v>0</v>
      </c>
      <c r="M1068" s="327">
        <v>0</v>
      </c>
      <c r="N1068" s="326" t="s">
        <v>12555</v>
      </c>
    </row>
    <row r="1069" spans="2:14" ht="15" hidden="1" x14ac:dyDescent="0.25">
      <c r="B1069" s="324" t="s">
        <v>14964</v>
      </c>
      <c r="C1069" s="324" t="s">
        <v>980</v>
      </c>
      <c r="D1069" s="324" t="s">
        <v>14862</v>
      </c>
      <c r="E1069" s="324" t="s">
        <v>7176</v>
      </c>
      <c r="F1069" s="324" t="s">
        <v>801</v>
      </c>
      <c r="G1069" s="324" t="s">
        <v>896</v>
      </c>
      <c r="H1069" s="324" t="s">
        <v>4140</v>
      </c>
      <c r="I1069" s="325">
        <v>0</v>
      </c>
      <c r="J1069" s="325">
        <v>0</v>
      </c>
      <c r="K1069" s="325">
        <v>0</v>
      </c>
      <c r="L1069" s="325">
        <v>0</v>
      </c>
      <c r="M1069" s="325">
        <v>0</v>
      </c>
      <c r="N1069" s="324" t="s">
        <v>12555</v>
      </c>
    </row>
    <row r="1070" spans="2:14" ht="15" hidden="1" x14ac:dyDescent="0.25">
      <c r="B1070" s="326" t="s">
        <v>14965</v>
      </c>
      <c r="C1070" s="326" t="s">
        <v>980</v>
      </c>
      <c r="D1070" s="326" t="s">
        <v>14862</v>
      </c>
      <c r="E1070" s="326" t="s">
        <v>7177</v>
      </c>
      <c r="F1070" s="326" t="s">
        <v>801</v>
      </c>
      <c r="G1070" s="326" t="s">
        <v>896</v>
      </c>
      <c r="H1070" s="326" t="s">
        <v>4140</v>
      </c>
      <c r="I1070" s="327">
        <v>0</v>
      </c>
      <c r="J1070" s="327">
        <v>0</v>
      </c>
      <c r="K1070" s="327">
        <v>0</v>
      </c>
      <c r="L1070" s="327">
        <v>0</v>
      </c>
      <c r="M1070" s="327">
        <v>0</v>
      </c>
      <c r="N1070" s="326" t="s">
        <v>12555</v>
      </c>
    </row>
    <row r="1071" spans="2:14" ht="15" hidden="1" x14ac:dyDescent="0.25">
      <c r="B1071" s="324" t="s">
        <v>14966</v>
      </c>
      <c r="C1071" s="324" t="s">
        <v>980</v>
      </c>
      <c r="D1071" s="324" t="s">
        <v>14862</v>
      </c>
      <c r="E1071" s="324" t="s">
        <v>7313</v>
      </c>
      <c r="F1071" s="324" t="s">
        <v>801</v>
      </c>
      <c r="G1071" s="324" t="s">
        <v>896</v>
      </c>
      <c r="H1071" s="324" t="s">
        <v>4140</v>
      </c>
      <c r="I1071" s="325">
        <v>0</v>
      </c>
      <c r="J1071" s="325">
        <v>0</v>
      </c>
      <c r="K1071" s="325">
        <v>0</v>
      </c>
      <c r="L1071" s="325">
        <v>0</v>
      </c>
      <c r="M1071" s="325">
        <v>0</v>
      </c>
      <c r="N1071" s="324" t="s">
        <v>12555</v>
      </c>
    </row>
    <row r="1072" spans="2:14" ht="15" hidden="1" x14ac:dyDescent="0.25">
      <c r="B1072" s="326" t="s">
        <v>14967</v>
      </c>
      <c r="C1072" s="326" t="s">
        <v>980</v>
      </c>
      <c r="D1072" s="326" t="s">
        <v>14862</v>
      </c>
      <c r="E1072" s="326" t="s">
        <v>7314</v>
      </c>
      <c r="F1072" s="326" t="s">
        <v>801</v>
      </c>
      <c r="G1072" s="326" t="s">
        <v>896</v>
      </c>
      <c r="H1072" s="326" t="s">
        <v>4140</v>
      </c>
      <c r="I1072" s="327">
        <v>0</v>
      </c>
      <c r="J1072" s="327">
        <v>0</v>
      </c>
      <c r="K1072" s="327">
        <v>0</v>
      </c>
      <c r="L1072" s="327">
        <v>0</v>
      </c>
      <c r="M1072" s="327">
        <v>0</v>
      </c>
      <c r="N1072" s="326" t="s">
        <v>12555</v>
      </c>
    </row>
    <row r="1073" spans="2:14" ht="15" hidden="1" x14ac:dyDescent="0.25">
      <c r="B1073" s="324" t="s">
        <v>14968</v>
      </c>
      <c r="C1073" s="324" t="s">
        <v>980</v>
      </c>
      <c r="D1073" s="324" t="s">
        <v>14862</v>
      </c>
      <c r="E1073" s="324" t="s">
        <v>7315</v>
      </c>
      <c r="F1073" s="324" t="s">
        <v>801</v>
      </c>
      <c r="G1073" s="324" t="s">
        <v>896</v>
      </c>
      <c r="H1073" s="324" t="s">
        <v>4140</v>
      </c>
      <c r="I1073" s="325">
        <v>0</v>
      </c>
      <c r="J1073" s="325">
        <v>0</v>
      </c>
      <c r="K1073" s="325">
        <v>0</v>
      </c>
      <c r="L1073" s="325">
        <v>0</v>
      </c>
      <c r="M1073" s="325">
        <v>0</v>
      </c>
      <c r="N1073" s="324" t="s">
        <v>12555</v>
      </c>
    </row>
    <row r="1074" spans="2:14" ht="15" hidden="1" x14ac:dyDescent="0.25">
      <c r="B1074" s="326" t="s">
        <v>14969</v>
      </c>
      <c r="C1074" s="326" t="s">
        <v>980</v>
      </c>
      <c r="D1074" s="326" t="s">
        <v>14862</v>
      </c>
      <c r="E1074" s="326" t="s">
        <v>7316</v>
      </c>
      <c r="F1074" s="326" t="s">
        <v>801</v>
      </c>
      <c r="G1074" s="326" t="s">
        <v>896</v>
      </c>
      <c r="H1074" s="326" t="s">
        <v>4140</v>
      </c>
      <c r="I1074" s="327">
        <v>0</v>
      </c>
      <c r="J1074" s="327">
        <v>0</v>
      </c>
      <c r="K1074" s="327">
        <v>0</v>
      </c>
      <c r="L1074" s="327">
        <v>0</v>
      </c>
      <c r="M1074" s="327">
        <v>0</v>
      </c>
      <c r="N1074" s="326" t="s">
        <v>12555</v>
      </c>
    </row>
    <row r="1075" spans="2:14" ht="15" hidden="1" x14ac:dyDescent="0.25">
      <c r="B1075" s="324" t="s">
        <v>14970</v>
      </c>
      <c r="C1075" s="324" t="s">
        <v>980</v>
      </c>
      <c r="D1075" s="324" t="s">
        <v>14862</v>
      </c>
      <c r="E1075" s="324" t="s">
        <v>7317</v>
      </c>
      <c r="F1075" s="324" t="s">
        <v>801</v>
      </c>
      <c r="G1075" s="324" t="s">
        <v>896</v>
      </c>
      <c r="H1075" s="324" t="s">
        <v>4140</v>
      </c>
      <c r="I1075" s="325">
        <v>0</v>
      </c>
      <c r="J1075" s="325">
        <v>0</v>
      </c>
      <c r="K1075" s="325">
        <v>0</v>
      </c>
      <c r="L1075" s="325">
        <v>0</v>
      </c>
      <c r="M1075" s="325">
        <v>0</v>
      </c>
      <c r="N1075" s="324" t="s">
        <v>12555</v>
      </c>
    </row>
    <row r="1076" spans="2:14" ht="15" hidden="1" x14ac:dyDescent="0.25">
      <c r="B1076" s="326" t="s">
        <v>14971</v>
      </c>
      <c r="C1076" s="326" t="s">
        <v>980</v>
      </c>
      <c r="D1076" s="326" t="s">
        <v>14862</v>
      </c>
      <c r="E1076" s="326" t="s">
        <v>7318</v>
      </c>
      <c r="F1076" s="326" t="s">
        <v>801</v>
      </c>
      <c r="G1076" s="326" t="s">
        <v>896</v>
      </c>
      <c r="H1076" s="326" t="s">
        <v>4140</v>
      </c>
      <c r="I1076" s="327">
        <v>0</v>
      </c>
      <c r="J1076" s="327">
        <v>0</v>
      </c>
      <c r="K1076" s="327">
        <v>0</v>
      </c>
      <c r="L1076" s="327">
        <v>0</v>
      </c>
      <c r="M1076" s="327">
        <v>0</v>
      </c>
      <c r="N1076" s="326" t="s">
        <v>12555</v>
      </c>
    </row>
    <row r="1077" spans="2:14" ht="15" hidden="1" x14ac:dyDescent="0.25">
      <c r="B1077" s="324" t="s">
        <v>14972</v>
      </c>
      <c r="C1077" s="324" t="s">
        <v>980</v>
      </c>
      <c r="D1077" s="324" t="s">
        <v>14862</v>
      </c>
      <c r="E1077" s="324" t="s">
        <v>7319</v>
      </c>
      <c r="F1077" s="324" t="s">
        <v>801</v>
      </c>
      <c r="G1077" s="324" t="s">
        <v>896</v>
      </c>
      <c r="H1077" s="324" t="s">
        <v>4140</v>
      </c>
      <c r="I1077" s="325">
        <v>0</v>
      </c>
      <c r="J1077" s="325">
        <v>0</v>
      </c>
      <c r="K1077" s="325">
        <v>0</v>
      </c>
      <c r="L1077" s="325">
        <v>0</v>
      </c>
      <c r="M1077" s="325">
        <v>0</v>
      </c>
      <c r="N1077" s="324" t="s">
        <v>12555</v>
      </c>
    </row>
    <row r="1078" spans="2:14" ht="15" hidden="1" x14ac:dyDescent="0.25">
      <c r="B1078" s="326" t="s">
        <v>14973</v>
      </c>
      <c r="C1078" s="326" t="s">
        <v>980</v>
      </c>
      <c r="D1078" s="326" t="s">
        <v>14862</v>
      </c>
      <c r="E1078" s="326" t="s">
        <v>7320</v>
      </c>
      <c r="F1078" s="326" t="s">
        <v>801</v>
      </c>
      <c r="G1078" s="326" t="s">
        <v>896</v>
      </c>
      <c r="H1078" s="326" t="s">
        <v>4140</v>
      </c>
      <c r="I1078" s="327">
        <v>0</v>
      </c>
      <c r="J1078" s="327">
        <v>0</v>
      </c>
      <c r="K1078" s="327">
        <v>0</v>
      </c>
      <c r="L1078" s="327">
        <v>0</v>
      </c>
      <c r="M1078" s="327">
        <v>0</v>
      </c>
      <c r="N1078" s="326" t="s">
        <v>12555</v>
      </c>
    </row>
    <row r="1079" spans="2:14" ht="15" hidden="1" x14ac:dyDescent="0.25">
      <c r="B1079" s="324" t="s">
        <v>14974</v>
      </c>
      <c r="C1079" s="324" t="s">
        <v>980</v>
      </c>
      <c r="D1079" s="324" t="s">
        <v>14862</v>
      </c>
      <c r="E1079" s="324" t="s">
        <v>7321</v>
      </c>
      <c r="F1079" s="324" t="s">
        <v>801</v>
      </c>
      <c r="G1079" s="324" t="s">
        <v>896</v>
      </c>
      <c r="H1079" s="324" t="s">
        <v>4140</v>
      </c>
      <c r="I1079" s="325">
        <v>0</v>
      </c>
      <c r="J1079" s="325">
        <v>0</v>
      </c>
      <c r="K1079" s="325">
        <v>0</v>
      </c>
      <c r="L1079" s="325">
        <v>0</v>
      </c>
      <c r="M1079" s="325">
        <v>0</v>
      </c>
      <c r="N1079" s="324" t="s">
        <v>12555</v>
      </c>
    </row>
    <row r="1080" spans="2:14" ht="15" hidden="1" x14ac:dyDescent="0.25">
      <c r="B1080" s="326" t="s">
        <v>14975</v>
      </c>
      <c r="C1080" s="326" t="s">
        <v>980</v>
      </c>
      <c r="D1080" s="326" t="s">
        <v>14862</v>
      </c>
      <c r="E1080" s="326" t="s">
        <v>7322</v>
      </c>
      <c r="F1080" s="326" t="s">
        <v>801</v>
      </c>
      <c r="G1080" s="326" t="s">
        <v>896</v>
      </c>
      <c r="H1080" s="326" t="s">
        <v>4140</v>
      </c>
      <c r="I1080" s="327">
        <v>0</v>
      </c>
      <c r="J1080" s="327">
        <v>0</v>
      </c>
      <c r="K1080" s="327">
        <v>0</v>
      </c>
      <c r="L1080" s="327">
        <v>0</v>
      </c>
      <c r="M1080" s="327">
        <v>0</v>
      </c>
      <c r="N1080" s="326" t="s">
        <v>12555</v>
      </c>
    </row>
    <row r="1081" spans="2:14" ht="15" hidden="1" x14ac:dyDescent="0.25">
      <c r="B1081" s="324" t="s">
        <v>14976</v>
      </c>
      <c r="C1081" s="324" t="s">
        <v>980</v>
      </c>
      <c r="D1081" s="324" t="s">
        <v>14862</v>
      </c>
      <c r="E1081" s="324" t="s">
        <v>7323</v>
      </c>
      <c r="F1081" s="324" t="s">
        <v>801</v>
      </c>
      <c r="G1081" s="324" t="s">
        <v>896</v>
      </c>
      <c r="H1081" s="324" t="s">
        <v>4140</v>
      </c>
      <c r="I1081" s="325">
        <v>0</v>
      </c>
      <c r="J1081" s="325">
        <v>0</v>
      </c>
      <c r="K1081" s="325">
        <v>0</v>
      </c>
      <c r="L1081" s="325">
        <v>0</v>
      </c>
      <c r="M1081" s="325">
        <v>0</v>
      </c>
      <c r="N1081" s="324" t="s">
        <v>12555</v>
      </c>
    </row>
    <row r="1082" spans="2:14" ht="15" hidden="1" x14ac:dyDescent="0.25">
      <c r="B1082" s="326" t="s">
        <v>14977</v>
      </c>
      <c r="C1082" s="326" t="s">
        <v>980</v>
      </c>
      <c r="D1082" s="326" t="s">
        <v>14862</v>
      </c>
      <c r="E1082" s="326" t="s">
        <v>7324</v>
      </c>
      <c r="F1082" s="326" t="s">
        <v>801</v>
      </c>
      <c r="G1082" s="326" t="s">
        <v>896</v>
      </c>
      <c r="H1082" s="326" t="s">
        <v>4140</v>
      </c>
      <c r="I1082" s="327">
        <v>0</v>
      </c>
      <c r="J1082" s="327">
        <v>0</v>
      </c>
      <c r="K1082" s="327">
        <v>0</v>
      </c>
      <c r="L1082" s="327">
        <v>0</v>
      </c>
      <c r="M1082" s="327">
        <v>0</v>
      </c>
      <c r="N1082" s="326" t="s">
        <v>12555</v>
      </c>
    </row>
    <row r="1083" spans="2:14" ht="15" hidden="1" x14ac:dyDescent="0.25">
      <c r="B1083" s="324" t="s">
        <v>14978</v>
      </c>
      <c r="C1083" s="324" t="s">
        <v>980</v>
      </c>
      <c r="D1083" s="324" t="s">
        <v>14862</v>
      </c>
      <c r="E1083" s="324" t="s">
        <v>7325</v>
      </c>
      <c r="F1083" s="324" t="s">
        <v>801</v>
      </c>
      <c r="G1083" s="324" t="s">
        <v>896</v>
      </c>
      <c r="H1083" s="324" t="s">
        <v>4140</v>
      </c>
      <c r="I1083" s="325">
        <v>0</v>
      </c>
      <c r="J1083" s="325">
        <v>0</v>
      </c>
      <c r="K1083" s="325">
        <v>0</v>
      </c>
      <c r="L1083" s="325">
        <v>0</v>
      </c>
      <c r="M1083" s="325">
        <v>0</v>
      </c>
      <c r="N1083" s="324" t="s">
        <v>12555</v>
      </c>
    </row>
    <row r="1084" spans="2:14" ht="15" hidden="1" x14ac:dyDescent="0.25">
      <c r="B1084" s="326" t="s">
        <v>14979</v>
      </c>
      <c r="C1084" s="326" t="s">
        <v>980</v>
      </c>
      <c r="D1084" s="326" t="s">
        <v>14862</v>
      </c>
      <c r="E1084" s="326" t="s">
        <v>7326</v>
      </c>
      <c r="F1084" s="326" t="s">
        <v>801</v>
      </c>
      <c r="G1084" s="326" t="s">
        <v>896</v>
      </c>
      <c r="H1084" s="326" t="s">
        <v>4140</v>
      </c>
      <c r="I1084" s="327">
        <v>0</v>
      </c>
      <c r="J1084" s="327">
        <v>0</v>
      </c>
      <c r="K1084" s="327">
        <v>0</v>
      </c>
      <c r="L1084" s="327">
        <v>0</v>
      </c>
      <c r="M1084" s="327">
        <v>0</v>
      </c>
      <c r="N1084" s="326" t="s">
        <v>12555</v>
      </c>
    </row>
    <row r="1085" spans="2:14" ht="15" hidden="1" x14ac:dyDescent="0.25">
      <c r="B1085" s="324" t="s">
        <v>14980</v>
      </c>
      <c r="C1085" s="324" t="s">
        <v>980</v>
      </c>
      <c r="D1085" s="324" t="s">
        <v>14862</v>
      </c>
      <c r="E1085" s="324" t="s">
        <v>7327</v>
      </c>
      <c r="F1085" s="324" t="s">
        <v>801</v>
      </c>
      <c r="G1085" s="324" t="s">
        <v>896</v>
      </c>
      <c r="H1085" s="324" t="s">
        <v>4140</v>
      </c>
      <c r="I1085" s="325">
        <v>0</v>
      </c>
      <c r="J1085" s="325">
        <v>0</v>
      </c>
      <c r="K1085" s="325">
        <v>0</v>
      </c>
      <c r="L1085" s="325">
        <v>0</v>
      </c>
      <c r="M1085" s="325">
        <v>0</v>
      </c>
      <c r="N1085" s="324" t="s">
        <v>12555</v>
      </c>
    </row>
    <row r="1086" spans="2:14" ht="15" hidden="1" x14ac:dyDescent="0.25">
      <c r="B1086" s="326" t="s">
        <v>14981</v>
      </c>
      <c r="C1086" s="326" t="s">
        <v>980</v>
      </c>
      <c r="D1086" s="326" t="s">
        <v>14862</v>
      </c>
      <c r="E1086" s="326" t="s">
        <v>7328</v>
      </c>
      <c r="F1086" s="326" t="s">
        <v>801</v>
      </c>
      <c r="G1086" s="326" t="s">
        <v>896</v>
      </c>
      <c r="H1086" s="326" t="s">
        <v>4140</v>
      </c>
      <c r="I1086" s="327">
        <v>0</v>
      </c>
      <c r="J1086" s="327">
        <v>0</v>
      </c>
      <c r="K1086" s="327">
        <v>0</v>
      </c>
      <c r="L1086" s="327">
        <v>0</v>
      </c>
      <c r="M1086" s="327">
        <v>0</v>
      </c>
      <c r="N1086" s="326" t="s">
        <v>12555</v>
      </c>
    </row>
    <row r="1087" spans="2:14" ht="15" hidden="1" x14ac:dyDescent="0.25">
      <c r="B1087" s="324" t="s">
        <v>14982</v>
      </c>
      <c r="C1087" s="324" t="s">
        <v>980</v>
      </c>
      <c r="D1087" s="324" t="s">
        <v>14862</v>
      </c>
      <c r="E1087" s="324" t="s">
        <v>7329</v>
      </c>
      <c r="F1087" s="324" t="s">
        <v>801</v>
      </c>
      <c r="G1087" s="324" t="s">
        <v>896</v>
      </c>
      <c r="H1087" s="324" t="s">
        <v>4140</v>
      </c>
      <c r="I1087" s="325">
        <v>0</v>
      </c>
      <c r="J1087" s="325">
        <v>0</v>
      </c>
      <c r="K1087" s="325">
        <v>0</v>
      </c>
      <c r="L1087" s="325">
        <v>0</v>
      </c>
      <c r="M1087" s="325">
        <v>0</v>
      </c>
      <c r="N1087" s="324" t="s">
        <v>12555</v>
      </c>
    </row>
    <row r="1088" spans="2:14" ht="15" hidden="1" x14ac:dyDescent="0.25">
      <c r="B1088" s="326" t="s">
        <v>14983</v>
      </c>
      <c r="C1088" s="326" t="s">
        <v>980</v>
      </c>
      <c r="D1088" s="326" t="s">
        <v>14862</v>
      </c>
      <c r="E1088" s="326" t="s">
        <v>7330</v>
      </c>
      <c r="F1088" s="326" t="s">
        <v>801</v>
      </c>
      <c r="G1088" s="326" t="s">
        <v>896</v>
      </c>
      <c r="H1088" s="326" t="s">
        <v>4140</v>
      </c>
      <c r="I1088" s="327">
        <v>0</v>
      </c>
      <c r="J1088" s="327">
        <v>0</v>
      </c>
      <c r="K1088" s="327">
        <v>0</v>
      </c>
      <c r="L1088" s="327">
        <v>0</v>
      </c>
      <c r="M1088" s="327">
        <v>0</v>
      </c>
      <c r="N1088" s="326" t="s">
        <v>12555</v>
      </c>
    </row>
    <row r="1089" spans="2:14" ht="15" hidden="1" x14ac:dyDescent="0.25">
      <c r="B1089" s="324" t="s">
        <v>14984</v>
      </c>
      <c r="C1089" s="324" t="s">
        <v>980</v>
      </c>
      <c r="D1089" s="324" t="s">
        <v>14862</v>
      </c>
      <c r="E1089" s="324" t="s">
        <v>7331</v>
      </c>
      <c r="F1089" s="324" t="s">
        <v>801</v>
      </c>
      <c r="G1089" s="324" t="s">
        <v>896</v>
      </c>
      <c r="H1089" s="324" t="s">
        <v>4140</v>
      </c>
      <c r="I1089" s="325">
        <v>0</v>
      </c>
      <c r="J1089" s="325">
        <v>0</v>
      </c>
      <c r="K1089" s="325">
        <v>0</v>
      </c>
      <c r="L1089" s="325">
        <v>0</v>
      </c>
      <c r="M1089" s="325">
        <v>0</v>
      </c>
      <c r="N1089" s="324" t="s">
        <v>12555</v>
      </c>
    </row>
    <row r="1090" spans="2:14" ht="15" hidden="1" x14ac:dyDescent="0.25">
      <c r="B1090" s="326" t="s">
        <v>14985</v>
      </c>
      <c r="C1090" s="326" t="s">
        <v>980</v>
      </c>
      <c r="D1090" s="326" t="s">
        <v>14862</v>
      </c>
      <c r="E1090" s="326" t="s">
        <v>7332</v>
      </c>
      <c r="F1090" s="326" t="s">
        <v>801</v>
      </c>
      <c r="G1090" s="326" t="s">
        <v>896</v>
      </c>
      <c r="H1090" s="326" t="s">
        <v>4140</v>
      </c>
      <c r="I1090" s="327">
        <v>0</v>
      </c>
      <c r="J1090" s="327">
        <v>0</v>
      </c>
      <c r="K1090" s="327">
        <v>0</v>
      </c>
      <c r="L1090" s="327">
        <v>0</v>
      </c>
      <c r="M1090" s="327">
        <v>0</v>
      </c>
      <c r="N1090" s="326" t="s">
        <v>12555</v>
      </c>
    </row>
    <row r="1091" spans="2:14" ht="15" hidden="1" x14ac:dyDescent="0.25">
      <c r="B1091" s="324" t="s">
        <v>14986</v>
      </c>
      <c r="C1091" s="324" t="s">
        <v>980</v>
      </c>
      <c r="D1091" s="324" t="s">
        <v>14862</v>
      </c>
      <c r="E1091" s="324" t="s">
        <v>7333</v>
      </c>
      <c r="F1091" s="324" t="s">
        <v>801</v>
      </c>
      <c r="G1091" s="324" t="s">
        <v>896</v>
      </c>
      <c r="H1091" s="324" t="s">
        <v>4140</v>
      </c>
      <c r="I1091" s="325">
        <v>0</v>
      </c>
      <c r="J1091" s="325">
        <v>0</v>
      </c>
      <c r="K1091" s="325">
        <v>0</v>
      </c>
      <c r="L1091" s="325">
        <v>0</v>
      </c>
      <c r="M1091" s="325">
        <v>0</v>
      </c>
      <c r="N1091" s="324" t="s">
        <v>12555</v>
      </c>
    </row>
    <row r="1092" spans="2:14" ht="15" hidden="1" x14ac:dyDescent="0.25">
      <c r="B1092" s="326" t="s">
        <v>14987</v>
      </c>
      <c r="C1092" s="326" t="s">
        <v>980</v>
      </c>
      <c r="D1092" s="326" t="s">
        <v>14862</v>
      </c>
      <c r="E1092" s="326" t="s">
        <v>7334</v>
      </c>
      <c r="F1092" s="326" t="s">
        <v>801</v>
      </c>
      <c r="G1092" s="326" t="s">
        <v>896</v>
      </c>
      <c r="H1092" s="326" t="s">
        <v>4140</v>
      </c>
      <c r="I1092" s="327">
        <v>0</v>
      </c>
      <c r="J1092" s="327">
        <v>0</v>
      </c>
      <c r="K1092" s="327">
        <v>0</v>
      </c>
      <c r="L1092" s="327">
        <v>0</v>
      </c>
      <c r="M1092" s="327">
        <v>0</v>
      </c>
      <c r="N1092" s="326" t="s">
        <v>12555</v>
      </c>
    </row>
    <row r="1093" spans="2:14" ht="15" hidden="1" x14ac:dyDescent="0.25">
      <c r="B1093" s="324" t="s">
        <v>14988</v>
      </c>
      <c r="C1093" s="324" t="s">
        <v>980</v>
      </c>
      <c r="D1093" s="324" t="s">
        <v>14862</v>
      </c>
      <c r="E1093" s="324" t="s">
        <v>8390</v>
      </c>
      <c r="F1093" s="324" t="s">
        <v>801</v>
      </c>
      <c r="G1093" s="324" t="s">
        <v>896</v>
      </c>
      <c r="H1093" s="324" t="s">
        <v>4140</v>
      </c>
      <c r="I1093" s="325">
        <v>0</v>
      </c>
      <c r="J1093" s="325">
        <v>0</v>
      </c>
      <c r="K1093" s="325">
        <v>0</v>
      </c>
      <c r="L1093" s="325">
        <v>0</v>
      </c>
      <c r="M1093" s="325">
        <v>0</v>
      </c>
      <c r="N1093" s="324" t="s">
        <v>12555</v>
      </c>
    </row>
    <row r="1094" spans="2:14" ht="15" hidden="1" x14ac:dyDescent="0.25">
      <c r="B1094" s="326" t="s">
        <v>14989</v>
      </c>
      <c r="C1094" s="326" t="s">
        <v>980</v>
      </c>
      <c r="D1094" s="326" t="s">
        <v>14862</v>
      </c>
      <c r="E1094" s="326" t="s">
        <v>7980</v>
      </c>
      <c r="F1094" s="326" t="s">
        <v>801</v>
      </c>
      <c r="G1094" s="326" t="s">
        <v>896</v>
      </c>
      <c r="H1094" s="326" t="s">
        <v>4140</v>
      </c>
      <c r="I1094" s="327">
        <v>0</v>
      </c>
      <c r="J1094" s="327">
        <v>0</v>
      </c>
      <c r="K1094" s="327">
        <v>0</v>
      </c>
      <c r="L1094" s="327">
        <v>0</v>
      </c>
      <c r="M1094" s="327">
        <v>0</v>
      </c>
      <c r="N1094" s="326" t="s">
        <v>12555</v>
      </c>
    </row>
    <row r="1095" spans="2:14" ht="15" hidden="1" x14ac:dyDescent="0.25">
      <c r="B1095" s="324" t="s">
        <v>14990</v>
      </c>
      <c r="C1095" s="324" t="s">
        <v>980</v>
      </c>
      <c r="D1095" s="324" t="s">
        <v>14862</v>
      </c>
      <c r="E1095" s="324" t="s">
        <v>8353</v>
      </c>
      <c r="F1095" s="324" t="s">
        <v>801</v>
      </c>
      <c r="G1095" s="324" t="s">
        <v>896</v>
      </c>
      <c r="H1095" s="324" t="s">
        <v>4140</v>
      </c>
      <c r="I1095" s="325">
        <v>0</v>
      </c>
      <c r="J1095" s="325">
        <v>0</v>
      </c>
      <c r="K1095" s="325">
        <v>0</v>
      </c>
      <c r="L1095" s="325">
        <v>0</v>
      </c>
      <c r="M1095" s="325">
        <v>0</v>
      </c>
      <c r="N1095" s="324" t="s">
        <v>12555</v>
      </c>
    </row>
    <row r="1096" spans="2:14" ht="15" hidden="1" x14ac:dyDescent="0.25">
      <c r="B1096" s="326" t="s">
        <v>14991</v>
      </c>
      <c r="C1096" s="326" t="s">
        <v>980</v>
      </c>
      <c r="D1096" s="326" t="s">
        <v>14862</v>
      </c>
      <c r="E1096" s="326" t="s">
        <v>8354</v>
      </c>
      <c r="F1096" s="326" t="s">
        <v>801</v>
      </c>
      <c r="G1096" s="326" t="s">
        <v>896</v>
      </c>
      <c r="H1096" s="326" t="s">
        <v>4140</v>
      </c>
      <c r="I1096" s="327">
        <v>0</v>
      </c>
      <c r="J1096" s="327">
        <v>0</v>
      </c>
      <c r="K1096" s="327">
        <v>0</v>
      </c>
      <c r="L1096" s="327">
        <v>0</v>
      </c>
      <c r="M1096" s="327">
        <v>0</v>
      </c>
      <c r="N1096" s="326" t="s">
        <v>12555</v>
      </c>
    </row>
    <row r="1097" spans="2:14" ht="15" hidden="1" x14ac:dyDescent="0.25">
      <c r="B1097" s="324" t="s">
        <v>14992</v>
      </c>
      <c r="C1097" s="324" t="s">
        <v>980</v>
      </c>
      <c r="D1097" s="324" t="s">
        <v>14862</v>
      </c>
      <c r="E1097" s="324" t="s">
        <v>8355</v>
      </c>
      <c r="F1097" s="324" t="s">
        <v>801</v>
      </c>
      <c r="G1097" s="324" t="s">
        <v>896</v>
      </c>
      <c r="H1097" s="324" t="s">
        <v>4140</v>
      </c>
      <c r="I1097" s="325">
        <v>0</v>
      </c>
      <c r="J1097" s="325">
        <v>0</v>
      </c>
      <c r="K1097" s="325">
        <v>0</v>
      </c>
      <c r="L1097" s="325">
        <v>0</v>
      </c>
      <c r="M1097" s="325">
        <v>0</v>
      </c>
      <c r="N1097" s="324" t="s">
        <v>12555</v>
      </c>
    </row>
    <row r="1098" spans="2:14" ht="15" hidden="1" x14ac:dyDescent="0.25">
      <c r="B1098" s="326" t="s">
        <v>14993</v>
      </c>
      <c r="C1098" s="326" t="s">
        <v>980</v>
      </c>
      <c r="D1098" s="326" t="s">
        <v>14862</v>
      </c>
      <c r="E1098" s="326" t="s">
        <v>8356</v>
      </c>
      <c r="F1098" s="326" t="s">
        <v>801</v>
      </c>
      <c r="G1098" s="326" t="s">
        <v>896</v>
      </c>
      <c r="H1098" s="326" t="s">
        <v>4140</v>
      </c>
      <c r="I1098" s="327">
        <v>0</v>
      </c>
      <c r="J1098" s="327">
        <v>0</v>
      </c>
      <c r="K1098" s="327">
        <v>0</v>
      </c>
      <c r="L1098" s="327">
        <v>0</v>
      </c>
      <c r="M1098" s="327">
        <v>0</v>
      </c>
      <c r="N1098" s="326" t="s">
        <v>12555</v>
      </c>
    </row>
    <row r="1099" spans="2:14" ht="15" hidden="1" x14ac:dyDescent="0.25">
      <c r="B1099" s="324" t="s">
        <v>14994</v>
      </c>
      <c r="C1099" s="324" t="s">
        <v>980</v>
      </c>
      <c r="D1099" s="324" t="s">
        <v>14995</v>
      </c>
      <c r="E1099" s="324" t="s">
        <v>1849</v>
      </c>
      <c r="F1099" s="324" t="s">
        <v>801</v>
      </c>
      <c r="G1099" s="324" t="s">
        <v>896</v>
      </c>
      <c r="H1099" s="324" t="s">
        <v>4140</v>
      </c>
      <c r="I1099" s="325">
        <v>0</v>
      </c>
      <c r="J1099" s="325">
        <v>0</v>
      </c>
      <c r="K1099" s="325">
        <v>0</v>
      </c>
      <c r="L1099" s="325">
        <v>0</v>
      </c>
      <c r="M1099" s="325">
        <v>0</v>
      </c>
      <c r="N1099" s="324" t="s">
        <v>12555</v>
      </c>
    </row>
    <row r="1100" spans="2:14" ht="15" hidden="1" x14ac:dyDescent="0.25">
      <c r="B1100" s="326" t="s">
        <v>14996</v>
      </c>
      <c r="C1100" s="326" t="s">
        <v>980</v>
      </c>
      <c r="D1100" s="326" t="s">
        <v>14995</v>
      </c>
      <c r="E1100" s="326" t="s">
        <v>1850</v>
      </c>
      <c r="F1100" s="326" t="s">
        <v>801</v>
      </c>
      <c r="G1100" s="326" t="s">
        <v>896</v>
      </c>
      <c r="H1100" s="326" t="s">
        <v>4140</v>
      </c>
      <c r="I1100" s="327">
        <v>0</v>
      </c>
      <c r="J1100" s="327">
        <v>0</v>
      </c>
      <c r="K1100" s="327">
        <v>0</v>
      </c>
      <c r="L1100" s="327">
        <v>0</v>
      </c>
      <c r="M1100" s="327">
        <v>0</v>
      </c>
      <c r="N1100" s="326" t="s">
        <v>12555</v>
      </c>
    </row>
    <row r="1101" spans="2:14" ht="15" hidden="1" x14ac:dyDescent="0.25">
      <c r="B1101" s="324" t="s">
        <v>14997</v>
      </c>
      <c r="C1101" s="324" t="s">
        <v>980</v>
      </c>
      <c r="D1101" s="324" t="s">
        <v>14995</v>
      </c>
      <c r="E1101" s="324" t="s">
        <v>1851</v>
      </c>
      <c r="F1101" s="324" t="s">
        <v>801</v>
      </c>
      <c r="G1101" s="324" t="s">
        <v>896</v>
      </c>
      <c r="H1101" s="324" t="s">
        <v>4140</v>
      </c>
      <c r="I1101" s="325">
        <v>0</v>
      </c>
      <c r="J1101" s="325">
        <v>0</v>
      </c>
      <c r="K1101" s="325">
        <v>0</v>
      </c>
      <c r="L1101" s="325">
        <v>0</v>
      </c>
      <c r="M1101" s="325">
        <v>0</v>
      </c>
      <c r="N1101" s="324" t="s">
        <v>12555</v>
      </c>
    </row>
    <row r="1102" spans="2:14" ht="15" hidden="1" x14ac:dyDescent="0.25">
      <c r="B1102" s="326" t="s">
        <v>14998</v>
      </c>
      <c r="C1102" s="326" t="s">
        <v>980</v>
      </c>
      <c r="D1102" s="326" t="s">
        <v>14995</v>
      </c>
      <c r="E1102" s="326" t="s">
        <v>1852</v>
      </c>
      <c r="F1102" s="326" t="s">
        <v>801</v>
      </c>
      <c r="G1102" s="326" t="s">
        <v>896</v>
      </c>
      <c r="H1102" s="326" t="s">
        <v>4140</v>
      </c>
      <c r="I1102" s="327">
        <v>0</v>
      </c>
      <c r="J1102" s="327">
        <v>0</v>
      </c>
      <c r="K1102" s="327">
        <v>0</v>
      </c>
      <c r="L1102" s="327">
        <v>0</v>
      </c>
      <c r="M1102" s="327">
        <v>0</v>
      </c>
      <c r="N1102" s="326" t="s">
        <v>12555</v>
      </c>
    </row>
    <row r="1103" spans="2:14" ht="15" hidden="1" x14ac:dyDescent="0.25">
      <c r="B1103" s="324" t="s">
        <v>14999</v>
      </c>
      <c r="C1103" s="324" t="s">
        <v>980</v>
      </c>
      <c r="D1103" s="324" t="s">
        <v>14995</v>
      </c>
      <c r="E1103" s="324" t="s">
        <v>1853</v>
      </c>
      <c r="F1103" s="324" t="s">
        <v>801</v>
      </c>
      <c r="G1103" s="324" t="s">
        <v>896</v>
      </c>
      <c r="H1103" s="324" t="s">
        <v>4140</v>
      </c>
      <c r="I1103" s="325">
        <v>0</v>
      </c>
      <c r="J1103" s="325">
        <v>0</v>
      </c>
      <c r="K1103" s="325">
        <v>0</v>
      </c>
      <c r="L1103" s="325">
        <v>0</v>
      </c>
      <c r="M1103" s="325">
        <v>0</v>
      </c>
      <c r="N1103" s="324" t="s">
        <v>12555</v>
      </c>
    </row>
    <row r="1104" spans="2:14" ht="15" hidden="1" x14ac:dyDescent="0.25">
      <c r="B1104" s="326" t="s">
        <v>15000</v>
      </c>
      <c r="C1104" s="326" t="s">
        <v>980</v>
      </c>
      <c r="D1104" s="326" t="s">
        <v>14995</v>
      </c>
      <c r="E1104" s="326" t="s">
        <v>1854</v>
      </c>
      <c r="F1104" s="326" t="s">
        <v>801</v>
      </c>
      <c r="G1104" s="326" t="s">
        <v>896</v>
      </c>
      <c r="H1104" s="326" t="s">
        <v>4140</v>
      </c>
      <c r="I1104" s="327">
        <v>0</v>
      </c>
      <c r="J1104" s="327">
        <v>0</v>
      </c>
      <c r="K1104" s="327">
        <v>0</v>
      </c>
      <c r="L1104" s="327">
        <v>0</v>
      </c>
      <c r="M1104" s="327">
        <v>0</v>
      </c>
      <c r="N1104" s="326" t="s">
        <v>12555</v>
      </c>
    </row>
    <row r="1105" spans="2:14" ht="15" hidden="1" x14ac:dyDescent="0.25">
      <c r="B1105" s="324" t="s">
        <v>15001</v>
      </c>
      <c r="C1105" s="324" t="s">
        <v>980</v>
      </c>
      <c r="D1105" s="324" t="s">
        <v>14995</v>
      </c>
      <c r="E1105" s="324" t="s">
        <v>1855</v>
      </c>
      <c r="F1105" s="324" t="s">
        <v>801</v>
      </c>
      <c r="G1105" s="324" t="s">
        <v>896</v>
      </c>
      <c r="H1105" s="324" t="s">
        <v>4140</v>
      </c>
      <c r="I1105" s="325">
        <v>0</v>
      </c>
      <c r="J1105" s="325">
        <v>0</v>
      </c>
      <c r="K1105" s="325">
        <v>0</v>
      </c>
      <c r="L1105" s="325">
        <v>0</v>
      </c>
      <c r="M1105" s="325">
        <v>0</v>
      </c>
      <c r="N1105" s="324" t="s">
        <v>12555</v>
      </c>
    </row>
    <row r="1106" spans="2:14" ht="15" hidden="1" x14ac:dyDescent="0.25">
      <c r="B1106" s="326" t="s">
        <v>15002</v>
      </c>
      <c r="C1106" s="326" t="s">
        <v>980</v>
      </c>
      <c r="D1106" s="326" t="s">
        <v>14995</v>
      </c>
      <c r="E1106" s="326" t="s">
        <v>1856</v>
      </c>
      <c r="F1106" s="326" t="s">
        <v>801</v>
      </c>
      <c r="G1106" s="326" t="s">
        <v>896</v>
      </c>
      <c r="H1106" s="326" t="s">
        <v>4140</v>
      </c>
      <c r="I1106" s="327">
        <v>0</v>
      </c>
      <c r="J1106" s="327">
        <v>0</v>
      </c>
      <c r="K1106" s="327">
        <v>0</v>
      </c>
      <c r="L1106" s="327">
        <v>0</v>
      </c>
      <c r="M1106" s="327">
        <v>0</v>
      </c>
      <c r="N1106" s="326" t="s">
        <v>12555</v>
      </c>
    </row>
    <row r="1107" spans="2:14" ht="15" hidden="1" x14ac:dyDescent="0.25">
      <c r="B1107" s="324" t="s">
        <v>15003</v>
      </c>
      <c r="C1107" s="324" t="s">
        <v>980</v>
      </c>
      <c r="D1107" s="324" t="s">
        <v>14995</v>
      </c>
      <c r="E1107" s="324" t="s">
        <v>1857</v>
      </c>
      <c r="F1107" s="324" t="s">
        <v>801</v>
      </c>
      <c r="G1107" s="324" t="s">
        <v>896</v>
      </c>
      <c r="H1107" s="324" t="s">
        <v>4140</v>
      </c>
      <c r="I1107" s="325">
        <v>0</v>
      </c>
      <c r="J1107" s="325">
        <v>0</v>
      </c>
      <c r="K1107" s="325">
        <v>0</v>
      </c>
      <c r="L1107" s="325">
        <v>0.01</v>
      </c>
      <c r="M1107" s="325">
        <v>0</v>
      </c>
      <c r="N1107" s="324" t="s">
        <v>12555</v>
      </c>
    </row>
    <row r="1108" spans="2:14" ht="15" hidden="1" x14ac:dyDescent="0.25">
      <c r="B1108" s="326" t="s">
        <v>15004</v>
      </c>
      <c r="C1108" s="326" t="s">
        <v>980</v>
      </c>
      <c r="D1108" s="326" t="s">
        <v>14995</v>
      </c>
      <c r="E1108" s="326" t="s">
        <v>1858</v>
      </c>
      <c r="F1108" s="326" t="s">
        <v>801</v>
      </c>
      <c r="G1108" s="326" t="s">
        <v>896</v>
      </c>
      <c r="H1108" s="326" t="s">
        <v>4140</v>
      </c>
      <c r="I1108" s="327">
        <v>0</v>
      </c>
      <c r="J1108" s="327">
        <v>0</v>
      </c>
      <c r="K1108" s="327">
        <v>0</v>
      </c>
      <c r="L1108" s="327">
        <v>0</v>
      </c>
      <c r="M1108" s="327">
        <v>0</v>
      </c>
      <c r="N1108" s="326" t="s">
        <v>12555</v>
      </c>
    </row>
    <row r="1109" spans="2:14" ht="15" hidden="1" x14ac:dyDescent="0.25">
      <c r="B1109" s="324" t="s">
        <v>15005</v>
      </c>
      <c r="C1109" s="324" t="s">
        <v>980</v>
      </c>
      <c r="D1109" s="324" t="s">
        <v>14995</v>
      </c>
      <c r="E1109" s="324" t="s">
        <v>1859</v>
      </c>
      <c r="F1109" s="324" t="s">
        <v>801</v>
      </c>
      <c r="G1109" s="324" t="s">
        <v>896</v>
      </c>
      <c r="H1109" s="324" t="s">
        <v>4140</v>
      </c>
      <c r="I1109" s="325">
        <v>0</v>
      </c>
      <c r="J1109" s="325">
        <v>0</v>
      </c>
      <c r="K1109" s="325">
        <v>0</v>
      </c>
      <c r="L1109" s="325">
        <v>0</v>
      </c>
      <c r="M1109" s="325">
        <v>0</v>
      </c>
      <c r="N1109" s="324" t="s">
        <v>12555</v>
      </c>
    </row>
    <row r="1110" spans="2:14" ht="15" hidden="1" x14ac:dyDescent="0.25">
      <c r="B1110" s="326" t="s">
        <v>15006</v>
      </c>
      <c r="C1110" s="326" t="s">
        <v>980</v>
      </c>
      <c r="D1110" s="326" t="s">
        <v>14995</v>
      </c>
      <c r="E1110" s="326" t="s">
        <v>1860</v>
      </c>
      <c r="F1110" s="326" t="s">
        <v>801</v>
      </c>
      <c r="G1110" s="326" t="s">
        <v>896</v>
      </c>
      <c r="H1110" s="326" t="s">
        <v>4140</v>
      </c>
      <c r="I1110" s="327">
        <v>0</v>
      </c>
      <c r="J1110" s="327">
        <v>0</v>
      </c>
      <c r="K1110" s="327">
        <v>0</v>
      </c>
      <c r="L1110" s="327">
        <v>0</v>
      </c>
      <c r="M1110" s="327">
        <v>0</v>
      </c>
      <c r="N1110" s="326" t="s">
        <v>12555</v>
      </c>
    </row>
    <row r="1111" spans="2:14" ht="15" hidden="1" x14ac:dyDescent="0.25">
      <c r="B1111" s="324" t="s">
        <v>15007</v>
      </c>
      <c r="C1111" s="324" t="s">
        <v>980</v>
      </c>
      <c r="D1111" s="324" t="s">
        <v>14995</v>
      </c>
      <c r="E1111" s="324" t="s">
        <v>1861</v>
      </c>
      <c r="F1111" s="324" t="s">
        <v>801</v>
      </c>
      <c r="G1111" s="324" t="s">
        <v>896</v>
      </c>
      <c r="H1111" s="324" t="s">
        <v>4140</v>
      </c>
      <c r="I1111" s="325">
        <v>0</v>
      </c>
      <c r="J1111" s="325">
        <v>0</v>
      </c>
      <c r="K1111" s="325">
        <v>0</v>
      </c>
      <c r="L1111" s="325">
        <v>0</v>
      </c>
      <c r="M1111" s="325">
        <v>0</v>
      </c>
      <c r="N1111" s="324" t="s">
        <v>12555</v>
      </c>
    </row>
    <row r="1112" spans="2:14" ht="15" hidden="1" x14ac:dyDescent="0.25">
      <c r="B1112" s="326" t="s">
        <v>15008</v>
      </c>
      <c r="C1112" s="326" t="s">
        <v>980</v>
      </c>
      <c r="D1112" s="326" t="s">
        <v>14995</v>
      </c>
      <c r="E1112" s="326" t="s">
        <v>9392</v>
      </c>
      <c r="F1112" s="326" t="s">
        <v>801</v>
      </c>
      <c r="G1112" s="326" t="s">
        <v>896</v>
      </c>
      <c r="H1112" s="326" t="s">
        <v>4140</v>
      </c>
      <c r="I1112" s="327">
        <v>0</v>
      </c>
      <c r="J1112" s="327">
        <v>0</v>
      </c>
      <c r="K1112" s="327">
        <v>0</v>
      </c>
      <c r="L1112" s="327">
        <v>0</v>
      </c>
      <c r="M1112" s="327">
        <v>0</v>
      </c>
      <c r="N1112" s="326" t="s">
        <v>12555</v>
      </c>
    </row>
    <row r="1113" spans="2:14" ht="15" hidden="1" x14ac:dyDescent="0.25">
      <c r="B1113" s="324" t="s">
        <v>15009</v>
      </c>
      <c r="C1113" s="324" t="s">
        <v>980</v>
      </c>
      <c r="D1113" s="324" t="s">
        <v>14995</v>
      </c>
      <c r="E1113" s="324" t="s">
        <v>9978</v>
      </c>
      <c r="F1113" s="324" t="s">
        <v>801</v>
      </c>
      <c r="G1113" s="324" t="s">
        <v>896</v>
      </c>
      <c r="H1113" s="324" t="s">
        <v>4140</v>
      </c>
      <c r="I1113" s="325">
        <v>0</v>
      </c>
      <c r="J1113" s="325">
        <v>0</v>
      </c>
      <c r="K1113" s="325">
        <v>0</v>
      </c>
      <c r="L1113" s="325">
        <v>0</v>
      </c>
      <c r="M1113" s="325">
        <v>0</v>
      </c>
      <c r="N1113" s="324" t="s">
        <v>12555</v>
      </c>
    </row>
    <row r="1114" spans="2:14" ht="15" hidden="1" x14ac:dyDescent="0.25">
      <c r="B1114" s="326" t="s">
        <v>15010</v>
      </c>
      <c r="C1114" s="326" t="s">
        <v>980</v>
      </c>
      <c r="D1114" s="326" t="s">
        <v>14995</v>
      </c>
      <c r="E1114" s="326" t="s">
        <v>1862</v>
      </c>
      <c r="F1114" s="326" t="s">
        <v>801</v>
      </c>
      <c r="G1114" s="326" t="s">
        <v>896</v>
      </c>
      <c r="H1114" s="326" t="s">
        <v>4140</v>
      </c>
      <c r="I1114" s="327">
        <v>0</v>
      </c>
      <c r="J1114" s="327">
        <v>0</v>
      </c>
      <c r="K1114" s="327">
        <v>0</v>
      </c>
      <c r="L1114" s="327">
        <v>0</v>
      </c>
      <c r="M1114" s="327">
        <v>0</v>
      </c>
      <c r="N1114" s="326" t="s">
        <v>12555</v>
      </c>
    </row>
    <row r="1115" spans="2:14" ht="15" hidden="1" x14ac:dyDescent="0.25">
      <c r="B1115" s="324" t="s">
        <v>15011</v>
      </c>
      <c r="C1115" s="324" t="s">
        <v>980</v>
      </c>
      <c r="D1115" s="324" t="s">
        <v>14995</v>
      </c>
      <c r="E1115" s="324" t="s">
        <v>1863</v>
      </c>
      <c r="F1115" s="324" t="s">
        <v>801</v>
      </c>
      <c r="G1115" s="324" t="s">
        <v>896</v>
      </c>
      <c r="H1115" s="324" t="s">
        <v>4140</v>
      </c>
      <c r="I1115" s="325">
        <v>0</v>
      </c>
      <c r="J1115" s="325">
        <v>0</v>
      </c>
      <c r="K1115" s="325">
        <v>0</v>
      </c>
      <c r="L1115" s="325">
        <v>0</v>
      </c>
      <c r="M1115" s="325">
        <v>0</v>
      </c>
      <c r="N1115" s="324" t="s">
        <v>12555</v>
      </c>
    </row>
    <row r="1116" spans="2:14" ht="15" hidden="1" x14ac:dyDescent="0.25">
      <c r="B1116" s="326" t="s">
        <v>21531</v>
      </c>
      <c r="C1116" s="326" t="s">
        <v>980</v>
      </c>
      <c r="D1116" s="326" t="s">
        <v>14995</v>
      </c>
      <c r="E1116" s="326" t="s">
        <v>1864</v>
      </c>
      <c r="F1116" s="326" t="s">
        <v>801</v>
      </c>
      <c r="G1116" s="326" t="s">
        <v>896</v>
      </c>
      <c r="H1116" s="326" t="s">
        <v>4140</v>
      </c>
      <c r="I1116" s="327">
        <v>0</v>
      </c>
      <c r="J1116" s="327">
        <v>0</v>
      </c>
      <c r="K1116" s="327">
        <v>0</v>
      </c>
      <c r="L1116" s="327">
        <v>0</v>
      </c>
      <c r="M1116" s="327">
        <v>0</v>
      </c>
      <c r="N1116" s="326" t="s">
        <v>12555</v>
      </c>
    </row>
    <row r="1117" spans="2:14" ht="15" hidden="1" x14ac:dyDescent="0.25">
      <c r="B1117" s="324" t="s">
        <v>15012</v>
      </c>
      <c r="C1117" s="324" t="s">
        <v>980</v>
      </c>
      <c r="D1117" s="324" t="s">
        <v>14995</v>
      </c>
      <c r="E1117" s="324" t="s">
        <v>1865</v>
      </c>
      <c r="F1117" s="324" t="s">
        <v>801</v>
      </c>
      <c r="G1117" s="324" t="s">
        <v>896</v>
      </c>
      <c r="H1117" s="324" t="s">
        <v>4140</v>
      </c>
      <c r="I1117" s="325">
        <v>0</v>
      </c>
      <c r="J1117" s="325">
        <v>0</v>
      </c>
      <c r="K1117" s="325">
        <v>0</v>
      </c>
      <c r="L1117" s="325">
        <v>0</v>
      </c>
      <c r="M1117" s="325">
        <v>0</v>
      </c>
      <c r="N1117" s="324" t="s">
        <v>12555</v>
      </c>
    </row>
    <row r="1118" spans="2:14" ht="15" hidden="1" x14ac:dyDescent="0.25">
      <c r="B1118" s="326" t="s">
        <v>15013</v>
      </c>
      <c r="C1118" s="326" t="s">
        <v>980</v>
      </c>
      <c r="D1118" s="326" t="s">
        <v>14995</v>
      </c>
      <c r="E1118" s="326" t="s">
        <v>1866</v>
      </c>
      <c r="F1118" s="326" t="s">
        <v>801</v>
      </c>
      <c r="G1118" s="326" t="s">
        <v>896</v>
      </c>
      <c r="H1118" s="326" t="s">
        <v>4140</v>
      </c>
      <c r="I1118" s="327">
        <v>0</v>
      </c>
      <c r="J1118" s="327">
        <v>0</v>
      </c>
      <c r="K1118" s="327">
        <v>0</v>
      </c>
      <c r="L1118" s="327">
        <v>0</v>
      </c>
      <c r="M1118" s="327">
        <v>0</v>
      </c>
      <c r="N1118" s="326" t="s">
        <v>12555</v>
      </c>
    </row>
    <row r="1119" spans="2:14" ht="15" hidden="1" x14ac:dyDescent="0.25">
      <c r="B1119" s="324" t="s">
        <v>15014</v>
      </c>
      <c r="C1119" s="324" t="s">
        <v>980</v>
      </c>
      <c r="D1119" s="324" t="s">
        <v>14995</v>
      </c>
      <c r="E1119" s="324" t="s">
        <v>1867</v>
      </c>
      <c r="F1119" s="324" t="s">
        <v>801</v>
      </c>
      <c r="G1119" s="324" t="s">
        <v>896</v>
      </c>
      <c r="H1119" s="324" t="s">
        <v>4140</v>
      </c>
      <c r="I1119" s="325">
        <v>0</v>
      </c>
      <c r="J1119" s="325">
        <v>0</v>
      </c>
      <c r="K1119" s="325">
        <v>0</v>
      </c>
      <c r="L1119" s="325">
        <v>0</v>
      </c>
      <c r="M1119" s="325">
        <v>0</v>
      </c>
      <c r="N1119" s="324" t="s">
        <v>12555</v>
      </c>
    </row>
    <row r="1120" spans="2:14" ht="15" hidden="1" x14ac:dyDescent="0.25">
      <c r="B1120" s="326" t="s">
        <v>15015</v>
      </c>
      <c r="C1120" s="326" t="s">
        <v>980</v>
      </c>
      <c r="D1120" s="326" t="s">
        <v>14995</v>
      </c>
      <c r="E1120" s="326" t="s">
        <v>1868</v>
      </c>
      <c r="F1120" s="326" t="s">
        <v>801</v>
      </c>
      <c r="G1120" s="326" t="s">
        <v>896</v>
      </c>
      <c r="H1120" s="326" t="s">
        <v>4140</v>
      </c>
      <c r="I1120" s="327">
        <v>0</v>
      </c>
      <c r="J1120" s="327">
        <v>0</v>
      </c>
      <c r="K1120" s="327">
        <v>0</v>
      </c>
      <c r="L1120" s="327">
        <v>0</v>
      </c>
      <c r="M1120" s="327">
        <v>0</v>
      </c>
      <c r="N1120" s="326" t="s">
        <v>12555</v>
      </c>
    </row>
    <row r="1121" spans="2:14" ht="15" hidden="1" x14ac:dyDescent="0.25">
      <c r="B1121" s="324" t="s">
        <v>15016</v>
      </c>
      <c r="C1121" s="324" t="s">
        <v>980</v>
      </c>
      <c r="D1121" s="324" t="s">
        <v>14995</v>
      </c>
      <c r="E1121" s="324" t="s">
        <v>4228</v>
      </c>
      <c r="F1121" s="324" t="s">
        <v>801</v>
      </c>
      <c r="G1121" s="324" t="s">
        <v>896</v>
      </c>
      <c r="H1121" s="324" t="s">
        <v>4140</v>
      </c>
      <c r="I1121" s="325">
        <v>0</v>
      </c>
      <c r="J1121" s="325">
        <v>0</v>
      </c>
      <c r="K1121" s="325">
        <v>0</v>
      </c>
      <c r="L1121" s="325">
        <v>0</v>
      </c>
      <c r="M1121" s="325">
        <v>0</v>
      </c>
      <c r="N1121" s="324" t="s">
        <v>12555</v>
      </c>
    </row>
    <row r="1122" spans="2:14" ht="15" hidden="1" x14ac:dyDescent="0.25">
      <c r="B1122" s="326" t="s">
        <v>15017</v>
      </c>
      <c r="C1122" s="326" t="s">
        <v>980</v>
      </c>
      <c r="D1122" s="326" t="s">
        <v>14995</v>
      </c>
      <c r="E1122" s="326" t="s">
        <v>5060</v>
      </c>
      <c r="F1122" s="326" t="s">
        <v>801</v>
      </c>
      <c r="G1122" s="326" t="s">
        <v>896</v>
      </c>
      <c r="H1122" s="326" t="s">
        <v>4140</v>
      </c>
      <c r="I1122" s="327">
        <v>0</v>
      </c>
      <c r="J1122" s="327">
        <v>0</v>
      </c>
      <c r="K1122" s="327">
        <v>0</v>
      </c>
      <c r="L1122" s="327">
        <v>0</v>
      </c>
      <c r="M1122" s="327">
        <v>0</v>
      </c>
      <c r="N1122" s="326" t="s">
        <v>12555</v>
      </c>
    </row>
    <row r="1123" spans="2:14" ht="15" hidden="1" x14ac:dyDescent="0.25">
      <c r="B1123" s="324" t="s">
        <v>15018</v>
      </c>
      <c r="C1123" s="324" t="s">
        <v>980</v>
      </c>
      <c r="D1123" s="324" t="s">
        <v>14995</v>
      </c>
      <c r="E1123" s="324" t="s">
        <v>5531</v>
      </c>
      <c r="F1123" s="324" t="s">
        <v>801</v>
      </c>
      <c r="G1123" s="324" t="s">
        <v>896</v>
      </c>
      <c r="H1123" s="324" t="s">
        <v>4140</v>
      </c>
      <c r="I1123" s="325">
        <v>0</v>
      </c>
      <c r="J1123" s="325">
        <v>0</v>
      </c>
      <c r="K1123" s="325">
        <v>0</v>
      </c>
      <c r="L1123" s="325">
        <v>0</v>
      </c>
      <c r="M1123" s="325">
        <v>0</v>
      </c>
      <c r="N1123" s="324" t="s">
        <v>12555</v>
      </c>
    </row>
    <row r="1124" spans="2:14" ht="15" hidden="1" x14ac:dyDescent="0.25">
      <c r="B1124" s="326" t="s">
        <v>15019</v>
      </c>
      <c r="C1124" s="326" t="s">
        <v>980</v>
      </c>
      <c r="D1124" s="326" t="s">
        <v>14995</v>
      </c>
      <c r="E1124" s="326" t="s">
        <v>6241</v>
      </c>
      <c r="F1124" s="326" t="s">
        <v>801</v>
      </c>
      <c r="G1124" s="326" t="s">
        <v>896</v>
      </c>
      <c r="H1124" s="326" t="s">
        <v>4140</v>
      </c>
      <c r="I1124" s="327">
        <v>0</v>
      </c>
      <c r="J1124" s="327">
        <v>0</v>
      </c>
      <c r="K1124" s="327">
        <v>0</v>
      </c>
      <c r="L1124" s="327">
        <v>0</v>
      </c>
      <c r="M1124" s="327">
        <v>0</v>
      </c>
      <c r="N1124" s="326" t="s">
        <v>12555</v>
      </c>
    </row>
    <row r="1125" spans="2:14" ht="15" hidden="1" x14ac:dyDescent="0.25">
      <c r="B1125" s="324" t="s">
        <v>15020</v>
      </c>
      <c r="C1125" s="324" t="s">
        <v>980</v>
      </c>
      <c r="D1125" s="324" t="s">
        <v>14995</v>
      </c>
      <c r="E1125" s="324" t="s">
        <v>6242</v>
      </c>
      <c r="F1125" s="324" t="s">
        <v>801</v>
      </c>
      <c r="G1125" s="324" t="s">
        <v>896</v>
      </c>
      <c r="H1125" s="324" t="s">
        <v>4140</v>
      </c>
      <c r="I1125" s="325">
        <v>0</v>
      </c>
      <c r="J1125" s="325">
        <v>0</v>
      </c>
      <c r="K1125" s="325">
        <v>0</v>
      </c>
      <c r="L1125" s="325">
        <v>0</v>
      </c>
      <c r="M1125" s="325">
        <v>0</v>
      </c>
      <c r="N1125" s="324" t="s">
        <v>12555</v>
      </c>
    </row>
    <row r="1126" spans="2:14" ht="15" hidden="1" x14ac:dyDescent="0.25">
      <c r="B1126" s="326" t="s">
        <v>15021</v>
      </c>
      <c r="C1126" s="326" t="s">
        <v>980</v>
      </c>
      <c r="D1126" s="326" t="s">
        <v>14995</v>
      </c>
      <c r="E1126" s="326" t="s">
        <v>6243</v>
      </c>
      <c r="F1126" s="326" t="s">
        <v>801</v>
      </c>
      <c r="G1126" s="326" t="s">
        <v>896</v>
      </c>
      <c r="H1126" s="326" t="s">
        <v>4140</v>
      </c>
      <c r="I1126" s="327">
        <v>0</v>
      </c>
      <c r="J1126" s="327">
        <v>0</v>
      </c>
      <c r="K1126" s="327">
        <v>0</v>
      </c>
      <c r="L1126" s="327">
        <v>0</v>
      </c>
      <c r="M1126" s="327">
        <v>0</v>
      </c>
      <c r="N1126" s="326" t="s">
        <v>12555</v>
      </c>
    </row>
    <row r="1127" spans="2:14" ht="15" hidden="1" x14ac:dyDescent="0.25">
      <c r="B1127" s="324" t="s">
        <v>15022</v>
      </c>
      <c r="C1127" s="324" t="s">
        <v>980</v>
      </c>
      <c r="D1127" s="324" t="s">
        <v>14995</v>
      </c>
      <c r="E1127" s="324" t="s">
        <v>6244</v>
      </c>
      <c r="F1127" s="324" t="s">
        <v>801</v>
      </c>
      <c r="G1127" s="324" t="s">
        <v>896</v>
      </c>
      <c r="H1127" s="324" t="s">
        <v>4140</v>
      </c>
      <c r="I1127" s="325">
        <v>0</v>
      </c>
      <c r="J1127" s="325">
        <v>0</v>
      </c>
      <c r="K1127" s="325">
        <v>0</v>
      </c>
      <c r="L1127" s="325">
        <v>0</v>
      </c>
      <c r="M1127" s="325">
        <v>0</v>
      </c>
      <c r="N1127" s="324" t="s">
        <v>12555</v>
      </c>
    </row>
    <row r="1128" spans="2:14" ht="15" hidden="1" x14ac:dyDescent="0.25">
      <c r="B1128" s="326" t="s">
        <v>15023</v>
      </c>
      <c r="C1128" s="326" t="s">
        <v>980</v>
      </c>
      <c r="D1128" s="326" t="s">
        <v>14995</v>
      </c>
      <c r="E1128" s="326" t="s">
        <v>6245</v>
      </c>
      <c r="F1128" s="326" t="s">
        <v>801</v>
      </c>
      <c r="G1128" s="326" t="s">
        <v>896</v>
      </c>
      <c r="H1128" s="326" t="s">
        <v>4140</v>
      </c>
      <c r="I1128" s="327">
        <v>0</v>
      </c>
      <c r="J1128" s="327">
        <v>0</v>
      </c>
      <c r="K1128" s="327">
        <v>0</v>
      </c>
      <c r="L1128" s="327">
        <v>0</v>
      </c>
      <c r="M1128" s="327">
        <v>0</v>
      </c>
      <c r="N1128" s="326" t="s">
        <v>12555</v>
      </c>
    </row>
    <row r="1129" spans="2:14" ht="15" hidden="1" x14ac:dyDescent="0.25">
      <c r="B1129" s="324" t="s">
        <v>15024</v>
      </c>
      <c r="C1129" s="324" t="s">
        <v>980</v>
      </c>
      <c r="D1129" s="324" t="s">
        <v>14995</v>
      </c>
      <c r="E1129" s="324" t="s">
        <v>6246</v>
      </c>
      <c r="F1129" s="324" t="s">
        <v>801</v>
      </c>
      <c r="G1129" s="324" t="s">
        <v>896</v>
      </c>
      <c r="H1129" s="324" t="s">
        <v>4140</v>
      </c>
      <c r="I1129" s="325">
        <v>0</v>
      </c>
      <c r="J1129" s="325">
        <v>0</v>
      </c>
      <c r="K1129" s="325">
        <v>0</v>
      </c>
      <c r="L1129" s="325">
        <v>0</v>
      </c>
      <c r="M1129" s="325">
        <v>0</v>
      </c>
      <c r="N1129" s="324" t="s">
        <v>12555</v>
      </c>
    </row>
    <row r="1130" spans="2:14" ht="15" hidden="1" x14ac:dyDescent="0.25">
      <c r="B1130" s="326" t="s">
        <v>15025</v>
      </c>
      <c r="C1130" s="326" t="s">
        <v>980</v>
      </c>
      <c r="D1130" s="326" t="s">
        <v>15026</v>
      </c>
      <c r="E1130" s="326" t="s">
        <v>1869</v>
      </c>
      <c r="F1130" s="326" t="s">
        <v>801</v>
      </c>
      <c r="G1130" s="326" t="s">
        <v>896</v>
      </c>
      <c r="H1130" s="326" t="s">
        <v>4140</v>
      </c>
      <c r="I1130" s="327">
        <v>0</v>
      </c>
      <c r="J1130" s="327">
        <v>0</v>
      </c>
      <c r="K1130" s="327">
        <v>0</v>
      </c>
      <c r="L1130" s="327">
        <v>577.15</v>
      </c>
      <c r="M1130" s="327">
        <v>0</v>
      </c>
      <c r="N1130" s="326" t="s">
        <v>12555</v>
      </c>
    </row>
    <row r="1131" spans="2:14" ht="15" hidden="1" x14ac:dyDescent="0.25">
      <c r="B1131" s="324" t="s">
        <v>15027</v>
      </c>
      <c r="C1131" s="324" t="s">
        <v>980</v>
      </c>
      <c r="D1131" s="324" t="s">
        <v>15026</v>
      </c>
      <c r="E1131" s="324" t="s">
        <v>1870</v>
      </c>
      <c r="F1131" s="324" t="s">
        <v>801</v>
      </c>
      <c r="G1131" s="324" t="s">
        <v>896</v>
      </c>
      <c r="H1131" s="324" t="s">
        <v>4140</v>
      </c>
      <c r="I1131" s="325">
        <v>0</v>
      </c>
      <c r="J1131" s="325">
        <v>0</v>
      </c>
      <c r="K1131" s="325">
        <v>0</v>
      </c>
      <c r="L1131" s="325">
        <v>0.01</v>
      </c>
      <c r="M1131" s="325">
        <v>0</v>
      </c>
      <c r="N1131" s="324" t="s">
        <v>12555</v>
      </c>
    </row>
    <row r="1132" spans="2:14" ht="15" hidden="1" x14ac:dyDescent="0.25">
      <c r="B1132" s="326" t="s">
        <v>15028</v>
      </c>
      <c r="C1132" s="326" t="s">
        <v>980</v>
      </c>
      <c r="D1132" s="326" t="s">
        <v>15026</v>
      </c>
      <c r="E1132" s="326" t="s">
        <v>986</v>
      </c>
      <c r="F1132" s="326" t="s">
        <v>801</v>
      </c>
      <c r="G1132" s="326" t="s">
        <v>896</v>
      </c>
      <c r="H1132" s="326" t="s">
        <v>4140</v>
      </c>
      <c r="I1132" s="327">
        <v>0</v>
      </c>
      <c r="J1132" s="327">
        <v>0</v>
      </c>
      <c r="K1132" s="327">
        <v>0</v>
      </c>
      <c r="L1132" s="327">
        <v>0</v>
      </c>
      <c r="M1132" s="327">
        <v>0</v>
      </c>
      <c r="N1132" s="326" t="s">
        <v>12555</v>
      </c>
    </row>
    <row r="1133" spans="2:14" ht="15" hidden="1" x14ac:dyDescent="0.25">
      <c r="B1133" s="326" t="s">
        <v>15029</v>
      </c>
      <c r="C1133" s="326" t="s">
        <v>980</v>
      </c>
      <c r="D1133" s="326" t="s">
        <v>15026</v>
      </c>
      <c r="E1133" s="326" t="s">
        <v>987</v>
      </c>
      <c r="F1133" s="326" t="s">
        <v>801</v>
      </c>
      <c r="G1133" s="326" t="s">
        <v>896</v>
      </c>
      <c r="H1133" s="326" t="s">
        <v>4140</v>
      </c>
      <c r="I1133" s="327">
        <v>0</v>
      </c>
      <c r="J1133" s="327">
        <v>0</v>
      </c>
      <c r="K1133" s="327">
        <v>0</v>
      </c>
      <c r="L1133" s="327">
        <v>0</v>
      </c>
      <c r="M1133" s="327">
        <v>0</v>
      </c>
      <c r="N1133" s="326" t="s">
        <v>12555</v>
      </c>
    </row>
    <row r="1134" spans="2:14" ht="15" hidden="1" x14ac:dyDescent="0.25">
      <c r="B1134" s="326" t="s">
        <v>15030</v>
      </c>
      <c r="C1134" s="326" t="s">
        <v>980</v>
      </c>
      <c r="D1134" s="326" t="s">
        <v>15026</v>
      </c>
      <c r="E1134" s="326" t="s">
        <v>988</v>
      </c>
      <c r="F1134" s="326" t="s">
        <v>801</v>
      </c>
      <c r="G1134" s="326" t="s">
        <v>896</v>
      </c>
      <c r="H1134" s="326" t="s">
        <v>4140</v>
      </c>
      <c r="I1134" s="327">
        <v>0</v>
      </c>
      <c r="J1134" s="327">
        <v>0</v>
      </c>
      <c r="K1134" s="327">
        <v>0</v>
      </c>
      <c r="L1134" s="327">
        <v>0</v>
      </c>
      <c r="M1134" s="327">
        <v>0</v>
      </c>
      <c r="N1134" s="326" t="s">
        <v>12555</v>
      </c>
    </row>
    <row r="1135" spans="2:14" ht="15" hidden="1" x14ac:dyDescent="0.25">
      <c r="B1135" s="326" t="s">
        <v>15031</v>
      </c>
      <c r="C1135" s="326" t="s">
        <v>980</v>
      </c>
      <c r="D1135" s="326" t="s">
        <v>15026</v>
      </c>
      <c r="E1135" s="326" t="s">
        <v>1872</v>
      </c>
      <c r="F1135" s="326" t="s">
        <v>801</v>
      </c>
      <c r="G1135" s="326" t="s">
        <v>896</v>
      </c>
      <c r="H1135" s="326" t="s">
        <v>4140</v>
      </c>
      <c r="I1135" s="327">
        <v>0</v>
      </c>
      <c r="J1135" s="327">
        <v>0</v>
      </c>
      <c r="K1135" s="327">
        <v>0</v>
      </c>
      <c r="L1135" s="327">
        <v>0</v>
      </c>
      <c r="M1135" s="327">
        <v>0</v>
      </c>
      <c r="N1135" s="326" t="s">
        <v>12555</v>
      </c>
    </row>
    <row r="1136" spans="2:14" ht="15" hidden="1" x14ac:dyDescent="0.25">
      <c r="B1136" s="324" t="s">
        <v>15032</v>
      </c>
      <c r="C1136" s="324" t="s">
        <v>980</v>
      </c>
      <c r="D1136" s="324" t="s">
        <v>15026</v>
      </c>
      <c r="E1136" s="324" t="s">
        <v>989</v>
      </c>
      <c r="F1136" s="324" t="s">
        <v>801</v>
      </c>
      <c r="G1136" s="324" t="s">
        <v>896</v>
      </c>
      <c r="H1136" s="324" t="s">
        <v>7393</v>
      </c>
      <c r="I1136" s="325">
        <v>0</v>
      </c>
      <c r="J1136" s="325">
        <v>0</v>
      </c>
      <c r="K1136" s="325">
        <v>0</v>
      </c>
      <c r="L1136" s="325">
        <v>0</v>
      </c>
      <c r="M1136" s="325">
        <v>0</v>
      </c>
      <c r="N1136" s="324" t="s">
        <v>7275</v>
      </c>
    </row>
    <row r="1137" spans="2:14" ht="15" hidden="1" x14ac:dyDescent="0.25">
      <c r="B1137" s="326" t="s">
        <v>15032</v>
      </c>
      <c r="C1137" s="326" t="s">
        <v>980</v>
      </c>
      <c r="D1137" s="326" t="s">
        <v>15026</v>
      </c>
      <c r="E1137" s="326" t="s">
        <v>989</v>
      </c>
      <c r="F1137" s="326" t="s">
        <v>801</v>
      </c>
      <c r="G1137" s="326" t="s">
        <v>896</v>
      </c>
      <c r="H1137" s="326" t="s">
        <v>4140</v>
      </c>
      <c r="I1137" s="327">
        <v>0</v>
      </c>
      <c r="J1137" s="327">
        <v>0</v>
      </c>
      <c r="K1137" s="327">
        <v>0</v>
      </c>
      <c r="L1137" s="327">
        <v>0</v>
      </c>
      <c r="M1137" s="327">
        <v>0</v>
      </c>
      <c r="N1137" s="326" t="s">
        <v>12555</v>
      </c>
    </row>
    <row r="1138" spans="2:14" ht="15" hidden="1" x14ac:dyDescent="0.25">
      <c r="B1138" s="324" t="s">
        <v>15033</v>
      </c>
      <c r="C1138" s="324" t="s">
        <v>980</v>
      </c>
      <c r="D1138" s="324" t="s">
        <v>15026</v>
      </c>
      <c r="E1138" s="324" t="s">
        <v>1873</v>
      </c>
      <c r="F1138" s="324" t="s">
        <v>801</v>
      </c>
      <c r="G1138" s="324" t="s">
        <v>896</v>
      </c>
      <c r="H1138" s="324" t="s">
        <v>4140</v>
      </c>
      <c r="I1138" s="325">
        <v>0</v>
      </c>
      <c r="J1138" s="325">
        <v>0</v>
      </c>
      <c r="K1138" s="325">
        <v>0</v>
      </c>
      <c r="L1138" s="325">
        <v>0</v>
      </c>
      <c r="M1138" s="325">
        <v>0</v>
      </c>
      <c r="N1138" s="324" t="s">
        <v>12555</v>
      </c>
    </row>
    <row r="1139" spans="2:14" ht="15" hidden="1" x14ac:dyDescent="0.25">
      <c r="B1139" s="326" t="s">
        <v>15034</v>
      </c>
      <c r="C1139" s="326" t="s">
        <v>980</v>
      </c>
      <c r="D1139" s="326" t="s">
        <v>15026</v>
      </c>
      <c r="E1139" s="326" t="s">
        <v>1874</v>
      </c>
      <c r="F1139" s="326" t="s">
        <v>801</v>
      </c>
      <c r="G1139" s="326" t="s">
        <v>896</v>
      </c>
      <c r="H1139" s="326" t="s">
        <v>4140</v>
      </c>
      <c r="I1139" s="327">
        <v>0</v>
      </c>
      <c r="J1139" s="327">
        <v>0</v>
      </c>
      <c r="K1139" s="327">
        <v>0</v>
      </c>
      <c r="L1139" s="327">
        <v>0</v>
      </c>
      <c r="M1139" s="327">
        <v>0</v>
      </c>
      <c r="N1139" s="326" t="s">
        <v>12555</v>
      </c>
    </row>
    <row r="1140" spans="2:14" ht="15" hidden="1" x14ac:dyDescent="0.25">
      <c r="B1140" s="324" t="s">
        <v>15035</v>
      </c>
      <c r="C1140" s="324" t="s">
        <v>980</v>
      </c>
      <c r="D1140" s="324" t="s">
        <v>15026</v>
      </c>
      <c r="E1140" s="324" t="s">
        <v>1877</v>
      </c>
      <c r="F1140" s="324" t="s">
        <v>801</v>
      </c>
      <c r="G1140" s="324" t="s">
        <v>896</v>
      </c>
      <c r="H1140" s="324" t="s">
        <v>4140</v>
      </c>
      <c r="I1140" s="325">
        <v>0</v>
      </c>
      <c r="J1140" s="325">
        <v>0</v>
      </c>
      <c r="K1140" s="325">
        <v>0</v>
      </c>
      <c r="L1140" s="325">
        <v>0</v>
      </c>
      <c r="M1140" s="325">
        <v>0</v>
      </c>
      <c r="N1140" s="324" t="s">
        <v>12555</v>
      </c>
    </row>
    <row r="1141" spans="2:14" ht="15" hidden="1" x14ac:dyDescent="0.25">
      <c r="B1141" s="326" t="s">
        <v>15036</v>
      </c>
      <c r="C1141" s="326" t="s">
        <v>980</v>
      </c>
      <c r="D1141" s="326" t="s">
        <v>15026</v>
      </c>
      <c r="E1141" s="326" t="s">
        <v>1878</v>
      </c>
      <c r="F1141" s="326" t="s">
        <v>801</v>
      </c>
      <c r="G1141" s="326" t="s">
        <v>896</v>
      </c>
      <c r="H1141" s="326" t="s">
        <v>4140</v>
      </c>
      <c r="I1141" s="327">
        <v>0</v>
      </c>
      <c r="J1141" s="327">
        <v>0</v>
      </c>
      <c r="K1141" s="327">
        <v>0</v>
      </c>
      <c r="L1141" s="327">
        <v>0</v>
      </c>
      <c r="M1141" s="327">
        <v>0</v>
      </c>
      <c r="N1141" s="326" t="s">
        <v>12555</v>
      </c>
    </row>
    <row r="1142" spans="2:14" ht="15" hidden="1" x14ac:dyDescent="0.25">
      <c r="B1142" s="324" t="s">
        <v>15037</v>
      </c>
      <c r="C1142" s="324" t="s">
        <v>980</v>
      </c>
      <c r="D1142" s="324" t="s">
        <v>15026</v>
      </c>
      <c r="E1142" s="324" t="s">
        <v>990</v>
      </c>
      <c r="F1142" s="324" t="s">
        <v>801</v>
      </c>
      <c r="G1142" s="324" t="s">
        <v>896</v>
      </c>
      <c r="H1142" s="324" t="s">
        <v>4140</v>
      </c>
      <c r="I1142" s="325">
        <v>0</v>
      </c>
      <c r="J1142" s="325">
        <v>0</v>
      </c>
      <c r="K1142" s="325">
        <v>0</v>
      </c>
      <c r="L1142" s="325">
        <v>0</v>
      </c>
      <c r="M1142" s="325">
        <v>0</v>
      </c>
      <c r="N1142" s="324" t="s">
        <v>12555</v>
      </c>
    </row>
    <row r="1143" spans="2:14" ht="15" hidden="1" x14ac:dyDescent="0.25">
      <c r="B1143" s="324" t="s">
        <v>15038</v>
      </c>
      <c r="C1143" s="324" t="s">
        <v>980</v>
      </c>
      <c r="D1143" s="324" t="s">
        <v>15026</v>
      </c>
      <c r="E1143" s="324" t="s">
        <v>3661</v>
      </c>
      <c r="F1143" s="324" t="s">
        <v>801</v>
      </c>
      <c r="G1143" s="324" t="s">
        <v>896</v>
      </c>
      <c r="H1143" s="324" t="s">
        <v>4140</v>
      </c>
      <c r="I1143" s="325">
        <v>0</v>
      </c>
      <c r="J1143" s="325">
        <v>0</v>
      </c>
      <c r="K1143" s="325">
        <v>0</v>
      </c>
      <c r="L1143" s="325">
        <v>0</v>
      </c>
      <c r="M1143" s="325">
        <v>0</v>
      </c>
      <c r="N1143" s="324" t="s">
        <v>12555</v>
      </c>
    </row>
    <row r="1144" spans="2:14" ht="15" hidden="1" x14ac:dyDescent="0.25">
      <c r="B1144" s="326" t="s">
        <v>15039</v>
      </c>
      <c r="C1144" s="326" t="s">
        <v>980</v>
      </c>
      <c r="D1144" s="326" t="s">
        <v>15026</v>
      </c>
      <c r="E1144" s="326" t="s">
        <v>1881</v>
      </c>
      <c r="F1144" s="326" t="s">
        <v>801</v>
      </c>
      <c r="G1144" s="326" t="s">
        <v>896</v>
      </c>
      <c r="H1144" s="326" t="s">
        <v>4140</v>
      </c>
      <c r="I1144" s="327">
        <v>0</v>
      </c>
      <c r="J1144" s="327">
        <v>0</v>
      </c>
      <c r="K1144" s="327">
        <v>0</v>
      </c>
      <c r="L1144" s="327">
        <v>0</v>
      </c>
      <c r="M1144" s="327">
        <v>0</v>
      </c>
      <c r="N1144" s="326" t="s">
        <v>12555</v>
      </c>
    </row>
    <row r="1145" spans="2:14" ht="15" hidden="1" x14ac:dyDescent="0.25">
      <c r="B1145" s="324" t="s">
        <v>15040</v>
      </c>
      <c r="C1145" s="324" t="s">
        <v>980</v>
      </c>
      <c r="D1145" s="324" t="s">
        <v>15026</v>
      </c>
      <c r="E1145" s="324" t="s">
        <v>1882</v>
      </c>
      <c r="F1145" s="324" t="s">
        <v>801</v>
      </c>
      <c r="G1145" s="324" t="s">
        <v>896</v>
      </c>
      <c r="H1145" s="324" t="s">
        <v>4140</v>
      </c>
      <c r="I1145" s="325">
        <v>0</v>
      </c>
      <c r="J1145" s="325">
        <v>0</v>
      </c>
      <c r="K1145" s="325">
        <v>0</v>
      </c>
      <c r="L1145" s="325">
        <v>0</v>
      </c>
      <c r="M1145" s="325">
        <v>0</v>
      </c>
      <c r="N1145" s="324" t="s">
        <v>12555</v>
      </c>
    </row>
    <row r="1146" spans="2:14" ht="15" hidden="1" x14ac:dyDescent="0.25">
      <c r="B1146" s="326" t="s">
        <v>15041</v>
      </c>
      <c r="C1146" s="326" t="s">
        <v>980</v>
      </c>
      <c r="D1146" s="326" t="s">
        <v>15026</v>
      </c>
      <c r="E1146" s="326" t="s">
        <v>1883</v>
      </c>
      <c r="F1146" s="326" t="s">
        <v>801</v>
      </c>
      <c r="G1146" s="326" t="s">
        <v>896</v>
      </c>
      <c r="H1146" s="326" t="s">
        <v>4140</v>
      </c>
      <c r="I1146" s="327">
        <v>0</v>
      </c>
      <c r="J1146" s="327">
        <v>0</v>
      </c>
      <c r="K1146" s="327">
        <v>0</v>
      </c>
      <c r="L1146" s="327">
        <v>0</v>
      </c>
      <c r="M1146" s="327">
        <v>0</v>
      </c>
      <c r="N1146" s="326" t="s">
        <v>12555</v>
      </c>
    </row>
    <row r="1147" spans="2:14" ht="15" hidden="1" x14ac:dyDescent="0.25">
      <c r="B1147" s="324" t="s">
        <v>15042</v>
      </c>
      <c r="C1147" s="324" t="s">
        <v>980</v>
      </c>
      <c r="D1147" s="324" t="s">
        <v>15026</v>
      </c>
      <c r="E1147" s="324" t="s">
        <v>1884</v>
      </c>
      <c r="F1147" s="324" t="s">
        <v>801</v>
      </c>
      <c r="G1147" s="324" t="s">
        <v>896</v>
      </c>
      <c r="H1147" s="324" t="s">
        <v>4140</v>
      </c>
      <c r="I1147" s="325">
        <v>0</v>
      </c>
      <c r="J1147" s="325">
        <v>0</v>
      </c>
      <c r="K1147" s="325">
        <v>0</v>
      </c>
      <c r="L1147" s="325">
        <v>0</v>
      </c>
      <c r="M1147" s="325">
        <v>0</v>
      </c>
      <c r="N1147" s="324" t="s">
        <v>12555</v>
      </c>
    </row>
    <row r="1148" spans="2:14" ht="15" hidden="1" x14ac:dyDescent="0.25">
      <c r="B1148" s="326" t="s">
        <v>15043</v>
      </c>
      <c r="C1148" s="326" t="s">
        <v>980</v>
      </c>
      <c r="D1148" s="326" t="s">
        <v>15026</v>
      </c>
      <c r="E1148" s="326" t="s">
        <v>1886</v>
      </c>
      <c r="F1148" s="326" t="s">
        <v>801</v>
      </c>
      <c r="G1148" s="326" t="s">
        <v>896</v>
      </c>
      <c r="H1148" s="326" t="s">
        <v>4140</v>
      </c>
      <c r="I1148" s="327">
        <v>0</v>
      </c>
      <c r="J1148" s="327">
        <v>0</v>
      </c>
      <c r="K1148" s="327">
        <v>0</v>
      </c>
      <c r="L1148" s="327">
        <v>0</v>
      </c>
      <c r="M1148" s="327">
        <v>0</v>
      </c>
      <c r="N1148" s="326" t="s">
        <v>12555</v>
      </c>
    </row>
    <row r="1149" spans="2:14" ht="15" hidden="1" x14ac:dyDescent="0.25">
      <c r="B1149" s="324" t="s">
        <v>15044</v>
      </c>
      <c r="C1149" s="324" t="s">
        <v>980</v>
      </c>
      <c r="D1149" s="324" t="s">
        <v>15026</v>
      </c>
      <c r="E1149" s="324" t="s">
        <v>1887</v>
      </c>
      <c r="F1149" s="324" t="s">
        <v>801</v>
      </c>
      <c r="G1149" s="324" t="s">
        <v>896</v>
      </c>
      <c r="H1149" s="324" t="s">
        <v>4140</v>
      </c>
      <c r="I1149" s="325">
        <v>0</v>
      </c>
      <c r="J1149" s="325">
        <v>0</v>
      </c>
      <c r="K1149" s="325">
        <v>0</v>
      </c>
      <c r="L1149" s="325">
        <v>0</v>
      </c>
      <c r="M1149" s="325">
        <v>0</v>
      </c>
      <c r="N1149" s="324" t="s">
        <v>12555</v>
      </c>
    </row>
    <row r="1150" spans="2:14" ht="15" hidden="1" x14ac:dyDescent="0.25">
      <c r="B1150" s="326" t="s">
        <v>15045</v>
      </c>
      <c r="C1150" s="326" t="s">
        <v>980</v>
      </c>
      <c r="D1150" s="326" t="s">
        <v>15026</v>
      </c>
      <c r="E1150" s="326" t="s">
        <v>1889</v>
      </c>
      <c r="F1150" s="326" t="s">
        <v>801</v>
      </c>
      <c r="G1150" s="326" t="s">
        <v>896</v>
      </c>
      <c r="H1150" s="326" t="s">
        <v>4140</v>
      </c>
      <c r="I1150" s="327">
        <v>0</v>
      </c>
      <c r="J1150" s="327">
        <v>0</v>
      </c>
      <c r="K1150" s="327">
        <v>0</v>
      </c>
      <c r="L1150" s="327">
        <v>0</v>
      </c>
      <c r="M1150" s="327">
        <v>0</v>
      </c>
      <c r="N1150" s="326" t="s">
        <v>12555</v>
      </c>
    </row>
    <row r="1151" spans="2:14" ht="15" hidden="1" x14ac:dyDescent="0.25">
      <c r="B1151" s="324" t="s">
        <v>15046</v>
      </c>
      <c r="C1151" s="324" t="s">
        <v>980</v>
      </c>
      <c r="D1151" s="324" t="s">
        <v>15026</v>
      </c>
      <c r="E1151" s="324" t="s">
        <v>1890</v>
      </c>
      <c r="F1151" s="324" t="s">
        <v>801</v>
      </c>
      <c r="G1151" s="324" t="s">
        <v>896</v>
      </c>
      <c r="H1151" s="324" t="s">
        <v>4140</v>
      </c>
      <c r="I1151" s="325">
        <v>0</v>
      </c>
      <c r="J1151" s="325">
        <v>0</v>
      </c>
      <c r="K1151" s="325">
        <v>0</v>
      </c>
      <c r="L1151" s="325">
        <v>0</v>
      </c>
      <c r="M1151" s="325">
        <v>0</v>
      </c>
      <c r="N1151" s="324" t="s">
        <v>12555</v>
      </c>
    </row>
    <row r="1152" spans="2:14" ht="15" hidden="1" x14ac:dyDescent="0.25">
      <c r="B1152" s="326" t="s">
        <v>15047</v>
      </c>
      <c r="C1152" s="326" t="s">
        <v>980</v>
      </c>
      <c r="D1152" s="326" t="s">
        <v>15026</v>
      </c>
      <c r="E1152" s="326" t="s">
        <v>1891</v>
      </c>
      <c r="F1152" s="326" t="s">
        <v>801</v>
      </c>
      <c r="G1152" s="326" t="s">
        <v>896</v>
      </c>
      <c r="H1152" s="326" t="s">
        <v>4140</v>
      </c>
      <c r="I1152" s="327">
        <v>0</v>
      </c>
      <c r="J1152" s="327">
        <v>0</v>
      </c>
      <c r="K1152" s="327">
        <v>0</v>
      </c>
      <c r="L1152" s="327">
        <v>0</v>
      </c>
      <c r="M1152" s="327">
        <v>0</v>
      </c>
      <c r="N1152" s="326" t="s">
        <v>12555</v>
      </c>
    </row>
    <row r="1153" spans="2:14" ht="15" hidden="1" x14ac:dyDescent="0.25">
      <c r="B1153" s="324" t="s">
        <v>15048</v>
      </c>
      <c r="C1153" s="324" t="s">
        <v>980</v>
      </c>
      <c r="D1153" s="324" t="s">
        <v>15026</v>
      </c>
      <c r="E1153" s="324" t="s">
        <v>1892</v>
      </c>
      <c r="F1153" s="324" t="s">
        <v>801</v>
      </c>
      <c r="G1153" s="324" t="s">
        <v>896</v>
      </c>
      <c r="H1153" s="324" t="s">
        <v>4140</v>
      </c>
      <c r="I1153" s="325">
        <v>0</v>
      </c>
      <c r="J1153" s="325">
        <v>0</v>
      </c>
      <c r="K1153" s="325">
        <v>0</v>
      </c>
      <c r="L1153" s="325">
        <v>0</v>
      </c>
      <c r="M1153" s="325">
        <v>0</v>
      </c>
      <c r="N1153" s="324" t="s">
        <v>12555</v>
      </c>
    </row>
    <row r="1154" spans="2:14" ht="15" hidden="1" x14ac:dyDescent="0.25">
      <c r="B1154" s="326" t="s">
        <v>15049</v>
      </c>
      <c r="C1154" s="326" t="s">
        <v>980</v>
      </c>
      <c r="D1154" s="326" t="s">
        <v>15026</v>
      </c>
      <c r="E1154" s="326" t="s">
        <v>1896</v>
      </c>
      <c r="F1154" s="326" t="s">
        <v>801</v>
      </c>
      <c r="G1154" s="326" t="s">
        <v>896</v>
      </c>
      <c r="H1154" s="326" t="s">
        <v>4140</v>
      </c>
      <c r="I1154" s="327">
        <v>0</v>
      </c>
      <c r="J1154" s="327">
        <v>0</v>
      </c>
      <c r="K1154" s="327">
        <v>0</v>
      </c>
      <c r="L1154" s="327">
        <v>0</v>
      </c>
      <c r="M1154" s="327">
        <v>0</v>
      </c>
      <c r="N1154" s="326" t="s">
        <v>12555</v>
      </c>
    </row>
    <row r="1155" spans="2:14" ht="15" hidden="1" x14ac:dyDescent="0.25">
      <c r="B1155" s="324" t="s">
        <v>15050</v>
      </c>
      <c r="C1155" s="324" t="s">
        <v>980</v>
      </c>
      <c r="D1155" s="324" t="s">
        <v>15026</v>
      </c>
      <c r="E1155" s="324" t="s">
        <v>1897</v>
      </c>
      <c r="F1155" s="324" t="s">
        <v>801</v>
      </c>
      <c r="G1155" s="324" t="s">
        <v>896</v>
      </c>
      <c r="H1155" s="324" t="s">
        <v>4140</v>
      </c>
      <c r="I1155" s="325">
        <v>0</v>
      </c>
      <c r="J1155" s="325">
        <v>0</v>
      </c>
      <c r="K1155" s="325">
        <v>0</v>
      </c>
      <c r="L1155" s="325">
        <v>0</v>
      </c>
      <c r="M1155" s="325">
        <v>0</v>
      </c>
      <c r="N1155" s="324" t="s">
        <v>12555</v>
      </c>
    </row>
    <row r="1156" spans="2:14" ht="15" hidden="1" x14ac:dyDescent="0.25">
      <c r="B1156" s="326" t="s">
        <v>15051</v>
      </c>
      <c r="C1156" s="326" t="s">
        <v>980</v>
      </c>
      <c r="D1156" s="326" t="s">
        <v>15026</v>
      </c>
      <c r="E1156" s="326" t="s">
        <v>1899</v>
      </c>
      <c r="F1156" s="326" t="s">
        <v>801</v>
      </c>
      <c r="G1156" s="326" t="s">
        <v>896</v>
      </c>
      <c r="H1156" s="326" t="s">
        <v>4140</v>
      </c>
      <c r="I1156" s="327">
        <v>0</v>
      </c>
      <c r="J1156" s="327">
        <v>0</v>
      </c>
      <c r="K1156" s="327">
        <v>0</v>
      </c>
      <c r="L1156" s="327">
        <v>0</v>
      </c>
      <c r="M1156" s="327">
        <v>0</v>
      </c>
      <c r="N1156" s="326" t="s">
        <v>12555</v>
      </c>
    </row>
    <row r="1157" spans="2:14" ht="15" hidden="1" x14ac:dyDescent="0.25">
      <c r="B1157" s="324" t="s">
        <v>15052</v>
      </c>
      <c r="C1157" s="324" t="s">
        <v>980</v>
      </c>
      <c r="D1157" s="324" t="s">
        <v>15026</v>
      </c>
      <c r="E1157" s="324" t="s">
        <v>1901</v>
      </c>
      <c r="F1157" s="324" t="s">
        <v>801</v>
      </c>
      <c r="G1157" s="324" t="s">
        <v>896</v>
      </c>
      <c r="H1157" s="324" t="s">
        <v>4140</v>
      </c>
      <c r="I1157" s="325">
        <v>0</v>
      </c>
      <c r="J1157" s="325">
        <v>0</v>
      </c>
      <c r="K1157" s="325">
        <v>0</v>
      </c>
      <c r="L1157" s="325">
        <v>0</v>
      </c>
      <c r="M1157" s="325">
        <v>0</v>
      </c>
      <c r="N1157" s="324" t="s">
        <v>12555</v>
      </c>
    </row>
    <row r="1158" spans="2:14" ht="15" hidden="1" x14ac:dyDescent="0.25">
      <c r="B1158" s="326" t="s">
        <v>15053</v>
      </c>
      <c r="C1158" s="326" t="s">
        <v>980</v>
      </c>
      <c r="D1158" s="326" t="s">
        <v>15026</v>
      </c>
      <c r="E1158" s="326" t="s">
        <v>3662</v>
      </c>
      <c r="F1158" s="326" t="s">
        <v>801</v>
      </c>
      <c r="G1158" s="326" t="s">
        <v>896</v>
      </c>
      <c r="H1158" s="326" t="s">
        <v>4140</v>
      </c>
      <c r="I1158" s="327">
        <v>0</v>
      </c>
      <c r="J1158" s="327">
        <v>0</v>
      </c>
      <c r="K1158" s="327">
        <v>0</v>
      </c>
      <c r="L1158" s="327">
        <v>0</v>
      </c>
      <c r="M1158" s="327">
        <v>0</v>
      </c>
      <c r="N1158" s="326" t="s">
        <v>12555</v>
      </c>
    </row>
    <row r="1159" spans="2:14" ht="15" hidden="1" x14ac:dyDescent="0.25">
      <c r="B1159" s="324" t="s">
        <v>15054</v>
      </c>
      <c r="C1159" s="324" t="s">
        <v>980</v>
      </c>
      <c r="D1159" s="324" t="s">
        <v>15026</v>
      </c>
      <c r="E1159" s="324" t="s">
        <v>3663</v>
      </c>
      <c r="F1159" s="324" t="s">
        <v>801</v>
      </c>
      <c r="G1159" s="324" t="s">
        <v>896</v>
      </c>
      <c r="H1159" s="324" t="s">
        <v>4140</v>
      </c>
      <c r="I1159" s="325">
        <v>0</v>
      </c>
      <c r="J1159" s="325">
        <v>0</v>
      </c>
      <c r="K1159" s="325">
        <v>0</v>
      </c>
      <c r="L1159" s="325">
        <v>0</v>
      </c>
      <c r="M1159" s="325">
        <v>0</v>
      </c>
      <c r="N1159" s="324" t="s">
        <v>12555</v>
      </c>
    </row>
    <row r="1160" spans="2:14" ht="15" hidden="1" x14ac:dyDescent="0.25">
      <c r="B1160" s="326" t="s">
        <v>15055</v>
      </c>
      <c r="C1160" s="326" t="s">
        <v>980</v>
      </c>
      <c r="D1160" s="326" t="s">
        <v>15026</v>
      </c>
      <c r="E1160" s="326" t="s">
        <v>3664</v>
      </c>
      <c r="F1160" s="326" t="s">
        <v>801</v>
      </c>
      <c r="G1160" s="326" t="s">
        <v>896</v>
      </c>
      <c r="H1160" s="326" t="s">
        <v>4140</v>
      </c>
      <c r="I1160" s="327">
        <v>0</v>
      </c>
      <c r="J1160" s="327">
        <v>0</v>
      </c>
      <c r="K1160" s="327">
        <v>0</v>
      </c>
      <c r="L1160" s="327">
        <v>0</v>
      </c>
      <c r="M1160" s="327">
        <v>0</v>
      </c>
      <c r="N1160" s="326" t="s">
        <v>12555</v>
      </c>
    </row>
    <row r="1161" spans="2:14" ht="15" hidden="1" x14ac:dyDescent="0.25">
      <c r="B1161" s="324" t="s">
        <v>15056</v>
      </c>
      <c r="C1161" s="324" t="s">
        <v>980</v>
      </c>
      <c r="D1161" s="324" t="s">
        <v>15026</v>
      </c>
      <c r="E1161" s="324" t="s">
        <v>3665</v>
      </c>
      <c r="F1161" s="324" t="s">
        <v>801</v>
      </c>
      <c r="G1161" s="324" t="s">
        <v>896</v>
      </c>
      <c r="H1161" s="324" t="s">
        <v>4140</v>
      </c>
      <c r="I1161" s="325">
        <v>0</v>
      </c>
      <c r="J1161" s="325">
        <v>0</v>
      </c>
      <c r="K1161" s="325">
        <v>0</v>
      </c>
      <c r="L1161" s="325">
        <v>0</v>
      </c>
      <c r="M1161" s="325">
        <v>0</v>
      </c>
      <c r="N1161" s="324" t="s">
        <v>12555</v>
      </c>
    </row>
    <row r="1162" spans="2:14" ht="15" hidden="1" x14ac:dyDescent="0.25">
      <c r="B1162" s="326" t="s">
        <v>15057</v>
      </c>
      <c r="C1162" s="326" t="s">
        <v>980</v>
      </c>
      <c r="D1162" s="326" t="s">
        <v>15026</v>
      </c>
      <c r="E1162" s="326" t="s">
        <v>4282</v>
      </c>
      <c r="F1162" s="326" t="s">
        <v>801</v>
      </c>
      <c r="G1162" s="326" t="s">
        <v>896</v>
      </c>
      <c r="H1162" s="326" t="s">
        <v>4140</v>
      </c>
      <c r="I1162" s="327">
        <v>0</v>
      </c>
      <c r="J1162" s="327">
        <v>0</v>
      </c>
      <c r="K1162" s="327">
        <v>0</v>
      </c>
      <c r="L1162" s="327">
        <v>0</v>
      </c>
      <c r="M1162" s="327">
        <v>0</v>
      </c>
      <c r="N1162" s="326" t="s">
        <v>12555</v>
      </c>
    </row>
    <row r="1163" spans="2:14" ht="15" hidden="1" x14ac:dyDescent="0.25">
      <c r="B1163" s="324" t="s">
        <v>15058</v>
      </c>
      <c r="C1163" s="324" t="s">
        <v>980</v>
      </c>
      <c r="D1163" s="324" t="s">
        <v>15026</v>
      </c>
      <c r="E1163" s="324" t="s">
        <v>7335</v>
      </c>
      <c r="F1163" s="324" t="s">
        <v>801</v>
      </c>
      <c r="G1163" s="324" t="s">
        <v>896</v>
      </c>
      <c r="H1163" s="324" t="s">
        <v>4140</v>
      </c>
      <c r="I1163" s="325">
        <v>0</v>
      </c>
      <c r="J1163" s="325">
        <v>0</v>
      </c>
      <c r="K1163" s="325">
        <v>0</v>
      </c>
      <c r="L1163" s="325">
        <v>0</v>
      </c>
      <c r="M1163" s="325">
        <v>0</v>
      </c>
      <c r="N1163" s="324" t="s">
        <v>12555</v>
      </c>
    </row>
    <row r="1164" spans="2:14" ht="15" hidden="1" x14ac:dyDescent="0.25">
      <c r="B1164" s="326" t="s">
        <v>15059</v>
      </c>
      <c r="C1164" s="326" t="s">
        <v>980</v>
      </c>
      <c r="D1164" s="326" t="s">
        <v>15026</v>
      </c>
      <c r="E1164" s="326" t="s">
        <v>15060</v>
      </c>
      <c r="F1164" s="326" t="s">
        <v>801</v>
      </c>
      <c r="G1164" s="326" t="s">
        <v>896</v>
      </c>
      <c r="H1164" s="326" t="s">
        <v>4140</v>
      </c>
      <c r="I1164" s="327">
        <v>0</v>
      </c>
      <c r="J1164" s="327">
        <v>0</v>
      </c>
      <c r="K1164" s="327">
        <v>0</v>
      </c>
      <c r="L1164" s="327">
        <v>0</v>
      </c>
      <c r="M1164" s="327">
        <v>0</v>
      </c>
      <c r="N1164" s="326" t="s">
        <v>12555</v>
      </c>
    </row>
    <row r="1165" spans="2:14" ht="15" hidden="1" x14ac:dyDescent="0.25">
      <c r="B1165" s="324" t="s">
        <v>15061</v>
      </c>
      <c r="C1165" s="324" t="s">
        <v>980</v>
      </c>
      <c r="D1165" s="324" t="s">
        <v>15026</v>
      </c>
      <c r="E1165" s="324" t="s">
        <v>15062</v>
      </c>
      <c r="F1165" s="324" t="s">
        <v>801</v>
      </c>
      <c r="G1165" s="324" t="s">
        <v>896</v>
      </c>
      <c r="H1165" s="324" t="s">
        <v>4140</v>
      </c>
      <c r="I1165" s="325">
        <v>0</v>
      </c>
      <c r="J1165" s="325">
        <v>0</v>
      </c>
      <c r="K1165" s="325">
        <v>0</v>
      </c>
      <c r="L1165" s="325">
        <v>0</v>
      </c>
      <c r="M1165" s="325">
        <v>0</v>
      </c>
      <c r="N1165" s="324" t="s">
        <v>12555</v>
      </c>
    </row>
    <row r="1166" spans="2:14" ht="15" hidden="1" x14ac:dyDescent="0.25">
      <c r="B1166" s="326" t="s">
        <v>21532</v>
      </c>
      <c r="C1166" s="326" t="s">
        <v>980</v>
      </c>
      <c r="D1166" s="326" t="s">
        <v>15026</v>
      </c>
      <c r="E1166" s="326" t="s">
        <v>21533</v>
      </c>
      <c r="F1166" s="326" t="s">
        <v>801</v>
      </c>
      <c r="G1166" s="326" t="s">
        <v>896</v>
      </c>
      <c r="H1166" s="326" t="s">
        <v>4140</v>
      </c>
      <c r="I1166" s="327">
        <v>0</v>
      </c>
      <c r="J1166" s="327">
        <v>0</v>
      </c>
      <c r="K1166" s="327">
        <v>0</v>
      </c>
      <c r="L1166" s="327">
        <v>0</v>
      </c>
      <c r="M1166" s="327">
        <v>0</v>
      </c>
      <c r="N1166" s="326" t="s">
        <v>12555</v>
      </c>
    </row>
    <row r="1167" spans="2:14" ht="15" hidden="1" x14ac:dyDescent="0.25">
      <c r="B1167" s="324" t="s">
        <v>15063</v>
      </c>
      <c r="C1167" s="324" t="s">
        <v>980</v>
      </c>
      <c r="D1167" s="324" t="s">
        <v>4142</v>
      </c>
      <c r="E1167" s="324" t="s">
        <v>1903</v>
      </c>
      <c r="F1167" s="324" t="s">
        <v>801</v>
      </c>
      <c r="G1167" s="324" t="s">
        <v>896</v>
      </c>
      <c r="H1167" s="324" t="s">
        <v>4140</v>
      </c>
      <c r="I1167" s="325">
        <v>0</v>
      </c>
      <c r="J1167" s="325">
        <v>0</v>
      </c>
      <c r="K1167" s="325">
        <v>0</v>
      </c>
      <c r="L1167" s="325">
        <v>0</v>
      </c>
      <c r="M1167" s="325">
        <v>0</v>
      </c>
      <c r="N1167" s="324" t="s">
        <v>12555</v>
      </c>
    </row>
    <row r="1168" spans="2:14" ht="15" hidden="1" x14ac:dyDescent="0.25">
      <c r="B1168" s="326" t="s">
        <v>15064</v>
      </c>
      <c r="C1168" s="326" t="s">
        <v>980</v>
      </c>
      <c r="D1168" s="326" t="s">
        <v>4142</v>
      </c>
      <c r="E1168" s="326" t="s">
        <v>7949</v>
      </c>
      <c r="F1168" s="326" t="s">
        <v>811</v>
      </c>
      <c r="G1168" s="326" t="s">
        <v>896</v>
      </c>
      <c r="H1168" s="326" t="s">
        <v>4140</v>
      </c>
      <c r="I1168" s="327">
        <v>0</v>
      </c>
      <c r="J1168" s="327">
        <v>0</v>
      </c>
      <c r="K1168" s="327">
        <v>0</v>
      </c>
      <c r="L1168" s="327">
        <v>0</v>
      </c>
      <c r="M1168" s="327">
        <v>0</v>
      </c>
      <c r="N1168" s="326" t="s">
        <v>12555</v>
      </c>
    </row>
    <row r="1169" spans="2:14" ht="15" hidden="1" x14ac:dyDescent="0.25">
      <c r="B1169" s="326" t="s">
        <v>15065</v>
      </c>
      <c r="C1169" s="326" t="s">
        <v>980</v>
      </c>
      <c r="D1169" s="326" t="s">
        <v>4142</v>
      </c>
      <c r="E1169" s="326" t="s">
        <v>1906</v>
      </c>
      <c r="F1169" s="326" t="s">
        <v>811</v>
      </c>
      <c r="G1169" s="326" t="s">
        <v>896</v>
      </c>
      <c r="H1169" s="326" t="s">
        <v>4140</v>
      </c>
      <c r="I1169" s="327">
        <v>0</v>
      </c>
      <c r="J1169" s="327">
        <v>0</v>
      </c>
      <c r="K1169" s="327">
        <v>0</v>
      </c>
      <c r="L1169" s="327">
        <v>0</v>
      </c>
      <c r="M1169" s="327">
        <v>0</v>
      </c>
      <c r="N1169" s="326" t="s">
        <v>12555</v>
      </c>
    </row>
    <row r="1170" spans="2:14" ht="15" hidden="1" x14ac:dyDescent="0.25">
      <c r="B1170" s="326" t="s">
        <v>15066</v>
      </c>
      <c r="C1170" s="326" t="s">
        <v>980</v>
      </c>
      <c r="D1170" s="326" t="s">
        <v>4142</v>
      </c>
      <c r="E1170" s="326" t="s">
        <v>1907</v>
      </c>
      <c r="F1170" s="326" t="s">
        <v>801</v>
      </c>
      <c r="G1170" s="326" t="s">
        <v>896</v>
      </c>
      <c r="H1170" s="326" t="s">
        <v>4140</v>
      </c>
      <c r="I1170" s="327">
        <v>0</v>
      </c>
      <c r="J1170" s="327">
        <v>0</v>
      </c>
      <c r="K1170" s="327">
        <v>0</v>
      </c>
      <c r="L1170" s="327">
        <v>0</v>
      </c>
      <c r="M1170" s="327">
        <v>0</v>
      </c>
      <c r="N1170" s="326" t="s">
        <v>12555</v>
      </c>
    </row>
    <row r="1171" spans="2:14" ht="15" hidden="1" x14ac:dyDescent="0.25">
      <c r="B1171" s="324" t="s">
        <v>15067</v>
      </c>
      <c r="C1171" s="324" t="s">
        <v>980</v>
      </c>
      <c r="D1171" s="324" t="s">
        <v>4142</v>
      </c>
      <c r="E1171" s="324" t="s">
        <v>1908</v>
      </c>
      <c r="F1171" s="324" t="s">
        <v>801</v>
      </c>
      <c r="G1171" s="324" t="s">
        <v>896</v>
      </c>
      <c r="H1171" s="324" t="s">
        <v>4140</v>
      </c>
      <c r="I1171" s="325">
        <v>0</v>
      </c>
      <c r="J1171" s="325">
        <v>0</v>
      </c>
      <c r="K1171" s="325">
        <v>0</v>
      </c>
      <c r="L1171" s="325">
        <v>0.03</v>
      </c>
      <c r="M1171" s="325">
        <v>0</v>
      </c>
      <c r="N1171" s="324" t="s">
        <v>12555</v>
      </c>
    </row>
    <row r="1172" spans="2:14" ht="15" hidden="1" x14ac:dyDescent="0.25">
      <c r="B1172" s="326" t="s">
        <v>15068</v>
      </c>
      <c r="C1172" s="326" t="s">
        <v>980</v>
      </c>
      <c r="D1172" s="326" t="s">
        <v>4142</v>
      </c>
      <c r="E1172" s="326" t="s">
        <v>7950</v>
      </c>
      <c r="F1172" s="326" t="s">
        <v>811</v>
      </c>
      <c r="G1172" s="326" t="s">
        <v>896</v>
      </c>
      <c r="H1172" s="326" t="s">
        <v>4140</v>
      </c>
      <c r="I1172" s="327">
        <v>0</v>
      </c>
      <c r="J1172" s="327">
        <v>0</v>
      </c>
      <c r="K1172" s="327">
        <v>0</v>
      </c>
      <c r="L1172" s="327">
        <v>0</v>
      </c>
      <c r="M1172" s="327">
        <v>0</v>
      </c>
      <c r="N1172" s="326" t="s">
        <v>12555</v>
      </c>
    </row>
    <row r="1173" spans="2:14" ht="15" hidden="1" x14ac:dyDescent="0.25">
      <c r="B1173" s="326" t="s">
        <v>15069</v>
      </c>
      <c r="C1173" s="326" t="s">
        <v>980</v>
      </c>
      <c r="D1173" s="326" t="s">
        <v>4142</v>
      </c>
      <c r="E1173" s="326" t="s">
        <v>1909</v>
      </c>
      <c r="F1173" s="326" t="s">
        <v>811</v>
      </c>
      <c r="G1173" s="326" t="s">
        <v>896</v>
      </c>
      <c r="H1173" s="326" t="s">
        <v>4140</v>
      </c>
      <c r="I1173" s="327">
        <v>0</v>
      </c>
      <c r="J1173" s="327">
        <v>0</v>
      </c>
      <c r="K1173" s="327">
        <v>0</v>
      </c>
      <c r="L1173" s="327">
        <v>0</v>
      </c>
      <c r="M1173" s="327">
        <v>0</v>
      </c>
      <c r="N1173" s="326" t="s">
        <v>12555</v>
      </c>
    </row>
    <row r="1174" spans="2:14" ht="15" hidden="1" x14ac:dyDescent="0.25">
      <c r="B1174" s="326" t="s">
        <v>15070</v>
      </c>
      <c r="C1174" s="326" t="s">
        <v>980</v>
      </c>
      <c r="D1174" s="326" t="s">
        <v>4142</v>
      </c>
      <c r="E1174" s="326" t="s">
        <v>7951</v>
      </c>
      <c r="F1174" s="326" t="s">
        <v>801</v>
      </c>
      <c r="G1174" s="326" t="s">
        <v>896</v>
      </c>
      <c r="H1174" s="326" t="s">
        <v>4140</v>
      </c>
      <c r="I1174" s="327">
        <v>0</v>
      </c>
      <c r="J1174" s="327">
        <v>0</v>
      </c>
      <c r="K1174" s="327">
        <v>0</v>
      </c>
      <c r="L1174" s="327">
        <v>0</v>
      </c>
      <c r="M1174" s="327">
        <v>0</v>
      </c>
      <c r="N1174" s="326" t="s">
        <v>12555</v>
      </c>
    </row>
    <row r="1175" spans="2:14" ht="15" hidden="1" x14ac:dyDescent="0.25">
      <c r="B1175" s="324" t="s">
        <v>15071</v>
      </c>
      <c r="C1175" s="324" t="s">
        <v>980</v>
      </c>
      <c r="D1175" s="324" t="s">
        <v>4142</v>
      </c>
      <c r="E1175" s="324" t="s">
        <v>1910</v>
      </c>
      <c r="F1175" s="324" t="s">
        <v>801</v>
      </c>
      <c r="G1175" s="324" t="s">
        <v>896</v>
      </c>
      <c r="H1175" s="324" t="s">
        <v>4140</v>
      </c>
      <c r="I1175" s="325">
        <v>0</v>
      </c>
      <c r="J1175" s="325">
        <v>0</v>
      </c>
      <c r="K1175" s="325">
        <v>0</v>
      </c>
      <c r="L1175" s="325">
        <v>0</v>
      </c>
      <c r="M1175" s="325">
        <v>0</v>
      </c>
      <c r="N1175" s="324" t="s">
        <v>12555</v>
      </c>
    </row>
    <row r="1176" spans="2:14" ht="15" hidden="1" x14ac:dyDescent="0.25">
      <c r="B1176" s="326" t="s">
        <v>15072</v>
      </c>
      <c r="C1176" s="326" t="s">
        <v>980</v>
      </c>
      <c r="D1176" s="326" t="s">
        <v>4142</v>
      </c>
      <c r="E1176" s="326" t="s">
        <v>7178</v>
      </c>
      <c r="F1176" s="326" t="s">
        <v>811</v>
      </c>
      <c r="G1176" s="326" t="s">
        <v>896</v>
      </c>
      <c r="H1176" s="326" t="s">
        <v>4140</v>
      </c>
      <c r="I1176" s="327">
        <v>0</v>
      </c>
      <c r="J1176" s="327">
        <v>0</v>
      </c>
      <c r="K1176" s="327">
        <v>0</v>
      </c>
      <c r="L1176" s="327">
        <v>0</v>
      </c>
      <c r="M1176" s="327">
        <v>0</v>
      </c>
      <c r="N1176" s="326" t="s">
        <v>12555</v>
      </c>
    </row>
    <row r="1177" spans="2:14" ht="15" hidden="1" x14ac:dyDescent="0.25">
      <c r="B1177" s="324" t="s">
        <v>15073</v>
      </c>
      <c r="C1177" s="324" t="s">
        <v>980</v>
      </c>
      <c r="D1177" s="324" t="s">
        <v>4142</v>
      </c>
      <c r="E1177" s="324" t="s">
        <v>1912</v>
      </c>
      <c r="F1177" s="324" t="s">
        <v>801</v>
      </c>
      <c r="G1177" s="324" t="s">
        <v>896</v>
      </c>
      <c r="H1177" s="324" t="s">
        <v>4140</v>
      </c>
      <c r="I1177" s="325">
        <v>0</v>
      </c>
      <c r="J1177" s="325">
        <v>0</v>
      </c>
      <c r="K1177" s="325">
        <v>0</v>
      </c>
      <c r="L1177" s="325">
        <v>0</v>
      </c>
      <c r="M1177" s="325">
        <v>0</v>
      </c>
      <c r="N1177" s="324" t="s">
        <v>12555</v>
      </c>
    </row>
    <row r="1178" spans="2:14" ht="15" hidden="1" x14ac:dyDescent="0.25">
      <c r="B1178" s="326" t="s">
        <v>15074</v>
      </c>
      <c r="C1178" s="326" t="s">
        <v>980</v>
      </c>
      <c r="D1178" s="326" t="s">
        <v>4142</v>
      </c>
      <c r="E1178" s="326" t="s">
        <v>1914</v>
      </c>
      <c r="F1178" s="326" t="s">
        <v>801</v>
      </c>
      <c r="G1178" s="326" t="s">
        <v>896</v>
      </c>
      <c r="H1178" s="326" t="s">
        <v>4140</v>
      </c>
      <c r="I1178" s="327">
        <v>0</v>
      </c>
      <c r="J1178" s="327">
        <v>0</v>
      </c>
      <c r="K1178" s="327">
        <v>0</v>
      </c>
      <c r="L1178" s="327">
        <v>0</v>
      </c>
      <c r="M1178" s="327">
        <v>0</v>
      </c>
      <c r="N1178" s="326" t="s">
        <v>12555</v>
      </c>
    </row>
    <row r="1179" spans="2:14" ht="15" hidden="1" x14ac:dyDescent="0.25">
      <c r="B1179" s="324" t="s">
        <v>15075</v>
      </c>
      <c r="C1179" s="324" t="s">
        <v>980</v>
      </c>
      <c r="D1179" s="324" t="s">
        <v>4142</v>
      </c>
      <c r="E1179" s="324" t="s">
        <v>1916</v>
      </c>
      <c r="F1179" s="324" t="s">
        <v>801</v>
      </c>
      <c r="G1179" s="324" t="s">
        <v>896</v>
      </c>
      <c r="H1179" s="324" t="s">
        <v>4140</v>
      </c>
      <c r="I1179" s="325">
        <v>0</v>
      </c>
      <c r="J1179" s="325">
        <v>0</v>
      </c>
      <c r="K1179" s="325">
        <v>0</v>
      </c>
      <c r="L1179" s="325">
        <v>0</v>
      </c>
      <c r="M1179" s="325">
        <v>0</v>
      </c>
      <c r="N1179" s="324" t="s">
        <v>12555</v>
      </c>
    </row>
    <row r="1180" spans="2:14" ht="15" hidden="1" x14ac:dyDescent="0.25">
      <c r="B1180" s="326" t="s">
        <v>15076</v>
      </c>
      <c r="C1180" s="326" t="s">
        <v>980</v>
      </c>
      <c r="D1180" s="326" t="s">
        <v>4142</v>
      </c>
      <c r="E1180" s="326" t="s">
        <v>1917</v>
      </c>
      <c r="F1180" s="326" t="s">
        <v>801</v>
      </c>
      <c r="G1180" s="326" t="s">
        <v>896</v>
      </c>
      <c r="H1180" s="326" t="s">
        <v>4140</v>
      </c>
      <c r="I1180" s="327">
        <v>0</v>
      </c>
      <c r="J1180" s="327">
        <v>0</v>
      </c>
      <c r="K1180" s="327">
        <v>0</v>
      </c>
      <c r="L1180" s="327">
        <v>0</v>
      </c>
      <c r="M1180" s="327">
        <v>0</v>
      </c>
      <c r="N1180" s="326" t="s">
        <v>12555</v>
      </c>
    </row>
    <row r="1181" spans="2:14" ht="15" hidden="1" x14ac:dyDescent="0.25">
      <c r="B1181" s="324" t="s">
        <v>15077</v>
      </c>
      <c r="C1181" s="324" t="s">
        <v>980</v>
      </c>
      <c r="D1181" s="324" t="s">
        <v>4142</v>
      </c>
      <c r="E1181" s="324" t="s">
        <v>1919</v>
      </c>
      <c r="F1181" s="324" t="s">
        <v>801</v>
      </c>
      <c r="G1181" s="324" t="s">
        <v>896</v>
      </c>
      <c r="H1181" s="324" t="s">
        <v>4140</v>
      </c>
      <c r="I1181" s="325">
        <v>0</v>
      </c>
      <c r="J1181" s="325">
        <v>0</v>
      </c>
      <c r="K1181" s="325">
        <v>0</v>
      </c>
      <c r="L1181" s="325">
        <v>0</v>
      </c>
      <c r="M1181" s="325">
        <v>0</v>
      </c>
      <c r="N1181" s="324" t="s">
        <v>12555</v>
      </c>
    </row>
    <row r="1182" spans="2:14" ht="15" hidden="1" x14ac:dyDescent="0.25">
      <c r="B1182" s="326" t="s">
        <v>15078</v>
      </c>
      <c r="C1182" s="326" t="s">
        <v>980</v>
      </c>
      <c r="D1182" s="326" t="s">
        <v>4142</v>
      </c>
      <c r="E1182" s="326" t="s">
        <v>1920</v>
      </c>
      <c r="F1182" s="326" t="s">
        <v>801</v>
      </c>
      <c r="G1182" s="326" t="s">
        <v>896</v>
      </c>
      <c r="H1182" s="326" t="s">
        <v>4140</v>
      </c>
      <c r="I1182" s="327">
        <v>0</v>
      </c>
      <c r="J1182" s="327">
        <v>0</v>
      </c>
      <c r="K1182" s="327">
        <v>0</v>
      </c>
      <c r="L1182" s="327">
        <v>0</v>
      </c>
      <c r="M1182" s="327">
        <v>0</v>
      </c>
      <c r="N1182" s="326" t="s">
        <v>12555</v>
      </c>
    </row>
    <row r="1183" spans="2:14" ht="15" hidden="1" x14ac:dyDescent="0.25">
      <c r="B1183" s="324" t="s">
        <v>15079</v>
      </c>
      <c r="C1183" s="324" t="s">
        <v>980</v>
      </c>
      <c r="D1183" s="324" t="s">
        <v>4142</v>
      </c>
      <c r="E1183" s="324" t="s">
        <v>1921</v>
      </c>
      <c r="F1183" s="324" t="s">
        <v>801</v>
      </c>
      <c r="G1183" s="324" t="s">
        <v>896</v>
      </c>
      <c r="H1183" s="324" t="s">
        <v>4140</v>
      </c>
      <c r="I1183" s="325">
        <v>0</v>
      </c>
      <c r="J1183" s="325">
        <v>0</v>
      </c>
      <c r="K1183" s="325">
        <v>0</v>
      </c>
      <c r="L1183" s="325">
        <v>0</v>
      </c>
      <c r="M1183" s="325">
        <v>0</v>
      </c>
      <c r="N1183" s="324" t="s">
        <v>12555</v>
      </c>
    </row>
    <row r="1184" spans="2:14" ht="15" hidden="1" x14ac:dyDescent="0.25">
      <c r="B1184" s="326" t="s">
        <v>15080</v>
      </c>
      <c r="C1184" s="326" t="s">
        <v>980</v>
      </c>
      <c r="D1184" s="326" t="s">
        <v>4142</v>
      </c>
      <c r="E1184" s="326" t="s">
        <v>1922</v>
      </c>
      <c r="F1184" s="326" t="s">
        <v>801</v>
      </c>
      <c r="G1184" s="326" t="s">
        <v>896</v>
      </c>
      <c r="H1184" s="326" t="s">
        <v>4140</v>
      </c>
      <c r="I1184" s="327">
        <v>0</v>
      </c>
      <c r="J1184" s="327">
        <v>0</v>
      </c>
      <c r="K1184" s="327">
        <v>0</v>
      </c>
      <c r="L1184" s="327">
        <v>0</v>
      </c>
      <c r="M1184" s="327">
        <v>0</v>
      </c>
      <c r="N1184" s="326" t="s">
        <v>12555</v>
      </c>
    </row>
    <row r="1185" spans="2:14" ht="15" hidden="1" x14ac:dyDescent="0.25">
      <c r="B1185" s="324" t="s">
        <v>15081</v>
      </c>
      <c r="C1185" s="324" t="s">
        <v>980</v>
      </c>
      <c r="D1185" s="324" t="s">
        <v>4142</v>
      </c>
      <c r="E1185" s="324" t="s">
        <v>1923</v>
      </c>
      <c r="F1185" s="324" t="s">
        <v>801</v>
      </c>
      <c r="G1185" s="324" t="s">
        <v>896</v>
      </c>
      <c r="H1185" s="324" t="s">
        <v>4140</v>
      </c>
      <c r="I1185" s="325">
        <v>0</v>
      </c>
      <c r="J1185" s="325">
        <v>0</v>
      </c>
      <c r="K1185" s="325">
        <v>0</v>
      </c>
      <c r="L1185" s="325">
        <v>0</v>
      </c>
      <c r="M1185" s="325">
        <v>0</v>
      </c>
      <c r="N1185" s="324" t="s">
        <v>12555</v>
      </c>
    </row>
    <row r="1186" spans="2:14" ht="15" hidden="1" x14ac:dyDescent="0.25">
      <c r="B1186" s="326" t="s">
        <v>15082</v>
      </c>
      <c r="C1186" s="326" t="s">
        <v>980</v>
      </c>
      <c r="D1186" s="326" t="s">
        <v>4142</v>
      </c>
      <c r="E1186" s="326" t="s">
        <v>1925</v>
      </c>
      <c r="F1186" s="326" t="s">
        <v>801</v>
      </c>
      <c r="G1186" s="326" t="s">
        <v>896</v>
      </c>
      <c r="H1186" s="326" t="s">
        <v>4140</v>
      </c>
      <c r="I1186" s="327">
        <v>0</v>
      </c>
      <c r="J1186" s="327">
        <v>0</v>
      </c>
      <c r="K1186" s="327">
        <v>0</v>
      </c>
      <c r="L1186" s="327">
        <v>0</v>
      </c>
      <c r="M1186" s="327">
        <v>0</v>
      </c>
      <c r="N1186" s="326" t="s">
        <v>12555</v>
      </c>
    </row>
    <row r="1187" spans="2:14" ht="15" hidden="1" x14ac:dyDescent="0.25">
      <c r="B1187" s="326" t="s">
        <v>15083</v>
      </c>
      <c r="C1187" s="326" t="s">
        <v>980</v>
      </c>
      <c r="D1187" s="326" t="s">
        <v>4142</v>
      </c>
      <c r="E1187" s="326" t="s">
        <v>1926</v>
      </c>
      <c r="F1187" s="326" t="s">
        <v>801</v>
      </c>
      <c r="G1187" s="326" t="s">
        <v>896</v>
      </c>
      <c r="H1187" s="326" t="s">
        <v>4140</v>
      </c>
      <c r="I1187" s="327">
        <v>0</v>
      </c>
      <c r="J1187" s="327">
        <v>0</v>
      </c>
      <c r="K1187" s="327">
        <v>0</v>
      </c>
      <c r="L1187" s="327">
        <v>0.06</v>
      </c>
      <c r="M1187" s="327">
        <v>0</v>
      </c>
      <c r="N1187" s="326" t="s">
        <v>12555</v>
      </c>
    </row>
    <row r="1188" spans="2:14" ht="15" hidden="1" x14ac:dyDescent="0.25">
      <c r="B1188" s="324" t="s">
        <v>15084</v>
      </c>
      <c r="C1188" s="324" t="s">
        <v>980</v>
      </c>
      <c r="D1188" s="324" t="s">
        <v>4142</v>
      </c>
      <c r="E1188" s="324" t="s">
        <v>1927</v>
      </c>
      <c r="F1188" s="324" t="s">
        <v>801</v>
      </c>
      <c r="G1188" s="324" t="s">
        <v>896</v>
      </c>
      <c r="H1188" s="324" t="s">
        <v>4140</v>
      </c>
      <c r="I1188" s="325">
        <v>0</v>
      </c>
      <c r="J1188" s="325">
        <v>0</v>
      </c>
      <c r="K1188" s="325">
        <v>0</v>
      </c>
      <c r="L1188" s="325">
        <v>0</v>
      </c>
      <c r="M1188" s="325">
        <v>0</v>
      </c>
      <c r="N1188" s="324" t="s">
        <v>12555</v>
      </c>
    </row>
    <row r="1189" spans="2:14" ht="15" hidden="1" x14ac:dyDescent="0.25">
      <c r="B1189" s="326" t="s">
        <v>15085</v>
      </c>
      <c r="C1189" s="326" t="s">
        <v>980</v>
      </c>
      <c r="D1189" s="326" t="s">
        <v>4142</v>
      </c>
      <c r="E1189" s="326" t="s">
        <v>1928</v>
      </c>
      <c r="F1189" s="326" t="s">
        <v>801</v>
      </c>
      <c r="G1189" s="326" t="s">
        <v>896</v>
      </c>
      <c r="H1189" s="326" t="s">
        <v>4140</v>
      </c>
      <c r="I1189" s="327">
        <v>0</v>
      </c>
      <c r="J1189" s="327">
        <v>0</v>
      </c>
      <c r="K1189" s="327">
        <v>0</v>
      </c>
      <c r="L1189" s="327">
        <v>1297</v>
      </c>
      <c r="M1189" s="327">
        <v>0</v>
      </c>
      <c r="N1189" s="326" t="s">
        <v>12555</v>
      </c>
    </row>
    <row r="1190" spans="2:14" ht="15" hidden="1" x14ac:dyDescent="0.25">
      <c r="B1190" s="326" t="s">
        <v>15086</v>
      </c>
      <c r="C1190" s="326" t="s">
        <v>980</v>
      </c>
      <c r="D1190" s="326" t="s">
        <v>4142</v>
      </c>
      <c r="E1190" s="326" t="s">
        <v>1929</v>
      </c>
      <c r="F1190" s="326" t="s">
        <v>801</v>
      </c>
      <c r="G1190" s="326" t="s">
        <v>896</v>
      </c>
      <c r="H1190" s="326" t="s">
        <v>4140</v>
      </c>
      <c r="I1190" s="327">
        <v>0</v>
      </c>
      <c r="J1190" s="327">
        <v>0</v>
      </c>
      <c r="K1190" s="327">
        <v>0</v>
      </c>
      <c r="L1190" s="327">
        <v>0.01</v>
      </c>
      <c r="M1190" s="327">
        <v>0</v>
      </c>
      <c r="N1190" s="326" t="s">
        <v>12555</v>
      </c>
    </row>
    <row r="1191" spans="2:14" ht="15" hidden="1" x14ac:dyDescent="0.25">
      <c r="B1191" s="326" t="s">
        <v>15087</v>
      </c>
      <c r="C1191" s="326" t="s">
        <v>980</v>
      </c>
      <c r="D1191" s="326" t="s">
        <v>4142</v>
      </c>
      <c r="E1191" s="326" t="s">
        <v>1930</v>
      </c>
      <c r="F1191" s="326" t="s">
        <v>801</v>
      </c>
      <c r="G1191" s="326" t="s">
        <v>896</v>
      </c>
      <c r="H1191" s="326" t="s">
        <v>4140</v>
      </c>
      <c r="I1191" s="327">
        <v>0</v>
      </c>
      <c r="J1191" s="327">
        <v>0</v>
      </c>
      <c r="K1191" s="327">
        <v>0</v>
      </c>
      <c r="L1191" s="327">
        <v>0</v>
      </c>
      <c r="M1191" s="327">
        <v>0</v>
      </c>
      <c r="N1191" s="326" t="s">
        <v>12555</v>
      </c>
    </row>
    <row r="1192" spans="2:14" ht="15" hidden="1" x14ac:dyDescent="0.25">
      <c r="B1192" s="326" t="s">
        <v>15088</v>
      </c>
      <c r="C1192" s="326" t="s">
        <v>980</v>
      </c>
      <c r="D1192" s="326" t="s">
        <v>4142</v>
      </c>
      <c r="E1192" s="326" t="s">
        <v>1935</v>
      </c>
      <c r="F1192" s="326" t="s">
        <v>801</v>
      </c>
      <c r="G1192" s="326" t="s">
        <v>896</v>
      </c>
      <c r="H1192" s="326" t="s">
        <v>4140</v>
      </c>
      <c r="I1192" s="327">
        <v>0</v>
      </c>
      <c r="J1192" s="327">
        <v>0</v>
      </c>
      <c r="K1192" s="327">
        <v>0</v>
      </c>
      <c r="L1192" s="327">
        <v>0</v>
      </c>
      <c r="M1192" s="327">
        <v>0</v>
      </c>
      <c r="N1192" s="326" t="s">
        <v>12555</v>
      </c>
    </row>
    <row r="1193" spans="2:14" ht="15" hidden="1" x14ac:dyDescent="0.25">
      <c r="B1193" s="324" t="s">
        <v>15089</v>
      </c>
      <c r="C1193" s="324" t="s">
        <v>980</v>
      </c>
      <c r="D1193" s="324" t="s">
        <v>4142</v>
      </c>
      <c r="E1193" s="324" t="s">
        <v>1937</v>
      </c>
      <c r="F1193" s="324" t="s">
        <v>801</v>
      </c>
      <c r="G1193" s="324" t="s">
        <v>896</v>
      </c>
      <c r="H1193" s="324" t="s">
        <v>4140</v>
      </c>
      <c r="I1193" s="325">
        <v>0</v>
      </c>
      <c r="J1193" s="325">
        <v>0</v>
      </c>
      <c r="K1193" s="325">
        <v>0</v>
      </c>
      <c r="L1193" s="325">
        <v>0</v>
      </c>
      <c r="M1193" s="325">
        <v>0</v>
      </c>
      <c r="N1193" s="324" t="s">
        <v>12555</v>
      </c>
    </row>
    <row r="1194" spans="2:14" ht="15" hidden="1" x14ac:dyDescent="0.25">
      <c r="B1194" s="326" t="s">
        <v>15090</v>
      </c>
      <c r="C1194" s="326" t="s">
        <v>980</v>
      </c>
      <c r="D1194" s="326" t="s">
        <v>4142</v>
      </c>
      <c r="E1194" s="326" t="s">
        <v>1941</v>
      </c>
      <c r="F1194" s="326" t="s">
        <v>801</v>
      </c>
      <c r="G1194" s="326" t="s">
        <v>896</v>
      </c>
      <c r="H1194" s="326" t="s">
        <v>4140</v>
      </c>
      <c r="I1194" s="327">
        <v>0</v>
      </c>
      <c r="J1194" s="327">
        <v>0</v>
      </c>
      <c r="K1194" s="327">
        <v>0</v>
      </c>
      <c r="L1194" s="327">
        <v>0.05</v>
      </c>
      <c r="M1194" s="327">
        <v>0</v>
      </c>
      <c r="N1194" s="326" t="s">
        <v>12555</v>
      </c>
    </row>
    <row r="1195" spans="2:14" ht="15" hidden="1" x14ac:dyDescent="0.25">
      <c r="B1195" s="324" t="s">
        <v>15091</v>
      </c>
      <c r="C1195" s="324" t="s">
        <v>980</v>
      </c>
      <c r="D1195" s="324" t="s">
        <v>4142</v>
      </c>
      <c r="E1195" s="324" t="s">
        <v>1942</v>
      </c>
      <c r="F1195" s="324" t="s">
        <v>801</v>
      </c>
      <c r="G1195" s="324" t="s">
        <v>896</v>
      </c>
      <c r="H1195" s="324" t="s">
        <v>4140</v>
      </c>
      <c r="I1195" s="325">
        <v>0</v>
      </c>
      <c r="J1195" s="325">
        <v>0</v>
      </c>
      <c r="K1195" s="325">
        <v>0</v>
      </c>
      <c r="L1195" s="325">
        <v>0</v>
      </c>
      <c r="M1195" s="325">
        <v>0</v>
      </c>
      <c r="N1195" s="324" t="s">
        <v>12555</v>
      </c>
    </row>
    <row r="1196" spans="2:14" ht="15" hidden="1" x14ac:dyDescent="0.25">
      <c r="B1196" s="326" t="s">
        <v>15092</v>
      </c>
      <c r="C1196" s="326" t="s">
        <v>980</v>
      </c>
      <c r="D1196" s="326" t="s">
        <v>4142</v>
      </c>
      <c r="E1196" s="326" t="s">
        <v>1950</v>
      </c>
      <c r="F1196" s="326" t="s">
        <v>808</v>
      </c>
      <c r="G1196" s="326" t="s">
        <v>896</v>
      </c>
      <c r="H1196" s="326" t="s">
        <v>4140</v>
      </c>
      <c r="I1196" s="327">
        <v>0</v>
      </c>
      <c r="J1196" s="327">
        <v>0</v>
      </c>
      <c r="K1196" s="327">
        <v>0</v>
      </c>
      <c r="L1196" s="327">
        <v>0</v>
      </c>
      <c r="M1196" s="327">
        <v>0</v>
      </c>
      <c r="N1196" s="326" t="s">
        <v>12555</v>
      </c>
    </row>
    <row r="1197" spans="2:14" ht="15" hidden="1" x14ac:dyDescent="0.25">
      <c r="B1197" s="326" t="s">
        <v>15093</v>
      </c>
      <c r="C1197" s="326" t="s">
        <v>980</v>
      </c>
      <c r="D1197" s="326" t="s">
        <v>4142</v>
      </c>
      <c r="E1197" s="326" t="s">
        <v>1951</v>
      </c>
      <c r="F1197" s="326" t="s">
        <v>801</v>
      </c>
      <c r="G1197" s="326" t="s">
        <v>896</v>
      </c>
      <c r="H1197" s="326" t="s">
        <v>4140</v>
      </c>
      <c r="I1197" s="327">
        <v>0</v>
      </c>
      <c r="J1197" s="327">
        <v>0</v>
      </c>
      <c r="K1197" s="327">
        <v>0</v>
      </c>
      <c r="L1197" s="327">
        <v>0.02</v>
      </c>
      <c r="M1197" s="327">
        <v>0</v>
      </c>
      <c r="N1197" s="326" t="s">
        <v>12555</v>
      </c>
    </row>
    <row r="1198" spans="2:14" ht="15" hidden="1" x14ac:dyDescent="0.25">
      <c r="B1198" s="326" t="s">
        <v>15094</v>
      </c>
      <c r="C1198" s="326" t="s">
        <v>980</v>
      </c>
      <c r="D1198" s="326" t="s">
        <v>4142</v>
      </c>
      <c r="E1198" s="326" t="s">
        <v>1952</v>
      </c>
      <c r="F1198" s="326" t="s">
        <v>801</v>
      </c>
      <c r="G1198" s="326" t="s">
        <v>896</v>
      </c>
      <c r="H1198" s="326" t="s">
        <v>4140</v>
      </c>
      <c r="I1198" s="327">
        <v>0</v>
      </c>
      <c r="J1198" s="327">
        <v>0</v>
      </c>
      <c r="K1198" s="327">
        <v>0</v>
      </c>
      <c r="L1198" s="327">
        <v>0</v>
      </c>
      <c r="M1198" s="327">
        <v>0</v>
      </c>
      <c r="N1198" s="326" t="s">
        <v>12555</v>
      </c>
    </row>
    <row r="1199" spans="2:14" ht="15" hidden="1" x14ac:dyDescent="0.25">
      <c r="B1199" s="326" t="s">
        <v>15095</v>
      </c>
      <c r="C1199" s="326" t="s">
        <v>980</v>
      </c>
      <c r="D1199" s="326" t="s">
        <v>4142</v>
      </c>
      <c r="E1199" s="326" t="s">
        <v>1953</v>
      </c>
      <c r="F1199" s="326" t="s">
        <v>801</v>
      </c>
      <c r="G1199" s="326" t="s">
        <v>896</v>
      </c>
      <c r="H1199" s="326" t="s">
        <v>4140</v>
      </c>
      <c r="I1199" s="327">
        <v>0</v>
      </c>
      <c r="J1199" s="327">
        <v>0</v>
      </c>
      <c r="K1199" s="327">
        <v>0</v>
      </c>
      <c r="L1199" s="327">
        <v>0</v>
      </c>
      <c r="M1199" s="327">
        <v>0</v>
      </c>
      <c r="N1199" s="326" t="s">
        <v>12555</v>
      </c>
    </row>
    <row r="1200" spans="2:14" ht="15" hidden="1" x14ac:dyDescent="0.25">
      <c r="B1200" s="326" t="s">
        <v>15096</v>
      </c>
      <c r="C1200" s="326" t="s">
        <v>980</v>
      </c>
      <c r="D1200" s="326" t="s">
        <v>4142</v>
      </c>
      <c r="E1200" s="326" t="s">
        <v>1954</v>
      </c>
      <c r="F1200" s="326" t="s">
        <v>801</v>
      </c>
      <c r="G1200" s="326" t="s">
        <v>896</v>
      </c>
      <c r="H1200" s="326" t="s">
        <v>4140</v>
      </c>
      <c r="I1200" s="327">
        <v>0</v>
      </c>
      <c r="J1200" s="327">
        <v>0</v>
      </c>
      <c r="K1200" s="327">
        <v>0</v>
      </c>
      <c r="L1200" s="327">
        <v>0</v>
      </c>
      <c r="M1200" s="327">
        <v>0</v>
      </c>
      <c r="N1200" s="326" t="s">
        <v>12555</v>
      </c>
    </row>
    <row r="1201" spans="2:14" ht="15" hidden="1" x14ac:dyDescent="0.25">
      <c r="B1201" s="324" t="s">
        <v>15097</v>
      </c>
      <c r="C1201" s="324" t="s">
        <v>980</v>
      </c>
      <c r="D1201" s="324" t="s">
        <v>4142</v>
      </c>
      <c r="E1201" s="324" t="s">
        <v>1955</v>
      </c>
      <c r="F1201" s="324" t="s">
        <v>801</v>
      </c>
      <c r="G1201" s="324" t="s">
        <v>896</v>
      </c>
      <c r="H1201" s="324" t="s">
        <v>4140</v>
      </c>
      <c r="I1201" s="325">
        <v>0</v>
      </c>
      <c r="J1201" s="325">
        <v>0</v>
      </c>
      <c r="K1201" s="325">
        <v>0</v>
      </c>
      <c r="L1201" s="325">
        <v>0</v>
      </c>
      <c r="M1201" s="325">
        <v>0</v>
      </c>
      <c r="N1201" s="324" t="s">
        <v>12555</v>
      </c>
    </row>
    <row r="1202" spans="2:14" ht="15" hidden="1" x14ac:dyDescent="0.25">
      <c r="B1202" s="324" t="s">
        <v>15098</v>
      </c>
      <c r="C1202" s="324" t="s">
        <v>980</v>
      </c>
      <c r="D1202" s="324" t="s">
        <v>4142</v>
      </c>
      <c r="E1202" s="324" t="s">
        <v>1956</v>
      </c>
      <c r="F1202" s="324" t="s">
        <v>801</v>
      </c>
      <c r="G1202" s="324" t="s">
        <v>896</v>
      </c>
      <c r="H1202" s="324" t="s">
        <v>4140</v>
      </c>
      <c r="I1202" s="325">
        <v>0</v>
      </c>
      <c r="J1202" s="325">
        <v>0</v>
      </c>
      <c r="K1202" s="325">
        <v>0</v>
      </c>
      <c r="L1202" s="325">
        <v>0</v>
      </c>
      <c r="M1202" s="325">
        <v>0</v>
      </c>
      <c r="N1202" s="324" t="s">
        <v>12555</v>
      </c>
    </row>
    <row r="1203" spans="2:14" ht="15" hidden="1" x14ac:dyDescent="0.25">
      <c r="B1203" s="324" t="s">
        <v>15099</v>
      </c>
      <c r="C1203" s="324" t="s">
        <v>980</v>
      </c>
      <c r="D1203" s="324" t="s">
        <v>4142</v>
      </c>
      <c r="E1203" s="324" t="s">
        <v>1957</v>
      </c>
      <c r="F1203" s="324" t="s">
        <v>801</v>
      </c>
      <c r="G1203" s="324" t="s">
        <v>896</v>
      </c>
      <c r="H1203" s="324" t="s">
        <v>4140</v>
      </c>
      <c r="I1203" s="325">
        <v>0</v>
      </c>
      <c r="J1203" s="325">
        <v>0</v>
      </c>
      <c r="K1203" s="325">
        <v>0</v>
      </c>
      <c r="L1203" s="325">
        <v>0</v>
      </c>
      <c r="M1203" s="325">
        <v>0</v>
      </c>
      <c r="N1203" s="324" t="s">
        <v>12555</v>
      </c>
    </row>
    <row r="1204" spans="2:14" ht="15" hidden="1" x14ac:dyDescent="0.25">
      <c r="B1204" s="324" t="s">
        <v>15100</v>
      </c>
      <c r="C1204" s="324" t="s">
        <v>980</v>
      </c>
      <c r="D1204" s="324" t="s">
        <v>4142</v>
      </c>
      <c r="E1204" s="324" t="s">
        <v>3513</v>
      </c>
      <c r="F1204" s="324" t="s">
        <v>801</v>
      </c>
      <c r="G1204" s="324" t="s">
        <v>896</v>
      </c>
      <c r="H1204" s="324" t="s">
        <v>4140</v>
      </c>
      <c r="I1204" s="325">
        <v>0</v>
      </c>
      <c r="J1204" s="325">
        <v>0</v>
      </c>
      <c r="K1204" s="325">
        <v>0</v>
      </c>
      <c r="L1204" s="325">
        <v>0</v>
      </c>
      <c r="M1204" s="325">
        <v>0</v>
      </c>
      <c r="N1204" s="324" t="s">
        <v>12555</v>
      </c>
    </row>
    <row r="1205" spans="2:14" ht="15" hidden="1" x14ac:dyDescent="0.25">
      <c r="B1205" s="326" t="s">
        <v>15101</v>
      </c>
      <c r="C1205" s="326" t="s">
        <v>980</v>
      </c>
      <c r="D1205" s="326" t="s">
        <v>4142</v>
      </c>
      <c r="E1205" s="326" t="s">
        <v>3666</v>
      </c>
      <c r="F1205" s="326" t="s">
        <v>801</v>
      </c>
      <c r="G1205" s="326" t="s">
        <v>896</v>
      </c>
      <c r="H1205" s="326" t="s">
        <v>4140</v>
      </c>
      <c r="I1205" s="327">
        <v>0</v>
      </c>
      <c r="J1205" s="327">
        <v>0</v>
      </c>
      <c r="K1205" s="327">
        <v>0</v>
      </c>
      <c r="L1205" s="327">
        <v>0</v>
      </c>
      <c r="M1205" s="327">
        <v>0</v>
      </c>
      <c r="N1205" s="326" t="s">
        <v>12555</v>
      </c>
    </row>
    <row r="1206" spans="2:14" ht="15" hidden="1" x14ac:dyDescent="0.25">
      <c r="B1206" s="324" t="s">
        <v>15102</v>
      </c>
      <c r="C1206" s="324" t="s">
        <v>980</v>
      </c>
      <c r="D1206" s="324" t="s">
        <v>4142</v>
      </c>
      <c r="E1206" s="324" t="s">
        <v>7952</v>
      </c>
      <c r="F1206" s="324" t="s">
        <v>801</v>
      </c>
      <c r="G1206" s="324" t="s">
        <v>896</v>
      </c>
      <c r="H1206" s="324" t="s">
        <v>4140</v>
      </c>
      <c r="I1206" s="325">
        <v>0</v>
      </c>
      <c r="J1206" s="325">
        <v>0</v>
      </c>
      <c r="K1206" s="325">
        <v>0</v>
      </c>
      <c r="L1206" s="325">
        <v>0.06</v>
      </c>
      <c r="M1206" s="325">
        <v>0</v>
      </c>
      <c r="N1206" s="324" t="s">
        <v>12555</v>
      </c>
    </row>
    <row r="1207" spans="2:14" ht="15" hidden="1" x14ac:dyDescent="0.25">
      <c r="B1207" s="326" t="s">
        <v>15103</v>
      </c>
      <c r="C1207" s="326" t="s">
        <v>980</v>
      </c>
      <c r="D1207" s="326" t="s">
        <v>4142</v>
      </c>
      <c r="E1207" s="326" t="s">
        <v>13007</v>
      </c>
      <c r="F1207" s="326" t="s">
        <v>801</v>
      </c>
      <c r="G1207" s="326" t="s">
        <v>896</v>
      </c>
      <c r="H1207" s="326" t="s">
        <v>4140</v>
      </c>
      <c r="I1207" s="327">
        <v>0</v>
      </c>
      <c r="J1207" s="327">
        <v>0</v>
      </c>
      <c r="K1207" s="327">
        <v>0</v>
      </c>
      <c r="L1207" s="327">
        <v>0</v>
      </c>
      <c r="M1207" s="327">
        <v>0</v>
      </c>
      <c r="N1207" s="326" t="s">
        <v>12555</v>
      </c>
    </row>
    <row r="1208" spans="2:14" ht="15" hidden="1" x14ac:dyDescent="0.25">
      <c r="B1208" s="324" t="s">
        <v>15104</v>
      </c>
      <c r="C1208" s="324" t="s">
        <v>980</v>
      </c>
      <c r="D1208" s="324" t="s">
        <v>4142</v>
      </c>
      <c r="E1208" s="324" t="s">
        <v>15105</v>
      </c>
      <c r="F1208" s="324" t="s">
        <v>801</v>
      </c>
      <c r="G1208" s="324" t="s">
        <v>896</v>
      </c>
      <c r="H1208" s="324" t="s">
        <v>4140</v>
      </c>
      <c r="I1208" s="325">
        <v>0</v>
      </c>
      <c r="J1208" s="325">
        <v>0</v>
      </c>
      <c r="K1208" s="325">
        <v>0</v>
      </c>
      <c r="L1208" s="325">
        <v>0</v>
      </c>
      <c r="M1208" s="325">
        <v>0</v>
      </c>
      <c r="N1208" s="324" t="s">
        <v>12555</v>
      </c>
    </row>
    <row r="1209" spans="2:14" ht="15" hidden="1" x14ac:dyDescent="0.25">
      <c r="B1209" s="326" t="s">
        <v>15106</v>
      </c>
      <c r="C1209" s="326" t="s">
        <v>980</v>
      </c>
      <c r="D1209" s="326" t="s">
        <v>4142</v>
      </c>
      <c r="E1209" s="326" t="s">
        <v>15107</v>
      </c>
      <c r="F1209" s="326" t="s">
        <v>808</v>
      </c>
      <c r="G1209" s="326" t="s">
        <v>896</v>
      </c>
      <c r="H1209" s="326" t="s">
        <v>4140</v>
      </c>
      <c r="I1209" s="327">
        <v>0</v>
      </c>
      <c r="J1209" s="327">
        <v>0</v>
      </c>
      <c r="K1209" s="327">
        <v>0</v>
      </c>
      <c r="L1209" s="327">
        <v>0</v>
      </c>
      <c r="M1209" s="327">
        <v>0</v>
      </c>
      <c r="N1209" s="326" t="s">
        <v>12555</v>
      </c>
    </row>
    <row r="1210" spans="2:14" ht="15" hidden="1" x14ac:dyDescent="0.25">
      <c r="B1210" s="324" t="s">
        <v>15108</v>
      </c>
      <c r="C1210" s="324" t="s">
        <v>980</v>
      </c>
      <c r="D1210" s="324" t="s">
        <v>4142</v>
      </c>
      <c r="E1210" s="324" t="s">
        <v>15109</v>
      </c>
      <c r="F1210" s="324" t="s">
        <v>801</v>
      </c>
      <c r="G1210" s="324" t="s">
        <v>896</v>
      </c>
      <c r="H1210" s="324" t="s">
        <v>4140</v>
      </c>
      <c r="I1210" s="325">
        <v>0</v>
      </c>
      <c r="J1210" s="325">
        <v>0</v>
      </c>
      <c r="K1210" s="325">
        <v>0</v>
      </c>
      <c r="L1210" s="325">
        <v>0</v>
      </c>
      <c r="M1210" s="325">
        <v>0</v>
      </c>
      <c r="N1210" s="324" t="s">
        <v>12555</v>
      </c>
    </row>
    <row r="1211" spans="2:14" ht="15" hidden="1" x14ac:dyDescent="0.25">
      <c r="B1211" s="326" t="s">
        <v>15110</v>
      </c>
      <c r="C1211" s="326" t="s">
        <v>980</v>
      </c>
      <c r="D1211" s="326" t="s">
        <v>4142</v>
      </c>
      <c r="E1211" s="326" t="s">
        <v>15111</v>
      </c>
      <c r="F1211" s="326" t="s">
        <v>801</v>
      </c>
      <c r="G1211" s="326" t="s">
        <v>896</v>
      </c>
      <c r="H1211" s="326" t="s">
        <v>4140</v>
      </c>
      <c r="I1211" s="327">
        <v>0</v>
      </c>
      <c r="J1211" s="327">
        <v>0</v>
      </c>
      <c r="K1211" s="327">
        <v>0</v>
      </c>
      <c r="L1211" s="327">
        <v>0</v>
      </c>
      <c r="M1211" s="327">
        <v>0</v>
      </c>
      <c r="N1211" s="326" t="s">
        <v>12555</v>
      </c>
    </row>
    <row r="1212" spans="2:14" ht="15" hidden="1" x14ac:dyDescent="0.25">
      <c r="B1212" s="324" t="s">
        <v>15112</v>
      </c>
      <c r="C1212" s="324" t="s">
        <v>980</v>
      </c>
      <c r="D1212" s="324" t="s">
        <v>4142</v>
      </c>
      <c r="E1212" s="324" t="s">
        <v>15113</v>
      </c>
      <c r="F1212" s="324" t="s">
        <v>801</v>
      </c>
      <c r="G1212" s="324" t="s">
        <v>896</v>
      </c>
      <c r="H1212" s="324" t="s">
        <v>4140</v>
      </c>
      <c r="I1212" s="325">
        <v>0</v>
      </c>
      <c r="J1212" s="325">
        <v>0</v>
      </c>
      <c r="K1212" s="325">
        <v>0</v>
      </c>
      <c r="L1212" s="325">
        <v>0</v>
      </c>
      <c r="M1212" s="325">
        <v>0</v>
      </c>
      <c r="N1212" s="324" t="s">
        <v>12555</v>
      </c>
    </row>
    <row r="1213" spans="2:14" ht="15" hidden="1" x14ac:dyDescent="0.25">
      <c r="B1213" s="326" t="s">
        <v>15114</v>
      </c>
      <c r="C1213" s="326" t="s">
        <v>980</v>
      </c>
      <c r="D1213" s="326" t="s">
        <v>4142</v>
      </c>
      <c r="E1213" s="326" t="s">
        <v>15115</v>
      </c>
      <c r="F1213" s="326" t="s">
        <v>801</v>
      </c>
      <c r="G1213" s="326" t="s">
        <v>896</v>
      </c>
      <c r="H1213" s="326" t="s">
        <v>4140</v>
      </c>
      <c r="I1213" s="327">
        <v>0</v>
      </c>
      <c r="J1213" s="327">
        <v>0</v>
      </c>
      <c r="K1213" s="327">
        <v>0</v>
      </c>
      <c r="L1213" s="327">
        <v>0</v>
      </c>
      <c r="M1213" s="327">
        <v>0</v>
      </c>
      <c r="N1213" s="326" t="s">
        <v>12555</v>
      </c>
    </row>
    <row r="1214" spans="2:14" ht="15" hidden="1" x14ac:dyDescent="0.25">
      <c r="B1214" s="324" t="s">
        <v>21534</v>
      </c>
      <c r="C1214" s="324" t="s">
        <v>980</v>
      </c>
      <c r="D1214" s="324" t="s">
        <v>4142</v>
      </c>
      <c r="E1214" s="324" t="s">
        <v>21535</v>
      </c>
      <c r="F1214" s="324" t="s">
        <v>801</v>
      </c>
      <c r="G1214" s="324" t="s">
        <v>896</v>
      </c>
      <c r="H1214" s="324" t="s">
        <v>4140</v>
      </c>
      <c r="I1214" s="325">
        <v>0</v>
      </c>
      <c r="J1214" s="325">
        <v>0</v>
      </c>
      <c r="K1214" s="325">
        <v>0</v>
      </c>
      <c r="L1214" s="325">
        <v>0</v>
      </c>
      <c r="M1214" s="325">
        <v>0</v>
      </c>
      <c r="N1214" s="324" t="s">
        <v>12555</v>
      </c>
    </row>
    <row r="1215" spans="2:14" ht="15" hidden="1" x14ac:dyDescent="0.25">
      <c r="B1215" s="326" t="s">
        <v>15116</v>
      </c>
      <c r="C1215" s="326" t="s">
        <v>980</v>
      </c>
      <c r="D1215" s="326" t="s">
        <v>4143</v>
      </c>
      <c r="E1215" s="326" t="s">
        <v>1960</v>
      </c>
      <c r="F1215" s="326" t="s">
        <v>801</v>
      </c>
      <c r="G1215" s="326" t="s">
        <v>896</v>
      </c>
      <c r="H1215" s="326" t="s">
        <v>4140</v>
      </c>
      <c r="I1215" s="327">
        <v>0</v>
      </c>
      <c r="J1215" s="327">
        <v>0</v>
      </c>
      <c r="K1215" s="327">
        <v>0</v>
      </c>
      <c r="L1215" s="327">
        <v>0</v>
      </c>
      <c r="M1215" s="327">
        <v>0</v>
      </c>
      <c r="N1215" s="326" t="s">
        <v>12555</v>
      </c>
    </row>
    <row r="1216" spans="2:14" ht="15" hidden="1" x14ac:dyDescent="0.25">
      <c r="B1216" s="324" t="s">
        <v>15117</v>
      </c>
      <c r="C1216" s="324" t="s">
        <v>980</v>
      </c>
      <c r="D1216" s="324" t="s">
        <v>4143</v>
      </c>
      <c r="E1216" s="324" t="s">
        <v>1961</v>
      </c>
      <c r="F1216" s="324" t="s">
        <v>801</v>
      </c>
      <c r="G1216" s="324" t="s">
        <v>896</v>
      </c>
      <c r="H1216" s="324" t="s">
        <v>4140</v>
      </c>
      <c r="I1216" s="325">
        <v>0</v>
      </c>
      <c r="J1216" s="325">
        <v>0</v>
      </c>
      <c r="K1216" s="325">
        <v>0</v>
      </c>
      <c r="L1216" s="325">
        <v>0.03</v>
      </c>
      <c r="M1216" s="325">
        <v>0</v>
      </c>
      <c r="N1216" s="324" t="s">
        <v>12555</v>
      </c>
    </row>
    <row r="1217" spans="2:14" ht="15" hidden="1" x14ac:dyDescent="0.25">
      <c r="B1217" s="326" t="s">
        <v>15118</v>
      </c>
      <c r="C1217" s="326" t="s">
        <v>980</v>
      </c>
      <c r="D1217" s="326" t="s">
        <v>4143</v>
      </c>
      <c r="E1217" s="326" t="s">
        <v>1966</v>
      </c>
      <c r="F1217" s="326" t="s">
        <v>801</v>
      </c>
      <c r="G1217" s="326" t="s">
        <v>896</v>
      </c>
      <c r="H1217" s="326" t="s">
        <v>4140</v>
      </c>
      <c r="I1217" s="327">
        <v>0</v>
      </c>
      <c r="J1217" s="327">
        <v>0</v>
      </c>
      <c r="K1217" s="327">
        <v>0</v>
      </c>
      <c r="L1217" s="327">
        <v>0</v>
      </c>
      <c r="M1217" s="327">
        <v>0</v>
      </c>
      <c r="N1217" s="326" t="s">
        <v>12555</v>
      </c>
    </row>
    <row r="1218" spans="2:14" ht="15" hidden="1" x14ac:dyDescent="0.25">
      <c r="B1218" s="324" t="s">
        <v>15119</v>
      </c>
      <c r="C1218" s="324" t="s">
        <v>980</v>
      </c>
      <c r="D1218" s="324" t="s">
        <v>4143</v>
      </c>
      <c r="E1218" s="324" t="s">
        <v>1967</v>
      </c>
      <c r="F1218" s="324" t="s">
        <v>801</v>
      </c>
      <c r="G1218" s="324" t="s">
        <v>896</v>
      </c>
      <c r="H1218" s="324" t="s">
        <v>4140</v>
      </c>
      <c r="I1218" s="325">
        <v>0</v>
      </c>
      <c r="J1218" s="325">
        <v>0</v>
      </c>
      <c r="K1218" s="325">
        <v>0</v>
      </c>
      <c r="L1218" s="325">
        <v>0</v>
      </c>
      <c r="M1218" s="325">
        <v>0</v>
      </c>
      <c r="N1218" s="324" t="s">
        <v>12555</v>
      </c>
    </row>
    <row r="1219" spans="2:14" ht="15" hidden="1" x14ac:dyDescent="0.25">
      <c r="B1219" s="326" t="s">
        <v>15120</v>
      </c>
      <c r="C1219" s="326" t="s">
        <v>980</v>
      </c>
      <c r="D1219" s="326" t="s">
        <v>4143</v>
      </c>
      <c r="E1219" s="326" t="s">
        <v>1968</v>
      </c>
      <c r="F1219" s="326" t="s">
        <v>801</v>
      </c>
      <c r="G1219" s="326" t="s">
        <v>896</v>
      </c>
      <c r="H1219" s="326" t="s">
        <v>4140</v>
      </c>
      <c r="I1219" s="327">
        <v>0</v>
      </c>
      <c r="J1219" s="327">
        <v>0</v>
      </c>
      <c r="K1219" s="327">
        <v>0</v>
      </c>
      <c r="L1219" s="327">
        <v>0</v>
      </c>
      <c r="M1219" s="327">
        <v>0</v>
      </c>
      <c r="N1219" s="326" t="s">
        <v>12555</v>
      </c>
    </row>
    <row r="1220" spans="2:14" ht="15" hidden="1" x14ac:dyDescent="0.25">
      <c r="B1220" s="324" t="s">
        <v>15121</v>
      </c>
      <c r="C1220" s="324" t="s">
        <v>980</v>
      </c>
      <c r="D1220" s="324" t="s">
        <v>4143</v>
      </c>
      <c r="E1220" s="324" t="s">
        <v>1969</v>
      </c>
      <c r="F1220" s="324" t="s">
        <v>801</v>
      </c>
      <c r="G1220" s="324" t="s">
        <v>896</v>
      </c>
      <c r="H1220" s="324" t="s">
        <v>4140</v>
      </c>
      <c r="I1220" s="325">
        <v>0</v>
      </c>
      <c r="J1220" s="325">
        <v>0</v>
      </c>
      <c r="K1220" s="325">
        <v>0</v>
      </c>
      <c r="L1220" s="325">
        <v>0</v>
      </c>
      <c r="M1220" s="325">
        <v>0</v>
      </c>
      <c r="N1220" s="324" t="s">
        <v>12555</v>
      </c>
    </row>
    <row r="1221" spans="2:14" ht="15" hidden="1" x14ac:dyDescent="0.25">
      <c r="B1221" s="326" t="s">
        <v>15122</v>
      </c>
      <c r="C1221" s="326" t="s">
        <v>980</v>
      </c>
      <c r="D1221" s="326" t="s">
        <v>4143</v>
      </c>
      <c r="E1221" s="326" t="s">
        <v>1970</v>
      </c>
      <c r="F1221" s="326" t="s">
        <v>801</v>
      </c>
      <c r="G1221" s="326" t="s">
        <v>896</v>
      </c>
      <c r="H1221" s="326" t="s">
        <v>4140</v>
      </c>
      <c r="I1221" s="327">
        <v>0</v>
      </c>
      <c r="J1221" s="327">
        <v>0</v>
      </c>
      <c r="K1221" s="327">
        <v>0</v>
      </c>
      <c r="L1221" s="327">
        <v>0</v>
      </c>
      <c r="M1221" s="327">
        <v>0</v>
      </c>
      <c r="N1221" s="326" t="s">
        <v>12555</v>
      </c>
    </row>
    <row r="1222" spans="2:14" ht="15" hidden="1" x14ac:dyDescent="0.25">
      <c r="B1222" s="324" t="s">
        <v>15123</v>
      </c>
      <c r="C1222" s="324" t="s">
        <v>980</v>
      </c>
      <c r="D1222" s="324" t="s">
        <v>4143</v>
      </c>
      <c r="E1222" s="324" t="s">
        <v>1971</v>
      </c>
      <c r="F1222" s="324" t="s">
        <v>801</v>
      </c>
      <c r="G1222" s="324" t="s">
        <v>896</v>
      </c>
      <c r="H1222" s="324" t="s">
        <v>4140</v>
      </c>
      <c r="I1222" s="325">
        <v>0</v>
      </c>
      <c r="J1222" s="325">
        <v>0</v>
      </c>
      <c r="K1222" s="325">
        <v>0</v>
      </c>
      <c r="L1222" s="325">
        <v>0</v>
      </c>
      <c r="M1222" s="325">
        <v>0</v>
      </c>
      <c r="N1222" s="324" t="s">
        <v>12555</v>
      </c>
    </row>
    <row r="1223" spans="2:14" ht="15" hidden="1" x14ac:dyDescent="0.25">
      <c r="B1223" s="326" t="s">
        <v>15124</v>
      </c>
      <c r="C1223" s="326" t="s">
        <v>980</v>
      </c>
      <c r="D1223" s="326" t="s">
        <v>4143</v>
      </c>
      <c r="E1223" s="326" t="s">
        <v>1972</v>
      </c>
      <c r="F1223" s="326" t="s">
        <v>801</v>
      </c>
      <c r="G1223" s="326" t="s">
        <v>896</v>
      </c>
      <c r="H1223" s="326" t="s">
        <v>4140</v>
      </c>
      <c r="I1223" s="327">
        <v>0</v>
      </c>
      <c r="J1223" s="327">
        <v>0</v>
      </c>
      <c r="K1223" s="327">
        <v>0</v>
      </c>
      <c r="L1223" s="327">
        <v>0</v>
      </c>
      <c r="M1223" s="327">
        <v>0</v>
      </c>
      <c r="N1223" s="326" t="s">
        <v>12555</v>
      </c>
    </row>
    <row r="1224" spans="2:14" ht="15" hidden="1" x14ac:dyDescent="0.25">
      <c r="B1224" s="324" t="s">
        <v>15125</v>
      </c>
      <c r="C1224" s="324" t="s">
        <v>980</v>
      </c>
      <c r="D1224" s="324" t="s">
        <v>4143</v>
      </c>
      <c r="E1224" s="324" t="s">
        <v>1973</v>
      </c>
      <c r="F1224" s="324" t="s">
        <v>801</v>
      </c>
      <c r="G1224" s="324" t="s">
        <v>896</v>
      </c>
      <c r="H1224" s="324" t="s">
        <v>4140</v>
      </c>
      <c r="I1224" s="325">
        <v>0</v>
      </c>
      <c r="J1224" s="325">
        <v>0</v>
      </c>
      <c r="K1224" s="325">
        <v>0</v>
      </c>
      <c r="L1224" s="325">
        <v>0</v>
      </c>
      <c r="M1224" s="325">
        <v>0</v>
      </c>
      <c r="N1224" s="324" t="s">
        <v>12555</v>
      </c>
    </row>
    <row r="1225" spans="2:14" ht="15" hidden="1" x14ac:dyDescent="0.25">
      <c r="B1225" s="326" t="s">
        <v>15126</v>
      </c>
      <c r="C1225" s="326" t="s">
        <v>980</v>
      </c>
      <c r="D1225" s="326" t="s">
        <v>4143</v>
      </c>
      <c r="E1225" s="326" t="s">
        <v>1974</v>
      </c>
      <c r="F1225" s="326" t="s">
        <v>801</v>
      </c>
      <c r="G1225" s="326" t="s">
        <v>896</v>
      </c>
      <c r="H1225" s="326" t="s">
        <v>4140</v>
      </c>
      <c r="I1225" s="327">
        <v>0</v>
      </c>
      <c r="J1225" s="327">
        <v>0</v>
      </c>
      <c r="K1225" s="327">
        <v>0</v>
      </c>
      <c r="L1225" s="327">
        <v>0</v>
      </c>
      <c r="M1225" s="327">
        <v>0</v>
      </c>
      <c r="N1225" s="326" t="s">
        <v>12555</v>
      </c>
    </row>
    <row r="1226" spans="2:14" ht="15" hidden="1" x14ac:dyDescent="0.25">
      <c r="B1226" s="324" t="s">
        <v>15127</v>
      </c>
      <c r="C1226" s="324" t="s">
        <v>980</v>
      </c>
      <c r="D1226" s="324" t="s">
        <v>4143</v>
      </c>
      <c r="E1226" s="324" t="s">
        <v>1975</v>
      </c>
      <c r="F1226" s="324" t="s">
        <v>801</v>
      </c>
      <c r="G1226" s="324" t="s">
        <v>896</v>
      </c>
      <c r="H1226" s="324" t="s">
        <v>4140</v>
      </c>
      <c r="I1226" s="325">
        <v>0</v>
      </c>
      <c r="J1226" s="325">
        <v>0</v>
      </c>
      <c r="K1226" s="325">
        <v>0</v>
      </c>
      <c r="L1226" s="325">
        <v>0</v>
      </c>
      <c r="M1226" s="325">
        <v>0</v>
      </c>
      <c r="N1226" s="324" t="s">
        <v>12555</v>
      </c>
    </row>
    <row r="1227" spans="2:14" ht="15" hidden="1" x14ac:dyDescent="0.25">
      <c r="B1227" s="324" t="s">
        <v>15128</v>
      </c>
      <c r="C1227" s="324" t="s">
        <v>980</v>
      </c>
      <c r="D1227" s="324" t="s">
        <v>4143</v>
      </c>
      <c r="E1227" s="324" t="s">
        <v>1976</v>
      </c>
      <c r="F1227" s="324" t="s">
        <v>801</v>
      </c>
      <c r="G1227" s="324" t="s">
        <v>896</v>
      </c>
      <c r="H1227" s="324" t="s">
        <v>4140</v>
      </c>
      <c r="I1227" s="325">
        <v>0</v>
      </c>
      <c r="J1227" s="325">
        <v>0</v>
      </c>
      <c r="K1227" s="325">
        <v>0</v>
      </c>
      <c r="L1227" s="325">
        <v>0</v>
      </c>
      <c r="M1227" s="325">
        <v>0</v>
      </c>
      <c r="N1227" s="324" t="s">
        <v>12555</v>
      </c>
    </row>
    <row r="1228" spans="2:14" ht="15" hidden="1" x14ac:dyDescent="0.25">
      <c r="B1228" s="326" t="s">
        <v>15129</v>
      </c>
      <c r="C1228" s="326" t="s">
        <v>980</v>
      </c>
      <c r="D1228" s="326" t="s">
        <v>4143</v>
      </c>
      <c r="E1228" s="326" t="s">
        <v>1977</v>
      </c>
      <c r="F1228" s="326" t="s">
        <v>801</v>
      </c>
      <c r="G1228" s="326" t="s">
        <v>896</v>
      </c>
      <c r="H1228" s="326" t="s">
        <v>4140</v>
      </c>
      <c r="I1228" s="327">
        <v>0</v>
      </c>
      <c r="J1228" s="327">
        <v>0</v>
      </c>
      <c r="K1228" s="327">
        <v>0</v>
      </c>
      <c r="L1228" s="327">
        <v>0</v>
      </c>
      <c r="M1228" s="327">
        <v>0</v>
      </c>
      <c r="N1228" s="326" t="s">
        <v>12555</v>
      </c>
    </row>
    <row r="1229" spans="2:14" ht="15" hidden="1" x14ac:dyDescent="0.25">
      <c r="B1229" s="326" t="s">
        <v>15130</v>
      </c>
      <c r="C1229" s="326" t="s">
        <v>980</v>
      </c>
      <c r="D1229" s="326" t="s">
        <v>4143</v>
      </c>
      <c r="E1229" s="326" t="s">
        <v>1978</v>
      </c>
      <c r="F1229" s="326" t="s">
        <v>801</v>
      </c>
      <c r="G1229" s="326" t="s">
        <v>896</v>
      </c>
      <c r="H1229" s="326" t="s">
        <v>4140</v>
      </c>
      <c r="I1229" s="327">
        <v>0</v>
      </c>
      <c r="J1229" s="327">
        <v>0</v>
      </c>
      <c r="K1229" s="327">
        <v>0</v>
      </c>
      <c r="L1229" s="327">
        <v>0</v>
      </c>
      <c r="M1229" s="327">
        <v>0</v>
      </c>
      <c r="N1229" s="326" t="s">
        <v>12555</v>
      </c>
    </row>
    <row r="1230" spans="2:14" ht="15" hidden="1" x14ac:dyDescent="0.25">
      <c r="B1230" s="324" t="s">
        <v>15131</v>
      </c>
      <c r="C1230" s="324" t="s">
        <v>980</v>
      </c>
      <c r="D1230" s="324" t="s">
        <v>4143</v>
      </c>
      <c r="E1230" s="324" t="s">
        <v>1979</v>
      </c>
      <c r="F1230" s="324" t="s">
        <v>801</v>
      </c>
      <c r="G1230" s="324" t="s">
        <v>896</v>
      </c>
      <c r="H1230" s="324" t="s">
        <v>4140</v>
      </c>
      <c r="I1230" s="325">
        <v>0</v>
      </c>
      <c r="J1230" s="325">
        <v>0</v>
      </c>
      <c r="K1230" s="325">
        <v>0</v>
      </c>
      <c r="L1230" s="325">
        <v>0</v>
      </c>
      <c r="M1230" s="325">
        <v>0</v>
      </c>
      <c r="N1230" s="324" t="s">
        <v>12555</v>
      </c>
    </row>
    <row r="1231" spans="2:14" ht="15" hidden="1" x14ac:dyDescent="0.25">
      <c r="B1231" s="326" t="s">
        <v>15132</v>
      </c>
      <c r="C1231" s="326" t="s">
        <v>980</v>
      </c>
      <c r="D1231" s="326" t="s">
        <v>4143</v>
      </c>
      <c r="E1231" s="326" t="s">
        <v>1980</v>
      </c>
      <c r="F1231" s="326" t="s">
        <v>801</v>
      </c>
      <c r="G1231" s="326" t="s">
        <v>896</v>
      </c>
      <c r="H1231" s="326" t="s">
        <v>4140</v>
      </c>
      <c r="I1231" s="327">
        <v>0</v>
      </c>
      <c r="J1231" s="327">
        <v>0</v>
      </c>
      <c r="K1231" s="327">
        <v>0</v>
      </c>
      <c r="L1231" s="327">
        <v>0</v>
      </c>
      <c r="M1231" s="327">
        <v>0</v>
      </c>
      <c r="N1231" s="326" t="s">
        <v>12555</v>
      </c>
    </row>
    <row r="1232" spans="2:14" ht="15" hidden="1" x14ac:dyDescent="0.25">
      <c r="B1232" s="324" t="s">
        <v>15133</v>
      </c>
      <c r="C1232" s="324" t="s">
        <v>980</v>
      </c>
      <c r="D1232" s="324" t="s">
        <v>4143</v>
      </c>
      <c r="E1232" s="324" t="s">
        <v>1981</v>
      </c>
      <c r="F1232" s="324" t="s">
        <v>801</v>
      </c>
      <c r="G1232" s="324" t="s">
        <v>896</v>
      </c>
      <c r="H1232" s="324" t="s">
        <v>4140</v>
      </c>
      <c r="I1232" s="325">
        <v>0</v>
      </c>
      <c r="J1232" s="325">
        <v>0</v>
      </c>
      <c r="K1232" s="325">
        <v>0</v>
      </c>
      <c r="L1232" s="325">
        <v>0</v>
      </c>
      <c r="M1232" s="325">
        <v>0</v>
      </c>
      <c r="N1232" s="324" t="s">
        <v>12555</v>
      </c>
    </row>
    <row r="1233" spans="2:14" ht="15" hidden="1" x14ac:dyDescent="0.25">
      <c r="B1233" s="326" t="s">
        <v>15134</v>
      </c>
      <c r="C1233" s="326" t="s">
        <v>980</v>
      </c>
      <c r="D1233" s="326" t="s">
        <v>4143</v>
      </c>
      <c r="E1233" s="326" t="s">
        <v>1982</v>
      </c>
      <c r="F1233" s="326" t="s">
        <v>801</v>
      </c>
      <c r="G1233" s="326" t="s">
        <v>896</v>
      </c>
      <c r="H1233" s="326" t="s">
        <v>4140</v>
      </c>
      <c r="I1233" s="327">
        <v>0</v>
      </c>
      <c r="J1233" s="327">
        <v>0</v>
      </c>
      <c r="K1233" s="327">
        <v>0</v>
      </c>
      <c r="L1233" s="327">
        <v>0</v>
      </c>
      <c r="M1233" s="327">
        <v>0</v>
      </c>
      <c r="N1233" s="326" t="s">
        <v>12555</v>
      </c>
    </row>
    <row r="1234" spans="2:14" ht="15" hidden="1" x14ac:dyDescent="0.25">
      <c r="B1234" s="324" t="s">
        <v>15135</v>
      </c>
      <c r="C1234" s="324" t="s">
        <v>980</v>
      </c>
      <c r="D1234" s="324" t="s">
        <v>4143</v>
      </c>
      <c r="E1234" s="324" t="s">
        <v>1983</v>
      </c>
      <c r="F1234" s="324" t="s">
        <v>801</v>
      </c>
      <c r="G1234" s="324" t="s">
        <v>896</v>
      </c>
      <c r="H1234" s="324" t="s">
        <v>4140</v>
      </c>
      <c r="I1234" s="325">
        <v>0</v>
      </c>
      <c r="J1234" s="325">
        <v>0</v>
      </c>
      <c r="K1234" s="325">
        <v>0</v>
      </c>
      <c r="L1234" s="325">
        <v>0</v>
      </c>
      <c r="M1234" s="325">
        <v>0</v>
      </c>
      <c r="N1234" s="324" t="s">
        <v>12555</v>
      </c>
    </row>
    <row r="1235" spans="2:14" ht="15" hidden="1" x14ac:dyDescent="0.25">
      <c r="B1235" s="326" t="s">
        <v>15136</v>
      </c>
      <c r="C1235" s="326" t="s">
        <v>980</v>
      </c>
      <c r="D1235" s="326" t="s">
        <v>4143</v>
      </c>
      <c r="E1235" s="326" t="s">
        <v>3528</v>
      </c>
      <c r="F1235" s="326" t="s">
        <v>801</v>
      </c>
      <c r="G1235" s="326" t="s">
        <v>896</v>
      </c>
      <c r="H1235" s="326" t="s">
        <v>4140</v>
      </c>
      <c r="I1235" s="327">
        <v>0</v>
      </c>
      <c r="J1235" s="327">
        <v>0</v>
      </c>
      <c r="K1235" s="327">
        <v>0</v>
      </c>
      <c r="L1235" s="327">
        <v>0</v>
      </c>
      <c r="M1235" s="327">
        <v>0</v>
      </c>
      <c r="N1235" s="326" t="s">
        <v>12555</v>
      </c>
    </row>
    <row r="1236" spans="2:14" ht="15" hidden="1" x14ac:dyDescent="0.25">
      <c r="B1236" s="324" t="s">
        <v>15137</v>
      </c>
      <c r="C1236" s="324" t="s">
        <v>980</v>
      </c>
      <c r="D1236" s="324" t="s">
        <v>4143</v>
      </c>
      <c r="E1236" s="324" t="s">
        <v>1987</v>
      </c>
      <c r="F1236" s="324" t="s">
        <v>801</v>
      </c>
      <c r="G1236" s="324" t="s">
        <v>896</v>
      </c>
      <c r="H1236" s="324" t="s">
        <v>4140</v>
      </c>
      <c r="I1236" s="325">
        <v>0</v>
      </c>
      <c r="J1236" s="325">
        <v>0</v>
      </c>
      <c r="K1236" s="325">
        <v>0</v>
      </c>
      <c r="L1236" s="325">
        <v>0</v>
      </c>
      <c r="M1236" s="325">
        <v>0</v>
      </c>
      <c r="N1236" s="324" t="s">
        <v>12555</v>
      </c>
    </row>
    <row r="1237" spans="2:14" ht="15" hidden="1" x14ac:dyDescent="0.25">
      <c r="B1237" s="324" t="s">
        <v>15138</v>
      </c>
      <c r="C1237" s="324" t="s">
        <v>980</v>
      </c>
      <c r="D1237" s="324" t="s">
        <v>4143</v>
      </c>
      <c r="E1237" s="324" t="s">
        <v>1988</v>
      </c>
      <c r="F1237" s="324" t="s">
        <v>801</v>
      </c>
      <c r="G1237" s="324" t="s">
        <v>896</v>
      </c>
      <c r="H1237" s="324" t="s">
        <v>4140</v>
      </c>
      <c r="I1237" s="325">
        <v>0</v>
      </c>
      <c r="J1237" s="325">
        <v>0</v>
      </c>
      <c r="K1237" s="325">
        <v>0</v>
      </c>
      <c r="L1237" s="325">
        <v>0</v>
      </c>
      <c r="M1237" s="325">
        <v>0</v>
      </c>
      <c r="N1237" s="324" t="s">
        <v>12555</v>
      </c>
    </row>
    <row r="1238" spans="2:14" ht="15" hidden="1" x14ac:dyDescent="0.25">
      <c r="B1238" s="326" t="s">
        <v>15139</v>
      </c>
      <c r="C1238" s="326" t="s">
        <v>980</v>
      </c>
      <c r="D1238" s="326" t="s">
        <v>4143</v>
      </c>
      <c r="E1238" s="326" t="s">
        <v>1989</v>
      </c>
      <c r="F1238" s="326" t="s">
        <v>801</v>
      </c>
      <c r="G1238" s="326" t="s">
        <v>896</v>
      </c>
      <c r="H1238" s="326" t="s">
        <v>4140</v>
      </c>
      <c r="I1238" s="327">
        <v>0</v>
      </c>
      <c r="J1238" s="327">
        <v>0</v>
      </c>
      <c r="K1238" s="327">
        <v>0</v>
      </c>
      <c r="L1238" s="327">
        <v>0</v>
      </c>
      <c r="M1238" s="327">
        <v>0</v>
      </c>
      <c r="N1238" s="326" t="s">
        <v>12555</v>
      </c>
    </row>
    <row r="1239" spans="2:14" ht="15" hidden="1" x14ac:dyDescent="0.25">
      <c r="B1239" s="324" t="s">
        <v>15140</v>
      </c>
      <c r="C1239" s="324" t="s">
        <v>980</v>
      </c>
      <c r="D1239" s="324" t="s">
        <v>4143</v>
      </c>
      <c r="E1239" s="324" t="s">
        <v>1992</v>
      </c>
      <c r="F1239" s="324" t="s">
        <v>811</v>
      </c>
      <c r="G1239" s="324" t="s">
        <v>896</v>
      </c>
      <c r="H1239" s="324" t="s">
        <v>7393</v>
      </c>
      <c r="I1239" s="325">
        <v>0</v>
      </c>
      <c r="J1239" s="325">
        <v>0</v>
      </c>
      <c r="K1239" s="325">
        <v>0</v>
      </c>
      <c r="L1239" s="325">
        <v>0</v>
      </c>
      <c r="M1239" s="325">
        <v>0</v>
      </c>
      <c r="N1239" s="324" t="s">
        <v>7275</v>
      </c>
    </row>
    <row r="1240" spans="2:14" ht="15" hidden="1" x14ac:dyDescent="0.25">
      <c r="B1240" s="326" t="s">
        <v>15140</v>
      </c>
      <c r="C1240" s="326" t="s">
        <v>980</v>
      </c>
      <c r="D1240" s="326" t="s">
        <v>4143</v>
      </c>
      <c r="E1240" s="326" t="s">
        <v>1992</v>
      </c>
      <c r="F1240" s="326" t="s">
        <v>811</v>
      </c>
      <c r="G1240" s="326" t="s">
        <v>896</v>
      </c>
      <c r="H1240" s="326" t="s">
        <v>4140</v>
      </c>
      <c r="I1240" s="327">
        <v>0</v>
      </c>
      <c r="J1240" s="327">
        <v>0</v>
      </c>
      <c r="K1240" s="327">
        <v>0</v>
      </c>
      <c r="L1240" s="327">
        <v>0</v>
      </c>
      <c r="M1240" s="327">
        <v>0</v>
      </c>
      <c r="N1240" s="326" t="s">
        <v>12555</v>
      </c>
    </row>
    <row r="1241" spans="2:14" ht="15" hidden="1" x14ac:dyDescent="0.25">
      <c r="B1241" s="324" t="s">
        <v>15141</v>
      </c>
      <c r="C1241" s="324" t="s">
        <v>980</v>
      </c>
      <c r="D1241" s="324" t="s">
        <v>4143</v>
      </c>
      <c r="E1241" s="324" t="s">
        <v>1993</v>
      </c>
      <c r="F1241" s="324" t="s">
        <v>801</v>
      </c>
      <c r="G1241" s="324" t="s">
        <v>896</v>
      </c>
      <c r="H1241" s="324" t="s">
        <v>4140</v>
      </c>
      <c r="I1241" s="325">
        <v>0</v>
      </c>
      <c r="J1241" s="325">
        <v>0</v>
      </c>
      <c r="K1241" s="325">
        <v>0</v>
      </c>
      <c r="L1241" s="325">
        <v>0</v>
      </c>
      <c r="M1241" s="325">
        <v>0</v>
      </c>
      <c r="N1241" s="324" t="s">
        <v>12555</v>
      </c>
    </row>
    <row r="1242" spans="2:14" ht="15" hidden="1" x14ac:dyDescent="0.25">
      <c r="B1242" s="324" t="s">
        <v>15142</v>
      </c>
      <c r="C1242" s="324" t="s">
        <v>980</v>
      </c>
      <c r="D1242" s="324" t="s">
        <v>4143</v>
      </c>
      <c r="E1242" s="324" t="s">
        <v>1996</v>
      </c>
      <c r="F1242" s="324" t="s">
        <v>801</v>
      </c>
      <c r="G1242" s="324" t="s">
        <v>896</v>
      </c>
      <c r="H1242" s="324" t="s">
        <v>4140</v>
      </c>
      <c r="I1242" s="325">
        <v>0</v>
      </c>
      <c r="J1242" s="325">
        <v>0</v>
      </c>
      <c r="K1242" s="325">
        <v>0</v>
      </c>
      <c r="L1242" s="325">
        <v>0</v>
      </c>
      <c r="M1242" s="325">
        <v>0</v>
      </c>
      <c r="N1242" s="324" t="s">
        <v>12555</v>
      </c>
    </row>
    <row r="1243" spans="2:14" ht="15" hidden="1" x14ac:dyDescent="0.25">
      <c r="B1243" s="326" t="s">
        <v>15143</v>
      </c>
      <c r="C1243" s="326" t="s">
        <v>980</v>
      </c>
      <c r="D1243" s="326" t="s">
        <v>4143</v>
      </c>
      <c r="E1243" s="326" t="s">
        <v>7504</v>
      </c>
      <c r="F1243" s="326" t="s">
        <v>801</v>
      </c>
      <c r="G1243" s="326" t="s">
        <v>896</v>
      </c>
      <c r="H1243" s="326" t="s">
        <v>4140</v>
      </c>
      <c r="I1243" s="327">
        <v>0</v>
      </c>
      <c r="J1243" s="327">
        <v>0</v>
      </c>
      <c r="K1243" s="327">
        <v>0</v>
      </c>
      <c r="L1243" s="327">
        <v>0.03</v>
      </c>
      <c r="M1243" s="327">
        <v>0</v>
      </c>
      <c r="N1243" s="326" t="s">
        <v>12555</v>
      </c>
    </row>
    <row r="1244" spans="2:14" ht="15" hidden="1" x14ac:dyDescent="0.25">
      <c r="B1244" s="324" t="s">
        <v>15144</v>
      </c>
      <c r="C1244" s="324" t="s">
        <v>980</v>
      </c>
      <c r="D1244" s="324" t="s">
        <v>4143</v>
      </c>
      <c r="E1244" s="324" t="s">
        <v>9393</v>
      </c>
      <c r="F1244" s="324" t="s">
        <v>801</v>
      </c>
      <c r="G1244" s="324" t="s">
        <v>896</v>
      </c>
      <c r="H1244" s="324" t="s">
        <v>4140</v>
      </c>
      <c r="I1244" s="325">
        <v>0</v>
      </c>
      <c r="J1244" s="325">
        <v>0</v>
      </c>
      <c r="K1244" s="325">
        <v>0</v>
      </c>
      <c r="L1244" s="325">
        <v>0.05</v>
      </c>
      <c r="M1244" s="325">
        <v>0</v>
      </c>
      <c r="N1244" s="324" t="s">
        <v>12555</v>
      </c>
    </row>
    <row r="1245" spans="2:14" ht="15" hidden="1" x14ac:dyDescent="0.25">
      <c r="B1245" s="326" t="s">
        <v>15145</v>
      </c>
      <c r="C1245" s="326" t="s">
        <v>980</v>
      </c>
      <c r="D1245" s="326" t="s">
        <v>4143</v>
      </c>
      <c r="E1245" s="326" t="s">
        <v>9774</v>
      </c>
      <c r="F1245" s="326" t="s">
        <v>801</v>
      </c>
      <c r="G1245" s="326" t="s">
        <v>896</v>
      </c>
      <c r="H1245" s="326" t="s">
        <v>4140</v>
      </c>
      <c r="I1245" s="327">
        <v>0</v>
      </c>
      <c r="J1245" s="327">
        <v>0</v>
      </c>
      <c r="K1245" s="327">
        <v>0</v>
      </c>
      <c r="L1245" s="327">
        <v>0</v>
      </c>
      <c r="M1245" s="327">
        <v>0</v>
      </c>
      <c r="N1245" s="326" t="s">
        <v>12555</v>
      </c>
    </row>
    <row r="1246" spans="2:14" ht="15" hidden="1" x14ac:dyDescent="0.25">
      <c r="B1246" s="324" t="s">
        <v>15146</v>
      </c>
      <c r="C1246" s="324" t="s">
        <v>980</v>
      </c>
      <c r="D1246" s="324" t="s">
        <v>4144</v>
      </c>
      <c r="E1246" s="324" t="s">
        <v>1998</v>
      </c>
      <c r="F1246" s="324" t="s">
        <v>801</v>
      </c>
      <c r="G1246" s="324" t="s">
        <v>896</v>
      </c>
      <c r="H1246" s="324" t="s">
        <v>4140</v>
      </c>
      <c r="I1246" s="325">
        <v>0</v>
      </c>
      <c r="J1246" s="325">
        <v>0</v>
      </c>
      <c r="K1246" s="325">
        <v>0</v>
      </c>
      <c r="L1246" s="325">
        <v>0</v>
      </c>
      <c r="M1246" s="325">
        <v>0</v>
      </c>
      <c r="N1246" s="324" t="s">
        <v>12555</v>
      </c>
    </row>
    <row r="1247" spans="2:14" ht="15" hidden="1" x14ac:dyDescent="0.25">
      <c r="B1247" s="326" t="s">
        <v>15147</v>
      </c>
      <c r="C1247" s="326" t="s">
        <v>980</v>
      </c>
      <c r="D1247" s="326" t="s">
        <v>4144</v>
      </c>
      <c r="E1247" s="326" t="s">
        <v>2002</v>
      </c>
      <c r="F1247" s="326" t="s">
        <v>801</v>
      </c>
      <c r="G1247" s="326" t="s">
        <v>896</v>
      </c>
      <c r="H1247" s="326" t="s">
        <v>4140</v>
      </c>
      <c r="I1247" s="327">
        <v>0</v>
      </c>
      <c r="J1247" s="327">
        <v>0</v>
      </c>
      <c r="K1247" s="327">
        <v>0</v>
      </c>
      <c r="L1247" s="327">
        <v>0</v>
      </c>
      <c r="M1247" s="327">
        <v>0</v>
      </c>
      <c r="N1247" s="326" t="s">
        <v>12555</v>
      </c>
    </row>
    <row r="1248" spans="2:14" ht="15" hidden="1" x14ac:dyDescent="0.25">
      <c r="B1248" s="324" t="s">
        <v>15148</v>
      </c>
      <c r="C1248" s="324" t="s">
        <v>980</v>
      </c>
      <c r="D1248" s="324" t="s">
        <v>4144</v>
      </c>
      <c r="E1248" s="324" t="s">
        <v>2003</v>
      </c>
      <c r="F1248" s="324" t="s">
        <v>801</v>
      </c>
      <c r="G1248" s="324" t="s">
        <v>896</v>
      </c>
      <c r="H1248" s="324" t="s">
        <v>4140</v>
      </c>
      <c r="I1248" s="325">
        <v>0</v>
      </c>
      <c r="J1248" s="325">
        <v>0</v>
      </c>
      <c r="K1248" s="325">
        <v>0</v>
      </c>
      <c r="L1248" s="325">
        <v>0</v>
      </c>
      <c r="M1248" s="325">
        <v>0</v>
      </c>
      <c r="N1248" s="324" t="s">
        <v>12555</v>
      </c>
    </row>
    <row r="1249" spans="2:14" ht="15" hidden="1" x14ac:dyDescent="0.25">
      <c r="B1249" s="326" t="s">
        <v>15149</v>
      </c>
      <c r="C1249" s="326" t="s">
        <v>980</v>
      </c>
      <c r="D1249" s="326" t="s">
        <v>4144</v>
      </c>
      <c r="E1249" s="326" t="s">
        <v>2006</v>
      </c>
      <c r="F1249" s="326" t="s">
        <v>801</v>
      </c>
      <c r="G1249" s="326" t="s">
        <v>896</v>
      </c>
      <c r="H1249" s="326" t="s">
        <v>4140</v>
      </c>
      <c r="I1249" s="327">
        <v>0</v>
      </c>
      <c r="J1249" s="327">
        <v>0</v>
      </c>
      <c r="K1249" s="327">
        <v>0</v>
      </c>
      <c r="L1249" s="327">
        <v>0</v>
      </c>
      <c r="M1249" s="327">
        <v>0</v>
      </c>
      <c r="N1249" s="326" t="s">
        <v>12555</v>
      </c>
    </row>
    <row r="1250" spans="2:14" ht="15" hidden="1" x14ac:dyDescent="0.25">
      <c r="B1250" s="324" t="s">
        <v>15150</v>
      </c>
      <c r="C1250" s="324" t="s">
        <v>980</v>
      </c>
      <c r="D1250" s="324" t="s">
        <v>4144</v>
      </c>
      <c r="E1250" s="324" t="s">
        <v>2008</v>
      </c>
      <c r="F1250" s="324" t="s">
        <v>801</v>
      </c>
      <c r="G1250" s="324" t="s">
        <v>896</v>
      </c>
      <c r="H1250" s="324" t="s">
        <v>4140</v>
      </c>
      <c r="I1250" s="325">
        <v>0</v>
      </c>
      <c r="J1250" s="325">
        <v>0</v>
      </c>
      <c r="K1250" s="325">
        <v>0</v>
      </c>
      <c r="L1250" s="325">
        <v>0</v>
      </c>
      <c r="M1250" s="325">
        <v>0</v>
      </c>
      <c r="N1250" s="324" t="s">
        <v>12555</v>
      </c>
    </row>
    <row r="1251" spans="2:14" ht="15" hidden="1" x14ac:dyDescent="0.25">
      <c r="B1251" s="326" t="s">
        <v>15151</v>
      </c>
      <c r="C1251" s="326" t="s">
        <v>980</v>
      </c>
      <c r="D1251" s="326" t="s">
        <v>4144</v>
      </c>
      <c r="E1251" s="326" t="s">
        <v>2009</v>
      </c>
      <c r="F1251" s="326" t="s">
        <v>801</v>
      </c>
      <c r="G1251" s="326" t="s">
        <v>896</v>
      </c>
      <c r="H1251" s="326" t="s">
        <v>4140</v>
      </c>
      <c r="I1251" s="327">
        <v>0</v>
      </c>
      <c r="J1251" s="327">
        <v>0</v>
      </c>
      <c r="K1251" s="327">
        <v>0</v>
      </c>
      <c r="L1251" s="327">
        <v>0</v>
      </c>
      <c r="M1251" s="327">
        <v>0</v>
      </c>
      <c r="N1251" s="326" t="s">
        <v>12555</v>
      </c>
    </row>
    <row r="1252" spans="2:14" ht="15" hidden="1" x14ac:dyDescent="0.25">
      <c r="B1252" s="324" t="s">
        <v>15152</v>
      </c>
      <c r="C1252" s="324" t="s">
        <v>980</v>
      </c>
      <c r="D1252" s="324" t="s">
        <v>4144</v>
      </c>
      <c r="E1252" s="324" t="s">
        <v>2010</v>
      </c>
      <c r="F1252" s="324" t="s">
        <v>801</v>
      </c>
      <c r="G1252" s="324" t="s">
        <v>896</v>
      </c>
      <c r="H1252" s="324" t="s">
        <v>4140</v>
      </c>
      <c r="I1252" s="325">
        <v>0</v>
      </c>
      <c r="J1252" s="325">
        <v>0</v>
      </c>
      <c r="K1252" s="325">
        <v>0</v>
      </c>
      <c r="L1252" s="325">
        <v>0</v>
      </c>
      <c r="M1252" s="325">
        <v>0</v>
      </c>
      <c r="N1252" s="324" t="s">
        <v>12555</v>
      </c>
    </row>
    <row r="1253" spans="2:14" ht="15" hidden="1" x14ac:dyDescent="0.25">
      <c r="B1253" s="326" t="s">
        <v>15153</v>
      </c>
      <c r="C1253" s="326" t="s">
        <v>980</v>
      </c>
      <c r="D1253" s="326" t="s">
        <v>4144</v>
      </c>
      <c r="E1253" s="326" t="s">
        <v>2011</v>
      </c>
      <c r="F1253" s="326" t="s">
        <v>801</v>
      </c>
      <c r="G1253" s="326" t="s">
        <v>896</v>
      </c>
      <c r="H1253" s="326" t="s">
        <v>4140</v>
      </c>
      <c r="I1253" s="327">
        <v>0</v>
      </c>
      <c r="J1253" s="327">
        <v>0</v>
      </c>
      <c r="K1253" s="327">
        <v>0</v>
      </c>
      <c r="L1253" s="327">
        <v>0</v>
      </c>
      <c r="M1253" s="327">
        <v>0</v>
      </c>
      <c r="N1253" s="326" t="s">
        <v>12555</v>
      </c>
    </row>
    <row r="1254" spans="2:14" ht="15" hidden="1" x14ac:dyDescent="0.25">
      <c r="B1254" s="324" t="s">
        <v>15154</v>
      </c>
      <c r="C1254" s="324" t="s">
        <v>980</v>
      </c>
      <c r="D1254" s="324" t="s">
        <v>4144</v>
      </c>
      <c r="E1254" s="324" t="s">
        <v>2018</v>
      </c>
      <c r="F1254" s="324" t="s">
        <v>811</v>
      </c>
      <c r="G1254" s="324" t="s">
        <v>896</v>
      </c>
      <c r="H1254" s="324" t="s">
        <v>7393</v>
      </c>
      <c r="I1254" s="325">
        <v>0</v>
      </c>
      <c r="J1254" s="325">
        <v>0</v>
      </c>
      <c r="K1254" s="325">
        <v>0</v>
      </c>
      <c r="L1254" s="325">
        <v>0</v>
      </c>
      <c r="M1254" s="325">
        <v>0</v>
      </c>
      <c r="N1254" s="324" t="s">
        <v>7275</v>
      </c>
    </row>
    <row r="1255" spans="2:14" ht="15" hidden="1" x14ac:dyDescent="0.25">
      <c r="B1255" s="326" t="s">
        <v>15154</v>
      </c>
      <c r="C1255" s="326" t="s">
        <v>980</v>
      </c>
      <c r="D1255" s="326" t="s">
        <v>4144</v>
      </c>
      <c r="E1255" s="326" t="s">
        <v>2018</v>
      </c>
      <c r="F1255" s="326" t="s">
        <v>811</v>
      </c>
      <c r="G1255" s="326" t="s">
        <v>896</v>
      </c>
      <c r="H1255" s="326" t="s">
        <v>4140</v>
      </c>
      <c r="I1255" s="327">
        <v>0</v>
      </c>
      <c r="J1255" s="327">
        <v>0</v>
      </c>
      <c r="K1255" s="327">
        <v>0</v>
      </c>
      <c r="L1255" s="327">
        <v>0</v>
      </c>
      <c r="M1255" s="327">
        <v>0</v>
      </c>
      <c r="N1255" s="326" t="s">
        <v>12555</v>
      </c>
    </row>
    <row r="1256" spans="2:14" ht="15" hidden="1" x14ac:dyDescent="0.25">
      <c r="B1256" s="324" t="s">
        <v>15155</v>
      </c>
      <c r="C1256" s="324" t="s">
        <v>980</v>
      </c>
      <c r="D1256" s="324" t="s">
        <v>4144</v>
      </c>
      <c r="E1256" s="324" t="s">
        <v>2021</v>
      </c>
      <c r="F1256" s="324" t="s">
        <v>801</v>
      </c>
      <c r="G1256" s="324" t="s">
        <v>896</v>
      </c>
      <c r="H1256" s="324" t="s">
        <v>4140</v>
      </c>
      <c r="I1256" s="325">
        <v>0</v>
      </c>
      <c r="J1256" s="325">
        <v>0</v>
      </c>
      <c r="K1256" s="325">
        <v>0</v>
      </c>
      <c r="L1256" s="325">
        <v>0</v>
      </c>
      <c r="M1256" s="325">
        <v>0</v>
      </c>
      <c r="N1256" s="324" t="s">
        <v>12555</v>
      </c>
    </row>
    <row r="1257" spans="2:14" ht="15" hidden="1" x14ac:dyDescent="0.25">
      <c r="B1257" s="326" t="s">
        <v>15156</v>
      </c>
      <c r="C1257" s="326" t="s">
        <v>980</v>
      </c>
      <c r="D1257" s="326" t="s">
        <v>4144</v>
      </c>
      <c r="E1257" s="326" t="s">
        <v>5061</v>
      </c>
      <c r="F1257" s="326" t="s">
        <v>801</v>
      </c>
      <c r="G1257" s="326" t="s">
        <v>896</v>
      </c>
      <c r="H1257" s="326" t="s">
        <v>4140</v>
      </c>
      <c r="I1257" s="327">
        <v>0</v>
      </c>
      <c r="J1257" s="327">
        <v>0</v>
      </c>
      <c r="K1257" s="327">
        <v>0</v>
      </c>
      <c r="L1257" s="327">
        <v>0</v>
      </c>
      <c r="M1257" s="327">
        <v>0</v>
      </c>
      <c r="N1257" s="326" t="s">
        <v>12555</v>
      </c>
    </row>
    <row r="1258" spans="2:14" ht="15" hidden="1" x14ac:dyDescent="0.25">
      <c r="B1258" s="324" t="s">
        <v>15157</v>
      </c>
      <c r="C1258" s="324" t="s">
        <v>980</v>
      </c>
      <c r="D1258" s="324" t="s">
        <v>4144</v>
      </c>
      <c r="E1258" s="324" t="s">
        <v>6247</v>
      </c>
      <c r="F1258" s="324" t="s">
        <v>801</v>
      </c>
      <c r="G1258" s="324" t="s">
        <v>896</v>
      </c>
      <c r="H1258" s="324" t="s">
        <v>4140</v>
      </c>
      <c r="I1258" s="325">
        <v>0</v>
      </c>
      <c r="J1258" s="325">
        <v>0</v>
      </c>
      <c r="K1258" s="325">
        <v>0</v>
      </c>
      <c r="L1258" s="325">
        <v>0</v>
      </c>
      <c r="M1258" s="325">
        <v>0</v>
      </c>
      <c r="N1258" s="324" t="s">
        <v>12555</v>
      </c>
    </row>
    <row r="1259" spans="2:14" ht="15" hidden="1" x14ac:dyDescent="0.25">
      <c r="B1259" s="326" t="s">
        <v>15158</v>
      </c>
      <c r="C1259" s="326" t="s">
        <v>980</v>
      </c>
      <c r="D1259" s="326" t="s">
        <v>4144</v>
      </c>
      <c r="E1259" s="326" t="s">
        <v>6248</v>
      </c>
      <c r="F1259" s="326" t="s">
        <v>801</v>
      </c>
      <c r="G1259" s="326" t="s">
        <v>896</v>
      </c>
      <c r="H1259" s="326" t="s">
        <v>4140</v>
      </c>
      <c r="I1259" s="327">
        <v>0</v>
      </c>
      <c r="J1259" s="327">
        <v>0</v>
      </c>
      <c r="K1259" s="327">
        <v>0</v>
      </c>
      <c r="L1259" s="327">
        <v>0</v>
      </c>
      <c r="M1259" s="327">
        <v>0</v>
      </c>
      <c r="N1259" s="326" t="s">
        <v>12555</v>
      </c>
    </row>
    <row r="1260" spans="2:14" ht="15" hidden="1" x14ac:dyDescent="0.25">
      <c r="B1260" s="324" t="s">
        <v>15159</v>
      </c>
      <c r="C1260" s="324" t="s">
        <v>980</v>
      </c>
      <c r="D1260" s="324" t="s">
        <v>4144</v>
      </c>
      <c r="E1260" s="324" t="s">
        <v>8418</v>
      </c>
      <c r="F1260" s="324" t="s">
        <v>801</v>
      </c>
      <c r="G1260" s="324" t="s">
        <v>896</v>
      </c>
      <c r="H1260" s="324" t="s">
        <v>4140</v>
      </c>
      <c r="I1260" s="325">
        <v>0</v>
      </c>
      <c r="J1260" s="325">
        <v>0</v>
      </c>
      <c r="K1260" s="325">
        <v>0</v>
      </c>
      <c r="L1260" s="325">
        <v>0</v>
      </c>
      <c r="M1260" s="325">
        <v>0</v>
      </c>
      <c r="N1260" s="324" t="s">
        <v>12555</v>
      </c>
    </row>
    <row r="1261" spans="2:14" ht="15" hidden="1" x14ac:dyDescent="0.25">
      <c r="B1261" s="326" t="s">
        <v>21536</v>
      </c>
      <c r="C1261" s="326" t="s">
        <v>980</v>
      </c>
      <c r="D1261" s="326" t="s">
        <v>4144</v>
      </c>
      <c r="E1261" s="326" t="s">
        <v>8419</v>
      </c>
      <c r="F1261" s="326" t="s">
        <v>801</v>
      </c>
      <c r="G1261" s="326" t="s">
        <v>896</v>
      </c>
      <c r="H1261" s="326" t="s">
        <v>4140</v>
      </c>
      <c r="I1261" s="327">
        <v>0</v>
      </c>
      <c r="J1261" s="327">
        <v>0</v>
      </c>
      <c r="K1261" s="327">
        <v>0</v>
      </c>
      <c r="L1261" s="327">
        <v>0</v>
      </c>
      <c r="M1261" s="327">
        <v>0</v>
      </c>
      <c r="N1261" s="326" t="s">
        <v>12555</v>
      </c>
    </row>
    <row r="1262" spans="2:14" ht="15" hidden="1" x14ac:dyDescent="0.25">
      <c r="B1262" s="324" t="s">
        <v>15160</v>
      </c>
      <c r="C1262" s="324" t="s">
        <v>980</v>
      </c>
      <c r="D1262" s="324" t="s">
        <v>4144</v>
      </c>
      <c r="E1262" s="324" t="s">
        <v>9775</v>
      </c>
      <c r="F1262" s="324" t="s">
        <v>801</v>
      </c>
      <c r="G1262" s="324" t="s">
        <v>896</v>
      </c>
      <c r="H1262" s="324" t="s">
        <v>4140</v>
      </c>
      <c r="I1262" s="325">
        <v>0</v>
      </c>
      <c r="J1262" s="325">
        <v>0</v>
      </c>
      <c r="K1262" s="325">
        <v>0</v>
      </c>
      <c r="L1262" s="325">
        <v>0</v>
      </c>
      <c r="M1262" s="325">
        <v>0</v>
      </c>
      <c r="N1262" s="324" t="s">
        <v>12555</v>
      </c>
    </row>
    <row r="1263" spans="2:14" ht="15" hidden="1" x14ac:dyDescent="0.25">
      <c r="B1263" s="326" t="s">
        <v>15161</v>
      </c>
      <c r="C1263" s="326" t="s">
        <v>980</v>
      </c>
      <c r="D1263" s="326" t="s">
        <v>4144</v>
      </c>
      <c r="E1263" s="326" t="s">
        <v>15162</v>
      </c>
      <c r="F1263" s="326" t="s">
        <v>801</v>
      </c>
      <c r="G1263" s="326" t="s">
        <v>896</v>
      </c>
      <c r="H1263" s="326" t="s">
        <v>4140</v>
      </c>
      <c r="I1263" s="327">
        <v>0</v>
      </c>
      <c r="J1263" s="327">
        <v>0</v>
      </c>
      <c r="K1263" s="327">
        <v>0</v>
      </c>
      <c r="L1263" s="327">
        <v>0</v>
      </c>
      <c r="M1263" s="327">
        <v>0</v>
      </c>
      <c r="N1263" s="326" t="s">
        <v>12555</v>
      </c>
    </row>
    <row r="1264" spans="2:14" ht="15" hidden="1" x14ac:dyDescent="0.25">
      <c r="B1264" s="324" t="s">
        <v>15163</v>
      </c>
      <c r="C1264" s="324" t="s">
        <v>980</v>
      </c>
      <c r="D1264" s="324" t="s">
        <v>15164</v>
      </c>
      <c r="E1264" s="324" t="s">
        <v>2022</v>
      </c>
      <c r="F1264" s="324" t="s">
        <v>801</v>
      </c>
      <c r="G1264" s="324" t="s">
        <v>896</v>
      </c>
      <c r="H1264" s="324" t="s">
        <v>4140</v>
      </c>
      <c r="I1264" s="325">
        <v>0</v>
      </c>
      <c r="J1264" s="325">
        <v>0</v>
      </c>
      <c r="K1264" s="325">
        <v>0</v>
      </c>
      <c r="L1264" s="325">
        <v>0</v>
      </c>
      <c r="M1264" s="325">
        <v>0</v>
      </c>
      <c r="N1264" s="324" t="s">
        <v>12555</v>
      </c>
    </row>
    <row r="1265" spans="2:14" ht="15" hidden="1" x14ac:dyDescent="0.25">
      <c r="B1265" s="326" t="s">
        <v>15165</v>
      </c>
      <c r="C1265" s="326" t="s">
        <v>980</v>
      </c>
      <c r="D1265" s="326" t="s">
        <v>15164</v>
      </c>
      <c r="E1265" s="326" t="s">
        <v>2024</v>
      </c>
      <c r="F1265" s="326" t="s">
        <v>801</v>
      </c>
      <c r="G1265" s="326" t="s">
        <v>896</v>
      </c>
      <c r="H1265" s="326" t="s">
        <v>4140</v>
      </c>
      <c r="I1265" s="327">
        <v>0</v>
      </c>
      <c r="J1265" s="327">
        <v>0</v>
      </c>
      <c r="K1265" s="327">
        <v>0</v>
      </c>
      <c r="L1265" s="327">
        <v>0</v>
      </c>
      <c r="M1265" s="327">
        <v>0</v>
      </c>
      <c r="N1265" s="326" t="s">
        <v>12555</v>
      </c>
    </row>
    <row r="1266" spans="2:14" ht="15" hidden="1" x14ac:dyDescent="0.25">
      <c r="B1266" s="326" t="s">
        <v>15166</v>
      </c>
      <c r="C1266" s="326" t="s">
        <v>980</v>
      </c>
      <c r="D1266" s="326" t="s">
        <v>14379</v>
      </c>
      <c r="E1266" s="326" t="s">
        <v>2026</v>
      </c>
      <c r="F1266" s="326" t="s">
        <v>801</v>
      </c>
      <c r="G1266" s="326" t="s">
        <v>896</v>
      </c>
      <c r="H1266" s="326" t="s">
        <v>4140</v>
      </c>
      <c r="I1266" s="327">
        <v>0</v>
      </c>
      <c r="J1266" s="327">
        <v>0</v>
      </c>
      <c r="K1266" s="327">
        <v>0</v>
      </c>
      <c r="L1266" s="327">
        <v>0</v>
      </c>
      <c r="M1266" s="327">
        <v>0</v>
      </c>
      <c r="N1266" s="326" t="s">
        <v>12555</v>
      </c>
    </row>
    <row r="1267" spans="2:14" ht="15" hidden="1" x14ac:dyDescent="0.25">
      <c r="B1267" s="324" t="s">
        <v>15167</v>
      </c>
      <c r="C1267" s="324" t="s">
        <v>980</v>
      </c>
      <c r="D1267" s="324" t="s">
        <v>14379</v>
      </c>
      <c r="E1267" s="324" t="s">
        <v>2027</v>
      </c>
      <c r="F1267" s="324" t="s">
        <v>801</v>
      </c>
      <c r="G1267" s="324" t="s">
        <v>896</v>
      </c>
      <c r="H1267" s="324" t="s">
        <v>4140</v>
      </c>
      <c r="I1267" s="325">
        <v>0</v>
      </c>
      <c r="J1267" s="325">
        <v>0</v>
      </c>
      <c r="K1267" s="325">
        <v>0</v>
      </c>
      <c r="L1267" s="325">
        <v>34.65</v>
      </c>
      <c r="M1267" s="325">
        <v>0</v>
      </c>
      <c r="N1267" s="324" t="s">
        <v>12555</v>
      </c>
    </row>
    <row r="1268" spans="2:14" ht="15" hidden="1" x14ac:dyDescent="0.25">
      <c r="B1268" s="324" t="s">
        <v>15168</v>
      </c>
      <c r="C1268" s="324" t="s">
        <v>980</v>
      </c>
      <c r="D1268" s="324" t="s">
        <v>14379</v>
      </c>
      <c r="E1268" s="324" t="s">
        <v>2028</v>
      </c>
      <c r="F1268" s="324" t="s">
        <v>801</v>
      </c>
      <c r="G1268" s="324" t="s">
        <v>896</v>
      </c>
      <c r="H1268" s="324" t="s">
        <v>4140</v>
      </c>
      <c r="I1268" s="325">
        <v>0</v>
      </c>
      <c r="J1268" s="325">
        <v>0</v>
      </c>
      <c r="K1268" s="325">
        <v>0</v>
      </c>
      <c r="L1268" s="325">
        <v>0</v>
      </c>
      <c r="M1268" s="325">
        <v>0</v>
      </c>
      <c r="N1268" s="324" t="s">
        <v>12555</v>
      </c>
    </row>
    <row r="1269" spans="2:14" ht="15" hidden="1" x14ac:dyDescent="0.25">
      <c r="B1269" s="324" t="s">
        <v>15169</v>
      </c>
      <c r="C1269" s="324" t="s">
        <v>980</v>
      </c>
      <c r="D1269" s="324" t="s">
        <v>14379</v>
      </c>
      <c r="E1269" s="324" t="s">
        <v>2029</v>
      </c>
      <c r="F1269" s="324" t="s">
        <v>801</v>
      </c>
      <c r="G1269" s="324" t="s">
        <v>896</v>
      </c>
      <c r="H1269" s="324" t="s">
        <v>4140</v>
      </c>
      <c r="I1269" s="325">
        <v>0</v>
      </c>
      <c r="J1269" s="325">
        <v>0</v>
      </c>
      <c r="K1269" s="325">
        <v>0</v>
      </c>
      <c r="L1269" s="325">
        <v>0</v>
      </c>
      <c r="M1269" s="325">
        <v>0</v>
      </c>
      <c r="N1269" s="324" t="s">
        <v>12555</v>
      </c>
    </row>
    <row r="1270" spans="2:14" ht="15" hidden="1" x14ac:dyDescent="0.25">
      <c r="B1270" s="326" t="s">
        <v>15170</v>
      </c>
      <c r="C1270" s="326" t="s">
        <v>980</v>
      </c>
      <c r="D1270" s="326" t="s">
        <v>14379</v>
      </c>
      <c r="E1270" s="326" t="s">
        <v>7336</v>
      </c>
      <c r="F1270" s="326" t="s">
        <v>801</v>
      </c>
      <c r="G1270" s="326" t="s">
        <v>896</v>
      </c>
      <c r="H1270" s="326" t="s">
        <v>4140</v>
      </c>
      <c r="I1270" s="327">
        <v>0</v>
      </c>
      <c r="J1270" s="327">
        <v>0</v>
      </c>
      <c r="K1270" s="327">
        <v>0</v>
      </c>
      <c r="L1270" s="327">
        <v>0</v>
      </c>
      <c r="M1270" s="327">
        <v>0</v>
      </c>
      <c r="N1270" s="326" t="s">
        <v>12555</v>
      </c>
    </row>
    <row r="1271" spans="2:14" ht="15" hidden="1" x14ac:dyDescent="0.25">
      <c r="B1271" s="324" t="s">
        <v>15171</v>
      </c>
      <c r="C1271" s="324" t="s">
        <v>980</v>
      </c>
      <c r="D1271" s="324" t="s">
        <v>14379</v>
      </c>
      <c r="E1271" s="324" t="s">
        <v>7337</v>
      </c>
      <c r="F1271" s="324" t="s">
        <v>801</v>
      </c>
      <c r="G1271" s="324" t="s">
        <v>896</v>
      </c>
      <c r="H1271" s="324" t="s">
        <v>4140</v>
      </c>
      <c r="I1271" s="325">
        <v>0</v>
      </c>
      <c r="J1271" s="325">
        <v>0</v>
      </c>
      <c r="K1271" s="325">
        <v>0</v>
      </c>
      <c r="L1271" s="325">
        <v>0</v>
      </c>
      <c r="M1271" s="325">
        <v>0</v>
      </c>
      <c r="N1271" s="324" t="s">
        <v>12555</v>
      </c>
    </row>
    <row r="1272" spans="2:14" ht="15" hidden="1" x14ac:dyDescent="0.25">
      <c r="B1272" s="326" t="s">
        <v>15172</v>
      </c>
      <c r="C1272" s="326" t="s">
        <v>980</v>
      </c>
      <c r="D1272" s="326" t="s">
        <v>15173</v>
      </c>
      <c r="E1272" s="326" t="s">
        <v>2030</v>
      </c>
      <c r="F1272" s="326" t="s">
        <v>801</v>
      </c>
      <c r="G1272" s="326" t="s">
        <v>896</v>
      </c>
      <c r="H1272" s="326" t="s">
        <v>4140</v>
      </c>
      <c r="I1272" s="327">
        <v>0</v>
      </c>
      <c r="J1272" s="327">
        <v>0</v>
      </c>
      <c r="K1272" s="327">
        <v>0</v>
      </c>
      <c r="L1272" s="327">
        <v>0</v>
      </c>
      <c r="M1272" s="327">
        <v>0</v>
      </c>
      <c r="N1272" s="326" t="s">
        <v>12555</v>
      </c>
    </row>
    <row r="1273" spans="2:14" ht="15" hidden="1" x14ac:dyDescent="0.25">
      <c r="B1273" s="326" t="s">
        <v>15174</v>
      </c>
      <c r="C1273" s="326" t="s">
        <v>980</v>
      </c>
      <c r="D1273" s="326" t="s">
        <v>15173</v>
      </c>
      <c r="E1273" s="326" t="s">
        <v>2032</v>
      </c>
      <c r="F1273" s="326" t="s">
        <v>801</v>
      </c>
      <c r="G1273" s="326" t="s">
        <v>896</v>
      </c>
      <c r="H1273" s="326" t="s">
        <v>4140</v>
      </c>
      <c r="I1273" s="327">
        <v>0</v>
      </c>
      <c r="J1273" s="327">
        <v>0</v>
      </c>
      <c r="K1273" s="327">
        <v>0</v>
      </c>
      <c r="L1273" s="327">
        <v>0</v>
      </c>
      <c r="M1273" s="327">
        <v>0</v>
      </c>
      <c r="N1273" s="326" t="s">
        <v>12555</v>
      </c>
    </row>
    <row r="1274" spans="2:14" ht="15" hidden="1" x14ac:dyDescent="0.25">
      <c r="B1274" s="324" t="s">
        <v>15175</v>
      </c>
      <c r="C1274" s="324" t="s">
        <v>980</v>
      </c>
      <c r="D1274" s="324" t="s">
        <v>15173</v>
      </c>
      <c r="E1274" s="324" t="s">
        <v>2033</v>
      </c>
      <c r="F1274" s="324" t="s">
        <v>801</v>
      </c>
      <c r="G1274" s="324" t="s">
        <v>896</v>
      </c>
      <c r="H1274" s="324" t="s">
        <v>4140</v>
      </c>
      <c r="I1274" s="325">
        <v>0</v>
      </c>
      <c r="J1274" s="325">
        <v>0</v>
      </c>
      <c r="K1274" s="325">
        <v>0</v>
      </c>
      <c r="L1274" s="325">
        <v>0.06</v>
      </c>
      <c r="M1274" s="325">
        <v>0</v>
      </c>
      <c r="N1274" s="324" t="s">
        <v>12555</v>
      </c>
    </row>
    <row r="1275" spans="2:14" ht="15" hidden="1" x14ac:dyDescent="0.25">
      <c r="B1275" s="324" t="s">
        <v>15176</v>
      </c>
      <c r="C1275" s="324" t="s">
        <v>980</v>
      </c>
      <c r="D1275" s="324" t="s">
        <v>15173</v>
      </c>
      <c r="E1275" s="324" t="s">
        <v>2034</v>
      </c>
      <c r="F1275" s="324" t="s">
        <v>801</v>
      </c>
      <c r="G1275" s="324" t="s">
        <v>896</v>
      </c>
      <c r="H1275" s="324" t="s">
        <v>4140</v>
      </c>
      <c r="I1275" s="325">
        <v>0</v>
      </c>
      <c r="J1275" s="325">
        <v>0</v>
      </c>
      <c r="K1275" s="325">
        <v>0</v>
      </c>
      <c r="L1275" s="325">
        <v>0.01</v>
      </c>
      <c r="M1275" s="325">
        <v>0</v>
      </c>
      <c r="N1275" s="324" t="s">
        <v>12555</v>
      </c>
    </row>
    <row r="1276" spans="2:14" ht="15" hidden="1" x14ac:dyDescent="0.25">
      <c r="B1276" s="326" t="s">
        <v>21537</v>
      </c>
      <c r="C1276" s="326" t="s">
        <v>980</v>
      </c>
      <c r="D1276" s="326" t="s">
        <v>4145</v>
      </c>
      <c r="E1276" s="326" t="s">
        <v>9983</v>
      </c>
      <c r="F1276" s="326" t="s">
        <v>954</v>
      </c>
      <c r="G1276" s="326" t="s">
        <v>896</v>
      </c>
      <c r="H1276" s="326" t="s">
        <v>6221</v>
      </c>
      <c r="I1276" s="327">
        <v>0</v>
      </c>
      <c r="J1276" s="327">
        <v>0</v>
      </c>
      <c r="K1276" s="327">
        <v>0</v>
      </c>
      <c r="L1276" s="327">
        <v>0</v>
      </c>
      <c r="M1276" s="327">
        <v>0</v>
      </c>
      <c r="N1276" s="326" t="s">
        <v>7276</v>
      </c>
    </row>
    <row r="1277" spans="2:14" ht="15" hidden="1" x14ac:dyDescent="0.25">
      <c r="B1277" s="324" t="s">
        <v>21538</v>
      </c>
      <c r="C1277" s="324" t="s">
        <v>980</v>
      </c>
      <c r="D1277" s="324" t="s">
        <v>4145</v>
      </c>
      <c r="E1277" s="324" t="s">
        <v>9984</v>
      </c>
      <c r="F1277" s="324" t="s">
        <v>954</v>
      </c>
      <c r="G1277" s="324" t="s">
        <v>896</v>
      </c>
      <c r="H1277" s="324" t="s">
        <v>6221</v>
      </c>
      <c r="I1277" s="325">
        <v>0</v>
      </c>
      <c r="J1277" s="325">
        <v>0</v>
      </c>
      <c r="K1277" s="325">
        <v>0</v>
      </c>
      <c r="L1277" s="325">
        <v>0</v>
      </c>
      <c r="M1277" s="325">
        <v>0</v>
      </c>
      <c r="N1277" s="324" t="s">
        <v>7276</v>
      </c>
    </row>
    <row r="1278" spans="2:14" ht="15" hidden="1" x14ac:dyDescent="0.25">
      <c r="B1278" s="326" t="s">
        <v>21539</v>
      </c>
      <c r="C1278" s="326" t="s">
        <v>980</v>
      </c>
      <c r="D1278" s="326" t="s">
        <v>4145</v>
      </c>
      <c r="E1278" s="326" t="s">
        <v>13009</v>
      </c>
      <c r="F1278" s="326" t="s">
        <v>954</v>
      </c>
      <c r="G1278" s="326" t="s">
        <v>896</v>
      </c>
      <c r="H1278" s="326" t="s">
        <v>6221</v>
      </c>
      <c r="I1278" s="327">
        <v>0</v>
      </c>
      <c r="J1278" s="327">
        <v>0</v>
      </c>
      <c r="K1278" s="327">
        <v>0</v>
      </c>
      <c r="L1278" s="327">
        <v>0</v>
      </c>
      <c r="M1278" s="327">
        <v>0</v>
      </c>
      <c r="N1278" s="326" t="s">
        <v>7276</v>
      </c>
    </row>
    <row r="1279" spans="2:14" ht="15" hidden="1" x14ac:dyDescent="0.25">
      <c r="B1279" s="324" t="s">
        <v>15177</v>
      </c>
      <c r="C1279" s="324" t="s">
        <v>980</v>
      </c>
      <c r="D1279" s="324" t="s">
        <v>12922</v>
      </c>
      <c r="E1279" s="324" t="s">
        <v>2039</v>
      </c>
      <c r="F1279" s="324" t="s">
        <v>801</v>
      </c>
      <c r="G1279" s="324" t="s">
        <v>896</v>
      </c>
      <c r="H1279" s="324" t="s">
        <v>4140</v>
      </c>
      <c r="I1279" s="325">
        <v>0</v>
      </c>
      <c r="J1279" s="325">
        <v>0</v>
      </c>
      <c r="K1279" s="325">
        <v>0</v>
      </c>
      <c r="L1279" s="325">
        <v>0</v>
      </c>
      <c r="M1279" s="325">
        <v>0</v>
      </c>
      <c r="N1279" s="324" t="s">
        <v>12555</v>
      </c>
    </row>
    <row r="1280" spans="2:14" ht="15" hidden="1" x14ac:dyDescent="0.25">
      <c r="B1280" s="326" t="s">
        <v>15178</v>
      </c>
      <c r="C1280" s="326" t="s">
        <v>980</v>
      </c>
      <c r="D1280" s="326" t="s">
        <v>12922</v>
      </c>
      <c r="E1280" s="326" t="s">
        <v>9776</v>
      </c>
      <c r="F1280" s="326" t="s">
        <v>801</v>
      </c>
      <c r="G1280" s="326" t="s">
        <v>896</v>
      </c>
      <c r="H1280" s="326" t="s">
        <v>4140</v>
      </c>
      <c r="I1280" s="327">
        <v>1</v>
      </c>
      <c r="J1280" s="327">
        <v>0</v>
      </c>
      <c r="K1280" s="327">
        <v>1</v>
      </c>
      <c r="L1280" s="327">
        <v>20.57</v>
      </c>
      <c r="M1280" s="327">
        <v>0</v>
      </c>
      <c r="N1280" s="326" t="s">
        <v>12555</v>
      </c>
    </row>
    <row r="1281" spans="2:14" ht="15" hidden="1" x14ac:dyDescent="0.25">
      <c r="B1281" s="324" t="s">
        <v>15179</v>
      </c>
      <c r="C1281" s="324" t="s">
        <v>980</v>
      </c>
      <c r="D1281" s="324" t="s">
        <v>12922</v>
      </c>
      <c r="E1281" s="324" t="s">
        <v>9777</v>
      </c>
      <c r="F1281" s="324" t="s">
        <v>801</v>
      </c>
      <c r="G1281" s="324" t="s">
        <v>896</v>
      </c>
      <c r="H1281" s="324" t="s">
        <v>4140</v>
      </c>
      <c r="I1281" s="325">
        <v>0</v>
      </c>
      <c r="J1281" s="325">
        <v>0</v>
      </c>
      <c r="K1281" s="325">
        <v>0</v>
      </c>
      <c r="L1281" s="325">
        <v>0</v>
      </c>
      <c r="M1281" s="325">
        <v>0</v>
      </c>
      <c r="N1281" s="324" t="s">
        <v>12555</v>
      </c>
    </row>
    <row r="1282" spans="2:14" ht="15" hidden="1" x14ac:dyDescent="0.25">
      <c r="B1282" s="326" t="s">
        <v>15180</v>
      </c>
      <c r="C1282" s="326" t="s">
        <v>980</v>
      </c>
      <c r="D1282" s="326" t="s">
        <v>12922</v>
      </c>
      <c r="E1282" s="326" t="s">
        <v>9985</v>
      </c>
      <c r="F1282" s="326" t="s">
        <v>801</v>
      </c>
      <c r="G1282" s="326" t="s">
        <v>896</v>
      </c>
      <c r="H1282" s="326" t="s">
        <v>4140</v>
      </c>
      <c r="I1282" s="327">
        <v>12</v>
      </c>
      <c r="J1282" s="327">
        <v>0</v>
      </c>
      <c r="K1282" s="327">
        <v>12</v>
      </c>
      <c r="L1282" s="327">
        <v>246.79</v>
      </c>
      <c r="M1282" s="327">
        <v>0</v>
      </c>
      <c r="N1282" s="326" t="s">
        <v>12555</v>
      </c>
    </row>
    <row r="1283" spans="2:14" ht="15" hidden="1" x14ac:dyDescent="0.25">
      <c r="B1283" s="324" t="s">
        <v>15181</v>
      </c>
      <c r="C1283" s="324" t="s">
        <v>980</v>
      </c>
      <c r="D1283" s="324" t="s">
        <v>12922</v>
      </c>
      <c r="E1283" s="324" t="s">
        <v>9778</v>
      </c>
      <c r="F1283" s="324" t="s">
        <v>801</v>
      </c>
      <c r="G1283" s="324" t="s">
        <v>896</v>
      </c>
      <c r="H1283" s="324" t="s">
        <v>4140</v>
      </c>
      <c r="I1283" s="325">
        <v>0</v>
      </c>
      <c r="J1283" s="325">
        <v>0</v>
      </c>
      <c r="K1283" s="325">
        <v>0</v>
      </c>
      <c r="L1283" s="325">
        <v>0</v>
      </c>
      <c r="M1283" s="325">
        <v>0</v>
      </c>
      <c r="N1283" s="324" t="s">
        <v>12555</v>
      </c>
    </row>
    <row r="1284" spans="2:14" ht="15" hidden="1" x14ac:dyDescent="0.25">
      <c r="B1284" s="326" t="s">
        <v>15182</v>
      </c>
      <c r="C1284" s="326" t="s">
        <v>980</v>
      </c>
      <c r="D1284" s="326" t="s">
        <v>12922</v>
      </c>
      <c r="E1284" s="326" t="s">
        <v>9986</v>
      </c>
      <c r="F1284" s="326" t="s">
        <v>801</v>
      </c>
      <c r="G1284" s="326" t="s">
        <v>896</v>
      </c>
      <c r="H1284" s="326" t="s">
        <v>4140</v>
      </c>
      <c r="I1284" s="327">
        <v>0</v>
      </c>
      <c r="J1284" s="327">
        <v>0</v>
      </c>
      <c r="K1284" s="327">
        <v>0</v>
      </c>
      <c r="L1284" s="327">
        <v>0</v>
      </c>
      <c r="M1284" s="327">
        <v>0</v>
      </c>
      <c r="N1284" s="326" t="s">
        <v>12555</v>
      </c>
    </row>
    <row r="1285" spans="2:14" ht="15" hidden="1" x14ac:dyDescent="0.25">
      <c r="B1285" s="324" t="s">
        <v>15183</v>
      </c>
      <c r="C1285" s="324" t="s">
        <v>980</v>
      </c>
      <c r="D1285" s="324" t="s">
        <v>15184</v>
      </c>
      <c r="E1285" s="324" t="s">
        <v>12923</v>
      </c>
      <c r="F1285" s="324" t="s">
        <v>801</v>
      </c>
      <c r="G1285" s="324" t="s">
        <v>896</v>
      </c>
      <c r="H1285" s="324" t="s">
        <v>4140</v>
      </c>
      <c r="I1285" s="325">
        <v>0</v>
      </c>
      <c r="J1285" s="325">
        <v>0</v>
      </c>
      <c r="K1285" s="325">
        <v>0</v>
      </c>
      <c r="L1285" s="325">
        <v>0</v>
      </c>
      <c r="M1285" s="325">
        <v>0</v>
      </c>
      <c r="N1285" s="324" t="s">
        <v>12555</v>
      </c>
    </row>
    <row r="1286" spans="2:14" ht="15" hidden="1" x14ac:dyDescent="0.25">
      <c r="B1286" s="326" t="s">
        <v>15185</v>
      </c>
      <c r="C1286" s="326" t="s">
        <v>980</v>
      </c>
      <c r="D1286" s="326" t="s">
        <v>15184</v>
      </c>
      <c r="E1286" s="326" t="s">
        <v>12924</v>
      </c>
      <c r="F1286" s="326" t="s">
        <v>801</v>
      </c>
      <c r="G1286" s="326" t="s">
        <v>896</v>
      </c>
      <c r="H1286" s="326" t="s">
        <v>4140</v>
      </c>
      <c r="I1286" s="327">
        <v>0</v>
      </c>
      <c r="J1286" s="327">
        <v>0</v>
      </c>
      <c r="K1286" s="327">
        <v>0</v>
      </c>
      <c r="L1286" s="327">
        <v>0</v>
      </c>
      <c r="M1286" s="327">
        <v>0</v>
      </c>
      <c r="N1286" s="326" t="s">
        <v>12555</v>
      </c>
    </row>
    <row r="1287" spans="2:14" ht="15" hidden="1" x14ac:dyDescent="0.25">
      <c r="B1287" s="324" t="s">
        <v>15186</v>
      </c>
      <c r="C1287" s="324" t="s">
        <v>980</v>
      </c>
      <c r="D1287" s="324" t="s">
        <v>15184</v>
      </c>
      <c r="E1287" s="324" t="s">
        <v>12925</v>
      </c>
      <c r="F1287" s="324" t="s">
        <v>801</v>
      </c>
      <c r="G1287" s="324" t="s">
        <v>896</v>
      </c>
      <c r="H1287" s="324" t="s">
        <v>4140</v>
      </c>
      <c r="I1287" s="325">
        <v>0</v>
      </c>
      <c r="J1287" s="325">
        <v>0</v>
      </c>
      <c r="K1287" s="325">
        <v>0</v>
      </c>
      <c r="L1287" s="325">
        <v>0</v>
      </c>
      <c r="M1287" s="325">
        <v>0</v>
      </c>
      <c r="N1287" s="324" t="s">
        <v>12555</v>
      </c>
    </row>
    <row r="1288" spans="2:14" ht="15" hidden="1" x14ac:dyDescent="0.25">
      <c r="B1288" s="326" t="s">
        <v>15187</v>
      </c>
      <c r="C1288" s="326" t="s">
        <v>980</v>
      </c>
      <c r="D1288" s="326" t="s">
        <v>15184</v>
      </c>
      <c r="E1288" s="326" t="s">
        <v>13010</v>
      </c>
      <c r="F1288" s="326" t="s">
        <v>801</v>
      </c>
      <c r="G1288" s="326" t="s">
        <v>896</v>
      </c>
      <c r="H1288" s="326" t="s">
        <v>4140</v>
      </c>
      <c r="I1288" s="327">
        <v>0</v>
      </c>
      <c r="J1288" s="327">
        <v>0</v>
      </c>
      <c r="K1288" s="327">
        <v>0</v>
      </c>
      <c r="L1288" s="327">
        <v>0</v>
      </c>
      <c r="M1288" s="327">
        <v>0</v>
      </c>
      <c r="N1288" s="326" t="s">
        <v>12555</v>
      </c>
    </row>
    <row r="1289" spans="2:14" ht="15" hidden="1" x14ac:dyDescent="0.25">
      <c r="B1289" s="324" t="s">
        <v>15188</v>
      </c>
      <c r="C1289" s="324" t="s">
        <v>980</v>
      </c>
      <c r="D1289" s="324" t="s">
        <v>15184</v>
      </c>
      <c r="E1289" s="324" t="s">
        <v>12926</v>
      </c>
      <c r="F1289" s="324" t="s">
        <v>801</v>
      </c>
      <c r="G1289" s="324" t="s">
        <v>896</v>
      </c>
      <c r="H1289" s="324" t="s">
        <v>4140</v>
      </c>
      <c r="I1289" s="325">
        <v>0</v>
      </c>
      <c r="J1289" s="325">
        <v>0</v>
      </c>
      <c r="K1289" s="325">
        <v>0</v>
      </c>
      <c r="L1289" s="325">
        <v>0</v>
      </c>
      <c r="M1289" s="325">
        <v>0</v>
      </c>
      <c r="N1289" s="324" t="s">
        <v>12555</v>
      </c>
    </row>
    <row r="1290" spans="2:14" ht="15" hidden="1" x14ac:dyDescent="0.25">
      <c r="B1290" s="326" t="s">
        <v>15189</v>
      </c>
      <c r="C1290" s="326" t="s">
        <v>980</v>
      </c>
      <c r="D1290" s="326" t="s">
        <v>15184</v>
      </c>
      <c r="E1290" s="326" t="s">
        <v>12927</v>
      </c>
      <c r="F1290" s="326" t="s">
        <v>801</v>
      </c>
      <c r="G1290" s="326" t="s">
        <v>896</v>
      </c>
      <c r="H1290" s="326" t="s">
        <v>4140</v>
      </c>
      <c r="I1290" s="327">
        <v>0</v>
      </c>
      <c r="J1290" s="327">
        <v>0</v>
      </c>
      <c r="K1290" s="327">
        <v>0</v>
      </c>
      <c r="L1290" s="327">
        <v>0</v>
      </c>
      <c r="M1290" s="327">
        <v>0</v>
      </c>
      <c r="N1290" s="326" t="s">
        <v>12555</v>
      </c>
    </row>
    <row r="1291" spans="2:14" ht="15" hidden="1" x14ac:dyDescent="0.25">
      <c r="B1291" s="324" t="s">
        <v>15190</v>
      </c>
      <c r="C1291" s="324" t="s">
        <v>980</v>
      </c>
      <c r="D1291" s="324" t="s">
        <v>15184</v>
      </c>
      <c r="E1291" s="324" t="s">
        <v>12928</v>
      </c>
      <c r="F1291" s="324" t="s">
        <v>801</v>
      </c>
      <c r="G1291" s="324" t="s">
        <v>896</v>
      </c>
      <c r="H1291" s="324" t="s">
        <v>4140</v>
      </c>
      <c r="I1291" s="325">
        <v>0</v>
      </c>
      <c r="J1291" s="325">
        <v>0</v>
      </c>
      <c r="K1291" s="325">
        <v>0</v>
      </c>
      <c r="L1291" s="325">
        <v>0</v>
      </c>
      <c r="M1291" s="325">
        <v>0</v>
      </c>
      <c r="N1291" s="324" t="s">
        <v>12555</v>
      </c>
    </row>
    <row r="1292" spans="2:14" ht="15" hidden="1" x14ac:dyDescent="0.25">
      <c r="B1292" s="326" t="s">
        <v>15191</v>
      </c>
      <c r="C1292" s="326" t="s">
        <v>980</v>
      </c>
      <c r="D1292" s="326" t="s">
        <v>4150</v>
      </c>
      <c r="E1292" s="326" t="s">
        <v>4283</v>
      </c>
      <c r="F1292" s="326" t="s">
        <v>800</v>
      </c>
      <c r="G1292" s="326" t="s">
        <v>896</v>
      </c>
      <c r="H1292" s="326" t="s">
        <v>4140</v>
      </c>
      <c r="I1292" s="327">
        <v>0</v>
      </c>
      <c r="J1292" s="327">
        <v>0</v>
      </c>
      <c r="K1292" s="327">
        <v>0</v>
      </c>
      <c r="L1292" s="327">
        <v>0</v>
      </c>
      <c r="M1292" s="327">
        <v>0</v>
      </c>
      <c r="N1292" s="326" t="s">
        <v>12555</v>
      </c>
    </row>
    <row r="1293" spans="2:14" ht="15" hidden="1" x14ac:dyDescent="0.25">
      <c r="B1293" s="324" t="s">
        <v>15192</v>
      </c>
      <c r="C1293" s="324" t="s">
        <v>991</v>
      </c>
      <c r="D1293" s="324" t="s">
        <v>4147</v>
      </c>
      <c r="E1293" s="324" t="s">
        <v>992</v>
      </c>
      <c r="F1293" s="324" t="s">
        <v>800</v>
      </c>
      <c r="G1293" s="324" t="s">
        <v>896</v>
      </c>
      <c r="H1293" s="324" t="s">
        <v>6249</v>
      </c>
      <c r="I1293" s="325">
        <v>8.5489999999999995</v>
      </c>
      <c r="J1293" s="325">
        <v>0</v>
      </c>
      <c r="K1293" s="325">
        <v>8.5489999999999995</v>
      </c>
      <c r="L1293" s="325">
        <v>665.94</v>
      </c>
      <c r="M1293" s="325">
        <v>0</v>
      </c>
      <c r="N1293" s="324" t="s">
        <v>7279</v>
      </c>
    </row>
    <row r="1294" spans="2:14" ht="15" hidden="1" x14ac:dyDescent="0.25">
      <c r="B1294" s="326" t="s">
        <v>15192</v>
      </c>
      <c r="C1294" s="326" t="s">
        <v>991</v>
      </c>
      <c r="D1294" s="326" t="s">
        <v>4147</v>
      </c>
      <c r="E1294" s="326" t="s">
        <v>992</v>
      </c>
      <c r="F1294" s="326" t="s">
        <v>800</v>
      </c>
      <c r="G1294" s="326" t="s">
        <v>896</v>
      </c>
      <c r="H1294" s="326" t="s">
        <v>6221</v>
      </c>
      <c r="I1294" s="327">
        <v>0</v>
      </c>
      <c r="J1294" s="327">
        <v>0</v>
      </c>
      <c r="K1294" s="327">
        <v>0</v>
      </c>
      <c r="L1294" s="327">
        <v>0</v>
      </c>
      <c r="M1294" s="327">
        <v>0</v>
      </c>
      <c r="N1294" s="326" t="s">
        <v>7276</v>
      </c>
    </row>
    <row r="1295" spans="2:14" ht="15" hidden="1" x14ac:dyDescent="0.25">
      <c r="B1295" s="326" t="s">
        <v>15193</v>
      </c>
      <c r="C1295" s="326" t="s">
        <v>991</v>
      </c>
      <c r="D1295" s="326" t="s">
        <v>4147</v>
      </c>
      <c r="E1295" s="326" t="s">
        <v>993</v>
      </c>
      <c r="F1295" s="326" t="s">
        <v>800</v>
      </c>
      <c r="G1295" s="326" t="s">
        <v>896</v>
      </c>
      <c r="H1295" s="326" t="s">
        <v>6249</v>
      </c>
      <c r="I1295" s="327">
        <v>1.6275999999999999</v>
      </c>
      <c r="J1295" s="327">
        <v>0</v>
      </c>
      <c r="K1295" s="327">
        <v>1.6275999999999999</v>
      </c>
      <c r="L1295" s="327">
        <v>425.88</v>
      </c>
      <c r="M1295" s="327">
        <v>0</v>
      </c>
      <c r="N1295" s="326" t="s">
        <v>7279</v>
      </c>
    </row>
    <row r="1296" spans="2:14" ht="15" hidden="1" x14ac:dyDescent="0.25">
      <c r="B1296" s="324" t="s">
        <v>15193</v>
      </c>
      <c r="C1296" s="324" t="s">
        <v>991</v>
      </c>
      <c r="D1296" s="324" t="s">
        <v>4147</v>
      </c>
      <c r="E1296" s="324" t="s">
        <v>993</v>
      </c>
      <c r="F1296" s="324" t="s">
        <v>800</v>
      </c>
      <c r="G1296" s="324" t="s">
        <v>896</v>
      </c>
      <c r="H1296" s="324" t="s">
        <v>6221</v>
      </c>
      <c r="I1296" s="325">
        <v>0</v>
      </c>
      <c r="J1296" s="325">
        <v>0</v>
      </c>
      <c r="K1296" s="325">
        <v>0</v>
      </c>
      <c r="L1296" s="325">
        <v>-312.89999999999998</v>
      </c>
      <c r="M1296" s="325">
        <v>0</v>
      </c>
      <c r="N1296" s="324" t="s">
        <v>7276</v>
      </c>
    </row>
    <row r="1297" spans="2:14" ht="15" hidden="1" x14ac:dyDescent="0.25">
      <c r="B1297" s="326" t="s">
        <v>15194</v>
      </c>
      <c r="C1297" s="326" t="s">
        <v>991</v>
      </c>
      <c r="D1297" s="326" t="s">
        <v>4147</v>
      </c>
      <c r="E1297" s="326" t="s">
        <v>994</v>
      </c>
      <c r="F1297" s="326" t="s">
        <v>800</v>
      </c>
      <c r="G1297" s="326" t="s">
        <v>896</v>
      </c>
      <c r="H1297" s="326" t="s">
        <v>6249</v>
      </c>
      <c r="I1297" s="327">
        <v>251.49906999999999</v>
      </c>
      <c r="J1297" s="327">
        <v>0</v>
      </c>
      <c r="K1297" s="327">
        <v>251.49906999999999</v>
      </c>
      <c r="L1297" s="327">
        <v>16528.560000000001</v>
      </c>
      <c r="M1297" s="327">
        <v>0</v>
      </c>
      <c r="N1297" s="326" t="s">
        <v>7279</v>
      </c>
    </row>
    <row r="1298" spans="2:14" ht="15" hidden="1" x14ac:dyDescent="0.25">
      <c r="B1298" s="324" t="s">
        <v>15194</v>
      </c>
      <c r="C1298" s="324" t="s">
        <v>991</v>
      </c>
      <c r="D1298" s="324" t="s">
        <v>4147</v>
      </c>
      <c r="E1298" s="324" t="s">
        <v>994</v>
      </c>
      <c r="F1298" s="324" t="s">
        <v>800</v>
      </c>
      <c r="G1298" s="324" t="s">
        <v>896</v>
      </c>
      <c r="H1298" s="324" t="s">
        <v>6221</v>
      </c>
      <c r="I1298" s="325">
        <v>47.129620000000003</v>
      </c>
      <c r="J1298" s="325">
        <v>0</v>
      </c>
      <c r="K1298" s="325">
        <v>47.129620000000003</v>
      </c>
      <c r="L1298" s="325">
        <v>1399.37</v>
      </c>
      <c r="M1298" s="325">
        <v>0</v>
      </c>
      <c r="N1298" s="324" t="s">
        <v>7276</v>
      </c>
    </row>
    <row r="1299" spans="2:14" ht="15" hidden="1" x14ac:dyDescent="0.25">
      <c r="B1299" s="326" t="s">
        <v>15194</v>
      </c>
      <c r="C1299" s="326" t="s">
        <v>991</v>
      </c>
      <c r="D1299" s="326" t="s">
        <v>4147</v>
      </c>
      <c r="E1299" s="326" t="s">
        <v>994</v>
      </c>
      <c r="F1299" s="326" t="s">
        <v>800</v>
      </c>
      <c r="G1299" s="326" t="s">
        <v>896</v>
      </c>
      <c r="H1299" s="326" t="s">
        <v>7395</v>
      </c>
      <c r="I1299" s="327">
        <v>0</v>
      </c>
      <c r="J1299" s="327">
        <v>0</v>
      </c>
      <c r="K1299" s="327">
        <v>0</v>
      </c>
      <c r="L1299" s="327">
        <v>0</v>
      </c>
      <c r="M1299" s="327">
        <v>0</v>
      </c>
      <c r="N1299" s="326" t="s">
        <v>7278</v>
      </c>
    </row>
    <row r="1300" spans="2:14" ht="15" hidden="1" x14ac:dyDescent="0.25">
      <c r="B1300" s="326" t="s">
        <v>15195</v>
      </c>
      <c r="C1300" s="326" t="s">
        <v>991</v>
      </c>
      <c r="D1300" s="326" t="s">
        <v>4147</v>
      </c>
      <c r="E1300" s="326" t="s">
        <v>995</v>
      </c>
      <c r="F1300" s="326" t="s">
        <v>800</v>
      </c>
      <c r="G1300" s="326" t="s">
        <v>896</v>
      </c>
      <c r="H1300" s="326" t="s">
        <v>6249</v>
      </c>
      <c r="I1300" s="327">
        <v>0</v>
      </c>
      <c r="J1300" s="327">
        <v>0</v>
      </c>
      <c r="K1300" s="327">
        <v>0</v>
      </c>
      <c r="L1300" s="327">
        <v>62.56</v>
      </c>
      <c r="M1300" s="327">
        <v>0</v>
      </c>
      <c r="N1300" s="326" t="s">
        <v>7279</v>
      </c>
    </row>
    <row r="1301" spans="2:14" ht="15" hidden="1" x14ac:dyDescent="0.25">
      <c r="B1301" s="324" t="s">
        <v>15195</v>
      </c>
      <c r="C1301" s="324" t="s">
        <v>991</v>
      </c>
      <c r="D1301" s="324" t="s">
        <v>4147</v>
      </c>
      <c r="E1301" s="324" t="s">
        <v>995</v>
      </c>
      <c r="F1301" s="324" t="s">
        <v>800</v>
      </c>
      <c r="G1301" s="324" t="s">
        <v>896</v>
      </c>
      <c r="H1301" s="324" t="s">
        <v>6221</v>
      </c>
      <c r="I1301" s="325">
        <v>2.5224000000000002</v>
      </c>
      <c r="J1301" s="325">
        <v>0</v>
      </c>
      <c r="K1301" s="325">
        <v>2.5224000000000002</v>
      </c>
      <c r="L1301" s="325">
        <v>8.2899999999999991</v>
      </c>
      <c r="M1301" s="325">
        <v>0</v>
      </c>
      <c r="N1301" s="324" t="s">
        <v>7276</v>
      </c>
    </row>
    <row r="1302" spans="2:14" ht="15" hidden="1" x14ac:dyDescent="0.25">
      <c r="B1302" s="326" t="s">
        <v>15196</v>
      </c>
      <c r="C1302" s="326" t="s">
        <v>991</v>
      </c>
      <c r="D1302" s="326" t="s">
        <v>4147</v>
      </c>
      <c r="E1302" s="326" t="s">
        <v>996</v>
      </c>
      <c r="F1302" s="326" t="s">
        <v>800</v>
      </c>
      <c r="G1302" s="326" t="s">
        <v>896</v>
      </c>
      <c r="H1302" s="326" t="s">
        <v>6249</v>
      </c>
      <c r="I1302" s="327">
        <v>0</v>
      </c>
      <c r="J1302" s="327">
        <v>0</v>
      </c>
      <c r="K1302" s="327">
        <v>0</v>
      </c>
      <c r="L1302" s="327">
        <v>0</v>
      </c>
      <c r="M1302" s="327">
        <v>0</v>
      </c>
      <c r="N1302" s="326" t="s">
        <v>7279</v>
      </c>
    </row>
    <row r="1303" spans="2:14" ht="15" hidden="1" x14ac:dyDescent="0.25">
      <c r="B1303" s="324" t="s">
        <v>15196</v>
      </c>
      <c r="C1303" s="324" t="s">
        <v>991</v>
      </c>
      <c r="D1303" s="324" t="s">
        <v>4147</v>
      </c>
      <c r="E1303" s="324" t="s">
        <v>996</v>
      </c>
      <c r="F1303" s="324" t="s">
        <v>800</v>
      </c>
      <c r="G1303" s="324" t="s">
        <v>896</v>
      </c>
      <c r="H1303" s="324" t="s">
        <v>6221</v>
      </c>
      <c r="I1303" s="325">
        <v>0</v>
      </c>
      <c r="J1303" s="325">
        <v>0</v>
      </c>
      <c r="K1303" s="325">
        <v>0</v>
      </c>
      <c r="L1303" s="325">
        <v>0</v>
      </c>
      <c r="M1303" s="325">
        <v>0</v>
      </c>
      <c r="N1303" s="324" t="s">
        <v>7276</v>
      </c>
    </row>
    <row r="1304" spans="2:14" ht="15" hidden="1" x14ac:dyDescent="0.25">
      <c r="B1304" s="326" t="s">
        <v>15197</v>
      </c>
      <c r="C1304" s="326" t="s">
        <v>991</v>
      </c>
      <c r="D1304" s="326" t="s">
        <v>4147</v>
      </c>
      <c r="E1304" s="326" t="s">
        <v>2041</v>
      </c>
      <c r="F1304" s="326" t="s">
        <v>800</v>
      </c>
      <c r="G1304" s="326" t="s">
        <v>896</v>
      </c>
      <c r="H1304" s="326" t="s">
        <v>6249</v>
      </c>
      <c r="I1304" s="327">
        <v>0</v>
      </c>
      <c r="J1304" s="327">
        <v>0</v>
      </c>
      <c r="K1304" s="327">
        <v>0</v>
      </c>
      <c r="L1304" s="327">
        <v>-26.96</v>
      </c>
      <c r="M1304" s="327">
        <v>0</v>
      </c>
      <c r="N1304" s="326" t="s">
        <v>7279</v>
      </c>
    </row>
    <row r="1305" spans="2:14" ht="15" hidden="1" x14ac:dyDescent="0.25">
      <c r="B1305" s="324" t="s">
        <v>15198</v>
      </c>
      <c r="C1305" s="324" t="s">
        <v>991</v>
      </c>
      <c r="D1305" s="324" t="s">
        <v>4147</v>
      </c>
      <c r="E1305" s="324" t="s">
        <v>997</v>
      </c>
      <c r="F1305" s="324" t="s">
        <v>800</v>
      </c>
      <c r="G1305" s="324" t="s">
        <v>896</v>
      </c>
      <c r="H1305" s="324" t="s">
        <v>6249</v>
      </c>
      <c r="I1305" s="325">
        <v>0</v>
      </c>
      <c r="J1305" s="325">
        <v>0</v>
      </c>
      <c r="K1305" s="325">
        <v>0</v>
      </c>
      <c r="L1305" s="325">
        <v>3.2</v>
      </c>
      <c r="M1305" s="325">
        <v>0</v>
      </c>
      <c r="N1305" s="324" t="s">
        <v>7279</v>
      </c>
    </row>
    <row r="1306" spans="2:14" ht="15" hidden="1" x14ac:dyDescent="0.25">
      <c r="B1306" s="326" t="s">
        <v>15198</v>
      </c>
      <c r="C1306" s="326" t="s">
        <v>991</v>
      </c>
      <c r="D1306" s="326" t="s">
        <v>4147</v>
      </c>
      <c r="E1306" s="326" t="s">
        <v>997</v>
      </c>
      <c r="F1306" s="326" t="s">
        <v>800</v>
      </c>
      <c r="G1306" s="326" t="s">
        <v>896</v>
      </c>
      <c r="H1306" s="326" t="s">
        <v>6221</v>
      </c>
      <c r="I1306" s="327">
        <v>0</v>
      </c>
      <c r="J1306" s="327">
        <v>0</v>
      </c>
      <c r="K1306" s="327">
        <v>0</v>
      </c>
      <c r="L1306" s="327">
        <v>1.25</v>
      </c>
      <c r="M1306" s="327">
        <v>0</v>
      </c>
      <c r="N1306" s="326" t="s">
        <v>7276</v>
      </c>
    </row>
    <row r="1307" spans="2:14" ht="15" hidden="1" x14ac:dyDescent="0.25">
      <c r="B1307" s="324" t="s">
        <v>15199</v>
      </c>
      <c r="C1307" s="324" t="s">
        <v>991</v>
      </c>
      <c r="D1307" s="324" t="s">
        <v>4147</v>
      </c>
      <c r="E1307" s="324" t="s">
        <v>998</v>
      </c>
      <c r="F1307" s="324" t="s">
        <v>800</v>
      </c>
      <c r="G1307" s="324" t="s">
        <v>896</v>
      </c>
      <c r="H1307" s="324" t="s">
        <v>6249</v>
      </c>
      <c r="I1307" s="325">
        <v>0</v>
      </c>
      <c r="J1307" s="325">
        <v>0</v>
      </c>
      <c r="K1307" s="325">
        <v>0</v>
      </c>
      <c r="L1307" s="325">
        <v>0</v>
      </c>
      <c r="M1307" s="325">
        <v>0</v>
      </c>
      <c r="N1307" s="324" t="s">
        <v>7279</v>
      </c>
    </row>
    <row r="1308" spans="2:14" ht="15" hidden="1" x14ac:dyDescent="0.25">
      <c r="B1308" s="326" t="s">
        <v>15199</v>
      </c>
      <c r="C1308" s="326" t="s">
        <v>991</v>
      </c>
      <c r="D1308" s="326" t="s">
        <v>4147</v>
      </c>
      <c r="E1308" s="326" t="s">
        <v>998</v>
      </c>
      <c r="F1308" s="326" t="s">
        <v>800</v>
      </c>
      <c r="G1308" s="326" t="s">
        <v>896</v>
      </c>
      <c r="H1308" s="326" t="s">
        <v>6221</v>
      </c>
      <c r="I1308" s="327">
        <v>0</v>
      </c>
      <c r="J1308" s="327">
        <v>0</v>
      </c>
      <c r="K1308" s="327">
        <v>0</v>
      </c>
      <c r="L1308" s="327">
        <v>0</v>
      </c>
      <c r="M1308" s="327">
        <v>0</v>
      </c>
      <c r="N1308" s="326" t="s">
        <v>7276</v>
      </c>
    </row>
    <row r="1309" spans="2:14" ht="15" hidden="1" x14ac:dyDescent="0.25">
      <c r="B1309" s="324" t="s">
        <v>15199</v>
      </c>
      <c r="C1309" s="324" t="s">
        <v>991</v>
      </c>
      <c r="D1309" s="324" t="s">
        <v>4147</v>
      </c>
      <c r="E1309" s="324" t="s">
        <v>998</v>
      </c>
      <c r="F1309" s="324" t="s">
        <v>800</v>
      </c>
      <c r="G1309" s="324" t="s">
        <v>896</v>
      </c>
      <c r="H1309" s="324" t="s">
        <v>6223</v>
      </c>
      <c r="I1309" s="325">
        <v>0</v>
      </c>
      <c r="J1309" s="325">
        <v>0</v>
      </c>
      <c r="K1309" s="325">
        <v>0</v>
      </c>
      <c r="L1309" s="325">
        <v>0</v>
      </c>
      <c r="M1309" s="325">
        <v>0</v>
      </c>
      <c r="N1309" s="324" t="s">
        <v>7280</v>
      </c>
    </row>
    <row r="1310" spans="2:14" ht="15" hidden="1" x14ac:dyDescent="0.25">
      <c r="B1310" s="326" t="s">
        <v>15200</v>
      </c>
      <c r="C1310" s="326" t="s">
        <v>991</v>
      </c>
      <c r="D1310" s="326" t="s">
        <v>4147</v>
      </c>
      <c r="E1310" s="326" t="s">
        <v>999</v>
      </c>
      <c r="F1310" s="326" t="s">
        <v>800</v>
      </c>
      <c r="G1310" s="326" t="s">
        <v>896</v>
      </c>
      <c r="H1310" s="326" t="s">
        <v>6249</v>
      </c>
      <c r="I1310" s="327">
        <v>0</v>
      </c>
      <c r="J1310" s="327">
        <v>0</v>
      </c>
      <c r="K1310" s="327">
        <v>0</v>
      </c>
      <c r="L1310" s="327">
        <v>0</v>
      </c>
      <c r="M1310" s="327">
        <v>0</v>
      </c>
      <c r="N1310" s="326" t="s">
        <v>7279</v>
      </c>
    </row>
    <row r="1311" spans="2:14" ht="15" hidden="1" x14ac:dyDescent="0.25">
      <c r="B1311" s="324" t="s">
        <v>15200</v>
      </c>
      <c r="C1311" s="324" t="s">
        <v>991</v>
      </c>
      <c r="D1311" s="324" t="s">
        <v>4147</v>
      </c>
      <c r="E1311" s="324" t="s">
        <v>999</v>
      </c>
      <c r="F1311" s="324" t="s">
        <v>800</v>
      </c>
      <c r="G1311" s="324" t="s">
        <v>896</v>
      </c>
      <c r="H1311" s="324" t="s">
        <v>6221</v>
      </c>
      <c r="I1311" s="325">
        <v>0</v>
      </c>
      <c r="J1311" s="325">
        <v>0</v>
      </c>
      <c r="K1311" s="325">
        <v>0</v>
      </c>
      <c r="L1311" s="325">
        <v>0</v>
      </c>
      <c r="M1311" s="325">
        <v>0</v>
      </c>
      <c r="N1311" s="324" t="s">
        <v>7276</v>
      </c>
    </row>
    <row r="1312" spans="2:14" ht="15" hidden="1" x14ac:dyDescent="0.25">
      <c r="B1312" s="326" t="s">
        <v>15201</v>
      </c>
      <c r="C1312" s="326" t="s">
        <v>991</v>
      </c>
      <c r="D1312" s="326" t="s">
        <v>4147</v>
      </c>
      <c r="E1312" s="326" t="s">
        <v>1000</v>
      </c>
      <c r="F1312" s="326" t="s">
        <v>800</v>
      </c>
      <c r="G1312" s="326" t="s">
        <v>896</v>
      </c>
      <c r="H1312" s="326" t="s">
        <v>6249</v>
      </c>
      <c r="I1312" s="327">
        <v>0</v>
      </c>
      <c r="J1312" s="327">
        <v>0</v>
      </c>
      <c r="K1312" s="327">
        <v>0</v>
      </c>
      <c r="L1312" s="327">
        <v>-166.38</v>
      </c>
      <c r="M1312" s="327">
        <v>0</v>
      </c>
      <c r="N1312" s="326" t="s">
        <v>7279</v>
      </c>
    </row>
    <row r="1313" spans="2:14" ht="15" hidden="1" x14ac:dyDescent="0.25">
      <c r="B1313" s="324" t="s">
        <v>15201</v>
      </c>
      <c r="C1313" s="324" t="s">
        <v>991</v>
      </c>
      <c r="D1313" s="324" t="s">
        <v>4147</v>
      </c>
      <c r="E1313" s="324" t="s">
        <v>1000</v>
      </c>
      <c r="F1313" s="324" t="s">
        <v>800</v>
      </c>
      <c r="G1313" s="324" t="s">
        <v>896</v>
      </c>
      <c r="H1313" s="324" t="s">
        <v>6221</v>
      </c>
      <c r="I1313" s="325">
        <v>0</v>
      </c>
      <c r="J1313" s="325">
        <v>0</v>
      </c>
      <c r="K1313" s="325">
        <v>0</v>
      </c>
      <c r="L1313" s="325">
        <v>-294.41000000000003</v>
      </c>
      <c r="M1313" s="325">
        <v>0</v>
      </c>
      <c r="N1313" s="324" t="s">
        <v>7276</v>
      </c>
    </row>
    <row r="1314" spans="2:14" ht="15" hidden="1" x14ac:dyDescent="0.25">
      <c r="B1314" s="326" t="s">
        <v>15201</v>
      </c>
      <c r="C1314" s="326" t="s">
        <v>991</v>
      </c>
      <c r="D1314" s="326" t="s">
        <v>4147</v>
      </c>
      <c r="E1314" s="326" t="s">
        <v>1000</v>
      </c>
      <c r="F1314" s="326" t="s">
        <v>800</v>
      </c>
      <c r="G1314" s="326" t="s">
        <v>896</v>
      </c>
      <c r="H1314" s="326" t="s">
        <v>7395</v>
      </c>
      <c r="I1314" s="327">
        <v>0</v>
      </c>
      <c r="J1314" s="327">
        <v>0</v>
      </c>
      <c r="K1314" s="327">
        <v>0</v>
      </c>
      <c r="L1314" s="327">
        <v>0</v>
      </c>
      <c r="M1314" s="327">
        <v>0</v>
      </c>
      <c r="N1314" s="326" t="s">
        <v>7278</v>
      </c>
    </row>
    <row r="1315" spans="2:14" ht="15" hidden="1" x14ac:dyDescent="0.25">
      <c r="B1315" s="326" t="s">
        <v>15202</v>
      </c>
      <c r="C1315" s="326" t="s">
        <v>991</v>
      </c>
      <c r="D1315" s="326" t="s">
        <v>4147</v>
      </c>
      <c r="E1315" s="326" t="s">
        <v>1001</v>
      </c>
      <c r="F1315" s="326" t="s">
        <v>800</v>
      </c>
      <c r="G1315" s="326" t="s">
        <v>896</v>
      </c>
      <c r="H1315" s="326" t="s">
        <v>6249</v>
      </c>
      <c r="I1315" s="327">
        <v>0</v>
      </c>
      <c r="J1315" s="327">
        <v>0</v>
      </c>
      <c r="K1315" s="327">
        <v>0</v>
      </c>
      <c r="L1315" s="327">
        <v>0</v>
      </c>
      <c r="M1315" s="327">
        <v>0</v>
      </c>
      <c r="N1315" s="326" t="s">
        <v>7279</v>
      </c>
    </row>
    <row r="1316" spans="2:14" ht="15" hidden="1" x14ac:dyDescent="0.25">
      <c r="B1316" s="324" t="s">
        <v>15202</v>
      </c>
      <c r="C1316" s="324" t="s">
        <v>991</v>
      </c>
      <c r="D1316" s="324" t="s">
        <v>4147</v>
      </c>
      <c r="E1316" s="324" t="s">
        <v>1001</v>
      </c>
      <c r="F1316" s="324" t="s">
        <v>800</v>
      </c>
      <c r="G1316" s="324" t="s">
        <v>896</v>
      </c>
      <c r="H1316" s="324" t="s">
        <v>6221</v>
      </c>
      <c r="I1316" s="325">
        <v>0</v>
      </c>
      <c r="J1316" s="325">
        <v>0</v>
      </c>
      <c r="K1316" s="325">
        <v>0</v>
      </c>
      <c r="L1316" s="325">
        <v>0</v>
      </c>
      <c r="M1316" s="325">
        <v>0</v>
      </c>
      <c r="N1316" s="324" t="s">
        <v>7276</v>
      </c>
    </row>
    <row r="1317" spans="2:14" ht="15" hidden="1" x14ac:dyDescent="0.25">
      <c r="B1317" s="326" t="s">
        <v>15202</v>
      </c>
      <c r="C1317" s="326" t="s">
        <v>991</v>
      </c>
      <c r="D1317" s="326" t="s">
        <v>4147</v>
      </c>
      <c r="E1317" s="326" t="s">
        <v>1001</v>
      </c>
      <c r="F1317" s="326" t="s">
        <v>800</v>
      </c>
      <c r="G1317" s="326" t="s">
        <v>896</v>
      </c>
      <c r="H1317" s="326" t="s">
        <v>6223</v>
      </c>
      <c r="I1317" s="327">
        <v>0</v>
      </c>
      <c r="J1317" s="327">
        <v>0</v>
      </c>
      <c r="K1317" s="327">
        <v>0</v>
      </c>
      <c r="L1317" s="327">
        <v>0</v>
      </c>
      <c r="M1317" s="327">
        <v>0</v>
      </c>
      <c r="N1317" s="326" t="s">
        <v>7280</v>
      </c>
    </row>
    <row r="1318" spans="2:14" ht="15" hidden="1" x14ac:dyDescent="0.25">
      <c r="B1318" s="324" t="s">
        <v>15203</v>
      </c>
      <c r="C1318" s="324" t="s">
        <v>991</v>
      </c>
      <c r="D1318" s="324" t="s">
        <v>4147</v>
      </c>
      <c r="E1318" s="324" t="s">
        <v>1002</v>
      </c>
      <c r="F1318" s="324" t="s">
        <v>800</v>
      </c>
      <c r="G1318" s="324" t="s">
        <v>896</v>
      </c>
      <c r="H1318" s="324" t="s">
        <v>6249</v>
      </c>
      <c r="I1318" s="325">
        <v>0</v>
      </c>
      <c r="J1318" s="325">
        <v>0</v>
      </c>
      <c r="K1318" s="325">
        <v>0</v>
      </c>
      <c r="L1318" s="325">
        <v>0</v>
      </c>
      <c r="M1318" s="325">
        <v>0</v>
      </c>
      <c r="N1318" s="324" t="s">
        <v>7279</v>
      </c>
    </row>
    <row r="1319" spans="2:14" ht="15" hidden="1" x14ac:dyDescent="0.25">
      <c r="B1319" s="326" t="s">
        <v>15203</v>
      </c>
      <c r="C1319" s="326" t="s">
        <v>991</v>
      </c>
      <c r="D1319" s="326" t="s">
        <v>4147</v>
      </c>
      <c r="E1319" s="326" t="s">
        <v>1002</v>
      </c>
      <c r="F1319" s="326" t="s">
        <v>800</v>
      </c>
      <c r="G1319" s="326" t="s">
        <v>896</v>
      </c>
      <c r="H1319" s="326" t="s">
        <v>6221</v>
      </c>
      <c r="I1319" s="327">
        <v>0</v>
      </c>
      <c r="J1319" s="327">
        <v>0</v>
      </c>
      <c r="K1319" s="327">
        <v>0</v>
      </c>
      <c r="L1319" s="327">
        <v>0</v>
      </c>
      <c r="M1319" s="327">
        <v>0</v>
      </c>
      <c r="N1319" s="326" t="s">
        <v>7276</v>
      </c>
    </row>
    <row r="1320" spans="2:14" ht="15" hidden="1" x14ac:dyDescent="0.25">
      <c r="B1320" s="326" t="s">
        <v>15204</v>
      </c>
      <c r="C1320" s="326" t="s">
        <v>991</v>
      </c>
      <c r="D1320" s="326" t="s">
        <v>4147</v>
      </c>
      <c r="E1320" s="326" t="s">
        <v>2043</v>
      </c>
      <c r="F1320" s="326" t="s">
        <v>800</v>
      </c>
      <c r="G1320" s="326" t="s">
        <v>896</v>
      </c>
      <c r="H1320" s="326" t="s">
        <v>6249</v>
      </c>
      <c r="I1320" s="327">
        <v>0</v>
      </c>
      <c r="J1320" s="327">
        <v>0</v>
      </c>
      <c r="K1320" s="327">
        <v>0</v>
      </c>
      <c r="L1320" s="327">
        <v>-11.4</v>
      </c>
      <c r="M1320" s="327">
        <v>0</v>
      </c>
      <c r="N1320" s="326" t="s">
        <v>7279</v>
      </c>
    </row>
    <row r="1321" spans="2:14" ht="15" hidden="1" x14ac:dyDescent="0.25">
      <c r="B1321" s="324" t="s">
        <v>15205</v>
      </c>
      <c r="C1321" s="324" t="s">
        <v>991</v>
      </c>
      <c r="D1321" s="324" t="s">
        <v>4147</v>
      </c>
      <c r="E1321" s="324" t="s">
        <v>1004</v>
      </c>
      <c r="F1321" s="324" t="s">
        <v>800</v>
      </c>
      <c r="G1321" s="324" t="s">
        <v>896</v>
      </c>
      <c r="H1321" s="324" t="s">
        <v>7395</v>
      </c>
      <c r="I1321" s="325">
        <v>0</v>
      </c>
      <c r="J1321" s="325">
        <v>0</v>
      </c>
      <c r="K1321" s="325">
        <v>0</v>
      </c>
      <c r="L1321" s="325">
        <v>0</v>
      </c>
      <c r="M1321" s="325">
        <v>0</v>
      </c>
      <c r="N1321" s="324" t="s">
        <v>7278</v>
      </c>
    </row>
    <row r="1322" spans="2:14" ht="15" hidden="1" x14ac:dyDescent="0.25">
      <c r="B1322" s="326" t="s">
        <v>15206</v>
      </c>
      <c r="C1322" s="326" t="s">
        <v>991</v>
      </c>
      <c r="D1322" s="326" t="s">
        <v>4147</v>
      </c>
      <c r="E1322" s="326" t="s">
        <v>2044</v>
      </c>
      <c r="F1322" s="326" t="s">
        <v>800</v>
      </c>
      <c r="G1322" s="326" t="s">
        <v>896</v>
      </c>
      <c r="H1322" s="326" t="s">
        <v>6249</v>
      </c>
      <c r="I1322" s="327">
        <v>0</v>
      </c>
      <c r="J1322" s="327">
        <v>0</v>
      </c>
      <c r="K1322" s="327">
        <v>0</v>
      </c>
      <c r="L1322" s="327">
        <v>-9.07</v>
      </c>
      <c r="M1322" s="327">
        <v>0</v>
      </c>
      <c r="N1322" s="326" t="s">
        <v>7279</v>
      </c>
    </row>
    <row r="1323" spans="2:14" ht="15" hidden="1" x14ac:dyDescent="0.25">
      <c r="B1323" s="326" t="s">
        <v>15207</v>
      </c>
      <c r="C1323" s="326" t="s">
        <v>991</v>
      </c>
      <c r="D1323" s="326" t="s">
        <v>4147</v>
      </c>
      <c r="E1323" s="326" t="s">
        <v>9394</v>
      </c>
      <c r="F1323" s="326" t="s">
        <v>800</v>
      </c>
      <c r="G1323" s="326" t="s">
        <v>896</v>
      </c>
      <c r="H1323" s="326" t="s">
        <v>6249</v>
      </c>
      <c r="I1323" s="327">
        <v>0</v>
      </c>
      <c r="J1323" s="327">
        <v>0</v>
      </c>
      <c r="K1323" s="327">
        <v>0</v>
      </c>
      <c r="L1323" s="327">
        <v>0</v>
      </c>
      <c r="M1323" s="327">
        <v>0</v>
      </c>
      <c r="N1323" s="326" t="s">
        <v>7279</v>
      </c>
    </row>
    <row r="1324" spans="2:14" ht="15" hidden="1" x14ac:dyDescent="0.25">
      <c r="B1324" s="324" t="s">
        <v>15208</v>
      </c>
      <c r="C1324" s="324" t="s">
        <v>991</v>
      </c>
      <c r="D1324" s="324" t="s">
        <v>4147</v>
      </c>
      <c r="E1324" s="324" t="s">
        <v>1006</v>
      </c>
      <c r="F1324" s="324" t="s">
        <v>800</v>
      </c>
      <c r="G1324" s="324" t="s">
        <v>896</v>
      </c>
      <c r="H1324" s="324" t="s">
        <v>6249</v>
      </c>
      <c r="I1324" s="325">
        <v>0</v>
      </c>
      <c r="J1324" s="325">
        <v>0</v>
      </c>
      <c r="K1324" s="325">
        <v>0</v>
      </c>
      <c r="L1324" s="325">
        <v>61.56</v>
      </c>
      <c r="M1324" s="325">
        <v>0</v>
      </c>
      <c r="N1324" s="324" t="s">
        <v>7279</v>
      </c>
    </row>
    <row r="1325" spans="2:14" ht="15" hidden="1" x14ac:dyDescent="0.25">
      <c r="B1325" s="326" t="s">
        <v>15209</v>
      </c>
      <c r="C1325" s="326" t="s">
        <v>991</v>
      </c>
      <c r="D1325" s="326" t="s">
        <v>4147</v>
      </c>
      <c r="E1325" s="326" t="s">
        <v>1007</v>
      </c>
      <c r="F1325" s="326" t="s">
        <v>800</v>
      </c>
      <c r="G1325" s="326" t="s">
        <v>896</v>
      </c>
      <c r="H1325" s="326" t="s">
        <v>6249</v>
      </c>
      <c r="I1325" s="327">
        <v>0</v>
      </c>
      <c r="J1325" s="327">
        <v>0</v>
      </c>
      <c r="K1325" s="327">
        <v>0</v>
      </c>
      <c r="L1325" s="327">
        <v>0</v>
      </c>
      <c r="M1325" s="327">
        <v>0</v>
      </c>
      <c r="N1325" s="326" t="s">
        <v>7279</v>
      </c>
    </row>
    <row r="1326" spans="2:14" ht="15" hidden="1" x14ac:dyDescent="0.25">
      <c r="B1326" s="324" t="s">
        <v>15209</v>
      </c>
      <c r="C1326" s="324" t="s">
        <v>991</v>
      </c>
      <c r="D1326" s="324" t="s">
        <v>4147</v>
      </c>
      <c r="E1326" s="324" t="s">
        <v>1007</v>
      </c>
      <c r="F1326" s="324" t="s">
        <v>800</v>
      </c>
      <c r="G1326" s="324" t="s">
        <v>896</v>
      </c>
      <c r="H1326" s="324" t="s">
        <v>6221</v>
      </c>
      <c r="I1326" s="325">
        <v>0</v>
      </c>
      <c r="J1326" s="325">
        <v>0</v>
      </c>
      <c r="K1326" s="325">
        <v>0</v>
      </c>
      <c r="L1326" s="325">
        <v>0</v>
      </c>
      <c r="M1326" s="325">
        <v>0</v>
      </c>
      <c r="N1326" s="324" t="s">
        <v>7276</v>
      </c>
    </row>
    <row r="1327" spans="2:14" ht="15" hidden="1" x14ac:dyDescent="0.25">
      <c r="B1327" s="324" t="s">
        <v>15210</v>
      </c>
      <c r="C1327" s="324" t="s">
        <v>991</v>
      </c>
      <c r="D1327" s="324" t="s">
        <v>4147</v>
      </c>
      <c r="E1327" s="324" t="s">
        <v>1008</v>
      </c>
      <c r="F1327" s="324" t="s">
        <v>800</v>
      </c>
      <c r="G1327" s="324" t="s">
        <v>896</v>
      </c>
      <c r="H1327" s="324" t="s">
        <v>6249</v>
      </c>
      <c r="I1327" s="325">
        <v>0</v>
      </c>
      <c r="J1327" s="325">
        <v>0</v>
      </c>
      <c r="K1327" s="325">
        <v>0</v>
      </c>
      <c r="L1327" s="325">
        <v>0</v>
      </c>
      <c r="M1327" s="325">
        <v>0</v>
      </c>
      <c r="N1327" s="324" t="s">
        <v>7279</v>
      </c>
    </row>
    <row r="1328" spans="2:14" ht="15" hidden="1" x14ac:dyDescent="0.25">
      <c r="B1328" s="326" t="s">
        <v>15210</v>
      </c>
      <c r="C1328" s="326" t="s">
        <v>991</v>
      </c>
      <c r="D1328" s="326" t="s">
        <v>4147</v>
      </c>
      <c r="E1328" s="326" t="s">
        <v>1008</v>
      </c>
      <c r="F1328" s="326" t="s">
        <v>800</v>
      </c>
      <c r="G1328" s="326" t="s">
        <v>896</v>
      </c>
      <c r="H1328" s="326" t="s">
        <v>6221</v>
      </c>
      <c r="I1328" s="327">
        <v>0</v>
      </c>
      <c r="J1328" s="327">
        <v>0</v>
      </c>
      <c r="K1328" s="327">
        <v>0</v>
      </c>
      <c r="L1328" s="327">
        <v>0</v>
      </c>
      <c r="M1328" s="327">
        <v>0</v>
      </c>
      <c r="N1328" s="326" t="s">
        <v>7276</v>
      </c>
    </row>
    <row r="1329" spans="2:14" ht="15" hidden="1" x14ac:dyDescent="0.25">
      <c r="B1329" s="324" t="s">
        <v>15210</v>
      </c>
      <c r="C1329" s="324" t="s">
        <v>991</v>
      </c>
      <c r="D1329" s="324" t="s">
        <v>4147</v>
      </c>
      <c r="E1329" s="324" t="s">
        <v>1008</v>
      </c>
      <c r="F1329" s="324" t="s">
        <v>800</v>
      </c>
      <c r="G1329" s="324" t="s">
        <v>896</v>
      </c>
      <c r="H1329" s="324" t="s">
        <v>6223</v>
      </c>
      <c r="I1329" s="325">
        <v>0</v>
      </c>
      <c r="J1329" s="325">
        <v>0</v>
      </c>
      <c r="K1329" s="325">
        <v>0</v>
      </c>
      <c r="L1329" s="325">
        <v>0</v>
      </c>
      <c r="M1329" s="325">
        <v>0</v>
      </c>
      <c r="N1329" s="324" t="s">
        <v>7280</v>
      </c>
    </row>
    <row r="1330" spans="2:14" ht="15" hidden="1" x14ac:dyDescent="0.25">
      <c r="B1330" s="326" t="s">
        <v>15211</v>
      </c>
      <c r="C1330" s="326" t="s">
        <v>991</v>
      </c>
      <c r="D1330" s="326" t="s">
        <v>4147</v>
      </c>
      <c r="E1330" s="326" t="s">
        <v>1009</v>
      </c>
      <c r="F1330" s="326" t="s">
        <v>800</v>
      </c>
      <c r="G1330" s="326" t="s">
        <v>896</v>
      </c>
      <c r="H1330" s="326" t="s">
        <v>6249</v>
      </c>
      <c r="I1330" s="327">
        <v>0</v>
      </c>
      <c r="J1330" s="327">
        <v>0</v>
      </c>
      <c r="K1330" s="327">
        <v>0</v>
      </c>
      <c r="L1330" s="327">
        <v>0</v>
      </c>
      <c r="M1330" s="327">
        <v>0</v>
      </c>
      <c r="N1330" s="326" t="s">
        <v>7279</v>
      </c>
    </row>
    <row r="1331" spans="2:14" ht="15" hidden="1" x14ac:dyDescent="0.25">
      <c r="B1331" s="324" t="s">
        <v>15211</v>
      </c>
      <c r="C1331" s="324" t="s">
        <v>991</v>
      </c>
      <c r="D1331" s="324" t="s">
        <v>4147</v>
      </c>
      <c r="E1331" s="324" t="s">
        <v>1009</v>
      </c>
      <c r="F1331" s="324" t="s">
        <v>800</v>
      </c>
      <c r="G1331" s="324" t="s">
        <v>896</v>
      </c>
      <c r="H1331" s="324" t="s">
        <v>6221</v>
      </c>
      <c r="I1331" s="325">
        <v>0</v>
      </c>
      <c r="J1331" s="325">
        <v>0</v>
      </c>
      <c r="K1331" s="325">
        <v>0</v>
      </c>
      <c r="L1331" s="325">
        <v>0</v>
      </c>
      <c r="M1331" s="325">
        <v>0</v>
      </c>
      <c r="N1331" s="324" t="s">
        <v>7276</v>
      </c>
    </row>
    <row r="1332" spans="2:14" ht="15" hidden="1" x14ac:dyDescent="0.25">
      <c r="B1332" s="324" t="s">
        <v>15212</v>
      </c>
      <c r="C1332" s="324" t="s">
        <v>991</v>
      </c>
      <c r="D1332" s="324" t="s">
        <v>4147</v>
      </c>
      <c r="E1332" s="324" t="s">
        <v>2045</v>
      </c>
      <c r="F1332" s="324" t="s">
        <v>800</v>
      </c>
      <c r="G1332" s="324" t="s">
        <v>896</v>
      </c>
      <c r="H1332" s="324" t="s">
        <v>6249</v>
      </c>
      <c r="I1332" s="325">
        <v>0</v>
      </c>
      <c r="J1332" s="325">
        <v>0</v>
      </c>
      <c r="K1332" s="325">
        <v>0</v>
      </c>
      <c r="L1332" s="325">
        <v>-29.72</v>
      </c>
      <c r="M1332" s="325">
        <v>0</v>
      </c>
      <c r="N1332" s="324" t="s">
        <v>7279</v>
      </c>
    </row>
    <row r="1333" spans="2:14" ht="15" hidden="1" x14ac:dyDescent="0.25">
      <c r="B1333" s="326" t="s">
        <v>15213</v>
      </c>
      <c r="C1333" s="326" t="s">
        <v>991</v>
      </c>
      <c r="D1333" s="326" t="s">
        <v>4147</v>
      </c>
      <c r="E1333" s="326" t="s">
        <v>13012</v>
      </c>
      <c r="F1333" s="326" t="s">
        <v>800</v>
      </c>
      <c r="G1333" s="326" t="s">
        <v>896</v>
      </c>
      <c r="H1333" s="326" t="s">
        <v>6249</v>
      </c>
      <c r="I1333" s="327">
        <v>0</v>
      </c>
      <c r="J1333" s="327">
        <v>0</v>
      </c>
      <c r="K1333" s="327">
        <v>0</v>
      </c>
      <c r="L1333" s="327">
        <v>0</v>
      </c>
      <c r="M1333" s="327">
        <v>0</v>
      </c>
      <c r="N1333" s="326" t="s">
        <v>7279</v>
      </c>
    </row>
    <row r="1334" spans="2:14" ht="15" hidden="1" x14ac:dyDescent="0.25">
      <c r="B1334" s="324" t="s">
        <v>15213</v>
      </c>
      <c r="C1334" s="324" t="s">
        <v>991</v>
      </c>
      <c r="D1334" s="324" t="s">
        <v>4147</v>
      </c>
      <c r="E1334" s="324" t="s">
        <v>13012</v>
      </c>
      <c r="F1334" s="324" t="s">
        <v>800</v>
      </c>
      <c r="G1334" s="324" t="s">
        <v>896</v>
      </c>
      <c r="H1334" s="324" t="s">
        <v>6221</v>
      </c>
      <c r="I1334" s="325">
        <v>0</v>
      </c>
      <c r="J1334" s="325">
        <v>0</v>
      </c>
      <c r="K1334" s="325">
        <v>0</v>
      </c>
      <c r="L1334" s="325">
        <v>0</v>
      </c>
      <c r="M1334" s="325">
        <v>0</v>
      </c>
      <c r="N1334" s="324" t="s">
        <v>7276</v>
      </c>
    </row>
    <row r="1335" spans="2:14" ht="15" hidden="1" x14ac:dyDescent="0.25">
      <c r="B1335" s="326" t="s">
        <v>15214</v>
      </c>
      <c r="C1335" s="326" t="s">
        <v>991</v>
      </c>
      <c r="D1335" s="326" t="s">
        <v>4147</v>
      </c>
      <c r="E1335" s="326" t="s">
        <v>756</v>
      </c>
      <c r="F1335" s="326" t="s">
        <v>800</v>
      </c>
      <c r="G1335" s="326" t="s">
        <v>896</v>
      </c>
      <c r="H1335" s="326" t="s">
        <v>6249</v>
      </c>
      <c r="I1335" s="327">
        <v>0.76826000000000005</v>
      </c>
      <c r="J1335" s="327">
        <v>0</v>
      </c>
      <c r="K1335" s="327">
        <v>0.76826000000000005</v>
      </c>
      <c r="L1335" s="327">
        <v>-0.62</v>
      </c>
      <c r="M1335" s="327">
        <v>0</v>
      </c>
      <c r="N1335" s="326" t="s">
        <v>7279</v>
      </c>
    </row>
    <row r="1336" spans="2:14" ht="15" hidden="1" x14ac:dyDescent="0.25">
      <c r="B1336" s="324" t="s">
        <v>15214</v>
      </c>
      <c r="C1336" s="324" t="s">
        <v>991</v>
      </c>
      <c r="D1336" s="324" t="s">
        <v>4147</v>
      </c>
      <c r="E1336" s="324" t="s">
        <v>756</v>
      </c>
      <c r="F1336" s="324" t="s">
        <v>800</v>
      </c>
      <c r="G1336" s="324" t="s">
        <v>896</v>
      </c>
      <c r="H1336" s="324" t="s">
        <v>6221</v>
      </c>
      <c r="I1336" s="325">
        <v>3.5932200000000001</v>
      </c>
      <c r="J1336" s="325">
        <v>0</v>
      </c>
      <c r="K1336" s="325">
        <v>3.5932200000000001</v>
      </c>
      <c r="L1336" s="325">
        <v>76.53</v>
      </c>
      <c r="M1336" s="325">
        <v>0</v>
      </c>
      <c r="N1336" s="324" t="s">
        <v>7276</v>
      </c>
    </row>
    <row r="1337" spans="2:14" ht="15" hidden="1" x14ac:dyDescent="0.25">
      <c r="B1337" s="326" t="s">
        <v>15215</v>
      </c>
      <c r="C1337" s="326" t="s">
        <v>991</v>
      </c>
      <c r="D1337" s="326" t="s">
        <v>4147</v>
      </c>
      <c r="E1337" s="326" t="s">
        <v>757</v>
      </c>
      <c r="F1337" s="326" t="s">
        <v>800</v>
      </c>
      <c r="G1337" s="326" t="s">
        <v>896</v>
      </c>
      <c r="H1337" s="326" t="s">
        <v>6249</v>
      </c>
      <c r="I1337" s="327">
        <v>15.403589999999999</v>
      </c>
      <c r="J1337" s="327">
        <v>0</v>
      </c>
      <c r="K1337" s="327">
        <v>15.403589999999999</v>
      </c>
      <c r="L1337" s="327">
        <v>684.76</v>
      </c>
      <c r="M1337" s="327">
        <v>0</v>
      </c>
      <c r="N1337" s="326" t="s">
        <v>7279</v>
      </c>
    </row>
    <row r="1338" spans="2:14" ht="15" hidden="1" x14ac:dyDescent="0.25">
      <c r="B1338" s="324" t="s">
        <v>15215</v>
      </c>
      <c r="C1338" s="324" t="s">
        <v>991</v>
      </c>
      <c r="D1338" s="324" t="s">
        <v>4147</v>
      </c>
      <c r="E1338" s="324" t="s">
        <v>757</v>
      </c>
      <c r="F1338" s="324" t="s">
        <v>800</v>
      </c>
      <c r="G1338" s="324" t="s">
        <v>896</v>
      </c>
      <c r="H1338" s="324" t="s">
        <v>6221</v>
      </c>
      <c r="I1338" s="325">
        <v>28.390640000000001</v>
      </c>
      <c r="J1338" s="325">
        <v>0</v>
      </c>
      <c r="K1338" s="325">
        <v>28.390640000000001</v>
      </c>
      <c r="L1338" s="325">
        <v>1262.0899999999999</v>
      </c>
      <c r="M1338" s="325">
        <v>0</v>
      </c>
      <c r="N1338" s="324" t="s">
        <v>7276</v>
      </c>
    </row>
    <row r="1339" spans="2:14" ht="15" hidden="1" x14ac:dyDescent="0.25">
      <c r="B1339" s="326" t="s">
        <v>15216</v>
      </c>
      <c r="C1339" s="326" t="s">
        <v>991</v>
      </c>
      <c r="D1339" s="326" t="s">
        <v>4147</v>
      </c>
      <c r="E1339" s="326" t="s">
        <v>1010</v>
      </c>
      <c r="F1339" s="326" t="s">
        <v>800</v>
      </c>
      <c r="G1339" s="326" t="s">
        <v>896</v>
      </c>
      <c r="H1339" s="326" t="s">
        <v>6249</v>
      </c>
      <c r="I1339" s="327">
        <v>0</v>
      </c>
      <c r="J1339" s="327">
        <v>0</v>
      </c>
      <c r="K1339" s="327">
        <v>0</v>
      </c>
      <c r="L1339" s="327">
        <v>0</v>
      </c>
      <c r="M1339" s="327">
        <v>0</v>
      </c>
      <c r="N1339" s="326" t="s">
        <v>7279</v>
      </c>
    </row>
    <row r="1340" spans="2:14" ht="15" hidden="1" x14ac:dyDescent="0.25">
      <c r="B1340" s="324" t="s">
        <v>15216</v>
      </c>
      <c r="C1340" s="324" t="s">
        <v>991</v>
      </c>
      <c r="D1340" s="324" t="s">
        <v>4147</v>
      </c>
      <c r="E1340" s="324" t="s">
        <v>1010</v>
      </c>
      <c r="F1340" s="324" t="s">
        <v>800</v>
      </c>
      <c r="G1340" s="324" t="s">
        <v>896</v>
      </c>
      <c r="H1340" s="324" t="s">
        <v>6221</v>
      </c>
      <c r="I1340" s="325">
        <v>0</v>
      </c>
      <c r="J1340" s="325">
        <v>0</v>
      </c>
      <c r="K1340" s="325">
        <v>0</v>
      </c>
      <c r="L1340" s="325">
        <v>0</v>
      </c>
      <c r="M1340" s="325">
        <v>0</v>
      </c>
      <c r="N1340" s="324" t="s">
        <v>7276</v>
      </c>
    </row>
    <row r="1341" spans="2:14" ht="15" hidden="1" x14ac:dyDescent="0.25">
      <c r="B1341" s="326" t="s">
        <v>15216</v>
      </c>
      <c r="C1341" s="326" t="s">
        <v>991</v>
      </c>
      <c r="D1341" s="326" t="s">
        <v>4147</v>
      </c>
      <c r="E1341" s="326" t="s">
        <v>1010</v>
      </c>
      <c r="F1341" s="326" t="s">
        <v>800</v>
      </c>
      <c r="G1341" s="326" t="s">
        <v>896</v>
      </c>
      <c r="H1341" s="326" t="s">
        <v>6223</v>
      </c>
      <c r="I1341" s="327">
        <v>0</v>
      </c>
      <c r="J1341" s="327">
        <v>0</v>
      </c>
      <c r="K1341" s="327">
        <v>0</v>
      </c>
      <c r="L1341" s="327">
        <v>0</v>
      </c>
      <c r="M1341" s="327">
        <v>0</v>
      </c>
      <c r="N1341" s="326" t="s">
        <v>7280</v>
      </c>
    </row>
    <row r="1342" spans="2:14" ht="15" hidden="1" x14ac:dyDescent="0.25">
      <c r="B1342" s="324" t="s">
        <v>15217</v>
      </c>
      <c r="C1342" s="324" t="s">
        <v>991</v>
      </c>
      <c r="D1342" s="324" t="s">
        <v>4147</v>
      </c>
      <c r="E1342" s="324" t="s">
        <v>1013</v>
      </c>
      <c r="F1342" s="324" t="s">
        <v>800</v>
      </c>
      <c r="G1342" s="324" t="s">
        <v>896</v>
      </c>
      <c r="H1342" s="324" t="s">
        <v>6249</v>
      </c>
      <c r="I1342" s="325">
        <v>0</v>
      </c>
      <c r="J1342" s="325">
        <v>0</v>
      </c>
      <c r="K1342" s="325">
        <v>0</v>
      </c>
      <c r="L1342" s="325">
        <v>0</v>
      </c>
      <c r="M1342" s="325">
        <v>0</v>
      </c>
      <c r="N1342" s="324" t="s">
        <v>7279</v>
      </c>
    </row>
    <row r="1343" spans="2:14" ht="15" hidden="1" x14ac:dyDescent="0.25">
      <c r="B1343" s="326" t="s">
        <v>15217</v>
      </c>
      <c r="C1343" s="326" t="s">
        <v>991</v>
      </c>
      <c r="D1343" s="326" t="s">
        <v>4147</v>
      </c>
      <c r="E1343" s="326" t="s">
        <v>1013</v>
      </c>
      <c r="F1343" s="326" t="s">
        <v>800</v>
      </c>
      <c r="G1343" s="326" t="s">
        <v>896</v>
      </c>
      <c r="H1343" s="326" t="s">
        <v>6221</v>
      </c>
      <c r="I1343" s="327">
        <v>0</v>
      </c>
      <c r="J1343" s="327">
        <v>0</v>
      </c>
      <c r="K1343" s="327">
        <v>0</v>
      </c>
      <c r="L1343" s="327">
        <v>0</v>
      </c>
      <c r="M1343" s="327">
        <v>0</v>
      </c>
      <c r="N1343" s="326" t="s">
        <v>7276</v>
      </c>
    </row>
    <row r="1344" spans="2:14" ht="15" hidden="1" x14ac:dyDescent="0.25">
      <c r="B1344" s="324" t="s">
        <v>15217</v>
      </c>
      <c r="C1344" s="324" t="s">
        <v>991</v>
      </c>
      <c r="D1344" s="324" t="s">
        <v>4147</v>
      </c>
      <c r="E1344" s="324" t="s">
        <v>1013</v>
      </c>
      <c r="F1344" s="324" t="s">
        <v>800</v>
      </c>
      <c r="G1344" s="324" t="s">
        <v>896</v>
      </c>
      <c r="H1344" s="324" t="s">
        <v>6223</v>
      </c>
      <c r="I1344" s="325">
        <v>0</v>
      </c>
      <c r="J1344" s="325">
        <v>0</v>
      </c>
      <c r="K1344" s="325">
        <v>0</v>
      </c>
      <c r="L1344" s="325">
        <v>0</v>
      </c>
      <c r="M1344" s="325">
        <v>0</v>
      </c>
      <c r="N1344" s="324" t="s">
        <v>7280</v>
      </c>
    </row>
    <row r="1345" spans="2:14" ht="15" hidden="1" x14ac:dyDescent="0.25">
      <c r="B1345" s="326" t="s">
        <v>15217</v>
      </c>
      <c r="C1345" s="326" t="s">
        <v>991</v>
      </c>
      <c r="D1345" s="326" t="s">
        <v>4147</v>
      </c>
      <c r="E1345" s="326" t="s">
        <v>1013</v>
      </c>
      <c r="F1345" s="326" t="s">
        <v>800</v>
      </c>
      <c r="G1345" s="326" t="s">
        <v>896</v>
      </c>
      <c r="H1345" s="326" t="s">
        <v>7395</v>
      </c>
      <c r="I1345" s="327">
        <v>0</v>
      </c>
      <c r="J1345" s="327">
        <v>0</v>
      </c>
      <c r="K1345" s="327">
        <v>0</v>
      </c>
      <c r="L1345" s="327">
        <v>0</v>
      </c>
      <c r="M1345" s="327">
        <v>0</v>
      </c>
      <c r="N1345" s="326" t="s">
        <v>7278</v>
      </c>
    </row>
    <row r="1346" spans="2:14" ht="15" hidden="1" x14ac:dyDescent="0.25">
      <c r="B1346" s="326" t="s">
        <v>15218</v>
      </c>
      <c r="C1346" s="326" t="s">
        <v>991</v>
      </c>
      <c r="D1346" s="326" t="s">
        <v>4147</v>
      </c>
      <c r="E1346" s="326" t="s">
        <v>1014</v>
      </c>
      <c r="F1346" s="326" t="s">
        <v>800</v>
      </c>
      <c r="G1346" s="326" t="s">
        <v>896</v>
      </c>
      <c r="H1346" s="326" t="s">
        <v>6249</v>
      </c>
      <c r="I1346" s="327">
        <v>0</v>
      </c>
      <c r="J1346" s="327">
        <v>0</v>
      </c>
      <c r="K1346" s="327">
        <v>0</v>
      </c>
      <c r="L1346" s="327">
        <v>0</v>
      </c>
      <c r="M1346" s="327">
        <v>0</v>
      </c>
      <c r="N1346" s="326" t="s">
        <v>7279</v>
      </c>
    </row>
    <row r="1347" spans="2:14" ht="15" hidden="1" x14ac:dyDescent="0.25">
      <c r="B1347" s="326" t="s">
        <v>15219</v>
      </c>
      <c r="C1347" s="326" t="s">
        <v>991</v>
      </c>
      <c r="D1347" s="326" t="s">
        <v>4147</v>
      </c>
      <c r="E1347" s="326" t="s">
        <v>1015</v>
      </c>
      <c r="F1347" s="326" t="s">
        <v>800</v>
      </c>
      <c r="G1347" s="326" t="s">
        <v>896</v>
      </c>
      <c r="H1347" s="326" t="s">
        <v>6249</v>
      </c>
      <c r="I1347" s="327">
        <v>261.27</v>
      </c>
      <c r="J1347" s="327">
        <v>0</v>
      </c>
      <c r="K1347" s="327">
        <v>261.27</v>
      </c>
      <c r="L1347" s="327">
        <v>7123.08</v>
      </c>
      <c r="M1347" s="327">
        <v>0</v>
      </c>
      <c r="N1347" s="326" t="s">
        <v>7279</v>
      </c>
    </row>
    <row r="1348" spans="2:14" ht="15" hidden="1" x14ac:dyDescent="0.25">
      <c r="B1348" s="324" t="s">
        <v>15219</v>
      </c>
      <c r="C1348" s="324" t="s">
        <v>991</v>
      </c>
      <c r="D1348" s="324" t="s">
        <v>4147</v>
      </c>
      <c r="E1348" s="324" t="s">
        <v>1015</v>
      </c>
      <c r="F1348" s="324" t="s">
        <v>800</v>
      </c>
      <c r="G1348" s="324" t="s">
        <v>896</v>
      </c>
      <c r="H1348" s="324" t="s">
        <v>6221</v>
      </c>
      <c r="I1348" s="325">
        <v>0</v>
      </c>
      <c r="J1348" s="325">
        <v>0</v>
      </c>
      <c r="K1348" s="325">
        <v>0</v>
      </c>
      <c r="L1348" s="325">
        <v>0</v>
      </c>
      <c r="M1348" s="325">
        <v>0</v>
      </c>
      <c r="N1348" s="324" t="s">
        <v>7276</v>
      </c>
    </row>
    <row r="1349" spans="2:14" ht="15" hidden="1" x14ac:dyDescent="0.25">
      <c r="B1349" s="326" t="s">
        <v>15219</v>
      </c>
      <c r="C1349" s="326" t="s">
        <v>991</v>
      </c>
      <c r="D1349" s="326" t="s">
        <v>4147</v>
      </c>
      <c r="E1349" s="326" t="s">
        <v>1015</v>
      </c>
      <c r="F1349" s="326" t="s">
        <v>800</v>
      </c>
      <c r="G1349" s="326" t="s">
        <v>896</v>
      </c>
      <c r="H1349" s="326" t="s">
        <v>7393</v>
      </c>
      <c r="I1349" s="327">
        <v>0</v>
      </c>
      <c r="J1349" s="327">
        <v>0</v>
      </c>
      <c r="K1349" s="327">
        <v>0</v>
      </c>
      <c r="L1349" s="327">
        <v>0</v>
      </c>
      <c r="M1349" s="327">
        <v>0</v>
      </c>
      <c r="N1349" s="326" t="s">
        <v>7275</v>
      </c>
    </row>
    <row r="1350" spans="2:14" ht="15" hidden="1" x14ac:dyDescent="0.25">
      <c r="B1350" s="324" t="s">
        <v>15219</v>
      </c>
      <c r="C1350" s="324" t="s">
        <v>991</v>
      </c>
      <c r="D1350" s="324" t="s">
        <v>4147</v>
      </c>
      <c r="E1350" s="324" t="s">
        <v>1015</v>
      </c>
      <c r="F1350" s="324" t="s">
        <v>800</v>
      </c>
      <c r="G1350" s="324" t="s">
        <v>896</v>
      </c>
      <c r="H1350" s="324" t="s">
        <v>7395</v>
      </c>
      <c r="I1350" s="325">
        <v>0</v>
      </c>
      <c r="J1350" s="325">
        <v>0</v>
      </c>
      <c r="K1350" s="325">
        <v>0</v>
      </c>
      <c r="L1350" s="325">
        <v>0</v>
      </c>
      <c r="M1350" s="325">
        <v>0</v>
      </c>
      <c r="N1350" s="324" t="s">
        <v>7278</v>
      </c>
    </row>
    <row r="1351" spans="2:14" ht="15" hidden="1" x14ac:dyDescent="0.25">
      <c r="B1351" s="324" t="s">
        <v>15220</v>
      </c>
      <c r="C1351" s="324" t="s">
        <v>991</v>
      </c>
      <c r="D1351" s="324" t="s">
        <v>4147</v>
      </c>
      <c r="E1351" s="324" t="s">
        <v>1016</v>
      </c>
      <c r="F1351" s="324" t="s">
        <v>800</v>
      </c>
      <c r="G1351" s="324" t="s">
        <v>896</v>
      </c>
      <c r="H1351" s="324" t="s">
        <v>6249</v>
      </c>
      <c r="I1351" s="325">
        <v>0</v>
      </c>
      <c r="J1351" s="325">
        <v>0</v>
      </c>
      <c r="K1351" s="325">
        <v>0</v>
      </c>
      <c r="L1351" s="325">
        <v>-14.09</v>
      </c>
      <c r="M1351" s="325">
        <v>0</v>
      </c>
      <c r="N1351" s="324" t="s">
        <v>7279</v>
      </c>
    </row>
    <row r="1352" spans="2:14" ht="15" hidden="1" x14ac:dyDescent="0.25">
      <c r="B1352" s="326" t="s">
        <v>15220</v>
      </c>
      <c r="C1352" s="326" t="s">
        <v>991</v>
      </c>
      <c r="D1352" s="326" t="s">
        <v>4147</v>
      </c>
      <c r="E1352" s="326" t="s">
        <v>1016</v>
      </c>
      <c r="F1352" s="326" t="s">
        <v>800</v>
      </c>
      <c r="G1352" s="326" t="s">
        <v>896</v>
      </c>
      <c r="H1352" s="326" t="s">
        <v>6221</v>
      </c>
      <c r="I1352" s="327">
        <v>0</v>
      </c>
      <c r="J1352" s="327">
        <v>0</v>
      </c>
      <c r="K1352" s="327">
        <v>0</v>
      </c>
      <c r="L1352" s="327">
        <v>0.22</v>
      </c>
      <c r="M1352" s="327">
        <v>0</v>
      </c>
      <c r="N1352" s="326" t="s">
        <v>7276</v>
      </c>
    </row>
    <row r="1353" spans="2:14" ht="15" hidden="1" x14ac:dyDescent="0.25">
      <c r="B1353" s="324" t="s">
        <v>15220</v>
      </c>
      <c r="C1353" s="324" t="s">
        <v>991</v>
      </c>
      <c r="D1353" s="324" t="s">
        <v>4147</v>
      </c>
      <c r="E1353" s="324" t="s">
        <v>1016</v>
      </c>
      <c r="F1353" s="324" t="s">
        <v>800</v>
      </c>
      <c r="G1353" s="324" t="s">
        <v>896</v>
      </c>
      <c r="H1353" s="324" t="s">
        <v>7395</v>
      </c>
      <c r="I1353" s="325">
        <v>0</v>
      </c>
      <c r="J1353" s="325">
        <v>0</v>
      </c>
      <c r="K1353" s="325">
        <v>0</v>
      </c>
      <c r="L1353" s="325">
        <v>3.41</v>
      </c>
      <c r="M1353" s="325">
        <v>0</v>
      </c>
      <c r="N1353" s="324" t="s">
        <v>7278</v>
      </c>
    </row>
    <row r="1354" spans="2:14" ht="15" hidden="1" x14ac:dyDescent="0.25">
      <c r="B1354" s="324" t="s">
        <v>15221</v>
      </c>
      <c r="C1354" s="324" t="s">
        <v>991</v>
      </c>
      <c r="D1354" s="324" t="s">
        <v>4147</v>
      </c>
      <c r="E1354" s="324" t="s">
        <v>1017</v>
      </c>
      <c r="F1354" s="324" t="s">
        <v>800</v>
      </c>
      <c r="G1354" s="324" t="s">
        <v>896</v>
      </c>
      <c r="H1354" s="324" t="s">
        <v>6249</v>
      </c>
      <c r="I1354" s="325">
        <v>0</v>
      </c>
      <c r="J1354" s="325">
        <v>0</v>
      </c>
      <c r="K1354" s="325">
        <v>0</v>
      </c>
      <c r="L1354" s="325">
        <v>0</v>
      </c>
      <c r="M1354" s="325">
        <v>0</v>
      </c>
      <c r="N1354" s="324" t="s">
        <v>7279</v>
      </c>
    </row>
    <row r="1355" spans="2:14" ht="15" hidden="1" x14ac:dyDescent="0.25">
      <c r="B1355" s="326" t="s">
        <v>15221</v>
      </c>
      <c r="C1355" s="326" t="s">
        <v>991</v>
      </c>
      <c r="D1355" s="326" t="s">
        <v>4147</v>
      </c>
      <c r="E1355" s="326" t="s">
        <v>1017</v>
      </c>
      <c r="F1355" s="326" t="s">
        <v>800</v>
      </c>
      <c r="G1355" s="326" t="s">
        <v>896</v>
      </c>
      <c r="H1355" s="326" t="s">
        <v>6221</v>
      </c>
      <c r="I1355" s="327">
        <v>0</v>
      </c>
      <c r="J1355" s="327">
        <v>0</v>
      </c>
      <c r="K1355" s="327">
        <v>0</v>
      </c>
      <c r="L1355" s="327">
        <v>0</v>
      </c>
      <c r="M1355" s="327">
        <v>0</v>
      </c>
      <c r="N1355" s="326" t="s">
        <v>7276</v>
      </c>
    </row>
    <row r="1356" spans="2:14" ht="15" hidden="1" x14ac:dyDescent="0.25">
      <c r="B1356" s="324" t="s">
        <v>15221</v>
      </c>
      <c r="C1356" s="324" t="s">
        <v>991</v>
      </c>
      <c r="D1356" s="324" t="s">
        <v>4147</v>
      </c>
      <c r="E1356" s="324" t="s">
        <v>1017</v>
      </c>
      <c r="F1356" s="324" t="s">
        <v>800</v>
      </c>
      <c r="G1356" s="324" t="s">
        <v>896</v>
      </c>
      <c r="H1356" s="324" t="s">
        <v>7395</v>
      </c>
      <c r="I1356" s="325">
        <v>0</v>
      </c>
      <c r="J1356" s="325">
        <v>0</v>
      </c>
      <c r="K1356" s="325">
        <v>0</v>
      </c>
      <c r="L1356" s="325">
        <v>0</v>
      </c>
      <c r="M1356" s="325">
        <v>0</v>
      </c>
      <c r="N1356" s="324" t="s">
        <v>7278</v>
      </c>
    </row>
    <row r="1357" spans="2:14" ht="15" hidden="1" x14ac:dyDescent="0.25">
      <c r="B1357" s="326" t="s">
        <v>15222</v>
      </c>
      <c r="C1357" s="326" t="s">
        <v>991</v>
      </c>
      <c r="D1357" s="326" t="s">
        <v>4147</v>
      </c>
      <c r="E1357" s="326" t="s">
        <v>1018</v>
      </c>
      <c r="F1357" s="326" t="s">
        <v>800</v>
      </c>
      <c r="G1357" s="326" t="s">
        <v>896</v>
      </c>
      <c r="H1357" s="326" t="s">
        <v>6249</v>
      </c>
      <c r="I1357" s="327">
        <v>0</v>
      </c>
      <c r="J1357" s="327">
        <v>0</v>
      </c>
      <c r="K1357" s="327">
        <v>0</v>
      </c>
      <c r="L1357" s="327">
        <v>-572.32000000000005</v>
      </c>
      <c r="M1357" s="327">
        <v>0</v>
      </c>
      <c r="N1357" s="326" t="s">
        <v>7279</v>
      </c>
    </row>
    <row r="1358" spans="2:14" ht="15" hidden="1" x14ac:dyDescent="0.25">
      <c r="B1358" s="324" t="s">
        <v>15223</v>
      </c>
      <c r="C1358" s="324" t="s">
        <v>991</v>
      </c>
      <c r="D1358" s="324" t="s">
        <v>4147</v>
      </c>
      <c r="E1358" s="324" t="s">
        <v>1019</v>
      </c>
      <c r="F1358" s="324" t="s">
        <v>800</v>
      </c>
      <c r="G1358" s="324" t="s">
        <v>896</v>
      </c>
      <c r="H1358" s="324" t="s">
        <v>6249</v>
      </c>
      <c r="I1358" s="325">
        <v>2260.5424600000001</v>
      </c>
      <c r="J1358" s="325">
        <v>0</v>
      </c>
      <c r="K1358" s="325">
        <v>2260.5424600000001</v>
      </c>
      <c r="L1358" s="325">
        <v>64855.16</v>
      </c>
      <c r="M1358" s="325">
        <v>0</v>
      </c>
      <c r="N1358" s="324" t="s">
        <v>7279</v>
      </c>
    </row>
    <row r="1359" spans="2:14" ht="15" hidden="1" x14ac:dyDescent="0.25">
      <c r="B1359" s="326" t="s">
        <v>15223</v>
      </c>
      <c r="C1359" s="326" t="s">
        <v>991</v>
      </c>
      <c r="D1359" s="326" t="s">
        <v>4147</v>
      </c>
      <c r="E1359" s="326" t="s">
        <v>1019</v>
      </c>
      <c r="F1359" s="326" t="s">
        <v>800</v>
      </c>
      <c r="G1359" s="326" t="s">
        <v>896</v>
      </c>
      <c r="H1359" s="326" t="s">
        <v>6221</v>
      </c>
      <c r="I1359" s="327">
        <v>93.967939999999999</v>
      </c>
      <c r="J1359" s="327">
        <v>0</v>
      </c>
      <c r="K1359" s="327">
        <v>93.967939999999999</v>
      </c>
      <c r="L1359" s="327">
        <v>2669.13</v>
      </c>
      <c r="M1359" s="327">
        <v>0</v>
      </c>
      <c r="N1359" s="326" t="s">
        <v>7276</v>
      </c>
    </row>
    <row r="1360" spans="2:14" ht="15" hidden="1" x14ac:dyDescent="0.25">
      <c r="B1360" s="324" t="s">
        <v>15223</v>
      </c>
      <c r="C1360" s="324" t="s">
        <v>991</v>
      </c>
      <c r="D1360" s="324" t="s">
        <v>4147</v>
      </c>
      <c r="E1360" s="324" t="s">
        <v>1019</v>
      </c>
      <c r="F1360" s="324" t="s">
        <v>800</v>
      </c>
      <c r="G1360" s="324" t="s">
        <v>896</v>
      </c>
      <c r="H1360" s="324" t="s">
        <v>7395</v>
      </c>
      <c r="I1360" s="325">
        <v>120.70182</v>
      </c>
      <c r="J1360" s="325">
        <v>0</v>
      </c>
      <c r="K1360" s="325">
        <v>120.70182</v>
      </c>
      <c r="L1360" s="325">
        <v>3502.64</v>
      </c>
      <c r="M1360" s="325">
        <v>0</v>
      </c>
      <c r="N1360" s="324" t="s">
        <v>7278</v>
      </c>
    </row>
    <row r="1361" spans="2:14" ht="15" hidden="1" x14ac:dyDescent="0.25">
      <c r="B1361" s="326" t="s">
        <v>15224</v>
      </c>
      <c r="C1361" s="326" t="s">
        <v>991</v>
      </c>
      <c r="D1361" s="326" t="s">
        <v>4147</v>
      </c>
      <c r="E1361" s="326" t="s">
        <v>1020</v>
      </c>
      <c r="F1361" s="326" t="s">
        <v>800</v>
      </c>
      <c r="G1361" s="326" t="s">
        <v>896</v>
      </c>
      <c r="H1361" s="326" t="s">
        <v>6249</v>
      </c>
      <c r="I1361" s="327">
        <v>0</v>
      </c>
      <c r="J1361" s="327">
        <v>0</v>
      </c>
      <c r="K1361" s="327">
        <v>0</v>
      </c>
      <c r="L1361" s="327">
        <v>0</v>
      </c>
      <c r="M1361" s="327">
        <v>0</v>
      </c>
      <c r="N1361" s="326" t="s">
        <v>7279</v>
      </c>
    </row>
    <row r="1362" spans="2:14" ht="15" hidden="1" x14ac:dyDescent="0.25">
      <c r="B1362" s="324" t="s">
        <v>15225</v>
      </c>
      <c r="C1362" s="324" t="s">
        <v>991</v>
      </c>
      <c r="D1362" s="324" t="s">
        <v>4147</v>
      </c>
      <c r="E1362" s="324" t="s">
        <v>1021</v>
      </c>
      <c r="F1362" s="324" t="s">
        <v>800</v>
      </c>
      <c r="G1362" s="324" t="s">
        <v>896</v>
      </c>
      <c r="H1362" s="324" t="s">
        <v>6249</v>
      </c>
      <c r="I1362" s="325">
        <v>0</v>
      </c>
      <c r="J1362" s="325">
        <v>0</v>
      </c>
      <c r="K1362" s="325">
        <v>0</v>
      </c>
      <c r="L1362" s="325">
        <v>-20.69</v>
      </c>
      <c r="M1362" s="325">
        <v>0</v>
      </c>
      <c r="N1362" s="324" t="s">
        <v>7279</v>
      </c>
    </row>
    <row r="1363" spans="2:14" ht="15" hidden="1" x14ac:dyDescent="0.25">
      <c r="B1363" s="326" t="s">
        <v>15225</v>
      </c>
      <c r="C1363" s="326" t="s">
        <v>991</v>
      </c>
      <c r="D1363" s="326" t="s">
        <v>4147</v>
      </c>
      <c r="E1363" s="326" t="s">
        <v>1021</v>
      </c>
      <c r="F1363" s="326" t="s">
        <v>800</v>
      </c>
      <c r="G1363" s="326" t="s">
        <v>896</v>
      </c>
      <c r="H1363" s="326" t="s">
        <v>6221</v>
      </c>
      <c r="I1363" s="327">
        <v>0</v>
      </c>
      <c r="J1363" s="327">
        <v>0</v>
      </c>
      <c r="K1363" s="327">
        <v>0</v>
      </c>
      <c r="L1363" s="327">
        <v>0</v>
      </c>
      <c r="M1363" s="327">
        <v>0</v>
      </c>
      <c r="N1363" s="326" t="s">
        <v>7276</v>
      </c>
    </row>
    <row r="1364" spans="2:14" ht="15" hidden="1" x14ac:dyDescent="0.25">
      <c r="B1364" s="326" t="s">
        <v>15226</v>
      </c>
      <c r="C1364" s="326" t="s">
        <v>991</v>
      </c>
      <c r="D1364" s="326" t="s">
        <v>4147</v>
      </c>
      <c r="E1364" s="326" t="s">
        <v>14380</v>
      </c>
      <c r="F1364" s="326" t="s">
        <v>800</v>
      </c>
      <c r="G1364" s="326" t="s">
        <v>896</v>
      </c>
      <c r="H1364" s="326" t="s">
        <v>6249</v>
      </c>
      <c r="I1364" s="327">
        <v>0</v>
      </c>
      <c r="J1364" s="327">
        <v>0</v>
      </c>
      <c r="K1364" s="327">
        <v>0</v>
      </c>
      <c r="L1364" s="327">
        <v>0</v>
      </c>
      <c r="M1364" s="327">
        <v>0</v>
      </c>
      <c r="N1364" s="326" t="s">
        <v>7279</v>
      </c>
    </row>
    <row r="1365" spans="2:14" ht="15" hidden="1" x14ac:dyDescent="0.25">
      <c r="B1365" s="324" t="s">
        <v>15227</v>
      </c>
      <c r="C1365" s="324" t="s">
        <v>991</v>
      </c>
      <c r="D1365" s="324" t="s">
        <v>4147</v>
      </c>
      <c r="E1365" s="324" t="s">
        <v>15228</v>
      </c>
      <c r="F1365" s="324" t="s">
        <v>800</v>
      </c>
      <c r="G1365" s="324" t="s">
        <v>896</v>
      </c>
      <c r="H1365" s="324" t="s">
        <v>6249</v>
      </c>
      <c r="I1365" s="325">
        <v>0</v>
      </c>
      <c r="J1365" s="325">
        <v>0</v>
      </c>
      <c r="K1365" s="325">
        <v>0</v>
      </c>
      <c r="L1365" s="325">
        <v>-78.22</v>
      </c>
      <c r="M1365" s="325">
        <v>0</v>
      </c>
      <c r="N1365" s="324" t="s">
        <v>7279</v>
      </c>
    </row>
    <row r="1366" spans="2:14" ht="15" hidden="1" x14ac:dyDescent="0.25">
      <c r="B1366" s="326" t="s">
        <v>15227</v>
      </c>
      <c r="C1366" s="326" t="s">
        <v>991</v>
      </c>
      <c r="D1366" s="326" t="s">
        <v>4147</v>
      </c>
      <c r="E1366" s="326" t="s">
        <v>15228</v>
      </c>
      <c r="F1366" s="326" t="s">
        <v>800</v>
      </c>
      <c r="G1366" s="326" t="s">
        <v>896</v>
      </c>
      <c r="H1366" s="326" t="s">
        <v>6221</v>
      </c>
      <c r="I1366" s="327">
        <v>0</v>
      </c>
      <c r="J1366" s="327">
        <v>0</v>
      </c>
      <c r="K1366" s="327">
        <v>0</v>
      </c>
      <c r="L1366" s="327">
        <v>15.97</v>
      </c>
      <c r="M1366" s="327">
        <v>0</v>
      </c>
      <c r="N1366" s="326" t="s">
        <v>7276</v>
      </c>
    </row>
    <row r="1367" spans="2:14" ht="15" hidden="1" x14ac:dyDescent="0.25">
      <c r="B1367" s="324" t="s">
        <v>15229</v>
      </c>
      <c r="C1367" s="324" t="s">
        <v>991</v>
      </c>
      <c r="D1367" s="324" t="s">
        <v>4147</v>
      </c>
      <c r="E1367" s="324" t="s">
        <v>1023</v>
      </c>
      <c r="F1367" s="324" t="s">
        <v>800</v>
      </c>
      <c r="G1367" s="324" t="s">
        <v>896</v>
      </c>
      <c r="H1367" s="324" t="s">
        <v>6249</v>
      </c>
      <c r="I1367" s="325">
        <v>9.0898000000000003</v>
      </c>
      <c r="J1367" s="325">
        <v>0</v>
      </c>
      <c r="K1367" s="325">
        <v>9.0898000000000003</v>
      </c>
      <c r="L1367" s="325">
        <v>664.66</v>
      </c>
      <c r="M1367" s="325">
        <v>0</v>
      </c>
      <c r="N1367" s="324" t="s">
        <v>7279</v>
      </c>
    </row>
    <row r="1368" spans="2:14" ht="15" hidden="1" x14ac:dyDescent="0.25">
      <c r="B1368" s="326" t="s">
        <v>15229</v>
      </c>
      <c r="C1368" s="326" t="s">
        <v>991</v>
      </c>
      <c r="D1368" s="326" t="s">
        <v>4147</v>
      </c>
      <c r="E1368" s="326" t="s">
        <v>1023</v>
      </c>
      <c r="F1368" s="326" t="s">
        <v>800</v>
      </c>
      <c r="G1368" s="326" t="s">
        <v>896</v>
      </c>
      <c r="H1368" s="326" t="s">
        <v>6221</v>
      </c>
      <c r="I1368" s="327">
        <v>0</v>
      </c>
      <c r="J1368" s="327">
        <v>0</v>
      </c>
      <c r="K1368" s="327">
        <v>0</v>
      </c>
      <c r="L1368" s="327">
        <v>0</v>
      </c>
      <c r="M1368" s="327">
        <v>0</v>
      </c>
      <c r="N1368" s="326" t="s">
        <v>7276</v>
      </c>
    </row>
    <row r="1369" spans="2:14" ht="15" hidden="1" x14ac:dyDescent="0.25">
      <c r="B1369" s="326" t="s">
        <v>15230</v>
      </c>
      <c r="C1369" s="326" t="s">
        <v>991</v>
      </c>
      <c r="D1369" s="326" t="s">
        <v>4147</v>
      </c>
      <c r="E1369" s="326" t="s">
        <v>1024</v>
      </c>
      <c r="F1369" s="326" t="s">
        <v>800</v>
      </c>
      <c r="G1369" s="326" t="s">
        <v>896</v>
      </c>
      <c r="H1369" s="326" t="s">
        <v>6249</v>
      </c>
      <c r="I1369" s="327">
        <v>0</v>
      </c>
      <c r="J1369" s="327">
        <v>0</v>
      </c>
      <c r="K1369" s="327">
        <v>0</v>
      </c>
      <c r="L1369" s="327">
        <v>-44.64</v>
      </c>
      <c r="M1369" s="327">
        <v>0</v>
      </c>
      <c r="N1369" s="326" t="s">
        <v>7279</v>
      </c>
    </row>
    <row r="1370" spans="2:14" ht="15" hidden="1" x14ac:dyDescent="0.25">
      <c r="B1370" s="324" t="s">
        <v>15230</v>
      </c>
      <c r="C1370" s="324" t="s">
        <v>991</v>
      </c>
      <c r="D1370" s="324" t="s">
        <v>4147</v>
      </c>
      <c r="E1370" s="324" t="s">
        <v>1024</v>
      </c>
      <c r="F1370" s="324" t="s">
        <v>800</v>
      </c>
      <c r="G1370" s="324" t="s">
        <v>896</v>
      </c>
      <c r="H1370" s="324" t="s">
        <v>6221</v>
      </c>
      <c r="I1370" s="325">
        <v>0</v>
      </c>
      <c r="J1370" s="325">
        <v>0</v>
      </c>
      <c r="K1370" s="325">
        <v>0</v>
      </c>
      <c r="L1370" s="325">
        <v>68.150000000000006</v>
      </c>
      <c r="M1370" s="325">
        <v>0</v>
      </c>
      <c r="N1370" s="324" t="s">
        <v>7276</v>
      </c>
    </row>
    <row r="1371" spans="2:14" ht="15" hidden="1" x14ac:dyDescent="0.25">
      <c r="B1371" s="326" t="s">
        <v>15231</v>
      </c>
      <c r="C1371" s="326" t="s">
        <v>991</v>
      </c>
      <c r="D1371" s="326" t="s">
        <v>4147</v>
      </c>
      <c r="E1371" s="326" t="s">
        <v>1025</v>
      </c>
      <c r="F1371" s="326" t="s">
        <v>800</v>
      </c>
      <c r="G1371" s="326" t="s">
        <v>896</v>
      </c>
      <c r="H1371" s="326" t="s">
        <v>6249</v>
      </c>
      <c r="I1371" s="327">
        <v>0</v>
      </c>
      <c r="J1371" s="327">
        <v>0</v>
      </c>
      <c r="K1371" s="327">
        <v>0</v>
      </c>
      <c r="L1371" s="327">
        <v>-148.66999999999999</v>
      </c>
      <c r="M1371" s="327">
        <v>0</v>
      </c>
      <c r="N1371" s="326" t="s">
        <v>7279</v>
      </c>
    </row>
    <row r="1372" spans="2:14" ht="15" hidden="1" x14ac:dyDescent="0.25">
      <c r="B1372" s="324" t="s">
        <v>15232</v>
      </c>
      <c r="C1372" s="324" t="s">
        <v>991</v>
      </c>
      <c r="D1372" s="324" t="s">
        <v>4147</v>
      </c>
      <c r="E1372" s="324" t="s">
        <v>1026</v>
      </c>
      <c r="F1372" s="324" t="s">
        <v>800</v>
      </c>
      <c r="G1372" s="324" t="s">
        <v>896</v>
      </c>
      <c r="H1372" s="324" t="s">
        <v>6249</v>
      </c>
      <c r="I1372" s="325">
        <v>0</v>
      </c>
      <c r="J1372" s="325">
        <v>0</v>
      </c>
      <c r="K1372" s="325">
        <v>0</v>
      </c>
      <c r="L1372" s="325">
        <v>74.180000000000007</v>
      </c>
      <c r="M1372" s="325">
        <v>0</v>
      </c>
      <c r="N1372" s="324" t="s">
        <v>7279</v>
      </c>
    </row>
    <row r="1373" spans="2:14" ht="15" hidden="1" x14ac:dyDescent="0.25">
      <c r="B1373" s="326" t="s">
        <v>21540</v>
      </c>
      <c r="C1373" s="326" t="s">
        <v>991</v>
      </c>
      <c r="D1373" s="326" t="s">
        <v>4147</v>
      </c>
      <c r="E1373" s="326" t="s">
        <v>992</v>
      </c>
      <c r="F1373" s="326" t="s">
        <v>801</v>
      </c>
      <c r="G1373" s="326" t="s">
        <v>896</v>
      </c>
      <c r="H1373" s="326" t="s">
        <v>6249</v>
      </c>
      <c r="I1373" s="327">
        <v>256666</v>
      </c>
      <c r="J1373" s="327">
        <v>0</v>
      </c>
      <c r="K1373" s="327">
        <v>256666</v>
      </c>
      <c r="L1373" s="327">
        <v>0</v>
      </c>
      <c r="M1373" s="327">
        <v>0</v>
      </c>
      <c r="N1373" s="326" t="s">
        <v>7279</v>
      </c>
    </row>
    <row r="1374" spans="2:14" ht="15" hidden="1" x14ac:dyDescent="0.25">
      <c r="B1374" s="324" t="s">
        <v>15233</v>
      </c>
      <c r="C1374" s="324" t="s">
        <v>991</v>
      </c>
      <c r="D1374" s="324" t="s">
        <v>4147</v>
      </c>
      <c r="E1374" s="324" t="s">
        <v>1027</v>
      </c>
      <c r="F1374" s="324" t="s">
        <v>800</v>
      </c>
      <c r="G1374" s="324" t="s">
        <v>896</v>
      </c>
      <c r="H1374" s="324" t="s">
        <v>6249</v>
      </c>
      <c r="I1374" s="325">
        <v>0</v>
      </c>
      <c r="J1374" s="325">
        <v>0</v>
      </c>
      <c r="K1374" s="325">
        <v>0</v>
      </c>
      <c r="L1374" s="325">
        <v>255.05</v>
      </c>
      <c r="M1374" s="325">
        <v>0</v>
      </c>
      <c r="N1374" s="324" t="s">
        <v>7279</v>
      </c>
    </row>
    <row r="1375" spans="2:14" ht="15" hidden="1" x14ac:dyDescent="0.25">
      <c r="B1375" s="326" t="s">
        <v>15234</v>
      </c>
      <c r="C1375" s="326" t="s">
        <v>991</v>
      </c>
      <c r="D1375" s="326" t="s">
        <v>4147</v>
      </c>
      <c r="E1375" s="326" t="s">
        <v>1029</v>
      </c>
      <c r="F1375" s="326" t="s">
        <v>800</v>
      </c>
      <c r="G1375" s="326" t="s">
        <v>896</v>
      </c>
      <c r="H1375" s="326" t="s">
        <v>6249</v>
      </c>
      <c r="I1375" s="327">
        <v>110.69288</v>
      </c>
      <c r="J1375" s="327">
        <v>0</v>
      </c>
      <c r="K1375" s="327">
        <v>110.69288</v>
      </c>
      <c r="L1375" s="327">
        <v>4629.68</v>
      </c>
      <c r="M1375" s="327">
        <v>0</v>
      </c>
      <c r="N1375" s="326" t="s">
        <v>7279</v>
      </c>
    </row>
    <row r="1376" spans="2:14" ht="15" hidden="1" x14ac:dyDescent="0.25">
      <c r="B1376" s="324" t="s">
        <v>15234</v>
      </c>
      <c r="C1376" s="324" t="s">
        <v>991</v>
      </c>
      <c r="D1376" s="324" t="s">
        <v>4147</v>
      </c>
      <c r="E1376" s="324" t="s">
        <v>1029</v>
      </c>
      <c r="F1376" s="324" t="s">
        <v>800</v>
      </c>
      <c r="G1376" s="324" t="s">
        <v>896</v>
      </c>
      <c r="H1376" s="324" t="s">
        <v>6221</v>
      </c>
      <c r="I1376" s="325">
        <v>37.328360000000004</v>
      </c>
      <c r="J1376" s="325">
        <v>0</v>
      </c>
      <c r="K1376" s="325">
        <v>37.328360000000004</v>
      </c>
      <c r="L1376" s="325">
        <v>1561.24</v>
      </c>
      <c r="M1376" s="325">
        <v>0</v>
      </c>
      <c r="N1376" s="324" t="s">
        <v>7276</v>
      </c>
    </row>
    <row r="1377" spans="2:14" ht="15" hidden="1" x14ac:dyDescent="0.25">
      <c r="B1377" s="326" t="s">
        <v>15235</v>
      </c>
      <c r="C1377" s="326" t="s">
        <v>991</v>
      </c>
      <c r="D1377" s="326" t="s">
        <v>4147</v>
      </c>
      <c r="E1377" s="326" t="s">
        <v>1030</v>
      </c>
      <c r="F1377" s="326" t="s">
        <v>800</v>
      </c>
      <c r="G1377" s="326" t="s">
        <v>896</v>
      </c>
      <c r="H1377" s="326" t="s">
        <v>6249</v>
      </c>
      <c r="I1377" s="327">
        <v>0</v>
      </c>
      <c r="J1377" s="327">
        <v>0</v>
      </c>
      <c r="K1377" s="327">
        <v>0</v>
      </c>
      <c r="L1377" s="327">
        <v>0</v>
      </c>
      <c r="M1377" s="327">
        <v>0</v>
      </c>
      <c r="N1377" s="326" t="s">
        <v>7279</v>
      </c>
    </row>
    <row r="1378" spans="2:14" ht="15" hidden="1" x14ac:dyDescent="0.25">
      <c r="B1378" s="324" t="s">
        <v>15235</v>
      </c>
      <c r="C1378" s="324" t="s">
        <v>991</v>
      </c>
      <c r="D1378" s="324" t="s">
        <v>4147</v>
      </c>
      <c r="E1378" s="324" t="s">
        <v>1030</v>
      </c>
      <c r="F1378" s="324" t="s">
        <v>800</v>
      </c>
      <c r="G1378" s="324" t="s">
        <v>896</v>
      </c>
      <c r="H1378" s="324" t="s">
        <v>6221</v>
      </c>
      <c r="I1378" s="325">
        <v>0</v>
      </c>
      <c r="J1378" s="325">
        <v>0</v>
      </c>
      <c r="K1378" s="325">
        <v>0</v>
      </c>
      <c r="L1378" s="325">
        <v>0</v>
      </c>
      <c r="M1378" s="325">
        <v>0</v>
      </c>
      <c r="N1378" s="324" t="s">
        <v>7276</v>
      </c>
    </row>
    <row r="1379" spans="2:14" ht="15" hidden="1" x14ac:dyDescent="0.25">
      <c r="B1379" s="326" t="s">
        <v>15236</v>
      </c>
      <c r="C1379" s="326" t="s">
        <v>991</v>
      </c>
      <c r="D1379" s="326" t="s">
        <v>4147</v>
      </c>
      <c r="E1379" s="326" t="s">
        <v>1031</v>
      </c>
      <c r="F1379" s="326" t="s">
        <v>800</v>
      </c>
      <c r="G1379" s="326" t="s">
        <v>896</v>
      </c>
      <c r="H1379" s="326" t="s">
        <v>6249</v>
      </c>
      <c r="I1379" s="327">
        <v>0</v>
      </c>
      <c r="J1379" s="327">
        <v>0</v>
      </c>
      <c r="K1379" s="327">
        <v>0</v>
      </c>
      <c r="L1379" s="327">
        <v>0</v>
      </c>
      <c r="M1379" s="327">
        <v>0</v>
      </c>
      <c r="N1379" s="326" t="s">
        <v>7279</v>
      </c>
    </row>
    <row r="1380" spans="2:14" ht="15" hidden="1" x14ac:dyDescent="0.25">
      <c r="B1380" s="324" t="s">
        <v>15236</v>
      </c>
      <c r="C1380" s="324" t="s">
        <v>991</v>
      </c>
      <c r="D1380" s="324" t="s">
        <v>4147</v>
      </c>
      <c r="E1380" s="324" t="s">
        <v>1031</v>
      </c>
      <c r="F1380" s="324" t="s">
        <v>800</v>
      </c>
      <c r="G1380" s="324" t="s">
        <v>896</v>
      </c>
      <c r="H1380" s="324" t="s">
        <v>6221</v>
      </c>
      <c r="I1380" s="325">
        <v>0</v>
      </c>
      <c r="J1380" s="325">
        <v>0</v>
      </c>
      <c r="K1380" s="325">
        <v>0</v>
      </c>
      <c r="L1380" s="325">
        <v>0</v>
      </c>
      <c r="M1380" s="325">
        <v>0</v>
      </c>
      <c r="N1380" s="324" t="s">
        <v>7276</v>
      </c>
    </row>
    <row r="1381" spans="2:14" ht="15" hidden="1" x14ac:dyDescent="0.25">
      <c r="B1381" s="326" t="s">
        <v>15237</v>
      </c>
      <c r="C1381" s="326" t="s">
        <v>991</v>
      </c>
      <c r="D1381" s="326" t="s">
        <v>4147</v>
      </c>
      <c r="E1381" s="326" t="s">
        <v>1032</v>
      </c>
      <c r="F1381" s="326" t="s">
        <v>800</v>
      </c>
      <c r="G1381" s="326" t="s">
        <v>896</v>
      </c>
      <c r="H1381" s="326" t="s">
        <v>6249</v>
      </c>
      <c r="I1381" s="327">
        <v>0.68830000000000002</v>
      </c>
      <c r="J1381" s="327">
        <v>0</v>
      </c>
      <c r="K1381" s="327">
        <v>0.68830000000000002</v>
      </c>
      <c r="L1381" s="327">
        <v>55.46</v>
      </c>
      <c r="M1381" s="327">
        <v>0</v>
      </c>
      <c r="N1381" s="326" t="s">
        <v>7279</v>
      </c>
    </row>
    <row r="1382" spans="2:14" ht="15" hidden="1" x14ac:dyDescent="0.25">
      <c r="B1382" s="324" t="s">
        <v>15237</v>
      </c>
      <c r="C1382" s="324" t="s">
        <v>991</v>
      </c>
      <c r="D1382" s="324" t="s">
        <v>4147</v>
      </c>
      <c r="E1382" s="324" t="s">
        <v>1032</v>
      </c>
      <c r="F1382" s="324" t="s">
        <v>800</v>
      </c>
      <c r="G1382" s="324" t="s">
        <v>896</v>
      </c>
      <c r="H1382" s="324" t="s">
        <v>6221</v>
      </c>
      <c r="I1382" s="325">
        <v>0</v>
      </c>
      <c r="J1382" s="325">
        <v>0</v>
      </c>
      <c r="K1382" s="325">
        <v>0</v>
      </c>
      <c r="L1382" s="325">
        <v>0</v>
      </c>
      <c r="M1382" s="325">
        <v>0</v>
      </c>
      <c r="N1382" s="324" t="s">
        <v>7276</v>
      </c>
    </row>
    <row r="1383" spans="2:14" ht="15" hidden="1" x14ac:dyDescent="0.25">
      <c r="B1383" s="326" t="s">
        <v>15238</v>
      </c>
      <c r="C1383" s="326" t="s">
        <v>991</v>
      </c>
      <c r="D1383" s="326" t="s">
        <v>4147</v>
      </c>
      <c r="E1383" s="326" t="s">
        <v>1034</v>
      </c>
      <c r="F1383" s="326" t="s">
        <v>800</v>
      </c>
      <c r="G1383" s="326" t="s">
        <v>896</v>
      </c>
      <c r="H1383" s="326" t="s">
        <v>6249</v>
      </c>
      <c r="I1383" s="327">
        <v>0</v>
      </c>
      <c r="J1383" s="327">
        <v>0</v>
      </c>
      <c r="K1383" s="327">
        <v>0</v>
      </c>
      <c r="L1383" s="327">
        <v>114.41</v>
      </c>
      <c r="M1383" s="327">
        <v>0</v>
      </c>
      <c r="N1383" s="326" t="s">
        <v>7279</v>
      </c>
    </row>
    <row r="1384" spans="2:14" ht="15" hidden="1" x14ac:dyDescent="0.25">
      <c r="B1384" s="324" t="s">
        <v>15239</v>
      </c>
      <c r="C1384" s="324" t="s">
        <v>991</v>
      </c>
      <c r="D1384" s="324" t="s">
        <v>4147</v>
      </c>
      <c r="E1384" s="324" t="s">
        <v>1035</v>
      </c>
      <c r="F1384" s="324" t="s">
        <v>800</v>
      </c>
      <c r="G1384" s="324" t="s">
        <v>896</v>
      </c>
      <c r="H1384" s="324" t="s">
        <v>6249</v>
      </c>
      <c r="I1384" s="325">
        <v>0</v>
      </c>
      <c r="J1384" s="325">
        <v>0</v>
      </c>
      <c r="K1384" s="325">
        <v>0</v>
      </c>
      <c r="L1384" s="325">
        <v>0</v>
      </c>
      <c r="M1384" s="325">
        <v>0</v>
      </c>
      <c r="N1384" s="324" t="s">
        <v>7279</v>
      </c>
    </row>
    <row r="1385" spans="2:14" ht="15" hidden="1" x14ac:dyDescent="0.25">
      <c r="B1385" s="326" t="s">
        <v>15240</v>
      </c>
      <c r="C1385" s="326" t="s">
        <v>991</v>
      </c>
      <c r="D1385" s="326" t="s">
        <v>4147</v>
      </c>
      <c r="E1385" s="326" t="s">
        <v>1036</v>
      </c>
      <c r="F1385" s="326" t="s">
        <v>800</v>
      </c>
      <c r="G1385" s="326" t="s">
        <v>896</v>
      </c>
      <c r="H1385" s="326" t="s">
        <v>6249</v>
      </c>
      <c r="I1385" s="327">
        <v>0</v>
      </c>
      <c r="J1385" s="327">
        <v>0</v>
      </c>
      <c r="K1385" s="327">
        <v>0</v>
      </c>
      <c r="L1385" s="327">
        <v>0</v>
      </c>
      <c r="M1385" s="327">
        <v>0</v>
      </c>
      <c r="N1385" s="326" t="s">
        <v>7279</v>
      </c>
    </row>
    <row r="1386" spans="2:14" ht="15" hidden="1" x14ac:dyDescent="0.25">
      <c r="B1386" s="324" t="s">
        <v>15240</v>
      </c>
      <c r="C1386" s="324" t="s">
        <v>991</v>
      </c>
      <c r="D1386" s="324" t="s">
        <v>4147</v>
      </c>
      <c r="E1386" s="324" t="s">
        <v>1036</v>
      </c>
      <c r="F1386" s="324" t="s">
        <v>800</v>
      </c>
      <c r="G1386" s="324" t="s">
        <v>896</v>
      </c>
      <c r="H1386" s="324" t="s">
        <v>6221</v>
      </c>
      <c r="I1386" s="325">
        <v>0</v>
      </c>
      <c r="J1386" s="325">
        <v>0</v>
      </c>
      <c r="K1386" s="325">
        <v>0</v>
      </c>
      <c r="L1386" s="325">
        <v>0</v>
      </c>
      <c r="M1386" s="325">
        <v>0</v>
      </c>
      <c r="N1386" s="324" t="s">
        <v>7276</v>
      </c>
    </row>
    <row r="1387" spans="2:14" ht="15" hidden="1" x14ac:dyDescent="0.25">
      <c r="B1387" s="326" t="s">
        <v>15240</v>
      </c>
      <c r="C1387" s="326" t="s">
        <v>991</v>
      </c>
      <c r="D1387" s="326" t="s">
        <v>4147</v>
      </c>
      <c r="E1387" s="326" t="s">
        <v>1036</v>
      </c>
      <c r="F1387" s="326" t="s">
        <v>800</v>
      </c>
      <c r="G1387" s="326" t="s">
        <v>896</v>
      </c>
      <c r="H1387" s="326" t="s">
        <v>7395</v>
      </c>
      <c r="I1387" s="327">
        <v>0</v>
      </c>
      <c r="J1387" s="327">
        <v>0</v>
      </c>
      <c r="K1387" s="327">
        <v>0</v>
      </c>
      <c r="L1387" s="327">
        <v>0</v>
      </c>
      <c r="M1387" s="327">
        <v>0</v>
      </c>
      <c r="N1387" s="326" t="s">
        <v>7278</v>
      </c>
    </row>
    <row r="1388" spans="2:14" ht="15" hidden="1" x14ac:dyDescent="0.25">
      <c r="B1388" s="324" t="s">
        <v>15241</v>
      </c>
      <c r="C1388" s="324" t="s">
        <v>991</v>
      </c>
      <c r="D1388" s="324" t="s">
        <v>4147</v>
      </c>
      <c r="E1388" s="324" t="s">
        <v>8089</v>
      </c>
      <c r="F1388" s="324" t="s">
        <v>800</v>
      </c>
      <c r="G1388" s="324" t="s">
        <v>896</v>
      </c>
      <c r="H1388" s="324" t="s">
        <v>6249</v>
      </c>
      <c r="I1388" s="325">
        <v>0</v>
      </c>
      <c r="J1388" s="325">
        <v>0</v>
      </c>
      <c r="K1388" s="325">
        <v>0</v>
      </c>
      <c r="L1388" s="325">
        <v>-1462.7</v>
      </c>
      <c r="M1388" s="325">
        <v>0</v>
      </c>
      <c r="N1388" s="324" t="s">
        <v>7279</v>
      </c>
    </row>
    <row r="1389" spans="2:14" ht="15" hidden="1" x14ac:dyDescent="0.25">
      <c r="B1389" s="324" t="s">
        <v>14374</v>
      </c>
      <c r="C1389" s="324" t="s">
        <v>991</v>
      </c>
      <c r="D1389" s="324" t="s">
        <v>4147</v>
      </c>
      <c r="E1389" s="324" t="s">
        <v>7153</v>
      </c>
      <c r="F1389" s="324" t="s">
        <v>800</v>
      </c>
      <c r="G1389" s="324" t="s">
        <v>896</v>
      </c>
      <c r="H1389" s="324" t="s">
        <v>6249</v>
      </c>
      <c r="I1389" s="325">
        <v>0</v>
      </c>
      <c r="J1389" s="325">
        <v>0</v>
      </c>
      <c r="K1389" s="325">
        <v>0</v>
      </c>
      <c r="L1389" s="325">
        <v>-86.21</v>
      </c>
      <c r="M1389" s="325">
        <v>0</v>
      </c>
      <c r="N1389" s="324" t="s">
        <v>7279</v>
      </c>
    </row>
    <row r="1390" spans="2:14" ht="15" hidden="1" x14ac:dyDescent="0.25">
      <c r="B1390" s="326" t="s">
        <v>14374</v>
      </c>
      <c r="C1390" s="326" t="s">
        <v>991</v>
      </c>
      <c r="D1390" s="326" t="s">
        <v>4147</v>
      </c>
      <c r="E1390" s="326" t="s">
        <v>7153</v>
      </c>
      <c r="F1390" s="326" t="s">
        <v>800</v>
      </c>
      <c r="G1390" s="326" t="s">
        <v>896</v>
      </c>
      <c r="H1390" s="326" t="s">
        <v>7395</v>
      </c>
      <c r="I1390" s="327">
        <v>0</v>
      </c>
      <c r="J1390" s="327">
        <v>0</v>
      </c>
      <c r="K1390" s="327">
        <v>0</v>
      </c>
      <c r="L1390" s="327">
        <v>0</v>
      </c>
      <c r="M1390" s="327">
        <v>0</v>
      </c>
      <c r="N1390" s="326" t="s">
        <v>7278</v>
      </c>
    </row>
    <row r="1391" spans="2:14" ht="15" hidden="1" x14ac:dyDescent="0.25">
      <c r="B1391" s="326" t="s">
        <v>14373</v>
      </c>
      <c r="C1391" s="326" t="s">
        <v>991</v>
      </c>
      <c r="D1391" s="326" t="s">
        <v>4147</v>
      </c>
      <c r="E1391" s="326" t="s">
        <v>7154</v>
      </c>
      <c r="F1391" s="326" t="s">
        <v>800</v>
      </c>
      <c r="G1391" s="326" t="s">
        <v>896</v>
      </c>
      <c r="H1391" s="326" t="s">
        <v>6249</v>
      </c>
      <c r="I1391" s="327">
        <v>0</v>
      </c>
      <c r="J1391" s="327">
        <v>0</v>
      </c>
      <c r="K1391" s="327">
        <v>0</v>
      </c>
      <c r="L1391" s="327">
        <v>501.97</v>
      </c>
      <c r="M1391" s="327">
        <v>0</v>
      </c>
      <c r="N1391" s="326" t="s">
        <v>7279</v>
      </c>
    </row>
    <row r="1392" spans="2:14" ht="15" hidden="1" x14ac:dyDescent="0.25">
      <c r="B1392" s="326" t="s">
        <v>15242</v>
      </c>
      <c r="C1392" s="326" t="s">
        <v>991</v>
      </c>
      <c r="D1392" s="326" t="s">
        <v>4147</v>
      </c>
      <c r="E1392" s="326" t="s">
        <v>2048</v>
      </c>
      <c r="F1392" s="326" t="s">
        <v>800</v>
      </c>
      <c r="G1392" s="326" t="s">
        <v>896</v>
      </c>
      <c r="H1392" s="326" t="s">
        <v>6249</v>
      </c>
      <c r="I1392" s="327">
        <v>0</v>
      </c>
      <c r="J1392" s="327">
        <v>0</v>
      </c>
      <c r="K1392" s="327">
        <v>0</v>
      </c>
      <c r="L1392" s="327">
        <v>-341.39</v>
      </c>
      <c r="M1392" s="327">
        <v>0</v>
      </c>
      <c r="N1392" s="326" t="s">
        <v>7279</v>
      </c>
    </row>
    <row r="1393" spans="2:14" ht="15" hidden="1" x14ac:dyDescent="0.25">
      <c r="B1393" s="324" t="s">
        <v>15243</v>
      </c>
      <c r="C1393" s="324" t="s">
        <v>991</v>
      </c>
      <c r="D1393" s="324" t="s">
        <v>4147</v>
      </c>
      <c r="E1393" s="324" t="s">
        <v>1040</v>
      </c>
      <c r="F1393" s="324" t="s">
        <v>800</v>
      </c>
      <c r="G1393" s="324" t="s">
        <v>896</v>
      </c>
      <c r="H1393" s="324" t="s">
        <v>6249</v>
      </c>
      <c r="I1393" s="325">
        <v>0</v>
      </c>
      <c r="J1393" s="325">
        <v>0</v>
      </c>
      <c r="K1393" s="325">
        <v>0</v>
      </c>
      <c r="L1393" s="325">
        <v>0</v>
      </c>
      <c r="M1393" s="325">
        <v>0</v>
      </c>
      <c r="N1393" s="324" t="s">
        <v>7279</v>
      </c>
    </row>
    <row r="1394" spans="2:14" ht="15" hidden="1" x14ac:dyDescent="0.25">
      <c r="B1394" s="324" t="s">
        <v>15244</v>
      </c>
      <c r="C1394" s="324" t="s">
        <v>991</v>
      </c>
      <c r="D1394" s="324" t="s">
        <v>4147</v>
      </c>
      <c r="E1394" s="324" t="s">
        <v>1041</v>
      </c>
      <c r="F1394" s="324" t="s">
        <v>800</v>
      </c>
      <c r="G1394" s="324" t="s">
        <v>896</v>
      </c>
      <c r="H1394" s="324" t="s">
        <v>6249</v>
      </c>
      <c r="I1394" s="325">
        <v>0</v>
      </c>
      <c r="J1394" s="325">
        <v>0</v>
      </c>
      <c r="K1394" s="325">
        <v>0</v>
      </c>
      <c r="L1394" s="325">
        <v>0</v>
      </c>
      <c r="M1394" s="325">
        <v>0</v>
      </c>
      <c r="N1394" s="324" t="s">
        <v>7279</v>
      </c>
    </row>
    <row r="1395" spans="2:14" ht="15" hidden="1" x14ac:dyDescent="0.25">
      <c r="B1395" s="326" t="s">
        <v>15245</v>
      </c>
      <c r="C1395" s="326" t="s">
        <v>991</v>
      </c>
      <c r="D1395" s="326" t="s">
        <v>4147</v>
      </c>
      <c r="E1395" s="326" t="s">
        <v>1042</v>
      </c>
      <c r="F1395" s="326" t="s">
        <v>800</v>
      </c>
      <c r="G1395" s="326" t="s">
        <v>896</v>
      </c>
      <c r="H1395" s="326" t="s">
        <v>6249</v>
      </c>
      <c r="I1395" s="327">
        <v>0</v>
      </c>
      <c r="J1395" s="327">
        <v>0</v>
      </c>
      <c r="K1395" s="327">
        <v>0</v>
      </c>
      <c r="L1395" s="327">
        <v>0</v>
      </c>
      <c r="M1395" s="327">
        <v>0</v>
      </c>
      <c r="N1395" s="326" t="s">
        <v>7279</v>
      </c>
    </row>
    <row r="1396" spans="2:14" ht="15" hidden="1" x14ac:dyDescent="0.25">
      <c r="B1396" s="324" t="s">
        <v>15246</v>
      </c>
      <c r="C1396" s="324" t="s">
        <v>991</v>
      </c>
      <c r="D1396" s="324" t="s">
        <v>4147</v>
      </c>
      <c r="E1396" s="324" t="s">
        <v>602</v>
      </c>
      <c r="F1396" s="324" t="s">
        <v>800</v>
      </c>
      <c r="G1396" s="324" t="s">
        <v>896</v>
      </c>
      <c r="H1396" s="324" t="s">
        <v>6249</v>
      </c>
      <c r="I1396" s="325">
        <v>102.18170000000001</v>
      </c>
      <c r="J1396" s="325">
        <v>0</v>
      </c>
      <c r="K1396" s="325">
        <v>102.18170000000001</v>
      </c>
      <c r="L1396" s="325">
        <v>5000.96</v>
      </c>
      <c r="M1396" s="325">
        <v>0</v>
      </c>
      <c r="N1396" s="324" t="s">
        <v>7279</v>
      </c>
    </row>
    <row r="1397" spans="2:14" ht="15" hidden="1" x14ac:dyDescent="0.25">
      <c r="B1397" s="326" t="s">
        <v>15246</v>
      </c>
      <c r="C1397" s="326" t="s">
        <v>991</v>
      </c>
      <c r="D1397" s="326" t="s">
        <v>4147</v>
      </c>
      <c r="E1397" s="326" t="s">
        <v>602</v>
      </c>
      <c r="F1397" s="326" t="s">
        <v>800</v>
      </c>
      <c r="G1397" s="326" t="s">
        <v>896</v>
      </c>
      <c r="H1397" s="326" t="s">
        <v>6221</v>
      </c>
      <c r="I1397" s="327">
        <v>0</v>
      </c>
      <c r="J1397" s="327">
        <v>0</v>
      </c>
      <c r="K1397" s="327">
        <v>0</v>
      </c>
      <c r="L1397" s="327">
        <v>0</v>
      </c>
      <c r="M1397" s="327">
        <v>0</v>
      </c>
      <c r="N1397" s="326" t="s">
        <v>7276</v>
      </c>
    </row>
    <row r="1398" spans="2:14" ht="15" hidden="1" x14ac:dyDescent="0.25">
      <c r="B1398" s="326" t="s">
        <v>15247</v>
      </c>
      <c r="C1398" s="326" t="s">
        <v>991</v>
      </c>
      <c r="D1398" s="326" t="s">
        <v>4147</v>
      </c>
      <c r="E1398" s="326" t="s">
        <v>2049</v>
      </c>
      <c r="F1398" s="326" t="s">
        <v>800</v>
      </c>
      <c r="G1398" s="326" t="s">
        <v>896</v>
      </c>
      <c r="H1398" s="326" t="s">
        <v>6249</v>
      </c>
      <c r="I1398" s="327">
        <v>0</v>
      </c>
      <c r="J1398" s="327">
        <v>0</v>
      </c>
      <c r="K1398" s="327">
        <v>0</v>
      </c>
      <c r="L1398" s="327">
        <v>0</v>
      </c>
      <c r="M1398" s="327">
        <v>0</v>
      </c>
      <c r="N1398" s="326" t="s">
        <v>7279</v>
      </c>
    </row>
    <row r="1399" spans="2:14" ht="15" hidden="1" x14ac:dyDescent="0.25">
      <c r="B1399" s="324" t="s">
        <v>15248</v>
      </c>
      <c r="C1399" s="324" t="s">
        <v>991</v>
      </c>
      <c r="D1399" s="324" t="s">
        <v>4147</v>
      </c>
      <c r="E1399" s="324" t="s">
        <v>2050</v>
      </c>
      <c r="F1399" s="324" t="s">
        <v>800</v>
      </c>
      <c r="G1399" s="324" t="s">
        <v>896</v>
      </c>
      <c r="H1399" s="324" t="s">
        <v>6249</v>
      </c>
      <c r="I1399" s="325">
        <v>0</v>
      </c>
      <c r="J1399" s="325">
        <v>0</v>
      </c>
      <c r="K1399" s="325">
        <v>0</v>
      </c>
      <c r="L1399" s="325">
        <v>0</v>
      </c>
      <c r="M1399" s="325">
        <v>0</v>
      </c>
      <c r="N1399" s="324" t="s">
        <v>7279</v>
      </c>
    </row>
    <row r="1400" spans="2:14" ht="15" hidden="1" x14ac:dyDescent="0.25">
      <c r="B1400" s="324" t="s">
        <v>15249</v>
      </c>
      <c r="C1400" s="324" t="s">
        <v>991</v>
      </c>
      <c r="D1400" s="324" t="s">
        <v>4147</v>
      </c>
      <c r="E1400" s="324" t="s">
        <v>1003</v>
      </c>
      <c r="F1400" s="324" t="s">
        <v>800</v>
      </c>
      <c r="G1400" s="324" t="s">
        <v>896</v>
      </c>
      <c r="H1400" s="324" t="s">
        <v>6249</v>
      </c>
      <c r="I1400" s="325">
        <v>0</v>
      </c>
      <c r="J1400" s="325">
        <v>0</v>
      </c>
      <c r="K1400" s="325">
        <v>0</v>
      </c>
      <c r="L1400" s="325">
        <v>0</v>
      </c>
      <c r="M1400" s="325">
        <v>0</v>
      </c>
      <c r="N1400" s="324" t="s">
        <v>7279</v>
      </c>
    </row>
    <row r="1401" spans="2:14" ht="15" hidden="1" x14ac:dyDescent="0.25">
      <c r="B1401" s="326" t="s">
        <v>15249</v>
      </c>
      <c r="C1401" s="326" t="s">
        <v>991</v>
      </c>
      <c r="D1401" s="326" t="s">
        <v>4147</v>
      </c>
      <c r="E1401" s="326" t="s">
        <v>1003</v>
      </c>
      <c r="F1401" s="326" t="s">
        <v>800</v>
      </c>
      <c r="G1401" s="326" t="s">
        <v>896</v>
      </c>
      <c r="H1401" s="326" t="s">
        <v>6221</v>
      </c>
      <c r="I1401" s="327">
        <v>0</v>
      </c>
      <c r="J1401" s="327">
        <v>0</v>
      </c>
      <c r="K1401" s="327">
        <v>0</v>
      </c>
      <c r="L1401" s="327">
        <v>0</v>
      </c>
      <c r="M1401" s="327">
        <v>0</v>
      </c>
      <c r="N1401" s="326" t="s">
        <v>7276</v>
      </c>
    </row>
    <row r="1402" spans="2:14" ht="15" hidden="1" x14ac:dyDescent="0.25">
      <c r="B1402" s="324" t="s">
        <v>15250</v>
      </c>
      <c r="C1402" s="324" t="s">
        <v>991</v>
      </c>
      <c r="D1402" s="324" t="s">
        <v>4147</v>
      </c>
      <c r="E1402" s="324" t="s">
        <v>1011</v>
      </c>
      <c r="F1402" s="324" t="s">
        <v>800</v>
      </c>
      <c r="G1402" s="324" t="s">
        <v>896</v>
      </c>
      <c r="H1402" s="324" t="s">
        <v>6249</v>
      </c>
      <c r="I1402" s="325">
        <v>0</v>
      </c>
      <c r="J1402" s="325">
        <v>0</v>
      </c>
      <c r="K1402" s="325">
        <v>0</v>
      </c>
      <c r="L1402" s="325">
        <v>0</v>
      </c>
      <c r="M1402" s="325">
        <v>0</v>
      </c>
      <c r="N1402" s="324" t="s">
        <v>7279</v>
      </c>
    </row>
    <row r="1403" spans="2:14" ht="15" hidden="1" x14ac:dyDescent="0.25">
      <c r="B1403" s="326" t="s">
        <v>15250</v>
      </c>
      <c r="C1403" s="326" t="s">
        <v>991</v>
      </c>
      <c r="D1403" s="326" t="s">
        <v>4147</v>
      </c>
      <c r="E1403" s="326" t="s">
        <v>1011</v>
      </c>
      <c r="F1403" s="326" t="s">
        <v>800</v>
      </c>
      <c r="G1403" s="326" t="s">
        <v>896</v>
      </c>
      <c r="H1403" s="326" t="s">
        <v>6221</v>
      </c>
      <c r="I1403" s="327">
        <v>0</v>
      </c>
      <c r="J1403" s="327">
        <v>0</v>
      </c>
      <c r="K1403" s="327">
        <v>0</v>
      </c>
      <c r="L1403" s="327">
        <v>242.99</v>
      </c>
      <c r="M1403" s="327">
        <v>0</v>
      </c>
      <c r="N1403" s="326" t="s">
        <v>7276</v>
      </c>
    </row>
    <row r="1404" spans="2:14" ht="15" hidden="1" x14ac:dyDescent="0.25">
      <c r="B1404" s="324" t="s">
        <v>15250</v>
      </c>
      <c r="C1404" s="324" t="s">
        <v>991</v>
      </c>
      <c r="D1404" s="324" t="s">
        <v>4147</v>
      </c>
      <c r="E1404" s="324" t="s">
        <v>1011</v>
      </c>
      <c r="F1404" s="324" t="s">
        <v>800</v>
      </c>
      <c r="G1404" s="324" t="s">
        <v>896</v>
      </c>
      <c r="H1404" s="324" t="s">
        <v>6223</v>
      </c>
      <c r="I1404" s="325">
        <v>0</v>
      </c>
      <c r="J1404" s="325">
        <v>0</v>
      </c>
      <c r="K1404" s="325">
        <v>0</v>
      </c>
      <c r="L1404" s="325">
        <v>0</v>
      </c>
      <c r="M1404" s="325">
        <v>0</v>
      </c>
      <c r="N1404" s="324" t="s">
        <v>7280</v>
      </c>
    </row>
    <row r="1405" spans="2:14" ht="15" hidden="1" x14ac:dyDescent="0.25">
      <c r="B1405" s="326" t="s">
        <v>15251</v>
      </c>
      <c r="C1405" s="326" t="s">
        <v>991</v>
      </c>
      <c r="D1405" s="326" t="s">
        <v>4147</v>
      </c>
      <c r="E1405" s="326" t="s">
        <v>1004</v>
      </c>
      <c r="F1405" s="326" t="s">
        <v>800</v>
      </c>
      <c r="G1405" s="326" t="s">
        <v>896</v>
      </c>
      <c r="H1405" s="326" t="s">
        <v>6249</v>
      </c>
      <c r="I1405" s="327">
        <v>0</v>
      </c>
      <c r="J1405" s="327">
        <v>0</v>
      </c>
      <c r="K1405" s="327">
        <v>0</v>
      </c>
      <c r="L1405" s="327">
        <v>0</v>
      </c>
      <c r="M1405" s="327">
        <v>0</v>
      </c>
      <c r="N1405" s="326" t="s">
        <v>7279</v>
      </c>
    </row>
    <row r="1406" spans="2:14" ht="15" hidden="1" x14ac:dyDescent="0.25">
      <c r="B1406" s="324" t="s">
        <v>15251</v>
      </c>
      <c r="C1406" s="324" t="s">
        <v>991</v>
      </c>
      <c r="D1406" s="324" t="s">
        <v>4147</v>
      </c>
      <c r="E1406" s="324" t="s">
        <v>1004</v>
      </c>
      <c r="F1406" s="324" t="s">
        <v>800</v>
      </c>
      <c r="G1406" s="324" t="s">
        <v>896</v>
      </c>
      <c r="H1406" s="324" t="s">
        <v>6221</v>
      </c>
      <c r="I1406" s="325">
        <v>0</v>
      </c>
      <c r="J1406" s="325">
        <v>0</v>
      </c>
      <c r="K1406" s="325">
        <v>0</v>
      </c>
      <c r="L1406" s="325">
        <v>0</v>
      </c>
      <c r="M1406" s="325">
        <v>0</v>
      </c>
      <c r="N1406" s="324" t="s">
        <v>7276</v>
      </c>
    </row>
    <row r="1407" spans="2:14" ht="15" hidden="1" x14ac:dyDescent="0.25">
      <c r="B1407" s="324" t="s">
        <v>15252</v>
      </c>
      <c r="C1407" s="324" t="s">
        <v>991</v>
      </c>
      <c r="D1407" s="324" t="s">
        <v>4147</v>
      </c>
      <c r="E1407" s="324" t="s">
        <v>1028</v>
      </c>
      <c r="F1407" s="324" t="s">
        <v>800</v>
      </c>
      <c r="G1407" s="324" t="s">
        <v>896</v>
      </c>
      <c r="H1407" s="324" t="s">
        <v>6249</v>
      </c>
      <c r="I1407" s="325">
        <v>0</v>
      </c>
      <c r="J1407" s="325">
        <v>0</v>
      </c>
      <c r="K1407" s="325">
        <v>0</v>
      </c>
      <c r="L1407" s="325">
        <v>-228.38</v>
      </c>
      <c r="M1407" s="325">
        <v>0</v>
      </c>
      <c r="N1407" s="324" t="s">
        <v>7279</v>
      </c>
    </row>
    <row r="1408" spans="2:14" ht="15" hidden="1" x14ac:dyDescent="0.25">
      <c r="B1408" s="326" t="s">
        <v>15252</v>
      </c>
      <c r="C1408" s="326" t="s">
        <v>991</v>
      </c>
      <c r="D1408" s="326" t="s">
        <v>4147</v>
      </c>
      <c r="E1408" s="326" t="s">
        <v>1028</v>
      </c>
      <c r="F1408" s="326" t="s">
        <v>800</v>
      </c>
      <c r="G1408" s="326" t="s">
        <v>896</v>
      </c>
      <c r="H1408" s="326" t="s">
        <v>6221</v>
      </c>
      <c r="I1408" s="327">
        <v>0</v>
      </c>
      <c r="J1408" s="327">
        <v>0</v>
      </c>
      <c r="K1408" s="327">
        <v>0</v>
      </c>
      <c r="L1408" s="327">
        <v>-90.04</v>
      </c>
      <c r="M1408" s="327">
        <v>0</v>
      </c>
      <c r="N1408" s="326" t="s">
        <v>7276</v>
      </c>
    </row>
    <row r="1409" spans="2:14" ht="15" hidden="1" x14ac:dyDescent="0.25">
      <c r="B1409" s="324" t="s">
        <v>15253</v>
      </c>
      <c r="C1409" s="324" t="s">
        <v>991</v>
      </c>
      <c r="D1409" s="324" t="s">
        <v>4147</v>
      </c>
      <c r="E1409" s="324" t="s">
        <v>1005</v>
      </c>
      <c r="F1409" s="324" t="s">
        <v>800</v>
      </c>
      <c r="G1409" s="324" t="s">
        <v>896</v>
      </c>
      <c r="H1409" s="324" t="s">
        <v>6249</v>
      </c>
      <c r="I1409" s="325">
        <v>0</v>
      </c>
      <c r="J1409" s="325">
        <v>0</v>
      </c>
      <c r="K1409" s="325">
        <v>0</v>
      </c>
      <c r="L1409" s="325">
        <v>0</v>
      </c>
      <c r="M1409" s="325">
        <v>0</v>
      </c>
      <c r="N1409" s="324" t="s">
        <v>7279</v>
      </c>
    </row>
    <row r="1410" spans="2:14" ht="15" hidden="1" x14ac:dyDescent="0.25">
      <c r="B1410" s="326" t="s">
        <v>15253</v>
      </c>
      <c r="C1410" s="326" t="s">
        <v>991</v>
      </c>
      <c r="D1410" s="326" t="s">
        <v>4147</v>
      </c>
      <c r="E1410" s="326" t="s">
        <v>1005</v>
      </c>
      <c r="F1410" s="326" t="s">
        <v>800</v>
      </c>
      <c r="G1410" s="326" t="s">
        <v>896</v>
      </c>
      <c r="H1410" s="326" t="s">
        <v>6221</v>
      </c>
      <c r="I1410" s="327">
        <v>0</v>
      </c>
      <c r="J1410" s="327">
        <v>0</v>
      </c>
      <c r="K1410" s="327">
        <v>0</v>
      </c>
      <c r="L1410" s="327">
        <v>0</v>
      </c>
      <c r="M1410" s="327">
        <v>0</v>
      </c>
      <c r="N1410" s="326" t="s">
        <v>7276</v>
      </c>
    </row>
    <row r="1411" spans="2:14" ht="15" hidden="1" x14ac:dyDescent="0.25">
      <c r="B1411" s="324" t="s">
        <v>15254</v>
      </c>
      <c r="C1411" s="324" t="s">
        <v>991</v>
      </c>
      <c r="D1411" s="324" t="s">
        <v>4147</v>
      </c>
      <c r="E1411" s="324" t="s">
        <v>1012</v>
      </c>
      <c r="F1411" s="324" t="s">
        <v>800</v>
      </c>
      <c r="G1411" s="324" t="s">
        <v>896</v>
      </c>
      <c r="H1411" s="324" t="s">
        <v>6249</v>
      </c>
      <c r="I1411" s="325">
        <v>0</v>
      </c>
      <c r="J1411" s="325">
        <v>0</v>
      </c>
      <c r="K1411" s="325">
        <v>0</v>
      </c>
      <c r="L1411" s="325">
        <v>0</v>
      </c>
      <c r="M1411" s="325">
        <v>0</v>
      </c>
      <c r="N1411" s="324" t="s">
        <v>7279</v>
      </c>
    </row>
    <row r="1412" spans="2:14" ht="15" hidden="1" x14ac:dyDescent="0.25">
      <c r="B1412" s="326" t="s">
        <v>15254</v>
      </c>
      <c r="C1412" s="326" t="s">
        <v>991</v>
      </c>
      <c r="D1412" s="326" t="s">
        <v>4147</v>
      </c>
      <c r="E1412" s="326" t="s">
        <v>1012</v>
      </c>
      <c r="F1412" s="326" t="s">
        <v>800</v>
      </c>
      <c r="G1412" s="326" t="s">
        <v>896</v>
      </c>
      <c r="H1412" s="326" t="s">
        <v>6221</v>
      </c>
      <c r="I1412" s="327">
        <v>0</v>
      </c>
      <c r="J1412" s="327">
        <v>0</v>
      </c>
      <c r="K1412" s="327">
        <v>0</v>
      </c>
      <c r="L1412" s="327">
        <v>0</v>
      </c>
      <c r="M1412" s="327">
        <v>0</v>
      </c>
      <c r="N1412" s="326" t="s">
        <v>7276</v>
      </c>
    </row>
    <row r="1413" spans="2:14" ht="15" hidden="1" x14ac:dyDescent="0.25">
      <c r="B1413" s="324" t="s">
        <v>15254</v>
      </c>
      <c r="C1413" s="324" t="s">
        <v>991</v>
      </c>
      <c r="D1413" s="324" t="s">
        <v>4147</v>
      </c>
      <c r="E1413" s="324" t="s">
        <v>1012</v>
      </c>
      <c r="F1413" s="324" t="s">
        <v>800</v>
      </c>
      <c r="G1413" s="324" t="s">
        <v>896</v>
      </c>
      <c r="H1413" s="324" t="s">
        <v>6223</v>
      </c>
      <c r="I1413" s="325">
        <v>0</v>
      </c>
      <c r="J1413" s="325">
        <v>0</v>
      </c>
      <c r="K1413" s="325">
        <v>0</v>
      </c>
      <c r="L1413" s="325">
        <v>0</v>
      </c>
      <c r="M1413" s="325">
        <v>0</v>
      </c>
      <c r="N1413" s="324" t="s">
        <v>7280</v>
      </c>
    </row>
    <row r="1414" spans="2:14" ht="15" hidden="1" x14ac:dyDescent="0.25">
      <c r="B1414" s="326" t="s">
        <v>21541</v>
      </c>
      <c r="C1414" s="326" t="s">
        <v>991</v>
      </c>
      <c r="D1414" s="326" t="s">
        <v>4147</v>
      </c>
      <c r="E1414" s="326" t="s">
        <v>1046</v>
      </c>
      <c r="F1414" s="326" t="s">
        <v>801</v>
      </c>
      <c r="G1414" s="326" t="s">
        <v>896</v>
      </c>
      <c r="H1414" s="326" t="s">
        <v>6249</v>
      </c>
      <c r="I1414" s="327">
        <v>106975</v>
      </c>
      <c r="J1414" s="327">
        <v>0</v>
      </c>
      <c r="K1414" s="327">
        <v>106975</v>
      </c>
      <c r="L1414" s="327">
        <v>0</v>
      </c>
      <c r="M1414" s="327">
        <v>0</v>
      </c>
      <c r="N1414" s="326" t="s">
        <v>7279</v>
      </c>
    </row>
    <row r="1415" spans="2:14" ht="15" hidden="1" x14ac:dyDescent="0.25">
      <c r="B1415" s="324" t="s">
        <v>15255</v>
      </c>
      <c r="C1415" s="324" t="s">
        <v>991</v>
      </c>
      <c r="D1415" s="324" t="s">
        <v>4147</v>
      </c>
      <c r="E1415" s="324" t="s">
        <v>1043</v>
      </c>
      <c r="F1415" s="324" t="s">
        <v>800</v>
      </c>
      <c r="G1415" s="324" t="s">
        <v>896</v>
      </c>
      <c r="H1415" s="324" t="s">
        <v>6249</v>
      </c>
      <c r="I1415" s="325">
        <v>49.061169999999997</v>
      </c>
      <c r="J1415" s="325">
        <v>0</v>
      </c>
      <c r="K1415" s="325">
        <v>49.061169999999997</v>
      </c>
      <c r="L1415" s="325">
        <v>2081.66</v>
      </c>
      <c r="M1415" s="325">
        <v>0</v>
      </c>
      <c r="N1415" s="324" t="s">
        <v>7279</v>
      </c>
    </row>
    <row r="1416" spans="2:14" ht="15" hidden="1" x14ac:dyDescent="0.25">
      <c r="B1416" s="326" t="s">
        <v>15255</v>
      </c>
      <c r="C1416" s="326" t="s">
        <v>991</v>
      </c>
      <c r="D1416" s="326" t="s">
        <v>4147</v>
      </c>
      <c r="E1416" s="326" t="s">
        <v>1043</v>
      </c>
      <c r="F1416" s="326" t="s">
        <v>800</v>
      </c>
      <c r="G1416" s="326" t="s">
        <v>896</v>
      </c>
      <c r="H1416" s="326" t="s">
        <v>6221</v>
      </c>
      <c r="I1416" s="327">
        <v>13.792730000000001</v>
      </c>
      <c r="J1416" s="327">
        <v>0</v>
      </c>
      <c r="K1416" s="327">
        <v>13.792730000000001</v>
      </c>
      <c r="L1416" s="327">
        <v>585.23</v>
      </c>
      <c r="M1416" s="327">
        <v>0</v>
      </c>
      <c r="N1416" s="326" t="s">
        <v>7276</v>
      </c>
    </row>
    <row r="1417" spans="2:14" ht="15" hidden="1" x14ac:dyDescent="0.25">
      <c r="B1417" s="324" t="s">
        <v>21542</v>
      </c>
      <c r="C1417" s="324" t="s">
        <v>991</v>
      </c>
      <c r="D1417" s="324" t="s">
        <v>4147</v>
      </c>
      <c r="E1417" s="324" t="s">
        <v>993</v>
      </c>
      <c r="F1417" s="324" t="s">
        <v>801</v>
      </c>
      <c r="G1417" s="324" t="s">
        <v>896</v>
      </c>
      <c r="H1417" s="324" t="s">
        <v>6249</v>
      </c>
      <c r="I1417" s="325">
        <v>784111</v>
      </c>
      <c r="J1417" s="325">
        <v>0</v>
      </c>
      <c r="K1417" s="325">
        <v>784111</v>
      </c>
      <c r="L1417" s="325">
        <v>0</v>
      </c>
      <c r="M1417" s="325">
        <v>0</v>
      </c>
      <c r="N1417" s="324" t="s">
        <v>7279</v>
      </c>
    </row>
    <row r="1418" spans="2:14" ht="15" hidden="1" x14ac:dyDescent="0.25">
      <c r="B1418" s="326" t="s">
        <v>21542</v>
      </c>
      <c r="C1418" s="326" t="s">
        <v>991</v>
      </c>
      <c r="D1418" s="326" t="s">
        <v>4147</v>
      </c>
      <c r="E1418" s="326" t="s">
        <v>993</v>
      </c>
      <c r="F1418" s="326" t="s">
        <v>801</v>
      </c>
      <c r="G1418" s="326" t="s">
        <v>896</v>
      </c>
      <c r="H1418" s="326" t="s">
        <v>6221</v>
      </c>
      <c r="I1418" s="327">
        <v>0</v>
      </c>
      <c r="J1418" s="327">
        <v>21960</v>
      </c>
      <c r="K1418" s="327">
        <v>-21960</v>
      </c>
      <c r="L1418" s="327">
        <v>0</v>
      </c>
      <c r="M1418" s="327">
        <v>0</v>
      </c>
      <c r="N1418" s="326" t="s">
        <v>7276</v>
      </c>
    </row>
    <row r="1419" spans="2:14" ht="15" hidden="1" x14ac:dyDescent="0.25">
      <c r="B1419" s="324" t="s">
        <v>15256</v>
      </c>
      <c r="C1419" s="324" t="s">
        <v>991</v>
      </c>
      <c r="D1419" s="324" t="s">
        <v>4147</v>
      </c>
      <c r="E1419" s="324" t="s">
        <v>2053</v>
      </c>
      <c r="F1419" s="324" t="s">
        <v>800</v>
      </c>
      <c r="G1419" s="324" t="s">
        <v>896</v>
      </c>
      <c r="H1419" s="324" t="s">
        <v>6249</v>
      </c>
      <c r="I1419" s="325">
        <v>0</v>
      </c>
      <c r="J1419" s="325">
        <v>0</v>
      </c>
      <c r="K1419" s="325">
        <v>0</v>
      </c>
      <c r="L1419" s="325">
        <v>0</v>
      </c>
      <c r="M1419" s="325">
        <v>0</v>
      </c>
      <c r="N1419" s="324" t="s">
        <v>7279</v>
      </c>
    </row>
    <row r="1420" spans="2:14" ht="15" hidden="1" x14ac:dyDescent="0.25">
      <c r="B1420" s="326" t="s">
        <v>15257</v>
      </c>
      <c r="C1420" s="326" t="s">
        <v>991</v>
      </c>
      <c r="D1420" s="326" t="s">
        <v>4147</v>
      </c>
      <c r="E1420" s="326" t="s">
        <v>1045</v>
      </c>
      <c r="F1420" s="326" t="s">
        <v>800</v>
      </c>
      <c r="G1420" s="326" t="s">
        <v>896</v>
      </c>
      <c r="H1420" s="326" t="s">
        <v>6249</v>
      </c>
      <c r="I1420" s="327">
        <v>0</v>
      </c>
      <c r="J1420" s="327">
        <v>0</v>
      </c>
      <c r="K1420" s="327">
        <v>0</v>
      </c>
      <c r="L1420" s="327">
        <v>0</v>
      </c>
      <c r="M1420" s="327">
        <v>0</v>
      </c>
      <c r="N1420" s="326" t="s">
        <v>7279</v>
      </c>
    </row>
    <row r="1421" spans="2:14" ht="15" hidden="1" x14ac:dyDescent="0.25">
      <c r="B1421" s="326" t="s">
        <v>15258</v>
      </c>
      <c r="C1421" s="326" t="s">
        <v>991</v>
      </c>
      <c r="D1421" s="326" t="s">
        <v>4147</v>
      </c>
      <c r="E1421" s="326" t="s">
        <v>1046</v>
      </c>
      <c r="F1421" s="326" t="s">
        <v>800</v>
      </c>
      <c r="G1421" s="326" t="s">
        <v>896</v>
      </c>
      <c r="H1421" s="326" t="s">
        <v>6249</v>
      </c>
      <c r="I1421" s="327">
        <v>0</v>
      </c>
      <c r="J1421" s="327">
        <v>0</v>
      </c>
      <c r="K1421" s="327">
        <v>0</v>
      </c>
      <c r="L1421" s="327">
        <v>0</v>
      </c>
      <c r="M1421" s="327">
        <v>0</v>
      </c>
      <c r="N1421" s="326" t="s">
        <v>7279</v>
      </c>
    </row>
    <row r="1422" spans="2:14" ht="15" hidden="1" x14ac:dyDescent="0.25">
      <c r="B1422" s="326" t="s">
        <v>15259</v>
      </c>
      <c r="C1422" s="326" t="s">
        <v>991</v>
      </c>
      <c r="D1422" s="326" t="s">
        <v>4147</v>
      </c>
      <c r="E1422" s="326" t="s">
        <v>1048</v>
      </c>
      <c r="F1422" s="326" t="s">
        <v>800</v>
      </c>
      <c r="G1422" s="326" t="s">
        <v>896</v>
      </c>
      <c r="H1422" s="326" t="s">
        <v>6249</v>
      </c>
      <c r="I1422" s="327">
        <v>0</v>
      </c>
      <c r="J1422" s="327">
        <v>0</v>
      </c>
      <c r="K1422" s="327">
        <v>0</v>
      </c>
      <c r="L1422" s="327">
        <v>0</v>
      </c>
      <c r="M1422" s="327">
        <v>0</v>
      </c>
      <c r="N1422" s="326" t="s">
        <v>7279</v>
      </c>
    </row>
    <row r="1423" spans="2:14" ht="15" hidden="1" x14ac:dyDescent="0.25">
      <c r="B1423" s="324" t="s">
        <v>15260</v>
      </c>
      <c r="C1423" s="324" t="s">
        <v>991</v>
      </c>
      <c r="D1423" s="324" t="s">
        <v>4147</v>
      </c>
      <c r="E1423" s="324" t="s">
        <v>1049</v>
      </c>
      <c r="F1423" s="324" t="s">
        <v>800</v>
      </c>
      <c r="G1423" s="324" t="s">
        <v>896</v>
      </c>
      <c r="H1423" s="324" t="s">
        <v>6249</v>
      </c>
      <c r="I1423" s="325">
        <v>0</v>
      </c>
      <c r="J1423" s="325">
        <v>0</v>
      </c>
      <c r="K1423" s="325">
        <v>0</v>
      </c>
      <c r="L1423" s="325">
        <v>-1103.82</v>
      </c>
      <c r="M1423" s="325">
        <v>0</v>
      </c>
      <c r="N1423" s="324" t="s">
        <v>7279</v>
      </c>
    </row>
    <row r="1424" spans="2:14" ht="15" hidden="1" x14ac:dyDescent="0.25">
      <c r="B1424" s="324" t="s">
        <v>15261</v>
      </c>
      <c r="C1424" s="324" t="s">
        <v>991</v>
      </c>
      <c r="D1424" s="324" t="s">
        <v>4147</v>
      </c>
      <c r="E1424" s="324" t="s">
        <v>1050</v>
      </c>
      <c r="F1424" s="324" t="s">
        <v>800</v>
      </c>
      <c r="G1424" s="324" t="s">
        <v>896</v>
      </c>
      <c r="H1424" s="324" t="s">
        <v>6249</v>
      </c>
      <c r="I1424" s="325">
        <v>0</v>
      </c>
      <c r="J1424" s="325">
        <v>0</v>
      </c>
      <c r="K1424" s="325">
        <v>0</v>
      </c>
      <c r="L1424" s="325">
        <v>0</v>
      </c>
      <c r="M1424" s="325">
        <v>0</v>
      </c>
      <c r="N1424" s="324" t="s">
        <v>7279</v>
      </c>
    </row>
    <row r="1425" spans="2:14" ht="15" hidden="1" x14ac:dyDescent="0.25">
      <c r="B1425" s="324" t="s">
        <v>21543</v>
      </c>
      <c r="C1425" s="324" t="s">
        <v>991</v>
      </c>
      <c r="D1425" s="324" t="s">
        <v>4147</v>
      </c>
      <c r="E1425" s="324" t="s">
        <v>1023</v>
      </c>
      <c r="F1425" s="324" t="s">
        <v>801</v>
      </c>
      <c r="G1425" s="324" t="s">
        <v>896</v>
      </c>
      <c r="H1425" s="324" t="s">
        <v>6249</v>
      </c>
      <c r="I1425" s="325">
        <v>259383</v>
      </c>
      <c r="J1425" s="325">
        <v>0</v>
      </c>
      <c r="K1425" s="325">
        <v>259383</v>
      </c>
      <c r="L1425" s="325">
        <v>0</v>
      </c>
      <c r="M1425" s="325">
        <v>0</v>
      </c>
      <c r="N1425" s="324" t="s">
        <v>7279</v>
      </c>
    </row>
    <row r="1426" spans="2:14" ht="15" hidden="1" x14ac:dyDescent="0.25">
      <c r="B1426" s="326" t="s">
        <v>15262</v>
      </c>
      <c r="C1426" s="326" t="s">
        <v>991</v>
      </c>
      <c r="D1426" s="326" t="s">
        <v>4147</v>
      </c>
      <c r="E1426" s="326" t="s">
        <v>2056</v>
      </c>
      <c r="F1426" s="326" t="s">
        <v>800</v>
      </c>
      <c r="G1426" s="326" t="s">
        <v>896</v>
      </c>
      <c r="H1426" s="326" t="s">
        <v>6249</v>
      </c>
      <c r="I1426" s="327">
        <v>0</v>
      </c>
      <c r="J1426" s="327">
        <v>0</v>
      </c>
      <c r="K1426" s="327">
        <v>0</v>
      </c>
      <c r="L1426" s="327">
        <v>0</v>
      </c>
      <c r="M1426" s="327">
        <v>0</v>
      </c>
      <c r="N1426" s="326" t="s">
        <v>7279</v>
      </c>
    </row>
    <row r="1427" spans="2:14" ht="15" hidden="1" x14ac:dyDescent="0.25">
      <c r="B1427" s="324" t="s">
        <v>15262</v>
      </c>
      <c r="C1427" s="324" t="s">
        <v>991</v>
      </c>
      <c r="D1427" s="324" t="s">
        <v>4147</v>
      </c>
      <c r="E1427" s="324" t="s">
        <v>2056</v>
      </c>
      <c r="F1427" s="324" t="s">
        <v>800</v>
      </c>
      <c r="G1427" s="324" t="s">
        <v>896</v>
      </c>
      <c r="H1427" s="324" t="s">
        <v>6221</v>
      </c>
      <c r="I1427" s="325">
        <v>0</v>
      </c>
      <c r="J1427" s="325">
        <v>0</v>
      </c>
      <c r="K1427" s="325">
        <v>0</v>
      </c>
      <c r="L1427" s="325">
        <v>0</v>
      </c>
      <c r="M1427" s="325">
        <v>0</v>
      </c>
      <c r="N1427" s="324" t="s">
        <v>7276</v>
      </c>
    </row>
    <row r="1428" spans="2:14" ht="15" x14ac:dyDescent="0.25">
      <c r="B1428" s="324" t="s">
        <v>15263</v>
      </c>
      <c r="C1428" s="324" t="s">
        <v>991</v>
      </c>
      <c r="D1428" s="324" t="s">
        <v>4147</v>
      </c>
      <c r="E1428" s="324" t="s">
        <v>4284</v>
      </c>
      <c r="F1428" s="324" t="s">
        <v>800</v>
      </c>
      <c r="G1428" s="324" t="s">
        <v>896</v>
      </c>
      <c r="H1428" s="324" t="s">
        <v>6249</v>
      </c>
      <c r="I1428" s="325">
        <v>0</v>
      </c>
      <c r="J1428" s="325">
        <v>0</v>
      </c>
      <c r="K1428" s="325">
        <v>0</v>
      </c>
      <c r="L1428" s="325">
        <v>716.57</v>
      </c>
      <c r="M1428" s="325">
        <v>0</v>
      </c>
      <c r="N1428" s="324" t="s">
        <v>7279</v>
      </c>
    </row>
    <row r="1429" spans="2:14" ht="15" x14ac:dyDescent="0.25">
      <c r="B1429" s="326" t="s">
        <v>15263</v>
      </c>
      <c r="C1429" s="326" t="s">
        <v>991</v>
      </c>
      <c r="D1429" s="326" t="s">
        <v>4147</v>
      </c>
      <c r="E1429" s="326" t="s">
        <v>4284</v>
      </c>
      <c r="F1429" s="326" t="s">
        <v>800</v>
      </c>
      <c r="G1429" s="326" t="s">
        <v>896</v>
      </c>
      <c r="H1429" s="326" t="s">
        <v>6221</v>
      </c>
      <c r="I1429" s="327">
        <v>0</v>
      </c>
      <c r="J1429" s="327">
        <v>0</v>
      </c>
      <c r="K1429" s="327">
        <v>0</v>
      </c>
      <c r="L1429" s="327">
        <v>0</v>
      </c>
      <c r="M1429" s="327">
        <v>0</v>
      </c>
      <c r="N1429" s="326" t="s">
        <v>7276</v>
      </c>
    </row>
    <row r="1430" spans="2:14" ht="15" x14ac:dyDescent="0.25">
      <c r="B1430" s="324" t="s">
        <v>15263</v>
      </c>
      <c r="C1430" s="324" t="s">
        <v>991</v>
      </c>
      <c r="D1430" s="324" t="s">
        <v>4147</v>
      </c>
      <c r="E1430" s="324" t="s">
        <v>4284</v>
      </c>
      <c r="F1430" s="324" t="s">
        <v>800</v>
      </c>
      <c r="G1430" s="324" t="s">
        <v>896</v>
      </c>
      <c r="H1430" s="324" t="s">
        <v>7395</v>
      </c>
      <c r="I1430" s="325">
        <v>0</v>
      </c>
      <c r="J1430" s="325">
        <v>0</v>
      </c>
      <c r="K1430" s="325">
        <v>0</v>
      </c>
      <c r="L1430" s="325">
        <v>-716.56</v>
      </c>
      <c r="M1430" s="325">
        <v>0</v>
      </c>
      <c r="N1430" s="324" t="s">
        <v>7278</v>
      </c>
    </row>
    <row r="1431" spans="2:14" ht="15" hidden="1" x14ac:dyDescent="0.25">
      <c r="B1431" s="324" t="s">
        <v>15264</v>
      </c>
      <c r="C1431" s="324" t="s">
        <v>991</v>
      </c>
      <c r="D1431" s="324" t="s">
        <v>4147</v>
      </c>
      <c r="E1431" s="324" t="s">
        <v>4285</v>
      </c>
      <c r="F1431" s="324" t="s">
        <v>800</v>
      </c>
      <c r="G1431" s="324" t="s">
        <v>896</v>
      </c>
      <c r="H1431" s="324" t="s">
        <v>6249</v>
      </c>
      <c r="I1431" s="325">
        <v>0</v>
      </c>
      <c r="J1431" s="325">
        <v>0</v>
      </c>
      <c r="K1431" s="325">
        <v>0</v>
      </c>
      <c r="L1431" s="325">
        <v>0</v>
      </c>
      <c r="M1431" s="325">
        <v>0</v>
      </c>
      <c r="N1431" s="324" t="s">
        <v>7279</v>
      </c>
    </row>
    <row r="1432" spans="2:14" ht="15" hidden="1" x14ac:dyDescent="0.25">
      <c r="B1432" s="326" t="s">
        <v>15264</v>
      </c>
      <c r="C1432" s="326" t="s">
        <v>991</v>
      </c>
      <c r="D1432" s="326" t="s">
        <v>4147</v>
      </c>
      <c r="E1432" s="326" t="s">
        <v>4285</v>
      </c>
      <c r="F1432" s="326" t="s">
        <v>800</v>
      </c>
      <c r="G1432" s="326" t="s">
        <v>896</v>
      </c>
      <c r="H1432" s="326" t="s">
        <v>6221</v>
      </c>
      <c r="I1432" s="327">
        <v>0</v>
      </c>
      <c r="J1432" s="327">
        <v>0</v>
      </c>
      <c r="K1432" s="327">
        <v>0</v>
      </c>
      <c r="L1432" s="327">
        <v>0</v>
      </c>
      <c r="M1432" s="327">
        <v>0</v>
      </c>
      <c r="N1432" s="326" t="s">
        <v>7276</v>
      </c>
    </row>
    <row r="1433" spans="2:14" ht="15" hidden="1" x14ac:dyDescent="0.25">
      <c r="B1433" s="326" t="s">
        <v>15265</v>
      </c>
      <c r="C1433" s="326" t="s">
        <v>991</v>
      </c>
      <c r="D1433" s="326" t="s">
        <v>4147</v>
      </c>
      <c r="E1433" s="326" t="s">
        <v>5532</v>
      </c>
      <c r="F1433" s="326" t="s">
        <v>800</v>
      </c>
      <c r="G1433" s="326" t="s">
        <v>896</v>
      </c>
      <c r="H1433" s="326" t="s">
        <v>6249</v>
      </c>
      <c r="I1433" s="327">
        <v>7.0819000000000001</v>
      </c>
      <c r="J1433" s="327">
        <v>0</v>
      </c>
      <c r="K1433" s="327">
        <v>7.0819000000000001</v>
      </c>
      <c r="L1433" s="327">
        <v>392.51</v>
      </c>
      <c r="M1433" s="327">
        <v>0</v>
      </c>
      <c r="N1433" s="326" t="s">
        <v>7279</v>
      </c>
    </row>
    <row r="1434" spans="2:14" ht="15" hidden="1" x14ac:dyDescent="0.25">
      <c r="B1434" s="324" t="s">
        <v>15265</v>
      </c>
      <c r="C1434" s="324" t="s">
        <v>991</v>
      </c>
      <c r="D1434" s="324" t="s">
        <v>4147</v>
      </c>
      <c r="E1434" s="324" t="s">
        <v>5532</v>
      </c>
      <c r="F1434" s="324" t="s">
        <v>800</v>
      </c>
      <c r="G1434" s="324" t="s">
        <v>896</v>
      </c>
      <c r="H1434" s="324" t="s">
        <v>6221</v>
      </c>
      <c r="I1434" s="325">
        <v>0</v>
      </c>
      <c r="J1434" s="325">
        <v>0</v>
      </c>
      <c r="K1434" s="325">
        <v>0</v>
      </c>
      <c r="L1434" s="325">
        <v>0</v>
      </c>
      <c r="M1434" s="325">
        <v>0</v>
      </c>
      <c r="N1434" s="324" t="s">
        <v>7276</v>
      </c>
    </row>
    <row r="1435" spans="2:14" ht="15" hidden="1" x14ac:dyDescent="0.25">
      <c r="B1435" s="326" t="s">
        <v>15266</v>
      </c>
      <c r="C1435" s="326" t="s">
        <v>991</v>
      </c>
      <c r="D1435" s="326" t="s">
        <v>4147</v>
      </c>
      <c r="E1435" s="326" t="s">
        <v>6251</v>
      </c>
      <c r="F1435" s="326" t="s">
        <v>800</v>
      </c>
      <c r="G1435" s="326" t="s">
        <v>896</v>
      </c>
      <c r="H1435" s="326" t="s">
        <v>6249</v>
      </c>
      <c r="I1435" s="327">
        <v>0</v>
      </c>
      <c r="J1435" s="327">
        <v>0</v>
      </c>
      <c r="K1435" s="327">
        <v>0</v>
      </c>
      <c r="L1435" s="327">
        <v>0</v>
      </c>
      <c r="M1435" s="327">
        <v>0</v>
      </c>
      <c r="N1435" s="326" t="s">
        <v>7279</v>
      </c>
    </row>
    <row r="1436" spans="2:14" ht="15" hidden="1" x14ac:dyDescent="0.25">
      <c r="B1436" s="326" t="s">
        <v>15267</v>
      </c>
      <c r="C1436" s="326" t="s">
        <v>991</v>
      </c>
      <c r="D1436" s="326" t="s">
        <v>4147</v>
      </c>
      <c r="E1436" s="326" t="s">
        <v>6220</v>
      </c>
      <c r="F1436" s="326" t="s">
        <v>800</v>
      </c>
      <c r="G1436" s="326" t="s">
        <v>896</v>
      </c>
      <c r="H1436" s="326" t="s">
        <v>6249</v>
      </c>
      <c r="I1436" s="327">
        <v>0</v>
      </c>
      <c r="J1436" s="327">
        <v>0</v>
      </c>
      <c r="K1436" s="327">
        <v>0</v>
      </c>
      <c r="L1436" s="327">
        <v>0</v>
      </c>
      <c r="M1436" s="327">
        <v>0</v>
      </c>
      <c r="N1436" s="326" t="s">
        <v>7279</v>
      </c>
    </row>
    <row r="1437" spans="2:14" ht="15" hidden="1" x14ac:dyDescent="0.25">
      <c r="B1437" s="324" t="s">
        <v>15267</v>
      </c>
      <c r="C1437" s="324" t="s">
        <v>991</v>
      </c>
      <c r="D1437" s="324" t="s">
        <v>4147</v>
      </c>
      <c r="E1437" s="324" t="s">
        <v>6220</v>
      </c>
      <c r="F1437" s="324" t="s">
        <v>800</v>
      </c>
      <c r="G1437" s="324" t="s">
        <v>896</v>
      </c>
      <c r="H1437" s="324" t="s">
        <v>6221</v>
      </c>
      <c r="I1437" s="325">
        <v>0</v>
      </c>
      <c r="J1437" s="325">
        <v>0</v>
      </c>
      <c r="K1437" s="325">
        <v>0</v>
      </c>
      <c r="L1437" s="325">
        <v>0</v>
      </c>
      <c r="M1437" s="325">
        <v>0</v>
      </c>
      <c r="N1437" s="324" t="s">
        <v>7276</v>
      </c>
    </row>
    <row r="1438" spans="2:14" ht="15" hidden="1" x14ac:dyDescent="0.25">
      <c r="B1438" s="324" t="s">
        <v>15268</v>
      </c>
      <c r="C1438" s="324" t="s">
        <v>991</v>
      </c>
      <c r="D1438" s="324" t="s">
        <v>4147</v>
      </c>
      <c r="E1438" s="324" t="s">
        <v>6252</v>
      </c>
      <c r="F1438" s="324" t="s">
        <v>800</v>
      </c>
      <c r="G1438" s="324" t="s">
        <v>896</v>
      </c>
      <c r="H1438" s="324" t="s">
        <v>6249</v>
      </c>
      <c r="I1438" s="325">
        <v>0</v>
      </c>
      <c r="J1438" s="325">
        <v>0</v>
      </c>
      <c r="K1438" s="325">
        <v>0</v>
      </c>
      <c r="L1438" s="325">
        <v>1.86</v>
      </c>
      <c r="M1438" s="325">
        <v>0</v>
      </c>
      <c r="N1438" s="324" t="s">
        <v>7279</v>
      </c>
    </row>
    <row r="1439" spans="2:14" ht="15" hidden="1" x14ac:dyDescent="0.25">
      <c r="B1439" s="326" t="s">
        <v>15269</v>
      </c>
      <c r="C1439" s="326" t="s">
        <v>991</v>
      </c>
      <c r="D1439" s="326" t="s">
        <v>4147</v>
      </c>
      <c r="E1439" s="326" t="s">
        <v>6253</v>
      </c>
      <c r="F1439" s="326" t="s">
        <v>800</v>
      </c>
      <c r="G1439" s="326" t="s">
        <v>896</v>
      </c>
      <c r="H1439" s="326" t="s">
        <v>6249</v>
      </c>
      <c r="I1439" s="327">
        <v>0</v>
      </c>
      <c r="J1439" s="327">
        <v>0</v>
      </c>
      <c r="K1439" s="327">
        <v>0</v>
      </c>
      <c r="L1439" s="327">
        <v>0</v>
      </c>
      <c r="M1439" s="327">
        <v>0</v>
      </c>
      <c r="N1439" s="326" t="s">
        <v>7279</v>
      </c>
    </row>
    <row r="1440" spans="2:14" ht="15" hidden="1" x14ac:dyDescent="0.25">
      <c r="B1440" s="324" t="s">
        <v>15270</v>
      </c>
      <c r="C1440" s="324" t="s">
        <v>991</v>
      </c>
      <c r="D1440" s="324" t="s">
        <v>4147</v>
      </c>
      <c r="E1440" s="324" t="s">
        <v>7961</v>
      </c>
      <c r="F1440" s="324" t="s">
        <v>800</v>
      </c>
      <c r="G1440" s="324" t="s">
        <v>896</v>
      </c>
      <c r="H1440" s="324" t="s">
        <v>6249</v>
      </c>
      <c r="I1440" s="325">
        <v>0</v>
      </c>
      <c r="J1440" s="325">
        <v>0</v>
      </c>
      <c r="K1440" s="325">
        <v>0</v>
      </c>
      <c r="L1440" s="325">
        <v>0</v>
      </c>
      <c r="M1440" s="325">
        <v>0</v>
      </c>
      <c r="N1440" s="324" t="s">
        <v>7279</v>
      </c>
    </row>
    <row r="1441" spans="2:14" ht="15" hidden="1" x14ac:dyDescent="0.25">
      <c r="B1441" s="326" t="s">
        <v>15270</v>
      </c>
      <c r="C1441" s="326" t="s">
        <v>991</v>
      </c>
      <c r="D1441" s="326" t="s">
        <v>4147</v>
      </c>
      <c r="E1441" s="326" t="s">
        <v>7961</v>
      </c>
      <c r="F1441" s="326" t="s">
        <v>800</v>
      </c>
      <c r="G1441" s="326" t="s">
        <v>896</v>
      </c>
      <c r="H1441" s="326" t="s">
        <v>6221</v>
      </c>
      <c r="I1441" s="327">
        <v>0</v>
      </c>
      <c r="J1441" s="327">
        <v>0</v>
      </c>
      <c r="K1441" s="327">
        <v>0</v>
      </c>
      <c r="L1441" s="327">
        <v>0</v>
      </c>
      <c r="M1441" s="327">
        <v>0</v>
      </c>
      <c r="N1441" s="326" t="s">
        <v>7276</v>
      </c>
    </row>
    <row r="1442" spans="2:14" ht="15" hidden="1" x14ac:dyDescent="0.25">
      <c r="B1442" s="324" t="s">
        <v>15271</v>
      </c>
      <c r="C1442" s="324" t="s">
        <v>991</v>
      </c>
      <c r="D1442" s="324" t="s">
        <v>4147</v>
      </c>
      <c r="E1442" s="324" t="s">
        <v>7962</v>
      </c>
      <c r="F1442" s="324" t="s">
        <v>800</v>
      </c>
      <c r="G1442" s="324" t="s">
        <v>896</v>
      </c>
      <c r="H1442" s="324" t="s">
        <v>6249</v>
      </c>
      <c r="I1442" s="325">
        <v>0</v>
      </c>
      <c r="J1442" s="325">
        <v>0</v>
      </c>
      <c r="K1442" s="325">
        <v>0</v>
      </c>
      <c r="L1442" s="325">
        <v>0.53</v>
      </c>
      <c r="M1442" s="325">
        <v>0</v>
      </c>
      <c r="N1442" s="324" t="s">
        <v>7279</v>
      </c>
    </row>
    <row r="1443" spans="2:14" ht="15" hidden="1" x14ac:dyDescent="0.25">
      <c r="B1443" s="326" t="s">
        <v>15271</v>
      </c>
      <c r="C1443" s="326" t="s">
        <v>991</v>
      </c>
      <c r="D1443" s="326" t="s">
        <v>4147</v>
      </c>
      <c r="E1443" s="326" t="s">
        <v>7962</v>
      </c>
      <c r="F1443" s="326" t="s">
        <v>800</v>
      </c>
      <c r="G1443" s="326" t="s">
        <v>896</v>
      </c>
      <c r="H1443" s="326" t="s">
        <v>6221</v>
      </c>
      <c r="I1443" s="327">
        <v>0</v>
      </c>
      <c r="J1443" s="327">
        <v>0</v>
      </c>
      <c r="K1443" s="327">
        <v>0</v>
      </c>
      <c r="L1443" s="327">
        <v>0</v>
      </c>
      <c r="M1443" s="327">
        <v>0</v>
      </c>
      <c r="N1443" s="326" t="s">
        <v>7276</v>
      </c>
    </row>
    <row r="1444" spans="2:14" ht="15" hidden="1" x14ac:dyDescent="0.25">
      <c r="B1444" s="324" t="s">
        <v>15272</v>
      </c>
      <c r="C1444" s="324" t="s">
        <v>991</v>
      </c>
      <c r="D1444" s="324" t="s">
        <v>4147</v>
      </c>
      <c r="E1444" s="324" t="s">
        <v>7963</v>
      </c>
      <c r="F1444" s="324" t="s">
        <v>800</v>
      </c>
      <c r="G1444" s="324" t="s">
        <v>896</v>
      </c>
      <c r="H1444" s="324" t="s">
        <v>6249</v>
      </c>
      <c r="I1444" s="325">
        <v>0</v>
      </c>
      <c r="J1444" s="325">
        <v>0</v>
      </c>
      <c r="K1444" s="325">
        <v>0</v>
      </c>
      <c r="L1444" s="325">
        <v>0</v>
      </c>
      <c r="M1444" s="325">
        <v>0</v>
      </c>
      <c r="N1444" s="324" t="s">
        <v>7279</v>
      </c>
    </row>
    <row r="1445" spans="2:14" ht="15" hidden="1" x14ac:dyDescent="0.25">
      <c r="B1445" s="326" t="s">
        <v>15272</v>
      </c>
      <c r="C1445" s="326" t="s">
        <v>991</v>
      </c>
      <c r="D1445" s="326" t="s">
        <v>4147</v>
      </c>
      <c r="E1445" s="326" t="s">
        <v>7963</v>
      </c>
      <c r="F1445" s="326" t="s">
        <v>800</v>
      </c>
      <c r="G1445" s="326" t="s">
        <v>896</v>
      </c>
      <c r="H1445" s="326" t="s">
        <v>6221</v>
      </c>
      <c r="I1445" s="327">
        <v>0</v>
      </c>
      <c r="J1445" s="327">
        <v>0</v>
      </c>
      <c r="K1445" s="327">
        <v>0</v>
      </c>
      <c r="L1445" s="327">
        <v>0</v>
      </c>
      <c r="M1445" s="327">
        <v>0</v>
      </c>
      <c r="N1445" s="326" t="s">
        <v>7276</v>
      </c>
    </row>
    <row r="1446" spans="2:14" ht="15" hidden="1" x14ac:dyDescent="0.25">
      <c r="B1446" s="324" t="s">
        <v>15273</v>
      </c>
      <c r="C1446" s="324" t="s">
        <v>991</v>
      </c>
      <c r="D1446" s="324" t="s">
        <v>4147</v>
      </c>
      <c r="E1446" s="324" t="s">
        <v>7981</v>
      </c>
      <c r="F1446" s="324" t="s">
        <v>800</v>
      </c>
      <c r="G1446" s="324" t="s">
        <v>896</v>
      </c>
      <c r="H1446" s="324" t="s">
        <v>6249</v>
      </c>
      <c r="I1446" s="325">
        <v>0</v>
      </c>
      <c r="J1446" s="325">
        <v>0</v>
      </c>
      <c r="K1446" s="325">
        <v>0</v>
      </c>
      <c r="L1446" s="325">
        <v>0</v>
      </c>
      <c r="M1446" s="325">
        <v>0</v>
      </c>
      <c r="N1446" s="324" t="s">
        <v>7279</v>
      </c>
    </row>
    <row r="1447" spans="2:14" ht="15" hidden="1" x14ac:dyDescent="0.25">
      <c r="B1447" s="326" t="s">
        <v>21544</v>
      </c>
      <c r="C1447" s="326" t="s">
        <v>991</v>
      </c>
      <c r="D1447" s="326" t="s">
        <v>4147</v>
      </c>
      <c r="E1447" s="326" t="s">
        <v>7981</v>
      </c>
      <c r="F1447" s="326" t="s">
        <v>801</v>
      </c>
      <c r="G1447" s="326" t="s">
        <v>896</v>
      </c>
      <c r="H1447" s="326" t="s">
        <v>6249</v>
      </c>
      <c r="I1447" s="327">
        <v>540800</v>
      </c>
      <c r="J1447" s="327">
        <v>0</v>
      </c>
      <c r="K1447" s="327">
        <v>540800</v>
      </c>
      <c r="L1447" s="327">
        <v>0</v>
      </c>
      <c r="M1447" s="327">
        <v>0</v>
      </c>
      <c r="N1447" s="326" t="s">
        <v>7279</v>
      </c>
    </row>
    <row r="1448" spans="2:14" ht="15" hidden="1" x14ac:dyDescent="0.25">
      <c r="B1448" s="324" t="s">
        <v>21545</v>
      </c>
      <c r="C1448" s="324" t="s">
        <v>991</v>
      </c>
      <c r="D1448" s="324" t="s">
        <v>4147</v>
      </c>
      <c r="E1448" s="324" t="s">
        <v>994</v>
      </c>
      <c r="F1448" s="324" t="s">
        <v>801</v>
      </c>
      <c r="G1448" s="324" t="s">
        <v>896</v>
      </c>
      <c r="H1448" s="324" t="s">
        <v>6249</v>
      </c>
      <c r="I1448" s="325">
        <v>0</v>
      </c>
      <c r="J1448" s="325">
        <v>0</v>
      </c>
      <c r="K1448" s="325">
        <v>0</v>
      </c>
      <c r="L1448" s="325">
        <v>0</v>
      </c>
      <c r="M1448" s="325">
        <v>0</v>
      </c>
      <c r="N1448" s="324" t="s">
        <v>7279</v>
      </c>
    </row>
    <row r="1449" spans="2:14" ht="15" hidden="1" x14ac:dyDescent="0.25">
      <c r="B1449" s="326" t="s">
        <v>21545</v>
      </c>
      <c r="C1449" s="326" t="s">
        <v>991</v>
      </c>
      <c r="D1449" s="326" t="s">
        <v>4147</v>
      </c>
      <c r="E1449" s="326" t="s">
        <v>994</v>
      </c>
      <c r="F1449" s="326" t="s">
        <v>801</v>
      </c>
      <c r="G1449" s="326" t="s">
        <v>896</v>
      </c>
      <c r="H1449" s="326" t="s">
        <v>6221</v>
      </c>
      <c r="I1449" s="327">
        <v>0</v>
      </c>
      <c r="J1449" s="327">
        <v>0</v>
      </c>
      <c r="K1449" s="327">
        <v>0</v>
      </c>
      <c r="L1449" s="327">
        <v>0</v>
      </c>
      <c r="M1449" s="327">
        <v>0</v>
      </c>
      <c r="N1449" s="326" t="s">
        <v>7276</v>
      </c>
    </row>
    <row r="1450" spans="2:14" ht="15" hidden="1" x14ac:dyDescent="0.25">
      <c r="B1450" s="324" t="s">
        <v>21546</v>
      </c>
      <c r="C1450" s="324" t="s">
        <v>991</v>
      </c>
      <c r="D1450" s="324" t="s">
        <v>4147</v>
      </c>
      <c r="E1450" s="324" t="s">
        <v>995</v>
      </c>
      <c r="F1450" s="324" t="s">
        <v>801</v>
      </c>
      <c r="G1450" s="324" t="s">
        <v>896</v>
      </c>
      <c r="H1450" s="324" t="s">
        <v>6249</v>
      </c>
      <c r="I1450" s="325">
        <v>271541</v>
      </c>
      <c r="J1450" s="325">
        <v>0</v>
      </c>
      <c r="K1450" s="325">
        <v>271541</v>
      </c>
      <c r="L1450" s="325">
        <v>0</v>
      </c>
      <c r="M1450" s="325">
        <v>0</v>
      </c>
      <c r="N1450" s="324" t="s">
        <v>7279</v>
      </c>
    </row>
    <row r="1451" spans="2:14" ht="15" hidden="1" x14ac:dyDescent="0.25">
      <c r="B1451" s="326" t="s">
        <v>21546</v>
      </c>
      <c r="C1451" s="326" t="s">
        <v>991</v>
      </c>
      <c r="D1451" s="326" t="s">
        <v>4147</v>
      </c>
      <c r="E1451" s="326" t="s">
        <v>995</v>
      </c>
      <c r="F1451" s="326" t="s">
        <v>801</v>
      </c>
      <c r="G1451" s="326" t="s">
        <v>896</v>
      </c>
      <c r="H1451" s="326" t="s">
        <v>6221</v>
      </c>
      <c r="I1451" s="327">
        <v>0</v>
      </c>
      <c r="J1451" s="327">
        <v>0</v>
      </c>
      <c r="K1451" s="327">
        <v>0</v>
      </c>
      <c r="L1451" s="327">
        <v>0</v>
      </c>
      <c r="M1451" s="327">
        <v>0</v>
      </c>
      <c r="N1451" s="326" t="s">
        <v>7276</v>
      </c>
    </row>
    <row r="1452" spans="2:14" ht="15" hidden="1" x14ac:dyDescent="0.25">
      <c r="B1452" s="324" t="s">
        <v>21547</v>
      </c>
      <c r="C1452" s="324" t="s">
        <v>991</v>
      </c>
      <c r="D1452" s="324" t="s">
        <v>4147</v>
      </c>
      <c r="E1452" s="324" t="s">
        <v>13012</v>
      </c>
      <c r="F1452" s="324" t="s">
        <v>801</v>
      </c>
      <c r="G1452" s="324" t="s">
        <v>896</v>
      </c>
      <c r="H1452" s="324" t="s">
        <v>6249</v>
      </c>
      <c r="I1452" s="325">
        <v>240827</v>
      </c>
      <c r="J1452" s="325">
        <v>0</v>
      </c>
      <c r="K1452" s="325">
        <v>240827</v>
      </c>
      <c r="L1452" s="325">
        <v>0</v>
      </c>
      <c r="M1452" s="325">
        <v>0</v>
      </c>
      <c r="N1452" s="324" t="s">
        <v>7279</v>
      </c>
    </row>
    <row r="1453" spans="2:14" ht="15" hidden="1" x14ac:dyDescent="0.25">
      <c r="B1453" s="326" t="s">
        <v>21547</v>
      </c>
      <c r="C1453" s="326" t="s">
        <v>991</v>
      </c>
      <c r="D1453" s="326" t="s">
        <v>4147</v>
      </c>
      <c r="E1453" s="326" t="s">
        <v>13012</v>
      </c>
      <c r="F1453" s="326" t="s">
        <v>801</v>
      </c>
      <c r="G1453" s="326" t="s">
        <v>896</v>
      </c>
      <c r="H1453" s="326" t="s">
        <v>6221</v>
      </c>
      <c r="I1453" s="327">
        <v>47679</v>
      </c>
      <c r="J1453" s="327">
        <v>0</v>
      </c>
      <c r="K1453" s="327">
        <v>47679</v>
      </c>
      <c r="L1453" s="327">
        <v>0</v>
      </c>
      <c r="M1453" s="327">
        <v>0</v>
      </c>
      <c r="N1453" s="326" t="s">
        <v>7276</v>
      </c>
    </row>
    <row r="1454" spans="2:14" ht="15" hidden="1" x14ac:dyDescent="0.25">
      <c r="B1454" s="324" t="s">
        <v>21548</v>
      </c>
      <c r="C1454" s="324" t="s">
        <v>991</v>
      </c>
      <c r="D1454" s="324" t="s">
        <v>4147</v>
      </c>
      <c r="E1454" s="324" t="s">
        <v>4284</v>
      </c>
      <c r="F1454" s="324" t="s">
        <v>801</v>
      </c>
      <c r="G1454" s="324" t="s">
        <v>896</v>
      </c>
      <c r="H1454" s="324" t="s">
        <v>6249</v>
      </c>
      <c r="I1454" s="325">
        <v>0</v>
      </c>
      <c r="J1454" s="325">
        <v>0</v>
      </c>
      <c r="K1454" s="325">
        <v>0</v>
      </c>
      <c r="L1454" s="325">
        <v>0</v>
      </c>
      <c r="M1454" s="325">
        <v>0</v>
      </c>
      <c r="N1454" s="324" t="s">
        <v>7279</v>
      </c>
    </row>
    <row r="1455" spans="2:14" ht="15" hidden="1" x14ac:dyDescent="0.25">
      <c r="B1455" s="326" t="s">
        <v>21548</v>
      </c>
      <c r="C1455" s="326" t="s">
        <v>991</v>
      </c>
      <c r="D1455" s="326" t="s">
        <v>4147</v>
      </c>
      <c r="E1455" s="326" t="s">
        <v>4284</v>
      </c>
      <c r="F1455" s="326" t="s">
        <v>801</v>
      </c>
      <c r="G1455" s="326" t="s">
        <v>896</v>
      </c>
      <c r="H1455" s="326" t="s">
        <v>6221</v>
      </c>
      <c r="I1455" s="327">
        <v>125637</v>
      </c>
      <c r="J1455" s="327">
        <v>0</v>
      </c>
      <c r="K1455" s="327">
        <v>125637</v>
      </c>
      <c r="L1455" s="327">
        <v>0</v>
      </c>
      <c r="M1455" s="327">
        <v>0</v>
      </c>
      <c r="N1455" s="326" t="s">
        <v>7276</v>
      </c>
    </row>
    <row r="1456" spans="2:14" ht="15" hidden="1" x14ac:dyDescent="0.25">
      <c r="B1456" s="324" t="s">
        <v>21548</v>
      </c>
      <c r="C1456" s="324" t="s">
        <v>991</v>
      </c>
      <c r="D1456" s="324" t="s">
        <v>4147</v>
      </c>
      <c r="E1456" s="324" t="s">
        <v>4284</v>
      </c>
      <c r="F1456" s="324" t="s">
        <v>801</v>
      </c>
      <c r="G1456" s="324" t="s">
        <v>896</v>
      </c>
      <c r="H1456" s="324" t="s">
        <v>7395</v>
      </c>
      <c r="I1456" s="325">
        <v>0</v>
      </c>
      <c r="J1456" s="325">
        <v>0</v>
      </c>
      <c r="K1456" s="325">
        <v>0</v>
      </c>
      <c r="L1456" s="325">
        <v>0</v>
      </c>
      <c r="M1456" s="325">
        <v>0</v>
      </c>
      <c r="N1456" s="324" t="s">
        <v>7278</v>
      </c>
    </row>
    <row r="1457" spans="2:14" ht="15" hidden="1" x14ac:dyDescent="0.25">
      <c r="B1457" s="326" t="s">
        <v>21549</v>
      </c>
      <c r="C1457" s="326" t="s">
        <v>991</v>
      </c>
      <c r="D1457" s="326" t="s">
        <v>4147</v>
      </c>
      <c r="E1457" s="326" t="s">
        <v>1024</v>
      </c>
      <c r="F1457" s="326" t="s">
        <v>801</v>
      </c>
      <c r="G1457" s="326" t="s">
        <v>896</v>
      </c>
      <c r="H1457" s="326" t="s">
        <v>6249</v>
      </c>
      <c r="I1457" s="327">
        <v>74989</v>
      </c>
      <c r="J1457" s="327">
        <v>0</v>
      </c>
      <c r="K1457" s="327">
        <v>74989</v>
      </c>
      <c r="L1457" s="327">
        <v>0</v>
      </c>
      <c r="M1457" s="327">
        <v>0</v>
      </c>
      <c r="N1457" s="326" t="s">
        <v>7279</v>
      </c>
    </row>
    <row r="1458" spans="2:14" ht="15" hidden="1" x14ac:dyDescent="0.25">
      <c r="B1458" s="324" t="s">
        <v>21549</v>
      </c>
      <c r="C1458" s="324" t="s">
        <v>991</v>
      </c>
      <c r="D1458" s="324" t="s">
        <v>4147</v>
      </c>
      <c r="E1458" s="324" t="s">
        <v>1024</v>
      </c>
      <c r="F1458" s="324" t="s">
        <v>801</v>
      </c>
      <c r="G1458" s="324" t="s">
        <v>896</v>
      </c>
      <c r="H1458" s="324" t="s">
        <v>6221</v>
      </c>
      <c r="I1458" s="325">
        <v>0</v>
      </c>
      <c r="J1458" s="325">
        <v>21000</v>
      </c>
      <c r="K1458" s="325">
        <v>-21000</v>
      </c>
      <c r="L1458" s="325">
        <v>0</v>
      </c>
      <c r="M1458" s="325">
        <v>0</v>
      </c>
      <c r="N1458" s="324" t="s">
        <v>7276</v>
      </c>
    </row>
    <row r="1459" spans="2:14" ht="15" hidden="1" x14ac:dyDescent="0.25">
      <c r="B1459" s="326" t="s">
        <v>21550</v>
      </c>
      <c r="C1459" s="326" t="s">
        <v>991</v>
      </c>
      <c r="D1459" s="326" t="s">
        <v>4147</v>
      </c>
      <c r="E1459" s="326" t="s">
        <v>2050</v>
      </c>
      <c r="F1459" s="326" t="s">
        <v>801</v>
      </c>
      <c r="G1459" s="326" t="s">
        <v>896</v>
      </c>
      <c r="H1459" s="326" t="s">
        <v>6249</v>
      </c>
      <c r="I1459" s="327">
        <v>0</v>
      </c>
      <c r="J1459" s="327">
        <v>0</v>
      </c>
      <c r="K1459" s="327">
        <v>0</v>
      </c>
      <c r="L1459" s="327">
        <v>0</v>
      </c>
      <c r="M1459" s="327">
        <v>0</v>
      </c>
      <c r="N1459" s="326" t="s">
        <v>7279</v>
      </c>
    </row>
    <row r="1460" spans="2:14" ht="15" hidden="1" x14ac:dyDescent="0.25">
      <c r="B1460" s="326" t="s">
        <v>21551</v>
      </c>
      <c r="C1460" s="326" t="s">
        <v>991</v>
      </c>
      <c r="D1460" s="326" t="s">
        <v>4147</v>
      </c>
      <c r="E1460" s="326" t="s">
        <v>1040</v>
      </c>
      <c r="F1460" s="326" t="s">
        <v>801</v>
      </c>
      <c r="G1460" s="326" t="s">
        <v>896</v>
      </c>
      <c r="H1460" s="326" t="s">
        <v>6249</v>
      </c>
      <c r="I1460" s="327">
        <v>0</v>
      </c>
      <c r="J1460" s="327">
        <v>0</v>
      </c>
      <c r="K1460" s="327">
        <v>0</v>
      </c>
      <c r="L1460" s="327">
        <v>0</v>
      </c>
      <c r="M1460" s="327">
        <v>0</v>
      </c>
      <c r="N1460" s="326" t="s">
        <v>7279</v>
      </c>
    </row>
    <row r="1461" spans="2:14" ht="15" hidden="1" x14ac:dyDescent="0.25">
      <c r="B1461" s="324" t="s">
        <v>21552</v>
      </c>
      <c r="C1461" s="324" t="s">
        <v>991</v>
      </c>
      <c r="D1461" s="324" t="s">
        <v>4147</v>
      </c>
      <c r="E1461" s="324" t="s">
        <v>7963</v>
      </c>
      <c r="F1461" s="324" t="s">
        <v>801</v>
      </c>
      <c r="G1461" s="324" t="s">
        <v>896</v>
      </c>
      <c r="H1461" s="324" t="s">
        <v>6249</v>
      </c>
      <c r="I1461" s="325">
        <v>72753</v>
      </c>
      <c r="J1461" s="325">
        <v>0</v>
      </c>
      <c r="K1461" s="325">
        <v>72753</v>
      </c>
      <c r="L1461" s="325">
        <v>0</v>
      </c>
      <c r="M1461" s="325">
        <v>0</v>
      </c>
      <c r="N1461" s="324" t="s">
        <v>7279</v>
      </c>
    </row>
    <row r="1462" spans="2:14" ht="15" hidden="1" x14ac:dyDescent="0.25">
      <c r="B1462" s="326" t="s">
        <v>21552</v>
      </c>
      <c r="C1462" s="326" t="s">
        <v>991</v>
      </c>
      <c r="D1462" s="326" t="s">
        <v>4147</v>
      </c>
      <c r="E1462" s="326" t="s">
        <v>7963</v>
      </c>
      <c r="F1462" s="326" t="s">
        <v>801</v>
      </c>
      <c r="G1462" s="326" t="s">
        <v>896</v>
      </c>
      <c r="H1462" s="326" t="s">
        <v>6221</v>
      </c>
      <c r="I1462" s="327">
        <v>15092</v>
      </c>
      <c r="J1462" s="327">
        <v>0</v>
      </c>
      <c r="K1462" s="327">
        <v>15092</v>
      </c>
      <c r="L1462" s="327">
        <v>0</v>
      </c>
      <c r="M1462" s="327">
        <v>0</v>
      </c>
      <c r="N1462" s="326" t="s">
        <v>7276</v>
      </c>
    </row>
    <row r="1463" spans="2:14" ht="15" hidden="1" x14ac:dyDescent="0.25">
      <c r="B1463" s="324" t="s">
        <v>21553</v>
      </c>
      <c r="C1463" s="324" t="s">
        <v>991</v>
      </c>
      <c r="D1463" s="324" t="s">
        <v>4147</v>
      </c>
      <c r="E1463" s="324" t="s">
        <v>997</v>
      </c>
      <c r="F1463" s="324" t="s">
        <v>801</v>
      </c>
      <c r="G1463" s="324" t="s">
        <v>896</v>
      </c>
      <c r="H1463" s="324" t="s">
        <v>6249</v>
      </c>
      <c r="I1463" s="325">
        <v>4442</v>
      </c>
      <c r="J1463" s="325">
        <v>0</v>
      </c>
      <c r="K1463" s="325">
        <v>4442</v>
      </c>
      <c r="L1463" s="325">
        <v>0</v>
      </c>
      <c r="M1463" s="325">
        <v>0</v>
      </c>
      <c r="N1463" s="324" t="s">
        <v>7279</v>
      </c>
    </row>
    <row r="1464" spans="2:14" ht="15" hidden="1" x14ac:dyDescent="0.25">
      <c r="B1464" s="326" t="s">
        <v>21553</v>
      </c>
      <c r="C1464" s="326" t="s">
        <v>991</v>
      </c>
      <c r="D1464" s="326" t="s">
        <v>4147</v>
      </c>
      <c r="E1464" s="326" t="s">
        <v>997</v>
      </c>
      <c r="F1464" s="326" t="s">
        <v>801</v>
      </c>
      <c r="G1464" s="326" t="s">
        <v>896</v>
      </c>
      <c r="H1464" s="326" t="s">
        <v>6221</v>
      </c>
      <c r="I1464" s="327">
        <v>533</v>
      </c>
      <c r="J1464" s="327">
        <v>18600</v>
      </c>
      <c r="K1464" s="327">
        <v>-18067</v>
      </c>
      <c r="L1464" s="327">
        <v>0</v>
      </c>
      <c r="M1464" s="327">
        <v>0</v>
      </c>
      <c r="N1464" s="326" t="s">
        <v>7276</v>
      </c>
    </row>
    <row r="1465" spans="2:14" ht="15" hidden="1" x14ac:dyDescent="0.25">
      <c r="B1465" s="324" t="s">
        <v>21554</v>
      </c>
      <c r="C1465" s="324" t="s">
        <v>991</v>
      </c>
      <c r="D1465" s="324" t="s">
        <v>4147</v>
      </c>
      <c r="E1465" s="324" t="s">
        <v>998</v>
      </c>
      <c r="F1465" s="324" t="s">
        <v>801</v>
      </c>
      <c r="G1465" s="324" t="s">
        <v>896</v>
      </c>
      <c r="H1465" s="324" t="s">
        <v>6249</v>
      </c>
      <c r="I1465" s="325">
        <v>69754</v>
      </c>
      <c r="J1465" s="325">
        <v>0</v>
      </c>
      <c r="K1465" s="325">
        <v>69754</v>
      </c>
      <c r="L1465" s="325">
        <v>0</v>
      </c>
      <c r="M1465" s="325">
        <v>0</v>
      </c>
      <c r="N1465" s="324" t="s">
        <v>7279</v>
      </c>
    </row>
    <row r="1466" spans="2:14" ht="15" hidden="1" x14ac:dyDescent="0.25">
      <c r="B1466" s="326" t="s">
        <v>21555</v>
      </c>
      <c r="C1466" s="326" t="s">
        <v>991</v>
      </c>
      <c r="D1466" s="326" t="s">
        <v>4147</v>
      </c>
      <c r="E1466" s="326" t="s">
        <v>7961</v>
      </c>
      <c r="F1466" s="326" t="s">
        <v>801</v>
      </c>
      <c r="G1466" s="326" t="s">
        <v>896</v>
      </c>
      <c r="H1466" s="326" t="s">
        <v>6249</v>
      </c>
      <c r="I1466" s="327">
        <v>110015</v>
      </c>
      <c r="J1466" s="327">
        <v>0</v>
      </c>
      <c r="K1466" s="327">
        <v>110015</v>
      </c>
      <c r="L1466" s="327">
        <v>0</v>
      </c>
      <c r="M1466" s="327">
        <v>0</v>
      </c>
      <c r="N1466" s="326" t="s">
        <v>7279</v>
      </c>
    </row>
    <row r="1467" spans="2:14" ht="15" hidden="1" x14ac:dyDescent="0.25">
      <c r="B1467" s="324" t="s">
        <v>21556</v>
      </c>
      <c r="C1467" s="324" t="s">
        <v>991</v>
      </c>
      <c r="D1467" s="324" t="s">
        <v>4147</v>
      </c>
      <c r="E1467" s="324" t="s">
        <v>2048</v>
      </c>
      <c r="F1467" s="324" t="s">
        <v>801</v>
      </c>
      <c r="G1467" s="324" t="s">
        <v>896</v>
      </c>
      <c r="H1467" s="324" t="s">
        <v>6249</v>
      </c>
      <c r="I1467" s="325">
        <v>0</v>
      </c>
      <c r="J1467" s="325">
        <v>0</v>
      </c>
      <c r="K1467" s="325">
        <v>0</v>
      </c>
      <c r="L1467" s="325">
        <v>0</v>
      </c>
      <c r="M1467" s="325">
        <v>0</v>
      </c>
      <c r="N1467" s="324" t="s">
        <v>7279</v>
      </c>
    </row>
    <row r="1468" spans="2:14" ht="15" hidden="1" x14ac:dyDescent="0.25">
      <c r="B1468" s="324" t="s">
        <v>21557</v>
      </c>
      <c r="C1468" s="324" t="s">
        <v>991</v>
      </c>
      <c r="D1468" s="324" t="s">
        <v>4147</v>
      </c>
      <c r="E1468" s="324" t="s">
        <v>1000</v>
      </c>
      <c r="F1468" s="324" t="s">
        <v>801</v>
      </c>
      <c r="G1468" s="324" t="s">
        <v>896</v>
      </c>
      <c r="H1468" s="324" t="s">
        <v>6249</v>
      </c>
      <c r="I1468" s="325">
        <v>132743</v>
      </c>
      <c r="J1468" s="325">
        <v>0</v>
      </c>
      <c r="K1468" s="325">
        <v>132743</v>
      </c>
      <c r="L1468" s="325">
        <v>0</v>
      </c>
      <c r="M1468" s="325">
        <v>0</v>
      </c>
      <c r="N1468" s="324" t="s">
        <v>7279</v>
      </c>
    </row>
    <row r="1469" spans="2:14" ht="15" hidden="1" x14ac:dyDescent="0.25">
      <c r="B1469" s="326" t="s">
        <v>21558</v>
      </c>
      <c r="C1469" s="326" t="s">
        <v>991</v>
      </c>
      <c r="D1469" s="326" t="s">
        <v>4147</v>
      </c>
      <c r="E1469" s="326" t="s">
        <v>1001</v>
      </c>
      <c r="F1469" s="326" t="s">
        <v>801</v>
      </c>
      <c r="G1469" s="326" t="s">
        <v>896</v>
      </c>
      <c r="H1469" s="326" t="s">
        <v>6249</v>
      </c>
      <c r="I1469" s="327">
        <v>52755</v>
      </c>
      <c r="J1469" s="327">
        <v>0</v>
      </c>
      <c r="K1469" s="327">
        <v>52755</v>
      </c>
      <c r="L1469" s="327">
        <v>0</v>
      </c>
      <c r="M1469" s="327">
        <v>0</v>
      </c>
      <c r="N1469" s="326" t="s">
        <v>7279</v>
      </c>
    </row>
    <row r="1470" spans="2:14" ht="15" hidden="1" x14ac:dyDescent="0.25">
      <c r="B1470" s="324" t="s">
        <v>21559</v>
      </c>
      <c r="C1470" s="324" t="s">
        <v>991</v>
      </c>
      <c r="D1470" s="324" t="s">
        <v>4147</v>
      </c>
      <c r="E1470" s="324" t="s">
        <v>1002</v>
      </c>
      <c r="F1470" s="324" t="s">
        <v>801</v>
      </c>
      <c r="G1470" s="324" t="s">
        <v>896</v>
      </c>
      <c r="H1470" s="324" t="s">
        <v>6249</v>
      </c>
      <c r="I1470" s="325">
        <v>1775</v>
      </c>
      <c r="J1470" s="325">
        <v>0</v>
      </c>
      <c r="K1470" s="325">
        <v>1775</v>
      </c>
      <c r="L1470" s="325">
        <v>0</v>
      </c>
      <c r="M1470" s="325">
        <v>0</v>
      </c>
      <c r="N1470" s="324" t="s">
        <v>7279</v>
      </c>
    </row>
    <row r="1471" spans="2:14" ht="15" hidden="1" x14ac:dyDescent="0.25">
      <c r="B1471" s="324" t="s">
        <v>21560</v>
      </c>
      <c r="C1471" s="324" t="s">
        <v>991</v>
      </c>
      <c r="D1471" s="324" t="s">
        <v>4147</v>
      </c>
      <c r="E1471" s="324" t="s">
        <v>5532</v>
      </c>
      <c r="F1471" s="324" t="s">
        <v>801</v>
      </c>
      <c r="G1471" s="324" t="s">
        <v>896</v>
      </c>
      <c r="H1471" s="324" t="s">
        <v>6249</v>
      </c>
      <c r="I1471" s="325">
        <v>137</v>
      </c>
      <c r="J1471" s="325">
        <v>0</v>
      </c>
      <c r="K1471" s="325">
        <v>137</v>
      </c>
      <c r="L1471" s="325">
        <v>0</v>
      </c>
      <c r="M1471" s="325">
        <v>0</v>
      </c>
      <c r="N1471" s="324" t="s">
        <v>7279</v>
      </c>
    </row>
    <row r="1472" spans="2:14" ht="15" hidden="1" x14ac:dyDescent="0.25">
      <c r="B1472" s="326" t="s">
        <v>21560</v>
      </c>
      <c r="C1472" s="326" t="s">
        <v>991</v>
      </c>
      <c r="D1472" s="326" t="s">
        <v>4147</v>
      </c>
      <c r="E1472" s="326" t="s">
        <v>5532</v>
      </c>
      <c r="F1472" s="326" t="s">
        <v>801</v>
      </c>
      <c r="G1472" s="326" t="s">
        <v>896</v>
      </c>
      <c r="H1472" s="326" t="s">
        <v>6221</v>
      </c>
      <c r="I1472" s="327">
        <v>616</v>
      </c>
      <c r="J1472" s="327">
        <v>0</v>
      </c>
      <c r="K1472" s="327">
        <v>616</v>
      </c>
      <c r="L1472" s="327">
        <v>0</v>
      </c>
      <c r="M1472" s="327">
        <v>0</v>
      </c>
      <c r="N1472" s="326" t="s">
        <v>7276</v>
      </c>
    </row>
    <row r="1473" spans="2:14" ht="15" hidden="1" x14ac:dyDescent="0.25">
      <c r="B1473" s="324" t="s">
        <v>21561</v>
      </c>
      <c r="C1473" s="324" t="s">
        <v>991</v>
      </c>
      <c r="D1473" s="324" t="s">
        <v>4147</v>
      </c>
      <c r="E1473" s="324" t="s">
        <v>2043</v>
      </c>
      <c r="F1473" s="324" t="s">
        <v>801</v>
      </c>
      <c r="G1473" s="324" t="s">
        <v>896</v>
      </c>
      <c r="H1473" s="324" t="s">
        <v>6249</v>
      </c>
      <c r="I1473" s="325">
        <v>0</v>
      </c>
      <c r="J1473" s="325">
        <v>0</v>
      </c>
      <c r="K1473" s="325">
        <v>0</v>
      </c>
      <c r="L1473" s="325">
        <v>0</v>
      </c>
      <c r="M1473" s="325">
        <v>0</v>
      </c>
      <c r="N1473" s="324" t="s">
        <v>7279</v>
      </c>
    </row>
    <row r="1474" spans="2:14" ht="15" hidden="1" x14ac:dyDescent="0.25">
      <c r="B1474" s="324" t="s">
        <v>21562</v>
      </c>
      <c r="C1474" s="324" t="s">
        <v>991</v>
      </c>
      <c r="D1474" s="324" t="s">
        <v>4147</v>
      </c>
      <c r="E1474" s="324" t="s">
        <v>1003</v>
      </c>
      <c r="F1474" s="324" t="s">
        <v>801</v>
      </c>
      <c r="G1474" s="324" t="s">
        <v>896</v>
      </c>
      <c r="H1474" s="324" t="s">
        <v>6249</v>
      </c>
      <c r="I1474" s="325">
        <v>82247</v>
      </c>
      <c r="J1474" s="325">
        <v>0</v>
      </c>
      <c r="K1474" s="325">
        <v>82247</v>
      </c>
      <c r="L1474" s="325">
        <v>0</v>
      </c>
      <c r="M1474" s="325">
        <v>0</v>
      </c>
      <c r="N1474" s="324" t="s">
        <v>7279</v>
      </c>
    </row>
    <row r="1475" spans="2:14" ht="15" hidden="1" x14ac:dyDescent="0.25">
      <c r="B1475" s="326" t="s">
        <v>21562</v>
      </c>
      <c r="C1475" s="326" t="s">
        <v>991</v>
      </c>
      <c r="D1475" s="326" t="s">
        <v>4147</v>
      </c>
      <c r="E1475" s="326" t="s">
        <v>1003</v>
      </c>
      <c r="F1475" s="326" t="s">
        <v>801</v>
      </c>
      <c r="G1475" s="326" t="s">
        <v>896</v>
      </c>
      <c r="H1475" s="326" t="s">
        <v>6221</v>
      </c>
      <c r="I1475" s="327">
        <v>5505</v>
      </c>
      <c r="J1475" s="327">
        <v>30000</v>
      </c>
      <c r="K1475" s="327">
        <v>-24495</v>
      </c>
      <c r="L1475" s="327">
        <v>0</v>
      </c>
      <c r="M1475" s="327">
        <v>0</v>
      </c>
      <c r="N1475" s="326" t="s">
        <v>7276</v>
      </c>
    </row>
    <row r="1476" spans="2:14" ht="15" hidden="1" x14ac:dyDescent="0.25">
      <c r="B1476" s="324" t="s">
        <v>21563</v>
      </c>
      <c r="C1476" s="324" t="s">
        <v>991</v>
      </c>
      <c r="D1476" s="324" t="s">
        <v>4147</v>
      </c>
      <c r="E1476" s="324" t="s">
        <v>1004</v>
      </c>
      <c r="F1476" s="324" t="s">
        <v>801</v>
      </c>
      <c r="G1476" s="324" t="s">
        <v>896</v>
      </c>
      <c r="H1476" s="324" t="s">
        <v>6249</v>
      </c>
      <c r="I1476" s="325">
        <v>317</v>
      </c>
      <c r="J1476" s="325">
        <v>0</v>
      </c>
      <c r="K1476" s="325">
        <v>317</v>
      </c>
      <c r="L1476" s="325">
        <v>0</v>
      </c>
      <c r="M1476" s="325">
        <v>0</v>
      </c>
      <c r="N1476" s="324" t="s">
        <v>7279</v>
      </c>
    </row>
    <row r="1477" spans="2:14" ht="15" hidden="1" x14ac:dyDescent="0.25">
      <c r="B1477" s="326" t="s">
        <v>21564</v>
      </c>
      <c r="C1477" s="326" t="s">
        <v>991</v>
      </c>
      <c r="D1477" s="326" t="s">
        <v>4147</v>
      </c>
      <c r="E1477" s="326" t="s">
        <v>1005</v>
      </c>
      <c r="F1477" s="326" t="s">
        <v>801</v>
      </c>
      <c r="G1477" s="326" t="s">
        <v>896</v>
      </c>
      <c r="H1477" s="326" t="s">
        <v>6249</v>
      </c>
      <c r="I1477" s="327">
        <v>63095</v>
      </c>
      <c r="J1477" s="327">
        <v>0</v>
      </c>
      <c r="K1477" s="327">
        <v>63095</v>
      </c>
      <c r="L1477" s="327">
        <v>0</v>
      </c>
      <c r="M1477" s="327">
        <v>0</v>
      </c>
      <c r="N1477" s="326" t="s">
        <v>7279</v>
      </c>
    </row>
    <row r="1478" spans="2:14" ht="15" hidden="1" x14ac:dyDescent="0.25">
      <c r="B1478" s="324" t="s">
        <v>21565</v>
      </c>
      <c r="C1478" s="324" t="s">
        <v>991</v>
      </c>
      <c r="D1478" s="324" t="s">
        <v>4147</v>
      </c>
      <c r="E1478" s="324" t="s">
        <v>7962</v>
      </c>
      <c r="F1478" s="324" t="s">
        <v>801</v>
      </c>
      <c r="G1478" s="324" t="s">
        <v>896</v>
      </c>
      <c r="H1478" s="324" t="s">
        <v>6249</v>
      </c>
      <c r="I1478" s="325">
        <v>108520</v>
      </c>
      <c r="J1478" s="325">
        <v>0</v>
      </c>
      <c r="K1478" s="325">
        <v>108520</v>
      </c>
      <c r="L1478" s="325">
        <v>0</v>
      </c>
      <c r="M1478" s="325">
        <v>0</v>
      </c>
      <c r="N1478" s="324" t="s">
        <v>7279</v>
      </c>
    </row>
    <row r="1479" spans="2:14" ht="15" hidden="1" x14ac:dyDescent="0.25">
      <c r="B1479" s="324" t="s">
        <v>21566</v>
      </c>
      <c r="C1479" s="324" t="s">
        <v>991</v>
      </c>
      <c r="D1479" s="324" t="s">
        <v>4147</v>
      </c>
      <c r="E1479" s="324" t="s">
        <v>1007</v>
      </c>
      <c r="F1479" s="324" t="s">
        <v>801</v>
      </c>
      <c r="G1479" s="324" t="s">
        <v>896</v>
      </c>
      <c r="H1479" s="324" t="s">
        <v>6249</v>
      </c>
      <c r="I1479" s="325">
        <v>62255</v>
      </c>
      <c r="J1479" s="325">
        <v>0</v>
      </c>
      <c r="K1479" s="325">
        <v>62255</v>
      </c>
      <c r="L1479" s="325">
        <v>0</v>
      </c>
      <c r="M1479" s="325">
        <v>0</v>
      </c>
      <c r="N1479" s="324" t="s">
        <v>7279</v>
      </c>
    </row>
    <row r="1480" spans="2:14" ht="15" hidden="1" x14ac:dyDescent="0.25">
      <c r="B1480" s="326" t="s">
        <v>21567</v>
      </c>
      <c r="C1480" s="326" t="s">
        <v>991</v>
      </c>
      <c r="D1480" s="326" t="s">
        <v>4147</v>
      </c>
      <c r="E1480" s="326" t="s">
        <v>1008</v>
      </c>
      <c r="F1480" s="326" t="s">
        <v>801</v>
      </c>
      <c r="G1480" s="326" t="s">
        <v>896</v>
      </c>
      <c r="H1480" s="326" t="s">
        <v>6249</v>
      </c>
      <c r="I1480" s="327">
        <v>97778</v>
      </c>
      <c r="J1480" s="327">
        <v>0</v>
      </c>
      <c r="K1480" s="327">
        <v>97778</v>
      </c>
      <c r="L1480" s="327">
        <v>0</v>
      </c>
      <c r="M1480" s="327">
        <v>0</v>
      </c>
      <c r="N1480" s="326" t="s">
        <v>7279</v>
      </c>
    </row>
    <row r="1481" spans="2:14" ht="15" hidden="1" x14ac:dyDescent="0.25">
      <c r="B1481" s="324" t="s">
        <v>21568</v>
      </c>
      <c r="C1481" s="324" t="s">
        <v>991</v>
      </c>
      <c r="D1481" s="324" t="s">
        <v>4147</v>
      </c>
      <c r="E1481" s="324" t="s">
        <v>1009</v>
      </c>
      <c r="F1481" s="324" t="s">
        <v>801</v>
      </c>
      <c r="G1481" s="324" t="s">
        <v>896</v>
      </c>
      <c r="H1481" s="324" t="s">
        <v>6249</v>
      </c>
      <c r="I1481" s="325">
        <v>20</v>
      </c>
      <c r="J1481" s="325">
        <v>0</v>
      </c>
      <c r="K1481" s="325">
        <v>20</v>
      </c>
      <c r="L1481" s="325">
        <v>0</v>
      </c>
      <c r="M1481" s="325">
        <v>0</v>
      </c>
      <c r="N1481" s="324" t="s">
        <v>7279</v>
      </c>
    </row>
    <row r="1482" spans="2:14" ht="15" hidden="1" x14ac:dyDescent="0.25">
      <c r="B1482" s="324" t="s">
        <v>21569</v>
      </c>
      <c r="C1482" s="324" t="s">
        <v>991</v>
      </c>
      <c r="D1482" s="324" t="s">
        <v>4147</v>
      </c>
      <c r="E1482" s="324" t="s">
        <v>15228</v>
      </c>
      <c r="F1482" s="324" t="s">
        <v>801</v>
      </c>
      <c r="G1482" s="324" t="s">
        <v>896</v>
      </c>
      <c r="H1482" s="324" t="s">
        <v>6249</v>
      </c>
      <c r="I1482" s="325">
        <v>96939</v>
      </c>
      <c r="J1482" s="325">
        <v>0</v>
      </c>
      <c r="K1482" s="325">
        <v>96939</v>
      </c>
      <c r="L1482" s="325">
        <v>0</v>
      </c>
      <c r="M1482" s="325">
        <v>0</v>
      </c>
      <c r="N1482" s="324" t="s">
        <v>7279</v>
      </c>
    </row>
    <row r="1483" spans="2:14" ht="15" hidden="1" x14ac:dyDescent="0.25">
      <c r="B1483" s="326" t="s">
        <v>21569</v>
      </c>
      <c r="C1483" s="326" t="s">
        <v>991</v>
      </c>
      <c r="D1483" s="326" t="s">
        <v>4147</v>
      </c>
      <c r="E1483" s="326" t="s">
        <v>15228</v>
      </c>
      <c r="F1483" s="326" t="s">
        <v>801</v>
      </c>
      <c r="G1483" s="326" t="s">
        <v>896</v>
      </c>
      <c r="H1483" s="326" t="s">
        <v>6221</v>
      </c>
      <c r="I1483" s="327">
        <v>3760</v>
      </c>
      <c r="J1483" s="327">
        <v>0</v>
      </c>
      <c r="K1483" s="327">
        <v>3760</v>
      </c>
      <c r="L1483" s="327">
        <v>0</v>
      </c>
      <c r="M1483" s="327">
        <v>0</v>
      </c>
      <c r="N1483" s="326" t="s">
        <v>7276</v>
      </c>
    </row>
    <row r="1484" spans="2:14" ht="15" hidden="1" x14ac:dyDescent="0.25">
      <c r="B1484" s="326" t="s">
        <v>21570</v>
      </c>
      <c r="C1484" s="326" t="s">
        <v>991</v>
      </c>
      <c r="D1484" s="326" t="s">
        <v>4147</v>
      </c>
      <c r="E1484" s="326" t="s">
        <v>1028</v>
      </c>
      <c r="F1484" s="326" t="s">
        <v>801</v>
      </c>
      <c r="G1484" s="326" t="s">
        <v>896</v>
      </c>
      <c r="H1484" s="326" t="s">
        <v>6249</v>
      </c>
      <c r="I1484" s="327">
        <v>117962</v>
      </c>
      <c r="J1484" s="327">
        <v>0</v>
      </c>
      <c r="K1484" s="327">
        <v>117962</v>
      </c>
      <c r="L1484" s="327">
        <v>0</v>
      </c>
      <c r="M1484" s="327">
        <v>0</v>
      </c>
      <c r="N1484" s="326" t="s">
        <v>7279</v>
      </c>
    </row>
    <row r="1485" spans="2:14" ht="15" hidden="1" x14ac:dyDescent="0.25">
      <c r="B1485" s="324" t="s">
        <v>21571</v>
      </c>
      <c r="C1485" s="324" t="s">
        <v>991</v>
      </c>
      <c r="D1485" s="324" t="s">
        <v>4147</v>
      </c>
      <c r="E1485" s="324" t="s">
        <v>602</v>
      </c>
      <c r="F1485" s="324" t="s">
        <v>801</v>
      </c>
      <c r="G1485" s="324" t="s">
        <v>896</v>
      </c>
      <c r="H1485" s="324" t="s">
        <v>6249</v>
      </c>
      <c r="I1485" s="325">
        <v>0</v>
      </c>
      <c r="J1485" s="325">
        <v>0</v>
      </c>
      <c r="K1485" s="325">
        <v>0</v>
      </c>
      <c r="L1485" s="325">
        <v>0</v>
      </c>
      <c r="M1485" s="325">
        <v>0</v>
      </c>
      <c r="N1485" s="324" t="s">
        <v>7279</v>
      </c>
    </row>
    <row r="1486" spans="2:14" ht="15" hidden="1" x14ac:dyDescent="0.25">
      <c r="B1486" s="326" t="s">
        <v>21572</v>
      </c>
      <c r="C1486" s="326" t="s">
        <v>991</v>
      </c>
      <c r="D1486" s="326" t="s">
        <v>4147</v>
      </c>
      <c r="E1486" s="326" t="s">
        <v>756</v>
      </c>
      <c r="F1486" s="326" t="s">
        <v>801</v>
      </c>
      <c r="G1486" s="326" t="s">
        <v>896</v>
      </c>
      <c r="H1486" s="326" t="s">
        <v>6249</v>
      </c>
      <c r="I1486" s="327">
        <v>0</v>
      </c>
      <c r="J1486" s="327">
        <v>0</v>
      </c>
      <c r="K1486" s="327">
        <v>0</v>
      </c>
      <c r="L1486" s="327">
        <v>0</v>
      </c>
      <c r="M1486" s="327">
        <v>0</v>
      </c>
      <c r="N1486" s="326" t="s">
        <v>7279</v>
      </c>
    </row>
    <row r="1487" spans="2:14" ht="15" hidden="1" x14ac:dyDescent="0.25">
      <c r="B1487" s="324" t="s">
        <v>21572</v>
      </c>
      <c r="C1487" s="324" t="s">
        <v>991</v>
      </c>
      <c r="D1487" s="324" t="s">
        <v>4147</v>
      </c>
      <c r="E1487" s="324" t="s">
        <v>756</v>
      </c>
      <c r="F1487" s="324" t="s">
        <v>801</v>
      </c>
      <c r="G1487" s="324" t="s">
        <v>896</v>
      </c>
      <c r="H1487" s="324" t="s">
        <v>6221</v>
      </c>
      <c r="I1487" s="325">
        <v>0</v>
      </c>
      <c r="J1487" s="325">
        <v>0</v>
      </c>
      <c r="K1487" s="325">
        <v>0</v>
      </c>
      <c r="L1487" s="325">
        <v>0</v>
      </c>
      <c r="M1487" s="325">
        <v>0</v>
      </c>
      <c r="N1487" s="324" t="s">
        <v>7276</v>
      </c>
    </row>
    <row r="1488" spans="2:14" ht="15" hidden="1" x14ac:dyDescent="0.25">
      <c r="B1488" s="326" t="s">
        <v>21573</v>
      </c>
      <c r="C1488" s="326" t="s">
        <v>991</v>
      </c>
      <c r="D1488" s="326" t="s">
        <v>4147</v>
      </c>
      <c r="E1488" s="326" t="s">
        <v>757</v>
      </c>
      <c r="F1488" s="326" t="s">
        <v>801</v>
      </c>
      <c r="G1488" s="326" t="s">
        <v>896</v>
      </c>
      <c r="H1488" s="326" t="s">
        <v>6249</v>
      </c>
      <c r="I1488" s="327">
        <v>0</v>
      </c>
      <c r="J1488" s="327">
        <v>0</v>
      </c>
      <c r="K1488" s="327">
        <v>0</v>
      </c>
      <c r="L1488" s="327">
        <v>0</v>
      </c>
      <c r="M1488" s="327">
        <v>0</v>
      </c>
      <c r="N1488" s="326" t="s">
        <v>7279</v>
      </c>
    </row>
    <row r="1489" spans="2:14" ht="15" hidden="1" x14ac:dyDescent="0.25">
      <c r="B1489" s="324" t="s">
        <v>21573</v>
      </c>
      <c r="C1489" s="324" t="s">
        <v>991</v>
      </c>
      <c r="D1489" s="324" t="s">
        <v>4147</v>
      </c>
      <c r="E1489" s="324" t="s">
        <v>757</v>
      </c>
      <c r="F1489" s="324" t="s">
        <v>801</v>
      </c>
      <c r="G1489" s="324" t="s">
        <v>896</v>
      </c>
      <c r="H1489" s="324" t="s">
        <v>6221</v>
      </c>
      <c r="I1489" s="325">
        <v>0</v>
      </c>
      <c r="J1489" s="325">
        <v>0</v>
      </c>
      <c r="K1489" s="325">
        <v>0</v>
      </c>
      <c r="L1489" s="325">
        <v>0</v>
      </c>
      <c r="M1489" s="325">
        <v>0</v>
      </c>
      <c r="N1489" s="324" t="s">
        <v>7276</v>
      </c>
    </row>
    <row r="1490" spans="2:14" ht="15" hidden="1" x14ac:dyDescent="0.25">
      <c r="B1490" s="326" t="s">
        <v>21574</v>
      </c>
      <c r="C1490" s="326" t="s">
        <v>991</v>
      </c>
      <c r="D1490" s="326" t="s">
        <v>4147</v>
      </c>
      <c r="E1490" s="326" t="s">
        <v>1029</v>
      </c>
      <c r="F1490" s="326" t="s">
        <v>801</v>
      </c>
      <c r="G1490" s="326" t="s">
        <v>896</v>
      </c>
      <c r="H1490" s="326" t="s">
        <v>6249</v>
      </c>
      <c r="I1490" s="327">
        <v>0</v>
      </c>
      <c r="J1490" s="327">
        <v>0</v>
      </c>
      <c r="K1490" s="327">
        <v>0</v>
      </c>
      <c r="L1490" s="327">
        <v>0</v>
      </c>
      <c r="M1490" s="327">
        <v>0</v>
      </c>
      <c r="N1490" s="326" t="s">
        <v>7279</v>
      </c>
    </row>
    <row r="1491" spans="2:14" ht="15" hidden="1" x14ac:dyDescent="0.25">
      <c r="B1491" s="324" t="s">
        <v>21574</v>
      </c>
      <c r="C1491" s="324" t="s">
        <v>991</v>
      </c>
      <c r="D1491" s="324" t="s">
        <v>4147</v>
      </c>
      <c r="E1491" s="324" t="s">
        <v>1029</v>
      </c>
      <c r="F1491" s="324" t="s">
        <v>801</v>
      </c>
      <c r="G1491" s="324" t="s">
        <v>896</v>
      </c>
      <c r="H1491" s="324" t="s">
        <v>6221</v>
      </c>
      <c r="I1491" s="325">
        <v>0</v>
      </c>
      <c r="J1491" s="325">
        <v>0</v>
      </c>
      <c r="K1491" s="325">
        <v>0</v>
      </c>
      <c r="L1491" s="325">
        <v>0</v>
      </c>
      <c r="M1491" s="325">
        <v>0</v>
      </c>
      <c r="N1491" s="324" t="s">
        <v>7276</v>
      </c>
    </row>
    <row r="1492" spans="2:14" ht="15" hidden="1" x14ac:dyDescent="0.25">
      <c r="B1492" s="326" t="s">
        <v>21575</v>
      </c>
      <c r="C1492" s="326" t="s">
        <v>991</v>
      </c>
      <c r="D1492" s="326" t="s">
        <v>4147</v>
      </c>
      <c r="E1492" s="326" t="s">
        <v>1043</v>
      </c>
      <c r="F1492" s="326" t="s">
        <v>801</v>
      </c>
      <c r="G1492" s="326" t="s">
        <v>896</v>
      </c>
      <c r="H1492" s="326" t="s">
        <v>6249</v>
      </c>
      <c r="I1492" s="327">
        <v>0</v>
      </c>
      <c r="J1492" s="327">
        <v>0</v>
      </c>
      <c r="K1492" s="327">
        <v>0</v>
      </c>
      <c r="L1492" s="327">
        <v>0</v>
      </c>
      <c r="M1492" s="327">
        <v>0</v>
      </c>
      <c r="N1492" s="326" t="s">
        <v>7279</v>
      </c>
    </row>
    <row r="1493" spans="2:14" ht="15" hidden="1" x14ac:dyDescent="0.25">
      <c r="B1493" s="324" t="s">
        <v>21575</v>
      </c>
      <c r="C1493" s="324" t="s">
        <v>991</v>
      </c>
      <c r="D1493" s="324" t="s">
        <v>4147</v>
      </c>
      <c r="E1493" s="324" t="s">
        <v>1043</v>
      </c>
      <c r="F1493" s="324" t="s">
        <v>801</v>
      </c>
      <c r="G1493" s="324" t="s">
        <v>896</v>
      </c>
      <c r="H1493" s="324" t="s">
        <v>6221</v>
      </c>
      <c r="I1493" s="325">
        <v>0</v>
      </c>
      <c r="J1493" s="325">
        <v>0</v>
      </c>
      <c r="K1493" s="325">
        <v>0</v>
      </c>
      <c r="L1493" s="325">
        <v>0</v>
      </c>
      <c r="M1493" s="325">
        <v>0</v>
      </c>
      <c r="N1493" s="324" t="s">
        <v>7276</v>
      </c>
    </row>
    <row r="1494" spans="2:14" ht="15" hidden="1" x14ac:dyDescent="0.25">
      <c r="B1494" s="326" t="s">
        <v>21576</v>
      </c>
      <c r="C1494" s="326" t="s">
        <v>991</v>
      </c>
      <c r="D1494" s="326" t="s">
        <v>4147</v>
      </c>
      <c r="E1494" s="326" t="s">
        <v>1045</v>
      </c>
      <c r="F1494" s="326" t="s">
        <v>801</v>
      </c>
      <c r="G1494" s="326" t="s">
        <v>896</v>
      </c>
      <c r="H1494" s="326" t="s">
        <v>6249</v>
      </c>
      <c r="I1494" s="327">
        <v>107009</v>
      </c>
      <c r="J1494" s="327">
        <v>0</v>
      </c>
      <c r="K1494" s="327">
        <v>107009</v>
      </c>
      <c r="L1494" s="327">
        <v>0</v>
      </c>
      <c r="M1494" s="327">
        <v>0</v>
      </c>
      <c r="N1494" s="326" t="s">
        <v>7279</v>
      </c>
    </row>
    <row r="1495" spans="2:14" ht="15" hidden="1" x14ac:dyDescent="0.25">
      <c r="B1495" s="324" t="s">
        <v>21577</v>
      </c>
      <c r="C1495" s="324" t="s">
        <v>991</v>
      </c>
      <c r="D1495" s="324" t="s">
        <v>4147</v>
      </c>
      <c r="E1495" s="324" t="s">
        <v>1030</v>
      </c>
      <c r="F1495" s="324" t="s">
        <v>801</v>
      </c>
      <c r="G1495" s="324" t="s">
        <v>896</v>
      </c>
      <c r="H1495" s="324" t="s">
        <v>6249</v>
      </c>
      <c r="I1495" s="325">
        <v>41112</v>
      </c>
      <c r="J1495" s="325">
        <v>0</v>
      </c>
      <c r="K1495" s="325">
        <v>41112</v>
      </c>
      <c r="L1495" s="325">
        <v>0</v>
      </c>
      <c r="M1495" s="325">
        <v>0</v>
      </c>
      <c r="N1495" s="324" t="s">
        <v>7279</v>
      </c>
    </row>
    <row r="1496" spans="2:14" ht="15" hidden="1" x14ac:dyDescent="0.25">
      <c r="B1496" s="326" t="s">
        <v>21578</v>
      </c>
      <c r="C1496" s="326" t="s">
        <v>991</v>
      </c>
      <c r="D1496" s="326" t="s">
        <v>4147</v>
      </c>
      <c r="E1496" s="326" t="s">
        <v>1031</v>
      </c>
      <c r="F1496" s="326" t="s">
        <v>801</v>
      </c>
      <c r="G1496" s="326" t="s">
        <v>896</v>
      </c>
      <c r="H1496" s="326" t="s">
        <v>6249</v>
      </c>
      <c r="I1496" s="327">
        <v>212918</v>
      </c>
      <c r="J1496" s="327">
        <v>0</v>
      </c>
      <c r="K1496" s="327">
        <v>212918</v>
      </c>
      <c r="L1496" s="327">
        <v>0</v>
      </c>
      <c r="M1496" s="327">
        <v>0</v>
      </c>
      <c r="N1496" s="326" t="s">
        <v>7279</v>
      </c>
    </row>
    <row r="1497" spans="2:14" ht="15" hidden="1" x14ac:dyDescent="0.25">
      <c r="B1497" s="324" t="s">
        <v>21579</v>
      </c>
      <c r="C1497" s="324" t="s">
        <v>991</v>
      </c>
      <c r="D1497" s="324" t="s">
        <v>4147</v>
      </c>
      <c r="E1497" s="324" t="s">
        <v>1032</v>
      </c>
      <c r="F1497" s="324" t="s">
        <v>801</v>
      </c>
      <c r="G1497" s="324" t="s">
        <v>896</v>
      </c>
      <c r="H1497" s="324" t="s">
        <v>6249</v>
      </c>
      <c r="I1497" s="325">
        <v>317064</v>
      </c>
      <c r="J1497" s="325">
        <v>0</v>
      </c>
      <c r="K1497" s="325">
        <v>317064</v>
      </c>
      <c r="L1497" s="325">
        <v>0</v>
      </c>
      <c r="M1497" s="325">
        <v>0</v>
      </c>
      <c r="N1497" s="324" t="s">
        <v>7279</v>
      </c>
    </row>
    <row r="1498" spans="2:14" ht="15" hidden="1" x14ac:dyDescent="0.25">
      <c r="B1498" s="326" t="s">
        <v>21579</v>
      </c>
      <c r="C1498" s="326" t="s">
        <v>991</v>
      </c>
      <c r="D1498" s="326" t="s">
        <v>4147</v>
      </c>
      <c r="E1498" s="326" t="s">
        <v>1032</v>
      </c>
      <c r="F1498" s="326" t="s">
        <v>801</v>
      </c>
      <c r="G1498" s="326" t="s">
        <v>896</v>
      </c>
      <c r="H1498" s="326" t="s">
        <v>6221</v>
      </c>
      <c r="I1498" s="327">
        <v>0</v>
      </c>
      <c r="J1498" s="327">
        <v>21960</v>
      </c>
      <c r="K1498" s="327">
        <v>-21960</v>
      </c>
      <c r="L1498" s="327">
        <v>0</v>
      </c>
      <c r="M1498" s="327">
        <v>0</v>
      </c>
      <c r="N1498" s="326" t="s">
        <v>7276</v>
      </c>
    </row>
    <row r="1499" spans="2:14" ht="15" hidden="1" x14ac:dyDescent="0.25">
      <c r="B1499" s="324" t="s">
        <v>21580</v>
      </c>
      <c r="C1499" s="324" t="s">
        <v>991</v>
      </c>
      <c r="D1499" s="324" t="s">
        <v>4147</v>
      </c>
      <c r="E1499" s="324" t="s">
        <v>1010</v>
      </c>
      <c r="F1499" s="324" t="s">
        <v>801</v>
      </c>
      <c r="G1499" s="324" t="s">
        <v>896</v>
      </c>
      <c r="H1499" s="324" t="s">
        <v>6249</v>
      </c>
      <c r="I1499" s="325">
        <v>131128</v>
      </c>
      <c r="J1499" s="325">
        <v>0</v>
      </c>
      <c r="K1499" s="325">
        <v>131128</v>
      </c>
      <c r="L1499" s="325">
        <v>0</v>
      </c>
      <c r="M1499" s="325">
        <v>0</v>
      </c>
      <c r="N1499" s="324" t="s">
        <v>7279</v>
      </c>
    </row>
    <row r="1500" spans="2:14" ht="15" hidden="1" x14ac:dyDescent="0.25">
      <c r="B1500" s="326" t="s">
        <v>21581</v>
      </c>
      <c r="C1500" s="326" t="s">
        <v>991</v>
      </c>
      <c r="D1500" s="326" t="s">
        <v>4147</v>
      </c>
      <c r="E1500" s="326" t="s">
        <v>1011</v>
      </c>
      <c r="F1500" s="326" t="s">
        <v>801</v>
      </c>
      <c r="G1500" s="326" t="s">
        <v>896</v>
      </c>
      <c r="H1500" s="326" t="s">
        <v>6249</v>
      </c>
      <c r="I1500" s="327">
        <v>212141</v>
      </c>
      <c r="J1500" s="327">
        <v>0</v>
      </c>
      <c r="K1500" s="327">
        <v>212141</v>
      </c>
      <c r="L1500" s="327">
        <v>0</v>
      </c>
      <c r="M1500" s="327">
        <v>0</v>
      </c>
      <c r="N1500" s="326" t="s">
        <v>7279</v>
      </c>
    </row>
    <row r="1501" spans="2:14" ht="15" hidden="1" x14ac:dyDescent="0.25">
      <c r="B1501" s="324" t="s">
        <v>21582</v>
      </c>
      <c r="C1501" s="324" t="s">
        <v>991</v>
      </c>
      <c r="D1501" s="324" t="s">
        <v>4147</v>
      </c>
      <c r="E1501" s="324" t="s">
        <v>1012</v>
      </c>
      <c r="F1501" s="324" t="s">
        <v>801</v>
      </c>
      <c r="G1501" s="324" t="s">
        <v>896</v>
      </c>
      <c r="H1501" s="324" t="s">
        <v>6249</v>
      </c>
      <c r="I1501" s="325">
        <v>179999</v>
      </c>
      <c r="J1501" s="325">
        <v>0</v>
      </c>
      <c r="K1501" s="325">
        <v>179999</v>
      </c>
      <c r="L1501" s="325">
        <v>0</v>
      </c>
      <c r="M1501" s="325">
        <v>0</v>
      </c>
      <c r="N1501" s="324" t="s">
        <v>7279</v>
      </c>
    </row>
    <row r="1502" spans="2:14" ht="15" hidden="1" x14ac:dyDescent="0.25">
      <c r="B1502" s="326" t="s">
        <v>21583</v>
      </c>
      <c r="C1502" s="326" t="s">
        <v>991</v>
      </c>
      <c r="D1502" s="326" t="s">
        <v>4147</v>
      </c>
      <c r="E1502" s="326" t="s">
        <v>1013</v>
      </c>
      <c r="F1502" s="326" t="s">
        <v>801</v>
      </c>
      <c r="G1502" s="326" t="s">
        <v>896</v>
      </c>
      <c r="H1502" s="326" t="s">
        <v>6249</v>
      </c>
      <c r="I1502" s="327">
        <v>177646</v>
      </c>
      <c r="J1502" s="327">
        <v>0</v>
      </c>
      <c r="K1502" s="327">
        <v>177646</v>
      </c>
      <c r="L1502" s="327">
        <v>0</v>
      </c>
      <c r="M1502" s="327">
        <v>0</v>
      </c>
      <c r="N1502" s="326" t="s">
        <v>7279</v>
      </c>
    </row>
    <row r="1503" spans="2:14" ht="15" hidden="1" x14ac:dyDescent="0.25">
      <c r="B1503" s="324" t="s">
        <v>21583</v>
      </c>
      <c r="C1503" s="324" t="s">
        <v>991</v>
      </c>
      <c r="D1503" s="324" t="s">
        <v>4147</v>
      </c>
      <c r="E1503" s="324" t="s">
        <v>1013</v>
      </c>
      <c r="F1503" s="324" t="s">
        <v>801</v>
      </c>
      <c r="G1503" s="324" t="s">
        <v>896</v>
      </c>
      <c r="H1503" s="324" t="s">
        <v>6221</v>
      </c>
      <c r="I1503" s="325">
        <v>18606</v>
      </c>
      <c r="J1503" s="325">
        <v>0</v>
      </c>
      <c r="K1503" s="325">
        <v>18606</v>
      </c>
      <c r="L1503" s="325">
        <v>0</v>
      </c>
      <c r="M1503" s="325">
        <v>0</v>
      </c>
      <c r="N1503" s="324" t="s">
        <v>7276</v>
      </c>
    </row>
    <row r="1504" spans="2:14" ht="15" hidden="1" x14ac:dyDescent="0.25">
      <c r="B1504" s="326" t="s">
        <v>21584</v>
      </c>
      <c r="C1504" s="326" t="s">
        <v>991</v>
      </c>
      <c r="D1504" s="326" t="s">
        <v>4147</v>
      </c>
      <c r="E1504" s="326" t="s">
        <v>1049</v>
      </c>
      <c r="F1504" s="326" t="s">
        <v>801</v>
      </c>
      <c r="G1504" s="326" t="s">
        <v>896</v>
      </c>
      <c r="H1504" s="326" t="s">
        <v>6249</v>
      </c>
      <c r="I1504" s="327">
        <v>0</v>
      </c>
      <c r="J1504" s="327">
        <v>0</v>
      </c>
      <c r="K1504" s="327">
        <v>0</v>
      </c>
      <c r="L1504" s="327">
        <v>0</v>
      </c>
      <c r="M1504" s="327">
        <v>0</v>
      </c>
      <c r="N1504" s="326" t="s">
        <v>7279</v>
      </c>
    </row>
    <row r="1505" spans="2:14" ht="15" hidden="1" x14ac:dyDescent="0.25">
      <c r="B1505" s="326" t="s">
        <v>21585</v>
      </c>
      <c r="C1505" s="326" t="s">
        <v>991</v>
      </c>
      <c r="D1505" s="326" t="s">
        <v>4147</v>
      </c>
      <c r="E1505" s="326" t="s">
        <v>7154</v>
      </c>
      <c r="F1505" s="326" t="s">
        <v>801</v>
      </c>
      <c r="G1505" s="326" t="s">
        <v>896</v>
      </c>
      <c r="H1505" s="326" t="s">
        <v>6249</v>
      </c>
      <c r="I1505" s="327">
        <v>0</v>
      </c>
      <c r="J1505" s="327">
        <v>0</v>
      </c>
      <c r="K1505" s="327">
        <v>0</v>
      </c>
      <c r="L1505" s="327">
        <v>0</v>
      </c>
      <c r="M1505" s="327">
        <v>0</v>
      </c>
      <c r="N1505" s="326" t="s">
        <v>7279</v>
      </c>
    </row>
    <row r="1506" spans="2:14" ht="15" hidden="1" x14ac:dyDescent="0.25">
      <c r="B1506" s="324" t="s">
        <v>21586</v>
      </c>
      <c r="C1506" s="324" t="s">
        <v>991</v>
      </c>
      <c r="D1506" s="324" t="s">
        <v>4147</v>
      </c>
      <c r="E1506" s="324" t="s">
        <v>1034</v>
      </c>
      <c r="F1506" s="324" t="s">
        <v>801</v>
      </c>
      <c r="G1506" s="324" t="s">
        <v>896</v>
      </c>
      <c r="H1506" s="324" t="s">
        <v>6249</v>
      </c>
      <c r="I1506" s="325">
        <v>0</v>
      </c>
      <c r="J1506" s="325">
        <v>0</v>
      </c>
      <c r="K1506" s="325">
        <v>0</v>
      </c>
      <c r="L1506" s="325">
        <v>0</v>
      </c>
      <c r="M1506" s="325">
        <v>0</v>
      </c>
      <c r="N1506" s="324" t="s">
        <v>7279</v>
      </c>
    </row>
    <row r="1507" spans="2:14" ht="15" hidden="1" x14ac:dyDescent="0.25">
      <c r="B1507" s="324" t="s">
        <v>21587</v>
      </c>
      <c r="C1507" s="324" t="s">
        <v>991</v>
      </c>
      <c r="D1507" s="324" t="s">
        <v>4147</v>
      </c>
      <c r="E1507" s="324" t="s">
        <v>1041</v>
      </c>
      <c r="F1507" s="324" t="s">
        <v>801</v>
      </c>
      <c r="G1507" s="324" t="s">
        <v>896</v>
      </c>
      <c r="H1507" s="324" t="s">
        <v>6249</v>
      </c>
      <c r="I1507" s="325">
        <v>0</v>
      </c>
      <c r="J1507" s="325">
        <v>0</v>
      </c>
      <c r="K1507" s="325">
        <v>0</v>
      </c>
      <c r="L1507" s="325">
        <v>0</v>
      </c>
      <c r="M1507" s="325">
        <v>0</v>
      </c>
      <c r="N1507" s="324" t="s">
        <v>7279</v>
      </c>
    </row>
    <row r="1508" spans="2:14" ht="15" hidden="1" x14ac:dyDescent="0.25">
      <c r="B1508" s="324" t="s">
        <v>21588</v>
      </c>
      <c r="C1508" s="324" t="s">
        <v>991</v>
      </c>
      <c r="D1508" s="324" t="s">
        <v>4147</v>
      </c>
      <c r="E1508" s="324" t="s">
        <v>1014</v>
      </c>
      <c r="F1508" s="324" t="s">
        <v>801</v>
      </c>
      <c r="G1508" s="324" t="s">
        <v>896</v>
      </c>
      <c r="H1508" s="324" t="s">
        <v>6249</v>
      </c>
      <c r="I1508" s="325">
        <v>0</v>
      </c>
      <c r="J1508" s="325">
        <v>0</v>
      </c>
      <c r="K1508" s="325">
        <v>0</v>
      </c>
      <c r="L1508" s="325">
        <v>0</v>
      </c>
      <c r="M1508" s="325">
        <v>0</v>
      </c>
      <c r="N1508" s="324" t="s">
        <v>7279</v>
      </c>
    </row>
    <row r="1509" spans="2:14" ht="15" hidden="1" x14ac:dyDescent="0.25">
      <c r="B1509" s="326" t="s">
        <v>21589</v>
      </c>
      <c r="C1509" s="326" t="s">
        <v>991</v>
      </c>
      <c r="D1509" s="326" t="s">
        <v>4147</v>
      </c>
      <c r="E1509" s="326" t="s">
        <v>1015</v>
      </c>
      <c r="F1509" s="326" t="s">
        <v>801</v>
      </c>
      <c r="G1509" s="326" t="s">
        <v>896</v>
      </c>
      <c r="H1509" s="326" t="s">
        <v>6249</v>
      </c>
      <c r="I1509" s="327">
        <v>85709</v>
      </c>
      <c r="J1509" s="327">
        <v>0</v>
      </c>
      <c r="K1509" s="327">
        <v>85709</v>
      </c>
      <c r="L1509" s="327">
        <v>0</v>
      </c>
      <c r="M1509" s="327">
        <v>0</v>
      </c>
      <c r="N1509" s="326" t="s">
        <v>7279</v>
      </c>
    </row>
    <row r="1510" spans="2:14" ht="15" hidden="1" x14ac:dyDescent="0.25">
      <c r="B1510" s="324" t="s">
        <v>21589</v>
      </c>
      <c r="C1510" s="324" t="s">
        <v>991</v>
      </c>
      <c r="D1510" s="324" t="s">
        <v>4147</v>
      </c>
      <c r="E1510" s="324" t="s">
        <v>1015</v>
      </c>
      <c r="F1510" s="324" t="s">
        <v>801</v>
      </c>
      <c r="G1510" s="324" t="s">
        <v>896</v>
      </c>
      <c r="H1510" s="324" t="s">
        <v>6221</v>
      </c>
      <c r="I1510" s="325">
        <v>0</v>
      </c>
      <c r="J1510" s="325">
        <v>0</v>
      </c>
      <c r="K1510" s="325">
        <v>0</v>
      </c>
      <c r="L1510" s="325">
        <v>0</v>
      </c>
      <c r="M1510" s="325">
        <v>0</v>
      </c>
      <c r="N1510" s="324" t="s">
        <v>7276</v>
      </c>
    </row>
    <row r="1511" spans="2:14" ht="15" hidden="1" x14ac:dyDescent="0.25">
      <c r="B1511" s="326" t="s">
        <v>21589</v>
      </c>
      <c r="C1511" s="326" t="s">
        <v>991</v>
      </c>
      <c r="D1511" s="326" t="s">
        <v>4147</v>
      </c>
      <c r="E1511" s="326" t="s">
        <v>1015</v>
      </c>
      <c r="F1511" s="326" t="s">
        <v>801</v>
      </c>
      <c r="G1511" s="326" t="s">
        <v>896</v>
      </c>
      <c r="H1511" s="326" t="s">
        <v>7395</v>
      </c>
      <c r="I1511" s="327">
        <v>0</v>
      </c>
      <c r="J1511" s="327">
        <v>0</v>
      </c>
      <c r="K1511" s="327">
        <v>0</v>
      </c>
      <c r="L1511" s="327">
        <v>0</v>
      </c>
      <c r="M1511" s="327">
        <v>0</v>
      </c>
      <c r="N1511" s="326" t="s">
        <v>7278</v>
      </c>
    </row>
    <row r="1512" spans="2:14" ht="15" hidden="1" x14ac:dyDescent="0.25">
      <c r="B1512" s="326" t="s">
        <v>21590</v>
      </c>
      <c r="C1512" s="326" t="s">
        <v>991</v>
      </c>
      <c r="D1512" s="326" t="s">
        <v>4147</v>
      </c>
      <c r="E1512" s="326" t="s">
        <v>1035</v>
      </c>
      <c r="F1512" s="326" t="s">
        <v>801</v>
      </c>
      <c r="G1512" s="326" t="s">
        <v>896</v>
      </c>
      <c r="H1512" s="326" t="s">
        <v>6249</v>
      </c>
      <c r="I1512" s="327">
        <v>0</v>
      </c>
      <c r="J1512" s="327">
        <v>0</v>
      </c>
      <c r="K1512" s="327">
        <v>0</v>
      </c>
      <c r="L1512" s="327">
        <v>0</v>
      </c>
      <c r="M1512" s="327">
        <v>0</v>
      </c>
      <c r="N1512" s="326" t="s">
        <v>7279</v>
      </c>
    </row>
    <row r="1513" spans="2:14" ht="15" hidden="1" x14ac:dyDescent="0.25">
      <c r="B1513" s="324" t="s">
        <v>21591</v>
      </c>
      <c r="C1513" s="324" t="s">
        <v>991</v>
      </c>
      <c r="D1513" s="324" t="s">
        <v>4147</v>
      </c>
      <c r="E1513" s="324" t="s">
        <v>1016</v>
      </c>
      <c r="F1513" s="324" t="s">
        <v>801</v>
      </c>
      <c r="G1513" s="324" t="s">
        <v>896</v>
      </c>
      <c r="H1513" s="324" t="s">
        <v>6249</v>
      </c>
      <c r="I1513" s="325">
        <v>137399</v>
      </c>
      <c r="J1513" s="325">
        <v>0</v>
      </c>
      <c r="K1513" s="325">
        <v>137399</v>
      </c>
      <c r="L1513" s="325">
        <v>0</v>
      </c>
      <c r="M1513" s="325">
        <v>0</v>
      </c>
      <c r="N1513" s="324" t="s">
        <v>7279</v>
      </c>
    </row>
    <row r="1514" spans="2:14" ht="15" hidden="1" x14ac:dyDescent="0.25">
      <c r="B1514" s="326" t="s">
        <v>21591</v>
      </c>
      <c r="C1514" s="326" t="s">
        <v>991</v>
      </c>
      <c r="D1514" s="326" t="s">
        <v>4147</v>
      </c>
      <c r="E1514" s="326" t="s">
        <v>1016</v>
      </c>
      <c r="F1514" s="326" t="s">
        <v>801</v>
      </c>
      <c r="G1514" s="326" t="s">
        <v>896</v>
      </c>
      <c r="H1514" s="326" t="s">
        <v>6221</v>
      </c>
      <c r="I1514" s="327">
        <v>313</v>
      </c>
      <c r="J1514" s="327">
        <v>16800</v>
      </c>
      <c r="K1514" s="327">
        <v>-16487</v>
      </c>
      <c r="L1514" s="327">
        <v>0</v>
      </c>
      <c r="M1514" s="327">
        <v>0</v>
      </c>
      <c r="N1514" s="326" t="s">
        <v>7276</v>
      </c>
    </row>
    <row r="1515" spans="2:14" ht="15" hidden="1" x14ac:dyDescent="0.25">
      <c r="B1515" s="324" t="s">
        <v>21591</v>
      </c>
      <c r="C1515" s="324" t="s">
        <v>991</v>
      </c>
      <c r="D1515" s="324" t="s">
        <v>4147</v>
      </c>
      <c r="E1515" s="324" t="s">
        <v>1016</v>
      </c>
      <c r="F1515" s="324" t="s">
        <v>801</v>
      </c>
      <c r="G1515" s="324" t="s">
        <v>896</v>
      </c>
      <c r="H1515" s="324" t="s">
        <v>7395</v>
      </c>
      <c r="I1515" s="325">
        <v>7801</v>
      </c>
      <c r="J1515" s="325">
        <v>0</v>
      </c>
      <c r="K1515" s="325">
        <v>7801</v>
      </c>
      <c r="L1515" s="325">
        <v>0</v>
      </c>
      <c r="M1515" s="325">
        <v>0</v>
      </c>
      <c r="N1515" s="324" t="s">
        <v>7278</v>
      </c>
    </row>
    <row r="1516" spans="2:14" ht="15" hidden="1" x14ac:dyDescent="0.25">
      <c r="B1516" s="324" t="s">
        <v>21592</v>
      </c>
      <c r="C1516" s="324" t="s">
        <v>991</v>
      </c>
      <c r="D1516" s="324" t="s">
        <v>4147</v>
      </c>
      <c r="E1516" s="324" t="s">
        <v>14380</v>
      </c>
      <c r="F1516" s="324" t="s">
        <v>801</v>
      </c>
      <c r="G1516" s="324" t="s">
        <v>896</v>
      </c>
      <c r="H1516" s="324" t="s">
        <v>6249</v>
      </c>
      <c r="I1516" s="325">
        <v>49459</v>
      </c>
      <c r="J1516" s="325">
        <v>0</v>
      </c>
      <c r="K1516" s="325">
        <v>49459</v>
      </c>
      <c r="L1516" s="325">
        <v>0</v>
      </c>
      <c r="M1516" s="325">
        <v>0</v>
      </c>
      <c r="N1516" s="324" t="s">
        <v>7279</v>
      </c>
    </row>
    <row r="1517" spans="2:14" ht="15" hidden="1" x14ac:dyDescent="0.25">
      <c r="B1517" s="326" t="s">
        <v>21593</v>
      </c>
      <c r="C1517" s="326" t="s">
        <v>991</v>
      </c>
      <c r="D1517" s="326" t="s">
        <v>4147</v>
      </c>
      <c r="E1517" s="326" t="s">
        <v>1017</v>
      </c>
      <c r="F1517" s="326" t="s">
        <v>801</v>
      </c>
      <c r="G1517" s="326" t="s">
        <v>896</v>
      </c>
      <c r="H1517" s="326" t="s">
        <v>6249</v>
      </c>
      <c r="I1517" s="327">
        <v>38750</v>
      </c>
      <c r="J1517" s="327">
        <v>0</v>
      </c>
      <c r="K1517" s="327">
        <v>38750</v>
      </c>
      <c r="L1517" s="327">
        <v>0</v>
      </c>
      <c r="M1517" s="327">
        <v>0</v>
      </c>
      <c r="N1517" s="326" t="s">
        <v>7279</v>
      </c>
    </row>
    <row r="1518" spans="2:14" ht="15" hidden="1" x14ac:dyDescent="0.25">
      <c r="B1518" s="324" t="s">
        <v>21594</v>
      </c>
      <c r="C1518" s="324" t="s">
        <v>991</v>
      </c>
      <c r="D1518" s="324" t="s">
        <v>4147</v>
      </c>
      <c r="E1518" s="324" t="s">
        <v>1018</v>
      </c>
      <c r="F1518" s="324" t="s">
        <v>801</v>
      </c>
      <c r="G1518" s="324" t="s">
        <v>896</v>
      </c>
      <c r="H1518" s="324" t="s">
        <v>6249</v>
      </c>
      <c r="I1518" s="325">
        <v>0</v>
      </c>
      <c r="J1518" s="325">
        <v>0</v>
      </c>
      <c r="K1518" s="325">
        <v>0</v>
      </c>
      <c r="L1518" s="325">
        <v>0</v>
      </c>
      <c r="M1518" s="325">
        <v>0</v>
      </c>
      <c r="N1518" s="324" t="s">
        <v>7279</v>
      </c>
    </row>
    <row r="1519" spans="2:14" ht="15" hidden="1" x14ac:dyDescent="0.25">
      <c r="B1519" s="324" t="s">
        <v>21595</v>
      </c>
      <c r="C1519" s="324" t="s">
        <v>991</v>
      </c>
      <c r="D1519" s="324" t="s">
        <v>4147</v>
      </c>
      <c r="E1519" s="324" t="s">
        <v>1019</v>
      </c>
      <c r="F1519" s="324" t="s">
        <v>801</v>
      </c>
      <c r="G1519" s="324" t="s">
        <v>896</v>
      </c>
      <c r="H1519" s="324" t="s">
        <v>6249</v>
      </c>
      <c r="I1519" s="325">
        <v>0</v>
      </c>
      <c r="J1519" s="325">
        <v>0</v>
      </c>
      <c r="K1519" s="325">
        <v>0</v>
      </c>
      <c r="L1519" s="325">
        <v>0</v>
      </c>
      <c r="M1519" s="325">
        <v>0</v>
      </c>
      <c r="N1519" s="324" t="s">
        <v>7279</v>
      </c>
    </row>
    <row r="1520" spans="2:14" ht="15" hidden="1" x14ac:dyDescent="0.25">
      <c r="B1520" s="326" t="s">
        <v>21595</v>
      </c>
      <c r="C1520" s="326" t="s">
        <v>991</v>
      </c>
      <c r="D1520" s="326" t="s">
        <v>4147</v>
      </c>
      <c r="E1520" s="326" t="s">
        <v>1019</v>
      </c>
      <c r="F1520" s="326" t="s">
        <v>801</v>
      </c>
      <c r="G1520" s="326" t="s">
        <v>896</v>
      </c>
      <c r="H1520" s="326" t="s">
        <v>6221</v>
      </c>
      <c r="I1520" s="327">
        <v>0</v>
      </c>
      <c r="J1520" s="327">
        <v>0</v>
      </c>
      <c r="K1520" s="327">
        <v>0</v>
      </c>
      <c r="L1520" s="327">
        <v>0</v>
      </c>
      <c r="M1520" s="327">
        <v>0</v>
      </c>
      <c r="N1520" s="326" t="s">
        <v>7276</v>
      </c>
    </row>
    <row r="1521" spans="2:14" ht="15" hidden="1" x14ac:dyDescent="0.25">
      <c r="B1521" s="324" t="s">
        <v>21595</v>
      </c>
      <c r="C1521" s="324" t="s">
        <v>991</v>
      </c>
      <c r="D1521" s="324" t="s">
        <v>4147</v>
      </c>
      <c r="E1521" s="324" t="s">
        <v>1019</v>
      </c>
      <c r="F1521" s="324" t="s">
        <v>801</v>
      </c>
      <c r="G1521" s="324" t="s">
        <v>896</v>
      </c>
      <c r="H1521" s="324" t="s">
        <v>7395</v>
      </c>
      <c r="I1521" s="325">
        <v>0</v>
      </c>
      <c r="J1521" s="325">
        <v>0</v>
      </c>
      <c r="K1521" s="325">
        <v>0</v>
      </c>
      <c r="L1521" s="325">
        <v>0</v>
      </c>
      <c r="M1521" s="325">
        <v>0</v>
      </c>
      <c r="N1521" s="324" t="s">
        <v>7278</v>
      </c>
    </row>
    <row r="1522" spans="2:14" ht="15" hidden="1" x14ac:dyDescent="0.25">
      <c r="B1522" s="324" t="s">
        <v>21596</v>
      </c>
      <c r="C1522" s="324" t="s">
        <v>991</v>
      </c>
      <c r="D1522" s="324" t="s">
        <v>4147</v>
      </c>
      <c r="E1522" s="324" t="s">
        <v>1020</v>
      </c>
      <c r="F1522" s="324" t="s">
        <v>801</v>
      </c>
      <c r="G1522" s="324" t="s">
        <v>896</v>
      </c>
      <c r="H1522" s="324" t="s">
        <v>6249</v>
      </c>
      <c r="I1522" s="325">
        <v>0</v>
      </c>
      <c r="J1522" s="325">
        <v>0</v>
      </c>
      <c r="K1522" s="325">
        <v>0</v>
      </c>
      <c r="L1522" s="325">
        <v>0</v>
      </c>
      <c r="M1522" s="325">
        <v>0</v>
      </c>
      <c r="N1522" s="324" t="s">
        <v>7279</v>
      </c>
    </row>
    <row r="1523" spans="2:14" ht="15" hidden="1" x14ac:dyDescent="0.25">
      <c r="B1523" s="324" t="s">
        <v>21597</v>
      </c>
      <c r="C1523" s="324" t="s">
        <v>991</v>
      </c>
      <c r="D1523" s="324" t="s">
        <v>4147</v>
      </c>
      <c r="E1523" s="324" t="s">
        <v>1021</v>
      </c>
      <c r="F1523" s="324" t="s">
        <v>801</v>
      </c>
      <c r="G1523" s="324" t="s">
        <v>896</v>
      </c>
      <c r="H1523" s="324" t="s">
        <v>6249</v>
      </c>
      <c r="I1523" s="325">
        <v>122592</v>
      </c>
      <c r="J1523" s="325">
        <v>0</v>
      </c>
      <c r="K1523" s="325">
        <v>122592</v>
      </c>
      <c r="L1523" s="325">
        <v>0</v>
      </c>
      <c r="M1523" s="325">
        <v>0</v>
      </c>
      <c r="N1523" s="324" t="s">
        <v>7279</v>
      </c>
    </row>
    <row r="1524" spans="2:14" ht="15" hidden="1" x14ac:dyDescent="0.25">
      <c r="B1524" s="326" t="s">
        <v>21597</v>
      </c>
      <c r="C1524" s="326" t="s">
        <v>991</v>
      </c>
      <c r="D1524" s="326" t="s">
        <v>4147</v>
      </c>
      <c r="E1524" s="326" t="s">
        <v>1021</v>
      </c>
      <c r="F1524" s="326" t="s">
        <v>801</v>
      </c>
      <c r="G1524" s="326" t="s">
        <v>896</v>
      </c>
      <c r="H1524" s="326" t="s">
        <v>6221</v>
      </c>
      <c r="I1524" s="327">
        <v>0</v>
      </c>
      <c r="J1524" s="327">
        <v>0</v>
      </c>
      <c r="K1524" s="327">
        <v>0</v>
      </c>
      <c r="L1524" s="327">
        <v>0</v>
      </c>
      <c r="M1524" s="327">
        <v>0</v>
      </c>
      <c r="N1524" s="326" t="s">
        <v>7276</v>
      </c>
    </row>
    <row r="1525" spans="2:14" ht="15" hidden="1" x14ac:dyDescent="0.25">
      <c r="B1525" s="324" t="s">
        <v>21598</v>
      </c>
      <c r="C1525" s="324" t="s">
        <v>991</v>
      </c>
      <c r="D1525" s="324" t="s">
        <v>4147</v>
      </c>
      <c r="E1525" s="324" t="s">
        <v>4285</v>
      </c>
      <c r="F1525" s="324" t="s">
        <v>801</v>
      </c>
      <c r="G1525" s="324" t="s">
        <v>896</v>
      </c>
      <c r="H1525" s="324" t="s">
        <v>6249</v>
      </c>
      <c r="I1525" s="325">
        <v>46490</v>
      </c>
      <c r="J1525" s="325">
        <v>0</v>
      </c>
      <c r="K1525" s="325">
        <v>46490</v>
      </c>
      <c r="L1525" s="325">
        <v>0</v>
      </c>
      <c r="M1525" s="325">
        <v>0</v>
      </c>
      <c r="N1525" s="324" t="s">
        <v>7279</v>
      </c>
    </row>
    <row r="1526" spans="2:14" ht="15" hidden="1" x14ac:dyDescent="0.25">
      <c r="B1526" s="326" t="s">
        <v>21599</v>
      </c>
      <c r="C1526" s="326" t="s">
        <v>991</v>
      </c>
      <c r="D1526" s="326" t="s">
        <v>4147</v>
      </c>
      <c r="E1526" s="326" t="s">
        <v>6252</v>
      </c>
      <c r="F1526" s="326" t="s">
        <v>801</v>
      </c>
      <c r="G1526" s="326" t="s">
        <v>896</v>
      </c>
      <c r="H1526" s="326" t="s">
        <v>6249</v>
      </c>
      <c r="I1526" s="327">
        <v>2327</v>
      </c>
      <c r="J1526" s="327">
        <v>0</v>
      </c>
      <c r="K1526" s="327">
        <v>2327</v>
      </c>
      <c r="L1526" s="327">
        <v>0</v>
      </c>
      <c r="M1526" s="327">
        <v>0</v>
      </c>
      <c r="N1526" s="326" t="s">
        <v>7279</v>
      </c>
    </row>
    <row r="1527" spans="2:14" ht="15" hidden="1" x14ac:dyDescent="0.25">
      <c r="B1527" s="326" t="s">
        <v>21600</v>
      </c>
      <c r="C1527" s="326" t="s">
        <v>991</v>
      </c>
      <c r="D1527" s="326" t="s">
        <v>4147</v>
      </c>
      <c r="E1527" s="326" t="s">
        <v>6220</v>
      </c>
      <c r="F1527" s="326" t="s">
        <v>801</v>
      </c>
      <c r="G1527" s="326" t="s">
        <v>896</v>
      </c>
      <c r="H1527" s="326" t="s">
        <v>6249</v>
      </c>
      <c r="I1527" s="327">
        <v>46610</v>
      </c>
      <c r="J1527" s="327">
        <v>0</v>
      </c>
      <c r="K1527" s="327">
        <v>46610</v>
      </c>
      <c r="L1527" s="327">
        <v>0</v>
      </c>
      <c r="M1527" s="327">
        <v>0</v>
      </c>
      <c r="N1527" s="326" t="s">
        <v>7279</v>
      </c>
    </row>
    <row r="1528" spans="2:14" ht="15" hidden="1" x14ac:dyDescent="0.25">
      <c r="B1528" s="324" t="s">
        <v>21601</v>
      </c>
      <c r="C1528" s="324" t="s">
        <v>991</v>
      </c>
      <c r="D1528" s="324" t="s">
        <v>4147</v>
      </c>
      <c r="E1528" s="324" t="s">
        <v>1036</v>
      </c>
      <c r="F1528" s="324" t="s">
        <v>801</v>
      </c>
      <c r="G1528" s="324" t="s">
        <v>896</v>
      </c>
      <c r="H1528" s="324" t="s">
        <v>6249</v>
      </c>
      <c r="I1528" s="325">
        <v>22380</v>
      </c>
      <c r="J1528" s="325">
        <v>0</v>
      </c>
      <c r="K1528" s="325">
        <v>22380</v>
      </c>
      <c r="L1528" s="325">
        <v>0</v>
      </c>
      <c r="M1528" s="325">
        <v>0</v>
      </c>
      <c r="N1528" s="324" t="s">
        <v>7279</v>
      </c>
    </row>
    <row r="1529" spans="2:14" ht="15" hidden="1" x14ac:dyDescent="0.25">
      <c r="B1529" s="326" t="s">
        <v>21602</v>
      </c>
      <c r="C1529" s="326" t="s">
        <v>991</v>
      </c>
      <c r="D1529" s="326" t="s">
        <v>4147</v>
      </c>
      <c r="E1529" s="326" t="s">
        <v>2056</v>
      </c>
      <c r="F1529" s="326" t="s">
        <v>801</v>
      </c>
      <c r="G1529" s="326" t="s">
        <v>896</v>
      </c>
      <c r="H1529" s="326" t="s">
        <v>6249</v>
      </c>
      <c r="I1529" s="327">
        <v>152734</v>
      </c>
      <c r="J1529" s="327">
        <v>0</v>
      </c>
      <c r="K1529" s="327">
        <v>152734</v>
      </c>
      <c r="L1529" s="327">
        <v>0</v>
      </c>
      <c r="M1529" s="327">
        <v>0</v>
      </c>
      <c r="N1529" s="326" t="s">
        <v>7279</v>
      </c>
    </row>
    <row r="1530" spans="2:14" ht="15" hidden="1" x14ac:dyDescent="0.25">
      <c r="B1530" s="324" t="s">
        <v>21603</v>
      </c>
      <c r="C1530" s="324" t="s">
        <v>991</v>
      </c>
      <c r="D1530" s="324" t="s">
        <v>4147</v>
      </c>
      <c r="E1530" s="324" t="s">
        <v>996</v>
      </c>
      <c r="F1530" s="324" t="s">
        <v>801</v>
      </c>
      <c r="G1530" s="324" t="s">
        <v>896</v>
      </c>
      <c r="H1530" s="324" t="s">
        <v>6249</v>
      </c>
      <c r="I1530" s="325">
        <v>24512</v>
      </c>
      <c r="J1530" s="325">
        <v>0</v>
      </c>
      <c r="K1530" s="325">
        <v>24512</v>
      </c>
      <c r="L1530" s="325">
        <v>0</v>
      </c>
      <c r="M1530" s="325">
        <v>0</v>
      </c>
      <c r="N1530" s="324" t="s">
        <v>7279</v>
      </c>
    </row>
    <row r="1531" spans="2:14" ht="15" hidden="1" x14ac:dyDescent="0.25">
      <c r="B1531" s="326" t="s">
        <v>21603</v>
      </c>
      <c r="C1531" s="326" t="s">
        <v>991</v>
      </c>
      <c r="D1531" s="326" t="s">
        <v>4147</v>
      </c>
      <c r="E1531" s="326" t="s">
        <v>996</v>
      </c>
      <c r="F1531" s="326" t="s">
        <v>801</v>
      </c>
      <c r="G1531" s="326" t="s">
        <v>896</v>
      </c>
      <c r="H1531" s="326" t="s">
        <v>6221</v>
      </c>
      <c r="I1531" s="327">
        <v>7786</v>
      </c>
      <c r="J1531" s="327">
        <v>0</v>
      </c>
      <c r="K1531" s="327">
        <v>7786</v>
      </c>
      <c r="L1531" s="327">
        <v>0</v>
      </c>
      <c r="M1531" s="327">
        <v>0</v>
      </c>
      <c r="N1531" s="326" t="s">
        <v>7276</v>
      </c>
    </row>
    <row r="1532" spans="2:14" ht="15" hidden="1" x14ac:dyDescent="0.25">
      <c r="B1532" s="324" t="s">
        <v>15274</v>
      </c>
      <c r="C1532" s="324" t="s">
        <v>991</v>
      </c>
      <c r="D1532" s="324" t="s">
        <v>4148</v>
      </c>
      <c r="E1532" s="324" t="s">
        <v>2057</v>
      </c>
      <c r="F1532" s="324" t="s">
        <v>800</v>
      </c>
      <c r="G1532" s="324" t="s">
        <v>896</v>
      </c>
      <c r="H1532" s="324" t="s">
        <v>6249</v>
      </c>
      <c r="I1532" s="325">
        <v>0</v>
      </c>
      <c r="J1532" s="325">
        <v>0</v>
      </c>
      <c r="K1532" s="325">
        <v>0</v>
      </c>
      <c r="L1532" s="325">
        <v>1952.16</v>
      </c>
      <c r="M1532" s="325">
        <v>0</v>
      </c>
      <c r="N1532" s="324" t="s">
        <v>7279</v>
      </c>
    </row>
    <row r="1533" spans="2:14" ht="15" hidden="1" x14ac:dyDescent="0.25">
      <c r="B1533" s="324" t="s">
        <v>15275</v>
      </c>
      <c r="C1533" s="324" t="s">
        <v>991</v>
      </c>
      <c r="D1533" s="324" t="s">
        <v>4148</v>
      </c>
      <c r="E1533" s="324" t="s">
        <v>2058</v>
      </c>
      <c r="F1533" s="324" t="s">
        <v>800</v>
      </c>
      <c r="G1533" s="324" t="s">
        <v>896</v>
      </c>
      <c r="H1533" s="324" t="s">
        <v>6249</v>
      </c>
      <c r="I1533" s="325">
        <v>0</v>
      </c>
      <c r="J1533" s="325">
        <v>0</v>
      </c>
      <c r="K1533" s="325">
        <v>0</v>
      </c>
      <c r="L1533" s="325">
        <v>7416.01</v>
      </c>
      <c r="M1533" s="325">
        <v>0</v>
      </c>
      <c r="N1533" s="324" t="s">
        <v>7279</v>
      </c>
    </row>
    <row r="1534" spans="2:14" ht="15" hidden="1" x14ac:dyDescent="0.25">
      <c r="B1534" s="324" t="s">
        <v>15276</v>
      </c>
      <c r="C1534" s="324" t="s">
        <v>991</v>
      </c>
      <c r="D1534" s="324" t="s">
        <v>4148</v>
      </c>
      <c r="E1534" s="324" t="s">
        <v>2061</v>
      </c>
      <c r="F1534" s="324" t="s">
        <v>800</v>
      </c>
      <c r="G1534" s="324" t="s">
        <v>896</v>
      </c>
      <c r="H1534" s="324" t="s">
        <v>6249</v>
      </c>
      <c r="I1534" s="325">
        <v>0</v>
      </c>
      <c r="J1534" s="325">
        <v>0</v>
      </c>
      <c r="K1534" s="325">
        <v>0</v>
      </c>
      <c r="L1534" s="325">
        <v>0</v>
      </c>
      <c r="M1534" s="325">
        <v>0</v>
      </c>
      <c r="N1534" s="324" t="s">
        <v>7279</v>
      </c>
    </row>
    <row r="1535" spans="2:14" ht="15" hidden="1" x14ac:dyDescent="0.25">
      <c r="B1535" s="326" t="s">
        <v>15276</v>
      </c>
      <c r="C1535" s="326" t="s">
        <v>991</v>
      </c>
      <c r="D1535" s="326" t="s">
        <v>4148</v>
      </c>
      <c r="E1535" s="326" t="s">
        <v>2061</v>
      </c>
      <c r="F1535" s="326" t="s">
        <v>800</v>
      </c>
      <c r="G1535" s="326" t="s">
        <v>896</v>
      </c>
      <c r="H1535" s="326" t="s">
        <v>6221</v>
      </c>
      <c r="I1535" s="327">
        <v>0</v>
      </c>
      <c r="J1535" s="327">
        <v>0</v>
      </c>
      <c r="K1535" s="327">
        <v>0</v>
      </c>
      <c r="L1535" s="327">
        <v>0</v>
      </c>
      <c r="M1535" s="327">
        <v>0</v>
      </c>
      <c r="N1535" s="326" t="s">
        <v>7276</v>
      </c>
    </row>
    <row r="1536" spans="2:14" ht="15" hidden="1" x14ac:dyDescent="0.25">
      <c r="B1536" s="326" t="s">
        <v>15277</v>
      </c>
      <c r="C1536" s="326" t="s">
        <v>991</v>
      </c>
      <c r="D1536" s="326" t="s">
        <v>4148</v>
      </c>
      <c r="E1536" s="326" t="s">
        <v>2062</v>
      </c>
      <c r="F1536" s="326" t="s">
        <v>800</v>
      </c>
      <c r="G1536" s="326" t="s">
        <v>896</v>
      </c>
      <c r="H1536" s="326" t="s">
        <v>6249</v>
      </c>
      <c r="I1536" s="327">
        <v>0</v>
      </c>
      <c r="J1536" s="327">
        <v>0</v>
      </c>
      <c r="K1536" s="327">
        <v>0</v>
      </c>
      <c r="L1536" s="327">
        <v>0</v>
      </c>
      <c r="M1536" s="327">
        <v>0</v>
      </c>
      <c r="N1536" s="326" t="s">
        <v>7279</v>
      </c>
    </row>
    <row r="1537" spans="2:14" ht="15" hidden="1" x14ac:dyDescent="0.25">
      <c r="B1537" s="324" t="s">
        <v>15277</v>
      </c>
      <c r="C1537" s="324" t="s">
        <v>991</v>
      </c>
      <c r="D1537" s="324" t="s">
        <v>4148</v>
      </c>
      <c r="E1537" s="324" t="s">
        <v>2062</v>
      </c>
      <c r="F1537" s="324" t="s">
        <v>800</v>
      </c>
      <c r="G1537" s="324" t="s">
        <v>896</v>
      </c>
      <c r="H1537" s="324" t="s">
        <v>6221</v>
      </c>
      <c r="I1537" s="325">
        <v>0</v>
      </c>
      <c r="J1537" s="325">
        <v>0</v>
      </c>
      <c r="K1537" s="325">
        <v>0</v>
      </c>
      <c r="L1537" s="325">
        <v>0</v>
      </c>
      <c r="M1537" s="325">
        <v>0</v>
      </c>
      <c r="N1537" s="324" t="s">
        <v>7276</v>
      </c>
    </row>
    <row r="1538" spans="2:14" ht="15" hidden="1" x14ac:dyDescent="0.25">
      <c r="B1538" s="324" t="s">
        <v>15278</v>
      </c>
      <c r="C1538" s="324" t="s">
        <v>991</v>
      </c>
      <c r="D1538" s="324" t="s">
        <v>4148</v>
      </c>
      <c r="E1538" s="324" t="s">
        <v>1051</v>
      </c>
      <c r="F1538" s="324" t="s">
        <v>800</v>
      </c>
      <c r="G1538" s="324" t="s">
        <v>896</v>
      </c>
      <c r="H1538" s="324" t="s">
        <v>6249</v>
      </c>
      <c r="I1538" s="325">
        <v>0</v>
      </c>
      <c r="J1538" s="325">
        <v>0</v>
      </c>
      <c r="K1538" s="325">
        <v>0</v>
      </c>
      <c r="L1538" s="325">
        <v>0</v>
      </c>
      <c r="M1538" s="325">
        <v>0</v>
      </c>
      <c r="N1538" s="324" t="s">
        <v>7279</v>
      </c>
    </row>
    <row r="1539" spans="2:14" ht="15" hidden="1" x14ac:dyDescent="0.25">
      <c r="B1539" s="326" t="s">
        <v>15278</v>
      </c>
      <c r="C1539" s="326" t="s">
        <v>991</v>
      </c>
      <c r="D1539" s="326" t="s">
        <v>4148</v>
      </c>
      <c r="E1539" s="326" t="s">
        <v>1051</v>
      </c>
      <c r="F1539" s="326" t="s">
        <v>800</v>
      </c>
      <c r="G1539" s="326" t="s">
        <v>896</v>
      </c>
      <c r="H1539" s="326" t="s">
        <v>6221</v>
      </c>
      <c r="I1539" s="327">
        <v>0</v>
      </c>
      <c r="J1539" s="327">
        <v>0</v>
      </c>
      <c r="K1539" s="327">
        <v>0</v>
      </c>
      <c r="L1539" s="327">
        <v>0</v>
      </c>
      <c r="M1539" s="327">
        <v>0</v>
      </c>
      <c r="N1539" s="326" t="s">
        <v>7276</v>
      </c>
    </row>
    <row r="1540" spans="2:14" ht="15" hidden="1" x14ac:dyDescent="0.25">
      <c r="B1540" s="326" t="s">
        <v>15279</v>
      </c>
      <c r="C1540" s="326" t="s">
        <v>991</v>
      </c>
      <c r="D1540" s="326" t="s">
        <v>4148</v>
      </c>
      <c r="E1540" s="326" t="s">
        <v>2064</v>
      </c>
      <c r="F1540" s="326" t="s">
        <v>800</v>
      </c>
      <c r="G1540" s="326" t="s">
        <v>896</v>
      </c>
      <c r="H1540" s="326" t="s">
        <v>6249</v>
      </c>
      <c r="I1540" s="327">
        <v>0</v>
      </c>
      <c r="J1540" s="327">
        <v>0</v>
      </c>
      <c r="K1540" s="327">
        <v>0</v>
      </c>
      <c r="L1540" s="327">
        <v>0</v>
      </c>
      <c r="M1540" s="327">
        <v>0</v>
      </c>
      <c r="N1540" s="326" t="s">
        <v>7279</v>
      </c>
    </row>
    <row r="1541" spans="2:14" ht="15" hidden="1" x14ac:dyDescent="0.25">
      <c r="B1541" s="324" t="s">
        <v>15280</v>
      </c>
      <c r="C1541" s="324" t="s">
        <v>991</v>
      </c>
      <c r="D1541" s="324" t="s">
        <v>4148</v>
      </c>
      <c r="E1541" s="324" t="s">
        <v>2065</v>
      </c>
      <c r="F1541" s="324" t="s">
        <v>800</v>
      </c>
      <c r="G1541" s="324" t="s">
        <v>896</v>
      </c>
      <c r="H1541" s="324" t="s">
        <v>6249</v>
      </c>
      <c r="I1541" s="325">
        <v>0</v>
      </c>
      <c r="J1541" s="325">
        <v>0</v>
      </c>
      <c r="K1541" s="325">
        <v>0</v>
      </c>
      <c r="L1541" s="325">
        <v>2115.6999999999998</v>
      </c>
      <c r="M1541" s="325">
        <v>0</v>
      </c>
      <c r="N1541" s="324" t="s">
        <v>7279</v>
      </c>
    </row>
    <row r="1542" spans="2:14" ht="15" hidden="1" x14ac:dyDescent="0.25">
      <c r="B1542" s="324" t="s">
        <v>15281</v>
      </c>
      <c r="C1542" s="324" t="s">
        <v>991</v>
      </c>
      <c r="D1542" s="324" t="s">
        <v>4148</v>
      </c>
      <c r="E1542" s="324" t="s">
        <v>1052</v>
      </c>
      <c r="F1542" s="324" t="s">
        <v>800</v>
      </c>
      <c r="G1542" s="324" t="s">
        <v>896</v>
      </c>
      <c r="H1542" s="324" t="s">
        <v>6249</v>
      </c>
      <c r="I1542" s="325">
        <v>0</v>
      </c>
      <c r="J1542" s="325">
        <v>0</v>
      </c>
      <c r="K1542" s="325">
        <v>0</v>
      </c>
      <c r="L1542" s="325">
        <v>0</v>
      </c>
      <c r="M1542" s="325">
        <v>0</v>
      </c>
      <c r="N1542" s="324" t="s">
        <v>7279</v>
      </c>
    </row>
    <row r="1543" spans="2:14" ht="15" hidden="1" x14ac:dyDescent="0.25">
      <c r="B1543" s="326" t="s">
        <v>15281</v>
      </c>
      <c r="C1543" s="326" t="s">
        <v>991</v>
      </c>
      <c r="D1543" s="326" t="s">
        <v>4148</v>
      </c>
      <c r="E1543" s="326" t="s">
        <v>1052</v>
      </c>
      <c r="F1543" s="326" t="s">
        <v>800</v>
      </c>
      <c r="G1543" s="326" t="s">
        <v>896</v>
      </c>
      <c r="H1543" s="326" t="s">
        <v>6221</v>
      </c>
      <c r="I1543" s="327">
        <v>0</v>
      </c>
      <c r="J1543" s="327">
        <v>0</v>
      </c>
      <c r="K1543" s="327">
        <v>0</v>
      </c>
      <c r="L1543" s="327">
        <v>0</v>
      </c>
      <c r="M1543" s="327">
        <v>0</v>
      </c>
      <c r="N1543" s="326" t="s">
        <v>7276</v>
      </c>
    </row>
    <row r="1544" spans="2:14" ht="15" hidden="1" x14ac:dyDescent="0.25">
      <c r="B1544" s="326" t="s">
        <v>15282</v>
      </c>
      <c r="C1544" s="326" t="s">
        <v>991</v>
      </c>
      <c r="D1544" s="326" t="s">
        <v>4148</v>
      </c>
      <c r="E1544" s="326" t="s">
        <v>1053</v>
      </c>
      <c r="F1544" s="326" t="s">
        <v>800</v>
      </c>
      <c r="G1544" s="326" t="s">
        <v>896</v>
      </c>
      <c r="H1544" s="326" t="s">
        <v>6249</v>
      </c>
      <c r="I1544" s="327">
        <v>0</v>
      </c>
      <c r="J1544" s="327">
        <v>0</v>
      </c>
      <c r="K1544" s="327">
        <v>0</v>
      </c>
      <c r="L1544" s="327">
        <v>0</v>
      </c>
      <c r="M1544" s="327">
        <v>0</v>
      </c>
      <c r="N1544" s="326" t="s">
        <v>7279</v>
      </c>
    </row>
    <row r="1545" spans="2:14" ht="15" hidden="1" x14ac:dyDescent="0.25">
      <c r="B1545" s="324" t="s">
        <v>15282</v>
      </c>
      <c r="C1545" s="324" t="s">
        <v>991</v>
      </c>
      <c r="D1545" s="324" t="s">
        <v>4148</v>
      </c>
      <c r="E1545" s="324" t="s">
        <v>1053</v>
      </c>
      <c r="F1545" s="324" t="s">
        <v>800</v>
      </c>
      <c r="G1545" s="324" t="s">
        <v>896</v>
      </c>
      <c r="H1545" s="324" t="s">
        <v>6221</v>
      </c>
      <c r="I1545" s="325">
        <v>0</v>
      </c>
      <c r="J1545" s="325">
        <v>0</v>
      </c>
      <c r="K1545" s="325">
        <v>0</v>
      </c>
      <c r="L1545" s="325">
        <v>0</v>
      </c>
      <c r="M1545" s="325">
        <v>0</v>
      </c>
      <c r="N1545" s="324" t="s">
        <v>7276</v>
      </c>
    </row>
    <row r="1546" spans="2:14" ht="15" hidden="1" x14ac:dyDescent="0.25">
      <c r="B1546" s="324" t="s">
        <v>15283</v>
      </c>
      <c r="C1546" s="324" t="s">
        <v>991</v>
      </c>
      <c r="D1546" s="324" t="s">
        <v>4148</v>
      </c>
      <c r="E1546" s="324" t="s">
        <v>2066</v>
      </c>
      <c r="F1546" s="324" t="s">
        <v>800</v>
      </c>
      <c r="G1546" s="324" t="s">
        <v>896</v>
      </c>
      <c r="H1546" s="324" t="s">
        <v>6249</v>
      </c>
      <c r="I1546" s="325">
        <v>0</v>
      </c>
      <c r="J1546" s="325">
        <v>0</v>
      </c>
      <c r="K1546" s="325">
        <v>0</v>
      </c>
      <c r="L1546" s="325">
        <v>0</v>
      </c>
      <c r="M1546" s="325">
        <v>0</v>
      </c>
      <c r="N1546" s="324" t="s">
        <v>7279</v>
      </c>
    </row>
    <row r="1547" spans="2:14" ht="15" hidden="1" x14ac:dyDescent="0.25">
      <c r="B1547" s="324" t="s">
        <v>15284</v>
      </c>
      <c r="C1547" s="324" t="s">
        <v>991</v>
      </c>
      <c r="D1547" s="324" t="s">
        <v>4148</v>
      </c>
      <c r="E1547" s="324" t="s">
        <v>1054</v>
      </c>
      <c r="F1547" s="324" t="s">
        <v>800</v>
      </c>
      <c r="G1547" s="324" t="s">
        <v>896</v>
      </c>
      <c r="H1547" s="324" t="s">
        <v>6249</v>
      </c>
      <c r="I1547" s="325">
        <v>0</v>
      </c>
      <c r="J1547" s="325">
        <v>0</v>
      </c>
      <c r="K1547" s="325">
        <v>0</v>
      </c>
      <c r="L1547" s="325">
        <v>0</v>
      </c>
      <c r="M1547" s="325">
        <v>0</v>
      </c>
      <c r="N1547" s="324" t="s">
        <v>7279</v>
      </c>
    </row>
    <row r="1548" spans="2:14" ht="15" hidden="1" x14ac:dyDescent="0.25">
      <c r="B1548" s="326" t="s">
        <v>15284</v>
      </c>
      <c r="C1548" s="326" t="s">
        <v>991</v>
      </c>
      <c r="D1548" s="326" t="s">
        <v>4148</v>
      </c>
      <c r="E1548" s="326" t="s">
        <v>1054</v>
      </c>
      <c r="F1548" s="326" t="s">
        <v>800</v>
      </c>
      <c r="G1548" s="326" t="s">
        <v>896</v>
      </c>
      <c r="H1548" s="326" t="s">
        <v>6221</v>
      </c>
      <c r="I1548" s="327">
        <v>0</v>
      </c>
      <c r="J1548" s="327">
        <v>0</v>
      </c>
      <c r="K1548" s="327">
        <v>0</v>
      </c>
      <c r="L1548" s="327">
        <v>0</v>
      </c>
      <c r="M1548" s="327">
        <v>0</v>
      </c>
      <c r="N1548" s="326" t="s">
        <v>7276</v>
      </c>
    </row>
    <row r="1549" spans="2:14" ht="15" hidden="1" x14ac:dyDescent="0.25">
      <c r="B1549" s="324" t="s">
        <v>15285</v>
      </c>
      <c r="C1549" s="324" t="s">
        <v>991</v>
      </c>
      <c r="D1549" s="324" t="s">
        <v>4148</v>
      </c>
      <c r="E1549" s="324" t="s">
        <v>2070</v>
      </c>
      <c r="F1549" s="324" t="s">
        <v>800</v>
      </c>
      <c r="G1549" s="324" t="s">
        <v>896</v>
      </c>
      <c r="H1549" s="324" t="s">
        <v>6249</v>
      </c>
      <c r="I1549" s="325">
        <v>0</v>
      </c>
      <c r="J1549" s="325">
        <v>0</v>
      </c>
      <c r="K1549" s="325">
        <v>0</v>
      </c>
      <c r="L1549" s="325">
        <v>0</v>
      </c>
      <c r="M1549" s="325">
        <v>0</v>
      </c>
      <c r="N1549" s="324" t="s">
        <v>7279</v>
      </c>
    </row>
    <row r="1550" spans="2:14" ht="15" hidden="1" x14ac:dyDescent="0.25">
      <c r="B1550" s="326" t="s">
        <v>15286</v>
      </c>
      <c r="C1550" s="326" t="s">
        <v>991</v>
      </c>
      <c r="D1550" s="326" t="s">
        <v>4148</v>
      </c>
      <c r="E1550" s="326" t="s">
        <v>1055</v>
      </c>
      <c r="F1550" s="326" t="s">
        <v>800</v>
      </c>
      <c r="G1550" s="326" t="s">
        <v>896</v>
      </c>
      <c r="H1550" s="326" t="s">
        <v>6249</v>
      </c>
      <c r="I1550" s="327">
        <v>0</v>
      </c>
      <c r="J1550" s="327">
        <v>0</v>
      </c>
      <c r="K1550" s="327">
        <v>0</v>
      </c>
      <c r="L1550" s="327">
        <v>0</v>
      </c>
      <c r="M1550" s="327">
        <v>0</v>
      </c>
      <c r="N1550" s="326" t="s">
        <v>7279</v>
      </c>
    </row>
    <row r="1551" spans="2:14" ht="15" hidden="1" x14ac:dyDescent="0.25">
      <c r="B1551" s="324" t="s">
        <v>15286</v>
      </c>
      <c r="C1551" s="324" t="s">
        <v>991</v>
      </c>
      <c r="D1551" s="324" t="s">
        <v>4148</v>
      </c>
      <c r="E1551" s="324" t="s">
        <v>1055</v>
      </c>
      <c r="F1551" s="324" t="s">
        <v>800</v>
      </c>
      <c r="G1551" s="324" t="s">
        <v>896</v>
      </c>
      <c r="H1551" s="324" t="s">
        <v>6221</v>
      </c>
      <c r="I1551" s="325">
        <v>0</v>
      </c>
      <c r="J1551" s="325">
        <v>0</v>
      </c>
      <c r="K1551" s="325">
        <v>0</v>
      </c>
      <c r="L1551" s="325">
        <v>0</v>
      </c>
      <c r="M1551" s="325">
        <v>0</v>
      </c>
      <c r="N1551" s="324" t="s">
        <v>7276</v>
      </c>
    </row>
    <row r="1552" spans="2:14" ht="15" hidden="1" x14ac:dyDescent="0.25">
      <c r="B1552" s="326" t="s">
        <v>15287</v>
      </c>
      <c r="C1552" s="326" t="s">
        <v>991</v>
      </c>
      <c r="D1552" s="326" t="s">
        <v>4148</v>
      </c>
      <c r="E1552" s="326" t="s">
        <v>2071</v>
      </c>
      <c r="F1552" s="326" t="s">
        <v>800</v>
      </c>
      <c r="G1552" s="326" t="s">
        <v>896</v>
      </c>
      <c r="H1552" s="326" t="s">
        <v>6249</v>
      </c>
      <c r="I1552" s="327">
        <v>0</v>
      </c>
      <c r="J1552" s="327">
        <v>0</v>
      </c>
      <c r="K1552" s="327">
        <v>0</v>
      </c>
      <c r="L1552" s="327">
        <v>0</v>
      </c>
      <c r="M1552" s="327">
        <v>0</v>
      </c>
      <c r="N1552" s="326" t="s">
        <v>7279</v>
      </c>
    </row>
    <row r="1553" spans="2:14" ht="15" hidden="1" x14ac:dyDescent="0.25">
      <c r="B1553" s="324" t="s">
        <v>15287</v>
      </c>
      <c r="C1553" s="324" t="s">
        <v>991</v>
      </c>
      <c r="D1553" s="324" t="s">
        <v>4148</v>
      </c>
      <c r="E1553" s="324" t="s">
        <v>2071</v>
      </c>
      <c r="F1553" s="324" t="s">
        <v>800</v>
      </c>
      <c r="G1553" s="324" t="s">
        <v>896</v>
      </c>
      <c r="H1553" s="324" t="s">
        <v>6221</v>
      </c>
      <c r="I1553" s="325">
        <v>0</v>
      </c>
      <c r="J1553" s="325">
        <v>0</v>
      </c>
      <c r="K1553" s="325">
        <v>0</v>
      </c>
      <c r="L1553" s="325">
        <v>0</v>
      </c>
      <c r="M1553" s="325">
        <v>0</v>
      </c>
      <c r="N1553" s="324" t="s">
        <v>7276</v>
      </c>
    </row>
    <row r="1554" spans="2:14" ht="15" hidden="1" x14ac:dyDescent="0.25">
      <c r="B1554" s="326" t="s">
        <v>15288</v>
      </c>
      <c r="C1554" s="326" t="s">
        <v>991</v>
      </c>
      <c r="D1554" s="326" t="s">
        <v>4148</v>
      </c>
      <c r="E1554" s="326" t="s">
        <v>2072</v>
      </c>
      <c r="F1554" s="326" t="s">
        <v>800</v>
      </c>
      <c r="G1554" s="326" t="s">
        <v>896</v>
      </c>
      <c r="H1554" s="326" t="s">
        <v>6249</v>
      </c>
      <c r="I1554" s="327">
        <v>0</v>
      </c>
      <c r="J1554" s="327">
        <v>0</v>
      </c>
      <c r="K1554" s="327">
        <v>0</v>
      </c>
      <c r="L1554" s="327">
        <v>0</v>
      </c>
      <c r="M1554" s="327">
        <v>0</v>
      </c>
      <c r="N1554" s="326" t="s">
        <v>7279</v>
      </c>
    </row>
    <row r="1555" spans="2:14" ht="15" hidden="1" x14ac:dyDescent="0.25">
      <c r="B1555" s="326" t="s">
        <v>15289</v>
      </c>
      <c r="C1555" s="326" t="s">
        <v>991</v>
      </c>
      <c r="D1555" s="326" t="s">
        <v>4148</v>
      </c>
      <c r="E1555" s="326" t="s">
        <v>2073</v>
      </c>
      <c r="F1555" s="326" t="s">
        <v>800</v>
      </c>
      <c r="G1555" s="326" t="s">
        <v>896</v>
      </c>
      <c r="H1555" s="326" t="s">
        <v>6249</v>
      </c>
      <c r="I1555" s="327">
        <v>0</v>
      </c>
      <c r="J1555" s="327">
        <v>0</v>
      </c>
      <c r="K1555" s="327">
        <v>0</v>
      </c>
      <c r="L1555" s="327">
        <v>0</v>
      </c>
      <c r="M1555" s="327">
        <v>0</v>
      </c>
      <c r="N1555" s="326" t="s">
        <v>7279</v>
      </c>
    </row>
    <row r="1556" spans="2:14" ht="15" hidden="1" x14ac:dyDescent="0.25">
      <c r="B1556" s="324" t="s">
        <v>15290</v>
      </c>
      <c r="C1556" s="324" t="s">
        <v>991</v>
      </c>
      <c r="D1556" s="324" t="s">
        <v>4148</v>
      </c>
      <c r="E1556" s="324" t="s">
        <v>2074</v>
      </c>
      <c r="F1556" s="324" t="s">
        <v>800</v>
      </c>
      <c r="G1556" s="324" t="s">
        <v>896</v>
      </c>
      <c r="H1556" s="324" t="s">
        <v>6249</v>
      </c>
      <c r="I1556" s="325">
        <v>284.49020000000002</v>
      </c>
      <c r="J1556" s="325">
        <v>0</v>
      </c>
      <c r="K1556" s="325">
        <v>284.49020000000002</v>
      </c>
      <c r="L1556" s="325">
        <v>2564.7600000000002</v>
      </c>
      <c r="M1556" s="325">
        <v>0</v>
      </c>
      <c r="N1556" s="324" t="s">
        <v>7279</v>
      </c>
    </row>
    <row r="1557" spans="2:14" ht="15" hidden="1" x14ac:dyDescent="0.25">
      <c r="B1557" s="326" t="s">
        <v>15291</v>
      </c>
      <c r="C1557" s="326" t="s">
        <v>991</v>
      </c>
      <c r="D1557" s="326" t="s">
        <v>4148</v>
      </c>
      <c r="E1557" s="326" t="s">
        <v>1056</v>
      </c>
      <c r="F1557" s="326" t="s">
        <v>800</v>
      </c>
      <c r="G1557" s="326" t="s">
        <v>896</v>
      </c>
      <c r="H1557" s="326" t="s">
        <v>6249</v>
      </c>
      <c r="I1557" s="327">
        <v>2997.0572400000001</v>
      </c>
      <c r="J1557" s="327">
        <v>0</v>
      </c>
      <c r="K1557" s="327">
        <v>2997.0572400000001</v>
      </c>
      <c r="L1557" s="327">
        <v>33735.769999999997</v>
      </c>
      <c r="M1557" s="327">
        <v>0</v>
      </c>
      <c r="N1557" s="326" t="s">
        <v>7279</v>
      </c>
    </row>
    <row r="1558" spans="2:14" ht="15" hidden="1" x14ac:dyDescent="0.25">
      <c r="B1558" s="324" t="s">
        <v>15291</v>
      </c>
      <c r="C1558" s="324" t="s">
        <v>991</v>
      </c>
      <c r="D1558" s="324" t="s">
        <v>4148</v>
      </c>
      <c r="E1558" s="324" t="s">
        <v>1056</v>
      </c>
      <c r="F1558" s="324" t="s">
        <v>800</v>
      </c>
      <c r="G1558" s="324" t="s">
        <v>896</v>
      </c>
      <c r="H1558" s="324" t="s">
        <v>6221</v>
      </c>
      <c r="I1558" s="325">
        <v>704.33330000000001</v>
      </c>
      <c r="J1558" s="325">
        <v>0</v>
      </c>
      <c r="K1558" s="325">
        <v>704.33330000000001</v>
      </c>
      <c r="L1558" s="325">
        <v>7862.74</v>
      </c>
      <c r="M1558" s="325">
        <v>0</v>
      </c>
      <c r="N1558" s="324" t="s">
        <v>7276</v>
      </c>
    </row>
    <row r="1559" spans="2:14" ht="15" hidden="1" x14ac:dyDescent="0.25">
      <c r="B1559" s="326" t="s">
        <v>15292</v>
      </c>
      <c r="C1559" s="326" t="s">
        <v>991</v>
      </c>
      <c r="D1559" s="326" t="s">
        <v>4148</v>
      </c>
      <c r="E1559" s="326" t="s">
        <v>1057</v>
      </c>
      <c r="F1559" s="326" t="s">
        <v>800</v>
      </c>
      <c r="G1559" s="326" t="s">
        <v>896</v>
      </c>
      <c r="H1559" s="326" t="s">
        <v>6249</v>
      </c>
      <c r="I1559" s="327">
        <v>5455.7364600000001</v>
      </c>
      <c r="J1559" s="327">
        <v>0</v>
      </c>
      <c r="K1559" s="327">
        <v>5455.7364600000001</v>
      </c>
      <c r="L1559" s="327">
        <v>59099.69</v>
      </c>
      <c r="M1559" s="327">
        <v>0</v>
      </c>
      <c r="N1559" s="326" t="s">
        <v>7279</v>
      </c>
    </row>
    <row r="1560" spans="2:14" ht="15" hidden="1" x14ac:dyDescent="0.25">
      <c r="B1560" s="324" t="s">
        <v>15292</v>
      </c>
      <c r="C1560" s="324" t="s">
        <v>991</v>
      </c>
      <c r="D1560" s="324" t="s">
        <v>4148</v>
      </c>
      <c r="E1560" s="324" t="s">
        <v>1057</v>
      </c>
      <c r="F1560" s="324" t="s">
        <v>800</v>
      </c>
      <c r="G1560" s="324" t="s">
        <v>896</v>
      </c>
      <c r="H1560" s="324" t="s">
        <v>6221</v>
      </c>
      <c r="I1560" s="325">
        <v>1000.4</v>
      </c>
      <c r="J1560" s="325">
        <v>0</v>
      </c>
      <c r="K1560" s="325">
        <v>1000.4</v>
      </c>
      <c r="L1560" s="325">
        <v>10632.52</v>
      </c>
      <c r="M1560" s="325">
        <v>0</v>
      </c>
      <c r="N1560" s="324" t="s">
        <v>7276</v>
      </c>
    </row>
    <row r="1561" spans="2:14" ht="15" hidden="1" x14ac:dyDescent="0.25">
      <c r="B1561" s="326" t="s">
        <v>15292</v>
      </c>
      <c r="C1561" s="326" t="s">
        <v>991</v>
      </c>
      <c r="D1561" s="326" t="s">
        <v>4148</v>
      </c>
      <c r="E1561" s="326" t="s">
        <v>1057</v>
      </c>
      <c r="F1561" s="326" t="s">
        <v>800</v>
      </c>
      <c r="G1561" s="326" t="s">
        <v>896</v>
      </c>
      <c r="H1561" s="326" t="s">
        <v>7395</v>
      </c>
      <c r="I1561" s="327">
        <v>0</v>
      </c>
      <c r="J1561" s="327">
        <v>0</v>
      </c>
      <c r="K1561" s="327">
        <v>0</v>
      </c>
      <c r="L1561" s="327">
        <v>0</v>
      </c>
      <c r="M1561" s="327">
        <v>0</v>
      </c>
      <c r="N1561" s="326" t="s">
        <v>7278</v>
      </c>
    </row>
    <row r="1562" spans="2:14" ht="15" hidden="1" x14ac:dyDescent="0.25">
      <c r="B1562" s="326" t="s">
        <v>15293</v>
      </c>
      <c r="C1562" s="326" t="s">
        <v>991</v>
      </c>
      <c r="D1562" s="326" t="s">
        <v>4148</v>
      </c>
      <c r="E1562" s="326" t="s">
        <v>2076</v>
      </c>
      <c r="F1562" s="326" t="s">
        <v>800</v>
      </c>
      <c r="G1562" s="326" t="s">
        <v>896</v>
      </c>
      <c r="H1562" s="326" t="s">
        <v>6249</v>
      </c>
      <c r="I1562" s="327">
        <v>1184.925</v>
      </c>
      <c r="J1562" s="327">
        <v>0</v>
      </c>
      <c r="K1562" s="327">
        <v>1184.925</v>
      </c>
      <c r="L1562" s="327">
        <v>12013.28</v>
      </c>
      <c r="M1562" s="327">
        <v>0</v>
      </c>
      <c r="N1562" s="326" t="s">
        <v>7279</v>
      </c>
    </row>
    <row r="1563" spans="2:14" ht="15" hidden="1" x14ac:dyDescent="0.25">
      <c r="B1563" s="324" t="s">
        <v>15293</v>
      </c>
      <c r="C1563" s="324" t="s">
        <v>991</v>
      </c>
      <c r="D1563" s="324" t="s">
        <v>4148</v>
      </c>
      <c r="E1563" s="324" t="s">
        <v>2076</v>
      </c>
      <c r="F1563" s="324" t="s">
        <v>800</v>
      </c>
      <c r="G1563" s="324" t="s">
        <v>896</v>
      </c>
      <c r="H1563" s="324" t="s">
        <v>6221</v>
      </c>
      <c r="I1563" s="325">
        <v>1418.5794000000001</v>
      </c>
      <c r="J1563" s="325">
        <v>0</v>
      </c>
      <c r="K1563" s="325">
        <v>1418.5794000000001</v>
      </c>
      <c r="L1563" s="325">
        <v>14382.17</v>
      </c>
      <c r="M1563" s="325">
        <v>0</v>
      </c>
      <c r="N1563" s="324" t="s">
        <v>7276</v>
      </c>
    </row>
    <row r="1564" spans="2:14" ht="15" hidden="1" x14ac:dyDescent="0.25">
      <c r="B1564" s="326" t="s">
        <v>15293</v>
      </c>
      <c r="C1564" s="326" t="s">
        <v>991</v>
      </c>
      <c r="D1564" s="326" t="s">
        <v>4148</v>
      </c>
      <c r="E1564" s="326" t="s">
        <v>2076</v>
      </c>
      <c r="F1564" s="326" t="s">
        <v>800</v>
      </c>
      <c r="G1564" s="326" t="s">
        <v>896</v>
      </c>
      <c r="H1564" s="326" t="s">
        <v>7395</v>
      </c>
      <c r="I1564" s="327">
        <v>0</v>
      </c>
      <c r="J1564" s="327">
        <v>0</v>
      </c>
      <c r="K1564" s="327">
        <v>0</v>
      </c>
      <c r="L1564" s="327">
        <v>0</v>
      </c>
      <c r="M1564" s="327">
        <v>0</v>
      </c>
      <c r="N1564" s="326" t="s">
        <v>7278</v>
      </c>
    </row>
    <row r="1565" spans="2:14" ht="15" hidden="1" x14ac:dyDescent="0.25">
      <c r="B1565" s="324" t="s">
        <v>15294</v>
      </c>
      <c r="C1565" s="324" t="s">
        <v>991</v>
      </c>
      <c r="D1565" s="324" t="s">
        <v>4148</v>
      </c>
      <c r="E1565" s="324" t="s">
        <v>1058</v>
      </c>
      <c r="F1565" s="324" t="s">
        <v>800</v>
      </c>
      <c r="G1565" s="324" t="s">
        <v>896</v>
      </c>
      <c r="H1565" s="324" t="s">
        <v>6249</v>
      </c>
      <c r="I1565" s="325">
        <v>0</v>
      </c>
      <c r="J1565" s="325">
        <v>0</v>
      </c>
      <c r="K1565" s="325">
        <v>0</v>
      </c>
      <c r="L1565" s="325">
        <v>0.04</v>
      </c>
      <c r="M1565" s="325">
        <v>0</v>
      </c>
      <c r="N1565" s="324" t="s">
        <v>7279</v>
      </c>
    </row>
    <row r="1566" spans="2:14" ht="15" hidden="1" x14ac:dyDescent="0.25">
      <c r="B1566" s="326" t="s">
        <v>15294</v>
      </c>
      <c r="C1566" s="326" t="s">
        <v>991</v>
      </c>
      <c r="D1566" s="326" t="s">
        <v>4148</v>
      </c>
      <c r="E1566" s="326" t="s">
        <v>1058</v>
      </c>
      <c r="F1566" s="326" t="s">
        <v>800</v>
      </c>
      <c r="G1566" s="326" t="s">
        <v>896</v>
      </c>
      <c r="H1566" s="326" t="s">
        <v>6221</v>
      </c>
      <c r="I1566" s="327">
        <v>768.75027</v>
      </c>
      <c r="J1566" s="327">
        <v>0</v>
      </c>
      <c r="K1566" s="327">
        <v>768.75027</v>
      </c>
      <c r="L1566" s="327">
        <v>6898.19</v>
      </c>
      <c r="M1566" s="327">
        <v>0</v>
      </c>
      <c r="N1566" s="326" t="s">
        <v>7276</v>
      </c>
    </row>
    <row r="1567" spans="2:14" ht="15" hidden="1" x14ac:dyDescent="0.25">
      <c r="B1567" s="324" t="s">
        <v>15294</v>
      </c>
      <c r="C1567" s="324" t="s">
        <v>991</v>
      </c>
      <c r="D1567" s="324" t="s">
        <v>4148</v>
      </c>
      <c r="E1567" s="324" t="s">
        <v>1058</v>
      </c>
      <c r="F1567" s="324" t="s">
        <v>800</v>
      </c>
      <c r="G1567" s="324" t="s">
        <v>896</v>
      </c>
      <c r="H1567" s="324" t="s">
        <v>7395</v>
      </c>
      <c r="I1567" s="325">
        <v>1094.4864</v>
      </c>
      <c r="J1567" s="325">
        <v>0</v>
      </c>
      <c r="K1567" s="325">
        <v>1094.4864</v>
      </c>
      <c r="L1567" s="325">
        <v>9821.1</v>
      </c>
      <c r="M1567" s="325">
        <v>0</v>
      </c>
      <c r="N1567" s="324" t="s">
        <v>7278</v>
      </c>
    </row>
    <row r="1568" spans="2:14" ht="15" hidden="1" x14ac:dyDescent="0.25">
      <c r="B1568" s="324" t="s">
        <v>15295</v>
      </c>
      <c r="C1568" s="324" t="s">
        <v>991</v>
      </c>
      <c r="D1568" s="324" t="s">
        <v>4148</v>
      </c>
      <c r="E1568" s="324" t="s">
        <v>1059</v>
      </c>
      <c r="F1568" s="324" t="s">
        <v>800</v>
      </c>
      <c r="G1568" s="324" t="s">
        <v>896</v>
      </c>
      <c r="H1568" s="324" t="s">
        <v>6249</v>
      </c>
      <c r="I1568" s="325">
        <v>277.89</v>
      </c>
      <c r="J1568" s="325">
        <v>0</v>
      </c>
      <c r="K1568" s="325">
        <v>277.89</v>
      </c>
      <c r="L1568" s="325">
        <v>2482.77</v>
      </c>
      <c r="M1568" s="325">
        <v>0</v>
      </c>
      <c r="N1568" s="324" t="s">
        <v>7279</v>
      </c>
    </row>
    <row r="1569" spans="2:14" ht="15" hidden="1" x14ac:dyDescent="0.25">
      <c r="B1569" s="326" t="s">
        <v>15295</v>
      </c>
      <c r="C1569" s="326" t="s">
        <v>991</v>
      </c>
      <c r="D1569" s="326" t="s">
        <v>4148</v>
      </c>
      <c r="E1569" s="326" t="s">
        <v>1059</v>
      </c>
      <c r="F1569" s="326" t="s">
        <v>800</v>
      </c>
      <c r="G1569" s="326" t="s">
        <v>896</v>
      </c>
      <c r="H1569" s="326" t="s">
        <v>6221</v>
      </c>
      <c r="I1569" s="327">
        <v>1014.29515</v>
      </c>
      <c r="J1569" s="327">
        <v>0</v>
      </c>
      <c r="K1569" s="327">
        <v>1014.29515</v>
      </c>
      <c r="L1569" s="327">
        <v>9062.1</v>
      </c>
      <c r="M1569" s="327">
        <v>0</v>
      </c>
      <c r="N1569" s="326" t="s">
        <v>7276</v>
      </c>
    </row>
    <row r="1570" spans="2:14" ht="15" hidden="1" x14ac:dyDescent="0.25">
      <c r="B1570" s="324" t="s">
        <v>15295</v>
      </c>
      <c r="C1570" s="324" t="s">
        <v>991</v>
      </c>
      <c r="D1570" s="324" t="s">
        <v>4148</v>
      </c>
      <c r="E1570" s="324" t="s">
        <v>1059</v>
      </c>
      <c r="F1570" s="324" t="s">
        <v>800</v>
      </c>
      <c r="G1570" s="324" t="s">
        <v>896</v>
      </c>
      <c r="H1570" s="324" t="s">
        <v>7395</v>
      </c>
      <c r="I1570" s="325">
        <v>0</v>
      </c>
      <c r="J1570" s="325">
        <v>0</v>
      </c>
      <c r="K1570" s="325">
        <v>0</v>
      </c>
      <c r="L1570" s="325">
        <v>0</v>
      </c>
      <c r="M1570" s="325">
        <v>0</v>
      </c>
      <c r="N1570" s="324" t="s">
        <v>7278</v>
      </c>
    </row>
    <row r="1571" spans="2:14" ht="15" hidden="1" x14ac:dyDescent="0.25">
      <c r="B1571" s="324" t="s">
        <v>15296</v>
      </c>
      <c r="C1571" s="324" t="s">
        <v>991</v>
      </c>
      <c r="D1571" s="324" t="s">
        <v>4148</v>
      </c>
      <c r="E1571" s="324" t="s">
        <v>2078</v>
      </c>
      <c r="F1571" s="324" t="s">
        <v>800</v>
      </c>
      <c r="G1571" s="324" t="s">
        <v>896</v>
      </c>
      <c r="H1571" s="324" t="s">
        <v>6249</v>
      </c>
      <c r="I1571" s="325">
        <v>7114.7312099999999</v>
      </c>
      <c r="J1571" s="325">
        <v>0</v>
      </c>
      <c r="K1571" s="325">
        <v>7114.7312099999999</v>
      </c>
      <c r="L1571" s="325">
        <v>77397.33</v>
      </c>
      <c r="M1571" s="325">
        <v>0</v>
      </c>
      <c r="N1571" s="324" t="s">
        <v>7279</v>
      </c>
    </row>
    <row r="1572" spans="2:14" ht="15" hidden="1" x14ac:dyDescent="0.25">
      <c r="B1572" s="326" t="s">
        <v>15296</v>
      </c>
      <c r="C1572" s="326" t="s">
        <v>991</v>
      </c>
      <c r="D1572" s="326" t="s">
        <v>4148</v>
      </c>
      <c r="E1572" s="326" t="s">
        <v>2078</v>
      </c>
      <c r="F1572" s="326" t="s">
        <v>800</v>
      </c>
      <c r="G1572" s="326" t="s">
        <v>896</v>
      </c>
      <c r="H1572" s="326" t="s">
        <v>6221</v>
      </c>
      <c r="I1572" s="327">
        <v>357.28500000000003</v>
      </c>
      <c r="J1572" s="327">
        <v>0</v>
      </c>
      <c r="K1572" s="327">
        <v>357.28500000000003</v>
      </c>
      <c r="L1572" s="327">
        <v>3099.77</v>
      </c>
      <c r="M1572" s="327">
        <v>0</v>
      </c>
      <c r="N1572" s="326" t="s">
        <v>7276</v>
      </c>
    </row>
    <row r="1573" spans="2:14" ht="15" hidden="1" x14ac:dyDescent="0.25">
      <c r="B1573" s="324" t="s">
        <v>15296</v>
      </c>
      <c r="C1573" s="324" t="s">
        <v>991</v>
      </c>
      <c r="D1573" s="324" t="s">
        <v>4148</v>
      </c>
      <c r="E1573" s="324" t="s">
        <v>2078</v>
      </c>
      <c r="F1573" s="324" t="s">
        <v>800</v>
      </c>
      <c r="G1573" s="324" t="s">
        <v>896</v>
      </c>
      <c r="H1573" s="324" t="s">
        <v>7395</v>
      </c>
      <c r="I1573" s="325">
        <v>0</v>
      </c>
      <c r="J1573" s="325">
        <v>0</v>
      </c>
      <c r="K1573" s="325">
        <v>0</v>
      </c>
      <c r="L1573" s="325">
        <v>-190.26</v>
      </c>
      <c r="M1573" s="325">
        <v>0</v>
      </c>
      <c r="N1573" s="324" t="s">
        <v>7278</v>
      </c>
    </row>
    <row r="1574" spans="2:14" ht="15" hidden="1" x14ac:dyDescent="0.25">
      <c r="B1574" s="324" t="s">
        <v>15297</v>
      </c>
      <c r="C1574" s="324" t="s">
        <v>991</v>
      </c>
      <c r="D1574" s="324" t="s">
        <v>4148</v>
      </c>
      <c r="E1574" s="324" t="s">
        <v>2080</v>
      </c>
      <c r="F1574" s="324" t="s">
        <v>800</v>
      </c>
      <c r="G1574" s="324" t="s">
        <v>896</v>
      </c>
      <c r="H1574" s="324" t="s">
        <v>6249</v>
      </c>
      <c r="I1574" s="325">
        <v>2255.61</v>
      </c>
      <c r="J1574" s="325">
        <v>0</v>
      </c>
      <c r="K1574" s="325">
        <v>2255.61</v>
      </c>
      <c r="L1574" s="325">
        <v>21572.19</v>
      </c>
      <c r="M1574" s="325">
        <v>0</v>
      </c>
      <c r="N1574" s="324" t="s">
        <v>7279</v>
      </c>
    </row>
    <row r="1575" spans="2:14" ht="15" hidden="1" x14ac:dyDescent="0.25">
      <c r="B1575" s="326" t="s">
        <v>15297</v>
      </c>
      <c r="C1575" s="326" t="s">
        <v>991</v>
      </c>
      <c r="D1575" s="326" t="s">
        <v>4148</v>
      </c>
      <c r="E1575" s="326" t="s">
        <v>2080</v>
      </c>
      <c r="F1575" s="326" t="s">
        <v>800</v>
      </c>
      <c r="G1575" s="326" t="s">
        <v>896</v>
      </c>
      <c r="H1575" s="326" t="s">
        <v>6221</v>
      </c>
      <c r="I1575" s="327">
        <v>0</v>
      </c>
      <c r="J1575" s="327">
        <v>0</v>
      </c>
      <c r="K1575" s="327">
        <v>0</v>
      </c>
      <c r="L1575" s="327">
        <v>0</v>
      </c>
      <c r="M1575" s="327">
        <v>0</v>
      </c>
      <c r="N1575" s="326" t="s">
        <v>7276</v>
      </c>
    </row>
    <row r="1576" spans="2:14" ht="15" hidden="1" x14ac:dyDescent="0.25">
      <c r="B1576" s="326" t="s">
        <v>15298</v>
      </c>
      <c r="C1576" s="326" t="s">
        <v>991</v>
      </c>
      <c r="D1576" s="326" t="s">
        <v>4148</v>
      </c>
      <c r="E1576" s="326" t="s">
        <v>1060</v>
      </c>
      <c r="F1576" s="326" t="s">
        <v>800</v>
      </c>
      <c r="G1576" s="326" t="s">
        <v>896</v>
      </c>
      <c r="H1576" s="326" t="s">
        <v>6249</v>
      </c>
      <c r="I1576" s="327">
        <v>0</v>
      </c>
      <c r="J1576" s="327">
        <v>0</v>
      </c>
      <c r="K1576" s="327">
        <v>0</v>
      </c>
      <c r="L1576" s="327">
        <v>1.56</v>
      </c>
      <c r="M1576" s="327">
        <v>0</v>
      </c>
      <c r="N1576" s="326" t="s">
        <v>7279</v>
      </c>
    </row>
    <row r="1577" spans="2:14" ht="15" hidden="1" x14ac:dyDescent="0.25">
      <c r="B1577" s="324" t="s">
        <v>15298</v>
      </c>
      <c r="C1577" s="324" t="s">
        <v>991</v>
      </c>
      <c r="D1577" s="324" t="s">
        <v>4148</v>
      </c>
      <c r="E1577" s="324" t="s">
        <v>1060</v>
      </c>
      <c r="F1577" s="324" t="s">
        <v>800</v>
      </c>
      <c r="G1577" s="324" t="s">
        <v>896</v>
      </c>
      <c r="H1577" s="324" t="s">
        <v>6221</v>
      </c>
      <c r="I1577" s="325">
        <v>0</v>
      </c>
      <c r="J1577" s="325">
        <v>0</v>
      </c>
      <c r="K1577" s="325">
        <v>0</v>
      </c>
      <c r="L1577" s="325">
        <v>-938.03</v>
      </c>
      <c r="M1577" s="325">
        <v>0</v>
      </c>
      <c r="N1577" s="324" t="s">
        <v>7276</v>
      </c>
    </row>
    <row r="1578" spans="2:14" ht="15" hidden="1" x14ac:dyDescent="0.25">
      <c r="B1578" s="326" t="s">
        <v>15299</v>
      </c>
      <c r="C1578" s="326" t="s">
        <v>991</v>
      </c>
      <c r="D1578" s="326" t="s">
        <v>4148</v>
      </c>
      <c r="E1578" s="326" t="s">
        <v>1061</v>
      </c>
      <c r="F1578" s="326" t="s">
        <v>800</v>
      </c>
      <c r="G1578" s="326" t="s">
        <v>896</v>
      </c>
      <c r="H1578" s="326" t="s">
        <v>6249</v>
      </c>
      <c r="I1578" s="327">
        <v>0</v>
      </c>
      <c r="J1578" s="327">
        <v>0</v>
      </c>
      <c r="K1578" s="327">
        <v>0</v>
      </c>
      <c r="L1578" s="327">
        <v>153.24</v>
      </c>
      <c r="M1578" s="327">
        <v>0</v>
      </c>
      <c r="N1578" s="326" t="s">
        <v>7279</v>
      </c>
    </row>
    <row r="1579" spans="2:14" ht="15" hidden="1" x14ac:dyDescent="0.25">
      <c r="B1579" s="324" t="s">
        <v>15299</v>
      </c>
      <c r="C1579" s="324" t="s">
        <v>991</v>
      </c>
      <c r="D1579" s="324" t="s">
        <v>4148</v>
      </c>
      <c r="E1579" s="324" t="s">
        <v>1061</v>
      </c>
      <c r="F1579" s="324" t="s">
        <v>800</v>
      </c>
      <c r="G1579" s="324" t="s">
        <v>896</v>
      </c>
      <c r="H1579" s="324" t="s">
        <v>6221</v>
      </c>
      <c r="I1579" s="325">
        <v>0</v>
      </c>
      <c r="J1579" s="325">
        <v>0</v>
      </c>
      <c r="K1579" s="325">
        <v>0</v>
      </c>
      <c r="L1579" s="325">
        <v>-556.80999999999995</v>
      </c>
      <c r="M1579" s="325">
        <v>0</v>
      </c>
      <c r="N1579" s="324" t="s">
        <v>7276</v>
      </c>
    </row>
    <row r="1580" spans="2:14" ht="15" hidden="1" x14ac:dyDescent="0.25">
      <c r="B1580" s="326" t="s">
        <v>15300</v>
      </c>
      <c r="C1580" s="326" t="s">
        <v>991</v>
      </c>
      <c r="D1580" s="326" t="s">
        <v>4148</v>
      </c>
      <c r="E1580" s="326" t="s">
        <v>2082</v>
      </c>
      <c r="F1580" s="326" t="s">
        <v>800</v>
      </c>
      <c r="G1580" s="326" t="s">
        <v>896</v>
      </c>
      <c r="H1580" s="326" t="s">
        <v>6249</v>
      </c>
      <c r="I1580" s="327">
        <v>0</v>
      </c>
      <c r="J1580" s="327">
        <v>0</v>
      </c>
      <c r="K1580" s="327">
        <v>0</v>
      </c>
      <c r="L1580" s="327">
        <v>969.83</v>
      </c>
      <c r="M1580" s="327">
        <v>0</v>
      </c>
      <c r="N1580" s="326" t="s">
        <v>7279</v>
      </c>
    </row>
    <row r="1581" spans="2:14" ht="15" hidden="1" x14ac:dyDescent="0.25">
      <c r="B1581" s="324" t="s">
        <v>15300</v>
      </c>
      <c r="C1581" s="324" t="s">
        <v>991</v>
      </c>
      <c r="D1581" s="324" t="s">
        <v>4148</v>
      </c>
      <c r="E1581" s="324" t="s">
        <v>2082</v>
      </c>
      <c r="F1581" s="324" t="s">
        <v>800</v>
      </c>
      <c r="G1581" s="324" t="s">
        <v>896</v>
      </c>
      <c r="H1581" s="324" t="s">
        <v>6221</v>
      </c>
      <c r="I1581" s="325">
        <v>0</v>
      </c>
      <c r="J1581" s="325">
        <v>0</v>
      </c>
      <c r="K1581" s="325">
        <v>0</v>
      </c>
      <c r="L1581" s="325">
        <v>-1255.71</v>
      </c>
      <c r="M1581" s="325">
        <v>0</v>
      </c>
      <c r="N1581" s="324" t="s">
        <v>7276</v>
      </c>
    </row>
    <row r="1582" spans="2:14" ht="15" hidden="1" x14ac:dyDescent="0.25">
      <c r="B1582" s="326" t="s">
        <v>15301</v>
      </c>
      <c r="C1582" s="326" t="s">
        <v>991</v>
      </c>
      <c r="D1582" s="326" t="s">
        <v>4148</v>
      </c>
      <c r="E1582" s="326" t="s">
        <v>9580</v>
      </c>
      <c r="F1582" s="326" t="s">
        <v>800</v>
      </c>
      <c r="G1582" s="326" t="s">
        <v>896</v>
      </c>
      <c r="H1582" s="326" t="s">
        <v>6249</v>
      </c>
      <c r="I1582" s="327">
        <v>0</v>
      </c>
      <c r="J1582" s="327">
        <v>0</v>
      </c>
      <c r="K1582" s="327">
        <v>0</v>
      </c>
      <c r="L1582" s="327">
        <v>0</v>
      </c>
      <c r="M1582" s="327">
        <v>0</v>
      </c>
      <c r="N1582" s="326" t="s">
        <v>7279</v>
      </c>
    </row>
    <row r="1583" spans="2:14" ht="15" hidden="1" x14ac:dyDescent="0.25">
      <c r="B1583" s="324" t="s">
        <v>15302</v>
      </c>
      <c r="C1583" s="324" t="s">
        <v>991</v>
      </c>
      <c r="D1583" s="324" t="s">
        <v>4148</v>
      </c>
      <c r="E1583" s="324" t="s">
        <v>9581</v>
      </c>
      <c r="F1583" s="324" t="s">
        <v>800</v>
      </c>
      <c r="G1583" s="324" t="s">
        <v>896</v>
      </c>
      <c r="H1583" s="324" t="s">
        <v>6249</v>
      </c>
      <c r="I1583" s="325">
        <v>0</v>
      </c>
      <c r="J1583" s="325">
        <v>0</v>
      </c>
      <c r="K1583" s="325">
        <v>0</v>
      </c>
      <c r="L1583" s="325">
        <v>0</v>
      </c>
      <c r="M1583" s="325">
        <v>0</v>
      </c>
      <c r="N1583" s="324" t="s">
        <v>7279</v>
      </c>
    </row>
    <row r="1584" spans="2:14" ht="15" hidden="1" x14ac:dyDescent="0.25">
      <c r="B1584" s="326" t="s">
        <v>15303</v>
      </c>
      <c r="C1584" s="326" t="s">
        <v>991</v>
      </c>
      <c r="D1584" s="326" t="s">
        <v>4148</v>
      </c>
      <c r="E1584" s="326" t="s">
        <v>9828</v>
      </c>
      <c r="F1584" s="326" t="s">
        <v>800</v>
      </c>
      <c r="G1584" s="326" t="s">
        <v>896</v>
      </c>
      <c r="H1584" s="326" t="s">
        <v>6249</v>
      </c>
      <c r="I1584" s="327">
        <v>0</v>
      </c>
      <c r="J1584" s="327">
        <v>0</v>
      </c>
      <c r="K1584" s="327">
        <v>0</v>
      </c>
      <c r="L1584" s="327">
        <v>0</v>
      </c>
      <c r="M1584" s="327">
        <v>0</v>
      </c>
      <c r="N1584" s="326" t="s">
        <v>7279</v>
      </c>
    </row>
    <row r="1585" spans="2:14" ht="15" hidden="1" x14ac:dyDescent="0.25">
      <c r="B1585" s="324" t="s">
        <v>15303</v>
      </c>
      <c r="C1585" s="324" t="s">
        <v>991</v>
      </c>
      <c r="D1585" s="324" t="s">
        <v>4148</v>
      </c>
      <c r="E1585" s="324" t="s">
        <v>9828</v>
      </c>
      <c r="F1585" s="324" t="s">
        <v>800</v>
      </c>
      <c r="G1585" s="324" t="s">
        <v>896</v>
      </c>
      <c r="H1585" s="324" t="s">
        <v>6221</v>
      </c>
      <c r="I1585" s="325">
        <v>0</v>
      </c>
      <c r="J1585" s="325">
        <v>0</v>
      </c>
      <c r="K1585" s="325">
        <v>0</v>
      </c>
      <c r="L1585" s="325">
        <v>0</v>
      </c>
      <c r="M1585" s="325">
        <v>0</v>
      </c>
      <c r="N1585" s="324" t="s">
        <v>7276</v>
      </c>
    </row>
    <row r="1586" spans="2:14" ht="15" hidden="1" x14ac:dyDescent="0.25">
      <c r="B1586" s="326" t="s">
        <v>15304</v>
      </c>
      <c r="C1586" s="326" t="s">
        <v>991</v>
      </c>
      <c r="D1586" s="326" t="s">
        <v>4148</v>
      </c>
      <c r="E1586" s="326" t="s">
        <v>12568</v>
      </c>
      <c r="F1586" s="326" t="s">
        <v>800</v>
      </c>
      <c r="G1586" s="326" t="s">
        <v>896</v>
      </c>
      <c r="H1586" s="326" t="s">
        <v>6249</v>
      </c>
      <c r="I1586" s="327">
        <v>0</v>
      </c>
      <c r="J1586" s="327">
        <v>0</v>
      </c>
      <c r="K1586" s="327">
        <v>0</v>
      </c>
      <c r="L1586" s="327">
        <v>7.0000000000000007E-2</v>
      </c>
      <c r="M1586" s="327">
        <v>0</v>
      </c>
      <c r="N1586" s="326" t="s">
        <v>7279</v>
      </c>
    </row>
    <row r="1587" spans="2:14" ht="15" hidden="1" x14ac:dyDescent="0.25">
      <c r="B1587" s="324" t="s">
        <v>15305</v>
      </c>
      <c r="C1587" s="324" t="s">
        <v>991</v>
      </c>
      <c r="D1587" s="324" t="s">
        <v>4148</v>
      </c>
      <c r="E1587" s="324" t="s">
        <v>12569</v>
      </c>
      <c r="F1587" s="324" t="s">
        <v>800</v>
      </c>
      <c r="G1587" s="324" t="s">
        <v>896</v>
      </c>
      <c r="H1587" s="324" t="s">
        <v>6249</v>
      </c>
      <c r="I1587" s="325">
        <v>0</v>
      </c>
      <c r="J1587" s="325">
        <v>0</v>
      </c>
      <c r="K1587" s="325">
        <v>0</v>
      </c>
      <c r="L1587" s="325">
        <v>0.02</v>
      </c>
      <c r="M1587" s="325">
        <v>0</v>
      </c>
      <c r="N1587" s="324" t="s">
        <v>7279</v>
      </c>
    </row>
    <row r="1588" spans="2:14" ht="15" hidden="1" x14ac:dyDescent="0.25">
      <c r="B1588" s="326" t="s">
        <v>15306</v>
      </c>
      <c r="C1588" s="326" t="s">
        <v>991</v>
      </c>
      <c r="D1588" s="326" t="s">
        <v>4148</v>
      </c>
      <c r="E1588" s="326" t="s">
        <v>12558</v>
      </c>
      <c r="F1588" s="326" t="s">
        <v>800</v>
      </c>
      <c r="G1588" s="326" t="s">
        <v>896</v>
      </c>
      <c r="H1588" s="326" t="s">
        <v>6249</v>
      </c>
      <c r="I1588" s="327">
        <v>0</v>
      </c>
      <c r="J1588" s="327">
        <v>0</v>
      </c>
      <c r="K1588" s="327">
        <v>0</v>
      </c>
      <c r="L1588" s="327">
        <v>212.63</v>
      </c>
      <c r="M1588" s="327">
        <v>0</v>
      </c>
      <c r="N1588" s="326" t="s">
        <v>7279</v>
      </c>
    </row>
    <row r="1589" spans="2:14" ht="15" hidden="1" x14ac:dyDescent="0.25">
      <c r="B1589" s="324" t="s">
        <v>15306</v>
      </c>
      <c r="C1589" s="324" t="s">
        <v>991</v>
      </c>
      <c r="D1589" s="324" t="s">
        <v>4148</v>
      </c>
      <c r="E1589" s="324" t="s">
        <v>12558</v>
      </c>
      <c r="F1589" s="324" t="s">
        <v>800</v>
      </c>
      <c r="G1589" s="324" t="s">
        <v>896</v>
      </c>
      <c r="H1589" s="324" t="s">
        <v>6221</v>
      </c>
      <c r="I1589" s="325">
        <v>0</v>
      </c>
      <c r="J1589" s="325">
        <v>0</v>
      </c>
      <c r="K1589" s="325">
        <v>0</v>
      </c>
      <c r="L1589" s="325">
        <v>-143.99</v>
      </c>
      <c r="M1589" s="325">
        <v>0</v>
      </c>
      <c r="N1589" s="324" t="s">
        <v>7276</v>
      </c>
    </row>
    <row r="1590" spans="2:14" ht="15" hidden="1" x14ac:dyDescent="0.25">
      <c r="B1590" s="326" t="s">
        <v>21604</v>
      </c>
      <c r="C1590" s="326" t="s">
        <v>991</v>
      </c>
      <c r="D1590" s="326" t="s">
        <v>4148</v>
      </c>
      <c r="E1590" s="326" t="s">
        <v>21605</v>
      </c>
      <c r="F1590" s="326" t="s">
        <v>801</v>
      </c>
      <c r="G1590" s="326" t="s">
        <v>896</v>
      </c>
      <c r="H1590" s="326" t="s">
        <v>6249</v>
      </c>
      <c r="I1590" s="327">
        <v>19008</v>
      </c>
      <c r="J1590" s="327">
        <v>0</v>
      </c>
      <c r="K1590" s="327">
        <v>19008</v>
      </c>
      <c r="L1590" s="327">
        <v>0</v>
      </c>
      <c r="M1590" s="327">
        <v>0</v>
      </c>
      <c r="N1590" s="326" t="s">
        <v>7279</v>
      </c>
    </row>
    <row r="1591" spans="2:14" ht="15" hidden="1" x14ac:dyDescent="0.25">
      <c r="B1591" s="324" t="s">
        <v>21606</v>
      </c>
      <c r="C1591" s="324" t="s">
        <v>991</v>
      </c>
      <c r="D1591" s="324" t="s">
        <v>4148</v>
      </c>
      <c r="E1591" s="324" t="s">
        <v>21607</v>
      </c>
      <c r="F1591" s="324" t="s">
        <v>801</v>
      </c>
      <c r="G1591" s="324" t="s">
        <v>896</v>
      </c>
      <c r="H1591" s="324" t="s">
        <v>6249</v>
      </c>
      <c r="I1591" s="325">
        <v>3566</v>
      </c>
      <c r="J1591" s="325">
        <v>0</v>
      </c>
      <c r="K1591" s="325">
        <v>3566</v>
      </c>
      <c r="L1591" s="325">
        <v>0</v>
      </c>
      <c r="M1591" s="325">
        <v>0</v>
      </c>
      <c r="N1591" s="324" t="s">
        <v>7279</v>
      </c>
    </row>
    <row r="1592" spans="2:14" ht="15" hidden="1" x14ac:dyDescent="0.25">
      <c r="B1592" s="326" t="s">
        <v>21608</v>
      </c>
      <c r="C1592" s="326" t="s">
        <v>991</v>
      </c>
      <c r="D1592" s="326" t="s">
        <v>4148</v>
      </c>
      <c r="E1592" s="326" t="s">
        <v>21609</v>
      </c>
      <c r="F1592" s="326" t="s">
        <v>801</v>
      </c>
      <c r="G1592" s="326" t="s">
        <v>896</v>
      </c>
      <c r="H1592" s="326" t="s">
        <v>6249</v>
      </c>
      <c r="I1592" s="327">
        <v>1000</v>
      </c>
      <c r="J1592" s="327">
        <v>0</v>
      </c>
      <c r="K1592" s="327">
        <v>1000</v>
      </c>
      <c r="L1592" s="327">
        <v>0</v>
      </c>
      <c r="M1592" s="327">
        <v>0</v>
      </c>
      <c r="N1592" s="326" t="s">
        <v>7279</v>
      </c>
    </row>
    <row r="1593" spans="2:14" ht="15" hidden="1" x14ac:dyDescent="0.25">
      <c r="B1593" s="324" t="s">
        <v>21608</v>
      </c>
      <c r="C1593" s="324" t="s">
        <v>991</v>
      </c>
      <c r="D1593" s="324" t="s">
        <v>4148</v>
      </c>
      <c r="E1593" s="324" t="s">
        <v>21609</v>
      </c>
      <c r="F1593" s="324" t="s">
        <v>801</v>
      </c>
      <c r="G1593" s="324" t="s">
        <v>896</v>
      </c>
      <c r="H1593" s="324" t="s">
        <v>7395</v>
      </c>
      <c r="I1593" s="325">
        <v>94704</v>
      </c>
      <c r="J1593" s="325">
        <v>0</v>
      </c>
      <c r="K1593" s="325">
        <v>94704</v>
      </c>
      <c r="L1593" s="325">
        <v>0</v>
      </c>
      <c r="M1593" s="325">
        <v>0</v>
      </c>
      <c r="N1593" s="324" t="s">
        <v>7278</v>
      </c>
    </row>
    <row r="1594" spans="2:14" ht="15" hidden="1" x14ac:dyDescent="0.25">
      <c r="B1594" s="326" t="s">
        <v>21610</v>
      </c>
      <c r="C1594" s="326" t="s">
        <v>991</v>
      </c>
      <c r="D1594" s="326" t="s">
        <v>4148</v>
      </c>
      <c r="E1594" s="326" t="s">
        <v>21611</v>
      </c>
      <c r="F1594" s="326" t="s">
        <v>801</v>
      </c>
      <c r="G1594" s="326" t="s">
        <v>896</v>
      </c>
      <c r="H1594" s="326" t="s">
        <v>6249</v>
      </c>
      <c r="I1594" s="327">
        <v>0</v>
      </c>
      <c r="J1594" s="327">
        <v>0</v>
      </c>
      <c r="K1594" s="327">
        <v>0</v>
      </c>
      <c r="L1594" s="327">
        <v>0</v>
      </c>
      <c r="M1594" s="327">
        <v>0</v>
      </c>
      <c r="N1594" s="326" t="s">
        <v>7279</v>
      </c>
    </row>
    <row r="1595" spans="2:14" ht="15" hidden="1" x14ac:dyDescent="0.25">
      <c r="B1595" s="326" t="s">
        <v>21612</v>
      </c>
      <c r="C1595" s="326" t="s">
        <v>991</v>
      </c>
      <c r="D1595" s="326" t="s">
        <v>4148</v>
      </c>
      <c r="E1595" s="326" t="s">
        <v>21613</v>
      </c>
      <c r="F1595" s="326" t="s">
        <v>801</v>
      </c>
      <c r="G1595" s="326" t="s">
        <v>896</v>
      </c>
      <c r="H1595" s="326" t="s">
        <v>6249</v>
      </c>
      <c r="I1595" s="327">
        <v>39155</v>
      </c>
      <c r="J1595" s="327">
        <v>0</v>
      </c>
      <c r="K1595" s="327">
        <v>39155</v>
      </c>
      <c r="L1595" s="327">
        <v>0</v>
      </c>
      <c r="M1595" s="327">
        <v>0</v>
      </c>
      <c r="N1595" s="326" t="s">
        <v>7279</v>
      </c>
    </row>
    <row r="1596" spans="2:14" ht="15" hidden="1" x14ac:dyDescent="0.25">
      <c r="B1596" s="324" t="s">
        <v>21614</v>
      </c>
      <c r="C1596" s="324" t="s">
        <v>991</v>
      </c>
      <c r="D1596" s="324" t="s">
        <v>4148</v>
      </c>
      <c r="E1596" s="324" t="s">
        <v>21615</v>
      </c>
      <c r="F1596" s="324" t="s">
        <v>801</v>
      </c>
      <c r="G1596" s="324" t="s">
        <v>896</v>
      </c>
      <c r="H1596" s="324" t="s">
        <v>6249</v>
      </c>
      <c r="I1596" s="325">
        <v>0</v>
      </c>
      <c r="J1596" s="325">
        <v>0</v>
      </c>
      <c r="K1596" s="325">
        <v>0</v>
      </c>
      <c r="L1596" s="325">
        <v>0</v>
      </c>
      <c r="M1596" s="325">
        <v>0</v>
      </c>
      <c r="N1596" s="324" t="s">
        <v>7279</v>
      </c>
    </row>
    <row r="1597" spans="2:14" ht="15" hidden="1" x14ac:dyDescent="0.25">
      <c r="B1597" s="326" t="s">
        <v>21614</v>
      </c>
      <c r="C1597" s="326" t="s">
        <v>991</v>
      </c>
      <c r="D1597" s="326" t="s">
        <v>4148</v>
      </c>
      <c r="E1597" s="326" t="s">
        <v>21615</v>
      </c>
      <c r="F1597" s="326" t="s">
        <v>801</v>
      </c>
      <c r="G1597" s="326" t="s">
        <v>896</v>
      </c>
      <c r="H1597" s="326" t="s">
        <v>6221</v>
      </c>
      <c r="I1597" s="327">
        <v>0</v>
      </c>
      <c r="J1597" s="327">
        <v>30000</v>
      </c>
      <c r="K1597" s="327">
        <v>-30000</v>
      </c>
      <c r="L1597" s="327">
        <v>0</v>
      </c>
      <c r="M1597" s="327">
        <v>0</v>
      </c>
      <c r="N1597" s="326" t="s">
        <v>7276</v>
      </c>
    </row>
    <row r="1598" spans="2:14" ht="15" hidden="1" x14ac:dyDescent="0.25">
      <c r="B1598" s="324" t="s">
        <v>15307</v>
      </c>
      <c r="C1598" s="324" t="s">
        <v>991</v>
      </c>
      <c r="D1598" s="324" t="s">
        <v>4148</v>
      </c>
      <c r="E1598" s="324" t="s">
        <v>2085</v>
      </c>
      <c r="F1598" s="324" t="s">
        <v>800</v>
      </c>
      <c r="G1598" s="324" t="s">
        <v>896</v>
      </c>
      <c r="H1598" s="324" t="s">
        <v>6249</v>
      </c>
      <c r="I1598" s="325">
        <v>0</v>
      </c>
      <c r="J1598" s="325">
        <v>0</v>
      </c>
      <c r="K1598" s="325">
        <v>0</v>
      </c>
      <c r="L1598" s="325">
        <v>0</v>
      </c>
      <c r="M1598" s="325">
        <v>0</v>
      </c>
      <c r="N1598" s="324" t="s">
        <v>7279</v>
      </c>
    </row>
    <row r="1599" spans="2:14" ht="15" hidden="1" x14ac:dyDescent="0.25">
      <c r="B1599" s="326" t="s">
        <v>15308</v>
      </c>
      <c r="C1599" s="326" t="s">
        <v>991</v>
      </c>
      <c r="D1599" s="326" t="s">
        <v>4148</v>
      </c>
      <c r="E1599" s="326" t="s">
        <v>2086</v>
      </c>
      <c r="F1599" s="326" t="s">
        <v>800</v>
      </c>
      <c r="G1599" s="326" t="s">
        <v>896</v>
      </c>
      <c r="H1599" s="326" t="s">
        <v>6249</v>
      </c>
      <c r="I1599" s="327">
        <v>0</v>
      </c>
      <c r="J1599" s="327">
        <v>0</v>
      </c>
      <c r="K1599" s="327">
        <v>0</v>
      </c>
      <c r="L1599" s="327">
        <v>2130.6999999999998</v>
      </c>
      <c r="M1599" s="327">
        <v>0</v>
      </c>
      <c r="N1599" s="326" t="s">
        <v>7279</v>
      </c>
    </row>
    <row r="1600" spans="2:14" ht="15" hidden="1" x14ac:dyDescent="0.25">
      <c r="B1600" s="324" t="s">
        <v>15308</v>
      </c>
      <c r="C1600" s="324" t="s">
        <v>991</v>
      </c>
      <c r="D1600" s="324" t="s">
        <v>4148</v>
      </c>
      <c r="E1600" s="324" t="s">
        <v>2086</v>
      </c>
      <c r="F1600" s="324" t="s">
        <v>800</v>
      </c>
      <c r="G1600" s="324" t="s">
        <v>896</v>
      </c>
      <c r="H1600" s="324" t="s">
        <v>6221</v>
      </c>
      <c r="I1600" s="325">
        <v>0</v>
      </c>
      <c r="J1600" s="325">
        <v>0</v>
      </c>
      <c r="K1600" s="325">
        <v>0</v>
      </c>
      <c r="L1600" s="325">
        <v>0</v>
      </c>
      <c r="M1600" s="325">
        <v>0</v>
      </c>
      <c r="N1600" s="324" t="s">
        <v>7276</v>
      </c>
    </row>
    <row r="1601" spans="2:14" ht="15" hidden="1" x14ac:dyDescent="0.25">
      <c r="B1601" s="326" t="s">
        <v>15309</v>
      </c>
      <c r="C1601" s="326" t="s">
        <v>991</v>
      </c>
      <c r="D1601" s="326" t="s">
        <v>4148</v>
      </c>
      <c r="E1601" s="326" t="s">
        <v>1062</v>
      </c>
      <c r="F1601" s="326" t="s">
        <v>800</v>
      </c>
      <c r="G1601" s="326" t="s">
        <v>896</v>
      </c>
      <c r="H1601" s="326" t="s">
        <v>6249</v>
      </c>
      <c r="I1601" s="327">
        <v>0</v>
      </c>
      <c r="J1601" s="327">
        <v>0</v>
      </c>
      <c r="K1601" s="327">
        <v>0</v>
      </c>
      <c r="L1601" s="327">
        <v>0</v>
      </c>
      <c r="M1601" s="327">
        <v>0</v>
      </c>
      <c r="N1601" s="326" t="s">
        <v>7279</v>
      </c>
    </row>
    <row r="1602" spans="2:14" ht="15" hidden="1" x14ac:dyDescent="0.25">
      <c r="B1602" s="324" t="s">
        <v>15309</v>
      </c>
      <c r="C1602" s="324" t="s">
        <v>991</v>
      </c>
      <c r="D1602" s="324" t="s">
        <v>4148</v>
      </c>
      <c r="E1602" s="324" t="s">
        <v>1062</v>
      </c>
      <c r="F1602" s="324" t="s">
        <v>800</v>
      </c>
      <c r="G1602" s="324" t="s">
        <v>896</v>
      </c>
      <c r="H1602" s="324" t="s">
        <v>6221</v>
      </c>
      <c r="I1602" s="325">
        <v>0</v>
      </c>
      <c r="J1602" s="325">
        <v>0</v>
      </c>
      <c r="K1602" s="325">
        <v>0</v>
      </c>
      <c r="L1602" s="325">
        <v>0</v>
      </c>
      <c r="M1602" s="325">
        <v>0</v>
      </c>
      <c r="N1602" s="324" t="s">
        <v>7276</v>
      </c>
    </row>
    <row r="1603" spans="2:14" ht="15" hidden="1" x14ac:dyDescent="0.25">
      <c r="B1603" s="326" t="s">
        <v>15309</v>
      </c>
      <c r="C1603" s="326" t="s">
        <v>991</v>
      </c>
      <c r="D1603" s="326" t="s">
        <v>4148</v>
      </c>
      <c r="E1603" s="326" t="s">
        <v>1062</v>
      </c>
      <c r="F1603" s="326" t="s">
        <v>800</v>
      </c>
      <c r="G1603" s="326" t="s">
        <v>896</v>
      </c>
      <c r="H1603" s="326" t="s">
        <v>6223</v>
      </c>
      <c r="I1603" s="327">
        <v>0</v>
      </c>
      <c r="J1603" s="327">
        <v>0</v>
      </c>
      <c r="K1603" s="327">
        <v>0</v>
      </c>
      <c r="L1603" s="327">
        <v>0</v>
      </c>
      <c r="M1603" s="327">
        <v>0</v>
      </c>
      <c r="N1603" s="326" t="s">
        <v>7280</v>
      </c>
    </row>
    <row r="1604" spans="2:14" ht="15" hidden="1" x14ac:dyDescent="0.25">
      <c r="B1604" s="324" t="s">
        <v>15310</v>
      </c>
      <c r="C1604" s="324" t="s">
        <v>991</v>
      </c>
      <c r="D1604" s="324" t="s">
        <v>4148</v>
      </c>
      <c r="E1604" s="324" t="s">
        <v>1063</v>
      </c>
      <c r="F1604" s="324" t="s">
        <v>800</v>
      </c>
      <c r="G1604" s="324" t="s">
        <v>896</v>
      </c>
      <c r="H1604" s="324" t="s">
        <v>6249</v>
      </c>
      <c r="I1604" s="325">
        <v>0</v>
      </c>
      <c r="J1604" s="325">
        <v>0</v>
      </c>
      <c r="K1604" s="325">
        <v>0</v>
      </c>
      <c r="L1604" s="325">
        <v>0</v>
      </c>
      <c r="M1604" s="325">
        <v>0</v>
      </c>
      <c r="N1604" s="324" t="s">
        <v>7279</v>
      </c>
    </row>
    <row r="1605" spans="2:14" ht="15" hidden="1" x14ac:dyDescent="0.25">
      <c r="B1605" s="326" t="s">
        <v>15310</v>
      </c>
      <c r="C1605" s="326" t="s">
        <v>991</v>
      </c>
      <c r="D1605" s="326" t="s">
        <v>4148</v>
      </c>
      <c r="E1605" s="326" t="s">
        <v>1063</v>
      </c>
      <c r="F1605" s="326" t="s">
        <v>800</v>
      </c>
      <c r="G1605" s="326" t="s">
        <v>896</v>
      </c>
      <c r="H1605" s="326" t="s">
        <v>6221</v>
      </c>
      <c r="I1605" s="327">
        <v>0</v>
      </c>
      <c r="J1605" s="327">
        <v>0</v>
      </c>
      <c r="K1605" s="327">
        <v>0</v>
      </c>
      <c r="L1605" s="327">
        <v>0</v>
      </c>
      <c r="M1605" s="327">
        <v>0</v>
      </c>
      <c r="N1605" s="326" t="s">
        <v>7276</v>
      </c>
    </row>
    <row r="1606" spans="2:14" ht="15" hidden="1" x14ac:dyDescent="0.25">
      <c r="B1606" s="324" t="s">
        <v>15310</v>
      </c>
      <c r="C1606" s="324" t="s">
        <v>991</v>
      </c>
      <c r="D1606" s="324" t="s">
        <v>4148</v>
      </c>
      <c r="E1606" s="324" t="s">
        <v>1063</v>
      </c>
      <c r="F1606" s="324" t="s">
        <v>800</v>
      </c>
      <c r="G1606" s="324" t="s">
        <v>896</v>
      </c>
      <c r="H1606" s="324" t="s">
        <v>6223</v>
      </c>
      <c r="I1606" s="325">
        <v>0</v>
      </c>
      <c r="J1606" s="325">
        <v>0</v>
      </c>
      <c r="K1606" s="325">
        <v>0</v>
      </c>
      <c r="L1606" s="325">
        <v>0</v>
      </c>
      <c r="M1606" s="325">
        <v>0</v>
      </c>
      <c r="N1606" s="324" t="s">
        <v>7280</v>
      </c>
    </row>
    <row r="1607" spans="2:14" ht="15" hidden="1" x14ac:dyDescent="0.25">
      <c r="B1607" s="324" t="s">
        <v>15311</v>
      </c>
      <c r="C1607" s="324" t="s">
        <v>991</v>
      </c>
      <c r="D1607" s="324" t="s">
        <v>4148</v>
      </c>
      <c r="E1607" s="324" t="s">
        <v>1064</v>
      </c>
      <c r="F1607" s="324" t="s">
        <v>800</v>
      </c>
      <c r="G1607" s="324" t="s">
        <v>896</v>
      </c>
      <c r="H1607" s="324" t="s">
        <v>6249</v>
      </c>
      <c r="I1607" s="325">
        <v>0</v>
      </c>
      <c r="J1607" s="325">
        <v>0</v>
      </c>
      <c r="K1607" s="325">
        <v>0</v>
      </c>
      <c r="L1607" s="325">
        <v>0</v>
      </c>
      <c r="M1607" s="325">
        <v>0</v>
      </c>
      <c r="N1607" s="324" t="s">
        <v>7279</v>
      </c>
    </row>
    <row r="1608" spans="2:14" ht="15" hidden="1" x14ac:dyDescent="0.25">
      <c r="B1608" s="326" t="s">
        <v>15311</v>
      </c>
      <c r="C1608" s="326" t="s">
        <v>991</v>
      </c>
      <c r="D1608" s="326" t="s">
        <v>4148</v>
      </c>
      <c r="E1608" s="326" t="s">
        <v>1064</v>
      </c>
      <c r="F1608" s="326" t="s">
        <v>800</v>
      </c>
      <c r="G1608" s="326" t="s">
        <v>896</v>
      </c>
      <c r="H1608" s="326" t="s">
        <v>6221</v>
      </c>
      <c r="I1608" s="327">
        <v>0</v>
      </c>
      <c r="J1608" s="327">
        <v>0</v>
      </c>
      <c r="K1608" s="327">
        <v>0</v>
      </c>
      <c r="L1608" s="327">
        <v>0</v>
      </c>
      <c r="M1608" s="327">
        <v>0</v>
      </c>
      <c r="N1608" s="326" t="s">
        <v>7276</v>
      </c>
    </row>
    <row r="1609" spans="2:14" ht="15" hidden="1" x14ac:dyDescent="0.25">
      <c r="B1609" s="324" t="s">
        <v>15311</v>
      </c>
      <c r="C1609" s="324" t="s">
        <v>991</v>
      </c>
      <c r="D1609" s="324" t="s">
        <v>4148</v>
      </c>
      <c r="E1609" s="324" t="s">
        <v>1064</v>
      </c>
      <c r="F1609" s="324" t="s">
        <v>800</v>
      </c>
      <c r="G1609" s="324" t="s">
        <v>896</v>
      </c>
      <c r="H1609" s="324" t="s">
        <v>7395</v>
      </c>
      <c r="I1609" s="325">
        <v>0</v>
      </c>
      <c r="J1609" s="325">
        <v>0</v>
      </c>
      <c r="K1609" s="325">
        <v>0</v>
      </c>
      <c r="L1609" s="325">
        <v>0</v>
      </c>
      <c r="M1609" s="325">
        <v>0</v>
      </c>
      <c r="N1609" s="324" t="s">
        <v>7278</v>
      </c>
    </row>
    <row r="1610" spans="2:14" ht="15" hidden="1" x14ac:dyDescent="0.25">
      <c r="B1610" s="324" t="s">
        <v>15312</v>
      </c>
      <c r="C1610" s="324" t="s">
        <v>991</v>
      </c>
      <c r="D1610" s="324" t="s">
        <v>4148</v>
      </c>
      <c r="E1610" s="324" t="s">
        <v>2088</v>
      </c>
      <c r="F1610" s="324" t="s">
        <v>800</v>
      </c>
      <c r="G1610" s="324" t="s">
        <v>896</v>
      </c>
      <c r="H1610" s="324" t="s">
        <v>6249</v>
      </c>
      <c r="I1610" s="325">
        <v>0</v>
      </c>
      <c r="J1610" s="325">
        <v>0</v>
      </c>
      <c r="K1610" s="325">
        <v>0</v>
      </c>
      <c r="L1610" s="325">
        <v>0</v>
      </c>
      <c r="M1610" s="325">
        <v>0</v>
      </c>
      <c r="N1610" s="324" t="s">
        <v>7279</v>
      </c>
    </row>
    <row r="1611" spans="2:14" ht="15" hidden="1" x14ac:dyDescent="0.25">
      <c r="B1611" s="324" t="s">
        <v>15313</v>
      </c>
      <c r="C1611" s="324" t="s">
        <v>991</v>
      </c>
      <c r="D1611" s="324" t="s">
        <v>4148</v>
      </c>
      <c r="E1611" s="324" t="s">
        <v>2089</v>
      </c>
      <c r="F1611" s="324" t="s">
        <v>800</v>
      </c>
      <c r="G1611" s="324" t="s">
        <v>896</v>
      </c>
      <c r="H1611" s="324" t="s">
        <v>6249</v>
      </c>
      <c r="I1611" s="325">
        <v>0</v>
      </c>
      <c r="J1611" s="325">
        <v>0</v>
      </c>
      <c r="K1611" s="325">
        <v>0</v>
      </c>
      <c r="L1611" s="325">
        <v>-3674.07</v>
      </c>
      <c r="M1611" s="325">
        <v>0</v>
      </c>
      <c r="N1611" s="324" t="s">
        <v>7279</v>
      </c>
    </row>
    <row r="1612" spans="2:14" ht="15" hidden="1" x14ac:dyDescent="0.25">
      <c r="B1612" s="326" t="s">
        <v>15313</v>
      </c>
      <c r="C1612" s="326" t="s">
        <v>991</v>
      </c>
      <c r="D1612" s="326" t="s">
        <v>4148</v>
      </c>
      <c r="E1612" s="326" t="s">
        <v>2089</v>
      </c>
      <c r="F1612" s="326" t="s">
        <v>800</v>
      </c>
      <c r="G1612" s="326" t="s">
        <v>896</v>
      </c>
      <c r="H1612" s="326" t="s">
        <v>6221</v>
      </c>
      <c r="I1612" s="327">
        <v>0</v>
      </c>
      <c r="J1612" s="327">
        <v>0</v>
      </c>
      <c r="K1612" s="327">
        <v>0</v>
      </c>
      <c r="L1612" s="327">
        <v>0</v>
      </c>
      <c r="M1612" s="327">
        <v>0</v>
      </c>
      <c r="N1612" s="326" t="s">
        <v>7276</v>
      </c>
    </row>
    <row r="1613" spans="2:14" ht="15" hidden="1" x14ac:dyDescent="0.25">
      <c r="B1613" s="324" t="s">
        <v>15314</v>
      </c>
      <c r="C1613" s="324" t="s">
        <v>991</v>
      </c>
      <c r="D1613" s="324" t="s">
        <v>4148</v>
      </c>
      <c r="E1613" s="324" t="s">
        <v>4286</v>
      </c>
      <c r="F1613" s="324" t="s">
        <v>800</v>
      </c>
      <c r="G1613" s="324" t="s">
        <v>896</v>
      </c>
      <c r="H1613" s="324" t="s">
        <v>6249</v>
      </c>
      <c r="I1613" s="325">
        <v>0</v>
      </c>
      <c r="J1613" s="325">
        <v>0</v>
      </c>
      <c r="K1613" s="325">
        <v>0</v>
      </c>
      <c r="L1613" s="325">
        <v>0</v>
      </c>
      <c r="M1613" s="325">
        <v>0</v>
      </c>
      <c r="N1613" s="324" t="s">
        <v>7279</v>
      </c>
    </row>
    <row r="1614" spans="2:14" ht="15" hidden="1" x14ac:dyDescent="0.25">
      <c r="B1614" s="326" t="s">
        <v>15314</v>
      </c>
      <c r="C1614" s="326" t="s">
        <v>991</v>
      </c>
      <c r="D1614" s="326" t="s">
        <v>4148</v>
      </c>
      <c r="E1614" s="326" t="s">
        <v>4286</v>
      </c>
      <c r="F1614" s="326" t="s">
        <v>800</v>
      </c>
      <c r="G1614" s="326" t="s">
        <v>896</v>
      </c>
      <c r="H1614" s="326" t="s">
        <v>6221</v>
      </c>
      <c r="I1614" s="327">
        <v>0</v>
      </c>
      <c r="J1614" s="327">
        <v>0</v>
      </c>
      <c r="K1614" s="327">
        <v>0</v>
      </c>
      <c r="L1614" s="327">
        <v>0</v>
      </c>
      <c r="M1614" s="327">
        <v>0</v>
      </c>
      <c r="N1614" s="326" t="s">
        <v>7276</v>
      </c>
    </row>
    <row r="1615" spans="2:14" ht="15" hidden="1" x14ac:dyDescent="0.25">
      <c r="B1615" s="324" t="s">
        <v>15314</v>
      </c>
      <c r="C1615" s="324" t="s">
        <v>991</v>
      </c>
      <c r="D1615" s="324" t="s">
        <v>4148</v>
      </c>
      <c r="E1615" s="324" t="s">
        <v>4286</v>
      </c>
      <c r="F1615" s="324" t="s">
        <v>800</v>
      </c>
      <c r="G1615" s="324" t="s">
        <v>896</v>
      </c>
      <c r="H1615" s="324" t="s">
        <v>7395</v>
      </c>
      <c r="I1615" s="325">
        <v>0</v>
      </c>
      <c r="J1615" s="325">
        <v>0</v>
      </c>
      <c r="K1615" s="325">
        <v>0</v>
      </c>
      <c r="L1615" s="325">
        <v>0</v>
      </c>
      <c r="M1615" s="325">
        <v>0</v>
      </c>
      <c r="N1615" s="324" t="s">
        <v>7278</v>
      </c>
    </row>
    <row r="1616" spans="2:14" ht="15" hidden="1" x14ac:dyDescent="0.25">
      <c r="B1616" s="326" t="s">
        <v>15315</v>
      </c>
      <c r="C1616" s="326" t="s">
        <v>991</v>
      </c>
      <c r="D1616" s="326" t="s">
        <v>4148</v>
      </c>
      <c r="E1616" s="326" t="s">
        <v>6254</v>
      </c>
      <c r="F1616" s="326" t="s">
        <v>800</v>
      </c>
      <c r="G1616" s="326" t="s">
        <v>896</v>
      </c>
      <c r="H1616" s="326" t="s">
        <v>6249</v>
      </c>
      <c r="I1616" s="327">
        <v>0</v>
      </c>
      <c r="J1616" s="327">
        <v>0</v>
      </c>
      <c r="K1616" s="327">
        <v>0</v>
      </c>
      <c r="L1616" s="327">
        <v>22247.59</v>
      </c>
      <c r="M1616" s="327">
        <v>0</v>
      </c>
      <c r="N1616" s="326" t="s">
        <v>7279</v>
      </c>
    </row>
    <row r="1617" spans="2:14" ht="15" hidden="1" x14ac:dyDescent="0.25">
      <c r="B1617" s="324" t="s">
        <v>15316</v>
      </c>
      <c r="C1617" s="324" t="s">
        <v>991</v>
      </c>
      <c r="D1617" s="324" t="s">
        <v>4148</v>
      </c>
      <c r="E1617" s="324" t="s">
        <v>7179</v>
      </c>
      <c r="F1617" s="324" t="s">
        <v>800</v>
      </c>
      <c r="G1617" s="324" t="s">
        <v>896</v>
      </c>
      <c r="H1617" s="324" t="s">
        <v>6249</v>
      </c>
      <c r="I1617" s="325">
        <v>0</v>
      </c>
      <c r="J1617" s="325">
        <v>0</v>
      </c>
      <c r="K1617" s="325">
        <v>0</v>
      </c>
      <c r="L1617" s="325">
        <v>-818.61</v>
      </c>
      <c r="M1617" s="325">
        <v>0</v>
      </c>
      <c r="N1617" s="324" t="s">
        <v>7279</v>
      </c>
    </row>
    <row r="1618" spans="2:14" ht="15" hidden="1" x14ac:dyDescent="0.25">
      <c r="B1618" s="326" t="s">
        <v>15316</v>
      </c>
      <c r="C1618" s="326" t="s">
        <v>991</v>
      </c>
      <c r="D1618" s="326" t="s">
        <v>4148</v>
      </c>
      <c r="E1618" s="326" t="s">
        <v>7179</v>
      </c>
      <c r="F1618" s="326" t="s">
        <v>800</v>
      </c>
      <c r="G1618" s="326" t="s">
        <v>896</v>
      </c>
      <c r="H1618" s="326" t="s">
        <v>6221</v>
      </c>
      <c r="I1618" s="327">
        <v>0</v>
      </c>
      <c r="J1618" s="327">
        <v>0</v>
      </c>
      <c r="K1618" s="327">
        <v>0</v>
      </c>
      <c r="L1618" s="327">
        <v>0</v>
      </c>
      <c r="M1618" s="327">
        <v>0</v>
      </c>
      <c r="N1618" s="326" t="s">
        <v>7276</v>
      </c>
    </row>
    <row r="1619" spans="2:14" ht="15" hidden="1" x14ac:dyDescent="0.25">
      <c r="B1619" s="326" t="s">
        <v>15317</v>
      </c>
      <c r="C1619" s="326" t="s">
        <v>991</v>
      </c>
      <c r="D1619" s="326" t="s">
        <v>4148</v>
      </c>
      <c r="E1619" s="326" t="s">
        <v>8150</v>
      </c>
      <c r="F1619" s="326" t="s">
        <v>800</v>
      </c>
      <c r="G1619" s="326" t="s">
        <v>896</v>
      </c>
      <c r="H1619" s="326" t="s">
        <v>6249</v>
      </c>
      <c r="I1619" s="327">
        <v>0</v>
      </c>
      <c r="J1619" s="327">
        <v>0</v>
      </c>
      <c r="K1619" s="327">
        <v>0</v>
      </c>
      <c r="L1619" s="327">
        <v>22.93</v>
      </c>
      <c r="M1619" s="327">
        <v>0</v>
      </c>
      <c r="N1619" s="326" t="s">
        <v>7279</v>
      </c>
    </row>
    <row r="1620" spans="2:14" ht="15" hidden="1" x14ac:dyDescent="0.25">
      <c r="B1620" s="324" t="s">
        <v>15317</v>
      </c>
      <c r="C1620" s="324" t="s">
        <v>991</v>
      </c>
      <c r="D1620" s="324" t="s">
        <v>4148</v>
      </c>
      <c r="E1620" s="324" t="s">
        <v>8150</v>
      </c>
      <c r="F1620" s="324" t="s">
        <v>800</v>
      </c>
      <c r="G1620" s="324" t="s">
        <v>896</v>
      </c>
      <c r="H1620" s="324" t="s">
        <v>6221</v>
      </c>
      <c r="I1620" s="325">
        <v>0</v>
      </c>
      <c r="J1620" s="325">
        <v>0</v>
      </c>
      <c r="K1620" s="325">
        <v>0</v>
      </c>
      <c r="L1620" s="325">
        <v>0</v>
      </c>
      <c r="M1620" s="325">
        <v>0</v>
      </c>
      <c r="N1620" s="324" t="s">
        <v>7276</v>
      </c>
    </row>
    <row r="1621" spans="2:14" ht="15" hidden="1" x14ac:dyDescent="0.25">
      <c r="B1621" s="326" t="s">
        <v>15317</v>
      </c>
      <c r="C1621" s="326" t="s">
        <v>991</v>
      </c>
      <c r="D1621" s="326" t="s">
        <v>4148</v>
      </c>
      <c r="E1621" s="326" t="s">
        <v>8150</v>
      </c>
      <c r="F1621" s="326" t="s">
        <v>800</v>
      </c>
      <c r="G1621" s="326" t="s">
        <v>896</v>
      </c>
      <c r="H1621" s="326" t="s">
        <v>7395</v>
      </c>
      <c r="I1621" s="327">
        <v>0</v>
      </c>
      <c r="J1621" s="327">
        <v>0</v>
      </c>
      <c r="K1621" s="327">
        <v>0</v>
      </c>
      <c r="L1621" s="327">
        <v>0</v>
      </c>
      <c r="M1621" s="327">
        <v>0</v>
      </c>
      <c r="N1621" s="326" t="s">
        <v>7278</v>
      </c>
    </row>
    <row r="1622" spans="2:14" ht="15" hidden="1" x14ac:dyDescent="0.25">
      <c r="B1622" s="324" t="s">
        <v>15318</v>
      </c>
      <c r="C1622" s="324" t="s">
        <v>991</v>
      </c>
      <c r="D1622" s="324" t="s">
        <v>4148</v>
      </c>
      <c r="E1622" s="324" t="s">
        <v>8151</v>
      </c>
      <c r="F1622" s="324" t="s">
        <v>800</v>
      </c>
      <c r="G1622" s="324" t="s">
        <v>896</v>
      </c>
      <c r="H1622" s="324" t="s">
        <v>6249</v>
      </c>
      <c r="I1622" s="325">
        <v>0</v>
      </c>
      <c r="J1622" s="325">
        <v>0</v>
      </c>
      <c r="K1622" s="325">
        <v>0</v>
      </c>
      <c r="L1622" s="325">
        <v>0</v>
      </c>
      <c r="M1622" s="325">
        <v>0</v>
      </c>
      <c r="N1622" s="324" t="s">
        <v>7279</v>
      </c>
    </row>
    <row r="1623" spans="2:14" ht="15" hidden="1" x14ac:dyDescent="0.25">
      <c r="B1623" s="326" t="s">
        <v>15318</v>
      </c>
      <c r="C1623" s="326" t="s">
        <v>991</v>
      </c>
      <c r="D1623" s="326" t="s">
        <v>4148</v>
      </c>
      <c r="E1623" s="326" t="s">
        <v>8151</v>
      </c>
      <c r="F1623" s="326" t="s">
        <v>800</v>
      </c>
      <c r="G1623" s="326" t="s">
        <v>896</v>
      </c>
      <c r="H1623" s="326" t="s">
        <v>6221</v>
      </c>
      <c r="I1623" s="327">
        <v>0</v>
      </c>
      <c r="J1623" s="327">
        <v>0</v>
      </c>
      <c r="K1623" s="327">
        <v>0</v>
      </c>
      <c r="L1623" s="327">
        <v>0</v>
      </c>
      <c r="M1623" s="327">
        <v>0</v>
      </c>
      <c r="N1623" s="326" t="s">
        <v>7276</v>
      </c>
    </row>
    <row r="1624" spans="2:14" ht="15" hidden="1" x14ac:dyDescent="0.25">
      <c r="B1624" s="324" t="s">
        <v>15319</v>
      </c>
      <c r="C1624" s="324" t="s">
        <v>991</v>
      </c>
      <c r="D1624" s="324" t="s">
        <v>4148</v>
      </c>
      <c r="E1624" s="324" t="s">
        <v>8152</v>
      </c>
      <c r="F1624" s="324" t="s">
        <v>800</v>
      </c>
      <c r="G1624" s="324" t="s">
        <v>896</v>
      </c>
      <c r="H1624" s="324" t="s">
        <v>6249</v>
      </c>
      <c r="I1624" s="325">
        <v>0</v>
      </c>
      <c r="J1624" s="325">
        <v>0</v>
      </c>
      <c r="K1624" s="325">
        <v>0</v>
      </c>
      <c r="L1624" s="325">
        <v>-71.260000000000005</v>
      </c>
      <c r="M1624" s="325">
        <v>0</v>
      </c>
      <c r="N1624" s="324" t="s">
        <v>7279</v>
      </c>
    </row>
    <row r="1625" spans="2:14" ht="15" hidden="1" x14ac:dyDescent="0.25">
      <c r="B1625" s="326" t="s">
        <v>15319</v>
      </c>
      <c r="C1625" s="326" t="s">
        <v>991</v>
      </c>
      <c r="D1625" s="326" t="s">
        <v>4148</v>
      </c>
      <c r="E1625" s="326" t="s">
        <v>8152</v>
      </c>
      <c r="F1625" s="326" t="s">
        <v>800</v>
      </c>
      <c r="G1625" s="326" t="s">
        <v>896</v>
      </c>
      <c r="H1625" s="326" t="s">
        <v>6221</v>
      </c>
      <c r="I1625" s="327">
        <v>0</v>
      </c>
      <c r="J1625" s="327">
        <v>0</v>
      </c>
      <c r="K1625" s="327">
        <v>0</v>
      </c>
      <c r="L1625" s="327">
        <v>0</v>
      </c>
      <c r="M1625" s="327">
        <v>0</v>
      </c>
      <c r="N1625" s="326" t="s">
        <v>7276</v>
      </c>
    </row>
    <row r="1626" spans="2:14" ht="15" hidden="1" x14ac:dyDescent="0.25">
      <c r="B1626" s="324" t="s">
        <v>15319</v>
      </c>
      <c r="C1626" s="324" t="s">
        <v>991</v>
      </c>
      <c r="D1626" s="324" t="s">
        <v>4148</v>
      </c>
      <c r="E1626" s="324" t="s">
        <v>8152</v>
      </c>
      <c r="F1626" s="324" t="s">
        <v>800</v>
      </c>
      <c r="G1626" s="324" t="s">
        <v>896</v>
      </c>
      <c r="H1626" s="324" t="s">
        <v>7395</v>
      </c>
      <c r="I1626" s="325">
        <v>0</v>
      </c>
      <c r="J1626" s="325">
        <v>0</v>
      </c>
      <c r="K1626" s="325">
        <v>0</v>
      </c>
      <c r="L1626" s="325">
        <v>0</v>
      </c>
      <c r="M1626" s="325">
        <v>0</v>
      </c>
      <c r="N1626" s="324" t="s">
        <v>7278</v>
      </c>
    </row>
    <row r="1627" spans="2:14" ht="15" hidden="1" x14ac:dyDescent="0.25">
      <c r="B1627" s="324" t="s">
        <v>21616</v>
      </c>
      <c r="C1627" s="324" t="s">
        <v>991</v>
      </c>
      <c r="D1627" s="324" t="s">
        <v>4148</v>
      </c>
      <c r="E1627" s="324" t="s">
        <v>21617</v>
      </c>
      <c r="F1627" s="324" t="s">
        <v>801</v>
      </c>
      <c r="G1627" s="324" t="s">
        <v>896</v>
      </c>
      <c r="H1627" s="324" t="s">
        <v>6249</v>
      </c>
      <c r="I1627" s="325">
        <v>0</v>
      </c>
      <c r="J1627" s="325">
        <v>0</v>
      </c>
      <c r="K1627" s="325">
        <v>0</v>
      </c>
      <c r="L1627" s="325">
        <v>0</v>
      </c>
      <c r="M1627" s="325">
        <v>0</v>
      </c>
      <c r="N1627" s="324" t="s">
        <v>7279</v>
      </c>
    </row>
    <row r="1628" spans="2:14" ht="15" hidden="1" x14ac:dyDescent="0.25">
      <c r="B1628" s="326" t="s">
        <v>21616</v>
      </c>
      <c r="C1628" s="326" t="s">
        <v>991</v>
      </c>
      <c r="D1628" s="326" t="s">
        <v>4148</v>
      </c>
      <c r="E1628" s="326" t="s">
        <v>21617</v>
      </c>
      <c r="F1628" s="326" t="s">
        <v>801</v>
      </c>
      <c r="G1628" s="326" t="s">
        <v>896</v>
      </c>
      <c r="H1628" s="326" t="s">
        <v>6221</v>
      </c>
      <c r="I1628" s="327">
        <v>0</v>
      </c>
      <c r="J1628" s="327">
        <v>18600</v>
      </c>
      <c r="K1628" s="327">
        <v>-18600</v>
      </c>
      <c r="L1628" s="327">
        <v>0</v>
      </c>
      <c r="M1628" s="327">
        <v>0</v>
      </c>
      <c r="N1628" s="326" t="s">
        <v>7276</v>
      </c>
    </row>
    <row r="1629" spans="2:14" ht="15" hidden="1" x14ac:dyDescent="0.25">
      <c r="B1629" s="324" t="s">
        <v>21618</v>
      </c>
      <c r="C1629" s="324" t="s">
        <v>991</v>
      </c>
      <c r="D1629" s="324" t="s">
        <v>4148</v>
      </c>
      <c r="E1629" s="324" t="s">
        <v>21619</v>
      </c>
      <c r="F1629" s="324" t="s">
        <v>801</v>
      </c>
      <c r="G1629" s="324" t="s">
        <v>896</v>
      </c>
      <c r="H1629" s="324" t="s">
        <v>6249</v>
      </c>
      <c r="I1629" s="325">
        <v>0</v>
      </c>
      <c r="J1629" s="325">
        <v>0</v>
      </c>
      <c r="K1629" s="325">
        <v>0</v>
      </c>
      <c r="L1629" s="325">
        <v>0</v>
      </c>
      <c r="M1629" s="325">
        <v>0</v>
      </c>
      <c r="N1629" s="324" t="s">
        <v>7279</v>
      </c>
    </row>
    <row r="1630" spans="2:14" ht="15" hidden="1" x14ac:dyDescent="0.25">
      <c r="B1630" s="326" t="s">
        <v>21618</v>
      </c>
      <c r="C1630" s="326" t="s">
        <v>991</v>
      </c>
      <c r="D1630" s="326" t="s">
        <v>4148</v>
      </c>
      <c r="E1630" s="326" t="s">
        <v>21619</v>
      </c>
      <c r="F1630" s="326" t="s">
        <v>801</v>
      </c>
      <c r="G1630" s="326" t="s">
        <v>896</v>
      </c>
      <c r="H1630" s="326" t="s">
        <v>6221</v>
      </c>
      <c r="I1630" s="327">
        <v>0</v>
      </c>
      <c r="J1630" s="327">
        <v>16800</v>
      </c>
      <c r="K1630" s="327">
        <v>-16800</v>
      </c>
      <c r="L1630" s="327">
        <v>0</v>
      </c>
      <c r="M1630" s="327">
        <v>0</v>
      </c>
      <c r="N1630" s="326" t="s">
        <v>7276</v>
      </c>
    </row>
    <row r="1631" spans="2:14" ht="15" hidden="1" x14ac:dyDescent="0.25">
      <c r="B1631" s="324" t="s">
        <v>21620</v>
      </c>
      <c r="C1631" s="324" t="s">
        <v>991</v>
      </c>
      <c r="D1631" s="324" t="s">
        <v>4148</v>
      </c>
      <c r="E1631" s="324" t="s">
        <v>21621</v>
      </c>
      <c r="F1631" s="324" t="s">
        <v>801</v>
      </c>
      <c r="G1631" s="324" t="s">
        <v>896</v>
      </c>
      <c r="H1631" s="324" t="s">
        <v>6249</v>
      </c>
      <c r="I1631" s="325">
        <v>0</v>
      </c>
      <c r="J1631" s="325">
        <v>0</v>
      </c>
      <c r="K1631" s="325">
        <v>0</v>
      </c>
      <c r="L1631" s="325">
        <v>0</v>
      </c>
      <c r="M1631" s="325">
        <v>0</v>
      </c>
      <c r="N1631" s="324" t="s">
        <v>7279</v>
      </c>
    </row>
    <row r="1632" spans="2:14" ht="15" hidden="1" x14ac:dyDescent="0.25">
      <c r="B1632" s="326" t="s">
        <v>21620</v>
      </c>
      <c r="C1632" s="326" t="s">
        <v>991</v>
      </c>
      <c r="D1632" s="326" t="s">
        <v>4148</v>
      </c>
      <c r="E1632" s="326" t="s">
        <v>21621</v>
      </c>
      <c r="F1632" s="326" t="s">
        <v>801</v>
      </c>
      <c r="G1632" s="326" t="s">
        <v>896</v>
      </c>
      <c r="H1632" s="326" t="s">
        <v>6221</v>
      </c>
      <c r="I1632" s="327">
        <v>0</v>
      </c>
      <c r="J1632" s="327">
        <v>0</v>
      </c>
      <c r="K1632" s="327">
        <v>0</v>
      </c>
      <c r="L1632" s="327">
        <v>0</v>
      </c>
      <c r="M1632" s="327">
        <v>0</v>
      </c>
      <c r="N1632" s="326" t="s">
        <v>7276</v>
      </c>
    </row>
    <row r="1633" spans="2:14" ht="15" hidden="1" x14ac:dyDescent="0.25">
      <c r="B1633" s="324" t="s">
        <v>21622</v>
      </c>
      <c r="C1633" s="324" t="s">
        <v>991</v>
      </c>
      <c r="D1633" s="324" t="s">
        <v>4148</v>
      </c>
      <c r="E1633" s="324" t="s">
        <v>21623</v>
      </c>
      <c r="F1633" s="324" t="s">
        <v>801</v>
      </c>
      <c r="G1633" s="324" t="s">
        <v>896</v>
      </c>
      <c r="H1633" s="324" t="s">
        <v>6249</v>
      </c>
      <c r="I1633" s="325">
        <v>0</v>
      </c>
      <c r="J1633" s="325">
        <v>0</v>
      </c>
      <c r="K1633" s="325">
        <v>0</v>
      </c>
      <c r="L1633" s="325">
        <v>0</v>
      </c>
      <c r="M1633" s="325">
        <v>0</v>
      </c>
      <c r="N1633" s="324" t="s">
        <v>7279</v>
      </c>
    </row>
    <row r="1634" spans="2:14" ht="15" hidden="1" x14ac:dyDescent="0.25">
      <c r="B1634" s="326" t="s">
        <v>21624</v>
      </c>
      <c r="C1634" s="326" t="s">
        <v>991</v>
      </c>
      <c r="D1634" s="326" t="s">
        <v>4148</v>
      </c>
      <c r="E1634" s="326" t="s">
        <v>21625</v>
      </c>
      <c r="F1634" s="326" t="s">
        <v>801</v>
      </c>
      <c r="G1634" s="326" t="s">
        <v>896</v>
      </c>
      <c r="H1634" s="326" t="s">
        <v>6249</v>
      </c>
      <c r="I1634" s="327">
        <v>51967</v>
      </c>
      <c r="J1634" s="327">
        <v>0</v>
      </c>
      <c r="K1634" s="327">
        <v>51967</v>
      </c>
      <c r="L1634" s="327">
        <v>0</v>
      </c>
      <c r="M1634" s="327">
        <v>0</v>
      </c>
      <c r="N1634" s="326" t="s">
        <v>7279</v>
      </c>
    </row>
    <row r="1635" spans="2:14" ht="15" hidden="1" x14ac:dyDescent="0.25">
      <c r="B1635" s="324" t="s">
        <v>21626</v>
      </c>
      <c r="C1635" s="324" t="s">
        <v>991</v>
      </c>
      <c r="D1635" s="324" t="s">
        <v>4148</v>
      </c>
      <c r="E1635" s="324" t="s">
        <v>21627</v>
      </c>
      <c r="F1635" s="324" t="s">
        <v>801</v>
      </c>
      <c r="G1635" s="324" t="s">
        <v>896</v>
      </c>
      <c r="H1635" s="324" t="s">
        <v>6249</v>
      </c>
      <c r="I1635" s="325">
        <v>96980</v>
      </c>
      <c r="J1635" s="325">
        <v>0</v>
      </c>
      <c r="K1635" s="325">
        <v>96980</v>
      </c>
      <c r="L1635" s="325">
        <v>0</v>
      </c>
      <c r="M1635" s="325">
        <v>0</v>
      </c>
      <c r="N1635" s="324" t="s">
        <v>7279</v>
      </c>
    </row>
    <row r="1636" spans="2:14" ht="15" hidden="1" x14ac:dyDescent="0.25">
      <c r="B1636" s="326" t="s">
        <v>21626</v>
      </c>
      <c r="C1636" s="326" t="s">
        <v>991</v>
      </c>
      <c r="D1636" s="326" t="s">
        <v>4148</v>
      </c>
      <c r="E1636" s="326" t="s">
        <v>21627</v>
      </c>
      <c r="F1636" s="326" t="s">
        <v>801</v>
      </c>
      <c r="G1636" s="326" t="s">
        <v>896</v>
      </c>
      <c r="H1636" s="326" t="s">
        <v>6221</v>
      </c>
      <c r="I1636" s="327">
        <v>10228</v>
      </c>
      <c r="J1636" s="327">
        <v>0</v>
      </c>
      <c r="K1636" s="327">
        <v>10228</v>
      </c>
      <c r="L1636" s="327">
        <v>0</v>
      </c>
      <c r="M1636" s="327">
        <v>0</v>
      </c>
      <c r="N1636" s="326" t="s">
        <v>7276</v>
      </c>
    </row>
    <row r="1637" spans="2:14" ht="15" hidden="1" x14ac:dyDescent="0.25">
      <c r="B1637" s="324" t="s">
        <v>21628</v>
      </c>
      <c r="C1637" s="324" t="s">
        <v>991</v>
      </c>
      <c r="D1637" s="324" t="s">
        <v>4148</v>
      </c>
      <c r="E1637" s="324" t="s">
        <v>21629</v>
      </c>
      <c r="F1637" s="324" t="s">
        <v>801</v>
      </c>
      <c r="G1637" s="324" t="s">
        <v>896</v>
      </c>
      <c r="H1637" s="324" t="s">
        <v>6249</v>
      </c>
      <c r="I1637" s="325">
        <v>6736</v>
      </c>
      <c r="J1637" s="325">
        <v>0</v>
      </c>
      <c r="K1637" s="325">
        <v>6736</v>
      </c>
      <c r="L1637" s="325">
        <v>0</v>
      </c>
      <c r="M1637" s="325">
        <v>0</v>
      </c>
      <c r="N1637" s="324" t="s">
        <v>7279</v>
      </c>
    </row>
    <row r="1638" spans="2:14" ht="15" hidden="1" x14ac:dyDescent="0.25">
      <c r="B1638" s="326" t="s">
        <v>21630</v>
      </c>
      <c r="C1638" s="326" t="s">
        <v>991</v>
      </c>
      <c r="D1638" s="326" t="s">
        <v>4148</v>
      </c>
      <c r="E1638" s="326" t="s">
        <v>21631</v>
      </c>
      <c r="F1638" s="326" t="s">
        <v>801</v>
      </c>
      <c r="G1638" s="326" t="s">
        <v>896</v>
      </c>
      <c r="H1638" s="326" t="s">
        <v>6249</v>
      </c>
      <c r="I1638" s="327">
        <v>117064</v>
      </c>
      <c r="J1638" s="327">
        <v>0</v>
      </c>
      <c r="K1638" s="327">
        <v>117064</v>
      </c>
      <c r="L1638" s="327">
        <v>0</v>
      </c>
      <c r="M1638" s="327">
        <v>0</v>
      </c>
      <c r="N1638" s="326" t="s">
        <v>7279</v>
      </c>
    </row>
    <row r="1639" spans="2:14" ht="15" hidden="1" x14ac:dyDescent="0.25">
      <c r="B1639" s="324" t="s">
        <v>21632</v>
      </c>
      <c r="C1639" s="324" t="s">
        <v>991</v>
      </c>
      <c r="D1639" s="324" t="s">
        <v>4148</v>
      </c>
      <c r="E1639" s="324" t="s">
        <v>21633</v>
      </c>
      <c r="F1639" s="324" t="s">
        <v>801</v>
      </c>
      <c r="G1639" s="324" t="s">
        <v>896</v>
      </c>
      <c r="H1639" s="324" t="s">
        <v>6249</v>
      </c>
      <c r="I1639" s="325">
        <v>0</v>
      </c>
      <c r="J1639" s="325">
        <v>0</v>
      </c>
      <c r="K1639" s="325">
        <v>0</v>
      </c>
      <c r="L1639" s="325">
        <v>0</v>
      </c>
      <c r="M1639" s="325">
        <v>0</v>
      </c>
      <c r="N1639" s="324" t="s">
        <v>7279</v>
      </c>
    </row>
    <row r="1640" spans="2:14" ht="15" hidden="1" x14ac:dyDescent="0.25">
      <c r="B1640" s="326" t="s">
        <v>21634</v>
      </c>
      <c r="C1640" s="326" t="s">
        <v>991</v>
      </c>
      <c r="D1640" s="326" t="s">
        <v>4148</v>
      </c>
      <c r="E1640" s="326" t="s">
        <v>21635</v>
      </c>
      <c r="F1640" s="326" t="s">
        <v>801</v>
      </c>
      <c r="G1640" s="326" t="s">
        <v>896</v>
      </c>
      <c r="H1640" s="326" t="s">
        <v>6249</v>
      </c>
      <c r="I1640" s="327">
        <v>0</v>
      </c>
      <c r="J1640" s="327">
        <v>0</v>
      </c>
      <c r="K1640" s="327">
        <v>0</v>
      </c>
      <c r="L1640" s="327">
        <v>0</v>
      </c>
      <c r="M1640" s="327">
        <v>0</v>
      </c>
      <c r="N1640" s="326" t="s">
        <v>7279</v>
      </c>
    </row>
    <row r="1641" spans="2:14" ht="15" hidden="1" x14ac:dyDescent="0.25">
      <c r="B1641" s="324" t="s">
        <v>21634</v>
      </c>
      <c r="C1641" s="324" t="s">
        <v>991</v>
      </c>
      <c r="D1641" s="324" t="s">
        <v>4148</v>
      </c>
      <c r="E1641" s="324" t="s">
        <v>21635</v>
      </c>
      <c r="F1641" s="324" t="s">
        <v>801</v>
      </c>
      <c r="G1641" s="324" t="s">
        <v>896</v>
      </c>
      <c r="H1641" s="324" t="s">
        <v>6221</v>
      </c>
      <c r="I1641" s="325">
        <v>0</v>
      </c>
      <c r="J1641" s="325">
        <v>0</v>
      </c>
      <c r="K1641" s="325">
        <v>0</v>
      </c>
      <c r="L1641" s="325">
        <v>0</v>
      </c>
      <c r="M1641" s="325">
        <v>0</v>
      </c>
      <c r="N1641" s="324" t="s">
        <v>7276</v>
      </c>
    </row>
    <row r="1642" spans="2:14" ht="15" hidden="1" x14ac:dyDescent="0.25">
      <c r="B1642" s="326" t="s">
        <v>21636</v>
      </c>
      <c r="C1642" s="326" t="s">
        <v>991</v>
      </c>
      <c r="D1642" s="326" t="s">
        <v>4148</v>
      </c>
      <c r="E1642" s="326" t="s">
        <v>21637</v>
      </c>
      <c r="F1642" s="326" t="s">
        <v>801</v>
      </c>
      <c r="G1642" s="326" t="s">
        <v>896</v>
      </c>
      <c r="H1642" s="326" t="s">
        <v>6221</v>
      </c>
      <c r="I1642" s="327">
        <v>0</v>
      </c>
      <c r="J1642" s="327">
        <v>0</v>
      </c>
      <c r="K1642" s="327">
        <v>0</v>
      </c>
      <c r="L1642" s="327">
        <v>0</v>
      </c>
      <c r="M1642" s="327">
        <v>0</v>
      </c>
      <c r="N1642" s="326" t="s">
        <v>7276</v>
      </c>
    </row>
    <row r="1643" spans="2:14" ht="15" hidden="1" x14ac:dyDescent="0.25">
      <c r="B1643" s="324" t="s">
        <v>21636</v>
      </c>
      <c r="C1643" s="324" t="s">
        <v>991</v>
      </c>
      <c r="D1643" s="324" t="s">
        <v>4148</v>
      </c>
      <c r="E1643" s="324" t="s">
        <v>21637</v>
      </c>
      <c r="F1643" s="324" t="s">
        <v>801</v>
      </c>
      <c r="G1643" s="324" t="s">
        <v>896</v>
      </c>
      <c r="H1643" s="324" t="s">
        <v>7395</v>
      </c>
      <c r="I1643" s="325">
        <v>0</v>
      </c>
      <c r="J1643" s="325">
        <v>0</v>
      </c>
      <c r="K1643" s="325">
        <v>0</v>
      </c>
      <c r="L1643" s="325">
        <v>0</v>
      </c>
      <c r="M1643" s="325">
        <v>0</v>
      </c>
      <c r="N1643" s="324" t="s">
        <v>7278</v>
      </c>
    </row>
    <row r="1644" spans="2:14" ht="15" hidden="1" x14ac:dyDescent="0.25">
      <c r="B1644" s="326" t="s">
        <v>21638</v>
      </c>
      <c r="C1644" s="326" t="s">
        <v>991</v>
      </c>
      <c r="D1644" s="326" t="s">
        <v>4148</v>
      </c>
      <c r="E1644" s="326" t="s">
        <v>21639</v>
      </c>
      <c r="F1644" s="326" t="s">
        <v>801</v>
      </c>
      <c r="G1644" s="326" t="s">
        <v>896</v>
      </c>
      <c r="H1644" s="326" t="s">
        <v>6249</v>
      </c>
      <c r="I1644" s="327">
        <v>127302</v>
      </c>
      <c r="J1644" s="327">
        <v>0</v>
      </c>
      <c r="K1644" s="327">
        <v>127302</v>
      </c>
      <c r="L1644" s="327">
        <v>0</v>
      </c>
      <c r="M1644" s="327">
        <v>0</v>
      </c>
      <c r="N1644" s="326" t="s">
        <v>7279</v>
      </c>
    </row>
    <row r="1645" spans="2:14" ht="15" hidden="1" x14ac:dyDescent="0.25">
      <c r="B1645" s="324" t="s">
        <v>21640</v>
      </c>
      <c r="C1645" s="324" t="s">
        <v>991</v>
      </c>
      <c r="D1645" s="324" t="s">
        <v>4148</v>
      </c>
      <c r="E1645" s="324" t="s">
        <v>21641</v>
      </c>
      <c r="F1645" s="324" t="s">
        <v>801</v>
      </c>
      <c r="G1645" s="324" t="s">
        <v>896</v>
      </c>
      <c r="H1645" s="324" t="s">
        <v>6249</v>
      </c>
      <c r="I1645" s="325">
        <v>121210</v>
      </c>
      <c r="J1645" s="325">
        <v>0</v>
      </c>
      <c r="K1645" s="325">
        <v>121210</v>
      </c>
      <c r="L1645" s="325">
        <v>0</v>
      </c>
      <c r="M1645" s="325">
        <v>0</v>
      </c>
      <c r="N1645" s="324" t="s">
        <v>7279</v>
      </c>
    </row>
    <row r="1646" spans="2:14" ht="15" hidden="1" x14ac:dyDescent="0.25">
      <c r="B1646" s="326" t="s">
        <v>21640</v>
      </c>
      <c r="C1646" s="326" t="s">
        <v>991</v>
      </c>
      <c r="D1646" s="326" t="s">
        <v>4148</v>
      </c>
      <c r="E1646" s="326" t="s">
        <v>21641</v>
      </c>
      <c r="F1646" s="326" t="s">
        <v>801</v>
      </c>
      <c r="G1646" s="326" t="s">
        <v>896</v>
      </c>
      <c r="H1646" s="326" t="s">
        <v>6221</v>
      </c>
      <c r="I1646" s="327">
        <v>14815</v>
      </c>
      <c r="J1646" s="327">
        <v>0</v>
      </c>
      <c r="K1646" s="327">
        <v>14815</v>
      </c>
      <c r="L1646" s="327">
        <v>0</v>
      </c>
      <c r="M1646" s="327">
        <v>0</v>
      </c>
      <c r="N1646" s="326" t="s">
        <v>7276</v>
      </c>
    </row>
    <row r="1647" spans="2:14" ht="15" hidden="1" x14ac:dyDescent="0.25">
      <c r="B1647" s="324" t="s">
        <v>21642</v>
      </c>
      <c r="C1647" s="324" t="s">
        <v>991</v>
      </c>
      <c r="D1647" s="324" t="s">
        <v>4148</v>
      </c>
      <c r="E1647" s="324" t="s">
        <v>21643</v>
      </c>
      <c r="F1647" s="324" t="s">
        <v>801</v>
      </c>
      <c r="G1647" s="324" t="s">
        <v>896</v>
      </c>
      <c r="H1647" s="324" t="s">
        <v>6249</v>
      </c>
      <c r="I1647" s="325">
        <v>7899</v>
      </c>
      <c r="J1647" s="325">
        <v>0</v>
      </c>
      <c r="K1647" s="325">
        <v>7899</v>
      </c>
      <c r="L1647" s="325">
        <v>0</v>
      </c>
      <c r="M1647" s="325">
        <v>0</v>
      </c>
      <c r="N1647" s="324" t="s">
        <v>7279</v>
      </c>
    </row>
    <row r="1648" spans="2:14" ht="15" hidden="1" x14ac:dyDescent="0.25">
      <c r="B1648" s="324" t="s">
        <v>21644</v>
      </c>
      <c r="C1648" s="324" t="s">
        <v>991</v>
      </c>
      <c r="D1648" s="324" t="s">
        <v>4148</v>
      </c>
      <c r="E1648" s="324" t="s">
        <v>21645</v>
      </c>
      <c r="F1648" s="324" t="s">
        <v>801</v>
      </c>
      <c r="G1648" s="324" t="s">
        <v>896</v>
      </c>
      <c r="H1648" s="324" t="s">
        <v>6249</v>
      </c>
      <c r="I1648" s="325">
        <v>98640</v>
      </c>
      <c r="J1648" s="325">
        <v>0</v>
      </c>
      <c r="K1648" s="325">
        <v>98640</v>
      </c>
      <c r="L1648" s="325">
        <v>0</v>
      </c>
      <c r="M1648" s="325">
        <v>0</v>
      </c>
      <c r="N1648" s="324" t="s">
        <v>7279</v>
      </c>
    </row>
    <row r="1649" spans="2:14" ht="15" hidden="1" x14ac:dyDescent="0.25">
      <c r="B1649" s="326" t="s">
        <v>21646</v>
      </c>
      <c r="C1649" s="326" t="s">
        <v>991</v>
      </c>
      <c r="D1649" s="326" t="s">
        <v>4148</v>
      </c>
      <c r="E1649" s="326" t="s">
        <v>21647</v>
      </c>
      <c r="F1649" s="326" t="s">
        <v>801</v>
      </c>
      <c r="G1649" s="326" t="s">
        <v>896</v>
      </c>
      <c r="H1649" s="326" t="s">
        <v>6249</v>
      </c>
      <c r="I1649" s="327">
        <v>39456</v>
      </c>
      <c r="J1649" s="327">
        <v>0</v>
      </c>
      <c r="K1649" s="327">
        <v>39456</v>
      </c>
      <c r="L1649" s="327">
        <v>0</v>
      </c>
      <c r="M1649" s="327">
        <v>0</v>
      </c>
      <c r="N1649" s="326" t="s">
        <v>7279</v>
      </c>
    </row>
    <row r="1650" spans="2:14" ht="15" hidden="1" x14ac:dyDescent="0.25">
      <c r="B1650" s="326" t="s">
        <v>15320</v>
      </c>
      <c r="C1650" s="326" t="s">
        <v>991</v>
      </c>
      <c r="D1650" s="326" t="s">
        <v>4149</v>
      </c>
      <c r="E1650" s="326" t="s">
        <v>1065</v>
      </c>
      <c r="F1650" s="326" t="s">
        <v>800</v>
      </c>
      <c r="G1650" s="326" t="s">
        <v>896</v>
      </c>
      <c r="H1650" s="326" t="s">
        <v>6249</v>
      </c>
      <c r="I1650" s="327">
        <v>0</v>
      </c>
      <c r="J1650" s="327">
        <v>0</v>
      </c>
      <c r="K1650" s="327">
        <v>0</v>
      </c>
      <c r="L1650" s="327">
        <v>0</v>
      </c>
      <c r="M1650" s="327">
        <v>0</v>
      </c>
      <c r="N1650" s="326" t="s">
        <v>7279</v>
      </c>
    </row>
    <row r="1651" spans="2:14" ht="15" hidden="1" x14ac:dyDescent="0.25">
      <c r="B1651" s="324" t="s">
        <v>15320</v>
      </c>
      <c r="C1651" s="324" t="s">
        <v>991</v>
      </c>
      <c r="D1651" s="324" t="s">
        <v>4149</v>
      </c>
      <c r="E1651" s="324" t="s">
        <v>1065</v>
      </c>
      <c r="F1651" s="324" t="s">
        <v>800</v>
      </c>
      <c r="G1651" s="324" t="s">
        <v>896</v>
      </c>
      <c r="H1651" s="324" t="s">
        <v>6221</v>
      </c>
      <c r="I1651" s="325">
        <v>0</v>
      </c>
      <c r="J1651" s="325">
        <v>0</v>
      </c>
      <c r="K1651" s="325">
        <v>0</v>
      </c>
      <c r="L1651" s="325">
        <v>0</v>
      </c>
      <c r="M1651" s="325">
        <v>0</v>
      </c>
      <c r="N1651" s="324" t="s">
        <v>7276</v>
      </c>
    </row>
    <row r="1652" spans="2:14" ht="15" hidden="1" x14ac:dyDescent="0.25">
      <c r="B1652" s="326" t="s">
        <v>15320</v>
      </c>
      <c r="C1652" s="326" t="s">
        <v>991</v>
      </c>
      <c r="D1652" s="326" t="s">
        <v>4149</v>
      </c>
      <c r="E1652" s="326" t="s">
        <v>1065</v>
      </c>
      <c r="F1652" s="326" t="s">
        <v>800</v>
      </c>
      <c r="G1652" s="326" t="s">
        <v>896</v>
      </c>
      <c r="H1652" s="326" t="s">
        <v>7395</v>
      </c>
      <c r="I1652" s="327">
        <v>0</v>
      </c>
      <c r="J1652" s="327">
        <v>0</v>
      </c>
      <c r="K1652" s="327">
        <v>0</v>
      </c>
      <c r="L1652" s="327">
        <v>0</v>
      </c>
      <c r="M1652" s="327">
        <v>0</v>
      </c>
      <c r="N1652" s="326" t="s">
        <v>7278</v>
      </c>
    </row>
    <row r="1653" spans="2:14" ht="15" hidden="1" x14ac:dyDescent="0.25">
      <c r="B1653" s="324" t="s">
        <v>15321</v>
      </c>
      <c r="C1653" s="324" t="s">
        <v>991</v>
      </c>
      <c r="D1653" s="324" t="s">
        <v>4149</v>
      </c>
      <c r="E1653" s="324" t="s">
        <v>1066</v>
      </c>
      <c r="F1653" s="324" t="s">
        <v>800</v>
      </c>
      <c r="G1653" s="324" t="s">
        <v>896</v>
      </c>
      <c r="H1653" s="324" t="s">
        <v>6249</v>
      </c>
      <c r="I1653" s="325">
        <v>1052.5635199999999</v>
      </c>
      <c r="J1653" s="325">
        <v>0</v>
      </c>
      <c r="K1653" s="325">
        <v>1052.5635199999999</v>
      </c>
      <c r="L1653" s="325">
        <v>25394.94</v>
      </c>
      <c r="M1653" s="325">
        <v>0</v>
      </c>
      <c r="N1653" s="324" t="s">
        <v>7279</v>
      </c>
    </row>
    <row r="1654" spans="2:14" ht="15" hidden="1" x14ac:dyDescent="0.25">
      <c r="B1654" s="326" t="s">
        <v>15321</v>
      </c>
      <c r="C1654" s="326" t="s">
        <v>991</v>
      </c>
      <c r="D1654" s="326" t="s">
        <v>4149</v>
      </c>
      <c r="E1654" s="326" t="s">
        <v>1066</v>
      </c>
      <c r="F1654" s="326" t="s">
        <v>800</v>
      </c>
      <c r="G1654" s="326" t="s">
        <v>896</v>
      </c>
      <c r="H1654" s="326" t="s">
        <v>6221</v>
      </c>
      <c r="I1654" s="327">
        <v>228.73806999999999</v>
      </c>
      <c r="J1654" s="327">
        <v>0</v>
      </c>
      <c r="K1654" s="327">
        <v>228.73806999999999</v>
      </c>
      <c r="L1654" s="327">
        <v>5400.66</v>
      </c>
      <c r="M1654" s="327">
        <v>0</v>
      </c>
      <c r="N1654" s="326" t="s">
        <v>7276</v>
      </c>
    </row>
    <row r="1655" spans="2:14" ht="15" hidden="1" x14ac:dyDescent="0.25">
      <c r="B1655" s="324" t="s">
        <v>15322</v>
      </c>
      <c r="C1655" s="324" t="s">
        <v>991</v>
      </c>
      <c r="D1655" s="324" t="s">
        <v>4149</v>
      </c>
      <c r="E1655" s="324" t="s">
        <v>1067</v>
      </c>
      <c r="F1655" s="324" t="s">
        <v>800</v>
      </c>
      <c r="G1655" s="324" t="s">
        <v>896</v>
      </c>
      <c r="H1655" s="324" t="s">
        <v>6249</v>
      </c>
      <c r="I1655" s="325">
        <v>151.12662</v>
      </c>
      <c r="J1655" s="325">
        <v>0</v>
      </c>
      <c r="K1655" s="325">
        <v>151.12662</v>
      </c>
      <c r="L1655" s="325">
        <v>2932.62</v>
      </c>
      <c r="M1655" s="325">
        <v>0</v>
      </c>
      <c r="N1655" s="324" t="s">
        <v>7279</v>
      </c>
    </row>
    <row r="1656" spans="2:14" ht="15" hidden="1" x14ac:dyDescent="0.25">
      <c r="B1656" s="326" t="s">
        <v>15322</v>
      </c>
      <c r="C1656" s="326" t="s">
        <v>991</v>
      </c>
      <c r="D1656" s="326" t="s">
        <v>4149</v>
      </c>
      <c r="E1656" s="326" t="s">
        <v>1067</v>
      </c>
      <c r="F1656" s="326" t="s">
        <v>800</v>
      </c>
      <c r="G1656" s="326" t="s">
        <v>896</v>
      </c>
      <c r="H1656" s="326" t="s">
        <v>6221</v>
      </c>
      <c r="I1656" s="327">
        <v>5.1769299999999996</v>
      </c>
      <c r="J1656" s="327">
        <v>0</v>
      </c>
      <c r="K1656" s="327">
        <v>5.1769299999999996</v>
      </c>
      <c r="L1656" s="327">
        <v>100.46</v>
      </c>
      <c r="M1656" s="327">
        <v>0</v>
      </c>
      <c r="N1656" s="326" t="s">
        <v>7276</v>
      </c>
    </row>
    <row r="1657" spans="2:14" ht="15" hidden="1" x14ac:dyDescent="0.25">
      <c r="B1657" s="324" t="s">
        <v>15323</v>
      </c>
      <c r="C1657" s="324" t="s">
        <v>991</v>
      </c>
      <c r="D1657" s="324" t="s">
        <v>4149</v>
      </c>
      <c r="E1657" s="324" t="s">
        <v>1068</v>
      </c>
      <c r="F1657" s="324" t="s">
        <v>800</v>
      </c>
      <c r="G1657" s="324" t="s">
        <v>896</v>
      </c>
      <c r="H1657" s="324" t="s">
        <v>6249</v>
      </c>
      <c r="I1657" s="325">
        <v>0</v>
      </c>
      <c r="J1657" s="325">
        <v>0</v>
      </c>
      <c r="K1657" s="325">
        <v>0</v>
      </c>
      <c r="L1657" s="325">
        <v>0</v>
      </c>
      <c r="M1657" s="325">
        <v>0</v>
      </c>
      <c r="N1657" s="324" t="s">
        <v>7279</v>
      </c>
    </row>
    <row r="1658" spans="2:14" ht="15" hidden="1" x14ac:dyDescent="0.25">
      <c r="B1658" s="326" t="s">
        <v>15323</v>
      </c>
      <c r="C1658" s="326" t="s">
        <v>991</v>
      </c>
      <c r="D1658" s="326" t="s">
        <v>4149</v>
      </c>
      <c r="E1658" s="326" t="s">
        <v>1068</v>
      </c>
      <c r="F1658" s="326" t="s">
        <v>800</v>
      </c>
      <c r="G1658" s="326" t="s">
        <v>896</v>
      </c>
      <c r="H1658" s="326" t="s">
        <v>6221</v>
      </c>
      <c r="I1658" s="327">
        <v>0</v>
      </c>
      <c r="J1658" s="327">
        <v>0</v>
      </c>
      <c r="K1658" s="327">
        <v>0</v>
      </c>
      <c r="L1658" s="327">
        <v>0</v>
      </c>
      <c r="M1658" s="327">
        <v>0</v>
      </c>
      <c r="N1658" s="326" t="s">
        <v>7276</v>
      </c>
    </row>
    <row r="1659" spans="2:14" ht="15" hidden="1" x14ac:dyDescent="0.25">
      <c r="B1659" s="324" t="s">
        <v>15323</v>
      </c>
      <c r="C1659" s="324" t="s">
        <v>991</v>
      </c>
      <c r="D1659" s="324" t="s">
        <v>4149</v>
      </c>
      <c r="E1659" s="324" t="s">
        <v>1068</v>
      </c>
      <c r="F1659" s="324" t="s">
        <v>800</v>
      </c>
      <c r="G1659" s="324" t="s">
        <v>896</v>
      </c>
      <c r="H1659" s="324" t="s">
        <v>7395</v>
      </c>
      <c r="I1659" s="325">
        <v>0</v>
      </c>
      <c r="J1659" s="325">
        <v>0</v>
      </c>
      <c r="K1659" s="325">
        <v>0</v>
      </c>
      <c r="L1659" s="325">
        <v>0</v>
      </c>
      <c r="M1659" s="325">
        <v>0</v>
      </c>
      <c r="N1659" s="324" t="s">
        <v>7278</v>
      </c>
    </row>
    <row r="1660" spans="2:14" ht="15" hidden="1" x14ac:dyDescent="0.25">
      <c r="B1660" s="326" t="s">
        <v>15324</v>
      </c>
      <c r="C1660" s="326" t="s">
        <v>991</v>
      </c>
      <c r="D1660" s="326" t="s">
        <v>4149</v>
      </c>
      <c r="E1660" s="326" t="s">
        <v>1069</v>
      </c>
      <c r="F1660" s="326" t="s">
        <v>800</v>
      </c>
      <c r="G1660" s="326" t="s">
        <v>896</v>
      </c>
      <c r="H1660" s="326" t="s">
        <v>6249</v>
      </c>
      <c r="I1660" s="327">
        <v>0</v>
      </c>
      <c r="J1660" s="327">
        <v>0</v>
      </c>
      <c r="K1660" s="327">
        <v>0</v>
      </c>
      <c r="L1660" s="327">
        <v>0</v>
      </c>
      <c r="M1660" s="327">
        <v>0</v>
      </c>
      <c r="N1660" s="326" t="s">
        <v>7279</v>
      </c>
    </row>
    <row r="1661" spans="2:14" ht="15" hidden="1" x14ac:dyDescent="0.25">
      <c r="B1661" s="324" t="s">
        <v>15324</v>
      </c>
      <c r="C1661" s="324" t="s">
        <v>991</v>
      </c>
      <c r="D1661" s="324" t="s">
        <v>4149</v>
      </c>
      <c r="E1661" s="324" t="s">
        <v>1069</v>
      </c>
      <c r="F1661" s="324" t="s">
        <v>800</v>
      </c>
      <c r="G1661" s="324" t="s">
        <v>896</v>
      </c>
      <c r="H1661" s="324" t="s">
        <v>6221</v>
      </c>
      <c r="I1661" s="325">
        <v>0</v>
      </c>
      <c r="J1661" s="325">
        <v>0</v>
      </c>
      <c r="K1661" s="325">
        <v>0</v>
      </c>
      <c r="L1661" s="325">
        <v>0</v>
      </c>
      <c r="M1661" s="325">
        <v>0</v>
      </c>
      <c r="N1661" s="324" t="s">
        <v>7276</v>
      </c>
    </row>
    <row r="1662" spans="2:14" ht="15" hidden="1" x14ac:dyDescent="0.25">
      <c r="B1662" s="326" t="s">
        <v>15324</v>
      </c>
      <c r="C1662" s="326" t="s">
        <v>991</v>
      </c>
      <c r="D1662" s="326" t="s">
        <v>4149</v>
      </c>
      <c r="E1662" s="326" t="s">
        <v>1069</v>
      </c>
      <c r="F1662" s="326" t="s">
        <v>800</v>
      </c>
      <c r="G1662" s="326" t="s">
        <v>896</v>
      </c>
      <c r="H1662" s="326" t="s">
        <v>14377</v>
      </c>
      <c r="I1662" s="327">
        <v>0</v>
      </c>
      <c r="J1662" s="327">
        <v>0</v>
      </c>
      <c r="K1662" s="327">
        <v>0</v>
      </c>
      <c r="L1662" s="327">
        <v>0</v>
      </c>
      <c r="M1662" s="327">
        <v>0</v>
      </c>
      <c r="N1662" s="326" t="s">
        <v>12561</v>
      </c>
    </row>
    <row r="1663" spans="2:14" ht="15" hidden="1" x14ac:dyDescent="0.25">
      <c r="B1663" s="324" t="s">
        <v>15324</v>
      </c>
      <c r="C1663" s="324" t="s">
        <v>991</v>
      </c>
      <c r="D1663" s="324" t="s">
        <v>4149</v>
      </c>
      <c r="E1663" s="324" t="s">
        <v>1069</v>
      </c>
      <c r="F1663" s="324" t="s">
        <v>800</v>
      </c>
      <c r="G1663" s="324" t="s">
        <v>896</v>
      </c>
      <c r="H1663" s="324" t="s">
        <v>7395</v>
      </c>
      <c r="I1663" s="325">
        <v>0</v>
      </c>
      <c r="J1663" s="325">
        <v>0</v>
      </c>
      <c r="K1663" s="325">
        <v>0</v>
      </c>
      <c r="L1663" s="325">
        <v>0</v>
      </c>
      <c r="M1663" s="325">
        <v>0</v>
      </c>
      <c r="N1663" s="324" t="s">
        <v>7278</v>
      </c>
    </row>
    <row r="1664" spans="2:14" ht="15" hidden="1" x14ac:dyDescent="0.25">
      <c r="B1664" s="326" t="s">
        <v>15325</v>
      </c>
      <c r="C1664" s="326" t="s">
        <v>991</v>
      </c>
      <c r="D1664" s="326" t="s">
        <v>4149</v>
      </c>
      <c r="E1664" s="326" t="s">
        <v>1070</v>
      </c>
      <c r="F1664" s="326" t="s">
        <v>800</v>
      </c>
      <c r="G1664" s="326" t="s">
        <v>896</v>
      </c>
      <c r="H1664" s="326" t="s">
        <v>6249</v>
      </c>
      <c r="I1664" s="327">
        <v>0</v>
      </c>
      <c r="J1664" s="327">
        <v>0</v>
      </c>
      <c r="K1664" s="327">
        <v>0</v>
      </c>
      <c r="L1664" s="327">
        <v>0</v>
      </c>
      <c r="M1664" s="327">
        <v>0</v>
      </c>
      <c r="N1664" s="326" t="s">
        <v>7279</v>
      </c>
    </row>
    <row r="1665" spans="2:14" ht="15" hidden="1" x14ac:dyDescent="0.25">
      <c r="B1665" s="324" t="s">
        <v>15326</v>
      </c>
      <c r="C1665" s="324" t="s">
        <v>991</v>
      </c>
      <c r="D1665" s="324" t="s">
        <v>4149</v>
      </c>
      <c r="E1665" s="324" t="s">
        <v>1071</v>
      </c>
      <c r="F1665" s="324" t="s">
        <v>800</v>
      </c>
      <c r="G1665" s="324" t="s">
        <v>896</v>
      </c>
      <c r="H1665" s="324" t="s">
        <v>6249</v>
      </c>
      <c r="I1665" s="325">
        <v>0</v>
      </c>
      <c r="J1665" s="325">
        <v>0</v>
      </c>
      <c r="K1665" s="325">
        <v>0</v>
      </c>
      <c r="L1665" s="325">
        <v>0</v>
      </c>
      <c r="M1665" s="325">
        <v>0</v>
      </c>
      <c r="N1665" s="324" t="s">
        <v>7279</v>
      </c>
    </row>
    <row r="1666" spans="2:14" ht="15" hidden="1" x14ac:dyDescent="0.25">
      <c r="B1666" s="326" t="s">
        <v>15326</v>
      </c>
      <c r="C1666" s="326" t="s">
        <v>991</v>
      </c>
      <c r="D1666" s="326" t="s">
        <v>4149</v>
      </c>
      <c r="E1666" s="326" t="s">
        <v>1071</v>
      </c>
      <c r="F1666" s="326" t="s">
        <v>800</v>
      </c>
      <c r="G1666" s="326" t="s">
        <v>896</v>
      </c>
      <c r="H1666" s="326" t="s">
        <v>6221</v>
      </c>
      <c r="I1666" s="327">
        <v>0</v>
      </c>
      <c r="J1666" s="327">
        <v>0</v>
      </c>
      <c r="K1666" s="327">
        <v>0</v>
      </c>
      <c r="L1666" s="327">
        <v>0</v>
      </c>
      <c r="M1666" s="327">
        <v>0</v>
      </c>
      <c r="N1666" s="326" t="s">
        <v>7276</v>
      </c>
    </row>
    <row r="1667" spans="2:14" ht="15" hidden="1" x14ac:dyDescent="0.25">
      <c r="B1667" s="324" t="s">
        <v>15326</v>
      </c>
      <c r="C1667" s="324" t="s">
        <v>991</v>
      </c>
      <c r="D1667" s="324" t="s">
        <v>4149</v>
      </c>
      <c r="E1667" s="324" t="s">
        <v>1071</v>
      </c>
      <c r="F1667" s="324" t="s">
        <v>800</v>
      </c>
      <c r="G1667" s="324" t="s">
        <v>896</v>
      </c>
      <c r="H1667" s="324" t="s">
        <v>6223</v>
      </c>
      <c r="I1667" s="325">
        <v>0</v>
      </c>
      <c r="J1667" s="325">
        <v>0</v>
      </c>
      <c r="K1667" s="325">
        <v>0</v>
      </c>
      <c r="L1667" s="325">
        <v>0</v>
      </c>
      <c r="M1667" s="325">
        <v>0</v>
      </c>
      <c r="N1667" s="324" t="s">
        <v>7280</v>
      </c>
    </row>
    <row r="1668" spans="2:14" ht="15" hidden="1" x14ac:dyDescent="0.25">
      <c r="B1668" s="326" t="s">
        <v>15327</v>
      </c>
      <c r="C1668" s="326" t="s">
        <v>991</v>
      </c>
      <c r="D1668" s="326" t="s">
        <v>4149</v>
      </c>
      <c r="E1668" s="326" t="s">
        <v>1072</v>
      </c>
      <c r="F1668" s="326" t="s">
        <v>800</v>
      </c>
      <c r="G1668" s="326" t="s">
        <v>896</v>
      </c>
      <c r="H1668" s="326" t="s">
        <v>6249</v>
      </c>
      <c r="I1668" s="327">
        <v>573.79345000000001</v>
      </c>
      <c r="J1668" s="327">
        <v>0</v>
      </c>
      <c r="K1668" s="327">
        <v>573.79345000000001</v>
      </c>
      <c r="L1668" s="327">
        <v>10548.91</v>
      </c>
      <c r="M1668" s="327">
        <v>0</v>
      </c>
      <c r="N1668" s="326" t="s">
        <v>7279</v>
      </c>
    </row>
    <row r="1669" spans="2:14" ht="15" hidden="1" x14ac:dyDescent="0.25">
      <c r="B1669" s="324" t="s">
        <v>15327</v>
      </c>
      <c r="C1669" s="324" t="s">
        <v>991</v>
      </c>
      <c r="D1669" s="324" t="s">
        <v>4149</v>
      </c>
      <c r="E1669" s="324" t="s">
        <v>1072</v>
      </c>
      <c r="F1669" s="324" t="s">
        <v>800</v>
      </c>
      <c r="G1669" s="324" t="s">
        <v>896</v>
      </c>
      <c r="H1669" s="324" t="s">
        <v>6221</v>
      </c>
      <c r="I1669" s="325">
        <v>55.747610000000002</v>
      </c>
      <c r="J1669" s="325">
        <v>0</v>
      </c>
      <c r="K1669" s="325">
        <v>55.747610000000002</v>
      </c>
      <c r="L1669" s="325">
        <v>1053.82</v>
      </c>
      <c r="M1669" s="325">
        <v>0</v>
      </c>
      <c r="N1669" s="324" t="s">
        <v>7276</v>
      </c>
    </row>
    <row r="1670" spans="2:14" ht="15" hidden="1" x14ac:dyDescent="0.25">
      <c r="B1670" s="326" t="s">
        <v>15327</v>
      </c>
      <c r="C1670" s="326" t="s">
        <v>991</v>
      </c>
      <c r="D1670" s="326" t="s">
        <v>4149</v>
      </c>
      <c r="E1670" s="326" t="s">
        <v>1072</v>
      </c>
      <c r="F1670" s="326" t="s">
        <v>800</v>
      </c>
      <c r="G1670" s="326" t="s">
        <v>896</v>
      </c>
      <c r="H1670" s="326" t="s">
        <v>7395</v>
      </c>
      <c r="I1670" s="327">
        <v>22</v>
      </c>
      <c r="J1670" s="327">
        <v>0</v>
      </c>
      <c r="K1670" s="327">
        <v>22</v>
      </c>
      <c r="L1670" s="327">
        <v>420.7</v>
      </c>
      <c r="M1670" s="327">
        <v>0</v>
      </c>
      <c r="N1670" s="326" t="s">
        <v>7278</v>
      </c>
    </row>
    <row r="1671" spans="2:14" ht="15" hidden="1" x14ac:dyDescent="0.25">
      <c r="B1671" s="324" t="s">
        <v>15328</v>
      </c>
      <c r="C1671" s="324" t="s">
        <v>991</v>
      </c>
      <c r="D1671" s="324" t="s">
        <v>4149</v>
      </c>
      <c r="E1671" s="324" t="s">
        <v>681</v>
      </c>
      <c r="F1671" s="324" t="s">
        <v>800</v>
      </c>
      <c r="G1671" s="324" t="s">
        <v>896</v>
      </c>
      <c r="H1671" s="324" t="s">
        <v>6249</v>
      </c>
      <c r="I1671" s="325">
        <v>2.6238000000000001</v>
      </c>
      <c r="J1671" s="325">
        <v>0</v>
      </c>
      <c r="K1671" s="325">
        <v>2.6238000000000001</v>
      </c>
      <c r="L1671" s="325">
        <v>49.24</v>
      </c>
      <c r="M1671" s="325">
        <v>0</v>
      </c>
      <c r="N1671" s="324" t="s">
        <v>7279</v>
      </c>
    </row>
    <row r="1672" spans="2:14" ht="15" hidden="1" x14ac:dyDescent="0.25">
      <c r="B1672" s="326" t="s">
        <v>15328</v>
      </c>
      <c r="C1672" s="326" t="s">
        <v>991</v>
      </c>
      <c r="D1672" s="326" t="s">
        <v>4149</v>
      </c>
      <c r="E1672" s="326" t="s">
        <v>681</v>
      </c>
      <c r="F1672" s="326" t="s">
        <v>800</v>
      </c>
      <c r="G1672" s="326" t="s">
        <v>896</v>
      </c>
      <c r="H1672" s="326" t="s">
        <v>6221</v>
      </c>
      <c r="I1672" s="327">
        <v>0</v>
      </c>
      <c r="J1672" s="327">
        <v>0</v>
      </c>
      <c r="K1672" s="327">
        <v>0</v>
      </c>
      <c r="L1672" s="327">
        <v>0</v>
      </c>
      <c r="M1672" s="327">
        <v>0</v>
      </c>
      <c r="N1672" s="326" t="s">
        <v>7276</v>
      </c>
    </row>
    <row r="1673" spans="2:14" ht="15" hidden="1" x14ac:dyDescent="0.25">
      <c r="B1673" s="324" t="s">
        <v>15329</v>
      </c>
      <c r="C1673" s="324" t="s">
        <v>991</v>
      </c>
      <c r="D1673" s="324" t="s">
        <v>4149</v>
      </c>
      <c r="E1673" s="324" t="s">
        <v>667</v>
      </c>
      <c r="F1673" s="324" t="s">
        <v>800</v>
      </c>
      <c r="G1673" s="324" t="s">
        <v>896</v>
      </c>
      <c r="H1673" s="324" t="s">
        <v>6249</v>
      </c>
      <c r="I1673" s="325">
        <v>0</v>
      </c>
      <c r="J1673" s="325">
        <v>0</v>
      </c>
      <c r="K1673" s="325">
        <v>0</v>
      </c>
      <c r="L1673" s="325">
        <v>0</v>
      </c>
      <c r="M1673" s="325">
        <v>0</v>
      </c>
      <c r="N1673" s="324" t="s">
        <v>7279</v>
      </c>
    </row>
    <row r="1674" spans="2:14" ht="15" hidden="1" x14ac:dyDescent="0.25">
      <c r="B1674" s="326" t="s">
        <v>15329</v>
      </c>
      <c r="C1674" s="326" t="s">
        <v>991</v>
      </c>
      <c r="D1674" s="326" t="s">
        <v>4149</v>
      </c>
      <c r="E1674" s="326" t="s">
        <v>667</v>
      </c>
      <c r="F1674" s="326" t="s">
        <v>800</v>
      </c>
      <c r="G1674" s="326" t="s">
        <v>896</v>
      </c>
      <c r="H1674" s="326" t="s">
        <v>6221</v>
      </c>
      <c r="I1674" s="327">
        <v>3.0583200000000001</v>
      </c>
      <c r="J1674" s="327">
        <v>0</v>
      </c>
      <c r="K1674" s="327">
        <v>3.0583200000000001</v>
      </c>
      <c r="L1674" s="327">
        <v>283.25</v>
      </c>
      <c r="M1674" s="327">
        <v>0</v>
      </c>
      <c r="N1674" s="326" t="s">
        <v>7276</v>
      </c>
    </row>
    <row r="1675" spans="2:14" ht="15" hidden="1" x14ac:dyDescent="0.25">
      <c r="B1675" s="324" t="s">
        <v>15329</v>
      </c>
      <c r="C1675" s="324" t="s">
        <v>991</v>
      </c>
      <c r="D1675" s="324" t="s">
        <v>4149</v>
      </c>
      <c r="E1675" s="324" t="s">
        <v>667</v>
      </c>
      <c r="F1675" s="324" t="s">
        <v>800</v>
      </c>
      <c r="G1675" s="324" t="s">
        <v>896</v>
      </c>
      <c r="H1675" s="324" t="s">
        <v>7395</v>
      </c>
      <c r="I1675" s="325">
        <v>0</v>
      </c>
      <c r="J1675" s="325">
        <v>0</v>
      </c>
      <c r="K1675" s="325">
        <v>0</v>
      </c>
      <c r="L1675" s="325">
        <v>0</v>
      </c>
      <c r="M1675" s="325">
        <v>0</v>
      </c>
      <c r="N1675" s="324" t="s">
        <v>7278</v>
      </c>
    </row>
    <row r="1676" spans="2:14" ht="15" hidden="1" x14ac:dyDescent="0.25">
      <c r="B1676" s="324" t="s">
        <v>15330</v>
      </c>
      <c r="C1676" s="324" t="s">
        <v>991</v>
      </c>
      <c r="D1676" s="324" t="s">
        <v>4149</v>
      </c>
      <c r="E1676" s="324" t="s">
        <v>1073</v>
      </c>
      <c r="F1676" s="324" t="s">
        <v>800</v>
      </c>
      <c r="G1676" s="324" t="s">
        <v>896</v>
      </c>
      <c r="H1676" s="324" t="s">
        <v>6249</v>
      </c>
      <c r="I1676" s="325">
        <v>19.359919999999999</v>
      </c>
      <c r="J1676" s="325">
        <v>0</v>
      </c>
      <c r="K1676" s="325">
        <v>19.359919999999999</v>
      </c>
      <c r="L1676" s="325">
        <v>1683.81</v>
      </c>
      <c r="M1676" s="325">
        <v>0</v>
      </c>
      <c r="N1676" s="324" t="s">
        <v>7279</v>
      </c>
    </row>
    <row r="1677" spans="2:14" ht="15" hidden="1" x14ac:dyDescent="0.25">
      <c r="B1677" s="326" t="s">
        <v>15330</v>
      </c>
      <c r="C1677" s="326" t="s">
        <v>991</v>
      </c>
      <c r="D1677" s="326" t="s">
        <v>4149</v>
      </c>
      <c r="E1677" s="326" t="s">
        <v>1073</v>
      </c>
      <c r="F1677" s="326" t="s">
        <v>800</v>
      </c>
      <c r="G1677" s="326" t="s">
        <v>896</v>
      </c>
      <c r="H1677" s="326" t="s">
        <v>6221</v>
      </c>
      <c r="I1677" s="327">
        <v>0</v>
      </c>
      <c r="J1677" s="327">
        <v>0</v>
      </c>
      <c r="K1677" s="327">
        <v>0</v>
      </c>
      <c r="L1677" s="327">
        <v>0</v>
      </c>
      <c r="M1677" s="327">
        <v>0</v>
      </c>
      <c r="N1677" s="326" t="s">
        <v>7276</v>
      </c>
    </row>
    <row r="1678" spans="2:14" ht="15" hidden="1" x14ac:dyDescent="0.25">
      <c r="B1678" s="324" t="s">
        <v>15330</v>
      </c>
      <c r="C1678" s="324" t="s">
        <v>991</v>
      </c>
      <c r="D1678" s="324" t="s">
        <v>4149</v>
      </c>
      <c r="E1678" s="324" t="s">
        <v>1073</v>
      </c>
      <c r="F1678" s="324" t="s">
        <v>800</v>
      </c>
      <c r="G1678" s="324" t="s">
        <v>896</v>
      </c>
      <c r="H1678" s="324" t="s">
        <v>7395</v>
      </c>
      <c r="I1678" s="325">
        <v>0</v>
      </c>
      <c r="J1678" s="325">
        <v>0</v>
      </c>
      <c r="K1678" s="325">
        <v>0</v>
      </c>
      <c r="L1678" s="325">
        <v>0</v>
      </c>
      <c r="M1678" s="325">
        <v>0</v>
      </c>
      <c r="N1678" s="324" t="s">
        <v>7278</v>
      </c>
    </row>
    <row r="1679" spans="2:14" ht="15" hidden="1" x14ac:dyDescent="0.25">
      <c r="B1679" s="326" t="s">
        <v>15331</v>
      </c>
      <c r="C1679" s="326" t="s">
        <v>991</v>
      </c>
      <c r="D1679" s="326" t="s">
        <v>4149</v>
      </c>
      <c r="E1679" s="326" t="s">
        <v>1075</v>
      </c>
      <c r="F1679" s="326" t="s">
        <v>800</v>
      </c>
      <c r="G1679" s="326" t="s">
        <v>896</v>
      </c>
      <c r="H1679" s="326" t="s">
        <v>6249</v>
      </c>
      <c r="I1679" s="327">
        <v>0</v>
      </c>
      <c r="J1679" s="327">
        <v>0</v>
      </c>
      <c r="K1679" s="327">
        <v>0</v>
      </c>
      <c r="L1679" s="327">
        <v>0</v>
      </c>
      <c r="M1679" s="327">
        <v>0</v>
      </c>
      <c r="N1679" s="326" t="s">
        <v>7279</v>
      </c>
    </row>
    <row r="1680" spans="2:14" ht="15" hidden="1" x14ac:dyDescent="0.25">
      <c r="B1680" s="324" t="s">
        <v>15331</v>
      </c>
      <c r="C1680" s="324" t="s">
        <v>991</v>
      </c>
      <c r="D1680" s="324" t="s">
        <v>4149</v>
      </c>
      <c r="E1680" s="324" t="s">
        <v>1075</v>
      </c>
      <c r="F1680" s="324" t="s">
        <v>800</v>
      </c>
      <c r="G1680" s="324" t="s">
        <v>896</v>
      </c>
      <c r="H1680" s="324" t="s">
        <v>6221</v>
      </c>
      <c r="I1680" s="325">
        <v>0</v>
      </c>
      <c r="J1680" s="325">
        <v>0</v>
      </c>
      <c r="K1680" s="325">
        <v>0</v>
      </c>
      <c r="L1680" s="325">
        <v>0</v>
      </c>
      <c r="M1680" s="325">
        <v>0</v>
      </c>
      <c r="N1680" s="324" t="s">
        <v>7276</v>
      </c>
    </row>
    <row r="1681" spans="2:14" ht="15" hidden="1" x14ac:dyDescent="0.25">
      <c r="B1681" s="326" t="s">
        <v>15332</v>
      </c>
      <c r="C1681" s="326" t="s">
        <v>991</v>
      </c>
      <c r="D1681" s="326" t="s">
        <v>4149</v>
      </c>
      <c r="E1681" s="326" t="s">
        <v>1076</v>
      </c>
      <c r="F1681" s="326" t="s">
        <v>800</v>
      </c>
      <c r="G1681" s="326" t="s">
        <v>896</v>
      </c>
      <c r="H1681" s="326" t="s">
        <v>6249</v>
      </c>
      <c r="I1681" s="327">
        <v>0</v>
      </c>
      <c r="J1681" s="327">
        <v>0</v>
      </c>
      <c r="K1681" s="327">
        <v>0</v>
      </c>
      <c r="L1681" s="327">
        <v>-1798.68</v>
      </c>
      <c r="M1681" s="327">
        <v>0</v>
      </c>
      <c r="N1681" s="326" t="s">
        <v>7279</v>
      </c>
    </row>
    <row r="1682" spans="2:14" ht="15" hidden="1" x14ac:dyDescent="0.25">
      <c r="B1682" s="324" t="s">
        <v>15332</v>
      </c>
      <c r="C1682" s="324" t="s">
        <v>991</v>
      </c>
      <c r="D1682" s="324" t="s">
        <v>4149</v>
      </c>
      <c r="E1682" s="324" t="s">
        <v>1076</v>
      </c>
      <c r="F1682" s="324" t="s">
        <v>800</v>
      </c>
      <c r="G1682" s="324" t="s">
        <v>896</v>
      </c>
      <c r="H1682" s="324" t="s">
        <v>6221</v>
      </c>
      <c r="I1682" s="325">
        <v>0</v>
      </c>
      <c r="J1682" s="325">
        <v>0</v>
      </c>
      <c r="K1682" s="325">
        <v>0</v>
      </c>
      <c r="L1682" s="325">
        <v>-1658.15</v>
      </c>
      <c r="M1682" s="325">
        <v>0</v>
      </c>
      <c r="N1682" s="324" t="s">
        <v>7276</v>
      </c>
    </row>
    <row r="1683" spans="2:14" ht="15" hidden="1" x14ac:dyDescent="0.25">
      <c r="B1683" s="326" t="s">
        <v>15333</v>
      </c>
      <c r="C1683" s="326" t="s">
        <v>991</v>
      </c>
      <c r="D1683" s="326" t="s">
        <v>4149</v>
      </c>
      <c r="E1683" s="326" t="s">
        <v>1077</v>
      </c>
      <c r="F1683" s="326" t="s">
        <v>800</v>
      </c>
      <c r="G1683" s="326" t="s">
        <v>896</v>
      </c>
      <c r="H1683" s="326" t="s">
        <v>6249</v>
      </c>
      <c r="I1683" s="327">
        <v>0</v>
      </c>
      <c r="J1683" s="327">
        <v>0</v>
      </c>
      <c r="K1683" s="327">
        <v>0</v>
      </c>
      <c r="L1683" s="327">
        <v>186.83</v>
      </c>
      <c r="M1683" s="327">
        <v>0</v>
      </c>
      <c r="N1683" s="326" t="s">
        <v>7279</v>
      </c>
    </row>
    <row r="1684" spans="2:14" ht="15" hidden="1" x14ac:dyDescent="0.25">
      <c r="B1684" s="326" t="s">
        <v>15334</v>
      </c>
      <c r="C1684" s="326" t="s">
        <v>991</v>
      </c>
      <c r="D1684" s="326" t="s">
        <v>4149</v>
      </c>
      <c r="E1684" s="326" t="s">
        <v>1078</v>
      </c>
      <c r="F1684" s="326" t="s">
        <v>800</v>
      </c>
      <c r="G1684" s="326" t="s">
        <v>896</v>
      </c>
      <c r="H1684" s="326" t="s">
        <v>6249</v>
      </c>
      <c r="I1684" s="327">
        <v>21123.853599999999</v>
      </c>
      <c r="J1684" s="327">
        <v>0</v>
      </c>
      <c r="K1684" s="327">
        <v>21123.853599999999</v>
      </c>
      <c r="L1684" s="327">
        <v>69719.87</v>
      </c>
      <c r="M1684" s="327">
        <v>0</v>
      </c>
      <c r="N1684" s="326" t="s">
        <v>7279</v>
      </c>
    </row>
    <row r="1685" spans="2:14" ht="15" hidden="1" x14ac:dyDescent="0.25">
      <c r="B1685" s="326" t="s">
        <v>15335</v>
      </c>
      <c r="C1685" s="326" t="s">
        <v>991</v>
      </c>
      <c r="D1685" s="326" t="s">
        <v>4149</v>
      </c>
      <c r="E1685" s="326" t="s">
        <v>1079</v>
      </c>
      <c r="F1685" s="326" t="s">
        <v>800</v>
      </c>
      <c r="G1685" s="326" t="s">
        <v>896</v>
      </c>
      <c r="H1685" s="326" t="s">
        <v>6249</v>
      </c>
      <c r="I1685" s="327">
        <v>0</v>
      </c>
      <c r="J1685" s="327">
        <v>0</v>
      </c>
      <c r="K1685" s="327">
        <v>0</v>
      </c>
      <c r="L1685" s="327">
        <v>2.86</v>
      </c>
      <c r="M1685" s="327">
        <v>0</v>
      </c>
      <c r="N1685" s="326" t="s">
        <v>7279</v>
      </c>
    </row>
    <row r="1686" spans="2:14" ht="15" hidden="1" x14ac:dyDescent="0.25">
      <c r="B1686" s="324" t="s">
        <v>15335</v>
      </c>
      <c r="C1686" s="324" t="s">
        <v>991</v>
      </c>
      <c r="D1686" s="324" t="s">
        <v>4149</v>
      </c>
      <c r="E1686" s="324" t="s">
        <v>1079</v>
      </c>
      <c r="F1686" s="324" t="s">
        <v>800</v>
      </c>
      <c r="G1686" s="324" t="s">
        <v>896</v>
      </c>
      <c r="H1686" s="324" t="s">
        <v>6221</v>
      </c>
      <c r="I1686" s="325">
        <v>0</v>
      </c>
      <c r="J1686" s="325">
        <v>0</v>
      </c>
      <c r="K1686" s="325">
        <v>0</v>
      </c>
      <c r="L1686" s="325">
        <v>0</v>
      </c>
      <c r="M1686" s="325">
        <v>0</v>
      </c>
      <c r="N1686" s="324" t="s">
        <v>7276</v>
      </c>
    </row>
    <row r="1687" spans="2:14" ht="15" hidden="1" x14ac:dyDescent="0.25">
      <c r="B1687" s="324" t="s">
        <v>15336</v>
      </c>
      <c r="C1687" s="324" t="s">
        <v>991</v>
      </c>
      <c r="D1687" s="324" t="s">
        <v>4149</v>
      </c>
      <c r="E1687" s="324" t="s">
        <v>2091</v>
      </c>
      <c r="F1687" s="324" t="s">
        <v>800</v>
      </c>
      <c r="G1687" s="324" t="s">
        <v>896</v>
      </c>
      <c r="H1687" s="324" t="s">
        <v>6249</v>
      </c>
      <c r="I1687" s="325">
        <v>0</v>
      </c>
      <c r="J1687" s="325">
        <v>0</v>
      </c>
      <c r="K1687" s="325">
        <v>0</v>
      </c>
      <c r="L1687" s="325">
        <v>0</v>
      </c>
      <c r="M1687" s="325">
        <v>0</v>
      </c>
      <c r="N1687" s="324" t="s">
        <v>7279</v>
      </c>
    </row>
    <row r="1688" spans="2:14" ht="15" hidden="1" x14ac:dyDescent="0.25">
      <c r="B1688" s="326" t="s">
        <v>15336</v>
      </c>
      <c r="C1688" s="326" t="s">
        <v>991</v>
      </c>
      <c r="D1688" s="326" t="s">
        <v>4149</v>
      </c>
      <c r="E1688" s="326" t="s">
        <v>2091</v>
      </c>
      <c r="F1688" s="326" t="s">
        <v>800</v>
      </c>
      <c r="G1688" s="326" t="s">
        <v>896</v>
      </c>
      <c r="H1688" s="326" t="s">
        <v>7395</v>
      </c>
      <c r="I1688" s="327">
        <v>0</v>
      </c>
      <c r="J1688" s="327">
        <v>0</v>
      </c>
      <c r="K1688" s="327">
        <v>0</v>
      </c>
      <c r="L1688" s="327">
        <v>0</v>
      </c>
      <c r="M1688" s="327">
        <v>0</v>
      </c>
      <c r="N1688" s="326" t="s">
        <v>7278</v>
      </c>
    </row>
    <row r="1689" spans="2:14" ht="15" hidden="1" x14ac:dyDescent="0.25">
      <c r="B1689" s="324" t="s">
        <v>15337</v>
      </c>
      <c r="C1689" s="324" t="s">
        <v>991</v>
      </c>
      <c r="D1689" s="324" t="s">
        <v>4149</v>
      </c>
      <c r="E1689" s="324" t="s">
        <v>1080</v>
      </c>
      <c r="F1689" s="324" t="s">
        <v>800</v>
      </c>
      <c r="G1689" s="324" t="s">
        <v>896</v>
      </c>
      <c r="H1689" s="324" t="s">
        <v>6249</v>
      </c>
      <c r="I1689" s="325">
        <v>0</v>
      </c>
      <c r="J1689" s="325">
        <v>0</v>
      </c>
      <c r="K1689" s="325">
        <v>0</v>
      </c>
      <c r="L1689" s="325">
        <v>1696.75</v>
      </c>
      <c r="M1689" s="325">
        <v>0</v>
      </c>
      <c r="N1689" s="324" t="s">
        <v>7279</v>
      </c>
    </row>
    <row r="1690" spans="2:14" ht="15" hidden="1" x14ac:dyDescent="0.25">
      <c r="B1690" s="324" t="s">
        <v>15338</v>
      </c>
      <c r="C1690" s="324" t="s">
        <v>991</v>
      </c>
      <c r="D1690" s="324" t="s">
        <v>4149</v>
      </c>
      <c r="E1690" s="324" t="s">
        <v>4243</v>
      </c>
      <c r="F1690" s="324" t="s">
        <v>800</v>
      </c>
      <c r="G1690" s="324" t="s">
        <v>896</v>
      </c>
      <c r="H1690" s="324" t="s">
        <v>6249</v>
      </c>
      <c r="I1690" s="325">
        <v>0</v>
      </c>
      <c r="J1690" s="325">
        <v>0</v>
      </c>
      <c r="K1690" s="325">
        <v>0</v>
      </c>
      <c r="L1690" s="325">
        <v>0</v>
      </c>
      <c r="M1690" s="325">
        <v>0</v>
      </c>
      <c r="N1690" s="324" t="s">
        <v>7279</v>
      </c>
    </row>
    <row r="1691" spans="2:14" ht="15" hidden="1" x14ac:dyDescent="0.25">
      <c r="B1691" s="326" t="s">
        <v>15338</v>
      </c>
      <c r="C1691" s="326" t="s">
        <v>991</v>
      </c>
      <c r="D1691" s="326" t="s">
        <v>4149</v>
      </c>
      <c r="E1691" s="326" t="s">
        <v>4243</v>
      </c>
      <c r="F1691" s="326" t="s">
        <v>800</v>
      </c>
      <c r="G1691" s="326" t="s">
        <v>896</v>
      </c>
      <c r="H1691" s="326" t="s">
        <v>6221</v>
      </c>
      <c r="I1691" s="327">
        <v>0</v>
      </c>
      <c r="J1691" s="327">
        <v>0</v>
      </c>
      <c r="K1691" s="327">
        <v>0</v>
      </c>
      <c r="L1691" s="327">
        <v>0</v>
      </c>
      <c r="M1691" s="327">
        <v>0</v>
      </c>
      <c r="N1691" s="326" t="s">
        <v>7276</v>
      </c>
    </row>
    <row r="1692" spans="2:14" ht="15" hidden="1" x14ac:dyDescent="0.25">
      <c r="B1692" s="324" t="s">
        <v>15339</v>
      </c>
      <c r="C1692" s="324" t="s">
        <v>991</v>
      </c>
      <c r="D1692" s="324" t="s">
        <v>4149</v>
      </c>
      <c r="E1692" s="324" t="s">
        <v>7180</v>
      </c>
      <c r="F1692" s="324" t="s">
        <v>800</v>
      </c>
      <c r="G1692" s="324" t="s">
        <v>896</v>
      </c>
      <c r="H1692" s="324" t="s">
        <v>6249</v>
      </c>
      <c r="I1692" s="325">
        <v>0</v>
      </c>
      <c r="J1692" s="325">
        <v>0</v>
      </c>
      <c r="K1692" s="325">
        <v>0</v>
      </c>
      <c r="L1692" s="325">
        <v>3127.28</v>
      </c>
      <c r="M1692" s="325">
        <v>0</v>
      </c>
      <c r="N1692" s="324" t="s">
        <v>7279</v>
      </c>
    </row>
    <row r="1693" spans="2:14" ht="15" hidden="1" x14ac:dyDescent="0.25">
      <c r="B1693" s="326" t="s">
        <v>15340</v>
      </c>
      <c r="C1693" s="326" t="s">
        <v>991</v>
      </c>
      <c r="D1693" s="326" t="s">
        <v>4149</v>
      </c>
      <c r="E1693" s="326" t="s">
        <v>14381</v>
      </c>
      <c r="F1693" s="326" t="s">
        <v>801</v>
      </c>
      <c r="G1693" s="326" t="s">
        <v>896</v>
      </c>
      <c r="H1693" s="326" t="s">
        <v>6249</v>
      </c>
      <c r="I1693" s="327">
        <v>1885</v>
      </c>
      <c r="J1693" s="327">
        <v>0</v>
      </c>
      <c r="K1693" s="327">
        <v>1885</v>
      </c>
      <c r="L1693" s="327">
        <v>413.71</v>
      </c>
      <c r="M1693" s="327">
        <v>0</v>
      </c>
      <c r="N1693" s="326" t="s">
        <v>7279</v>
      </c>
    </row>
    <row r="1694" spans="2:14" ht="15" hidden="1" x14ac:dyDescent="0.25">
      <c r="B1694" s="326" t="s">
        <v>21648</v>
      </c>
      <c r="C1694" s="326" t="s">
        <v>991</v>
      </c>
      <c r="D1694" s="326" t="s">
        <v>4149</v>
      </c>
      <c r="E1694" s="326" t="s">
        <v>667</v>
      </c>
      <c r="F1694" s="326" t="s">
        <v>801</v>
      </c>
      <c r="G1694" s="326" t="s">
        <v>896</v>
      </c>
      <c r="H1694" s="326" t="s">
        <v>6249</v>
      </c>
      <c r="I1694" s="327">
        <v>841132</v>
      </c>
      <c r="J1694" s="327">
        <v>0</v>
      </c>
      <c r="K1694" s="327">
        <v>841132</v>
      </c>
      <c r="L1694" s="327">
        <v>0</v>
      </c>
      <c r="M1694" s="327">
        <v>0</v>
      </c>
      <c r="N1694" s="326" t="s">
        <v>7279</v>
      </c>
    </row>
    <row r="1695" spans="2:14" ht="15" hidden="1" x14ac:dyDescent="0.25">
      <c r="B1695" s="324" t="s">
        <v>21648</v>
      </c>
      <c r="C1695" s="324" t="s">
        <v>991</v>
      </c>
      <c r="D1695" s="324" t="s">
        <v>4149</v>
      </c>
      <c r="E1695" s="324" t="s">
        <v>667</v>
      </c>
      <c r="F1695" s="324" t="s">
        <v>801</v>
      </c>
      <c r="G1695" s="324" t="s">
        <v>896</v>
      </c>
      <c r="H1695" s="324" t="s">
        <v>6221</v>
      </c>
      <c r="I1695" s="325">
        <v>0</v>
      </c>
      <c r="J1695" s="325">
        <v>0</v>
      </c>
      <c r="K1695" s="325">
        <v>0</v>
      </c>
      <c r="L1695" s="325">
        <v>0</v>
      </c>
      <c r="M1695" s="325">
        <v>0</v>
      </c>
      <c r="N1695" s="324" t="s">
        <v>7276</v>
      </c>
    </row>
    <row r="1696" spans="2:14" ht="15" hidden="1" x14ac:dyDescent="0.25">
      <c r="B1696" s="326" t="s">
        <v>21649</v>
      </c>
      <c r="C1696" s="326" t="s">
        <v>991</v>
      </c>
      <c r="D1696" s="326" t="s">
        <v>4149</v>
      </c>
      <c r="E1696" s="326" t="s">
        <v>1073</v>
      </c>
      <c r="F1696" s="326" t="s">
        <v>801</v>
      </c>
      <c r="G1696" s="326" t="s">
        <v>896</v>
      </c>
      <c r="H1696" s="326" t="s">
        <v>6249</v>
      </c>
      <c r="I1696" s="327">
        <v>532033</v>
      </c>
      <c r="J1696" s="327">
        <v>0</v>
      </c>
      <c r="K1696" s="327">
        <v>532033</v>
      </c>
      <c r="L1696" s="327">
        <v>0</v>
      </c>
      <c r="M1696" s="327">
        <v>0</v>
      </c>
      <c r="N1696" s="326" t="s">
        <v>7279</v>
      </c>
    </row>
    <row r="1697" spans="2:14" ht="15" hidden="1" x14ac:dyDescent="0.25">
      <c r="B1697" s="324" t="s">
        <v>21650</v>
      </c>
      <c r="C1697" s="324" t="s">
        <v>991</v>
      </c>
      <c r="D1697" s="324" t="s">
        <v>4149</v>
      </c>
      <c r="E1697" s="324" t="s">
        <v>1071</v>
      </c>
      <c r="F1697" s="324" t="s">
        <v>801</v>
      </c>
      <c r="G1697" s="324" t="s">
        <v>896</v>
      </c>
      <c r="H1697" s="324" t="s">
        <v>6249</v>
      </c>
      <c r="I1697" s="325">
        <v>195358</v>
      </c>
      <c r="J1697" s="325">
        <v>0</v>
      </c>
      <c r="K1697" s="325">
        <v>195358</v>
      </c>
      <c r="L1697" s="325">
        <v>0</v>
      </c>
      <c r="M1697" s="325">
        <v>0</v>
      </c>
      <c r="N1697" s="324" t="s">
        <v>7279</v>
      </c>
    </row>
    <row r="1698" spans="2:14" ht="15" hidden="1" x14ac:dyDescent="0.25">
      <c r="B1698" s="326" t="s">
        <v>21650</v>
      </c>
      <c r="C1698" s="326" t="s">
        <v>991</v>
      </c>
      <c r="D1698" s="326" t="s">
        <v>4149</v>
      </c>
      <c r="E1698" s="326" t="s">
        <v>1071</v>
      </c>
      <c r="F1698" s="326" t="s">
        <v>801</v>
      </c>
      <c r="G1698" s="326" t="s">
        <v>896</v>
      </c>
      <c r="H1698" s="326" t="s">
        <v>6221</v>
      </c>
      <c r="I1698" s="327">
        <v>16130</v>
      </c>
      <c r="J1698" s="327">
        <v>0</v>
      </c>
      <c r="K1698" s="327">
        <v>16130</v>
      </c>
      <c r="L1698" s="327">
        <v>0</v>
      </c>
      <c r="M1698" s="327">
        <v>0</v>
      </c>
      <c r="N1698" s="326" t="s">
        <v>7276</v>
      </c>
    </row>
    <row r="1699" spans="2:14" ht="15" hidden="1" x14ac:dyDescent="0.25">
      <c r="B1699" s="324" t="s">
        <v>21651</v>
      </c>
      <c r="C1699" s="324" t="s">
        <v>991</v>
      </c>
      <c r="D1699" s="324" t="s">
        <v>4149</v>
      </c>
      <c r="E1699" s="324" t="s">
        <v>681</v>
      </c>
      <c r="F1699" s="324" t="s">
        <v>801</v>
      </c>
      <c r="G1699" s="324" t="s">
        <v>896</v>
      </c>
      <c r="H1699" s="324" t="s">
        <v>6249</v>
      </c>
      <c r="I1699" s="325">
        <v>475212</v>
      </c>
      <c r="J1699" s="325">
        <v>0</v>
      </c>
      <c r="K1699" s="325">
        <v>475212</v>
      </c>
      <c r="L1699" s="325">
        <v>0</v>
      </c>
      <c r="M1699" s="325">
        <v>0</v>
      </c>
      <c r="N1699" s="324" t="s">
        <v>7279</v>
      </c>
    </row>
    <row r="1700" spans="2:14" ht="15" hidden="1" x14ac:dyDescent="0.25">
      <c r="B1700" s="326" t="s">
        <v>21651</v>
      </c>
      <c r="C1700" s="326" t="s">
        <v>991</v>
      </c>
      <c r="D1700" s="326" t="s">
        <v>4149</v>
      </c>
      <c r="E1700" s="326" t="s">
        <v>681</v>
      </c>
      <c r="F1700" s="326" t="s">
        <v>801</v>
      </c>
      <c r="G1700" s="326" t="s">
        <v>896</v>
      </c>
      <c r="H1700" s="326" t="s">
        <v>6221</v>
      </c>
      <c r="I1700" s="327">
        <v>0</v>
      </c>
      <c r="J1700" s="327">
        <v>21960</v>
      </c>
      <c r="K1700" s="327">
        <v>-21960</v>
      </c>
      <c r="L1700" s="327">
        <v>0</v>
      </c>
      <c r="M1700" s="327">
        <v>0</v>
      </c>
      <c r="N1700" s="326" t="s">
        <v>7276</v>
      </c>
    </row>
    <row r="1701" spans="2:14" ht="15" hidden="1" x14ac:dyDescent="0.25">
      <c r="B1701" s="324" t="s">
        <v>21652</v>
      </c>
      <c r="C1701" s="324" t="s">
        <v>991</v>
      </c>
      <c r="D1701" s="324" t="s">
        <v>4149</v>
      </c>
      <c r="E1701" s="324" t="s">
        <v>1072</v>
      </c>
      <c r="F1701" s="324" t="s">
        <v>801</v>
      </c>
      <c r="G1701" s="324" t="s">
        <v>896</v>
      </c>
      <c r="H1701" s="324" t="s">
        <v>6249</v>
      </c>
      <c r="I1701" s="325">
        <v>0</v>
      </c>
      <c r="J1701" s="325">
        <v>0</v>
      </c>
      <c r="K1701" s="325">
        <v>0</v>
      </c>
      <c r="L1701" s="325">
        <v>0</v>
      </c>
      <c r="M1701" s="325">
        <v>0</v>
      </c>
      <c r="N1701" s="324" t="s">
        <v>7279</v>
      </c>
    </row>
    <row r="1702" spans="2:14" ht="15" hidden="1" x14ac:dyDescent="0.25">
      <c r="B1702" s="326" t="s">
        <v>21652</v>
      </c>
      <c r="C1702" s="326" t="s">
        <v>991</v>
      </c>
      <c r="D1702" s="326" t="s">
        <v>4149</v>
      </c>
      <c r="E1702" s="326" t="s">
        <v>1072</v>
      </c>
      <c r="F1702" s="326" t="s">
        <v>801</v>
      </c>
      <c r="G1702" s="326" t="s">
        <v>896</v>
      </c>
      <c r="H1702" s="326" t="s">
        <v>6221</v>
      </c>
      <c r="I1702" s="327">
        <v>0</v>
      </c>
      <c r="J1702" s="327">
        <v>0</v>
      </c>
      <c r="K1702" s="327">
        <v>0</v>
      </c>
      <c r="L1702" s="327">
        <v>0</v>
      </c>
      <c r="M1702" s="327">
        <v>0</v>
      </c>
      <c r="N1702" s="326" t="s">
        <v>7276</v>
      </c>
    </row>
    <row r="1703" spans="2:14" ht="15" hidden="1" x14ac:dyDescent="0.25">
      <c r="B1703" s="324" t="s">
        <v>21652</v>
      </c>
      <c r="C1703" s="324" t="s">
        <v>991</v>
      </c>
      <c r="D1703" s="324" t="s">
        <v>4149</v>
      </c>
      <c r="E1703" s="324" t="s">
        <v>1072</v>
      </c>
      <c r="F1703" s="324" t="s">
        <v>801</v>
      </c>
      <c r="G1703" s="324" t="s">
        <v>896</v>
      </c>
      <c r="H1703" s="324" t="s">
        <v>7395</v>
      </c>
      <c r="I1703" s="325">
        <v>0</v>
      </c>
      <c r="J1703" s="325">
        <v>0</v>
      </c>
      <c r="K1703" s="325">
        <v>0</v>
      </c>
      <c r="L1703" s="325">
        <v>0</v>
      </c>
      <c r="M1703" s="325">
        <v>0</v>
      </c>
      <c r="N1703" s="324" t="s">
        <v>7278</v>
      </c>
    </row>
    <row r="1704" spans="2:14" ht="15" hidden="1" x14ac:dyDescent="0.25">
      <c r="B1704" s="326" t="s">
        <v>21653</v>
      </c>
      <c r="C1704" s="326" t="s">
        <v>991</v>
      </c>
      <c r="D1704" s="326" t="s">
        <v>4149</v>
      </c>
      <c r="E1704" s="326" t="s">
        <v>4243</v>
      </c>
      <c r="F1704" s="326" t="s">
        <v>801</v>
      </c>
      <c r="G1704" s="326" t="s">
        <v>896</v>
      </c>
      <c r="H1704" s="326" t="s">
        <v>6249</v>
      </c>
      <c r="I1704" s="327">
        <v>181843</v>
      </c>
      <c r="J1704" s="327">
        <v>0</v>
      </c>
      <c r="K1704" s="327">
        <v>181843</v>
      </c>
      <c r="L1704" s="327">
        <v>0</v>
      </c>
      <c r="M1704" s="327">
        <v>0</v>
      </c>
      <c r="N1704" s="326" t="s">
        <v>7279</v>
      </c>
    </row>
    <row r="1705" spans="2:14" ht="15" hidden="1" x14ac:dyDescent="0.25">
      <c r="B1705" s="324" t="s">
        <v>21653</v>
      </c>
      <c r="C1705" s="324" t="s">
        <v>991</v>
      </c>
      <c r="D1705" s="324" t="s">
        <v>4149</v>
      </c>
      <c r="E1705" s="324" t="s">
        <v>4243</v>
      </c>
      <c r="F1705" s="324" t="s">
        <v>801</v>
      </c>
      <c r="G1705" s="324" t="s">
        <v>896</v>
      </c>
      <c r="H1705" s="324" t="s">
        <v>6221</v>
      </c>
      <c r="I1705" s="325">
        <v>64232</v>
      </c>
      <c r="J1705" s="325">
        <v>0</v>
      </c>
      <c r="K1705" s="325">
        <v>64232</v>
      </c>
      <c r="L1705" s="325">
        <v>0</v>
      </c>
      <c r="M1705" s="325">
        <v>0</v>
      </c>
      <c r="N1705" s="324" t="s">
        <v>7276</v>
      </c>
    </row>
    <row r="1706" spans="2:14" ht="15" hidden="1" x14ac:dyDescent="0.25">
      <c r="B1706" s="326" t="s">
        <v>21654</v>
      </c>
      <c r="C1706" s="326" t="s">
        <v>991</v>
      </c>
      <c r="D1706" s="326" t="s">
        <v>4149</v>
      </c>
      <c r="E1706" s="326" t="s">
        <v>1066</v>
      </c>
      <c r="F1706" s="326" t="s">
        <v>801</v>
      </c>
      <c r="G1706" s="326" t="s">
        <v>896</v>
      </c>
      <c r="H1706" s="326" t="s">
        <v>6249</v>
      </c>
      <c r="I1706" s="327">
        <v>0</v>
      </c>
      <c r="J1706" s="327">
        <v>0</v>
      </c>
      <c r="K1706" s="327">
        <v>0</v>
      </c>
      <c r="L1706" s="327">
        <v>0</v>
      </c>
      <c r="M1706" s="327">
        <v>0</v>
      </c>
      <c r="N1706" s="326" t="s">
        <v>7279</v>
      </c>
    </row>
    <row r="1707" spans="2:14" ht="15" hidden="1" x14ac:dyDescent="0.25">
      <c r="B1707" s="324" t="s">
        <v>21654</v>
      </c>
      <c r="C1707" s="324" t="s">
        <v>991</v>
      </c>
      <c r="D1707" s="324" t="s">
        <v>4149</v>
      </c>
      <c r="E1707" s="324" t="s">
        <v>1066</v>
      </c>
      <c r="F1707" s="324" t="s">
        <v>801</v>
      </c>
      <c r="G1707" s="324" t="s">
        <v>896</v>
      </c>
      <c r="H1707" s="324" t="s">
        <v>6221</v>
      </c>
      <c r="I1707" s="325">
        <v>0</v>
      </c>
      <c r="J1707" s="325">
        <v>16800</v>
      </c>
      <c r="K1707" s="325">
        <v>-16800</v>
      </c>
      <c r="L1707" s="325">
        <v>0</v>
      </c>
      <c r="M1707" s="325">
        <v>0</v>
      </c>
      <c r="N1707" s="324" t="s">
        <v>7276</v>
      </c>
    </row>
    <row r="1708" spans="2:14" ht="15" hidden="1" x14ac:dyDescent="0.25">
      <c r="B1708" s="324" t="s">
        <v>21655</v>
      </c>
      <c r="C1708" s="324" t="s">
        <v>991</v>
      </c>
      <c r="D1708" s="324" t="s">
        <v>4149</v>
      </c>
      <c r="E1708" s="324" t="s">
        <v>1075</v>
      </c>
      <c r="F1708" s="324" t="s">
        <v>801</v>
      </c>
      <c r="G1708" s="324" t="s">
        <v>896</v>
      </c>
      <c r="H1708" s="324" t="s">
        <v>6249</v>
      </c>
      <c r="I1708" s="325">
        <v>15392</v>
      </c>
      <c r="J1708" s="325">
        <v>0</v>
      </c>
      <c r="K1708" s="325">
        <v>15392</v>
      </c>
      <c r="L1708" s="325">
        <v>0</v>
      </c>
      <c r="M1708" s="325">
        <v>0</v>
      </c>
      <c r="N1708" s="324" t="s">
        <v>7279</v>
      </c>
    </row>
    <row r="1709" spans="2:14" ht="15" hidden="1" x14ac:dyDescent="0.25">
      <c r="B1709" s="326" t="s">
        <v>21655</v>
      </c>
      <c r="C1709" s="326" t="s">
        <v>991</v>
      </c>
      <c r="D1709" s="326" t="s">
        <v>4149</v>
      </c>
      <c r="E1709" s="326" t="s">
        <v>1075</v>
      </c>
      <c r="F1709" s="326" t="s">
        <v>801</v>
      </c>
      <c r="G1709" s="326" t="s">
        <v>896</v>
      </c>
      <c r="H1709" s="326" t="s">
        <v>6221</v>
      </c>
      <c r="I1709" s="327">
        <v>11150</v>
      </c>
      <c r="J1709" s="327">
        <v>0</v>
      </c>
      <c r="K1709" s="327">
        <v>11150</v>
      </c>
      <c r="L1709" s="327">
        <v>0</v>
      </c>
      <c r="M1709" s="327">
        <v>0</v>
      </c>
      <c r="N1709" s="326" t="s">
        <v>7276</v>
      </c>
    </row>
    <row r="1710" spans="2:14" ht="15" hidden="1" x14ac:dyDescent="0.25">
      <c r="B1710" s="324" t="s">
        <v>21656</v>
      </c>
      <c r="C1710" s="324" t="s">
        <v>991</v>
      </c>
      <c r="D1710" s="324" t="s">
        <v>4149</v>
      </c>
      <c r="E1710" s="324" t="s">
        <v>1080</v>
      </c>
      <c r="F1710" s="324" t="s">
        <v>801</v>
      </c>
      <c r="G1710" s="324" t="s">
        <v>896</v>
      </c>
      <c r="H1710" s="324" t="s">
        <v>6249</v>
      </c>
      <c r="I1710" s="325">
        <v>0</v>
      </c>
      <c r="J1710" s="325">
        <v>0</v>
      </c>
      <c r="K1710" s="325">
        <v>0</v>
      </c>
      <c r="L1710" s="325">
        <v>0</v>
      </c>
      <c r="M1710" s="325">
        <v>0</v>
      </c>
      <c r="N1710" s="324" t="s">
        <v>7279</v>
      </c>
    </row>
    <row r="1711" spans="2:14" ht="15" hidden="1" x14ac:dyDescent="0.25">
      <c r="B1711" s="326" t="s">
        <v>21657</v>
      </c>
      <c r="C1711" s="326" t="s">
        <v>991</v>
      </c>
      <c r="D1711" s="326" t="s">
        <v>4149</v>
      </c>
      <c r="E1711" s="326" t="s">
        <v>1076</v>
      </c>
      <c r="F1711" s="326" t="s">
        <v>801</v>
      </c>
      <c r="G1711" s="326" t="s">
        <v>896</v>
      </c>
      <c r="H1711" s="326" t="s">
        <v>6249</v>
      </c>
      <c r="I1711" s="327">
        <v>364322</v>
      </c>
      <c r="J1711" s="327">
        <v>0</v>
      </c>
      <c r="K1711" s="327">
        <v>364322</v>
      </c>
      <c r="L1711" s="327">
        <v>0</v>
      </c>
      <c r="M1711" s="327">
        <v>0</v>
      </c>
      <c r="N1711" s="326" t="s">
        <v>7279</v>
      </c>
    </row>
    <row r="1712" spans="2:14" ht="15" hidden="1" x14ac:dyDescent="0.25">
      <c r="B1712" s="324" t="s">
        <v>21657</v>
      </c>
      <c r="C1712" s="324" t="s">
        <v>991</v>
      </c>
      <c r="D1712" s="324" t="s">
        <v>4149</v>
      </c>
      <c r="E1712" s="324" t="s">
        <v>1076</v>
      </c>
      <c r="F1712" s="324" t="s">
        <v>801</v>
      </c>
      <c r="G1712" s="324" t="s">
        <v>896</v>
      </c>
      <c r="H1712" s="324" t="s">
        <v>6221</v>
      </c>
      <c r="I1712" s="325">
        <v>0</v>
      </c>
      <c r="J1712" s="325">
        <v>21000</v>
      </c>
      <c r="K1712" s="325">
        <v>-21000</v>
      </c>
      <c r="L1712" s="325">
        <v>0</v>
      </c>
      <c r="M1712" s="325">
        <v>0</v>
      </c>
      <c r="N1712" s="324" t="s">
        <v>7276</v>
      </c>
    </row>
    <row r="1713" spans="2:14" ht="15" hidden="1" x14ac:dyDescent="0.25">
      <c r="B1713" s="324" t="s">
        <v>21658</v>
      </c>
      <c r="C1713" s="324" t="s">
        <v>991</v>
      </c>
      <c r="D1713" s="324" t="s">
        <v>4149</v>
      </c>
      <c r="E1713" s="324" t="s">
        <v>1067</v>
      </c>
      <c r="F1713" s="324" t="s">
        <v>801</v>
      </c>
      <c r="G1713" s="324" t="s">
        <v>896</v>
      </c>
      <c r="H1713" s="324" t="s">
        <v>6249</v>
      </c>
      <c r="I1713" s="325">
        <v>0</v>
      </c>
      <c r="J1713" s="325">
        <v>0</v>
      </c>
      <c r="K1713" s="325">
        <v>0</v>
      </c>
      <c r="L1713" s="325">
        <v>0</v>
      </c>
      <c r="M1713" s="325">
        <v>0</v>
      </c>
      <c r="N1713" s="324" t="s">
        <v>7279</v>
      </c>
    </row>
    <row r="1714" spans="2:14" ht="15" hidden="1" x14ac:dyDescent="0.25">
      <c r="B1714" s="326" t="s">
        <v>21658</v>
      </c>
      <c r="C1714" s="326" t="s">
        <v>991</v>
      </c>
      <c r="D1714" s="326" t="s">
        <v>4149</v>
      </c>
      <c r="E1714" s="326" t="s">
        <v>1067</v>
      </c>
      <c r="F1714" s="326" t="s">
        <v>801</v>
      </c>
      <c r="G1714" s="326" t="s">
        <v>896</v>
      </c>
      <c r="H1714" s="326" t="s">
        <v>6221</v>
      </c>
      <c r="I1714" s="327">
        <v>0</v>
      </c>
      <c r="J1714" s="327">
        <v>30000</v>
      </c>
      <c r="K1714" s="327">
        <v>-30000</v>
      </c>
      <c r="L1714" s="327">
        <v>0</v>
      </c>
      <c r="M1714" s="327">
        <v>0</v>
      </c>
      <c r="N1714" s="326" t="s">
        <v>7276</v>
      </c>
    </row>
    <row r="1715" spans="2:14" ht="15" hidden="1" x14ac:dyDescent="0.25">
      <c r="B1715" s="324" t="s">
        <v>21659</v>
      </c>
      <c r="C1715" s="324" t="s">
        <v>991</v>
      </c>
      <c r="D1715" s="324" t="s">
        <v>4149</v>
      </c>
      <c r="E1715" s="324" t="s">
        <v>1065</v>
      </c>
      <c r="F1715" s="324" t="s">
        <v>801</v>
      </c>
      <c r="G1715" s="324" t="s">
        <v>896</v>
      </c>
      <c r="H1715" s="324" t="s">
        <v>6249</v>
      </c>
      <c r="I1715" s="325">
        <v>34161</v>
      </c>
      <c r="J1715" s="325">
        <v>0</v>
      </c>
      <c r="K1715" s="325">
        <v>34161</v>
      </c>
      <c r="L1715" s="325">
        <v>0</v>
      </c>
      <c r="M1715" s="325">
        <v>0</v>
      </c>
      <c r="N1715" s="324" t="s">
        <v>7279</v>
      </c>
    </row>
    <row r="1716" spans="2:14" ht="15" hidden="1" x14ac:dyDescent="0.25">
      <c r="B1716" s="324" t="s">
        <v>21660</v>
      </c>
      <c r="C1716" s="324" t="s">
        <v>991</v>
      </c>
      <c r="D1716" s="324" t="s">
        <v>4149</v>
      </c>
      <c r="E1716" s="324" t="s">
        <v>7180</v>
      </c>
      <c r="F1716" s="324" t="s">
        <v>801</v>
      </c>
      <c r="G1716" s="324" t="s">
        <v>896</v>
      </c>
      <c r="H1716" s="324" t="s">
        <v>6249</v>
      </c>
      <c r="I1716" s="325">
        <v>0</v>
      </c>
      <c r="J1716" s="325">
        <v>0</v>
      </c>
      <c r="K1716" s="325">
        <v>0</v>
      </c>
      <c r="L1716" s="325">
        <v>0</v>
      </c>
      <c r="M1716" s="325">
        <v>0</v>
      </c>
      <c r="N1716" s="324" t="s">
        <v>7279</v>
      </c>
    </row>
    <row r="1717" spans="2:14" ht="15" hidden="1" x14ac:dyDescent="0.25">
      <c r="B1717" s="324" t="s">
        <v>21661</v>
      </c>
      <c r="C1717" s="324" t="s">
        <v>991</v>
      </c>
      <c r="D1717" s="324" t="s">
        <v>4149</v>
      </c>
      <c r="E1717" s="324" t="s">
        <v>1068</v>
      </c>
      <c r="F1717" s="324" t="s">
        <v>801</v>
      </c>
      <c r="G1717" s="324" t="s">
        <v>896</v>
      </c>
      <c r="H1717" s="324" t="s">
        <v>6249</v>
      </c>
      <c r="I1717" s="325">
        <v>460970</v>
      </c>
      <c r="J1717" s="325">
        <v>0</v>
      </c>
      <c r="K1717" s="325">
        <v>460970</v>
      </c>
      <c r="L1717" s="325">
        <v>0</v>
      </c>
      <c r="M1717" s="325">
        <v>0</v>
      </c>
      <c r="N1717" s="324" t="s">
        <v>7279</v>
      </c>
    </row>
    <row r="1718" spans="2:14" ht="15" hidden="1" x14ac:dyDescent="0.25">
      <c r="B1718" s="326" t="s">
        <v>21662</v>
      </c>
      <c r="C1718" s="326" t="s">
        <v>991</v>
      </c>
      <c r="D1718" s="326" t="s">
        <v>4149</v>
      </c>
      <c r="E1718" s="326" t="s">
        <v>1069</v>
      </c>
      <c r="F1718" s="326" t="s">
        <v>801</v>
      </c>
      <c r="G1718" s="326" t="s">
        <v>896</v>
      </c>
      <c r="H1718" s="326" t="s">
        <v>6249</v>
      </c>
      <c r="I1718" s="327">
        <v>233304</v>
      </c>
      <c r="J1718" s="327">
        <v>0</v>
      </c>
      <c r="K1718" s="327">
        <v>233304</v>
      </c>
      <c r="L1718" s="327">
        <v>0</v>
      </c>
      <c r="M1718" s="327">
        <v>0</v>
      </c>
      <c r="N1718" s="326" t="s">
        <v>7279</v>
      </c>
    </row>
    <row r="1719" spans="2:14" ht="15" hidden="1" x14ac:dyDescent="0.25">
      <c r="B1719" s="324" t="s">
        <v>21662</v>
      </c>
      <c r="C1719" s="324" t="s">
        <v>991</v>
      </c>
      <c r="D1719" s="324" t="s">
        <v>4149</v>
      </c>
      <c r="E1719" s="324" t="s">
        <v>1069</v>
      </c>
      <c r="F1719" s="324" t="s">
        <v>801</v>
      </c>
      <c r="G1719" s="324" t="s">
        <v>896</v>
      </c>
      <c r="H1719" s="324" t="s">
        <v>6221</v>
      </c>
      <c r="I1719" s="325">
        <v>0</v>
      </c>
      <c r="J1719" s="325">
        <v>18600</v>
      </c>
      <c r="K1719" s="325">
        <v>-18600</v>
      </c>
      <c r="L1719" s="325">
        <v>0</v>
      </c>
      <c r="M1719" s="325">
        <v>0</v>
      </c>
      <c r="N1719" s="324" t="s">
        <v>7276</v>
      </c>
    </row>
    <row r="1720" spans="2:14" ht="15" hidden="1" x14ac:dyDescent="0.25">
      <c r="B1720" s="326" t="s">
        <v>15341</v>
      </c>
      <c r="C1720" s="326" t="s">
        <v>991</v>
      </c>
      <c r="D1720" s="326" t="s">
        <v>4150</v>
      </c>
      <c r="E1720" s="326" t="s">
        <v>1081</v>
      </c>
      <c r="F1720" s="326" t="s">
        <v>800</v>
      </c>
      <c r="G1720" s="326" t="s">
        <v>896</v>
      </c>
      <c r="H1720" s="326" t="s">
        <v>6249</v>
      </c>
      <c r="I1720" s="327">
        <v>3440.0975699999999</v>
      </c>
      <c r="J1720" s="327">
        <v>0</v>
      </c>
      <c r="K1720" s="327">
        <v>3440.0975699999999</v>
      </c>
      <c r="L1720" s="327">
        <v>48110.15</v>
      </c>
      <c r="M1720" s="327">
        <v>0</v>
      </c>
      <c r="N1720" s="326" t="s">
        <v>7279</v>
      </c>
    </row>
    <row r="1721" spans="2:14" ht="15" hidden="1" x14ac:dyDescent="0.25">
      <c r="B1721" s="324" t="s">
        <v>15341</v>
      </c>
      <c r="C1721" s="324" t="s">
        <v>991</v>
      </c>
      <c r="D1721" s="324" t="s">
        <v>4150</v>
      </c>
      <c r="E1721" s="324" t="s">
        <v>1081</v>
      </c>
      <c r="F1721" s="324" t="s">
        <v>800</v>
      </c>
      <c r="G1721" s="324" t="s">
        <v>896</v>
      </c>
      <c r="H1721" s="324" t="s">
        <v>6221</v>
      </c>
      <c r="I1721" s="325">
        <v>222.95276999999999</v>
      </c>
      <c r="J1721" s="325">
        <v>0</v>
      </c>
      <c r="K1721" s="325">
        <v>222.95276999999999</v>
      </c>
      <c r="L1721" s="325">
        <v>1786.2</v>
      </c>
      <c r="M1721" s="325">
        <v>0</v>
      </c>
      <c r="N1721" s="324" t="s">
        <v>7276</v>
      </c>
    </row>
    <row r="1722" spans="2:14" ht="15" hidden="1" x14ac:dyDescent="0.25">
      <c r="B1722" s="326" t="s">
        <v>15341</v>
      </c>
      <c r="C1722" s="326" t="s">
        <v>991</v>
      </c>
      <c r="D1722" s="326" t="s">
        <v>4150</v>
      </c>
      <c r="E1722" s="326" t="s">
        <v>1081</v>
      </c>
      <c r="F1722" s="326" t="s">
        <v>800</v>
      </c>
      <c r="G1722" s="326" t="s">
        <v>896</v>
      </c>
      <c r="H1722" s="326" t="s">
        <v>7395</v>
      </c>
      <c r="I1722" s="327">
        <v>0</v>
      </c>
      <c r="J1722" s="327">
        <v>0</v>
      </c>
      <c r="K1722" s="327">
        <v>0</v>
      </c>
      <c r="L1722" s="327">
        <v>0</v>
      </c>
      <c r="M1722" s="327">
        <v>0</v>
      </c>
      <c r="N1722" s="326" t="s">
        <v>7278</v>
      </c>
    </row>
    <row r="1723" spans="2:14" ht="15" hidden="1" x14ac:dyDescent="0.25">
      <c r="B1723" s="324" t="s">
        <v>15342</v>
      </c>
      <c r="C1723" s="324" t="s">
        <v>991</v>
      </c>
      <c r="D1723" s="324" t="s">
        <v>4150</v>
      </c>
      <c r="E1723" s="324" t="s">
        <v>1082</v>
      </c>
      <c r="F1723" s="324" t="s">
        <v>800</v>
      </c>
      <c r="G1723" s="324" t="s">
        <v>896</v>
      </c>
      <c r="H1723" s="324" t="s">
        <v>6249</v>
      </c>
      <c r="I1723" s="325">
        <v>3793.1926100000001</v>
      </c>
      <c r="J1723" s="325">
        <v>0</v>
      </c>
      <c r="K1723" s="325">
        <v>3793.1926100000001</v>
      </c>
      <c r="L1723" s="325">
        <v>52698.12</v>
      </c>
      <c r="M1723" s="325">
        <v>0</v>
      </c>
      <c r="N1723" s="324" t="s">
        <v>7279</v>
      </c>
    </row>
    <row r="1724" spans="2:14" ht="15" hidden="1" x14ac:dyDescent="0.25">
      <c r="B1724" s="326" t="s">
        <v>15342</v>
      </c>
      <c r="C1724" s="326" t="s">
        <v>991</v>
      </c>
      <c r="D1724" s="326" t="s">
        <v>4150</v>
      </c>
      <c r="E1724" s="326" t="s">
        <v>1082</v>
      </c>
      <c r="F1724" s="326" t="s">
        <v>800</v>
      </c>
      <c r="G1724" s="326" t="s">
        <v>896</v>
      </c>
      <c r="H1724" s="326" t="s">
        <v>6221</v>
      </c>
      <c r="I1724" s="327">
        <v>287.91800000000001</v>
      </c>
      <c r="J1724" s="327">
        <v>275.77</v>
      </c>
      <c r="K1724" s="327">
        <v>12.148</v>
      </c>
      <c r="L1724" s="327">
        <v>3354.29</v>
      </c>
      <c r="M1724" s="327">
        <v>3212.76</v>
      </c>
      <c r="N1724" s="326" t="s">
        <v>7276</v>
      </c>
    </row>
    <row r="1725" spans="2:14" ht="15" hidden="1" x14ac:dyDescent="0.25">
      <c r="B1725" s="324" t="s">
        <v>15343</v>
      </c>
      <c r="C1725" s="324" t="s">
        <v>991</v>
      </c>
      <c r="D1725" s="324" t="s">
        <v>4150</v>
      </c>
      <c r="E1725" s="324" t="s">
        <v>1083</v>
      </c>
      <c r="F1725" s="324" t="s">
        <v>800</v>
      </c>
      <c r="G1725" s="324" t="s">
        <v>896</v>
      </c>
      <c r="H1725" s="324" t="s">
        <v>6249</v>
      </c>
      <c r="I1725" s="325">
        <v>13495.882299999999</v>
      </c>
      <c r="J1725" s="325">
        <v>0</v>
      </c>
      <c r="K1725" s="325">
        <v>13495.882299999999</v>
      </c>
      <c r="L1725" s="325">
        <v>241226.28</v>
      </c>
      <c r="M1725" s="325">
        <v>0</v>
      </c>
      <c r="N1725" s="324" t="s">
        <v>7279</v>
      </c>
    </row>
    <row r="1726" spans="2:14" ht="15" hidden="1" x14ac:dyDescent="0.25">
      <c r="B1726" s="326" t="s">
        <v>15343</v>
      </c>
      <c r="C1726" s="326" t="s">
        <v>991</v>
      </c>
      <c r="D1726" s="326" t="s">
        <v>4150</v>
      </c>
      <c r="E1726" s="326" t="s">
        <v>1083</v>
      </c>
      <c r="F1726" s="326" t="s">
        <v>800</v>
      </c>
      <c r="G1726" s="326" t="s">
        <v>896</v>
      </c>
      <c r="H1726" s="326" t="s">
        <v>6221</v>
      </c>
      <c r="I1726" s="327">
        <v>267.96749999999997</v>
      </c>
      <c r="J1726" s="327">
        <v>459.2955</v>
      </c>
      <c r="K1726" s="327">
        <v>-191.328</v>
      </c>
      <c r="L1726" s="327">
        <v>3763.48</v>
      </c>
      <c r="M1726" s="327">
        <v>6450.59</v>
      </c>
      <c r="N1726" s="326" t="s">
        <v>7276</v>
      </c>
    </row>
    <row r="1727" spans="2:14" ht="15" hidden="1" x14ac:dyDescent="0.25">
      <c r="B1727" s="324" t="s">
        <v>15343</v>
      </c>
      <c r="C1727" s="324" t="s">
        <v>991</v>
      </c>
      <c r="D1727" s="324" t="s">
        <v>4150</v>
      </c>
      <c r="E1727" s="324" t="s">
        <v>1083</v>
      </c>
      <c r="F1727" s="324" t="s">
        <v>800</v>
      </c>
      <c r="G1727" s="324" t="s">
        <v>896</v>
      </c>
      <c r="H1727" s="324" t="s">
        <v>7395</v>
      </c>
      <c r="I1727" s="325">
        <v>0</v>
      </c>
      <c r="J1727" s="325">
        <v>0</v>
      </c>
      <c r="K1727" s="325">
        <v>0</v>
      </c>
      <c r="L1727" s="325">
        <v>0</v>
      </c>
      <c r="M1727" s="325">
        <v>0</v>
      </c>
      <c r="N1727" s="324" t="s">
        <v>7278</v>
      </c>
    </row>
    <row r="1728" spans="2:14" ht="15" hidden="1" x14ac:dyDescent="0.25">
      <c r="B1728" s="324" t="s">
        <v>15344</v>
      </c>
      <c r="C1728" s="324" t="s">
        <v>991</v>
      </c>
      <c r="D1728" s="324" t="s">
        <v>4150</v>
      </c>
      <c r="E1728" s="324" t="s">
        <v>2092</v>
      </c>
      <c r="F1728" s="324" t="s">
        <v>800</v>
      </c>
      <c r="G1728" s="324" t="s">
        <v>896</v>
      </c>
      <c r="H1728" s="324" t="s">
        <v>6249</v>
      </c>
      <c r="I1728" s="325">
        <v>1.0000000000000001E-5</v>
      </c>
      <c r="J1728" s="325">
        <v>0</v>
      </c>
      <c r="K1728" s="325">
        <v>1.0000000000000001E-5</v>
      </c>
      <c r="L1728" s="325">
        <v>529.54</v>
      </c>
      <c r="M1728" s="325">
        <v>0</v>
      </c>
      <c r="N1728" s="324" t="s">
        <v>7279</v>
      </c>
    </row>
    <row r="1729" spans="2:14" ht="15" hidden="1" x14ac:dyDescent="0.25">
      <c r="B1729" s="324" t="s">
        <v>15345</v>
      </c>
      <c r="C1729" s="324" t="s">
        <v>991</v>
      </c>
      <c r="D1729" s="324" t="s">
        <v>4150</v>
      </c>
      <c r="E1729" s="324" t="s">
        <v>2094</v>
      </c>
      <c r="F1729" s="324" t="s">
        <v>800</v>
      </c>
      <c r="G1729" s="324" t="s">
        <v>896</v>
      </c>
      <c r="H1729" s="324" t="s">
        <v>6249</v>
      </c>
      <c r="I1729" s="325">
        <v>0</v>
      </c>
      <c r="J1729" s="325">
        <v>0</v>
      </c>
      <c r="K1729" s="325">
        <v>0</v>
      </c>
      <c r="L1729" s="325">
        <v>0</v>
      </c>
      <c r="M1729" s="325">
        <v>0</v>
      </c>
      <c r="N1729" s="324" t="s">
        <v>7279</v>
      </c>
    </row>
    <row r="1730" spans="2:14" ht="15" hidden="1" x14ac:dyDescent="0.25">
      <c r="B1730" s="326" t="s">
        <v>15345</v>
      </c>
      <c r="C1730" s="326" t="s">
        <v>991</v>
      </c>
      <c r="D1730" s="326" t="s">
        <v>4150</v>
      </c>
      <c r="E1730" s="326" t="s">
        <v>2094</v>
      </c>
      <c r="F1730" s="326" t="s">
        <v>800</v>
      </c>
      <c r="G1730" s="326" t="s">
        <v>896</v>
      </c>
      <c r="H1730" s="326" t="s">
        <v>6221</v>
      </c>
      <c r="I1730" s="327">
        <v>0</v>
      </c>
      <c r="J1730" s="327">
        <v>0</v>
      </c>
      <c r="K1730" s="327">
        <v>0</v>
      </c>
      <c r="L1730" s="327">
        <v>0</v>
      </c>
      <c r="M1730" s="327">
        <v>0</v>
      </c>
      <c r="N1730" s="326" t="s">
        <v>7276</v>
      </c>
    </row>
    <row r="1731" spans="2:14" ht="15" hidden="1" x14ac:dyDescent="0.25">
      <c r="B1731" s="326" t="s">
        <v>15346</v>
      </c>
      <c r="C1731" s="326" t="s">
        <v>991</v>
      </c>
      <c r="D1731" s="326" t="s">
        <v>4150</v>
      </c>
      <c r="E1731" s="326" t="s">
        <v>2095</v>
      </c>
      <c r="F1731" s="326" t="s">
        <v>800</v>
      </c>
      <c r="G1731" s="326" t="s">
        <v>896</v>
      </c>
      <c r="H1731" s="326" t="s">
        <v>6249</v>
      </c>
      <c r="I1731" s="327">
        <v>18.25</v>
      </c>
      <c r="J1731" s="327">
        <v>0</v>
      </c>
      <c r="K1731" s="327">
        <v>18.25</v>
      </c>
      <c r="L1731" s="327">
        <v>159.56</v>
      </c>
      <c r="M1731" s="327">
        <v>0</v>
      </c>
      <c r="N1731" s="326" t="s">
        <v>7279</v>
      </c>
    </row>
    <row r="1732" spans="2:14" ht="15" hidden="1" x14ac:dyDescent="0.25">
      <c r="B1732" s="324" t="s">
        <v>15346</v>
      </c>
      <c r="C1732" s="324" t="s">
        <v>991</v>
      </c>
      <c r="D1732" s="324" t="s">
        <v>4150</v>
      </c>
      <c r="E1732" s="324" t="s">
        <v>2095</v>
      </c>
      <c r="F1732" s="324" t="s">
        <v>800</v>
      </c>
      <c r="G1732" s="324" t="s">
        <v>896</v>
      </c>
      <c r="H1732" s="324" t="s">
        <v>6221</v>
      </c>
      <c r="I1732" s="325">
        <v>0</v>
      </c>
      <c r="J1732" s="325">
        <v>0</v>
      </c>
      <c r="K1732" s="325">
        <v>0</v>
      </c>
      <c r="L1732" s="325">
        <v>0</v>
      </c>
      <c r="M1732" s="325">
        <v>0</v>
      </c>
      <c r="N1732" s="324" t="s">
        <v>7276</v>
      </c>
    </row>
    <row r="1733" spans="2:14" ht="15" hidden="1" x14ac:dyDescent="0.25">
      <c r="B1733" s="326" t="s">
        <v>15347</v>
      </c>
      <c r="C1733" s="326" t="s">
        <v>991</v>
      </c>
      <c r="D1733" s="326" t="s">
        <v>4150</v>
      </c>
      <c r="E1733" s="326" t="s">
        <v>9823</v>
      </c>
      <c r="F1733" s="326" t="s">
        <v>800</v>
      </c>
      <c r="G1733" s="326" t="s">
        <v>896</v>
      </c>
      <c r="H1733" s="326" t="s">
        <v>6249</v>
      </c>
      <c r="I1733" s="327">
        <v>594.66160000000002</v>
      </c>
      <c r="J1733" s="327">
        <v>0</v>
      </c>
      <c r="K1733" s="327">
        <v>594.66160000000002</v>
      </c>
      <c r="L1733" s="327">
        <v>7903.01</v>
      </c>
      <c r="M1733" s="327">
        <v>0</v>
      </c>
      <c r="N1733" s="326" t="s">
        <v>7279</v>
      </c>
    </row>
    <row r="1734" spans="2:14" ht="15" hidden="1" x14ac:dyDescent="0.25">
      <c r="B1734" s="324" t="s">
        <v>15347</v>
      </c>
      <c r="C1734" s="324" t="s">
        <v>991</v>
      </c>
      <c r="D1734" s="324" t="s">
        <v>4150</v>
      </c>
      <c r="E1734" s="324" t="s">
        <v>9823</v>
      </c>
      <c r="F1734" s="324" t="s">
        <v>800</v>
      </c>
      <c r="G1734" s="324" t="s">
        <v>896</v>
      </c>
      <c r="H1734" s="324" t="s">
        <v>6221</v>
      </c>
      <c r="I1734" s="325">
        <v>0</v>
      </c>
      <c r="J1734" s="325">
        <v>0</v>
      </c>
      <c r="K1734" s="325">
        <v>0</v>
      </c>
      <c r="L1734" s="325">
        <v>0</v>
      </c>
      <c r="M1734" s="325">
        <v>0</v>
      </c>
      <c r="N1734" s="324" t="s">
        <v>7276</v>
      </c>
    </row>
    <row r="1735" spans="2:14" ht="15" hidden="1" x14ac:dyDescent="0.25">
      <c r="B1735" s="326" t="s">
        <v>15348</v>
      </c>
      <c r="C1735" s="326" t="s">
        <v>991</v>
      </c>
      <c r="D1735" s="326" t="s">
        <v>4150</v>
      </c>
      <c r="E1735" s="326" t="s">
        <v>1084</v>
      </c>
      <c r="F1735" s="326" t="s">
        <v>800</v>
      </c>
      <c r="G1735" s="326" t="s">
        <v>896</v>
      </c>
      <c r="H1735" s="326" t="s">
        <v>6249</v>
      </c>
      <c r="I1735" s="327">
        <v>3956.5273999999999</v>
      </c>
      <c r="J1735" s="327">
        <v>0</v>
      </c>
      <c r="K1735" s="327">
        <v>3956.5273999999999</v>
      </c>
      <c r="L1735" s="327">
        <v>71054.899999999994</v>
      </c>
      <c r="M1735" s="327">
        <v>0</v>
      </c>
      <c r="N1735" s="326" t="s">
        <v>7279</v>
      </c>
    </row>
    <row r="1736" spans="2:14" ht="15" hidden="1" x14ac:dyDescent="0.25">
      <c r="B1736" s="324" t="s">
        <v>15348</v>
      </c>
      <c r="C1736" s="324" t="s">
        <v>991</v>
      </c>
      <c r="D1736" s="324" t="s">
        <v>4150</v>
      </c>
      <c r="E1736" s="324" t="s">
        <v>1084</v>
      </c>
      <c r="F1736" s="324" t="s">
        <v>800</v>
      </c>
      <c r="G1736" s="324" t="s">
        <v>896</v>
      </c>
      <c r="H1736" s="324" t="s">
        <v>6221</v>
      </c>
      <c r="I1736" s="325">
        <v>116.33857999999999</v>
      </c>
      <c r="J1736" s="325">
        <v>119.92032</v>
      </c>
      <c r="K1736" s="325">
        <v>-3.5817399999999999</v>
      </c>
      <c r="L1736" s="325">
        <v>147.13</v>
      </c>
      <c r="M1736" s="325">
        <v>151.66</v>
      </c>
      <c r="N1736" s="324" t="s">
        <v>7276</v>
      </c>
    </row>
    <row r="1737" spans="2:14" ht="15" hidden="1" x14ac:dyDescent="0.25">
      <c r="B1737" s="326" t="s">
        <v>15348</v>
      </c>
      <c r="C1737" s="326" t="s">
        <v>991</v>
      </c>
      <c r="D1737" s="326" t="s">
        <v>4150</v>
      </c>
      <c r="E1737" s="326" t="s">
        <v>1084</v>
      </c>
      <c r="F1737" s="326" t="s">
        <v>800</v>
      </c>
      <c r="G1737" s="326" t="s">
        <v>896</v>
      </c>
      <c r="H1737" s="326" t="s">
        <v>7395</v>
      </c>
      <c r="I1737" s="327">
        <v>0.24645</v>
      </c>
      <c r="J1737" s="327">
        <v>0</v>
      </c>
      <c r="K1737" s="327">
        <v>0.24645</v>
      </c>
      <c r="L1737" s="327">
        <v>2.48</v>
      </c>
      <c r="M1737" s="327">
        <v>0</v>
      </c>
      <c r="N1737" s="326" t="s">
        <v>7278</v>
      </c>
    </row>
    <row r="1738" spans="2:14" ht="15" hidden="1" x14ac:dyDescent="0.25">
      <c r="B1738" s="326" t="s">
        <v>15349</v>
      </c>
      <c r="C1738" s="326" t="s">
        <v>991</v>
      </c>
      <c r="D1738" s="326" t="s">
        <v>4150</v>
      </c>
      <c r="E1738" s="326" t="s">
        <v>1085</v>
      </c>
      <c r="F1738" s="326" t="s">
        <v>800</v>
      </c>
      <c r="G1738" s="326" t="s">
        <v>896</v>
      </c>
      <c r="H1738" s="326" t="s">
        <v>6249</v>
      </c>
      <c r="I1738" s="327">
        <v>1750.79738</v>
      </c>
      <c r="J1738" s="327">
        <v>0</v>
      </c>
      <c r="K1738" s="327">
        <v>1750.79738</v>
      </c>
      <c r="L1738" s="327">
        <v>40627.370000000003</v>
      </c>
      <c r="M1738" s="327">
        <v>0</v>
      </c>
      <c r="N1738" s="326" t="s">
        <v>7279</v>
      </c>
    </row>
    <row r="1739" spans="2:14" ht="15" hidden="1" x14ac:dyDescent="0.25">
      <c r="B1739" s="324" t="s">
        <v>15349</v>
      </c>
      <c r="C1739" s="324" t="s">
        <v>991</v>
      </c>
      <c r="D1739" s="324" t="s">
        <v>4150</v>
      </c>
      <c r="E1739" s="324" t="s">
        <v>1085</v>
      </c>
      <c r="F1739" s="324" t="s">
        <v>800</v>
      </c>
      <c r="G1739" s="324" t="s">
        <v>896</v>
      </c>
      <c r="H1739" s="324" t="s">
        <v>6221</v>
      </c>
      <c r="I1739" s="325">
        <v>0.76551999999999998</v>
      </c>
      <c r="J1739" s="325">
        <v>0</v>
      </c>
      <c r="K1739" s="325">
        <v>0.76551999999999998</v>
      </c>
      <c r="L1739" s="325">
        <v>-5607.31</v>
      </c>
      <c r="M1739" s="325">
        <v>0</v>
      </c>
      <c r="N1739" s="324" t="s">
        <v>7276</v>
      </c>
    </row>
    <row r="1740" spans="2:14" ht="15" hidden="1" x14ac:dyDescent="0.25">
      <c r="B1740" s="326" t="s">
        <v>15349</v>
      </c>
      <c r="C1740" s="326" t="s">
        <v>991</v>
      </c>
      <c r="D1740" s="326" t="s">
        <v>4150</v>
      </c>
      <c r="E1740" s="326" t="s">
        <v>1085</v>
      </c>
      <c r="F1740" s="326" t="s">
        <v>800</v>
      </c>
      <c r="G1740" s="326" t="s">
        <v>896</v>
      </c>
      <c r="H1740" s="326" t="s">
        <v>7395</v>
      </c>
      <c r="I1740" s="327">
        <v>0</v>
      </c>
      <c r="J1740" s="327">
        <v>0</v>
      </c>
      <c r="K1740" s="327">
        <v>0</v>
      </c>
      <c r="L1740" s="327">
        <v>0</v>
      </c>
      <c r="M1740" s="327">
        <v>0</v>
      </c>
      <c r="N1740" s="326" t="s">
        <v>7278</v>
      </c>
    </row>
    <row r="1741" spans="2:14" ht="15" hidden="1" x14ac:dyDescent="0.25">
      <c r="B1741" s="326" t="s">
        <v>15350</v>
      </c>
      <c r="C1741" s="326" t="s">
        <v>991</v>
      </c>
      <c r="D1741" s="326" t="s">
        <v>4150</v>
      </c>
      <c r="E1741" s="326" t="s">
        <v>1086</v>
      </c>
      <c r="F1741" s="326" t="s">
        <v>800</v>
      </c>
      <c r="G1741" s="326" t="s">
        <v>896</v>
      </c>
      <c r="H1741" s="326" t="s">
        <v>6249</v>
      </c>
      <c r="I1741" s="327">
        <v>7388.5627999999997</v>
      </c>
      <c r="J1741" s="327">
        <v>0</v>
      </c>
      <c r="K1741" s="327">
        <v>7388.5627999999997</v>
      </c>
      <c r="L1741" s="327">
        <v>139172.59</v>
      </c>
      <c r="M1741" s="327">
        <v>0</v>
      </c>
      <c r="N1741" s="326" t="s">
        <v>7279</v>
      </c>
    </row>
    <row r="1742" spans="2:14" ht="15" hidden="1" x14ac:dyDescent="0.25">
      <c r="B1742" s="324" t="s">
        <v>15350</v>
      </c>
      <c r="C1742" s="324" t="s">
        <v>991</v>
      </c>
      <c r="D1742" s="324" t="s">
        <v>4150</v>
      </c>
      <c r="E1742" s="324" t="s">
        <v>1086</v>
      </c>
      <c r="F1742" s="324" t="s">
        <v>800</v>
      </c>
      <c r="G1742" s="324" t="s">
        <v>896</v>
      </c>
      <c r="H1742" s="324" t="s">
        <v>6221</v>
      </c>
      <c r="I1742" s="325">
        <v>0</v>
      </c>
      <c r="J1742" s="325">
        <v>0</v>
      </c>
      <c r="K1742" s="325">
        <v>0</v>
      </c>
      <c r="L1742" s="325">
        <v>-25506.55</v>
      </c>
      <c r="M1742" s="325">
        <v>0</v>
      </c>
      <c r="N1742" s="324" t="s">
        <v>7276</v>
      </c>
    </row>
    <row r="1743" spans="2:14" ht="15" hidden="1" x14ac:dyDescent="0.25">
      <c r="B1743" s="326" t="s">
        <v>15350</v>
      </c>
      <c r="C1743" s="326" t="s">
        <v>991</v>
      </c>
      <c r="D1743" s="326" t="s">
        <v>4150</v>
      </c>
      <c r="E1743" s="326" t="s">
        <v>1086</v>
      </c>
      <c r="F1743" s="326" t="s">
        <v>800</v>
      </c>
      <c r="G1743" s="326" t="s">
        <v>896</v>
      </c>
      <c r="H1743" s="326" t="s">
        <v>6223</v>
      </c>
      <c r="I1743" s="327">
        <v>0</v>
      </c>
      <c r="J1743" s="327">
        <v>0</v>
      </c>
      <c r="K1743" s="327">
        <v>0</v>
      </c>
      <c r="L1743" s="327">
        <v>0</v>
      </c>
      <c r="M1743" s="327">
        <v>0</v>
      </c>
      <c r="N1743" s="326" t="s">
        <v>7280</v>
      </c>
    </row>
    <row r="1744" spans="2:14" ht="15" hidden="1" x14ac:dyDescent="0.25">
      <c r="B1744" s="324" t="s">
        <v>15350</v>
      </c>
      <c r="C1744" s="324" t="s">
        <v>991</v>
      </c>
      <c r="D1744" s="324" t="s">
        <v>4150</v>
      </c>
      <c r="E1744" s="324" t="s">
        <v>1086</v>
      </c>
      <c r="F1744" s="324" t="s">
        <v>800</v>
      </c>
      <c r="G1744" s="324" t="s">
        <v>896</v>
      </c>
      <c r="H1744" s="324" t="s">
        <v>7395</v>
      </c>
      <c r="I1744" s="325">
        <v>26</v>
      </c>
      <c r="J1744" s="325">
        <v>0</v>
      </c>
      <c r="K1744" s="325">
        <v>26</v>
      </c>
      <c r="L1744" s="325">
        <v>399.99</v>
      </c>
      <c r="M1744" s="325">
        <v>0</v>
      </c>
      <c r="N1744" s="324" t="s">
        <v>7278</v>
      </c>
    </row>
    <row r="1745" spans="2:14" ht="15" hidden="1" x14ac:dyDescent="0.25">
      <c r="B1745" s="324" t="s">
        <v>15351</v>
      </c>
      <c r="C1745" s="324" t="s">
        <v>991</v>
      </c>
      <c r="D1745" s="324" t="s">
        <v>4150</v>
      </c>
      <c r="E1745" s="324" t="s">
        <v>1087</v>
      </c>
      <c r="F1745" s="324" t="s">
        <v>800</v>
      </c>
      <c r="G1745" s="324" t="s">
        <v>896</v>
      </c>
      <c r="H1745" s="324" t="s">
        <v>6249</v>
      </c>
      <c r="I1745" s="325">
        <v>1929.0509999999999</v>
      </c>
      <c r="J1745" s="325">
        <v>0</v>
      </c>
      <c r="K1745" s="325">
        <v>1929.0509999999999</v>
      </c>
      <c r="L1745" s="325">
        <v>23649.74</v>
      </c>
      <c r="M1745" s="325">
        <v>0</v>
      </c>
      <c r="N1745" s="324" t="s">
        <v>7279</v>
      </c>
    </row>
    <row r="1746" spans="2:14" ht="15" hidden="1" x14ac:dyDescent="0.25">
      <c r="B1746" s="326" t="s">
        <v>15351</v>
      </c>
      <c r="C1746" s="326" t="s">
        <v>991</v>
      </c>
      <c r="D1746" s="326" t="s">
        <v>4150</v>
      </c>
      <c r="E1746" s="326" t="s">
        <v>1087</v>
      </c>
      <c r="F1746" s="326" t="s">
        <v>800</v>
      </c>
      <c r="G1746" s="326" t="s">
        <v>896</v>
      </c>
      <c r="H1746" s="326" t="s">
        <v>6221</v>
      </c>
      <c r="I1746" s="327">
        <v>0</v>
      </c>
      <c r="J1746" s="327">
        <v>0</v>
      </c>
      <c r="K1746" s="327">
        <v>0</v>
      </c>
      <c r="L1746" s="327">
        <v>0</v>
      </c>
      <c r="M1746" s="327">
        <v>0</v>
      </c>
      <c r="N1746" s="326" t="s">
        <v>7276</v>
      </c>
    </row>
    <row r="1747" spans="2:14" ht="15" hidden="1" x14ac:dyDescent="0.25">
      <c r="B1747" s="326" t="s">
        <v>15352</v>
      </c>
      <c r="C1747" s="326" t="s">
        <v>991</v>
      </c>
      <c r="D1747" s="326" t="s">
        <v>4150</v>
      </c>
      <c r="E1747" s="326" t="s">
        <v>9824</v>
      </c>
      <c r="F1747" s="326" t="s">
        <v>800</v>
      </c>
      <c r="G1747" s="326" t="s">
        <v>896</v>
      </c>
      <c r="H1747" s="326" t="s">
        <v>6249</v>
      </c>
      <c r="I1747" s="327">
        <v>79.099999999999994</v>
      </c>
      <c r="J1747" s="327">
        <v>0</v>
      </c>
      <c r="K1747" s="327">
        <v>79.099999999999994</v>
      </c>
      <c r="L1747" s="327">
        <v>1001.38</v>
      </c>
      <c r="M1747" s="327">
        <v>0</v>
      </c>
      <c r="N1747" s="326" t="s">
        <v>7279</v>
      </c>
    </row>
    <row r="1748" spans="2:14" ht="15" hidden="1" x14ac:dyDescent="0.25">
      <c r="B1748" s="324" t="s">
        <v>15353</v>
      </c>
      <c r="C1748" s="324" t="s">
        <v>991</v>
      </c>
      <c r="D1748" s="324" t="s">
        <v>4150</v>
      </c>
      <c r="E1748" s="324" t="s">
        <v>1088</v>
      </c>
      <c r="F1748" s="324" t="s">
        <v>800</v>
      </c>
      <c r="G1748" s="324" t="s">
        <v>896</v>
      </c>
      <c r="H1748" s="324" t="s">
        <v>6249</v>
      </c>
      <c r="I1748" s="325">
        <v>478.66460000000001</v>
      </c>
      <c r="J1748" s="325">
        <v>0</v>
      </c>
      <c r="K1748" s="325">
        <v>478.66460000000001</v>
      </c>
      <c r="L1748" s="325">
        <v>8914.5400000000009</v>
      </c>
      <c r="M1748" s="325">
        <v>0</v>
      </c>
      <c r="N1748" s="324" t="s">
        <v>7279</v>
      </c>
    </row>
    <row r="1749" spans="2:14" ht="15" hidden="1" x14ac:dyDescent="0.25">
      <c r="B1749" s="326" t="s">
        <v>15353</v>
      </c>
      <c r="C1749" s="326" t="s">
        <v>991</v>
      </c>
      <c r="D1749" s="326" t="s">
        <v>4150</v>
      </c>
      <c r="E1749" s="326" t="s">
        <v>1088</v>
      </c>
      <c r="F1749" s="326" t="s">
        <v>800</v>
      </c>
      <c r="G1749" s="326" t="s">
        <v>896</v>
      </c>
      <c r="H1749" s="326" t="s">
        <v>6221</v>
      </c>
      <c r="I1749" s="327">
        <v>389.35520000000002</v>
      </c>
      <c r="J1749" s="327">
        <v>80.08</v>
      </c>
      <c r="K1749" s="327">
        <v>309.27519999999998</v>
      </c>
      <c r="L1749" s="327">
        <v>3878.34</v>
      </c>
      <c r="M1749" s="327">
        <v>797.67</v>
      </c>
      <c r="N1749" s="326" t="s">
        <v>7276</v>
      </c>
    </row>
    <row r="1750" spans="2:14" ht="15" hidden="1" x14ac:dyDescent="0.25">
      <c r="B1750" s="324" t="s">
        <v>15354</v>
      </c>
      <c r="C1750" s="324" t="s">
        <v>991</v>
      </c>
      <c r="D1750" s="324" t="s">
        <v>4150</v>
      </c>
      <c r="E1750" s="324" t="s">
        <v>1089</v>
      </c>
      <c r="F1750" s="324" t="s">
        <v>800</v>
      </c>
      <c r="G1750" s="324" t="s">
        <v>896</v>
      </c>
      <c r="H1750" s="324" t="s">
        <v>6249</v>
      </c>
      <c r="I1750" s="325">
        <v>1196.0070000000001</v>
      </c>
      <c r="J1750" s="325">
        <v>0</v>
      </c>
      <c r="K1750" s="325">
        <v>1196.0070000000001</v>
      </c>
      <c r="L1750" s="325">
        <v>13910.35</v>
      </c>
      <c r="M1750" s="325">
        <v>0</v>
      </c>
      <c r="N1750" s="324" t="s">
        <v>7279</v>
      </c>
    </row>
    <row r="1751" spans="2:14" ht="15" hidden="1" x14ac:dyDescent="0.25">
      <c r="B1751" s="326" t="s">
        <v>15354</v>
      </c>
      <c r="C1751" s="326" t="s">
        <v>991</v>
      </c>
      <c r="D1751" s="326" t="s">
        <v>4150</v>
      </c>
      <c r="E1751" s="326" t="s">
        <v>1089</v>
      </c>
      <c r="F1751" s="326" t="s">
        <v>800</v>
      </c>
      <c r="G1751" s="326" t="s">
        <v>896</v>
      </c>
      <c r="H1751" s="326" t="s">
        <v>6221</v>
      </c>
      <c r="I1751" s="327">
        <v>0</v>
      </c>
      <c r="J1751" s="327">
        <v>0</v>
      </c>
      <c r="K1751" s="327">
        <v>0</v>
      </c>
      <c r="L1751" s="327">
        <v>0</v>
      </c>
      <c r="M1751" s="327">
        <v>0</v>
      </c>
      <c r="N1751" s="326" t="s">
        <v>7276</v>
      </c>
    </row>
    <row r="1752" spans="2:14" ht="15" hidden="1" x14ac:dyDescent="0.25">
      <c r="B1752" s="324" t="s">
        <v>15355</v>
      </c>
      <c r="C1752" s="324" t="s">
        <v>991</v>
      </c>
      <c r="D1752" s="324" t="s">
        <v>4150</v>
      </c>
      <c r="E1752" s="324" t="s">
        <v>1090</v>
      </c>
      <c r="F1752" s="324" t="s">
        <v>800</v>
      </c>
      <c r="G1752" s="324" t="s">
        <v>896</v>
      </c>
      <c r="H1752" s="324" t="s">
        <v>6249</v>
      </c>
      <c r="I1752" s="325">
        <v>536.72421999999995</v>
      </c>
      <c r="J1752" s="325">
        <v>0</v>
      </c>
      <c r="K1752" s="325">
        <v>536.72421999999995</v>
      </c>
      <c r="L1752" s="325">
        <v>6590.34</v>
      </c>
      <c r="M1752" s="325">
        <v>0</v>
      </c>
      <c r="N1752" s="324" t="s">
        <v>7279</v>
      </c>
    </row>
    <row r="1753" spans="2:14" ht="15" hidden="1" x14ac:dyDescent="0.25">
      <c r="B1753" s="326" t="s">
        <v>15355</v>
      </c>
      <c r="C1753" s="326" t="s">
        <v>991</v>
      </c>
      <c r="D1753" s="326" t="s">
        <v>4150</v>
      </c>
      <c r="E1753" s="326" t="s">
        <v>1090</v>
      </c>
      <c r="F1753" s="326" t="s">
        <v>800</v>
      </c>
      <c r="G1753" s="326" t="s">
        <v>896</v>
      </c>
      <c r="H1753" s="326" t="s">
        <v>6221</v>
      </c>
      <c r="I1753" s="327">
        <v>0</v>
      </c>
      <c r="J1753" s="327">
        <v>0</v>
      </c>
      <c r="K1753" s="327">
        <v>0</v>
      </c>
      <c r="L1753" s="327">
        <v>0</v>
      </c>
      <c r="M1753" s="327">
        <v>0</v>
      </c>
      <c r="N1753" s="326" t="s">
        <v>7276</v>
      </c>
    </row>
    <row r="1754" spans="2:14" ht="15" hidden="1" x14ac:dyDescent="0.25">
      <c r="B1754" s="324" t="s">
        <v>15355</v>
      </c>
      <c r="C1754" s="324" t="s">
        <v>991</v>
      </c>
      <c r="D1754" s="324" t="s">
        <v>4150</v>
      </c>
      <c r="E1754" s="324" t="s">
        <v>1090</v>
      </c>
      <c r="F1754" s="324" t="s">
        <v>800</v>
      </c>
      <c r="G1754" s="324" t="s">
        <v>896</v>
      </c>
      <c r="H1754" s="324" t="s">
        <v>7395</v>
      </c>
      <c r="I1754" s="325">
        <v>0</v>
      </c>
      <c r="J1754" s="325">
        <v>0</v>
      </c>
      <c r="K1754" s="325">
        <v>0</v>
      </c>
      <c r="L1754" s="325">
        <v>0</v>
      </c>
      <c r="M1754" s="325">
        <v>0</v>
      </c>
      <c r="N1754" s="324" t="s">
        <v>7278</v>
      </c>
    </row>
    <row r="1755" spans="2:14" ht="15" hidden="1" x14ac:dyDescent="0.25">
      <c r="B1755" s="324" t="s">
        <v>15356</v>
      </c>
      <c r="C1755" s="324" t="s">
        <v>991</v>
      </c>
      <c r="D1755" s="324" t="s">
        <v>4150</v>
      </c>
      <c r="E1755" s="324" t="s">
        <v>1091</v>
      </c>
      <c r="F1755" s="324" t="s">
        <v>800</v>
      </c>
      <c r="G1755" s="324" t="s">
        <v>896</v>
      </c>
      <c r="H1755" s="324" t="s">
        <v>6249</v>
      </c>
      <c r="I1755" s="325">
        <v>0</v>
      </c>
      <c r="J1755" s="325">
        <v>0</v>
      </c>
      <c r="K1755" s="325">
        <v>0</v>
      </c>
      <c r="L1755" s="325">
        <v>0</v>
      </c>
      <c r="M1755" s="325">
        <v>0</v>
      </c>
      <c r="N1755" s="324" t="s">
        <v>7279</v>
      </c>
    </row>
    <row r="1756" spans="2:14" ht="15" hidden="1" x14ac:dyDescent="0.25">
      <c r="B1756" s="324" t="s">
        <v>15357</v>
      </c>
      <c r="C1756" s="324" t="s">
        <v>991</v>
      </c>
      <c r="D1756" s="324" t="s">
        <v>4150</v>
      </c>
      <c r="E1756" s="324" t="s">
        <v>3668</v>
      </c>
      <c r="F1756" s="324" t="s">
        <v>800</v>
      </c>
      <c r="G1756" s="324" t="s">
        <v>896</v>
      </c>
      <c r="H1756" s="324" t="s">
        <v>6249</v>
      </c>
      <c r="I1756" s="325">
        <v>0</v>
      </c>
      <c r="J1756" s="325">
        <v>0</v>
      </c>
      <c r="K1756" s="325">
        <v>0</v>
      </c>
      <c r="L1756" s="325">
        <v>0</v>
      </c>
      <c r="M1756" s="325">
        <v>0</v>
      </c>
      <c r="N1756" s="324" t="s">
        <v>7279</v>
      </c>
    </row>
    <row r="1757" spans="2:14" ht="15" hidden="1" x14ac:dyDescent="0.25">
      <c r="B1757" s="326" t="s">
        <v>15357</v>
      </c>
      <c r="C1757" s="326" t="s">
        <v>991</v>
      </c>
      <c r="D1757" s="326" t="s">
        <v>4150</v>
      </c>
      <c r="E1757" s="326" t="s">
        <v>3668</v>
      </c>
      <c r="F1757" s="326" t="s">
        <v>800</v>
      </c>
      <c r="G1757" s="326" t="s">
        <v>896</v>
      </c>
      <c r="H1757" s="326" t="s">
        <v>6221</v>
      </c>
      <c r="I1757" s="327">
        <v>119.69</v>
      </c>
      <c r="J1757" s="327">
        <v>0</v>
      </c>
      <c r="K1757" s="327">
        <v>119.69</v>
      </c>
      <c r="L1757" s="327">
        <v>1454.99</v>
      </c>
      <c r="M1757" s="327">
        <v>0</v>
      </c>
      <c r="N1757" s="326" t="s">
        <v>7276</v>
      </c>
    </row>
    <row r="1758" spans="2:14" ht="15" hidden="1" x14ac:dyDescent="0.25">
      <c r="B1758" s="326" t="s">
        <v>15358</v>
      </c>
      <c r="C1758" s="326" t="s">
        <v>991</v>
      </c>
      <c r="D1758" s="326" t="s">
        <v>4150</v>
      </c>
      <c r="E1758" s="326" t="s">
        <v>1092</v>
      </c>
      <c r="F1758" s="326" t="s">
        <v>800</v>
      </c>
      <c r="G1758" s="326" t="s">
        <v>896</v>
      </c>
      <c r="H1758" s="326" t="s">
        <v>6249</v>
      </c>
      <c r="I1758" s="327">
        <v>556.13919999999996</v>
      </c>
      <c r="J1758" s="327">
        <v>0</v>
      </c>
      <c r="K1758" s="327">
        <v>556.13919999999996</v>
      </c>
      <c r="L1758" s="327">
        <v>6999.91</v>
      </c>
      <c r="M1758" s="327">
        <v>0</v>
      </c>
      <c r="N1758" s="326" t="s">
        <v>7279</v>
      </c>
    </row>
    <row r="1759" spans="2:14" ht="15" hidden="1" x14ac:dyDescent="0.25">
      <c r="B1759" s="324" t="s">
        <v>15358</v>
      </c>
      <c r="C1759" s="324" t="s">
        <v>991</v>
      </c>
      <c r="D1759" s="324" t="s">
        <v>4150</v>
      </c>
      <c r="E1759" s="324" t="s">
        <v>1092</v>
      </c>
      <c r="F1759" s="324" t="s">
        <v>800</v>
      </c>
      <c r="G1759" s="324" t="s">
        <v>896</v>
      </c>
      <c r="H1759" s="324" t="s">
        <v>6221</v>
      </c>
      <c r="I1759" s="325">
        <v>0</v>
      </c>
      <c r="J1759" s="325">
        <v>0</v>
      </c>
      <c r="K1759" s="325">
        <v>0</v>
      </c>
      <c r="L1759" s="325">
        <v>0</v>
      </c>
      <c r="M1759" s="325">
        <v>0</v>
      </c>
      <c r="N1759" s="324" t="s">
        <v>7276</v>
      </c>
    </row>
    <row r="1760" spans="2:14" ht="15" hidden="1" x14ac:dyDescent="0.25">
      <c r="B1760" s="326" t="s">
        <v>15358</v>
      </c>
      <c r="C1760" s="326" t="s">
        <v>991</v>
      </c>
      <c r="D1760" s="326" t="s">
        <v>4150</v>
      </c>
      <c r="E1760" s="326" t="s">
        <v>1092</v>
      </c>
      <c r="F1760" s="326" t="s">
        <v>800</v>
      </c>
      <c r="G1760" s="326" t="s">
        <v>896</v>
      </c>
      <c r="H1760" s="326" t="s">
        <v>7395</v>
      </c>
      <c r="I1760" s="327">
        <v>0</v>
      </c>
      <c r="J1760" s="327">
        <v>0</v>
      </c>
      <c r="K1760" s="327">
        <v>0</v>
      </c>
      <c r="L1760" s="327">
        <v>0</v>
      </c>
      <c r="M1760" s="327">
        <v>0</v>
      </c>
      <c r="N1760" s="326" t="s">
        <v>7278</v>
      </c>
    </row>
    <row r="1761" spans="2:14" ht="15" hidden="1" x14ac:dyDescent="0.25">
      <c r="B1761" s="326" t="s">
        <v>15359</v>
      </c>
      <c r="C1761" s="326" t="s">
        <v>991</v>
      </c>
      <c r="D1761" s="326" t="s">
        <v>4150</v>
      </c>
      <c r="E1761" s="326" t="s">
        <v>1093</v>
      </c>
      <c r="F1761" s="326" t="s">
        <v>800</v>
      </c>
      <c r="G1761" s="326" t="s">
        <v>896</v>
      </c>
      <c r="H1761" s="326" t="s">
        <v>6249</v>
      </c>
      <c r="I1761" s="327">
        <v>478.86259999999999</v>
      </c>
      <c r="J1761" s="327">
        <v>0</v>
      </c>
      <c r="K1761" s="327">
        <v>478.86259999999999</v>
      </c>
      <c r="L1761" s="327">
        <v>4464</v>
      </c>
      <c r="M1761" s="327">
        <v>0</v>
      </c>
      <c r="N1761" s="326" t="s">
        <v>7279</v>
      </c>
    </row>
    <row r="1762" spans="2:14" ht="15" hidden="1" x14ac:dyDescent="0.25">
      <c r="B1762" s="324" t="s">
        <v>15359</v>
      </c>
      <c r="C1762" s="324" t="s">
        <v>991</v>
      </c>
      <c r="D1762" s="324" t="s">
        <v>4150</v>
      </c>
      <c r="E1762" s="324" t="s">
        <v>1093</v>
      </c>
      <c r="F1762" s="324" t="s">
        <v>800</v>
      </c>
      <c r="G1762" s="324" t="s">
        <v>896</v>
      </c>
      <c r="H1762" s="324" t="s">
        <v>6221</v>
      </c>
      <c r="I1762" s="325">
        <v>494.12439999999998</v>
      </c>
      <c r="J1762" s="325">
        <v>0</v>
      </c>
      <c r="K1762" s="325">
        <v>494.12439999999998</v>
      </c>
      <c r="L1762" s="325">
        <v>4606.26</v>
      </c>
      <c r="M1762" s="325">
        <v>0</v>
      </c>
      <c r="N1762" s="324" t="s">
        <v>7276</v>
      </c>
    </row>
    <row r="1763" spans="2:14" ht="15" hidden="1" x14ac:dyDescent="0.25">
      <c r="B1763" s="324" t="s">
        <v>15360</v>
      </c>
      <c r="C1763" s="324" t="s">
        <v>991</v>
      </c>
      <c r="D1763" s="324" t="s">
        <v>4150</v>
      </c>
      <c r="E1763" s="324" t="s">
        <v>1094</v>
      </c>
      <c r="F1763" s="324" t="s">
        <v>800</v>
      </c>
      <c r="G1763" s="324" t="s">
        <v>896</v>
      </c>
      <c r="H1763" s="324" t="s">
        <v>6249</v>
      </c>
      <c r="I1763" s="325">
        <v>0</v>
      </c>
      <c r="J1763" s="325">
        <v>0</v>
      </c>
      <c r="K1763" s="325">
        <v>0</v>
      </c>
      <c r="L1763" s="325">
        <v>0</v>
      </c>
      <c r="M1763" s="325">
        <v>0</v>
      </c>
      <c r="N1763" s="324" t="s">
        <v>7279</v>
      </c>
    </row>
    <row r="1764" spans="2:14" ht="15" hidden="1" x14ac:dyDescent="0.25">
      <c r="B1764" s="326" t="s">
        <v>15360</v>
      </c>
      <c r="C1764" s="326" t="s">
        <v>991</v>
      </c>
      <c r="D1764" s="326" t="s">
        <v>4150</v>
      </c>
      <c r="E1764" s="326" t="s">
        <v>1094</v>
      </c>
      <c r="F1764" s="326" t="s">
        <v>800</v>
      </c>
      <c r="G1764" s="326" t="s">
        <v>896</v>
      </c>
      <c r="H1764" s="326" t="s">
        <v>6221</v>
      </c>
      <c r="I1764" s="327">
        <v>0</v>
      </c>
      <c r="J1764" s="327">
        <v>0</v>
      </c>
      <c r="K1764" s="327">
        <v>0</v>
      </c>
      <c r="L1764" s="327">
        <v>0</v>
      </c>
      <c r="M1764" s="327">
        <v>0</v>
      </c>
      <c r="N1764" s="326" t="s">
        <v>7276</v>
      </c>
    </row>
    <row r="1765" spans="2:14" ht="15" hidden="1" x14ac:dyDescent="0.25">
      <c r="B1765" s="326" t="s">
        <v>15361</v>
      </c>
      <c r="C1765" s="326" t="s">
        <v>991</v>
      </c>
      <c r="D1765" s="326" t="s">
        <v>4150</v>
      </c>
      <c r="E1765" s="326" t="s">
        <v>1095</v>
      </c>
      <c r="F1765" s="326" t="s">
        <v>800</v>
      </c>
      <c r="G1765" s="326" t="s">
        <v>896</v>
      </c>
      <c r="H1765" s="326" t="s">
        <v>6249</v>
      </c>
      <c r="I1765" s="327">
        <v>0</v>
      </c>
      <c r="J1765" s="327">
        <v>0</v>
      </c>
      <c r="K1765" s="327">
        <v>0</v>
      </c>
      <c r="L1765" s="327">
        <v>0</v>
      </c>
      <c r="M1765" s="327">
        <v>0</v>
      </c>
      <c r="N1765" s="326" t="s">
        <v>7279</v>
      </c>
    </row>
    <row r="1766" spans="2:14" ht="15" hidden="1" x14ac:dyDescent="0.25">
      <c r="B1766" s="324" t="s">
        <v>15361</v>
      </c>
      <c r="C1766" s="324" t="s">
        <v>991</v>
      </c>
      <c r="D1766" s="324" t="s">
        <v>4150</v>
      </c>
      <c r="E1766" s="324" t="s">
        <v>1095</v>
      </c>
      <c r="F1766" s="324" t="s">
        <v>800</v>
      </c>
      <c r="G1766" s="324" t="s">
        <v>896</v>
      </c>
      <c r="H1766" s="324" t="s">
        <v>6221</v>
      </c>
      <c r="I1766" s="325">
        <v>0</v>
      </c>
      <c r="J1766" s="325">
        <v>0</v>
      </c>
      <c r="K1766" s="325">
        <v>0</v>
      </c>
      <c r="L1766" s="325">
        <v>0</v>
      </c>
      <c r="M1766" s="325">
        <v>0</v>
      </c>
      <c r="N1766" s="324" t="s">
        <v>7276</v>
      </c>
    </row>
    <row r="1767" spans="2:14" ht="15" hidden="1" x14ac:dyDescent="0.25">
      <c r="B1767" s="326" t="s">
        <v>15361</v>
      </c>
      <c r="C1767" s="326" t="s">
        <v>991</v>
      </c>
      <c r="D1767" s="326" t="s">
        <v>4150</v>
      </c>
      <c r="E1767" s="326" t="s">
        <v>1095</v>
      </c>
      <c r="F1767" s="326" t="s">
        <v>800</v>
      </c>
      <c r="G1767" s="326" t="s">
        <v>896</v>
      </c>
      <c r="H1767" s="326" t="s">
        <v>7395</v>
      </c>
      <c r="I1767" s="327">
        <v>0</v>
      </c>
      <c r="J1767" s="327">
        <v>0</v>
      </c>
      <c r="K1767" s="327">
        <v>0</v>
      </c>
      <c r="L1767" s="327">
        <v>0</v>
      </c>
      <c r="M1767" s="327">
        <v>0</v>
      </c>
      <c r="N1767" s="326" t="s">
        <v>7278</v>
      </c>
    </row>
    <row r="1768" spans="2:14" ht="15" hidden="1" x14ac:dyDescent="0.25">
      <c r="B1768" s="324" t="s">
        <v>15362</v>
      </c>
      <c r="C1768" s="324" t="s">
        <v>991</v>
      </c>
      <c r="D1768" s="324" t="s">
        <v>4150</v>
      </c>
      <c r="E1768" s="324" t="s">
        <v>1096</v>
      </c>
      <c r="F1768" s="324" t="s">
        <v>800</v>
      </c>
      <c r="G1768" s="324" t="s">
        <v>896</v>
      </c>
      <c r="H1768" s="324" t="s">
        <v>6249</v>
      </c>
      <c r="I1768" s="325">
        <v>0</v>
      </c>
      <c r="J1768" s="325">
        <v>0</v>
      </c>
      <c r="K1768" s="325">
        <v>0</v>
      </c>
      <c r="L1768" s="325">
        <v>8599.2199999999993</v>
      </c>
      <c r="M1768" s="325">
        <v>0</v>
      </c>
      <c r="N1768" s="324" t="s">
        <v>7279</v>
      </c>
    </row>
    <row r="1769" spans="2:14" ht="15" hidden="1" x14ac:dyDescent="0.25">
      <c r="B1769" s="326" t="s">
        <v>15362</v>
      </c>
      <c r="C1769" s="326" t="s">
        <v>991</v>
      </c>
      <c r="D1769" s="326" t="s">
        <v>4150</v>
      </c>
      <c r="E1769" s="326" t="s">
        <v>1096</v>
      </c>
      <c r="F1769" s="326" t="s">
        <v>800</v>
      </c>
      <c r="G1769" s="326" t="s">
        <v>896</v>
      </c>
      <c r="H1769" s="326" t="s">
        <v>6221</v>
      </c>
      <c r="I1769" s="327">
        <v>0</v>
      </c>
      <c r="J1769" s="327">
        <v>0</v>
      </c>
      <c r="K1769" s="327">
        <v>0</v>
      </c>
      <c r="L1769" s="327">
        <v>0</v>
      </c>
      <c r="M1769" s="327">
        <v>0</v>
      </c>
      <c r="N1769" s="326" t="s">
        <v>7276</v>
      </c>
    </row>
    <row r="1770" spans="2:14" ht="15" hidden="1" x14ac:dyDescent="0.25">
      <c r="B1770" s="324" t="s">
        <v>15363</v>
      </c>
      <c r="C1770" s="324" t="s">
        <v>991</v>
      </c>
      <c r="D1770" s="324" t="s">
        <v>4150</v>
      </c>
      <c r="E1770" s="324" t="s">
        <v>1097</v>
      </c>
      <c r="F1770" s="324" t="s">
        <v>800</v>
      </c>
      <c r="G1770" s="324" t="s">
        <v>896</v>
      </c>
      <c r="H1770" s="324" t="s">
        <v>6249</v>
      </c>
      <c r="I1770" s="325">
        <v>1749.47281</v>
      </c>
      <c r="J1770" s="325">
        <v>0</v>
      </c>
      <c r="K1770" s="325">
        <v>1749.47281</v>
      </c>
      <c r="L1770" s="325">
        <v>16058.45</v>
      </c>
      <c r="M1770" s="325">
        <v>0</v>
      </c>
      <c r="N1770" s="324" t="s">
        <v>7279</v>
      </c>
    </row>
    <row r="1771" spans="2:14" ht="15" hidden="1" x14ac:dyDescent="0.25">
      <c r="B1771" s="326" t="s">
        <v>15363</v>
      </c>
      <c r="C1771" s="326" t="s">
        <v>991</v>
      </c>
      <c r="D1771" s="326" t="s">
        <v>4150</v>
      </c>
      <c r="E1771" s="326" t="s">
        <v>1097</v>
      </c>
      <c r="F1771" s="326" t="s">
        <v>800</v>
      </c>
      <c r="G1771" s="326" t="s">
        <v>896</v>
      </c>
      <c r="H1771" s="326" t="s">
        <v>7395</v>
      </c>
      <c r="I1771" s="327">
        <v>0</v>
      </c>
      <c r="J1771" s="327">
        <v>0</v>
      </c>
      <c r="K1771" s="327">
        <v>0</v>
      </c>
      <c r="L1771" s="327">
        <v>0</v>
      </c>
      <c r="M1771" s="327">
        <v>0</v>
      </c>
      <c r="N1771" s="326" t="s">
        <v>7278</v>
      </c>
    </row>
    <row r="1772" spans="2:14" ht="15" hidden="1" x14ac:dyDescent="0.25">
      <c r="B1772" s="324" t="s">
        <v>15364</v>
      </c>
      <c r="C1772" s="324" t="s">
        <v>991</v>
      </c>
      <c r="D1772" s="324" t="s">
        <v>4150</v>
      </c>
      <c r="E1772" s="324" t="s">
        <v>7964</v>
      </c>
      <c r="F1772" s="324" t="s">
        <v>800</v>
      </c>
      <c r="G1772" s="324" t="s">
        <v>896</v>
      </c>
      <c r="H1772" s="324" t="s">
        <v>6249</v>
      </c>
      <c r="I1772" s="325">
        <v>2617.5</v>
      </c>
      <c r="J1772" s="325">
        <v>0</v>
      </c>
      <c r="K1772" s="325">
        <v>2617.5</v>
      </c>
      <c r="L1772" s="325">
        <v>25418.78</v>
      </c>
      <c r="M1772" s="325">
        <v>0</v>
      </c>
      <c r="N1772" s="324" t="s">
        <v>7279</v>
      </c>
    </row>
    <row r="1773" spans="2:14" ht="15" hidden="1" x14ac:dyDescent="0.25">
      <c r="B1773" s="326" t="s">
        <v>15364</v>
      </c>
      <c r="C1773" s="326" t="s">
        <v>991</v>
      </c>
      <c r="D1773" s="326" t="s">
        <v>4150</v>
      </c>
      <c r="E1773" s="326" t="s">
        <v>7964</v>
      </c>
      <c r="F1773" s="326" t="s">
        <v>800</v>
      </c>
      <c r="G1773" s="326" t="s">
        <v>896</v>
      </c>
      <c r="H1773" s="326" t="s">
        <v>6221</v>
      </c>
      <c r="I1773" s="327">
        <v>373.03500000000003</v>
      </c>
      <c r="J1773" s="327">
        <v>0</v>
      </c>
      <c r="K1773" s="327">
        <v>373.03500000000003</v>
      </c>
      <c r="L1773" s="327">
        <v>3622.58</v>
      </c>
      <c r="M1773" s="327">
        <v>0</v>
      </c>
      <c r="N1773" s="326" t="s">
        <v>7276</v>
      </c>
    </row>
    <row r="1774" spans="2:14" ht="15" hidden="1" x14ac:dyDescent="0.25">
      <c r="B1774" s="324" t="s">
        <v>15365</v>
      </c>
      <c r="C1774" s="324" t="s">
        <v>991</v>
      </c>
      <c r="D1774" s="324" t="s">
        <v>4150</v>
      </c>
      <c r="E1774" s="324" t="s">
        <v>7982</v>
      </c>
      <c r="F1774" s="324" t="s">
        <v>800</v>
      </c>
      <c r="G1774" s="324" t="s">
        <v>896</v>
      </c>
      <c r="H1774" s="324" t="s">
        <v>6249</v>
      </c>
      <c r="I1774" s="325">
        <v>0</v>
      </c>
      <c r="J1774" s="325">
        <v>0</v>
      </c>
      <c r="K1774" s="325">
        <v>0</v>
      </c>
      <c r="L1774" s="325">
        <v>0.01</v>
      </c>
      <c r="M1774" s="325">
        <v>0</v>
      </c>
      <c r="N1774" s="324" t="s">
        <v>7279</v>
      </c>
    </row>
    <row r="1775" spans="2:14" ht="15" hidden="1" x14ac:dyDescent="0.25">
      <c r="B1775" s="326" t="s">
        <v>15365</v>
      </c>
      <c r="C1775" s="326" t="s">
        <v>991</v>
      </c>
      <c r="D1775" s="326" t="s">
        <v>4150</v>
      </c>
      <c r="E1775" s="326" t="s">
        <v>7982</v>
      </c>
      <c r="F1775" s="326" t="s">
        <v>800</v>
      </c>
      <c r="G1775" s="326" t="s">
        <v>896</v>
      </c>
      <c r="H1775" s="326" t="s">
        <v>6221</v>
      </c>
      <c r="I1775" s="327">
        <v>0</v>
      </c>
      <c r="J1775" s="327">
        <v>0</v>
      </c>
      <c r="K1775" s="327">
        <v>0</v>
      </c>
      <c r="L1775" s="327">
        <v>0</v>
      </c>
      <c r="M1775" s="327">
        <v>0</v>
      </c>
      <c r="N1775" s="326" t="s">
        <v>7276</v>
      </c>
    </row>
    <row r="1776" spans="2:14" ht="15" hidden="1" x14ac:dyDescent="0.25">
      <c r="B1776" s="324" t="s">
        <v>21663</v>
      </c>
      <c r="C1776" s="324" t="s">
        <v>991</v>
      </c>
      <c r="D1776" s="324" t="s">
        <v>4150</v>
      </c>
      <c r="E1776" s="324" t="s">
        <v>21664</v>
      </c>
      <c r="F1776" s="324" t="s">
        <v>800</v>
      </c>
      <c r="G1776" s="324" t="s">
        <v>896</v>
      </c>
      <c r="H1776" s="324" t="s">
        <v>6249</v>
      </c>
      <c r="I1776" s="325">
        <v>0</v>
      </c>
      <c r="J1776" s="325">
        <v>0</v>
      </c>
      <c r="K1776" s="325">
        <v>0</v>
      </c>
      <c r="L1776" s="325">
        <v>0</v>
      </c>
      <c r="M1776" s="325">
        <v>0</v>
      </c>
      <c r="N1776" s="324" t="s">
        <v>7279</v>
      </c>
    </row>
    <row r="1777" spans="2:14" ht="15" hidden="1" x14ac:dyDescent="0.25">
      <c r="B1777" s="326" t="s">
        <v>15366</v>
      </c>
      <c r="C1777" s="326" t="s">
        <v>1098</v>
      </c>
      <c r="D1777" s="326" t="s">
        <v>4151</v>
      </c>
      <c r="E1777" s="326" t="s">
        <v>1099</v>
      </c>
      <c r="F1777" s="326" t="s">
        <v>800</v>
      </c>
      <c r="G1777" s="326" t="s">
        <v>896</v>
      </c>
      <c r="H1777" s="326" t="s">
        <v>6249</v>
      </c>
      <c r="I1777" s="327">
        <v>0</v>
      </c>
      <c r="J1777" s="327">
        <v>0</v>
      </c>
      <c r="K1777" s="327">
        <v>0</v>
      </c>
      <c r="L1777" s="327">
        <v>-0.01</v>
      </c>
      <c r="M1777" s="327">
        <v>0</v>
      </c>
      <c r="N1777" s="326" t="s">
        <v>7279</v>
      </c>
    </row>
    <row r="1778" spans="2:14" ht="15" hidden="1" x14ac:dyDescent="0.25">
      <c r="B1778" s="324" t="s">
        <v>15366</v>
      </c>
      <c r="C1778" s="324" t="s">
        <v>1098</v>
      </c>
      <c r="D1778" s="324" t="s">
        <v>4151</v>
      </c>
      <c r="E1778" s="324" t="s">
        <v>1099</v>
      </c>
      <c r="F1778" s="324" t="s">
        <v>800</v>
      </c>
      <c r="G1778" s="324" t="s">
        <v>896</v>
      </c>
      <c r="H1778" s="324" t="s">
        <v>6223</v>
      </c>
      <c r="I1778" s="325">
        <v>60.36</v>
      </c>
      <c r="J1778" s="325">
        <v>0</v>
      </c>
      <c r="K1778" s="325">
        <v>60.36</v>
      </c>
      <c r="L1778" s="325">
        <v>8628.06</v>
      </c>
      <c r="M1778" s="325">
        <v>0</v>
      </c>
      <c r="N1778" s="324" t="s">
        <v>7280</v>
      </c>
    </row>
    <row r="1779" spans="2:14" ht="15" hidden="1" x14ac:dyDescent="0.25">
      <c r="B1779" s="326" t="s">
        <v>15366</v>
      </c>
      <c r="C1779" s="326" t="s">
        <v>1098</v>
      </c>
      <c r="D1779" s="326" t="s">
        <v>4151</v>
      </c>
      <c r="E1779" s="326" t="s">
        <v>1099</v>
      </c>
      <c r="F1779" s="326" t="s">
        <v>800</v>
      </c>
      <c r="G1779" s="326" t="s">
        <v>896</v>
      </c>
      <c r="H1779" s="326" t="s">
        <v>7395</v>
      </c>
      <c r="I1779" s="327">
        <v>0</v>
      </c>
      <c r="J1779" s="327">
        <v>0</v>
      </c>
      <c r="K1779" s="327">
        <v>0</v>
      </c>
      <c r="L1779" s="327">
        <v>0</v>
      </c>
      <c r="M1779" s="327">
        <v>0</v>
      </c>
      <c r="N1779" s="326" t="s">
        <v>7278</v>
      </c>
    </row>
    <row r="1780" spans="2:14" ht="15" hidden="1" x14ac:dyDescent="0.25">
      <c r="B1780" s="324" t="s">
        <v>15367</v>
      </c>
      <c r="C1780" s="324" t="s">
        <v>1100</v>
      </c>
      <c r="D1780" s="324" t="s">
        <v>4151</v>
      </c>
      <c r="E1780" s="324" t="s">
        <v>1101</v>
      </c>
      <c r="F1780" s="324" t="s">
        <v>1102</v>
      </c>
      <c r="G1780" s="324" t="s">
        <v>896</v>
      </c>
      <c r="H1780" s="324" t="s">
        <v>6249</v>
      </c>
      <c r="I1780" s="325">
        <v>86</v>
      </c>
      <c r="J1780" s="325">
        <v>0</v>
      </c>
      <c r="K1780" s="325">
        <v>86</v>
      </c>
      <c r="L1780" s="325">
        <v>-701.86</v>
      </c>
      <c r="M1780" s="325">
        <v>0</v>
      </c>
      <c r="N1780" s="324" t="s">
        <v>7279</v>
      </c>
    </row>
    <row r="1781" spans="2:14" ht="15" hidden="1" x14ac:dyDescent="0.25">
      <c r="B1781" s="326" t="s">
        <v>15367</v>
      </c>
      <c r="C1781" s="326" t="s">
        <v>1100</v>
      </c>
      <c r="D1781" s="326" t="s">
        <v>4151</v>
      </c>
      <c r="E1781" s="326" t="s">
        <v>1101</v>
      </c>
      <c r="F1781" s="326" t="s">
        <v>1102</v>
      </c>
      <c r="G1781" s="326" t="s">
        <v>896</v>
      </c>
      <c r="H1781" s="326" t="s">
        <v>6221</v>
      </c>
      <c r="I1781" s="327">
        <v>0</v>
      </c>
      <c r="J1781" s="327">
        <v>0</v>
      </c>
      <c r="K1781" s="327">
        <v>0</v>
      </c>
      <c r="L1781" s="327">
        <v>0</v>
      </c>
      <c r="M1781" s="327">
        <v>0</v>
      </c>
      <c r="N1781" s="326" t="s">
        <v>7276</v>
      </c>
    </row>
    <row r="1782" spans="2:14" ht="15" hidden="1" x14ac:dyDescent="0.25">
      <c r="B1782" s="324" t="s">
        <v>15367</v>
      </c>
      <c r="C1782" s="324" t="s">
        <v>1100</v>
      </c>
      <c r="D1782" s="324" t="s">
        <v>4151</v>
      </c>
      <c r="E1782" s="324" t="s">
        <v>1101</v>
      </c>
      <c r="F1782" s="324" t="s">
        <v>1102</v>
      </c>
      <c r="G1782" s="324" t="s">
        <v>896</v>
      </c>
      <c r="H1782" s="324" t="s">
        <v>6223</v>
      </c>
      <c r="I1782" s="325">
        <v>0</v>
      </c>
      <c r="J1782" s="325">
        <v>0</v>
      </c>
      <c r="K1782" s="325">
        <v>0</v>
      </c>
      <c r="L1782" s="325">
        <v>1858.1</v>
      </c>
      <c r="M1782" s="325">
        <v>0</v>
      </c>
      <c r="N1782" s="324" t="s">
        <v>7280</v>
      </c>
    </row>
    <row r="1783" spans="2:14" ht="15" hidden="1" x14ac:dyDescent="0.25">
      <c r="B1783" s="326" t="s">
        <v>15368</v>
      </c>
      <c r="C1783" s="326" t="s">
        <v>1098</v>
      </c>
      <c r="D1783" s="326" t="s">
        <v>4151</v>
      </c>
      <c r="E1783" s="326" t="s">
        <v>2097</v>
      </c>
      <c r="F1783" s="326" t="s">
        <v>800</v>
      </c>
      <c r="G1783" s="326" t="s">
        <v>896</v>
      </c>
      <c r="H1783" s="326" t="s">
        <v>6249</v>
      </c>
      <c r="I1783" s="327">
        <v>0</v>
      </c>
      <c r="J1783" s="327">
        <v>0</v>
      </c>
      <c r="K1783" s="327">
        <v>0</v>
      </c>
      <c r="L1783" s="327">
        <v>0</v>
      </c>
      <c r="M1783" s="327">
        <v>0</v>
      </c>
      <c r="N1783" s="326" t="s">
        <v>7279</v>
      </c>
    </row>
    <row r="1784" spans="2:14" ht="15" hidden="1" x14ac:dyDescent="0.25">
      <c r="B1784" s="324" t="s">
        <v>15369</v>
      </c>
      <c r="C1784" s="324" t="s">
        <v>1098</v>
      </c>
      <c r="D1784" s="324" t="s">
        <v>4151</v>
      </c>
      <c r="E1784" s="324" t="s">
        <v>1103</v>
      </c>
      <c r="F1784" s="324" t="s">
        <v>800</v>
      </c>
      <c r="G1784" s="324" t="s">
        <v>896</v>
      </c>
      <c r="H1784" s="324" t="s">
        <v>6223</v>
      </c>
      <c r="I1784" s="325">
        <v>0</v>
      </c>
      <c r="J1784" s="325">
        <v>0</v>
      </c>
      <c r="K1784" s="325">
        <v>0</v>
      </c>
      <c r="L1784" s="325">
        <v>0</v>
      </c>
      <c r="M1784" s="325">
        <v>0</v>
      </c>
      <c r="N1784" s="324" t="s">
        <v>7280</v>
      </c>
    </row>
    <row r="1785" spans="2:14" ht="15" hidden="1" x14ac:dyDescent="0.25">
      <c r="B1785" s="326" t="s">
        <v>15369</v>
      </c>
      <c r="C1785" s="326" t="s">
        <v>1098</v>
      </c>
      <c r="D1785" s="326" t="s">
        <v>4151</v>
      </c>
      <c r="E1785" s="326" t="s">
        <v>1103</v>
      </c>
      <c r="F1785" s="326" t="s">
        <v>800</v>
      </c>
      <c r="G1785" s="326" t="s">
        <v>896</v>
      </c>
      <c r="H1785" s="326" t="s">
        <v>7395</v>
      </c>
      <c r="I1785" s="327">
        <v>0</v>
      </c>
      <c r="J1785" s="327">
        <v>0</v>
      </c>
      <c r="K1785" s="327">
        <v>0</v>
      </c>
      <c r="L1785" s="327">
        <v>0</v>
      </c>
      <c r="M1785" s="327">
        <v>0</v>
      </c>
      <c r="N1785" s="326" t="s">
        <v>7278</v>
      </c>
    </row>
    <row r="1786" spans="2:14" ht="15" hidden="1" x14ac:dyDescent="0.25">
      <c r="B1786" s="324" t="s">
        <v>15370</v>
      </c>
      <c r="C1786" s="324" t="s">
        <v>1098</v>
      </c>
      <c r="D1786" s="324" t="s">
        <v>4151</v>
      </c>
      <c r="E1786" s="324" t="s">
        <v>1104</v>
      </c>
      <c r="F1786" s="324" t="s">
        <v>800</v>
      </c>
      <c r="G1786" s="324" t="s">
        <v>896</v>
      </c>
      <c r="H1786" s="324" t="s">
        <v>6249</v>
      </c>
      <c r="I1786" s="325">
        <v>0</v>
      </c>
      <c r="J1786" s="325">
        <v>0</v>
      </c>
      <c r="K1786" s="325">
        <v>0</v>
      </c>
      <c r="L1786" s="325">
        <v>0</v>
      </c>
      <c r="M1786" s="325">
        <v>0</v>
      </c>
      <c r="N1786" s="324" t="s">
        <v>7279</v>
      </c>
    </row>
    <row r="1787" spans="2:14" ht="15" hidden="1" x14ac:dyDescent="0.25">
      <c r="B1787" s="326" t="s">
        <v>15370</v>
      </c>
      <c r="C1787" s="326" t="s">
        <v>1098</v>
      </c>
      <c r="D1787" s="326" t="s">
        <v>4151</v>
      </c>
      <c r="E1787" s="326" t="s">
        <v>1104</v>
      </c>
      <c r="F1787" s="326" t="s">
        <v>800</v>
      </c>
      <c r="G1787" s="326" t="s">
        <v>896</v>
      </c>
      <c r="H1787" s="326" t="s">
        <v>6223</v>
      </c>
      <c r="I1787" s="327">
        <v>0</v>
      </c>
      <c r="J1787" s="327">
        <v>0</v>
      </c>
      <c r="K1787" s="327">
        <v>0</v>
      </c>
      <c r="L1787" s="327">
        <v>0</v>
      </c>
      <c r="M1787" s="327">
        <v>0</v>
      </c>
      <c r="N1787" s="326" t="s">
        <v>7280</v>
      </c>
    </row>
    <row r="1788" spans="2:14" ht="15" hidden="1" x14ac:dyDescent="0.25">
      <c r="B1788" s="324" t="s">
        <v>15370</v>
      </c>
      <c r="C1788" s="324" t="s">
        <v>1098</v>
      </c>
      <c r="D1788" s="324" t="s">
        <v>4151</v>
      </c>
      <c r="E1788" s="324" t="s">
        <v>1104</v>
      </c>
      <c r="F1788" s="324" t="s">
        <v>800</v>
      </c>
      <c r="G1788" s="324" t="s">
        <v>896</v>
      </c>
      <c r="H1788" s="324" t="s">
        <v>7395</v>
      </c>
      <c r="I1788" s="325">
        <v>0</v>
      </c>
      <c r="J1788" s="325">
        <v>0</v>
      </c>
      <c r="K1788" s="325">
        <v>0</v>
      </c>
      <c r="L1788" s="325">
        <v>0</v>
      </c>
      <c r="M1788" s="325">
        <v>0</v>
      </c>
      <c r="N1788" s="324" t="s">
        <v>7278</v>
      </c>
    </row>
    <row r="1789" spans="2:14" ht="15" hidden="1" x14ac:dyDescent="0.25">
      <c r="B1789" s="326" t="s">
        <v>15371</v>
      </c>
      <c r="C1789" s="326" t="s">
        <v>1098</v>
      </c>
      <c r="D1789" s="326" t="s">
        <v>4151</v>
      </c>
      <c r="E1789" s="326" t="s">
        <v>1105</v>
      </c>
      <c r="F1789" s="326" t="s">
        <v>800</v>
      </c>
      <c r="G1789" s="326" t="s">
        <v>896</v>
      </c>
      <c r="H1789" s="326" t="s">
        <v>6223</v>
      </c>
      <c r="I1789" s="327">
        <v>0</v>
      </c>
      <c r="J1789" s="327">
        <v>0</v>
      </c>
      <c r="K1789" s="327">
        <v>0</v>
      </c>
      <c r="L1789" s="327">
        <v>0</v>
      </c>
      <c r="M1789" s="327">
        <v>0</v>
      </c>
      <c r="N1789" s="326" t="s">
        <v>7280</v>
      </c>
    </row>
    <row r="1790" spans="2:14" ht="15" hidden="1" x14ac:dyDescent="0.25">
      <c r="B1790" s="324" t="s">
        <v>15371</v>
      </c>
      <c r="C1790" s="324" t="s">
        <v>1098</v>
      </c>
      <c r="D1790" s="324" t="s">
        <v>4151</v>
      </c>
      <c r="E1790" s="324" t="s">
        <v>1105</v>
      </c>
      <c r="F1790" s="324" t="s">
        <v>800</v>
      </c>
      <c r="G1790" s="324" t="s">
        <v>896</v>
      </c>
      <c r="H1790" s="324" t="s">
        <v>7395</v>
      </c>
      <c r="I1790" s="325">
        <v>0</v>
      </c>
      <c r="J1790" s="325">
        <v>0</v>
      </c>
      <c r="K1790" s="325">
        <v>0</v>
      </c>
      <c r="L1790" s="325">
        <v>0</v>
      </c>
      <c r="M1790" s="325">
        <v>0</v>
      </c>
      <c r="N1790" s="324" t="s">
        <v>7278</v>
      </c>
    </row>
    <row r="1791" spans="2:14" ht="15" hidden="1" x14ac:dyDescent="0.25">
      <c r="B1791" s="326" t="s">
        <v>15372</v>
      </c>
      <c r="C1791" s="326" t="s">
        <v>1098</v>
      </c>
      <c r="D1791" s="326" t="s">
        <v>4151</v>
      </c>
      <c r="E1791" s="326" t="s">
        <v>1106</v>
      </c>
      <c r="F1791" s="326" t="s">
        <v>800</v>
      </c>
      <c r="G1791" s="326" t="s">
        <v>896</v>
      </c>
      <c r="H1791" s="326" t="s">
        <v>6249</v>
      </c>
      <c r="I1791" s="327">
        <v>0</v>
      </c>
      <c r="J1791" s="327">
        <v>0</v>
      </c>
      <c r="K1791" s="327">
        <v>0</v>
      </c>
      <c r="L1791" s="327">
        <v>0</v>
      </c>
      <c r="M1791" s="327">
        <v>0</v>
      </c>
      <c r="N1791" s="326" t="s">
        <v>7279</v>
      </c>
    </row>
    <row r="1792" spans="2:14" ht="15" hidden="1" x14ac:dyDescent="0.25">
      <c r="B1792" s="326" t="s">
        <v>15373</v>
      </c>
      <c r="C1792" s="326" t="s">
        <v>1098</v>
      </c>
      <c r="D1792" s="326" t="s">
        <v>4151</v>
      </c>
      <c r="E1792" s="326" t="s">
        <v>1107</v>
      </c>
      <c r="F1792" s="326" t="s">
        <v>800</v>
      </c>
      <c r="G1792" s="326" t="s">
        <v>896</v>
      </c>
      <c r="H1792" s="326" t="s">
        <v>6249</v>
      </c>
      <c r="I1792" s="327">
        <v>0</v>
      </c>
      <c r="J1792" s="327">
        <v>0</v>
      </c>
      <c r="K1792" s="327">
        <v>0</v>
      </c>
      <c r="L1792" s="327">
        <v>-25.92</v>
      </c>
      <c r="M1792" s="327">
        <v>0</v>
      </c>
      <c r="N1792" s="326" t="s">
        <v>7279</v>
      </c>
    </row>
    <row r="1793" spans="2:14" ht="15" hidden="1" x14ac:dyDescent="0.25">
      <c r="B1793" s="324" t="s">
        <v>15373</v>
      </c>
      <c r="C1793" s="324" t="s">
        <v>1098</v>
      </c>
      <c r="D1793" s="324" t="s">
        <v>4151</v>
      </c>
      <c r="E1793" s="324" t="s">
        <v>1107</v>
      </c>
      <c r="F1793" s="324" t="s">
        <v>800</v>
      </c>
      <c r="G1793" s="324" t="s">
        <v>896</v>
      </c>
      <c r="H1793" s="324" t="s">
        <v>6223</v>
      </c>
      <c r="I1793" s="325">
        <v>241.65</v>
      </c>
      <c r="J1793" s="325">
        <v>0</v>
      </c>
      <c r="K1793" s="325">
        <v>241.65</v>
      </c>
      <c r="L1793" s="325">
        <v>31095</v>
      </c>
      <c r="M1793" s="325">
        <v>0</v>
      </c>
      <c r="N1793" s="324" t="s">
        <v>7280</v>
      </c>
    </row>
    <row r="1794" spans="2:14" ht="15" hidden="1" x14ac:dyDescent="0.25">
      <c r="B1794" s="324" t="s">
        <v>15374</v>
      </c>
      <c r="C1794" s="324" t="s">
        <v>1098</v>
      </c>
      <c r="D1794" s="324" t="s">
        <v>4151</v>
      </c>
      <c r="E1794" s="324" t="s">
        <v>1108</v>
      </c>
      <c r="F1794" s="324" t="s">
        <v>800</v>
      </c>
      <c r="G1794" s="324" t="s">
        <v>896</v>
      </c>
      <c r="H1794" s="324" t="s">
        <v>6223</v>
      </c>
      <c r="I1794" s="325">
        <v>0</v>
      </c>
      <c r="J1794" s="325">
        <v>0</v>
      </c>
      <c r="K1794" s="325">
        <v>0</v>
      </c>
      <c r="L1794" s="325">
        <v>0</v>
      </c>
      <c r="M1794" s="325">
        <v>0</v>
      </c>
      <c r="N1794" s="324" t="s">
        <v>7280</v>
      </c>
    </row>
    <row r="1795" spans="2:14" ht="15" hidden="1" x14ac:dyDescent="0.25">
      <c r="B1795" s="326" t="s">
        <v>15374</v>
      </c>
      <c r="C1795" s="326" t="s">
        <v>1098</v>
      </c>
      <c r="D1795" s="326" t="s">
        <v>4151</v>
      </c>
      <c r="E1795" s="326" t="s">
        <v>1108</v>
      </c>
      <c r="F1795" s="326" t="s">
        <v>800</v>
      </c>
      <c r="G1795" s="326" t="s">
        <v>896</v>
      </c>
      <c r="H1795" s="326" t="s">
        <v>7395</v>
      </c>
      <c r="I1795" s="327">
        <v>0</v>
      </c>
      <c r="J1795" s="327">
        <v>0</v>
      </c>
      <c r="K1795" s="327">
        <v>0</v>
      </c>
      <c r="L1795" s="327">
        <v>0</v>
      </c>
      <c r="M1795" s="327">
        <v>0</v>
      </c>
      <c r="N1795" s="326" t="s">
        <v>7278</v>
      </c>
    </row>
    <row r="1796" spans="2:14" ht="15" hidden="1" x14ac:dyDescent="0.25">
      <c r="B1796" s="324" t="s">
        <v>15375</v>
      </c>
      <c r="C1796" s="324" t="s">
        <v>1098</v>
      </c>
      <c r="D1796" s="324" t="s">
        <v>4151</v>
      </c>
      <c r="E1796" s="324" t="s">
        <v>1109</v>
      </c>
      <c r="F1796" s="324" t="s">
        <v>800</v>
      </c>
      <c r="G1796" s="324" t="s">
        <v>896</v>
      </c>
      <c r="H1796" s="324" t="s">
        <v>6249</v>
      </c>
      <c r="I1796" s="325">
        <v>0</v>
      </c>
      <c r="J1796" s="325">
        <v>0</v>
      </c>
      <c r="K1796" s="325">
        <v>0</v>
      </c>
      <c r="L1796" s="325">
        <v>0</v>
      </c>
      <c r="M1796" s="325">
        <v>0</v>
      </c>
      <c r="N1796" s="324" t="s">
        <v>7279</v>
      </c>
    </row>
    <row r="1797" spans="2:14" ht="15" hidden="1" x14ac:dyDescent="0.25">
      <c r="B1797" s="326" t="s">
        <v>15375</v>
      </c>
      <c r="C1797" s="326" t="s">
        <v>1098</v>
      </c>
      <c r="D1797" s="326" t="s">
        <v>4151</v>
      </c>
      <c r="E1797" s="326" t="s">
        <v>1109</v>
      </c>
      <c r="F1797" s="326" t="s">
        <v>800</v>
      </c>
      <c r="G1797" s="326" t="s">
        <v>896</v>
      </c>
      <c r="H1797" s="326" t="s">
        <v>6223</v>
      </c>
      <c r="I1797" s="327">
        <v>15.31</v>
      </c>
      <c r="J1797" s="327">
        <v>0</v>
      </c>
      <c r="K1797" s="327">
        <v>15.31</v>
      </c>
      <c r="L1797" s="327">
        <v>919.68</v>
      </c>
      <c r="M1797" s="327">
        <v>0</v>
      </c>
      <c r="N1797" s="326" t="s">
        <v>7280</v>
      </c>
    </row>
    <row r="1798" spans="2:14" ht="15" hidden="1" x14ac:dyDescent="0.25">
      <c r="B1798" s="324" t="s">
        <v>15376</v>
      </c>
      <c r="C1798" s="324" t="s">
        <v>1098</v>
      </c>
      <c r="D1798" s="324" t="s">
        <v>4151</v>
      </c>
      <c r="E1798" s="324" t="s">
        <v>1110</v>
      </c>
      <c r="F1798" s="324" t="s">
        <v>800</v>
      </c>
      <c r="G1798" s="324" t="s">
        <v>896</v>
      </c>
      <c r="H1798" s="324" t="s">
        <v>6249</v>
      </c>
      <c r="I1798" s="325">
        <v>0</v>
      </c>
      <c r="J1798" s="325">
        <v>0</v>
      </c>
      <c r="K1798" s="325">
        <v>0</v>
      </c>
      <c r="L1798" s="325">
        <v>-3.71</v>
      </c>
      <c r="M1798" s="325">
        <v>0</v>
      </c>
      <c r="N1798" s="324" t="s">
        <v>7279</v>
      </c>
    </row>
    <row r="1799" spans="2:14" ht="15" hidden="1" x14ac:dyDescent="0.25">
      <c r="B1799" s="326" t="s">
        <v>15376</v>
      </c>
      <c r="C1799" s="326" t="s">
        <v>1098</v>
      </c>
      <c r="D1799" s="326" t="s">
        <v>4151</v>
      </c>
      <c r="E1799" s="326" t="s">
        <v>1110</v>
      </c>
      <c r="F1799" s="326" t="s">
        <v>800</v>
      </c>
      <c r="G1799" s="326" t="s">
        <v>896</v>
      </c>
      <c r="H1799" s="326" t="s">
        <v>6223</v>
      </c>
      <c r="I1799" s="327">
        <v>67.91</v>
      </c>
      <c r="J1799" s="327">
        <v>0</v>
      </c>
      <c r="K1799" s="327">
        <v>67.91</v>
      </c>
      <c r="L1799" s="327">
        <v>2814.59</v>
      </c>
      <c r="M1799" s="327">
        <v>0</v>
      </c>
      <c r="N1799" s="326" t="s">
        <v>7280</v>
      </c>
    </row>
    <row r="1800" spans="2:14" ht="15" hidden="1" x14ac:dyDescent="0.25">
      <c r="B1800" s="324" t="s">
        <v>15376</v>
      </c>
      <c r="C1800" s="324" t="s">
        <v>1098</v>
      </c>
      <c r="D1800" s="324" t="s">
        <v>4151</v>
      </c>
      <c r="E1800" s="324" t="s">
        <v>1110</v>
      </c>
      <c r="F1800" s="324" t="s">
        <v>800</v>
      </c>
      <c r="G1800" s="324" t="s">
        <v>896</v>
      </c>
      <c r="H1800" s="324" t="s">
        <v>7395</v>
      </c>
      <c r="I1800" s="325">
        <v>10</v>
      </c>
      <c r="J1800" s="325">
        <v>0</v>
      </c>
      <c r="K1800" s="325">
        <v>10</v>
      </c>
      <c r="L1800" s="325">
        <v>414.97</v>
      </c>
      <c r="M1800" s="325">
        <v>0</v>
      </c>
      <c r="N1800" s="324" t="s">
        <v>7278</v>
      </c>
    </row>
    <row r="1801" spans="2:14" ht="15" hidden="1" x14ac:dyDescent="0.25">
      <c r="B1801" s="326" t="s">
        <v>15377</v>
      </c>
      <c r="C1801" s="326" t="s">
        <v>1098</v>
      </c>
      <c r="D1801" s="326" t="s">
        <v>4151</v>
      </c>
      <c r="E1801" s="326" t="s">
        <v>1111</v>
      </c>
      <c r="F1801" s="326" t="s">
        <v>800</v>
      </c>
      <c r="G1801" s="326" t="s">
        <v>896</v>
      </c>
      <c r="H1801" s="326" t="s">
        <v>6249</v>
      </c>
      <c r="I1801" s="327">
        <v>0</v>
      </c>
      <c r="J1801" s="327">
        <v>0</v>
      </c>
      <c r="K1801" s="327">
        <v>0</v>
      </c>
      <c r="L1801" s="327">
        <v>0</v>
      </c>
      <c r="M1801" s="327">
        <v>0</v>
      </c>
      <c r="N1801" s="326" t="s">
        <v>7279</v>
      </c>
    </row>
    <row r="1802" spans="2:14" ht="15" hidden="1" x14ac:dyDescent="0.25">
      <c r="B1802" s="324" t="s">
        <v>15377</v>
      </c>
      <c r="C1802" s="324" t="s">
        <v>1098</v>
      </c>
      <c r="D1802" s="324" t="s">
        <v>4151</v>
      </c>
      <c r="E1802" s="324" t="s">
        <v>1111</v>
      </c>
      <c r="F1802" s="324" t="s">
        <v>800</v>
      </c>
      <c r="G1802" s="324" t="s">
        <v>896</v>
      </c>
      <c r="H1802" s="324" t="s">
        <v>6223</v>
      </c>
      <c r="I1802" s="325">
        <v>0</v>
      </c>
      <c r="J1802" s="325">
        <v>0</v>
      </c>
      <c r="K1802" s="325">
        <v>0</v>
      </c>
      <c r="L1802" s="325">
        <v>17.059999999999999</v>
      </c>
      <c r="M1802" s="325">
        <v>0</v>
      </c>
      <c r="N1802" s="324" t="s">
        <v>7280</v>
      </c>
    </row>
    <row r="1803" spans="2:14" ht="15" hidden="1" x14ac:dyDescent="0.25">
      <c r="B1803" s="326" t="s">
        <v>15377</v>
      </c>
      <c r="C1803" s="326" t="s">
        <v>1098</v>
      </c>
      <c r="D1803" s="326" t="s">
        <v>4151</v>
      </c>
      <c r="E1803" s="326" t="s">
        <v>1111</v>
      </c>
      <c r="F1803" s="326" t="s">
        <v>800</v>
      </c>
      <c r="G1803" s="326" t="s">
        <v>896</v>
      </c>
      <c r="H1803" s="326" t="s">
        <v>7395</v>
      </c>
      <c r="I1803" s="327">
        <v>0</v>
      </c>
      <c r="J1803" s="327">
        <v>0</v>
      </c>
      <c r="K1803" s="327">
        <v>0</v>
      </c>
      <c r="L1803" s="327">
        <v>0</v>
      </c>
      <c r="M1803" s="327">
        <v>0</v>
      </c>
      <c r="N1803" s="326" t="s">
        <v>7278</v>
      </c>
    </row>
    <row r="1804" spans="2:14" ht="15" hidden="1" x14ac:dyDescent="0.25">
      <c r="B1804" s="326" t="s">
        <v>15378</v>
      </c>
      <c r="C1804" s="326" t="s">
        <v>1098</v>
      </c>
      <c r="D1804" s="326" t="s">
        <v>4151</v>
      </c>
      <c r="E1804" s="326" t="s">
        <v>1112</v>
      </c>
      <c r="F1804" s="326" t="s">
        <v>800</v>
      </c>
      <c r="G1804" s="326" t="s">
        <v>896</v>
      </c>
      <c r="H1804" s="326" t="s">
        <v>6249</v>
      </c>
      <c r="I1804" s="327">
        <v>0</v>
      </c>
      <c r="J1804" s="327">
        <v>0</v>
      </c>
      <c r="K1804" s="327">
        <v>0</v>
      </c>
      <c r="L1804" s="327">
        <v>126.92</v>
      </c>
      <c r="M1804" s="327">
        <v>0</v>
      </c>
      <c r="N1804" s="326" t="s">
        <v>7279</v>
      </c>
    </row>
    <row r="1805" spans="2:14" ht="15" hidden="1" x14ac:dyDescent="0.25">
      <c r="B1805" s="324" t="s">
        <v>15378</v>
      </c>
      <c r="C1805" s="324" t="s">
        <v>1098</v>
      </c>
      <c r="D1805" s="324" t="s">
        <v>4151</v>
      </c>
      <c r="E1805" s="324" t="s">
        <v>1112</v>
      </c>
      <c r="F1805" s="324" t="s">
        <v>800</v>
      </c>
      <c r="G1805" s="324" t="s">
        <v>896</v>
      </c>
      <c r="H1805" s="324" t="s">
        <v>6223</v>
      </c>
      <c r="I1805" s="325">
        <v>104.392</v>
      </c>
      <c r="J1805" s="325">
        <v>0</v>
      </c>
      <c r="K1805" s="325">
        <v>104.392</v>
      </c>
      <c r="L1805" s="325">
        <v>4154.6099999999997</v>
      </c>
      <c r="M1805" s="325">
        <v>0</v>
      </c>
      <c r="N1805" s="324" t="s">
        <v>7280</v>
      </c>
    </row>
    <row r="1806" spans="2:14" ht="15" hidden="1" x14ac:dyDescent="0.25">
      <c r="B1806" s="324" t="s">
        <v>15379</v>
      </c>
      <c r="C1806" s="324" t="s">
        <v>1098</v>
      </c>
      <c r="D1806" s="324" t="s">
        <v>4151</v>
      </c>
      <c r="E1806" s="324" t="s">
        <v>1113</v>
      </c>
      <c r="F1806" s="324" t="s">
        <v>800</v>
      </c>
      <c r="G1806" s="324" t="s">
        <v>896</v>
      </c>
      <c r="H1806" s="324" t="s">
        <v>6249</v>
      </c>
      <c r="I1806" s="325">
        <v>0</v>
      </c>
      <c r="J1806" s="325">
        <v>0</v>
      </c>
      <c r="K1806" s="325">
        <v>0</v>
      </c>
      <c r="L1806" s="325">
        <v>4.72</v>
      </c>
      <c r="M1806" s="325">
        <v>0</v>
      </c>
      <c r="N1806" s="324" t="s">
        <v>7279</v>
      </c>
    </row>
    <row r="1807" spans="2:14" ht="15" hidden="1" x14ac:dyDescent="0.25">
      <c r="B1807" s="326" t="s">
        <v>15379</v>
      </c>
      <c r="C1807" s="326" t="s">
        <v>1098</v>
      </c>
      <c r="D1807" s="326" t="s">
        <v>4151</v>
      </c>
      <c r="E1807" s="326" t="s">
        <v>1113</v>
      </c>
      <c r="F1807" s="326" t="s">
        <v>800</v>
      </c>
      <c r="G1807" s="326" t="s">
        <v>896</v>
      </c>
      <c r="H1807" s="326" t="s">
        <v>6223</v>
      </c>
      <c r="I1807" s="327">
        <v>0.53500000000000003</v>
      </c>
      <c r="J1807" s="327">
        <v>0</v>
      </c>
      <c r="K1807" s="327">
        <v>0.53500000000000003</v>
      </c>
      <c r="L1807" s="327">
        <v>25.46</v>
      </c>
      <c r="M1807" s="327">
        <v>0</v>
      </c>
      <c r="N1807" s="326" t="s">
        <v>7280</v>
      </c>
    </row>
    <row r="1808" spans="2:14" ht="15" hidden="1" x14ac:dyDescent="0.25">
      <c r="B1808" s="326" t="s">
        <v>15380</v>
      </c>
      <c r="C1808" s="326" t="s">
        <v>1098</v>
      </c>
      <c r="D1808" s="326" t="s">
        <v>4151</v>
      </c>
      <c r="E1808" s="326" t="s">
        <v>1114</v>
      </c>
      <c r="F1808" s="326" t="s">
        <v>800</v>
      </c>
      <c r="G1808" s="326" t="s">
        <v>896</v>
      </c>
      <c r="H1808" s="326" t="s">
        <v>6223</v>
      </c>
      <c r="I1808" s="327">
        <v>0</v>
      </c>
      <c r="J1808" s="327">
        <v>0</v>
      </c>
      <c r="K1808" s="327">
        <v>0</v>
      </c>
      <c r="L1808" s="327">
        <v>0</v>
      </c>
      <c r="M1808" s="327">
        <v>0</v>
      </c>
      <c r="N1808" s="326" t="s">
        <v>7280</v>
      </c>
    </row>
    <row r="1809" spans="2:14" ht="15" hidden="1" x14ac:dyDescent="0.25">
      <c r="B1809" s="324" t="s">
        <v>15380</v>
      </c>
      <c r="C1809" s="324" t="s">
        <v>1098</v>
      </c>
      <c r="D1809" s="324" t="s">
        <v>4151</v>
      </c>
      <c r="E1809" s="324" t="s">
        <v>1114</v>
      </c>
      <c r="F1809" s="324" t="s">
        <v>800</v>
      </c>
      <c r="G1809" s="324" t="s">
        <v>896</v>
      </c>
      <c r="H1809" s="324" t="s">
        <v>7395</v>
      </c>
      <c r="I1809" s="325">
        <v>0</v>
      </c>
      <c r="J1809" s="325">
        <v>0</v>
      </c>
      <c r="K1809" s="325">
        <v>0</v>
      </c>
      <c r="L1809" s="325">
        <v>0</v>
      </c>
      <c r="M1809" s="325">
        <v>0</v>
      </c>
      <c r="N1809" s="324" t="s">
        <v>7278</v>
      </c>
    </row>
    <row r="1810" spans="2:14" ht="15" hidden="1" x14ac:dyDescent="0.25">
      <c r="B1810" s="326" t="s">
        <v>15381</v>
      </c>
      <c r="C1810" s="326" t="s">
        <v>1098</v>
      </c>
      <c r="D1810" s="326" t="s">
        <v>4151</v>
      </c>
      <c r="E1810" s="326" t="s">
        <v>1115</v>
      </c>
      <c r="F1810" s="326" t="s">
        <v>800</v>
      </c>
      <c r="G1810" s="326" t="s">
        <v>896</v>
      </c>
      <c r="H1810" s="326" t="s">
        <v>6249</v>
      </c>
      <c r="I1810" s="327">
        <v>0</v>
      </c>
      <c r="J1810" s="327">
        <v>0</v>
      </c>
      <c r="K1810" s="327">
        <v>0</v>
      </c>
      <c r="L1810" s="327">
        <v>175.48</v>
      </c>
      <c r="M1810" s="327">
        <v>0</v>
      </c>
      <c r="N1810" s="326" t="s">
        <v>7279</v>
      </c>
    </row>
    <row r="1811" spans="2:14" ht="15" hidden="1" x14ac:dyDescent="0.25">
      <c r="B1811" s="324" t="s">
        <v>15381</v>
      </c>
      <c r="C1811" s="324" t="s">
        <v>1098</v>
      </c>
      <c r="D1811" s="324" t="s">
        <v>4151</v>
      </c>
      <c r="E1811" s="324" t="s">
        <v>1115</v>
      </c>
      <c r="F1811" s="324" t="s">
        <v>800</v>
      </c>
      <c r="G1811" s="324" t="s">
        <v>896</v>
      </c>
      <c r="H1811" s="324" t="s">
        <v>6223</v>
      </c>
      <c r="I1811" s="325">
        <v>204.1</v>
      </c>
      <c r="J1811" s="325">
        <v>0</v>
      </c>
      <c r="K1811" s="325">
        <v>204.1</v>
      </c>
      <c r="L1811" s="325">
        <v>6280.56</v>
      </c>
      <c r="M1811" s="325">
        <v>0</v>
      </c>
      <c r="N1811" s="324" t="s">
        <v>7280</v>
      </c>
    </row>
    <row r="1812" spans="2:14" ht="15" hidden="1" x14ac:dyDescent="0.25">
      <c r="B1812" s="324" t="s">
        <v>15382</v>
      </c>
      <c r="C1812" s="324" t="s">
        <v>1098</v>
      </c>
      <c r="D1812" s="324" t="s">
        <v>4151</v>
      </c>
      <c r="E1812" s="324" t="s">
        <v>1116</v>
      </c>
      <c r="F1812" s="324" t="s">
        <v>800</v>
      </c>
      <c r="G1812" s="324" t="s">
        <v>896</v>
      </c>
      <c r="H1812" s="324" t="s">
        <v>6249</v>
      </c>
      <c r="I1812" s="325">
        <v>84</v>
      </c>
      <c r="J1812" s="325">
        <v>0</v>
      </c>
      <c r="K1812" s="325">
        <v>84</v>
      </c>
      <c r="L1812" s="325">
        <v>2362.33</v>
      </c>
      <c r="M1812" s="325">
        <v>0</v>
      </c>
      <c r="N1812" s="324" t="s">
        <v>7279</v>
      </c>
    </row>
    <row r="1813" spans="2:14" ht="15" hidden="1" x14ac:dyDescent="0.25">
      <c r="B1813" s="326" t="s">
        <v>15382</v>
      </c>
      <c r="C1813" s="326" t="s">
        <v>1098</v>
      </c>
      <c r="D1813" s="326" t="s">
        <v>4151</v>
      </c>
      <c r="E1813" s="326" t="s">
        <v>1116</v>
      </c>
      <c r="F1813" s="326" t="s">
        <v>800</v>
      </c>
      <c r="G1813" s="326" t="s">
        <v>896</v>
      </c>
      <c r="H1813" s="326" t="s">
        <v>6223</v>
      </c>
      <c r="I1813" s="327">
        <v>343.45699999999999</v>
      </c>
      <c r="J1813" s="327">
        <v>0</v>
      </c>
      <c r="K1813" s="327">
        <v>343.45699999999999</v>
      </c>
      <c r="L1813" s="327">
        <v>10024.280000000001</v>
      </c>
      <c r="M1813" s="327">
        <v>0</v>
      </c>
      <c r="N1813" s="326" t="s">
        <v>7280</v>
      </c>
    </row>
    <row r="1814" spans="2:14" ht="15" hidden="1" x14ac:dyDescent="0.25">
      <c r="B1814" s="324" t="s">
        <v>15383</v>
      </c>
      <c r="C1814" s="324" t="s">
        <v>1098</v>
      </c>
      <c r="D1814" s="324" t="s">
        <v>4151</v>
      </c>
      <c r="E1814" s="324" t="s">
        <v>1117</v>
      </c>
      <c r="F1814" s="324" t="s">
        <v>800</v>
      </c>
      <c r="G1814" s="324" t="s">
        <v>896</v>
      </c>
      <c r="H1814" s="324" t="s">
        <v>6249</v>
      </c>
      <c r="I1814" s="325">
        <v>153</v>
      </c>
      <c r="J1814" s="325">
        <v>0</v>
      </c>
      <c r="K1814" s="325">
        <v>153</v>
      </c>
      <c r="L1814" s="325">
        <v>7859.78</v>
      </c>
      <c r="M1814" s="325">
        <v>0</v>
      </c>
      <c r="N1814" s="324" t="s">
        <v>7279</v>
      </c>
    </row>
    <row r="1815" spans="2:14" ht="15" hidden="1" x14ac:dyDescent="0.25">
      <c r="B1815" s="326" t="s">
        <v>15383</v>
      </c>
      <c r="C1815" s="326" t="s">
        <v>1098</v>
      </c>
      <c r="D1815" s="326" t="s">
        <v>4151</v>
      </c>
      <c r="E1815" s="326" t="s">
        <v>1117</v>
      </c>
      <c r="F1815" s="326" t="s">
        <v>800</v>
      </c>
      <c r="G1815" s="326" t="s">
        <v>896</v>
      </c>
      <c r="H1815" s="326" t="s">
        <v>6221</v>
      </c>
      <c r="I1815" s="327">
        <v>0</v>
      </c>
      <c r="J1815" s="327">
        <v>0</v>
      </c>
      <c r="K1815" s="327">
        <v>0</v>
      </c>
      <c r="L1815" s="327">
        <v>0</v>
      </c>
      <c r="M1815" s="327">
        <v>0</v>
      </c>
      <c r="N1815" s="326" t="s">
        <v>7276</v>
      </c>
    </row>
    <row r="1816" spans="2:14" ht="15" hidden="1" x14ac:dyDescent="0.25">
      <c r="B1816" s="324" t="s">
        <v>15383</v>
      </c>
      <c r="C1816" s="324" t="s">
        <v>1098</v>
      </c>
      <c r="D1816" s="324" t="s">
        <v>4151</v>
      </c>
      <c r="E1816" s="324" t="s">
        <v>1117</v>
      </c>
      <c r="F1816" s="324" t="s">
        <v>800</v>
      </c>
      <c r="G1816" s="324" t="s">
        <v>896</v>
      </c>
      <c r="H1816" s="324" t="s">
        <v>6223</v>
      </c>
      <c r="I1816" s="325">
        <v>180.7704</v>
      </c>
      <c r="J1816" s="325">
        <v>0</v>
      </c>
      <c r="K1816" s="325">
        <v>180.7704</v>
      </c>
      <c r="L1816" s="325">
        <v>8779.98</v>
      </c>
      <c r="M1816" s="325">
        <v>0</v>
      </c>
      <c r="N1816" s="324" t="s">
        <v>7280</v>
      </c>
    </row>
    <row r="1817" spans="2:14" ht="15" hidden="1" x14ac:dyDescent="0.25">
      <c r="B1817" s="326" t="s">
        <v>15383</v>
      </c>
      <c r="C1817" s="326" t="s">
        <v>1098</v>
      </c>
      <c r="D1817" s="326" t="s">
        <v>4151</v>
      </c>
      <c r="E1817" s="326" t="s">
        <v>1117</v>
      </c>
      <c r="F1817" s="326" t="s">
        <v>800</v>
      </c>
      <c r="G1817" s="326" t="s">
        <v>896</v>
      </c>
      <c r="H1817" s="326" t="s">
        <v>7395</v>
      </c>
      <c r="I1817" s="327">
        <v>20</v>
      </c>
      <c r="J1817" s="327">
        <v>0</v>
      </c>
      <c r="K1817" s="327">
        <v>20</v>
      </c>
      <c r="L1817" s="327">
        <v>971.41</v>
      </c>
      <c r="M1817" s="327">
        <v>0</v>
      </c>
      <c r="N1817" s="326" t="s">
        <v>7278</v>
      </c>
    </row>
    <row r="1818" spans="2:14" ht="15" hidden="1" x14ac:dyDescent="0.25">
      <c r="B1818" s="326" t="s">
        <v>15384</v>
      </c>
      <c r="C1818" s="326" t="s">
        <v>1098</v>
      </c>
      <c r="D1818" s="326" t="s">
        <v>4151</v>
      </c>
      <c r="E1818" s="326" t="s">
        <v>3669</v>
      </c>
      <c r="F1818" s="326" t="s">
        <v>800</v>
      </c>
      <c r="G1818" s="326" t="s">
        <v>896</v>
      </c>
      <c r="H1818" s="326" t="s">
        <v>6249</v>
      </c>
      <c r="I1818" s="327">
        <v>0</v>
      </c>
      <c r="J1818" s="327">
        <v>0</v>
      </c>
      <c r="K1818" s="327">
        <v>0</v>
      </c>
      <c r="L1818" s="327">
        <v>-8.6199999999999992</v>
      </c>
      <c r="M1818" s="327">
        <v>0</v>
      </c>
      <c r="N1818" s="326" t="s">
        <v>7279</v>
      </c>
    </row>
    <row r="1819" spans="2:14" ht="15" hidden="1" x14ac:dyDescent="0.25">
      <c r="B1819" s="324" t="s">
        <v>15384</v>
      </c>
      <c r="C1819" s="324" t="s">
        <v>1098</v>
      </c>
      <c r="D1819" s="324" t="s">
        <v>4151</v>
      </c>
      <c r="E1819" s="324" t="s">
        <v>3669</v>
      </c>
      <c r="F1819" s="324" t="s">
        <v>800</v>
      </c>
      <c r="G1819" s="324" t="s">
        <v>896</v>
      </c>
      <c r="H1819" s="324" t="s">
        <v>6223</v>
      </c>
      <c r="I1819" s="325">
        <v>104.19</v>
      </c>
      <c r="J1819" s="325">
        <v>0</v>
      </c>
      <c r="K1819" s="325">
        <v>104.19</v>
      </c>
      <c r="L1819" s="325">
        <v>31932.44</v>
      </c>
      <c r="M1819" s="325">
        <v>0</v>
      </c>
      <c r="N1819" s="324" t="s">
        <v>7280</v>
      </c>
    </row>
    <row r="1820" spans="2:14" ht="15" hidden="1" x14ac:dyDescent="0.25">
      <c r="B1820" s="326" t="s">
        <v>15384</v>
      </c>
      <c r="C1820" s="326" t="s">
        <v>1098</v>
      </c>
      <c r="D1820" s="326" t="s">
        <v>4151</v>
      </c>
      <c r="E1820" s="326" t="s">
        <v>3669</v>
      </c>
      <c r="F1820" s="326" t="s">
        <v>800</v>
      </c>
      <c r="G1820" s="326" t="s">
        <v>896</v>
      </c>
      <c r="H1820" s="326" t="s">
        <v>7395</v>
      </c>
      <c r="I1820" s="327">
        <v>0</v>
      </c>
      <c r="J1820" s="327">
        <v>0</v>
      </c>
      <c r="K1820" s="327">
        <v>0</v>
      </c>
      <c r="L1820" s="327">
        <v>0</v>
      </c>
      <c r="M1820" s="327">
        <v>0</v>
      </c>
      <c r="N1820" s="326" t="s">
        <v>7278</v>
      </c>
    </row>
    <row r="1821" spans="2:14" ht="15" hidden="1" x14ac:dyDescent="0.25">
      <c r="B1821" s="324" t="s">
        <v>15385</v>
      </c>
      <c r="C1821" s="324" t="s">
        <v>1098</v>
      </c>
      <c r="D1821" s="324" t="s">
        <v>4151</v>
      </c>
      <c r="E1821" s="324" t="s">
        <v>1118</v>
      </c>
      <c r="F1821" s="324" t="s">
        <v>800</v>
      </c>
      <c r="G1821" s="324" t="s">
        <v>896</v>
      </c>
      <c r="H1821" s="324" t="s">
        <v>6249</v>
      </c>
      <c r="I1821" s="325">
        <v>0</v>
      </c>
      <c r="J1821" s="325">
        <v>0</v>
      </c>
      <c r="K1821" s="325">
        <v>0</v>
      </c>
      <c r="L1821" s="325">
        <v>442.37</v>
      </c>
      <c r="M1821" s="325">
        <v>0</v>
      </c>
      <c r="N1821" s="324" t="s">
        <v>7279</v>
      </c>
    </row>
    <row r="1822" spans="2:14" ht="15" hidden="1" x14ac:dyDescent="0.25">
      <c r="B1822" s="326" t="s">
        <v>15385</v>
      </c>
      <c r="C1822" s="326" t="s">
        <v>1098</v>
      </c>
      <c r="D1822" s="326" t="s">
        <v>4151</v>
      </c>
      <c r="E1822" s="326" t="s">
        <v>1118</v>
      </c>
      <c r="F1822" s="326" t="s">
        <v>800</v>
      </c>
      <c r="G1822" s="326" t="s">
        <v>896</v>
      </c>
      <c r="H1822" s="326" t="s">
        <v>6221</v>
      </c>
      <c r="I1822" s="327">
        <v>0</v>
      </c>
      <c r="J1822" s="327">
        <v>0</v>
      </c>
      <c r="K1822" s="327">
        <v>0</v>
      </c>
      <c r="L1822" s="327">
        <v>0</v>
      </c>
      <c r="M1822" s="327">
        <v>0</v>
      </c>
      <c r="N1822" s="326" t="s">
        <v>7276</v>
      </c>
    </row>
    <row r="1823" spans="2:14" ht="15" hidden="1" x14ac:dyDescent="0.25">
      <c r="B1823" s="324" t="s">
        <v>15385</v>
      </c>
      <c r="C1823" s="324" t="s">
        <v>1098</v>
      </c>
      <c r="D1823" s="324" t="s">
        <v>4151</v>
      </c>
      <c r="E1823" s="324" t="s">
        <v>1118</v>
      </c>
      <c r="F1823" s="324" t="s">
        <v>800</v>
      </c>
      <c r="G1823" s="324" t="s">
        <v>896</v>
      </c>
      <c r="H1823" s="324" t="s">
        <v>6223</v>
      </c>
      <c r="I1823" s="325">
        <v>117.23</v>
      </c>
      <c r="J1823" s="325">
        <v>0</v>
      </c>
      <c r="K1823" s="325">
        <v>117.23</v>
      </c>
      <c r="L1823" s="325">
        <v>7234.07</v>
      </c>
      <c r="M1823" s="325">
        <v>0</v>
      </c>
      <c r="N1823" s="324" t="s">
        <v>7280</v>
      </c>
    </row>
    <row r="1824" spans="2:14" ht="15" hidden="1" x14ac:dyDescent="0.25">
      <c r="B1824" s="326" t="s">
        <v>15386</v>
      </c>
      <c r="C1824" s="326" t="s">
        <v>1098</v>
      </c>
      <c r="D1824" s="326" t="s">
        <v>4151</v>
      </c>
      <c r="E1824" s="326" t="s">
        <v>1119</v>
      </c>
      <c r="F1824" s="326" t="s">
        <v>800</v>
      </c>
      <c r="G1824" s="326" t="s">
        <v>896</v>
      </c>
      <c r="H1824" s="326" t="s">
        <v>6249</v>
      </c>
      <c r="I1824" s="327">
        <v>1509.25</v>
      </c>
      <c r="J1824" s="327">
        <v>0</v>
      </c>
      <c r="K1824" s="327">
        <v>1509.25</v>
      </c>
      <c r="L1824" s="327">
        <v>35186.9</v>
      </c>
      <c r="M1824" s="327">
        <v>0</v>
      </c>
      <c r="N1824" s="326" t="s">
        <v>7279</v>
      </c>
    </row>
    <row r="1825" spans="2:14" ht="15" hidden="1" x14ac:dyDescent="0.25">
      <c r="B1825" s="324" t="s">
        <v>15386</v>
      </c>
      <c r="C1825" s="324" t="s">
        <v>1098</v>
      </c>
      <c r="D1825" s="324" t="s">
        <v>4151</v>
      </c>
      <c r="E1825" s="324" t="s">
        <v>1119</v>
      </c>
      <c r="F1825" s="324" t="s">
        <v>800</v>
      </c>
      <c r="G1825" s="324" t="s">
        <v>896</v>
      </c>
      <c r="H1825" s="324" t="s">
        <v>6221</v>
      </c>
      <c r="I1825" s="325">
        <v>0</v>
      </c>
      <c r="J1825" s="325">
        <v>0</v>
      </c>
      <c r="K1825" s="325">
        <v>0</v>
      </c>
      <c r="L1825" s="325">
        <v>0</v>
      </c>
      <c r="M1825" s="325">
        <v>0</v>
      </c>
      <c r="N1825" s="324" t="s">
        <v>7276</v>
      </c>
    </row>
    <row r="1826" spans="2:14" ht="15" hidden="1" x14ac:dyDescent="0.25">
      <c r="B1826" s="326" t="s">
        <v>15386</v>
      </c>
      <c r="C1826" s="326" t="s">
        <v>1098</v>
      </c>
      <c r="D1826" s="326" t="s">
        <v>4151</v>
      </c>
      <c r="E1826" s="326" t="s">
        <v>1119</v>
      </c>
      <c r="F1826" s="326" t="s">
        <v>800</v>
      </c>
      <c r="G1826" s="326" t="s">
        <v>896</v>
      </c>
      <c r="H1826" s="326" t="s">
        <v>6223</v>
      </c>
      <c r="I1826" s="327">
        <v>717.84</v>
      </c>
      <c r="J1826" s="327">
        <v>0</v>
      </c>
      <c r="K1826" s="327">
        <v>717.84</v>
      </c>
      <c r="L1826" s="327">
        <v>16381.37</v>
      </c>
      <c r="M1826" s="327">
        <v>0</v>
      </c>
      <c r="N1826" s="326" t="s">
        <v>7280</v>
      </c>
    </row>
    <row r="1827" spans="2:14" ht="15" hidden="1" x14ac:dyDescent="0.25">
      <c r="B1827" s="324" t="s">
        <v>15387</v>
      </c>
      <c r="C1827" s="324" t="s">
        <v>1098</v>
      </c>
      <c r="D1827" s="324" t="s">
        <v>4151</v>
      </c>
      <c r="E1827" s="324" t="s">
        <v>1120</v>
      </c>
      <c r="F1827" s="324" t="s">
        <v>800</v>
      </c>
      <c r="G1827" s="324" t="s">
        <v>896</v>
      </c>
      <c r="H1827" s="324" t="s">
        <v>6249</v>
      </c>
      <c r="I1827" s="325">
        <v>0</v>
      </c>
      <c r="J1827" s="325">
        <v>0</v>
      </c>
      <c r="K1827" s="325">
        <v>0</v>
      </c>
      <c r="L1827" s="325">
        <v>-89.77</v>
      </c>
      <c r="M1827" s="325">
        <v>0</v>
      </c>
      <c r="N1827" s="324" t="s">
        <v>7279</v>
      </c>
    </row>
    <row r="1828" spans="2:14" ht="15" hidden="1" x14ac:dyDescent="0.25">
      <c r="B1828" s="326" t="s">
        <v>15387</v>
      </c>
      <c r="C1828" s="326" t="s">
        <v>1098</v>
      </c>
      <c r="D1828" s="326" t="s">
        <v>4151</v>
      </c>
      <c r="E1828" s="326" t="s">
        <v>1120</v>
      </c>
      <c r="F1828" s="326" t="s">
        <v>800</v>
      </c>
      <c r="G1828" s="326" t="s">
        <v>896</v>
      </c>
      <c r="H1828" s="326" t="s">
        <v>6223</v>
      </c>
      <c r="I1828" s="327">
        <v>372.21</v>
      </c>
      <c r="J1828" s="327">
        <v>0</v>
      </c>
      <c r="K1828" s="327">
        <v>372.21</v>
      </c>
      <c r="L1828" s="327">
        <v>8452.64</v>
      </c>
      <c r="M1828" s="327">
        <v>0</v>
      </c>
      <c r="N1828" s="326" t="s">
        <v>7280</v>
      </c>
    </row>
    <row r="1829" spans="2:14" ht="15" hidden="1" x14ac:dyDescent="0.25">
      <c r="B1829" s="324" t="s">
        <v>15388</v>
      </c>
      <c r="C1829" s="324" t="s">
        <v>1098</v>
      </c>
      <c r="D1829" s="324" t="s">
        <v>4151</v>
      </c>
      <c r="E1829" s="324" t="s">
        <v>2099</v>
      </c>
      <c r="F1829" s="324" t="s">
        <v>800</v>
      </c>
      <c r="G1829" s="324" t="s">
        <v>896</v>
      </c>
      <c r="H1829" s="324" t="s">
        <v>6249</v>
      </c>
      <c r="I1829" s="325">
        <v>0.6</v>
      </c>
      <c r="J1829" s="325">
        <v>0</v>
      </c>
      <c r="K1829" s="325">
        <v>0.6</v>
      </c>
      <c r="L1829" s="325">
        <v>65.739999999999995</v>
      </c>
      <c r="M1829" s="325">
        <v>0</v>
      </c>
      <c r="N1829" s="324" t="s">
        <v>7279</v>
      </c>
    </row>
    <row r="1830" spans="2:14" ht="15" hidden="1" x14ac:dyDescent="0.25">
      <c r="B1830" s="324" t="s">
        <v>15389</v>
      </c>
      <c r="C1830" s="324" t="s">
        <v>1098</v>
      </c>
      <c r="D1830" s="324" t="s">
        <v>4151</v>
      </c>
      <c r="E1830" s="324" t="s">
        <v>1121</v>
      </c>
      <c r="F1830" s="324" t="s">
        <v>800</v>
      </c>
      <c r="G1830" s="324" t="s">
        <v>896</v>
      </c>
      <c r="H1830" s="324" t="s">
        <v>6249</v>
      </c>
      <c r="I1830" s="325">
        <v>12326.06</v>
      </c>
      <c r="J1830" s="325">
        <v>0</v>
      </c>
      <c r="K1830" s="325">
        <v>12326.06</v>
      </c>
      <c r="L1830" s="325">
        <v>1661457.18</v>
      </c>
      <c r="M1830" s="325">
        <v>0</v>
      </c>
      <c r="N1830" s="324" t="s">
        <v>7279</v>
      </c>
    </row>
    <row r="1831" spans="2:14" ht="15" hidden="1" x14ac:dyDescent="0.25">
      <c r="B1831" s="326" t="s">
        <v>15389</v>
      </c>
      <c r="C1831" s="326" t="s">
        <v>1098</v>
      </c>
      <c r="D1831" s="326" t="s">
        <v>4151</v>
      </c>
      <c r="E1831" s="326" t="s">
        <v>1121</v>
      </c>
      <c r="F1831" s="326" t="s">
        <v>800</v>
      </c>
      <c r="G1831" s="326" t="s">
        <v>896</v>
      </c>
      <c r="H1831" s="326" t="s">
        <v>6221</v>
      </c>
      <c r="I1831" s="327">
        <v>0</v>
      </c>
      <c r="J1831" s="327">
        <v>0</v>
      </c>
      <c r="K1831" s="327">
        <v>0</v>
      </c>
      <c r="L1831" s="327">
        <v>0</v>
      </c>
      <c r="M1831" s="327">
        <v>0</v>
      </c>
      <c r="N1831" s="326" t="s">
        <v>7276</v>
      </c>
    </row>
    <row r="1832" spans="2:14" ht="15" hidden="1" x14ac:dyDescent="0.25">
      <c r="B1832" s="324" t="s">
        <v>15389</v>
      </c>
      <c r="C1832" s="324" t="s">
        <v>1098</v>
      </c>
      <c r="D1832" s="324" t="s">
        <v>4151</v>
      </c>
      <c r="E1832" s="324" t="s">
        <v>1121</v>
      </c>
      <c r="F1832" s="324" t="s">
        <v>800</v>
      </c>
      <c r="G1832" s="324" t="s">
        <v>896</v>
      </c>
      <c r="H1832" s="324" t="s">
        <v>6223</v>
      </c>
      <c r="I1832" s="325">
        <v>3688.27</v>
      </c>
      <c r="J1832" s="325">
        <v>0</v>
      </c>
      <c r="K1832" s="325">
        <v>3688.27</v>
      </c>
      <c r="L1832" s="325">
        <v>495766.2</v>
      </c>
      <c r="M1832" s="325">
        <v>0</v>
      </c>
      <c r="N1832" s="324" t="s">
        <v>7280</v>
      </c>
    </row>
    <row r="1833" spans="2:14" ht="15" hidden="1" x14ac:dyDescent="0.25">
      <c r="B1833" s="326" t="s">
        <v>15390</v>
      </c>
      <c r="C1833" s="326" t="s">
        <v>1098</v>
      </c>
      <c r="D1833" s="326" t="s">
        <v>4151</v>
      </c>
      <c r="E1833" s="326" t="s">
        <v>1122</v>
      </c>
      <c r="F1833" s="326" t="s">
        <v>800</v>
      </c>
      <c r="G1833" s="326" t="s">
        <v>896</v>
      </c>
      <c r="H1833" s="326" t="s">
        <v>6249</v>
      </c>
      <c r="I1833" s="327">
        <v>0</v>
      </c>
      <c r="J1833" s="327">
        <v>0</v>
      </c>
      <c r="K1833" s="327">
        <v>0</v>
      </c>
      <c r="L1833" s="327">
        <v>111.84</v>
      </c>
      <c r="M1833" s="327">
        <v>0</v>
      </c>
      <c r="N1833" s="326" t="s">
        <v>7279</v>
      </c>
    </row>
    <row r="1834" spans="2:14" ht="15" hidden="1" x14ac:dyDescent="0.25">
      <c r="B1834" s="324" t="s">
        <v>15390</v>
      </c>
      <c r="C1834" s="324" t="s">
        <v>1098</v>
      </c>
      <c r="D1834" s="324" t="s">
        <v>4151</v>
      </c>
      <c r="E1834" s="324" t="s">
        <v>1122</v>
      </c>
      <c r="F1834" s="324" t="s">
        <v>800</v>
      </c>
      <c r="G1834" s="324" t="s">
        <v>896</v>
      </c>
      <c r="H1834" s="324" t="s">
        <v>6223</v>
      </c>
      <c r="I1834" s="325">
        <v>44.59</v>
      </c>
      <c r="J1834" s="325">
        <v>0</v>
      </c>
      <c r="K1834" s="325">
        <v>44.59</v>
      </c>
      <c r="L1834" s="325">
        <v>2310.96</v>
      </c>
      <c r="M1834" s="325">
        <v>0</v>
      </c>
      <c r="N1834" s="324" t="s">
        <v>7280</v>
      </c>
    </row>
    <row r="1835" spans="2:14" ht="15" hidden="1" x14ac:dyDescent="0.25">
      <c r="B1835" s="326" t="s">
        <v>15391</v>
      </c>
      <c r="C1835" s="326" t="s">
        <v>1098</v>
      </c>
      <c r="D1835" s="326" t="s">
        <v>4151</v>
      </c>
      <c r="E1835" s="326" t="s">
        <v>1123</v>
      </c>
      <c r="F1835" s="326" t="s">
        <v>800</v>
      </c>
      <c r="G1835" s="326" t="s">
        <v>896</v>
      </c>
      <c r="H1835" s="326" t="s">
        <v>6249</v>
      </c>
      <c r="I1835" s="327">
        <v>0</v>
      </c>
      <c r="J1835" s="327">
        <v>0</v>
      </c>
      <c r="K1835" s="327">
        <v>0</v>
      </c>
      <c r="L1835" s="327">
        <v>-22.53</v>
      </c>
      <c r="M1835" s="327">
        <v>0</v>
      </c>
      <c r="N1835" s="326" t="s">
        <v>7279</v>
      </c>
    </row>
    <row r="1836" spans="2:14" ht="15" hidden="1" x14ac:dyDescent="0.25">
      <c r="B1836" s="324" t="s">
        <v>15391</v>
      </c>
      <c r="C1836" s="324" t="s">
        <v>1098</v>
      </c>
      <c r="D1836" s="324" t="s">
        <v>4151</v>
      </c>
      <c r="E1836" s="324" t="s">
        <v>1123</v>
      </c>
      <c r="F1836" s="324" t="s">
        <v>800</v>
      </c>
      <c r="G1836" s="324" t="s">
        <v>896</v>
      </c>
      <c r="H1836" s="324" t="s">
        <v>6221</v>
      </c>
      <c r="I1836" s="325">
        <v>0</v>
      </c>
      <c r="J1836" s="325">
        <v>0</v>
      </c>
      <c r="K1836" s="325">
        <v>0</v>
      </c>
      <c r="L1836" s="325">
        <v>0</v>
      </c>
      <c r="M1836" s="325">
        <v>0</v>
      </c>
      <c r="N1836" s="324" t="s">
        <v>7276</v>
      </c>
    </row>
    <row r="1837" spans="2:14" ht="15" hidden="1" x14ac:dyDescent="0.25">
      <c r="B1837" s="326" t="s">
        <v>15391</v>
      </c>
      <c r="C1837" s="326" t="s">
        <v>1098</v>
      </c>
      <c r="D1837" s="326" t="s">
        <v>4151</v>
      </c>
      <c r="E1837" s="326" t="s">
        <v>1123</v>
      </c>
      <c r="F1837" s="326" t="s">
        <v>800</v>
      </c>
      <c r="G1837" s="326" t="s">
        <v>896</v>
      </c>
      <c r="H1837" s="326" t="s">
        <v>6223</v>
      </c>
      <c r="I1837" s="327">
        <v>123.51</v>
      </c>
      <c r="J1837" s="327">
        <v>0</v>
      </c>
      <c r="K1837" s="327">
        <v>123.51</v>
      </c>
      <c r="L1837" s="327">
        <v>3028.44</v>
      </c>
      <c r="M1837" s="327">
        <v>0</v>
      </c>
      <c r="N1837" s="326" t="s">
        <v>7280</v>
      </c>
    </row>
    <row r="1838" spans="2:14" ht="15" hidden="1" x14ac:dyDescent="0.25">
      <c r="B1838" s="324" t="s">
        <v>15392</v>
      </c>
      <c r="C1838" s="324" t="s">
        <v>1098</v>
      </c>
      <c r="D1838" s="324" t="s">
        <v>4151</v>
      </c>
      <c r="E1838" s="324" t="s">
        <v>1124</v>
      </c>
      <c r="F1838" s="324" t="s">
        <v>800</v>
      </c>
      <c r="G1838" s="324" t="s">
        <v>896</v>
      </c>
      <c r="H1838" s="324" t="s">
        <v>6249</v>
      </c>
      <c r="I1838" s="325">
        <v>153</v>
      </c>
      <c r="J1838" s="325">
        <v>0</v>
      </c>
      <c r="K1838" s="325">
        <v>153</v>
      </c>
      <c r="L1838" s="325">
        <v>3369.65</v>
      </c>
      <c r="M1838" s="325">
        <v>0</v>
      </c>
      <c r="N1838" s="324" t="s">
        <v>7279</v>
      </c>
    </row>
    <row r="1839" spans="2:14" ht="15" hidden="1" x14ac:dyDescent="0.25">
      <c r="B1839" s="326" t="s">
        <v>15392</v>
      </c>
      <c r="C1839" s="326" t="s">
        <v>1098</v>
      </c>
      <c r="D1839" s="326" t="s">
        <v>4151</v>
      </c>
      <c r="E1839" s="326" t="s">
        <v>1124</v>
      </c>
      <c r="F1839" s="326" t="s">
        <v>800</v>
      </c>
      <c r="G1839" s="326" t="s">
        <v>896</v>
      </c>
      <c r="H1839" s="326" t="s">
        <v>6221</v>
      </c>
      <c r="I1839" s="327">
        <v>0</v>
      </c>
      <c r="J1839" s="327">
        <v>0</v>
      </c>
      <c r="K1839" s="327">
        <v>0</v>
      </c>
      <c r="L1839" s="327">
        <v>0</v>
      </c>
      <c r="M1839" s="327">
        <v>0</v>
      </c>
      <c r="N1839" s="326" t="s">
        <v>7276</v>
      </c>
    </row>
    <row r="1840" spans="2:14" ht="15" hidden="1" x14ac:dyDescent="0.25">
      <c r="B1840" s="324" t="s">
        <v>15392</v>
      </c>
      <c r="C1840" s="324" t="s">
        <v>1098</v>
      </c>
      <c r="D1840" s="324" t="s">
        <v>4151</v>
      </c>
      <c r="E1840" s="324" t="s">
        <v>1124</v>
      </c>
      <c r="F1840" s="324" t="s">
        <v>800</v>
      </c>
      <c r="G1840" s="324" t="s">
        <v>896</v>
      </c>
      <c r="H1840" s="324" t="s">
        <v>6223</v>
      </c>
      <c r="I1840" s="325">
        <v>149.33000000000001</v>
      </c>
      <c r="J1840" s="325">
        <v>0</v>
      </c>
      <c r="K1840" s="325">
        <v>149.33000000000001</v>
      </c>
      <c r="L1840" s="325">
        <v>3220.08</v>
      </c>
      <c r="M1840" s="325">
        <v>0</v>
      </c>
      <c r="N1840" s="324" t="s">
        <v>7280</v>
      </c>
    </row>
    <row r="1841" spans="2:14" ht="15" hidden="1" x14ac:dyDescent="0.25">
      <c r="B1841" s="326" t="s">
        <v>15393</v>
      </c>
      <c r="C1841" s="326" t="s">
        <v>1098</v>
      </c>
      <c r="D1841" s="326" t="s">
        <v>4151</v>
      </c>
      <c r="E1841" s="326" t="s">
        <v>1125</v>
      </c>
      <c r="F1841" s="326" t="s">
        <v>800</v>
      </c>
      <c r="G1841" s="326" t="s">
        <v>896</v>
      </c>
      <c r="H1841" s="326" t="s">
        <v>6249</v>
      </c>
      <c r="I1841" s="327">
        <v>0</v>
      </c>
      <c r="J1841" s="327">
        <v>0</v>
      </c>
      <c r="K1841" s="327">
        <v>0</v>
      </c>
      <c r="L1841" s="327">
        <v>0</v>
      </c>
      <c r="M1841" s="327">
        <v>0</v>
      </c>
      <c r="N1841" s="326" t="s">
        <v>7279</v>
      </c>
    </row>
    <row r="1842" spans="2:14" ht="15" hidden="1" x14ac:dyDescent="0.25">
      <c r="B1842" s="324" t="s">
        <v>15393</v>
      </c>
      <c r="C1842" s="324" t="s">
        <v>1098</v>
      </c>
      <c r="D1842" s="324" t="s">
        <v>4151</v>
      </c>
      <c r="E1842" s="324" t="s">
        <v>1125</v>
      </c>
      <c r="F1842" s="324" t="s">
        <v>800</v>
      </c>
      <c r="G1842" s="324" t="s">
        <v>896</v>
      </c>
      <c r="H1842" s="324" t="s">
        <v>7395</v>
      </c>
      <c r="I1842" s="325">
        <v>0</v>
      </c>
      <c r="J1842" s="325">
        <v>0</v>
      </c>
      <c r="K1842" s="325">
        <v>0</v>
      </c>
      <c r="L1842" s="325">
        <v>0</v>
      </c>
      <c r="M1842" s="325">
        <v>0</v>
      </c>
      <c r="N1842" s="324" t="s">
        <v>7278</v>
      </c>
    </row>
    <row r="1843" spans="2:14" ht="15" hidden="1" x14ac:dyDescent="0.25">
      <c r="B1843" s="326" t="s">
        <v>15394</v>
      </c>
      <c r="C1843" s="326" t="s">
        <v>1098</v>
      </c>
      <c r="D1843" s="326" t="s">
        <v>4151</v>
      </c>
      <c r="E1843" s="326" t="s">
        <v>1126</v>
      </c>
      <c r="F1843" s="326" t="s">
        <v>800</v>
      </c>
      <c r="G1843" s="326" t="s">
        <v>896</v>
      </c>
      <c r="H1843" s="326" t="s">
        <v>6249</v>
      </c>
      <c r="I1843" s="327">
        <v>0</v>
      </c>
      <c r="J1843" s="327">
        <v>0</v>
      </c>
      <c r="K1843" s="327">
        <v>0</v>
      </c>
      <c r="L1843" s="327">
        <v>0</v>
      </c>
      <c r="M1843" s="327">
        <v>0</v>
      </c>
      <c r="N1843" s="326" t="s">
        <v>7279</v>
      </c>
    </row>
    <row r="1844" spans="2:14" ht="15" hidden="1" x14ac:dyDescent="0.25">
      <c r="B1844" s="324" t="s">
        <v>15395</v>
      </c>
      <c r="C1844" s="324" t="s">
        <v>1098</v>
      </c>
      <c r="D1844" s="324" t="s">
        <v>4151</v>
      </c>
      <c r="E1844" s="324" t="s">
        <v>1127</v>
      </c>
      <c r="F1844" s="324" t="s">
        <v>800</v>
      </c>
      <c r="G1844" s="324" t="s">
        <v>896</v>
      </c>
      <c r="H1844" s="324" t="s">
        <v>6249</v>
      </c>
      <c r="I1844" s="325">
        <v>0</v>
      </c>
      <c r="J1844" s="325">
        <v>0</v>
      </c>
      <c r="K1844" s="325">
        <v>0</v>
      </c>
      <c r="L1844" s="325">
        <v>0</v>
      </c>
      <c r="M1844" s="325">
        <v>0</v>
      </c>
      <c r="N1844" s="324" t="s">
        <v>7279</v>
      </c>
    </row>
    <row r="1845" spans="2:14" ht="15" hidden="1" x14ac:dyDescent="0.25">
      <c r="B1845" s="326" t="s">
        <v>15396</v>
      </c>
      <c r="C1845" s="326" t="s">
        <v>1098</v>
      </c>
      <c r="D1845" s="326" t="s">
        <v>4151</v>
      </c>
      <c r="E1845" s="326" t="s">
        <v>2100</v>
      </c>
      <c r="F1845" s="326" t="s">
        <v>800</v>
      </c>
      <c r="G1845" s="326" t="s">
        <v>896</v>
      </c>
      <c r="H1845" s="326" t="s">
        <v>6249</v>
      </c>
      <c r="I1845" s="327">
        <v>0</v>
      </c>
      <c r="J1845" s="327">
        <v>0</v>
      </c>
      <c r="K1845" s="327">
        <v>0</v>
      </c>
      <c r="L1845" s="327">
        <v>6.15</v>
      </c>
      <c r="M1845" s="327">
        <v>0</v>
      </c>
      <c r="N1845" s="326" t="s">
        <v>7279</v>
      </c>
    </row>
    <row r="1846" spans="2:14" ht="15" hidden="1" x14ac:dyDescent="0.25">
      <c r="B1846" s="326" t="s">
        <v>15397</v>
      </c>
      <c r="C1846" s="326" t="s">
        <v>1098</v>
      </c>
      <c r="D1846" s="326" t="s">
        <v>4151</v>
      </c>
      <c r="E1846" s="326" t="s">
        <v>4288</v>
      </c>
      <c r="F1846" s="326" t="s">
        <v>800</v>
      </c>
      <c r="G1846" s="326" t="s">
        <v>896</v>
      </c>
      <c r="H1846" s="326" t="s">
        <v>6249</v>
      </c>
      <c r="I1846" s="327">
        <v>0</v>
      </c>
      <c r="J1846" s="327">
        <v>0</v>
      </c>
      <c r="K1846" s="327">
        <v>0</v>
      </c>
      <c r="L1846" s="327">
        <v>90.54</v>
      </c>
      <c r="M1846" s="327">
        <v>0</v>
      </c>
      <c r="N1846" s="326" t="s">
        <v>7279</v>
      </c>
    </row>
    <row r="1847" spans="2:14" ht="15" hidden="1" x14ac:dyDescent="0.25">
      <c r="B1847" s="324" t="s">
        <v>15397</v>
      </c>
      <c r="C1847" s="324" t="s">
        <v>1098</v>
      </c>
      <c r="D1847" s="324" t="s">
        <v>4151</v>
      </c>
      <c r="E1847" s="324" t="s">
        <v>4288</v>
      </c>
      <c r="F1847" s="324" t="s">
        <v>800</v>
      </c>
      <c r="G1847" s="324" t="s">
        <v>896</v>
      </c>
      <c r="H1847" s="324" t="s">
        <v>6221</v>
      </c>
      <c r="I1847" s="325">
        <v>0</v>
      </c>
      <c r="J1847" s="325">
        <v>0</v>
      </c>
      <c r="K1847" s="325">
        <v>0</v>
      </c>
      <c r="L1847" s="325">
        <v>0</v>
      </c>
      <c r="M1847" s="325">
        <v>0</v>
      </c>
      <c r="N1847" s="324" t="s">
        <v>7276</v>
      </c>
    </row>
    <row r="1848" spans="2:14" ht="15" hidden="1" x14ac:dyDescent="0.25">
      <c r="B1848" s="326" t="s">
        <v>15397</v>
      </c>
      <c r="C1848" s="326" t="s">
        <v>1098</v>
      </c>
      <c r="D1848" s="326" t="s">
        <v>4151</v>
      </c>
      <c r="E1848" s="326" t="s">
        <v>4288</v>
      </c>
      <c r="F1848" s="326" t="s">
        <v>800</v>
      </c>
      <c r="G1848" s="326" t="s">
        <v>896</v>
      </c>
      <c r="H1848" s="326" t="s">
        <v>6223</v>
      </c>
      <c r="I1848" s="327">
        <v>135.28</v>
      </c>
      <c r="J1848" s="327">
        <v>0</v>
      </c>
      <c r="K1848" s="327">
        <v>135.28</v>
      </c>
      <c r="L1848" s="327">
        <v>12746.52</v>
      </c>
      <c r="M1848" s="327">
        <v>0</v>
      </c>
      <c r="N1848" s="326" t="s">
        <v>7280</v>
      </c>
    </row>
    <row r="1849" spans="2:14" ht="15" hidden="1" x14ac:dyDescent="0.25">
      <c r="B1849" s="326" t="s">
        <v>15398</v>
      </c>
      <c r="C1849" s="326" t="s">
        <v>1098</v>
      </c>
      <c r="D1849" s="326" t="s">
        <v>4151</v>
      </c>
      <c r="E1849" s="326" t="s">
        <v>7338</v>
      </c>
      <c r="F1849" s="326" t="s">
        <v>800</v>
      </c>
      <c r="G1849" s="326" t="s">
        <v>896</v>
      </c>
      <c r="H1849" s="326" t="s">
        <v>6249</v>
      </c>
      <c r="I1849" s="327">
        <v>0</v>
      </c>
      <c r="J1849" s="327">
        <v>0</v>
      </c>
      <c r="K1849" s="327">
        <v>0</v>
      </c>
      <c r="L1849" s="327">
        <v>0</v>
      </c>
      <c r="M1849" s="327">
        <v>0</v>
      </c>
      <c r="N1849" s="326" t="s">
        <v>7279</v>
      </c>
    </row>
    <row r="1850" spans="2:14" ht="15" hidden="1" x14ac:dyDescent="0.25">
      <c r="B1850" s="324" t="s">
        <v>15399</v>
      </c>
      <c r="C1850" s="324" t="s">
        <v>1098</v>
      </c>
      <c r="D1850" s="324" t="s">
        <v>4151</v>
      </c>
      <c r="E1850" s="324" t="s">
        <v>7339</v>
      </c>
      <c r="F1850" s="324" t="s">
        <v>800</v>
      </c>
      <c r="G1850" s="324" t="s">
        <v>896</v>
      </c>
      <c r="H1850" s="324" t="s">
        <v>6249</v>
      </c>
      <c r="I1850" s="325">
        <v>0</v>
      </c>
      <c r="J1850" s="325">
        <v>0</v>
      </c>
      <c r="K1850" s="325">
        <v>0</v>
      </c>
      <c r="L1850" s="325">
        <v>0.01</v>
      </c>
      <c r="M1850" s="325">
        <v>0</v>
      </c>
      <c r="N1850" s="324" t="s">
        <v>7279</v>
      </c>
    </row>
    <row r="1851" spans="2:14" ht="15" hidden="1" x14ac:dyDescent="0.25">
      <c r="B1851" s="326" t="s">
        <v>15399</v>
      </c>
      <c r="C1851" s="326" t="s">
        <v>1098</v>
      </c>
      <c r="D1851" s="326" t="s">
        <v>4151</v>
      </c>
      <c r="E1851" s="326" t="s">
        <v>7339</v>
      </c>
      <c r="F1851" s="326" t="s">
        <v>800</v>
      </c>
      <c r="G1851" s="326" t="s">
        <v>896</v>
      </c>
      <c r="H1851" s="326" t="s">
        <v>6223</v>
      </c>
      <c r="I1851" s="327">
        <v>812.43</v>
      </c>
      <c r="J1851" s="327">
        <v>0</v>
      </c>
      <c r="K1851" s="327">
        <v>812.43</v>
      </c>
      <c r="L1851" s="327">
        <v>174648.76</v>
      </c>
      <c r="M1851" s="327">
        <v>0</v>
      </c>
      <c r="N1851" s="326" t="s">
        <v>7280</v>
      </c>
    </row>
    <row r="1852" spans="2:14" ht="15" hidden="1" x14ac:dyDescent="0.25">
      <c r="B1852" s="324" t="s">
        <v>15400</v>
      </c>
      <c r="C1852" s="324" t="s">
        <v>1098</v>
      </c>
      <c r="D1852" s="324" t="s">
        <v>4151</v>
      </c>
      <c r="E1852" s="324" t="s">
        <v>12570</v>
      </c>
      <c r="F1852" s="324" t="s">
        <v>800</v>
      </c>
      <c r="G1852" s="324" t="s">
        <v>896</v>
      </c>
      <c r="H1852" s="324" t="s">
        <v>6249</v>
      </c>
      <c r="I1852" s="325">
        <v>0</v>
      </c>
      <c r="J1852" s="325">
        <v>0</v>
      </c>
      <c r="K1852" s="325">
        <v>0</v>
      </c>
      <c r="L1852" s="325">
        <v>0</v>
      </c>
      <c r="M1852" s="325">
        <v>0</v>
      </c>
      <c r="N1852" s="324" t="s">
        <v>7279</v>
      </c>
    </row>
    <row r="1853" spans="2:14" ht="15" hidden="1" x14ac:dyDescent="0.25">
      <c r="B1853" s="326" t="s">
        <v>15400</v>
      </c>
      <c r="C1853" s="326" t="s">
        <v>1098</v>
      </c>
      <c r="D1853" s="326" t="s">
        <v>4151</v>
      </c>
      <c r="E1853" s="326" t="s">
        <v>12570</v>
      </c>
      <c r="F1853" s="326" t="s">
        <v>800</v>
      </c>
      <c r="G1853" s="326" t="s">
        <v>896</v>
      </c>
      <c r="H1853" s="326" t="s">
        <v>6223</v>
      </c>
      <c r="I1853" s="327">
        <v>119.11</v>
      </c>
      <c r="J1853" s="327">
        <v>0</v>
      </c>
      <c r="K1853" s="327">
        <v>119.11</v>
      </c>
      <c r="L1853" s="327">
        <v>17301.57</v>
      </c>
      <c r="M1853" s="327">
        <v>0</v>
      </c>
      <c r="N1853" s="326" t="s">
        <v>7280</v>
      </c>
    </row>
    <row r="1854" spans="2:14" ht="15" hidden="1" x14ac:dyDescent="0.25">
      <c r="B1854" s="324" t="s">
        <v>15401</v>
      </c>
      <c r="C1854" s="324" t="s">
        <v>1098</v>
      </c>
      <c r="D1854" s="324" t="s">
        <v>4151</v>
      </c>
      <c r="E1854" s="324" t="s">
        <v>14382</v>
      </c>
      <c r="F1854" s="324" t="s">
        <v>2618</v>
      </c>
      <c r="G1854" s="324" t="s">
        <v>896</v>
      </c>
      <c r="H1854" s="324" t="s">
        <v>6249</v>
      </c>
      <c r="I1854" s="325">
        <v>0.41299999999999998</v>
      </c>
      <c r="J1854" s="325">
        <v>0</v>
      </c>
      <c r="K1854" s="325">
        <v>0.41299999999999998</v>
      </c>
      <c r="L1854" s="325">
        <v>5894.32</v>
      </c>
      <c r="M1854" s="325">
        <v>0</v>
      </c>
      <c r="N1854" s="324" t="s">
        <v>7279</v>
      </c>
    </row>
    <row r="1855" spans="2:14" ht="15" hidden="1" x14ac:dyDescent="0.25">
      <c r="B1855" s="326" t="s">
        <v>15401</v>
      </c>
      <c r="C1855" s="326" t="s">
        <v>1098</v>
      </c>
      <c r="D1855" s="326" t="s">
        <v>4151</v>
      </c>
      <c r="E1855" s="326" t="s">
        <v>14382</v>
      </c>
      <c r="F1855" s="326" t="s">
        <v>2618</v>
      </c>
      <c r="G1855" s="326" t="s">
        <v>896</v>
      </c>
      <c r="H1855" s="326" t="s">
        <v>6223</v>
      </c>
      <c r="I1855" s="327">
        <v>0</v>
      </c>
      <c r="J1855" s="327">
        <v>0</v>
      </c>
      <c r="K1855" s="327">
        <v>0</v>
      </c>
      <c r="L1855" s="327">
        <v>0</v>
      </c>
      <c r="M1855" s="327">
        <v>0</v>
      </c>
      <c r="N1855" s="326" t="s">
        <v>7280</v>
      </c>
    </row>
    <row r="1856" spans="2:14" ht="15" hidden="1" x14ac:dyDescent="0.25">
      <c r="B1856" s="326" t="s">
        <v>21665</v>
      </c>
      <c r="C1856" s="326" t="s">
        <v>1098</v>
      </c>
      <c r="D1856" s="326" t="s">
        <v>4151</v>
      </c>
      <c r="E1856" s="326" t="s">
        <v>21666</v>
      </c>
      <c r="F1856" s="326" t="s">
        <v>800</v>
      </c>
      <c r="G1856" s="326" t="s">
        <v>896</v>
      </c>
      <c r="H1856" s="326" t="s">
        <v>6249</v>
      </c>
      <c r="I1856" s="327">
        <v>0</v>
      </c>
      <c r="J1856" s="327">
        <v>0</v>
      </c>
      <c r="K1856" s="327">
        <v>0</v>
      </c>
      <c r="L1856" s="327">
        <v>0</v>
      </c>
      <c r="M1856" s="327">
        <v>0</v>
      </c>
      <c r="N1856" s="326" t="s">
        <v>7279</v>
      </c>
    </row>
    <row r="1857" spans="2:14" ht="15" hidden="1" x14ac:dyDescent="0.25">
      <c r="B1857" s="324" t="s">
        <v>21667</v>
      </c>
      <c r="C1857" s="324" t="s">
        <v>1098</v>
      </c>
      <c r="D1857" s="324" t="s">
        <v>4151</v>
      </c>
      <c r="E1857" s="324" t="s">
        <v>1121</v>
      </c>
      <c r="F1857" s="324" t="s">
        <v>801</v>
      </c>
      <c r="G1857" s="324" t="s">
        <v>896</v>
      </c>
      <c r="H1857" s="324" t="s">
        <v>6249</v>
      </c>
      <c r="I1857" s="325">
        <v>0</v>
      </c>
      <c r="J1857" s="325">
        <v>0</v>
      </c>
      <c r="K1857" s="325">
        <v>0</v>
      </c>
      <c r="L1857" s="325">
        <v>0</v>
      </c>
      <c r="M1857" s="325">
        <v>0</v>
      </c>
      <c r="N1857" s="324" t="s">
        <v>7279</v>
      </c>
    </row>
    <row r="1858" spans="2:14" ht="15" hidden="1" x14ac:dyDescent="0.25">
      <c r="B1858" s="326" t="s">
        <v>21667</v>
      </c>
      <c r="C1858" s="326" t="s">
        <v>1098</v>
      </c>
      <c r="D1858" s="326" t="s">
        <v>4151</v>
      </c>
      <c r="E1858" s="326" t="s">
        <v>1121</v>
      </c>
      <c r="F1858" s="326" t="s">
        <v>801</v>
      </c>
      <c r="G1858" s="326" t="s">
        <v>896</v>
      </c>
      <c r="H1858" s="326" t="s">
        <v>6223</v>
      </c>
      <c r="I1858" s="327">
        <v>0</v>
      </c>
      <c r="J1858" s="327">
        <v>0</v>
      </c>
      <c r="K1858" s="327">
        <v>0</v>
      </c>
      <c r="L1858" s="327">
        <v>0</v>
      </c>
      <c r="M1858" s="327">
        <v>0</v>
      </c>
      <c r="N1858" s="326" t="s">
        <v>7280</v>
      </c>
    </row>
    <row r="1859" spans="2:14" ht="15" hidden="1" x14ac:dyDescent="0.25">
      <c r="B1859" s="326" t="s">
        <v>21668</v>
      </c>
      <c r="C1859" s="326" t="s">
        <v>1098</v>
      </c>
      <c r="D1859" s="326" t="s">
        <v>4151</v>
      </c>
      <c r="E1859" s="326" t="s">
        <v>21669</v>
      </c>
      <c r="F1859" s="326" t="s">
        <v>800</v>
      </c>
      <c r="G1859" s="326" t="s">
        <v>896</v>
      </c>
      <c r="H1859" s="326" t="s">
        <v>6249</v>
      </c>
      <c r="I1859" s="327">
        <v>0</v>
      </c>
      <c r="J1859" s="327">
        <v>0</v>
      </c>
      <c r="K1859" s="327">
        <v>0</v>
      </c>
      <c r="L1859" s="327">
        <v>0</v>
      </c>
      <c r="M1859" s="327">
        <v>0</v>
      </c>
      <c r="N1859" s="326" t="s">
        <v>7279</v>
      </c>
    </row>
    <row r="1860" spans="2:14" ht="15" hidden="1" x14ac:dyDescent="0.25">
      <c r="B1860" s="324" t="s">
        <v>21670</v>
      </c>
      <c r="C1860" s="324" t="s">
        <v>1098</v>
      </c>
      <c r="D1860" s="324" t="s">
        <v>4151</v>
      </c>
      <c r="E1860" s="324" t="s">
        <v>21671</v>
      </c>
      <c r="F1860" s="324" t="s">
        <v>800</v>
      </c>
      <c r="G1860" s="324" t="s">
        <v>896</v>
      </c>
      <c r="H1860" s="324" t="s">
        <v>6249</v>
      </c>
      <c r="I1860" s="325">
        <v>0</v>
      </c>
      <c r="J1860" s="325">
        <v>0</v>
      </c>
      <c r="K1860" s="325">
        <v>0</v>
      </c>
      <c r="L1860" s="325">
        <v>0</v>
      </c>
      <c r="M1860" s="325">
        <v>0</v>
      </c>
      <c r="N1860" s="324" t="s">
        <v>7279</v>
      </c>
    </row>
    <row r="1861" spans="2:14" ht="15" hidden="1" x14ac:dyDescent="0.25">
      <c r="B1861" s="326" t="s">
        <v>21672</v>
      </c>
      <c r="C1861" s="326" t="s">
        <v>1098</v>
      </c>
      <c r="D1861" s="326" t="s">
        <v>4151</v>
      </c>
      <c r="E1861" s="326" t="s">
        <v>21673</v>
      </c>
      <c r="F1861" s="326" t="s">
        <v>800</v>
      </c>
      <c r="G1861" s="326" t="s">
        <v>896</v>
      </c>
      <c r="H1861" s="326" t="s">
        <v>6249</v>
      </c>
      <c r="I1861" s="327">
        <v>0</v>
      </c>
      <c r="J1861" s="327">
        <v>0</v>
      </c>
      <c r="K1861" s="327">
        <v>0</v>
      </c>
      <c r="L1861" s="327">
        <v>0</v>
      </c>
      <c r="M1861" s="327">
        <v>0</v>
      </c>
      <c r="N1861" s="326" t="s">
        <v>7279</v>
      </c>
    </row>
    <row r="1862" spans="2:14" ht="15" hidden="1" x14ac:dyDescent="0.25">
      <c r="B1862" s="324" t="s">
        <v>15402</v>
      </c>
      <c r="C1862" s="324" t="s">
        <v>1098</v>
      </c>
      <c r="D1862" s="324" t="s">
        <v>4152</v>
      </c>
      <c r="E1862" s="324" t="s">
        <v>1128</v>
      </c>
      <c r="F1862" s="324" t="s">
        <v>800</v>
      </c>
      <c r="G1862" s="324" t="s">
        <v>896</v>
      </c>
      <c r="H1862" s="324" t="s">
        <v>6249</v>
      </c>
      <c r="I1862" s="325">
        <v>5</v>
      </c>
      <c r="J1862" s="325">
        <v>0</v>
      </c>
      <c r="K1862" s="325">
        <v>5</v>
      </c>
      <c r="L1862" s="325">
        <v>307.08</v>
      </c>
      <c r="M1862" s="325">
        <v>0</v>
      </c>
      <c r="N1862" s="324" t="s">
        <v>7279</v>
      </c>
    </row>
    <row r="1863" spans="2:14" ht="15" hidden="1" x14ac:dyDescent="0.25">
      <c r="B1863" s="326" t="s">
        <v>15402</v>
      </c>
      <c r="C1863" s="326" t="s">
        <v>1098</v>
      </c>
      <c r="D1863" s="326" t="s">
        <v>4152</v>
      </c>
      <c r="E1863" s="326" t="s">
        <v>1128</v>
      </c>
      <c r="F1863" s="326" t="s">
        <v>800</v>
      </c>
      <c r="G1863" s="326" t="s">
        <v>896</v>
      </c>
      <c r="H1863" s="326" t="s">
        <v>6223</v>
      </c>
      <c r="I1863" s="327">
        <v>2.0339999999999998</v>
      </c>
      <c r="J1863" s="327">
        <v>0</v>
      </c>
      <c r="K1863" s="327">
        <v>2.0339999999999998</v>
      </c>
      <c r="L1863" s="327">
        <v>124.92</v>
      </c>
      <c r="M1863" s="327">
        <v>0</v>
      </c>
      <c r="N1863" s="326" t="s">
        <v>7280</v>
      </c>
    </row>
    <row r="1864" spans="2:14" ht="15" hidden="1" x14ac:dyDescent="0.25">
      <c r="B1864" s="326" t="s">
        <v>15403</v>
      </c>
      <c r="C1864" s="326" t="s">
        <v>1098</v>
      </c>
      <c r="D1864" s="326" t="s">
        <v>4152</v>
      </c>
      <c r="E1864" s="326" t="s">
        <v>1129</v>
      </c>
      <c r="F1864" s="326" t="s">
        <v>800</v>
      </c>
      <c r="G1864" s="326" t="s">
        <v>896</v>
      </c>
      <c r="H1864" s="326" t="s">
        <v>6249</v>
      </c>
      <c r="I1864" s="327">
        <v>4</v>
      </c>
      <c r="J1864" s="327">
        <v>0</v>
      </c>
      <c r="K1864" s="327">
        <v>4</v>
      </c>
      <c r="L1864" s="327">
        <v>69.19</v>
      </c>
      <c r="M1864" s="327">
        <v>0</v>
      </c>
      <c r="N1864" s="326" t="s">
        <v>7279</v>
      </c>
    </row>
    <row r="1865" spans="2:14" ht="15" hidden="1" x14ac:dyDescent="0.25">
      <c r="B1865" s="324" t="s">
        <v>15404</v>
      </c>
      <c r="C1865" s="324" t="s">
        <v>1098</v>
      </c>
      <c r="D1865" s="324" t="s">
        <v>4152</v>
      </c>
      <c r="E1865" s="324" t="s">
        <v>1130</v>
      </c>
      <c r="F1865" s="324" t="s">
        <v>800</v>
      </c>
      <c r="G1865" s="324" t="s">
        <v>896</v>
      </c>
      <c r="H1865" s="324" t="s">
        <v>6249</v>
      </c>
      <c r="I1865" s="325">
        <v>4.6280000000000001</v>
      </c>
      <c r="J1865" s="325">
        <v>0</v>
      </c>
      <c r="K1865" s="325">
        <v>4.6280000000000001</v>
      </c>
      <c r="L1865" s="325">
        <v>212.06</v>
      </c>
      <c r="M1865" s="325">
        <v>0</v>
      </c>
      <c r="N1865" s="324" t="s">
        <v>7279</v>
      </c>
    </row>
    <row r="1866" spans="2:14" ht="15" hidden="1" x14ac:dyDescent="0.25">
      <c r="B1866" s="326" t="s">
        <v>15404</v>
      </c>
      <c r="C1866" s="326" t="s">
        <v>1098</v>
      </c>
      <c r="D1866" s="326" t="s">
        <v>4152</v>
      </c>
      <c r="E1866" s="326" t="s">
        <v>1130</v>
      </c>
      <c r="F1866" s="326" t="s">
        <v>800</v>
      </c>
      <c r="G1866" s="326" t="s">
        <v>896</v>
      </c>
      <c r="H1866" s="326" t="s">
        <v>6223</v>
      </c>
      <c r="I1866" s="327">
        <v>0.11957</v>
      </c>
      <c r="J1866" s="327">
        <v>0</v>
      </c>
      <c r="K1866" s="327">
        <v>0.11957</v>
      </c>
      <c r="L1866" s="327">
        <v>5.48</v>
      </c>
      <c r="M1866" s="327">
        <v>0</v>
      </c>
      <c r="N1866" s="326" t="s">
        <v>7280</v>
      </c>
    </row>
    <row r="1867" spans="2:14" ht="15" hidden="1" x14ac:dyDescent="0.25">
      <c r="B1867" s="324" t="s">
        <v>15405</v>
      </c>
      <c r="C1867" s="324" t="s">
        <v>1098</v>
      </c>
      <c r="D1867" s="324" t="s">
        <v>4152</v>
      </c>
      <c r="E1867" s="324" t="s">
        <v>2102</v>
      </c>
      <c r="F1867" s="324" t="s">
        <v>800</v>
      </c>
      <c r="G1867" s="324" t="s">
        <v>896</v>
      </c>
      <c r="H1867" s="324" t="s">
        <v>6249</v>
      </c>
      <c r="I1867" s="325">
        <v>0</v>
      </c>
      <c r="J1867" s="325">
        <v>0</v>
      </c>
      <c r="K1867" s="325">
        <v>0</v>
      </c>
      <c r="L1867" s="325">
        <v>0</v>
      </c>
      <c r="M1867" s="325">
        <v>0</v>
      </c>
      <c r="N1867" s="324" t="s">
        <v>7279</v>
      </c>
    </row>
    <row r="1868" spans="2:14" ht="15" hidden="1" x14ac:dyDescent="0.25">
      <c r="B1868" s="326" t="s">
        <v>15406</v>
      </c>
      <c r="C1868" s="326" t="s">
        <v>1098</v>
      </c>
      <c r="D1868" s="326" t="s">
        <v>4152</v>
      </c>
      <c r="E1868" s="326" t="s">
        <v>478</v>
      </c>
      <c r="F1868" s="326" t="s">
        <v>800</v>
      </c>
      <c r="G1868" s="326" t="s">
        <v>896</v>
      </c>
      <c r="H1868" s="326" t="s">
        <v>6249</v>
      </c>
      <c r="I1868" s="327">
        <v>0</v>
      </c>
      <c r="J1868" s="327">
        <v>0</v>
      </c>
      <c r="K1868" s="327">
        <v>0</v>
      </c>
      <c r="L1868" s="327">
        <v>0</v>
      </c>
      <c r="M1868" s="327">
        <v>0</v>
      </c>
      <c r="N1868" s="326" t="s">
        <v>7279</v>
      </c>
    </row>
    <row r="1869" spans="2:14" ht="15" hidden="1" x14ac:dyDescent="0.25">
      <c r="B1869" s="324" t="s">
        <v>15406</v>
      </c>
      <c r="C1869" s="324" t="s">
        <v>1098</v>
      </c>
      <c r="D1869" s="324" t="s">
        <v>4152</v>
      </c>
      <c r="E1869" s="324" t="s">
        <v>478</v>
      </c>
      <c r="F1869" s="324" t="s">
        <v>800</v>
      </c>
      <c r="G1869" s="324" t="s">
        <v>896</v>
      </c>
      <c r="H1869" s="324" t="s">
        <v>7396</v>
      </c>
      <c r="I1869" s="325">
        <v>363.25817000000001</v>
      </c>
      <c r="J1869" s="325">
        <v>0</v>
      </c>
      <c r="K1869" s="325">
        <v>363.25817000000001</v>
      </c>
      <c r="L1869" s="325">
        <v>9.2200000000000006</v>
      </c>
      <c r="M1869" s="325">
        <v>0</v>
      </c>
      <c r="N1869" s="324" t="s">
        <v>112</v>
      </c>
    </row>
    <row r="1870" spans="2:14" ht="15" hidden="1" x14ac:dyDescent="0.25">
      <c r="B1870" s="324" t="s">
        <v>15407</v>
      </c>
      <c r="C1870" s="324" t="s">
        <v>1098</v>
      </c>
      <c r="D1870" s="324" t="s">
        <v>4152</v>
      </c>
      <c r="E1870" s="324" t="s">
        <v>1131</v>
      </c>
      <c r="F1870" s="324" t="s">
        <v>800</v>
      </c>
      <c r="G1870" s="324" t="s">
        <v>896</v>
      </c>
      <c r="H1870" s="324" t="s">
        <v>6249</v>
      </c>
      <c r="I1870" s="325">
        <v>1000</v>
      </c>
      <c r="J1870" s="325">
        <v>0</v>
      </c>
      <c r="K1870" s="325">
        <v>1000</v>
      </c>
      <c r="L1870" s="325">
        <v>6568.83</v>
      </c>
      <c r="M1870" s="325">
        <v>0</v>
      </c>
      <c r="N1870" s="324" t="s">
        <v>7279</v>
      </c>
    </row>
    <row r="1871" spans="2:14" ht="15" hidden="1" x14ac:dyDescent="0.25">
      <c r="B1871" s="326" t="s">
        <v>15407</v>
      </c>
      <c r="C1871" s="326" t="s">
        <v>1098</v>
      </c>
      <c r="D1871" s="326" t="s">
        <v>4152</v>
      </c>
      <c r="E1871" s="326" t="s">
        <v>1131</v>
      </c>
      <c r="F1871" s="326" t="s">
        <v>800</v>
      </c>
      <c r="G1871" s="326" t="s">
        <v>896</v>
      </c>
      <c r="H1871" s="326" t="s">
        <v>6223</v>
      </c>
      <c r="I1871" s="327">
        <v>291.99</v>
      </c>
      <c r="J1871" s="327">
        <v>0</v>
      </c>
      <c r="K1871" s="327">
        <v>291.99</v>
      </c>
      <c r="L1871" s="327">
        <v>1921.24</v>
      </c>
      <c r="M1871" s="327">
        <v>0</v>
      </c>
      <c r="N1871" s="326" t="s">
        <v>7280</v>
      </c>
    </row>
    <row r="1872" spans="2:14" ht="15" hidden="1" x14ac:dyDescent="0.25">
      <c r="B1872" s="324" t="s">
        <v>15408</v>
      </c>
      <c r="C1872" s="324" t="s">
        <v>1098</v>
      </c>
      <c r="D1872" s="324" t="s">
        <v>4152</v>
      </c>
      <c r="E1872" s="324" t="s">
        <v>476</v>
      </c>
      <c r="F1872" s="324" t="s">
        <v>800</v>
      </c>
      <c r="G1872" s="324" t="s">
        <v>896</v>
      </c>
      <c r="H1872" s="324" t="s">
        <v>6249</v>
      </c>
      <c r="I1872" s="325">
        <v>1.85788</v>
      </c>
      <c r="J1872" s="325">
        <v>0</v>
      </c>
      <c r="K1872" s="325">
        <v>1.85788</v>
      </c>
      <c r="L1872" s="325">
        <v>193.72</v>
      </c>
      <c r="M1872" s="325">
        <v>0</v>
      </c>
      <c r="N1872" s="324" t="s">
        <v>7279</v>
      </c>
    </row>
    <row r="1873" spans="2:14" ht="15" hidden="1" x14ac:dyDescent="0.25">
      <c r="B1873" s="326" t="s">
        <v>15408</v>
      </c>
      <c r="C1873" s="326" t="s">
        <v>1098</v>
      </c>
      <c r="D1873" s="326" t="s">
        <v>4152</v>
      </c>
      <c r="E1873" s="326" t="s">
        <v>476</v>
      </c>
      <c r="F1873" s="326" t="s">
        <v>800</v>
      </c>
      <c r="G1873" s="326" t="s">
        <v>896</v>
      </c>
      <c r="H1873" s="326" t="s">
        <v>6223</v>
      </c>
      <c r="I1873" s="327">
        <v>0</v>
      </c>
      <c r="J1873" s="327">
        <v>0</v>
      </c>
      <c r="K1873" s="327">
        <v>0</v>
      </c>
      <c r="L1873" s="327">
        <v>0</v>
      </c>
      <c r="M1873" s="327">
        <v>0</v>
      </c>
      <c r="N1873" s="326" t="s">
        <v>7280</v>
      </c>
    </row>
    <row r="1874" spans="2:14" ht="15" hidden="1" x14ac:dyDescent="0.25">
      <c r="B1874" s="324" t="s">
        <v>15409</v>
      </c>
      <c r="C1874" s="324" t="s">
        <v>1098</v>
      </c>
      <c r="D1874" s="324" t="s">
        <v>4152</v>
      </c>
      <c r="E1874" s="324" t="s">
        <v>475</v>
      </c>
      <c r="F1874" s="324" t="s">
        <v>800</v>
      </c>
      <c r="G1874" s="324" t="s">
        <v>896</v>
      </c>
      <c r="H1874" s="324" t="s">
        <v>6249</v>
      </c>
      <c r="I1874" s="325">
        <v>14.04218</v>
      </c>
      <c r="J1874" s="325">
        <v>0</v>
      </c>
      <c r="K1874" s="325">
        <v>14.04218</v>
      </c>
      <c r="L1874" s="325">
        <v>580.66</v>
      </c>
      <c r="M1874" s="325">
        <v>0</v>
      </c>
      <c r="N1874" s="324" t="s">
        <v>7279</v>
      </c>
    </row>
    <row r="1875" spans="2:14" ht="15" hidden="1" x14ac:dyDescent="0.25">
      <c r="B1875" s="326" t="s">
        <v>15409</v>
      </c>
      <c r="C1875" s="326" t="s">
        <v>1098</v>
      </c>
      <c r="D1875" s="326" t="s">
        <v>4152</v>
      </c>
      <c r="E1875" s="326" t="s">
        <v>475</v>
      </c>
      <c r="F1875" s="326" t="s">
        <v>800</v>
      </c>
      <c r="G1875" s="326" t="s">
        <v>896</v>
      </c>
      <c r="H1875" s="326" t="s">
        <v>6223</v>
      </c>
      <c r="I1875" s="327">
        <v>3.6509200000000002</v>
      </c>
      <c r="J1875" s="327">
        <v>0</v>
      </c>
      <c r="K1875" s="327">
        <v>3.6509200000000002</v>
      </c>
      <c r="L1875" s="327">
        <v>150.97</v>
      </c>
      <c r="M1875" s="327">
        <v>0</v>
      </c>
      <c r="N1875" s="326" t="s">
        <v>7280</v>
      </c>
    </row>
    <row r="1876" spans="2:14" ht="15" hidden="1" x14ac:dyDescent="0.25">
      <c r="B1876" s="324" t="s">
        <v>15410</v>
      </c>
      <c r="C1876" s="324" t="s">
        <v>1098</v>
      </c>
      <c r="D1876" s="324" t="s">
        <v>4152</v>
      </c>
      <c r="E1876" s="324" t="s">
        <v>2103</v>
      </c>
      <c r="F1876" s="324" t="s">
        <v>800</v>
      </c>
      <c r="G1876" s="324" t="s">
        <v>896</v>
      </c>
      <c r="H1876" s="324" t="s">
        <v>6249</v>
      </c>
      <c r="I1876" s="325">
        <v>25</v>
      </c>
      <c r="J1876" s="325">
        <v>0</v>
      </c>
      <c r="K1876" s="325">
        <v>25</v>
      </c>
      <c r="L1876" s="325">
        <v>1918.57</v>
      </c>
      <c r="M1876" s="325">
        <v>0</v>
      </c>
      <c r="N1876" s="324" t="s">
        <v>7279</v>
      </c>
    </row>
    <row r="1877" spans="2:14" ht="15" hidden="1" x14ac:dyDescent="0.25">
      <c r="B1877" s="326" t="s">
        <v>15410</v>
      </c>
      <c r="C1877" s="326" t="s">
        <v>1098</v>
      </c>
      <c r="D1877" s="326" t="s">
        <v>4152</v>
      </c>
      <c r="E1877" s="326" t="s">
        <v>2103</v>
      </c>
      <c r="F1877" s="326" t="s">
        <v>800</v>
      </c>
      <c r="G1877" s="326" t="s">
        <v>896</v>
      </c>
      <c r="H1877" s="326" t="s">
        <v>6223</v>
      </c>
      <c r="I1877" s="327">
        <v>3.4015900000000001</v>
      </c>
      <c r="J1877" s="327">
        <v>0</v>
      </c>
      <c r="K1877" s="327">
        <v>3.4015900000000001</v>
      </c>
      <c r="L1877" s="327">
        <v>261.05</v>
      </c>
      <c r="M1877" s="327">
        <v>0</v>
      </c>
      <c r="N1877" s="326" t="s">
        <v>7280</v>
      </c>
    </row>
    <row r="1878" spans="2:14" ht="15" hidden="1" x14ac:dyDescent="0.25">
      <c r="B1878" s="324" t="s">
        <v>15411</v>
      </c>
      <c r="C1878" s="324" t="s">
        <v>1098</v>
      </c>
      <c r="D1878" s="324" t="s">
        <v>4153</v>
      </c>
      <c r="E1878" s="324" t="s">
        <v>663</v>
      </c>
      <c r="F1878" s="324" t="s">
        <v>800</v>
      </c>
      <c r="G1878" s="324" t="s">
        <v>896</v>
      </c>
      <c r="H1878" s="324" t="s">
        <v>6249</v>
      </c>
      <c r="I1878" s="325">
        <v>100</v>
      </c>
      <c r="J1878" s="325">
        <v>0</v>
      </c>
      <c r="K1878" s="325">
        <v>100</v>
      </c>
      <c r="L1878" s="325">
        <v>7439.35</v>
      </c>
      <c r="M1878" s="325">
        <v>0</v>
      </c>
      <c r="N1878" s="324" t="s">
        <v>7279</v>
      </c>
    </row>
    <row r="1879" spans="2:14" ht="15" hidden="1" x14ac:dyDescent="0.25">
      <c r="B1879" s="326" t="s">
        <v>15411</v>
      </c>
      <c r="C1879" s="326" t="s">
        <v>1098</v>
      </c>
      <c r="D1879" s="326" t="s">
        <v>4153</v>
      </c>
      <c r="E1879" s="326" t="s">
        <v>663</v>
      </c>
      <c r="F1879" s="326" t="s">
        <v>800</v>
      </c>
      <c r="G1879" s="326" t="s">
        <v>896</v>
      </c>
      <c r="H1879" s="326" t="s">
        <v>6223</v>
      </c>
      <c r="I1879" s="327">
        <v>165.739</v>
      </c>
      <c r="J1879" s="327">
        <v>0</v>
      </c>
      <c r="K1879" s="327">
        <v>165.739</v>
      </c>
      <c r="L1879" s="327">
        <v>12464.75</v>
      </c>
      <c r="M1879" s="327">
        <v>0</v>
      </c>
      <c r="N1879" s="326" t="s">
        <v>7280</v>
      </c>
    </row>
    <row r="1880" spans="2:14" ht="15" hidden="1" x14ac:dyDescent="0.25">
      <c r="B1880" s="324" t="s">
        <v>15412</v>
      </c>
      <c r="C1880" s="324" t="s">
        <v>1098</v>
      </c>
      <c r="D1880" s="324" t="s">
        <v>4153</v>
      </c>
      <c r="E1880" s="324" t="s">
        <v>1132</v>
      </c>
      <c r="F1880" s="324" t="s">
        <v>800</v>
      </c>
      <c r="G1880" s="324" t="s">
        <v>896</v>
      </c>
      <c r="H1880" s="324" t="s">
        <v>6249</v>
      </c>
      <c r="I1880" s="325">
        <v>100</v>
      </c>
      <c r="J1880" s="325">
        <v>0</v>
      </c>
      <c r="K1880" s="325">
        <v>100</v>
      </c>
      <c r="L1880" s="325">
        <v>3169.25</v>
      </c>
      <c r="M1880" s="325">
        <v>0</v>
      </c>
      <c r="N1880" s="324" t="s">
        <v>7279</v>
      </c>
    </row>
    <row r="1881" spans="2:14" ht="15" hidden="1" x14ac:dyDescent="0.25">
      <c r="B1881" s="326" t="s">
        <v>15412</v>
      </c>
      <c r="C1881" s="326" t="s">
        <v>1098</v>
      </c>
      <c r="D1881" s="326" t="s">
        <v>4153</v>
      </c>
      <c r="E1881" s="326" t="s">
        <v>1132</v>
      </c>
      <c r="F1881" s="326" t="s">
        <v>800</v>
      </c>
      <c r="G1881" s="326" t="s">
        <v>896</v>
      </c>
      <c r="H1881" s="326" t="s">
        <v>6221</v>
      </c>
      <c r="I1881" s="327">
        <v>0</v>
      </c>
      <c r="J1881" s="327">
        <v>0</v>
      </c>
      <c r="K1881" s="327">
        <v>0</v>
      </c>
      <c r="L1881" s="327">
        <v>0</v>
      </c>
      <c r="M1881" s="327">
        <v>0</v>
      </c>
      <c r="N1881" s="326" t="s">
        <v>7276</v>
      </c>
    </row>
    <row r="1882" spans="2:14" ht="15" hidden="1" x14ac:dyDescent="0.25">
      <c r="B1882" s="324" t="s">
        <v>15412</v>
      </c>
      <c r="C1882" s="324" t="s">
        <v>1098</v>
      </c>
      <c r="D1882" s="324" t="s">
        <v>4153</v>
      </c>
      <c r="E1882" s="324" t="s">
        <v>1132</v>
      </c>
      <c r="F1882" s="324" t="s">
        <v>800</v>
      </c>
      <c r="G1882" s="324" t="s">
        <v>896</v>
      </c>
      <c r="H1882" s="324" t="s">
        <v>6223</v>
      </c>
      <c r="I1882" s="325">
        <v>30.547000000000001</v>
      </c>
      <c r="J1882" s="325">
        <v>0</v>
      </c>
      <c r="K1882" s="325">
        <v>30.547000000000001</v>
      </c>
      <c r="L1882" s="325">
        <v>641.45000000000005</v>
      </c>
      <c r="M1882" s="325">
        <v>0</v>
      </c>
      <c r="N1882" s="324" t="s">
        <v>7280</v>
      </c>
    </row>
    <row r="1883" spans="2:14" ht="15" hidden="1" x14ac:dyDescent="0.25">
      <c r="B1883" s="326" t="s">
        <v>15413</v>
      </c>
      <c r="C1883" s="326" t="s">
        <v>1098</v>
      </c>
      <c r="D1883" s="326" t="s">
        <v>4153</v>
      </c>
      <c r="E1883" s="326" t="s">
        <v>566</v>
      </c>
      <c r="F1883" s="326" t="s">
        <v>800</v>
      </c>
      <c r="G1883" s="326" t="s">
        <v>896</v>
      </c>
      <c r="H1883" s="326" t="s">
        <v>6249</v>
      </c>
      <c r="I1883" s="327">
        <v>20</v>
      </c>
      <c r="J1883" s="327">
        <v>0</v>
      </c>
      <c r="K1883" s="327">
        <v>20</v>
      </c>
      <c r="L1883" s="327">
        <v>3458.18</v>
      </c>
      <c r="M1883" s="327">
        <v>0</v>
      </c>
      <c r="N1883" s="326" t="s">
        <v>7279</v>
      </c>
    </row>
    <row r="1884" spans="2:14" ht="15" hidden="1" x14ac:dyDescent="0.25">
      <c r="B1884" s="324" t="s">
        <v>15413</v>
      </c>
      <c r="C1884" s="324" t="s">
        <v>1098</v>
      </c>
      <c r="D1884" s="324" t="s">
        <v>4153</v>
      </c>
      <c r="E1884" s="324" t="s">
        <v>566</v>
      </c>
      <c r="F1884" s="324" t="s">
        <v>800</v>
      </c>
      <c r="G1884" s="324" t="s">
        <v>896</v>
      </c>
      <c r="H1884" s="324" t="s">
        <v>6223</v>
      </c>
      <c r="I1884" s="325">
        <v>0.47050999999999998</v>
      </c>
      <c r="J1884" s="325">
        <v>0</v>
      </c>
      <c r="K1884" s="325">
        <v>0.47050999999999998</v>
      </c>
      <c r="L1884" s="325">
        <v>260.3</v>
      </c>
      <c r="M1884" s="325">
        <v>0</v>
      </c>
      <c r="N1884" s="324" t="s">
        <v>7280</v>
      </c>
    </row>
    <row r="1885" spans="2:14" ht="15" hidden="1" x14ac:dyDescent="0.25">
      <c r="B1885" s="324" t="s">
        <v>15414</v>
      </c>
      <c r="C1885" s="324" t="s">
        <v>1098</v>
      </c>
      <c r="D1885" s="324" t="s">
        <v>4153</v>
      </c>
      <c r="E1885" s="324" t="s">
        <v>1133</v>
      </c>
      <c r="F1885" s="324" t="s">
        <v>800</v>
      </c>
      <c r="G1885" s="324" t="s">
        <v>896</v>
      </c>
      <c r="H1885" s="324" t="s">
        <v>6249</v>
      </c>
      <c r="I1885" s="325">
        <v>0</v>
      </c>
      <c r="J1885" s="325">
        <v>0</v>
      </c>
      <c r="K1885" s="325">
        <v>0</v>
      </c>
      <c r="L1885" s="325">
        <v>0</v>
      </c>
      <c r="M1885" s="325">
        <v>0</v>
      </c>
      <c r="N1885" s="324" t="s">
        <v>7279</v>
      </c>
    </row>
    <row r="1886" spans="2:14" ht="15" hidden="1" x14ac:dyDescent="0.25">
      <c r="B1886" s="326" t="s">
        <v>15414</v>
      </c>
      <c r="C1886" s="326" t="s">
        <v>1098</v>
      </c>
      <c r="D1886" s="326" t="s">
        <v>4153</v>
      </c>
      <c r="E1886" s="326" t="s">
        <v>1133</v>
      </c>
      <c r="F1886" s="326" t="s">
        <v>800</v>
      </c>
      <c r="G1886" s="326" t="s">
        <v>896</v>
      </c>
      <c r="H1886" s="326" t="s">
        <v>6223</v>
      </c>
      <c r="I1886" s="327">
        <v>92.984999999999999</v>
      </c>
      <c r="J1886" s="327">
        <v>0</v>
      </c>
      <c r="K1886" s="327">
        <v>92.984999999999999</v>
      </c>
      <c r="L1886" s="327">
        <v>1236.52</v>
      </c>
      <c r="M1886" s="327">
        <v>0</v>
      </c>
      <c r="N1886" s="326" t="s">
        <v>7280</v>
      </c>
    </row>
    <row r="1887" spans="2:14" ht="15" hidden="1" x14ac:dyDescent="0.25">
      <c r="B1887" s="324" t="s">
        <v>15415</v>
      </c>
      <c r="C1887" s="324" t="s">
        <v>1098</v>
      </c>
      <c r="D1887" s="324" t="s">
        <v>4153</v>
      </c>
      <c r="E1887" s="324" t="s">
        <v>431</v>
      </c>
      <c r="F1887" s="324" t="s">
        <v>800</v>
      </c>
      <c r="G1887" s="324" t="s">
        <v>896</v>
      </c>
      <c r="H1887" s="324" t="s">
        <v>6249</v>
      </c>
      <c r="I1887" s="325">
        <v>0</v>
      </c>
      <c r="J1887" s="325">
        <v>0</v>
      </c>
      <c r="K1887" s="325">
        <v>0</v>
      </c>
      <c r="L1887" s="325">
        <v>11.75</v>
      </c>
      <c r="M1887" s="325">
        <v>0</v>
      </c>
      <c r="N1887" s="324" t="s">
        <v>7279</v>
      </c>
    </row>
    <row r="1888" spans="2:14" ht="15" hidden="1" x14ac:dyDescent="0.25">
      <c r="B1888" s="326" t="s">
        <v>15415</v>
      </c>
      <c r="C1888" s="326" t="s">
        <v>1098</v>
      </c>
      <c r="D1888" s="326" t="s">
        <v>4153</v>
      </c>
      <c r="E1888" s="326" t="s">
        <v>431</v>
      </c>
      <c r="F1888" s="326" t="s">
        <v>800</v>
      </c>
      <c r="G1888" s="326" t="s">
        <v>896</v>
      </c>
      <c r="H1888" s="326" t="s">
        <v>6223</v>
      </c>
      <c r="I1888" s="327">
        <v>75.760000000000005</v>
      </c>
      <c r="J1888" s="327">
        <v>0</v>
      </c>
      <c r="K1888" s="327">
        <v>75.760000000000005</v>
      </c>
      <c r="L1888" s="327">
        <v>3488.32</v>
      </c>
      <c r="M1888" s="327">
        <v>0</v>
      </c>
      <c r="N1888" s="326" t="s">
        <v>7280</v>
      </c>
    </row>
    <row r="1889" spans="2:14" ht="15" hidden="1" x14ac:dyDescent="0.25">
      <c r="B1889" s="326" t="s">
        <v>15416</v>
      </c>
      <c r="C1889" s="326" t="s">
        <v>1098</v>
      </c>
      <c r="D1889" s="326" t="s">
        <v>4153</v>
      </c>
      <c r="E1889" s="326" t="s">
        <v>1134</v>
      </c>
      <c r="F1889" s="326" t="s">
        <v>800</v>
      </c>
      <c r="G1889" s="326" t="s">
        <v>896</v>
      </c>
      <c r="H1889" s="326" t="s">
        <v>6249</v>
      </c>
      <c r="I1889" s="327">
        <v>100.00449999999999</v>
      </c>
      <c r="J1889" s="327">
        <v>0</v>
      </c>
      <c r="K1889" s="327">
        <v>100.00449999999999</v>
      </c>
      <c r="L1889" s="327">
        <v>2567.2600000000002</v>
      </c>
      <c r="M1889" s="327">
        <v>0</v>
      </c>
      <c r="N1889" s="326" t="s">
        <v>7279</v>
      </c>
    </row>
    <row r="1890" spans="2:14" ht="15" hidden="1" x14ac:dyDescent="0.25">
      <c r="B1890" s="324" t="s">
        <v>15416</v>
      </c>
      <c r="C1890" s="324" t="s">
        <v>1098</v>
      </c>
      <c r="D1890" s="324" t="s">
        <v>4153</v>
      </c>
      <c r="E1890" s="324" t="s">
        <v>1134</v>
      </c>
      <c r="F1890" s="324" t="s">
        <v>800</v>
      </c>
      <c r="G1890" s="324" t="s">
        <v>896</v>
      </c>
      <c r="H1890" s="324" t="s">
        <v>6223</v>
      </c>
      <c r="I1890" s="325">
        <v>77.730559999999997</v>
      </c>
      <c r="J1890" s="325">
        <v>0</v>
      </c>
      <c r="K1890" s="325">
        <v>77.730559999999997</v>
      </c>
      <c r="L1890" s="325">
        <v>2087.1999999999998</v>
      </c>
      <c r="M1890" s="325">
        <v>0</v>
      </c>
      <c r="N1890" s="324" t="s">
        <v>7280</v>
      </c>
    </row>
    <row r="1891" spans="2:14" ht="15" hidden="1" x14ac:dyDescent="0.25">
      <c r="B1891" s="326" t="s">
        <v>15417</v>
      </c>
      <c r="C1891" s="326" t="s">
        <v>1098</v>
      </c>
      <c r="D1891" s="326" t="s">
        <v>4154</v>
      </c>
      <c r="E1891" s="326" t="s">
        <v>399</v>
      </c>
      <c r="F1891" s="326" t="s">
        <v>800</v>
      </c>
      <c r="G1891" s="326" t="s">
        <v>896</v>
      </c>
      <c r="H1891" s="326" t="s">
        <v>6249</v>
      </c>
      <c r="I1891" s="327">
        <v>62999.67</v>
      </c>
      <c r="J1891" s="327">
        <v>0</v>
      </c>
      <c r="K1891" s="327">
        <v>62999.67</v>
      </c>
      <c r="L1891" s="327">
        <v>100051.39</v>
      </c>
      <c r="M1891" s="327">
        <v>0</v>
      </c>
      <c r="N1891" s="326" t="s">
        <v>7279</v>
      </c>
    </row>
    <row r="1892" spans="2:14" ht="15" hidden="1" x14ac:dyDescent="0.25">
      <c r="B1892" s="324" t="s">
        <v>15417</v>
      </c>
      <c r="C1892" s="324" t="s">
        <v>1098</v>
      </c>
      <c r="D1892" s="324" t="s">
        <v>4154</v>
      </c>
      <c r="E1892" s="324" t="s">
        <v>399</v>
      </c>
      <c r="F1892" s="324" t="s">
        <v>800</v>
      </c>
      <c r="G1892" s="324" t="s">
        <v>896</v>
      </c>
      <c r="H1892" s="324" t="s">
        <v>6221</v>
      </c>
      <c r="I1892" s="325">
        <v>0</v>
      </c>
      <c r="J1892" s="325">
        <v>0</v>
      </c>
      <c r="K1892" s="325">
        <v>0</v>
      </c>
      <c r="L1892" s="325">
        <v>0</v>
      </c>
      <c r="M1892" s="325">
        <v>0</v>
      </c>
      <c r="N1892" s="324" t="s">
        <v>7276</v>
      </c>
    </row>
    <row r="1893" spans="2:14" ht="15" hidden="1" x14ac:dyDescent="0.25">
      <c r="B1893" s="326" t="s">
        <v>15417</v>
      </c>
      <c r="C1893" s="326" t="s">
        <v>1098</v>
      </c>
      <c r="D1893" s="326" t="s">
        <v>4154</v>
      </c>
      <c r="E1893" s="326" t="s">
        <v>399</v>
      </c>
      <c r="F1893" s="326" t="s">
        <v>800</v>
      </c>
      <c r="G1893" s="326" t="s">
        <v>896</v>
      </c>
      <c r="H1893" s="326" t="s">
        <v>6223</v>
      </c>
      <c r="I1893" s="327">
        <v>48</v>
      </c>
      <c r="J1893" s="327">
        <v>0</v>
      </c>
      <c r="K1893" s="327">
        <v>48</v>
      </c>
      <c r="L1893" s="327">
        <v>98.62</v>
      </c>
      <c r="M1893" s="327">
        <v>0</v>
      </c>
      <c r="N1893" s="326" t="s">
        <v>7280</v>
      </c>
    </row>
    <row r="1894" spans="2:14" ht="15" hidden="1" x14ac:dyDescent="0.25">
      <c r="B1894" s="326" t="s">
        <v>15418</v>
      </c>
      <c r="C1894" s="326" t="s">
        <v>1098</v>
      </c>
      <c r="D1894" s="326" t="s">
        <v>4155</v>
      </c>
      <c r="E1894" s="326" t="s">
        <v>395</v>
      </c>
      <c r="F1894" s="326" t="s">
        <v>800</v>
      </c>
      <c r="G1894" s="326" t="s">
        <v>896</v>
      </c>
      <c r="H1894" s="326" t="s">
        <v>6249</v>
      </c>
      <c r="I1894" s="327">
        <v>0</v>
      </c>
      <c r="J1894" s="327">
        <v>0</v>
      </c>
      <c r="K1894" s="327">
        <v>0</v>
      </c>
      <c r="L1894" s="327">
        <v>0</v>
      </c>
      <c r="M1894" s="327">
        <v>0</v>
      </c>
      <c r="N1894" s="326" t="s">
        <v>7279</v>
      </c>
    </row>
    <row r="1895" spans="2:14" ht="15" hidden="1" x14ac:dyDescent="0.25">
      <c r="B1895" s="324" t="s">
        <v>15418</v>
      </c>
      <c r="C1895" s="324" t="s">
        <v>1098</v>
      </c>
      <c r="D1895" s="324" t="s">
        <v>4155</v>
      </c>
      <c r="E1895" s="324" t="s">
        <v>395</v>
      </c>
      <c r="F1895" s="324" t="s">
        <v>800</v>
      </c>
      <c r="G1895" s="324" t="s">
        <v>896</v>
      </c>
      <c r="H1895" s="324" t="s">
        <v>6223</v>
      </c>
      <c r="I1895" s="325">
        <v>0</v>
      </c>
      <c r="J1895" s="325">
        <v>0</v>
      </c>
      <c r="K1895" s="325">
        <v>0</v>
      </c>
      <c r="L1895" s="325">
        <v>0</v>
      </c>
      <c r="M1895" s="325">
        <v>0</v>
      </c>
      <c r="N1895" s="324" t="s">
        <v>7280</v>
      </c>
    </row>
    <row r="1896" spans="2:14" ht="15" hidden="1" x14ac:dyDescent="0.25">
      <c r="B1896" s="326" t="s">
        <v>15418</v>
      </c>
      <c r="C1896" s="326" t="s">
        <v>1098</v>
      </c>
      <c r="D1896" s="326" t="s">
        <v>4155</v>
      </c>
      <c r="E1896" s="326" t="s">
        <v>395</v>
      </c>
      <c r="F1896" s="326" t="s">
        <v>800</v>
      </c>
      <c r="G1896" s="326" t="s">
        <v>896</v>
      </c>
      <c r="H1896" s="326" t="s">
        <v>7395</v>
      </c>
      <c r="I1896" s="327">
        <v>0</v>
      </c>
      <c r="J1896" s="327">
        <v>0</v>
      </c>
      <c r="K1896" s="327">
        <v>0</v>
      </c>
      <c r="L1896" s="327">
        <v>0</v>
      </c>
      <c r="M1896" s="327">
        <v>0</v>
      </c>
      <c r="N1896" s="326" t="s">
        <v>7278</v>
      </c>
    </row>
    <row r="1897" spans="2:14" ht="15" hidden="1" x14ac:dyDescent="0.25">
      <c r="B1897" s="324" t="s">
        <v>15419</v>
      </c>
      <c r="C1897" s="324" t="s">
        <v>1098</v>
      </c>
      <c r="D1897" s="324" t="s">
        <v>4155</v>
      </c>
      <c r="E1897" s="324" t="s">
        <v>396</v>
      </c>
      <c r="F1897" s="324" t="s">
        <v>800</v>
      </c>
      <c r="G1897" s="324" t="s">
        <v>896</v>
      </c>
      <c r="H1897" s="324" t="s">
        <v>6249</v>
      </c>
      <c r="I1897" s="325">
        <v>15000</v>
      </c>
      <c r="J1897" s="325">
        <v>0</v>
      </c>
      <c r="K1897" s="325">
        <v>15000</v>
      </c>
      <c r="L1897" s="325">
        <v>117197.58</v>
      </c>
      <c r="M1897" s="325">
        <v>0</v>
      </c>
      <c r="N1897" s="324" t="s">
        <v>7279</v>
      </c>
    </row>
    <row r="1898" spans="2:14" ht="15" hidden="1" x14ac:dyDescent="0.25">
      <c r="B1898" s="326" t="s">
        <v>15419</v>
      </c>
      <c r="C1898" s="326" t="s">
        <v>1098</v>
      </c>
      <c r="D1898" s="326" t="s">
        <v>4155</v>
      </c>
      <c r="E1898" s="326" t="s">
        <v>396</v>
      </c>
      <c r="F1898" s="326" t="s">
        <v>800</v>
      </c>
      <c r="G1898" s="326" t="s">
        <v>896</v>
      </c>
      <c r="H1898" s="326" t="s">
        <v>6221</v>
      </c>
      <c r="I1898" s="327">
        <v>0</v>
      </c>
      <c r="J1898" s="327">
        <v>0</v>
      </c>
      <c r="K1898" s="327">
        <v>0</v>
      </c>
      <c r="L1898" s="327">
        <v>0</v>
      </c>
      <c r="M1898" s="327">
        <v>0</v>
      </c>
      <c r="N1898" s="326" t="s">
        <v>7276</v>
      </c>
    </row>
    <row r="1899" spans="2:14" ht="15" hidden="1" x14ac:dyDescent="0.25">
      <c r="B1899" s="324" t="s">
        <v>15419</v>
      </c>
      <c r="C1899" s="324" t="s">
        <v>1098</v>
      </c>
      <c r="D1899" s="324" t="s">
        <v>4155</v>
      </c>
      <c r="E1899" s="324" t="s">
        <v>396</v>
      </c>
      <c r="F1899" s="324" t="s">
        <v>800</v>
      </c>
      <c r="G1899" s="324" t="s">
        <v>896</v>
      </c>
      <c r="H1899" s="324" t="s">
        <v>6223</v>
      </c>
      <c r="I1899" s="325">
        <v>1115.72675</v>
      </c>
      <c r="J1899" s="325">
        <v>0</v>
      </c>
      <c r="K1899" s="325">
        <v>1115.72675</v>
      </c>
      <c r="L1899" s="325">
        <v>8751.3700000000008</v>
      </c>
      <c r="M1899" s="325">
        <v>0</v>
      </c>
      <c r="N1899" s="324" t="s">
        <v>7280</v>
      </c>
    </row>
    <row r="1900" spans="2:14" ht="15" hidden="1" x14ac:dyDescent="0.25">
      <c r="B1900" s="326" t="s">
        <v>15419</v>
      </c>
      <c r="C1900" s="326" t="s">
        <v>1098</v>
      </c>
      <c r="D1900" s="326" t="s">
        <v>4155</v>
      </c>
      <c r="E1900" s="326" t="s">
        <v>396</v>
      </c>
      <c r="F1900" s="326" t="s">
        <v>800</v>
      </c>
      <c r="G1900" s="326" t="s">
        <v>896</v>
      </c>
      <c r="H1900" s="326" t="s">
        <v>7395</v>
      </c>
      <c r="I1900" s="327">
        <v>0</v>
      </c>
      <c r="J1900" s="327">
        <v>0</v>
      </c>
      <c r="K1900" s="327">
        <v>0</v>
      </c>
      <c r="L1900" s="327">
        <v>0</v>
      </c>
      <c r="M1900" s="327">
        <v>0</v>
      </c>
      <c r="N1900" s="326" t="s">
        <v>7278</v>
      </c>
    </row>
    <row r="1901" spans="2:14" ht="15" hidden="1" x14ac:dyDescent="0.25">
      <c r="B1901" s="326" t="s">
        <v>15420</v>
      </c>
      <c r="C1901" s="326" t="s">
        <v>1098</v>
      </c>
      <c r="D1901" s="326" t="s">
        <v>4155</v>
      </c>
      <c r="E1901" s="326" t="s">
        <v>397</v>
      </c>
      <c r="F1901" s="326" t="s">
        <v>800</v>
      </c>
      <c r="G1901" s="326" t="s">
        <v>896</v>
      </c>
      <c r="H1901" s="326" t="s">
        <v>6249</v>
      </c>
      <c r="I1901" s="327">
        <v>972.1</v>
      </c>
      <c r="J1901" s="327">
        <v>0</v>
      </c>
      <c r="K1901" s="327">
        <v>972.1</v>
      </c>
      <c r="L1901" s="327">
        <v>9760.77</v>
      </c>
      <c r="M1901" s="327">
        <v>0</v>
      </c>
      <c r="N1901" s="326" t="s">
        <v>7279</v>
      </c>
    </row>
    <row r="1902" spans="2:14" ht="15" hidden="1" x14ac:dyDescent="0.25">
      <c r="B1902" s="324" t="s">
        <v>15420</v>
      </c>
      <c r="C1902" s="324" t="s">
        <v>1098</v>
      </c>
      <c r="D1902" s="324" t="s">
        <v>4155</v>
      </c>
      <c r="E1902" s="324" t="s">
        <v>397</v>
      </c>
      <c r="F1902" s="324" t="s">
        <v>800</v>
      </c>
      <c r="G1902" s="324" t="s">
        <v>896</v>
      </c>
      <c r="H1902" s="324" t="s">
        <v>7396</v>
      </c>
      <c r="I1902" s="325">
        <v>2.30009</v>
      </c>
      <c r="J1902" s="325">
        <v>0</v>
      </c>
      <c r="K1902" s="325">
        <v>2.30009</v>
      </c>
      <c r="L1902" s="325">
        <v>418.27</v>
      </c>
      <c r="M1902" s="325">
        <v>0</v>
      </c>
      <c r="N1902" s="324" t="s">
        <v>112</v>
      </c>
    </row>
    <row r="1903" spans="2:14" ht="15" hidden="1" x14ac:dyDescent="0.25">
      <c r="B1903" s="326" t="s">
        <v>15421</v>
      </c>
      <c r="C1903" s="326" t="s">
        <v>1098</v>
      </c>
      <c r="D1903" s="326" t="s">
        <v>4155</v>
      </c>
      <c r="E1903" s="326" t="s">
        <v>398</v>
      </c>
      <c r="F1903" s="326" t="s">
        <v>800</v>
      </c>
      <c r="G1903" s="326" t="s">
        <v>896</v>
      </c>
      <c r="H1903" s="326" t="s">
        <v>6249</v>
      </c>
      <c r="I1903" s="327">
        <v>200</v>
      </c>
      <c r="J1903" s="327">
        <v>0</v>
      </c>
      <c r="K1903" s="327">
        <v>200</v>
      </c>
      <c r="L1903" s="327">
        <v>6512.58</v>
      </c>
      <c r="M1903" s="327">
        <v>0</v>
      </c>
      <c r="N1903" s="326" t="s">
        <v>7279</v>
      </c>
    </row>
    <row r="1904" spans="2:14" ht="15" hidden="1" x14ac:dyDescent="0.25">
      <c r="B1904" s="324" t="s">
        <v>15421</v>
      </c>
      <c r="C1904" s="324" t="s">
        <v>1098</v>
      </c>
      <c r="D1904" s="324" t="s">
        <v>4155</v>
      </c>
      <c r="E1904" s="324" t="s">
        <v>398</v>
      </c>
      <c r="F1904" s="324" t="s">
        <v>800</v>
      </c>
      <c r="G1904" s="324" t="s">
        <v>896</v>
      </c>
      <c r="H1904" s="324" t="s">
        <v>6221</v>
      </c>
      <c r="I1904" s="325">
        <v>0</v>
      </c>
      <c r="J1904" s="325">
        <v>0</v>
      </c>
      <c r="K1904" s="325">
        <v>0</v>
      </c>
      <c r="L1904" s="325">
        <v>0</v>
      </c>
      <c r="M1904" s="325">
        <v>0</v>
      </c>
      <c r="N1904" s="324" t="s">
        <v>7276</v>
      </c>
    </row>
    <row r="1905" spans="2:14" ht="15" hidden="1" x14ac:dyDescent="0.25">
      <c r="B1905" s="326" t="s">
        <v>15421</v>
      </c>
      <c r="C1905" s="326" t="s">
        <v>1098</v>
      </c>
      <c r="D1905" s="326" t="s">
        <v>4155</v>
      </c>
      <c r="E1905" s="326" t="s">
        <v>398</v>
      </c>
      <c r="F1905" s="326" t="s">
        <v>800</v>
      </c>
      <c r="G1905" s="326" t="s">
        <v>896</v>
      </c>
      <c r="H1905" s="326" t="s">
        <v>6223</v>
      </c>
      <c r="I1905" s="327">
        <v>60.47</v>
      </c>
      <c r="J1905" s="327">
        <v>0</v>
      </c>
      <c r="K1905" s="327">
        <v>60.47</v>
      </c>
      <c r="L1905" s="327">
        <v>2108.29</v>
      </c>
      <c r="M1905" s="327">
        <v>0</v>
      </c>
      <c r="N1905" s="326" t="s">
        <v>7280</v>
      </c>
    </row>
    <row r="1906" spans="2:14" ht="15" hidden="1" x14ac:dyDescent="0.25">
      <c r="B1906" s="324" t="s">
        <v>15421</v>
      </c>
      <c r="C1906" s="324" t="s">
        <v>1098</v>
      </c>
      <c r="D1906" s="324" t="s">
        <v>4155</v>
      </c>
      <c r="E1906" s="324" t="s">
        <v>398</v>
      </c>
      <c r="F1906" s="324" t="s">
        <v>800</v>
      </c>
      <c r="G1906" s="324" t="s">
        <v>896</v>
      </c>
      <c r="H1906" s="324" t="s">
        <v>7396</v>
      </c>
      <c r="I1906" s="325">
        <v>0</v>
      </c>
      <c r="J1906" s="325">
        <v>0</v>
      </c>
      <c r="K1906" s="325">
        <v>0</v>
      </c>
      <c r="L1906" s="325">
        <v>0</v>
      </c>
      <c r="M1906" s="325">
        <v>0</v>
      </c>
      <c r="N1906" s="324" t="s">
        <v>112</v>
      </c>
    </row>
    <row r="1907" spans="2:14" ht="15" hidden="1" x14ac:dyDescent="0.25">
      <c r="B1907" s="324" t="s">
        <v>15422</v>
      </c>
      <c r="C1907" s="324" t="s">
        <v>1098</v>
      </c>
      <c r="D1907" s="324" t="s">
        <v>4155</v>
      </c>
      <c r="E1907" s="324" t="s">
        <v>1135</v>
      </c>
      <c r="F1907" s="324" t="s">
        <v>800</v>
      </c>
      <c r="G1907" s="324" t="s">
        <v>896</v>
      </c>
      <c r="H1907" s="324" t="s">
        <v>6249</v>
      </c>
      <c r="I1907" s="325">
        <v>0.1799</v>
      </c>
      <c r="J1907" s="325">
        <v>0</v>
      </c>
      <c r="K1907" s="325">
        <v>0.1799</v>
      </c>
      <c r="L1907" s="325">
        <v>4.87</v>
      </c>
      <c r="M1907" s="325">
        <v>0</v>
      </c>
      <c r="N1907" s="324" t="s">
        <v>7279</v>
      </c>
    </row>
    <row r="1908" spans="2:14" ht="15" hidden="1" x14ac:dyDescent="0.25">
      <c r="B1908" s="326" t="s">
        <v>15422</v>
      </c>
      <c r="C1908" s="326" t="s">
        <v>1098</v>
      </c>
      <c r="D1908" s="326" t="s">
        <v>4155</v>
      </c>
      <c r="E1908" s="326" t="s">
        <v>1135</v>
      </c>
      <c r="F1908" s="326" t="s">
        <v>800</v>
      </c>
      <c r="G1908" s="326" t="s">
        <v>896</v>
      </c>
      <c r="H1908" s="326" t="s">
        <v>7396</v>
      </c>
      <c r="I1908" s="327">
        <v>64.90016</v>
      </c>
      <c r="J1908" s="327">
        <v>0</v>
      </c>
      <c r="K1908" s="327">
        <v>64.90016</v>
      </c>
      <c r="L1908" s="327">
        <v>1756.43</v>
      </c>
      <c r="M1908" s="327">
        <v>0</v>
      </c>
      <c r="N1908" s="326" t="s">
        <v>112</v>
      </c>
    </row>
    <row r="1909" spans="2:14" ht="15" hidden="1" x14ac:dyDescent="0.25">
      <c r="B1909" s="326" t="s">
        <v>15423</v>
      </c>
      <c r="C1909" s="326" t="s">
        <v>1098</v>
      </c>
      <c r="D1909" s="326" t="s">
        <v>4155</v>
      </c>
      <c r="E1909" s="326" t="s">
        <v>1136</v>
      </c>
      <c r="F1909" s="326" t="s">
        <v>800</v>
      </c>
      <c r="G1909" s="326" t="s">
        <v>896</v>
      </c>
      <c r="H1909" s="326" t="s">
        <v>6249</v>
      </c>
      <c r="I1909" s="327">
        <v>5.4800000000000001E-2</v>
      </c>
      <c r="J1909" s="327">
        <v>0</v>
      </c>
      <c r="K1909" s="327">
        <v>5.4800000000000001E-2</v>
      </c>
      <c r="L1909" s="327">
        <v>0.43</v>
      </c>
      <c r="M1909" s="327">
        <v>0</v>
      </c>
      <c r="N1909" s="326" t="s">
        <v>7279</v>
      </c>
    </row>
    <row r="1910" spans="2:14" ht="15" hidden="1" x14ac:dyDescent="0.25">
      <c r="B1910" s="324" t="s">
        <v>15423</v>
      </c>
      <c r="C1910" s="324" t="s">
        <v>1098</v>
      </c>
      <c r="D1910" s="324" t="s">
        <v>4155</v>
      </c>
      <c r="E1910" s="324" t="s">
        <v>1136</v>
      </c>
      <c r="F1910" s="324" t="s">
        <v>800</v>
      </c>
      <c r="G1910" s="324" t="s">
        <v>896</v>
      </c>
      <c r="H1910" s="324" t="s">
        <v>6221</v>
      </c>
      <c r="I1910" s="325">
        <v>0</v>
      </c>
      <c r="J1910" s="325">
        <v>0</v>
      </c>
      <c r="K1910" s="325">
        <v>0</v>
      </c>
      <c r="L1910" s="325">
        <v>0</v>
      </c>
      <c r="M1910" s="325">
        <v>0</v>
      </c>
      <c r="N1910" s="324" t="s">
        <v>7276</v>
      </c>
    </row>
    <row r="1911" spans="2:14" ht="15" hidden="1" x14ac:dyDescent="0.25">
      <c r="B1911" s="326" t="s">
        <v>15423</v>
      </c>
      <c r="C1911" s="326" t="s">
        <v>1098</v>
      </c>
      <c r="D1911" s="326" t="s">
        <v>4155</v>
      </c>
      <c r="E1911" s="326" t="s">
        <v>1136</v>
      </c>
      <c r="F1911" s="326" t="s">
        <v>800</v>
      </c>
      <c r="G1911" s="326" t="s">
        <v>896</v>
      </c>
      <c r="H1911" s="326" t="s">
        <v>6223</v>
      </c>
      <c r="I1911" s="327">
        <v>854.95</v>
      </c>
      <c r="J1911" s="327">
        <v>0</v>
      </c>
      <c r="K1911" s="327">
        <v>854.95</v>
      </c>
      <c r="L1911" s="327">
        <v>6575.85</v>
      </c>
      <c r="M1911" s="327">
        <v>0</v>
      </c>
      <c r="N1911" s="326" t="s">
        <v>7280</v>
      </c>
    </row>
    <row r="1912" spans="2:14" ht="15" hidden="1" x14ac:dyDescent="0.25">
      <c r="B1912" s="324" t="s">
        <v>15423</v>
      </c>
      <c r="C1912" s="324" t="s">
        <v>1098</v>
      </c>
      <c r="D1912" s="324" t="s">
        <v>4155</v>
      </c>
      <c r="E1912" s="324" t="s">
        <v>1136</v>
      </c>
      <c r="F1912" s="324" t="s">
        <v>800</v>
      </c>
      <c r="G1912" s="324" t="s">
        <v>896</v>
      </c>
      <c r="H1912" s="324" t="s">
        <v>7395</v>
      </c>
      <c r="I1912" s="325">
        <v>0</v>
      </c>
      <c r="J1912" s="325">
        <v>0</v>
      </c>
      <c r="K1912" s="325">
        <v>0</v>
      </c>
      <c r="L1912" s="325">
        <v>0</v>
      </c>
      <c r="M1912" s="325">
        <v>0</v>
      </c>
      <c r="N1912" s="324" t="s">
        <v>7278</v>
      </c>
    </row>
    <row r="1913" spans="2:14" ht="15" hidden="1" x14ac:dyDescent="0.25">
      <c r="B1913" s="324" t="s">
        <v>15424</v>
      </c>
      <c r="C1913" s="324" t="s">
        <v>1098</v>
      </c>
      <c r="D1913" s="324" t="s">
        <v>4155</v>
      </c>
      <c r="E1913" s="324" t="s">
        <v>1137</v>
      </c>
      <c r="F1913" s="324" t="s">
        <v>800</v>
      </c>
      <c r="G1913" s="324" t="s">
        <v>896</v>
      </c>
      <c r="H1913" s="324" t="s">
        <v>6249</v>
      </c>
      <c r="I1913" s="325">
        <v>0</v>
      </c>
      <c r="J1913" s="325">
        <v>0</v>
      </c>
      <c r="K1913" s="325">
        <v>0</v>
      </c>
      <c r="L1913" s="325">
        <v>0</v>
      </c>
      <c r="M1913" s="325">
        <v>0</v>
      </c>
      <c r="N1913" s="324" t="s">
        <v>7279</v>
      </c>
    </row>
    <row r="1914" spans="2:14" ht="15" hidden="1" x14ac:dyDescent="0.25">
      <c r="B1914" s="326" t="s">
        <v>15424</v>
      </c>
      <c r="C1914" s="326" t="s">
        <v>1098</v>
      </c>
      <c r="D1914" s="326" t="s">
        <v>4155</v>
      </c>
      <c r="E1914" s="326" t="s">
        <v>1137</v>
      </c>
      <c r="F1914" s="326" t="s">
        <v>800</v>
      </c>
      <c r="G1914" s="326" t="s">
        <v>896</v>
      </c>
      <c r="H1914" s="326" t="s">
        <v>6223</v>
      </c>
      <c r="I1914" s="327">
        <v>4.0000000000000003E-5</v>
      </c>
      <c r="J1914" s="327">
        <v>0</v>
      </c>
      <c r="K1914" s="327">
        <v>4.0000000000000003E-5</v>
      </c>
      <c r="L1914" s="327">
        <v>0</v>
      </c>
      <c r="M1914" s="327">
        <v>0</v>
      </c>
      <c r="N1914" s="326" t="s">
        <v>7280</v>
      </c>
    </row>
    <row r="1915" spans="2:14" ht="15" hidden="1" x14ac:dyDescent="0.25">
      <c r="B1915" s="324" t="s">
        <v>15425</v>
      </c>
      <c r="C1915" s="324" t="s">
        <v>1098</v>
      </c>
      <c r="D1915" s="324" t="s">
        <v>4156</v>
      </c>
      <c r="E1915" s="324" t="s">
        <v>1138</v>
      </c>
      <c r="F1915" s="324" t="s">
        <v>800</v>
      </c>
      <c r="G1915" s="324" t="s">
        <v>896</v>
      </c>
      <c r="H1915" s="324" t="s">
        <v>6249</v>
      </c>
      <c r="I1915" s="325">
        <v>258.053</v>
      </c>
      <c r="J1915" s="325">
        <v>0</v>
      </c>
      <c r="K1915" s="325">
        <v>258.053</v>
      </c>
      <c r="L1915" s="325">
        <v>4156.67</v>
      </c>
      <c r="M1915" s="325">
        <v>0</v>
      </c>
      <c r="N1915" s="324" t="s">
        <v>7279</v>
      </c>
    </row>
    <row r="1916" spans="2:14" ht="15" hidden="1" x14ac:dyDescent="0.25">
      <c r="B1916" s="326" t="s">
        <v>15425</v>
      </c>
      <c r="C1916" s="326" t="s">
        <v>1098</v>
      </c>
      <c r="D1916" s="326" t="s">
        <v>4156</v>
      </c>
      <c r="E1916" s="326" t="s">
        <v>1138</v>
      </c>
      <c r="F1916" s="326" t="s">
        <v>800</v>
      </c>
      <c r="G1916" s="326" t="s">
        <v>896</v>
      </c>
      <c r="H1916" s="326" t="s">
        <v>6223</v>
      </c>
      <c r="I1916" s="327">
        <v>143.01589000000001</v>
      </c>
      <c r="J1916" s="327">
        <v>0</v>
      </c>
      <c r="K1916" s="327">
        <v>143.01589000000001</v>
      </c>
      <c r="L1916" s="327">
        <v>2303.64</v>
      </c>
      <c r="M1916" s="327">
        <v>0</v>
      </c>
      <c r="N1916" s="326" t="s">
        <v>7280</v>
      </c>
    </row>
    <row r="1917" spans="2:14" ht="15" hidden="1" x14ac:dyDescent="0.25">
      <c r="B1917" s="324" t="s">
        <v>15426</v>
      </c>
      <c r="C1917" s="324" t="s">
        <v>1098</v>
      </c>
      <c r="D1917" s="324" t="s">
        <v>4156</v>
      </c>
      <c r="E1917" s="324" t="s">
        <v>1139</v>
      </c>
      <c r="F1917" s="324" t="s">
        <v>800</v>
      </c>
      <c r="G1917" s="324" t="s">
        <v>896</v>
      </c>
      <c r="H1917" s="324" t="s">
        <v>6249</v>
      </c>
      <c r="I1917" s="325">
        <v>575</v>
      </c>
      <c r="J1917" s="325">
        <v>0</v>
      </c>
      <c r="K1917" s="325">
        <v>575</v>
      </c>
      <c r="L1917" s="325">
        <v>7003.1</v>
      </c>
      <c r="M1917" s="325">
        <v>0</v>
      </c>
      <c r="N1917" s="324" t="s">
        <v>7279</v>
      </c>
    </row>
    <row r="1918" spans="2:14" ht="15" hidden="1" x14ac:dyDescent="0.25">
      <c r="B1918" s="326" t="s">
        <v>15426</v>
      </c>
      <c r="C1918" s="326" t="s">
        <v>1098</v>
      </c>
      <c r="D1918" s="326" t="s">
        <v>4156</v>
      </c>
      <c r="E1918" s="326" t="s">
        <v>1139</v>
      </c>
      <c r="F1918" s="326" t="s">
        <v>800</v>
      </c>
      <c r="G1918" s="326" t="s">
        <v>896</v>
      </c>
      <c r="H1918" s="326" t="s">
        <v>6221</v>
      </c>
      <c r="I1918" s="327">
        <v>0</v>
      </c>
      <c r="J1918" s="327">
        <v>0</v>
      </c>
      <c r="K1918" s="327">
        <v>0</v>
      </c>
      <c r="L1918" s="327">
        <v>0</v>
      </c>
      <c r="M1918" s="327">
        <v>0</v>
      </c>
      <c r="N1918" s="326" t="s">
        <v>7276</v>
      </c>
    </row>
    <row r="1919" spans="2:14" ht="15" hidden="1" x14ac:dyDescent="0.25">
      <c r="B1919" s="324" t="s">
        <v>15426</v>
      </c>
      <c r="C1919" s="324" t="s">
        <v>1098</v>
      </c>
      <c r="D1919" s="324" t="s">
        <v>4156</v>
      </c>
      <c r="E1919" s="324" t="s">
        <v>1139</v>
      </c>
      <c r="F1919" s="324" t="s">
        <v>800</v>
      </c>
      <c r="G1919" s="324" t="s">
        <v>896</v>
      </c>
      <c r="H1919" s="324" t="s">
        <v>6223</v>
      </c>
      <c r="I1919" s="325">
        <v>861.89700000000005</v>
      </c>
      <c r="J1919" s="325">
        <v>0</v>
      </c>
      <c r="K1919" s="325">
        <v>861.89700000000005</v>
      </c>
      <c r="L1919" s="325">
        <v>8500.75</v>
      </c>
      <c r="M1919" s="325">
        <v>0</v>
      </c>
      <c r="N1919" s="324" t="s">
        <v>7280</v>
      </c>
    </row>
    <row r="1920" spans="2:14" ht="15" hidden="1" x14ac:dyDescent="0.25">
      <c r="B1920" s="326" t="s">
        <v>15426</v>
      </c>
      <c r="C1920" s="326" t="s">
        <v>1098</v>
      </c>
      <c r="D1920" s="326" t="s">
        <v>4156</v>
      </c>
      <c r="E1920" s="326" t="s">
        <v>1139</v>
      </c>
      <c r="F1920" s="326" t="s">
        <v>800</v>
      </c>
      <c r="G1920" s="326" t="s">
        <v>896</v>
      </c>
      <c r="H1920" s="326" t="s">
        <v>7395</v>
      </c>
      <c r="I1920" s="327">
        <v>1500.71</v>
      </c>
      <c r="J1920" s="327">
        <v>0</v>
      </c>
      <c r="K1920" s="327">
        <v>1500.71</v>
      </c>
      <c r="L1920" s="327">
        <v>15053.04</v>
      </c>
      <c r="M1920" s="327">
        <v>0</v>
      </c>
      <c r="N1920" s="326" t="s">
        <v>7278</v>
      </c>
    </row>
    <row r="1921" spans="2:14" ht="15" hidden="1" x14ac:dyDescent="0.25">
      <c r="B1921" s="324" t="s">
        <v>15427</v>
      </c>
      <c r="C1921" s="324" t="s">
        <v>1098</v>
      </c>
      <c r="D1921" s="324" t="s">
        <v>4157</v>
      </c>
      <c r="E1921" s="324" t="s">
        <v>1140</v>
      </c>
      <c r="F1921" s="324" t="s">
        <v>800</v>
      </c>
      <c r="G1921" s="324" t="s">
        <v>896</v>
      </c>
      <c r="H1921" s="324" t="s">
        <v>6249</v>
      </c>
      <c r="I1921" s="325">
        <v>79133.497789999994</v>
      </c>
      <c r="J1921" s="325">
        <v>2420.9394000000002</v>
      </c>
      <c r="K1921" s="325">
        <v>76712.558390000006</v>
      </c>
      <c r="L1921" s="325">
        <v>218336.04</v>
      </c>
      <c r="M1921" s="325">
        <v>6679.58</v>
      </c>
      <c r="N1921" s="324" t="s">
        <v>7279</v>
      </c>
    </row>
    <row r="1922" spans="2:14" ht="15" hidden="1" x14ac:dyDescent="0.25">
      <c r="B1922" s="326" t="s">
        <v>15427</v>
      </c>
      <c r="C1922" s="326" t="s">
        <v>1098</v>
      </c>
      <c r="D1922" s="326" t="s">
        <v>4157</v>
      </c>
      <c r="E1922" s="326" t="s">
        <v>1140</v>
      </c>
      <c r="F1922" s="326" t="s">
        <v>800</v>
      </c>
      <c r="G1922" s="326" t="s">
        <v>896</v>
      </c>
      <c r="H1922" s="326" t="s">
        <v>6221</v>
      </c>
      <c r="I1922" s="327">
        <v>0</v>
      </c>
      <c r="J1922" s="327">
        <v>0</v>
      </c>
      <c r="K1922" s="327">
        <v>0</v>
      </c>
      <c r="L1922" s="327">
        <v>0</v>
      </c>
      <c r="M1922" s="327">
        <v>0</v>
      </c>
      <c r="N1922" s="326" t="s">
        <v>7276</v>
      </c>
    </row>
    <row r="1923" spans="2:14" ht="15" hidden="1" x14ac:dyDescent="0.25">
      <c r="B1923" s="326" t="s">
        <v>15427</v>
      </c>
      <c r="C1923" s="326" t="s">
        <v>1098</v>
      </c>
      <c r="D1923" s="326" t="s">
        <v>4157</v>
      </c>
      <c r="E1923" s="326" t="s">
        <v>1140</v>
      </c>
      <c r="F1923" s="326" t="s">
        <v>800</v>
      </c>
      <c r="G1923" s="326" t="s">
        <v>896</v>
      </c>
      <c r="H1923" s="326" t="s">
        <v>14469</v>
      </c>
      <c r="I1923" s="327">
        <v>0</v>
      </c>
      <c r="J1923" s="327">
        <v>0</v>
      </c>
      <c r="K1923" s="327">
        <v>0</v>
      </c>
      <c r="L1923" s="327">
        <v>0</v>
      </c>
      <c r="M1923" s="327">
        <v>0</v>
      </c>
      <c r="N1923" s="326" t="s">
        <v>12562</v>
      </c>
    </row>
    <row r="1924" spans="2:14" ht="15" hidden="1" x14ac:dyDescent="0.25">
      <c r="B1924" s="324" t="s">
        <v>15428</v>
      </c>
      <c r="C1924" s="324" t="s">
        <v>1098</v>
      </c>
      <c r="D1924" s="324" t="s">
        <v>4158</v>
      </c>
      <c r="E1924" s="324" t="s">
        <v>1141</v>
      </c>
      <c r="F1924" s="324" t="s">
        <v>800</v>
      </c>
      <c r="G1924" s="324" t="s">
        <v>896</v>
      </c>
      <c r="H1924" s="324" t="s">
        <v>6249</v>
      </c>
      <c r="I1924" s="325">
        <v>1113.5</v>
      </c>
      <c r="J1924" s="325">
        <v>0</v>
      </c>
      <c r="K1924" s="325">
        <v>1113.5</v>
      </c>
      <c r="L1924" s="325">
        <v>11279.19</v>
      </c>
      <c r="M1924" s="325">
        <v>0</v>
      </c>
      <c r="N1924" s="324" t="s">
        <v>7279</v>
      </c>
    </row>
    <row r="1925" spans="2:14" ht="15" hidden="1" x14ac:dyDescent="0.25">
      <c r="B1925" s="326" t="s">
        <v>15428</v>
      </c>
      <c r="C1925" s="326" t="s">
        <v>1098</v>
      </c>
      <c r="D1925" s="326" t="s">
        <v>4158</v>
      </c>
      <c r="E1925" s="326" t="s">
        <v>1141</v>
      </c>
      <c r="F1925" s="326" t="s">
        <v>800</v>
      </c>
      <c r="G1925" s="326" t="s">
        <v>896</v>
      </c>
      <c r="H1925" s="326" t="s">
        <v>6221</v>
      </c>
      <c r="I1925" s="327">
        <v>0</v>
      </c>
      <c r="J1925" s="327">
        <v>0</v>
      </c>
      <c r="K1925" s="327">
        <v>0</v>
      </c>
      <c r="L1925" s="327">
        <v>0</v>
      </c>
      <c r="M1925" s="327">
        <v>0</v>
      </c>
      <c r="N1925" s="326" t="s">
        <v>7276</v>
      </c>
    </row>
    <row r="1926" spans="2:14" ht="15" hidden="1" x14ac:dyDescent="0.25">
      <c r="B1926" s="324" t="s">
        <v>15428</v>
      </c>
      <c r="C1926" s="324" t="s">
        <v>1098</v>
      </c>
      <c r="D1926" s="324" t="s">
        <v>4158</v>
      </c>
      <c r="E1926" s="324" t="s">
        <v>1141</v>
      </c>
      <c r="F1926" s="324" t="s">
        <v>800</v>
      </c>
      <c r="G1926" s="324" t="s">
        <v>896</v>
      </c>
      <c r="H1926" s="324" t="s">
        <v>6223</v>
      </c>
      <c r="I1926" s="325">
        <v>792.6</v>
      </c>
      <c r="J1926" s="325">
        <v>0</v>
      </c>
      <c r="K1926" s="325">
        <v>792.6</v>
      </c>
      <c r="L1926" s="325">
        <v>13291.37</v>
      </c>
      <c r="M1926" s="325">
        <v>0</v>
      </c>
      <c r="N1926" s="324" t="s">
        <v>7280</v>
      </c>
    </row>
    <row r="1927" spans="2:14" ht="15" hidden="1" x14ac:dyDescent="0.25">
      <c r="B1927" s="326" t="s">
        <v>15428</v>
      </c>
      <c r="C1927" s="326" t="s">
        <v>1098</v>
      </c>
      <c r="D1927" s="326" t="s">
        <v>4158</v>
      </c>
      <c r="E1927" s="326" t="s">
        <v>1141</v>
      </c>
      <c r="F1927" s="326" t="s">
        <v>800</v>
      </c>
      <c r="G1927" s="326" t="s">
        <v>896</v>
      </c>
      <c r="H1927" s="326" t="s">
        <v>7395</v>
      </c>
      <c r="I1927" s="327">
        <v>130</v>
      </c>
      <c r="J1927" s="327">
        <v>0</v>
      </c>
      <c r="K1927" s="327">
        <v>130</v>
      </c>
      <c r="L1927" s="327">
        <v>2162.7399999999998</v>
      </c>
      <c r="M1927" s="327">
        <v>0</v>
      </c>
      <c r="N1927" s="326" t="s">
        <v>7278</v>
      </c>
    </row>
    <row r="1928" spans="2:14" ht="15" hidden="1" x14ac:dyDescent="0.25">
      <c r="B1928" s="326" t="s">
        <v>15429</v>
      </c>
      <c r="C1928" s="326" t="s">
        <v>1098</v>
      </c>
      <c r="D1928" s="326" t="s">
        <v>4158</v>
      </c>
      <c r="E1928" s="326" t="s">
        <v>1142</v>
      </c>
      <c r="F1928" s="326" t="s">
        <v>800</v>
      </c>
      <c r="G1928" s="326" t="s">
        <v>896</v>
      </c>
      <c r="H1928" s="326" t="s">
        <v>6249</v>
      </c>
      <c r="I1928" s="327">
        <v>0</v>
      </c>
      <c r="J1928" s="327">
        <v>0</v>
      </c>
      <c r="K1928" s="327">
        <v>0</v>
      </c>
      <c r="L1928" s="327">
        <v>-57.82</v>
      </c>
      <c r="M1928" s="327">
        <v>0</v>
      </c>
      <c r="N1928" s="326" t="s">
        <v>7279</v>
      </c>
    </row>
    <row r="1929" spans="2:14" ht="15" hidden="1" x14ac:dyDescent="0.25">
      <c r="B1929" s="326" t="s">
        <v>15430</v>
      </c>
      <c r="C1929" s="326" t="s">
        <v>1098</v>
      </c>
      <c r="D1929" s="326" t="s">
        <v>4159</v>
      </c>
      <c r="E1929" s="326" t="s">
        <v>1143</v>
      </c>
      <c r="F1929" s="326" t="s">
        <v>800</v>
      </c>
      <c r="G1929" s="326" t="s">
        <v>896</v>
      </c>
      <c r="H1929" s="326" t="s">
        <v>6249</v>
      </c>
      <c r="I1929" s="327">
        <v>0</v>
      </c>
      <c r="J1929" s="327">
        <v>0</v>
      </c>
      <c r="K1929" s="327">
        <v>0</v>
      </c>
      <c r="L1929" s="327">
        <v>0</v>
      </c>
      <c r="M1929" s="327">
        <v>0</v>
      </c>
      <c r="N1929" s="326" t="s">
        <v>7279</v>
      </c>
    </row>
    <row r="1930" spans="2:14" ht="15" hidden="1" x14ac:dyDescent="0.25">
      <c r="B1930" s="324" t="s">
        <v>15430</v>
      </c>
      <c r="C1930" s="324" t="s">
        <v>1098</v>
      </c>
      <c r="D1930" s="324" t="s">
        <v>4159</v>
      </c>
      <c r="E1930" s="324" t="s">
        <v>1143</v>
      </c>
      <c r="F1930" s="324" t="s">
        <v>800</v>
      </c>
      <c r="G1930" s="324" t="s">
        <v>896</v>
      </c>
      <c r="H1930" s="324" t="s">
        <v>6221</v>
      </c>
      <c r="I1930" s="325">
        <v>0.09</v>
      </c>
      <c r="J1930" s="325">
        <v>0</v>
      </c>
      <c r="K1930" s="325">
        <v>0.09</v>
      </c>
      <c r="L1930" s="325">
        <v>1.26</v>
      </c>
      <c r="M1930" s="325">
        <v>0</v>
      </c>
      <c r="N1930" s="324" t="s">
        <v>7276</v>
      </c>
    </row>
    <row r="1931" spans="2:14" ht="15" hidden="1" x14ac:dyDescent="0.25">
      <c r="B1931" s="326" t="s">
        <v>15430</v>
      </c>
      <c r="C1931" s="326" t="s">
        <v>1098</v>
      </c>
      <c r="D1931" s="326" t="s">
        <v>4159</v>
      </c>
      <c r="E1931" s="326" t="s">
        <v>1143</v>
      </c>
      <c r="F1931" s="326" t="s">
        <v>800</v>
      </c>
      <c r="G1931" s="326" t="s">
        <v>896</v>
      </c>
      <c r="H1931" s="326" t="s">
        <v>6223</v>
      </c>
      <c r="I1931" s="327">
        <v>102.17</v>
      </c>
      <c r="J1931" s="327">
        <v>0</v>
      </c>
      <c r="K1931" s="327">
        <v>102.17</v>
      </c>
      <c r="L1931" s="327">
        <v>1373.28</v>
      </c>
      <c r="M1931" s="327">
        <v>0</v>
      </c>
      <c r="N1931" s="326" t="s">
        <v>7280</v>
      </c>
    </row>
    <row r="1932" spans="2:14" ht="15" hidden="1" x14ac:dyDescent="0.25">
      <c r="B1932" s="324" t="s">
        <v>15430</v>
      </c>
      <c r="C1932" s="324" t="s">
        <v>1098</v>
      </c>
      <c r="D1932" s="324" t="s">
        <v>4159</v>
      </c>
      <c r="E1932" s="324" t="s">
        <v>1143</v>
      </c>
      <c r="F1932" s="324" t="s">
        <v>800</v>
      </c>
      <c r="G1932" s="324" t="s">
        <v>896</v>
      </c>
      <c r="H1932" s="324" t="s">
        <v>7395</v>
      </c>
      <c r="I1932" s="325">
        <v>0</v>
      </c>
      <c r="J1932" s="325">
        <v>0</v>
      </c>
      <c r="K1932" s="325">
        <v>0</v>
      </c>
      <c r="L1932" s="325">
        <v>0</v>
      </c>
      <c r="M1932" s="325">
        <v>0</v>
      </c>
      <c r="N1932" s="324" t="s">
        <v>7278</v>
      </c>
    </row>
    <row r="1933" spans="2:14" ht="15" hidden="1" x14ac:dyDescent="0.25">
      <c r="B1933" s="324" t="s">
        <v>15431</v>
      </c>
      <c r="C1933" s="324" t="s">
        <v>1098</v>
      </c>
      <c r="D1933" s="324" t="s">
        <v>4159</v>
      </c>
      <c r="E1933" s="324" t="s">
        <v>884</v>
      </c>
      <c r="F1933" s="324" t="s">
        <v>800</v>
      </c>
      <c r="G1933" s="324" t="s">
        <v>896</v>
      </c>
      <c r="H1933" s="324" t="s">
        <v>6249</v>
      </c>
      <c r="I1933" s="325">
        <v>19.059000000000001</v>
      </c>
      <c r="J1933" s="325">
        <v>0</v>
      </c>
      <c r="K1933" s="325">
        <v>19.059000000000001</v>
      </c>
      <c r="L1933" s="325">
        <v>310.47000000000003</v>
      </c>
      <c r="M1933" s="325">
        <v>0</v>
      </c>
      <c r="N1933" s="324" t="s">
        <v>7279</v>
      </c>
    </row>
    <row r="1934" spans="2:14" ht="15" hidden="1" x14ac:dyDescent="0.25">
      <c r="B1934" s="326" t="s">
        <v>15431</v>
      </c>
      <c r="C1934" s="326" t="s">
        <v>1098</v>
      </c>
      <c r="D1934" s="326" t="s">
        <v>4159</v>
      </c>
      <c r="E1934" s="326" t="s">
        <v>884</v>
      </c>
      <c r="F1934" s="326" t="s">
        <v>800</v>
      </c>
      <c r="G1934" s="326" t="s">
        <v>896</v>
      </c>
      <c r="H1934" s="326" t="s">
        <v>6223</v>
      </c>
      <c r="I1934" s="327">
        <v>0.91100000000000003</v>
      </c>
      <c r="J1934" s="327">
        <v>0</v>
      </c>
      <c r="K1934" s="327">
        <v>0.91100000000000003</v>
      </c>
      <c r="L1934" s="327">
        <v>14.84</v>
      </c>
      <c r="M1934" s="327">
        <v>0</v>
      </c>
      <c r="N1934" s="326" t="s">
        <v>7280</v>
      </c>
    </row>
    <row r="1935" spans="2:14" ht="15" hidden="1" x14ac:dyDescent="0.25">
      <c r="B1935" s="324" t="s">
        <v>15431</v>
      </c>
      <c r="C1935" s="324" t="s">
        <v>1098</v>
      </c>
      <c r="D1935" s="324" t="s">
        <v>4159</v>
      </c>
      <c r="E1935" s="324" t="s">
        <v>884</v>
      </c>
      <c r="F1935" s="324" t="s">
        <v>800</v>
      </c>
      <c r="G1935" s="324" t="s">
        <v>896</v>
      </c>
      <c r="H1935" s="324" t="s">
        <v>7395</v>
      </c>
      <c r="I1935" s="325">
        <v>0</v>
      </c>
      <c r="J1935" s="325">
        <v>0</v>
      </c>
      <c r="K1935" s="325">
        <v>0</v>
      </c>
      <c r="L1935" s="325">
        <v>0</v>
      </c>
      <c r="M1935" s="325">
        <v>0</v>
      </c>
      <c r="N1935" s="324" t="s">
        <v>7278</v>
      </c>
    </row>
    <row r="1936" spans="2:14" ht="15" hidden="1" x14ac:dyDescent="0.25">
      <c r="B1936" s="326" t="s">
        <v>15432</v>
      </c>
      <c r="C1936" s="326" t="s">
        <v>1098</v>
      </c>
      <c r="D1936" s="326" t="s">
        <v>4159</v>
      </c>
      <c r="E1936" s="326" t="s">
        <v>885</v>
      </c>
      <c r="F1936" s="326" t="s">
        <v>800</v>
      </c>
      <c r="G1936" s="326" t="s">
        <v>896</v>
      </c>
      <c r="H1936" s="326" t="s">
        <v>6249</v>
      </c>
      <c r="I1936" s="327">
        <v>0</v>
      </c>
      <c r="J1936" s="327">
        <v>0</v>
      </c>
      <c r="K1936" s="327">
        <v>0</v>
      </c>
      <c r="L1936" s="327">
        <v>3.53</v>
      </c>
      <c r="M1936" s="327">
        <v>0</v>
      </c>
      <c r="N1936" s="326" t="s">
        <v>7279</v>
      </c>
    </row>
    <row r="1937" spans="2:14" ht="15" hidden="1" x14ac:dyDescent="0.25">
      <c r="B1937" s="324" t="s">
        <v>15432</v>
      </c>
      <c r="C1937" s="324" t="s">
        <v>1098</v>
      </c>
      <c r="D1937" s="324" t="s">
        <v>4159</v>
      </c>
      <c r="E1937" s="324" t="s">
        <v>885</v>
      </c>
      <c r="F1937" s="324" t="s">
        <v>800</v>
      </c>
      <c r="G1937" s="324" t="s">
        <v>896</v>
      </c>
      <c r="H1937" s="324" t="s">
        <v>6223</v>
      </c>
      <c r="I1937" s="325">
        <v>42.79</v>
      </c>
      <c r="J1937" s="325">
        <v>0</v>
      </c>
      <c r="K1937" s="325">
        <v>42.79</v>
      </c>
      <c r="L1937" s="325">
        <v>515.66999999999996</v>
      </c>
      <c r="M1937" s="325">
        <v>0</v>
      </c>
      <c r="N1937" s="324" t="s">
        <v>7280</v>
      </c>
    </row>
    <row r="1938" spans="2:14" ht="15" hidden="1" x14ac:dyDescent="0.25">
      <c r="B1938" s="326" t="s">
        <v>15432</v>
      </c>
      <c r="C1938" s="326" t="s">
        <v>1098</v>
      </c>
      <c r="D1938" s="326" t="s">
        <v>4159</v>
      </c>
      <c r="E1938" s="326" t="s">
        <v>885</v>
      </c>
      <c r="F1938" s="326" t="s">
        <v>800</v>
      </c>
      <c r="G1938" s="326" t="s">
        <v>896</v>
      </c>
      <c r="H1938" s="326" t="s">
        <v>7395</v>
      </c>
      <c r="I1938" s="327">
        <v>8</v>
      </c>
      <c r="J1938" s="327">
        <v>0</v>
      </c>
      <c r="K1938" s="327">
        <v>8</v>
      </c>
      <c r="L1938" s="327">
        <v>97.07</v>
      </c>
      <c r="M1938" s="327">
        <v>0</v>
      </c>
      <c r="N1938" s="326" t="s">
        <v>7278</v>
      </c>
    </row>
    <row r="1939" spans="2:14" ht="15" hidden="1" x14ac:dyDescent="0.25">
      <c r="B1939" s="326" t="s">
        <v>15433</v>
      </c>
      <c r="C1939" s="326" t="s">
        <v>1098</v>
      </c>
      <c r="D1939" s="326" t="s">
        <v>4159</v>
      </c>
      <c r="E1939" s="326" t="s">
        <v>1144</v>
      </c>
      <c r="F1939" s="326" t="s">
        <v>800</v>
      </c>
      <c r="G1939" s="326" t="s">
        <v>896</v>
      </c>
      <c r="H1939" s="326" t="s">
        <v>6249</v>
      </c>
      <c r="I1939" s="327">
        <v>0</v>
      </c>
      <c r="J1939" s="327">
        <v>0</v>
      </c>
      <c r="K1939" s="327">
        <v>0</v>
      </c>
      <c r="L1939" s="327">
        <v>0</v>
      </c>
      <c r="M1939" s="327">
        <v>0</v>
      </c>
      <c r="N1939" s="326" t="s">
        <v>7279</v>
      </c>
    </row>
    <row r="1940" spans="2:14" ht="15" hidden="1" x14ac:dyDescent="0.25">
      <c r="B1940" s="324" t="s">
        <v>15433</v>
      </c>
      <c r="C1940" s="324" t="s">
        <v>1098</v>
      </c>
      <c r="D1940" s="324" t="s">
        <v>4159</v>
      </c>
      <c r="E1940" s="324" t="s">
        <v>1144</v>
      </c>
      <c r="F1940" s="324" t="s">
        <v>800</v>
      </c>
      <c r="G1940" s="324" t="s">
        <v>896</v>
      </c>
      <c r="H1940" s="324" t="s">
        <v>6223</v>
      </c>
      <c r="I1940" s="325">
        <v>0</v>
      </c>
      <c r="J1940" s="325">
        <v>0</v>
      </c>
      <c r="K1940" s="325">
        <v>0</v>
      </c>
      <c r="L1940" s="325">
        <v>0</v>
      </c>
      <c r="M1940" s="325">
        <v>0</v>
      </c>
      <c r="N1940" s="324" t="s">
        <v>7280</v>
      </c>
    </row>
    <row r="1941" spans="2:14" ht="15" hidden="1" x14ac:dyDescent="0.25">
      <c r="B1941" s="326" t="s">
        <v>15433</v>
      </c>
      <c r="C1941" s="326" t="s">
        <v>1098</v>
      </c>
      <c r="D1941" s="326" t="s">
        <v>4159</v>
      </c>
      <c r="E1941" s="326" t="s">
        <v>1144</v>
      </c>
      <c r="F1941" s="326" t="s">
        <v>800</v>
      </c>
      <c r="G1941" s="326" t="s">
        <v>896</v>
      </c>
      <c r="H1941" s="326" t="s">
        <v>7395</v>
      </c>
      <c r="I1941" s="327">
        <v>0</v>
      </c>
      <c r="J1941" s="327">
        <v>0</v>
      </c>
      <c r="K1941" s="327">
        <v>0</v>
      </c>
      <c r="L1941" s="327">
        <v>0</v>
      </c>
      <c r="M1941" s="327">
        <v>0</v>
      </c>
      <c r="N1941" s="326" t="s">
        <v>7278</v>
      </c>
    </row>
    <row r="1942" spans="2:14" ht="15" hidden="1" x14ac:dyDescent="0.25">
      <c r="B1942" s="324" t="s">
        <v>15434</v>
      </c>
      <c r="C1942" s="324" t="s">
        <v>1098</v>
      </c>
      <c r="D1942" s="324" t="s">
        <v>4159</v>
      </c>
      <c r="E1942" s="324" t="s">
        <v>9533</v>
      </c>
      <c r="F1942" s="324" t="s">
        <v>800</v>
      </c>
      <c r="G1942" s="324" t="s">
        <v>896</v>
      </c>
      <c r="H1942" s="324" t="s">
        <v>6249</v>
      </c>
      <c r="I1942" s="325">
        <v>0</v>
      </c>
      <c r="J1942" s="325">
        <v>0</v>
      </c>
      <c r="K1942" s="325">
        <v>0</v>
      </c>
      <c r="L1942" s="325">
        <v>0</v>
      </c>
      <c r="M1942" s="325">
        <v>0</v>
      </c>
      <c r="N1942" s="324" t="s">
        <v>7279</v>
      </c>
    </row>
    <row r="1943" spans="2:14" ht="15" hidden="1" x14ac:dyDescent="0.25">
      <c r="B1943" s="326" t="s">
        <v>15435</v>
      </c>
      <c r="C1943" s="326" t="s">
        <v>1098</v>
      </c>
      <c r="D1943" s="326" t="s">
        <v>4159</v>
      </c>
      <c r="E1943" s="326" t="s">
        <v>1145</v>
      </c>
      <c r="F1943" s="326" t="s">
        <v>800</v>
      </c>
      <c r="G1943" s="326" t="s">
        <v>896</v>
      </c>
      <c r="H1943" s="326" t="s">
        <v>6249</v>
      </c>
      <c r="I1943" s="327">
        <v>70.709999999999994</v>
      </c>
      <c r="J1943" s="327">
        <v>0</v>
      </c>
      <c r="K1943" s="327">
        <v>70.709999999999994</v>
      </c>
      <c r="L1943" s="327">
        <v>2739.09</v>
      </c>
      <c r="M1943" s="327">
        <v>0</v>
      </c>
      <c r="N1943" s="326" t="s">
        <v>7279</v>
      </c>
    </row>
    <row r="1944" spans="2:14" ht="15" hidden="1" x14ac:dyDescent="0.25">
      <c r="B1944" s="324" t="s">
        <v>15435</v>
      </c>
      <c r="C1944" s="324" t="s">
        <v>1098</v>
      </c>
      <c r="D1944" s="324" t="s">
        <v>4159</v>
      </c>
      <c r="E1944" s="324" t="s">
        <v>1145</v>
      </c>
      <c r="F1944" s="324" t="s">
        <v>800</v>
      </c>
      <c r="G1944" s="324" t="s">
        <v>896</v>
      </c>
      <c r="H1944" s="324" t="s">
        <v>6223</v>
      </c>
      <c r="I1944" s="325">
        <v>0.14000000000000001</v>
      </c>
      <c r="J1944" s="325">
        <v>0</v>
      </c>
      <c r="K1944" s="325">
        <v>0.14000000000000001</v>
      </c>
      <c r="L1944" s="325">
        <v>-0.71</v>
      </c>
      <c r="M1944" s="325">
        <v>0</v>
      </c>
      <c r="N1944" s="324" t="s">
        <v>7280</v>
      </c>
    </row>
    <row r="1945" spans="2:14" ht="15" hidden="1" x14ac:dyDescent="0.25">
      <c r="B1945" s="324" t="s">
        <v>15436</v>
      </c>
      <c r="C1945" s="324" t="s">
        <v>1098</v>
      </c>
      <c r="D1945" s="324" t="s">
        <v>4159</v>
      </c>
      <c r="E1945" s="324" t="s">
        <v>1146</v>
      </c>
      <c r="F1945" s="324" t="s">
        <v>800</v>
      </c>
      <c r="G1945" s="324" t="s">
        <v>896</v>
      </c>
      <c r="H1945" s="324" t="s">
        <v>6249</v>
      </c>
      <c r="I1945" s="325">
        <v>260.7</v>
      </c>
      <c r="J1945" s="325">
        <v>0</v>
      </c>
      <c r="K1945" s="325">
        <v>260.7</v>
      </c>
      <c r="L1945" s="325">
        <v>7465.07</v>
      </c>
      <c r="M1945" s="325">
        <v>0</v>
      </c>
      <c r="N1945" s="324" t="s">
        <v>7279</v>
      </c>
    </row>
    <row r="1946" spans="2:14" ht="15" hidden="1" x14ac:dyDescent="0.25">
      <c r="B1946" s="326" t="s">
        <v>15436</v>
      </c>
      <c r="C1946" s="326" t="s">
        <v>1098</v>
      </c>
      <c r="D1946" s="326" t="s">
        <v>4159</v>
      </c>
      <c r="E1946" s="326" t="s">
        <v>1146</v>
      </c>
      <c r="F1946" s="326" t="s">
        <v>800</v>
      </c>
      <c r="G1946" s="326" t="s">
        <v>896</v>
      </c>
      <c r="H1946" s="326" t="s">
        <v>6223</v>
      </c>
      <c r="I1946" s="327">
        <v>247.291</v>
      </c>
      <c r="J1946" s="327">
        <v>0</v>
      </c>
      <c r="K1946" s="327">
        <v>247.291</v>
      </c>
      <c r="L1946" s="327">
        <v>7099.09</v>
      </c>
      <c r="M1946" s="327">
        <v>0</v>
      </c>
      <c r="N1946" s="326" t="s">
        <v>7280</v>
      </c>
    </row>
    <row r="1947" spans="2:14" ht="15" hidden="1" x14ac:dyDescent="0.25">
      <c r="B1947" s="324" t="s">
        <v>15437</v>
      </c>
      <c r="C1947" s="324" t="s">
        <v>1098</v>
      </c>
      <c r="D1947" s="324" t="s">
        <v>4159</v>
      </c>
      <c r="E1947" s="324" t="s">
        <v>1147</v>
      </c>
      <c r="F1947" s="324" t="s">
        <v>800</v>
      </c>
      <c r="G1947" s="324" t="s">
        <v>896</v>
      </c>
      <c r="H1947" s="324" t="s">
        <v>6249</v>
      </c>
      <c r="I1947" s="325">
        <v>0</v>
      </c>
      <c r="J1947" s="325">
        <v>0</v>
      </c>
      <c r="K1947" s="325">
        <v>0</v>
      </c>
      <c r="L1947" s="325">
        <v>0</v>
      </c>
      <c r="M1947" s="325">
        <v>0</v>
      </c>
      <c r="N1947" s="324" t="s">
        <v>7279</v>
      </c>
    </row>
    <row r="1948" spans="2:14" ht="15" hidden="1" x14ac:dyDescent="0.25">
      <c r="B1948" s="324" t="s">
        <v>15438</v>
      </c>
      <c r="C1948" s="324" t="s">
        <v>1098</v>
      </c>
      <c r="D1948" s="324" t="s">
        <v>4159</v>
      </c>
      <c r="E1948" s="324" t="s">
        <v>657</v>
      </c>
      <c r="F1948" s="324" t="s">
        <v>800</v>
      </c>
      <c r="G1948" s="324" t="s">
        <v>896</v>
      </c>
      <c r="H1948" s="324" t="s">
        <v>6249</v>
      </c>
      <c r="I1948" s="325">
        <v>0</v>
      </c>
      <c r="J1948" s="325">
        <v>0</v>
      </c>
      <c r="K1948" s="325">
        <v>0</v>
      </c>
      <c r="L1948" s="325">
        <v>-65.209999999999994</v>
      </c>
      <c r="M1948" s="325">
        <v>0</v>
      </c>
      <c r="N1948" s="324" t="s">
        <v>7279</v>
      </c>
    </row>
    <row r="1949" spans="2:14" ht="15" hidden="1" x14ac:dyDescent="0.25">
      <c r="B1949" s="326" t="s">
        <v>15438</v>
      </c>
      <c r="C1949" s="326" t="s">
        <v>1098</v>
      </c>
      <c r="D1949" s="326" t="s">
        <v>4159</v>
      </c>
      <c r="E1949" s="326" t="s">
        <v>657</v>
      </c>
      <c r="F1949" s="326" t="s">
        <v>800</v>
      </c>
      <c r="G1949" s="326" t="s">
        <v>896</v>
      </c>
      <c r="H1949" s="326" t="s">
        <v>6223</v>
      </c>
      <c r="I1949" s="327">
        <v>349.03</v>
      </c>
      <c r="J1949" s="327">
        <v>0</v>
      </c>
      <c r="K1949" s="327">
        <v>349.03</v>
      </c>
      <c r="L1949" s="327">
        <v>4330.8599999999997</v>
      </c>
      <c r="M1949" s="327">
        <v>0</v>
      </c>
      <c r="N1949" s="326" t="s">
        <v>7280</v>
      </c>
    </row>
    <row r="1950" spans="2:14" ht="15" hidden="1" x14ac:dyDescent="0.25">
      <c r="B1950" s="324" t="s">
        <v>15438</v>
      </c>
      <c r="C1950" s="324" t="s">
        <v>1098</v>
      </c>
      <c r="D1950" s="324" t="s">
        <v>4159</v>
      </c>
      <c r="E1950" s="324" t="s">
        <v>657</v>
      </c>
      <c r="F1950" s="324" t="s">
        <v>800</v>
      </c>
      <c r="G1950" s="324" t="s">
        <v>896</v>
      </c>
      <c r="H1950" s="324" t="s">
        <v>7395</v>
      </c>
      <c r="I1950" s="325">
        <v>0</v>
      </c>
      <c r="J1950" s="325">
        <v>0</v>
      </c>
      <c r="K1950" s="325">
        <v>0</v>
      </c>
      <c r="L1950" s="325">
        <v>0</v>
      </c>
      <c r="M1950" s="325">
        <v>0</v>
      </c>
      <c r="N1950" s="324" t="s">
        <v>7278</v>
      </c>
    </row>
    <row r="1951" spans="2:14" ht="15" hidden="1" x14ac:dyDescent="0.25">
      <c r="B1951" s="326" t="s">
        <v>15439</v>
      </c>
      <c r="C1951" s="326" t="s">
        <v>1098</v>
      </c>
      <c r="D1951" s="326" t="s">
        <v>4159</v>
      </c>
      <c r="E1951" s="326" t="s">
        <v>1148</v>
      </c>
      <c r="F1951" s="326" t="s">
        <v>800</v>
      </c>
      <c r="G1951" s="326" t="s">
        <v>896</v>
      </c>
      <c r="H1951" s="326" t="s">
        <v>6249</v>
      </c>
      <c r="I1951" s="327">
        <v>0</v>
      </c>
      <c r="J1951" s="327">
        <v>0</v>
      </c>
      <c r="K1951" s="327">
        <v>0</v>
      </c>
      <c r="L1951" s="327">
        <v>0</v>
      </c>
      <c r="M1951" s="327">
        <v>0</v>
      </c>
      <c r="N1951" s="326" t="s">
        <v>7279</v>
      </c>
    </row>
    <row r="1952" spans="2:14" ht="15" hidden="1" x14ac:dyDescent="0.25">
      <c r="B1952" s="324" t="s">
        <v>15440</v>
      </c>
      <c r="C1952" s="324" t="s">
        <v>1098</v>
      </c>
      <c r="D1952" s="324" t="s">
        <v>4159</v>
      </c>
      <c r="E1952" s="324" t="s">
        <v>7281</v>
      </c>
      <c r="F1952" s="324" t="s">
        <v>800</v>
      </c>
      <c r="G1952" s="324" t="s">
        <v>896</v>
      </c>
      <c r="H1952" s="324" t="s">
        <v>6249</v>
      </c>
      <c r="I1952" s="325">
        <v>88.5</v>
      </c>
      <c r="J1952" s="325">
        <v>0</v>
      </c>
      <c r="K1952" s="325">
        <v>88.5</v>
      </c>
      <c r="L1952" s="325">
        <v>3793.31</v>
      </c>
      <c r="M1952" s="325">
        <v>0</v>
      </c>
      <c r="N1952" s="324" t="s">
        <v>7279</v>
      </c>
    </row>
    <row r="1953" spans="2:14" ht="15" hidden="1" x14ac:dyDescent="0.25">
      <c r="B1953" s="326" t="s">
        <v>21674</v>
      </c>
      <c r="C1953" s="326" t="s">
        <v>1098</v>
      </c>
      <c r="D1953" s="326" t="s">
        <v>4159</v>
      </c>
      <c r="E1953" s="326" t="s">
        <v>21675</v>
      </c>
      <c r="F1953" s="326" t="s">
        <v>800</v>
      </c>
      <c r="G1953" s="326" t="s">
        <v>896</v>
      </c>
      <c r="H1953" s="326" t="s">
        <v>6249</v>
      </c>
      <c r="I1953" s="327">
        <v>0</v>
      </c>
      <c r="J1953" s="327">
        <v>0</v>
      </c>
      <c r="K1953" s="327">
        <v>0</v>
      </c>
      <c r="L1953" s="327">
        <v>0</v>
      </c>
      <c r="M1953" s="327">
        <v>0</v>
      </c>
      <c r="N1953" s="326" t="s">
        <v>7279</v>
      </c>
    </row>
    <row r="1954" spans="2:14" ht="15" hidden="1" x14ac:dyDescent="0.25">
      <c r="B1954" s="324" t="s">
        <v>15441</v>
      </c>
      <c r="C1954" s="324" t="s">
        <v>991</v>
      </c>
      <c r="D1954" s="324" t="s">
        <v>4160</v>
      </c>
      <c r="E1954" s="324" t="s">
        <v>7159</v>
      </c>
      <c r="F1954" s="324" t="s">
        <v>801</v>
      </c>
      <c r="G1954" s="324" t="s">
        <v>896</v>
      </c>
      <c r="H1954" s="324" t="s">
        <v>6249</v>
      </c>
      <c r="I1954" s="325">
        <v>0</v>
      </c>
      <c r="J1954" s="325">
        <v>0</v>
      </c>
      <c r="K1954" s="325">
        <v>0</v>
      </c>
      <c r="L1954" s="325">
        <v>0.72</v>
      </c>
      <c r="M1954" s="325">
        <v>0</v>
      </c>
      <c r="N1954" s="324" t="s">
        <v>7279</v>
      </c>
    </row>
    <row r="1955" spans="2:14" ht="15" hidden="1" x14ac:dyDescent="0.25">
      <c r="B1955" s="326" t="s">
        <v>15441</v>
      </c>
      <c r="C1955" s="326" t="s">
        <v>991</v>
      </c>
      <c r="D1955" s="326" t="s">
        <v>4160</v>
      </c>
      <c r="E1955" s="326" t="s">
        <v>7159</v>
      </c>
      <c r="F1955" s="326" t="s">
        <v>801</v>
      </c>
      <c r="G1955" s="326" t="s">
        <v>896</v>
      </c>
      <c r="H1955" s="326" t="s">
        <v>6221</v>
      </c>
      <c r="I1955" s="327">
        <v>47376</v>
      </c>
      <c r="J1955" s="327">
        <v>0</v>
      </c>
      <c r="K1955" s="327">
        <v>47376</v>
      </c>
      <c r="L1955" s="327">
        <v>15382.76</v>
      </c>
      <c r="M1955" s="327">
        <v>0</v>
      </c>
      <c r="N1955" s="326" t="s">
        <v>7276</v>
      </c>
    </row>
    <row r="1956" spans="2:14" ht="15" hidden="1" x14ac:dyDescent="0.25">
      <c r="B1956" s="324" t="s">
        <v>15442</v>
      </c>
      <c r="C1956" s="324" t="s">
        <v>991</v>
      </c>
      <c r="D1956" s="324" t="s">
        <v>4160</v>
      </c>
      <c r="E1956" s="324" t="s">
        <v>5062</v>
      </c>
      <c r="F1956" s="324" t="s">
        <v>801</v>
      </c>
      <c r="G1956" s="324" t="s">
        <v>896</v>
      </c>
      <c r="H1956" s="324" t="s">
        <v>6249</v>
      </c>
      <c r="I1956" s="325">
        <v>0</v>
      </c>
      <c r="J1956" s="325">
        <v>0</v>
      </c>
      <c r="K1956" s="325">
        <v>0</v>
      </c>
      <c r="L1956" s="325">
        <v>3.34</v>
      </c>
      <c r="M1956" s="325">
        <v>0</v>
      </c>
      <c r="N1956" s="324" t="s">
        <v>7279</v>
      </c>
    </row>
    <row r="1957" spans="2:14" ht="15" hidden="1" x14ac:dyDescent="0.25">
      <c r="B1957" s="326" t="s">
        <v>15442</v>
      </c>
      <c r="C1957" s="326" t="s">
        <v>991</v>
      </c>
      <c r="D1957" s="326" t="s">
        <v>4160</v>
      </c>
      <c r="E1957" s="326" t="s">
        <v>5062</v>
      </c>
      <c r="F1957" s="326" t="s">
        <v>801</v>
      </c>
      <c r="G1957" s="326" t="s">
        <v>896</v>
      </c>
      <c r="H1957" s="326" t="s">
        <v>6221</v>
      </c>
      <c r="I1957" s="327">
        <v>113604</v>
      </c>
      <c r="J1957" s="327">
        <v>0</v>
      </c>
      <c r="K1957" s="327">
        <v>113604</v>
      </c>
      <c r="L1957" s="327">
        <v>43482.11</v>
      </c>
      <c r="M1957" s="327">
        <v>0</v>
      </c>
      <c r="N1957" s="326" t="s">
        <v>7276</v>
      </c>
    </row>
    <row r="1958" spans="2:14" ht="15" hidden="1" x14ac:dyDescent="0.25">
      <c r="B1958" s="324" t="s">
        <v>15442</v>
      </c>
      <c r="C1958" s="324" t="s">
        <v>991</v>
      </c>
      <c r="D1958" s="324" t="s">
        <v>4160</v>
      </c>
      <c r="E1958" s="324" t="s">
        <v>5062</v>
      </c>
      <c r="F1958" s="324" t="s">
        <v>801</v>
      </c>
      <c r="G1958" s="324" t="s">
        <v>896</v>
      </c>
      <c r="H1958" s="324" t="s">
        <v>7393</v>
      </c>
      <c r="I1958" s="325">
        <v>0</v>
      </c>
      <c r="J1958" s="325">
        <v>0</v>
      </c>
      <c r="K1958" s="325">
        <v>0</v>
      </c>
      <c r="L1958" s="325">
        <v>0</v>
      </c>
      <c r="M1958" s="325">
        <v>0</v>
      </c>
      <c r="N1958" s="324" t="s">
        <v>7275</v>
      </c>
    </row>
    <row r="1959" spans="2:14" ht="15" hidden="1" x14ac:dyDescent="0.25">
      <c r="B1959" s="326" t="s">
        <v>15443</v>
      </c>
      <c r="C1959" s="326" t="s">
        <v>991</v>
      </c>
      <c r="D1959" s="326" t="s">
        <v>4160</v>
      </c>
      <c r="E1959" s="326" t="s">
        <v>7160</v>
      </c>
      <c r="F1959" s="326" t="s">
        <v>801</v>
      </c>
      <c r="G1959" s="326" t="s">
        <v>896</v>
      </c>
      <c r="H1959" s="326" t="s">
        <v>6249</v>
      </c>
      <c r="I1959" s="327">
        <v>0</v>
      </c>
      <c r="J1959" s="327">
        <v>0</v>
      </c>
      <c r="K1959" s="327">
        <v>0</v>
      </c>
      <c r="L1959" s="327">
        <v>1.55</v>
      </c>
      <c r="M1959" s="327">
        <v>0</v>
      </c>
      <c r="N1959" s="326" t="s">
        <v>7279</v>
      </c>
    </row>
    <row r="1960" spans="2:14" ht="15" hidden="1" x14ac:dyDescent="0.25">
      <c r="B1960" s="324" t="s">
        <v>15443</v>
      </c>
      <c r="C1960" s="324" t="s">
        <v>991</v>
      </c>
      <c r="D1960" s="324" t="s">
        <v>4160</v>
      </c>
      <c r="E1960" s="324" t="s">
        <v>7160</v>
      </c>
      <c r="F1960" s="324" t="s">
        <v>801</v>
      </c>
      <c r="G1960" s="324" t="s">
        <v>896</v>
      </c>
      <c r="H1960" s="324" t="s">
        <v>6221</v>
      </c>
      <c r="I1960" s="325">
        <v>22731</v>
      </c>
      <c r="J1960" s="325">
        <v>0</v>
      </c>
      <c r="K1960" s="325">
        <v>22731</v>
      </c>
      <c r="L1960" s="325">
        <v>10225.370000000001</v>
      </c>
      <c r="M1960" s="325">
        <v>0</v>
      </c>
      <c r="N1960" s="324" t="s">
        <v>7276</v>
      </c>
    </row>
    <row r="1961" spans="2:14" ht="15" hidden="1" x14ac:dyDescent="0.25">
      <c r="B1961" s="324" t="s">
        <v>15444</v>
      </c>
      <c r="C1961" s="324" t="s">
        <v>991</v>
      </c>
      <c r="D1961" s="324" t="s">
        <v>4160</v>
      </c>
      <c r="E1961" s="324" t="s">
        <v>2105</v>
      </c>
      <c r="F1961" s="324" t="s">
        <v>801</v>
      </c>
      <c r="G1961" s="324" t="s">
        <v>896</v>
      </c>
      <c r="H1961" s="324" t="s">
        <v>6249</v>
      </c>
      <c r="I1961" s="325">
        <v>4668</v>
      </c>
      <c r="J1961" s="325">
        <v>0</v>
      </c>
      <c r="K1961" s="325">
        <v>4668</v>
      </c>
      <c r="L1961" s="325">
        <v>1574.84</v>
      </c>
      <c r="M1961" s="325">
        <v>0</v>
      </c>
      <c r="N1961" s="324" t="s">
        <v>7279</v>
      </c>
    </row>
    <row r="1962" spans="2:14" ht="15" hidden="1" x14ac:dyDescent="0.25">
      <c r="B1962" s="326" t="s">
        <v>15444</v>
      </c>
      <c r="C1962" s="326" t="s">
        <v>991</v>
      </c>
      <c r="D1962" s="326" t="s">
        <v>4160</v>
      </c>
      <c r="E1962" s="326" t="s">
        <v>2105</v>
      </c>
      <c r="F1962" s="326" t="s">
        <v>801</v>
      </c>
      <c r="G1962" s="326" t="s">
        <v>896</v>
      </c>
      <c r="H1962" s="326" t="s">
        <v>6221</v>
      </c>
      <c r="I1962" s="327">
        <v>10950</v>
      </c>
      <c r="J1962" s="327">
        <v>0</v>
      </c>
      <c r="K1962" s="327">
        <v>10950</v>
      </c>
      <c r="L1962" s="327">
        <v>3693.15</v>
      </c>
      <c r="M1962" s="327">
        <v>0</v>
      </c>
      <c r="N1962" s="326" t="s">
        <v>7276</v>
      </c>
    </row>
    <row r="1963" spans="2:14" ht="15" hidden="1" x14ac:dyDescent="0.25">
      <c r="B1963" s="324" t="s">
        <v>15444</v>
      </c>
      <c r="C1963" s="324" t="s">
        <v>991</v>
      </c>
      <c r="D1963" s="324" t="s">
        <v>4160</v>
      </c>
      <c r="E1963" s="324" t="s">
        <v>2105</v>
      </c>
      <c r="F1963" s="324" t="s">
        <v>801</v>
      </c>
      <c r="G1963" s="324" t="s">
        <v>896</v>
      </c>
      <c r="H1963" s="324" t="s">
        <v>6256</v>
      </c>
      <c r="I1963" s="325">
        <v>0</v>
      </c>
      <c r="J1963" s="325">
        <v>0</v>
      </c>
      <c r="K1963" s="325">
        <v>0</v>
      </c>
      <c r="L1963" s="325">
        <v>0</v>
      </c>
      <c r="M1963" s="325">
        <v>0</v>
      </c>
      <c r="N1963" s="324" t="s">
        <v>237</v>
      </c>
    </row>
    <row r="1964" spans="2:14" ht="15" hidden="1" x14ac:dyDescent="0.25">
      <c r="B1964" s="326" t="s">
        <v>15445</v>
      </c>
      <c r="C1964" s="326" t="s">
        <v>991</v>
      </c>
      <c r="D1964" s="326" t="s">
        <v>4160</v>
      </c>
      <c r="E1964" s="326" t="s">
        <v>1151</v>
      </c>
      <c r="F1964" s="326" t="s">
        <v>801</v>
      </c>
      <c r="G1964" s="326" t="s">
        <v>896</v>
      </c>
      <c r="H1964" s="326" t="s">
        <v>6249</v>
      </c>
      <c r="I1964" s="327">
        <v>180496</v>
      </c>
      <c r="J1964" s="327">
        <v>0</v>
      </c>
      <c r="K1964" s="327">
        <v>180496</v>
      </c>
      <c r="L1964" s="327">
        <v>82003.66</v>
      </c>
      <c r="M1964" s="327">
        <v>0</v>
      </c>
      <c r="N1964" s="326" t="s">
        <v>7279</v>
      </c>
    </row>
    <row r="1965" spans="2:14" ht="15" hidden="1" x14ac:dyDescent="0.25">
      <c r="B1965" s="324" t="s">
        <v>15445</v>
      </c>
      <c r="C1965" s="324" t="s">
        <v>991</v>
      </c>
      <c r="D1965" s="324" t="s">
        <v>4160</v>
      </c>
      <c r="E1965" s="324" t="s">
        <v>1151</v>
      </c>
      <c r="F1965" s="324" t="s">
        <v>801</v>
      </c>
      <c r="G1965" s="324" t="s">
        <v>896</v>
      </c>
      <c r="H1965" s="324" t="s">
        <v>6221</v>
      </c>
      <c r="I1965" s="325">
        <v>180078</v>
      </c>
      <c r="J1965" s="325">
        <v>0</v>
      </c>
      <c r="K1965" s="325">
        <v>180078</v>
      </c>
      <c r="L1965" s="325">
        <v>81813.039999999994</v>
      </c>
      <c r="M1965" s="325">
        <v>0</v>
      </c>
      <c r="N1965" s="324" t="s">
        <v>7276</v>
      </c>
    </row>
    <row r="1966" spans="2:14" ht="15" hidden="1" x14ac:dyDescent="0.25">
      <c r="B1966" s="324" t="s">
        <v>15446</v>
      </c>
      <c r="C1966" s="324" t="s">
        <v>991</v>
      </c>
      <c r="D1966" s="324" t="s">
        <v>4160</v>
      </c>
      <c r="E1966" s="324" t="s">
        <v>2106</v>
      </c>
      <c r="F1966" s="324" t="s">
        <v>801</v>
      </c>
      <c r="G1966" s="324" t="s">
        <v>896</v>
      </c>
      <c r="H1966" s="324" t="s">
        <v>6249</v>
      </c>
      <c r="I1966" s="325">
        <v>0</v>
      </c>
      <c r="J1966" s="325">
        <v>0</v>
      </c>
      <c r="K1966" s="325">
        <v>0</v>
      </c>
      <c r="L1966" s="325">
        <v>0</v>
      </c>
      <c r="M1966" s="325">
        <v>0</v>
      </c>
      <c r="N1966" s="324" t="s">
        <v>7279</v>
      </c>
    </row>
    <row r="1967" spans="2:14" ht="15" hidden="1" x14ac:dyDescent="0.25">
      <c r="B1967" s="324" t="s">
        <v>15447</v>
      </c>
      <c r="C1967" s="324" t="s">
        <v>991</v>
      </c>
      <c r="D1967" s="324" t="s">
        <v>4160</v>
      </c>
      <c r="E1967" s="324" t="s">
        <v>9840</v>
      </c>
      <c r="F1967" s="324" t="s">
        <v>801</v>
      </c>
      <c r="G1967" s="324" t="s">
        <v>896</v>
      </c>
      <c r="H1967" s="324" t="s">
        <v>6249</v>
      </c>
      <c r="I1967" s="325">
        <v>2352</v>
      </c>
      <c r="J1967" s="325">
        <v>0</v>
      </c>
      <c r="K1967" s="325">
        <v>2352</v>
      </c>
      <c r="L1967" s="325">
        <v>796.66</v>
      </c>
      <c r="M1967" s="325">
        <v>0</v>
      </c>
      <c r="N1967" s="324" t="s">
        <v>7279</v>
      </c>
    </row>
    <row r="1968" spans="2:14" ht="15" hidden="1" x14ac:dyDescent="0.25">
      <c r="B1968" s="326" t="s">
        <v>15447</v>
      </c>
      <c r="C1968" s="326" t="s">
        <v>991</v>
      </c>
      <c r="D1968" s="326" t="s">
        <v>4160</v>
      </c>
      <c r="E1968" s="326" t="s">
        <v>9840</v>
      </c>
      <c r="F1968" s="326" t="s">
        <v>801</v>
      </c>
      <c r="G1968" s="326" t="s">
        <v>896</v>
      </c>
      <c r="H1968" s="326" t="s">
        <v>6221</v>
      </c>
      <c r="I1968" s="327">
        <v>0</v>
      </c>
      <c r="J1968" s="327">
        <v>0</v>
      </c>
      <c r="K1968" s="327">
        <v>0</v>
      </c>
      <c r="L1968" s="327">
        <v>0</v>
      </c>
      <c r="M1968" s="327">
        <v>0</v>
      </c>
      <c r="N1968" s="326" t="s">
        <v>7276</v>
      </c>
    </row>
    <row r="1969" spans="2:14" ht="15" hidden="1" x14ac:dyDescent="0.25">
      <c r="B1969" s="324" t="s">
        <v>15448</v>
      </c>
      <c r="C1969" s="324" t="s">
        <v>991</v>
      </c>
      <c r="D1969" s="324" t="s">
        <v>4160</v>
      </c>
      <c r="E1969" s="324" t="s">
        <v>9841</v>
      </c>
      <c r="F1969" s="324" t="s">
        <v>801</v>
      </c>
      <c r="G1969" s="324" t="s">
        <v>896</v>
      </c>
      <c r="H1969" s="324" t="s">
        <v>6249</v>
      </c>
      <c r="I1969" s="325">
        <v>7391</v>
      </c>
      <c r="J1969" s="325">
        <v>0</v>
      </c>
      <c r="K1969" s="325">
        <v>7391</v>
      </c>
      <c r="L1969" s="325">
        <v>2449.67</v>
      </c>
      <c r="M1969" s="325">
        <v>0</v>
      </c>
      <c r="N1969" s="324" t="s">
        <v>7279</v>
      </c>
    </row>
    <row r="1970" spans="2:14" ht="15" hidden="1" x14ac:dyDescent="0.25">
      <c r="B1970" s="326" t="s">
        <v>15448</v>
      </c>
      <c r="C1970" s="326" t="s">
        <v>991</v>
      </c>
      <c r="D1970" s="326" t="s">
        <v>4160</v>
      </c>
      <c r="E1970" s="326" t="s">
        <v>9841</v>
      </c>
      <c r="F1970" s="326" t="s">
        <v>801</v>
      </c>
      <c r="G1970" s="326" t="s">
        <v>896</v>
      </c>
      <c r="H1970" s="326" t="s">
        <v>6221</v>
      </c>
      <c r="I1970" s="327">
        <v>0</v>
      </c>
      <c r="J1970" s="327">
        <v>0</v>
      </c>
      <c r="K1970" s="327">
        <v>0</v>
      </c>
      <c r="L1970" s="327">
        <v>0</v>
      </c>
      <c r="M1970" s="327">
        <v>0</v>
      </c>
      <c r="N1970" s="326" t="s">
        <v>7276</v>
      </c>
    </row>
    <row r="1971" spans="2:14" ht="15" hidden="1" x14ac:dyDescent="0.25">
      <c r="B1971" s="324" t="s">
        <v>15449</v>
      </c>
      <c r="C1971" s="324" t="s">
        <v>991</v>
      </c>
      <c r="D1971" s="324" t="s">
        <v>4160</v>
      </c>
      <c r="E1971" s="324" t="s">
        <v>1157</v>
      </c>
      <c r="F1971" s="324" t="s">
        <v>801</v>
      </c>
      <c r="G1971" s="324" t="s">
        <v>896</v>
      </c>
      <c r="H1971" s="324" t="s">
        <v>6249</v>
      </c>
      <c r="I1971" s="325">
        <v>20616</v>
      </c>
      <c r="J1971" s="325">
        <v>0</v>
      </c>
      <c r="K1971" s="325">
        <v>20616</v>
      </c>
      <c r="L1971" s="325">
        <v>10127.43</v>
      </c>
      <c r="M1971" s="325">
        <v>0</v>
      </c>
      <c r="N1971" s="324" t="s">
        <v>7279</v>
      </c>
    </row>
    <row r="1972" spans="2:14" ht="15" hidden="1" x14ac:dyDescent="0.25">
      <c r="B1972" s="326" t="s">
        <v>15449</v>
      </c>
      <c r="C1972" s="326" t="s">
        <v>991</v>
      </c>
      <c r="D1972" s="326" t="s">
        <v>4160</v>
      </c>
      <c r="E1972" s="326" t="s">
        <v>1157</v>
      </c>
      <c r="F1972" s="326" t="s">
        <v>801</v>
      </c>
      <c r="G1972" s="326" t="s">
        <v>896</v>
      </c>
      <c r="H1972" s="326" t="s">
        <v>6221</v>
      </c>
      <c r="I1972" s="327">
        <v>49792</v>
      </c>
      <c r="J1972" s="327">
        <v>0</v>
      </c>
      <c r="K1972" s="327">
        <v>49792</v>
      </c>
      <c r="L1972" s="327">
        <v>24458.83</v>
      </c>
      <c r="M1972" s="327">
        <v>0</v>
      </c>
      <c r="N1972" s="326" t="s">
        <v>7276</v>
      </c>
    </row>
    <row r="1973" spans="2:14" ht="15" hidden="1" x14ac:dyDescent="0.25">
      <c r="B1973" s="326" t="s">
        <v>15450</v>
      </c>
      <c r="C1973" s="326" t="s">
        <v>991</v>
      </c>
      <c r="D1973" s="326" t="s">
        <v>4160</v>
      </c>
      <c r="E1973" s="326" t="s">
        <v>1158</v>
      </c>
      <c r="F1973" s="326" t="s">
        <v>801</v>
      </c>
      <c r="G1973" s="326" t="s">
        <v>896</v>
      </c>
      <c r="H1973" s="326" t="s">
        <v>6249</v>
      </c>
      <c r="I1973" s="327">
        <v>0</v>
      </c>
      <c r="J1973" s="327">
        <v>0</v>
      </c>
      <c r="K1973" s="327">
        <v>0</v>
      </c>
      <c r="L1973" s="327">
        <v>0.85</v>
      </c>
      <c r="M1973" s="327">
        <v>0</v>
      </c>
      <c r="N1973" s="326" t="s">
        <v>7279</v>
      </c>
    </row>
    <row r="1974" spans="2:14" ht="15" hidden="1" x14ac:dyDescent="0.25">
      <c r="B1974" s="324" t="s">
        <v>15450</v>
      </c>
      <c r="C1974" s="324" t="s">
        <v>991</v>
      </c>
      <c r="D1974" s="324" t="s">
        <v>4160</v>
      </c>
      <c r="E1974" s="324" t="s">
        <v>1158</v>
      </c>
      <c r="F1974" s="324" t="s">
        <v>801</v>
      </c>
      <c r="G1974" s="324" t="s">
        <v>896</v>
      </c>
      <c r="H1974" s="324" t="s">
        <v>6221</v>
      </c>
      <c r="I1974" s="325">
        <v>1961</v>
      </c>
      <c r="J1974" s="325">
        <v>0</v>
      </c>
      <c r="K1974" s="325">
        <v>1961</v>
      </c>
      <c r="L1974" s="325">
        <v>965.59</v>
      </c>
      <c r="M1974" s="325">
        <v>0</v>
      </c>
      <c r="N1974" s="324" t="s">
        <v>7276</v>
      </c>
    </row>
    <row r="1975" spans="2:14" ht="15" hidden="1" x14ac:dyDescent="0.25">
      <c r="B1975" s="326" t="s">
        <v>15450</v>
      </c>
      <c r="C1975" s="326" t="s">
        <v>991</v>
      </c>
      <c r="D1975" s="326" t="s">
        <v>4160</v>
      </c>
      <c r="E1975" s="326" t="s">
        <v>1158</v>
      </c>
      <c r="F1975" s="326" t="s">
        <v>801</v>
      </c>
      <c r="G1975" s="326" t="s">
        <v>896</v>
      </c>
      <c r="H1975" s="326" t="s">
        <v>7393</v>
      </c>
      <c r="I1975" s="327">
        <v>0</v>
      </c>
      <c r="J1975" s="327">
        <v>0</v>
      </c>
      <c r="K1975" s="327">
        <v>0</v>
      </c>
      <c r="L1975" s="327">
        <v>0</v>
      </c>
      <c r="M1975" s="327">
        <v>0</v>
      </c>
      <c r="N1975" s="326" t="s">
        <v>7275</v>
      </c>
    </row>
    <row r="1976" spans="2:14" ht="15" hidden="1" x14ac:dyDescent="0.25">
      <c r="B1976" s="326" t="s">
        <v>15451</v>
      </c>
      <c r="C1976" s="326" t="s">
        <v>991</v>
      </c>
      <c r="D1976" s="326" t="s">
        <v>4160</v>
      </c>
      <c r="E1976" s="326" t="s">
        <v>1159</v>
      </c>
      <c r="F1976" s="326" t="s">
        <v>801</v>
      </c>
      <c r="G1976" s="326" t="s">
        <v>896</v>
      </c>
      <c r="H1976" s="326" t="s">
        <v>6249</v>
      </c>
      <c r="I1976" s="327">
        <v>610</v>
      </c>
      <c r="J1976" s="327">
        <v>0</v>
      </c>
      <c r="K1976" s="327">
        <v>610</v>
      </c>
      <c r="L1976" s="327">
        <v>226.31</v>
      </c>
      <c r="M1976" s="327">
        <v>0</v>
      </c>
      <c r="N1976" s="326" t="s">
        <v>7279</v>
      </c>
    </row>
    <row r="1977" spans="2:14" ht="15" hidden="1" x14ac:dyDescent="0.25">
      <c r="B1977" s="324" t="s">
        <v>15451</v>
      </c>
      <c r="C1977" s="324" t="s">
        <v>991</v>
      </c>
      <c r="D1977" s="324" t="s">
        <v>4160</v>
      </c>
      <c r="E1977" s="324" t="s">
        <v>1159</v>
      </c>
      <c r="F1977" s="324" t="s">
        <v>801</v>
      </c>
      <c r="G1977" s="324" t="s">
        <v>896</v>
      </c>
      <c r="H1977" s="324" t="s">
        <v>6221</v>
      </c>
      <c r="I1977" s="325">
        <v>3281</v>
      </c>
      <c r="J1977" s="325">
        <v>0</v>
      </c>
      <c r="K1977" s="325">
        <v>3281</v>
      </c>
      <c r="L1977" s="325">
        <v>1594.37</v>
      </c>
      <c r="M1977" s="325">
        <v>0</v>
      </c>
      <c r="N1977" s="324" t="s">
        <v>7276</v>
      </c>
    </row>
    <row r="1978" spans="2:14" ht="15" hidden="1" x14ac:dyDescent="0.25">
      <c r="B1978" s="326" t="s">
        <v>15452</v>
      </c>
      <c r="C1978" s="326" t="s">
        <v>991</v>
      </c>
      <c r="D1978" s="326" t="s">
        <v>4160</v>
      </c>
      <c r="E1978" s="326" t="s">
        <v>1160</v>
      </c>
      <c r="F1978" s="326" t="s">
        <v>801</v>
      </c>
      <c r="G1978" s="326" t="s">
        <v>896</v>
      </c>
      <c r="H1978" s="326" t="s">
        <v>6249</v>
      </c>
      <c r="I1978" s="327">
        <v>1723659</v>
      </c>
      <c r="J1978" s="327">
        <v>0</v>
      </c>
      <c r="K1978" s="327">
        <v>1723659</v>
      </c>
      <c r="L1978" s="327">
        <v>604429.01</v>
      </c>
      <c r="M1978" s="327">
        <v>0</v>
      </c>
      <c r="N1978" s="326" t="s">
        <v>7279</v>
      </c>
    </row>
    <row r="1979" spans="2:14" ht="15" hidden="1" x14ac:dyDescent="0.25">
      <c r="B1979" s="324" t="s">
        <v>15452</v>
      </c>
      <c r="C1979" s="324" t="s">
        <v>991</v>
      </c>
      <c r="D1979" s="324" t="s">
        <v>4160</v>
      </c>
      <c r="E1979" s="324" t="s">
        <v>1160</v>
      </c>
      <c r="F1979" s="324" t="s">
        <v>801</v>
      </c>
      <c r="G1979" s="324" t="s">
        <v>896</v>
      </c>
      <c r="H1979" s="324" t="s">
        <v>6221</v>
      </c>
      <c r="I1979" s="325">
        <v>323621.68119999999</v>
      </c>
      <c r="J1979" s="325">
        <v>0</v>
      </c>
      <c r="K1979" s="325">
        <v>323621.68119999999</v>
      </c>
      <c r="L1979" s="325">
        <v>113023.69</v>
      </c>
      <c r="M1979" s="325">
        <v>0</v>
      </c>
      <c r="N1979" s="324" t="s">
        <v>7276</v>
      </c>
    </row>
    <row r="1980" spans="2:14" ht="15" hidden="1" x14ac:dyDescent="0.25">
      <c r="B1980" s="326" t="s">
        <v>15452</v>
      </c>
      <c r="C1980" s="326" t="s">
        <v>991</v>
      </c>
      <c r="D1980" s="326" t="s">
        <v>4160</v>
      </c>
      <c r="E1980" s="326" t="s">
        <v>1160</v>
      </c>
      <c r="F1980" s="326" t="s">
        <v>801</v>
      </c>
      <c r="G1980" s="326" t="s">
        <v>896</v>
      </c>
      <c r="H1980" s="326" t="s">
        <v>7393</v>
      </c>
      <c r="I1980" s="327">
        <v>0</v>
      </c>
      <c r="J1980" s="327">
        <v>0</v>
      </c>
      <c r="K1980" s="327">
        <v>0</v>
      </c>
      <c r="L1980" s="327">
        <v>0</v>
      </c>
      <c r="M1980" s="327">
        <v>0</v>
      </c>
      <c r="N1980" s="326" t="s">
        <v>7275</v>
      </c>
    </row>
    <row r="1981" spans="2:14" ht="15" hidden="1" x14ac:dyDescent="0.25">
      <c r="B1981" s="324" t="s">
        <v>15453</v>
      </c>
      <c r="C1981" s="324" t="s">
        <v>991</v>
      </c>
      <c r="D1981" s="324" t="s">
        <v>4160</v>
      </c>
      <c r="E1981" s="324" t="s">
        <v>1161</v>
      </c>
      <c r="F1981" s="324" t="s">
        <v>801</v>
      </c>
      <c r="G1981" s="324" t="s">
        <v>896</v>
      </c>
      <c r="H1981" s="324" t="s">
        <v>6249</v>
      </c>
      <c r="I1981" s="325">
        <v>74688</v>
      </c>
      <c r="J1981" s="325">
        <v>0</v>
      </c>
      <c r="K1981" s="325">
        <v>74688</v>
      </c>
      <c r="L1981" s="325">
        <v>37825.120000000003</v>
      </c>
      <c r="M1981" s="325">
        <v>0</v>
      </c>
      <c r="N1981" s="324" t="s">
        <v>7279</v>
      </c>
    </row>
    <row r="1982" spans="2:14" ht="15" hidden="1" x14ac:dyDescent="0.25">
      <c r="B1982" s="326" t="s">
        <v>15453</v>
      </c>
      <c r="C1982" s="326" t="s">
        <v>991</v>
      </c>
      <c r="D1982" s="326" t="s">
        <v>4160</v>
      </c>
      <c r="E1982" s="326" t="s">
        <v>1161</v>
      </c>
      <c r="F1982" s="326" t="s">
        <v>801</v>
      </c>
      <c r="G1982" s="326" t="s">
        <v>896</v>
      </c>
      <c r="H1982" s="326" t="s">
        <v>6221</v>
      </c>
      <c r="I1982" s="327">
        <v>4508</v>
      </c>
      <c r="J1982" s="327">
        <v>0</v>
      </c>
      <c r="K1982" s="327">
        <v>4508</v>
      </c>
      <c r="L1982" s="327">
        <v>1025.58</v>
      </c>
      <c r="M1982" s="327">
        <v>0</v>
      </c>
      <c r="N1982" s="326" t="s">
        <v>7276</v>
      </c>
    </row>
    <row r="1983" spans="2:14" ht="15" hidden="1" x14ac:dyDescent="0.25">
      <c r="B1983" s="324" t="s">
        <v>15453</v>
      </c>
      <c r="C1983" s="324" t="s">
        <v>991</v>
      </c>
      <c r="D1983" s="324" t="s">
        <v>4160</v>
      </c>
      <c r="E1983" s="324" t="s">
        <v>1161</v>
      </c>
      <c r="F1983" s="324" t="s">
        <v>801</v>
      </c>
      <c r="G1983" s="324" t="s">
        <v>896</v>
      </c>
      <c r="H1983" s="324" t="s">
        <v>7395</v>
      </c>
      <c r="I1983" s="325">
        <v>0</v>
      </c>
      <c r="J1983" s="325">
        <v>0</v>
      </c>
      <c r="K1983" s="325">
        <v>0</v>
      </c>
      <c r="L1983" s="325">
        <v>-105.04</v>
      </c>
      <c r="M1983" s="325">
        <v>0</v>
      </c>
      <c r="N1983" s="324" t="s">
        <v>7278</v>
      </c>
    </row>
    <row r="1984" spans="2:14" ht="15" hidden="1" x14ac:dyDescent="0.25">
      <c r="B1984" s="324" t="s">
        <v>15454</v>
      </c>
      <c r="C1984" s="324" t="s">
        <v>991</v>
      </c>
      <c r="D1984" s="324" t="s">
        <v>4160</v>
      </c>
      <c r="E1984" s="324" t="s">
        <v>1162</v>
      </c>
      <c r="F1984" s="324" t="s">
        <v>801</v>
      </c>
      <c r="G1984" s="324" t="s">
        <v>896</v>
      </c>
      <c r="H1984" s="324" t="s">
        <v>6249</v>
      </c>
      <c r="I1984" s="325">
        <v>98028</v>
      </c>
      <c r="J1984" s="325">
        <v>0</v>
      </c>
      <c r="K1984" s="325">
        <v>98028</v>
      </c>
      <c r="L1984" s="325">
        <v>34133.879999999997</v>
      </c>
      <c r="M1984" s="325">
        <v>0</v>
      </c>
      <c r="N1984" s="324" t="s">
        <v>7279</v>
      </c>
    </row>
    <row r="1985" spans="2:14" ht="15" hidden="1" x14ac:dyDescent="0.25">
      <c r="B1985" s="326" t="s">
        <v>15454</v>
      </c>
      <c r="C1985" s="326" t="s">
        <v>991</v>
      </c>
      <c r="D1985" s="326" t="s">
        <v>4160</v>
      </c>
      <c r="E1985" s="326" t="s">
        <v>1162</v>
      </c>
      <c r="F1985" s="326" t="s">
        <v>801</v>
      </c>
      <c r="G1985" s="326" t="s">
        <v>896</v>
      </c>
      <c r="H1985" s="326" t="s">
        <v>6221</v>
      </c>
      <c r="I1985" s="327">
        <v>13226</v>
      </c>
      <c r="J1985" s="327">
        <v>101400</v>
      </c>
      <c r="K1985" s="327">
        <v>-88174</v>
      </c>
      <c r="L1985" s="327">
        <v>4529.1400000000003</v>
      </c>
      <c r="M1985" s="327">
        <v>34723.620000000003</v>
      </c>
      <c r="N1985" s="326" t="s">
        <v>7276</v>
      </c>
    </row>
    <row r="1986" spans="2:14" ht="15" hidden="1" x14ac:dyDescent="0.25">
      <c r="B1986" s="326" t="s">
        <v>15455</v>
      </c>
      <c r="C1986" s="326" t="s">
        <v>991</v>
      </c>
      <c r="D1986" s="326" t="s">
        <v>4160</v>
      </c>
      <c r="E1986" s="326" t="s">
        <v>1163</v>
      </c>
      <c r="F1986" s="326" t="s">
        <v>801</v>
      </c>
      <c r="G1986" s="326" t="s">
        <v>896</v>
      </c>
      <c r="H1986" s="326" t="s">
        <v>6249</v>
      </c>
      <c r="I1986" s="327">
        <v>40845</v>
      </c>
      <c r="J1986" s="327">
        <v>0</v>
      </c>
      <c r="K1986" s="327">
        <v>40845</v>
      </c>
      <c r="L1986" s="327">
        <v>14131.18</v>
      </c>
      <c r="M1986" s="327">
        <v>0</v>
      </c>
      <c r="N1986" s="326" t="s">
        <v>7279</v>
      </c>
    </row>
    <row r="1987" spans="2:14" ht="15" hidden="1" x14ac:dyDescent="0.25">
      <c r="B1987" s="324" t="s">
        <v>15455</v>
      </c>
      <c r="C1987" s="324" t="s">
        <v>991</v>
      </c>
      <c r="D1987" s="324" t="s">
        <v>4160</v>
      </c>
      <c r="E1987" s="324" t="s">
        <v>1163</v>
      </c>
      <c r="F1987" s="324" t="s">
        <v>801</v>
      </c>
      <c r="G1987" s="324" t="s">
        <v>896</v>
      </c>
      <c r="H1987" s="324" t="s">
        <v>6221</v>
      </c>
      <c r="I1987" s="325">
        <v>33065</v>
      </c>
      <c r="J1987" s="325">
        <v>61590</v>
      </c>
      <c r="K1987" s="325">
        <v>-28525</v>
      </c>
      <c r="L1987" s="325">
        <v>11234.13</v>
      </c>
      <c r="M1987" s="325">
        <v>20925.75</v>
      </c>
      <c r="N1987" s="324" t="s">
        <v>7276</v>
      </c>
    </row>
    <row r="1988" spans="2:14" ht="15" hidden="1" x14ac:dyDescent="0.25">
      <c r="B1988" s="324" t="s">
        <v>15456</v>
      </c>
      <c r="C1988" s="324" t="s">
        <v>991</v>
      </c>
      <c r="D1988" s="324" t="s">
        <v>4160</v>
      </c>
      <c r="E1988" s="324" t="s">
        <v>1164</v>
      </c>
      <c r="F1988" s="324" t="s">
        <v>801</v>
      </c>
      <c r="G1988" s="324" t="s">
        <v>896</v>
      </c>
      <c r="H1988" s="324" t="s">
        <v>6249</v>
      </c>
      <c r="I1988" s="325">
        <v>0</v>
      </c>
      <c r="J1988" s="325">
        <v>0</v>
      </c>
      <c r="K1988" s="325">
        <v>0</v>
      </c>
      <c r="L1988" s="325">
        <v>0</v>
      </c>
      <c r="M1988" s="325">
        <v>0</v>
      </c>
      <c r="N1988" s="324" t="s">
        <v>7279</v>
      </c>
    </row>
    <row r="1989" spans="2:14" ht="15" hidden="1" x14ac:dyDescent="0.25">
      <c r="B1989" s="326" t="s">
        <v>15456</v>
      </c>
      <c r="C1989" s="326" t="s">
        <v>991</v>
      </c>
      <c r="D1989" s="326" t="s">
        <v>4160</v>
      </c>
      <c r="E1989" s="326" t="s">
        <v>1164</v>
      </c>
      <c r="F1989" s="326" t="s">
        <v>801</v>
      </c>
      <c r="G1989" s="326" t="s">
        <v>896</v>
      </c>
      <c r="H1989" s="326" t="s">
        <v>6221</v>
      </c>
      <c r="I1989" s="327">
        <v>30731</v>
      </c>
      <c r="J1989" s="327">
        <v>54000</v>
      </c>
      <c r="K1989" s="327">
        <v>-23269</v>
      </c>
      <c r="L1989" s="327">
        <v>10264.280000000001</v>
      </c>
      <c r="M1989" s="327">
        <v>18036.22</v>
      </c>
      <c r="N1989" s="326" t="s">
        <v>7276</v>
      </c>
    </row>
    <row r="1990" spans="2:14" ht="15" hidden="1" x14ac:dyDescent="0.25">
      <c r="B1990" s="324" t="s">
        <v>15456</v>
      </c>
      <c r="C1990" s="324" t="s">
        <v>991</v>
      </c>
      <c r="D1990" s="324" t="s">
        <v>4160</v>
      </c>
      <c r="E1990" s="324" t="s">
        <v>1164</v>
      </c>
      <c r="F1990" s="324" t="s">
        <v>801</v>
      </c>
      <c r="G1990" s="324" t="s">
        <v>896</v>
      </c>
      <c r="H1990" s="324" t="s">
        <v>7395</v>
      </c>
      <c r="I1990" s="325">
        <v>0</v>
      </c>
      <c r="J1990" s="325">
        <v>0</v>
      </c>
      <c r="K1990" s="325">
        <v>0</v>
      </c>
      <c r="L1990" s="325">
        <v>0</v>
      </c>
      <c r="M1990" s="325">
        <v>0</v>
      </c>
      <c r="N1990" s="324" t="s">
        <v>7278</v>
      </c>
    </row>
    <row r="1991" spans="2:14" ht="15" hidden="1" x14ac:dyDescent="0.25">
      <c r="B1991" s="324" t="s">
        <v>15457</v>
      </c>
      <c r="C1991" s="324" t="s">
        <v>991</v>
      </c>
      <c r="D1991" s="324" t="s">
        <v>4160</v>
      </c>
      <c r="E1991" s="324" t="s">
        <v>12571</v>
      </c>
      <c r="F1991" s="324" t="s">
        <v>801</v>
      </c>
      <c r="G1991" s="324" t="s">
        <v>896</v>
      </c>
      <c r="H1991" s="324" t="s">
        <v>6249</v>
      </c>
      <c r="I1991" s="325">
        <v>192944</v>
      </c>
      <c r="J1991" s="325">
        <v>0</v>
      </c>
      <c r="K1991" s="325">
        <v>192944</v>
      </c>
      <c r="L1991" s="325">
        <v>86938.72</v>
      </c>
      <c r="M1991" s="325">
        <v>0</v>
      </c>
      <c r="N1991" s="324" t="s">
        <v>7279</v>
      </c>
    </row>
    <row r="1992" spans="2:14" ht="15" hidden="1" x14ac:dyDescent="0.25">
      <c r="B1992" s="326" t="s">
        <v>15457</v>
      </c>
      <c r="C1992" s="326" t="s">
        <v>991</v>
      </c>
      <c r="D1992" s="326" t="s">
        <v>4160</v>
      </c>
      <c r="E1992" s="326" t="s">
        <v>12571</v>
      </c>
      <c r="F1992" s="326" t="s">
        <v>801</v>
      </c>
      <c r="G1992" s="326" t="s">
        <v>896</v>
      </c>
      <c r="H1992" s="326" t="s">
        <v>6221</v>
      </c>
      <c r="I1992" s="327">
        <v>0</v>
      </c>
      <c r="J1992" s="327">
        <v>0</v>
      </c>
      <c r="K1992" s="327">
        <v>0</v>
      </c>
      <c r="L1992" s="327">
        <v>0</v>
      </c>
      <c r="M1992" s="327">
        <v>0</v>
      </c>
      <c r="N1992" s="326" t="s">
        <v>7276</v>
      </c>
    </row>
    <row r="1993" spans="2:14" ht="15" hidden="1" x14ac:dyDescent="0.25">
      <c r="B1993" s="324" t="s">
        <v>15458</v>
      </c>
      <c r="C1993" s="324" t="s">
        <v>991</v>
      </c>
      <c r="D1993" s="324" t="s">
        <v>4160</v>
      </c>
      <c r="E1993" s="324" t="s">
        <v>1165</v>
      </c>
      <c r="F1993" s="324" t="s">
        <v>801</v>
      </c>
      <c r="G1993" s="324" t="s">
        <v>896</v>
      </c>
      <c r="H1993" s="324" t="s">
        <v>6249</v>
      </c>
      <c r="I1993" s="325">
        <v>98028</v>
      </c>
      <c r="J1993" s="325">
        <v>0</v>
      </c>
      <c r="K1993" s="325">
        <v>98028</v>
      </c>
      <c r="L1993" s="325">
        <v>34093.32</v>
      </c>
      <c r="M1993" s="325">
        <v>0</v>
      </c>
      <c r="N1993" s="324" t="s">
        <v>7279</v>
      </c>
    </row>
    <row r="1994" spans="2:14" ht="15" hidden="1" x14ac:dyDescent="0.25">
      <c r="B1994" s="326" t="s">
        <v>15458</v>
      </c>
      <c r="C1994" s="326" t="s">
        <v>991</v>
      </c>
      <c r="D1994" s="326" t="s">
        <v>4160</v>
      </c>
      <c r="E1994" s="326" t="s">
        <v>1165</v>
      </c>
      <c r="F1994" s="326" t="s">
        <v>801</v>
      </c>
      <c r="G1994" s="326" t="s">
        <v>896</v>
      </c>
      <c r="H1994" s="326" t="s">
        <v>6221</v>
      </c>
      <c r="I1994" s="327">
        <v>94527</v>
      </c>
      <c r="J1994" s="327">
        <v>0</v>
      </c>
      <c r="K1994" s="327">
        <v>94527</v>
      </c>
      <c r="L1994" s="327">
        <v>32756.17</v>
      </c>
      <c r="M1994" s="327">
        <v>0</v>
      </c>
      <c r="N1994" s="326" t="s">
        <v>7276</v>
      </c>
    </row>
    <row r="1995" spans="2:14" ht="15" hidden="1" x14ac:dyDescent="0.25">
      <c r="B1995" s="326" t="s">
        <v>15459</v>
      </c>
      <c r="C1995" s="326" t="s">
        <v>991</v>
      </c>
      <c r="D1995" s="326" t="s">
        <v>4160</v>
      </c>
      <c r="E1995" s="326" t="s">
        <v>1166</v>
      </c>
      <c r="F1995" s="326" t="s">
        <v>801</v>
      </c>
      <c r="G1995" s="326" t="s">
        <v>896</v>
      </c>
      <c r="H1995" s="326" t="s">
        <v>6249</v>
      </c>
      <c r="I1995" s="327">
        <v>550</v>
      </c>
      <c r="J1995" s="327">
        <v>0</v>
      </c>
      <c r="K1995" s="327">
        <v>550</v>
      </c>
      <c r="L1995" s="327">
        <v>264.04000000000002</v>
      </c>
      <c r="M1995" s="327">
        <v>0</v>
      </c>
      <c r="N1995" s="326" t="s">
        <v>7279</v>
      </c>
    </row>
    <row r="1996" spans="2:14" ht="15" hidden="1" x14ac:dyDescent="0.25">
      <c r="B1996" s="324" t="s">
        <v>15459</v>
      </c>
      <c r="C1996" s="324" t="s">
        <v>991</v>
      </c>
      <c r="D1996" s="324" t="s">
        <v>4160</v>
      </c>
      <c r="E1996" s="324" t="s">
        <v>1166</v>
      </c>
      <c r="F1996" s="324" t="s">
        <v>801</v>
      </c>
      <c r="G1996" s="324" t="s">
        <v>896</v>
      </c>
      <c r="H1996" s="324" t="s">
        <v>6221</v>
      </c>
      <c r="I1996" s="325">
        <v>7302</v>
      </c>
      <c r="J1996" s="325">
        <v>0</v>
      </c>
      <c r="K1996" s="325">
        <v>7302</v>
      </c>
      <c r="L1996" s="325">
        <v>3505.47</v>
      </c>
      <c r="M1996" s="325">
        <v>0</v>
      </c>
      <c r="N1996" s="324" t="s">
        <v>7276</v>
      </c>
    </row>
    <row r="1997" spans="2:14" ht="15" hidden="1" x14ac:dyDescent="0.25">
      <c r="B1997" s="324" t="s">
        <v>15460</v>
      </c>
      <c r="C1997" s="324" t="s">
        <v>991</v>
      </c>
      <c r="D1997" s="324" t="s">
        <v>4160</v>
      </c>
      <c r="E1997" s="324" t="s">
        <v>1167</v>
      </c>
      <c r="F1997" s="324" t="s">
        <v>801</v>
      </c>
      <c r="G1997" s="324" t="s">
        <v>896</v>
      </c>
      <c r="H1997" s="324" t="s">
        <v>6249</v>
      </c>
      <c r="I1997" s="325">
        <v>3200</v>
      </c>
      <c r="J1997" s="325">
        <v>0</v>
      </c>
      <c r="K1997" s="325">
        <v>3200</v>
      </c>
      <c r="L1997" s="325">
        <v>1596.4</v>
      </c>
      <c r="M1997" s="325">
        <v>0</v>
      </c>
      <c r="N1997" s="324" t="s">
        <v>7279</v>
      </c>
    </row>
    <row r="1998" spans="2:14" ht="15" hidden="1" x14ac:dyDescent="0.25">
      <c r="B1998" s="326" t="s">
        <v>15460</v>
      </c>
      <c r="C1998" s="326" t="s">
        <v>991</v>
      </c>
      <c r="D1998" s="326" t="s">
        <v>4160</v>
      </c>
      <c r="E1998" s="326" t="s">
        <v>1167</v>
      </c>
      <c r="F1998" s="326" t="s">
        <v>801</v>
      </c>
      <c r="G1998" s="326" t="s">
        <v>896</v>
      </c>
      <c r="H1998" s="326" t="s">
        <v>6221</v>
      </c>
      <c r="I1998" s="327">
        <v>6224</v>
      </c>
      <c r="J1998" s="327">
        <v>0</v>
      </c>
      <c r="K1998" s="327">
        <v>6224</v>
      </c>
      <c r="L1998" s="327">
        <v>3103.27</v>
      </c>
      <c r="M1998" s="327">
        <v>0</v>
      </c>
      <c r="N1998" s="326" t="s">
        <v>7276</v>
      </c>
    </row>
    <row r="1999" spans="2:14" ht="15" hidden="1" x14ac:dyDescent="0.25">
      <c r="B1999" s="326" t="s">
        <v>15461</v>
      </c>
      <c r="C1999" s="326" t="s">
        <v>991</v>
      </c>
      <c r="D1999" s="326" t="s">
        <v>4160</v>
      </c>
      <c r="E1999" s="326" t="s">
        <v>1168</v>
      </c>
      <c r="F1999" s="326" t="s">
        <v>801</v>
      </c>
      <c r="G1999" s="326" t="s">
        <v>896</v>
      </c>
      <c r="H1999" s="326" t="s">
        <v>6249</v>
      </c>
      <c r="I1999" s="327">
        <v>730</v>
      </c>
      <c r="J1999" s="327">
        <v>0</v>
      </c>
      <c r="K1999" s="327">
        <v>730</v>
      </c>
      <c r="L1999" s="327">
        <v>370.6</v>
      </c>
      <c r="M1999" s="327">
        <v>0</v>
      </c>
      <c r="N1999" s="326" t="s">
        <v>7279</v>
      </c>
    </row>
    <row r="2000" spans="2:14" ht="15" hidden="1" x14ac:dyDescent="0.25">
      <c r="B2000" s="324" t="s">
        <v>15461</v>
      </c>
      <c r="C2000" s="324" t="s">
        <v>991</v>
      </c>
      <c r="D2000" s="324" t="s">
        <v>4160</v>
      </c>
      <c r="E2000" s="324" t="s">
        <v>1168</v>
      </c>
      <c r="F2000" s="324" t="s">
        <v>801</v>
      </c>
      <c r="G2000" s="324" t="s">
        <v>896</v>
      </c>
      <c r="H2000" s="324" t="s">
        <v>6221</v>
      </c>
      <c r="I2000" s="325">
        <v>29404</v>
      </c>
      <c r="J2000" s="325">
        <v>0</v>
      </c>
      <c r="K2000" s="325">
        <v>29404</v>
      </c>
      <c r="L2000" s="325">
        <v>14891.99</v>
      </c>
      <c r="M2000" s="325">
        <v>0</v>
      </c>
      <c r="N2000" s="324" t="s">
        <v>7276</v>
      </c>
    </row>
    <row r="2001" spans="2:14" ht="15" hidden="1" x14ac:dyDescent="0.25">
      <c r="B2001" s="324" t="s">
        <v>15462</v>
      </c>
      <c r="C2001" s="324" t="s">
        <v>991</v>
      </c>
      <c r="D2001" s="324" t="s">
        <v>4160</v>
      </c>
      <c r="E2001" s="324" t="s">
        <v>1169</v>
      </c>
      <c r="F2001" s="324" t="s">
        <v>801</v>
      </c>
      <c r="G2001" s="324" t="s">
        <v>896</v>
      </c>
      <c r="H2001" s="324" t="s">
        <v>6249</v>
      </c>
      <c r="I2001" s="325">
        <v>7188380</v>
      </c>
      <c r="J2001" s="325">
        <v>0</v>
      </c>
      <c r="K2001" s="325">
        <v>7188380</v>
      </c>
      <c r="L2001" s="325">
        <v>1451441.86</v>
      </c>
      <c r="M2001" s="325">
        <v>0</v>
      </c>
      <c r="N2001" s="324" t="s">
        <v>7279</v>
      </c>
    </row>
    <row r="2002" spans="2:14" ht="15" hidden="1" x14ac:dyDescent="0.25">
      <c r="B2002" s="326" t="s">
        <v>15462</v>
      </c>
      <c r="C2002" s="326" t="s">
        <v>991</v>
      </c>
      <c r="D2002" s="326" t="s">
        <v>4160</v>
      </c>
      <c r="E2002" s="326" t="s">
        <v>1169</v>
      </c>
      <c r="F2002" s="326" t="s">
        <v>801</v>
      </c>
      <c r="G2002" s="326" t="s">
        <v>896</v>
      </c>
      <c r="H2002" s="326" t="s">
        <v>6221</v>
      </c>
      <c r="I2002" s="327">
        <v>776124</v>
      </c>
      <c r="J2002" s="327">
        <v>216990</v>
      </c>
      <c r="K2002" s="327">
        <v>559134</v>
      </c>
      <c r="L2002" s="327">
        <v>139515.5</v>
      </c>
      <c r="M2002" s="327">
        <v>39005.97</v>
      </c>
      <c r="N2002" s="326" t="s">
        <v>7276</v>
      </c>
    </row>
    <row r="2003" spans="2:14" ht="15" hidden="1" x14ac:dyDescent="0.25">
      <c r="B2003" s="324" t="s">
        <v>15463</v>
      </c>
      <c r="C2003" s="324" t="s">
        <v>991</v>
      </c>
      <c r="D2003" s="324" t="s">
        <v>4160</v>
      </c>
      <c r="E2003" s="324" t="s">
        <v>2108</v>
      </c>
      <c r="F2003" s="324" t="s">
        <v>801</v>
      </c>
      <c r="G2003" s="324" t="s">
        <v>896</v>
      </c>
      <c r="H2003" s="324" t="s">
        <v>6249</v>
      </c>
      <c r="I2003" s="325">
        <v>65352</v>
      </c>
      <c r="J2003" s="325">
        <v>0</v>
      </c>
      <c r="K2003" s="325">
        <v>65352</v>
      </c>
      <c r="L2003" s="325">
        <v>23391.38</v>
      </c>
      <c r="M2003" s="325">
        <v>0</v>
      </c>
      <c r="N2003" s="324" t="s">
        <v>7279</v>
      </c>
    </row>
    <row r="2004" spans="2:14" ht="15" hidden="1" x14ac:dyDescent="0.25">
      <c r="B2004" s="326" t="s">
        <v>15463</v>
      </c>
      <c r="C2004" s="326" t="s">
        <v>991</v>
      </c>
      <c r="D2004" s="326" t="s">
        <v>4160</v>
      </c>
      <c r="E2004" s="326" t="s">
        <v>2108</v>
      </c>
      <c r="F2004" s="326" t="s">
        <v>801</v>
      </c>
      <c r="G2004" s="326" t="s">
        <v>896</v>
      </c>
      <c r="H2004" s="326" t="s">
        <v>6221</v>
      </c>
      <c r="I2004" s="327">
        <v>20302</v>
      </c>
      <c r="J2004" s="327">
        <v>0</v>
      </c>
      <c r="K2004" s="327">
        <v>20302</v>
      </c>
      <c r="L2004" s="327">
        <v>7266.11</v>
      </c>
      <c r="M2004" s="327">
        <v>0</v>
      </c>
      <c r="N2004" s="326" t="s">
        <v>7276</v>
      </c>
    </row>
    <row r="2005" spans="2:14" ht="15" hidden="1" x14ac:dyDescent="0.25">
      <c r="B2005" s="324" t="s">
        <v>15463</v>
      </c>
      <c r="C2005" s="324" t="s">
        <v>991</v>
      </c>
      <c r="D2005" s="324" t="s">
        <v>4160</v>
      </c>
      <c r="E2005" s="324" t="s">
        <v>2108</v>
      </c>
      <c r="F2005" s="324" t="s">
        <v>801</v>
      </c>
      <c r="G2005" s="324" t="s">
        <v>896</v>
      </c>
      <c r="H2005" s="324" t="s">
        <v>7395</v>
      </c>
      <c r="I2005" s="325">
        <v>0</v>
      </c>
      <c r="J2005" s="325">
        <v>0</v>
      </c>
      <c r="K2005" s="325">
        <v>0</v>
      </c>
      <c r="L2005" s="325">
        <v>0</v>
      </c>
      <c r="M2005" s="325">
        <v>0</v>
      </c>
      <c r="N2005" s="324" t="s">
        <v>7278</v>
      </c>
    </row>
    <row r="2006" spans="2:14" ht="15" hidden="1" x14ac:dyDescent="0.25">
      <c r="B2006" s="324" t="s">
        <v>15464</v>
      </c>
      <c r="C2006" s="324" t="s">
        <v>991</v>
      </c>
      <c r="D2006" s="324" t="s">
        <v>4160</v>
      </c>
      <c r="E2006" s="324" t="s">
        <v>14383</v>
      </c>
      <c r="F2006" s="324" t="s">
        <v>801</v>
      </c>
      <c r="G2006" s="324" t="s">
        <v>896</v>
      </c>
      <c r="H2006" s="324" t="s">
        <v>6249</v>
      </c>
      <c r="I2006" s="325">
        <v>19838</v>
      </c>
      <c r="J2006" s="325">
        <v>0</v>
      </c>
      <c r="K2006" s="325">
        <v>19838</v>
      </c>
      <c r="L2006" s="325">
        <v>9937.81</v>
      </c>
      <c r="M2006" s="325">
        <v>0</v>
      </c>
      <c r="N2006" s="324" t="s">
        <v>7279</v>
      </c>
    </row>
    <row r="2007" spans="2:14" ht="15" hidden="1" x14ac:dyDescent="0.25">
      <c r="B2007" s="326" t="s">
        <v>15464</v>
      </c>
      <c r="C2007" s="326" t="s">
        <v>991</v>
      </c>
      <c r="D2007" s="326" t="s">
        <v>4160</v>
      </c>
      <c r="E2007" s="326" t="s">
        <v>14383</v>
      </c>
      <c r="F2007" s="326" t="s">
        <v>801</v>
      </c>
      <c r="G2007" s="326" t="s">
        <v>896</v>
      </c>
      <c r="H2007" s="326" t="s">
        <v>6221</v>
      </c>
      <c r="I2007" s="327">
        <v>0</v>
      </c>
      <c r="J2007" s="327">
        <v>0</v>
      </c>
      <c r="K2007" s="327">
        <v>0</v>
      </c>
      <c r="L2007" s="327">
        <v>0</v>
      </c>
      <c r="M2007" s="327">
        <v>0</v>
      </c>
      <c r="N2007" s="326" t="s">
        <v>7276</v>
      </c>
    </row>
    <row r="2008" spans="2:14" ht="15" hidden="1" x14ac:dyDescent="0.25">
      <c r="B2008" s="324" t="s">
        <v>15465</v>
      </c>
      <c r="C2008" s="324" t="s">
        <v>991</v>
      </c>
      <c r="D2008" s="324" t="s">
        <v>4160</v>
      </c>
      <c r="E2008" s="324" t="s">
        <v>1170</v>
      </c>
      <c r="F2008" s="324" t="s">
        <v>801</v>
      </c>
      <c r="G2008" s="324" t="s">
        <v>896</v>
      </c>
      <c r="H2008" s="324" t="s">
        <v>6249</v>
      </c>
      <c r="I2008" s="325">
        <v>24288</v>
      </c>
      <c r="J2008" s="325">
        <v>0</v>
      </c>
      <c r="K2008" s="325">
        <v>24288</v>
      </c>
      <c r="L2008" s="325">
        <v>8896.5499999999993</v>
      </c>
      <c r="M2008" s="325">
        <v>0</v>
      </c>
      <c r="N2008" s="324" t="s">
        <v>7279</v>
      </c>
    </row>
    <row r="2009" spans="2:14" ht="15" hidden="1" x14ac:dyDescent="0.25">
      <c r="B2009" s="326" t="s">
        <v>15465</v>
      </c>
      <c r="C2009" s="326" t="s">
        <v>991</v>
      </c>
      <c r="D2009" s="326" t="s">
        <v>4160</v>
      </c>
      <c r="E2009" s="326" t="s">
        <v>1170</v>
      </c>
      <c r="F2009" s="326" t="s">
        <v>801</v>
      </c>
      <c r="G2009" s="326" t="s">
        <v>896</v>
      </c>
      <c r="H2009" s="326" t="s">
        <v>6221</v>
      </c>
      <c r="I2009" s="327">
        <v>69444</v>
      </c>
      <c r="J2009" s="327">
        <v>0</v>
      </c>
      <c r="K2009" s="327">
        <v>69444</v>
      </c>
      <c r="L2009" s="327">
        <v>25436.639999999999</v>
      </c>
      <c r="M2009" s="327">
        <v>0</v>
      </c>
      <c r="N2009" s="326" t="s">
        <v>7276</v>
      </c>
    </row>
    <row r="2010" spans="2:14" ht="15" hidden="1" x14ac:dyDescent="0.25">
      <c r="B2010" s="326" t="s">
        <v>15466</v>
      </c>
      <c r="C2010" s="326" t="s">
        <v>991</v>
      </c>
      <c r="D2010" s="326" t="s">
        <v>4160</v>
      </c>
      <c r="E2010" s="326" t="s">
        <v>1171</v>
      </c>
      <c r="F2010" s="326" t="s">
        <v>801</v>
      </c>
      <c r="G2010" s="326" t="s">
        <v>896</v>
      </c>
      <c r="H2010" s="326" t="s">
        <v>6249</v>
      </c>
      <c r="I2010" s="327">
        <v>38160</v>
      </c>
      <c r="J2010" s="327">
        <v>0</v>
      </c>
      <c r="K2010" s="327">
        <v>38160</v>
      </c>
      <c r="L2010" s="327">
        <v>14106.56</v>
      </c>
      <c r="M2010" s="327">
        <v>0</v>
      </c>
      <c r="N2010" s="326" t="s">
        <v>7279</v>
      </c>
    </row>
    <row r="2011" spans="2:14" ht="15" hidden="1" x14ac:dyDescent="0.25">
      <c r="B2011" s="324" t="s">
        <v>15466</v>
      </c>
      <c r="C2011" s="324" t="s">
        <v>991</v>
      </c>
      <c r="D2011" s="324" t="s">
        <v>4160</v>
      </c>
      <c r="E2011" s="324" t="s">
        <v>1171</v>
      </c>
      <c r="F2011" s="324" t="s">
        <v>801</v>
      </c>
      <c r="G2011" s="324" t="s">
        <v>896</v>
      </c>
      <c r="H2011" s="324" t="s">
        <v>6221</v>
      </c>
      <c r="I2011" s="325">
        <v>77472</v>
      </c>
      <c r="J2011" s="325">
        <v>0</v>
      </c>
      <c r="K2011" s="325">
        <v>77472</v>
      </c>
      <c r="L2011" s="325">
        <v>28636.75</v>
      </c>
      <c r="M2011" s="325">
        <v>0</v>
      </c>
      <c r="N2011" s="324" t="s">
        <v>7276</v>
      </c>
    </row>
    <row r="2012" spans="2:14" ht="15" hidden="1" x14ac:dyDescent="0.25">
      <c r="B2012" s="324" t="s">
        <v>15467</v>
      </c>
      <c r="C2012" s="324" t="s">
        <v>991</v>
      </c>
      <c r="D2012" s="324" t="s">
        <v>4160</v>
      </c>
      <c r="E2012" s="324" t="s">
        <v>1172</v>
      </c>
      <c r="F2012" s="324" t="s">
        <v>801</v>
      </c>
      <c r="G2012" s="324" t="s">
        <v>896</v>
      </c>
      <c r="H2012" s="324" t="s">
        <v>6249</v>
      </c>
      <c r="I2012" s="325">
        <v>0</v>
      </c>
      <c r="J2012" s="325">
        <v>0</v>
      </c>
      <c r="K2012" s="325">
        <v>0</v>
      </c>
      <c r="L2012" s="325">
        <v>0.3</v>
      </c>
      <c r="M2012" s="325">
        <v>0</v>
      </c>
      <c r="N2012" s="324" t="s">
        <v>7279</v>
      </c>
    </row>
    <row r="2013" spans="2:14" ht="15" hidden="1" x14ac:dyDescent="0.25">
      <c r="B2013" s="326" t="s">
        <v>15467</v>
      </c>
      <c r="C2013" s="326" t="s">
        <v>991</v>
      </c>
      <c r="D2013" s="326" t="s">
        <v>4160</v>
      </c>
      <c r="E2013" s="326" t="s">
        <v>1172</v>
      </c>
      <c r="F2013" s="326" t="s">
        <v>801</v>
      </c>
      <c r="G2013" s="326" t="s">
        <v>896</v>
      </c>
      <c r="H2013" s="326" t="s">
        <v>6221</v>
      </c>
      <c r="I2013" s="327">
        <v>82368</v>
      </c>
      <c r="J2013" s="327">
        <v>0</v>
      </c>
      <c r="K2013" s="327">
        <v>82368</v>
      </c>
      <c r="L2013" s="327">
        <v>30774.33</v>
      </c>
      <c r="M2013" s="327">
        <v>0</v>
      </c>
      <c r="N2013" s="326" t="s">
        <v>7276</v>
      </c>
    </row>
    <row r="2014" spans="2:14" ht="15" hidden="1" x14ac:dyDescent="0.25">
      <c r="B2014" s="326" t="s">
        <v>15468</v>
      </c>
      <c r="C2014" s="326" t="s">
        <v>991</v>
      </c>
      <c r="D2014" s="326" t="s">
        <v>4160</v>
      </c>
      <c r="E2014" s="326" t="s">
        <v>1173</v>
      </c>
      <c r="F2014" s="326" t="s">
        <v>801</v>
      </c>
      <c r="G2014" s="326" t="s">
        <v>896</v>
      </c>
      <c r="H2014" s="326" t="s">
        <v>6249</v>
      </c>
      <c r="I2014" s="327">
        <v>0</v>
      </c>
      <c r="J2014" s="327">
        <v>0</v>
      </c>
      <c r="K2014" s="327">
        <v>0</v>
      </c>
      <c r="L2014" s="327">
        <v>0.27</v>
      </c>
      <c r="M2014" s="327">
        <v>0</v>
      </c>
      <c r="N2014" s="326" t="s">
        <v>7279</v>
      </c>
    </row>
    <row r="2015" spans="2:14" ht="15" hidden="1" x14ac:dyDescent="0.25">
      <c r="B2015" s="324" t="s">
        <v>15468</v>
      </c>
      <c r="C2015" s="324" t="s">
        <v>991</v>
      </c>
      <c r="D2015" s="324" t="s">
        <v>4160</v>
      </c>
      <c r="E2015" s="324" t="s">
        <v>1173</v>
      </c>
      <c r="F2015" s="324" t="s">
        <v>801</v>
      </c>
      <c r="G2015" s="324" t="s">
        <v>896</v>
      </c>
      <c r="H2015" s="324" t="s">
        <v>6221</v>
      </c>
      <c r="I2015" s="325">
        <v>0</v>
      </c>
      <c r="J2015" s="325">
        <v>0</v>
      </c>
      <c r="K2015" s="325">
        <v>0</v>
      </c>
      <c r="L2015" s="325">
        <v>-0.27</v>
      </c>
      <c r="M2015" s="325">
        <v>0</v>
      </c>
      <c r="N2015" s="324" t="s">
        <v>7276</v>
      </c>
    </row>
    <row r="2016" spans="2:14" ht="15" hidden="1" x14ac:dyDescent="0.25">
      <c r="B2016" s="326" t="s">
        <v>15468</v>
      </c>
      <c r="C2016" s="326" t="s">
        <v>991</v>
      </c>
      <c r="D2016" s="326" t="s">
        <v>4160</v>
      </c>
      <c r="E2016" s="326" t="s">
        <v>1173</v>
      </c>
      <c r="F2016" s="326" t="s">
        <v>801</v>
      </c>
      <c r="G2016" s="326" t="s">
        <v>896</v>
      </c>
      <c r="H2016" s="326" t="s">
        <v>7393</v>
      </c>
      <c r="I2016" s="327">
        <v>0</v>
      </c>
      <c r="J2016" s="327">
        <v>0</v>
      </c>
      <c r="K2016" s="327">
        <v>0</v>
      </c>
      <c r="L2016" s="327">
        <v>0</v>
      </c>
      <c r="M2016" s="327">
        <v>0</v>
      </c>
      <c r="N2016" s="326" t="s">
        <v>7275</v>
      </c>
    </row>
    <row r="2017" spans="2:14" ht="15" hidden="1" x14ac:dyDescent="0.25">
      <c r="B2017" s="326" t="s">
        <v>15469</v>
      </c>
      <c r="C2017" s="326" t="s">
        <v>991</v>
      </c>
      <c r="D2017" s="326" t="s">
        <v>4160</v>
      </c>
      <c r="E2017" s="326" t="s">
        <v>1174</v>
      </c>
      <c r="F2017" s="326" t="s">
        <v>801</v>
      </c>
      <c r="G2017" s="326" t="s">
        <v>896</v>
      </c>
      <c r="H2017" s="326" t="s">
        <v>6249</v>
      </c>
      <c r="I2017" s="327">
        <v>0</v>
      </c>
      <c r="J2017" s="327">
        <v>0</v>
      </c>
      <c r="K2017" s="327">
        <v>0</v>
      </c>
      <c r="L2017" s="327">
        <v>0.18</v>
      </c>
      <c r="M2017" s="327">
        <v>0</v>
      </c>
      <c r="N2017" s="326" t="s">
        <v>7279</v>
      </c>
    </row>
    <row r="2018" spans="2:14" ht="15" hidden="1" x14ac:dyDescent="0.25">
      <c r="B2018" s="324" t="s">
        <v>15469</v>
      </c>
      <c r="C2018" s="324" t="s">
        <v>991</v>
      </c>
      <c r="D2018" s="324" t="s">
        <v>4160</v>
      </c>
      <c r="E2018" s="324" t="s">
        <v>1174</v>
      </c>
      <c r="F2018" s="324" t="s">
        <v>801</v>
      </c>
      <c r="G2018" s="324" t="s">
        <v>896</v>
      </c>
      <c r="H2018" s="324" t="s">
        <v>6221</v>
      </c>
      <c r="I2018" s="325">
        <v>41184</v>
      </c>
      <c r="J2018" s="325">
        <v>0</v>
      </c>
      <c r="K2018" s="325">
        <v>41184</v>
      </c>
      <c r="L2018" s="325">
        <v>15506.6</v>
      </c>
      <c r="M2018" s="325">
        <v>0</v>
      </c>
      <c r="N2018" s="324" t="s">
        <v>7276</v>
      </c>
    </row>
    <row r="2019" spans="2:14" ht="15" hidden="1" x14ac:dyDescent="0.25">
      <c r="B2019" s="326" t="s">
        <v>15470</v>
      </c>
      <c r="C2019" s="326" t="s">
        <v>991</v>
      </c>
      <c r="D2019" s="326" t="s">
        <v>4160</v>
      </c>
      <c r="E2019" s="326" t="s">
        <v>1175</v>
      </c>
      <c r="F2019" s="326" t="s">
        <v>801</v>
      </c>
      <c r="G2019" s="326" t="s">
        <v>896</v>
      </c>
      <c r="H2019" s="326" t="s">
        <v>6249</v>
      </c>
      <c r="I2019" s="327">
        <v>12144</v>
      </c>
      <c r="J2019" s="327">
        <v>0</v>
      </c>
      <c r="K2019" s="327">
        <v>12144</v>
      </c>
      <c r="L2019" s="327">
        <v>4588.8900000000003</v>
      </c>
      <c r="M2019" s="327">
        <v>0</v>
      </c>
      <c r="N2019" s="326" t="s">
        <v>7279</v>
      </c>
    </row>
    <row r="2020" spans="2:14" ht="15" hidden="1" x14ac:dyDescent="0.25">
      <c r="B2020" s="324" t="s">
        <v>15470</v>
      </c>
      <c r="C2020" s="324" t="s">
        <v>991</v>
      </c>
      <c r="D2020" s="324" t="s">
        <v>4160</v>
      </c>
      <c r="E2020" s="324" t="s">
        <v>1175</v>
      </c>
      <c r="F2020" s="324" t="s">
        <v>801</v>
      </c>
      <c r="G2020" s="324" t="s">
        <v>896</v>
      </c>
      <c r="H2020" s="324" t="s">
        <v>6221</v>
      </c>
      <c r="I2020" s="325">
        <v>11472</v>
      </c>
      <c r="J2020" s="325">
        <v>0</v>
      </c>
      <c r="K2020" s="325">
        <v>11472</v>
      </c>
      <c r="L2020" s="325">
        <v>4334.45</v>
      </c>
      <c r="M2020" s="325">
        <v>0</v>
      </c>
      <c r="N2020" s="324" t="s">
        <v>7276</v>
      </c>
    </row>
    <row r="2021" spans="2:14" ht="15" hidden="1" x14ac:dyDescent="0.25">
      <c r="B2021" s="324" t="s">
        <v>15471</v>
      </c>
      <c r="C2021" s="324" t="s">
        <v>991</v>
      </c>
      <c r="D2021" s="324" t="s">
        <v>4160</v>
      </c>
      <c r="E2021" s="324" t="s">
        <v>1238</v>
      </c>
      <c r="F2021" s="324" t="s">
        <v>801</v>
      </c>
      <c r="G2021" s="324" t="s">
        <v>896</v>
      </c>
      <c r="H2021" s="324" t="s">
        <v>6249</v>
      </c>
      <c r="I2021" s="325">
        <v>55440</v>
      </c>
      <c r="J2021" s="325">
        <v>0</v>
      </c>
      <c r="K2021" s="325">
        <v>55440</v>
      </c>
      <c r="L2021" s="325">
        <v>19671.93</v>
      </c>
      <c r="M2021" s="325">
        <v>0</v>
      </c>
      <c r="N2021" s="324" t="s">
        <v>7279</v>
      </c>
    </row>
    <row r="2022" spans="2:14" ht="15" hidden="1" x14ac:dyDescent="0.25">
      <c r="B2022" s="326" t="s">
        <v>15471</v>
      </c>
      <c r="C2022" s="326" t="s">
        <v>991</v>
      </c>
      <c r="D2022" s="326" t="s">
        <v>4160</v>
      </c>
      <c r="E2022" s="326" t="s">
        <v>1238</v>
      </c>
      <c r="F2022" s="326" t="s">
        <v>801</v>
      </c>
      <c r="G2022" s="326" t="s">
        <v>896</v>
      </c>
      <c r="H2022" s="326" t="s">
        <v>6221</v>
      </c>
      <c r="I2022" s="327">
        <v>69144</v>
      </c>
      <c r="J2022" s="327">
        <v>0</v>
      </c>
      <c r="K2022" s="327">
        <v>69144</v>
      </c>
      <c r="L2022" s="327">
        <v>24529.16</v>
      </c>
      <c r="M2022" s="327">
        <v>0</v>
      </c>
      <c r="N2022" s="326" t="s">
        <v>7276</v>
      </c>
    </row>
    <row r="2023" spans="2:14" ht="15" hidden="1" x14ac:dyDescent="0.25">
      <c r="B2023" s="326" t="s">
        <v>15472</v>
      </c>
      <c r="C2023" s="326" t="s">
        <v>991</v>
      </c>
      <c r="D2023" s="326" t="s">
        <v>4160</v>
      </c>
      <c r="E2023" s="326" t="s">
        <v>12559</v>
      </c>
      <c r="F2023" s="326" t="s">
        <v>801</v>
      </c>
      <c r="G2023" s="326" t="s">
        <v>896</v>
      </c>
      <c r="H2023" s="326" t="s">
        <v>6249</v>
      </c>
      <c r="I2023" s="327">
        <v>3501</v>
      </c>
      <c r="J2023" s="327">
        <v>0</v>
      </c>
      <c r="K2023" s="327">
        <v>3501</v>
      </c>
      <c r="L2023" s="327">
        <v>1582.89</v>
      </c>
      <c r="M2023" s="327">
        <v>0</v>
      </c>
      <c r="N2023" s="326" t="s">
        <v>7279</v>
      </c>
    </row>
    <row r="2024" spans="2:14" ht="15" hidden="1" x14ac:dyDescent="0.25">
      <c r="B2024" s="324" t="s">
        <v>15472</v>
      </c>
      <c r="C2024" s="324" t="s">
        <v>991</v>
      </c>
      <c r="D2024" s="324" t="s">
        <v>4160</v>
      </c>
      <c r="E2024" s="324" t="s">
        <v>12559</v>
      </c>
      <c r="F2024" s="324" t="s">
        <v>801</v>
      </c>
      <c r="G2024" s="324" t="s">
        <v>896</v>
      </c>
      <c r="H2024" s="324" t="s">
        <v>6221</v>
      </c>
      <c r="I2024" s="325">
        <v>0</v>
      </c>
      <c r="J2024" s="325">
        <v>0</v>
      </c>
      <c r="K2024" s="325">
        <v>0</v>
      </c>
      <c r="L2024" s="325">
        <v>0</v>
      </c>
      <c r="M2024" s="325">
        <v>0</v>
      </c>
      <c r="N2024" s="324" t="s">
        <v>7276</v>
      </c>
    </row>
    <row r="2025" spans="2:14" ht="15" hidden="1" x14ac:dyDescent="0.25">
      <c r="B2025" s="326" t="s">
        <v>15472</v>
      </c>
      <c r="C2025" s="326" t="s">
        <v>991</v>
      </c>
      <c r="D2025" s="326" t="s">
        <v>4160</v>
      </c>
      <c r="E2025" s="326" t="s">
        <v>12559</v>
      </c>
      <c r="F2025" s="326" t="s">
        <v>801</v>
      </c>
      <c r="G2025" s="326" t="s">
        <v>896</v>
      </c>
      <c r="H2025" s="326" t="s">
        <v>7395</v>
      </c>
      <c r="I2025" s="327">
        <v>0</v>
      </c>
      <c r="J2025" s="327">
        <v>0</v>
      </c>
      <c r="K2025" s="327">
        <v>0</v>
      </c>
      <c r="L2025" s="327">
        <v>0</v>
      </c>
      <c r="M2025" s="327">
        <v>0</v>
      </c>
      <c r="N2025" s="326" t="s">
        <v>7278</v>
      </c>
    </row>
    <row r="2026" spans="2:14" ht="15" hidden="1" x14ac:dyDescent="0.25">
      <c r="B2026" s="326" t="s">
        <v>15473</v>
      </c>
      <c r="C2026" s="326" t="s">
        <v>991</v>
      </c>
      <c r="D2026" s="326" t="s">
        <v>4160</v>
      </c>
      <c r="E2026" s="326" t="s">
        <v>5064</v>
      </c>
      <c r="F2026" s="326" t="s">
        <v>801</v>
      </c>
      <c r="G2026" s="326" t="s">
        <v>896</v>
      </c>
      <c r="H2026" s="326" t="s">
        <v>6249</v>
      </c>
      <c r="I2026" s="327">
        <v>2012</v>
      </c>
      <c r="J2026" s="327">
        <v>0</v>
      </c>
      <c r="K2026" s="327">
        <v>2012</v>
      </c>
      <c r="L2026" s="327">
        <v>713.76</v>
      </c>
      <c r="M2026" s="327">
        <v>0</v>
      </c>
      <c r="N2026" s="326" t="s">
        <v>7279</v>
      </c>
    </row>
    <row r="2027" spans="2:14" ht="15" hidden="1" x14ac:dyDescent="0.25">
      <c r="B2027" s="324" t="s">
        <v>15473</v>
      </c>
      <c r="C2027" s="324" t="s">
        <v>991</v>
      </c>
      <c r="D2027" s="324" t="s">
        <v>4160</v>
      </c>
      <c r="E2027" s="324" t="s">
        <v>5064</v>
      </c>
      <c r="F2027" s="324" t="s">
        <v>801</v>
      </c>
      <c r="G2027" s="324" t="s">
        <v>896</v>
      </c>
      <c r="H2027" s="324" t="s">
        <v>6221</v>
      </c>
      <c r="I2027" s="325">
        <v>0</v>
      </c>
      <c r="J2027" s="325">
        <v>0</v>
      </c>
      <c r="K2027" s="325">
        <v>0</v>
      </c>
      <c r="L2027" s="325">
        <v>0</v>
      </c>
      <c r="M2027" s="325">
        <v>0</v>
      </c>
      <c r="N2027" s="324" t="s">
        <v>7276</v>
      </c>
    </row>
    <row r="2028" spans="2:14" ht="15" hidden="1" x14ac:dyDescent="0.25">
      <c r="B2028" s="324" t="s">
        <v>15474</v>
      </c>
      <c r="C2028" s="324" t="s">
        <v>991</v>
      </c>
      <c r="D2028" s="324" t="s">
        <v>4160</v>
      </c>
      <c r="E2028" s="324" t="s">
        <v>6219</v>
      </c>
      <c r="F2028" s="324" t="s">
        <v>801</v>
      </c>
      <c r="G2028" s="324" t="s">
        <v>896</v>
      </c>
      <c r="H2028" s="324" t="s">
        <v>6249</v>
      </c>
      <c r="I2028" s="325">
        <v>45555</v>
      </c>
      <c r="J2028" s="325">
        <v>0</v>
      </c>
      <c r="K2028" s="325">
        <v>45555</v>
      </c>
      <c r="L2028" s="325">
        <v>22532.84</v>
      </c>
      <c r="M2028" s="325">
        <v>0</v>
      </c>
      <c r="N2028" s="324" t="s">
        <v>7279</v>
      </c>
    </row>
    <row r="2029" spans="2:14" ht="15" hidden="1" x14ac:dyDescent="0.25">
      <c r="B2029" s="326" t="s">
        <v>15474</v>
      </c>
      <c r="C2029" s="326" t="s">
        <v>991</v>
      </c>
      <c r="D2029" s="326" t="s">
        <v>4160</v>
      </c>
      <c r="E2029" s="326" t="s">
        <v>6219</v>
      </c>
      <c r="F2029" s="326" t="s">
        <v>801</v>
      </c>
      <c r="G2029" s="326" t="s">
        <v>896</v>
      </c>
      <c r="H2029" s="326" t="s">
        <v>6221</v>
      </c>
      <c r="I2029" s="327">
        <v>0</v>
      </c>
      <c r="J2029" s="327">
        <v>0</v>
      </c>
      <c r="K2029" s="327">
        <v>0</v>
      </c>
      <c r="L2029" s="327">
        <v>0</v>
      </c>
      <c r="M2029" s="327">
        <v>0</v>
      </c>
      <c r="N2029" s="326" t="s">
        <v>7276</v>
      </c>
    </row>
    <row r="2030" spans="2:14" ht="15" hidden="1" x14ac:dyDescent="0.25">
      <c r="B2030" s="324" t="s">
        <v>15475</v>
      </c>
      <c r="C2030" s="324" t="s">
        <v>991</v>
      </c>
      <c r="D2030" s="324" t="s">
        <v>4160</v>
      </c>
      <c r="E2030" s="324" t="s">
        <v>7505</v>
      </c>
      <c r="F2030" s="324" t="s">
        <v>801</v>
      </c>
      <c r="G2030" s="324" t="s">
        <v>896</v>
      </c>
      <c r="H2030" s="324" t="s">
        <v>6249</v>
      </c>
      <c r="I2030" s="325">
        <v>0</v>
      </c>
      <c r="J2030" s="325">
        <v>0</v>
      </c>
      <c r="K2030" s="325">
        <v>0</v>
      </c>
      <c r="L2030" s="325">
        <v>0</v>
      </c>
      <c r="M2030" s="325">
        <v>0</v>
      </c>
      <c r="N2030" s="324" t="s">
        <v>7279</v>
      </c>
    </row>
    <row r="2031" spans="2:14" ht="15" hidden="1" x14ac:dyDescent="0.25">
      <c r="B2031" s="326" t="s">
        <v>15476</v>
      </c>
      <c r="C2031" s="326" t="s">
        <v>991</v>
      </c>
      <c r="D2031" s="326" t="s">
        <v>4160</v>
      </c>
      <c r="E2031" s="326" t="s">
        <v>7340</v>
      </c>
      <c r="F2031" s="326" t="s">
        <v>801</v>
      </c>
      <c r="G2031" s="326" t="s">
        <v>896</v>
      </c>
      <c r="H2031" s="326" t="s">
        <v>6249</v>
      </c>
      <c r="I2031" s="327">
        <v>0</v>
      </c>
      <c r="J2031" s="327">
        <v>0</v>
      </c>
      <c r="K2031" s="327">
        <v>0</v>
      </c>
      <c r="L2031" s="327">
        <v>170.3</v>
      </c>
      <c r="M2031" s="327">
        <v>0</v>
      </c>
      <c r="N2031" s="326" t="s">
        <v>7279</v>
      </c>
    </row>
    <row r="2032" spans="2:14" ht="15" hidden="1" x14ac:dyDescent="0.25">
      <c r="B2032" s="324" t="s">
        <v>15476</v>
      </c>
      <c r="C2032" s="324" t="s">
        <v>991</v>
      </c>
      <c r="D2032" s="324" t="s">
        <v>4160</v>
      </c>
      <c r="E2032" s="324" t="s">
        <v>7340</v>
      </c>
      <c r="F2032" s="324" t="s">
        <v>801</v>
      </c>
      <c r="G2032" s="324" t="s">
        <v>896</v>
      </c>
      <c r="H2032" s="324" t="s">
        <v>6221</v>
      </c>
      <c r="I2032" s="325">
        <v>2518</v>
      </c>
      <c r="J2032" s="325">
        <v>0</v>
      </c>
      <c r="K2032" s="325">
        <v>2518</v>
      </c>
      <c r="L2032" s="325">
        <v>1029.31</v>
      </c>
      <c r="M2032" s="325">
        <v>0</v>
      </c>
      <c r="N2032" s="324" t="s">
        <v>7276</v>
      </c>
    </row>
    <row r="2033" spans="2:14" ht="15" hidden="1" x14ac:dyDescent="0.25">
      <c r="B2033" s="326" t="s">
        <v>21676</v>
      </c>
      <c r="C2033" s="326" t="s">
        <v>991</v>
      </c>
      <c r="D2033" s="326" t="s">
        <v>4160</v>
      </c>
      <c r="E2033" s="326" t="s">
        <v>21677</v>
      </c>
      <c r="F2033" s="326" t="s">
        <v>801</v>
      </c>
      <c r="G2033" s="326" t="s">
        <v>896</v>
      </c>
      <c r="H2033" s="326" t="s">
        <v>6249</v>
      </c>
      <c r="I2033" s="327">
        <v>0</v>
      </c>
      <c r="J2033" s="327">
        <v>0</v>
      </c>
      <c r="K2033" s="327">
        <v>0</v>
      </c>
      <c r="L2033" s="327">
        <v>0</v>
      </c>
      <c r="M2033" s="327">
        <v>0</v>
      </c>
      <c r="N2033" s="326" t="s">
        <v>7279</v>
      </c>
    </row>
    <row r="2034" spans="2:14" ht="15" hidden="1" x14ac:dyDescent="0.25">
      <c r="B2034" s="324" t="s">
        <v>21678</v>
      </c>
      <c r="C2034" s="324" t="s">
        <v>991</v>
      </c>
      <c r="D2034" s="324" t="s">
        <v>4160</v>
      </c>
      <c r="E2034" s="324" t="s">
        <v>21679</v>
      </c>
      <c r="F2034" s="324" t="s">
        <v>801</v>
      </c>
      <c r="G2034" s="324" t="s">
        <v>896</v>
      </c>
      <c r="H2034" s="324" t="s">
        <v>6249</v>
      </c>
      <c r="I2034" s="325">
        <v>0</v>
      </c>
      <c r="J2034" s="325">
        <v>0</v>
      </c>
      <c r="K2034" s="325">
        <v>0</v>
      </c>
      <c r="L2034" s="325">
        <v>0</v>
      </c>
      <c r="M2034" s="325">
        <v>0</v>
      </c>
      <c r="N2034" s="324" t="s">
        <v>7279</v>
      </c>
    </row>
    <row r="2035" spans="2:14" ht="15" hidden="1" x14ac:dyDescent="0.25">
      <c r="B2035" s="326" t="s">
        <v>15477</v>
      </c>
      <c r="C2035" s="326" t="s">
        <v>991</v>
      </c>
      <c r="D2035" s="326" t="s">
        <v>4161</v>
      </c>
      <c r="E2035" s="326" t="s">
        <v>1177</v>
      </c>
      <c r="F2035" s="326" t="s">
        <v>801</v>
      </c>
      <c r="G2035" s="326" t="s">
        <v>896</v>
      </c>
      <c r="H2035" s="326" t="s">
        <v>6249</v>
      </c>
      <c r="I2035" s="327">
        <v>42240</v>
      </c>
      <c r="J2035" s="327">
        <v>0</v>
      </c>
      <c r="K2035" s="327">
        <v>42240</v>
      </c>
      <c r="L2035" s="327">
        <v>63064.19</v>
      </c>
      <c r="M2035" s="327">
        <v>0</v>
      </c>
      <c r="N2035" s="326" t="s">
        <v>7279</v>
      </c>
    </row>
    <row r="2036" spans="2:14" ht="15" hidden="1" x14ac:dyDescent="0.25">
      <c r="B2036" s="324" t="s">
        <v>15477</v>
      </c>
      <c r="C2036" s="324" t="s">
        <v>991</v>
      </c>
      <c r="D2036" s="324" t="s">
        <v>4161</v>
      </c>
      <c r="E2036" s="324" t="s">
        <v>1177</v>
      </c>
      <c r="F2036" s="324" t="s">
        <v>801</v>
      </c>
      <c r="G2036" s="324" t="s">
        <v>896</v>
      </c>
      <c r="H2036" s="324" t="s">
        <v>6221</v>
      </c>
      <c r="I2036" s="325">
        <v>57426</v>
      </c>
      <c r="J2036" s="325">
        <v>21840</v>
      </c>
      <c r="K2036" s="325">
        <v>35586</v>
      </c>
      <c r="L2036" s="325">
        <v>85551.97</v>
      </c>
      <c r="M2036" s="325">
        <v>32536.74</v>
      </c>
      <c r="N2036" s="324" t="s">
        <v>7276</v>
      </c>
    </row>
    <row r="2037" spans="2:14" ht="15" hidden="1" x14ac:dyDescent="0.25">
      <c r="B2037" s="326" t="s">
        <v>15477</v>
      </c>
      <c r="C2037" s="326" t="s">
        <v>991</v>
      </c>
      <c r="D2037" s="326" t="s">
        <v>4161</v>
      </c>
      <c r="E2037" s="326" t="s">
        <v>1177</v>
      </c>
      <c r="F2037" s="326" t="s">
        <v>801</v>
      </c>
      <c r="G2037" s="326" t="s">
        <v>896</v>
      </c>
      <c r="H2037" s="326" t="s">
        <v>7395</v>
      </c>
      <c r="I2037" s="327">
        <v>0</v>
      </c>
      <c r="J2037" s="327">
        <v>0</v>
      </c>
      <c r="K2037" s="327">
        <v>0</v>
      </c>
      <c r="L2037" s="327">
        <v>0</v>
      </c>
      <c r="M2037" s="327">
        <v>0</v>
      </c>
      <c r="N2037" s="326" t="s">
        <v>7278</v>
      </c>
    </row>
    <row r="2038" spans="2:14" ht="15" hidden="1" x14ac:dyDescent="0.25">
      <c r="B2038" s="326" t="s">
        <v>15478</v>
      </c>
      <c r="C2038" s="326" t="s">
        <v>991</v>
      </c>
      <c r="D2038" s="326" t="s">
        <v>4161</v>
      </c>
      <c r="E2038" s="326" t="s">
        <v>1178</v>
      </c>
      <c r="F2038" s="326" t="s">
        <v>801</v>
      </c>
      <c r="G2038" s="326" t="s">
        <v>896</v>
      </c>
      <c r="H2038" s="326" t="s">
        <v>6249</v>
      </c>
      <c r="I2038" s="327">
        <v>486</v>
      </c>
      <c r="J2038" s="327">
        <v>0</v>
      </c>
      <c r="K2038" s="327">
        <v>486</v>
      </c>
      <c r="L2038" s="327">
        <v>354.52</v>
      </c>
      <c r="M2038" s="327">
        <v>0</v>
      </c>
      <c r="N2038" s="326" t="s">
        <v>7279</v>
      </c>
    </row>
    <row r="2039" spans="2:14" ht="15" hidden="1" x14ac:dyDescent="0.25">
      <c r="B2039" s="324" t="s">
        <v>15478</v>
      </c>
      <c r="C2039" s="324" t="s">
        <v>991</v>
      </c>
      <c r="D2039" s="324" t="s">
        <v>4161</v>
      </c>
      <c r="E2039" s="324" t="s">
        <v>1178</v>
      </c>
      <c r="F2039" s="324" t="s">
        <v>801</v>
      </c>
      <c r="G2039" s="324" t="s">
        <v>896</v>
      </c>
      <c r="H2039" s="324" t="s">
        <v>6221</v>
      </c>
      <c r="I2039" s="325">
        <v>0</v>
      </c>
      <c r="J2039" s="325">
        <v>21960</v>
      </c>
      <c r="K2039" s="325">
        <v>-21960</v>
      </c>
      <c r="L2039" s="325">
        <v>0</v>
      </c>
      <c r="M2039" s="325">
        <v>0</v>
      </c>
      <c r="N2039" s="324" t="s">
        <v>7276</v>
      </c>
    </row>
    <row r="2040" spans="2:14" ht="15" hidden="1" x14ac:dyDescent="0.25">
      <c r="B2040" s="326" t="s">
        <v>15479</v>
      </c>
      <c r="C2040" s="326" t="s">
        <v>991</v>
      </c>
      <c r="D2040" s="326" t="s">
        <v>4161</v>
      </c>
      <c r="E2040" s="326" t="s">
        <v>1179</v>
      </c>
      <c r="F2040" s="326" t="s">
        <v>801</v>
      </c>
      <c r="G2040" s="326" t="s">
        <v>896</v>
      </c>
      <c r="H2040" s="326" t="s">
        <v>6249</v>
      </c>
      <c r="I2040" s="327">
        <v>45430</v>
      </c>
      <c r="J2040" s="327">
        <v>0</v>
      </c>
      <c r="K2040" s="327">
        <v>45430</v>
      </c>
      <c r="L2040" s="327">
        <v>35638.99</v>
      </c>
      <c r="M2040" s="327">
        <v>0</v>
      </c>
      <c r="N2040" s="326" t="s">
        <v>7279</v>
      </c>
    </row>
    <row r="2041" spans="2:14" ht="15" hidden="1" x14ac:dyDescent="0.25">
      <c r="B2041" s="324" t="s">
        <v>15479</v>
      </c>
      <c r="C2041" s="324" t="s">
        <v>991</v>
      </c>
      <c r="D2041" s="324" t="s">
        <v>4161</v>
      </c>
      <c r="E2041" s="324" t="s">
        <v>1179</v>
      </c>
      <c r="F2041" s="324" t="s">
        <v>801</v>
      </c>
      <c r="G2041" s="324" t="s">
        <v>896</v>
      </c>
      <c r="H2041" s="324" t="s">
        <v>6221</v>
      </c>
      <c r="I2041" s="325">
        <v>39744</v>
      </c>
      <c r="J2041" s="325">
        <v>0</v>
      </c>
      <c r="K2041" s="325">
        <v>39744</v>
      </c>
      <c r="L2041" s="325">
        <v>31176.17</v>
      </c>
      <c r="M2041" s="325">
        <v>0</v>
      </c>
      <c r="N2041" s="324" t="s">
        <v>7276</v>
      </c>
    </row>
    <row r="2042" spans="2:14" ht="15" hidden="1" x14ac:dyDescent="0.25">
      <c r="B2042" s="324" t="s">
        <v>15479</v>
      </c>
      <c r="C2042" s="324" t="s">
        <v>991</v>
      </c>
      <c r="D2042" s="324" t="s">
        <v>4161</v>
      </c>
      <c r="E2042" s="324" t="s">
        <v>1179</v>
      </c>
      <c r="F2042" s="324" t="s">
        <v>801</v>
      </c>
      <c r="G2042" s="324" t="s">
        <v>896</v>
      </c>
      <c r="H2042" s="324" t="s">
        <v>9504</v>
      </c>
      <c r="I2042" s="325">
        <v>40515</v>
      </c>
      <c r="J2042" s="325">
        <v>0</v>
      </c>
      <c r="K2042" s="325">
        <v>40515</v>
      </c>
      <c r="L2042" s="325">
        <v>31781.59</v>
      </c>
      <c r="M2042" s="325">
        <v>0</v>
      </c>
      <c r="N2042" s="324" t="s">
        <v>12556</v>
      </c>
    </row>
    <row r="2043" spans="2:14" ht="15" hidden="1" x14ac:dyDescent="0.25">
      <c r="B2043" s="326" t="s">
        <v>15480</v>
      </c>
      <c r="C2043" s="326" t="s">
        <v>991</v>
      </c>
      <c r="D2043" s="326" t="s">
        <v>4161</v>
      </c>
      <c r="E2043" s="326" t="s">
        <v>1180</v>
      </c>
      <c r="F2043" s="326" t="s">
        <v>801</v>
      </c>
      <c r="G2043" s="326" t="s">
        <v>896</v>
      </c>
      <c r="H2043" s="326" t="s">
        <v>6249</v>
      </c>
      <c r="I2043" s="327">
        <v>60750</v>
      </c>
      <c r="J2043" s="327">
        <v>0</v>
      </c>
      <c r="K2043" s="327">
        <v>60750</v>
      </c>
      <c r="L2043" s="327">
        <v>72657.240000000005</v>
      </c>
      <c r="M2043" s="327">
        <v>0</v>
      </c>
      <c r="N2043" s="326" t="s">
        <v>7279</v>
      </c>
    </row>
    <row r="2044" spans="2:14" ht="15" hidden="1" x14ac:dyDescent="0.25">
      <c r="B2044" s="324" t="s">
        <v>15480</v>
      </c>
      <c r="C2044" s="324" t="s">
        <v>991</v>
      </c>
      <c r="D2044" s="324" t="s">
        <v>4161</v>
      </c>
      <c r="E2044" s="324" t="s">
        <v>1180</v>
      </c>
      <c r="F2044" s="324" t="s">
        <v>801</v>
      </c>
      <c r="G2044" s="324" t="s">
        <v>896</v>
      </c>
      <c r="H2044" s="324" t="s">
        <v>6221</v>
      </c>
      <c r="I2044" s="325">
        <v>670</v>
      </c>
      <c r="J2044" s="325">
        <v>0</v>
      </c>
      <c r="K2044" s="325">
        <v>670</v>
      </c>
      <c r="L2044" s="325">
        <v>2331.52</v>
      </c>
      <c r="M2044" s="325">
        <v>0</v>
      </c>
      <c r="N2044" s="324" t="s">
        <v>7276</v>
      </c>
    </row>
    <row r="2045" spans="2:14" ht="15" hidden="1" x14ac:dyDescent="0.25">
      <c r="B2045" s="326" t="s">
        <v>15480</v>
      </c>
      <c r="C2045" s="326" t="s">
        <v>991</v>
      </c>
      <c r="D2045" s="326" t="s">
        <v>4161</v>
      </c>
      <c r="E2045" s="326" t="s">
        <v>1180</v>
      </c>
      <c r="F2045" s="326" t="s">
        <v>801</v>
      </c>
      <c r="G2045" s="326" t="s">
        <v>896</v>
      </c>
      <c r="H2045" s="326" t="s">
        <v>14377</v>
      </c>
      <c r="I2045" s="327">
        <v>0</v>
      </c>
      <c r="J2045" s="327">
        <v>0</v>
      </c>
      <c r="K2045" s="327">
        <v>0</v>
      </c>
      <c r="L2045" s="327">
        <v>0</v>
      </c>
      <c r="M2045" s="327">
        <v>0</v>
      </c>
      <c r="N2045" s="326" t="s">
        <v>12561</v>
      </c>
    </row>
    <row r="2046" spans="2:14" ht="15" hidden="1" x14ac:dyDescent="0.25">
      <c r="B2046" s="324" t="s">
        <v>15480</v>
      </c>
      <c r="C2046" s="324" t="s">
        <v>991</v>
      </c>
      <c r="D2046" s="324" t="s">
        <v>4161</v>
      </c>
      <c r="E2046" s="324" t="s">
        <v>1180</v>
      </c>
      <c r="F2046" s="324" t="s">
        <v>801</v>
      </c>
      <c r="G2046" s="324" t="s">
        <v>896</v>
      </c>
      <c r="H2046" s="324" t="s">
        <v>7395</v>
      </c>
      <c r="I2046" s="325">
        <v>0</v>
      </c>
      <c r="J2046" s="325">
        <v>0</v>
      </c>
      <c r="K2046" s="325">
        <v>0</v>
      </c>
      <c r="L2046" s="325">
        <v>0</v>
      </c>
      <c r="M2046" s="325">
        <v>0</v>
      </c>
      <c r="N2046" s="324" t="s">
        <v>7278</v>
      </c>
    </row>
    <row r="2047" spans="2:14" ht="15" hidden="1" x14ac:dyDescent="0.25">
      <c r="B2047" s="324" t="s">
        <v>15480</v>
      </c>
      <c r="C2047" s="324" t="s">
        <v>991</v>
      </c>
      <c r="D2047" s="324" t="s">
        <v>4161</v>
      </c>
      <c r="E2047" s="324" t="s">
        <v>1180</v>
      </c>
      <c r="F2047" s="324" t="s">
        <v>801</v>
      </c>
      <c r="G2047" s="324" t="s">
        <v>896</v>
      </c>
      <c r="H2047" s="324" t="s">
        <v>9504</v>
      </c>
      <c r="I2047" s="325">
        <v>11000</v>
      </c>
      <c r="J2047" s="325">
        <v>0</v>
      </c>
      <c r="K2047" s="325">
        <v>11000</v>
      </c>
      <c r="L2047" s="325">
        <v>11745.03</v>
      </c>
      <c r="M2047" s="325">
        <v>0</v>
      </c>
      <c r="N2047" s="324" t="s">
        <v>12556</v>
      </c>
    </row>
    <row r="2048" spans="2:14" ht="15" hidden="1" x14ac:dyDescent="0.25">
      <c r="B2048" s="324" t="s">
        <v>15481</v>
      </c>
      <c r="C2048" s="324" t="s">
        <v>991</v>
      </c>
      <c r="D2048" s="324" t="s">
        <v>4161</v>
      </c>
      <c r="E2048" s="324" t="s">
        <v>1181</v>
      </c>
      <c r="F2048" s="324" t="s">
        <v>801</v>
      </c>
      <c r="G2048" s="324" t="s">
        <v>896</v>
      </c>
      <c r="H2048" s="324" t="s">
        <v>6249</v>
      </c>
      <c r="I2048" s="325">
        <v>0</v>
      </c>
      <c r="J2048" s="325">
        <v>0</v>
      </c>
      <c r="K2048" s="325">
        <v>0</v>
      </c>
      <c r="L2048" s="325">
        <v>279.39999999999998</v>
      </c>
      <c r="M2048" s="325">
        <v>0</v>
      </c>
      <c r="N2048" s="324" t="s">
        <v>7279</v>
      </c>
    </row>
    <row r="2049" spans="2:14" ht="15" hidden="1" x14ac:dyDescent="0.25">
      <c r="B2049" s="326" t="s">
        <v>15481</v>
      </c>
      <c r="C2049" s="326" t="s">
        <v>991</v>
      </c>
      <c r="D2049" s="326" t="s">
        <v>4161</v>
      </c>
      <c r="E2049" s="326" t="s">
        <v>1181</v>
      </c>
      <c r="F2049" s="326" t="s">
        <v>801</v>
      </c>
      <c r="G2049" s="326" t="s">
        <v>896</v>
      </c>
      <c r="H2049" s="326" t="s">
        <v>6221</v>
      </c>
      <c r="I2049" s="327">
        <v>30403</v>
      </c>
      <c r="J2049" s="327">
        <v>0</v>
      </c>
      <c r="K2049" s="327">
        <v>30403</v>
      </c>
      <c r="L2049" s="327">
        <v>66426.61</v>
      </c>
      <c r="M2049" s="327">
        <v>0</v>
      </c>
      <c r="N2049" s="326" t="s">
        <v>7276</v>
      </c>
    </row>
    <row r="2050" spans="2:14" ht="15" hidden="1" x14ac:dyDescent="0.25">
      <c r="B2050" s="324" t="s">
        <v>15482</v>
      </c>
      <c r="C2050" s="324" t="s">
        <v>991</v>
      </c>
      <c r="D2050" s="324" t="s">
        <v>4161</v>
      </c>
      <c r="E2050" s="324" t="s">
        <v>1182</v>
      </c>
      <c r="F2050" s="324" t="s">
        <v>801</v>
      </c>
      <c r="G2050" s="324" t="s">
        <v>896</v>
      </c>
      <c r="H2050" s="324" t="s">
        <v>6249</v>
      </c>
      <c r="I2050" s="325">
        <v>51640</v>
      </c>
      <c r="J2050" s="325">
        <v>0</v>
      </c>
      <c r="K2050" s="325">
        <v>51640</v>
      </c>
      <c r="L2050" s="325">
        <v>35891.660000000003</v>
      </c>
      <c r="M2050" s="325">
        <v>0</v>
      </c>
      <c r="N2050" s="324" t="s">
        <v>7279</v>
      </c>
    </row>
    <row r="2051" spans="2:14" ht="15" hidden="1" x14ac:dyDescent="0.25">
      <c r="B2051" s="326" t="s">
        <v>15482</v>
      </c>
      <c r="C2051" s="326" t="s">
        <v>991</v>
      </c>
      <c r="D2051" s="326" t="s">
        <v>4161</v>
      </c>
      <c r="E2051" s="326" t="s">
        <v>1182</v>
      </c>
      <c r="F2051" s="326" t="s">
        <v>801</v>
      </c>
      <c r="G2051" s="326" t="s">
        <v>896</v>
      </c>
      <c r="H2051" s="326" t="s">
        <v>6221</v>
      </c>
      <c r="I2051" s="327">
        <v>28142</v>
      </c>
      <c r="J2051" s="327">
        <v>0</v>
      </c>
      <c r="K2051" s="327">
        <v>28142</v>
      </c>
      <c r="L2051" s="327">
        <v>19468.810000000001</v>
      </c>
      <c r="M2051" s="327">
        <v>0</v>
      </c>
      <c r="N2051" s="326" t="s">
        <v>7276</v>
      </c>
    </row>
    <row r="2052" spans="2:14" ht="15" hidden="1" x14ac:dyDescent="0.25">
      <c r="B2052" s="324" t="s">
        <v>15482</v>
      </c>
      <c r="C2052" s="324" t="s">
        <v>991</v>
      </c>
      <c r="D2052" s="324" t="s">
        <v>4161</v>
      </c>
      <c r="E2052" s="324" t="s">
        <v>1182</v>
      </c>
      <c r="F2052" s="324" t="s">
        <v>801</v>
      </c>
      <c r="G2052" s="324" t="s">
        <v>896</v>
      </c>
      <c r="H2052" s="324" t="s">
        <v>7395</v>
      </c>
      <c r="I2052" s="325">
        <v>0</v>
      </c>
      <c r="J2052" s="325">
        <v>0</v>
      </c>
      <c r="K2052" s="325">
        <v>0</v>
      </c>
      <c r="L2052" s="325">
        <v>0</v>
      </c>
      <c r="M2052" s="325">
        <v>0</v>
      </c>
      <c r="N2052" s="324" t="s">
        <v>7278</v>
      </c>
    </row>
    <row r="2053" spans="2:14" ht="15" hidden="1" x14ac:dyDescent="0.25">
      <c r="B2053" s="324" t="s">
        <v>15482</v>
      </c>
      <c r="C2053" s="324" t="s">
        <v>991</v>
      </c>
      <c r="D2053" s="324" t="s">
        <v>4161</v>
      </c>
      <c r="E2053" s="324" t="s">
        <v>1182</v>
      </c>
      <c r="F2053" s="324" t="s">
        <v>801</v>
      </c>
      <c r="G2053" s="324" t="s">
        <v>896</v>
      </c>
      <c r="H2053" s="324" t="s">
        <v>9504</v>
      </c>
      <c r="I2053" s="325">
        <v>16347</v>
      </c>
      <c r="J2053" s="325">
        <v>0</v>
      </c>
      <c r="K2053" s="325">
        <v>16347</v>
      </c>
      <c r="L2053" s="325">
        <v>11352.01</v>
      </c>
      <c r="M2053" s="325">
        <v>0</v>
      </c>
      <c r="N2053" s="324" t="s">
        <v>12556</v>
      </c>
    </row>
    <row r="2054" spans="2:14" ht="15" hidden="1" x14ac:dyDescent="0.25">
      <c r="B2054" s="324" t="s">
        <v>15483</v>
      </c>
      <c r="C2054" s="324" t="s">
        <v>991</v>
      </c>
      <c r="D2054" s="324" t="s">
        <v>4161</v>
      </c>
      <c r="E2054" s="324" t="s">
        <v>1183</v>
      </c>
      <c r="F2054" s="324" t="s">
        <v>801</v>
      </c>
      <c r="G2054" s="324" t="s">
        <v>896</v>
      </c>
      <c r="H2054" s="324" t="s">
        <v>6249</v>
      </c>
      <c r="I2054" s="325">
        <v>290400</v>
      </c>
      <c r="J2054" s="325">
        <v>0</v>
      </c>
      <c r="K2054" s="325">
        <v>290400</v>
      </c>
      <c r="L2054" s="325">
        <v>180048</v>
      </c>
      <c r="M2054" s="325">
        <v>0</v>
      </c>
      <c r="N2054" s="324" t="s">
        <v>7279</v>
      </c>
    </row>
    <row r="2055" spans="2:14" ht="15" hidden="1" x14ac:dyDescent="0.25">
      <c r="B2055" s="326" t="s">
        <v>15483</v>
      </c>
      <c r="C2055" s="326" t="s">
        <v>991</v>
      </c>
      <c r="D2055" s="326" t="s">
        <v>4161</v>
      </c>
      <c r="E2055" s="326" t="s">
        <v>1183</v>
      </c>
      <c r="F2055" s="326" t="s">
        <v>801</v>
      </c>
      <c r="G2055" s="326" t="s">
        <v>896</v>
      </c>
      <c r="H2055" s="326" t="s">
        <v>7395</v>
      </c>
      <c r="I2055" s="327">
        <v>0</v>
      </c>
      <c r="J2055" s="327">
        <v>0</v>
      </c>
      <c r="K2055" s="327">
        <v>0</v>
      </c>
      <c r="L2055" s="327">
        <v>0</v>
      </c>
      <c r="M2055" s="327">
        <v>0</v>
      </c>
      <c r="N2055" s="326" t="s">
        <v>7278</v>
      </c>
    </row>
    <row r="2056" spans="2:14" ht="15" hidden="1" x14ac:dyDescent="0.25">
      <c r="B2056" s="326" t="s">
        <v>15484</v>
      </c>
      <c r="C2056" s="326" t="s">
        <v>991</v>
      </c>
      <c r="D2056" s="326" t="s">
        <v>4161</v>
      </c>
      <c r="E2056" s="326" t="s">
        <v>1184</v>
      </c>
      <c r="F2056" s="326" t="s">
        <v>801</v>
      </c>
      <c r="G2056" s="326" t="s">
        <v>896</v>
      </c>
      <c r="H2056" s="326" t="s">
        <v>6249</v>
      </c>
      <c r="I2056" s="327">
        <v>77880</v>
      </c>
      <c r="J2056" s="327">
        <v>0</v>
      </c>
      <c r="K2056" s="327">
        <v>77880</v>
      </c>
      <c r="L2056" s="327">
        <v>48285.599999999999</v>
      </c>
      <c r="M2056" s="327">
        <v>0</v>
      </c>
      <c r="N2056" s="326" t="s">
        <v>7279</v>
      </c>
    </row>
    <row r="2057" spans="2:14" ht="15" hidden="1" x14ac:dyDescent="0.25">
      <c r="B2057" s="324" t="s">
        <v>15484</v>
      </c>
      <c r="C2057" s="324" t="s">
        <v>991</v>
      </c>
      <c r="D2057" s="324" t="s">
        <v>4161</v>
      </c>
      <c r="E2057" s="324" t="s">
        <v>1184</v>
      </c>
      <c r="F2057" s="324" t="s">
        <v>801</v>
      </c>
      <c r="G2057" s="324" t="s">
        <v>896</v>
      </c>
      <c r="H2057" s="324" t="s">
        <v>7395</v>
      </c>
      <c r="I2057" s="325">
        <v>0</v>
      </c>
      <c r="J2057" s="325">
        <v>0</v>
      </c>
      <c r="K2057" s="325">
        <v>0</v>
      </c>
      <c r="L2057" s="325">
        <v>0</v>
      </c>
      <c r="M2057" s="325">
        <v>0</v>
      </c>
      <c r="N2057" s="324" t="s">
        <v>7278</v>
      </c>
    </row>
    <row r="2058" spans="2:14" ht="15" hidden="1" x14ac:dyDescent="0.25">
      <c r="B2058" s="326" t="s">
        <v>15485</v>
      </c>
      <c r="C2058" s="326" t="s">
        <v>991</v>
      </c>
      <c r="D2058" s="326" t="s">
        <v>4161</v>
      </c>
      <c r="E2058" s="326" t="s">
        <v>4289</v>
      </c>
      <c r="F2058" s="326" t="s">
        <v>801</v>
      </c>
      <c r="G2058" s="326" t="s">
        <v>896</v>
      </c>
      <c r="H2058" s="326" t="s">
        <v>6249</v>
      </c>
      <c r="I2058" s="327">
        <v>31533</v>
      </c>
      <c r="J2058" s="327">
        <v>0</v>
      </c>
      <c r="K2058" s="327">
        <v>31533</v>
      </c>
      <c r="L2058" s="327">
        <v>16829.810000000001</v>
      </c>
      <c r="M2058" s="327">
        <v>0</v>
      </c>
      <c r="N2058" s="326" t="s">
        <v>7279</v>
      </c>
    </row>
    <row r="2059" spans="2:14" ht="15" hidden="1" x14ac:dyDescent="0.25">
      <c r="B2059" s="324" t="s">
        <v>15485</v>
      </c>
      <c r="C2059" s="324" t="s">
        <v>991</v>
      </c>
      <c r="D2059" s="324" t="s">
        <v>4161</v>
      </c>
      <c r="E2059" s="324" t="s">
        <v>4289</v>
      </c>
      <c r="F2059" s="324" t="s">
        <v>801</v>
      </c>
      <c r="G2059" s="324" t="s">
        <v>896</v>
      </c>
      <c r="H2059" s="324" t="s">
        <v>6221</v>
      </c>
      <c r="I2059" s="325">
        <v>6171</v>
      </c>
      <c r="J2059" s="325">
        <v>0</v>
      </c>
      <c r="K2059" s="325">
        <v>6171</v>
      </c>
      <c r="L2059" s="325">
        <v>3293.59</v>
      </c>
      <c r="M2059" s="325">
        <v>0</v>
      </c>
      <c r="N2059" s="324" t="s">
        <v>7276</v>
      </c>
    </row>
    <row r="2060" spans="2:14" ht="15" hidden="1" x14ac:dyDescent="0.25">
      <c r="B2060" s="326" t="s">
        <v>15485</v>
      </c>
      <c r="C2060" s="326" t="s">
        <v>991</v>
      </c>
      <c r="D2060" s="326" t="s">
        <v>4161</v>
      </c>
      <c r="E2060" s="326" t="s">
        <v>4289</v>
      </c>
      <c r="F2060" s="326" t="s">
        <v>801</v>
      </c>
      <c r="G2060" s="326" t="s">
        <v>896</v>
      </c>
      <c r="H2060" s="326" t="s">
        <v>7395</v>
      </c>
      <c r="I2060" s="327">
        <v>7200</v>
      </c>
      <c r="J2060" s="327">
        <v>0</v>
      </c>
      <c r="K2060" s="327">
        <v>7200</v>
      </c>
      <c r="L2060" s="327">
        <v>3842.79</v>
      </c>
      <c r="M2060" s="327">
        <v>0</v>
      </c>
      <c r="N2060" s="326" t="s">
        <v>7278</v>
      </c>
    </row>
    <row r="2061" spans="2:14" ht="15" hidden="1" x14ac:dyDescent="0.25">
      <c r="B2061" s="326" t="s">
        <v>15486</v>
      </c>
      <c r="C2061" s="326" t="s">
        <v>991</v>
      </c>
      <c r="D2061" s="326" t="s">
        <v>4162</v>
      </c>
      <c r="E2061" s="326" t="s">
        <v>1185</v>
      </c>
      <c r="F2061" s="326" t="s">
        <v>801</v>
      </c>
      <c r="G2061" s="326" t="s">
        <v>896</v>
      </c>
      <c r="H2061" s="326" t="s">
        <v>6249</v>
      </c>
      <c r="I2061" s="327">
        <v>20</v>
      </c>
      <c r="J2061" s="327">
        <v>0</v>
      </c>
      <c r="K2061" s="327">
        <v>20</v>
      </c>
      <c r="L2061" s="327">
        <v>58.71</v>
      </c>
      <c r="M2061" s="327">
        <v>0</v>
      </c>
      <c r="N2061" s="326" t="s">
        <v>7279</v>
      </c>
    </row>
    <row r="2062" spans="2:14" ht="15" hidden="1" x14ac:dyDescent="0.25">
      <c r="B2062" s="324" t="s">
        <v>15486</v>
      </c>
      <c r="C2062" s="324" t="s">
        <v>991</v>
      </c>
      <c r="D2062" s="324" t="s">
        <v>4162</v>
      </c>
      <c r="E2062" s="324" t="s">
        <v>1185</v>
      </c>
      <c r="F2062" s="324" t="s">
        <v>801</v>
      </c>
      <c r="G2062" s="324" t="s">
        <v>896</v>
      </c>
      <c r="H2062" s="324" t="s">
        <v>6221</v>
      </c>
      <c r="I2062" s="325">
        <v>0</v>
      </c>
      <c r="J2062" s="325">
        <v>0</v>
      </c>
      <c r="K2062" s="325">
        <v>0</v>
      </c>
      <c r="L2062" s="325">
        <v>0</v>
      </c>
      <c r="M2062" s="325">
        <v>0</v>
      </c>
      <c r="N2062" s="324" t="s">
        <v>7276</v>
      </c>
    </row>
    <row r="2063" spans="2:14" ht="15" hidden="1" x14ac:dyDescent="0.25">
      <c r="B2063" s="324" t="s">
        <v>15487</v>
      </c>
      <c r="C2063" s="324" t="s">
        <v>991</v>
      </c>
      <c r="D2063" s="324" t="s">
        <v>4162</v>
      </c>
      <c r="E2063" s="324" t="s">
        <v>1186</v>
      </c>
      <c r="F2063" s="324" t="s">
        <v>801</v>
      </c>
      <c r="G2063" s="324" t="s">
        <v>896</v>
      </c>
      <c r="H2063" s="324" t="s">
        <v>6249</v>
      </c>
      <c r="I2063" s="325">
        <v>2162</v>
      </c>
      <c r="J2063" s="325">
        <v>0</v>
      </c>
      <c r="K2063" s="325">
        <v>2162</v>
      </c>
      <c r="L2063" s="325">
        <v>6726.2</v>
      </c>
      <c r="M2063" s="325">
        <v>0</v>
      </c>
      <c r="N2063" s="324" t="s">
        <v>7279</v>
      </c>
    </row>
    <row r="2064" spans="2:14" ht="15" hidden="1" x14ac:dyDescent="0.25">
      <c r="B2064" s="326" t="s">
        <v>15487</v>
      </c>
      <c r="C2064" s="326" t="s">
        <v>991</v>
      </c>
      <c r="D2064" s="326" t="s">
        <v>4162</v>
      </c>
      <c r="E2064" s="326" t="s">
        <v>1186</v>
      </c>
      <c r="F2064" s="326" t="s">
        <v>801</v>
      </c>
      <c r="G2064" s="326" t="s">
        <v>896</v>
      </c>
      <c r="H2064" s="326" t="s">
        <v>6221</v>
      </c>
      <c r="I2064" s="327">
        <v>950</v>
      </c>
      <c r="J2064" s="327">
        <v>0</v>
      </c>
      <c r="K2064" s="327">
        <v>950</v>
      </c>
      <c r="L2064" s="327">
        <v>2955.55</v>
      </c>
      <c r="M2064" s="327">
        <v>0</v>
      </c>
      <c r="N2064" s="326" t="s">
        <v>7276</v>
      </c>
    </row>
    <row r="2065" spans="2:14" ht="15" hidden="1" x14ac:dyDescent="0.25">
      <c r="B2065" s="324" t="s">
        <v>15488</v>
      </c>
      <c r="C2065" s="324" t="s">
        <v>991</v>
      </c>
      <c r="D2065" s="324" t="s">
        <v>4162</v>
      </c>
      <c r="E2065" s="324" t="s">
        <v>2110</v>
      </c>
      <c r="F2065" s="324" t="s">
        <v>801</v>
      </c>
      <c r="G2065" s="324" t="s">
        <v>896</v>
      </c>
      <c r="H2065" s="324" t="s">
        <v>6249</v>
      </c>
      <c r="I2065" s="325">
        <v>0</v>
      </c>
      <c r="J2065" s="325">
        <v>0</v>
      </c>
      <c r="K2065" s="325">
        <v>0</v>
      </c>
      <c r="L2065" s="325">
        <v>0</v>
      </c>
      <c r="M2065" s="325">
        <v>0</v>
      </c>
      <c r="N2065" s="324" t="s">
        <v>7279</v>
      </c>
    </row>
    <row r="2066" spans="2:14" ht="15" hidden="1" x14ac:dyDescent="0.25">
      <c r="B2066" s="326" t="s">
        <v>15489</v>
      </c>
      <c r="C2066" s="326" t="s">
        <v>991</v>
      </c>
      <c r="D2066" s="326" t="s">
        <v>4162</v>
      </c>
      <c r="E2066" s="326" t="s">
        <v>1187</v>
      </c>
      <c r="F2066" s="326" t="s">
        <v>801</v>
      </c>
      <c r="G2066" s="326" t="s">
        <v>896</v>
      </c>
      <c r="H2066" s="326" t="s">
        <v>6249</v>
      </c>
      <c r="I2066" s="327">
        <v>11537</v>
      </c>
      <c r="J2066" s="327">
        <v>0</v>
      </c>
      <c r="K2066" s="327">
        <v>11537</v>
      </c>
      <c r="L2066" s="327">
        <v>15676.48</v>
      </c>
      <c r="M2066" s="327">
        <v>0</v>
      </c>
      <c r="N2066" s="326" t="s">
        <v>7279</v>
      </c>
    </row>
    <row r="2067" spans="2:14" ht="15" hidden="1" x14ac:dyDescent="0.25">
      <c r="B2067" s="324" t="s">
        <v>15489</v>
      </c>
      <c r="C2067" s="324" t="s">
        <v>991</v>
      </c>
      <c r="D2067" s="324" t="s">
        <v>4162</v>
      </c>
      <c r="E2067" s="324" t="s">
        <v>1187</v>
      </c>
      <c r="F2067" s="324" t="s">
        <v>801</v>
      </c>
      <c r="G2067" s="324" t="s">
        <v>896</v>
      </c>
      <c r="H2067" s="324" t="s">
        <v>6221</v>
      </c>
      <c r="I2067" s="325">
        <v>0</v>
      </c>
      <c r="J2067" s="325">
        <v>3660</v>
      </c>
      <c r="K2067" s="325">
        <v>-3660</v>
      </c>
      <c r="L2067" s="325">
        <v>0</v>
      </c>
      <c r="M2067" s="325">
        <v>0</v>
      </c>
      <c r="N2067" s="324" t="s">
        <v>7276</v>
      </c>
    </row>
    <row r="2068" spans="2:14" ht="15" hidden="1" x14ac:dyDescent="0.25">
      <c r="B2068" s="326" t="s">
        <v>15489</v>
      </c>
      <c r="C2068" s="326" t="s">
        <v>991</v>
      </c>
      <c r="D2068" s="326" t="s">
        <v>4162</v>
      </c>
      <c r="E2068" s="326" t="s">
        <v>1187</v>
      </c>
      <c r="F2068" s="326" t="s">
        <v>801</v>
      </c>
      <c r="G2068" s="326" t="s">
        <v>896</v>
      </c>
      <c r="H2068" s="326" t="s">
        <v>7395</v>
      </c>
      <c r="I2068" s="327">
        <v>0</v>
      </c>
      <c r="J2068" s="327">
        <v>0</v>
      </c>
      <c r="K2068" s="327">
        <v>0</v>
      </c>
      <c r="L2068" s="327">
        <v>0</v>
      </c>
      <c r="M2068" s="327">
        <v>0</v>
      </c>
      <c r="N2068" s="326" t="s">
        <v>7278</v>
      </c>
    </row>
    <row r="2069" spans="2:14" ht="15" hidden="1" x14ac:dyDescent="0.25">
      <c r="B2069" s="324" t="s">
        <v>15490</v>
      </c>
      <c r="C2069" s="324" t="s">
        <v>991</v>
      </c>
      <c r="D2069" s="324" t="s">
        <v>4162</v>
      </c>
      <c r="E2069" s="324" t="s">
        <v>1188</v>
      </c>
      <c r="F2069" s="324" t="s">
        <v>801</v>
      </c>
      <c r="G2069" s="324" t="s">
        <v>896</v>
      </c>
      <c r="H2069" s="324" t="s">
        <v>6249</v>
      </c>
      <c r="I2069" s="325">
        <v>4400</v>
      </c>
      <c r="J2069" s="325">
        <v>0</v>
      </c>
      <c r="K2069" s="325">
        <v>4400</v>
      </c>
      <c r="L2069" s="325">
        <v>8173.32</v>
      </c>
      <c r="M2069" s="325">
        <v>0</v>
      </c>
      <c r="N2069" s="324" t="s">
        <v>7279</v>
      </c>
    </row>
    <row r="2070" spans="2:14" ht="15" hidden="1" x14ac:dyDescent="0.25">
      <c r="B2070" s="326" t="s">
        <v>15490</v>
      </c>
      <c r="C2070" s="326" t="s">
        <v>991</v>
      </c>
      <c r="D2070" s="326" t="s">
        <v>4162</v>
      </c>
      <c r="E2070" s="326" t="s">
        <v>1188</v>
      </c>
      <c r="F2070" s="326" t="s">
        <v>801</v>
      </c>
      <c r="G2070" s="326" t="s">
        <v>896</v>
      </c>
      <c r="H2070" s="326" t="s">
        <v>6221</v>
      </c>
      <c r="I2070" s="327">
        <v>0</v>
      </c>
      <c r="J2070" s="327">
        <v>0</v>
      </c>
      <c r="K2070" s="327">
        <v>0</v>
      </c>
      <c r="L2070" s="327">
        <v>0</v>
      </c>
      <c r="M2070" s="327">
        <v>0</v>
      </c>
      <c r="N2070" s="326" t="s">
        <v>7276</v>
      </c>
    </row>
    <row r="2071" spans="2:14" ht="15" hidden="1" x14ac:dyDescent="0.25">
      <c r="B2071" s="324" t="s">
        <v>15491</v>
      </c>
      <c r="C2071" s="324" t="s">
        <v>991</v>
      </c>
      <c r="D2071" s="324" t="s">
        <v>4162</v>
      </c>
      <c r="E2071" s="324" t="s">
        <v>1190</v>
      </c>
      <c r="F2071" s="324" t="s">
        <v>801</v>
      </c>
      <c r="G2071" s="324" t="s">
        <v>896</v>
      </c>
      <c r="H2071" s="324" t="s">
        <v>6249</v>
      </c>
      <c r="I2071" s="325">
        <v>0</v>
      </c>
      <c r="J2071" s="325">
        <v>0</v>
      </c>
      <c r="K2071" s="325">
        <v>0</v>
      </c>
      <c r="L2071" s="325">
        <v>0</v>
      </c>
      <c r="M2071" s="325">
        <v>0</v>
      </c>
      <c r="N2071" s="324" t="s">
        <v>7279</v>
      </c>
    </row>
    <row r="2072" spans="2:14" ht="15" hidden="1" x14ac:dyDescent="0.25">
      <c r="B2072" s="326" t="s">
        <v>15492</v>
      </c>
      <c r="C2072" s="326" t="s">
        <v>991</v>
      </c>
      <c r="D2072" s="326" t="s">
        <v>4162</v>
      </c>
      <c r="E2072" s="326" t="s">
        <v>14392</v>
      </c>
      <c r="F2072" s="326" t="s">
        <v>801</v>
      </c>
      <c r="G2072" s="326" t="s">
        <v>896</v>
      </c>
      <c r="H2072" s="326" t="s">
        <v>6249</v>
      </c>
      <c r="I2072" s="327">
        <v>23140</v>
      </c>
      <c r="J2072" s="327">
        <v>0</v>
      </c>
      <c r="K2072" s="327">
        <v>23140</v>
      </c>
      <c r="L2072" s="327">
        <v>35780</v>
      </c>
      <c r="M2072" s="327">
        <v>0</v>
      </c>
      <c r="N2072" s="326" t="s">
        <v>7279</v>
      </c>
    </row>
    <row r="2073" spans="2:14" ht="15" hidden="1" x14ac:dyDescent="0.25">
      <c r="B2073" s="324" t="s">
        <v>15492</v>
      </c>
      <c r="C2073" s="324" t="s">
        <v>991</v>
      </c>
      <c r="D2073" s="324" t="s">
        <v>4162</v>
      </c>
      <c r="E2073" s="324" t="s">
        <v>14392</v>
      </c>
      <c r="F2073" s="324" t="s">
        <v>801</v>
      </c>
      <c r="G2073" s="324" t="s">
        <v>896</v>
      </c>
      <c r="H2073" s="324" t="s">
        <v>6221</v>
      </c>
      <c r="I2073" s="325">
        <v>1042</v>
      </c>
      <c r="J2073" s="325">
        <v>0</v>
      </c>
      <c r="K2073" s="325">
        <v>1042</v>
      </c>
      <c r="L2073" s="325">
        <v>1611.17</v>
      </c>
      <c r="M2073" s="325">
        <v>0</v>
      </c>
      <c r="N2073" s="324" t="s">
        <v>7276</v>
      </c>
    </row>
    <row r="2074" spans="2:14" ht="15" hidden="1" x14ac:dyDescent="0.25">
      <c r="B2074" s="326" t="s">
        <v>15493</v>
      </c>
      <c r="C2074" s="326" t="s">
        <v>991</v>
      </c>
      <c r="D2074" s="326" t="s">
        <v>4162</v>
      </c>
      <c r="E2074" s="326" t="s">
        <v>1191</v>
      </c>
      <c r="F2074" s="326" t="s">
        <v>801</v>
      </c>
      <c r="G2074" s="326" t="s">
        <v>896</v>
      </c>
      <c r="H2074" s="326" t="s">
        <v>6249</v>
      </c>
      <c r="I2074" s="327">
        <v>34360</v>
      </c>
      <c r="J2074" s="327">
        <v>0</v>
      </c>
      <c r="K2074" s="327">
        <v>34360</v>
      </c>
      <c r="L2074" s="327">
        <v>63158.559999999998</v>
      </c>
      <c r="M2074" s="327">
        <v>0</v>
      </c>
      <c r="N2074" s="326" t="s">
        <v>7279</v>
      </c>
    </row>
    <row r="2075" spans="2:14" ht="15" hidden="1" x14ac:dyDescent="0.25">
      <c r="B2075" s="324" t="s">
        <v>15493</v>
      </c>
      <c r="C2075" s="324" t="s">
        <v>991</v>
      </c>
      <c r="D2075" s="324" t="s">
        <v>4162</v>
      </c>
      <c r="E2075" s="324" t="s">
        <v>1191</v>
      </c>
      <c r="F2075" s="324" t="s">
        <v>801</v>
      </c>
      <c r="G2075" s="324" t="s">
        <v>896</v>
      </c>
      <c r="H2075" s="324" t="s">
        <v>6221</v>
      </c>
      <c r="I2075" s="325">
        <v>0</v>
      </c>
      <c r="J2075" s="325">
        <v>0</v>
      </c>
      <c r="K2075" s="325">
        <v>0</v>
      </c>
      <c r="L2075" s="325">
        <v>0</v>
      </c>
      <c r="M2075" s="325">
        <v>0</v>
      </c>
      <c r="N2075" s="324" t="s">
        <v>7276</v>
      </c>
    </row>
    <row r="2076" spans="2:14" ht="15" hidden="1" x14ac:dyDescent="0.25">
      <c r="B2076" s="326" t="s">
        <v>15493</v>
      </c>
      <c r="C2076" s="326" t="s">
        <v>991</v>
      </c>
      <c r="D2076" s="326" t="s">
        <v>4162</v>
      </c>
      <c r="E2076" s="326" t="s">
        <v>1191</v>
      </c>
      <c r="F2076" s="326" t="s">
        <v>801</v>
      </c>
      <c r="G2076" s="326" t="s">
        <v>896</v>
      </c>
      <c r="H2076" s="326" t="s">
        <v>7395</v>
      </c>
      <c r="I2076" s="327">
        <v>419</v>
      </c>
      <c r="J2076" s="327">
        <v>0</v>
      </c>
      <c r="K2076" s="327">
        <v>419</v>
      </c>
      <c r="L2076" s="327">
        <v>817.36</v>
      </c>
      <c r="M2076" s="327">
        <v>0</v>
      </c>
      <c r="N2076" s="326" t="s">
        <v>7278</v>
      </c>
    </row>
    <row r="2077" spans="2:14" ht="15" hidden="1" x14ac:dyDescent="0.25">
      <c r="B2077" s="326" t="s">
        <v>15494</v>
      </c>
      <c r="C2077" s="326" t="s">
        <v>991</v>
      </c>
      <c r="D2077" s="326" t="s">
        <v>4162</v>
      </c>
      <c r="E2077" s="326" t="s">
        <v>1192</v>
      </c>
      <c r="F2077" s="326" t="s">
        <v>801</v>
      </c>
      <c r="G2077" s="326" t="s">
        <v>896</v>
      </c>
      <c r="H2077" s="326" t="s">
        <v>6249</v>
      </c>
      <c r="I2077" s="327">
        <v>26146</v>
      </c>
      <c r="J2077" s="327">
        <v>0</v>
      </c>
      <c r="K2077" s="327">
        <v>26146</v>
      </c>
      <c r="L2077" s="327">
        <v>42479.96</v>
      </c>
      <c r="M2077" s="327">
        <v>0</v>
      </c>
      <c r="N2077" s="326" t="s">
        <v>7279</v>
      </c>
    </row>
    <row r="2078" spans="2:14" ht="15" hidden="1" x14ac:dyDescent="0.25">
      <c r="B2078" s="324" t="s">
        <v>15494</v>
      </c>
      <c r="C2078" s="324" t="s">
        <v>991</v>
      </c>
      <c r="D2078" s="324" t="s">
        <v>4162</v>
      </c>
      <c r="E2078" s="324" t="s">
        <v>1192</v>
      </c>
      <c r="F2078" s="324" t="s">
        <v>801</v>
      </c>
      <c r="G2078" s="324" t="s">
        <v>896</v>
      </c>
      <c r="H2078" s="324" t="s">
        <v>6221</v>
      </c>
      <c r="I2078" s="325">
        <v>2106</v>
      </c>
      <c r="J2078" s="325">
        <v>0</v>
      </c>
      <c r="K2078" s="325">
        <v>2106</v>
      </c>
      <c r="L2078" s="325">
        <v>3351.78</v>
      </c>
      <c r="M2078" s="325">
        <v>0</v>
      </c>
      <c r="N2078" s="324" t="s">
        <v>7276</v>
      </c>
    </row>
    <row r="2079" spans="2:14" ht="15" hidden="1" x14ac:dyDescent="0.25">
      <c r="B2079" s="324" t="s">
        <v>15495</v>
      </c>
      <c r="C2079" s="324" t="s">
        <v>991</v>
      </c>
      <c r="D2079" s="324" t="s">
        <v>4162</v>
      </c>
      <c r="E2079" s="324" t="s">
        <v>4290</v>
      </c>
      <c r="F2079" s="324" t="s">
        <v>801</v>
      </c>
      <c r="G2079" s="324" t="s">
        <v>896</v>
      </c>
      <c r="H2079" s="324" t="s">
        <v>6249</v>
      </c>
      <c r="I2079" s="325">
        <v>15300</v>
      </c>
      <c r="J2079" s="325">
        <v>0</v>
      </c>
      <c r="K2079" s="325">
        <v>15300</v>
      </c>
      <c r="L2079" s="325">
        <v>27863.74</v>
      </c>
      <c r="M2079" s="325">
        <v>0</v>
      </c>
      <c r="N2079" s="324" t="s">
        <v>7279</v>
      </c>
    </row>
    <row r="2080" spans="2:14" ht="15" hidden="1" x14ac:dyDescent="0.25">
      <c r="B2080" s="326" t="s">
        <v>15495</v>
      </c>
      <c r="C2080" s="326" t="s">
        <v>991</v>
      </c>
      <c r="D2080" s="326" t="s">
        <v>4162</v>
      </c>
      <c r="E2080" s="326" t="s">
        <v>4290</v>
      </c>
      <c r="F2080" s="326" t="s">
        <v>801</v>
      </c>
      <c r="G2080" s="326" t="s">
        <v>896</v>
      </c>
      <c r="H2080" s="326" t="s">
        <v>6221</v>
      </c>
      <c r="I2080" s="327">
        <v>3577</v>
      </c>
      <c r="J2080" s="327">
        <v>0</v>
      </c>
      <c r="K2080" s="327">
        <v>3577</v>
      </c>
      <c r="L2080" s="327">
        <v>6801.47</v>
      </c>
      <c r="M2080" s="327">
        <v>0</v>
      </c>
      <c r="N2080" s="326" t="s">
        <v>7276</v>
      </c>
    </row>
    <row r="2081" spans="2:14" ht="15" hidden="1" x14ac:dyDescent="0.25">
      <c r="B2081" s="324" t="s">
        <v>15495</v>
      </c>
      <c r="C2081" s="324" t="s">
        <v>991</v>
      </c>
      <c r="D2081" s="324" t="s">
        <v>4162</v>
      </c>
      <c r="E2081" s="324" t="s">
        <v>4290</v>
      </c>
      <c r="F2081" s="324" t="s">
        <v>801</v>
      </c>
      <c r="G2081" s="324" t="s">
        <v>896</v>
      </c>
      <c r="H2081" s="324" t="s">
        <v>7395</v>
      </c>
      <c r="I2081" s="325">
        <v>0</v>
      </c>
      <c r="J2081" s="325">
        <v>0</v>
      </c>
      <c r="K2081" s="325">
        <v>0</v>
      </c>
      <c r="L2081" s="325">
        <v>119.42</v>
      </c>
      <c r="M2081" s="325">
        <v>0</v>
      </c>
      <c r="N2081" s="324" t="s">
        <v>7278</v>
      </c>
    </row>
    <row r="2082" spans="2:14" ht="15" hidden="1" x14ac:dyDescent="0.25">
      <c r="B2082" s="326" t="s">
        <v>15496</v>
      </c>
      <c r="C2082" s="326" t="s">
        <v>991</v>
      </c>
      <c r="D2082" s="326" t="s">
        <v>4162</v>
      </c>
      <c r="E2082" s="326" t="s">
        <v>4530</v>
      </c>
      <c r="F2082" s="326" t="s">
        <v>801</v>
      </c>
      <c r="G2082" s="326" t="s">
        <v>896</v>
      </c>
      <c r="H2082" s="326" t="s">
        <v>6249</v>
      </c>
      <c r="I2082" s="327">
        <v>0</v>
      </c>
      <c r="J2082" s="327">
        <v>0</v>
      </c>
      <c r="K2082" s="327">
        <v>0</v>
      </c>
      <c r="L2082" s="327">
        <v>0</v>
      </c>
      <c r="M2082" s="327">
        <v>0</v>
      </c>
      <c r="N2082" s="326" t="s">
        <v>7279</v>
      </c>
    </row>
    <row r="2083" spans="2:14" ht="15" hidden="1" x14ac:dyDescent="0.25">
      <c r="B2083" s="324" t="s">
        <v>15497</v>
      </c>
      <c r="C2083" s="324" t="s">
        <v>991</v>
      </c>
      <c r="D2083" s="324" t="s">
        <v>4162</v>
      </c>
      <c r="E2083" s="324" t="s">
        <v>5065</v>
      </c>
      <c r="F2083" s="324" t="s">
        <v>801</v>
      </c>
      <c r="G2083" s="324" t="s">
        <v>896</v>
      </c>
      <c r="H2083" s="324" t="s">
        <v>6249</v>
      </c>
      <c r="I2083" s="325">
        <v>0</v>
      </c>
      <c r="J2083" s="325">
        <v>0</v>
      </c>
      <c r="K2083" s="325">
        <v>0</v>
      </c>
      <c r="L2083" s="325">
        <v>0</v>
      </c>
      <c r="M2083" s="325">
        <v>0</v>
      </c>
      <c r="N2083" s="324" t="s">
        <v>7279</v>
      </c>
    </row>
    <row r="2084" spans="2:14" ht="15" hidden="1" x14ac:dyDescent="0.25">
      <c r="B2084" s="326" t="s">
        <v>15498</v>
      </c>
      <c r="C2084" s="326" t="s">
        <v>1098</v>
      </c>
      <c r="D2084" s="326" t="s">
        <v>4163</v>
      </c>
      <c r="E2084" s="326" t="s">
        <v>2111</v>
      </c>
      <c r="F2084" s="326" t="s">
        <v>1102</v>
      </c>
      <c r="G2084" s="326" t="s">
        <v>896</v>
      </c>
      <c r="H2084" s="326" t="s">
        <v>6249</v>
      </c>
      <c r="I2084" s="327">
        <v>0</v>
      </c>
      <c r="J2084" s="327">
        <v>0</v>
      </c>
      <c r="K2084" s="327">
        <v>0</v>
      </c>
      <c r="L2084" s="327">
        <v>-7735.17</v>
      </c>
      <c r="M2084" s="327">
        <v>0</v>
      </c>
      <c r="N2084" s="326" t="s">
        <v>7279</v>
      </c>
    </row>
    <row r="2085" spans="2:14" ht="15" hidden="1" x14ac:dyDescent="0.25">
      <c r="B2085" s="326" t="s">
        <v>15499</v>
      </c>
      <c r="C2085" s="326" t="s">
        <v>1098</v>
      </c>
      <c r="D2085" s="326" t="s">
        <v>4163</v>
      </c>
      <c r="E2085" s="326" t="s">
        <v>1193</v>
      </c>
      <c r="F2085" s="326" t="s">
        <v>1102</v>
      </c>
      <c r="G2085" s="326" t="s">
        <v>896</v>
      </c>
      <c r="H2085" s="326" t="s">
        <v>6223</v>
      </c>
      <c r="I2085" s="327">
        <v>0</v>
      </c>
      <c r="J2085" s="327">
        <v>0</v>
      </c>
      <c r="K2085" s="327">
        <v>0</v>
      </c>
      <c r="L2085" s="327">
        <v>0</v>
      </c>
      <c r="M2085" s="327">
        <v>0</v>
      </c>
      <c r="N2085" s="326" t="s">
        <v>7280</v>
      </c>
    </row>
    <row r="2086" spans="2:14" ht="15" hidden="1" x14ac:dyDescent="0.25">
      <c r="B2086" s="326" t="s">
        <v>15499</v>
      </c>
      <c r="C2086" s="326" t="s">
        <v>1098</v>
      </c>
      <c r="D2086" s="326" t="s">
        <v>4163</v>
      </c>
      <c r="E2086" s="326" t="s">
        <v>1193</v>
      </c>
      <c r="F2086" s="326" t="s">
        <v>1102</v>
      </c>
      <c r="G2086" s="326" t="s">
        <v>896</v>
      </c>
      <c r="H2086" s="326" t="s">
        <v>15500</v>
      </c>
      <c r="I2086" s="327">
        <v>0</v>
      </c>
      <c r="J2086" s="327">
        <v>0</v>
      </c>
      <c r="K2086" s="327">
        <v>0</v>
      </c>
      <c r="L2086" s="327">
        <v>0</v>
      </c>
      <c r="M2086" s="327">
        <v>0</v>
      </c>
      <c r="N2086" s="326" t="s">
        <v>12572</v>
      </c>
    </row>
    <row r="2087" spans="2:14" ht="15" hidden="1" x14ac:dyDescent="0.25">
      <c r="B2087" s="324" t="s">
        <v>15499</v>
      </c>
      <c r="C2087" s="324" t="s">
        <v>1098</v>
      </c>
      <c r="D2087" s="324" t="s">
        <v>4163</v>
      </c>
      <c r="E2087" s="324" t="s">
        <v>1193</v>
      </c>
      <c r="F2087" s="324" t="s">
        <v>1102</v>
      </c>
      <c r="G2087" s="324" t="s">
        <v>896</v>
      </c>
      <c r="H2087" s="324" t="s">
        <v>15501</v>
      </c>
      <c r="I2087" s="325">
        <v>0</v>
      </c>
      <c r="J2087" s="325">
        <v>0</v>
      </c>
      <c r="K2087" s="325">
        <v>0</v>
      </c>
      <c r="L2087" s="325">
        <v>0</v>
      </c>
      <c r="M2087" s="325">
        <v>0</v>
      </c>
      <c r="N2087" s="324" t="s">
        <v>12573</v>
      </c>
    </row>
    <row r="2088" spans="2:14" ht="15" hidden="1" x14ac:dyDescent="0.25">
      <c r="B2088" s="326" t="s">
        <v>15499</v>
      </c>
      <c r="C2088" s="326" t="s">
        <v>1098</v>
      </c>
      <c r="D2088" s="326" t="s">
        <v>4163</v>
      </c>
      <c r="E2088" s="326" t="s">
        <v>1193</v>
      </c>
      <c r="F2088" s="326" t="s">
        <v>1102</v>
      </c>
      <c r="G2088" s="326" t="s">
        <v>896</v>
      </c>
      <c r="H2088" s="326" t="s">
        <v>12574</v>
      </c>
      <c r="I2088" s="327">
        <v>65761</v>
      </c>
      <c r="J2088" s="327">
        <v>0</v>
      </c>
      <c r="K2088" s="327">
        <v>65761</v>
      </c>
      <c r="L2088" s="327">
        <v>246527.57</v>
      </c>
      <c r="M2088" s="327">
        <v>0</v>
      </c>
      <c r="N2088" s="326" t="s">
        <v>12575</v>
      </c>
    </row>
    <row r="2089" spans="2:14" ht="15" hidden="1" x14ac:dyDescent="0.25">
      <c r="B2089" s="324" t="s">
        <v>15502</v>
      </c>
      <c r="C2089" s="324" t="s">
        <v>1098</v>
      </c>
      <c r="D2089" s="324" t="s">
        <v>4163</v>
      </c>
      <c r="E2089" s="324" t="s">
        <v>698</v>
      </c>
      <c r="F2089" s="324" t="s">
        <v>1102</v>
      </c>
      <c r="G2089" s="324" t="s">
        <v>896</v>
      </c>
      <c r="H2089" s="324" t="s">
        <v>6249</v>
      </c>
      <c r="I2089" s="325">
        <v>143400</v>
      </c>
      <c r="J2089" s="325">
        <v>0</v>
      </c>
      <c r="K2089" s="325">
        <v>143400</v>
      </c>
      <c r="L2089" s="325">
        <v>508310.08</v>
      </c>
      <c r="M2089" s="325">
        <v>0</v>
      </c>
      <c r="N2089" s="324" t="s">
        <v>7279</v>
      </c>
    </row>
    <row r="2090" spans="2:14" ht="15" hidden="1" x14ac:dyDescent="0.25">
      <c r="B2090" s="326" t="s">
        <v>15502</v>
      </c>
      <c r="C2090" s="326" t="s">
        <v>1098</v>
      </c>
      <c r="D2090" s="326" t="s">
        <v>4163</v>
      </c>
      <c r="E2090" s="326" t="s">
        <v>698</v>
      </c>
      <c r="F2090" s="326" t="s">
        <v>1102</v>
      </c>
      <c r="G2090" s="326" t="s">
        <v>896</v>
      </c>
      <c r="H2090" s="326" t="s">
        <v>15503</v>
      </c>
      <c r="I2090" s="327">
        <v>0</v>
      </c>
      <c r="J2090" s="327">
        <v>0</v>
      </c>
      <c r="K2090" s="327">
        <v>0</v>
      </c>
      <c r="L2090" s="327">
        <v>0</v>
      </c>
      <c r="M2090" s="327">
        <v>0</v>
      </c>
      <c r="N2090" s="326" t="s">
        <v>12576</v>
      </c>
    </row>
    <row r="2091" spans="2:14" ht="15" hidden="1" x14ac:dyDescent="0.25">
      <c r="B2091" s="324" t="s">
        <v>15502</v>
      </c>
      <c r="C2091" s="324" t="s">
        <v>1098</v>
      </c>
      <c r="D2091" s="324" t="s">
        <v>4163</v>
      </c>
      <c r="E2091" s="324" t="s">
        <v>698</v>
      </c>
      <c r="F2091" s="324" t="s">
        <v>1102</v>
      </c>
      <c r="G2091" s="324" t="s">
        <v>896</v>
      </c>
      <c r="H2091" s="324" t="s">
        <v>15504</v>
      </c>
      <c r="I2091" s="325">
        <v>0</v>
      </c>
      <c r="J2091" s="325">
        <v>0</v>
      </c>
      <c r="K2091" s="325">
        <v>0</v>
      </c>
      <c r="L2091" s="325">
        <v>0</v>
      </c>
      <c r="M2091" s="325">
        <v>0</v>
      </c>
      <c r="N2091" s="324" t="s">
        <v>12577</v>
      </c>
    </row>
    <row r="2092" spans="2:14" ht="15" hidden="1" x14ac:dyDescent="0.25">
      <c r="B2092" s="326" t="s">
        <v>15502</v>
      </c>
      <c r="C2092" s="326" t="s">
        <v>1098</v>
      </c>
      <c r="D2092" s="326" t="s">
        <v>4163</v>
      </c>
      <c r="E2092" s="326" t="s">
        <v>698</v>
      </c>
      <c r="F2092" s="326" t="s">
        <v>1102</v>
      </c>
      <c r="G2092" s="326" t="s">
        <v>896</v>
      </c>
      <c r="H2092" s="326" t="s">
        <v>12578</v>
      </c>
      <c r="I2092" s="327">
        <v>0</v>
      </c>
      <c r="J2092" s="327">
        <v>0</v>
      </c>
      <c r="K2092" s="327">
        <v>0</v>
      </c>
      <c r="L2092" s="327">
        <v>0</v>
      </c>
      <c r="M2092" s="327">
        <v>0</v>
      </c>
      <c r="N2092" s="326" t="s">
        <v>12579</v>
      </c>
    </row>
    <row r="2093" spans="2:14" ht="15" hidden="1" x14ac:dyDescent="0.25">
      <c r="B2093" s="324" t="s">
        <v>21680</v>
      </c>
      <c r="C2093" s="324" t="s">
        <v>1098</v>
      </c>
      <c r="D2093" s="324" t="s">
        <v>4163</v>
      </c>
      <c r="E2093" s="324" t="s">
        <v>21681</v>
      </c>
      <c r="F2093" s="324" t="s">
        <v>1102</v>
      </c>
      <c r="G2093" s="324" t="s">
        <v>896</v>
      </c>
      <c r="H2093" s="324" t="s">
        <v>6249</v>
      </c>
      <c r="I2093" s="325">
        <v>0</v>
      </c>
      <c r="J2093" s="325">
        <v>0</v>
      </c>
      <c r="K2093" s="325">
        <v>0</v>
      </c>
      <c r="L2093" s="325">
        <v>0</v>
      </c>
      <c r="M2093" s="325">
        <v>0</v>
      </c>
      <c r="N2093" s="324" t="s">
        <v>7279</v>
      </c>
    </row>
    <row r="2094" spans="2:14" ht="15" hidden="1" x14ac:dyDescent="0.25">
      <c r="B2094" s="326" t="s">
        <v>15505</v>
      </c>
      <c r="C2094" s="326" t="s">
        <v>991</v>
      </c>
      <c r="D2094" s="326" t="s">
        <v>15506</v>
      </c>
      <c r="E2094" s="326" t="s">
        <v>4531</v>
      </c>
      <c r="F2094" s="326" t="s">
        <v>800</v>
      </c>
      <c r="G2094" s="326" t="s">
        <v>896</v>
      </c>
      <c r="H2094" s="326" t="s">
        <v>6249</v>
      </c>
      <c r="I2094" s="327">
        <v>0</v>
      </c>
      <c r="J2094" s="327">
        <v>0</v>
      </c>
      <c r="K2094" s="327">
        <v>0</v>
      </c>
      <c r="L2094" s="327">
        <v>0</v>
      </c>
      <c r="M2094" s="327">
        <v>0</v>
      </c>
      <c r="N2094" s="326" t="s">
        <v>7279</v>
      </c>
    </row>
    <row r="2095" spans="2:14" ht="15" hidden="1" x14ac:dyDescent="0.25">
      <c r="B2095" s="326" t="s">
        <v>15507</v>
      </c>
      <c r="C2095" s="326" t="s">
        <v>1098</v>
      </c>
      <c r="D2095" s="326" t="s">
        <v>4164</v>
      </c>
      <c r="E2095" s="326" t="s">
        <v>1194</v>
      </c>
      <c r="F2095" s="326" t="s">
        <v>800</v>
      </c>
      <c r="G2095" s="326" t="s">
        <v>896</v>
      </c>
      <c r="H2095" s="326" t="s">
        <v>6249</v>
      </c>
      <c r="I2095" s="327">
        <v>0</v>
      </c>
      <c r="J2095" s="327">
        <v>0</v>
      </c>
      <c r="K2095" s="327">
        <v>0</v>
      </c>
      <c r="L2095" s="327">
        <v>0</v>
      </c>
      <c r="M2095" s="327">
        <v>0</v>
      </c>
      <c r="N2095" s="326" t="s">
        <v>7279</v>
      </c>
    </row>
    <row r="2096" spans="2:14" ht="15" hidden="1" x14ac:dyDescent="0.25">
      <c r="B2096" s="324" t="s">
        <v>15507</v>
      </c>
      <c r="C2096" s="324" t="s">
        <v>1098</v>
      </c>
      <c r="D2096" s="324" t="s">
        <v>4164</v>
      </c>
      <c r="E2096" s="324" t="s">
        <v>1194</v>
      </c>
      <c r="F2096" s="324" t="s">
        <v>800</v>
      </c>
      <c r="G2096" s="324" t="s">
        <v>896</v>
      </c>
      <c r="H2096" s="324" t="s">
        <v>6256</v>
      </c>
      <c r="I2096" s="325">
        <v>50097</v>
      </c>
      <c r="J2096" s="325">
        <v>0</v>
      </c>
      <c r="K2096" s="325">
        <v>50097</v>
      </c>
      <c r="L2096" s="325">
        <v>153187.93</v>
      </c>
      <c r="M2096" s="325">
        <v>0</v>
      </c>
      <c r="N2096" s="324" t="s">
        <v>237</v>
      </c>
    </row>
    <row r="2097" spans="2:14" ht="15" hidden="1" x14ac:dyDescent="0.25">
      <c r="B2097" s="324" t="s">
        <v>15508</v>
      </c>
      <c r="C2097" s="324" t="s">
        <v>1098</v>
      </c>
      <c r="D2097" s="324" t="s">
        <v>4164</v>
      </c>
      <c r="E2097" s="324" t="s">
        <v>2112</v>
      </c>
      <c r="F2097" s="324" t="s">
        <v>800</v>
      </c>
      <c r="G2097" s="324" t="s">
        <v>896</v>
      </c>
      <c r="H2097" s="324" t="s">
        <v>6249</v>
      </c>
      <c r="I2097" s="325">
        <v>126446.31080000001</v>
      </c>
      <c r="J2097" s="325">
        <v>0</v>
      </c>
      <c r="K2097" s="325">
        <v>126446.31080000001</v>
      </c>
      <c r="L2097" s="325">
        <v>402368.13</v>
      </c>
      <c r="M2097" s="325">
        <v>0</v>
      </c>
      <c r="N2097" s="324" t="s">
        <v>7279</v>
      </c>
    </row>
    <row r="2098" spans="2:14" ht="15" hidden="1" x14ac:dyDescent="0.25">
      <c r="B2098" s="326" t="s">
        <v>15509</v>
      </c>
      <c r="C2098" s="326" t="s">
        <v>1098</v>
      </c>
      <c r="D2098" s="326" t="s">
        <v>4164</v>
      </c>
      <c r="E2098" s="326" t="s">
        <v>706</v>
      </c>
      <c r="F2098" s="326" t="s">
        <v>800</v>
      </c>
      <c r="G2098" s="326" t="s">
        <v>896</v>
      </c>
      <c r="H2098" s="326" t="s">
        <v>7395</v>
      </c>
      <c r="I2098" s="327">
        <v>0</v>
      </c>
      <c r="J2098" s="327">
        <v>0</v>
      </c>
      <c r="K2098" s="327">
        <v>0</v>
      </c>
      <c r="L2098" s="327">
        <v>0</v>
      </c>
      <c r="M2098" s="327">
        <v>0</v>
      </c>
      <c r="N2098" s="326" t="s">
        <v>7278</v>
      </c>
    </row>
    <row r="2099" spans="2:14" ht="15" hidden="1" x14ac:dyDescent="0.25">
      <c r="B2099" s="324" t="s">
        <v>15509</v>
      </c>
      <c r="C2099" s="324" t="s">
        <v>1098</v>
      </c>
      <c r="D2099" s="324" t="s">
        <v>4164</v>
      </c>
      <c r="E2099" s="324" t="s">
        <v>706</v>
      </c>
      <c r="F2099" s="324" t="s">
        <v>800</v>
      </c>
      <c r="G2099" s="324" t="s">
        <v>896</v>
      </c>
      <c r="H2099" s="324" t="s">
        <v>7397</v>
      </c>
      <c r="I2099" s="325">
        <v>15106.295</v>
      </c>
      <c r="J2099" s="325">
        <v>0</v>
      </c>
      <c r="K2099" s="325">
        <v>15106.295</v>
      </c>
      <c r="L2099" s="325">
        <v>35346.5</v>
      </c>
      <c r="M2099" s="325">
        <v>0</v>
      </c>
      <c r="N2099" s="324" t="s">
        <v>7282</v>
      </c>
    </row>
    <row r="2100" spans="2:14" ht="15" hidden="1" x14ac:dyDescent="0.25">
      <c r="B2100" s="324" t="s">
        <v>15510</v>
      </c>
      <c r="C2100" s="324" t="s">
        <v>1098</v>
      </c>
      <c r="D2100" s="324" t="s">
        <v>4165</v>
      </c>
      <c r="E2100" s="324" t="s">
        <v>1195</v>
      </c>
      <c r="F2100" s="324" t="s">
        <v>800</v>
      </c>
      <c r="G2100" s="324" t="s">
        <v>896</v>
      </c>
      <c r="H2100" s="324" t="s">
        <v>6249</v>
      </c>
      <c r="I2100" s="325">
        <v>0</v>
      </c>
      <c r="J2100" s="325">
        <v>0</v>
      </c>
      <c r="K2100" s="325">
        <v>0</v>
      </c>
      <c r="L2100" s="325">
        <v>0</v>
      </c>
      <c r="M2100" s="325">
        <v>0</v>
      </c>
      <c r="N2100" s="324" t="s">
        <v>7279</v>
      </c>
    </row>
    <row r="2101" spans="2:14" ht="15" hidden="1" x14ac:dyDescent="0.25">
      <c r="B2101" s="324" t="s">
        <v>15511</v>
      </c>
      <c r="C2101" s="324" t="s">
        <v>1098</v>
      </c>
      <c r="D2101" s="324" t="s">
        <v>4165</v>
      </c>
      <c r="E2101" s="324" t="s">
        <v>1196</v>
      </c>
      <c r="F2101" s="324" t="s">
        <v>800</v>
      </c>
      <c r="G2101" s="324" t="s">
        <v>896</v>
      </c>
      <c r="H2101" s="324" t="s">
        <v>6249</v>
      </c>
      <c r="I2101" s="325">
        <v>20.3</v>
      </c>
      <c r="J2101" s="325">
        <v>0</v>
      </c>
      <c r="K2101" s="325">
        <v>20.3</v>
      </c>
      <c r="L2101" s="325">
        <v>18606.77</v>
      </c>
      <c r="M2101" s="325">
        <v>0</v>
      </c>
      <c r="N2101" s="324" t="s">
        <v>7279</v>
      </c>
    </row>
    <row r="2102" spans="2:14" ht="15" hidden="1" x14ac:dyDescent="0.25">
      <c r="B2102" s="324" t="s">
        <v>15512</v>
      </c>
      <c r="C2102" s="324" t="s">
        <v>1098</v>
      </c>
      <c r="D2102" s="324" t="s">
        <v>4165</v>
      </c>
      <c r="E2102" s="324" t="s">
        <v>1197</v>
      </c>
      <c r="F2102" s="324" t="s">
        <v>800</v>
      </c>
      <c r="G2102" s="324" t="s">
        <v>896</v>
      </c>
      <c r="H2102" s="324" t="s">
        <v>6249</v>
      </c>
      <c r="I2102" s="325">
        <v>3455.49656</v>
      </c>
      <c r="J2102" s="325">
        <v>0</v>
      </c>
      <c r="K2102" s="325">
        <v>3455.49656</v>
      </c>
      <c r="L2102" s="325">
        <v>139602.12</v>
      </c>
      <c r="M2102" s="325">
        <v>0</v>
      </c>
      <c r="N2102" s="324" t="s">
        <v>7279</v>
      </c>
    </row>
    <row r="2103" spans="2:14" ht="15" hidden="1" x14ac:dyDescent="0.25">
      <c r="B2103" s="326" t="s">
        <v>15512</v>
      </c>
      <c r="C2103" s="326" t="s">
        <v>1098</v>
      </c>
      <c r="D2103" s="326" t="s">
        <v>4165</v>
      </c>
      <c r="E2103" s="326" t="s">
        <v>1197</v>
      </c>
      <c r="F2103" s="326" t="s">
        <v>800</v>
      </c>
      <c r="G2103" s="326" t="s">
        <v>896</v>
      </c>
      <c r="H2103" s="326" t="s">
        <v>7396</v>
      </c>
      <c r="I2103" s="327">
        <v>0</v>
      </c>
      <c r="J2103" s="327">
        <v>0</v>
      </c>
      <c r="K2103" s="327">
        <v>0</v>
      </c>
      <c r="L2103" s="327">
        <v>0</v>
      </c>
      <c r="M2103" s="327">
        <v>0</v>
      </c>
      <c r="N2103" s="326" t="s">
        <v>112</v>
      </c>
    </row>
    <row r="2104" spans="2:14" ht="15" hidden="1" x14ac:dyDescent="0.25">
      <c r="B2104" s="324" t="s">
        <v>15513</v>
      </c>
      <c r="C2104" s="324" t="s">
        <v>1098</v>
      </c>
      <c r="D2104" s="324" t="s">
        <v>4165</v>
      </c>
      <c r="E2104" s="324" t="s">
        <v>1198</v>
      </c>
      <c r="F2104" s="324" t="s">
        <v>800</v>
      </c>
      <c r="G2104" s="324" t="s">
        <v>896</v>
      </c>
      <c r="H2104" s="324" t="s">
        <v>6249</v>
      </c>
      <c r="I2104" s="325">
        <v>51.66</v>
      </c>
      <c r="J2104" s="325">
        <v>0</v>
      </c>
      <c r="K2104" s="325">
        <v>51.66</v>
      </c>
      <c r="L2104" s="325">
        <v>10867.44</v>
      </c>
      <c r="M2104" s="325">
        <v>0</v>
      </c>
      <c r="N2104" s="324" t="s">
        <v>7279</v>
      </c>
    </row>
    <row r="2105" spans="2:14" ht="15" hidden="1" x14ac:dyDescent="0.25">
      <c r="B2105" s="326" t="s">
        <v>15514</v>
      </c>
      <c r="C2105" s="326" t="s">
        <v>1098</v>
      </c>
      <c r="D2105" s="326" t="s">
        <v>4165</v>
      </c>
      <c r="E2105" s="326" t="s">
        <v>558</v>
      </c>
      <c r="F2105" s="326" t="s">
        <v>800</v>
      </c>
      <c r="G2105" s="326" t="s">
        <v>896</v>
      </c>
      <c r="H2105" s="326" t="s">
        <v>6249</v>
      </c>
      <c r="I2105" s="327">
        <v>89</v>
      </c>
      <c r="J2105" s="327">
        <v>0</v>
      </c>
      <c r="K2105" s="327">
        <v>89</v>
      </c>
      <c r="L2105" s="327">
        <v>98249.63</v>
      </c>
      <c r="M2105" s="327">
        <v>0</v>
      </c>
      <c r="N2105" s="326" t="s">
        <v>7279</v>
      </c>
    </row>
    <row r="2106" spans="2:14" ht="15" hidden="1" x14ac:dyDescent="0.25">
      <c r="B2106" s="326" t="s">
        <v>15515</v>
      </c>
      <c r="C2106" s="326" t="s">
        <v>1098</v>
      </c>
      <c r="D2106" s="326" t="s">
        <v>4165</v>
      </c>
      <c r="E2106" s="326" t="s">
        <v>7283</v>
      </c>
      <c r="F2106" s="326" t="s">
        <v>800</v>
      </c>
      <c r="G2106" s="326" t="s">
        <v>896</v>
      </c>
      <c r="H2106" s="326" t="s">
        <v>6249</v>
      </c>
      <c r="I2106" s="327">
        <v>0</v>
      </c>
      <c r="J2106" s="327">
        <v>0</v>
      </c>
      <c r="K2106" s="327">
        <v>0</v>
      </c>
      <c r="L2106" s="327">
        <v>0</v>
      </c>
      <c r="M2106" s="327">
        <v>0</v>
      </c>
      <c r="N2106" s="326" t="s">
        <v>7279</v>
      </c>
    </row>
    <row r="2107" spans="2:14" ht="15" hidden="1" x14ac:dyDescent="0.25">
      <c r="B2107" s="324" t="s">
        <v>15516</v>
      </c>
      <c r="C2107" s="324" t="s">
        <v>1098</v>
      </c>
      <c r="D2107" s="324" t="s">
        <v>4166</v>
      </c>
      <c r="E2107" s="324" t="s">
        <v>1199</v>
      </c>
      <c r="F2107" s="324" t="s">
        <v>800</v>
      </c>
      <c r="G2107" s="324" t="s">
        <v>896</v>
      </c>
      <c r="H2107" s="324" t="s">
        <v>6249</v>
      </c>
      <c r="I2107" s="325">
        <v>3.29</v>
      </c>
      <c r="J2107" s="325">
        <v>0</v>
      </c>
      <c r="K2107" s="325">
        <v>3.29</v>
      </c>
      <c r="L2107" s="325">
        <v>97.85</v>
      </c>
      <c r="M2107" s="325">
        <v>0</v>
      </c>
      <c r="N2107" s="324" t="s">
        <v>7279</v>
      </c>
    </row>
    <row r="2108" spans="2:14" ht="15" hidden="1" x14ac:dyDescent="0.25">
      <c r="B2108" s="326" t="s">
        <v>15516</v>
      </c>
      <c r="C2108" s="326" t="s">
        <v>1098</v>
      </c>
      <c r="D2108" s="326" t="s">
        <v>4166</v>
      </c>
      <c r="E2108" s="326" t="s">
        <v>1199</v>
      </c>
      <c r="F2108" s="326" t="s">
        <v>800</v>
      </c>
      <c r="G2108" s="326" t="s">
        <v>896</v>
      </c>
      <c r="H2108" s="326" t="s">
        <v>7396</v>
      </c>
      <c r="I2108" s="327">
        <v>1243.7598800000001</v>
      </c>
      <c r="J2108" s="327">
        <v>0</v>
      </c>
      <c r="K2108" s="327">
        <v>1243.7598800000001</v>
      </c>
      <c r="L2108" s="327">
        <v>36990.25</v>
      </c>
      <c r="M2108" s="327">
        <v>0</v>
      </c>
      <c r="N2108" s="326" t="s">
        <v>112</v>
      </c>
    </row>
    <row r="2109" spans="2:14" ht="15" hidden="1" x14ac:dyDescent="0.25">
      <c r="B2109" s="326" t="s">
        <v>15517</v>
      </c>
      <c r="C2109" s="326" t="s">
        <v>1098</v>
      </c>
      <c r="D2109" s="326" t="s">
        <v>4166</v>
      </c>
      <c r="E2109" s="326" t="s">
        <v>1200</v>
      </c>
      <c r="F2109" s="326" t="s">
        <v>800</v>
      </c>
      <c r="G2109" s="326" t="s">
        <v>896</v>
      </c>
      <c r="H2109" s="326" t="s">
        <v>6249</v>
      </c>
      <c r="I2109" s="327">
        <v>98.163200000000003</v>
      </c>
      <c r="J2109" s="327">
        <v>0</v>
      </c>
      <c r="K2109" s="327">
        <v>98.163200000000003</v>
      </c>
      <c r="L2109" s="327">
        <v>12228.5</v>
      </c>
      <c r="M2109" s="327">
        <v>0</v>
      </c>
      <c r="N2109" s="326" t="s">
        <v>7279</v>
      </c>
    </row>
    <row r="2110" spans="2:14" ht="15" hidden="1" x14ac:dyDescent="0.25">
      <c r="B2110" s="324" t="s">
        <v>15517</v>
      </c>
      <c r="C2110" s="324" t="s">
        <v>1098</v>
      </c>
      <c r="D2110" s="324" t="s">
        <v>4166</v>
      </c>
      <c r="E2110" s="324" t="s">
        <v>1200</v>
      </c>
      <c r="F2110" s="324" t="s">
        <v>800</v>
      </c>
      <c r="G2110" s="324" t="s">
        <v>896</v>
      </c>
      <c r="H2110" s="324" t="s">
        <v>7396</v>
      </c>
      <c r="I2110" s="325">
        <v>0</v>
      </c>
      <c r="J2110" s="325">
        <v>0</v>
      </c>
      <c r="K2110" s="325">
        <v>0</v>
      </c>
      <c r="L2110" s="325">
        <v>0</v>
      </c>
      <c r="M2110" s="325">
        <v>0</v>
      </c>
      <c r="N2110" s="324" t="s">
        <v>112</v>
      </c>
    </row>
    <row r="2111" spans="2:14" ht="15" hidden="1" x14ac:dyDescent="0.25">
      <c r="B2111" s="326" t="s">
        <v>15518</v>
      </c>
      <c r="C2111" s="326" t="s">
        <v>1098</v>
      </c>
      <c r="D2111" s="326" t="s">
        <v>4166</v>
      </c>
      <c r="E2111" s="326" t="s">
        <v>1201</v>
      </c>
      <c r="F2111" s="326" t="s">
        <v>800</v>
      </c>
      <c r="G2111" s="326" t="s">
        <v>896</v>
      </c>
      <c r="H2111" s="326" t="s">
        <v>6249</v>
      </c>
      <c r="I2111" s="327">
        <v>69.091329999999999</v>
      </c>
      <c r="J2111" s="327">
        <v>0</v>
      </c>
      <c r="K2111" s="327">
        <v>69.091329999999999</v>
      </c>
      <c r="L2111" s="327">
        <v>4519.57</v>
      </c>
      <c r="M2111" s="327">
        <v>0</v>
      </c>
      <c r="N2111" s="326" t="s">
        <v>7279</v>
      </c>
    </row>
    <row r="2112" spans="2:14" ht="15" hidden="1" x14ac:dyDescent="0.25">
      <c r="B2112" s="324" t="s">
        <v>15518</v>
      </c>
      <c r="C2112" s="324" t="s">
        <v>1098</v>
      </c>
      <c r="D2112" s="324" t="s">
        <v>4166</v>
      </c>
      <c r="E2112" s="324" t="s">
        <v>1201</v>
      </c>
      <c r="F2112" s="324" t="s">
        <v>800</v>
      </c>
      <c r="G2112" s="324" t="s">
        <v>896</v>
      </c>
      <c r="H2112" s="324" t="s">
        <v>7396</v>
      </c>
      <c r="I2112" s="325">
        <v>13.20867</v>
      </c>
      <c r="J2112" s="325">
        <v>0</v>
      </c>
      <c r="K2112" s="325">
        <v>13.20867</v>
      </c>
      <c r="L2112" s="325">
        <v>905.54</v>
      </c>
      <c r="M2112" s="325">
        <v>0</v>
      </c>
      <c r="N2112" s="324" t="s">
        <v>112</v>
      </c>
    </row>
    <row r="2113" spans="2:14" ht="15" hidden="1" x14ac:dyDescent="0.25">
      <c r="B2113" s="326" t="s">
        <v>15519</v>
      </c>
      <c r="C2113" s="326" t="s">
        <v>1098</v>
      </c>
      <c r="D2113" s="326" t="s">
        <v>4166</v>
      </c>
      <c r="E2113" s="326" t="s">
        <v>1202</v>
      </c>
      <c r="F2113" s="326" t="s">
        <v>800</v>
      </c>
      <c r="G2113" s="326" t="s">
        <v>896</v>
      </c>
      <c r="H2113" s="326" t="s">
        <v>6249</v>
      </c>
      <c r="I2113" s="327">
        <v>0</v>
      </c>
      <c r="J2113" s="327">
        <v>0</v>
      </c>
      <c r="K2113" s="327">
        <v>0</v>
      </c>
      <c r="L2113" s="327">
        <v>0</v>
      </c>
      <c r="M2113" s="327">
        <v>0</v>
      </c>
      <c r="N2113" s="326" t="s">
        <v>7279</v>
      </c>
    </row>
    <row r="2114" spans="2:14" ht="15" hidden="1" x14ac:dyDescent="0.25">
      <c r="B2114" s="324" t="s">
        <v>15519</v>
      </c>
      <c r="C2114" s="324" t="s">
        <v>1098</v>
      </c>
      <c r="D2114" s="324" t="s">
        <v>4166</v>
      </c>
      <c r="E2114" s="324" t="s">
        <v>1202</v>
      </c>
      <c r="F2114" s="324" t="s">
        <v>800</v>
      </c>
      <c r="G2114" s="324" t="s">
        <v>896</v>
      </c>
      <c r="H2114" s="324" t="s">
        <v>7396</v>
      </c>
      <c r="I2114" s="325">
        <v>838.1</v>
      </c>
      <c r="J2114" s="325">
        <v>0</v>
      </c>
      <c r="K2114" s="325">
        <v>838.1</v>
      </c>
      <c r="L2114" s="325">
        <v>180337.37</v>
      </c>
      <c r="M2114" s="325">
        <v>0</v>
      </c>
      <c r="N2114" s="324" t="s">
        <v>112</v>
      </c>
    </row>
    <row r="2115" spans="2:14" ht="15" hidden="1" x14ac:dyDescent="0.25">
      <c r="B2115" s="326" t="s">
        <v>15520</v>
      </c>
      <c r="C2115" s="326" t="s">
        <v>1098</v>
      </c>
      <c r="D2115" s="326" t="s">
        <v>4166</v>
      </c>
      <c r="E2115" s="326" t="s">
        <v>9542</v>
      </c>
      <c r="F2115" s="326" t="s">
        <v>800</v>
      </c>
      <c r="G2115" s="326" t="s">
        <v>896</v>
      </c>
      <c r="H2115" s="326" t="s">
        <v>6249</v>
      </c>
      <c r="I2115" s="327">
        <v>12</v>
      </c>
      <c r="J2115" s="327">
        <v>0</v>
      </c>
      <c r="K2115" s="327">
        <v>12</v>
      </c>
      <c r="L2115" s="327">
        <v>4578.5600000000004</v>
      </c>
      <c r="M2115" s="327">
        <v>0</v>
      </c>
      <c r="N2115" s="326" t="s">
        <v>7279</v>
      </c>
    </row>
    <row r="2116" spans="2:14" ht="15" hidden="1" x14ac:dyDescent="0.25">
      <c r="B2116" s="324" t="s">
        <v>15521</v>
      </c>
      <c r="C2116" s="324" t="s">
        <v>1098</v>
      </c>
      <c r="D2116" s="324" t="s">
        <v>4166</v>
      </c>
      <c r="E2116" s="324" t="s">
        <v>12580</v>
      </c>
      <c r="F2116" s="324" t="s">
        <v>800</v>
      </c>
      <c r="G2116" s="324" t="s">
        <v>896</v>
      </c>
      <c r="H2116" s="324" t="s">
        <v>6249</v>
      </c>
      <c r="I2116" s="325">
        <v>5.5</v>
      </c>
      <c r="J2116" s="325">
        <v>0</v>
      </c>
      <c r="K2116" s="325">
        <v>5.5</v>
      </c>
      <c r="L2116" s="325">
        <v>3643.95</v>
      </c>
      <c r="M2116" s="325">
        <v>0</v>
      </c>
      <c r="N2116" s="324" t="s">
        <v>7279</v>
      </c>
    </row>
    <row r="2117" spans="2:14" ht="15" hidden="1" x14ac:dyDescent="0.25">
      <c r="B2117" s="326" t="s">
        <v>15522</v>
      </c>
      <c r="C2117" s="326" t="s">
        <v>1098</v>
      </c>
      <c r="D2117" s="326" t="s">
        <v>4166</v>
      </c>
      <c r="E2117" s="326" t="s">
        <v>14384</v>
      </c>
      <c r="F2117" s="326" t="s">
        <v>800</v>
      </c>
      <c r="G2117" s="326" t="s">
        <v>896</v>
      </c>
      <c r="H2117" s="326" t="s">
        <v>6249</v>
      </c>
      <c r="I2117" s="327">
        <v>40</v>
      </c>
      <c r="J2117" s="327">
        <v>0</v>
      </c>
      <c r="K2117" s="327">
        <v>40</v>
      </c>
      <c r="L2117" s="327">
        <v>12296</v>
      </c>
      <c r="M2117" s="327">
        <v>0</v>
      </c>
      <c r="N2117" s="326" t="s">
        <v>7279</v>
      </c>
    </row>
    <row r="2118" spans="2:14" ht="15" hidden="1" x14ac:dyDescent="0.25">
      <c r="B2118" s="324" t="s">
        <v>15523</v>
      </c>
      <c r="C2118" s="324" t="s">
        <v>1098</v>
      </c>
      <c r="D2118" s="324" t="s">
        <v>4166</v>
      </c>
      <c r="E2118" s="324" t="s">
        <v>14385</v>
      </c>
      <c r="F2118" s="324" t="s">
        <v>800</v>
      </c>
      <c r="G2118" s="324" t="s">
        <v>896</v>
      </c>
      <c r="H2118" s="324" t="s">
        <v>6249</v>
      </c>
      <c r="I2118" s="325">
        <v>21</v>
      </c>
      <c r="J2118" s="325">
        <v>0</v>
      </c>
      <c r="K2118" s="325">
        <v>21</v>
      </c>
      <c r="L2118" s="325">
        <v>16357.14</v>
      </c>
      <c r="M2118" s="325">
        <v>0</v>
      </c>
      <c r="N2118" s="324" t="s">
        <v>7279</v>
      </c>
    </row>
    <row r="2119" spans="2:14" ht="15" hidden="1" x14ac:dyDescent="0.25">
      <c r="B2119" s="326" t="s">
        <v>15524</v>
      </c>
      <c r="C2119" s="326" t="s">
        <v>1098</v>
      </c>
      <c r="D2119" s="326" t="s">
        <v>4167</v>
      </c>
      <c r="E2119" s="326" t="s">
        <v>888</v>
      </c>
      <c r="F2119" s="326" t="s">
        <v>800</v>
      </c>
      <c r="G2119" s="326" t="s">
        <v>896</v>
      </c>
      <c r="H2119" s="326" t="s">
        <v>6249</v>
      </c>
      <c r="I2119" s="327">
        <v>10.5</v>
      </c>
      <c r="J2119" s="327">
        <v>0</v>
      </c>
      <c r="K2119" s="327">
        <v>10.5</v>
      </c>
      <c r="L2119" s="327">
        <v>9195.94</v>
      </c>
      <c r="M2119" s="327">
        <v>0</v>
      </c>
      <c r="N2119" s="326" t="s">
        <v>7279</v>
      </c>
    </row>
    <row r="2120" spans="2:14" ht="15" hidden="1" x14ac:dyDescent="0.25">
      <c r="B2120" s="326" t="s">
        <v>15525</v>
      </c>
      <c r="C2120" s="326" t="s">
        <v>1098</v>
      </c>
      <c r="D2120" s="326" t="s">
        <v>4167</v>
      </c>
      <c r="E2120" s="326" t="s">
        <v>8153</v>
      </c>
      <c r="F2120" s="326" t="s">
        <v>801</v>
      </c>
      <c r="G2120" s="326" t="s">
        <v>896</v>
      </c>
      <c r="H2120" s="326" t="s">
        <v>6249</v>
      </c>
      <c r="I2120" s="327">
        <v>0</v>
      </c>
      <c r="J2120" s="327">
        <v>0</v>
      </c>
      <c r="K2120" s="327">
        <v>0</v>
      </c>
      <c r="L2120" s="327">
        <v>0</v>
      </c>
      <c r="M2120" s="327">
        <v>0</v>
      </c>
      <c r="N2120" s="326" t="s">
        <v>7279</v>
      </c>
    </row>
    <row r="2121" spans="2:14" ht="15" hidden="1" x14ac:dyDescent="0.25">
      <c r="B2121" s="324" t="s">
        <v>15526</v>
      </c>
      <c r="C2121" s="324" t="s">
        <v>1100</v>
      </c>
      <c r="D2121" s="324" t="s">
        <v>4168</v>
      </c>
      <c r="E2121" s="324" t="s">
        <v>2115</v>
      </c>
      <c r="F2121" s="324" t="s">
        <v>1102</v>
      </c>
      <c r="G2121" s="324" t="s">
        <v>896</v>
      </c>
      <c r="H2121" s="324" t="s">
        <v>6221</v>
      </c>
      <c r="I2121" s="325">
        <v>0</v>
      </c>
      <c r="J2121" s="325">
        <v>0</v>
      </c>
      <c r="K2121" s="325">
        <v>0</v>
      </c>
      <c r="L2121" s="325">
        <v>0</v>
      </c>
      <c r="M2121" s="325">
        <v>0</v>
      </c>
      <c r="N2121" s="324" t="s">
        <v>7276</v>
      </c>
    </row>
    <row r="2122" spans="2:14" ht="15" hidden="1" x14ac:dyDescent="0.25">
      <c r="B2122" s="326" t="s">
        <v>15526</v>
      </c>
      <c r="C2122" s="326" t="s">
        <v>1100</v>
      </c>
      <c r="D2122" s="326" t="s">
        <v>4168</v>
      </c>
      <c r="E2122" s="326" t="s">
        <v>2115</v>
      </c>
      <c r="F2122" s="326" t="s">
        <v>1102</v>
      </c>
      <c r="G2122" s="326" t="s">
        <v>896</v>
      </c>
      <c r="H2122" s="326" t="s">
        <v>6223</v>
      </c>
      <c r="I2122" s="327">
        <v>0</v>
      </c>
      <c r="J2122" s="327">
        <v>0</v>
      </c>
      <c r="K2122" s="327">
        <v>0</v>
      </c>
      <c r="L2122" s="327">
        <v>0</v>
      </c>
      <c r="M2122" s="327">
        <v>0</v>
      </c>
      <c r="N2122" s="326" t="s">
        <v>7280</v>
      </c>
    </row>
    <row r="2123" spans="2:14" ht="15" hidden="1" x14ac:dyDescent="0.25">
      <c r="B2123" s="326" t="s">
        <v>15527</v>
      </c>
      <c r="C2123" s="326" t="s">
        <v>1100</v>
      </c>
      <c r="D2123" s="326" t="s">
        <v>4168</v>
      </c>
      <c r="E2123" s="326" t="s">
        <v>12581</v>
      </c>
      <c r="F2123" s="326" t="s">
        <v>1102</v>
      </c>
      <c r="G2123" s="326" t="s">
        <v>896</v>
      </c>
      <c r="H2123" s="326" t="s">
        <v>6221</v>
      </c>
      <c r="I2123" s="327">
        <v>0</v>
      </c>
      <c r="J2123" s="327">
        <v>0</v>
      </c>
      <c r="K2123" s="327">
        <v>0</v>
      </c>
      <c r="L2123" s="327">
        <v>-124.48</v>
      </c>
      <c r="M2123" s="327">
        <v>0</v>
      </c>
      <c r="N2123" s="326" t="s">
        <v>7276</v>
      </c>
    </row>
    <row r="2124" spans="2:14" ht="15" hidden="1" x14ac:dyDescent="0.25">
      <c r="B2124" s="324" t="s">
        <v>15527</v>
      </c>
      <c r="C2124" s="324" t="s">
        <v>1100</v>
      </c>
      <c r="D2124" s="324" t="s">
        <v>4168</v>
      </c>
      <c r="E2124" s="324" t="s">
        <v>12581</v>
      </c>
      <c r="F2124" s="324" t="s">
        <v>1102</v>
      </c>
      <c r="G2124" s="324" t="s">
        <v>896</v>
      </c>
      <c r="H2124" s="324" t="s">
        <v>6223</v>
      </c>
      <c r="I2124" s="325">
        <v>0</v>
      </c>
      <c r="J2124" s="325">
        <v>0</v>
      </c>
      <c r="K2124" s="325">
        <v>0</v>
      </c>
      <c r="L2124" s="325">
        <v>17599.490000000002</v>
      </c>
      <c r="M2124" s="325">
        <v>0</v>
      </c>
      <c r="N2124" s="324" t="s">
        <v>7280</v>
      </c>
    </row>
    <row r="2125" spans="2:14" ht="15" hidden="1" x14ac:dyDescent="0.25">
      <c r="B2125" s="326" t="s">
        <v>15528</v>
      </c>
      <c r="C2125" s="326" t="s">
        <v>1100</v>
      </c>
      <c r="D2125" s="326" t="s">
        <v>4168</v>
      </c>
      <c r="E2125" s="326" t="s">
        <v>2117</v>
      </c>
      <c r="F2125" s="326" t="s">
        <v>1102</v>
      </c>
      <c r="G2125" s="326" t="s">
        <v>896</v>
      </c>
      <c r="H2125" s="326" t="s">
        <v>6221</v>
      </c>
      <c r="I2125" s="327">
        <v>0</v>
      </c>
      <c r="J2125" s="327">
        <v>0</v>
      </c>
      <c r="K2125" s="327">
        <v>0</v>
      </c>
      <c r="L2125" s="327">
        <v>0</v>
      </c>
      <c r="M2125" s="327">
        <v>0</v>
      </c>
      <c r="N2125" s="326" t="s">
        <v>7276</v>
      </c>
    </row>
    <row r="2126" spans="2:14" ht="15" hidden="1" x14ac:dyDescent="0.25">
      <c r="B2126" s="324" t="s">
        <v>15528</v>
      </c>
      <c r="C2126" s="324" t="s">
        <v>1100</v>
      </c>
      <c r="D2126" s="324" t="s">
        <v>4168</v>
      </c>
      <c r="E2126" s="324" t="s">
        <v>2117</v>
      </c>
      <c r="F2126" s="324" t="s">
        <v>1102</v>
      </c>
      <c r="G2126" s="324" t="s">
        <v>896</v>
      </c>
      <c r="H2126" s="324" t="s">
        <v>6223</v>
      </c>
      <c r="I2126" s="325">
        <v>0</v>
      </c>
      <c r="J2126" s="325">
        <v>0</v>
      </c>
      <c r="K2126" s="325">
        <v>0</v>
      </c>
      <c r="L2126" s="325">
        <v>0</v>
      </c>
      <c r="M2126" s="325">
        <v>0</v>
      </c>
      <c r="N2126" s="324" t="s">
        <v>7280</v>
      </c>
    </row>
    <row r="2127" spans="2:14" ht="15" hidden="1" x14ac:dyDescent="0.25">
      <c r="B2127" s="326" t="s">
        <v>15529</v>
      </c>
      <c r="C2127" s="326" t="s">
        <v>1100</v>
      </c>
      <c r="D2127" s="326" t="s">
        <v>4168</v>
      </c>
      <c r="E2127" s="326" t="s">
        <v>2128</v>
      </c>
      <c r="F2127" s="326" t="s">
        <v>1102</v>
      </c>
      <c r="G2127" s="326" t="s">
        <v>896</v>
      </c>
      <c r="H2127" s="326" t="s">
        <v>6221</v>
      </c>
      <c r="I2127" s="327">
        <v>0</v>
      </c>
      <c r="J2127" s="327">
        <v>0</v>
      </c>
      <c r="K2127" s="327">
        <v>0</v>
      </c>
      <c r="L2127" s="327">
        <v>0</v>
      </c>
      <c r="M2127" s="327">
        <v>0</v>
      </c>
      <c r="N2127" s="326" t="s">
        <v>7276</v>
      </c>
    </row>
    <row r="2128" spans="2:14" ht="15" hidden="1" x14ac:dyDescent="0.25">
      <c r="B2128" s="324" t="s">
        <v>15529</v>
      </c>
      <c r="C2128" s="324" t="s">
        <v>1100</v>
      </c>
      <c r="D2128" s="324" t="s">
        <v>4168</v>
      </c>
      <c r="E2128" s="324" t="s">
        <v>2128</v>
      </c>
      <c r="F2128" s="324" t="s">
        <v>1102</v>
      </c>
      <c r="G2128" s="324" t="s">
        <v>896</v>
      </c>
      <c r="H2128" s="324" t="s">
        <v>6223</v>
      </c>
      <c r="I2128" s="325">
        <v>0</v>
      </c>
      <c r="J2128" s="325">
        <v>0</v>
      </c>
      <c r="K2128" s="325">
        <v>0</v>
      </c>
      <c r="L2128" s="325">
        <v>0</v>
      </c>
      <c r="M2128" s="325">
        <v>0</v>
      </c>
      <c r="N2128" s="324" t="s">
        <v>7280</v>
      </c>
    </row>
    <row r="2129" spans="2:14" ht="15" hidden="1" x14ac:dyDescent="0.25">
      <c r="B2129" s="326" t="s">
        <v>15530</v>
      </c>
      <c r="C2129" s="326" t="s">
        <v>1100</v>
      </c>
      <c r="D2129" s="326" t="s">
        <v>4168</v>
      </c>
      <c r="E2129" s="326" t="s">
        <v>13013</v>
      </c>
      <c r="F2129" s="326" t="s">
        <v>1102</v>
      </c>
      <c r="G2129" s="326" t="s">
        <v>896</v>
      </c>
      <c r="H2129" s="326" t="s">
        <v>6221</v>
      </c>
      <c r="I2129" s="327">
        <v>0</v>
      </c>
      <c r="J2129" s="327">
        <v>0</v>
      </c>
      <c r="K2129" s="327">
        <v>0</v>
      </c>
      <c r="L2129" s="327">
        <v>0.21</v>
      </c>
      <c r="M2129" s="327">
        <v>0</v>
      </c>
      <c r="N2129" s="326" t="s">
        <v>7276</v>
      </c>
    </row>
    <row r="2130" spans="2:14" ht="15" hidden="1" x14ac:dyDescent="0.25">
      <c r="B2130" s="324" t="s">
        <v>15530</v>
      </c>
      <c r="C2130" s="324" t="s">
        <v>1100</v>
      </c>
      <c r="D2130" s="324" t="s">
        <v>4168</v>
      </c>
      <c r="E2130" s="324" t="s">
        <v>13013</v>
      </c>
      <c r="F2130" s="324" t="s">
        <v>1102</v>
      </c>
      <c r="G2130" s="324" t="s">
        <v>896</v>
      </c>
      <c r="H2130" s="324" t="s">
        <v>6223</v>
      </c>
      <c r="I2130" s="325">
        <v>0</v>
      </c>
      <c r="J2130" s="325">
        <v>0</v>
      </c>
      <c r="K2130" s="325">
        <v>0</v>
      </c>
      <c r="L2130" s="325">
        <v>-0.21</v>
      </c>
      <c r="M2130" s="325">
        <v>0</v>
      </c>
      <c r="N2130" s="324" t="s">
        <v>7280</v>
      </c>
    </row>
    <row r="2131" spans="2:14" ht="15" hidden="1" x14ac:dyDescent="0.25">
      <c r="B2131" s="326" t="s">
        <v>15531</v>
      </c>
      <c r="C2131" s="326" t="s">
        <v>1100</v>
      </c>
      <c r="D2131" s="326" t="s">
        <v>4168</v>
      </c>
      <c r="E2131" s="326" t="s">
        <v>1203</v>
      </c>
      <c r="F2131" s="326" t="s">
        <v>1102</v>
      </c>
      <c r="G2131" s="326" t="s">
        <v>896</v>
      </c>
      <c r="H2131" s="326" t="s">
        <v>6221</v>
      </c>
      <c r="I2131" s="327">
        <v>0</v>
      </c>
      <c r="J2131" s="327">
        <v>0</v>
      </c>
      <c r="K2131" s="327">
        <v>0</v>
      </c>
      <c r="L2131" s="327">
        <v>-5156.88</v>
      </c>
      <c r="M2131" s="327">
        <v>0</v>
      </c>
      <c r="N2131" s="326" t="s">
        <v>7276</v>
      </c>
    </row>
    <row r="2132" spans="2:14" ht="15" hidden="1" x14ac:dyDescent="0.25">
      <c r="B2132" s="324" t="s">
        <v>15531</v>
      </c>
      <c r="C2132" s="324" t="s">
        <v>1100</v>
      </c>
      <c r="D2132" s="324" t="s">
        <v>4168</v>
      </c>
      <c r="E2132" s="324" t="s">
        <v>1203</v>
      </c>
      <c r="F2132" s="324" t="s">
        <v>1102</v>
      </c>
      <c r="G2132" s="324" t="s">
        <v>896</v>
      </c>
      <c r="H2132" s="324" t="s">
        <v>6223</v>
      </c>
      <c r="I2132" s="325">
        <v>2718</v>
      </c>
      <c r="J2132" s="325">
        <v>0</v>
      </c>
      <c r="K2132" s="325">
        <v>2718</v>
      </c>
      <c r="L2132" s="325">
        <v>-209282.57</v>
      </c>
      <c r="M2132" s="325">
        <v>0</v>
      </c>
      <c r="N2132" s="324" t="s">
        <v>7280</v>
      </c>
    </row>
    <row r="2133" spans="2:14" ht="15" hidden="1" x14ac:dyDescent="0.25">
      <c r="B2133" s="324" t="s">
        <v>15532</v>
      </c>
      <c r="C2133" s="324" t="s">
        <v>1100</v>
      </c>
      <c r="D2133" s="324" t="s">
        <v>4168</v>
      </c>
      <c r="E2133" s="324" t="s">
        <v>15533</v>
      </c>
      <c r="F2133" s="324" t="s">
        <v>1102</v>
      </c>
      <c r="G2133" s="324" t="s">
        <v>896</v>
      </c>
      <c r="H2133" s="324" t="s">
        <v>6221</v>
      </c>
      <c r="I2133" s="325">
        <v>0</v>
      </c>
      <c r="J2133" s="325">
        <v>0</v>
      </c>
      <c r="K2133" s="325">
        <v>0</v>
      </c>
      <c r="L2133" s="325">
        <v>0</v>
      </c>
      <c r="M2133" s="325">
        <v>0</v>
      </c>
      <c r="N2133" s="324" t="s">
        <v>7276</v>
      </c>
    </row>
    <row r="2134" spans="2:14" ht="15" hidden="1" x14ac:dyDescent="0.25">
      <c r="B2134" s="326" t="s">
        <v>15532</v>
      </c>
      <c r="C2134" s="326" t="s">
        <v>1100</v>
      </c>
      <c r="D2134" s="326" t="s">
        <v>4168</v>
      </c>
      <c r="E2134" s="326" t="s">
        <v>15533</v>
      </c>
      <c r="F2134" s="326" t="s">
        <v>1102</v>
      </c>
      <c r="G2134" s="326" t="s">
        <v>896</v>
      </c>
      <c r="H2134" s="326" t="s">
        <v>6223</v>
      </c>
      <c r="I2134" s="327">
        <v>0</v>
      </c>
      <c r="J2134" s="327">
        <v>0</v>
      </c>
      <c r="K2134" s="327">
        <v>0</v>
      </c>
      <c r="L2134" s="327">
        <v>0</v>
      </c>
      <c r="M2134" s="327">
        <v>0</v>
      </c>
      <c r="N2134" s="326" t="s">
        <v>7280</v>
      </c>
    </row>
    <row r="2135" spans="2:14" ht="15" hidden="1" x14ac:dyDescent="0.25">
      <c r="B2135" s="324" t="s">
        <v>15534</v>
      </c>
      <c r="C2135" s="324" t="s">
        <v>1100</v>
      </c>
      <c r="D2135" s="324" t="s">
        <v>4168</v>
      </c>
      <c r="E2135" s="324" t="s">
        <v>2130</v>
      </c>
      <c r="F2135" s="324" t="s">
        <v>1102</v>
      </c>
      <c r="G2135" s="324" t="s">
        <v>896</v>
      </c>
      <c r="H2135" s="324" t="s">
        <v>6221</v>
      </c>
      <c r="I2135" s="325">
        <v>0</v>
      </c>
      <c r="J2135" s="325">
        <v>0</v>
      </c>
      <c r="K2135" s="325">
        <v>0</v>
      </c>
      <c r="L2135" s="325">
        <v>-17.829999999999998</v>
      </c>
      <c r="M2135" s="325">
        <v>0</v>
      </c>
      <c r="N2135" s="324" t="s">
        <v>7276</v>
      </c>
    </row>
    <row r="2136" spans="2:14" ht="15" hidden="1" x14ac:dyDescent="0.25">
      <c r="B2136" s="326" t="s">
        <v>15534</v>
      </c>
      <c r="C2136" s="326" t="s">
        <v>1100</v>
      </c>
      <c r="D2136" s="326" t="s">
        <v>4168</v>
      </c>
      <c r="E2136" s="326" t="s">
        <v>2130</v>
      </c>
      <c r="F2136" s="326" t="s">
        <v>1102</v>
      </c>
      <c r="G2136" s="326" t="s">
        <v>896</v>
      </c>
      <c r="H2136" s="326" t="s">
        <v>6223</v>
      </c>
      <c r="I2136" s="327">
        <v>0</v>
      </c>
      <c r="J2136" s="327">
        <v>0</v>
      </c>
      <c r="K2136" s="327">
        <v>0</v>
      </c>
      <c r="L2136" s="327">
        <v>17.829999999999998</v>
      </c>
      <c r="M2136" s="327">
        <v>0</v>
      </c>
      <c r="N2136" s="326" t="s">
        <v>7280</v>
      </c>
    </row>
    <row r="2137" spans="2:14" ht="15" hidden="1" x14ac:dyDescent="0.25">
      <c r="B2137" s="326" t="s">
        <v>15535</v>
      </c>
      <c r="C2137" s="326" t="s">
        <v>1100</v>
      </c>
      <c r="D2137" s="326" t="s">
        <v>4168</v>
      </c>
      <c r="E2137" s="326" t="s">
        <v>1204</v>
      </c>
      <c r="F2137" s="326" t="s">
        <v>1102</v>
      </c>
      <c r="G2137" s="326" t="s">
        <v>896</v>
      </c>
      <c r="H2137" s="326" t="s">
        <v>6221</v>
      </c>
      <c r="I2137" s="327">
        <v>3600</v>
      </c>
      <c r="J2137" s="327">
        <v>0</v>
      </c>
      <c r="K2137" s="327">
        <v>3600</v>
      </c>
      <c r="L2137" s="327">
        <v>5996.85</v>
      </c>
      <c r="M2137" s="327">
        <v>0</v>
      </c>
      <c r="N2137" s="326" t="s">
        <v>7276</v>
      </c>
    </row>
    <row r="2138" spans="2:14" ht="15" hidden="1" x14ac:dyDescent="0.25">
      <c r="B2138" s="324" t="s">
        <v>15535</v>
      </c>
      <c r="C2138" s="324" t="s">
        <v>1100</v>
      </c>
      <c r="D2138" s="324" t="s">
        <v>4168</v>
      </c>
      <c r="E2138" s="324" t="s">
        <v>1204</v>
      </c>
      <c r="F2138" s="324" t="s">
        <v>1102</v>
      </c>
      <c r="G2138" s="324" t="s">
        <v>896</v>
      </c>
      <c r="H2138" s="324" t="s">
        <v>6223</v>
      </c>
      <c r="I2138" s="325">
        <v>0</v>
      </c>
      <c r="J2138" s="325">
        <v>0</v>
      </c>
      <c r="K2138" s="325">
        <v>0</v>
      </c>
      <c r="L2138" s="325">
        <v>0</v>
      </c>
      <c r="M2138" s="325">
        <v>0</v>
      </c>
      <c r="N2138" s="324" t="s">
        <v>7280</v>
      </c>
    </row>
    <row r="2139" spans="2:14" ht="15" hidden="1" x14ac:dyDescent="0.25">
      <c r="B2139" s="324" t="s">
        <v>15536</v>
      </c>
      <c r="C2139" s="324" t="s">
        <v>1100</v>
      </c>
      <c r="D2139" s="324" t="s">
        <v>4168</v>
      </c>
      <c r="E2139" s="324" t="s">
        <v>1205</v>
      </c>
      <c r="F2139" s="324" t="s">
        <v>1102</v>
      </c>
      <c r="G2139" s="324" t="s">
        <v>896</v>
      </c>
      <c r="H2139" s="324" t="s">
        <v>6249</v>
      </c>
      <c r="I2139" s="325">
        <v>0</v>
      </c>
      <c r="J2139" s="325">
        <v>0</v>
      </c>
      <c r="K2139" s="325">
        <v>0</v>
      </c>
      <c r="L2139" s="325">
        <v>0</v>
      </c>
      <c r="M2139" s="325">
        <v>0</v>
      </c>
      <c r="N2139" s="324" t="s">
        <v>7279</v>
      </c>
    </row>
    <row r="2140" spans="2:14" ht="15" hidden="1" x14ac:dyDescent="0.25">
      <c r="B2140" s="326" t="s">
        <v>15536</v>
      </c>
      <c r="C2140" s="326" t="s">
        <v>1100</v>
      </c>
      <c r="D2140" s="326" t="s">
        <v>4168</v>
      </c>
      <c r="E2140" s="326" t="s">
        <v>1205</v>
      </c>
      <c r="F2140" s="326" t="s">
        <v>1102</v>
      </c>
      <c r="G2140" s="326" t="s">
        <v>896</v>
      </c>
      <c r="H2140" s="326" t="s">
        <v>6221</v>
      </c>
      <c r="I2140" s="327">
        <v>0</v>
      </c>
      <c r="J2140" s="327">
        <v>0</v>
      </c>
      <c r="K2140" s="327">
        <v>0</v>
      </c>
      <c r="L2140" s="327">
        <v>-7263.14</v>
      </c>
      <c r="M2140" s="327">
        <v>0</v>
      </c>
      <c r="N2140" s="326" t="s">
        <v>7276</v>
      </c>
    </row>
    <row r="2141" spans="2:14" ht="15" hidden="1" x14ac:dyDescent="0.25">
      <c r="B2141" s="324" t="s">
        <v>15536</v>
      </c>
      <c r="C2141" s="324" t="s">
        <v>1100</v>
      </c>
      <c r="D2141" s="324" t="s">
        <v>4168</v>
      </c>
      <c r="E2141" s="324" t="s">
        <v>1205</v>
      </c>
      <c r="F2141" s="324" t="s">
        <v>1102</v>
      </c>
      <c r="G2141" s="324" t="s">
        <v>896</v>
      </c>
      <c r="H2141" s="324" t="s">
        <v>6223</v>
      </c>
      <c r="I2141" s="325">
        <v>0</v>
      </c>
      <c r="J2141" s="325">
        <v>21184.799999999999</v>
      </c>
      <c r="K2141" s="325">
        <v>-21184.799999999999</v>
      </c>
      <c r="L2141" s="325">
        <v>7263.14</v>
      </c>
      <c r="M2141" s="325">
        <v>0</v>
      </c>
      <c r="N2141" s="324" t="s">
        <v>7280</v>
      </c>
    </row>
    <row r="2142" spans="2:14" ht="15" hidden="1" x14ac:dyDescent="0.25">
      <c r="B2142" s="326" t="s">
        <v>15537</v>
      </c>
      <c r="C2142" s="326" t="s">
        <v>1100</v>
      </c>
      <c r="D2142" s="326" t="s">
        <v>4168</v>
      </c>
      <c r="E2142" s="326" t="s">
        <v>2131</v>
      </c>
      <c r="F2142" s="326" t="s">
        <v>1102</v>
      </c>
      <c r="G2142" s="326" t="s">
        <v>896</v>
      </c>
      <c r="H2142" s="326" t="s">
        <v>6221</v>
      </c>
      <c r="I2142" s="327">
        <v>0</v>
      </c>
      <c r="J2142" s="327">
        <v>0</v>
      </c>
      <c r="K2142" s="327">
        <v>0</v>
      </c>
      <c r="L2142" s="327">
        <v>-14.33</v>
      </c>
      <c r="M2142" s="327">
        <v>0</v>
      </c>
      <c r="N2142" s="326" t="s">
        <v>7276</v>
      </c>
    </row>
    <row r="2143" spans="2:14" ht="15" hidden="1" x14ac:dyDescent="0.25">
      <c r="B2143" s="324" t="s">
        <v>15537</v>
      </c>
      <c r="C2143" s="324" t="s">
        <v>1100</v>
      </c>
      <c r="D2143" s="324" t="s">
        <v>4168</v>
      </c>
      <c r="E2143" s="324" t="s">
        <v>2131</v>
      </c>
      <c r="F2143" s="324" t="s">
        <v>1102</v>
      </c>
      <c r="G2143" s="324" t="s">
        <v>896</v>
      </c>
      <c r="H2143" s="324" t="s">
        <v>6223</v>
      </c>
      <c r="I2143" s="325">
        <v>0</v>
      </c>
      <c r="J2143" s="325">
        <v>72690</v>
      </c>
      <c r="K2143" s="325">
        <v>-72690</v>
      </c>
      <c r="L2143" s="325">
        <v>14.33</v>
      </c>
      <c r="M2143" s="325">
        <v>0</v>
      </c>
      <c r="N2143" s="324" t="s">
        <v>7280</v>
      </c>
    </row>
    <row r="2144" spans="2:14" ht="15" hidden="1" x14ac:dyDescent="0.25">
      <c r="B2144" s="324" t="s">
        <v>15538</v>
      </c>
      <c r="C2144" s="324" t="s">
        <v>1100</v>
      </c>
      <c r="D2144" s="324" t="s">
        <v>4168</v>
      </c>
      <c r="E2144" s="324" t="s">
        <v>2133</v>
      </c>
      <c r="F2144" s="324" t="s">
        <v>1102</v>
      </c>
      <c r="G2144" s="324" t="s">
        <v>896</v>
      </c>
      <c r="H2144" s="324" t="s">
        <v>6249</v>
      </c>
      <c r="I2144" s="325">
        <v>0</v>
      </c>
      <c r="J2144" s="325">
        <v>0</v>
      </c>
      <c r="K2144" s="325">
        <v>0</v>
      </c>
      <c r="L2144" s="325">
        <v>0</v>
      </c>
      <c r="M2144" s="325">
        <v>0</v>
      </c>
      <c r="N2144" s="324" t="s">
        <v>7279</v>
      </c>
    </row>
    <row r="2145" spans="2:14" ht="15" hidden="1" x14ac:dyDescent="0.25">
      <c r="B2145" s="326" t="s">
        <v>15538</v>
      </c>
      <c r="C2145" s="326" t="s">
        <v>1100</v>
      </c>
      <c r="D2145" s="326" t="s">
        <v>4168</v>
      </c>
      <c r="E2145" s="326" t="s">
        <v>2133</v>
      </c>
      <c r="F2145" s="326" t="s">
        <v>1102</v>
      </c>
      <c r="G2145" s="326" t="s">
        <v>896</v>
      </c>
      <c r="H2145" s="326" t="s">
        <v>6221</v>
      </c>
      <c r="I2145" s="327">
        <v>0</v>
      </c>
      <c r="J2145" s="327">
        <v>0</v>
      </c>
      <c r="K2145" s="327">
        <v>0</v>
      </c>
      <c r="L2145" s="327">
        <v>0</v>
      </c>
      <c r="M2145" s="327">
        <v>0</v>
      </c>
      <c r="N2145" s="326" t="s">
        <v>7276</v>
      </c>
    </row>
    <row r="2146" spans="2:14" ht="15" hidden="1" x14ac:dyDescent="0.25">
      <c r="B2146" s="324" t="s">
        <v>15538</v>
      </c>
      <c r="C2146" s="324" t="s">
        <v>1100</v>
      </c>
      <c r="D2146" s="324" t="s">
        <v>4168</v>
      </c>
      <c r="E2146" s="324" t="s">
        <v>2133</v>
      </c>
      <c r="F2146" s="324" t="s">
        <v>1102</v>
      </c>
      <c r="G2146" s="324" t="s">
        <v>896</v>
      </c>
      <c r="H2146" s="324" t="s">
        <v>6223</v>
      </c>
      <c r="I2146" s="325">
        <v>68657</v>
      </c>
      <c r="J2146" s="325">
        <v>0</v>
      </c>
      <c r="K2146" s="325">
        <v>68657</v>
      </c>
      <c r="L2146" s="325">
        <v>12978.43</v>
      </c>
      <c r="M2146" s="325">
        <v>0</v>
      </c>
      <c r="N2146" s="324" t="s">
        <v>7280</v>
      </c>
    </row>
    <row r="2147" spans="2:14" ht="15" hidden="1" x14ac:dyDescent="0.25">
      <c r="B2147" s="324" t="s">
        <v>15539</v>
      </c>
      <c r="C2147" s="324" t="s">
        <v>1100</v>
      </c>
      <c r="D2147" s="324" t="s">
        <v>4168</v>
      </c>
      <c r="E2147" s="324" t="s">
        <v>12597</v>
      </c>
      <c r="F2147" s="324" t="s">
        <v>1102</v>
      </c>
      <c r="G2147" s="324" t="s">
        <v>896</v>
      </c>
      <c r="H2147" s="324" t="s">
        <v>6221</v>
      </c>
      <c r="I2147" s="325">
        <v>0</v>
      </c>
      <c r="J2147" s="325">
        <v>0</v>
      </c>
      <c r="K2147" s="325">
        <v>0</v>
      </c>
      <c r="L2147" s="325">
        <v>0</v>
      </c>
      <c r="M2147" s="325">
        <v>0</v>
      </c>
      <c r="N2147" s="324" t="s">
        <v>7276</v>
      </c>
    </row>
    <row r="2148" spans="2:14" ht="15" hidden="1" x14ac:dyDescent="0.25">
      <c r="B2148" s="326" t="s">
        <v>15539</v>
      </c>
      <c r="C2148" s="326" t="s">
        <v>1100</v>
      </c>
      <c r="D2148" s="326" t="s">
        <v>4168</v>
      </c>
      <c r="E2148" s="326" t="s">
        <v>12597</v>
      </c>
      <c r="F2148" s="326" t="s">
        <v>1102</v>
      </c>
      <c r="G2148" s="326" t="s">
        <v>896</v>
      </c>
      <c r="H2148" s="326" t="s">
        <v>6223</v>
      </c>
      <c r="I2148" s="327">
        <v>0</v>
      </c>
      <c r="J2148" s="327">
        <v>0</v>
      </c>
      <c r="K2148" s="327">
        <v>0</v>
      </c>
      <c r="L2148" s="327">
        <v>0</v>
      </c>
      <c r="M2148" s="327">
        <v>0</v>
      </c>
      <c r="N2148" s="326" t="s">
        <v>7280</v>
      </c>
    </row>
    <row r="2149" spans="2:14" ht="15" hidden="1" x14ac:dyDescent="0.25">
      <c r="B2149" s="324" t="s">
        <v>15540</v>
      </c>
      <c r="C2149" s="324" t="s">
        <v>1100</v>
      </c>
      <c r="D2149" s="324" t="s">
        <v>4168</v>
      </c>
      <c r="E2149" s="324" t="s">
        <v>2134</v>
      </c>
      <c r="F2149" s="324" t="s">
        <v>1102</v>
      </c>
      <c r="G2149" s="324" t="s">
        <v>896</v>
      </c>
      <c r="H2149" s="324" t="s">
        <v>6221</v>
      </c>
      <c r="I2149" s="325">
        <v>0</v>
      </c>
      <c r="J2149" s="325">
        <v>0</v>
      </c>
      <c r="K2149" s="325">
        <v>0</v>
      </c>
      <c r="L2149" s="325">
        <v>0</v>
      </c>
      <c r="M2149" s="325">
        <v>0</v>
      </c>
      <c r="N2149" s="324" t="s">
        <v>7276</v>
      </c>
    </row>
    <row r="2150" spans="2:14" ht="15" hidden="1" x14ac:dyDescent="0.25">
      <c r="B2150" s="326" t="s">
        <v>15540</v>
      </c>
      <c r="C2150" s="326" t="s">
        <v>1100</v>
      </c>
      <c r="D2150" s="326" t="s">
        <v>4168</v>
      </c>
      <c r="E2150" s="326" t="s">
        <v>2134</v>
      </c>
      <c r="F2150" s="326" t="s">
        <v>1102</v>
      </c>
      <c r="G2150" s="326" t="s">
        <v>896</v>
      </c>
      <c r="H2150" s="326" t="s">
        <v>6223</v>
      </c>
      <c r="I2150" s="327">
        <v>0</v>
      </c>
      <c r="J2150" s="327">
        <v>81556.5</v>
      </c>
      <c r="K2150" s="327">
        <v>-81556.5</v>
      </c>
      <c r="L2150" s="327">
        <v>0</v>
      </c>
      <c r="M2150" s="327">
        <v>0</v>
      </c>
      <c r="N2150" s="326" t="s">
        <v>7280</v>
      </c>
    </row>
    <row r="2151" spans="2:14" ht="15" hidden="1" x14ac:dyDescent="0.25">
      <c r="B2151" s="326" t="s">
        <v>15541</v>
      </c>
      <c r="C2151" s="326" t="s">
        <v>1100</v>
      </c>
      <c r="D2151" s="326" t="s">
        <v>4168</v>
      </c>
      <c r="E2151" s="326" t="s">
        <v>2135</v>
      </c>
      <c r="F2151" s="326" t="s">
        <v>1102</v>
      </c>
      <c r="G2151" s="326" t="s">
        <v>896</v>
      </c>
      <c r="H2151" s="326" t="s">
        <v>6221</v>
      </c>
      <c r="I2151" s="327">
        <v>0</v>
      </c>
      <c r="J2151" s="327">
        <v>0</v>
      </c>
      <c r="K2151" s="327">
        <v>0</v>
      </c>
      <c r="L2151" s="327">
        <v>47.96</v>
      </c>
      <c r="M2151" s="327">
        <v>0</v>
      </c>
      <c r="N2151" s="326" t="s">
        <v>7276</v>
      </c>
    </row>
    <row r="2152" spans="2:14" ht="15" hidden="1" x14ac:dyDescent="0.25">
      <c r="B2152" s="324" t="s">
        <v>15541</v>
      </c>
      <c r="C2152" s="324" t="s">
        <v>1100</v>
      </c>
      <c r="D2152" s="324" t="s">
        <v>4168</v>
      </c>
      <c r="E2152" s="324" t="s">
        <v>2135</v>
      </c>
      <c r="F2152" s="324" t="s">
        <v>1102</v>
      </c>
      <c r="G2152" s="324" t="s">
        <v>896</v>
      </c>
      <c r="H2152" s="324" t="s">
        <v>6223</v>
      </c>
      <c r="I2152" s="325">
        <v>0</v>
      </c>
      <c r="J2152" s="325">
        <v>0</v>
      </c>
      <c r="K2152" s="325">
        <v>0</v>
      </c>
      <c r="L2152" s="325">
        <v>-47.96</v>
      </c>
      <c r="M2152" s="325">
        <v>0</v>
      </c>
      <c r="N2152" s="324" t="s">
        <v>7280</v>
      </c>
    </row>
    <row r="2153" spans="2:14" ht="15" hidden="1" x14ac:dyDescent="0.25">
      <c r="B2153" s="324" t="s">
        <v>15542</v>
      </c>
      <c r="C2153" s="324" t="s">
        <v>1100</v>
      </c>
      <c r="D2153" s="324" t="s">
        <v>4168</v>
      </c>
      <c r="E2153" s="324" t="s">
        <v>2136</v>
      </c>
      <c r="F2153" s="324" t="s">
        <v>1102</v>
      </c>
      <c r="G2153" s="324" t="s">
        <v>896</v>
      </c>
      <c r="H2153" s="324" t="s">
        <v>6221</v>
      </c>
      <c r="I2153" s="325">
        <v>0</v>
      </c>
      <c r="J2153" s="325">
        <v>0</v>
      </c>
      <c r="K2153" s="325">
        <v>0</v>
      </c>
      <c r="L2153" s="325">
        <v>-1452.26</v>
      </c>
      <c r="M2153" s="325">
        <v>0</v>
      </c>
      <c r="N2153" s="324" t="s">
        <v>7276</v>
      </c>
    </row>
    <row r="2154" spans="2:14" ht="15" hidden="1" x14ac:dyDescent="0.25">
      <c r="B2154" s="326" t="s">
        <v>15542</v>
      </c>
      <c r="C2154" s="326" t="s">
        <v>1100</v>
      </c>
      <c r="D2154" s="326" t="s">
        <v>4168</v>
      </c>
      <c r="E2154" s="326" t="s">
        <v>2136</v>
      </c>
      <c r="F2154" s="326" t="s">
        <v>1102</v>
      </c>
      <c r="G2154" s="326" t="s">
        <v>896</v>
      </c>
      <c r="H2154" s="326" t="s">
        <v>6223</v>
      </c>
      <c r="I2154" s="327">
        <v>0.4</v>
      </c>
      <c r="J2154" s="327">
        <v>18900</v>
      </c>
      <c r="K2154" s="327">
        <v>-18899.599999999999</v>
      </c>
      <c r="L2154" s="327">
        <v>2779.81</v>
      </c>
      <c r="M2154" s="327">
        <v>131346058.41</v>
      </c>
      <c r="N2154" s="326" t="s">
        <v>7280</v>
      </c>
    </row>
    <row r="2155" spans="2:14" ht="15" hidden="1" x14ac:dyDescent="0.25">
      <c r="B2155" s="326" t="s">
        <v>15543</v>
      </c>
      <c r="C2155" s="326" t="s">
        <v>1100</v>
      </c>
      <c r="D2155" s="326" t="s">
        <v>4168</v>
      </c>
      <c r="E2155" s="326" t="s">
        <v>2137</v>
      </c>
      <c r="F2155" s="326" t="s">
        <v>1102</v>
      </c>
      <c r="G2155" s="326" t="s">
        <v>896</v>
      </c>
      <c r="H2155" s="326" t="s">
        <v>6221</v>
      </c>
      <c r="I2155" s="327">
        <v>0</v>
      </c>
      <c r="J2155" s="327">
        <v>0</v>
      </c>
      <c r="K2155" s="327">
        <v>0</v>
      </c>
      <c r="L2155" s="327">
        <v>-186.45</v>
      </c>
      <c r="M2155" s="327">
        <v>0</v>
      </c>
      <c r="N2155" s="326" t="s">
        <v>7276</v>
      </c>
    </row>
    <row r="2156" spans="2:14" ht="15" hidden="1" x14ac:dyDescent="0.25">
      <c r="B2156" s="324" t="s">
        <v>15543</v>
      </c>
      <c r="C2156" s="324" t="s">
        <v>1100</v>
      </c>
      <c r="D2156" s="324" t="s">
        <v>4168</v>
      </c>
      <c r="E2156" s="324" t="s">
        <v>2137</v>
      </c>
      <c r="F2156" s="324" t="s">
        <v>1102</v>
      </c>
      <c r="G2156" s="324" t="s">
        <v>896</v>
      </c>
      <c r="H2156" s="324" t="s">
        <v>6223</v>
      </c>
      <c r="I2156" s="325">
        <v>17598.5</v>
      </c>
      <c r="J2156" s="325">
        <v>0</v>
      </c>
      <c r="K2156" s="325">
        <v>17598.5</v>
      </c>
      <c r="L2156" s="325">
        <v>3058.33</v>
      </c>
      <c r="M2156" s="325">
        <v>0</v>
      </c>
      <c r="N2156" s="324" t="s">
        <v>7280</v>
      </c>
    </row>
    <row r="2157" spans="2:14" ht="15" hidden="1" x14ac:dyDescent="0.25">
      <c r="B2157" s="324" t="s">
        <v>15544</v>
      </c>
      <c r="C2157" s="324" t="s">
        <v>1100</v>
      </c>
      <c r="D2157" s="324" t="s">
        <v>4168</v>
      </c>
      <c r="E2157" s="324" t="s">
        <v>15545</v>
      </c>
      <c r="F2157" s="324" t="s">
        <v>1102</v>
      </c>
      <c r="G2157" s="324" t="s">
        <v>896</v>
      </c>
      <c r="H2157" s="324" t="s">
        <v>6221</v>
      </c>
      <c r="I2157" s="325">
        <v>0</v>
      </c>
      <c r="J2157" s="325">
        <v>0</v>
      </c>
      <c r="K2157" s="325">
        <v>0</v>
      </c>
      <c r="L2157" s="325">
        <v>0</v>
      </c>
      <c r="M2157" s="325">
        <v>0</v>
      </c>
      <c r="N2157" s="324" t="s">
        <v>7276</v>
      </c>
    </row>
    <row r="2158" spans="2:14" ht="15" hidden="1" x14ac:dyDescent="0.25">
      <c r="B2158" s="326" t="s">
        <v>15546</v>
      </c>
      <c r="C2158" s="326" t="s">
        <v>1100</v>
      </c>
      <c r="D2158" s="326" t="s">
        <v>4168</v>
      </c>
      <c r="E2158" s="326" t="s">
        <v>2138</v>
      </c>
      <c r="F2158" s="326" t="s">
        <v>1102</v>
      </c>
      <c r="G2158" s="326" t="s">
        <v>896</v>
      </c>
      <c r="H2158" s="326" t="s">
        <v>6221</v>
      </c>
      <c r="I2158" s="327">
        <v>0</v>
      </c>
      <c r="J2158" s="327">
        <v>0</v>
      </c>
      <c r="K2158" s="327">
        <v>0</v>
      </c>
      <c r="L2158" s="327">
        <v>0.41</v>
      </c>
      <c r="M2158" s="327">
        <v>0</v>
      </c>
      <c r="N2158" s="326" t="s">
        <v>7276</v>
      </c>
    </row>
    <row r="2159" spans="2:14" ht="15" hidden="1" x14ac:dyDescent="0.25">
      <c r="B2159" s="324" t="s">
        <v>15546</v>
      </c>
      <c r="C2159" s="324" t="s">
        <v>1100</v>
      </c>
      <c r="D2159" s="324" t="s">
        <v>4168</v>
      </c>
      <c r="E2159" s="324" t="s">
        <v>2138</v>
      </c>
      <c r="F2159" s="324" t="s">
        <v>1102</v>
      </c>
      <c r="G2159" s="324" t="s">
        <v>896</v>
      </c>
      <c r="H2159" s="324" t="s">
        <v>6223</v>
      </c>
      <c r="I2159" s="325">
        <v>0</v>
      </c>
      <c r="J2159" s="325">
        <v>0</v>
      </c>
      <c r="K2159" s="325">
        <v>0</v>
      </c>
      <c r="L2159" s="325">
        <v>-0.41</v>
      </c>
      <c r="M2159" s="325">
        <v>0</v>
      </c>
      <c r="N2159" s="324" t="s">
        <v>7280</v>
      </c>
    </row>
    <row r="2160" spans="2:14" ht="15" hidden="1" x14ac:dyDescent="0.25">
      <c r="B2160" s="324" t="s">
        <v>15547</v>
      </c>
      <c r="C2160" s="324" t="s">
        <v>1100</v>
      </c>
      <c r="D2160" s="324" t="s">
        <v>4168</v>
      </c>
      <c r="E2160" s="324" t="s">
        <v>2140</v>
      </c>
      <c r="F2160" s="324" t="s">
        <v>1102</v>
      </c>
      <c r="G2160" s="324" t="s">
        <v>896</v>
      </c>
      <c r="H2160" s="324" t="s">
        <v>6221</v>
      </c>
      <c r="I2160" s="325">
        <v>0</v>
      </c>
      <c r="J2160" s="325">
        <v>0</v>
      </c>
      <c r="K2160" s="325">
        <v>0</v>
      </c>
      <c r="L2160" s="325">
        <v>0</v>
      </c>
      <c r="M2160" s="325">
        <v>0</v>
      </c>
      <c r="N2160" s="324" t="s">
        <v>7276</v>
      </c>
    </row>
    <row r="2161" spans="2:14" ht="15" hidden="1" x14ac:dyDescent="0.25">
      <c r="B2161" s="326" t="s">
        <v>15547</v>
      </c>
      <c r="C2161" s="326" t="s">
        <v>1100</v>
      </c>
      <c r="D2161" s="326" t="s">
        <v>4168</v>
      </c>
      <c r="E2161" s="326" t="s">
        <v>2140</v>
      </c>
      <c r="F2161" s="326" t="s">
        <v>1102</v>
      </c>
      <c r="G2161" s="326" t="s">
        <v>896</v>
      </c>
      <c r="H2161" s="326" t="s">
        <v>6223</v>
      </c>
      <c r="I2161" s="327">
        <v>0</v>
      </c>
      <c r="J2161" s="327">
        <v>0</v>
      </c>
      <c r="K2161" s="327">
        <v>0</v>
      </c>
      <c r="L2161" s="327">
        <v>0</v>
      </c>
      <c r="M2161" s="327">
        <v>0</v>
      </c>
      <c r="N2161" s="326" t="s">
        <v>7280</v>
      </c>
    </row>
    <row r="2162" spans="2:14" ht="15" hidden="1" x14ac:dyDescent="0.25">
      <c r="B2162" s="326" t="s">
        <v>15548</v>
      </c>
      <c r="C2162" s="326" t="s">
        <v>1100</v>
      </c>
      <c r="D2162" s="326" t="s">
        <v>4168</v>
      </c>
      <c r="E2162" s="326" t="s">
        <v>2141</v>
      </c>
      <c r="F2162" s="326" t="s">
        <v>1102</v>
      </c>
      <c r="G2162" s="326" t="s">
        <v>896</v>
      </c>
      <c r="H2162" s="326" t="s">
        <v>6221</v>
      </c>
      <c r="I2162" s="327">
        <v>0</v>
      </c>
      <c r="J2162" s="327">
        <v>0</v>
      </c>
      <c r="K2162" s="327">
        <v>0</v>
      </c>
      <c r="L2162" s="327">
        <v>0.02</v>
      </c>
      <c r="M2162" s="327">
        <v>0</v>
      </c>
      <c r="N2162" s="326" t="s">
        <v>7276</v>
      </c>
    </row>
    <row r="2163" spans="2:14" ht="15" hidden="1" x14ac:dyDescent="0.25">
      <c r="B2163" s="324" t="s">
        <v>15548</v>
      </c>
      <c r="C2163" s="324" t="s">
        <v>1100</v>
      </c>
      <c r="D2163" s="324" t="s">
        <v>4168</v>
      </c>
      <c r="E2163" s="324" t="s">
        <v>2141</v>
      </c>
      <c r="F2163" s="324" t="s">
        <v>1102</v>
      </c>
      <c r="G2163" s="324" t="s">
        <v>896</v>
      </c>
      <c r="H2163" s="324" t="s">
        <v>6223</v>
      </c>
      <c r="I2163" s="325">
        <v>0</v>
      </c>
      <c r="J2163" s="325">
        <v>33600</v>
      </c>
      <c r="K2163" s="325">
        <v>-33600</v>
      </c>
      <c r="L2163" s="325">
        <v>-0.02</v>
      </c>
      <c r="M2163" s="325">
        <v>0</v>
      </c>
      <c r="N2163" s="324" t="s">
        <v>7280</v>
      </c>
    </row>
    <row r="2164" spans="2:14" ht="15" hidden="1" x14ac:dyDescent="0.25">
      <c r="B2164" s="326" t="s">
        <v>15549</v>
      </c>
      <c r="C2164" s="326" t="s">
        <v>1100</v>
      </c>
      <c r="D2164" s="326" t="s">
        <v>4168</v>
      </c>
      <c r="E2164" s="326" t="s">
        <v>1206</v>
      </c>
      <c r="F2164" s="326" t="s">
        <v>1102</v>
      </c>
      <c r="G2164" s="326" t="s">
        <v>896</v>
      </c>
      <c r="H2164" s="326" t="s">
        <v>15550</v>
      </c>
      <c r="I2164" s="327">
        <v>0</v>
      </c>
      <c r="J2164" s="327">
        <v>0</v>
      </c>
      <c r="K2164" s="327">
        <v>0</v>
      </c>
      <c r="L2164" s="327">
        <v>0</v>
      </c>
      <c r="M2164" s="327">
        <v>0</v>
      </c>
      <c r="N2164" s="326" t="s">
        <v>7284</v>
      </c>
    </row>
    <row r="2165" spans="2:14" ht="15" hidden="1" x14ac:dyDescent="0.25">
      <c r="B2165" s="324" t="s">
        <v>15549</v>
      </c>
      <c r="C2165" s="324" t="s">
        <v>1100</v>
      </c>
      <c r="D2165" s="324" t="s">
        <v>4168</v>
      </c>
      <c r="E2165" s="324" t="s">
        <v>1206</v>
      </c>
      <c r="F2165" s="324" t="s">
        <v>1102</v>
      </c>
      <c r="G2165" s="324" t="s">
        <v>896</v>
      </c>
      <c r="H2165" s="324" t="s">
        <v>4169</v>
      </c>
      <c r="I2165" s="325">
        <v>0</v>
      </c>
      <c r="J2165" s="325">
        <v>0</v>
      </c>
      <c r="K2165" s="325">
        <v>0</v>
      </c>
      <c r="L2165" s="325">
        <v>0</v>
      </c>
      <c r="M2165" s="325">
        <v>0</v>
      </c>
      <c r="N2165" s="324" t="s">
        <v>7285</v>
      </c>
    </row>
    <row r="2166" spans="2:14" ht="15" hidden="1" x14ac:dyDescent="0.25">
      <c r="B2166" s="326" t="s">
        <v>15551</v>
      </c>
      <c r="C2166" s="326" t="s">
        <v>1100</v>
      </c>
      <c r="D2166" s="326" t="s">
        <v>4168</v>
      </c>
      <c r="E2166" s="326" t="s">
        <v>1207</v>
      </c>
      <c r="F2166" s="326" t="s">
        <v>1102</v>
      </c>
      <c r="G2166" s="326" t="s">
        <v>896</v>
      </c>
      <c r="H2166" s="326" t="s">
        <v>6221</v>
      </c>
      <c r="I2166" s="327">
        <v>0</v>
      </c>
      <c r="J2166" s="327">
        <v>0</v>
      </c>
      <c r="K2166" s="327">
        <v>0</v>
      </c>
      <c r="L2166" s="327">
        <v>0</v>
      </c>
      <c r="M2166" s="327">
        <v>0</v>
      </c>
      <c r="N2166" s="326" t="s">
        <v>7276</v>
      </c>
    </row>
    <row r="2167" spans="2:14" ht="15" hidden="1" x14ac:dyDescent="0.25">
      <c r="B2167" s="326" t="s">
        <v>15551</v>
      </c>
      <c r="C2167" s="326" t="s">
        <v>1100</v>
      </c>
      <c r="D2167" s="326" t="s">
        <v>4168</v>
      </c>
      <c r="E2167" s="326" t="s">
        <v>1207</v>
      </c>
      <c r="F2167" s="326" t="s">
        <v>1102</v>
      </c>
      <c r="G2167" s="326" t="s">
        <v>896</v>
      </c>
      <c r="H2167" s="326" t="s">
        <v>15550</v>
      </c>
      <c r="I2167" s="327">
        <v>0</v>
      </c>
      <c r="J2167" s="327">
        <v>0</v>
      </c>
      <c r="K2167" s="327">
        <v>0</v>
      </c>
      <c r="L2167" s="327">
        <v>-6301.13</v>
      </c>
      <c r="M2167" s="327">
        <v>0</v>
      </c>
      <c r="N2167" s="326" t="s">
        <v>7284</v>
      </c>
    </row>
    <row r="2168" spans="2:14" ht="15" hidden="1" x14ac:dyDescent="0.25">
      <c r="B2168" s="324" t="s">
        <v>15551</v>
      </c>
      <c r="C2168" s="324" t="s">
        <v>1100</v>
      </c>
      <c r="D2168" s="324" t="s">
        <v>4168</v>
      </c>
      <c r="E2168" s="324" t="s">
        <v>1207</v>
      </c>
      <c r="F2168" s="324" t="s">
        <v>1102</v>
      </c>
      <c r="G2168" s="324" t="s">
        <v>896</v>
      </c>
      <c r="H2168" s="324" t="s">
        <v>4169</v>
      </c>
      <c r="I2168" s="325">
        <v>0</v>
      </c>
      <c r="J2168" s="325">
        <v>0</v>
      </c>
      <c r="K2168" s="325">
        <v>0</v>
      </c>
      <c r="L2168" s="325">
        <v>-6648.94</v>
      </c>
      <c r="M2168" s="325">
        <v>0</v>
      </c>
      <c r="N2168" s="324" t="s">
        <v>7285</v>
      </c>
    </row>
    <row r="2169" spans="2:14" ht="15" hidden="1" x14ac:dyDescent="0.25">
      <c r="B2169" s="326" t="s">
        <v>15551</v>
      </c>
      <c r="C2169" s="326" t="s">
        <v>1100</v>
      </c>
      <c r="D2169" s="326" t="s">
        <v>4168</v>
      </c>
      <c r="E2169" s="326" t="s">
        <v>1207</v>
      </c>
      <c r="F2169" s="326" t="s">
        <v>1102</v>
      </c>
      <c r="G2169" s="326" t="s">
        <v>896</v>
      </c>
      <c r="H2169" s="326" t="s">
        <v>4170</v>
      </c>
      <c r="I2169" s="327">
        <v>0</v>
      </c>
      <c r="J2169" s="327">
        <v>0</v>
      </c>
      <c r="K2169" s="327">
        <v>0</v>
      </c>
      <c r="L2169" s="327">
        <v>0</v>
      </c>
      <c r="M2169" s="327">
        <v>0</v>
      </c>
      <c r="N2169" s="326" t="s">
        <v>7286</v>
      </c>
    </row>
    <row r="2170" spans="2:14" ht="15" hidden="1" x14ac:dyDescent="0.25">
      <c r="B2170" s="324" t="s">
        <v>15551</v>
      </c>
      <c r="C2170" s="324" t="s">
        <v>1100</v>
      </c>
      <c r="D2170" s="324" t="s">
        <v>4168</v>
      </c>
      <c r="E2170" s="324" t="s">
        <v>1207</v>
      </c>
      <c r="F2170" s="324" t="s">
        <v>1102</v>
      </c>
      <c r="G2170" s="324" t="s">
        <v>896</v>
      </c>
      <c r="H2170" s="324" t="s">
        <v>15552</v>
      </c>
      <c r="I2170" s="325">
        <v>0</v>
      </c>
      <c r="J2170" s="325">
        <v>0</v>
      </c>
      <c r="K2170" s="325">
        <v>0</v>
      </c>
      <c r="L2170" s="325">
        <v>0</v>
      </c>
      <c r="M2170" s="325">
        <v>0</v>
      </c>
      <c r="N2170" s="324" t="s">
        <v>7287</v>
      </c>
    </row>
    <row r="2171" spans="2:14" ht="15" hidden="1" x14ac:dyDescent="0.25">
      <c r="B2171" s="326" t="s">
        <v>15551</v>
      </c>
      <c r="C2171" s="326" t="s">
        <v>1100</v>
      </c>
      <c r="D2171" s="326" t="s">
        <v>4168</v>
      </c>
      <c r="E2171" s="326" t="s">
        <v>1207</v>
      </c>
      <c r="F2171" s="326" t="s">
        <v>1102</v>
      </c>
      <c r="G2171" s="326" t="s">
        <v>896</v>
      </c>
      <c r="H2171" s="326" t="s">
        <v>14386</v>
      </c>
      <c r="I2171" s="327">
        <v>0</v>
      </c>
      <c r="J2171" s="327">
        <v>0</v>
      </c>
      <c r="K2171" s="327">
        <v>0</v>
      </c>
      <c r="L2171" s="327">
        <v>-6518.29</v>
      </c>
      <c r="M2171" s="327">
        <v>0</v>
      </c>
      <c r="N2171" s="326" t="s">
        <v>7288</v>
      </c>
    </row>
    <row r="2172" spans="2:14" ht="15" hidden="1" x14ac:dyDescent="0.25">
      <c r="B2172" s="324" t="s">
        <v>15551</v>
      </c>
      <c r="C2172" s="324" t="s">
        <v>1100</v>
      </c>
      <c r="D2172" s="324" t="s">
        <v>4168</v>
      </c>
      <c r="E2172" s="324" t="s">
        <v>1207</v>
      </c>
      <c r="F2172" s="324" t="s">
        <v>1102</v>
      </c>
      <c r="G2172" s="324" t="s">
        <v>896</v>
      </c>
      <c r="H2172" s="324" t="s">
        <v>15553</v>
      </c>
      <c r="I2172" s="325">
        <v>0</v>
      </c>
      <c r="J2172" s="325">
        <v>0</v>
      </c>
      <c r="K2172" s="325">
        <v>0</v>
      </c>
      <c r="L2172" s="325">
        <v>0</v>
      </c>
      <c r="M2172" s="325">
        <v>0</v>
      </c>
      <c r="N2172" s="324" t="s">
        <v>7289</v>
      </c>
    </row>
    <row r="2173" spans="2:14" ht="15" hidden="1" x14ac:dyDescent="0.25">
      <c r="B2173" s="326" t="s">
        <v>15551</v>
      </c>
      <c r="C2173" s="326" t="s">
        <v>1100</v>
      </c>
      <c r="D2173" s="326" t="s">
        <v>4168</v>
      </c>
      <c r="E2173" s="326" t="s">
        <v>1207</v>
      </c>
      <c r="F2173" s="326" t="s">
        <v>1102</v>
      </c>
      <c r="G2173" s="326" t="s">
        <v>896</v>
      </c>
      <c r="H2173" s="326" t="s">
        <v>12582</v>
      </c>
      <c r="I2173" s="327">
        <v>0</v>
      </c>
      <c r="J2173" s="327">
        <v>0</v>
      </c>
      <c r="K2173" s="327">
        <v>0</v>
      </c>
      <c r="L2173" s="327">
        <v>0</v>
      </c>
      <c r="M2173" s="327">
        <v>0</v>
      </c>
      <c r="N2173" s="326" t="s">
        <v>12583</v>
      </c>
    </row>
    <row r="2174" spans="2:14" ht="15" hidden="1" x14ac:dyDescent="0.25">
      <c r="B2174" s="324" t="s">
        <v>15551</v>
      </c>
      <c r="C2174" s="324" t="s">
        <v>1100</v>
      </c>
      <c r="D2174" s="324" t="s">
        <v>4168</v>
      </c>
      <c r="E2174" s="324" t="s">
        <v>1207</v>
      </c>
      <c r="F2174" s="324" t="s">
        <v>1102</v>
      </c>
      <c r="G2174" s="324" t="s">
        <v>896</v>
      </c>
      <c r="H2174" s="324" t="s">
        <v>14387</v>
      </c>
      <c r="I2174" s="325">
        <v>0</v>
      </c>
      <c r="J2174" s="325">
        <v>0</v>
      </c>
      <c r="K2174" s="325">
        <v>0</v>
      </c>
      <c r="L2174" s="325">
        <v>0</v>
      </c>
      <c r="M2174" s="325">
        <v>0</v>
      </c>
      <c r="N2174" s="324" t="s">
        <v>7290</v>
      </c>
    </row>
    <row r="2175" spans="2:14" ht="15" hidden="1" x14ac:dyDescent="0.25">
      <c r="B2175" s="326" t="s">
        <v>15551</v>
      </c>
      <c r="C2175" s="326" t="s">
        <v>1100</v>
      </c>
      <c r="D2175" s="326" t="s">
        <v>4168</v>
      </c>
      <c r="E2175" s="326" t="s">
        <v>1207</v>
      </c>
      <c r="F2175" s="326" t="s">
        <v>1102</v>
      </c>
      <c r="G2175" s="326" t="s">
        <v>896</v>
      </c>
      <c r="H2175" s="326" t="s">
        <v>4171</v>
      </c>
      <c r="I2175" s="327">
        <v>0</v>
      </c>
      <c r="J2175" s="327">
        <v>0</v>
      </c>
      <c r="K2175" s="327">
        <v>0</v>
      </c>
      <c r="L2175" s="327">
        <v>26158.78</v>
      </c>
      <c r="M2175" s="327">
        <v>0</v>
      </c>
      <c r="N2175" s="326" t="s">
        <v>7291</v>
      </c>
    </row>
    <row r="2176" spans="2:14" ht="15" hidden="1" x14ac:dyDescent="0.25">
      <c r="B2176" s="324" t="s">
        <v>15551</v>
      </c>
      <c r="C2176" s="324" t="s">
        <v>1100</v>
      </c>
      <c r="D2176" s="324" t="s">
        <v>4168</v>
      </c>
      <c r="E2176" s="324" t="s">
        <v>1207</v>
      </c>
      <c r="F2176" s="324" t="s">
        <v>1102</v>
      </c>
      <c r="G2176" s="324" t="s">
        <v>896</v>
      </c>
      <c r="H2176" s="324" t="s">
        <v>15554</v>
      </c>
      <c r="I2176" s="325">
        <v>0</v>
      </c>
      <c r="J2176" s="325">
        <v>0</v>
      </c>
      <c r="K2176" s="325">
        <v>0</v>
      </c>
      <c r="L2176" s="325">
        <v>-6690.49</v>
      </c>
      <c r="M2176" s="325">
        <v>0</v>
      </c>
      <c r="N2176" s="324" t="s">
        <v>7293</v>
      </c>
    </row>
    <row r="2177" spans="2:14" ht="15" hidden="1" x14ac:dyDescent="0.25">
      <c r="B2177" s="326" t="s">
        <v>15551</v>
      </c>
      <c r="C2177" s="326" t="s">
        <v>1100</v>
      </c>
      <c r="D2177" s="326" t="s">
        <v>4168</v>
      </c>
      <c r="E2177" s="326" t="s">
        <v>1207</v>
      </c>
      <c r="F2177" s="326" t="s">
        <v>1102</v>
      </c>
      <c r="G2177" s="326" t="s">
        <v>896</v>
      </c>
      <c r="H2177" s="326" t="s">
        <v>12584</v>
      </c>
      <c r="I2177" s="327">
        <v>0</v>
      </c>
      <c r="J2177" s="327">
        <v>0</v>
      </c>
      <c r="K2177" s="327">
        <v>0</v>
      </c>
      <c r="L2177" s="327">
        <v>0</v>
      </c>
      <c r="M2177" s="327">
        <v>0</v>
      </c>
      <c r="N2177" s="326" t="s">
        <v>12585</v>
      </c>
    </row>
    <row r="2178" spans="2:14" ht="15" hidden="1" x14ac:dyDescent="0.25">
      <c r="B2178" s="324" t="s">
        <v>15551</v>
      </c>
      <c r="C2178" s="324" t="s">
        <v>1100</v>
      </c>
      <c r="D2178" s="324" t="s">
        <v>4168</v>
      </c>
      <c r="E2178" s="324" t="s">
        <v>1207</v>
      </c>
      <c r="F2178" s="324" t="s">
        <v>1102</v>
      </c>
      <c r="G2178" s="324" t="s">
        <v>896</v>
      </c>
      <c r="H2178" s="324" t="s">
        <v>4172</v>
      </c>
      <c r="I2178" s="325">
        <v>0</v>
      </c>
      <c r="J2178" s="325">
        <v>0</v>
      </c>
      <c r="K2178" s="325">
        <v>0</v>
      </c>
      <c r="L2178" s="325">
        <v>0</v>
      </c>
      <c r="M2178" s="325">
        <v>0</v>
      </c>
      <c r="N2178" s="324" t="s">
        <v>7294</v>
      </c>
    </row>
    <row r="2179" spans="2:14" ht="15" hidden="1" x14ac:dyDescent="0.25">
      <c r="B2179" s="326" t="s">
        <v>15551</v>
      </c>
      <c r="C2179" s="326" t="s">
        <v>1100</v>
      </c>
      <c r="D2179" s="326" t="s">
        <v>4168</v>
      </c>
      <c r="E2179" s="326" t="s">
        <v>1207</v>
      </c>
      <c r="F2179" s="326" t="s">
        <v>1102</v>
      </c>
      <c r="G2179" s="326" t="s">
        <v>896</v>
      </c>
      <c r="H2179" s="326" t="s">
        <v>4173</v>
      </c>
      <c r="I2179" s="327">
        <v>0</v>
      </c>
      <c r="J2179" s="327">
        <v>0</v>
      </c>
      <c r="K2179" s="327">
        <v>0</v>
      </c>
      <c r="L2179" s="327">
        <v>0</v>
      </c>
      <c r="M2179" s="327">
        <v>0</v>
      </c>
      <c r="N2179" s="326" t="s">
        <v>7295</v>
      </c>
    </row>
    <row r="2180" spans="2:14" ht="15" hidden="1" x14ac:dyDescent="0.25">
      <c r="B2180" s="324" t="s">
        <v>15551</v>
      </c>
      <c r="C2180" s="324" t="s">
        <v>1100</v>
      </c>
      <c r="D2180" s="324" t="s">
        <v>4168</v>
      </c>
      <c r="E2180" s="324" t="s">
        <v>1207</v>
      </c>
      <c r="F2180" s="324" t="s">
        <v>1102</v>
      </c>
      <c r="G2180" s="324" t="s">
        <v>896</v>
      </c>
      <c r="H2180" s="324" t="s">
        <v>4174</v>
      </c>
      <c r="I2180" s="325">
        <v>0</v>
      </c>
      <c r="J2180" s="325">
        <v>0</v>
      </c>
      <c r="K2180" s="325">
        <v>0</v>
      </c>
      <c r="L2180" s="325">
        <v>0</v>
      </c>
      <c r="M2180" s="325">
        <v>0</v>
      </c>
      <c r="N2180" s="324" t="s">
        <v>7292</v>
      </c>
    </row>
    <row r="2181" spans="2:14" ht="15" hidden="1" x14ac:dyDescent="0.25">
      <c r="B2181" s="326" t="s">
        <v>15551</v>
      </c>
      <c r="C2181" s="326" t="s">
        <v>1100</v>
      </c>
      <c r="D2181" s="326" t="s">
        <v>4168</v>
      </c>
      <c r="E2181" s="326" t="s">
        <v>1207</v>
      </c>
      <c r="F2181" s="326" t="s">
        <v>1102</v>
      </c>
      <c r="G2181" s="326" t="s">
        <v>896</v>
      </c>
      <c r="H2181" s="326" t="s">
        <v>4175</v>
      </c>
      <c r="I2181" s="327">
        <v>0</v>
      </c>
      <c r="J2181" s="327">
        <v>0</v>
      </c>
      <c r="K2181" s="327">
        <v>0</v>
      </c>
      <c r="L2181" s="327">
        <v>0</v>
      </c>
      <c r="M2181" s="327">
        <v>0</v>
      </c>
      <c r="N2181" s="326" t="s">
        <v>7296</v>
      </c>
    </row>
    <row r="2182" spans="2:14" ht="15" hidden="1" x14ac:dyDescent="0.25">
      <c r="B2182" s="324" t="s">
        <v>15551</v>
      </c>
      <c r="C2182" s="324" t="s">
        <v>1100</v>
      </c>
      <c r="D2182" s="324" t="s">
        <v>4168</v>
      </c>
      <c r="E2182" s="324" t="s">
        <v>1207</v>
      </c>
      <c r="F2182" s="324" t="s">
        <v>1102</v>
      </c>
      <c r="G2182" s="324" t="s">
        <v>896</v>
      </c>
      <c r="H2182" s="324" t="s">
        <v>12586</v>
      </c>
      <c r="I2182" s="325">
        <v>0</v>
      </c>
      <c r="J2182" s="325">
        <v>0</v>
      </c>
      <c r="K2182" s="325">
        <v>0</v>
      </c>
      <c r="L2182" s="325">
        <v>0</v>
      </c>
      <c r="M2182" s="325">
        <v>0</v>
      </c>
      <c r="N2182" s="324" t="s">
        <v>12587</v>
      </c>
    </row>
    <row r="2183" spans="2:14" ht="15" hidden="1" x14ac:dyDescent="0.25">
      <c r="B2183" s="326" t="s">
        <v>15551</v>
      </c>
      <c r="C2183" s="326" t="s">
        <v>1100</v>
      </c>
      <c r="D2183" s="326" t="s">
        <v>4168</v>
      </c>
      <c r="E2183" s="326" t="s">
        <v>1207</v>
      </c>
      <c r="F2183" s="326" t="s">
        <v>1102</v>
      </c>
      <c r="G2183" s="326" t="s">
        <v>896</v>
      </c>
      <c r="H2183" s="326" t="s">
        <v>14388</v>
      </c>
      <c r="I2183" s="327">
        <v>0</v>
      </c>
      <c r="J2183" s="327">
        <v>0</v>
      </c>
      <c r="K2183" s="327">
        <v>0</v>
      </c>
      <c r="L2183" s="327">
        <v>0</v>
      </c>
      <c r="M2183" s="327">
        <v>0</v>
      </c>
      <c r="N2183" s="326" t="s">
        <v>12588</v>
      </c>
    </row>
    <row r="2184" spans="2:14" ht="15" hidden="1" x14ac:dyDescent="0.25">
      <c r="B2184" s="324" t="s">
        <v>15551</v>
      </c>
      <c r="C2184" s="324" t="s">
        <v>1100</v>
      </c>
      <c r="D2184" s="324" t="s">
        <v>4168</v>
      </c>
      <c r="E2184" s="324" t="s">
        <v>1207</v>
      </c>
      <c r="F2184" s="324" t="s">
        <v>1102</v>
      </c>
      <c r="G2184" s="324" t="s">
        <v>896</v>
      </c>
      <c r="H2184" s="324" t="s">
        <v>12578</v>
      </c>
      <c r="I2184" s="325">
        <v>0</v>
      </c>
      <c r="J2184" s="325">
        <v>0</v>
      </c>
      <c r="K2184" s="325">
        <v>0</v>
      </c>
      <c r="L2184" s="325">
        <v>0</v>
      </c>
      <c r="M2184" s="325">
        <v>0</v>
      </c>
      <c r="N2184" s="324" t="s">
        <v>12579</v>
      </c>
    </row>
    <row r="2185" spans="2:14" ht="15" hidden="1" x14ac:dyDescent="0.25">
      <c r="B2185" s="326" t="s">
        <v>15551</v>
      </c>
      <c r="C2185" s="326" t="s">
        <v>1100</v>
      </c>
      <c r="D2185" s="326" t="s">
        <v>4168</v>
      </c>
      <c r="E2185" s="326" t="s">
        <v>1207</v>
      </c>
      <c r="F2185" s="326" t="s">
        <v>1102</v>
      </c>
      <c r="G2185" s="326" t="s">
        <v>896</v>
      </c>
      <c r="H2185" s="326" t="s">
        <v>12595</v>
      </c>
      <c r="I2185" s="327">
        <v>0</v>
      </c>
      <c r="J2185" s="327">
        <v>0</v>
      </c>
      <c r="K2185" s="327">
        <v>0</v>
      </c>
      <c r="L2185" s="327">
        <v>0</v>
      </c>
      <c r="M2185" s="327">
        <v>0</v>
      </c>
      <c r="N2185" s="326" t="s">
        <v>12596</v>
      </c>
    </row>
    <row r="2186" spans="2:14" ht="15" hidden="1" x14ac:dyDescent="0.25">
      <c r="B2186" s="324" t="s">
        <v>15551</v>
      </c>
      <c r="C2186" s="324" t="s">
        <v>1100</v>
      </c>
      <c r="D2186" s="324" t="s">
        <v>4168</v>
      </c>
      <c r="E2186" s="324" t="s">
        <v>1207</v>
      </c>
      <c r="F2186" s="324" t="s">
        <v>1102</v>
      </c>
      <c r="G2186" s="324" t="s">
        <v>896</v>
      </c>
      <c r="H2186" s="324" t="s">
        <v>15555</v>
      </c>
      <c r="I2186" s="325">
        <v>0</v>
      </c>
      <c r="J2186" s="325">
        <v>0</v>
      </c>
      <c r="K2186" s="325">
        <v>0</v>
      </c>
      <c r="L2186" s="325">
        <v>7.0000000000000007E-2</v>
      </c>
      <c r="M2186" s="325">
        <v>0</v>
      </c>
      <c r="N2186" s="324" t="s">
        <v>7297</v>
      </c>
    </row>
    <row r="2187" spans="2:14" ht="15" hidden="1" x14ac:dyDescent="0.25">
      <c r="B2187" s="326" t="s">
        <v>15551</v>
      </c>
      <c r="C2187" s="326" t="s">
        <v>1100</v>
      </c>
      <c r="D2187" s="326" t="s">
        <v>4168</v>
      </c>
      <c r="E2187" s="326" t="s">
        <v>1207</v>
      </c>
      <c r="F2187" s="326" t="s">
        <v>1102</v>
      </c>
      <c r="G2187" s="326" t="s">
        <v>896</v>
      </c>
      <c r="H2187" s="326" t="s">
        <v>15556</v>
      </c>
      <c r="I2187" s="327">
        <v>0</v>
      </c>
      <c r="J2187" s="327">
        <v>0</v>
      </c>
      <c r="K2187" s="327">
        <v>0</v>
      </c>
      <c r="L2187" s="327">
        <v>0</v>
      </c>
      <c r="M2187" s="327">
        <v>0</v>
      </c>
      <c r="N2187" s="326" t="s">
        <v>7298</v>
      </c>
    </row>
    <row r="2188" spans="2:14" ht="15" hidden="1" x14ac:dyDescent="0.25">
      <c r="B2188" s="324" t="s">
        <v>15557</v>
      </c>
      <c r="C2188" s="324" t="s">
        <v>1100</v>
      </c>
      <c r="D2188" s="324" t="s">
        <v>4168</v>
      </c>
      <c r="E2188" s="324" t="s">
        <v>1208</v>
      </c>
      <c r="F2188" s="324" t="s">
        <v>1102</v>
      </c>
      <c r="G2188" s="324" t="s">
        <v>896</v>
      </c>
      <c r="H2188" s="324" t="s">
        <v>6221</v>
      </c>
      <c r="I2188" s="325">
        <v>0</v>
      </c>
      <c r="J2188" s="325">
        <v>0</v>
      </c>
      <c r="K2188" s="325">
        <v>0</v>
      </c>
      <c r="L2188" s="325">
        <v>0</v>
      </c>
      <c r="M2188" s="325">
        <v>0</v>
      </c>
      <c r="N2188" s="324" t="s">
        <v>7276</v>
      </c>
    </row>
    <row r="2189" spans="2:14" ht="15" hidden="1" x14ac:dyDescent="0.25">
      <c r="B2189" s="324" t="s">
        <v>15557</v>
      </c>
      <c r="C2189" s="324" t="s">
        <v>1100</v>
      </c>
      <c r="D2189" s="324" t="s">
        <v>4168</v>
      </c>
      <c r="E2189" s="324" t="s">
        <v>1208</v>
      </c>
      <c r="F2189" s="324" t="s">
        <v>1102</v>
      </c>
      <c r="G2189" s="324" t="s">
        <v>896</v>
      </c>
      <c r="H2189" s="324" t="s">
        <v>15558</v>
      </c>
      <c r="I2189" s="325">
        <v>0</v>
      </c>
      <c r="J2189" s="325">
        <v>0</v>
      </c>
      <c r="K2189" s="325">
        <v>0</v>
      </c>
      <c r="L2189" s="325">
        <v>0</v>
      </c>
      <c r="M2189" s="325">
        <v>0</v>
      </c>
      <c r="N2189" s="324" t="s">
        <v>12589</v>
      </c>
    </row>
    <row r="2190" spans="2:14" ht="15" hidden="1" x14ac:dyDescent="0.25">
      <c r="B2190" s="326" t="s">
        <v>15557</v>
      </c>
      <c r="C2190" s="326" t="s">
        <v>1100</v>
      </c>
      <c r="D2190" s="326" t="s">
        <v>4168</v>
      </c>
      <c r="E2190" s="326" t="s">
        <v>1208</v>
      </c>
      <c r="F2190" s="326" t="s">
        <v>1102</v>
      </c>
      <c r="G2190" s="326" t="s">
        <v>896</v>
      </c>
      <c r="H2190" s="326" t="s">
        <v>15500</v>
      </c>
      <c r="I2190" s="327">
        <v>0</v>
      </c>
      <c r="J2190" s="327">
        <v>0</v>
      </c>
      <c r="K2190" s="327">
        <v>0</v>
      </c>
      <c r="L2190" s="327">
        <v>0</v>
      </c>
      <c r="M2190" s="327">
        <v>0</v>
      </c>
      <c r="N2190" s="326" t="s">
        <v>12572</v>
      </c>
    </row>
    <row r="2191" spans="2:14" ht="15" hidden="1" x14ac:dyDescent="0.25">
      <c r="B2191" s="324" t="s">
        <v>15557</v>
      </c>
      <c r="C2191" s="324" t="s">
        <v>1100</v>
      </c>
      <c r="D2191" s="324" t="s">
        <v>4168</v>
      </c>
      <c r="E2191" s="324" t="s">
        <v>1208</v>
      </c>
      <c r="F2191" s="324" t="s">
        <v>1102</v>
      </c>
      <c r="G2191" s="324" t="s">
        <v>896</v>
      </c>
      <c r="H2191" s="324" t="s">
        <v>15559</v>
      </c>
      <c r="I2191" s="325">
        <v>0</v>
      </c>
      <c r="J2191" s="325">
        <v>0</v>
      </c>
      <c r="K2191" s="325">
        <v>0</v>
      </c>
      <c r="L2191" s="325">
        <v>0</v>
      </c>
      <c r="M2191" s="325">
        <v>0</v>
      </c>
      <c r="N2191" s="324" t="s">
        <v>12590</v>
      </c>
    </row>
    <row r="2192" spans="2:14" ht="15" hidden="1" x14ac:dyDescent="0.25">
      <c r="B2192" s="326" t="s">
        <v>15557</v>
      </c>
      <c r="C2192" s="326" t="s">
        <v>1100</v>
      </c>
      <c r="D2192" s="326" t="s">
        <v>4168</v>
      </c>
      <c r="E2192" s="326" t="s">
        <v>1208</v>
      </c>
      <c r="F2192" s="326" t="s">
        <v>1102</v>
      </c>
      <c r="G2192" s="326" t="s">
        <v>896</v>
      </c>
      <c r="H2192" s="326" t="s">
        <v>15560</v>
      </c>
      <c r="I2192" s="327">
        <v>0</v>
      </c>
      <c r="J2192" s="327">
        <v>0</v>
      </c>
      <c r="K2192" s="327">
        <v>0</v>
      </c>
      <c r="L2192" s="327">
        <v>0</v>
      </c>
      <c r="M2192" s="327">
        <v>0</v>
      </c>
      <c r="N2192" s="326" t="s">
        <v>12591</v>
      </c>
    </row>
    <row r="2193" spans="2:14" ht="15" hidden="1" x14ac:dyDescent="0.25">
      <c r="B2193" s="324" t="s">
        <v>15557</v>
      </c>
      <c r="C2193" s="324" t="s">
        <v>1100</v>
      </c>
      <c r="D2193" s="324" t="s">
        <v>4168</v>
      </c>
      <c r="E2193" s="324" t="s">
        <v>1208</v>
      </c>
      <c r="F2193" s="324" t="s">
        <v>1102</v>
      </c>
      <c r="G2193" s="324" t="s">
        <v>896</v>
      </c>
      <c r="H2193" s="324" t="s">
        <v>15561</v>
      </c>
      <c r="I2193" s="325">
        <v>0</v>
      </c>
      <c r="J2193" s="325">
        <v>0</v>
      </c>
      <c r="K2193" s="325">
        <v>0</v>
      </c>
      <c r="L2193" s="325">
        <v>0</v>
      </c>
      <c r="M2193" s="325">
        <v>0</v>
      </c>
      <c r="N2193" s="324" t="s">
        <v>12592</v>
      </c>
    </row>
    <row r="2194" spans="2:14" ht="15" hidden="1" x14ac:dyDescent="0.25">
      <c r="B2194" s="326" t="s">
        <v>15557</v>
      </c>
      <c r="C2194" s="326" t="s">
        <v>1100</v>
      </c>
      <c r="D2194" s="326" t="s">
        <v>4168</v>
      </c>
      <c r="E2194" s="326" t="s">
        <v>1208</v>
      </c>
      <c r="F2194" s="326" t="s">
        <v>1102</v>
      </c>
      <c r="G2194" s="326" t="s">
        <v>896</v>
      </c>
      <c r="H2194" s="326" t="s">
        <v>15550</v>
      </c>
      <c r="I2194" s="327">
        <v>52120</v>
      </c>
      <c r="J2194" s="327">
        <v>0</v>
      </c>
      <c r="K2194" s="327">
        <v>52120</v>
      </c>
      <c r="L2194" s="327">
        <v>39047.03</v>
      </c>
      <c r="M2194" s="327">
        <v>0</v>
      </c>
      <c r="N2194" s="326" t="s">
        <v>7284</v>
      </c>
    </row>
    <row r="2195" spans="2:14" ht="15" hidden="1" x14ac:dyDescent="0.25">
      <c r="B2195" s="324" t="s">
        <v>15557</v>
      </c>
      <c r="C2195" s="324" t="s">
        <v>1100</v>
      </c>
      <c r="D2195" s="324" t="s">
        <v>4168</v>
      </c>
      <c r="E2195" s="324" t="s">
        <v>1208</v>
      </c>
      <c r="F2195" s="324" t="s">
        <v>1102</v>
      </c>
      <c r="G2195" s="324" t="s">
        <v>896</v>
      </c>
      <c r="H2195" s="324" t="s">
        <v>4169</v>
      </c>
      <c r="I2195" s="325">
        <v>50880</v>
      </c>
      <c r="J2195" s="325">
        <v>0</v>
      </c>
      <c r="K2195" s="325">
        <v>50880</v>
      </c>
      <c r="L2195" s="325">
        <v>24166.98</v>
      </c>
      <c r="M2195" s="325">
        <v>0</v>
      </c>
      <c r="N2195" s="324" t="s">
        <v>7285</v>
      </c>
    </row>
    <row r="2196" spans="2:14" ht="15" hidden="1" x14ac:dyDescent="0.25">
      <c r="B2196" s="326" t="s">
        <v>15557</v>
      </c>
      <c r="C2196" s="326" t="s">
        <v>1100</v>
      </c>
      <c r="D2196" s="326" t="s">
        <v>4168</v>
      </c>
      <c r="E2196" s="326" t="s">
        <v>1208</v>
      </c>
      <c r="F2196" s="326" t="s">
        <v>1102</v>
      </c>
      <c r="G2196" s="326" t="s">
        <v>896</v>
      </c>
      <c r="H2196" s="326" t="s">
        <v>4170</v>
      </c>
      <c r="I2196" s="327">
        <v>51270</v>
      </c>
      <c r="J2196" s="327">
        <v>0</v>
      </c>
      <c r="K2196" s="327">
        <v>51270</v>
      </c>
      <c r="L2196" s="327">
        <v>44359.64</v>
      </c>
      <c r="M2196" s="327">
        <v>0</v>
      </c>
      <c r="N2196" s="326" t="s">
        <v>7286</v>
      </c>
    </row>
    <row r="2197" spans="2:14" ht="15" hidden="1" x14ac:dyDescent="0.25">
      <c r="B2197" s="324" t="s">
        <v>15557</v>
      </c>
      <c r="C2197" s="324" t="s">
        <v>1100</v>
      </c>
      <c r="D2197" s="324" t="s">
        <v>4168</v>
      </c>
      <c r="E2197" s="324" t="s">
        <v>1208</v>
      </c>
      <c r="F2197" s="324" t="s">
        <v>1102</v>
      </c>
      <c r="G2197" s="324" t="s">
        <v>896</v>
      </c>
      <c r="H2197" s="324" t="s">
        <v>15552</v>
      </c>
      <c r="I2197" s="325">
        <v>50790</v>
      </c>
      <c r="J2197" s="325">
        <v>0</v>
      </c>
      <c r="K2197" s="325">
        <v>50790</v>
      </c>
      <c r="L2197" s="325">
        <v>41414.480000000003</v>
      </c>
      <c r="M2197" s="325">
        <v>0</v>
      </c>
      <c r="N2197" s="324" t="s">
        <v>7287</v>
      </c>
    </row>
    <row r="2198" spans="2:14" ht="15" hidden="1" x14ac:dyDescent="0.25">
      <c r="B2198" s="326" t="s">
        <v>15557</v>
      </c>
      <c r="C2198" s="326" t="s">
        <v>1100</v>
      </c>
      <c r="D2198" s="326" t="s">
        <v>4168</v>
      </c>
      <c r="E2198" s="326" t="s">
        <v>1208</v>
      </c>
      <c r="F2198" s="326" t="s">
        <v>1102</v>
      </c>
      <c r="G2198" s="326" t="s">
        <v>896</v>
      </c>
      <c r="H2198" s="326" t="s">
        <v>14386</v>
      </c>
      <c r="I2198" s="327">
        <v>50690</v>
      </c>
      <c r="J2198" s="327">
        <v>0</v>
      </c>
      <c r="K2198" s="327">
        <v>50690</v>
      </c>
      <c r="L2198" s="327">
        <v>39490.07</v>
      </c>
      <c r="M2198" s="327">
        <v>0</v>
      </c>
      <c r="N2198" s="326" t="s">
        <v>7288</v>
      </c>
    </row>
    <row r="2199" spans="2:14" ht="15" hidden="1" x14ac:dyDescent="0.25">
      <c r="B2199" s="324" t="s">
        <v>15557</v>
      </c>
      <c r="C2199" s="324" t="s">
        <v>1100</v>
      </c>
      <c r="D2199" s="324" t="s">
        <v>4168</v>
      </c>
      <c r="E2199" s="324" t="s">
        <v>1208</v>
      </c>
      <c r="F2199" s="324" t="s">
        <v>1102</v>
      </c>
      <c r="G2199" s="324" t="s">
        <v>896</v>
      </c>
      <c r="H2199" s="324" t="s">
        <v>15553</v>
      </c>
      <c r="I2199" s="325">
        <v>51360</v>
      </c>
      <c r="J2199" s="325">
        <v>0</v>
      </c>
      <c r="K2199" s="325">
        <v>51360</v>
      </c>
      <c r="L2199" s="325">
        <v>40448.67</v>
      </c>
      <c r="M2199" s="325">
        <v>0</v>
      </c>
      <c r="N2199" s="324" t="s">
        <v>7289</v>
      </c>
    </row>
    <row r="2200" spans="2:14" ht="15" hidden="1" x14ac:dyDescent="0.25">
      <c r="B2200" s="326" t="s">
        <v>15557</v>
      </c>
      <c r="C2200" s="326" t="s">
        <v>1100</v>
      </c>
      <c r="D2200" s="326" t="s">
        <v>4168</v>
      </c>
      <c r="E2200" s="326" t="s">
        <v>1208</v>
      </c>
      <c r="F2200" s="326" t="s">
        <v>1102</v>
      </c>
      <c r="G2200" s="326" t="s">
        <v>896</v>
      </c>
      <c r="H2200" s="326" t="s">
        <v>12582</v>
      </c>
      <c r="I2200" s="327">
        <v>50880</v>
      </c>
      <c r="J2200" s="327">
        <v>0</v>
      </c>
      <c r="K2200" s="327">
        <v>50880</v>
      </c>
      <c r="L2200" s="327">
        <v>73079.649999999994</v>
      </c>
      <c r="M2200" s="327">
        <v>0</v>
      </c>
      <c r="N2200" s="326" t="s">
        <v>12583</v>
      </c>
    </row>
    <row r="2201" spans="2:14" ht="15" hidden="1" x14ac:dyDescent="0.25">
      <c r="B2201" s="324" t="s">
        <v>15557</v>
      </c>
      <c r="C2201" s="324" t="s">
        <v>1100</v>
      </c>
      <c r="D2201" s="324" t="s">
        <v>4168</v>
      </c>
      <c r="E2201" s="324" t="s">
        <v>1208</v>
      </c>
      <c r="F2201" s="324" t="s">
        <v>1102</v>
      </c>
      <c r="G2201" s="324" t="s">
        <v>896</v>
      </c>
      <c r="H2201" s="324" t="s">
        <v>14387</v>
      </c>
      <c r="I2201" s="325">
        <v>51550</v>
      </c>
      <c r="J2201" s="325">
        <v>0</v>
      </c>
      <c r="K2201" s="325">
        <v>51550</v>
      </c>
      <c r="L2201" s="325">
        <v>40974.120000000003</v>
      </c>
      <c r="M2201" s="325">
        <v>0</v>
      </c>
      <c r="N2201" s="324" t="s">
        <v>7290</v>
      </c>
    </row>
    <row r="2202" spans="2:14" ht="15" hidden="1" x14ac:dyDescent="0.25">
      <c r="B2202" s="326" t="s">
        <v>15557</v>
      </c>
      <c r="C2202" s="326" t="s">
        <v>1100</v>
      </c>
      <c r="D2202" s="326" t="s">
        <v>4168</v>
      </c>
      <c r="E2202" s="326" t="s">
        <v>1208</v>
      </c>
      <c r="F2202" s="326" t="s">
        <v>1102</v>
      </c>
      <c r="G2202" s="326" t="s">
        <v>896</v>
      </c>
      <c r="H2202" s="326" t="s">
        <v>4171</v>
      </c>
      <c r="I2202" s="327">
        <v>51080</v>
      </c>
      <c r="J2202" s="327">
        <v>0</v>
      </c>
      <c r="K2202" s="327">
        <v>51080</v>
      </c>
      <c r="L2202" s="327">
        <v>39799.800000000003</v>
      </c>
      <c r="M2202" s="327">
        <v>0</v>
      </c>
      <c r="N2202" s="326" t="s">
        <v>7291</v>
      </c>
    </row>
    <row r="2203" spans="2:14" ht="15" hidden="1" x14ac:dyDescent="0.25">
      <c r="B2203" s="324" t="s">
        <v>15557</v>
      </c>
      <c r="C2203" s="324" t="s">
        <v>1100</v>
      </c>
      <c r="D2203" s="324" t="s">
        <v>4168</v>
      </c>
      <c r="E2203" s="324" t="s">
        <v>1208</v>
      </c>
      <c r="F2203" s="324" t="s">
        <v>1102</v>
      </c>
      <c r="G2203" s="324" t="s">
        <v>896</v>
      </c>
      <c r="H2203" s="324" t="s">
        <v>15554</v>
      </c>
      <c r="I2203" s="325">
        <v>51450</v>
      </c>
      <c r="J2203" s="325">
        <v>0</v>
      </c>
      <c r="K2203" s="325">
        <v>51450</v>
      </c>
      <c r="L2203" s="325">
        <v>39128.26</v>
      </c>
      <c r="M2203" s="325">
        <v>0</v>
      </c>
      <c r="N2203" s="324" t="s">
        <v>7293</v>
      </c>
    </row>
    <row r="2204" spans="2:14" ht="15" hidden="1" x14ac:dyDescent="0.25">
      <c r="B2204" s="326" t="s">
        <v>15557</v>
      </c>
      <c r="C2204" s="326" t="s">
        <v>1100</v>
      </c>
      <c r="D2204" s="326" t="s">
        <v>4168</v>
      </c>
      <c r="E2204" s="326" t="s">
        <v>1208</v>
      </c>
      <c r="F2204" s="326" t="s">
        <v>1102</v>
      </c>
      <c r="G2204" s="326" t="s">
        <v>896</v>
      </c>
      <c r="H2204" s="326" t="s">
        <v>12584</v>
      </c>
      <c r="I2204" s="327">
        <v>37600</v>
      </c>
      <c r="J2204" s="327">
        <v>0</v>
      </c>
      <c r="K2204" s="327">
        <v>37600</v>
      </c>
      <c r="L2204" s="327">
        <v>29984.39</v>
      </c>
      <c r="M2204" s="327">
        <v>0</v>
      </c>
      <c r="N2204" s="326" t="s">
        <v>12585</v>
      </c>
    </row>
    <row r="2205" spans="2:14" ht="15" hidden="1" x14ac:dyDescent="0.25">
      <c r="B2205" s="324" t="s">
        <v>15557</v>
      </c>
      <c r="C2205" s="324" t="s">
        <v>1100</v>
      </c>
      <c r="D2205" s="324" t="s">
        <v>4168</v>
      </c>
      <c r="E2205" s="324" t="s">
        <v>1208</v>
      </c>
      <c r="F2205" s="324" t="s">
        <v>1102</v>
      </c>
      <c r="G2205" s="324" t="s">
        <v>896</v>
      </c>
      <c r="H2205" s="324" t="s">
        <v>4172</v>
      </c>
      <c r="I2205" s="325">
        <v>50890</v>
      </c>
      <c r="J2205" s="325">
        <v>0</v>
      </c>
      <c r="K2205" s="325">
        <v>50890</v>
      </c>
      <c r="L2205" s="325">
        <v>40838.14</v>
      </c>
      <c r="M2205" s="325">
        <v>0</v>
      </c>
      <c r="N2205" s="324" t="s">
        <v>7294</v>
      </c>
    </row>
    <row r="2206" spans="2:14" ht="15" hidden="1" x14ac:dyDescent="0.25">
      <c r="B2206" s="326" t="s">
        <v>15557</v>
      </c>
      <c r="C2206" s="326" t="s">
        <v>1100</v>
      </c>
      <c r="D2206" s="326" t="s">
        <v>4168</v>
      </c>
      <c r="E2206" s="326" t="s">
        <v>1208</v>
      </c>
      <c r="F2206" s="326" t="s">
        <v>1102</v>
      </c>
      <c r="G2206" s="326" t="s">
        <v>896</v>
      </c>
      <c r="H2206" s="326" t="s">
        <v>4173</v>
      </c>
      <c r="I2206" s="327">
        <v>51460</v>
      </c>
      <c r="J2206" s="327">
        <v>0</v>
      </c>
      <c r="K2206" s="327">
        <v>51460</v>
      </c>
      <c r="L2206" s="327">
        <v>41296.1</v>
      </c>
      <c r="M2206" s="327">
        <v>0</v>
      </c>
      <c r="N2206" s="326" t="s">
        <v>7295</v>
      </c>
    </row>
    <row r="2207" spans="2:14" ht="15" hidden="1" x14ac:dyDescent="0.25">
      <c r="B2207" s="324" t="s">
        <v>15557</v>
      </c>
      <c r="C2207" s="324" t="s">
        <v>1100</v>
      </c>
      <c r="D2207" s="324" t="s">
        <v>4168</v>
      </c>
      <c r="E2207" s="324" t="s">
        <v>1208</v>
      </c>
      <c r="F2207" s="324" t="s">
        <v>1102</v>
      </c>
      <c r="G2207" s="324" t="s">
        <v>896</v>
      </c>
      <c r="H2207" s="324" t="s">
        <v>4174</v>
      </c>
      <c r="I2207" s="325">
        <v>50600</v>
      </c>
      <c r="J2207" s="325">
        <v>0</v>
      </c>
      <c r="K2207" s="325">
        <v>50600</v>
      </c>
      <c r="L2207" s="325">
        <v>39571.81</v>
      </c>
      <c r="M2207" s="325">
        <v>0</v>
      </c>
      <c r="N2207" s="324" t="s">
        <v>7292</v>
      </c>
    </row>
    <row r="2208" spans="2:14" ht="15" hidden="1" x14ac:dyDescent="0.25">
      <c r="B2208" s="326" t="s">
        <v>15557</v>
      </c>
      <c r="C2208" s="326" t="s">
        <v>1100</v>
      </c>
      <c r="D2208" s="326" t="s">
        <v>4168</v>
      </c>
      <c r="E2208" s="326" t="s">
        <v>1208</v>
      </c>
      <c r="F2208" s="326" t="s">
        <v>1102</v>
      </c>
      <c r="G2208" s="326" t="s">
        <v>896</v>
      </c>
      <c r="H2208" s="326" t="s">
        <v>4175</v>
      </c>
      <c r="I2208" s="327">
        <v>52030</v>
      </c>
      <c r="J2208" s="327">
        <v>0</v>
      </c>
      <c r="K2208" s="327">
        <v>52030</v>
      </c>
      <c r="L2208" s="327">
        <v>40683.26</v>
      </c>
      <c r="M2208" s="327">
        <v>0</v>
      </c>
      <c r="N2208" s="326" t="s">
        <v>7296</v>
      </c>
    </row>
    <row r="2209" spans="2:14" ht="15" hidden="1" x14ac:dyDescent="0.25">
      <c r="B2209" s="324" t="s">
        <v>15557</v>
      </c>
      <c r="C2209" s="324" t="s">
        <v>1100</v>
      </c>
      <c r="D2209" s="324" t="s">
        <v>4168</v>
      </c>
      <c r="E2209" s="324" t="s">
        <v>1208</v>
      </c>
      <c r="F2209" s="324" t="s">
        <v>1102</v>
      </c>
      <c r="G2209" s="324" t="s">
        <v>896</v>
      </c>
      <c r="H2209" s="324" t="s">
        <v>12586</v>
      </c>
      <c r="I2209" s="325">
        <v>51260</v>
      </c>
      <c r="J2209" s="325">
        <v>0</v>
      </c>
      <c r="K2209" s="325">
        <v>51260</v>
      </c>
      <c r="L2209" s="325">
        <v>39638.06</v>
      </c>
      <c r="M2209" s="325">
        <v>0</v>
      </c>
      <c r="N2209" s="324" t="s">
        <v>12587</v>
      </c>
    </row>
    <row r="2210" spans="2:14" ht="15" hidden="1" x14ac:dyDescent="0.25">
      <c r="B2210" s="326" t="s">
        <v>15557</v>
      </c>
      <c r="C2210" s="326" t="s">
        <v>1100</v>
      </c>
      <c r="D2210" s="326" t="s">
        <v>4168</v>
      </c>
      <c r="E2210" s="326" t="s">
        <v>1208</v>
      </c>
      <c r="F2210" s="326" t="s">
        <v>1102</v>
      </c>
      <c r="G2210" s="326" t="s">
        <v>896</v>
      </c>
      <c r="H2210" s="326" t="s">
        <v>12593</v>
      </c>
      <c r="I2210" s="327">
        <v>0</v>
      </c>
      <c r="J2210" s="327">
        <v>0</v>
      </c>
      <c r="K2210" s="327">
        <v>0</v>
      </c>
      <c r="L2210" s="327">
        <v>331.01</v>
      </c>
      <c r="M2210" s="327">
        <v>0</v>
      </c>
      <c r="N2210" s="326" t="s">
        <v>12594</v>
      </c>
    </row>
    <row r="2211" spans="2:14" ht="15" hidden="1" x14ac:dyDescent="0.25">
      <c r="B2211" s="324" t="s">
        <v>15557</v>
      </c>
      <c r="C2211" s="324" t="s">
        <v>1100</v>
      </c>
      <c r="D2211" s="324" t="s">
        <v>4168</v>
      </c>
      <c r="E2211" s="324" t="s">
        <v>1208</v>
      </c>
      <c r="F2211" s="324" t="s">
        <v>1102</v>
      </c>
      <c r="G2211" s="324" t="s">
        <v>896</v>
      </c>
      <c r="H2211" s="324" t="s">
        <v>14388</v>
      </c>
      <c r="I2211" s="325">
        <v>50600</v>
      </c>
      <c r="J2211" s="325">
        <v>0</v>
      </c>
      <c r="K2211" s="325">
        <v>50600</v>
      </c>
      <c r="L2211" s="325">
        <v>21159.37</v>
      </c>
      <c r="M2211" s="325">
        <v>0</v>
      </c>
      <c r="N2211" s="324" t="s">
        <v>12588</v>
      </c>
    </row>
    <row r="2212" spans="2:14" ht="15" hidden="1" x14ac:dyDescent="0.25">
      <c r="B2212" s="326" t="s">
        <v>15557</v>
      </c>
      <c r="C2212" s="326" t="s">
        <v>1100</v>
      </c>
      <c r="D2212" s="326" t="s">
        <v>4168</v>
      </c>
      <c r="E2212" s="326" t="s">
        <v>1208</v>
      </c>
      <c r="F2212" s="326" t="s">
        <v>1102</v>
      </c>
      <c r="G2212" s="326" t="s">
        <v>896</v>
      </c>
      <c r="H2212" s="326" t="s">
        <v>12578</v>
      </c>
      <c r="I2212" s="327">
        <v>0</v>
      </c>
      <c r="J2212" s="327">
        <v>0</v>
      </c>
      <c r="K2212" s="327">
        <v>0</v>
      </c>
      <c r="L2212" s="327">
        <v>-19137.96</v>
      </c>
      <c r="M2212" s="327">
        <v>0</v>
      </c>
      <c r="N2212" s="326" t="s">
        <v>12579</v>
      </c>
    </row>
    <row r="2213" spans="2:14" ht="15" hidden="1" x14ac:dyDescent="0.25">
      <c r="B2213" s="324" t="s">
        <v>15557</v>
      </c>
      <c r="C2213" s="324" t="s">
        <v>1100</v>
      </c>
      <c r="D2213" s="324" t="s">
        <v>4168</v>
      </c>
      <c r="E2213" s="324" t="s">
        <v>1208</v>
      </c>
      <c r="F2213" s="324" t="s">
        <v>1102</v>
      </c>
      <c r="G2213" s="324" t="s">
        <v>896</v>
      </c>
      <c r="H2213" s="324" t="s">
        <v>12595</v>
      </c>
      <c r="I2213" s="325">
        <v>51170</v>
      </c>
      <c r="J2213" s="325">
        <v>0</v>
      </c>
      <c r="K2213" s="325">
        <v>51170</v>
      </c>
      <c r="L2213" s="325">
        <v>27682.38</v>
      </c>
      <c r="M2213" s="325">
        <v>0</v>
      </c>
      <c r="N2213" s="324" t="s">
        <v>12596</v>
      </c>
    </row>
    <row r="2214" spans="2:14" ht="15" hidden="1" x14ac:dyDescent="0.25">
      <c r="B2214" s="326" t="s">
        <v>15557</v>
      </c>
      <c r="C2214" s="326" t="s">
        <v>1100</v>
      </c>
      <c r="D2214" s="326" t="s">
        <v>4168</v>
      </c>
      <c r="E2214" s="326" t="s">
        <v>1208</v>
      </c>
      <c r="F2214" s="326" t="s">
        <v>1102</v>
      </c>
      <c r="G2214" s="326" t="s">
        <v>896</v>
      </c>
      <c r="H2214" s="326" t="s">
        <v>15555</v>
      </c>
      <c r="I2214" s="327">
        <v>51080</v>
      </c>
      <c r="J2214" s="327">
        <v>0</v>
      </c>
      <c r="K2214" s="327">
        <v>51080</v>
      </c>
      <c r="L2214" s="327">
        <v>19794.080000000002</v>
      </c>
      <c r="M2214" s="327">
        <v>0</v>
      </c>
      <c r="N2214" s="326" t="s">
        <v>7297</v>
      </c>
    </row>
    <row r="2215" spans="2:14" ht="15" hidden="1" x14ac:dyDescent="0.25">
      <c r="B2215" s="324" t="s">
        <v>15557</v>
      </c>
      <c r="C2215" s="324" t="s">
        <v>1100</v>
      </c>
      <c r="D2215" s="324" t="s">
        <v>4168</v>
      </c>
      <c r="E2215" s="324" t="s">
        <v>1208</v>
      </c>
      <c r="F2215" s="324" t="s">
        <v>1102</v>
      </c>
      <c r="G2215" s="324" t="s">
        <v>896</v>
      </c>
      <c r="H2215" s="324" t="s">
        <v>15556</v>
      </c>
      <c r="I2215" s="325">
        <v>51080</v>
      </c>
      <c r="J2215" s="325">
        <v>0</v>
      </c>
      <c r="K2215" s="325">
        <v>51080</v>
      </c>
      <c r="L2215" s="325">
        <v>80676.14</v>
      </c>
      <c r="M2215" s="325">
        <v>0</v>
      </c>
      <c r="N2215" s="324" t="s">
        <v>7298</v>
      </c>
    </row>
    <row r="2216" spans="2:14" ht="15" hidden="1" x14ac:dyDescent="0.25">
      <c r="B2216" s="324" t="s">
        <v>15562</v>
      </c>
      <c r="C2216" s="324" t="s">
        <v>1100</v>
      </c>
      <c r="D2216" s="324" t="s">
        <v>4168</v>
      </c>
      <c r="E2216" s="324" t="s">
        <v>1209</v>
      </c>
      <c r="F2216" s="324" t="s">
        <v>1102</v>
      </c>
      <c r="G2216" s="324" t="s">
        <v>896</v>
      </c>
      <c r="H2216" s="324" t="s">
        <v>6221</v>
      </c>
      <c r="I2216" s="325">
        <v>43296</v>
      </c>
      <c r="J2216" s="325">
        <v>13176</v>
      </c>
      <c r="K2216" s="325">
        <v>30120</v>
      </c>
      <c r="L2216" s="325">
        <v>44505.96</v>
      </c>
      <c r="M2216" s="325">
        <v>13544.22</v>
      </c>
      <c r="N2216" s="324" t="s">
        <v>7276</v>
      </c>
    </row>
    <row r="2217" spans="2:14" ht="15" hidden="1" x14ac:dyDescent="0.25">
      <c r="B2217" s="326" t="s">
        <v>15562</v>
      </c>
      <c r="C2217" s="326" t="s">
        <v>1100</v>
      </c>
      <c r="D2217" s="326" t="s">
        <v>4168</v>
      </c>
      <c r="E2217" s="326" t="s">
        <v>1209</v>
      </c>
      <c r="F2217" s="326" t="s">
        <v>1102</v>
      </c>
      <c r="G2217" s="326" t="s">
        <v>896</v>
      </c>
      <c r="H2217" s="326" t="s">
        <v>6223</v>
      </c>
      <c r="I2217" s="327">
        <v>0</v>
      </c>
      <c r="J2217" s="327">
        <v>0</v>
      </c>
      <c r="K2217" s="327">
        <v>0</v>
      </c>
      <c r="L2217" s="327">
        <v>0</v>
      </c>
      <c r="M2217" s="327">
        <v>0</v>
      </c>
      <c r="N2217" s="326" t="s">
        <v>7280</v>
      </c>
    </row>
    <row r="2218" spans="2:14" ht="15" hidden="1" x14ac:dyDescent="0.25">
      <c r="B2218" s="326" t="s">
        <v>15562</v>
      </c>
      <c r="C2218" s="326" t="s">
        <v>1100</v>
      </c>
      <c r="D2218" s="326" t="s">
        <v>4168</v>
      </c>
      <c r="E2218" s="326" t="s">
        <v>1209</v>
      </c>
      <c r="F2218" s="326" t="s">
        <v>1102</v>
      </c>
      <c r="G2218" s="326" t="s">
        <v>896</v>
      </c>
      <c r="H2218" s="326" t="s">
        <v>7394</v>
      </c>
      <c r="I2218" s="327">
        <v>0</v>
      </c>
      <c r="J2218" s="327">
        <v>0</v>
      </c>
      <c r="K2218" s="327">
        <v>0</v>
      </c>
      <c r="L2218" s="327">
        <v>0</v>
      </c>
      <c r="M2218" s="327">
        <v>0</v>
      </c>
      <c r="N2218" s="326" t="s">
        <v>7277</v>
      </c>
    </row>
    <row r="2219" spans="2:14" ht="15" hidden="1" x14ac:dyDescent="0.25">
      <c r="B2219" s="326" t="s">
        <v>15562</v>
      </c>
      <c r="C2219" s="326" t="s">
        <v>1100</v>
      </c>
      <c r="D2219" s="326" t="s">
        <v>4168</v>
      </c>
      <c r="E2219" s="326" t="s">
        <v>1209</v>
      </c>
      <c r="F2219" s="326" t="s">
        <v>1102</v>
      </c>
      <c r="G2219" s="326" t="s">
        <v>896</v>
      </c>
      <c r="H2219" s="326" t="s">
        <v>15558</v>
      </c>
      <c r="I2219" s="327">
        <v>0</v>
      </c>
      <c r="J2219" s="327">
        <v>0</v>
      </c>
      <c r="K2219" s="327">
        <v>0</v>
      </c>
      <c r="L2219" s="327">
        <v>0</v>
      </c>
      <c r="M2219" s="327">
        <v>0</v>
      </c>
      <c r="N2219" s="326" t="s">
        <v>12589</v>
      </c>
    </row>
    <row r="2220" spans="2:14" ht="15" hidden="1" x14ac:dyDescent="0.25">
      <c r="B2220" s="324" t="s">
        <v>15562</v>
      </c>
      <c r="C2220" s="324" t="s">
        <v>1100</v>
      </c>
      <c r="D2220" s="324" t="s">
        <v>4168</v>
      </c>
      <c r="E2220" s="324" t="s">
        <v>1209</v>
      </c>
      <c r="F2220" s="324" t="s">
        <v>1102</v>
      </c>
      <c r="G2220" s="324" t="s">
        <v>896</v>
      </c>
      <c r="H2220" s="324" t="s">
        <v>15500</v>
      </c>
      <c r="I2220" s="325">
        <v>0</v>
      </c>
      <c r="J2220" s="325">
        <v>0</v>
      </c>
      <c r="K2220" s="325">
        <v>0</v>
      </c>
      <c r="L2220" s="325">
        <v>8359.6299999999992</v>
      </c>
      <c r="M2220" s="325">
        <v>0</v>
      </c>
      <c r="N2220" s="324" t="s">
        <v>12572</v>
      </c>
    </row>
    <row r="2221" spans="2:14" ht="15" hidden="1" x14ac:dyDescent="0.25">
      <c r="B2221" s="326" t="s">
        <v>15562</v>
      </c>
      <c r="C2221" s="326" t="s">
        <v>1100</v>
      </c>
      <c r="D2221" s="326" t="s">
        <v>4168</v>
      </c>
      <c r="E2221" s="326" t="s">
        <v>1209</v>
      </c>
      <c r="F2221" s="326" t="s">
        <v>1102</v>
      </c>
      <c r="G2221" s="326" t="s">
        <v>896</v>
      </c>
      <c r="H2221" s="326" t="s">
        <v>15559</v>
      </c>
      <c r="I2221" s="327">
        <v>0</v>
      </c>
      <c r="J2221" s="327">
        <v>0</v>
      </c>
      <c r="K2221" s="327">
        <v>0</v>
      </c>
      <c r="L2221" s="327">
        <v>1598.69</v>
      </c>
      <c r="M2221" s="327">
        <v>0</v>
      </c>
      <c r="N2221" s="326" t="s">
        <v>12590</v>
      </c>
    </row>
    <row r="2222" spans="2:14" ht="15" hidden="1" x14ac:dyDescent="0.25">
      <c r="B2222" s="324" t="s">
        <v>15562</v>
      </c>
      <c r="C2222" s="324" t="s">
        <v>1100</v>
      </c>
      <c r="D2222" s="324" t="s">
        <v>4168</v>
      </c>
      <c r="E2222" s="324" t="s">
        <v>1209</v>
      </c>
      <c r="F2222" s="324" t="s">
        <v>1102</v>
      </c>
      <c r="G2222" s="324" t="s">
        <v>896</v>
      </c>
      <c r="H2222" s="324" t="s">
        <v>15560</v>
      </c>
      <c r="I2222" s="325">
        <v>0</v>
      </c>
      <c r="J2222" s="325">
        <v>0</v>
      </c>
      <c r="K2222" s="325">
        <v>0</v>
      </c>
      <c r="L2222" s="325">
        <v>-3670.45</v>
      </c>
      <c r="M2222" s="325">
        <v>0</v>
      </c>
      <c r="N2222" s="324" t="s">
        <v>12591</v>
      </c>
    </row>
    <row r="2223" spans="2:14" ht="15" hidden="1" x14ac:dyDescent="0.25">
      <c r="B2223" s="326" t="s">
        <v>15562</v>
      </c>
      <c r="C2223" s="326" t="s">
        <v>1100</v>
      </c>
      <c r="D2223" s="326" t="s">
        <v>4168</v>
      </c>
      <c r="E2223" s="326" t="s">
        <v>1209</v>
      </c>
      <c r="F2223" s="326" t="s">
        <v>1102</v>
      </c>
      <c r="G2223" s="326" t="s">
        <v>896</v>
      </c>
      <c r="H2223" s="326" t="s">
        <v>14652</v>
      </c>
      <c r="I2223" s="327">
        <v>0</v>
      </c>
      <c r="J2223" s="327">
        <v>0</v>
      </c>
      <c r="K2223" s="327">
        <v>0</v>
      </c>
      <c r="L2223" s="327">
        <v>-2163.46</v>
      </c>
      <c r="M2223" s="327">
        <v>0</v>
      </c>
      <c r="N2223" s="326" t="s">
        <v>12566</v>
      </c>
    </row>
    <row r="2224" spans="2:14" ht="15" hidden="1" x14ac:dyDescent="0.25">
      <c r="B2224" s="324" t="s">
        <v>15562</v>
      </c>
      <c r="C2224" s="324" t="s">
        <v>1100</v>
      </c>
      <c r="D2224" s="324" t="s">
        <v>4168</v>
      </c>
      <c r="E2224" s="324" t="s">
        <v>1209</v>
      </c>
      <c r="F2224" s="324" t="s">
        <v>1102</v>
      </c>
      <c r="G2224" s="324" t="s">
        <v>896</v>
      </c>
      <c r="H2224" s="324" t="s">
        <v>15550</v>
      </c>
      <c r="I2224" s="325">
        <v>0</v>
      </c>
      <c r="J2224" s="325">
        <v>0</v>
      </c>
      <c r="K2224" s="325">
        <v>0</v>
      </c>
      <c r="L2224" s="325">
        <v>0</v>
      </c>
      <c r="M2224" s="325">
        <v>0</v>
      </c>
      <c r="N2224" s="324" t="s">
        <v>7284</v>
      </c>
    </row>
    <row r="2225" spans="2:14" ht="15" hidden="1" x14ac:dyDescent="0.25">
      <c r="B2225" s="326" t="s">
        <v>15562</v>
      </c>
      <c r="C2225" s="326" t="s">
        <v>1100</v>
      </c>
      <c r="D2225" s="326" t="s">
        <v>4168</v>
      </c>
      <c r="E2225" s="326" t="s">
        <v>1209</v>
      </c>
      <c r="F2225" s="326" t="s">
        <v>1102</v>
      </c>
      <c r="G2225" s="326" t="s">
        <v>896</v>
      </c>
      <c r="H2225" s="326" t="s">
        <v>4169</v>
      </c>
      <c r="I2225" s="327">
        <v>0</v>
      </c>
      <c r="J2225" s="327">
        <v>0</v>
      </c>
      <c r="K2225" s="327">
        <v>0</v>
      </c>
      <c r="L2225" s="327">
        <v>0</v>
      </c>
      <c r="M2225" s="327">
        <v>0</v>
      </c>
      <c r="N2225" s="326" t="s">
        <v>7285</v>
      </c>
    </row>
    <row r="2226" spans="2:14" ht="15" hidden="1" x14ac:dyDescent="0.25">
      <c r="B2226" s="324" t="s">
        <v>15562</v>
      </c>
      <c r="C2226" s="324" t="s">
        <v>1100</v>
      </c>
      <c r="D2226" s="324" t="s">
        <v>4168</v>
      </c>
      <c r="E2226" s="324" t="s">
        <v>1209</v>
      </c>
      <c r="F2226" s="324" t="s">
        <v>1102</v>
      </c>
      <c r="G2226" s="324" t="s">
        <v>896</v>
      </c>
      <c r="H2226" s="324" t="s">
        <v>4170</v>
      </c>
      <c r="I2226" s="325">
        <v>0</v>
      </c>
      <c r="J2226" s="325">
        <v>0</v>
      </c>
      <c r="K2226" s="325">
        <v>0</v>
      </c>
      <c r="L2226" s="325">
        <v>0</v>
      </c>
      <c r="M2226" s="325">
        <v>0</v>
      </c>
      <c r="N2226" s="324" t="s">
        <v>7286</v>
      </c>
    </row>
    <row r="2227" spans="2:14" ht="15" hidden="1" x14ac:dyDescent="0.25">
      <c r="B2227" s="326" t="s">
        <v>15562</v>
      </c>
      <c r="C2227" s="326" t="s">
        <v>1100</v>
      </c>
      <c r="D2227" s="326" t="s">
        <v>4168</v>
      </c>
      <c r="E2227" s="326" t="s">
        <v>1209</v>
      </c>
      <c r="F2227" s="326" t="s">
        <v>1102</v>
      </c>
      <c r="G2227" s="326" t="s">
        <v>896</v>
      </c>
      <c r="H2227" s="326" t="s">
        <v>12582</v>
      </c>
      <c r="I2227" s="327">
        <v>0</v>
      </c>
      <c r="J2227" s="327">
        <v>0</v>
      </c>
      <c r="K2227" s="327">
        <v>0</v>
      </c>
      <c r="L2227" s="327">
        <v>0</v>
      </c>
      <c r="M2227" s="327">
        <v>0</v>
      </c>
      <c r="N2227" s="326" t="s">
        <v>12583</v>
      </c>
    </row>
    <row r="2228" spans="2:14" ht="15" hidden="1" x14ac:dyDescent="0.25">
      <c r="B2228" s="324" t="s">
        <v>15562</v>
      </c>
      <c r="C2228" s="324" t="s">
        <v>1100</v>
      </c>
      <c r="D2228" s="324" t="s">
        <v>4168</v>
      </c>
      <c r="E2228" s="324" t="s">
        <v>1209</v>
      </c>
      <c r="F2228" s="324" t="s">
        <v>1102</v>
      </c>
      <c r="G2228" s="324" t="s">
        <v>896</v>
      </c>
      <c r="H2228" s="324" t="s">
        <v>4171</v>
      </c>
      <c r="I2228" s="325">
        <v>0</v>
      </c>
      <c r="J2228" s="325">
        <v>0</v>
      </c>
      <c r="K2228" s="325">
        <v>0</v>
      </c>
      <c r="L2228" s="325">
        <v>0</v>
      </c>
      <c r="M2228" s="325">
        <v>0</v>
      </c>
      <c r="N2228" s="324" t="s">
        <v>7291</v>
      </c>
    </row>
    <row r="2229" spans="2:14" ht="15" hidden="1" x14ac:dyDescent="0.25">
      <c r="B2229" s="326" t="s">
        <v>15562</v>
      </c>
      <c r="C2229" s="326" t="s">
        <v>1100</v>
      </c>
      <c r="D2229" s="326" t="s">
        <v>4168</v>
      </c>
      <c r="E2229" s="326" t="s">
        <v>1209</v>
      </c>
      <c r="F2229" s="326" t="s">
        <v>1102</v>
      </c>
      <c r="G2229" s="326" t="s">
        <v>896</v>
      </c>
      <c r="H2229" s="326" t="s">
        <v>12584</v>
      </c>
      <c r="I2229" s="327">
        <v>0</v>
      </c>
      <c r="J2229" s="327">
        <v>0</v>
      </c>
      <c r="K2229" s="327">
        <v>0</v>
      </c>
      <c r="L2229" s="327">
        <v>0</v>
      </c>
      <c r="M2229" s="327">
        <v>0</v>
      </c>
      <c r="N2229" s="326" t="s">
        <v>12585</v>
      </c>
    </row>
    <row r="2230" spans="2:14" ht="15" hidden="1" x14ac:dyDescent="0.25">
      <c r="B2230" s="324" t="s">
        <v>15562</v>
      </c>
      <c r="C2230" s="324" t="s">
        <v>1100</v>
      </c>
      <c r="D2230" s="324" t="s">
        <v>4168</v>
      </c>
      <c r="E2230" s="324" t="s">
        <v>1209</v>
      </c>
      <c r="F2230" s="324" t="s">
        <v>1102</v>
      </c>
      <c r="G2230" s="324" t="s">
        <v>896</v>
      </c>
      <c r="H2230" s="324" t="s">
        <v>4172</v>
      </c>
      <c r="I2230" s="325">
        <v>0</v>
      </c>
      <c r="J2230" s="325">
        <v>0</v>
      </c>
      <c r="K2230" s="325">
        <v>0</v>
      </c>
      <c r="L2230" s="325">
        <v>0</v>
      </c>
      <c r="M2230" s="325">
        <v>0</v>
      </c>
      <c r="N2230" s="324" t="s">
        <v>7294</v>
      </c>
    </row>
    <row r="2231" spans="2:14" ht="15" hidden="1" x14ac:dyDescent="0.25">
      <c r="B2231" s="326" t="s">
        <v>15562</v>
      </c>
      <c r="C2231" s="326" t="s">
        <v>1100</v>
      </c>
      <c r="D2231" s="326" t="s">
        <v>4168</v>
      </c>
      <c r="E2231" s="326" t="s">
        <v>1209</v>
      </c>
      <c r="F2231" s="326" t="s">
        <v>1102</v>
      </c>
      <c r="G2231" s="326" t="s">
        <v>896</v>
      </c>
      <c r="H2231" s="326" t="s">
        <v>12595</v>
      </c>
      <c r="I2231" s="327">
        <v>0</v>
      </c>
      <c r="J2231" s="327">
        <v>0</v>
      </c>
      <c r="K2231" s="327">
        <v>0</v>
      </c>
      <c r="L2231" s="327">
        <v>0</v>
      </c>
      <c r="M2231" s="327">
        <v>0</v>
      </c>
      <c r="N2231" s="326" t="s">
        <v>12596</v>
      </c>
    </row>
    <row r="2232" spans="2:14" ht="15" hidden="1" x14ac:dyDescent="0.25">
      <c r="B2232" s="326" t="s">
        <v>15563</v>
      </c>
      <c r="C2232" s="326" t="s">
        <v>1100</v>
      </c>
      <c r="D2232" s="326" t="s">
        <v>4168</v>
      </c>
      <c r="E2232" s="326" t="s">
        <v>2142</v>
      </c>
      <c r="F2232" s="326" t="s">
        <v>1102</v>
      </c>
      <c r="G2232" s="326" t="s">
        <v>896</v>
      </c>
      <c r="H2232" s="326" t="s">
        <v>6221</v>
      </c>
      <c r="I2232" s="327">
        <v>0</v>
      </c>
      <c r="J2232" s="327">
        <v>0</v>
      </c>
      <c r="K2232" s="327">
        <v>0</v>
      </c>
      <c r="L2232" s="327">
        <v>0</v>
      </c>
      <c r="M2232" s="327">
        <v>0</v>
      </c>
      <c r="N2232" s="326" t="s">
        <v>7276</v>
      </c>
    </row>
    <row r="2233" spans="2:14" ht="15" hidden="1" x14ac:dyDescent="0.25">
      <c r="B2233" s="326" t="s">
        <v>15563</v>
      </c>
      <c r="C2233" s="326" t="s">
        <v>1100</v>
      </c>
      <c r="D2233" s="326" t="s">
        <v>4168</v>
      </c>
      <c r="E2233" s="326" t="s">
        <v>2142</v>
      </c>
      <c r="F2233" s="326" t="s">
        <v>1102</v>
      </c>
      <c r="G2233" s="326" t="s">
        <v>896</v>
      </c>
      <c r="H2233" s="326" t="s">
        <v>15558</v>
      </c>
      <c r="I2233" s="327">
        <v>0</v>
      </c>
      <c r="J2233" s="327">
        <v>0</v>
      </c>
      <c r="K2233" s="327">
        <v>0</v>
      </c>
      <c r="L2233" s="327">
        <v>0</v>
      </c>
      <c r="M2233" s="327">
        <v>0</v>
      </c>
      <c r="N2233" s="326" t="s">
        <v>12589</v>
      </c>
    </row>
    <row r="2234" spans="2:14" ht="15" hidden="1" x14ac:dyDescent="0.25">
      <c r="B2234" s="324" t="s">
        <v>15563</v>
      </c>
      <c r="C2234" s="324" t="s">
        <v>1100</v>
      </c>
      <c r="D2234" s="324" t="s">
        <v>4168</v>
      </c>
      <c r="E2234" s="324" t="s">
        <v>2142</v>
      </c>
      <c r="F2234" s="324" t="s">
        <v>1102</v>
      </c>
      <c r="G2234" s="324" t="s">
        <v>896</v>
      </c>
      <c r="H2234" s="324" t="s">
        <v>15500</v>
      </c>
      <c r="I2234" s="325">
        <v>0</v>
      </c>
      <c r="J2234" s="325">
        <v>0</v>
      </c>
      <c r="K2234" s="325">
        <v>0</v>
      </c>
      <c r="L2234" s="325">
        <v>0</v>
      </c>
      <c r="M2234" s="325">
        <v>0</v>
      </c>
      <c r="N2234" s="324" t="s">
        <v>12572</v>
      </c>
    </row>
    <row r="2235" spans="2:14" ht="15" hidden="1" x14ac:dyDescent="0.25">
      <c r="B2235" s="326" t="s">
        <v>15563</v>
      </c>
      <c r="C2235" s="326" t="s">
        <v>1100</v>
      </c>
      <c r="D2235" s="326" t="s">
        <v>4168</v>
      </c>
      <c r="E2235" s="326" t="s">
        <v>2142</v>
      </c>
      <c r="F2235" s="326" t="s">
        <v>1102</v>
      </c>
      <c r="G2235" s="326" t="s">
        <v>896</v>
      </c>
      <c r="H2235" s="326" t="s">
        <v>15559</v>
      </c>
      <c r="I2235" s="327">
        <v>0</v>
      </c>
      <c r="J2235" s="327">
        <v>0</v>
      </c>
      <c r="K2235" s="327">
        <v>0</v>
      </c>
      <c r="L2235" s="327">
        <v>0</v>
      </c>
      <c r="M2235" s="327">
        <v>0</v>
      </c>
      <c r="N2235" s="326" t="s">
        <v>12590</v>
      </c>
    </row>
    <row r="2236" spans="2:14" ht="15" hidden="1" x14ac:dyDescent="0.25">
      <c r="B2236" s="324" t="s">
        <v>15563</v>
      </c>
      <c r="C2236" s="324" t="s">
        <v>1100</v>
      </c>
      <c r="D2236" s="324" t="s">
        <v>4168</v>
      </c>
      <c r="E2236" s="324" t="s">
        <v>2142</v>
      </c>
      <c r="F2236" s="324" t="s">
        <v>1102</v>
      </c>
      <c r="G2236" s="324" t="s">
        <v>896</v>
      </c>
      <c r="H2236" s="324" t="s">
        <v>15560</v>
      </c>
      <c r="I2236" s="325">
        <v>0</v>
      </c>
      <c r="J2236" s="325">
        <v>0</v>
      </c>
      <c r="K2236" s="325">
        <v>0</v>
      </c>
      <c r="L2236" s="325">
        <v>0</v>
      </c>
      <c r="M2236" s="325">
        <v>0</v>
      </c>
      <c r="N2236" s="324" t="s">
        <v>12591</v>
      </c>
    </row>
    <row r="2237" spans="2:14" ht="15" hidden="1" x14ac:dyDescent="0.25">
      <c r="B2237" s="326" t="s">
        <v>15563</v>
      </c>
      <c r="C2237" s="326" t="s">
        <v>1100</v>
      </c>
      <c r="D2237" s="326" t="s">
        <v>4168</v>
      </c>
      <c r="E2237" s="326" t="s">
        <v>2142</v>
      </c>
      <c r="F2237" s="326" t="s">
        <v>1102</v>
      </c>
      <c r="G2237" s="326" t="s">
        <v>896</v>
      </c>
      <c r="H2237" s="326" t="s">
        <v>14652</v>
      </c>
      <c r="I2237" s="327">
        <v>0</v>
      </c>
      <c r="J2237" s="327">
        <v>0</v>
      </c>
      <c r="K2237" s="327">
        <v>0</v>
      </c>
      <c r="L2237" s="327">
        <v>0</v>
      </c>
      <c r="M2237" s="327">
        <v>0</v>
      </c>
      <c r="N2237" s="326" t="s">
        <v>12566</v>
      </c>
    </row>
    <row r="2238" spans="2:14" ht="15" hidden="1" x14ac:dyDescent="0.25">
      <c r="B2238" s="324" t="s">
        <v>15564</v>
      </c>
      <c r="C2238" s="324" t="s">
        <v>1100</v>
      </c>
      <c r="D2238" s="324" t="s">
        <v>4168</v>
      </c>
      <c r="E2238" s="324" t="s">
        <v>1210</v>
      </c>
      <c r="F2238" s="324" t="s">
        <v>1102</v>
      </c>
      <c r="G2238" s="324" t="s">
        <v>896</v>
      </c>
      <c r="H2238" s="324" t="s">
        <v>6221</v>
      </c>
      <c r="I2238" s="325">
        <v>18154.900000000001</v>
      </c>
      <c r="J2238" s="325">
        <v>0</v>
      </c>
      <c r="K2238" s="325">
        <v>18154.900000000001</v>
      </c>
      <c r="L2238" s="325">
        <v>15333.63</v>
      </c>
      <c r="M2238" s="325">
        <v>0</v>
      </c>
      <c r="N2238" s="324" t="s">
        <v>7276</v>
      </c>
    </row>
    <row r="2239" spans="2:14" ht="15" hidden="1" x14ac:dyDescent="0.25">
      <c r="B2239" s="326" t="s">
        <v>15564</v>
      </c>
      <c r="C2239" s="326" t="s">
        <v>1100</v>
      </c>
      <c r="D2239" s="326" t="s">
        <v>4168</v>
      </c>
      <c r="E2239" s="326" t="s">
        <v>1210</v>
      </c>
      <c r="F2239" s="326" t="s">
        <v>1102</v>
      </c>
      <c r="G2239" s="326" t="s">
        <v>896</v>
      </c>
      <c r="H2239" s="326" t="s">
        <v>6223</v>
      </c>
      <c r="I2239" s="327">
        <v>0</v>
      </c>
      <c r="J2239" s="327">
        <v>0</v>
      </c>
      <c r="K2239" s="327">
        <v>0</v>
      </c>
      <c r="L2239" s="327">
        <v>0</v>
      </c>
      <c r="M2239" s="327">
        <v>0</v>
      </c>
      <c r="N2239" s="326" t="s">
        <v>7280</v>
      </c>
    </row>
    <row r="2240" spans="2:14" ht="15" hidden="1" x14ac:dyDescent="0.25">
      <c r="B2240" s="324" t="s">
        <v>15564</v>
      </c>
      <c r="C2240" s="324" t="s">
        <v>1100</v>
      </c>
      <c r="D2240" s="324" t="s">
        <v>4168</v>
      </c>
      <c r="E2240" s="324" t="s">
        <v>1210</v>
      </c>
      <c r="F2240" s="324" t="s">
        <v>1102</v>
      </c>
      <c r="G2240" s="324" t="s">
        <v>896</v>
      </c>
      <c r="H2240" s="324" t="s">
        <v>15558</v>
      </c>
      <c r="I2240" s="325">
        <v>0</v>
      </c>
      <c r="J2240" s="325">
        <v>0</v>
      </c>
      <c r="K2240" s="325">
        <v>0</v>
      </c>
      <c r="L2240" s="325">
        <v>0</v>
      </c>
      <c r="M2240" s="325">
        <v>0</v>
      </c>
      <c r="N2240" s="324" t="s">
        <v>12589</v>
      </c>
    </row>
    <row r="2241" spans="2:14" ht="15" hidden="1" x14ac:dyDescent="0.25">
      <c r="B2241" s="326" t="s">
        <v>15564</v>
      </c>
      <c r="C2241" s="326" t="s">
        <v>1100</v>
      </c>
      <c r="D2241" s="326" t="s">
        <v>4168</v>
      </c>
      <c r="E2241" s="326" t="s">
        <v>1210</v>
      </c>
      <c r="F2241" s="326" t="s">
        <v>1102</v>
      </c>
      <c r="G2241" s="326" t="s">
        <v>896</v>
      </c>
      <c r="H2241" s="326" t="s">
        <v>15500</v>
      </c>
      <c r="I2241" s="327">
        <v>0</v>
      </c>
      <c r="J2241" s="327">
        <v>0</v>
      </c>
      <c r="K2241" s="327">
        <v>0</v>
      </c>
      <c r="L2241" s="327">
        <v>0</v>
      </c>
      <c r="M2241" s="327">
        <v>0</v>
      </c>
      <c r="N2241" s="326" t="s">
        <v>12572</v>
      </c>
    </row>
    <row r="2242" spans="2:14" ht="15" hidden="1" x14ac:dyDescent="0.25">
      <c r="B2242" s="324" t="s">
        <v>15564</v>
      </c>
      <c r="C2242" s="324" t="s">
        <v>1100</v>
      </c>
      <c r="D2242" s="324" t="s">
        <v>4168</v>
      </c>
      <c r="E2242" s="324" t="s">
        <v>1210</v>
      </c>
      <c r="F2242" s="324" t="s">
        <v>1102</v>
      </c>
      <c r="G2242" s="324" t="s">
        <v>896</v>
      </c>
      <c r="H2242" s="324" t="s">
        <v>15559</v>
      </c>
      <c r="I2242" s="325">
        <v>0</v>
      </c>
      <c r="J2242" s="325">
        <v>0</v>
      </c>
      <c r="K2242" s="325">
        <v>0</v>
      </c>
      <c r="L2242" s="325">
        <v>0</v>
      </c>
      <c r="M2242" s="325">
        <v>0</v>
      </c>
      <c r="N2242" s="324" t="s">
        <v>12590</v>
      </c>
    </row>
    <row r="2243" spans="2:14" ht="15" hidden="1" x14ac:dyDescent="0.25">
      <c r="B2243" s="326" t="s">
        <v>15564</v>
      </c>
      <c r="C2243" s="326" t="s">
        <v>1100</v>
      </c>
      <c r="D2243" s="326" t="s">
        <v>4168</v>
      </c>
      <c r="E2243" s="326" t="s">
        <v>1210</v>
      </c>
      <c r="F2243" s="326" t="s">
        <v>1102</v>
      </c>
      <c r="G2243" s="326" t="s">
        <v>896</v>
      </c>
      <c r="H2243" s="326" t="s">
        <v>15560</v>
      </c>
      <c r="I2243" s="327">
        <v>0</v>
      </c>
      <c r="J2243" s="327">
        <v>0</v>
      </c>
      <c r="K2243" s="327">
        <v>0</v>
      </c>
      <c r="L2243" s="327">
        <v>0</v>
      </c>
      <c r="M2243" s="327">
        <v>0</v>
      </c>
      <c r="N2243" s="326" t="s">
        <v>12591</v>
      </c>
    </row>
    <row r="2244" spans="2:14" ht="15" hidden="1" x14ac:dyDescent="0.25">
      <c r="B2244" s="324" t="s">
        <v>15564</v>
      </c>
      <c r="C2244" s="324" t="s">
        <v>1100</v>
      </c>
      <c r="D2244" s="324" t="s">
        <v>4168</v>
      </c>
      <c r="E2244" s="324" t="s">
        <v>1210</v>
      </c>
      <c r="F2244" s="324" t="s">
        <v>1102</v>
      </c>
      <c r="G2244" s="324" t="s">
        <v>896</v>
      </c>
      <c r="H2244" s="324" t="s">
        <v>14652</v>
      </c>
      <c r="I2244" s="325">
        <v>0</v>
      </c>
      <c r="J2244" s="325">
        <v>0</v>
      </c>
      <c r="K2244" s="325">
        <v>0</v>
      </c>
      <c r="L2244" s="325">
        <v>0</v>
      </c>
      <c r="M2244" s="325">
        <v>0</v>
      </c>
      <c r="N2244" s="324" t="s">
        <v>12566</v>
      </c>
    </row>
    <row r="2245" spans="2:14" ht="15" hidden="1" x14ac:dyDescent="0.25">
      <c r="B2245" s="326" t="s">
        <v>15565</v>
      </c>
      <c r="C2245" s="326" t="s">
        <v>1100</v>
      </c>
      <c r="D2245" s="326" t="s">
        <v>4168</v>
      </c>
      <c r="E2245" s="326" t="s">
        <v>2143</v>
      </c>
      <c r="F2245" s="326" t="s">
        <v>1102</v>
      </c>
      <c r="G2245" s="326" t="s">
        <v>896</v>
      </c>
      <c r="H2245" s="326" t="s">
        <v>6221</v>
      </c>
      <c r="I2245" s="327">
        <v>0</v>
      </c>
      <c r="J2245" s="327">
        <v>0</v>
      </c>
      <c r="K2245" s="327">
        <v>0</v>
      </c>
      <c r="L2245" s="327">
        <v>0</v>
      </c>
      <c r="M2245" s="327">
        <v>0</v>
      </c>
      <c r="N2245" s="326" t="s">
        <v>7276</v>
      </c>
    </row>
    <row r="2246" spans="2:14" ht="15" hidden="1" x14ac:dyDescent="0.25">
      <c r="B2246" s="324" t="s">
        <v>15565</v>
      </c>
      <c r="C2246" s="324" t="s">
        <v>1100</v>
      </c>
      <c r="D2246" s="324" t="s">
        <v>4168</v>
      </c>
      <c r="E2246" s="324" t="s">
        <v>2143</v>
      </c>
      <c r="F2246" s="324" t="s">
        <v>1102</v>
      </c>
      <c r="G2246" s="324" t="s">
        <v>896</v>
      </c>
      <c r="H2246" s="324" t="s">
        <v>15558</v>
      </c>
      <c r="I2246" s="325">
        <v>0</v>
      </c>
      <c r="J2246" s="325">
        <v>0</v>
      </c>
      <c r="K2246" s="325">
        <v>0</v>
      </c>
      <c r="L2246" s="325">
        <v>0</v>
      </c>
      <c r="M2246" s="325">
        <v>0</v>
      </c>
      <c r="N2246" s="324" t="s">
        <v>12589</v>
      </c>
    </row>
    <row r="2247" spans="2:14" ht="15" hidden="1" x14ac:dyDescent="0.25">
      <c r="B2247" s="326" t="s">
        <v>15565</v>
      </c>
      <c r="C2247" s="326" t="s">
        <v>1100</v>
      </c>
      <c r="D2247" s="326" t="s">
        <v>4168</v>
      </c>
      <c r="E2247" s="326" t="s">
        <v>2143</v>
      </c>
      <c r="F2247" s="326" t="s">
        <v>1102</v>
      </c>
      <c r="G2247" s="326" t="s">
        <v>896</v>
      </c>
      <c r="H2247" s="326" t="s">
        <v>15559</v>
      </c>
      <c r="I2247" s="327">
        <v>0</v>
      </c>
      <c r="J2247" s="327">
        <v>0</v>
      </c>
      <c r="K2247" s="327">
        <v>0</v>
      </c>
      <c r="L2247" s="327">
        <v>0</v>
      </c>
      <c r="M2247" s="327">
        <v>0</v>
      </c>
      <c r="N2247" s="326" t="s">
        <v>12590</v>
      </c>
    </row>
    <row r="2248" spans="2:14" ht="15" hidden="1" x14ac:dyDescent="0.25">
      <c r="B2248" s="324" t="s">
        <v>15565</v>
      </c>
      <c r="C2248" s="324" t="s">
        <v>1100</v>
      </c>
      <c r="D2248" s="324" t="s">
        <v>4168</v>
      </c>
      <c r="E2248" s="324" t="s">
        <v>2143</v>
      </c>
      <c r="F2248" s="324" t="s">
        <v>1102</v>
      </c>
      <c r="G2248" s="324" t="s">
        <v>896</v>
      </c>
      <c r="H2248" s="324" t="s">
        <v>15501</v>
      </c>
      <c r="I2248" s="325">
        <v>0</v>
      </c>
      <c r="J2248" s="325">
        <v>0</v>
      </c>
      <c r="K2248" s="325">
        <v>0</v>
      </c>
      <c r="L2248" s="325">
        <v>0</v>
      </c>
      <c r="M2248" s="325">
        <v>0</v>
      </c>
      <c r="N2248" s="324" t="s">
        <v>12573</v>
      </c>
    </row>
    <row r="2249" spans="2:14" ht="15" hidden="1" x14ac:dyDescent="0.25">
      <c r="B2249" s="326" t="s">
        <v>15566</v>
      </c>
      <c r="C2249" s="326" t="s">
        <v>1100</v>
      </c>
      <c r="D2249" s="326" t="s">
        <v>4168</v>
      </c>
      <c r="E2249" s="326" t="s">
        <v>2144</v>
      </c>
      <c r="F2249" s="326" t="s">
        <v>1102</v>
      </c>
      <c r="G2249" s="326" t="s">
        <v>896</v>
      </c>
      <c r="H2249" s="326" t="s">
        <v>6249</v>
      </c>
      <c r="I2249" s="327">
        <v>0</v>
      </c>
      <c r="J2249" s="327">
        <v>0</v>
      </c>
      <c r="K2249" s="327">
        <v>0</v>
      </c>
      <c r="L2249" s="327">
        <v>0</v>
      </c>
      <c r="M2249" s="327">
        <v>0</v>
      </c>
      <c r="N2249" s="326" t="s">
        <v>7279</v>
      </c>
    </row>
    <row r="2250" spans="2:14" ht="15" hidden="1" x14ac:dyDescent="0.25">
      <c r="B2250" s="324" t="s">
        <v>15566</v>
      </c>
      <c r="C2250" s="324" t="s">
        <v>1100</v>
      </c>
      <c r="D2250" s="324" t="s">
        <v>4168</v>
      </c>
      <c r="E2250" s="324" t="s">
        <v>2144</v>
      </c>
      <c r="F2250" s="324" t="s">
        <v>1102</v>
      </c>
      <c r="G2250" s="324" t="s">
        <v>896</v>
      </c>
      <c r="H2250" s="324" t="s">
        <v>6221</v>
      </c>
      <c r="I2250" s="325">
        <v>0</v>
      </c>
      <c r="J2250" s="325">
        <v>0</v>
      </c>
      <c r="K2250" s="325">
        <v>0</v>
      </c>
      <c r="L2250" s="325">
        <v>12761.76</v>
      </c>
      <c r="M2250" s="325">
        <v>0</v>
      </c>
      <c r="N2250" s="324" t="s">
        <v>7276</v>
      </c>
    </row>
    <row r="2251" spans="2:14" ht="15" hidden="1" x14ac:dyDescent="0.25">
      <c r="B2251" s="326" t="s">
        <v>15566</v>
      </c>
      <c r="C2251" s="326" t="s">
        <v>1100</v>
      </c>
      <c r="D2251" s="326" t="s">
        <v>4168</v>
      </c>
      <c r="E2251" s="326" t="s">
        <v>2144</v>
      </c>
      <c r="F2251" s="326" t="s">
        <v>1102</v>
      </c>
      <c r="G2251" s="326" t="s">
        <v>896</v>
      </c>
      <c r="H2251" s="326" t="s">
        <v>6223</v>
      </c>
      <c r="I2251" s="327">
        <v>31425</v>
      </c>
      <c r="J2251" s="327">
        <v>0</v>
      </c>
      <c r="K2251" s="327">
        <v>31425</v>
      </c>
      <c r="L2251" s="327">
        <v>83660.33</v>
      </c>
      <c r="M2251" s="327">
        <v>0</v>
      </c>
      <c r="N2251" s="326" t="s">
        <v>7280</v>
      </c>
    </row>
    <row r="2252" spans="2:14" ht="15" hidden="1" x14ac:dyDescent="0.25">
      <c r="B2252" s="326" t="s">
        <v>15566</v>
      </c>
      <c r="C2252" s="326" t="s">
        <v>1100</v>
      </c>
      <c r="D2252" s="326" t="s">
        <v>4168</v>
      </c>
      <c r="E2252" s="326" t="s">
        <v>2144</v>
      </c>
      <c r="F2252" s="326" t="s">
        <v>1102</v>
      </c>
      <c r="G2252" s="326" t="s">
        <v>896</v>
      </c>
      <c r="H2252" s="326" t="s">
        <v>15559</v>
      </c>
      <c r="I2252" s="327">
        <v>0</v>
      </c>
      <c r="J2252" s="327">
        <v>0</v>
      </c>
      <c r="K2252" s="327">
        <v>0</v>
      </c>
      <c r="L2252" s="327">
        <v>0</v>
      </c>
      <c r="M2252" s="327">
        <v>0</v>
      </c>
      <c r="N2252" s="326" t="s">
        <v>12590</v>
      </c>
    </row>
    <row r="2253" spans="2:14" ht="15" hidden="1" x14ac:dyDescent="0.25">
      <c r="B2253" s="324" t="s">
        <v>15566</v>
      </c>
      <c r="C2253" s="324" t="s">
        <v>1100</v>
      </c>
      <c r="D2253" s="324" t="s">
        <v>4168</v>
      </c>
      <c r="E2253" s="324" t="s">
        <v>2144</v>
      </c>
      <c r="F2253" s="324" t="s">
        <v>1102</v>
      </c>
      <c r="G2253" s="324" t="s">
        <v>896</v>
      </c>
      <c r="H2253" s="324" t="s">
        <v>15560</v>
      </c>
      <c r="I2253" s="325">
        <v>0</v>
      </c>
      <c r="J2253" s="325">
        <v>0</v>
      </c>
      <c r="K2253" s="325">
        <v>0</v>
      </c>
      <c r="L2253" s="325">
        <v>0</v>
      </c>
      <c r="M2253" s="325">
        <v>0</v>
      </c>
      <c r="N2253" s="324" t="s">
        <v>12591</v>
      </c>
    </row>
    <row r="2254" spans="2:14" ht="15" hidden="1" x14ac:dyDescent="0.25">
      <c r="B2254" s="326" t="s">
        <v>15567</v>
      </c>
      <c r="C2254" s="326" t="s">
        <v>1100</v>
      </c>
      <c r="D2254" s="326" t="s">
        <v>4168</v>
      </c>
      <c r="E2254" s="326" t="s">
        <v>2145</v>
      </c>
      <c r="F2254" s="326" t="s">
        <v>1102</v>
      </c>
      <c r="G2254" s="326" t="s">
        <v>896</v>
      </c>
      <c r="H2254" s="326" t="s">
        <v>6221</v>
      </c>
      <c r="I2254" s="327">
        <v>0</v>
      </c>
      <c r="J2254" s="327">
        <v>0</v>
      </c>
      <c r="K2254" s="327">
        <v>0</v>
      </c>
      <c r="L2254" s="327">
        <v>0</v>
      </c>
      <c r="M2254" s="327">
        <v>0</v>
      </c>
      <c r="N2254" s="326" t="s">
        <v>7276</v>
      </c>
    </row>
    <row r="2255" spans="2:14" ht="15" hidden="1" x14ac:dyDescent="0.25">
      <c r="B2255" s="324" t="s">
        <v>15567</v>
      </c>
      <c r="C2255" s="324" t="s">
        <v>1100</v>
      </c>
      <c r="D2255" s="324" t="s">
        <v>4168</v>
      </c>
      <c r="E2255" s="324" t="s">
        <v>2145</v>
      </c>
      <c r="F2255" s="324" t="s">
        <v>1102</v>
      </c>
      <c r="G2255" s="324" t="s">
        <v>896</v>
      </c>
      <c r="H2255" s="324" t="s">
        <v>6223</v>
      </c>
      <c r="I2255" s="325">
        <v>0</v>
      </c>
      <c r="J2255" s="325">
        <v>0</v>
      </c>
      <c r="K2255" s="325">
        <v>0</v>
      </c>
      <c r="L2255" s="325">
        <v>0</v>
      </c>
      <c r="M2255" s="325">
        <v>0</v>
      </c>
      <c r="N2255" s="324" t="s">
        <v>7280</v>
      </c>
    </row>
    <row r="2256" spans="2:14" ht="15" hidden="1" x14ac:dyDescent="0.25">
      <c r="B2256" s="326" t="s">
        <v>15568</v>
      </c>
      <c r="C2256" s="326" t="s">
        <v>1100</v>
      </c>
      <c r="D2256" s="326" t="s">
        <v>4168</v>
      </c>
      <c r="E2256" s="326" t="s">
        <v>12597</v>
      </c>
      <c r="F2256" s="326" t="s">
        <v>1102</v>
      </c>
      <c r="G2256" s="326" t="s">
        <v>896</v>
      </c>
      <c r="H2256" s="326" t="s">
        <v>6221</v>
      </c>
      <c r="I2256" s="327">
        <v>0</v>
      </c>
      <c r="J2256" s="327">
        <v>0</v>
      </c>
      <c r="K2256" s="327">
        <v>0</v>
      </c>
      <c r="L2256" s="327">
        <v>0</v>
      </c>
      <c r="M2256" s="327">
        <v>0</v>
      </c>
      <c r="N2256" s="326" t="s">
        <v>7276</v>
      </c>
    </row>
    <row r="2257" spans="2:14" ht="15" hidden="1" x14ac:dyDescent="0.25">
      <c r="B2257" s="324" t="s">
        <v>15568</v>
      </c>
      <c r="C2257" s="324" t="s">
        <v>1100</v>
      </c>
      <c r="D2257" s="324" t="s">
        <v>4168</v>
      </c>
      <c r="E2257" s="324" t="s">
        <v>12597</v>
      </c>
      <c r="F2257" s="324" t="s">
        <v>1102</v>
      </c>
      <c r="G2257" s="324" t="s">
        <v>896</v>
      </c>
      <c r="H2257" s="324" t="s">
        <v>6223</v>
      </c>
      <c r="I2257" s="325">
        <v>0</v>
      </c>
      <c r="J2257" s="325">
        <v>0</v>
      </c>
      <c r="K2257" s="325">
        <v>0</v>
      </c>
      <c r="L2257" s="325">
        <v>0</v>
      </c>
      <c r="M2257" s="325">
        <v>0</v>
      </c>
      <c r="N2257" s="324" t="s">
        <v>7280</v>
      </c>
    </row>
    <row r="2258" spans="2:14" ht="15" hidden="1" x14ac:dyDescent="0.25">
      <c r="B2258" s="326" t="s">
        <v>15569</v>
      </c>
      <c r="C2258" s="326" t="s">
        <v>1100</v>
      </c>
      <c r="D2258" s="326" t="s">
        <v>4168</v>
      </c>
      <c r="E2258" s="326" t="s">
        <v>5066</v>
      </c>
      <c r="F2258" s="326" t="s">
        <v>1102</v>
      </c>
      <c r="G2258" s="326" t="s">
        <v>896</v>
      </c>
      <c r="H2258" s="326" t="s">
        <v>6221</v>
      </c>
      <c r="I2258" s="327">
        <v>0</v>
      </c>
      <c r="J2258" s="327">
        <v>0</v>
      </c>
      <c r="K2258" s="327">
        <v>0</v>
      </c>
      <c r="L2258" s="327">
        <v>0</v>
      </c>
      <c r="M2258" s="327">
        <v>0</v>
      </c>
      <c r="N2258" s="326" t="s">
        <v>7276</v>
      </c>
    </row>
    <row r="2259" spans="2:14" ht="15" hidden="1" x14ac:dyDescent="0.25">
      <c r="B2259" s="324" t="s">
        <v>15569</v>
      </c>
      <c r="C2259" s="324" t="s">
        <v>1100</v>
      </c>
      <c r="D2259" s="324" t="s">
        <v>4168</v>
      </c>
      <c r="E2259" s="324" t="s">
        <v>5066</v>
      </c>
      <c r="F2259" s="324" t="s">
        <v>1102</v>
      </c>
      <c r="G2259" s="324" t="s">
        <v>896</v>
      </c>
      <c r="H2259" s="324" t="s">
        <v>6223</v>
      </c>
      <c r="I2259" s="325">
        <v>0</v>
      </c>
      <c r="J2259" s="325">
        <v>0</v>
      </c>
      <c r="K2259" s="325">
        <v>0</v>
      </c>
      <c r="L2259" s="325">
        <v>0</v>
      </c>
      <c r="M2259" s="325">
        <v>0</v>
      </c>
      <c r="N2259" s="324" t="s">
        <v>7280</v>
      </c>
    </row>
    <row r="2260" spans="2:14" ht="15" hidden="1" x14ac:dyDescent="0.25">
      <c r="B2260" s="324" t="s">
        <v>15570</v>
      </c>
      <c r="C2260" s="324" t="s">
        <v>1100</v>
      </c>
      <c r="D2260" s="324" t="s">
        <v>4168</v>
      </c>
      <c r="E2260" s="324" t="s">
        <v>5067</v>
      </c>
      <c r="F2260" s="324" t="s">
        <v>1102</v>
      </c>
      <c r="G2260" s="324" t="s">
        <v>896</v>
      </c>
      <c r="H2260" s="324" t="s">
        <v>6221</v>
      </c>
      <c r="I2260" s="325">
        <v>0</v>
      </c>
      <c r="J2260" s="325">
        <v>0</v>
      </c>
      <c r="K2260" s="325">
        <v>0</v>
      </c>
      <c r="L2260" s="325">
        <v>0.27</v>
      </c>
      <c r="M2260" s="325">
        <v>0</v>
      </c>
      <c r="N2260" s="324" t="s">
        <v>7276</v>
      </c>
    </row>
    <row r="2261" spans="2:14" ht="15" hidden="1" x14ac:dyDescent="0.25">
      <c r="B2261" s="326" t="s">
        <v>15570</v>
      </c>
      <c r="C2261" s="326" t="s">
        <v>1100</v>
      </c>
      <c r="D2261" s="326" t="s">
        <v>4168</v>
      </c>
      <c r="E2261" s="326" t="s">
        <v>5067</v>
      </c>
      <c r="F2261" s="326" t="s">
        <v>1102</v>
      </c>
      <c r="G2261" s="326" t="s">
        <v>896</v>
      </c>
      <c r="H2261" s="326" t="s">
        <v>6223</v>
      </c>
      <c r="I2261" s="327">
        <v>0</v>
      </c>
      <c r="J2261" s="327">
        <v>0</v>
      </c>
      <c r="K2261" s="327">
        <v>0</v>
      </c>
      <c r="L2261" s="327">
        <v>-0.27</v>
      </c>
      <c r="M2261" s="327">
        <v>0</v>
      </c>
      <c r="N2261" s="326" t="s">
        <v>7280</v>
      </c>
    </row>
    <row r="2262" spans="2:14" ht="15" hidden="1" x14ac:dyDescent="0.25">
      <c r="B2262" s="324" t="s">
        <v>15571</v>
      </c>
      <c r="C2262" s="324" t="s">
        <v>1100</v>
      </c>
      <c r="D2262" s="324" t="s">
        <v>4168</v>
      </c>
      <c r="E2262" s="324" t="s">
        <v>5533</v>
      </c>
      <c r="F2262" s="324" t="s">
        <v>1102</v>
      </c>
      <c r="G2262" s="324" t="s">
        <v>896</v>
      </c>
      <c r="H2262" s="324" t="s">
        <v>6221</v>
      </c>
      <c r="I2262" s="325">
        <v>0</v>
      </c>
      <c r="J2262" s="325">
        <v>0</v>
      </c>
      <c r="K2262" s="325">
        <v>0</v>
      </c>
      <c r="L2262" s="325">
        <v>0</v>
      </c>
      <c r="M2262" s="325">
        <v>0</v>
      </c>
      <c r="N2262" s="324" t="s">
        <v>7276</v>
      </c>
    </row>
    <row r="2263" spans="2:14" ht="15" hidden="1" x14ac:dyDescent="0.25">
      <c r="B2263" s="326" t="s">
        <v>15571</v>
      </c>
      <c r="C2263" s="326" t="s">
        <v>1100</v>
      </c>
      <c r="D2263" s="326" t="s">
        <v>4168</v>
      </c>
      <c r="E2263" s="326" t="s">
        <v>5533</v>
      </c>
      <c r="F2263" s="326" t="s">
        <v>1102</v>
      </c>
      <c r="G2263" s="326" t="s">
        <v>896</v>
      </c>
      <c r="H2263" s="326" t="s">
        <v>6223</v>
      </c>
      <c r="I2263" s="327">
        <v>0</v>
      </c>
      <c r="J2263" s="327">
        <v>0</v>
      </c>
      <c r="K2263" s="327">
        <v>0</v>
      </c>
      <c r="L2263" s="327">
        <v>0</v>
      </c>
      <c r="M2263" s="327">
        <v>0</v>
      </c>
      <c r="N2263" s="326" t="s">
        <v>7280</v>
      </c>
    </row>
    <row r="2264" spans="2:14" ht="15" hidden="1" x14ac:dyDescent="0.25">
      <c r="B2264" s="324" t="s">
        <v>15572</v>
      </c>
      <c r="C2264" s="324" t="s">
        <v>1098</v>
      </c>
      <c r="D2264" s="324" t="s">
        <v>4176</v>
      </c>
      <c r="E2264" s="324" t="s">
        <v>6257</v>
      </c>
      <c r="F2264" s="324" t="s">
        <v>801</v>
      </c>
      <c r="G2264" s="324" t="s">
        <v>896</v>
      </c>
      <c r="H2264" s="324" t="s">
        <v>6249</v>
      </c>
      <c r="I2264" s="325">
        <v>0</v>
      </c>
      <c r="J2264" s="325">
        <v>0</v>
      </c>
      <c r="K2264" s="325">
        <v>0</v>
      </c>
      <c r="L2264" s="325">
        <v>0</v>
      </c>
      <c r="M2264" s="325">
        <v>0</v>
      </c>
      <c r="N2264" s="324" t="s">
        <v>7279</v>
      </c>
    </row>
    <row r="2265" spans="2:14" ht="15" hidden="1" x14ac:dyDescent="0.25">
      <c r="B2265" s="326" t="s">
        <v>15572</v>
      </c>
      <c r="C2265" s="326" t="s">
        <v>1098</v>
      </c>
      <c r="D2265" s="326" t="s">
        <v>4176</v>
      </c>
      <c r="E2265" s="326" t="s">
        <v>6257</v>
      </c>
      <c r="F2265" s="326" t="s">
        <v>801</v>
      </c>
      <c r="G2265" s="326" t="s">
        <v>896</v>
      </c>
      <c r="H2265" s="326" t="s">
        <v>6221</v>
      </c>
      <c r="I2265" s="327">
        <v>0</v>
      </c>
      <c r="J2265" s="327">
        <v>0</v>
      </c>
      <c r="K2265" s="327">
        <v>0</v>
      </c>
      <c r="L2265" s="327">
        <v>0</v>
      </c>
      <c r="M2265" s="327">
        <v>0</v>
      </c>
      <c r="N2265" s="326" t="s">
        <v>7276</v>
      </c>
    </row>
    <row r="2266" spans="2:14" ht="15" hidden="1" x14ac:dyDescent="0.25">
      <c r="B2266" s="326" t="s">
        <v>15573</v>
      </c>
      <c r="C2266" s="326" t="s">
        <v>991</v>
      </c>
      <c r="D2266" s="326" t="s">
        <v>4176</v>
      </c>
      <c r="E2266" s="326" t="s">
        <v>1212</v>
      </c>
      <c r="F2266" s="326" t="s">
        <v>801</v>
      </c>
      <c r="G2266" s="326" t="s">
        <v>896</v>
      </c>
      <c r="H2266" s="326" t="s">
        <v>6249</v>
      </c>
      <c r="I2266" s="327">
        <v>3644.4613199999999</v>
      </c>
      <c r="J2266" s="327">
        <v>0</v>
      </c>
      <c r="K2266" s="327">
        <v>3644.4613199999999</v>
      </c>
      <c r="L2266" s="327">
        <v>4451.3999999999996</v>
      </c>
      <c r="M2266" s="327">
        <v>0</v>
      </c>
      <c r="N2266" s="326" t="s">
        <v>7279</v>
      </c>
    </row>
    <row r="2267" spans="2:14" ht="15" hidden="1" x14ac:dyDescent="0.25">
      <c r="B2267" s="324" t="s">
        <v>15573</v>
      </c>
      <c r="C2267" s="324" t="s">
        <v>991</v>
      </c>
      <c r="D2267" s="324" t="s">
        <v>4176</v>
      </c>
      <c r="E2267" s="324" t="s">
        <v>1212</v>
      </c>
      <c r="F2267" s="324" t="s">
        <v>801</v>
      </c>
      <c r="G2267" s="324" t="s">
        <v>896</v>
      </c>
      <c r="H2267" s="324" t="s">
        <v>6221</v>
      </c>
      <c r="I2267" s="325">
        <v>482.21537000000001</v>
      </c>
      <c r="J2267" s="325">
        <v>125.58814</v>
      </c>
      <c r="K2267" s="325">
        <v>356.62723</v>
      </c>
      <c r="L2267" s="325">
        <v>593.70000000000005</v>
      </c>
      <c r="M2267" s="325">
        <v>154.62</v>
      </c>
      <c r="N2267" s="324" t="s">
        <v>7276</v>
      </c>
    </row>
    <row r="2268" spans="2:14" ht="15" hidden="1" x14ac:dyDescent="0.25">
      <c r="B2268" s="326" t="s">
        <v>15574</v>
      </c>
      <c r="C2268" s="326" t="s">
        <v>1098</v>
      </c>
      <c r="D2268" s="326" t="s">
        <v>4176</v>
      </c>
      <c r="E2268" s="326" t="s">
        <v>1211</v>
      </c>
      <c r="F2268" s="326" t="s">
        <v>801</v>
      </c>
      <c r="G2268" s="326" t="s">
        <v>896</v>
      </c>
      <c r="H2268" s="326" t="s">
        <v>6249</v>
      </c>
      <c r="I2268" s="327">
        <v>43715.101430000002</v>
      </c>
      <c r="J2268" s="327">
        <v>0</v>
      </c>
      <c r="K2268" s="327">
        <v>43715.101430000002</v>
      </c>
      <c r="L2268" s="327">
        <v>43170.01</v>
      </c>
      <c r="M2268" s="327">
        <v>0</v>
      </c>
      <c r="N2268" s="326" t="s">
        <v>7279</v>
      </c>
    </row>
    <row r="2269" spans="2:14" ht="15" hidden="1" x14ac:dyDescent="0.25">
      <c r="B2269" s="324" t="s">
        <v>15574</v>
      </c>
      <c r="C2269" s="324" t="s">
        <v>1098</v>
      </c>
      <c r="D2269" s="324" t="s">
        <v>4176</v>
      </c>
      <c r="E2269" s="324" t="s">
        <v>1211</v>
      </c>
      <c r="F2269" s="324" t="s">
        <v>801</v>
      </c>
      <c r="G2269" s="324" t="s">
        <v>896</v>
      </c>
      <c r="H2269" s="324" t="s">
        <v>6221</v>
      </c>
      <c r="I2269" s="325">
        <v>5326.0224799999996</v>
      </c>
      <c r="J2269" s="325">
        <v>986.41642999999999</v>
      </c>
      <c r="K2269" s="325">
        <v>4339.6060500000003</v>
      </c>
      <c r="L2269" s="325">
        <v>6338.07</v>
      </c>
      <c r="M2269" s="325">
        <v>1173.8599999999999</v>
      </c>
      <c r="N2269" s="324" t="s">
        <v>7276</v>
      </c>
    </row>
    <row r="2270" spans="2:14" ht="15" hidden="1" x14ac:dyDescent="0.25">
      <c r="B2270" s="324" t="s">
        <v>15575</v>
      </c>
      <c r="C2270" s="324" t="s">
        <v>1098</v>
      </c>
      <c r="D2270" s="324" t="s">
        <v>4176</v>
      </c>
      <c r="E2270" s="324" t="s">
        <v>9534</v>
      </c>
      <c r="F2270" s="324" t="s">
        <v>801</v>
      </c>
      <c r="G2270" s="324" t="s">
        <v>896</v>
      </c>
      <c r="H2270" s="324" t="s">
        <v>6249</v>
      </c>
      <c r="I2270" s="325">
        <v>6900.95064</v>
      </c>
      <c r="J2270" s="325">
        <v>0</v>
      </c>
      <c r="K2270" s="325">
        <v>6900.95064</v>
      </c>
      <c r="L2270" s="325">
        <v>23764.28</v>
      </c>
      <c r="M2270" s="325">
        <v>0</v>
      </c>
      <c r="N2270" s="324" t="s">
        <v>7279</v>
      </c>
    </row>
    <row r="2271" spans="2:14" ht="15" hidden="1" x14ac:dyDescent="0.25">
      <c r="B2271" s="326" t="s">
        <v>15575</v>
      </c>
      <c r="C2271" s="326" t="s">
        <v>1098</v>
      </c>
      <c r="D2271" s="326" t="s">
        <v>4176</v>
      </c>
      <c r="E2271" s="326" t="s">
        <v>9534</v>
      </c>
      <c r="F2271" s="326" t="s">
        <v>801</v>
      </c>
      <c r="G2271" s="326" t="s">
        <v>896</v>
      </c>
      <c r="H2271" s="326" t="s">
        <v>6221</v>
      </c>
      <c r="I2271" s="327">
        <v>814.05262000000005</v>
      </c>
      <c r="J2271" s="327">
        <v>0</v>
      </c>
      <c r="K2271" s="327">
        <v>814.05262000000005</v>
      </c>
      <c r="L2271" s="327">
        <v>2803.29</v>
      </c>
      <c r="M2271" s="327">
        <v>0</v>
      </c>
      <c r="N2271" s="326" t="s">
        <v>7276</v>
      </c>
    </row>
    <row r="2272" spans="2:14" ht="15" hidden="1" x14ac:dyDescent="0.25">
      <c r="B2272" s="324" t="s">
        <v>15575</v>
      </c>
      <c r="C2272" s="324" t="s">
        <v>1098</v>
      </c>
      <c r="D2272" s="324" t="s">
        <v>4176</v>
      </c>
      <c r="E2272" s="324" t="s">
        <v>9534</v>
      </c>
      <c r="F2272" s="324" t="s">
        <v>801</v>
      </c>
      <c r="G2272" s="324" t="s">
        <v>896</v>
      </c>
      <c r="H2272" s="324" t="s">
        <v>7395</v>
      </c>
      <c r="I2272" s="325">
        <v>0</v>
      </c>
      <c r="J2272" s="325">
        <v>0</v>
      </c>
      <c r="K2272" s="325">
        <v>0</v>
      </c>
      <c r="L2272" s="325">
        <v>0</v>
      </c>
      <c r="M2272" s="325">
        <v>0</v>
      </c>
      <c r="N2272" s="324" t="s">
        <v>7278</v>
      </c>
    </row>
    <row r="2273" spans="2:14" ht="15" hidden="1" x14ac:dyDescent="0.25">
      <c r="B2273" s="326" t="s">
        <v>15576</v>
      </c>
      <c r="C2273" s="326" t="s">
        <v>1098</v>
      </c>
      <c r="D2273" s="326" t="s">
        <v>4177</v>
      </c>
      <c r="E2273" s="326" t="s">
        <v>1213</v>
      </c>
      <c r="F2273" s="326" t="s">
        <v>800</v>
      </c>
      <c r="G2273" s="326" t="s">
        <v>896</v>
      </c>
      <c r="H2273" s="326" t="s">
        <v>6249</v>
      </c>
      <c r="I2273" s="327">
        <v>1113.83</v>
      </c>
      <c r="J2273" s="327">
        <v>0</v>
      </c>
      <c r="K2273" s="327">
        <v>1113.83</v>
      </c>
      <c r="L2273" s="327">
        <v>5822.67</v>
      </c>
      <c r="M2273" s="327">
        <v>0</v>
      </c>
      <c r="N2273" s="326" t="s">
        <v>7279</v>
      </c>
    </row>
    <row r="2274" spans="2:14" ht="15" hidden="1" x14ac:dyDescent="0.25">
      <c r="B2274" s="324" t="s">
        <v>15576</v>
      </c>
      <c r="C2274" s="324" t="s">
        <v>1098</v>
      </c>
      <c r="D2274" s="324" t="s">
        <v>4177</v>
      </c>
      <c r="E2274" s="324" t="s">
        <v>1213</v>
      </c>
      <c r="F2274" s="324" t="s">
        <v>800</v>
      </c>
      <c r="G2274" s="324" t="s">
        <v>896</v>
      </c>
      <c r="H2274" s="324" t="s">
        <v>7396</v>
      </c>
      <c r="I2274" s="325">
        <v>0</v>
      </c>
      <c r="J2274" s="325">
        <v>0</v>
      </c>
      <c r="K2274" s="325">
        <v>0</v>
      </c>
      <c r="L2274" s="325">
        <v>0</v>
      </c>
      <c r="M2274" s="325">
        <v>0</v>
      </c>
      <c r="N2274" s="324" t="s">
        <v>112</v>
      </c>
    </row>
    <row r="2275" spans="2:14" ht="15" hidden="1" x14ac:dyDescent="0.25">
      <c r="B2275" s="326" t="s">
        <v>15577</v>
      </c>
      <c r="C2275" s="326" t="s">
        <v>991</v>
      </c>
      <c r="D2275" s="326" t="s">
        <v>4178</v>
      </c>
      <c r="E2275" s="326" t="s">
        <v>1214</v>
      </c>
      <c r="F2275" s="326" t="s">
        <v>801</v>
      </c>
      <c r="G2275" s="326" t="s">
        <v>896</v>
      </c>
      <c r="H2275" s="326" t="s">
        <v>6249</v>
      </c>
      <c r="I2275" s="327">
        <v>2512</v>
      </c>
      <c r="J2275" s="327">
        <v>0</v>
      </c>
      <c r="K2275" s="327">
        <v>2512</v>
      </c>
      <c r="L2275" s="327">
        <v>678.95</v>
      </c>
      <c r="M2275" s="327">
        <v>0</v>
      </c>
      <c r="N2275" s="326" t="s">
        <v>7279</v>
      </c>
    </row>
    <row r="2276" spans="2:14" ht="15" hidden="1" x14ac:dyDescent="0.25">
      <c r="B2276" s="324" t="s">
        <v>15577</v>
      </c>
      <c r="C2276" s="324" t="s">
        <v>991</v>
      </c>
      <c r="D2276" s="324" t="s">
        <v>4178</v>
      </c>
      <c r="E2276" s="324" t="s">
        <v>1214</v>
      </c>
      <c r="F2276" s="324" t="s">
        <v>801</v>
      </c>
      <c r="G2276" s="324" t="s">
        <v>896</v>
      </c>
      <c r="H2276" s="324" t="s">
        <v>6221</v>
      </c>
      <c r="I2276" s="325">
        <v>157</v>
      </c>
      <c r="J2276" s="325">
        <v>0</v>
      </c>
      <c r="K2276" s="325">
        <v>157</v>
      </c>
      <c r="L2276" s="325">
        <v>42.43</v>
      </c>
      <c r="M2276" s="325">
        <v>0</v>
      </c>
      <c r="N2276" s="324" t="s">
        <v>7276</v>
      </c>
    </row>
    <row r="2277" spans="2:14" ht="15" hidden="1" x14ac:dyDescent="0.25">
      <c r="B2277" s="324" t="s">
        <v>15578</v>
      </c>
      <c r="C2277" s="324" t="s">
        <v>991</v>
      </c>
      <c r="D2277" s="324" t="s">
        <v>4178</v>
      </c>
      <c r="E2277" s="324" t="s">
        <v>12598</v>
      </c>
      <c r="F2277" s="324" t="s">
        <v>801</v>
      </c>
      <c r="G2277" s="324" t="s">
        <v>896</v>
      </c>
      <c r="H2277" s="324" t="s">
        <v>6249</v>
      </c>
      <c r="I2277" s="325">
        <v>98</v>
      </c>
      <c r="J2277" s="325">
        <v>0</v>
      </c>
      <c r="K2277" s="325">
        <v>98</v>
      </c>
      <c r="L2277" s="325">
        <v>0.89</v>
      </c>
      <c r="M2277" s="325">
        <v>0</v>
      </c>
      <c r="N2277" s="324" t="s">
        <v>7279</v>
      </c>
    </row>
    <row r="2278" spans="2:14" ht="15" hidden="1" x14ac:dyDescent="0.25">
      <c r="B2278" s="326" t="s">
        <v>15578</v>
      </c>
      <c r="C2278" s="326" t="s">
        <v>991</v>
      </c>
      <c r="D2278" s="326" t="s">
        <v>4178</v>
      </c>
      <c r="E2278" s="326" t="s">
        <v>12598</v>
      </c>
      <c r="F2278" s="326" t="s">
        <v>801</v>
      </c>
      <c r="G2278" s="326" t="s">
        <v>896</v>
      </c>
      <c r="H2278" s="326" t="s">
        <v>6221</v>
      </c>
      <c r="I2278" s="327">
        <v>1</v>
      </c>
      <c r="J2278" s="327">
        <v>0</v>
      </c>
      <c r="K2278" s="327">
        <v>1</v>
      </c>
      <c r="L2278" s="327">
        <v>0.01</v>
      </c>
      <c r="M2278" s="327">
        <v>0</v>
      </c>
      <c r="N2278" s="326" t="s">
        <v>7276</v>
      </c>
    </row>
    <row r="2279" spans="2:14" ht="15" hidden="1" x14ac:dyDescent="0.25">
      <c r="B2279" s="324" t="s">
        <v>15579</v>
      </c>
      <c r="C2279" s="324" t="s">
        <v>991</v>
      </c>
      <c r="D2279" s="324" t="s">
        <v>4178</v>
      </c>
      <c r="E2279" s="324" t="s">
        <v>1215</v>
      </c>
      <c r="F2279" s="324" t="s">
        <v>801</v>
      </c>
      <c r="G2279" s="324" t="s">
        <v>896</v>
      </c>
      <c r="H2279" s="324" t="s">
        <v>6249</v>
      </c>
      <c r="I2279" s="325">
        <v>614</v>
      </c>
      <c r="J2279" s="325">
        <v>0</v>
      </c>
      <c r="K2279" s="325">
        <v>614</v>
      </c>
      <c r="L2279" s="325">
        <v>217.27</v>
      </c>
      <c r="M2279" s="325">
        <v>0</v>
      </c>
      <c r="N2279" s="324" t="s">
        <v>7279</v>
      </c>
    </row>
    <row r="2280" spans="2:14" ht="15" hidden="1" x14ac:dyDescent="0.25">
      <c r="B2280" s="326" t="s">
        <v>15579</v>
      </c>
      <c r="C2280" s="326" t="s">
        <v>991</v>
      </c>
      <c r="D2280" s="326" t="s">
        <v>4178</v>
      </c>
      <c r="E2280" s="326" t="s">
        <v>1215</v>
      </c>
      <c r="F2280" s="326" t="s">
        <v>801</v>
      </c>
      <c r="G2280" s="326" t="s">
        <v>896</v>
      </c>
      <c r="H2280" s="326" t="s">
        <v>6221</v>
      </c>
      <c r="I2280" s="327">
        <v>62</v>
      </c>
      <c r="J2280" s="327">
        <v>0</v>
      </c>
      <c r="K2280" s="327">
        <v>62</v>
      </c>
      <c r="L2280" s="327">
        <v>21.94</v>
      </c>
      <c r="M2280" s="327">
        <v>0</v>
      </c>
      <c r="N2280" s="326" t="s">
        <v>7276</v>
      </c>
    </row>
    <row r="2281" spans="2:14" ht="15" hidden="1" x14ac:dyDescent="0.25">
      <c r="B2281" s="324" t="s">
        <v>15579</v>
      </c>
      <c r="C2281" s="324" t="s">
        <v>991</v>
      </c>
      <c r="D2281" s="324" t="s">
        <v>4178</v>
      </c>
      <c r="E2281" s="324" t="s">
        <v>1215</v>
      </c>
      <c r="F2281" s="324" t="s">
        <v>801</v>
      </c>
      <c r="G2281" s="324" t="s">
        <v>896</v>
      </c>
      <c r="H2281" s="324" t="s">
        <v>7395</v>
      </c>
      <c r="I2281" s="325">
        <v>0</v>
      </c>
      <c r="J2281" s="325">
        <v>0</v>
      </c>
      <c r="K2281" s="325">
        <v>0</v>
      </c>
      <c r="L2281" s="325">
        <v>0</v>
      </c>
      <c r="M2281" s="325">
        <v>0</v>
      </c>
      <c r="N2281" s="324" t="s">
        <v>7278</v>
      </c>
    </row>
    <row r="2282" spans="2:14" ht="15" hidden="1" x14ac:dyDescent="0.25">
      <c r="B2282" s="326" t="s">
        <v>15580</v>
      </c>
      <c r="C2282" s="326" t="s">
        <v>991</v>
      </c>
      <c r="D2282" s="326" t="s">
        <v>4178</v>
      </c>
      <c r="E2282" s="326" t="s">
        <v>1216</v>
      </c>
      <c r="F2282" s="326" t="s">
        <v>801</v>
      </c>
      <c r="G2282" s="326" t="s">
        <v>896</v>
      </c>
      <c r="H2282" s="326" t="s">
        <v>6249</v>
      </c>
      <c r="I2282" s="327">
        <v>3521</v>
      </c>
      <c r="J2282" s="327">
        <v>0</v>
      </c>
      <c r="K2282" s="327">
        <v>3521</v>
      </c>
      <c r="L2282" s="327">
        <v>2429.4899999999998</v>
      </c>
      <c r="M2282" s="327">
        <v>0</v>
      </c>
      <c r="N2282" s="326" t="s">
        <v>7279</v>
      </c>
    </row>
    <row r="2283" spans="2:14" ht="15" hidden="1" x14ac:dyDescent="0.25">
      <c r="B2283" s="324" t="s">
        <v>15581</v>
      </c>
      <c r="C2283" s="324" t="s">
        <v>991</v>
      </c>
      <c r="D2283" s="324" t="s">
        <v>4178</v>
      </c>
      <c r="E2283" s="324" t="s">
        <v>4532</v>
      </c>
      <c r="F2283" s="324" t="s">
        <v>800</v>
      </c>
      <c r="G2283" s="324" t="s">
        <v>896</v>
      </c>
      <c r="H2283" s="324" t="s">
        <v>6249</v>
      </c>
      <c r="I2283" s="325">
        <v>0</v>
      </c>
      <c r="J2283" s="325">
        <v>0</v>
      </c>
      <c r="K2283" s="325">
        <v>0</v>
      </c>
      <c r="L2283" s="325">
        <v>0</v>
      </c>
      <c r="M2283" s="325">
        <v>0</v>
      </c>
      <c r="N2283" s="324" t="s">
        <v>7279</v>
      </c>
    </row>
    <row r="2284" spans="2:14" ht="15" hidden="1" x14ac:dyDescent="0.25">
      <c r="B2284" s="326" t="s">
        <v>15582</v>
      </c>
      <c r="C2284" s="326" t="s">
        <v>991</v>
      </c>
      <c r="D2284" s="326" t="s">
        <v>4178</v>
      </c>
      <c r="E2284" s="326" t="s">
        <v>12599</v>
      </c>
      <c r="F2284" s="326" t="s">
        <v>801</v>
      </c>
      <c r="G2284" s="326" t="s">
        <v>896</v>
      </c>
      <c r="H2284" s="326" t="s">
        <v>6249</v>
      </c>
      <c r="I2284" s="327">
        <v>989</v>
      </c>
      <c r="J2284" s="327">
        <v>0</v>
      </c>
      <c r="K2284" s="327">
        <v>989</v>
      </c>
      <c r="L2284" s="327">
        <v>436.55</v>
      </c>
      <c r="M2284" s="327">
        <v>0</v>
      </c>
      <c r="N2284" s="326" t="s">
        <v>7279</v>
      </c>
    </row>
    <row r="2285" spans="2:14" ht="15" hidden="1" x14ac:dyDescent="0.25">
      <c r="B2285" s="326" t="s">
        <v>15583</v>
      </c>
      <c r="C2285" s="326" t="s">
        <v>1098</v>
      </c>
      <c r="D2285" s="326" t="s">
        <v>12929</v>
      </c>
      <c r="E2285" s="326" t="s">
        <v>7181</v>
      </c>
      <c r="F2285" s="326" t="s">
        <v>1102</v>
      </c>
      <c r="G2285" s="326" t="s">
        <v>896</v>
      </c>
      <c r="H2285" s="326" t="s">
        <v>6249</v>
      </c>
      <c r="I2285" s="327">
        <v>6709329.2130500004</v>
      </c>
      <c r="J2285" s="327">
        <v>0</v>
      </c>
      <c r="K2285" s="327">
        <v>6709329.2130500004</v>
      </c>
      <c r="L2285" s="327">
        <v>0</v>
      </c>
      <c r="M2285" s="327">
        <v>0</v>
      </c>
      <c r="N2285" s="326" t="s">
        <v>7279</v>
      </c>
    </row>
    <row r="2286" spans="2:14" ht="15" hidden="1" x14ac:dyDescent="0.25">
      <c r="B2286" s="324" t="s">
        <v>15583</v>
      </c>
      <c r="C2286" s="324" t="s">
        <v>1098</v>
      </c>
      <c r="D2286" s="324" t="s">
        <v>12929</v>
      </c>
      <c r="E2286" s="324" t="s">
        <v>7181</v>
      </c>
      <c r="F2286" s="324" t="s">
        <v>1102</v>
      </c>
      <c r="G2286" s="324" t="s">
        <v>896</v>
      </c>
      <c r="H2286" s="324" t="s">
        <v>6221</v>
      </c>
      <c r="I2286" s="325">
        <v>0</v>
      </c>
      <c r="J2286" s="325">
        <v>0</v>
      </c>
      <c r="K2286" s="325">
        <v>0</v>
      </c>
      <c r="L2286" s="325">
        <v>0</v>
      </c>
      <c r="M2286" s="325">
        <v>0</v>
      </c>
      <c r="N2286" s="324" t="s">
        <v>7276</v>
      </c>
    </row>
    <row r="2287" spans="2:14" ht="15" hidden="1" x14ac:dyDescent="0.25">
      <c r="B2287" s="326" t="s">
        <v>15583</v>
      </c>
      <c r="C2287" s="326" t="s">
        <v>1098</v>
      </c>
      <c r="D2287" s="326" t="s">
        <v>12929</v>
      </c>
      <c r="E2287" s="326" t="s">
        <v>7181</v>
      </c>
      <c r="F2287" s="326" t="s">
        <v>1102</v>
      </c>
      <c r="G2287" s="326" t="s">
        <v>896</v>
      </c>
      <c r="H2287" s="326" t="s">
        <v>6223</v>
      </c>
      <c r="I2287" s="327">
        <v>0</v>
      </c>
      <c r="J2287" s="327">
        <v>0</v>
      </c>
      <c r="K2287" s="327">
        <v>0</v>
      </c>
      <c r="L2287" s="327">
        <v>0</v>
      </c>
      <c r="M2287" s="327">
        <v>0</v>
      </c>
      <c r="N2287" s="326" t="s">
        <v>7280</v>
      </c>
    </row>
    <row r="2288" spans="2:14" ht="15" hidden="1" x14ac:dyDescent="0.25">
      <c r="B2288" s="324" t="s">
        <v>15584</v>
      </c>
      <c r="C2288" s="324" t="s">
        <v>1217</v>
      </c>
      <c r="D2288" s="324" t="s">
        <v>4147</v>
      </c>
      <c r="E2288" s="324" t="s">
        <v>3671</v>
      </c>
      <c r="F2288" s="324" t="s">
        <v>800</v>
      </c>
      <c r="G2288" s="324" t="s">
        <v>896</v>
      </c>
      <c r="H2288" s="324" t="s">
        <v>6249</v>
      </c>
      <c r="I2288" s="325">
        <v>0</v>
      </c>
      <c r="J2288" s="325">
        <v>0</v>
      </c>
      <c r="K2288" s="325">
        <v>0</v>
      </c>
      <c r="L2288" s="325">
        <v>0</v>
      </c>
      <c r="M2288" s="325">
        <v>0</v>
      </c>
      <c r="N2288" s="324" t="s">
        <v>7279</v>
      </c>
    </row>
    <row r="2289" spans="2:14" ht="15" hidden="1" x14ac:dyDescent="0.25">
      <c r="B2289" s="326" t="s">
        <v>15584</v>
      </c>
      <c r="C2289" s="326" t="s">
        <v>1217</v>
      </c>
      <c r="D2289" s="326" t="s">
        <v>4147</v>
      </c>
      <c r="E2289" s="326" t="s">
        <v>3671</v>
      </c>
      <c r="F2289" s="326" t="s">
        <v>800</v>
      </c>
      <c r="G2289" s="326" t="s">
        <v>896</v>
      </c>
      <c r="H2289" s="326" t="s">
        <v>6221</v>
      </c>
      <c r="I2289" s="327">
        <v>0</v>
      </c>
      <c r="J2289" s="327">
        <v>0</v>
      </c>
      <c r="K2289" s="327">
        <v>0</v>
      </c>
      <c r="L2289" s="327">
        <v>0</v>
      </c>
      <c r="M2289" s="327">
        <v>0</v>
      </c>
      <c r="N2289" s="326" t="s">
        <v>7276</v>
      </c>
    </row>
    <row r="2290" spans="2:14" ht="15" hidden="1" x14ac:dyDescent="0.25">
      <c r="B2290" s="326" t="s">
        <v>15585</v>
      </c>
      <c r="C2290" s="326" t="s">
        <v>1217</v>
      </c>
      <c r="D2290" s="326" t="s">
        <v>4147</v>
      </c>
      <c r="E2290" s="326" t="s">
        <v>3672</v>
      </c>
      <c r="F2290" s="326" t="s">
        <v>800</v>
      </c>
      <c r="G2290" s="326" t="s">
        <v>896</v>
      </c>
      <c r="H2290" s="326" t="s">
        <v>6249</v>
      </c>
      <c r="I2290" s="327">
        <v>0</v>
      </c>
      <c r="J2290" s="327">
        <v>0</v>
      </c>
      <c r="K2290" s="327">
        <v>0</v>
      </c>
      <c r="L2290" s="327">
        <v>0</v>
      </c>
      <c r="M2290" s="327">
        <v>0</v>
      </c>
      <c r="N2290" s="326" t="s">
        <v>7279</v>
      </c>
    </row>
    <row r="2291" spans="2:14" ht="15" hidden="1" x14ac:dyDescent="0.25">
      <c r="B2291" s="324" t="s">
        <v>15585</v>
      </c>
      <c r="C2291" s="324" t="s">
        <v>1217</v>
      </c>
      <c r="D2291" s="324" t="s">
        <v>4147</v>
      </c>
      <c r="E2291" s="324" t="s">
        <v>3672</v>
      </c>
      <c r="F2291" s="324" t="s">
        <v>800</v>
      </c>
      <c r="G2291" s="324" t="s">
        <v>896</v>
      </c>
      <c r="H2291" s="324" t="s">
        <v>6221</v>
      </c>
      <c r="I2291" s="325">
        <v>0</v>
      </c>
      <c r="J2291" s="325">
        <v>0</v>
      </c>
      <c r="K2291" s="325">
        <v>0</v>
      </c>
      <c r="L2291" s="325">
        <v>0</v>
      </c>
      <c r="M2291" s="325">
        <v>0</v>
      </c>
      <c r="N2291" s="324" t="s">
        <v>7276</v>
      </c>
    </row>
    <row r="2292" spans="2:14" ht="15" hidden="1" x14ac:dyDescent="0.25">
      <c r="B2292" s="324" t="s">
        <v>15586</v>
      </c>
      <c r="C2292" s="324" t="s">
        <v>1217</v>
      </c>
      <c r="D2292" s="324" t="s">
        <v>4147</v>
      </c>
      <c r="E2292" s="324" t="s">
        <v>3677</v>
      </c>
      <c r="F2292" s="324" t="s">
        <v>800</v>
      </c>
      <c r="G2292" s="324" t="s">
        <v>896</v>
      </c>
      <c r="H2292" s="324" t="s">
        <v>6249</v>
      </c>
      <c r="I2292" s="325">
        <v>0</v>
      </c>
      <c r="J2292" s="325">
        <v>0</v>
      </c>
      <c r="K2292" s="325">
        <v>0</v>
      </c>
      <c r="L2292" s="325">
        <v>0</v>
      </c>
      <c r="M2292" s="325">
        <v>0</v>
      </c>
      <c r="N2292" s="324" t="s">
        <v>7279</v>
      </c>
    </row>
    <row r="2293" spans="2:14" ht="15" hidden="1" x14ac:dyDescent="0.25">
      <c r="B2293" s="326" t="s">
        <v>15586</v>
      </c>
      <c r="C2293" s="326" t="s">
        <v>1217</v>
      </c>
      <c r="D2293" s="326" t="s">
        <v>4147</v>
      </c>
      <c r="E2293" s="326" t="s">
        <v>3677</v>
      </c>
      <c r="F2293" s="326" t="s">
        <v>800</v>
      </c>
      <c r="G2293" s="326" t="s">
        <v>896</v>
      </c>
      <c r="H2293" s="326" t="s">
        <v>6221</v>
      </c>
      <c r="I2293" s="327">
        <v>0</v>
      </c>
      <c r="J2293" s="327">
        <v>0</v>
      </c>
      <c r="K2293" s="327">
        <v>0</v>
      </c>
      <c r="L2293" s="327">
        <v>0</v>
      </c>
      <c r="M2293" s="327">
        <v>0</v>
      </c>
      <c r="N2293" s="326" t="s">
        <v>7276</v>
      </c>
    </row>
    <row r="2294" spans="2:14" ht="15" hidden="1" x14ac:dyDescent="0.25">
      <c r="B2294" s="326" t="s">
        <v>15587</v>
      </c>
      <c r="C2294" s="326" t="s">
        <v>1217</v>
      </c>
      <c r="D2294" s="326" t="s">
        <v>4147</v>
      </c>
      <c r="E2294" s="326" t="s">
        <v>3678</v>
      </c>
      <c r="F2294" s="326" t="s">
        <v>800</v>
      </c>
      <c r="G2294" s="326" t="s">
        <v>896</v>
      </c>
      <c r="H2294" s="326" t="s">
        <v>6249</v>
      </c>
      <c r="I2294" s="327">
        <v>0</v>
      </c>
      <c r="J2294" s="327">
        <v>0</v>
      </c>
      <c r="K2294" s="327">
        <v>0</v>
      </c>
      <c r="L2294" s="327">
        <v>0</v>
      </c>
      <c r="M2294" s="327">
        <v>0</v>
      </c>
      <c r="N2294" s="326" t="s">
        <v>7279</v>
      </c>
    </row>
    <row r="2295" spans="2:14" ht="15" hidden="1" x14ac:dyDescent="0.25">
      <c r="B2295" s="324" t="s">
        <v>15587</v>
      </c>
      <c r="C2295" s="324" t="s">
        <v>1217</v>
      </c>
      <c r="D2295" s="324" t="s">
        <v>4147</v>
      </c>
      <c r="E2295" s="324" t="s">
        <v>3678</v>
      </c>
      <c r="F2295" s="324" t="s">
        <v>800</v>
      </c>
      <c r="G2295" s="324" t="s">
        <v>896</v>
      </c>
      <c r="H2295" s="324" t="s">
        <v>6221</v>
      </c>
      <c r="I2295" s="325">
        <v>0</v>
      </c>
      <c r="J2295" s="325">
        <v>0</v>
      </c>
      <c r="K2295" s="325">
        <v>0</v>
      </c>
      <c r="L2295" s="325">
        <v>0</v>
      </c>
      <c r="M2295" s="325">
        <v>0</v>
      </c>
      <c r="N2295" s="324" t="s">
        <v>7276</v>
      </c>
    </row>
    <row r="2296" spans="2:14" ht="15" hidden="1" x14ac:dyDescent="0.25">
      <c r="B2296" s="326" t="s">
        <v>15588</v>
      </c>
      <c r="C2296" s="326" t="s">
        <v>1217</v>
      </c>
      <c r="D2296" s="326" t="s">
        <v>4147</v>
      </c>
      <c r="E2296" s="326" t="s">
        <v>3679</v>
      </c>
      <c r="F2296" s="326" t="s">
        <v>800</v>
      </c>
      <c r="G2296" s="326" t="s">
        <v>896</v>
      </c>
      <c r="H2296" s="326" t="s">
        <v>6249</v>
      </c>
      <c r="I2296" s="327">
        <v>0</v>
      </c>
      <c r="J2296" s="327">
        <v>0</v>
      </c>
      <c r="K2296" s="327">
        <v>0</v>
      </c>
      <c r="L2296" s="327">
        <v>0</v>
      </c>
      <c r="M2296" s="327">
        <v>0</v>
      </c>
      <c r="N2296" s="326" t="s">
        <v>7279</v>
      </c>
    </row>
    <row r="2297" spans="2:14" ht="15" hidden="1" x14ac:dyDescent="0.25">
      <c r="B2297" s="324" t="s">
        <v>15588</v>
      </c>
      <c r="C2297" s="324" t="s">
        <v>1217</v>
      </c>
      <c r="D2297" s="324" t="s">
        <v>4147</v>
      </c>
      <c r="E2297" s="324" t="s">
        <v>3679</v>
      </c>
      <c r="F2297" s="324" t="s">
        <v>800</v>
      </c>
      <c r="G2297" s="324" t="s">
        <v>896</v>
      </c>
      <c r="H2297" s="324" t="s">
        <v>6221</v>
      </c>
      <c r="I2297" s="325">
        <v>0</v>
      </c>
      <c r="J2297" s="325">
        <v>0</v>
      </c>
      <c r="K2297" s="325">
        <v>0</v>
      </c>
      <c r="L2297" s="325">
        <v>0</v>
      </c>
      <c r="M2297" s="325">
        <v>0</v>
      </c>
      <c r="N2297" s="324" t="s">
        <v>7276</v>
      </c>
    </row>
    <row r="2298" spans="2:14" ht="15" hidden="1" x14ac:dyDescent="0.25">
      <c r="B2298" s="326" t="s">
        <v>15589</v>
      </c>
      <c r="C2298" s="326" t="s">
        <v>1217</v>
      </c>
      <c r="D2298" s="326" t="s">
        <v>4147</v>
      </c>
      <c r="E2298" s="326" t="s">
        <v>7506</v>
      </c>
      <c r="F2298" s="326" t="s">
        <v>800</v>
      </c>
      <c r="G2298" s="326" t="s">
        <v>896</v>
      </c>
      <c r="H2298" s="326" t="s">
        <v>6249</v>
      </c>
      <c r="I2298" s="327">
        <v>0</v>
      </c>
      <c r="J2298" s="327">
        <v>0</v>
      </c>
      <c r="K2298" s="327">
        <v>0</v>
      </c>
      <c r="L2298" s="327">
        <v>0</v>
      </c>
      <c r="M2298" s="327">
        <v>0</v>
      </c>
      <c r="N2298" s="326" t="s">
        <v>7279</v>
      </c>
    </row>
    <row r="2299" spans="2:14" ht="15" hidden="1" x14ac:dyDescent="0.25">
      <c r="B2299" s="324" t="s">
        <v>15590</v>
      </c>
      <c r="C2299" s="324" t="s">
        <v>1217</v>
      </c>
      <c r="D2299" s="324" t="s">
        <v>4147</v>
      </c>
      <c r="E2299" s="324" t="s">
        <v>7507</v>
      </c>
      <c r="F2299" s="324" t="s">
        <v>800</v>
      </c>
      <c r="G2299" s="324" t="s">
        <v>896</v>
      </c>
      <c r="H2299" s="324" t="s">
        <v>6249</v>
      </c>
      <c r="I2299" s="325">
        <v>0</v>
      </c>
      <c r="J2299" s="325">
        <v>0</v>
      </c>
      <c r="K2299" s="325">
        <v>0</v>
      </c>
      <c r="L2299" s="325">
        <v>0</v>
      </c>
      <c r="M2299" s="325">
        <v>0</v>
      </c>
      <c r="N2299" s="324" t="s">
        <v>7279</v>
      </c>
    </row>
    <row r="2300" spans="2:14" ht="15" hidden="1" x14ac:dyDescent="0.25">
      <c r="B2300" s="326" t="s">
        <v>15591</v>
      </c>
      <c r="C2300" s="326" t="s">
        <v>1217</v>
      </c>
      <c r="D2300" s="326" t="s">
        <v>4147</v>
      </c>
      <c r="E2300" s="326" t="s">
        <v>7508</v>
      </c>
      <c r="F2300" s="326" t="s">
        <v>800</v>
      </c>
      <c r="G2300" s="326" t="s">
        <v>896</v>
      </c>
      <c r="H2300" s="326" t="s">
        <v>6249</v>
      </c>
      <c r="I2300" s="327">
        <v>0</v>
      </c>
      <c r="J2300" s="327">
        <v>0</v>
      </c>
      <c r="K2300" s="327">
        <v>0</v>
      </c>
      <c r="L2300" s="327">
        <v>0</v>
      </c>
      <c r="M2300" s="327">
        <v>0</v>
      </c>
      <c r="N2300" s="326" t="s">
        <v>7279</v>
      </c>
    </row>
    <row r="2301" spans="2:14" ht="15" hidden="1" x14ac:dyDescent="0.25">
      <c r="B2301" s="324" t="s">
        <v>15592</v>
      </c>
      <c r="C2301" s="324" t="s">
        <v>1217</v>
      </c>
      <c r="D2301" s="324" t="s">
        <v>4147</v>
      </c>
      <c r="E2301" s="324" t="s">
        <v>7509</v>
      </c>
      <c r="F2301" s="324" t="s">
        <v>800</v>
      </c>
      <c r="G2301" s="324" t="s">
        <v>896</v>
      </c>
      <c r="H2301" s="324" t="s">
        <v>6249</v>
      </c>
      <c r="I2301" s="325">
        <v>0</v>
      </c>
      <c r="J2301" s="325">
        <v>0</v>
      </c>
      <c r="K2301" s="325">
        <v>0</v>
      </c>
      <c r="L2301" s="325">
        <v>0</v>
      </c>
      <c r="M2301" s="325">
        <v>0</v>
      </c>
      <c r="N2301" s="324" t="s">
        <v>7279</v>
      </c>
    </row>
    <row r="2302" spans="2:14" ht="15" hidden="1" x14ac:dyDescent="0.25">
      <c r="B2302" s="326" t="s">
        <v>15593</v>
      </c>
      <c r="C2302" s="326" t="s">
        <v>1217</v>
      </c>
      <c r="D2302" s="326" t="s">
        <v>4147</v>
      </c>
      <c r="E2302" s="326" t="s">
        <v>7510</v>
      </c>
      <c r="F2302" s="326" t="s">
        <v>800</v>
      </c>
      <c r="G2302" s="326" t="s">
        <v>896</v>
      </c>
      <c r="H2302" s="326" t="s">
        <v>6249</v>
      </c>
      <c r="I2302" s="327">
        <v>0</v>
      </c>
      <c r="J2302" s="327">
        <v>0</v>
      </c>
      <c r="K2302" s="327">
        <v>0</v>
      </c>
      <c r="L2302" s="327">
        <v>0</v>
      </c>
      <c r="M2302" s="327">
        <v>0</v>
      </c>
      <c r="N2302" s="326" t="s">
        <v>7279</v>
      </c>
    </row>
    <row r="2303" spans="2:14" ht="15" hidden="1" x14ac:dyDescent="0.25">
      <c r="B2303" s="324" t="s">
        <v>15594</v>
      </c>
      <c r="C2303" s="324" t="s">
        <v>1217</v>
      </c>
      <c r="D2303" s="324" t="s">
        <v>4147</v>
      </c>
      <c r="E2303" s="324" t="s">
        <v>7511</v>
      </c>
      <c r="F2303" s="324" t="s">
        <v>800</v>
      </c>
      <c r="G2303" s="324" t="s">
        <v>896</v>
      </c>
      <c r="H2303" s="324" t="s">
        <v>6249</v>
      </c>
      <c r="I2303" s="325">
        <v>0</v>
      </c>
      <c r="J2303" s="325">
        <v>0</v>
      </c>
      <c r="K2303" s="325">
        <v>0</v>
      </c>
      <c r="L2303" s="325">
        <v>0</v>
      </c>
      <c r="M2303" s="325">
        <v>0</v>
      </c>
      <c r="N2303" s="324" t="s">
        <v>7279</v>
      </c>
    </row>
    <row r="2304" spans="2:14" ht="15" hidden="1" x14ac:dyDescent="0.25">
      <c r="B2304" s="326" t="s">
        <v>15595</v>
      </c>
      <c r="C2304" s="326" t="s">
        <v>1217</v>
      </c>
      <c r="D2304" s="326" t="s">
        <v>4147</v>
      </c>
      <c r="E2304" s="326" t="s">
        <v>7512</v>
      </c>
      <c r="F2304" s="326" t="s">
        <v>800</v>
      </c>
      <c r="G2304" s="326" t="s">
        <v>896</v>
      </c>
      <c r="H2304" s="326" t="s">
        <v>6249</v>
      </c>
      <c r="I2304" s="327">
        <v>0</v>
      </c>
      <c r="J2304" s="327">
        <v>0</v>
      </c>
      <c r="K2304" s="327">
        <v>0</v>
      </c>
      <c r="L2304" s="327">
        <v>0</v>
      </c>
      <c r="M2304" s="327">
        <v>0</v>
      </c>
      <c r="N2304" s="326" t="s">
        <v>7279</v>
      </c>
    </row>
    <row r="2305" spans="2:14" ht="15" hidden="1" x14ac:dyDescent="0.25">
      <c r="B2305" s="324" t="s">
        <v>15596</v>
      </c>
      <c r="C2305" s="324" t="s">
        <v>1217</v>
      </c>
      <c r="D2305" s="324" t="s">
        <v>4147</v>
      </c>
      <c r="E2305" s="324" t="s">
        <v>7513</v>
      </c>
      <c r="F2305" s="324" t="s">
        <v>800</v>
      </c>
      <c r="G2305" s="324" t="s">
        <v>896</v>
      </c>
      <c r="H2305" s="324" t="s">
        <v>6249</v>
      </c>
      <c r="I2305" s="325">
        <v>0</v>
      </c>
      <c r="J2305" s="325">
        <v>0</v>
      </c>
      <c r="K2305" s="325">
        <v>0</v>
      </c>
      <c r="L2305" s="325">
        <v>0</v>
      </c>
      <c r="M2305" s="325">
        <v>0</v>
      </c>
      <c r="N2305" s="324" t="s">
        <v>7279</v>
      </c>
    </row>
    <row r="2306" spans="2:14" ht="15" hidden="1" x14ac:dyDescent="0.25">
      <c r="B2306" s="326" t="s">
        <v>15597</v>
      </c>
      <c r="C2306" s="326" t="s">
        <v>1217</v>
      </c>
      <c r="D2306" s="326" t="s">
        <v>4147</v>
      </c>
      <c r="E2306" s="326" t="s">
        <v>8090</v>
      </c>
      <c r="F2306" s="326" t="s">
        <v>800</v>
      </c>
      <c r="G2306" s="326" t="s">
        <v>896</v>
      </c>
      <c r="H2306" s="326" t="s">
        <v>6249</v>
      </c>
      <c r="I2306" s="327">
        <v>0</v>
      </c>
      <c r="J2306" s="327">
        <v>0</v>
      </c>
      <c r="K2306" s="327">
        <v>0</v>
      </c>
      <c r="L2306" s="327">
        <v>0</v>
      </c>
      <c r="M2306" s="327">
        <v>0</v>
      </c>
      <c r="N2306" s="326" t="s">
        <v>7279</v>
      </c>
    </row>
    <row r="2307" spans="2:14" ht="15" hidden="1" x14ac:dyDescent="0.25">
      <c r="B2307" s="324" t="s">
        <v>15598</v>
      </c>
      <c r="C2307" s="324" t="s">
        <v>1217</v>
      </c>
      <c r="D2307" s="324" t="s">
        <v>4147</v>
      </c>
      <c r="E2307" s="324" t="s">
        <v>7514</v>
      </c>
      <c r="F2307" s="324" t="s">
        <v>800</v>
      </c>
      <c r="G2307" s="324" t="s">
        <v>896</v>
      </c>
      <c r="H2307" s="324" t="s">
        <v>6249</v>
      </c>
      <c r="I2307" s="325">
        <v>0</v>
      </c>
      <c r="J2307" s="325">
        <v>0</v>
      </c>
      <c r="K2307" s="325">
        <v>0</v>
      </c>
      <c r="L2307" s="325">
        <v>0</v>
      </c>
      <c r="M2307" s="325">
        <v>0</v>
      </c>
      <c r="N2307" s="324" t="s">
        <v>7279</v>
      </c>
    </row>
    <row r="2308" spans="2:14" ht="15" hidden="1" x14ac:dyDescent="0.25">
      <c r="B2308" s="326" t="s">
        <v>15599</v>
      </c>
      <c r="C2308" s="326" t="s">
        <v>1217</v>
      </c>
      <c r="D2308" s="326" t="s">
        <v>4147</v>
      </c>
      <c r="E2308" s="326" t="s">
        <v>7515</v>
      </c>
      <c r="F2308" s="326" t="s">
        <v>800</v>
      </c>
      <c r="G2308" s="326" t="s">
        <v>896</v>
      </c>
      <c r="H2308" s="326" t="s">
        <v>6249</v>
      </c>
      <c r="I2308" s="327">
        <v>0</v>
      </c>
      <c r="J2308" s="327">
        <v>0</v>
      </c>
      <c r="K2308" s="327">
        <v>0</v>
      </c>
      <c r="L2308" s="327">
        <v>0</v>
      </c>
      <c r="M2308" s="327">
        <v>0</v>
      </c>
      <c r="N2308" s="326" t="s">
        <v>7279</v>
      </c>
    </row>
    <row r="2309" spans="2:14" ht="15" hidden="1" x14ac:dyDescent="0.25">
      <c r="B2309" s="326" t="s">
        <v>15600</v>
      </c>
      <c r="C2309" s="326" t="s">
        <v>1217</v>
      </c>
      <c r="D2309" s="326" t="s">
        <v>4148</v>
      </c>
      <c r="E2309" s="326" t="s">
        <v>7517</v>
      </c>
      <c r="F2309" s="326" t="s">
        <v>800</v>
      </c>
      <c r="G2309" s="326" t="s">
        <v>896</v>
      </c>
      <c r="H2309" s="326" t="s">
        <v>6249</v>
      </c>
      <c r="I2309" s="327">
        <v>0</v>
      </c>
      <c r="J2309" s="327">
        <v>0</v>
      </c>
      <c r="K2309" s="327">
        <v>0</v>
      </c>
      <c r="L2309" s="327">
        <v>0</v>
      </c>
      <c r="M2309" s="327">
        <v>0</v>
      </c>
      <c r="N2309" s="326" t="s">
        <v>7279</v>
      </c>
    </row>
    <row r="2310" spans="2:14" ht="15" hidden="1" x14ac:dyDescent="0.25">
      <c r="B2310" s="324" t="s">
        <v>15601</v>
      </c>
      <c r="C2310" s="324" t="s">
        <v>1217</v>
      </c>
      <c r="D2310" s="324" t="s">
        <v>4148</v>
      </c>
      <c r="E2310" s="324" t="s">
        <v>7518</v>
      </c>
      <c r="F2310" s="324" t="s">
        <v>800</v>
      </c>
      <c r="G2310" s="324" t="s">
        <v>896</v>
      </c>
      <c r="H2310" s="324" t="s">
        <v>6249</v>
      </c>
      <c r="I2310" s="325">
        <v>0</v>
      </c>
      <c r="J2310" s="325">
        <v>0</v>
      </c>
      <c r="K2310" s="325">
        <v>0</v>
      </c>
      <c r="L2310" s="325">
        <v>0</v>
      </c>
      <c r="M2310" s="325">
        <v>0</v>
      </c>
      <c r="N2310" s="324" t="s">
        <v>7279</v>
      </c>
    </row>
    <row r="2311" spans="2:14" ht="15" hidden="1" x14ac:dyDescent="0.25">
      <c r="B2311" s="324" t="s">
        <v>15602</v>
      </c>
      <c r="C2311" s="324" t="s">
        <v>1217</v>
      </c>
      <c r="D2311" s="324" t="s">
        <v>4149</v>
      </c>
      <c r="E2311" s="324" t="s">
        <v>3682</v>
      </c>
      <c r="F2311" s="324" t="s">
        <v>800</v>
      </c>
      <c r="G2311" s="324" t="s">
        <v>896</v>
      </c>
      <c r="H2311" s="324" t="s">
        <v>6249</v>
      </c>
      <c r="I2311" s="325">
        <v>0</v>
      </c>
      <c r="J2311" s="325">
        <v>0</v>
      </c>
      <c r="K2311" s="325">
        <v>0</v>
      </c>
      <c r="L2311" s="325">
        <v>0</v>
      </c>
      <c r="M2311" s="325">
        <v>0</v>
      </c>
      <c r="N2311" s="324" t="s">
        <v>7279</v>
      </c>
    </row>
    <row r="2312" spans="2:14" ht="15" hidden="1" x14ac:dyDescent="0.25">
      <c r="B2312" s="326" t="s">
        <v>15602</v>
      </c>
      <c r="C2312" s="326" t="s">
        <v>1217</v>
      </c>
      <c r="D2312" s="326" t="s">
        <v>4149</v>
      </c>
      <c r="E2312" s="326" t="s">
        <v>3682</v>
      </c>
      <c r="F2312" s="326" t="s">
        <v>800</v>
      </c>
      <c r="G2312" s="326" t="s">
        <v>896</v>
      </c>
      <c r="H2312" s="326" t="s">
        <v>6221</v>
      </c>
      <c r="I2312" s="327">
        <v>0</v>
      </c>
      <c r="J2312" s="327">
        <v>0</v>
      </c>
      <c r="K2312" s="327">
        <v>0</v>
      </c>
      <c r="L2312" s="327">
        <v>0</v>
      </c>
      <c r="M2312" s="327">
        <v>0</v>
      </c>
      <c r="N2312" s="326" t="s">
        <v>7276</v>
      </c>
    </row>
    <row r="2313" spans="2:14" ht="15" hidden="1" x14ac:dyDescent="0.25">
      <c r="B2313" s="326" t="s">
        <v>15603</v>
      </c>
      <c r="C2313" s="326" t="s">
        <v>1217</v>
      </c>
      <c r="D2313" s="326" t="s">
        <v>4149</v>
      </c>
      <c r="E2313" s="326" t="s">
        <v>3683</v>
      </c>
      <c r="F2313" s="326" t="s">
        <v>800</v>
      </c>
      <c r="G2313" s="326" t="s">
        <v>896</v>
      </c>
      <c r="H2313" s="326" t="s">
        <v>6249</v>
      </c>
      <c r="I2313" s="327">
        <v>0</v>
      </c>
      <c r="J2313" s="327">
        <v>0</v>
      </c>
      <c r="K2313" s="327">
        <v>0</v>
      </c>
      <c r="L2313" s="327">
        <v>0</v>
      </c>
      <c r="M2313" s="327">
        <v>0</v>
      </c>
      <c r="N2313" s="326" t="s">
        <v>7279</v>
      </c>
    </row>
    <row r="2314" spans="2:14" ht="15" hidden="1" x14ac:dyDescent="0.25">
      <c r="B2314" s="324" t="s">
        <v>15603</v>
      </c>
      <c r="C2314" s="324" t="s">
        <v>1217</v>
      </c>
      <c r="D2314" s="324" t="s">
        <v>4149</v>
      </c>
      <c r="E2314" s="324" t="s">
        <v>3683</v>
      </c>
      <c r="F2314" s="324" t="s">
        <v>800</v>
      </c>
      <c r="G2314" s="324" t="s">
        <v>896</v>
      </c>
      <c r="H2314" s="324" t="s">
        <v>6221</v>
      </c>
      <c r="I2314" s="325">
        <v>0</v>
      </c>
      <c r="J2314" s="325">
        <v>0</v>
      </c>
      <c r="K2314" s="325">
        <v>0</v>
      </c>
      <c r="L2314" s="325">
        <v>0</v>
      </c>
      <c r="M2314" s="325">
        <v>0</v>
      </c>
      <c r="N2314" s="324" t="s">
        <v>7276</v>
      </c>
    </row>
    <row r="2315" spans="2:14" ht="15" hidden="1" x14ac:dyDescent="0.25">
      <c r="B2315" s="326" t="s">
        <v>15604</v>
      </c>
      <c r="C2315" s="326" t="s">
        <v>1217</v>
      </c>
      <c r="D2315" s="326" t="s">
        <v>4150</v>
      </c>
      <c r="E2315" s="326" t="s">
        <v>2191</v>
      </c>
      <c r="F2315" s="326" t="s">
        <v>800</v>
      </c>
      <c r="G2315" s="326" t="s">
        <v>896</v>
      </c>
      <c r="H2315" s="326" t="s">
        <v>6249</v>
      </c>
      <c r="I2315" s="327">
        <v>0</v>
      </c>
      <c r="J2315" s="327">
        <v>0</v>
      </c>
      <c r="K2315" s="327">
        <v>0</v>
      </c>
      <c r="L2315" s="327">
        <v>0</v>
      </c>
      <c r="M2315" s="327">
        <v>0</v>
      </c>
      <c r="N2315" s="326" t="s">
        <v>7279</v>
      </c>
    </row>
    <row r="2316" spans="2:14" ht="15" hidden="1" x14ac:dyDescent="0.25">
      <c r="B2316" s="326" t="s">
        <v>15605</v>
      </c>
      <c r="C2316" s="326" t="s">
        <v>1217</v>
      </c>
      <c r="D2316" s="326" t="s">
        <v>4150</v>
      </c>
      <c r="E2316" s="326" t="s">
        <v>7521</v>
      </c>
      <c r="F2316" s="326" t="s">
        <v>800</v>
      </c>
      <c r="G2316" s="326" t="s">
        <v>896</v>
      </c>
      <c r="H2316" s="326" t="s">
        <v>6249</v>
      </c>
      <c r="I2316" s="327">
        <v>0</v>
      </c>
      <c r="J2316" s="327">
        <v>0</v>
      </c>
      <c r="K2316" s="327">
        <v>0</v>
      </c>
      <c r="L2316" s="327">
        <v>0</v>
      </c>
      <c r="M2316" s="327">
        <v>0</v>
      </c>
      <c r="N2316" s="326" t="s">
        <v>7279</v>
      </c>
    </row>
    <row r="2317" spans="2:14" ht="15" hidden="1" x14ac:dyDescent="0.25">
      <c r="B2317" s="324" t="s">
        <v>15606</v>
      </c>
      <c r="C2317" s="324" t="s">
        <v>1226</v>
      </c>
      <c r="D2317" s="324" t="s">
        <v>4151</v>
      </c>
      <c r="E2317" s="324" t="s">
        <v>15607</v>
      </c>
      <c r="F2317" s="324" t="s">
        <v>800</v>
      </c>
      <c r="G2317" s="324" t="s">
        <v>896</v>
      </c>
      <c r="H2317" s="324" t="s">
        <v>6249</v>
      </c>
      <c r="I2317" s="325">
        <v>0</v>
      </c>
      <c r="J2317" s="325">
        <v>0</v>
      </c>
      <c r="K2317" s="325">
        <v>0</v>
      </c>
      <c r="L2317" s="325">
        <v>0</v>
      </c>
      <c r="M2317" s="325">
        <v>0</v>
      </c>
      <c r="N2317" s="324" t="s">
        <v>7279</v>
      </c>
    </row>
    <row r="2318" spans="2:14" ht="15" hidden="1" x14ac:dyDescent="0.25">
      <c r="B2318" s="326" t="s">
        <v>15606</v>
      </c>
      <c r="C2318" s="326" t="s">
        <v>1226</v>
      </c>
      <c r="D2318" s="326" t="s">
        <v>4151</v>
      </c>
      <c r="E2318" s="326" t="s">
        <v>15607</v>
      </c>
      <c r="F2318" s="326" t="s">
        <v>800</v>
      </c>
      <c r="G2318" s="326" t="s">
        <v>896</v>
      </c>
      <c r="H2318" s="326" t="s">
        <v>6223</v>
      </c>
      <c r="I2318" s="327">
        <v>0</v>
      </c>
      <c r="J2318" s="327">
        <v>0</v>
      </c>
      <c r="K2318" s="327">
        <v>0</v>
      </c>
      <c r="L2318" s="327">
        <v>0</v>
      </c>
      <c r="M2318" s="327">
        <v>0</v>
      </c>
      <c r="N2318" s="326" t="s">
        <v>7280</v>
      </c>
    </row>
    <row r="2319" spans="2:14" ht="15" hidden="1" x14ac:dyDescent="0.25">
      <c r="B2319" s="324" t="s">
        <v>15608</v>
      </c>
      <c r="C2319" s="324" t="s">
        <v>1226</v>
      </c>
      <c r="D2319" s="324" t="s">
        <v>4151</v>
      </c>
      <c r="E2319" s="324" t="s">
        <v>2195</v>
      </c>
      <c r="F2319" s="324" t="s">
        <v>800</v>
      </c>
      <c r="G2319" s="324" t="s">
        <v>896</v>
      </c>
      <c r="H2319" s="324" t="s">
        <v>6249</v>
      </c>
      <c r="I2319" s="325">
        <v>0</v>
      </c>
      <c r="J2319" s="325">
        <v>0</v>
      </c>
      <c r="K2319" s="325">
        <v>0</v>
      </c>
      <c r="L2319" s="325">
        <v>0</v>
      </c>
      <c r="M2319" s="325">
        <v>0</v>
      </c>
      <c r="N2319" s="324" t="s">
        <v>7279</v>
      </c>
    </row>
    <row r="2320" spans="2:14" ht="15" hidden="1" x14ac:dyDescent="0.25">
      <c r="B2320" s="324" t="s">
        <v>15609</v>
      </c>
      <c r="C2320" s="324" t="s">
        <v>1226</v>
      </c>
      <c r="D2320" s="324" t="s">
        <v>4151</v>
      </c>
      <c r="E2320" s="324" t="s">
        <v>2196</v>
      </c>
      <c r="F2320" s="324" t="s">
        <v>800</v>
      </c>
      <c r="G2320" s="324" t="s">
        <v>896</v>
      </c>
      <c r="H2320" s="324" t="s">
        <v>6249</v>
      </c>
      <c r="I2320" s="325">
        <v>0</v>
      </c>
      <c r="J2320" s="325">
        <v>0</v>
      </c>
      <c r="K2320" s="325">
        <v>0</v>
      </c>
      <c r="L2320" s="325">
        <v>0</v>
      </c>
      <c r="M2320" s="325">
        <v>0</v>
      </c>
      <c r="N2320" s="324" t="s">
        <v>7279</v>
      </c>
    </row>
    <row r="2321" spans="2:14" ht="15" hidden="1" x14ac:dyDescent="0.25">
      <c r="B2321" s="324" t="s">
        <v>15610</v>
      </c>
      <c r="C2321" s="324" t="s">
        <v>1226</v>
      </c>
      <c r="D2321" s="324" t="s">
        <v>4151</v>
      </c>
      <c r="E2321" s="324" t="s">
        <v>2197</v>
      </c>
      <c r="F2321" s="324" t="s">
        <v>800</v>
      </c>
      <c r="G2321" s="324" t="s">
        <v>896</v>
      </c>
      <c r="H2321" s="324" t="s">
        <v>6249</v>
      </c>
      <c r="I2321" s="325">
        <v>0</v>
      </c>
      <c r="J2321" s="325">
        <v>0</v>
      </c>
      <c r="K2321" s="325">
        <v>0</v>
      </c>
      <c r="L2321" s="325">
        <v>0</v>
      </c>
      <c r="M2321" s="325">
        <v>0</v>
      </c>
      <c r="N2321" s="324" t="s">
        <v>7279</v>
      </c>
    </row>
    <row r="2322" spans="2:14" ht="15" hidden="1" x14ac:dyDescent="0.25">
      <c r="B2322" s="326" t="s">
        <v>15611</v>
      </c>
      <c r="C2322" s="326" t="s">
        <v>1226</v>
      </c>
      <c r="D2322" s="326" t="s">
        <v>4151</v>
      </c>
      <c r="E2322" s="326" t="s">
        <v>2198</v>
      </c>
      <c r="F2322" s="326" t="s">
        <v>800</v>
      </c>
      <c r="G2322" s="326" t="s">
        <v>896</v>
      </c>
      <c r="H2322" s="326" t="s">
        <v>6249</v>
      </c>
      <c r="I2322" s="327">
        <v>0</v>
      </c>
      <c r="J2322" s="327">
        <v>0</v>
      </c>
      <c r="K2322" s="327">
        <v>0</v>
      </c>
      <c r="L2322" s="327">
        <v>0</v>
      </c>
      <c r="M2322" s="327">
        <v>0</v>
      </c>
      <c r="N2322" s="326" t="s">
        <v>7279</v>
      </c>
    </row>
    <row r="2323" spans="2:14" ht="15" hidden="1" x14ac:dyDescent="0.25">
      <c r="B2323" s="324" t="s">
        <v>15612</v>
      </c>
      <c r="C2323" s="324" t="s">
        <v>1226</v>
      </c>
      <c r="D2323" s="324" t="s">
        <v>4151</v>
      </c>
      <c r="E2323" s="324" t="s">
        <v>2199</v>
      </c>
      <c r="F2323" s="324" t="s">
        <v>800</v>
      </c>
      <c r="G2323" s="324" t="s">
        <v>896</v>
      </c>
      <c r="H2323" s="324" t="s">
        <v>6249</v>
      </c>
      <c r="I2323" s="325">
        <v>0</v>
      </c>
      <c r="J2323" s="325">
        <v>0</v>
      </c>
      <c r="K2323" s="325">
        <v>0</v>
      </c>
      <c r="L2323" s="325">
        <v>0</v>
      </c>
      <c r="M2323" s="325">
        <v>0</v>
      </c>
      <c r="N2323" s="324" t="s">
        <v>7279</v>
      </c>
    </row>
    <row r="2324" spans="2:14" ht="15" hidden="1" x14ac:dyDescent="0.25">
      <c r="B2324" s="326" t="s">
        <v>15613</v>
      </c>
      <c r="C2324" s="326" t="s">
        <v>1226</v>
      </c>
      <c r="D2324" s="326" t="s">
        <v>4151</v>
      </c>
      <c r="E2324" s="326" t="s">
        <v>2200</v>
      </c>
      <c r="F2324" s="326" t="s">
        <v>800</v>
      </c>
      <c r="G2324" s="326" t="s">
        <v>896</v>
      </c>
      <c r="H2324" s="326" t="s">
        <v>6249</v>
      </c>
      <c r="I2324" s="327">
        <v>0</v>
      </c>
      <c r="J2324" s="327">
        <v>0</v>
      </c>
      <c r="K2324" s="327">
        <v>0</v>
      </c>
      <c r="L2324" s="327">
        <v>0</v>
      </c>
      <c r="M2324" s="327">
        <v>0</v>
      </c>
      <c r="N2324" s="326" t="s">
        <v>7279</v>
      </c>
    </row>
    <row r="2325" spans="2:14" ht="15" hidden="1" x14ac:dyDescent="0.25">
      <c r="B2325" s="324" t="s">
        <v>15614</v>
      </c>
      <c r="C2325" s="324" t="s">
        <v>1226</v>
      </c>
      <c r="D2325" s="324" t="s">
        <v>4151</v>
      </c>
      <c r="E2325" s="324" t="s">
        <v>2201</v>
      </c>
      <c r="F2325" s="324" t="s">
        <v>800</v>
      </c>
      <c r="G2325" s="324" t="s">
        <v>896</v>
      </c>
      <c r="H2325" s="324" t="s">
        <v>6249</v>
      </c>
      <c r="I2325" s="325">
        <v>0</v>
      </c>
      <c r="J2325" s="325">
        <v>0</v>
      </c>
      <c r="K2325" s="325">
        <v>0</v>
      </c>
      <c r="L2325" s="325">
        <v>0</v>
      </c>
      <c r="M2325" s="325">
        <v>0</v>
      </c>
      <c r="N2325" s="324" t="s">
        <v>7279</v>
      </c>
    </row>
    <row r="2326" spans="2:14" ht="15" hidden="1" x14ac:dyDescent="0.25">
      <c r="B2326" s="326" t="s">
        <v>15615</v>
      </c>
      <c r="C2326" s="326" t="s">
        <v>1226</v>
      </c>
      <c r="D2326" s="326" t="s">
        <v>4151</v>
      </c>
      <c r="E2326" s="326" t="s">
        <v>2203</v>
      </c>
      <c r="F2326" s="326" t="s">
        <v>800</v>
      </c>
      <c r="G2326" s="326" t="s">
        <v>896</v>
      </c>
      <c r="H2326" s="326" t="s">
        <v>6249</v>
      </c>
      <c r="I2326" s="327">
        <v>0</v>
      </c>
      <c r="J2326" s="327">
        <v>0</v>
      </c>
      <c r="K2326" s="327">
        <v>0</v>
      </c>
      <c r="L2326" s="327">
        <v>0</v>
      </c>
      <c r="M2326" s="327">
        <v>0</v>
      </c>
      <c r="N2326" s="326" t="s">
        <v>7279</v>
      </c>
    </row>
    <row r="2327" spans="2:14" ht="15" hidden="1" x14ac:dyDescent="0.25">
      <c r="B2327" s="324" t="s">
        <v>15616</v>
      </c>
      <c r="C2327" s="324" t="s">
        <v>1226</v>
      </c>
      <c r="D2327" s="324" t="s">
        <v>4151</v>
      </c>
      <c r="E2327" s="324" t="s">
        <v>2204</v>
      </c>
      <c r="F2327" s="324" t="s">
        <v>800</v>
      </c>
      <c r="G2327" s="324" t="s">
        <v>896</v>
      </c>
      <c r="H2327" s="324" t="s">
        <v>6249</v>
      </c>
      <c r="I2327" s="325">
        <v>0</v>
      </c>
      <c r="J2327" s="325">
        <v>0</v>
      </c>
      <c r="K2327" s="325">
        <v>0</v>
      </c>
      <c r="L2327" s="325">
        <v>0</v>
      </c>
      <c r="M2327" s="325">
        <v>0</v>
      </c>
      <c r="N2327" s="324" t="s">
        <v>7279</v>
      </c>
    </row>
    <row r="2328" spans="2:14" ht="15" hidden="1" x14ac:dyDescent="0.25">
      <c r="B2328" s="326" t="s">
        <v>15617</v>
      </c>
      <c r="C2328" s="326" t="s">
        <v>1226</v>
      </c>
      <c r="D2328" s="326" t="s">
        <v>4151</v>
      </c>
      <c r="E2328" s="326" t="s">
        <v>2205</v>
      </c>
      <c r="F2328" s="326" t="s">
        <v>800</v>
      </c>
      <c r="G2328" s="326" t="s">
        <v>896</v>
      </c>
      <c r="H2328" s="326" t="s">
        <v>6249</v>
      </c>
      <c r="I2328" s="327">
        <v>0</v>
      </c>
      <c r="J2328" s="327">
        <v>0</v>
      </c>
      <c r="K2328" s="327">
        <v>0</v>
      </c>
      <c r="L2328" s="327">
        <v>0</v>
      </c>
      <c r="M2328" s="327">
        <v>0</v>
      </c>
      <c r="N2328" s="326" t="s">
        <v>7279</v>
      </c>
    </row>
    <row r="2329" spans="2:14" ht="15" hidden="1" x14ac:dyDescent="0.25">
      <c r="B2329" s="324" t="s">
        <v>15618</v>
      </c>
      <c r="C2329" s="324" t="s">
        <v>1226</v>
      </c>
      <c r="D2329" s="324" t="s">
        <v>4151</v>
      </c>
      <c r="E2329" s="324" t="s">
        <v>2206</v>
      </c>
      <c r="F2329" s="324" t="s">
        <v>800</v>
      </c>
      <c r="G2329" s="324" t="s">
        <v>896</v>
      </c>
      <c r="H2329" s="324" t="s">
        <v>6249</v>
      </c>
      <c r="I2329" s="325">
        <v>0</v>
      </c>
      <c r="J2329" s="325">
        <v>0</v>
      </c>
      <c r="K2329" s="325">
        <v>0</v>
      </c>
      <c r="L2329" s="325">
        <v>0</v>
      </c>
      <c r="M2329" s="325">
        <v>0</v>
      </c>
      <c r="N2329" s="324" t="s">
        <v>7279</v>
      </c>
    </row>
    <row r="2330" spans="2:14" ht="15" hidden="1" x14ac:dyDescent="0.25">
      <c r="B2330" s="326" t="s">
        <v>15619</v>
      </c>
      <c r="C2330" s="326" t="s">
        <v>1226</v>
      </c>
      <c r="D2330" s="326" t="s">
        <v>4151</v>
      </c>
      <c r="E2330" s="326" t="s">
        <v>2207</v>
      </c>
      <c r="F2330" s="326" t="s">
        <v>800</v>
      </c>
      <c r="G2330" s="326" t="s">
        <v>896</v>
      </c>
      <c r="H2330" s="326" t="s">
        <v>6249</v>
      </c>
      <c r="I2330" s="327">
        <v>0</v>
      </c>
      <c r="J2330" s="327">
        <v>0</v>
      </c>
      <c r="K2330" s="327">
        <v>0</v>
      </c>
      <c r="L2330" s="327">
        <v>0</v>
      </c>
      <c r="M2330" s="327">
        <v>0</v>
      </c>
      <c r="N2330" s="326" t="s">
        <v>7279</v>
      </c>
    </row>
    <row r="2331" spans="2:14" ht="15" hidden="1" x14ac:dyDescent="0.25">
      <c r="B2331" s="324" t="s">
        <v>15620</v>
      </c>
      <c r="C2331" s="324" t="s">
        <v>1226</v>
      </c>
      <c r="D2331" s="324" t="s">
        <v>4151</v>
      </c>
      <c r="E2331" s="324" t="s">
        <v>2208</v>
      </c>
      <c r="F2331" s="324" t="s">
        <v>800</v>
      </c>
      <c r="G2331" s="324" t="s">
        <v>896</v>
      </c>
      <c r="H2331" s="324" t="s">
        <v>6249</v>
      </c>
      <c r="I2331" s="325">
        <v>0</v>
      </c>
      <c r="J2331" s="325">
        <v>0</v>
      </c>
      <c r="K2331" s="325">
        <v>0</v>
      </c>
      <c r="L2331" s="325">
        <v>0</v>
      </c>
      <c r="M2331" s="325">
        <v>0</v>
      </c>
      <c r="N2331" s="324" t="s">
        <v>7279</v>
      </c>
    </row>
    <row r="2332" spans="2:14" ht="15" hidden="1" x14ac:dyDescent="0.25">
      <c r="B2332" s="324" t="s">
        <v>15621</v>
      </c>
      <c r="C2332" s="324" t="s">
        <v>1226</v>
      </c>
      <c r="D2332" s="324" t="s">
        <v>4151</v>
      </c>
      <c r="E2332" s="324" t="s">
        <v>2210</v>
      </c>
      <c r="F2332" s="324" t="s">
        <v>800</v>
      </c>
      <c r="G2332" s="324" t="s">
        <v>896</v>
      </c>
      <c r="H2332" s="324" t="s">
        <v>6249</v>
      </c>
      <c r="I2332" s="325">
        <v>0</v>
      </c>
      <c r="J2332" s="325">
        <v>0</v>
      </c>
      <c r="K2332" s="325">
        <v>0</v>
      </c>
      <c r="L2332" s="325">
        <v>0</v>
      </c>
      <c r="M2332" s="325">
        <v>0</v>
      </c>
      <c r="N2332" s="324" t="s">
        <v>7279</v>
      </c>
    </row>
    <row r="2333" spans="2:14" ht="15" hidden="1" x14ac:dyDescent="0.25">
      <c r="B2333" s="326" t="s">
        <v>15622</v>
      </c>
      <c r="C2333" s="326" t="s">
        <v>1226</v>
      </c>
      <c r="D2333" s="326" t="s">
        <v>4151</v>
      </c>
      <c r="E2333" s="326" t="s">
        <v>7522</v>
      </c>
      <c r="F2333" s="326" t="s">
        <v>800</v>
      </c>
      <c r="G2333" s="326" t="s">
        <v>896</v>
      </c>
      <c r="H2333" s="326" t="s">
        <v>6249</v>
      </c>
      <c r="I2333" s="327">
        <v>0</v>
      </c>
      <c r="J2333" s="327">
        <v>0</v>
      </c>
      <c r="K2333" s="327">
        <v>0</v>
      </c>
      <c r="L2333" s="327">
        <v>0</v>
      </c>
      <c r="M2333" s="327">
        <v>0</v>
      </c>
      <c r="N2333" s="326" t="s">
        <v>7279</v>
      </c>
    </row>
    <row r="2334" spans="2:14" ht="15" hidden="1" x14ac:dyDescent="0.25">
      <c r="B2334" s="324" t="s">
        <v>15623</v>
      </c>
      <c r="C2334" s="324" t="s">
        <v>1226</v>
      </c>
      <c r="D2334" s="324" t="s">
        <v>4152</v>
      </c>
      <c r="E2334" s="324" t="s">
        <v>2212</v>
      </c>
      <c r="F2334" s="324" t="s">
        <v>800</v>
      </c>
      <c r="G2334" s="324" t="s">
        <v>896</v>
      </c>
      <c r="H2334" s="324" t="s">
        <v>6249</v>
      </c>
      <c r="I2334" s="325">
        <v>0</v>
      </c>
      <c r="J2334" s="325">
        <v>0</v>
      </c>
      <c r="K2334" s="325">
        <v>0</v>
      </c>
      <c r="L2334" s="325">
        <v>0</v>
      </c>
      <c r="M2334" s="325">
        <v>0</v>
      </c>
      <c r="N2334" s="324" t="s">
        <v>7279</v>
      </c>
    </row>
    <row r="2335" spans="2:14" ht="15" hidden="1" x14ac:dyDescent="0.25">
      <c r="B2335" s="324" t="s">
        <v>15624</v>
      </c>
      <c r="C2335" s="324" t="s">
        <v>1226</v>
      </c>
      <c r="D2335" s="324" t="s">
        <v>4154</v>
      </c>
      <c r="E2335" s="324" t="s">
        <v>2219</v>
      </c>
      <c r="F2335" s="324" t="s">
        <v>800</v>
      </c>
      <c r="G2335" s="324" t="s">
        <v>896</v>
      </c>
      <c r="H2335" s="324" t="s">
        <v>6249</v>
      </c>
      <c r="I2335" s="325">
        <v>0</v>
      </c>
      <c r="J2335" s="325">
        <v>0</v>
      </c>
      <c r="K2335" s="325">
        <v>0</v>
      </c>
      <c r="L2335" s="325">
        <v>0</v>
      </c>
      <c r="M2335" s="325">
        <v>0</v>
      </c>
      <c r="N2335" s="324" t="s">
        <v>7279</v>
      </c>
    </row>
    <row r="2336" spans="2:14" ht="15" hidden="1" x14ac:dyDescent="0.25">
      <c r="B2336" s="324" t="s">
        <v>15625</v>
      </c>
      <c r="C2336" s="324" t="s">
        <v>1226</v>
      </c>
      <c r="D2336" s="324" t="s">
        <v>4155</v>
      </c>
      <c r="E2336" s="324" t="s">
        <v>2220</v>
      </c>
      <c r="F2336" s="324" t="s">
        <v>800</v>
      </c>
      <c r="G2336" s="324" t="s">
        <v>896</v>
      </c>
      <c r="H2336" s="324" t="s">
        <v>6249</v>
      </c>
      <c r="I2336" s="325">
        <v>0</v>
      </c>
      <c r="J2336" s="325">
        <v>0</v>
      </c>
      <c r="K2336" s="325">
        <v>0</v>
      </c>
      <c r="L2336" s="325">
        <v>0</v>
      </c>
      <c r="M2336" s="325">
        <v>0</v>
      </c>
      <c r="N2336" s="324" t="s">
        <v>7279</v>
      </c>
    </row>
    <row r="2337" spans="2:14" ht="15" hidden="1" x14ac:dyDescent="0.25">
      <c r="B2337" s="326" t="s">
        <v>15626</v>
      </c>
      <c r="C2337" s="326" t="s">
        <v>1226</v>
      </c>
      <c r="D2337" s="326" t="s">
        <v>4155</v>
      </c>
      <c r="E2337" s="326" t="s">
        <v>2221</v>
      </c>
      <c r="F2337" s="326" t="s">
        <v>800</v>
      </c>
      <c r="G2337" s="326" t="s">
        <v>896</v>
      </c>
      <c r="H2337" s="326" t="s">
        <v>6249</v>
      </c>
      <c r="I2337" s="327">
        <v>0</v>
      </c>
      <c r="J2337" s="327">
        <v>0</v>
      </c>
      <c r="K2337" s="327">
        <v>0</v>
      </c>
      <c r="L2337" s="327">
        <v>895.22</v>
      </c>
      <c r="M2337" s="327">
        <v>0</v>
      </c>
      <c r="N2337" s="326" t="s">
        <v>7279</v>
      </c>
    </row>
    <row r="2338" spans="2:14" ht="15" hidden="1" x14ac:dyDescent="0.25">
      <c r="B2338" s="326" t="s">
        <v>15627</v>
      </c>
      <c r="C2338" s="326" t="s">
        <v>1226</v>
      </c>
      <c r="D2338" s="326" t="s">
        <v>4155</v>
      </c>
      <c r="E2338" s="326" t="s">
        <v>2222</v>
      </c>
      <c r="F2338" s="326" t="s">
        <v>800</v>
      </c>
      <c r="G2338" s="326" t="s">
        <v>896</v>
      </c>
      <c r="H2338" s="326" t="s">
        <v>6249</v>
      </c>
      <c r="I2338" s="327">
        <v>0</v>
      </c>
      <c r="J2338" s="327">
        <v>0</v>
      </c>
      <c r="K2338" s="327">
        <v>0</v>
      </c>
      <c r="L2338" s="327">
        <v>0</v>
      </c>
      <c r="M2338" s="327">
        <v>0</v>
      </c>
      <c r="N2338" s="326" t="s">
        <v>7279</v>
      </c>
    </row>
    <row r="2339" spans="2:14" ht="15" hidden="1" x14ac:dyDescent="0.25">
      <c r="B2339" s="324" t="s">
        <v>15627</v>
      </c>
      <c r="C2339" s="324" t="s">
        <v>1226</v>
      </c>
      <c r="D2339" s="324" t="s">
        <v>4155</v>
      </c>
      <c r="E2339" s="324" t="s">
        <v>2222</v>
      </c>
      <c r="F2339" s="324" t="s">
        <v>800</v>
      </c>
      <c r="G2339" s="324" t="s">
        <v>896</v>
      </c>
      <c r="H2339" s="324" t="s">
        <v>6223</v>
      </c>
      <c r="I2339" s="325">
        <v>0</v>
      </c>
      <c r="J2339" s="325">
        <v>0</v>
      </c>
      <c r="K2339" s="325">
        <v>0</v>
      </c>
      <c r="L2339" s="325">
        <v>0</v>
      </c>
      <c r="M2339" s="325">
        <v>0</v>
      </c>
      <c r="N2339" s="324" t="s">
        <v>7280</v>
      </c>
    </row>
    <row r="2340" spans="2:14" ht="15" hidden="1" x14ac:dyDescent="0.25">
      <c r="B2340" s="324" t="s">
        <v>15628</v>
      </c>
      <c r="C2340" s="324" t="s">
        <v>1226</v>
      </c>
      <c r="D2340" s="324" t="s">
        <v>4158</v>
      </c>
      <c r="E2340" s="324" t="s">
        <v>2223</v>
      </c>
      <c r="F2340" s="324" t="s">
        <v>800</v>
      </c>
      <c r="G2340" s="324" t="s">
        <v>896</v>
      </c>
      <c r="H2340" s="324" t="s">
        <v>6249</v>
      </c>
      <c r="I2340" s="325">
        <v>0</v>
      </c>
      <c r="J2340" s="325">
        <v>0</v>
      </c>
      <c r="K2340" s="325">
        <v>0</v>
      </c>
      <c r="L2340" s="325">
        <v>0</v>
      </c>
      <c r="M2340" s="325">
        <v>0</v>
      </c>
      <c r="N2340" s="324" t="s">
        <v>7279</v>
      </c>
    </row>
    <row r="2341" spans="2:14" ht="15" hidden="1" x14ac:dyDescent="0.25">
      <c r="B2341" s="326" t="s">
        <v>15628</v>
      </c>
      <c r="C2341" s="326" t="s">
        <v>1226</v>
      </c>
      <c r="D2341" s="326" t="s">
        <v>4158</v>
      </c>
      <c r="E2341" s="326" t="s">
        <v>2223</v>
      </c>
      <c r="F2341" s="326" t="s">
        <v>800</v>
      </c>
      <c r="G2341" s="326" t="s">
        <v>896</v>
      </c>
      <c r="H2341" s="326" t="s">
        <v>6223</v>
      </c>
      <c r="I2341" s="327">
        <v>0</v>
      </c>
      <c r="J2341" s="327">
        <v>0</v>
      </c>
      <c r="K2341" s="327">
        <v>0</v>
      </c>
      <c r="L2341" s="327">
        <v>0</v>
      </c>
      <c r="M2341" s="327">
        <v>0</v>
      </c>
      <c r="N2341" s="326" t="s">
        <v>7280</v>
      </c>
    </row>
    <row r="2342" spans="2:14" ht="15" hidden="1" x14ac:dyDescent="0.25">
      <c r="B2342" s="326" t="s">
        <v>15629</v>
      </c>
      <c r="C2342" s="326" t="s">
        <v>1226</v>
      </c>
      <c r="D2342" s="326" t="s">
        <v>4158</v>
      </c>
      <c r="E2342" s="326" t="s">
        <v>2224</v>
      </c>
      <c r="F2342" s="326" t="s">
        <v>800</v>
      </c>
      <c r="G2342" s="326" t="s">
        <v>896</v>
      </c>
      <c r="H2342" s="326" t="s">
        <v>6249</v>
      </c>
      <c r="I2342" s="327">
        <v>0</v>
      </c>
      <c r="J2342" s="327">
        <v>0</v>
      </c>
      <c r="K2342" s="327">
        <v>0</v>
      </c>
      <c r="L2342" s="327">
        <v>0</v>
      </c>
      <c r="M2342" s="327">
        <v>0</v>
      </c>
      <c r="N2342" s="326" t="s">
        <v>7279</v>
      </c>
    </row>
    <row r="2343" spans="2:14" ht="15" hidden="1" x14ac:dyDescent="0.25">
      <c r="B2343" s="324" t="s">
        <v>15630</v>
      </c>
      <c r="C2343" s="324" t="s">
        <v>1226</v>
      </c>
      <c r="D2343" s="324" t="s">
        <v>4159</v>
      </c>
      <c r="E2343" s="324" t="s">
        <v>2225</v>
      </c>
      <c r="F2343" s="324" t="s">
        <v>800</v>
      </c>
      <c r="G2343" s="324" t="s">
        <v>896</v>
      </c>
      <c r="H2343" s="324" t="s">
        <v>6249</v>
      </c>
      <c r="I2343" s="325">
        <v>0</v>
      </c>
      <c r="J2343" s="325">
        <v>0</v>
      </c>
      <c r="K2343" s="325">
        <v>0</v>
      </c>
      <c r="L2343" s="325">
        <v>0</v>
      </c>
      <c r="M2343" s="325">
        <v>0</v>
      </c>
      <c r="N2343" s="324" t="s">
        <v>7279</v>
      </c>
    </row>
    <row r="2344" spans="2:14" ht="15" hidden="1" x14ac:dyDescent="0.25">
      <c r="B2344" s="326" t="s">
        <v>15631</v>
      </c>
      <c r="C2344" s="326" t="s">
        <v>1217</v>
      </c>
      <c r="D2344" s="326" t="s">
        <v>4160</v>
      </c>
      <c r="E2344" s="326" t="s">
        <v>3685</v>
      </c>
      <c r="F2344" s="326" t="s">
        <v>801</v>
      </c>
      <c r="G2344" s="326" t="s">
        <v>896</v>
      </c>
      <c r="H2344" s="326" t="s">
        <v>6249</v>
      </c>
      <c r="I2344" s="327">
        <v>117936</v>
      </c>
      <c r="J2344" s="327">
        <v>0</v>
      </c>
      <c r="K2344" s="327">
        <v>117936</v>
      </c>
      <c r="L2344" s="327">
        <v>26503.55</v>
      </c>
      <c r="M2344" s="327">
        <v>0</v>
      </c>
      <c r="N2344" s="326" t="s">
        <v>7279</v>
      </c>
    </row>
    <row r="2345" spans="2:14" ht="15" hidden="1" x14ac:dyDescent="0.25">
      <c r="B2345" s="324" t="s">
        <v>15631</v>
      </c>
      <c r="C2345" s="324" t="s">
        <v>1217</v>
      </c>
      <c r="D2345" s="324" t="s">
        <v>4160</v>
      </c>
      <c r="E2345" s="324" t="s">
        <v>3685</v>
      </c>
      <c r="F2345" s="324" t="s">
        <v>801</v>
      </c>
      <c r="G2345" s="324" t="s">
        <v>896</v>
      </c>
      <c r="H2345" s="324" t="s">
        <v>6221</v>
      </c>
      <c r="I2345" s="325">
        <v>0</v>
      </c>
      <c r="J2345" s="325">
        <v>0</v>
      </c>
      <c r="K2345" s="325">
        <v>0</v>
      </c>
      <c r="L2345" s="325">
        <v>-0.88</v>
      </c>
      <c r="M2345" s="325">
        <v>0</v>
      </c>
      <c r="N2345" s="324" t="s">
        <v>7276</v>
      </c>
    </row>
    <row r="2346" spans="2:14" ht="15" hidden="1" x14ac:dyDescent="0.25">
      <c r="B2346" s="326" t="s">
        <v>15632</v>
      </c>
      <c r="C2346" s="326" t="s">
        <v>1217</v>
      </c>
      <c r="D2346" s="326" t="s">
        <v>4160</v>
      </c>
      <c r="E2346" s="326" t="s">
        <v>7161</v>
      </c>
      <c r="F2346" s="326" t="s">
        <v>801</v>
      </c>
      <c r="G2346" s="326" t="s">
        <v>896</v>
      </c>
      <c r="H2346" s="326" t="s">
        <v>6249</v>
      </c>
      <c r="I2346" s="327">
        <v>4368</v>
      </c>
      <c r="J2346" s="327">
        <v>0</v>
      </c>
      <c r="K2346" s="327">
        <v>4368</v>
      </c>
      <c r="L2346" s="327">
        <v>1599.12</v>
      </c>
      <c r="M2346" s="327">
        <v>0</v>
      </c>
      <c r="N2346" s="326" t="s">
        <v>7279</v>
      </c>
    </row>
    <row r="2347" spans="2:14" ht="15" hidden="1" x14ac:dyDescent="0.25">
      <c r="B2347" s="324" t="s">
        <v>15633</v>
      </c>
      <c r="C2347" s="324" t="s">
        <v>1217</v>
      </c>
      <c r="D2347" s="324" t="s">
        <v>4160</v>
      </c>
      <c r="E2347" s="324" t="s">
        <v>5068</v>
      </c>
      <c r="F2347" s="324" t="s">
        <v>801</v>
      </c>
      <c r="G2347" s="324" t="s">
        <v>896</v>
      </c>
      <c r="H2347" s="324" t="s">
        <v>6249</v>
      </c>
      <c r="I2347" s="325">
        <v>29304</v>
      </c>
      <c r="J2347" s="325">
        <v>0</v>
      </c>
      <c r="K2347" s="325">
        <v>29304</v>
      </c>
      <c r="L2347" s="325">
        <v>11297.11</v>
      </c>
      <c r="M2347" s="325">
        <v>0</v>
      </c>
      <c r="N2347" s="324" t="s">
        <v>7279</v>
      </c>
    </row>
    <row r="2348" spans="2:14" ht="15" hidden="1" x14ac:dyDescent="0.25">
      <c r="B2348" s="326" t="s">
        <v>15633</v>
      </c>
      <c r="C2348" s="326" t="s">
        <v>1217</v>
      </c>
      <c r="D2348" s="326" t="s">
        <v>4160</v>
      </c>
      <c r="E2348" s="326" t="s">
        <v>5068</v>
      </c>
      <c r="F2348" s="326" t="s">
        <v>801</v>
      </c>
      <c r="G2348" s="326" t="s">
        <v>896</v>
      </c>
      <c r="H2348" s="326" t="s">
        <v>6221</v>
      </c>
      <c r="I2348" s="327">
        <v>0</v>
      </c>
      <c r="J2348" s="327">
        <v>0</v>
      </c>
      <c r="K2348" s="327">
        <v>0</v>
      </c>
      <c r="L2348" s="327">
        <v>-0.3</v>
      </c>
      <c r="M2348" s="327">
        <v>0</v>
      </c>
      <c r="N2348" s="326" t="s">
        <v>7276</v>
      </c>
    </row>
    <row r="2349" spans="2:14" ht="15" hidden="1" x14ac:dyDescent="0.25">
      <c r="B2349" s="326" t="s">
        <v>15634</v>
      </c>
      <c r="C2349" s="326" t="s">
        <v>1217</v>
      </c>
      <c r="D2349" s="326" t="s">
        <v>4160</v>
      </c>
      <c r="E2349" s="326" t="s">
        <v>7162</v>
      </c>
      <c r="F2349" s="326" t="s">
        <v>801</v>
      </c>
      <c r="G2349" s="326" t="s">
        <v>896</v>
      </c>
      <c r="H2349" s="326" t="s">
        <v>6249</v>
      </c>
      <c r="I2349" s="327">
        <v>5720</v>
      </c>
      <c r="J2349" s="327">
        <v>0</v>
      </c>
      <c r="K2349" s="327">
        <v>5720</v>
      </c>
      <c r="L2349" s="327">
        <v>2678.51</v>
      </c>
      <c r="M2349" s="327">
        <v>0</v>
      </c>
      <c r="N2349" s="326" t="s">
        <v>7279</v>
      </c>
    </row>
    <row r="2350" spans="2:14" ht="15" hidden="1" x14ac:dyDescent="0.25">
      <c r="B2350" s="324" t="s">
        <v>15634</v>
      </c>
      <c r="C2350" s="324" t="s">
        <v>1217</v>
      </c>
      <c r="D2350" s="324" t="s">
        <v>4160</v>
      </c>
      <c r="E2350" s="324" t="s">
        <v>7162</v>
      </c>
      <c r="F2350" s="324" t="s">
        <v>801</v>
      </c>
      <c r="G2350" s="324" t="s">
        <v>896</v>
      </c>
      <c r="H2350" s="324" t="s">
        <v>6221</v>
      </c>
      <c r="I2350" s="325">
        <v>0</v>
      </c>
      <c r="J2350" s="325">
        <v>0</v>
      </c>
      <c r="K2350" s="325">
        <v>0</v>
      </c>
      <c r="L2350" s="325">
        <v>0</v>
      </c>
      <c r="M2350" s="325">
        <v>0</v>
      </c>
      <c r="N2350" s="324" t="s">
        <v>7276</v>
      </c>
    </row>
    <row r="2351" spans="2:14" ht="15" hidden="1" x14ac:dyDescent="0.25">
      <c r="B2351" s="326" t="s">
        <v>15635</v>
      </c>
      <c r="C2351" s="326" t="s">
        <v>1217</v>
      </c>
      <c r="D2351" s="326" t="s">
        <v>4160</v>
      </c>
      <c r="E2351" s="326" t="s">
        <v>3688</v>
      </c>
      <c r="F2351" s="326" t="s">
        <v>801</v>
      </c>
      <c r="G2351" s="326" t="s">
        <v>896</v>
      </c>
      <c r="H2351" s="326" t="s">
        <v>6249</v>
      </c>
      <c r="I2351" s="327">
        <v>0</v>
      </c>
      <c r="J2351" s="327">
        <v>0</v>
      </c>
      <c r="K2351" s="327">
        <v>0</v>
      </c>
      <c r="L2351" s="327">
        <v>0</v>
      </c>
      <c r="M2351" s="327">
        <v>0</v>
      </c>
      <c r="N2351" s="326" t="s">
        <v>7279</v>
      </c>
    </row>
    <row r="2352" spans="2:14" ht="15" hidden="1" x14ac:dyDescent="0.25">
      <c r="B2352" s="324" t="s">
        <v>15635</v>
      </c>
      <c r="C2352" s="324" t="s">
        <v>1217</v>
      </c>
      <c r="D2352" s="324" t="s">
        <v>4160</v>
      </c>
      <c r="E2352" s="324" t="s">
        <v>3688</v>
      </c>
      <c r="F2352" s="324" t="s">
        <v>801</v>
      </c>
      <c r="G2352" s="324" t="s">
        <v>896</v>
      </c>
      <c r="H2352" s="324" t="s">
        <v>6221</v>
      </c>
      <c r="I2352" s="325">
        <v>0</v>
      </c>
      <c r="J2352" s="325">
        <v>0</v>
      </c>
      <c r="K2352" s="325">
        <v>0</v>
      </c>
      <c r="L2352" s="325">
        <v>0</v>
      </c>
      <c r="M2352" s="325">
        <v>0</v>
      </c>
      <c r="N2352" s="324" t="s">
        <v>7276</v>
      </c>
    </row>
    <row r="2353" spans="2:14" ht="15" hidden="1" x14ac:dyDescent="0.25">
      <c r="B2353" s="326" t="s">
        <v>15636</v>
      </c>
      <c r="C2353" s="326" t="s">
        <v>1217</v>
      </c>
      <c r="D2353" s="326" t="s">
        <v>4160</v>
      </c>
      <c r="E2353" s="326" t="s">
        <v>3689</v>
      </c>
      <c r="F2353" s="326" t="s">
        <v>801</v>
      </c>
      <c r="G2353" s="326" t="s">
        <v>896</v>
      </c>
      <c r="H2353" s="326" t="s">
        <v>6249</v>
      </c>
      <c r="I2353" s="327">
        <v>5684</v>
      </c>
      <c r="J2353" s="327">
        <v>0</v>
      </c>
      <c r="K2353" s="327">
        <v>5684</v>
      </c>
      <c r="L2353" s="327">
        <v>2805.76</v>
      </c>
      <c r="M2353" s="327">
        <v>0</v>
      </c>
      <c r="N2353" s="326" t="s">
        <v>7279</v>
      </c>
    </row>
    <row r="2354" spans="2:14" ht="15" hidden="1" x14ac:dyDescent="0.25">
      <c r="B2354" s="324" t="s">
        <v>15636</v>
      </c>
      <c r="C2354" s="324" t="s">
        <v>1217</v>
      </c>
      <c r="D2354" s="324" t="s">
        <v>4160</v>
      </c>
      <c r="E2354" s="324" t="s">
        <v>3689</v>
      </c>
      <c r="F2354" s="324" t="s">
        <v>801</v>
      </c>
      <c r="G2354" s="324" t="s">
        <v>896</v>
      </c>
      <c r="H2354" s="324" t="s">
        <v>6221</v>
      </c>
      <c r="I2354" s="325">
        <v>0</v>
      </c>
      <c r="J2354" s="325">
        <v>0</v>
      </c>
      <c r="K2354" s="325">
        <v>0</v>
      </c>
      <c r="L2354" s="325">
        <v>176.81</v>
      </c>
      <c r="M2354" s="325">
        <v>0</v>
      </c>
      <c r="N2354" s="324" t="s">
        <v>7276</v>
      </c>
    </row>
    <row r="2355" spans="2:14" ht="15" hidden="1" x14ac:dyDescent="0.25">
      <c r="B2355" s="324" t="s">
        <v>15637</v>
      </c>
      <c r="C2355" s="324" t="s">
        <v>1217</v>
      </c>
      <c r="D2355" s="324" t="s">
        <v>4160</v>
      </c>
      <c r="E2355" s="324" t="s">
        <v>3690</v>
      </c>
      <c r="F2355" s="324" t="s">
        <v>801</v>
      </c>
      <c r="G2355" s="324" t="s">
        <v>896</v>
      </c>
      <c r="H2355" s="324" t="s">
        <v>6249</v>
      </c>
      <c r="I2355" s="325">
        <v>0</v>
      </c>
      <c r="J2355" s="325">
        <v>0</v>
      </c>
      <c r="K2355" s="325">
        <v>0</v>
      </c>
      <c r="L2355" s="325">
        <v>-0.01</v>
      </c>
      <c r="M2355" s="325">
        <v>0</v>
      </c>
      <c r="N2355" s="324" t="s">
        <v>7279</v>
      </c>
    </row>
    <row r="2356" spans="2:14" ht="15" hidden="1" x14ac:dyDescent="0.25">
      <c r="B2356" s="326" t="s">
        <v>15637</v>
      </c>
      <c r="C2356" s="326" t="s">
        <v>1217</v>
      </c>
      <c r="D2356" s="326" t="s">
        <v>4160</v>
      </c>
      <c r="E2356" s="326" t="s">
        <v>3690</v>
      </c>
      <c r="F2356" s="326" t="s">
        <v>801</v>
      </c>
      <c r="G2356" s="326" t="s">
        <v>896</v>
      </c>
      <c r="H2356" s="326" t="s">
        <v>6221</v>
      </c>
      <c r="I2356" s="327">
        <v>0</v>
      </c>
      <c r="J2356" s="327">
        <v>0</v>
      </c>
      <c r="K2356" s="327">
        <v>0</v>
      </c>
      <c r="L2356" s="327">
        <v>0.01</v>
      </c>
      <c r="M2356" s="327">
        <v>0</v>
      </c>
      <c r="N2356" s="326" t="s">
        <v>7276</v>
      </c>
    </row>
    <row r="2357" spans="2:14" ht="15" hidden="1" x14ac:dyDescent="0.25">
      <c r="B2357" s="324" t="s">
        <v>15637</v>
      </c>
      <c r="C2357" s="324" t="s">
        <v>1217</v>
      </c>
      <c r="D2357" s="324" t="s">
        <v>4160</v>
      </c>
      <c r="E2357" s="324" t="s">
        <v>3690</v>
      </c>
      <c r="F2357" s="324" t="s">
        <v>801</v>
      </c>
      <c r="G2357" s="324" t="s">
        <v>896</v>
      </c>
      <c r="H2357" s="324" t="s">
        <v>7395</v>
      </c>
      <c r="I2357" s="325">
        <v>0</v>
      </c>
      <c r="J2357" s="325">
        <v>0</v>
      </c>
      <c r="K2357" s="325">
        <v>0</v>
      </c>
      <c r="L2357" s="325">
        <v>0</v>
      </c>
      <c r="M2357" s="325">
        <v>0</v>
      </c>
      <c r="N2357" s="324" t="s">
        <v>7278</v>
      </c>
    </row>
    <row r="2358" spans="2:14" ht="15" hidden="1" x14ac:dyDescent="0.25">
      <c r="B2358" s="324" t="s">
        <v>15638</v>
      </c>
      <c r="C2358" s="324" t="s">
        <v>1217</v>
      </c>
      <c r="D2358" s="324" t="s">
        <v>4160</v>
      </c>
      <c r="E2358" s="324" t="s">
        <v>12600</v>
      </c>
      <c r="F2358" s="324" t="s">
        <v>801</v>
      </c>
      <c r="G2358" s="324" t="s">
        <v>896</v>
      </c>
      <c r="H2358" s="324" t="s">
        <v>6249</v>
      </c>
      <c r="I2358" s="325">
        <v>0</v>
      </c>
      <c r="J2358" s="325">
        <v>0</v>
      </c>
      <c r="K2358" s="325">
        <v>0</v>
      </c>
      <c r="L2358" s="325">
        <v>0</v>
      </c>
      <c r="M2358" s="325">
        <v>0</v>
      </c>
      <c r="N2358" s="324" t="s">
        <v>7279</v>
      </c>
    </row>
    <row r="2359" spans="2:14" ht="15" hidden="1" x14ac:dyDescent="0.25">
      <c r="B2359" s="326" t="s">
        <v>15639</v>
      </c>
      <c r="C2359" s="326" t="s">
        <v>1217</v>
      </c>
      <c r="D2359" s="326" t="s">
        <v>4161</v>
      </c>
      <c r="E2359" s="326" t="s">
        <v>3691</v>
      </c>
      <c r="F2359" s="326" t="s">
        <v>801</v>
      </c>
      <c r="G2359" s="326" t="s">
        <v>896</v>
      </c>
      <c r="H2359" s="326" t="s">
        <v>6249</v>
      </c>
      <c r="I2359" s="327">
        <v>0</v>
      </c>
      <c r="J2359" s="327">
        <v>0</v>
      </c>
      <c r="K2359" s="327">
        <v>0</v>
      </c>
      <c r="L2359" s="327">
        <v>0</v>
      </c>
      <c r="M2359" s="327">
        <v>0</v>
      </c>
      <c r="N2359" s="326" t="s">
        <v>7279</v>
      </c>
    </row>
    <row r="2360" spans="2:14" ht="15" hidden="1" x14ac:dyDescent="0.25">
      <c r="B2360" s="326" t="s">
        <v>15640</v>
      </c>
      <c r="C2360" s="326" t="s">
        <v>1217</v>
      </c>
      <c r="D2360" s="326" t="s">
        <v>4161</v>
      </c>
      <c r="E2360" s="326" t="s">
        <v>3692</v>
      </c>
      <c r="F2360" s="326" t="s">
        <v>801</v>
      </c>
      <c r="G2360" s="326" t="s">
        <v>896</v>
      </c>
      <c r="H2360" s="326" t="s">
        <v>6249</v>
      </c>
      <c r="I2360" s="327">
        <v>16560</v>
      </c>
      <c r="J2360" s="327">
        <v>0</v>
      </c>
      <c r="K2360" s="327">
        <v>16560</v>
      </c>
      <c r="L2360" s="327">
        <v>10662.16</v>
      </c>
      <c r="M2360" s="327">
        <v>0</v>
      </c>
      <c r="N2360" s="326" t="s">
        <v>7279</v>
      </c>
    </row>
    <row r="2361" spans="2:14" ht="15" hidden="1" x14ac:dyDescent="0.25">
      <c r="B2361" s="324" t="s">
        <v>15640</v>
      </c>
      <c r="C2361" s="324" t="s">
        <v>1217</v>
      </c>
      <c r="D2361" s="324" t="s">
        <v>4161</v>
      </c>
      <c r="E2361" s="324" t="s">
        <v>3692</v>
      </c>
      <c r="F2361" s="324" t="s">
        <v>801</v>
      </c>
      <c r="G2361" s="324" t="s">
        <v>896</v>
      </c>
      <c r="H2361" s="324" t="s">
        <v>6221</v>
      </c>
      <c r="I2361" s="325">
        <v>0</v>
      </c>
      <c r="J2361" s="325">
        <v>0</v>
      </c>
      <c r="K2361" s="325">
        <v>0</v>
      </c>
      <c r="L2361" s="325">
        <v>0</v>
      </c>
      <c r="M2361" s="325">
        <v>0</v>
      </c>
      <c r="N2361" s="324" t="s">
        <v>7276</v>
      </c>
    </row>
    <row r="2362" spans="2:14" ht="15" hidden="1" x14ac:dyDescent="0.25">
      <c r="B2362" s="326" t="s">
        <v>15641</v>
      </c>
      <c r="C2362" s="326" t="s">
        <v>1217</v>
      </c>
      <c r="D2362" s="326" t="s">
        <v>4161</v>
      </c>
      <c r="E2362" s="326" t="s">
        <v>3693</v>
      </c>
      <c r="F2362" s="326" t="s">
        <v>801</v>
      </c>
      <c r="G2362" s="326" t="s">
        <v>896</v>
      </c>
      <c r="H2362" s="326" t="s">
        <v>6249</v>
      </c>
      <c r="I2362" s="327">
        <v>13176</v>
      </c>
      <c r="J2362" s="327">
        <v>0</v>
      </c>
      <c r="K2362" s="327">
        <v>13176</v>
      </c>
      <c r="L2362" s="327">
        <v>11005.88</v>
      </c>
      <c r="M2362" s="327">
        <v>0</v>
      </c>
      <c r="N2362" s="326" t="s">
        <v>7279</v>
      </c>
    </row>
    <row r="2363" spans="2:14" ht="15" hidden="1" x14ac:dyDescent="0.25">
      <c r="B2363" s="324" t="s">
        <v>15641</v>
      </c>
      <c r="C2363" s="324" t="s">
        <v>1217</v>
      </c>
      <c r="D2363" s="324" t="s">
        <v>4161</v>
      </c>
      <c r="E2363" s="324" t="s">
        <v>3693</v>
      </c>
      <c r="F2363" s="324" t="s">
        <v>801</v>
      </c>
      <c r="G2363" s="324" t="s">
        <v>896</v>
      </c>
      <c r="H2363" s="324" t="s">
        <v>6221</v>
      </c>
      <c r="I2363" s="325">
        <v>0</v>
      </c>
      <c r="J2363" s="325">
        <v>0</v>
      </c>
      <c r="K2363" s="325">
        <v>0</v>
      </c>
      <c r="L2363" s="325">
        <v>0</v>
      </c>
      <c r="M2363" s="325">
        <v>0</v>
      </c>
      <c r="N2363" s="324" t="s">
        <v>7276</v>
      </c>
    </row>
    <row r="2364" spans="2:14" ht="15" hidden="1" x14ac:dyDescent="0.25">
      <c r="B2364" s="326" t="s">
        <v>15642</v>
      </c>
      <c r="C2364" s="326" t="s">
        <v>1226</v>
      </c>
      <c r="D2364" s="326" t="s">
        <v>4163</v>
      </c>
      <c r="E2364" s="326" t="s">
        <v>2229</v>
      </c>
      <c r="F2364" s="326" t="s">
        <v>1102</v>
      </c>
      <c r="G2364" s="326" t="s">
        <v>896</v>
      </c>
      <c r="H2364" s="326" t="s">
        <v>6249</v>
      </c>
      <c r="I2364" s="327">
        <v>0</v>
      </c>
      <c r="J2364" s="327">
        <v>0</v>
      </c>
      <c r="K2364" s="327">
        <v>0</v>
      </c>
      <c r="L2364" s="327">
        <v>0</v>
      </c>
      <c r="M2364" s="327">
        <v>0</v>
      </c>
      <c r="N2364" s="326" t="s">
        <v>7279</v>
      </c>
    </row>
    <row r="2365" spans="2:14" ht="15" hidden="1" x14ac:dyDescent="0.25">
      <c r="B2365" s="324" t="s">
        <v>15643</v>
      </c>
      <c r="C2365" s="324" t="s">
        <v>1100</v>
      </c>
      <c r="D2365" s="324" t="s">
        <v>4168</v>
      </c>
      <c r="E2365" s="324" t="s">
        <v>7528</v>
      </c>
      <c r="F2365" s="324" t="s">
        <v>1102</v>
      </c>
      <c r="G2365" s="324" t="s">
        <v>896</v>
      </c>
      <c r="H2365" s="324" t="s">
        <v>6223</v>
      </c>
      <c r="I2365" s="325">
        <v>0</v>
      </c>
      <c r="J2365" s="325">
        <v>0</v>
      </c>
      <c r="K2365" s="325">
        <v>0</v>
      </c>
      <c r="L2365" s="325">
        <v>0</v>
      </c>
      <c r="M2365" s="325">
        <v>0</v>
      </c>
      <c r="N2365" s="324" t="s">
        <v>7280</v>
      </c>
    </row>
    <row r="2366" spans="2:14" ht="15" hidden="1" x14ac:dyDescent="0.25">
      <c r="B2366" s="326" t="s">
        <v>15644</v>
      </c>
      <c r="C2366" s="326" t="s">
        <v>991</v>
      </c>
      <c r="D2366" s="326" t="s">
        <v>4147</v>
      </c>
      <c r="E2366" s="326" t="s">
        <v>1219</v>
      </c>
      <c r="F2366" s="326" t="s">
        <v>800</v>
      </c>
      <c r="G2366" s="326" t="s">
        <v>896</v>
      </c>
      <c r="H2366" s="326" t="s">
        <v>6249</v>
      </c>
      <c r="I2366" s="327">
        <v>0</v>
      </c>
      <c r="J2366" s="327">
        <v>0</v>
      </c>
      <c r="K2366" s="327">
        <v>0</v>
      </c>
      <c r="L2366" s="327">
        <v>0</v>
      </c>
      <c r="M2366" s="327">
        <v>0</v>
      </c>
      <c r="N2366" s="326" t="s">
        <v>7279</v>
      </c>
    </row>
    <row r="2367" spans="2:14" ht="15" hidden="1" x14ac:dyDescent="0.25">
      <c r="B2367" s="324" t="s">
        <v>15644</v>
      </c>
      <c r="C2367" s="324" t="s">
        <v>991</v>
      </c>
      <c r="D2367" s="324" t="s">
        <v>4147</v>
      </c>
      <c r="E2367" s="324" t="s">
        <v>1219</v>
      </c>
      <c r="F2367" s="324" t="s">
        <v>800</v>
      </c>
      <c r="G2367" s="324" t="s">
        <v>896</v>
      </c>
      <c r="H2367" s="324" t="s">
        <v>6221</v>
      </c>
      <c r="I2367" s="325">
        <v>0</v>
      </c>
      <c r="J2367" s="325">
        <v>0</v>
      </c>
      <c r="K2367" s="325">
        <v>0</v>
      </c>
      <c r="L2367" s="325">
        <v>0</v>
      </c>
      <c r="M2367" s="325">
        <v>0</v>
      </c>
      <c r="N2367" s="324" t="s">
        <v>7276</v>
      </c>
    </row>
    <row r="2368" spans="2:14" ht="15" hidden="1" x14ac:dyDescent="0.25">
      <c r="B2368" s="326" t="s">
        <v>15644</v>
      </c>
      <c r="C2368" s="326" t="s">
        <v>991</v>
      </c>
      <c r="D2368" s="326" t="s">
        <v>4147</v>
      </c>
      <c r="E2368" s="326" t="s">
        <v>1219</v>
      </c>
      <c r="F2368" s="326" t="s">
        <v>800</v>
      </c>
      <c r="G2368" s="326" t="s">
        <v>896</v>
      </c>
      <c r="H2368" s="326" t="s">
        <v>7395</v>
      </c>
      <c r="I2368" s="327">
        <v>0</v>
      </c>
      <c r="J2368" s="327">
        <v>0</v>
      </c>
      <c r="K2368" s="327">
        <v>0</v>
      </c>
      <c r="L2368" s="327">
        <v>0</v>
      </c>
      <c r="M2368" s="327">
        <v>0</v>
      </c>
      <c r="N2368" s="326" t="s">
        <v>7278</v>
      </c>
    </row>
    <row r="2369" spans="2:14" ht="15" hidden="1" x14ac:dyDescent="0.25">
      <c r="B2369" s="326" t="s">
        <v>15645</v>
      </c>
      <c r="C2369" s="326" t="s">
        <v>991</v>
      </c>
      <c r="D2369" s="326" t="s">
        <v>4147</v>
      </c>
      <c r="E2369" s="326" t="s">
        <v>1220</v>
      </c>
      <c r="F2369" s="326" t="s">
        <v>800</v>
      </c>
      <c r="G2369" s="326" t="s">
        <v>896</v>
      </c>
      <c r="H2369" s="326" t="s">
        <v>6249</v>
      </c>
      <c r="I2369" s="327">
        <v>0</v>
      </c>
      <c r="J2369" s="327">
        <v>0</v>
      </c>
      <c r="K2369" s="327">
        <v>0</v>
      </c>
      <c r="L2369" s="327">
        <v>0</v>
      </c>
      <c r="M2369" s="327">
        <v>0</v>
      </c>
      <c r="N2369" s="326" t="s">
        <v>7279</v>
      </c>
    </row>
    <row r="2370" spans="2:14" ht="15" hidden="1" x14ac:dyDescent="0.25">
      <c r="B2370" s="326" t="s">
        <v>15646</v>
      </c>
      <c r="C2370" s="326" t="s">
        <v>991</v>
      </c>
      <c r="D2370" s="326" t="s">
        <v>4147</v>
      </c>
      <c r="E2370" s="326" t="s">
        <v>1221</v>
      </c>
      <c r="F2370" s="326" t="s">
        <v>800</v>
      </c>
      <c r="G2370" s="326" t="s">
        <v>896</v>
      </c>
      <c r="H2370" s="326" t="s">
        <v>6249</v>
      </c>
      <c r="I2370" s="327">
        <v>0</v>
      </c>
      <c r="J2370" s="327">
        <v>0</v>
      </c>
      <c r="K2370" s="327">
        <v>0</v>
      </c>
      <c r="L2370" s="327">
        <v>0</v>
      </c>
      <c r="M2370" s="327">
        <v>0</v>
      </c>
      <c r="N2370" s="326" t="s">
        <v>7279</v>
      </c>
    </row>
    <row r="2371" spans="2:14" ht="15" hidden="1" x14ac:dyDescent="0.25">
      <c r="B2371" s="326" t="s">
        <v>15647</v>
      </c>
      <c r="C2371" s="326" t="s">
        <v>1217</v>
      </c>
      <c r="D2371" s="326" t="s">
        <v>4147</v>
      </c>
      <c r="E2371" s="326" t="s">
        <v>7182</v>
      </c>
      <c r="F2371" s="326" t="s">
        <v>800</v>
      </c>
      <c r="G2371" s="326" t="s">
        <v>896</v>
      </c>
      <c r="H2371" s="326" t="s">
        <v>6249</v>
      </c>
      <c r="I2371" s="327">
        <v>21.18244</v>
      </c>
      <c r="J2371" s="327">
        <v>0</v>
      </c>
      <c r="K2371" s="327">
        <v>21.18244</v>
      </c>
      <c r="L2371" s="327">
        <v>1554.29</v>
      </c>
      <c r="M2371" s="327">
        <v>0</v>
      </c>
      <c r="N2371" s="326" t="s">
        <v>7279</v>
      </c>
    </row>
    <row r="2372" spans="2:14" ht="15" hidden="1" x14ac:dyDescent="0.25">
      <c r="B2372" s="324" t="s">
        <v>15647</v>
      </c>
      <c r="C2372" s="324" t="s">
        <v>1217</v>
      </c>
      <c r="D2372" s="324" t="s">
        <v>4147</v>
      </c>
      <c r="E2372" s="324" t="s">
        <v>7182</v>
      </c>
      <c r="F2372" s="324" t="s">
        <v>800</v>
      </c>
      <c r="G2372" s="324" t="s">
        <v>896</v>
      </c>
      <c r="H2372" s="324" t="s">
        <v>6221</v>
      </c>
      <c r="I2372" s="325">
        <v>0</v>
      </c>
      <c r="J2372" s="325">
        <v>0</v>
      </c>
      <c r="K2372" s="325">
        <v>0</v>
      </c>
      <c r="L2372" s="325">
        <v>0</v>
      </c>
      <c r="M2372" s="325">
        <v>0</v>
      </c>
      <c r="N2372" s="324" t="s">
        <v>7276</v>
      </c>
    </row>
    <row r="2373" spans="2:14" ht="15" hidden="1" x14ac:dyDescent="0.25">
      <c r="B2373" s="326" t="s">
        <v>15648</v>
      </c>
      <c r="C2373" s="326" t="s">
        <v>1217</v>
      </c>
      <c r="D2373" s="326" t="s">
        <v>4147</v>
      </c>
      <c r="E2373" s="326" t="s">
        <v>7183</v>
      </c>
      <c r="F2373" s="326" t="s">
        <v>800</v>
      </c>
      <c r="G2373" s="326" t="s">
        <v>896</v>
      </c>
      <c r="H2373" s="326" t="s">
        <v>6249</v>
      </c>
      <c r="I2373" s="327">
        <v>0</v>
      </c>
      <c r="J2373" s="327">
        <v>0</v>
      </c>
      <c r="K2373" s="327">
        <v>0</v>
      </c>
      <c r="L2373" s="327">
        <v>0</v>
      </c>
      <c r="M2373" s="327">
        <v>0</v>
      </c>
      <c r="N2373" s="326" t="s">
        <v>7279</v>
      </c>
    </row>
    <row r="2374" spans="2:14" ht="15" hidden="1" x14ac:dyDescent="0.25">
      <c r="B2374" s="324" t="s">
        <v>21682</v>
      </c>
      <c r="C2374" s="324" t="s">
        <v>991</v>
      </c>
      <c r="D2374" s="324" t="s">
        <v>4147</v>
      </c>
      <c r="E2374" s="324" t="s">
        <v>1221</v>
      </c>
      <c r="F2374" s="324" t="s">
        <v>801</v>
      </c>
      <c r="G2374" s="324" t="s">
        <v>896</v>
      </c>
      <c r="H2374" s="324" t="s">
        <v>6249</v>
      </c>
      <c r="I2374" s="325">
        <v>57014</v>
      </c>
      <c r="J2374" s="325">
        <v>0</v>
      </c>
      <c r="K2374" s="325">
        <v>57014</v>
      </c>
      <c r="L2374" s="325">
        <v>0</v>
      </c>
      <c r="M2374" s="325">
        <v>0</v>
      </c>
      <c r="N2374" s="324" t="s">
        <v>7279</v>
      </c>
    </row>
    <row r="2375" spans="2:14" ht="15" hidden="1" x14ac:dyDescent="0.25">
      <c r="B2375" s="326" t="s">
        <v>21683</v>
      </c>
      <c r="C2375" s="326" t="s">
        <v>991</v>
      </c>
      <c r="D2375" s="326" t="s">
        <v>4147</v>
      </c>
      <c r="E2375" s="326" t="s">
        <v>1220</v>
      </c>
      <c r="F2375" s="326" t="s">
        <v>801</v>
      </c>
      <c r="G2375" s="326" t="s">
        <v>896</v>
      </c>
      <c r="H2375" s="326" t="s">
        <v>6249</v>
      </c>
      <c r="I2375" s="327">
        <v>56003</v>
      </c>
      <c r="J2375" s="327">
        <v>0</v>
      </c>
      <c r="K2375" s="327">
        <v>56003</v>
      </c>
      <c r="L2375" s="327">
        <v>0</v>
      </c>
      <c r="M2375" s="327">
        <v>0</v>
      </c>
      <c r="N2375" s="326" t="s">
        <v>7279</v>
      </c>
    </row>
    <row r="2376" spans="2:14" ht="15" hidden="1" x14ac:dyDescent="0.25">
      <c r="B2376" s="324" t="s">
        <v>21684</v>
      </c>
      <c r="C2376" s="324" t="s">
        <v>991</v>
      </c>
      <c r="D2376" s="324" t="s">
        <v>4147</v>
      </c>
      <c r="E2376" s="324" t="s">
        <v>1219</v>
      </c>
      <c r="F2376" s="324" t="s">
        <v>801</v>
      </c>
      <c r="G2376" s="324" t="s">
        <v>896</v>
      </c>
      <c r="H2376" s="324" t="s">
        <v>6249</v>
      </c>
      <c r="I2376" s="325">
        <v>1959273</v>
      </c>
      <c r="J2376" s="325">
        <v>0</v>
      </c>
      <c r="K2376" s="325">
        <v>1959273</v>
      </c>
      <c r="L2376" s="325">
        <v>0</v>
      </c>
      <c r="M2376" s="325">
        <v>0</v>
      </c>
      <c r="N2376" s="324" t="s">
        <v>7279</v>
      </c>
    </row>
    <row r="2377" spans="2:14" ht="15" hidden="1" x14ac:dyDescent="0.25">
      <c r="B2377" s="326" t="s">
        <v>21684</v>
      </c>
      <c r="C2377" s="326" t="s">
        <v>991</v>
      </c>
      <c r="D2377" s="326" t="s">
        <v>4147</v>
      </c>
      <c r="E2377" s="326" t="s">
        <v>1219</v>
      </c>
      <c r="F2377" s="326" t="s">
        <v>801</v>
      </c>
      <c r="G2377" s="326" t="s">
        <v>896</v>
      </c>
      <c r="H2377" s="326" t="s">
        <v>6221</v>
      </c>
      <c r="I2377" s="327">
        <v>837</v>
      </c>
      <c r="J2377" s="327">
        <v>0</v>
      </c>
      <c r="K2377" s="327">
        <v>837</v>
      </c>
      <c r="L2377" s="327">
        <v>0</v>
      </c>
      <c r="M2377" s="327">
        <v>0</v>
      </c>
      <c r="N2377" s="326" t="s">
        <v>7276</v>
      </c>
    </row>
    <row r="2378" spans="2:14" ht="15" hidden="1" x14ac:dyDescent="0.25">
      <c r="B2378" s="326" t="s">
        <v>15649</v>
      </c>
      <c r="C2378" s="326" t="s">
        <v>991</v>
      </c>
      <c r="D2378" s="326" t="s">
        <v>4149</v>
      </c>
      <c r="E2378" s="326" t="s">
        <v>1222</v>
      </c>
      <c r="F2378" s="326" t="s">
        <v>800</v>
      </c>
      <c r="G2378" s="326" t="s">
        <v>896</v>
      </c>
      <c r="H2378" s="326" t="s">
        <v>6249</v>
      </c>
      <c r="I2378" s="327">
        <v>0</v>
      </c>
      <c r="J2378" s="327">
        <v>0</v>
      </c>
      <c r="K2378" s="327">
        <v>0</v>
      </c>
      <c r="L2378" s="327">
        <v>0</v>
      </c>
      <c r="M2378" s="327">
        <v>0</v>
      </c>
      <c r="N2378" s="326" t="s">
        <v>7279</v>
      </c>
    </row>
    <row r="2379" spans="2:14" ht="15" hidden="1" x14ac:dyDescent="0.25">
      <c r="B2379" s="324" t="s">
        <v>15649</v>
      </c>
      <c r="C2379" s="324" t="s">
        <v>991</v>
      </c>
      <c r="D2379" s="324" t="s">
        <v>4149</v>
      </c>
      <c r="E2379" s="324" t="s">
        <v>1222</v>
      </c>
      <c r="F2379" s="324" t="s">
        <v>800</v>
      </c>
      <c r="G2379" s="324" t="s">
        <v>896</v>
      </c>
      <c r="H2379" s="324" t="s">
        <v>6221</v>
      </c>
      <c r="I2379" s="325">
        <v>0</v>
      </c>
      <c r="J2379" s="325">
        <v>0</v>
      </c>
      <c r="K2379" s="325">
        <v>0</v>
      </c>
      <c r="L2379" s="325">
        <v>0</v>
      </c>
      <c r="M2379" s="325">
        <v>0</v>
      </c>
      <c r="N2379" s="324" t="s">
        <v>7276</v>
      </c>
    </row>
    <row r="2380" spans="2:14" ht="15" hidden="1" x14ac:dyDescent="0.25">
      <c r="B2380" s="326" t="s">
        <v>15650</v>
      </c>
      <c r="C2380" s="326" t="s">
        <v>1217</v>
      </c>
      <c r="D2380" s="326" t="s">
        <v>4149</v>
      </c>
      <c r="E2380" s="326" t="s">
        <v>7184</v>
      </c>
      <c r="F2380" s="326" t="s">
        <v>800</v>
      </c>
      <c r="G2380" s="326" t="s">
        <v>896</v>
      </c>
      <c r="H2380" s="326" t="s">
        <v>6249</v>
      </c>
      <c r="I2380" s="327">
        <v>0</v>
      </c>
      <c r="J2380" s="327">
        <v>0</v>
      </c>
      <c r="K2380" s="327">
        <v>0</v>
      </c>
      <c r="L2380" s="327">
        <v>0</v>
      </c>
      <c r="M2380" s="327">
        <v>0</v>
      </c>
      <c r="N2380" s="326" t="s">
        <v>7279</v>
      </c>
    </row>
    <row r="2381" spans="2:14" ht="15" hidden="1" x14ac:dyDescent="0.25">
      <c r="B2381" s="324" t="s">
        <v>15650</v>
      </c>
      <c r="C2381" s="324" t="s">
        <v>1217</v>
      </c>
      <c r="D2381" s="324" t="s">
        <v>4149</v>
      </c>
      <c r="E2381" s="324" t="s">
        <v>7184</v>
      </c>
      <c r="F2381" s="324" t="s">
        <v>800</v>
      </c>
      <c r="G2381" s="324" t="s">
        <v>896</v>
      </c>
      <c r="H2381" s="324" t="s">
        <v>6221</v>
      </c>
      <c r="I2381" s="325">
        <v>0</v>
      </c>
      <c r="J2381" s="325">
        <v>0</v>
      </c>
      <c r="K2381" s="325">
        <v>0</v>
      </c>
      <c r="L2381" s="325">
        <v>0</v>
      </c>
      <c r="M2381" s="325">
        <v>0</v>
      </c>
      <c r="N2381" s="324" t="s">
        <v>7276</v>
      </c>
    </row>
    <row r="2382" spans="2:14" ht="15" hidden="1" x14ac:dyDescent="0.25">
      <c r="B2382" s="326" t="s">
        <v>21685</v>
      </c>
      <c r="C2382" s="326" t="s">
        <v>991</v>
      </c>
      <c r="D2382" s="326" t="s">
        <v>4149</v>
      </c>
      <c r="E2382" s="326" t="s">
        <v>1222</v>
      </c>
      <c r="F2382" s="326" t="s">
        <v>801</v>
      </c>
      <c r="G2382" s="326" t="s">
        <v>896</v>
      </c>
      <c r="H2382" s="326" t="s">
        <v>6249</v>
      </c>
      <c r="I2382" s="327">
        <v>144162</v>
      </c>
      <c r="J2382" s="327">
        <v>0</v>
      </c>
      <c r="K2382" s="327">
        <v>144162</v>
      </c>
      <c r="L2382" s="327">
        <v>0</v>
      </c>
      <c r="M2382" s="327">
        <v>0</v>
      </c>
      <c r="N2382" s="326" t="s">
        <v>7279</v>
      </c>
    </row>
    <row r="2383" spans="2:14" ht="15" hidden="1" x14ac:dyDescent="0.25">
      <c r="B2383" s="324" t="s">
        <v>21686</v>
      </c>
      <c r="C2383" s="324" t="s">
        <v>1217</v>
      </c>
      <c r="D2383" s="324" t="s">
        <v>4149</v>
      </c>
      <c r="E2383" s="324" t="s">
        <v>7184</v>
      </c>
      <c r="F2383" s="324" t="s">
        <v>801</v>
      </c>
      <c r="G2383" s="324" t="s">
        <v>896</v>
      </c>
      <c r="H2383" s="324" t="s">
        <v>6249</v>
      </c>
      <c r="I2383" s="325">
        <v>19999</v>
      </c>
      <c r="J2383" s="325">
        <v>0</v>
      </c>
      <c r="K2383" s="325">
        <v>19999</v>
      </c>
      <c r="L2383" s="325">
        <v>0</v>
      </c>
      <c r="M2383" s="325">
        <v>0</v>
      </c>
      <c r="N2383" s="324" t="s">
        <v>7279</v>
      </c>
    </row>
    <row r="2384" spans="2:14" ht="15" hidden="1" x14ac:dyDescent="0.25">
      <c r="B2384" s="324" t="s">
        <v>15651</v>
      </c>
      <c r="C2384" s="324" t="s">
        <v>1217</v>
      </c>
      <c r="D2384" s="324" t="s">
        <v>4150</v>
      </c>
      <c r="E2384" s="324" t="s">
        <v>1223</v>
      </c>
      <c r="F2384" s="324" t="s">
        <v>800</v>
      </c>
      <c r="G2384" s="324" t="s">
        <v>896</v>
      </c>
      <c r="H2384" s="324" t="s">
        <v>7393</v>
      </c>
      <c r="I2384" s="325">
        <v>996.7</v>
      </c>
      <c r="J2384" s="325">
        <v>0</v>
      </c>
      <c r="K2384" s="325">
        <v>996.7</v>
      </c>
      <c r="L2384" s="325">
        <v>11173.01</v>
      </c>
      <c r="M2384" s="325">
        <v>0</v>
      </c>
      <c r="N2384" s="324" t="s">
        <v>7275</v>
      </c>
    </row>
    <row r="2385" spans="2:14" ht="15" hidden="1" x14ac:dyDescent="0.25">
      <c r="B2385" s="326" t="s">
        <v>15652</v>
      </c>
      <c r="C2385" s="326" t="s">
        <v>1217</v>
      </c>
      <c r="D2385" s="326" t="s">
        <v>4150</v>
      </c>
      <c r="E2385" s="326" t="s">
        <v>1224</v>
      </c>
      <c r="F2385" s="326" t="s">
        <v>800</v>
      </c>
      <c r="G2385" s="326" t="s">
        <v>896</v>
      </c>
      <c r="H2385" s="326" t="s">
        <v>7393</v>
      </c>
      <c r="I2385" s="327">
        <v>135.5</v>
      </c>
      <c r="J2385" s="327">
        <v>0</v>
      </c>
      <c r="K2385" s="327">
        <v>135.5</v>
      </c>
      <c r="L2385" s="327">
        <v>1666.65</v>
      </c>
      <c r="M2385" s="327">
        <v>0</v>
      </c>
      <c r="N2385" s="326" t="s">
        <v>7275</v>
      </c>
    </row>
    <row r="2386" spans="2:14" ht="15" hidden="1" x14ac:dyDescent="0.25">
      <c r="B2386" s="324" t="s">
        <v>15653</v>
      </c>
      <c r="C2386" s="324" t="s">
        <v>991</v>
      </c>
      <c r="D2386" s="324" t="s">
        <v>4150</v>
      </c>
      <c r="E2386" s="324" t="s">
        <v>1225</v>
      </c>
      <c r="F2386" s="324" t="s">
        <v>800</v>
      </c>
      <c r="G2386" s="324" t="s">
        <v>896</v>
      </c>
      <c r="H2386" s="324" t="s">
        <v>6249</v>
      </c>
      <c r="I2386" s="325">
        <v>12.85</v>
      </c>
      <c r="J2386" s="325">
        <v>0</v>
      </c>
      <c r="K2386" s="325">
        <v>12.85</v>
      </c>
      <c r="L2386" s="325">
        <v>169.62</v>
      </c>
      <c r="M2386" s="325">
        <v>0</v>
      </c>
      <c r="N2386" s="324" t="s">
        <v>7279</v>
      </c>
    </row>
    <row r="2387" spans="2:14" ht="15" hidden="1" x14ac:dyDescent="0.25">
      <c r="B2387" s="326" t="s">
        <v>15654</v>
      </c>
      <c r="C2387" s="326" t="s">
        <v>1217</v>
      </c>
      <c r="D2387" s="326" t="s">
        <v>4150</v>
      </c>
      <c r="E2387" s="326" t="s">
        <v>9823</v>
      </c>
      <c r="F2387" s="326" t="s">
        <v>800</v>
      </c>
      <c r="G2387" s="326" t="s">
        <v>896</v>
      </c>
      <c r="H2387" s="326" t="s">
        <v>6249</v>
      </c>
      <c r="I2387" s="327">
        <v>0</v>
      </c>
      <c r="J2387" s="327">
        <v>0</v>
      </c>
      <c r="K2387" s="327">
        <v>0</v>
      </c>
      <c r="L2387" s="327">
        <v>0</v>
      </c>
      <c r="M2387" s="327">
        <v>0</v>
      </c>
      <c r="N2387" s="326" t="s">
        <v>7279</v>
      </c>
    </row>
    <row r="2388" spans="2:14" ht="15" hidden="1" x14ac:dyDescent="0.25">
      <c r="B2388" s="324" t="s">
        <v>15654</v>
      </c>
      <c r="C2388" s="324" t="s">
        <v>1217</v>
      </c>
      <c r="D2388" s="324" t="s">
        <v>4150</v>
      </c>
      <c r="E2388" s="324" t="s">
        <v>9823</v>
      </c>
      <c r="F2388" s="324" t="s">
        <v>800</v>
      </c>
      <c r="G2388" s="324" t="s">
        <v>896</v>
      </c>
      <c r="H2388" s="324" t="s">
        <v>6221</v>
      </c>
      <c r="I2388" s="325">
        <v>0</v>
      </c>
      <c r="J2388" s="325">
        <v>0</v>
      </c>
      <c r="K2388" s="325">
        <v>0</v>
      </c>
      <c r="L2388" s="325">
        <v>0</v>
      </c>
      <c r="M2388" s="325">
        <v>0</v>
      </c>
      <c r="N2388" s="324" t="s">
        <v>7276</v>
      </c>
    </row>
    <row r="2389" spans="2:14" ht="15" hidden="1" x14ac:dyDescent="0.25">
      <c r="B2389" s="326" t="s">
        <v>15655</v>
      </c>
      <c r="C2389" s="326" t="s">
        <v>1217</v>
      </c>
      <c r="D2389" s="326" t="s">
        <v>4150</v>
      </c>
      <c r="E2389" s="326" t="s">
        <v>9824</v>
      </c>
      <c r="F2389" s="326" t="s">
        <v>800</v>
      </c>
      <c r="G2389" s="326" t="s">
        <v>896</v>
      </c>
      <c r="H2389" s="326" t="s">
        <v>6249</v>
      </c>
      <c r="I2389" s="327">
        <v>0</v>
      </c>
      <c r="J2389" s="327">
        <v>0</v>
      </c>
      <c r="K2389" s="327">
        <v>0</v>
      </c>
      <c r="L2389" s="327">
        <v>0</v>
      </c>
      <c r="M2389" s="327">
        <v>0</v>
      </c>
      <c r="N2389" s="326" t="s">
        <v>7279</v>
      </c>
    </row>
    <row r="2390" spans="2:14" ht="15" hidden="1" x14ac:dyDescent="0.25">
      <c r="B2390" s="324" t="s">
        <v>15655</v>
      </c>
      <c r="C2390" s="324" t="s">
        <v>1217</v>
      </c>
      <c r="D2390" s="324" t="s">
        <v>4150</v>
      </c>
      <c r="E2390" s="324" t="s">
        <v>9824</v>
      </c>
      <c r="F2390" s="324" t="s">
        <v>800</v>
      </c>
      <c r="G2390" s="324" t="s">
        <v>896</v>
      </c>
      <c r="H2390" s="324" t="s">
        <v>6221</v>
      </c>
      <c r="I2390" s="325">
        <v>0</v>
      </c>
      <c r="J2390" s="325">
        <v>0</v>
      </c>
      <c r="K2390" s="325">
        <v>0</v>
      </c>
      <c r="L2390" s="325">
        <v>0</v>
      </c>
      <c r="M2390" s="325">
        <v>0</v>
      </c>
      <c r="N2390" s="324" t="s">
        <v>7276</v>
      </c>
    </row>
    <row r="2391" spans="2:14" ht="15" hidden="1" x14ac:dyDescent="0.25">
      <c r="B2391" s="326" t="s">
        <v>15656</v>
      </c>
      <c r="C2391" s="326" t="s">
        <v>1226</v>
      </c>
      <c r="D2391" s="326" t="s">
        <v>4151</v>
      </c>
      <c r="E2391" s="326" t="s">
        <v>1227</v>
      </c>
      <c r="F2391" s="326" t="s">
        <v>800</v>
      </c>
      <c r="G2391" s="326" t="s">
        <v>896</v>
      </c>
      <c r="H2391" s="326" t="s">
        <v>7393</v>
      </c>
      <c r="I2391" s="327">
        <v>13.88</v>
      </c>
      <c r="J2391" s="327">
        <v>0</v>
      </c>
      <c r="K2391" s="327">
        <v>13.88</v>
      </c>
      <c r="L2391" s="327">
        <v>1791.91</v>
      </c>
      <c r="M2391" s="327">
        <v>0</v>
      </c>
      <c r="N2391" s="326" t="s">
        <v>7275</v>
      </c>
    </row>
    <row r="2392" spans="2:14" ht="15" hidden="1" x14ac:dyDescent="0.25">
      <c r="B2392" s="324" t="s">
        <v>15657</v>
      </c>
      <c r="C2392" s="324" t="s">
        <v>1098</v>
      </c>
      <c r="D2392" s="324" t="s">
        <v>4151</v>
      </c>
      <c r="E2392" s="324" t="s">
        <v>1228</v>
      </c>
      <c r="F2392" s="324" t="s">
        <v>800</v>
      </c>
      <c r="G2392" s="324" t="s">
        <v>896</v>
      </c>
      <c r="H2392" s="324" t="s">
        <v>6249</v>
      </c>
      <c r="I2392" s="325">
        <v>5</v>
      </c>
      <c r="J2392" s="325">
        <v>0</v>
      </c>
      <c r="K2392" s="325">
        <v>5</v>
      </c>
      <c r="L2392" s="325">
        <v>2085.69</v>
      </c>
      <c r="M2392" s="325">
        <v>0</v>
      </c>
      <c r="N2392" s="324" t="s">
        <v>7279</v>
      </c>
    </row>
    <row r="2393" spans="2:14" ht="15" hidden="1" x14ac:dyDescent="0.25">
      <c r="B2393" s="324" t="s">
        <v>15658</v>
      </c>
      <c r="C2393" s="324" t="s">
        <v>1098</v>
      </c>
      <c r="D2393" s="324" t="s">
        <v>4151</v>
      </c>
      <c r="E2393" s="324" t="s">
        <v>1229</v>
      </c>
      <c r="F2393" s="324" t="s">
        <v>800</v>
      </c>
      <c r="G2393" s="324" t="s">
        <v>896</v>
      </c>
      <c r="H2393" s="324" t="s">
        <v>6249</v>
      </c>
      <c r="I2393" s="325">
        <v>4.1100000000000003</v>
      </c>
      <c r="J2393" s="325">
        <v>0</v>
      </c>
      <c r="K2393" s="325">
        <v>4.1100000000000003</v>
      </c>
      <c r="L2393" s="325">
        <v>828.4</v>
      </c>
      <c r="M2393" s="325">
        <v>0</v>
      </c>
      <c r="N2393" s="324" t="s">
        <v>7279</v>
      </c>
    </row>
    <row r="2394" spans="2:14" ht="15" hidden="1" x14ac:dyDescent="0.25">
      <c r="B2394" s="324" t="s">
        <v>15659</v>
      </c>
      <c r="C2394" s="324" t="s">
        <v>1098</v>
      </c>
      <c r="D2394" s="324" t="s">
        <v>4151</v>
      </c>
      <c r="E2394" s="324" t="s">
        <v>1230</v>
      </c>
      <c r="F2394" s="324" t="s">
        <v>800</v>
      </c>
      <c r="G2394" s="324" t="s">
        <v>896</v>
      </c>
      <c r="H2394" s="324" t="s">
        <v>6249</v>
      </c>
      <c r="I2394" s="325">
        <v>0</v>
      </c>
      <c r="J2394" s="325">
        <v>0</v>
      </c>
      <c r="K2394" s="325">
        <v>0</v>
      </c>
      <c r="L2394" s="325">
        <v>0.01</v>
      </c>
      <c r="M2394" s="325">
        <v>0</v>
      </c>
      <c r="N2394" s="324" t="s">
        <v>7279</v>
      </c>
    </row>
    <row r="2395" spans="2:14" ht="15" hidden="1" x14ac:dyDescent="0.25">
      <c r="B2395" s="326" t="s">
        <v>15659</v>
      </c>
      <c r="C2395" s="326" t="s">
        <v>1098</v>
      </c>
      <c r="D2395" s="326" t="s">
        <v>4151</v>
      </c>
      <c r="E2395" s="326" t="s">
        <v>1230</v>
      </c>
      <c r="F2395" s="326" t="s">
        <v>800</v>
      </c>
      <c r="G2395" s="326" t="s">
        <v>896</v>
      </c>
      <c r="H2395" s="326" t="s">
        <v>6223</v>
      </c>
      <c r="I2395" s="327">
        <v>348.74</v>
      </c>
      <c r="J2395" s="327">
        <v>0</v>
      </c>
      <c r="K2395" s="327">
        <v>348.74</v>
      </c>
      <c r="L2395" s="327">
        <v>10017.93</v>
      </c>
      <c r="M2395" s="327">
        <v>0</v>
      </c>
      <c r="N2395" s="326" t="s">
        <v>7280</v>
      </c>
    </row>
    <row r="2396" spans="2:14" ht="15" hidden="1" x14ac:dyDescent="0.25">
      <c r="B2396" s="324" t="s">
        <v>15660</v>
      </c>
      <c r="C2396" s="324" t="s">
        <v>1226</v>
      </c>
      <c r="D2396" s="324" t="s">
        <v>4153</v>
      </c>
      <c r="E2396" s="324" t="s">
        <v>1231</v>
      </c>
      <c r="F2396" s="324" t="s">
        <v>800</v>
      </c>
      <c r="G2396" s="324" t="s">
        <v>896</v>
      </c>
      <c r="H2396" s="324" t="s">
        <v>7393</v>
      </c>
      <c r="I2396" s="325">
        <v>19.399999999999999</v>
      </c>
      <c r="J2396" s="325">
        <v>0</v>
      </c>
      <c r="K2396" s="325">
        <v>19.399999999999999</v>
      </c>
      <c r="L2396" s="325">
        <v>1128.33</v>
      </c>
      <c r="M2396" s="325">
        <v>0</v>
      </c>
      <c r="N2396" s="324" t="s">
        <v>7275</v>
      </c>
    </row>
    <row r="2397" spans="2:14" ht="15" hidden="1" x14ac:dyDescent="0.25">
      <c r="B2397" s="326" t="s">
        <v>15661</v>
      </c>
      <c r="C2397" s="326" t="s">
        <v>1226</v>
      </c>
      <c r="D2397" s="326" t="s">
        <v>4153</v>
      </c>
      <c r="E2397" s="326" t="s">
        <v>1232</v>
      </c>
      <c r="F2397" s="326" t="s">
        <v>800</v>
      </c>
      <c r="G2397" s="326" t="s">
        <v>896</v>
      </c>
      <c r="H2397" s="326" t="s">
        <v>7393</v>
      </c>
      <c r="I2397" s="327">
        <v>44.4</v>
      </c>
      <c r="J2397" s="327">
        <v>0</v>
      </c>
      <c r="K2397" s="327">
        <v>44.4</v>
      </c>
      <c r="L2397" s="327">
        <v>15328.72</v>
      </c>
      <c r="M2397" s="327">
        <v>0</v>
      </c>
      <c r="N2397" s="326" t="s">
        <v>7275</v>
      </c>
    </row>
    <row r="2398" spans="2:14" ht="15" hidden="1" x14ac:dyDescent="0.25">
      <c r="B2398" s="324" t="s">
        <v>15662</v>
      </c>
      <c r="C2398" s="324" t="s">
        <v>1226</v>
      </c>
      <c r="D2398" s="324" t="s">
        <v>4155</v>
      </c>
      <c r="E2398" s="324" t="s">
        <v>1233</v>
      </c>
      <c r="F2398" s="324" t="s">
        <v>800</v>
      </c>
      <c r="G2398" s="324" t="s">
        <v>896</v>
      </c>
      <c r="H2398" s="324" t="s">
        <v>7393</v>
      </c>
      <c r="I2398" s="325">
        <v>22.3</v>
      </c>
      <c r="J2398" s="325">
        <v>0</v>
      </c>
      <c r="K2398" s="325">
        <v>22.3</v>
      </c>
      <c r="L2398" s="325">
        <v>637.57000000000005</v>
      </c>
      <c r="M2398" s="325">
        <v>0</v>
      </c>
      <c r="N2398" s="324" t="s">
        <v>7275</v>
      </c>
    </row>
    <row r="2399" spans="2:14" ht="15" hidden="1" x14ac:dyDescent="0.25">
      <c r="B2399" s="326" t="s">
        <v>15663</v>
      </c>
      <c r="C2399" s="326" t="s">
        <v>1226</v>
      </c>
      <c r="D2399" s="326" t="s">
        <v>4155</v>
      </c>
      <c r="E2399" s="326" t="s">
        <v>1234</v>
      </c>
      <c r="F2399" s="326" t="s">
        <v>800</v>
      </c>
      <c r="G2399" s="326" t="s">
        <v>896</v>
      </c>
      <c r="H2399" s="326" t="s">
        <v>7393</v>
      </c>
      <c r="I2399" s="327">
        <v>36</v>
      </c>
      <c r="J2399" s="327">
        <v>0</v>
      </c>
      <c r="K2399" s="327">
        <v>36</v>
      </c>
      <c r="L2399" s="327">
        <v>172.8</v>
      </c>
      <c r="M2399" s="327">
        <v>0</v>
      </c>
      <c r="N2399" s="326" t="s">
        <v>7275</v>
      </c>
    </row>
    <row r="2400" spans="2:14" ht="15" hidden="1" x14ac:dyDescent="0.25">
      <c r="B2400" s="324" t="s">
        <v>15664</v>
      </c>
      <c r="C2400" s="324" t="s">
        <v>1226</v>
      </c>
      <c r="D2400" s="324" t="s">
        <v>4156</v>
      </c>
      <c r="E2400" s="324" t="s">
        <v>1235</v>
      </c>
      <c r="F2400" s="324" t="s">
        <v>800</v>
      </c>
      <c r="G2400" s="324" t="s">
        <v>896</v>
      </c>
      <c r="H2400" s="324" t="s">
        <v>7393</v>
      </c>
      <c r="I2400" s="325">
        <v>20.5</v>
      </c>
      <c r="J2400" s="325">
        <v>0</v>
      </c>
      <c r="K2400" s="325">
        <v>20.5</v>
      </c>
      <c r="L2400" s="325">
        <v>364.08</v>
      </c>
      <c r="M2400" s="325">
        <v>0</v>
      </c>
      <c r="N2400" s="324" t="s">
        <v>7275</v>
      </c>
    </row>
    <row r="2401" spans="2:14" ht="15" hidden="1" x14ac:dyDescent="0.25">
      <c r="B2401" s="326" t="s">
        <v>15665</v>
      </c>
      <c r="C2401" s="326" t="s">
        <v>1226</v>
      </c>
      <c r="D2401" s="326" t="s">
        <v>4159</v>
      </c>
      <c r="E2401" s="326" t="s">
        <v>1236</v>
      </c>
      <c r="F2401" s="326" t="s">
        <v>800</v>
      </c>
      <c r="G2401" s="326" t="s">
        <v>896</v>
      </c>
      <c r="H2401" s="326" t="s">
        <v>7393</v>
      </c>
      <c r="I2401" s="327">
        <v>18.2</v>
      </c>
      <c r="J2401" s="327">
        <v>0</v>
      </c>
      <c r="K2401" s="327">
        <v>18.2</v>
      </c>
      <c r="L2401" s="327">
        <v>3523.19</v>
      </c>
      <c r="M2401" s="327">
        <v>0</v>
      </c>
      <c r="N2401" s="326" t="s">
        <v>7275</v>
      </c>
    </row>
    <row r="2402" spans="2:14" ht="15" hidden="1" x14ac:dyDescent="0.25">
      <c r="B2402" s="326" t="s">
        <v>15666</v>
      </c>
      <c r="C2402" s="326" t="s">
        <v>991</v>
      </c>
      <c r="D2402" s="326" t="s">
        <v>4160</v>
      </c>
      <c r="E2402" s="326" t="s">
        <v>1237</v>
      </c>
      <c r="F2402" s="326" t="s">
        <v>801</v>
      </c>
      <c r="G2402" s="326" t="s">
        <v>896</v>
      </c>
      <c r="H2402" s="326" t="s">
        <v>6249</v>
      </c>
      <c r="I2402" s="327">
        <v>0</v>
      </c>
      <c r="J2402" s="327">
        <v>0</v>
      </c>
      <c r="K2402" s="327">
        <v>0</v>
      </c>
      <c r="L2402" s="327">
        <v>0.41</v>
      </c>
      <c r="M2402" s="327">
        <v>0</v>
      </c>
      <c r="N2402" s="326" t="s">
        <v>7279</v>
      </c>
    </row>
    <row r="2403" spans="2:14" ht="15" hidden="1" x14ac:dyDescent="0.25">
      <c r="B2403" s="324" t="s">
        <v>15666</v>
      </c>
      <c r="C2403" s="324" t="s">
        <v>991</v>
      </c>
      <c r="D2403" s="324" t="s">
        <v>4160</v>
      </c>
      <c r="E2403" s="324" t="s">
        <v>1237</v>
      </c>
      <c r="F2403" s="324" t="s">
        <v>801</v>
      </c>
      <c r="G2403" s="324" t="s">
        <v>896</v>
      </c>
      <c r="H2403" s="324" t="s">
        <v>6221</v>
      </c>
      <c r="I2403" s="325">
        <v>0</v>
      </c>
      <c r="J2403" s="325">
        <v>0</v>
      </c>
      <c r="K2403" s="325">
        <v>0</v>
      </c>
      <c r="L2403" s="325">
        <v>-0.41</v>
      </c>
      <c r="M2403" s="325">
        <v>0</v>
      </c>
      <c r="N2403" s="324" t="s">
        <v>7276</v>
      </c>
    </row>
    <row r="2404" spans="2:14" ht="15" hidden="1" x14ac:dyDescent="0.25">
      <c r="B2404" s="326" t="s">
        <v>15667</v>
      </c>
      <c r="C2404" s="326" t="s">
        <v>1217</v>
      </c>
      <c r="D2404" s="326" t="s">
        <v>4160</v>
      </c>
      <c r="E2404" s="326" t="s">
        <v>1239</v>
      </c>
      <c r="F2404" s="326" t="s">
        <v>801</v>
      </c>
      <c r="G2404" s="326" t="s">
        <v>896</v>
      </c>
      <c r="H2404" s="326" t="s">
        <v>7393</v>
      </c>
      <c r="I2404" s="327">
        <v>9504</v>
      </c>
      <c r="J2404" s="327">
        <v>0</v>
      </c>
      <c r="K2404" s="327">
        <v>9504</v>
      </c>
      <c r="L2404" s="327">
        <v>2995.7</v>
      </c>
      <c r="M2404" s="327">
        <v>0</v>
      </c>
      <c r="N2404" s="326" t="s">
        <v>7275</v>
      </c>
    </row>
    <row r="2405" spans="2:14" ht="15" hidden="1" x14ac:dyDescent="0.25">
      <c r="B2405" s="324" t="s">
        <v>15668</v>
      </c>
      <c r="C2405" s="324" t="s">
        <v>991</v>
      </c>
      <c r="D2405" s="324" t="s">
        <v>4160</v>
      </c>
      <c r="E2405" s="324" t="s">
        <v>2290</v>
      </c>
      <c r="F2405" s="324" t="s">
        <v>801</v>
      </c>
      <c r="G2405" s="324" t="s">
        <v>896</v>
      </c>
      <c r="H2405" s="324" t="s">
        <v>6249</v>
      </c>
      <c r="I2405" s="325">
        <v>0</v>
      </c>
      <c r="J2405" s="325">
        <v>0</v>
      </c>
      <c r="K2405" s="325">
        <v>0</v>
      </c>
      <c r="L2405" s="325">
        <v>0</v>
      </c>
      <c r="M2405" s="325">
        <v>0</v>
      </c>
      <c r="N2405" s="324" t="s">
        <v>7279</v>
      </c>
    </row>
    <row r="2406" spans="2:14" ht="15" hidden="1" x14ac:dyDescent="0.25">
      <c r="B2406" s="324" t="s">
        <v>15669</v>
      </c>
      <c r="C2406" s="324" t="s">
        <v>1217</v>
      </c>
      <c r="D2406" s="324" t="s">
        <v>4160</v>
      </c>
      <c r="E2406" s="324" t="s">
        <v>9840</v>
      </c>
      <c r="F2406" s="324" t="s">
        <v>801</v>
      </c>
      <c r="G2406" s="324" t="s">
        <v>896</v>
      </c>
      <c r="H2406" s="324" t="s">
        <v>6249</v>
      </c>
      <c r="I2406" s="325">
        <v>0</v>
      </c>
      <c r="J2406" s="325">
        <v>0</v>
      </c>
      <c r="K2406" s="325">
        <v>0</v>
      </c>
      <c r="L2406" s="325">
        <v>0</v>
      </c>
      <c r="M2406" s="325">
        <v>0</v>
      </c>
      <c r="N2406" s="324" t="s">
        <v>7279</v>
      </c>
    </row>
    <row r="2407" spans="2:14" ht="15" hidden="1" x14ac:dyDescent="0.25">
      <c r="B2407" s="326" t="s">
        <v>15669</v>
      </c>
      <c r="C2407" s="326" t="s">
        <v>1217</v>
      </c>
      <c r="D2407" s="326" t="s">
        <v>4160</v>
      </c>
      <c r="E2407" s="326" t="s">
        <v>9840</v>
      </c>
      <c r="F2407" s="326" t="s">
        <v>801</v>
      </c>
      <c r="G2407" s="326" t="s">
        <v>896</v>
      </c>
      <c r="H2407" s="326" t="s">
        <v>6221</v>
      </c>
      <c r="I2407" s="327">
        <v>0</v>
      </c>
      <c r="J2407" s="327">
        <v>0</v>
      </c>
      <c r="K2407" s="327">
        <v>0</v>
      </c>
      <c r="L2407" s="327">
        <v>0</v>
      </c>
      <c r="M2407" s="327">
        <v>0</v>
      </c>
      <c r="N2407" s="326" t="s">
        <v>7276</v>
      </c>
    </row>
    <row r="2408" spans="2:14" ht="15" hidden="1" x14ac:dyDescent="0.25">
      <c r="B2408" s="324" t="s">
        <v>15670</v>
      </c>
      <c r="C2408" s="324" t="s">
        <v>1217</v>
      </c>
      <c r="D2408" s="324" t="s">
        <v>4160</v>
      </c>
      <c r="E2408" s="324" t="s">
        <v>9841</v>
      </c>
      <c r="F2408" s="324" t="s">
        <v>801</v>
      </c>
      <c r="G2408" s="324" t="s">
        <v>896</v>
      </c>
      <c r="H2408" s="324" t="s">
        <v>6249</v>
      </c>
      <c r="I2408" s="325">
        <v>0</v>
      </c>
      <c r="J2408" s="325">
        <v>0</v>
      </c>
      <c r="K2408" s="325">
        <v>0</v>
      </c>
      <c r="L2408" s="325">
        <v>0</v>
      </c>
      <c r="M2408" s="325">
        <v>0</v>
      </c>
      <c r="N2408" s="324" t="s">
        <v>7279</v>
      </c>
    </row>
    <row r="2409" spans="2:14" ht="15" hidden="1" x14ac:dyDescent="0.25">
      <c r="B2409" s="326" t="s">
        <v>15670</v>
      </c>
      <c r="C2409" s="326" t="s">
        <v>1217</v>
      </c>
      <c r="D2409" s="326" t="s">
        <v>4160</v>
      </c>
      <c r="E2409" s="326" t="s">
        <v>9841</v>
      </c>
      <c r="F2409" s="326" t="s">
        <v>801</v>
      </c>
      <c r="G2409" s="326" t="s">
        <v>896</v>
      </c>
      <c r="H2409" s="326" t="s">
        <v>6221</v>
      </c>
      <c r="I2409" s="327">
        <v>0</v>
      </c>
      <c r="J2409" s="327">
        <v>0</v>
      </c>
      <c r="K2409" s="327">
        <v>0</v>
      </c>
      <c r="L2409" s="327">
        <v>0</v>
      </c>
      <c r="M2409" s="327">
        <v>0</v>
      </c>
      <c r="N2409" s="326" t="s">
        <v>7276</v>
      </c>
    </row>
    <row r="2410" spans="2:14" ht="15" hidden="1" x14ac:dyDescent="0.25">
      <c r="B2410" s="324" t="s">
        <v>15671</v>
      </c>
      <c r="C2410" s="324" t="s">
        <v>1098</v>
      </c>
      <c r="D2410" s="324" t="s">
        <v>4163</v>
      </c>
      <c r="E2410" s="324" t="s">
        <v>1240</v>
      </c>
      <c r="F2410" s="324" t="s">
        <v>1102</v>
      </c>
      <c r="G2410" s="324" t="s">
        <v>896</v>
      </c>
      <c r="H2410" s="324" t="s">
        <v>6249</v>
      </c>
      <c r="I2410" s="325">
        <v>200</v>
      </c>
      <c r="J2410" s="325">
        <v>0</v>
      </c>
      <c r="K2410" s="325">
        <v>200</v>
      </c>
      <c r="L2410" s="325">
        <v>887.75</v>
      </c>
      <c r="M2410" s="325">
        <v>0</v>
      </c>
      <c r="N2410" s="324" t="s">
        <v>7279</v>
      </c>
    </row>
    <row r="2411" spans="2:14" ht="15" hidden="1" x14ac:dyDescent="0.25">
      <c r="B2411" s="324" t="s">
        <v>15672</v>
      </c>
      <c r="C2411" s="324" t="s">
        <v>1098</v>
      </c>
      <c r="D2411" s="324" t="s">
        <v>4163</v>
      </c>
      <c r="E2411" s="324" t="s">
        <v>1241</v>
      </c>
      <c r="F2411" s="324" t="s">
        <v>1102</v>
      </c>
      <c r="G2411" s="324" t="s">
        <v>896</v>
      </c>
      <c r="H2411" s="324" t="s">
        <v>6249</v>
      </c>
      <c r="I2411" s="325">
        <v>100</v>
      </c>
      <c r="J2411" s="325">
        <v>0</v>
      </c>
      <c r="K2411" s="325">
        <v>100</v>
      </c>
      <c r="L2411" s="325">
        <v>680.62</v>
      </c>
      <c r="M2411" s="325">
        <v>0</v>
      </c>
      <c r="N2411" s="324" t="s">
        <v>7279</v>
      </c>
    </row>
    <row r="2412" spans="2:14" ht="15" hidden="1" x14ac:dyDescent="0.25">
      <c r="B2412" s="324" t="s">
        <v>15673</v>
      </c>
      <c r="C2412" s="324" t="s">
        <v>1226</v>
      </c>
      <c r="D2412" s="324" t="s">
        <v>4166</v>
      </c>
      <c r="E2412" s="324" t="s">
        <v>1242</v>
      </c>
      <c r="F2412" s="324" t="s">
        <v>800</v>
      </c>
      <c r="G2412" s="324" t="s">
        <v>896</v>
      </c>
      <c r="H2412" s="324" t="s">
        <v>7393</v>
      </c>
      <c r="I2412" s="325">
        <v>0.36</v>
      </c>
      <c r="J2412" s="325">
        <v>0</v>
      </c>
      <c r="K2412" s="325">
        <v>0.36</v>
      </c>
      <c r="L2412" s="325">
        <v>22.82</v>
      </c>
      <c r="M2412" s="325">
        <v>0</v>
      </c>
      <c r="N2412" s="324" t="s">
        <v>7275</v>
      </c>
    </row>
    <row r="2413" spans="2:14" ht="15" hidden="1" x14ac:dyDescent="0.25">
      <c r="B2413" s="326" t="s">
        <v>15674</v>
      </c>
      <c r="C2413" s="326" t="s">
        <v>1100</v>
      </c>
      <c r="D2413" s="326" t="s">
        <v>4168</v>
      </c>
      <c r="E2413" s="326" t="s">
        <v>1243</v>
      </c>
      <c r="F2413" s="326" t="s">
        <v>1102</v>
      </c>
      <c r="G2413" s="326" t="s">
        <v>896</v>
      </c>
      <c r="H2413" s="326" t="s">
        <v>6221</v>
      </c>
      <c r="I2413" s="327">
        <v>0</v>
      </c>
      <c r="J2413" s="327">
        <v>0</v>
      </c>
      <c r="K2413" s="327">
        <v>0</v>
      </c>
      <c r="L2413" s="327">
        <v>-294.94</v>
      </c>
      <c r="M2413" s="327">
        <v>0</v>
      </c>
      <c r="N2413" s="326" t="s">
        <v>7276</v>
      </c>
    </row>
    <row r="2414" spans="2:14" ht="15" hidden="1" x14ac:dyDescent="0.25">
      <c r="B2414" s="324" t="s">
        <v>15674</v>
      </c>
      <c r="C2414" s="324" t="s">
        <v>1100</v>
      </c>
      <c r="D2414" s="324" t="s">
        <v>4168</v>
      </c>
      <c r="E2414" s="324" t="s">
        <v>1243</v>
      </c>
      <c r="F2414" s="324" t="s">
        <v>1102</v>
      </c>
      <c r="G2414" s="324" t="s">
        <v>896</v>
      </c>
      <c r="H2414" s="324" t="s">
        <v>6223</v>
      </c>
      <c r="I2414" s="325">
        <v>0</v>
      </c>
      <c r="J2414" s="325">
        <v>0</v>
      </c>
      <c r="K2414" s="325">
        <v>0</v>
      </c>
      <c r="L2414" s="325">
        <v>294.94</v>
      </c>
      <c r="M2414" s="325">
        <v>0</v>
      </c>
      <c r="N2414" s="324" t="s">
        <v>7280</v>
      </c>
    </row>
    <row r="2415" spans="2:14" ht="15" hidden="1" x14ac:dyDescent="0.25">
      <c r="B2415" s="324" t="s">
        <v>15675</v>
      </c>
      <c r="C2415" s="324" t="s">
        <v>1217</v>
      </c>
      <c r="D2415" s="324" t="s">
        <v>4176</v>
      </c>
      <c r="E2415" s="324" t="s">
        <v>1244</v>
      </c>
      <c r="F2415" s="324" t="s">
        <v>801</v>
      </c>
      <c r="G2415" s="324" t="s">
        <v>896</v>
      </c>
      <c r="H2415" s="324" t="s">
        <v>7393</v>
      </c>
      <c r="I2415" s="325">
        <v>1362</v>
      </c>
      <c r="J2415" s="325">
        <v>0</v>
      </c>
      <c r="K2415" s="325">
        <v>1362</v>
      </c>
      <c r="L2415" s="325">
        <v>721.52</v>
      </c>
      <c r="M2415" s="325">
        <v>0</v>
      </c>
      <c r="N2415" s="324" t="s">
        <v>7275</v>
      </c>
    </row>
    <row r="2416" spans="2:14" ht="15" hidden="1" x14ac:dyDescent="0.25">
      <c r="B2416" s="326" t="s">
        <v>15676</v>
      </c>
      <c r="C2416" s="326" t="s">
        <v>1226</v>
      </c>
      <c r="D2416" s="326" t="s">
        <v>4176</v>
      </c>
      <c r="E2416" s="326" t="s">
        <v>1245</v>
      </c>
      <c r="F2416" s="326" t="s">
        <v>801</v>
      </c>
      <c r="G2416" s="326" t="s">
        <v>896</v>
      </c>
      <c r="H2416" s="326" t="s">
        <v>7393</v>
      </c>
      <c r="I2416" s="327">
        <v>72</v>
      </c>
      <c r="J2416" s="327">
        <v>0</v>
      </c>
      <c r="K2416" s="327">
        <v>72</v>
      </c>
      <c r="L2416" s="327">
        <v>162</v>
      </c>
      <c r="M2416" s="327">
        <v>0</v>
      </c>
      <c r="N2416" s="326" t="s">
        <v>7275</v>
      </c>
    </row>
    <row r="2417" spans="2:14" ht="15" hidden="1" x14ac:dyDescent="0.25">
      <c r="B2417" s="324" t="s">
        <v>15677</v>
      </c>
      <c r="C2417" s="324" t="s">
        <v>1226</v>
      </c>
      <c r="D2417" s="324" t="s">
        <v>4177</v>
      </c>
      <c r="E2417" s="324" t="s">
        <v>1246</v>
      </c>
      <c r="F2417" s="324" t="s">
        <v>800</v>
      </c>
      <c r="G2417" s="324" t="s">
        <v>896</v>
      </c>
      <c r="H2417" s="324" t="s">
        <v>7393</v>
      </c>
      <c r="I2417" s="325">
        <v>48.5</v>
      </c>
      <c r="J2417" s="325">
        <v>0</v>
      </c>
      <c r="K2417" s="325">
        <v>48.5</v>
      </c>
      <c r="L2417" s="325">
        <v>55.29</v>
      </c>
      <c r="M2417" s="325">
        <v>0</v>
      </c>
      <c r="N2417" s="324" t="s">
        <v>7275</v>
      </c>
    </row>
    <row r="2418" spans="2:14" ht="15" hidden="1" x14ac:dyDescent="0.25">
      <c r="B2418" s="326" t="s">
        <v>15678</v>
      </c>
      <c r="C2418" s="326" t="s">
        <v>991</v>
      </c>
      <c r="D2418" s="326" t="s">
        <v>4178</v>
      </c>
      <c r="E2418" s="326" t="s">
        <v>1247</v>
      </c>
      <c r="F2418" s="326" t="s">
        <v>801</v>
      </c>
      <c r="G2418" s="326" t="s">
        <v>896</v>
      </c>
      <c r="H2418" s="326" t="s">
        <v>6249</v>
      </c>
      <c r="I2418" s="327">
        <v>7053</v>
      </c>
      <c r="J2418" s="327">
        <v>0</v>
      </c>
      <c r="K2418" s="327">
        <v>7053</v>
      </c>
      <c r="L2418" s="327">
        <v>4866.57</v>
      </c>
      <c r="M2418" s="327">
        <v>0</v>
      </c>
      <c r="N2418" s="326" t="s">
        <v>7279</v>
      </c>
    </row>
    <row r="2419" spans="2:14" ht="15" hidden="1" x14ac:dyDescent="0.25">
      <c r="B2419" s="324" t="s">
        <v>15679</v>
      </c>
      <c r="C2419" s="324" t="s">
        <v>1226</v>
      </c>
      <c r="D2419" s="324" t="s">
        <v>4179</v>
      </c>
      <c r="E2419" s="324" t="s">
        <v>1248</v>
      </c>
      <c r="F2419" s="324" t="s">
        <v>801</v>
      </c>
      <c r="G2419" s="324" t="s">
        <v>896</v>
      </c>
      <c r="H2419" s="324" t="s">
        <v>7393</v>
      </c>
      <c r="I2419" s="325">
        <v>4086</v>
      </c>
      <c r="J2419" s="325">
        <v>0</v>
      </c>
      <c r="K2419" s="325">
        <v>4086</v>
      </c>
      <c r="L2419" s="325">
        <v>81.73</v>
      </c>
      <c r="M2419" s="325">
        <v>0</v>
      </c>
      <c r="N2419" s="324" t="s">
        <v>7275</v>
      </c>
    </row>
    <row r="2420" spans="2:14" ht="15" hidden="1" x14ac:dyDescent="0.25">
      <c r="B2420" s="326" t="s">
        <v>15680</v>
      </c>
      <c r="C2420" s="326" t="s">
        <v>1226</v>
      </c>
      <c r="D2420" s="326" t="s">
        <v>4179</v>
      </c>
      <c r="E2420" s="326" t="s">
        <v>1249</v>
      </c>
      <c r="F2420" s="326" t="s">
        <v>801</v>
      </c>
      <c r="G2420" s="326" t="s">
        <v>896</v>
      </c>
      <c r="H2420" s="326" t="s">
        <v>7393</v>
      </c>
      <c r="I2420" s="327">
        <v>4903</v>
      </c>
      <c r="J2420" s="327">
        <v>0</v>
      </c>
      <c r="K2420" s="327">
        <v>4903</v>
      </c>
      <c r="L2420" s="327">
        <v>98.07</v>
      </c>
      <c r="M2420" s="327">
        <v>0</v>
      </c>
      <c r="N2420" s="326" t="s">
        <v>7275</v>
      </c>
    </row>
    <row r="2421" spans="2:14" ht="15" hidden="1" x14ac:dyDescent="0.25">
      <c r="B2421" s="324" t="s">
        <v>15681</v>
      </c>
      <c r="C2421" s="324" t="s">
        <v>1226</v>
      </c>
      <c r="D2421" s="324" t="s">
        <v>4179</v>
      </c>
      <c r="E2421" s="324" t="s">
        <v>1250</v>
      </c>
      <c r="F2421" s="324" t="s">
        <v>801</v>
      </c>
      <c r="G2421" s="324" t="s">
        <v>896</v>
      </c>
      <c r="H2421" s="324" t="s">
        <v>7393</v>
      </c>
      <c r="I2421" s="325">
        <v>8971</v>
      </c>
      <c r="J2421" s="325">
        <v>0</v>
      </c>
      <c r="K2421" s="325">
        <v>8971</v>
      </c>
      <c r="L2421" s="325">
        <v>179.43</v>
      </c>
      <c r="M2421" s="325">
        <v>0</v>
      </c>
      <c r="N2421" s="324" t="s">
        <v>7275</v>
      </c>
    </row>
    <row r="2422" spans="2:14" ht="15" hidden="1" x14ac:dyDescent="0.25">
      <c r="B2422" s="326" t="s">
        <v>15682</v>
      </c>
      <c r="C2422" s="326" t="s">
        <v>1226</v>
      </c>
      <c r="D2422" s="326" t="s">
        <v>4179</v>
      </c>
      <c r="E2422" s="326" t="s">
        <v>1251</v>
      </c>
      <c r="F2422" s="326" t="s">
        <v>801</v>
      </c>
      <c r="G2422" s="326" t="s">
        <v>896</v>
      </c>
      <c r="H2422" s="326" t="s">
        <v>7393</v>
      </c>
      <c r="I2422" s="327">
        <v>6265</v>
      </c>
      <c r="J2422" s="327">
        <v>0</v>
      </c>
      <c r="K2422" s="327">
        <v>6265</v>
      </c>
      <c r="L2422" s="327">
        <v>125.31</v>
      </c>
      <c r="M2422" s="327">
        <v>0</v>
      </c>
      <c r="N2422" s="326" t="s">
        <v>7275</v>
      </c>
    </row>
    <row r="2423" spans="2:14" ht="15" hidden="1" x14ac:dyDescent="0.25">
      <c r="B2423" s="324" t="s">
        <v>15683</v>
      </c>
      <c r="C2423" s="324" t="s">
        <v>1226</v>
      </c>
      <c r="D2423" s="324" t="s">
        <v>4179</v>
      </c>
      <c r="E2423" s="324" t="s">
        <v>1252</v>
      </c>
      <c r="F2423" s="324" t="s">
        <v>801</v>
      </c>
      <c r="G2423" s="324" t="s">
        <v>896</v>
      </c>
      <c r="H2423" s="324" t="s">
        <v>7393</v>
      </c>
      <c r="I2423" s="325">
        <v>1026</v>
      </c>
      <c r="J2423" s="325">
        <v>0</v>
      </c>
      <c r="K2423" s="325">
        <v>1026</v>
      </c>
      <c r="L2423" s="325">
        <v>20.52</v>
      </c>
      <c r="M2423" s="325">
        <v>0</v>
      </c>
      <c r="N2423" s="324" t="s">
        <v>7275</v>
      </c>
    </row>
    <row r="2424" spans="2:14" ht="15" hidden="1" x14ac:dyDescent="0.25">
      <c r="B2424" s="326" t="s">
        <v>15684</v>
      </c>
      <c r="C2424" s="326" t="s">
        <v>1226</v>
      </c>
      <c r="D2424" s="326" t="s">
        <v>4179</v>
      </c>
      <c r="E2424" s="326" t="s">
        <v>1253</v>
      </c>
      <c r="F2424" s="326" t="s">
        <v>801</v>
      </c>
      <c r="G2424" s="326" t="s">
        <v>896</v>
      </c>
      <c r="H2424" s="326" t="s">
        <v>7393</v>
      </c>
      <c r="I2424" s="327">
        <v>10564</v>
      </c>
      <c r="J2424" s="327">
        <v>0</v>
      </c>
      <c r="K2424" s="327">
        <v>10564</v>
      </c>
      <c r="L2424" s="327">
        <v>211.29</v>
      </c>
      <c r="M2424" s="327">
        <v>0</v>
      </c>
      <c r="N2424" s="326" t="s">
        <v>7275</v>
      </c>
    </row>
    <row r="2425" spans="2:14" ht="15" hidden="1" x14ac:dyDescent="0.25">
      <c r="B2425" s="324" t="s">
        <v>15685</v>
      </c>
      <c r="C2425" s="324" t="s">
        <v>1226</v>
      </c>
      <c r="D2425" s="324" t="s">
        <v>4179</v>
      </c>
      <c r="E2425" s="324" t="s">
        <v>1254</v>
      </c>
      <c r="F2425" s="324" t="s">
        <v>801</v>
      </c>
      <c r="G2425" s="324" t="s">
        <v>896</v>
      </c>
      <c r="H2425" s="324" t="s">
        <v>7393</v>
      </c>
      <c r="I2425" s="325">
        <v>10080</v>
      </c>
      <c r="J2425" s="325">
        <v>0</v>
      </c>
      <c r="K2425" s="325">
        <v>10080</v>
      </c>
      <c r="L2425" s="325">
        <v>201.61</v>
      </c>
      <c r="M2425" s="325">
        <v>0</v>
      </c>
      <c r="N2425" s="324" t="s">
        <v>7275</v>
      </c>
    </row>
    <row r="2426" spans="2:14" ht="15" hidden="1" x14ac:dyDescent="0.25">
      <c r="B2426" s="326" t="s">
        <v>15686</v>
      </c>
      <c r="C2426" s="326" t="s">
        <v>1226</v>
      </c>
      <c r="D2426" s="326" t="s">
        <v>4179</v>
      </c>
      <c r="E2426" s="326" t="s">
        <v>7185</v>
      </c>
      <c r="F2426" s="326" t="s">
        <v>801</v>
      </c>
      <c r="G2426" s="326" t="s">
        <v>896</v>
      </c>
      <c r="H2426" s="326" t="s">
        <v>6249</v>
      </c>
      <c r="I2426" s="327">
        <v>758</v>
      </c>
      <c r="J2426" s="327">
        <v>0</v>
      </c>
      <c r="K2426" s="327">
        <v>758</v>
      </c>
      <c r="L2426" s="327">
        <v>10.32</v>
      </c>
      <c r="M2426" s="327">
        <v>0</v>
      </c>
      <c r="N2426" s="326" t="s">
        <v>7279</v>
      </c>
    </row>
    <row r="2427" spans="2:14" ht="15" hidden="1" x14ac:dyDescent="0.25">
      <c r="B2427" s="324" t="s">
        <v>15686</v>
      </c>
      <c r="C2427" s="324" t="s">
        <v>1226</v>
      </c>
      <c r="D2427" s="324" t="s">
        <v>4179</v>
      </c>
      <c r="E2427" s="324" t="s">
        <v>7185</v>
      </c>
      <c r="F2427" s="324" t="s">
        <v>801</v>
      </c>
      <c r="G2427" s="324" t="s">
        <v>896</v>
      </c>
      <c r="H2427" s="324" t="s">
        <v>6221</v>
      </c>
      <c r="I2427" s="325">
        <v>0</v>
      </c>
      <c r="J2427" s="325">
        <v>0</v>
      </c>
      <c r="K2427" s="325">
        <v>0</v>
      </c>
      <c r="L2427" s="325">
        <v>0</v>
      </c>
      <c r="M2427" s="325">
        <v>0</v>
      </c>
      <c r="N2427" s="324" t="s">
        <v>7276</v>
      </c>
    </row>
    <row r="2428" spans="2:14" ht="15" hidden="1" x14ac:dyDescent="0.25">
      <c r="B2428" s="324" t="s">
        <v>15687</v>
      </c>
      <c r="C2428" s="324" t="s">
        <v>2317</v>
      </c>
      <c r="D2428" s="324" t="s">
        <v>4167</v>
      </c>
      <c r="E2428" s="324" t="s">
        <v>8153</v>
      </c>
      <c r="F2428" s="324" t="s">
        <v>800</v>
      </c>
      <c r="G2428" s="324" t="s">
        <v>896</v>
      </c>
      <c r="H2428" s="324" t="s">
        <v>6249</v>
      </c>
      <c r="I2428" s="325">
        <v>0</v>
      </c>
      <c r="J2428" s="325">
        <v>0</v>
      </c>
      <c r="K2428" s="325">
        <v>0</v>
      </c>
      <c r="L2428" s="325">
        <v>0</v>
      </c>
      <c r="M2428" s="325">
        <v>0</v>
      </c>
      <c r="N2428" s="324" t="s">
        <v>7279</v>
      </c>
    </row>
    <row r="2429" spans="2:14" ht="15" hidden="1" x14ac:dyDescent="0.25">
      <c r="B2429" s="326" t="s">
        <v>15688</v>
      </c>
      <c r="C2429" s="326" t="s">
        <v>1255</v>
      </c>
      <c r="D2429" s="326" t="s">
        <v>15689</v>
      </c>
      <c r="E2429" s="326" t="s">
        <v>2308</v>
      </c>
      <c r="F2429" s="326" t="s">
        <v>1102</v>
      </c>
      <c r="G2429" s="326" t="s">
        <v>896</v>
      </c>
      <c r="H2429" s="326" t="s">
        <v>6249</v>
      </c>
      <c r="I2429" s="327">
        <v>0</v>
      </c>
      <c r="J2429" s="327">
        <v>0</v>
      </c>
      <c r="K2429" s="327">
        <v>0</v>
      </c>
      <c r="L2429" s="327">
        <v>0</v>
      </c>
      <c r="M2429" s="327">
        <v>0</v>
      </c>
      <c r="N2429" s="326" t="s">
        <v>7279</v>
      </c>
    </row>
    <row r="2430" spans="2:14" ht="15" hidden="1" x14ac:dyDescent="0.25">
      <c r="B2430" s="326" t="s">
        <v>15690</v>
      </c>
      <c r="C2430" s="326" t="s">
        <v>1255</v>
      </c>
      <c r="D2430" s="326" t="s">
        <v>15689</v>
      </c>
      <c r="E2430" s="326" t="s">
        <v>2311</v>
      </c>
      <c r="F2430" s="326" t="s">
        <v>800</v>
      </c>
      <c r="G2430" s="326" t="s">
        <v>896</v>
      </c>
      <c r="H2430" s="326" t="s">
        <v>6249</v>
      </c>
      <c r="I2430" s="327">
        <v>0</v>
      </c>
      <c r="J2430" s="327">
        <v>0</v>
      </c>
      <c r="K2430" s="327">
        <v>0</v>
      </c>
      <c r="L2430" s="327">
        <v>0</v>
      </c>
      <c r="M2430" s="327">
        <v>0</v>
      </c>
      <c r="N2430" s="326" t="s">
        <v>7279</v>
      </c>
    </row>
    <row r="2431" spans="2:14" ht="15" hidden="1" x14ac:dyDescent="0.25">
      <c r="B2431" s="326" t="s">
        <v>15691</v>
      </c>
      <c r="C2431" s="326" t="s">
        <v>1255</v>
      </c>
      <c r="D2431" s="326" t="s">
        <v>15689</v>
      </c>
      <c r="E2431" s="326" t="s">
        <v>2312</v>
      </c>
      <c r="F2431" s="326" t="s">
        <v>1102</v>
      </c>
      <c r="G2431" s="326" t="s">
        <v>896</v>
      </c>
      <c r="H2431" s="326" t="s">
        <v>6249</v>
      </c>
      <c r="I2431" s="327">
        <v>0</v>
      </c>
      <c r="J2431" s="327">
        <v>0</v>
      </c>
      <c r="K2431" s="327">
        <v>0</v>
      </c>
      <c r="L2431" s="327">
        <v>0</v>
      </c>
      <c r="M2431" s="327">
        <v>0</v>
      </c>
      <c r="N2431" s="326" t="s">
        <v>7279</v>
      </c>
    </row>
    <row r="2432" spans="2:14" ht="15" hidden="1" x14ac:dyDescent="0.25">
      <c r="B2432" s="324" t="s">
        <v>15692</v>
      </c>
      <c r="C2432" s="324" t="s">
        <v>1255</v>
      </c>
      <c r="D2432" s="324" t="s">
        <v>15689</v>
      </c>
      <c r="E2432" s="324" t="s">
        <v>5069</v>
      </c>
      <c r="F2432" s="324" t="s">
        <v>800</v>
      </c>
      <c r="G2432" s="324" t="s">
        <v>896</v>
      </c>
      <c r="H2432" s="324" t="s">
        <v>6249</v>
      </c>
      <c r="I2432" s="325">
        <v>0</v>
      </c>
      <c r="J2432" s="325">
        <v>0</v>
      </c>
      <c r="K2432" s="325">
        <v>0</v>
      </c>
      <c r="L2432" s="325">
        <v>0</v>
      </c>
      <c r="M2432" s="325">
        <v>0</v>
      </c>
      <c r="N2432" s="324" t="s">
        <v>7279</v>
      </c>
    </row>
    <row r="2433" spans="2:14" ht="15" hidden="1" x14ac:dyDescent="0.25">
      <c r="B2433" s="324" t="s">
        <v>15693</v>
      </c>
      <c r="C2433" s="324" t="s">
        <v>1255</v>
      </c>
      <c r="D2433" s="324" t="s">
        <v>15689</v>
      </c>
      <c r="E2433" s="324" t="s">
        <v>5070</v>
      </c>
      <c r="F2433" s="324" t="s">
        <v>800</v>
      </c>
      <c r="G2433" s="324" t="s">
        <v>896</v>
      </c>
      <c r="H2433" s="324" t="s">
        <v>6249</v>
      </c>
      <c r="I2433" s="325">
        <v>0</v>
      </c>
      <c r="J2433" s="325">
        <v>0</v>
      </c>
      <c r="K2433" s="325">
        <v>0</v>
      </c>
      <c r="L2433" s="325">
        <v>0</v>
      </c>
      <c r="M2433" s="325">
        <v>0</v>
      </c>
      <c r="N2433" s="324" t="s">
        <v>7279</v>
      </c>
    </row>
    <row r="2434" spans="2:14" ht="15" hidden="1" x14ac:dyDescent="0.25">
      <c r="B2434" s="324" t="s">
        <v>15694</v>
      </c>
      <c r="C2434" s="324" t="s">
        <v>1255</v>
      </c>
      <c r="D2434" s="324" t="s">
        <v>15689</v>
      </c>
      <c r="E2434" s="324" t="s">
        <v>7403</v>
      </c>
      <c r="F2434" s="324" t="s">
        <v>800</v>
      </c>
      <c r="G2434" s="324" t="s">
        <v>896</v>
      </c>
      <c r="H2434" s="324" t="s">
        <v>6249</v>
      </c>
      <c r="I2434" s="325">
        <v>0</v>
      </c>
      <c r="J2434" s="325">
        <v>0</v>
      </c>
      <c r="K2434" s="325">
        <v>0</v>
      </c>
      <c r="L2434" s="325">
        <v>0</v>
      </c>
      <c r="M2434" s="325">
        <v>0</v>
      </c>
      <c r="N2434" s="324" t="s">
        <v>7279</v>
      </c>
    </row>
    <row r="2435" spans="2:14" ht="15" hidden="1" x14ac:dyDescent="0.25">
      <c r="B2435" s="324" t="s">
        <v>15695</v>
      </c>
      <c r="C2435" s="324" t="s">
        <v>1255</v>
      </c>
      <c r="D2435" s="324" t="s">
        <v>15689</v>
      </c>
      <c r="E2435" s="324" t="s">
        <v>2310</v>
      </c>
      <c r="F2435" s="324" t="s">
        <v>800</v>
      </c>
      <c r="G2435" s="324" t="s">
        <v>896</v>
      </c>
      <c r="H2435" s="324" t="s">
        <v>6249</v>
      </c>
      <c r="I2435" s="325">
        <v>0</v>
      </c>
      <c r="J2435" s="325">
        <v>0</v>
      </c>
      <c r="K2435" s="325">
        <v>0</v>
      </c>
      <c r="L2435" s="325">
        <v>0</v>
      </c>
      <c r="M2435" s="325">
        <v>0</v>
      </c>
      <c r="N2435" s="324" t="s">
        <v>7279</v>
      </c>
    </row>
    <row r="2436" spans="2:14" ht="15" hidden="1" x14ac:dyDescent="0.25">
      <c r="B2436" s="324" t="s">
        <v>15696</v>
      </c>
      <c r="C2436" s="324" t="s">
        <v>1255</v>
      </c>
      <c r="D2436" s="324" t="s">
        <v>15689</v>
      </c>
      <c r="E2436" s="324" t="s">
        <v>6258</v>
      </c>
      <c r="F2436" s="324" t="s">
        <v>2336</v>
      </c>
      <c r="G2436" s="324" t="s">
        <v>896</v>
      </c>
      <c r="H2436" s="324" t="s">
        <v>6249</v>
      </c>
      <c r="I2436" s="325">
        <v>0</v>
      </c>
      <c r="J2436" s="325">
        <v>0</v>
      </c>
      <c r="K2436" s="325">
        <v>0</v>
      </c>
      <c r="L2436" s="325">
        <v>0</v>
      </c>
      <c r="M2436" s="325">
        <v>0</v>
      </c>
      <c r="N2436" s="324" t="s">
        <v>7279</v>
      </c>
    </row>
    <row r="2437" spans="2:14" ht="15" hidden="1" x14ac:dyDescent="0.25">
      <c r="B2437" s="326" t="s">
        <v>15697</v>
      </c>
      <c r="C2437" s="326" t="s">
        <v>1255</v>
      </c>
      <c r="D2437" s="326" t="s">
        <v>15689</v>
      </c>
      <c r="E2437" s="326" t="s">
        <v>15698</v>
      </c>
      <c r="F2437" s="326" t="s">
        <v>801</v>
      </c>
      <c r="G2437" s="326" t="s">
        <v>896</v>
      </c>
      <c r="H2437" s="326" t="s">
        <v>6249</v>
      </c>
      <c r="I2437" s="327">
        <v>0</v>
      </c>
      <c r="J2437" s="327">
        <v>0</v>
      </c>
      <c r="K2437" s="327">
        <v>0</v>
      </c>
      <c r="L2437" s="327">
        <v>0</v>
      </c>
      <c r="M2437" s="327">
        <v>0</v>
      </c>
      <c r="N2437" s="326" t="s">
        <v>7279</v>
      </c>
    </row>
    <row r="2438" spans="2:14" ht="15" hidden="1" x14ac:dyDescent="0.25">
      <c r="B2438" s="326" t="s">
        <v>15699</v>
      </c>
      <c r="C2438" s="326" t="s">
        <v>2317</v>
      </c>
      <c r="D2438" s="326" t="s">
        <v>4180</v>
      </c>
      <c r="E2438" s="326" t="s">
        <v>457</v>
      </c>
      <c r="F2438" s="326" t="s">
        <v>800</v>
      </c>
      <c r="G2438" s="326" t="s">
        <v>896</v>
      </c>
      <c r="H2438" s="326" t="s">
        <v>6249</v>
      </c>
      <c r="I2438" s="327">
        <v>851.8</v>
      </c>
      <c r="J2438" s="327">
        <v>0</v>
      </c>
      <c r="K2438" s="327">
        <v>851.8</v>
      </c>
      <c r="L2438" s="327">
        <v>9026.7800000000007</v>
      </c>
      <c r="M2438" s="327">
        <v>0</v>
      </c>
      <c r="N2438" s="326" t="s">
        <v>7279</v>
      </c>
    </row>
    <row r="2439" spans="2:14" ht="15" hidden="1" x14ac:dyDescent="0.25">
      <c r="B2439" s="324" t="s">
        <v>15699</v>
      </c>
      <c r="C2439" s="324" t="s">
        <v>2317</v>
      </c>
      <c r="D2439" s="324" t="s">
        <v>4180</v>
      </c>
      <c r="E2439" s="324" t="s">
        <v>457</v>
      </c>
      <c r="F2439" s="324" t="s">
        <v>800</v>
      </c>
      <c r="G2439" s="324" t="s">
        <v>896</v>
      </c>
      <c r="H2439" s="324" t="s">
        <v>6223</v>
      </c>
      <c r="I2439" s="325">
        <v>8.1999999999999993</v>
      </c>
      <c r="J2439" s="325">
        <v>0</v>
      </c>
      <c r="K2439" s="325">
        <v>8.1999999999999993</v>
      </c>
      <c r="L2439" s="325">
        <v>89.73</v>
      </c>
      <c r="M2439" s="325">
        <v>0</v>
      </c>
      <c r="N2439" s="324" t="s">
        <v>7280</v>
      </c>
    </row>
    <row r="2440" spans="2:14" ht="15" hidden="1" x14ac:dyDescent="0.25">
      <c r="B2440" s="326" t="s">
        <v>15700</v>
      </c>
      <c r="C2440" s="326" t="s">
        <v>2317</v>
      </c>
      <c r="D2440" s="326" t="s">
        <v>4180</v>
      </c>
      <c r="E2440" s="326" t="s">
        <v>1256</v>
      </c>
      <c r="F2440" s="326" t="s">
        <v>800</v>
      </c>
      <c r="G2440" s="326" t="s">
        <v>896</v>
      </c>
      <c r="H2440" s="326" t="s">
        <v>6249</v>
      </c>
      <c r="I2440" s="327">
        <v>908.2</v>
      </c>
      <c r="J2440" s="327">
        <v>0</v>
      </c>
      <c r="K2440" s="327">
        <v>908.2</v>
      </c>
      <c r="L2440" s="327">
        <v>7019.85</v>
      </c>
      <c r="M2440" s="327">
        <v>0</v>
      </c>
      <c r="N2440" s="326" t="s">
        <v>7279</v>
      </c>
    </row>
    <row r="2441" spans="2:14" ht="15" hidden="1" x14ac:dyDescent="0.25">
      <c r="B2441" s="324" t="s">
        <v>15700</v>
      </c>
      <c r="C2441" s="324" t="s">
        <v>2317</v>
      </c>
      <c r="D2441" s="324" t="s">
        <v>4180</v>
      </c>
      <c r="E2441" s="324" t="s">
        <v>1256</v>
      </c>
      <c r="F2441" s="324" t="s">
        <v>800</v>
      </c>
      <c r="G2441" s="324" t="s">
        <v>896</v>
      </c>
      <c r="H2441" s="324" t="s">
        <v>7396</v>
      </c>
      <c r="I2441" s="325">
        <v>576.5</v>
      </c>
      <c r="J2441" s="325">
        <v>0</v>
      </c>
      <c r="K2441" s="325">
        <v>576.5</v>
      </c>
      <c r="L2441" s="325">
        <v>4456.01</v>
      </c>
      <c r="M2441" s="325">
        <v>0</v>
      </c>
      <c r="N2441" s="324" t="s">
        <v>112</v>
      </c>
    </row>
    <row r="2442" spans="2:14" ht="15" hidden="1" x14ac:dyDescent="0.25">
      <c r="B2442" s="326" t="s">
        <v>15701</v>
      </c>
      <c r="C2442" s="326" t="s">
        <v>2317</v>
      </c>
      <c r="D2442" s="326" t="s">
        <v>4180</v>
      </c>
      <c r="E2442" s="326" t="s">
        <v>1257</v>
      </c>
      <c r="F2442" s="326" t="s">
        <v>800</v>
      </c>
      <c r="G2442" s="326" t="s">
        <v>896</v>
      </c>
      <c r="H2442" s="326" t="s">
        <v>6249</v>
      </c>
      <c r="I2442" s="327">
        <v>2678.2</v>
      </c>
      <c r="J2442" s="327">
        <v>0</v>
      </c>
      <c r="K2442" s="327">
        <v>2678.2</v>
      </c>
      <c r="L2442" s="327">
        <v>22683.16</v>
      </c>
      <c r="M2442" s="327">
        <v>0</v>
      </c>
      <c r="N2442" s="326" t="s">
        <v>7279</v>
      </c>
    </row>
    <row r="2443" spans="2:14" ht="15" hidden="1" x14ac:dyDescent="0.25">
      <c r="B2443" s="324" t="s">
        <v>15701</v>
      </c>
      <c r="C2443" s="324" t="s">
        <v>2317</v>
      </c>
      <c r="D2443" s="324" t="s">
        <v>4180</v>
      </c>
      <c r="E2443" s="324" t="s">
        <v>1257</v>
      </c>
      <c r="F2443" s="324" t="s">
        <v>800</v>
      </c>
      <c r="G2443" s="324" t="s">
        <v>896</v>
      </c>
      <c r="H2443" s="324" t="s">
        <v>7396</v>
      </c>
      <c r="I2443" s="325">
        <v>0</v>
      </c>
      <c r="J2443" s="325">
        <v>0</v>
      </c>
      <c r="K2443" s="325">
        <v>0</v>
      </c>
      <c r="L2443" s="325">
        <v>-131.1</v>
      </c>
      <c r="M2443" s="325">
        <v>0</v>
      </c>
      <c r="N2443" s="324" t="s">
        <v>112</v>
      </c>
    </row>
    <row r="2444" spans="2:14" ht="15" hidden="1" x14ac:dyDescent="0.25">
      <c r="B2444" s="326" t="s">
        <v>15702</v>
      </c>
      <c r="C2444" s="326" t="s">
        <v>2317</v>
      </c>
      <c r="D2444" s="326" t="s">
        <v>4180</v>
      </c>
      <c r="E2444" s="326" t="s">
        <v>1258</v>
      </c>
      <c r="F2444" s="326" t="s">
        <v>800</v>
      </c>
      <c r="G2444" s="326" t="s">
        <v>896</v>
      </c>
      <c r="H2444" s="326" t="s">
        <v>6249</v>
      </c>
      <c r="I2444" s="327">
        <v>4693.95</v>
      </c>
      <c r="J2444" s="327">
        <v>0</v>
      </c>
      <c r="K2444" s="327">
        <v>4693.95</v>
      </c>
      <c r="L2444" s="327">
        <v>39248.28</v>
      </c>
      <c r="M2444" s="327">
        <v>0</v>
      </c>
      <c r="N2444" s="326" t="s">
        <v>7279</v>
      </c>
    </row>
    <row r="2445" spans="2:14" ht="15" hidden="1" x14ac:dyDescent="0.25">
      <c r="B2445" s="324" t="s">
        <v>15702</v>
      </c>
      <c r="C2445" s="324" t="s">
        <v>2317</v>
      </c>
      <c r="D2445" s="324" t="s">
        <v>4180</v>
      </c>
      <c r="E2445" s="324" t="s">
        <v>1258</v>
      </c>
      <c r="F2445" s="324" t="s">
        <v>800</v>
      </c>
      <c r="G2445" s="324" t="s">
        <v>896</v>
      </c>
      <c r="H2445" s="324" t="s">
        <v>7396</v>
      </c>
      <c r="I2445" s="325">
        <v>2512.1</v>
      </c>
      <c r="J2445" s="325">
        <v>0</v>
      </c>
      <c r="K2445" s="325">
        <v>2512.1</v>
      </c>
      <c r="L2445" s="325">
        <v>20741.82</v>
      </c>
      <c r="M2445" s="325">
        <v>0</v>
      </c>
      <c r="N2445" s="324" t="s">
        <v>112</v>
      </c>
    </row>
    <row r="2446" spans="2:14" ht="15" hidden="1" x14ac:dyDescent="0.25">
      <c r="B2446" s="326" t="s">
        <v>15703</v>
      </c>
      <c r="C2446" s="326" t="s">
        <v>2317</v>
      </c>
      <c r="D2446" s="326" t="s">
        <v>4180</v>
      </c>
      <c r="E2446" s="326" t="s">
        <v>1259</v>
      </c>
      <c r="F2446" s="326" t="s">
        <v>800</v>
      </c>
      <c r="G2446" s="326" t="s">
        <v>896</v>
      </c>
      <c r="H2446" s="326" t="s">
        <v>6249</v>
      </c>
      <c r="I2446" s="327">
        <v>526.1</v>
      </c>
      <c r="J2446" s="327">
        <v>0</v>
      </c>
      <c r="K2446" s="327">
        <v>526.1</v>
      </c>
      <c r="L2446" s="327">
        <v>4428.34</v>
      </c>
      <c r="M2446" s="327">
        <v>0</v>
      </c>
      <c r="N2446" s="326" t="s">
        <v>7279</v>
      </c>
    </row>
    <row r="2447" spans="2:14" ht="15" hidden="1" x14ac:dyDescent="0.25">
      <c r="B2447" s="324" t="s">
        <v>15703</v>
      </c>
      <c r="C2447" s="324" t="s">
        <v>2317</v>
      </c>
      <c r="D2447" s="324" t="s">
        <v>4180</v>
      </c>
      <c r="E2447" s="324" t="s">
        <v>1259</v>
      </c>
      <c r="F2447" s="324" t="s">
        <v>800</v>
      </c>
      <c r="G2447" s="324" t="s">
        <v>896</v>
      </c>
      <c r="H2447" s="324" t="s">
        <v>6223</v>
      </c>
      <c r="I2447" s="325">
        <v>118.5</v>
      </c>
      <c r="J2447" s="325">
        <v>0</v>
      </c>
      <c r="K2447" s="325">
        <v>118.5</v>
      </c>
      <c r="L2447" s="325">
        <v>965.34</v>
      </c>
      <c r="M2447" s="325">
        <v>0</v>
      </c>
      <c r="N2447" s="324" t="s">
        <v>7280</v>
      </c>
    </row>
    <row r="2448" spans="2:14" ht="15" hidden="1" x14ac:dyDescent="0.25">
      <c r="B2448" s="324" t="s">
        <v>15704</v>
      </c>
      <c r="C2448" s="324" t="s">
        <v>1255</v>
      </c>
      <c r="D2448" s="324" t="s">
        <v>15705</v>
      </c>
      <c r="E2448" s="324" t="s">
        <v>2315</v>
      </c>
      <c r="F2448" s="324" t="s">
        <v>800</v>
      </c>
      <c r="G2448" s="324" t="s">
        <v>896</v>
      </c>
      <c r="H2448" s="324" t="s">
        <v>6249</v>
      </c>
      <c r="I2448" s="325">
        <v>0</v>
      </c>
      <c r="J2448" s="325">
        <v>0</v>
      </c>
      <c r="K2448" s="325">
        <v>0</v>
      </c>
      <c r="L2448" s="325">
        <v>0</v>
      </c>
      <c r="M2448" s="325">
        <v>0</v>
      </c>
      <c r="N2448" s="324" t="s">
        <v>7279</v>
      </c>
    </row>
    <row r="2449" spans="2:14" ht="15" hidden="1" x14ac:dyDescent="0.25">
      <c r="B2449" s="324" t="s">
        <v>15706</v>
      </c>
      <c r="C2449" s="324" t="s">
        <v>1255</v>
      </c>
      <c r="D2449" s="324" t="s">
        <v>15705</v>
      </c>
      <c r="E2449" s="324" t="s">
        <v>3694</v>
      </c>
      <c r="F2449" s="324" t="s">
        <v>800</v>
      </c>
      <c r="G2449" s="324" t="s">
        <v>896</v>
      </c>
      <c r="H2449" s="324" t="s">
        <v>6249</v>
      </c>
      <c r="I2449" s="325">
        <v>0</v>
      </c>
      <c r="J2449" s="325">
        <v>0</v>
      </c>
      <c r="K2449" s="325">
        <v>0</v>
      </c>
      <c r="L2449" s="325">
        <v>0</v>
      </c>
      <c r="M2449" s="325">
        <v>0</v>
      </c>
      <c r="N2449" s="324" t="s">
        <v>7279</v>
      </c>
    </row>
    <row r="2450" spans="2:14" ht="15" hidden="1" x14ac:dyDescent="0.25">
      <c r="B2450" s="324" t="s">
        <v>15707</v>
      </c>
      <c r="C2450" s="324" t="s">
        <v>1255</v>
      </c>
      <c r="D2450" s="324" t="s">
        <v>15705</v>
      </c>
      <c r="E2450" s="324" t="s">
        <v>3695</v>
      </c>
      <c r="F2450" s="324" t="s">
        <v>800</v>
      </c>
      <c r="G2450" s="324" t="s">
        <v>896</v>
      </c>
      <c r="H2450" s="324" t="s">
        <v>6249</v>
      </c>
      <c r="I2450" s="325">
        <v>0</v>
      </c>
      <c r="J2450" s="325">
        <v>0</v>
      </c>
      <c r="K2450" s="325">
        <v>0</v>
      </c>
      <c r="L2450" s="325">
        <v>550</v>
      </c>
      <c r="M2450" s="325">
        <v>0</v>
      </c>
      <c r="N2450" s="324" t="s">
        <v>7279</v>
      </c>
    </row>
    <row r="2451" spans="2:14" ht="15" hidden="1" x14ac:dyDescent="0.25">
      <c r="B2451" s="324" t="s">
        <v>15708</v>
      </c>
      <c r="C2451" s="324" t="s">
        <v>1255</v>
      </c>
      <c r="D2451" s="324" t="s">
        <v>15705</v>
      </c>
      <c r="E2451" s="324" t="s">
        <v>3696</v>
      </c>
      <c r="F2451" s="324" t="s">
        <v>800</v>
      </c>
      <c r="G2451" s="324" t="s">
        <v>896</v>
      </c>
      <c r="H2451" s="324" t="s">
        <v>6249</v>
      </c>
      <c r="I2451" s="325">
        <v>0</v>
      </c>
      <c r="J2451" s="325">
        <v>0</v>
      </c>
      <c r="K2451" s="325">
        <v>0</v>
      </c>
      <c r="L2451" s="325">
        <v>0</v>
      </c>
      <c r="M2451" s="325">
        <v>0</v>
      </c>
      <c r="N2451" s="324" t="s">
        <v>7279</v>
      </c>
    </row>
    <row r="2452" spans="2:14" ht="15" hidden="1" x14ac:dyDescent="0.25">
      <c r="B2452" s="324" t="s">
        <v>15709</v>
      </c>
      <c r="C2452" s="324" t="s">
        <v>1255</v>
      </c>
      <c r="D2452" s="324" t="s">
        <v>15705</v>
      </c>
      <c r="E2452" s="324" t="s">
        <v>7531</v>
      </c>
      <c r="F2452" s="324" t="s">
        <v>2376</v>
      </c>
      <c r="G2452" s="324" t="s">
        <v>896</v>
      </c>
      <c r="H2452" s="324" t="s">
        <v>6249</v>
      </c>
      <c r="I2452" s="325">
        <v>0</v>
      </c>
      <c r="J2452" s="325">
        <v>0</v>
      </c>
      <c r="K2452" s="325">
        <v>0</v>
      </c>
      <c r="L2452" s="325">
        <v>0</v>
      </c>
      <c r="M2452" s="325">
        <v>0</v>
      </c>
      <c r="N2452" s="324" t="s">
        <v>7279</v>
      </c>
    </row>
    <row r="2453" spans="2:14" ht="15" hidden="1" x14ac:dyDescent="0.25">
      <c r="B2453" s="326" t="s">
        <v>15710</v>
      </c>
      <c r="C2453" s="326" t="s">
        <v>1255</v>
      </c>
      <c r="D2453" s="326" t="s">
        <v>15705</v>
      </c>
      <c r="E2453" s="326" t="s">
        <v>9842</v>
      </c>
      <c r="F2453" s="326" t="s">
        <v>800</v>
      </c>
      <c r="G2453" s="326" t="s">
        <v>896</v>
      </c>
      <c r="H2453" s="326" t="s">
        <v>6249</v>
      </c>
      <c r="I2453" s="327">
        <v>0</v>
      </c>
      <c r="J2453" s="327">
        <v>0</v>
      </c>
      <c r="K2453" s="327">
        <v>0</v>
      </c>
      <c r="L2453" s="327">
        <v>0</v>
      </c>
      <c r="M2453" s="327">
        <v>0</v>
      </c>
      <c r="N2453" s="326" t="s">
        <v>7279</v>
      </c>
    </row>
    <row r="2454" spans="2:14" ht="15" hidden="1" x14ac:dyDescent="0.25">
      <c r="B2454" s="324" t="s">
        <v>15711</v>
      </c>
      <c r="C2454" s="324" t="s">
        <v>2317</v>
      </c>
      <c r="D2454" s="324" t="s">
        <v>15712</v>
      </c>
      <c r="E2454" s="324" t="s">
        <v>2316</v>
      </c>
      <c r="F2454" s="324" t="s">
        <v>2318</v>
      </c>
      <c r="G2454" s="324" t="s">
        <v>896</v>
      </c>
      <c r="H2454" s="324" t="s">
        <v>6249</v>
      </c>
      <c r="I2454" s="325">
        <v>0</v>
      </c>
      <c r="J2454" s="325">
        <v>0</v>
      </c>
      <c r="K2454" s="325">
        <v>0</v>
      </c>
      <c r="L2454" s="325">
        <v>0</v>
      </c>
      <c r="M2454" s="325">
        <v>0</v>
      </c>
      <c r="N2454" s="324" t="s">
        <v>7279</v>
      </c>
    </row>
    <row r="2455" spans="2:14" ht="15" hidden="1" x14ac:dyDescent="0.25">
      <c r="B2455" s="324" t="s">
        <v>15713</v>
      </c>
      <c r="C2455" s="324" t="s">
        <v>1255</v>
      </c>
      <c r="D2455" s="324" t="s">
        <v>15712</v>
      </c>
      <c r="E2455" s="324" t="s">
        <v>9582</v>
      </c>
      <c r="F2455" s="324" t="s">
        <v>1226</v>
      </c>
      <c r="G2455" s="324" t="s">
        <v>896</v>
      </c>
      <c r="H2455" s="324" t="s">
        <v>6249</v>
      </c>
      <c r="I2455" s="325">
        <v>0</v>
      </c>
      <c r="J2455" s="325">
        <v>0</v>
      </c>
      <c r="K2455" s="325">
        <v>0</v>
      </c>
      <c r="L2455" s="325">
        <v>0</v>
      </c>
      <c r="M2455" s="325">
        <v>0</v>
      </c>
      <c r="N2455" s="324" t="s">
        <v>7279</v>
      </c>
    </row>
    <row r="2456" spans="2:14" ht="15" hidden="1" x14ac:dyDescent="0.25">
      <c r="B2456" s="326" t="s">
        <v>15714</v>
      </c>
      <c r="C2456" s="326" t="s">
        <v>2317</v>
      </c>
      <c r="D2456" s="326" t="s">
        <v>15712</v>
      </c>
      <c r="E2456" s="326" t="s">
        <v>12601</v>
      </c>
      <c r="F2456" s="326" t="s">
        <v>2318</v>
      </c>
      <c r="G2456" s="326" t="s">
        <v>896</v>
      </c>
      <c r="H2456" s="326" t="s">
        <v>6249</v>
      </c>
      <c r="I2456" s="327">
        <v>0</v>
      </c>
      <c r="J2456" s="327">
        <v>0</v>
      </c>
      <c r="K2456" s="327">
        <v>0</v>
      </c>
      <c r="L2456" s="327">
        <v>0</v>
      </c>
      <c r="M2456" s="327">
        <v>0</v>
      </c>
      <c r="N2456" s="326" t="s">
        <v>7279</v>
      </c>
    </row>
    <row r="2457" spans="2:14" ht="15" hidden="1" x14ac:dyDescent="0.25">
      <c r="B2457" s="324" t="s">
        <v>15715</v>
      </c>
      <c r="C2457" s="324" t="s">
        <v>2317</v>
      </c>
      <c r="D2457" s="324" t="s">
        <v>15712</v>
      </c>
      <c r="E2457" s="324" t="s">
        <v>9582</v>
      </c>
      <c r="F2457" s="324" t="s">
        <v>1226</v>
      </c>
      <c r="G2457" s="324" t="s">
        <v>896</v>
      </c>
      <c r="H2457" s="324" t="s">
        <v>6249</v>
      </c>
      <c r="I2457" s="325">
        <v>0</v>
      </c>
      <c r="J2457" s="325">
        <v>0</v>
      </c>
      <c r="K2457" s="325">
        <v>0</v>
      </c>
      <c r="L2457" s="325">
        <v>0</v>
      </c>
      <c r="M2457" s="325">
        <v>0</v>
      </c>
      <c r="N2457" s="324" t="s">
        <v>7279</v>
      </c>
    </row>
    <row r="2458" spans="2:14" ht="15" hidden="1" x14ac:dyDescent="0.25">
      <c r="B2458" s="326" t="s">
        <v>15716</v>
      </c>
      <c r="C2458" s="326" t="s">
        <v>1098</v>
      </c>
      <c r="D2458" s="326" t="s">
        <v>15717</v>
      </c>
      <c r="E2458" s="326" t="s">
        <v>5071</v>
      </c>
      <c r="F2458" s="326" t="s">
        <v>801</v>
      </c>
      <c r="G2458" s="326" t="s">
        <v>896</v>
      </c>
      <c r="H2458" s="326" t="s">
        <v>6249</v>
      </c>
      <c r="I2458" s="327">
        <v>0</v>
      </c>
      <c r="J2458" s="327">
        <v>0</v>
      </c>
      <c r="K2458" s="327">
        <v>0</v>
      </c>
      <c r="L2458" s="327">
        <v>0</v>
      </c>
      <c r="M2458" s="327">
        <v>0</v>
      </c>
      <c r="N2458" s="326" t="s">
        <v>7279</v>
      </c>
    </row>
    <row r="2459" spans="2:14" ht="15" hidden="1" x14ac:dyDescent="0.25">
      <c r="B2459" s="326" t="s">
        <v>15718</v>
      </c>
      <c r="C2459" s="326" t="s">
        <v>1255</v>
      </c>
      <c r="D2459" s="326" t="s">
        <v>15719</v>
      </c>
      <c r="E2459" s="326" t="s">
        <v>7983</v>
      </c>
      <c r="F2459" s="326" t="s">
        <v>2336</v>
      </c>
      <c r="G2459" s="326" t="s">
        <v>896</v>
      </c>
      <c r="H2459" s="326" t="s">
        <v>6249</v>
      </c>
      <c r="I2459" s="327">
        <v>0</v>
      </c>
      <c r="J2459" s="327">
        <v>0</v>
      </c>
      <c r="K2459" s="327">
        <v>0</v>
      </c>
      <c r="L2459" s="327">
        <v>0</v>
      </c>
      <c r="M2459" s="327">
        <v>0</v>
      </c>
      <c r="N2459" s="326" t="s">
        <v>7279</v>
      </c>
    </row>
    <row r="2460" spans="2:14" ht="15" hidden="1" x14ac:dyDescent="0.25">
      <c r="B2460" s="326" t="s">
        <v>15720</v>
      </c>
      <c r="C2460" s="326" t="s">
        <v>1255</v>
      </c>
      <c r="D2460" s="326" t="s">
        <v>15719</v>
      </c>
      <c r="E2460" s="326" t="s">
        <v>6259</v>
      </c>
      <c r="F2460" s="326" t="s">
        <v>2336</v>
      </c>
      <c r="G2460" s="326" t="s">
        <v>896</v>
      </c>
      <c r="H2460" s="326" t="s">
        <v>6249</v>
      </c>
      <c r="I2460" s="327">
        <v>0</v>
      </c>
      <c r="J2460" s="327">
        <v>0</v>
      </c>
      <c r="K2460" s="327">
        <v>0</v>
      </c>
      <c r="L2460" s="327">
        <v>0</v>
      </c>
      <c r="M2460" s="327">
        <v>0</v>
      </c>
      <c r="N2460" s="326" t="s">
        <v>7279</v>
      </c>
    </row>
    <row r="2461" spans="2:14" ht="15" hidden="1" x14ac:dyDescent="0.25">
      <c r="B2461" s="326" t="s">
        <v>15721</v>
      </c>
      <c r="C2461" s="326" t="s">
        <v>1255</v>
      </c>
      <c r="D2461" s="326" t="s">
        <v>15722</v>
      </c>
      <c r="E2461" s="326" t="s">
        <v>2321</v>
      </c>
      <c r="F2461" s="326" t="s">
        <v>801</v>
      </c>
      <c r="G2461" s="326" t="s">
        <v>896</v>
      </c>
      <c r="H2461" s="326" t="s">
        <v>6249</v>
      </c>
      <c r="I2461" s="327">
        <v>0</v>
      </c>
      <c r="J2461" s="327">
        <v>0</v>
      </c>
      <c r="K2461" s="327">
        <v>0</v>
      </c>
      <c r="L2461" s="327">
        <v>0</v>
      </c>
      <c r="M2461" s="327">
        <v>0</v>
      </c>
      <c r="N2461" s="326" t="s">
        <v>7279</v>
      </c>
    </row>
    <row r="2462" spans="2:14" ht="15" hidden="1" x14ac:dyDescent="0.25">
      <c r="B2462" s="326" t="s">
        <v>15723</v>
      </c>
      <c r="C2462" s="326" t="s">
        <v>1255</v>
      </c>
      <c r="D2462" s="326" t="s">
        <v>4161</v>
      </c>
      <c r="E2462" s="326" t="s">
        <v>2322</v>
      </c>
      <c r="F2462" s="326" t="s">
        <v>801</v>
      </c>
      <c r="G2462" s="326" t="s">
        <v>896</v>
      </c>
      <c r="H2462" s="326" t="s">
        <v>6249</v>
      </c>
      <c r="I2462" s="327">
        <v>0</v>
      </c>
      <c r="J2462" s="327">
        <v>0</v>
      </c>
      <c r="K2462" s="327">
        <v>0</v>
      </c>
      <c r="L2462" s="327">
        <v>8668.24</v>
      </c>
      <c r="M2462" s="327">
        <v>0</v>
      </c>
      <c r="N2462" s="326" t="s">
        <v>7279</v>
      </c>
    </row>
    <row r="2463" spans="2:14" ht="15" hidden="1" x14ac:dyDescent="0.25">
      <c r="B2463" s="326" t="s">
        <v>15724</v>
      </c>
      <c r="C2463" s="326" t="s">
        <v>1255</v>
      </c>
      <c r="D2463" s="326" t="s">
        <v>4161</v>
      </c>
      <c r="E2463" s="326" t="s">
        <v>2323</v>
      </c>
      <c r="F2463" s="326" t="s">
        <v>801</v>
      </c>
      <c r="G2463" s="326" t="s">
        <v>896</v>
      </c>
      <c r="H2463" s="326" t="s">
        <v>6249</v>
      </c>
      <c r="I2463" s="327">
        <v>21614</v>
      </c>
      <c r="J2463" s="327">
        <v>0</v>
      </c>
      <c r="K2463" s="327">
        <v>21614</v>
      </c>
      <c r="L2463" s="327">
        <v>65222.8</v>
      </c>
      <c r="M2463" s="327">
        <v>0</v>
      </c>
      <c r="N2463" s="326" t="s">
        <v>7279</v>
      </c>
    </row>
    <row r="2464" spans="2:14" ht="15" hidden="1" x14ac:dyDescent="0.25">
      <c r="B2464" s="326" t="s">
        <v>15725</v>
      </c>
      <c r="C2464" s="326" t="s">
        <v>1255</v>
      </c>
      <c r="D2464" s="326" t="s">
        <v>4161</v>
      </c>
      <c r="E2464" s="326" t="s">
        <v>2324</v>
      </c>
      <c r="F2464" s="326" t="s">
        <v>801</v>
      </c>
      <c r="G2464" s="326" t="s">
        <v>896</v>
      </c>
      <c r="H2464" s="326" t="s">
        <v>6249</v>
      </c>
      <c r="I2464" s="327">
        <v>0</v>
      </c>
      <c r="J2464" s="327">
        <v>0</v>
      </c>
      <c r="K2464" s="327">
        <v>0</v>
      </c>
      <c r="L2464" s="327">
        <v>0</v>
      </c>
      <c r="M2464" s="327">
        <v>0</v>
      </c>
      <c r="N2464" s="326" t="s">
        <v>7279</v>
      </c>
    </row>
    <row r="2465" spans="2:14" ht="15" hidden="1" x14ac:dyDescent="0.25">
      <c r="B2465" s="326" t="s">
        <v>15726</v>
      </c>
      <c r="C2465" s="326" t="s">
        <v>1255</v>
      </c>
      <c r="D2465" s="326" t="s">
        <v>4161</v>
      </c>
      <c r="E2465" s="326" t="s">
        <v>3248</v>
      </c>
      <c r="F2465" s="326" t="s">
        <v>801</v>
      </c>
      <c r="G2465" s="326" t="s">
        <v>896</v>
      </c>
      <c r="H2465" s="326" t="s">
        <v>6249</v>
      </c>
      <c r="I2465" s="327">
        <v>0</v>
      </c>
      <c r="J2465" s="327">
        <v>0</v>
      </c>
      <c r="K2465" s="327">
        <v>0</v>
      </c>
      <c r="L2465" s="327">
        <v>7988.15</v>
      </c>
      <c r="M2465" s="327">
        <v>0</v>
      </c>
      <c r="N2465" s="326" t="s">
        <v>7279</v>
      </c>
    </row>
    <row r="2466" spans="2:14" ht="15" hidden="1" x14ac:dyDescent="0.25">
      <c r="B2466" s="324" t="s">
        <v>15727</v>
      </c>
      <c r="C2466" s="324" t="s">
        <v>1255</v>
      </c>
      <c r="D2466" s="324" t="s">
        <v>4161</v>
      </c>
      <c r="E2466" s="324" t="s">
        <v>2325</v>
      </c>
      <c r="F2466" s="324" t="s">
        <v>801</v>
      </c>
      <c r="G2466" s="324" t="s">
        <v>896</v>
      </c>
      <c r="H2466" s="324" t="s">
        <v>6249</v>
      </c>
      <c r="I2466" s="325">
        <v>900</v>
      </c>
      <c r="J2466" s="325">
        <v>0</v>
      </c>
      <c r="K2466" s="325">
        <v>900</v>
      </c>
      <c r="L2466" s="325">
        <v>1672.68</v>
      </c>
      <c r="M2466" s="325">
        <v>0</v>
      </c>
      <c r="N2466" s="324" t="s">
        <v>7279</v>
      </c>
    </row>
    <row r="2467" spans="2:14" ht="15" hidden="1" x14ac:dyDescent="0.25">
      <c r="B2467" s="324" t="s">
        <v>15728</v>
      </c>
      <c r="C2467" s="324" t="s">
        <v>1255</v>
      </c>
      <c r="D2467" s="324" t="s">
        <v>4161</v>
      </c>
      <c r="E2467" s="324" t="s">
        <v>3472</v>
      </c>
      <c r="F2467" s="324" t="s">
        <v>801</v>
      </c>
      <c r="G2467" s="324" t="s">
        <v>896</v>
      </c>
      <c r="H2467" s="324" t="s">
        <v>6249</v>
      </c>
      <c r="I2467" s="325">
        <v>0</v>
      </c>
      <c r="J2467" s="325">
        <v>0</v>
      </c>
      <c r="K2467" s="325">
        <v>0</v>
      </c>
      <c r="L2467" s="325">
        <v>12337.31</v>
      </c>
      <c r="M2467" s="325">
        <v>0</v>
      </c>
      <c r="N2467" s="324" t="s">
        <v>7279</v>
      </c>
    </row>
    <row r="2468" spans="2:14" ht="15" hidden="1" x14ac:dyDescent="0.25">
      <c r="B2468" s="324" t="s">
        <v>15729</v>
      </c>
      <c r="C2468" s="324" t="s">
        <v>1255</v>
      </c>
      <c r="D2468" s="324" t="s">
        <v>4162</v>
      </c>
      <c r="E2468" s="324" t="s">
        <v>3697</v>
      </c>
      <c r="F2468" s="324" t="s">
        <v>801</v>
      </c>
      <c r="G2468" s="324" t="s">
        <v>896</v>
      </c>
      <c r="H2468" s="324" t="s">
        <v>6249</v>
      </c>
      <c r="I2468" s="325">
        <v>1377</v>
      </c>
      <c r="J2468" s="325">
        <v>0</v>
      </c>
      <c r="K2468" s="325">
        <v>1377</v>
      </c>
      <c r="L2468" s="325">
        <v>32029.41</v>
      </c>
      <c r="M2468" s="325">
        <v>0</v>
      </c>
      <c r="N2468" s="324" t="s">
        <v>7279</v>
      </c>
    </row>
    <row r="2469" spans="2:14" ht="15" hidden="1" x14ac:dyDescent="0.25">
      <c r="B2469" s="324" t="s">
        <v>15730</v>
      </c>
      <c r="C2469" s="324" t="s">
        <v>1255</v>
      </c>
      <c r="D2469" s="324" t="s">
        <v>4162</v>
      </c>
      <c r="E2469" s="324" t="s">
        <v>3698</v>
      </c>
      <c r="F2469" s="324" t="s">
        <v>801</v>
      </c>
      <c r="G2469" s="324" t="s">
        <v>896</v>
      </c>
      <c r="H2469" s="324" t="s">
        <v>6249</v>
      </c>
      <c r="I2469" s="325">
        <v>0</v>
      </c>
      <c r="J2469" s="325">
        <v>0</v>
      </c>
      <c r="K2469" s="325">
        <v>0</v>
      </c>
      <c r="L2469" s="325">
        <v>5393.37</v>
      </c>
      <c r="M2469" s="325">
        <v>0</v>
      </c>
      <c r="N2469" s="324" t="s">
        <v>7279</v>
      </c>
    </row>
    <row r="2470" spans="2:14" ht="15" hidden="1" x14ac:dyDescent="0.25">
      <c r="B2470" s="324" t="s">
        <v>15731</v>
      </c>
      <c r="C2470" s="324" t="s">
        <v>1255</v>
      </c>
      <c r="D2470" s="324" t="s">
        <v>4162</v>
      </c>
      <c r="E2470" s="324" t="s">
        <v>7984</v>
      </c>
      <c r="F2470" s="324" t="s">
        <v>801</v>
      </c>
      <c r="G2470" s="324" t="s">
        <v>896</v>
      </c>
      <c r="H2470" s="324" t="s">
        <v>6249</v>
      </c>
      <c r="I2470" s="325">
        <v>0</v>
      </c>
      <c r="J2470" s="325">
        <v>0</v>
      </c>
      <c r="K2470" s="325">
        <v>0</v>
      </c>
      <c r="L2470" s="325">
        <v>0</v>
      </c>
      <c r="M2470" s="325">
        <v>0</v>
      </c>
      <c r="N2470" s="324" t="s">
        <v>7279</v>
      </c>
    </row>
    <row r="2471" spans="2:14" ht="15" hidden="1" x14ac:dyDescent="0.25">
      <c r="B2471" s="324" t="s">
        <v>15732</v>
      </c>
      <c r="C2471" s="324" t="s">
        <v>1255</v>
      </c>
      <c r="D2471" s="324" t="s">
        <v>4176</v>
      </c>
      <c r="E2471" s="324" t="s">
        <v>2326</v>
      </c>
      <c r="F2471" s="324" t="s">
        <v>2327</v>
      </c>
      <c r="G2471" s="324" t="s">
        <v>896</v>
      </c>
      <c r="H2471" s="324" t="s">
        <v>6249</v>
      </c>
      <c r="I2471" s="325">
        <v>0</v>
      </c>
      <c r="J2471" s="325">
        <v>0</v>
      </c>
      <c r="K2471" s="325">
        <v>0</v>
      </c>
      <c r="L2471" s="325">
        <v>2946.84</v>
      </c>
      <c r="M2471" s="325">
        <v>0</v>
      </c>
      <c r="N2471" s="324" t="s">
        <v>7279</v>
      </c>
    </row>
    <row r="2472" spans="2:14" ht="15" hidden="1" x14ac:dyDescent="0.25">
      <c r="B2472" s="324" t="s">
        <v>15733</v>
      </c>
      <c r="C2472" s="324" t="s">
        <v>1255</v>
      </c>
      <c r="D2472" s="324" t="s">
        <v>4179</v>
      </c>
      <c r="E2472" s="324" t="s">
        <v>12602</v>
      </c>
      <c r="F2472" s="324" t="s">
        <v>801</v>
      </c>
      <c r="G2472" s="324" t="s">
        <v>896</v>
      </c>
      <c r="H2472" s="324" t="s">
        <v>6249</v>
      </c>
      <c r="I2472" s="325">
        <v>0</v>
      </c>
      <c r="J2472" s="325">
        <v>0</v>
      </c>
      <c r="K2472" s="325">
        <v>0</v>
      </c>
      <c r="L2472" s="325">
        <v>93</v>
      </c>
      <c r="M2472" s="325">
        <v>0</v>
      </c>
      <c r="N2472" s="324" t="s">
        <v>7279</v>
      </c>
    </row>
    <row r="2473" spans="2:14" ht="15" hidden="1" x14ac:dyDescent="0.25">
      <c r="B2473" s="326" t="s">
        <v>15735</v>
      </c>
      <c r="C2473" s="326" t="s">
        <v>1255</v>
      </c>
      <c r="D2473" s="326" t="s">
        <v>15734</v>
      </c>
      <c r="E2473" s="326" t="s">
        <v>2329</v>
      </c>
      <c r="F2473" s="326" t="s">
        <v>800</v>
      </c>
      <c r="G2473" s="326" t="s">
        <v>896</v>
      </c>
      <c r="H2473" s="326" t="s">
        <v>6249</v>
      </c>
      <c r="I2473" s="327">
        <v>0</v>
      </c>
      <c r="J2473" s="327">
        <v>0</v>
      </c>
      <c r="K2473" s="327">
        <v>0</v>
      </c>
      <c r="L2473" s="327">
        <v>0</v>
      </c>
      <c r="M2473" s="327">
        <v>0</v>
      </c>
      <c r="N2473" s="326" t="s">
        <v>7279</v>
      </c>
    </row>
    <row r="2474" spans="2:14" ht="15" hidden="1" x14ac:dyDescent="0.25">
      <c r="B2474" s="326" t="s">
        <v>15736</v>
      </c>
      <c r="C2474" s="326" t="s">
        <v>1255</v>
      </c>
      <c r="D2474" s="326" t="s">
        <v>15734</v>
      </c>
      <c r="E2474" s="326" t="s">
        <v>2330</v>
      </c>
      <c r="F2474" s="326" t="s">
        <v>800</v>
      </c>
      <c r="G2474" s="326" t="s">
        <v>896</v>
      </c>
      <c r="H2474" s="326" t="s">
        <v>6249</v>
      </c>
      <c r="I2474" s="327">
        <v>0</v>
      </c>
      <c r="J2474" s="327">
        <v>0</v>
      </c>
      <c r="K2474" s="327">
        <v>0</v>
      </c>
      <c r="L2474" s="327">
        <v>0</v>
      </c>
      <c r="M2474" s="327">
        <v>0</v>
      </c>
      <c r="N2474" s="326" t="s">
        <v>7279</v>
      </c>
    </row>
    <row r="2475" spans="2:14" ht="15" hidden="1" x14ac:dyDescent="0.25">
      <c r="B2475" s="326" t="s">
        <v>15737</v>
      </c>
      <c r="C2475" s="326" t="s">
        <v>1255</v>
      </c>
      <c r="D2475" s="326" t="s">
        <v>15689</v>
      </c>
      <c r="E2475" s="326" t="s">
        <v>5538</v>
      </c>
      <c r="F2475" s="326" t="s">
        <v>2333</v>
      </c>
      <c r="G2475" s="326" t="s">
        <v>896</v>
      </c>
      <c r="H2475" s="326" t="s">
        <v>6249</v>
      </c>
      <c r="I2475" s="327">
        <v>0</v>
      </c>
      <c r="J2475" s="327">
        <v>0</v>
      </c>
      <c r="K2475" s="327">
        <v>0</v>
      </c>
      <c r="L2475" s="327">
        <v>0</v>
      </c>
      <c r="M2475" s="327">
        <v>0</v>
      </c>
      <c r="N2475" s="326" t="s">
        <v>7279</v>
      </c>
    </row>
    <row r="2476" spans="2:14" ht="15" hidden="1" x14ac:dyDescent="0.25">
      <c r="B2476" s="326" t="s">
        <v>15738</v>
      </c>
      <c r="C2476" s="326" t="s">
        <v>1255</v>
      </c>
      <c r="D2476" s="326" t="s">
        <v>15689</v>
      </c>
      <c r="E2476" s="326" t="s">
        <v>21687</v>
      </c>
      <c r="F2476" s="326" t="s">
        <v>801</v>
      </c>
      <c r="G2476" s="326" t="s">
        <v>896</v>
      </c>
      <c r="H2476" s="326" t="s">
        <v>6249</v>
      </c>
      <c r="I2476" s="327">
        <v>0</v>
      </c>
      <c r="J2476" s="327">
        <v>0</v>
      </c>
      <c r="K2476" s="327">
        <v>0</v>
      </c>
      <c r="L2476" s="327">
        <v>0</v>
      </c>
      <c r="M2476" s="327">
        <v>0</v>
      </c>
      <c r="N2476" s="326" t="s">
        <v>7279</v>
      </c>
    </row>
    <row r="2477" spans="2:14" ht="15" hidden="1" x14ac:dyDescent="0.25">
      <c r="B2477" s="326" t="s">
        <v>15739</v>
      </c>
      <c r="C2477" s="326" t="s">
        <v>1255</v>
      </c>
      <c r="D2477" s="326" t="s">
        <v>15689</v>
      </c>
      <c r="E2477" s="326" t="s">
        <v>21688</v>
      </c>
      <c r="F2477" s="326" t="s">
        <v>801</v>
      </c>
      <c r="G2477" s="326" t="s">
        <v>896</v>
      </c>
      <c r="H2477" s="326" t="s">
        <v>6249</v>
      </c>
      <c r="I2477" s="327">
        <v>0</v>
      </c>
      <c r="J2477" s="327">
        <v>0</v>
      </c>
      <c r="K2477" s="327">
        <v>0</v>
      </c>
      <c r="L2477" s="327">
        <v>0</v>
      </c>
      <c r="M2477" s="327">
        <v>0</v>
      </c>
      <c r="N2477" s="326" t="s">
        <v>7279</v>
      </c>
    </row>
    <row r="2478" spans="2:14" ht="15" hidden="1" x14ac:dyDescent="0.25">
      <c r="B2478" s="326" t="s">
        <v>15740</v>
      </c>
      <c r="C2478" s="326" t="s">
        <v>1255</v>
      </c>
      <c r="D2478" s="326" t="s">
        <v>15689</v>
      </c>
      <c r="E2478" s="326" t="s">
        <v>8154</v>
      </c>
      <c r="F2478" s="326" t="s">
        <v>808</v>
      </c>
      <c r="G2478" s="326" t="s">
        <v>896</v>
      </c>
      <c r="H2478" s="326" t="s">
        <v>6249</v>
      </c>
      <c r="I2478" s="327">
        <v>0</v>
      </c>
      <c r="J2478" s="327">
        <v>0</v>
      </c>
      <c r="K2478" s="327">
        <v>0</v>
      </c>
      <c r="L2478" s="327">
        <v>0</v>
      </c>
      <c r="M2478" s="327">
        <v>0</v>
      </c>
      <c r="N2478" s="326" t="s">
        <v>7279</v>
      </c>
    </row>
    <row r="2479" spans="2:14" ht="15" hidden="1" x14ac:dyDescent="0.25">
      <c r="B2479" s="324" t="s">
        <v>15741</v>
      </c>
      <c r="C2479" s="324" t="s">
        <v>1255</v>
      </c>
      <c r="D2479" s="324" t="s">
        <v>15689</v>
      </c>
      <c r="E2479" s="324" t="s">
        <v>5171</v>
      </c>
      <c r="F2479" s="324" t="s">
        <v>801</v>
      </c>
      <c r="G2479" s="324" t="s">
        <v>896</v>
      </c>
      <c r="H2479" s="324" t="s">
        <v>6249</v>
      </c>
      <c r="I2479" s="325">
        <v>0</v>
      </c>
      <c r="J2479" s="325">
        <v>0</v>
      </c>
      <c r="K2479" s="325">
        <v>0</v>
      </c>
      <c r="L2479" s="325">
        <v>0</v>
      </c>
      <c r="M2479" s="325">
        <v>0</v>
      </c>
      <c r="N2479" s="324" t="s">
        <v>7279</v>
      </c>
    </row>
    <row r="2480" spans="2:14" ht="15" hidden="1" x14ac:dyDescent="0.25">
      <c r="B2480" s="324" t="s">
        <v>15742</v>
      </c>
      <c r="C2480" s="324" t="s">
        <v>1255</v>
      </c>
      <c r="D2480" s="324" t="s">
        <v>15689</v>
      </c>
      <c r="E2480" s="324" t="s">
        <v>6261</v>
      </c>
      <c r="F2480" s="324" t="s">
        <v>808</v>
      </c>
      <c r="G2480" s="324" t="s">
        <v>896</v>
      </c>
      <c r="H2480" s="324" t="s">
        <v>6249</v>
      </c>
      <c r="I2480" s="325">
        <v>0</v>
      </c>
      <c r="J2480" s="325">
        <v>0</v>
      </c>
      <c r="K2480" s="325">
        <v>0</v>
      </c>
      <c r="L2480" s="325">
        <v>0</v>
      </c>
      <c r="M2480" s="325">
        <v>0</v>
      </c>
      <c r="N2480" s="324" t="s">
        <v>7279</v>
      </c>
    </row>
    <row r="2481" spans="2:14" ht="15" hidden="1" x14ac:dyDescent="0.25">
      <c r="B2481" s="324" t="s">
        <v>15743</v>
      </c>
      <c r="C2481" s="324" t="s">
        <v>1255</v>
      </c>
      <c r="D2481" s="324" t="s">
        <v>15689</v>
      </c>
      <c r="E2481" s="324" t="s">
        <v>8428</v>
      </c>
      <c r="F2481" s="324" t="s">
        <v>2327</v>
      </c>
      <c r="G2481" s="324" t="s">
        <v>896</v>
      </c>
      <c r="H2481" s="324" t="s">
        <v>6249</v>
      </c>
      <c r="I2481" s="325">
        <v>0</v>
      </c>
      <c r="J2481" s="325">
        <v>0</v>
      </c>
      <c r="K2481" s="325">
        <v>0</v>
      </c>
      <c r="L2481" s="325">
        <v>0</v>
      </c>
      <c r="M2481" s="325">
        <v>0</v>
      </c>
      <c r="N2481" s="324" t="s">
        <v>7279</v>
      </c>
    </row>
    <row r="2482" spans="2:14" ht="15" hidden="1" x14ac:dyDescent="0.25">
      <c r="B2482" s="324" t="s">
        <v>15744</v>
      </c>
      <c r="C2482" s="324" t="s">
        <v>1255</v>
      </c>
      <c r="D2482" s="324" t="s">
        <v>15689</v>
      </c>
      <c r="E2482" s="324" t="s">
        <v>2337</v>
      </c>
      <c r="F2482" s="324" t="s">
        <v>2336</v>
      </c>
      <c r="G2482" s="324" t="s">
        <v>896</v>
      </c>
      <c r="H2482" s="324" t="s">
        <v>6249</v>
      </c>
      <c r="I2482" s="325">
        <v>0</v>
      </c>
      <c r="J2482" s="325">
        <v>0</v>
      </c>
      <c r="K2482" s="325">
        <v>0</v>
      </c>
      <c r="L2482" s="325">
        <v>0</v>
      </c>
      <c r="M2482" s="325">
        <v>0</v>
      </c>
      <c r="N2482" s="324" t="s">
        <v>7279</v>
      </c>
    </row>
    <row r="2483" spans="2:14" ht="15" hidden="1" x14ac:dyDescent="0.25">
      <c r="B2483" s="324" t="s">
        <v>15745</v>
      </c>
      <c r="C2483" s="324" t="s">
        <v>1255</v>
      </c>
      <c r="D2483" s="324" t="s">
        <v>15689</v>
      </c>
      <c r="E2483" s="324" t="s">
        <v>5542</v>
      </c>
      <c r="F2483" s="324" t="s">
        <v>2336</v>
      </c>
      <c r="G2483" s="324" t="s">
        <v>896</v>
      </c>
      <c r="H2483" s="324" t="s">
        <v>6249</v>
      </c>
      <c r="I2483" s="325">
        <v>0</v>
      </c>
      <c r="J2483" s="325">
        <v>0</v>
      </c>
      <c r="K2483" s="325">
        <v>0</v>
      </c>
      <c r="L2483" s="325">
        <v>0</v>
      </c>
      <c r="M2483" s="325">
        <v>0</v>
      </c>
      <c r="N2483" s="324" t="s">
        <v>7279</v>
      </c>
    </row>
    <row r="2484" spans="2:14" ht="15" hidden="1" x14ac:dyDescent="0.25">
      <c r="B2484" s="326" t="s">
        <v>15746</v>
      </c>
      <c r="C2484" s="326" t="s">
        <v>1255</v>
      </c>
      <c r="D2484" s="326" t="s">
        <v>15689</v>
      </c>
      <c r="E2484" s="326" t="s">
        <v>4484</v>
      </c>
      <c r="F2484" s="326" t="s">
        <v>811</v>
      </c>
      <c r="G2484" s="326" t="s">
        <v>896</v>
      </c>
      <c r="H2484" s="326" t="s">
        <v>6249</v>
      </c>
      <c r="I2484" s="327">
        <v>0</v>
      </c>
      <c r="J2484" s="327">
        <v>0</v>
      </c>
      <c r="K2484" s="327">
        <v>0</v>
      </c>
      <c r="L2484" s="327">
        <v>0</v>
      </c>
      <c r="M2484" s="327">
        <v>0</v>
      </c>
      <c r="N2484" s="326" t="s">
        <v>7279</v>
      </c>
    </row>
    <row r="2485" spans="2:14" ht="15" hidden="1" x14ac:dyDescent="0.25">
      <c r="B2485" s="324" t="s">
        <v>15747</v>
      </c>
      <c r="C2485" s="324" t="s">
        <v>1255</v>
      </c>
      <c r="D2485" s="324" t="s">
        <v>15689</v>
      </c>
      <c r="E2485" s="324" t="s">
        <v>7985</v>
      </c>
      <c r="F2485" s="324" t="s">
        <v>801</v>
      </c>
      <c r="G2485" s="324" t="s">
        <v>896</v>
      </c>
      <c r="H2485" s="324" t="s">
        <v>6249</v>
      </c>
      <c r="I2485" s="325">
        <v>0</v>
      </c>
      <c r="J2485" s="325">
        <v>0</v>
      </c>
      <c r="K2485" s="325">
        <v>0</v>
      </c>
      <c r="L2485" s="325">
        <v>0</v>
      </c>
      <c r="M2485" s="325">
        <v>0</v>
      </c>
      <c r="N2485" s="324" t="s">
        <v>7279</v>
      </c>
    </row>
    <row r="2486" spans="2:14" ht="15" hidden="1" x14ac:dyDescent="0.25">
      <c r="B2486" s="326" t="s">
        <v>15748</v>
      </c>
      <c r="C2486" s="326" t="s">
        <v>1255</v>
      </c>
      <c r="D2486" s="326" t="s">
        <v>15689</v>
      </c>
      <c r="E2486" s="326" t="s">
        <v>8156</v>
      </c>
      <c r="F2486" s="326" t="s">
        <v>801</v>
      </c>
      <c r="G2486" s="326" t="s">
        <v>896</v>
      </c>
      <c r="H2486" s="326" t="s">
        <v>6249</v>
      </c>
      <c r="I2486" s="327">
        <v>0</v>
      </c>
      <c r="J2486" s="327">
        <v>0</v>
      </c>
      <c r="K2486" s="327">
        <v>0</v>
      </c>
      <c r="L2486" s="327">
        <v>0</v>
      </c>
      <c r="M2486" s="327">
        <v>0</v>
      </c>
      <c r="N2486" s="326" t="s">
        <v>7279</v>
      </c>
    </row>
    <row r="2487" spans="2:14" ht="15" hidden="1" x14ac:dyDescent="0.25">
      <c r="B2487" s="324" t="s">
        <v>15749</v>
      </c>
      <c r="C2487" s="324" t="s">
        <v>1255</v>
      </c>
      <c r="D2487" s="324" t="s">
        <v>15689</v>
      </c>
      <c r="E2487" s="324" t="s">
        <v>9395</v>
      </c>
      <c r="F2487" s="324" t="s">
        <v>801</v>
      </c>
      <c r="G2487" s="324" t="s">
        <v>896</v>
      </c>
      <c r="H2487" s="324" t="s">
        <v>6249</v>
      </c>
      <c r="I2487" s="325">
        <v>0</v>
      </c>
      <c r="J2487" s="325">
        <v>0</v>
      </c>
      <c r="K2487" s="325">
        <v>0</v>
      </c>
      <c r="L2487" s="325">
        <v>0</v>
      </c>
      <c r="M2487" s="325">
        <v>0</v>
      </c>
      <c r="N2487" s="324" t="s">
        <v>7279</v>
      </c>
    </row>
    <row r="2488" spans="2:14" ht="15" hidden="1" x14ac:dyDescent="0.25">
      <c r="B2488" s="326" t="s">
        <v>15750</v>
      </c>
      <c r="C2488" s="326" t="s">
        <v>1255</v>
      </c>
      <c r="D2488" s="326" t="s">
        <v>15689</v>
      </c>
      <c r="E2488" s="326" t="s">
        <v>9396</v>
      </c>
      <c r="F2488" s="326" t="s">
        <v>801</v>
      </c>
      <c r="G2488" s="326" t="s">
        <v>896</v>
      </c>
      <c r="H2488" s="326" t="s">
        <v>6249</v>
      </c>
      <c r="I2488" s="327">
        <v>0</v>
      </c>
      <c r="J2488" s="327">
        <v>0</v>
      </c>
      <c r="K2488" s="327">
        <v>0</v>
      </c>
      <c r="L2488" s="327">
        <v>0</v>
      </c>
      <c r="M2488" s="327">
        <v>0</v>
      </c>
      <c r="N2488" s="326" t="s">
        <v>7279</v>
      </c>
    </row>
    <row r="2489" spans="2:14" ht="15" hidden="1" x14ac:dyDescent="0.25">
      <c r="B2489" s="324" t="s">
        <v>15751</v>
      </c>
      <c r="C2489" s="324" t="s">
        <v>1255</v>
      </c>
      <c r="D2489" s="324" t="s">
        <v>15689</v>
      </c>
      <c r="E2489" s="324" t="s">
        <v>9397</v>
      </c>
      <c r="F2489" s="324" t="s">
        <v>801</v>
      </c>
      <c r="G2489" s="324" t="s">
        <v>896</v>
      </c>
      <c r="H2489" s="324" t="s">
        <v>6249</v>
      </c>
      <c r="I2489" s="325">
        <v>0</v>
      </c>
      <c r="J2489" s="325">
        <v>0</v>
      </c>
      <c r="K2489" s="325">
        <v>0</v>
      </c>
      <c r="L2489" s="325">
        <v>0</v>
      </c>
      <c r="M2489" s="325">
        <v>0</v>
      </c>
      <c r="N2489" s="324" t="s">
        <v>7279</v>
      </c>
    </row>
    <row r="2490" spans="2:14" ht="15" hidden="1" x14ac:dyDescent="0.25">
      <c r="B2490" s="326" t="s">
        <v>15752</v>
      </c>
      <c r="C2490" s="326" t="s">
        <v>1255</v>
      </c>
      <c r="D2490" s="326" t="s">
        <v>15689</v>
      </c>
      <c r="E2490" s="326" t="s">
        <v>9583</v>
      </c>
      <c r="F2490" s="326" t="s">
        <v>801</v>
      </c>
      <c r="G2490" s="326" t="s">
        <v>896</v>
      </c>
      <c r="H2490" s="326" t="s">
        <v>6249</v>
      </c>
      <c r="I2490" s="327">
        <v>0</v>
      </c>
      <c r="J2490" s="327">
        <v>0</v>
      </c>
      <c r="K2490" s="327">
        <v>0</v>
      </c>
      <c r="L2490" s="327">
        <v>0</v>
      </c>
      <c r="M2490" s="327">
        <v>0</v>
      </c>
      <c r="N2490" s="326" t="s">
        <v>7279</v>
      </c>
    </row>
    <row r="2491" spans="2:14" ht="15" hidden="1" x14ac:dyDescent="0.25">
      <c r="B2491" s="324" t="s">
        <v>15753</v>
      </c>
      <c r="C2491" s="324" t="s">
        <v>1255</v>
      </c>
      <c r="D2491" s="324" t="s">
        <v>15689</v>
      </c>
      <c r="E2491" s="324" t="s">
        <v>9584</v>
      </c>
      <c r="F2491" s="324" t="s">
        <v>801</v>
      </c>
      <c r="G2491" s="324" t="s">
        <v>896</v>
      </c>
      <c r="H2491" s="324" t="s">
        <v>6249</v>
      </c>
      <c r="I2491" s="325">
        <v>0</v>
      </c>
      <c r="J2491" s="325">
        <v>0</v>
      </c>
      <c r="K2491" s="325">
        <v>0</v>
      </c>
      <c r="L2491" s="325">
        <v>0</v>
      </c>
      <c r="M2491" s="325">
        <v>0</v>
      </c>
      <c r="N2491" s="324" t="s">
        <v>7279</v>
      </c>
    </row>
    <row r="2492" spans="2:14" ht="15" hidden="1" x14ac:dyDescent="0.25">
      <c r="B2492" s="326" t="s">
        <v>15754</v>
      </c>
      <c r="C2492" s="326" t="s">
        <v>1255</v>
      </c>
      <c r="D2492" s="326" t="s">
        <v>15689</v>
      </c>
      <c r="E2492" s="326" t="s">
        <v>9843</v>
      </c>
      <c r="F2492" s="326" t="s">
        <v>801</v>
      </c>
      <c r="G2492" s="326" t="s">
        <v>896</v>
      </c>
      <c r="H2492" s="326" t="s">
        <v>6249</v>
      </c>
      <c r="I2492" s="327">
        <v>0</v>
      </c>
      <c r="J2492" s="327">
        <v>0</v>
      </c>
      <c r="K2492" s="327">
        <v>0</v>
      </c>
      <c r="L2492" s="327">
        <v>0</v>
      </c>
      <c r="M2492" s="327">
        <v>0</v>
      </c>
      <c r="N2492" s="326" t="s">
        <v>7279</v>
      </c>
    </row>
    <row r="2493" spans="2:14" ht="15" hidden="1" x14ac:dyDescent="0.25">
      <c r="B2493" s="326" t="s">
        <v>15755</v>
      </c>
      <c r="C2493" s="326" t="s">
        <v>1255</v>
      </c>
      <c r="D2493" s="326" t="s">
        <v>4180</v>
      </c>
      <c r="E2493" s="326" t="s">
        <v>5073</v>
      </c>
      <c r="F2493" s="326" t="s">
        <v>801</v>
      </c>
      <c r="G2493" s="326" t="s">
        <v>896</v>
      </c>
      <c r="H2493" s="326" t="s">
        <v>6249</v>
      </c>
      <c r="I2493" s="327">
        <v>0</v>
      </c>
      <c r="J2493" s="327">
        <v>0</v>
      </c>
      <c r="K2493" s="327">
        <v>0</v>
      </c>
      <c r="L2493" s="327">
        <v>0</v>
      </c>
      <c r="M2493" s="327">
        <v>0</v>
      </c>
      <c r="N2493" s="326" t="s">
        <v>7279</v>
      </c>
    </row>
    <row r="2494" spans="2:14" ht="15" hidden="1" x14ac:dyDescent="0.25">
      <c r="B2494" s="326" t="s">
        <v>15756</v>
      </c>
      <c r="C2494" s="326" t="s">
        <v>1255</v>
      </c>
      <c r="D2494" s="326" t="s">
        <v>4180</v>
      </c>
      <c r="E2494" s="326" t="s">
        <v>5545</v>
      </c>
      <c r="F2494" s="326" t="s">
        <v>801</v>
      </c>
      <c r="G2494" s="326" t="s">
        <v>896</v>
      </c>
      <c r="H2494" s="326" t="s">
        <v>6249</v>
      </c>
      <c r="I2494" s="327">
        <v>0</v>
      </c>
      <c r="J2494" s="327">
        <v>0</v>
      </c>
      <c r="K2494" s="327">
        <v>0</v>
      </c>
      <c r="L2494" s="327">
        <v>0</v>
      </c>
      <c r="M2494" s="327">
        <v>0</v>
      </c>
      <c r="N2494" s="326" t="s">
        <v>7279</v>
      </c>
    </row>
    <row r="2495" spans="2:14" ht="15" hidden="1" x14ac:dyDescent="0.25">
      <c r="B2495" s="326" t="s">
        <v>15757</v>
      </c>
      <c r="C2495" s="326" t="s">
        <v>1255</v>
      </c>
      <c r="D2495" s="326" t="s">
        <v>15758</v>
      </c>
      <c r="E2495" s="326" t="s">
        <v>5074</v>
      </c>
      <c r="F2495" s="326" t="s">
        <v>801</v>
      </c>
      <c r="G2495" s="326" t="s">
        <v>896</v>
      </c>
      <c r="H2495" s="326" t="s">
        <v>6249</v>
      </c>
      <c r="I2495" s="327">
        <v>0</v>
      </c>
      <c r="J2495" s="327">
        <v>0</v>
      </c>
      <c r="K2495" s="327">
        <v>0</v>
      </c>
      <c r="L2495" s="327">
        <v>0</v>
      </c>
      <c r="M2495" s="327">
        <v>0</v>
      </c>
      <c r="N2495" s="326" t="s">
        <v>7279</v>
      </c>
    </row>
    <row r="2496" spans="2:14" ht="15" hidden="1" x14ac:dyDescent="0.25">
      <c r="B2496" s="326" t="s">
        <v>15759</v>
      </c>
      <c r="C2496" s="326" t="s">
        <v>1255</v>
      </c>
      <c r="D2496" s="326" t="s">
        <v>15758</v>
      </c>
      <c r="E2496" s="326" t="s">
        <v>5075</v>
      </c>
      <c r="F2496" s="326" t="s">
        <v>801</v>
      </c>
      <c r="G2496" s="326" t="s">
        <v>896</v>
      </c>
      <c r="H2496" s="326" t="s">
        <v>6249</v>
      </c>
      <c r="I2496" s="327">
        <v>0</v>
      </c>
      <c r="J2496" s="327">
        <v>0</v>
      </c>
      <c r="K2496" s="327">
        <v>0</v>
      </c>
      <c r="L2496" s="327">
        <v>0</v>
      </c>
      <c r="M2496" s="327">
        <v>0</v>
      </c>
      <c r="N2496" s="326" t="s">
        <v>7279</v>
      </c>
    </row>
    <row r="2497" spans="2:14" ht="15" hidden="1" x14ac:dyDescent="0.25">
      <c r="B2497" s="326" t="s">
        <v>15760</v>
      </c>
      <c r="C2497" s="326" t="s">
        <v>1255</v>
      </c>
      <c r="D2497" s="326" t="s">
        <v>15758</v>
      </c>
      <c r="E2497" s="326" t="s">
        <v>7986</v>
      </c>
      <c r="F2497" s="326" t="s">
        <v>801</v>
      </c>
      <c r="G2497" s="326" t="s">
        <v>896</v>
      </c>
      <c r="H2497" s="326" t="s">
        <v>6249</v>
      </c>
      <c r="I2497" s="327">
        <v>0</v>
      </c>
      <c r="J2497" s="327">
        <v>0</v>
      </c>
      <c r="K2497" s="327">
        <v>0</v>
      </c>
      <c r="L2497" s="327">
        <v>0</v>
      </c>
      <c r="M2497" s="327">
        <v>0</v>
      </c>
      <c r="N2497" s="326" t="s">
        <v>7279</v>
      </c>
    </row>
    <row r="2498" spans="2:14" ht="15" hidden="1" x14ac:dyDescent="0.25">
      <c r="B2498" s="324" t="s">
        <v>15761</v>
      </c>
      <c r="C2498" s="324" t="s">
        <v>1255</v>
      </c>
      <c r="D2498" s="324" t="s">
        <v>15717</v>
      </c>
      <c r="E2498" s="324" t="s">
        <v>5076</v>
      </c>
      <c r="F2498" s="324" t="s">
        <v>1102</v>
      </c>
      <c r="G2498" s="324" t="s">
        <v>896</v>
      </c>
      <c r="H2498" s="324" t="s">
        <v>6249</v>
      </c>
      <c r="I2498" s="325">
        <v>0</v>
      </c>
      <c r="J2498" s="325">
        <v>0</v>
      </c>
      <c r="K2498" s="325">
        <v>0</v>
      </c>
      <c r="L2498" s="325">
        <v>87.39</v>
      </c>
      <c r="M2498" s="325">
        <v>0</v>
      </c>
      <c r="N2498" s="324" t="s">
        <v>7279</v>
      </c>
    </row>
    <row r="2499" spans="2:14" ht="15" hidden="1" x14ac:dyDescent="0.25">
      <c r="B2499" s="324" t="s">
        <v>15762</v>
      </c>
      <c r="C2499" s="324" t="s">
        <v>1255</v>
      </c>
      <c r="D2499" s="324" t="s">
        <v>15717</v>
      </c>
      <c r="E2499" s="324" t="s">
        <v>2319</v>
      </c>
      <c r="F2499" s="324" t="s">
        <v>801</v>
      </c>
      <c r="G2499" s="324" t="s">
        <v>896</v>
      </c>
      <c r="H2499" s="324" t="s">
        <v>6249</v>
      </c>
      <c r="I2499" s="325">
        <v>0</v>
      </c>
      <c r="J2499" s="325">
        <v>0</v>
      </c>
      <c r="K2499" s="325">
        <v>0</v>
      </c>
      <c r="L2499" s="325">
        <v>0</v>
      </c>
      <c r="M2499" s="325">
        <v>0</v>
      </c>
      <c r="N2499" s="324" t="s">
        <v>7279</v>
      </c>
    </row>
    <row r="2500" spans="2:14" ht="15" hidden="1" x14ac:dyDescent="0.25">
      <c r="B2500" s="326" t="s">
        <v>15763</v>
      </c>
      <c r="C2500" s="326" t="s">
        <v>1255</v>
      </c>
      <c r="D2500" s="326" t="s">
        <v>15717</v>
      </c>
      <c r="E2500" s="326" t="s">
        <v>5077</v>
      </c>
      <c r="F2500" s="326" t="s">
        <v>801</v>
      </c>
      <c r="G2500" s="326" t="s">
        <v>896</v>
      </c>
      <c r="H2500" s="326" t="s">
        <v>6249</v>
      </c>
      <c r="I2500" s="327">
        <v>0</v>
      </c>
      <c r="J2500" s="327">
        <v>0</v>
      </c>
      <c r="K2500" s="327">
        <v>0</v>
      </c>
      <c r="L2500" s="327">
        <v>0</v>
      </c>
      <c r="M2500" s="327">
        <v>0</v>
      </c>
      <c r="N2500" s="326" t="s">
        <v>7279</v>
      </c>
    </row>
    <row r="2501" spans="2:14" ht="15" hidden="1" x14ac:dyDescent="0.25">
      <c r="B2501" s="326" t="s">
        <v>15764</v>
      </c>
      <c r="C2501" s="326" t="s">
        <v>1255</v>
      </c>
      <c r="D2501" s="326" t="s">
        <v>15717</v>
      </c>
      <c r="E2501" s="326" t="s">
        <v>6263</v>
      </c>
      <c r="F2501" s="326" t="s">
        <v>801</v>
      </c>
      <c r="G2501" s="326" t="s">
        <v>896</v>
      </c>
      <c r="H2501" s="326" t="s">
        <v>6249</v>
      </c>
      <c r="I2501" s="327">
        <v>0</v>
      </c>
      <c r="J2501" s="327">
        <v>0</v>
      </c>
      <c r="K2501" s="327">
        <v>0</v>
      </c>
      <c r="L2501" s="327">
        <v>0</v>
      </c>
      <c r="M2501" s="327">
        <v>0</v>
      </c>
      <c r="N2501" s="326" t="s">
        <v>7279</v>
      </c>
    </row>
    <row r="2502" spans="2:14" ht="15" hidden="1" x14ac:dyDescent="0.25">
      <c r="B2502" s="326" t="s">
        <v>15765</v>
      </c>
      <c r="C2502" s="326" t="s">
        <v>1255</v>
      </c>
      <c r="D2502" s="326" t="s">
        <v>15717</v>
      </c>
      <c r="E2502" s="326" t="s">
        <v>2339</v>
      </c>
      <c r="F2502" s="326" t="s">
        <v>801</v>
      </c>
      <c r="G2502" s="326" t="s">
        <v>896</v>
      </c>
      <c r="H2502" s="326" t="s">
        <v>6249</v>
      </c>
      <c r="I2502" s="327">
        <v>0</v>
      </c>
      <c r="J2502" s="327">
        <v>0</v>
      </c>
      <c r="K2502" s="327">
        <v>0</v>
      </c>
      <c r="L2502" s="327">
        <v>0</v>
      </c>
      <c r="M2502" s="327">
        <v>0</v>
      </c>
      <c r="N2502" s="326" t="s">
        <v>7279</v>
      </c>
    </row>
    <row r="2503" spans="2:14" ht="15" hidden="1" x14ac:dyDescent="0.25">
      <c r="B2503" s="326" t="s">
        <v>15766</v>
      </c>
      <c r="C2503" s="326" t="s">
        <v>1255</v>
      </c>
      <c r="D2503" s="326" t="s">
        <v>15717</v>
      </c>
      <c r="E2503" s="326" t="s">
        <v>7987</v>
      </c>
      <c r="F2503" s="326" t="s">
        <v>801</v>
      </c>
      <c r="G2503" s="326" t="s">
        <v>896</v>
      </c>
      <c r="H2503" s="326" t="s">
        <v>6249</v>
      </c>
      <c r="I2503" s="327">
        <v>0</v>
      </c>
      <c r="J2503" s="327">
        <v>0</v>
      </c>
      <c r="K2503" s="327">
        <v>0</v>
      </c>
      <c r="L2503" s="327">
        <v>2.5</v>
      </c>
      <c r="M2503" s="327">
        <v>0</v>
      </c>
      <c r="N2503" s="326" t="s">
        <v>7279</v>
      </c>
    </row>
    <row r="2504" spans="2:14" ht="15" hidden="1" x14ac:dyDescent="0.25">
      <c r="B2504" s="324" t="s">
        <v>15767</v>
      </c>
      <c r="C2504" s="324" t="s">
        <v>1255</v>
      </c>
      <c r="D2504" s="324" t="s">
        <v>15717</v>
      </c>
      <c r="E2504" s="324" t="s">
        <v>15768</v>
      </c>
      <c r="F2504" s="324" t="s">
        <v>801</v>
      </c>
      <c r="G2504" s="324" t="s">
        <v>896</v>
      </c>
      <c r="H2504" s="324" t="s">
        <v>6249</v>
      </c>
      <c r="I2504" s="325">
        <v>0</v>
      </c>
      <c r="J2504" s="325">
        <v>0</v>
      </c>
      <c r="K2504" s="325">
        <v>0</v>
      </c>
      <c r="L2504" s="325">
        <v>0</v>
      </c>
      <c r="M2504" s="325">
        <v>0</v>
      </c>
      <c r="N2504" s="324" t="s">
        <v>7279</v>
      </c>
    </row>
    <row r="2505" spans="2:14" ht="15" hidden="1" x14ac:dyDescent="0.25">
      <c r="B2505" s="326" t="s">
        <v>15769</v>
      </c>
      <c r="C2505" s="326" t="s">
        <v>1255</v>
      </c>
      <c r="D2505" s="326" t="s">
        <v>15717</v>
      </c>
      <c r="E2505" s="326" t="s">
        <v>7988</v>
      </c>
      <c r="F2505" s="326" t="s">
        <v>801</v>
      </c>
      <c r="G2505" s="326" t="s">
        <v>896</v>
      </c>
      <c r="H2505" s="326" t="s">
        <v>6249</v>
      </c>
      <c r="I2505" s="327">
        <v>0</v>
      </c>
      <c r="J2505" s="327">
        <v>0</v>
      </c>
      <c r="K2505" s="327">
        <v>0</v>
      </c>
      <c r="L2505" s="327">
        <v>4.6900000000000004</v>
      </c>
      <c r="M2505" s="327">
        <v>0</v>
      </c>
      <c r="N2505" s="326" t="s">
        <v>7279</v>
      </c>
    </row>
    <row r="2506" spans="2:14" ht="15" hidden="1" x14ac:dyDescent="0.25">
      <c r="B2506" s="324" t="s">
        <v>15770</v>
      </c>
      <c r="C2506" s="324" t="s">
        <v>1255</v>
      </c>
      <c r="D2506" s="324" t="s">
        <v>15719</v>
      </c>
      <c r="E2506" s="324" t="s">
        <v>5078</v>
      </c>
      <c r="F2506" s="324" t="s">
        <v>801</v>
      </c>
      <c r="G2506" s="324" t="s">
        <v>896</v>
      </c>
      <c r="H2506" s="324" t="s">
        <v>6249</v>
      </c>
      <c r="I2506" s="325">
        <v>0</v>
      </c>
      <c r="J2506" s="325">
        <v>0</v>
      </c>
      <c r="K2506" s="325">
        <v>0</v>
      </c>
      <c r="L2506" s="325">
        <v>0</v>
      </c>
      <c r="M2506" s="325">
        <v>0</v>
      </c>
      <c r="N2506" s="324" t="s">
        <v>7279</v>
      </c>
    </row>
    <row r="2507" spans="2:14" ht="15" hidden="1" x14ac:dyDescent="0.25">
      <c r="B2507" s="324" t="s">
        <v>15771</v>
      </c>
      <c r="C2507" s="324" t="s">
        <v>1255</v>
      </c>
      <c r="D2507" s="324" t="s">
        <v>15719</v>
      </c>
      <c r="E2507" s="324" t="s">
        <v>2341</v>
      </c>
      <c r="F2507" s="324" t="s">
        <v>2327</v>
      </c>
      <c r="G2507" s="324" t="s">
        <v>896</v>
      </c>
      <c r="H2507" s="324" t="s">
        <v>6249</v>
      </c>
      <c r="I2507" s="325">
        <v>0</v>
      </c>
      <c r="J2507" s="325">
        <v>0</v>
      </c>
      <c r="K2507" s="325">
        <v>0</v>
      </c>
      <c r="L2507" s="325">
        <v>0</v>
      </c>
      <c r="M2507" s="325">
        <v>0</v>
      </c>
      <c r="N2507" s="324" t="s">
        <v>7279</v>
      </c>
    </row>
    <row r="2508" spans="2:14" ht="15" hidden="1" x14ac:dyDescent="0.25">
      <c r="B2508" s="324" t="s">
        <v>15772</v>
      </c>
      <c r="C2508" s="324" t="s">
        <v>1255</v>
      </c>
      <c r="D2508" s="324" t="s">
        <v>15719</v>
      </c>
      <c r="E2508" s="324" t="s">
        <v>2344</v>
      </c>
      <c r="F2508" s="324" t="s">
        <v>2327</v>
      </c>
      <c r="G2508" s="324" t="s">
        <v>896</v>
      </c>
      <c r="H2508" s="324" t="s">
        <v>6249</v>
      </c>
      <c r="I2508" s="325">
        <v>0</v>
      </c>
      <c r="J2508" s="325">
        <v>0</v>
      </c>
      <c r="K2508" s="325">
        <v>0</v>
      </c>
      <c r="L2508" s="325">
        <v>0</v>
      </c>
      <c r="M2508" s="325">
        <v>0</v>
      </c>
      <c r="N2508" s="324" t="s">
        <v>7279</v>
      </c>
    </row>
    <row r="2509" spans="2:14" ht="15" hidden="1" x14ac:dyDescent="0.25">
      <c r="B2509" s="326" t="s">
        <v>15773</v>
      </c>
      <c r="C2509" s="326" t="s">
        <v>1255</v>
      </c>
      <c r="D2509" s="326" t="s">
        <v>15719</v>
      </c>
      <c r="E2509" s="326" t="s">
        <v>2346</v>
      </c>
      <c r="F2509" s="326" t="s">
        <v>1226</v>
      </c>
      <c r="G2509" s="326" t="s">
        <v>896</v>
      </c>
      <c r="H2509" s="326" t="s">
        <v>6249</v>
      </c>
      <c r="I2509" s="327">
        <v>0</v>
      </c>
      <c r="J2509" s="327">
        <v>0</v>
      </c>
      <c r="K2509" s="327">
        <v>0</v>
      </c>
      <c r="L2509" s="327">
        <v>0</v>
      </c>
      <c r="M2509" s="327">
        <v>0</v>
      </c>
      <c r="N2509" s="326" t="s">
        <v>7279</v>
      </c>
    </row>
    <row r="2510" spans="2:14" ht="15" hidden="1" x14ac:dyDescent="0.25">
      <c r="B2510" s="324" t="s">
        <v>15774</v>
      </c>
      <c r="C2510" s="324" t="s">
        <v>1255</v>
      </c>
      <c r="D2510" s="324" t="s">
        <v>15719</v>
      </c>
      <c r="E2510" s="324" t="s">
        <v>2347</v>
      </c>
      <c r="F2510" s="324" t="s">
        <v>801</v>
      </c>
      <c r="G2510" s="324" t="s">
        <v>896</v>
      </c>
      <c r="H2510" s="324" t="s">
        <v>6249</v>
      </c>
      <c r="I2510" s="325">
        <v>0</v>
      </c>
      <c r="J2510" s="325">
        <v>0</v>
      </c>
      <c r="K2510" s="325">
        <v>0</v>
      </c>
      <c r="L2510" s="325">
        <v>0</v>
      </c>
      <c r="M2510" s="325">
        <v>0</v>
      </c>
      <c r="N2510" s="324" t="s">
        <v>7279</v>
      </c>
    </row>
    <row r="2511" spans="2:14" ht="15" hidden="1" x14ac:dyDescent="0.25">
      <c r="B2511" s="324" t="s">
        <v>15775</v>
      </c>
      <c r="C2511" s="324" t="s">
        <v>1255</v>
      </c>
      <c r="D2511" s="324" t="s">
        <v>15719</v>
      </c>
      <c r="E2511" s="324" t="s">
        <v>2348</v>
      </c>
      <c r="F2511" s="324" t="s">
        <v>801</v>
      </c>
      <c r="G2511" s="324" t="s">
        <v>896</v>
      </c>
      <c r="H2511" s="324" t="s">
        <v>6249</v>
      </c>
      <c r="I2511" s="325">
        <v>0</v>
      </c>
      <c r="J2511" s="325">
        <v>0</v>
      </c>
      <c r="K2511" s="325">
        <v>0</v>
      </c>
      <c r="L2511" s="325">
        <v>0</v>
      </c>
      <c r="M2511" s="325">
        <v>0</v>
      </c>
      <c r="N2511" s="324" t="s">
        <v>7279</v>
      </c>
    </row>
    <row r="2512" spans="2:14" ht="15" hidden="1" x14ac:dyDescent="0.25">
      <c r="B2512" s="326" t="s">
        <v>15776</v>
      </c>
      <c r="C2512" s="326" t="s">
        <v>1255</v>
      </c>
      <c r="D2512" s="326" t="s">
        <v>15719</v>
      </c>
      <c r="E2512" s="326" t="s">
        <v>5546</v>
      </c>
      <c r="F2512" s="326" t="s">
        <v>801</v>
      </c>
      <c r="G2512" s="326" t="s">
        <v>896</v>
      </c>
      <c r="H2512" s="326" t="s">
        <v>6249</v>
      </c>
      <c r="I2512" s="327">
        <v>0</v>
      </c>
      <c r="J2512" s="327">
        <v>0</v>
      </c>
      <c r="K2512" s="327">
        <v>0</v>
      </c>
      <c r="L2512" s="327">
        <v>0</v>
      </c>
      <c r="M2512" s="327">
        <v>0</v>
      </c>
      <c r="N2512" s="326" t="s">
        <v>7279</v>
      </c>
    </row>
    <row r="2513" spans="2:14" ht="15" hidden="1" x14ac:dyDescent="0.25">
      <c r="B2513" s="324" t="s">
        <v>15777</v>
      </c>
      <c r="C2513" s="324" t="s">
        <v>1255</v>
      </c>
      <c r="D2513" s="324" t="s">
        <v>15719</v>
      </c>
      <c r="E2513" s="324" t="s">
        <v>2349</v>
      </c>
      <c r="F2513" s="324" t="s">
        <v>801</v>
      </c>
      <c r="G2513" s="324" t="s">
        <v>896</v>
      </c>
      <c r="H2513" s="324" t="s">
        <v>6249</v>
      </c>
      <c r="I2513" s="325">
        <v>0</v>
      </c>
      <c r="J2513" s="325">
        <v>0</v>
      </c>
      <c r="K2513" s="325">
        <v>0</v>
      </c>
      <c r="L2513" s="325">
        <v>0</v>
      </c>
      <c r="M2513" s="325">
        <v>0</v>
      </c>
      <c r="N2513" s="324" t="s">
        <v>7279</v>
      </c>
    </row>
    <row r="2514" spans="2:14" ht="15" hidden="1" x14ac:dyDescent="0.25">
      <c r="B2514" s="324" t="s">
        <v>15778</v>
      </c>
      <c r="C2514" s="324" t="s">
        <v>1255</v>
      </c>
      <c r="D2514" s="324" t="s">
        <v>15719</v>
      </c>
      <c r="E2514" s="324" t="s">
        <v>6265</v>
      </c>
      <c r="F2514" s="324" t="s">
        <v>1226</v>
      </c>
      <c r="G2514" s="324" t="s">
        <v>896</v>
      </c>
      <c r="H2514" s="324" t="s">
        <v>6249</v>
      </c>
      <c r="I2514" s="325">
        <v>0</v>
      </c>
      <c r="J2514" s="325">
        <v>0</v>
      </c>
      <c r="K2514" s="325">
        <v>0</v>
      </c>
      <c r="L2514" s="325">
        <v>0</v>
      </c>
      <c r="M2514" s="325">
        <v>0</v>
      </c>
      <c r="N2514" s="324" t="s">
        <v>7279</v>
      </c>
    </row>
    <row r="2515" spans="2:14" ht="15" hidden="1" x14ac:dyDescent="0.25">
      <c r="B2515" s="324" t="s">
        <v>15779</v>
      </c>
      <c r="C2515" s="324" t="s">
        <v>1255</v>
      </c>
      <c r="D2515" s="324" t="s">
        <v>15719</v>
      </c>
      <c r="E2515" s="324" t="s">
        <v>5079</v>
      </c>
      <c r="F2515" s="324" t="s">
        <v>801</v>
      </c>
      <c r="G2515" s="324" t="s">
        <v>896</v>
      </c>
      <c r="H2515" s="324" t="s">
        <v>6249</v>
      </c>
      <c r="I2515" s="325">
        <v>0</v>
      </c>
      <c r="J2515" s="325">
        <v>0</v>
      </c>
      <c r="K2515" s="325">
        <v>0</v>
      </c>
      <c r="L2515" s="325">
        <v>0</v>
      </c>
      <c r="M2515" s="325">
        <v>0</v>
      </c>
      <c r="N2515" s="324" t="s">
        <v>7279</v>
      </c>
    </row>
    <row r="2516" spans="2:14" ht="15" hidden="1" x14ac:dyDescent="0.25">
      <c r="B2516" s="324" t="s">
        <v>15780</v>
      </c>
      <c r="C2516" s="324" t="s">
        <v>1255</v>
      </c>
      <c r="D2516" s="324" t="s">
        <v>15719</v>
      </c>
      <c r="E2516" s="324" t="s">
        <v>8130</v>
      </c>
      <c r="F2516" s="324" t="s">
        <v>801</v>
      </c>
      <c r="G2516" s="324" t="s">
        <v>896</v>
      </c>
      <c r="H2516" s="324" t="s">
        <v>6249</v>
      </c>
      <c r="I2516" s="325">
        <v>0</v>
      </c>
      <c r="J2516" s="325">
        <v>0</v>
      </c>
      <c r="K2516" s="325">
        <v>0</v>
      </c>
      <c r="L2516" s="325">
        <v>0</v>
      </c>
      <c r="M2516" s="325">
        <v>0</v>
      </c>
      <c r="N2516" s="324" t="s">
        <v>7279</v>
      </c>
    </row>
    <row r="2517" spans="2:14" ht="15" hidden="1" x14ac:dyDescent="0.25">
      <c r="B2517" s="326" t="s">
        <v>15781</v>
      </c>
      <c r="C2517" s="326" t="s">
        <v>1255</v>
      </c>
      <c r="D2517" s="326" t="s">
        <v>15719</v>
      </c>
      <c r="E2517" s="326" t="s">
        <v>8142</v>
      </c>
      <c r="F2517" s="326" t="s">
        <v>811</v>
      </c>
      <c r="G2517" s="326" t="s">
        <v>896</v>
      </c>
      <c r="H2517" s="326" t="s">
        <v>6249</v>
      </c>
      <c r="I2517" s="327">
        <v>0</v>
      </c>
      <c r="J2517" s="327">
        <v>0</v>
      </c>
      <c r="K2517" s="327">
        <v>0</v>
      </c>
      <c r="L2517" s="327">
        <v>0</v>
      </c>
      <c r="M2517" s="327">
        <v>0</v>
      </c>
      <c r="N2517" s="326" t="s">
        <v>7279</v>
      </c>
    </row>
    <row r="2518" spans="2:14" ht="15" hidden="1" x14ac:dyDescent="0.25">
      <c r="B2518" s="324" t="s">
        <v>15782</v>
      </c>
      <c r="C2518" s="324" t="s">
        <v>1255</v>
      </c>
      <c r="D2518" s="324" t="s">
        <v>15719</v>
      </c>
      <c r="E2518" s="324" t="s">
        <v>5080</v>
      </c>
      <c r="F2518" s="324" t="s">
        <v>801</v>
      </c>
      <c r="G2518" s="324" t="s">
        <v>896</v>
      </c>
      <c r="H2518" s="324" t="s">
        <v>6249</v>
      </c>
      <c r="I2518" s="325">
        <v>0</v>
      </c>
      <c r="J2518" s="325">
        <v>0</v>
      </c>
      <c r="K2518" s="325">
        <v>0</v>
      </c>
      <c r="L2518" s="325">
        <v>0</v>
      </c>
      <c r="M2518" s="325">
        <v>0</v>
      </c>
      <c r="N2518" s="324" t="s">
        <v>7279</v>
      </c>
    </row>
    <row r="2519" spans="2:14" ht="15" hidden="1" x14ac:dyDescent="0.25">
      <c r="B2519" s="326" t="s">
        <v>15783</v>
      </c>
      <c r="C2519" s="326" t="s">
        <v>1255</v>
      </c>
      <c r="D2519" s="326" t="s">
        <v>15719</v>
      </c>
      <c r="E2519" s="326" t="s">
        <v>15784</v>
      </c>
      <c r="F2519" s="326" t="s">
        <v>2444</v>
      </c>
      <c r="G2519" s="326" t="s">
        <v>896</v>
      </c>
      <c r="H2519" s="326" t="s">
        <v>6249</v>
      </c>
      <c r="I2519" s="327">
        <v>0</v>
      </c>
      <c r="J2519" s="327">
        <v>0</v>
      </c>
      <c r="K2519" s="327">
        <v>0</v>
      </c>
      <c r="L2519" s="327">
        <v>0</v>
      </c>
      <c r="M2519" s="327">
        <v>0</v>
      </c>
      <c r="N2519" s="326" t="s">
        <v>7279</v>
      </c>
    </row>
    <row r="2520" spans="2:14" ht="15" hidden="1" x14ac:dyDescent="0.25">
      <c r="B2520" s="324" t="s">
        <v>15785</v>
      </c>
      <c r="C2520" s="324" t="s">
        <v>1255</v>
      </c>
      <c r="D2520" s="324" t="s">
        <v>15719</v>
      </c>
      <c r="E2520" s="324" t="s">
        <v>2358</v>
      </c>
      <c r="F2520" s="324" t="s">
        <v>801</v>
      </c>
      <c r="G2520" s="324" t="s">
        <v>896</v>
      </c>
      <c r="H2520" s="324" t="s">
        <v>6249</v>
      </c>
      <c r="I2520" s="325">
        <v>0</v>
      </c>
      <c r="J2520" s="325">
        <v>0</v>
      </c>
      <c r="K2520" s="325">
        <v>0</v>
      </c>
      <c r="L2520" s="325">
        <v>0</v>
      </c>
      <c r="M2520" s="325">
        <v>0</v>
      </c>
      <c r="N2520" s="324" t="s">
        <v>7279</v>
      </c>
    </row>
    <row r="2521" spans="2:14" ht="15" hidden="1" x14ac:dyDescent="0.25">
      <c r="B2521" s="324" t="s">
        <v>15786</v>
      </c>
      <c r="C2521" s="324" t="s">
        <v>1255</v>
      </c>
      <c r="D2521" s="324" t="s">
        <v>15719</v>
      </c>
      <c r="E2521" s="324" t="s">
        <v>5547</v>
      </c>
      <c r="F2521" s="324" t="s">
        <v>801</v>
      </c>
      <c r="G2521" s="324" t="s">
        <v>896</v>
      </c>
      <c r="H2521" s="324" t="s">
        <v>6249</v>
      </c>
      <c r="I2521" s="325">
        <v>0</v>
      </c>
      <c r="J2521" s="325">
        <v>0</v>
      </c>
      <c r="K2521" s="325">
        <v>0</v>
      </c>
      <c r="L2521" s="325">
        <v>0</v>
      </c>
      <c r="M2521" s="325">
        <v>0</v>
      </c>
      <c r="N2521" s="324" t="s">
        <v>7279</v>
      </c>
    </row>
    <row r="2522" spans="2:14" ht="15" hidden="1" x14ac:dyDescent="0.25">
      <c r="B2522" s="324" t="s">
        <v>15787</v>
      </c>
      <c r="C2522" s="324" t="s">
        <v>1255</v>
      </c>
      <c r="D2522" s="324" t="s">
        <v>15719</v>
      </c>
      <c r="E2522" s="324" t="s">
        <v>21689</v>
      </c>
      <c r="F2522" s="324" t="s">
        <v>801</v>
      </c>
      <c r="G2522" s="324" t="s">
        <v>896</v>
      </c>
      <c r="H2522" s="324" t="s">
        <v>6249</v>
      </c>
      <c r="I2522" s="325">
        <v>0</v>
      </c>
      <c r="J2522" s="325">
        <v>0</v>
      </c>
      <c r="K2522" s="325">
        <v>0</v>
      </c>
      <c r="L2522" s="325">
        <v>0</v>
      </c>
      <c r="M2522" s="325">
        <v>0</v>
      </c>
      <c r="N2522" s="324" t="s">
        <v>7279</v>
      </c>
    </row>
    <row r="2523" spans="2:14" ht="15" hidden="1" x14ac:dyDescent="0.25">
      <c r="B2523" s="324" t="s">
        <v>15788</v>
      </c>
      <c r="C2523" s="324" t="s">
        <v>1255</v>
      </c>
      <c r="D2523" s="324" t="s">
        <v>15719</v>
      </c>
      <c r="E2523" s="324" t="s">
        <v>5081</v>
      </c>
      <c r="F2523" s="324" t="s">
        <v>801</v>
      </c>
      <c r="G2523" s="324" t="s">
        <v>896</v>
      </c>
      <c r="H2523" s="324" t="s">
        <v>6249</v>
      </c>
      <c r="I2523" s="325">
        <v>0</v>
      </c>
      <c r="J2523" s="325">
        <v>0</v>
      </c>
      <c r="K2523" s="325">
        <v>0</v>
      </c>
      <c r="L2523" s="325">
        <v>0</v>
      </c>
      <c r="M2523" s="325">
        <v>0</v>
      </c>
      <c r="N2523" s="324" t="s">
        <v>7279</v>
      </c>
    </row>
    <row r="2524" spans="2:14" ht="15" hidden="1" x14ac:dyDescent="0.25">
      <c r="B2524" s="324" t="s">
        <v>15789</v>
      </c>
      <c r="C2524" s="324" t="s">
        <v>1255</v>
      </c>
      <c r="D2524" s="324" t="s">
        <v>15719</v>
      </c>
      <c r="E2524" s="324" t="s">
        <v>21690</v>
      </c>
      <c r="F2524" s="324" t="s">
        <v>801</v>
      </c>
      <c r="G2524" s="324" t="s">
        <v>896</v>
      </c>
      <c r="H2524" s="324" t="s">
        <v>6249</v>
      </c>
      <c r="I2524" s="325">
        <v>0</v>
      </c>
      <c r="J2524" s="325">
        <v>0</v>
      </c>
      <c r="K2524" s="325">
        <v>0</v>
      </c>
      <c r="L2524" s="325">
        <v>0</v>
      </c>
      <c r="M2524" s="325">
        <v>0</v>
      </c>
      <c r="N2524" s="324" t="s">
        <v>7279</v>
      </c>
    </row>
    <row r="2525" spans="2:14" ht="15" hidden="1" x14ac:dyDescent="0.25">
      <c r="B2525" s="324" t="s">
        <v>15790</v>
      </c>
      <c r="C2525" s="324" t="s">
        <v>1255</v>
      </c>
      <c r="D2525" s="324" t="s">
        <v>15719</v>
      </c>
      <c r="E2525" s="324" t="s">
        <v>21691</v>
      </c>
      <c r="F2525" s="324" t="s">
        <v>801</v>
      </c>
      <c r="G2525" s="324" t="s">
        <v>896</v>
      </c>
      <c r="H2525" s="324" t="s">
        <v>6249</v>
      </c>
      <c r="I2525" s="325">
        <v>0</v>
      </c>
      <c r="J2525" s="325">
        <v>0</v>
      </c>
      <c r="K2525" s="325">
        <v>0</v>
      </c>
      <c r="L2525" s="325">
        <v>0</v>
      </c>
      <c r="M2525" s="325">
        <v>0</v>
      </c>
      <c r="N2525" s="324" t="s">
        <v>7279</v>
      </c>
    </row>
    <row r="2526" spans="2:14" ht="15" hidden="1" x14ac:dyDescent="0.25">
      <c r="B2526" s="324" t="s">
        <v>15791</v>
      </c>
      <c r="C2526" s="324" t="s">
        <v>1255</v>
      </c>
      <c r="D2526" s="324" t="s">
        <v>15719</v>
      </c>
      <c r="E2526" s="324" t="s">
        <v>6271</v>
      </c>
      <c r="F2526" s="324" t="s">
        <v>801</v>
      </c>
      <c r="G2526" s="324" t="s">
        <v>896</v>
      </c>
      <c r="H2526" s="324" t="s">
        <v>6249</v>
      </c>
      <c r="I2526" s="325">
        <v>0</v>
      </c>
      <c r="J2526" s="325">
        <v>0</v>
      </c>
      <c r="K2526" s="325">
        <v>0</v>
      </c>
      <c r="L2526" s="325">
        <v>0</v>
      </c>
      <c r="M2526" s="325">
        <v>0</v>
      </c>
      <c r="N2526" s="324" t="s">
        <v>7279</v>
      </c>
    </row>
    <row r="2527" spans="2:14" ht="15" hidden="1" x14ac:dyDescent="0.25">
      <c r="B2527" s="326" t="s">
        <v>15792</v>
      </c>
      <c r="C2527" s="326" t="s">
        <v>1255</v>
      </c>
      <c r="D2527" s="326" t="s">
        <v>15719</v>
      </c>
      <c r="E2527" s="326" t="s">
        <v>8091</v>
      </c>
      <c r="F2527" s="326" t="s">
        <v>801</v>
      </c>
      <c r="G2527" s="326" t="s">
        <v>896</v>
      </c>
      <c r="H2527" s="326" t="s">
        <v>6249</v>
      </c>
      <c r="I2527" s="327">
        <v>0</v>
      </c>
      <c r="J2527" s="327">
        <v>0</v>
      </c>
      <c r="K2527" s="327">
        <v>0</v>
      </c>
      <c r="L2527" s="327">
        <v>0</v>
      </c>
      <c r="M2527" s="327">
        <v>0</v>
      </c>
      <c r="N2527" s="326" t="s">
        <v>7279</v>
      </c>
    </row>
    <row r="2528" spans="2:14" ht="15" hidden="1" x14ac:dyDescent="0.25">
      <c r="B2528" s="326" t="s">
        <v>15793</v>
      </c>
      <c r="C2528" s="326" t="s">
        <v>1255</v>
      </c>
      <c r="D2528" s="326" t="s">
        <v>15719</v>
      </c>
      <c r="E2528" s="326" t="s">
        <v>3701</v>
      </c>
      <c r="F2528" s="326" t="s">
        <v>801</v>
      </c>
      <c r="G2528" s="326" t="s">
        <v>896</v>
      </c>
      <c r="H2528" s="326" t="s">
        <v>6249</v>
      </c>
      <c r="I2528" s="327">
        <v>0</v>
      </c>
      <c r="J2528" s="327">
        <v>0</v>
      </c>
      <c r="K2528" s="327">
        <v>0</v>
      </c>
      <c r="L2528" s="327">
        <v>0</v>
      </c>
      <c r="M2528" s="327">
        <v>0</v>
      </c>
      <c r="N2528" s="326" t="s">
        <v>7279</v>
      </c>
    </row>
    <row r="2529" spans="2:14" ht="15" hidden="1" x14ac:dyDescent="0.25">
      <c r="B2529" s="326" t="s">
        <v>15794</v>
      </c>
      <c r="C2529" s="326" t="s">
        <v>1255</v>
      </c>
      <c r="D2529" s="326" t="s">
        <v>15719</v>
      </c>
      <c r="E2529" s="326" t="s">
        <v>3702</v>
      </c>
      <c r="F2529" s="326" t="s">
        <v>801</v>
      </c>
      <c r="G2529" s="326" t="s">
        <v>896</v>
      </c>
      <c r="H2529" s="326" t="s">
        <v>6249</v>
      </c>
      <c r="I2529" s="327">
        <v>0</v>
      </c>
      <c r="J2529" s="327">
        <v>0</v>
      </c>
      <c r="K2529" s="327">
        <v>0</v>
      </c>
      <c r="L2529" s="327">
        <v>0</v>
      </c>
      <c r="M2529" s="327">
        <v>0</v>
      </c>
      <c r="N2529" s="326" t="s">
        <v>7279</v>
      </c>
    </row>
    <row r="2530" spans="2:14" ht="15" hidden="1" x14ac:dyDescent="0.25">
      <c r="B2530" s="326" t="s">
        <v>15795</v>
      </c>
      <c r="C2530" s="326" t="s">
        <v>1255</v>
      </c>
      <c r="D2530" s="326" t="s">
        <v>15719</v>
      </c>
      <c r="E2530" s="326" t="s">
        <v>3703</v>
      </c>
      <c r="F2530" s="326" t="s">
        <v>801</v>
      </c>
      <c r="G2530" s="326" t="s">
        <v>896</v>
      </c>
      <c r="H2530" s="326" t="s">
        <v>6249</v>
      </c>
      <c r="I2530" s="327">
        <v>0</v>
      </c>
      <c r="J2530" s="327">
        <v>0</v>
      </c>
      <c r="K2530" s="327">
        <v>0</v>
      </c>
      <c r="L2530" s="327">
        <v>0</v>
      </c>
      <c r="M2530" s="327">
        <v>0</v>
      </c>
      <c r="N2530" s="326" t="s">
        <v>7279</v>
      </c>
    </row>
    <row r="2531" spans="2:14" ht="15" hidden="1" x14ac:dyDescent="0.25">
      <c r="B2531" s="324" t="s">
        <v>15796</v>
      </c>
      <c r="C2531" s="324" t="s">
        <v>1255</v>
      </c>
      <c r="D2531" s="324" t="s">
        <v>15719</v>
      </c>
      <c r="E2531" s="324" t="s">
        <v>3705</v>
      </c>
      <c r="F2531" s="324" t="s">
        <v>801</v>
      </c>
      <c r="G2531" s="324" t="s">
        <v>896</v>
      </c>
      <c r="H2531" s="324" t="s">
        <v>6249</v>
      </c>
      <c r="I2531" s="325">
        <v>0</v>
      </c>
      <c r="J2531" s="325">
        <v>0</v>
      </c>
      <c r="K2531" s="325">
        <v>0</v>
      </c>
      <c r="L2531" s="325">
        <v>0</v>
      </c>
      <c r="M2531" s="325">
        <v>0</v>
      </c>
      <c r="N2531" s="324" t="s">
        <v>7279</v>
      </c>
    </row>
    <row r="2532" spans="2:14" ht="15" hidden="1" x14ac:dyDescent="0.25">
      <c r="B2532" s="324" t="s">
        <v>15797</v>
      </c>
      <c r="C2532" s="324" t="s">
        <v>1255</v>
      </c>
      <c r="D2532" s="324" t="s">
        <v>15719</v>
      </c>
      <c r="E2532" s="324" t="s">
        <v>6273</v>
      </c>
      <c r="F2532" s="324" t="s">
        <v>801</v>
      </c>
      <c r="G2532" s="324" t="s">
        <v>896</v>
      </c>
      <c r="H2532" s="324" t="s">
        <v>6249</v>
      </c>
      <c r="I2532" s="325">
        <v>0</v>
      </c>
      <c r="J2532" s="325">
        <v>0</v>
      </c>
      <c r="K2532" s="325">
        <v>0</v>
      </c>
      <c r="L2532" s="325">
        <v>0</v>
      </c>
      <c r="M2532" s="325">
        <v>0</v>
      </c>
      <c r="N2532" s="324" t="s">
        <v>7279</v>
      </c>
    </row>
    <row r="2533" spans="2:14" ht="15" hidden="1" x14ac:dyDescent="0.25">
      <c r="B2533" s="324" t="s">
        <v>15798</v>
      </c>
      <c r="C2533" s="324" t="s">
        <v>1255</v>
      </c>
      <c r="D2533" s="324" t="s">
        <v>15719</v>
      </c>
      <c r="E2533" s="324" t="s">
        <v>6278</v>
      </c>
      <c r="F2533" s="324" t="s">
        <v>801</v>
      </c>
      <c r="G2533" s="324" t="s">
        <v>896</v>
      </c>
      <c r="H2533" s="324" t="s">
        <v>6249</v>
      </c>
      <c r="I2533" s="325">
        <v>0</v>
      </c>
      <c r="J2533" s="325">
        <v>0</v>
      </c>
      <c r="K2533" s="325">
        <v>0</v>
      </c>
      <c r="L2533" s="325">
        <v>0</v>
      </c>
      <c r="M2533" s="325">
        <v>0</v>
      </c>
      <c r="N2533" s="324" t="s">
        <v>7279</v>
      </c>
    </row>
    <row r="2534" spans="2:14" ht="15" hidden="1" x14ac:dyDescent="0.25">
      <c r="B2534" s="324" t="s">
        <v>15799</v>
      </c>
      <c r="C2534" s="324" t="s">
        <v>1255</v>
      </c>
      <c r="D2534" s="324" t="s">
        <v>15719</v>
      </c>
      <c r="E2534" s="324" t="s">
        <v>6279</v>
      </c>
      <c r="F2534" s="324" t="s">
        <v>800</v>
      </c>
      <c r="G2534" s="324" t="s">
        <v>896</v>
      </c>
      <c r="H2534" s="324" t="s">
        <v>6249</v>
      </c>
      <c r="I2534" s="325">
        <v>0</v>
      </c>
      <c r="J2534" s="325">
        <v>0</v>
      </c>
      <c r="K2534" s="325">
        <v>0</v>
      </c>
      <c r="L2534" s="325">
        <v>70.709999999999994</v>
      </c>
      <c r="M2534" s="325">
        <v>0</v>
      </c>
      <c r="N2534" s="324" t="s">
        <v>7279</v>
      </c>
    </row>
    <row r="2535" spans="2:14" ht="15" hidden="1" x14ac:dyDescent="0.25">
      <c r="B2535" s="326" t="s">
        <v>15800</v>
      </c>
      <c r="C2535" s="326" t="s">
        <v>1255</v>
      </c>
      <c r="D2535" s="326" t="s">
        <v>15719</v>
      </c>
      <c r="E2535" s="326" t="s">
        <v>6281</v>
      </c>
      <c r="F2535" s="326" t="s">
        <v>801</v>
      </c>
      <c r="G2535" s="326" t="s">
        <v>896</v>
      </c>
      <c r="H2535" s="326" t="s">
        <v>6249</v>
      </c>
      <c r="I2535" s="327">
        <v>0</v>
      </c>
      <c r="J2535" s="327">
        <v>0</v>
      </c>
      <c r="K2535" s="327">
        <v>0</v>
      </c>
      <c r="L2535" s="327">
        <v>0</v>
      </c>
      <c r="M2535" s="327">
        <v>0</v>
      </c>
      <c r="N2535" s="326" t="s">
        <v>7279</v>
      </c>
    </row>
    <row r="2536" spans="2:14" ht="15" hidden="1" x14ac:dyDescent="0.25">
      <c r="B2536" s="326" t="s">
        <v>15801</v>
      </c>
      <c r="C2536" s="326" t="s">
        <v>1255</v>
      </c>
      <c r="D2536" s="326" t="s">
        <v>15719</v>
      </c>
      <c r="E2536" s="326" t="s">
        <v>6282</v>
      </c>
      <c r="F2536" s="326" t="s">
        <v>801</v>
      </c>
      <c r="G2536" s="326" t="s">
        <v>896</v>
      </c>
      <c r="H2536" s="326" t="s">
        <v>6249</v>
      </c>
      <c r="I2536" s="327">
        <v>0</v>
      </c>
      <c r="J2536" s="327">
        <v>0</v>
      </c>
      <c r="K2536" s="327">
        <v>0</v>
      </c>
      <c r="L2536" s="327">
        <v>0</v>
      </c>
      <c r="M2536" s="327">
        <v>0</v>
      </c>
      <c r="N2536" s="326" t="s">
        <v>7279</v>
      </c>
    </row>
    <row r="2537" spans="2:14" ht="15" hidden="1" x14ac:dyDescent="0.25">
      <c r="B2537" s="326" t="s">
        <v>15802</v>
      </c>
      <c r="C2537" s="326" t="s">
        <v>1255</v>
      </c>
      <c r="D2537" s="326" t="s">
        <v>15719</v>
      </c>
      <c r="E2537" s="326" t="s">
        <v>7535</v>
      </c>
      <c r="F2537" s="326" t="s">
        <v>801</v>
      </c>
      <c r="G2537" s="326" t="s">
        <v>896</v>
      </c>
      <c r="H2537" s="326" t="s">
        <v>6249</v>
      </c>
      <c r="I2537" s="327">
        <v>0</v>
      </c>
      <c r="J2537" s="327">
        <v>0</v>
      </c>
      <c r="K2537" s="327">
        <v>0</v>
      </c>
      <c r="L2537" s="327">
        <v>0</v>
      </c>
      <c r="M2537" s="327">
        <v>0</v>
      </c>
      <c r="N2537" s="326" t="s">
        <v>7279</v>
      </c>
    </row>
    <row r="2538" spans="2:14" ht="15" hidden="1" x14ac:dyDescent="0.25">
      <c r="B2538" s="324" t="s">
        <v>15803</v>
      </c>
      <c r="C2538" s="324" t="s">
        <v>1255</v>
      </c>
      <c r="D2538" s="324" t="s">
        <v>15719</v>
      </c>
      <c r="E2538" s="324" t="s">
        <v>7341</v>
      </c>
      <c r="F2538" s="324" t="s">
        <v>801</v>
      </c>
      <c r="G2538" s="324" t="s">
        <v>896</v>
      </c>
      <c r="H2538" s="324" t="s">
        <v>6249</v>
      </c>
      <c r="I2538" s="325">
        <v>0</v>
      </c>
      <c r="J2538" s="325">
        <v>0</v>
      </c>
      <c r="K2538" s="325">
        <v>0</v>
      </c>
      <c r="L2538" s="325">
        <v>0</v>
      </c>
      <c r="M2538" s="325">
        <v>0</v>
      </c>
      <c r="N2538" s="324" t="s">
        <v>7279</v>
      </c>
    </row>
    <row r="2539" spans="2:14" ht="15" hidden="1" x14ac:dyDescent="0.25">
      <c r="B2539" s="326" t="s">
        <v>15804</v>
      </c>
      <c r="C2539" s="326" t="s">
        <v>1255</v>
      </c>
      <c r="D2539" s="326" t="s">
        <v>15719</v>
      </c>
      <c r="E2539" s="326" t="s">
        <v>7536</v>
      </c>
      <c r="F2539" s="326" t="s">
        <v>801</v>
      </c>
      <c r="G2539" s="326" t="s">
        <v>896</v>
      </c>
      <c r="H2539" s="326" t="s">
        <v>6249</v>
      </c>
      <c r="I2539" s="327">
        <v>0</v>
      </c>
      <c r="J2539" s="327">
        <v>0</v>
      </c>
      <c r="K2539" s="327">
        <v>0</v>
      </c>
      <c r="L2539" s="327">
        <v>0</v>
      </c>
      <c r="M2539" s="327">
        <v>0</v>
      </c>
      <c r="N2539" s="326" t="s">
        <v>7279</v>
      </c>
    </row>
    <row r="2540" spans="2:14" ht="15" hidden="1" x14ac:dyDescent="0.25">
      <c r="B2540" s="324" t="s">
        <v>15805</v>
      </c>
      <c r="C2540" s="324" t="s">
        <v>1255</v>
      </c>
      <c r="D2540" s="324" t="s">
        <v>15719</v>
      </c>
      <c r="E2540" s="324" t="s">
        <v>6283</v>
      </c>
      <c r="F2540" s="324" t="s">
        <v>801</v>
      </c>
      <c r="G2540" s="324" t="s">
        <v>896</v>
      </c>
      <c r="H2540" s="324" t="s">
        <v>6249</v>
      </c>
      <c r="I2540" s="325">
        <v>0</v>
      </c>
      <c r="J2540" s="325">
        <v>0</v>
      </c>
      <c r="K2540" s="325">
        <v>0</v>
      </c>
      <c r="L2540" s="325">
        <v>0</v>
      </c>
      <c r="M2540" s="325">
        <v>0</v>
      </c>
      <c r="N2540" s="324" t="s">
        <v>7279</v>
      </c>
    </row>
    <row r="2541" spans="2:14" ht="15" hidden="1" x14ac:dyDescent="0.25">
      <c r="B2541" s="324" t="s">
        <v>15806</v>
      </c>
      <c r="C2541" s="324" t="s">
        <v>1255</v>
      </c>
      <c r="D2541" s="324" t="s">
        <v>15719</v>
      </c>
      <c r="E2541" s="324" t="s">
        <v>12603</v>
      </c>
      <c r="F2541" s="324" t="s">
        <v>801</v>
      </c>
      <c r="G2541" s="324" t="s">
        <v>896</v>
      </c>
      <c r="H2541" s="324" t="s">
        <v>6249</v>
      </c>
      <c r="I2541" s="325">
        <v>0</v>
      </c>
      <c r="J2541" s="325">
        <v>0</v>
      </c>
      <c r="K2541" s="325">
        <v>0</v>
      </c>
      <c r="L2541" s="325">
        <v>0</v>
      </c>
      <c r="M2541" s="325">
        <v>0</v>
      </c>
      <c r="N2541" s="324" t="s">
        <v>7279</v>
      </c>
    </row>
    <row r="2542" spans="2:14" ht="15" hidden="1" x14ac:dyDescent="0.25">
      <c r="B2542" s="324" t="s">
        <v>15808</v>
      </c>
      <c r="C2542" s="324" t="s">
        <v>1255</v>
      </c>
      <c r="D2542" s="324" t="s">
        <v>15807</v>
      </c>
      <c r="E2542" s="324" t="s">
        <v>7342</v>
      </c>
      <c r="F2542" s="324" t="s">
        <v>801</v>
      </c>
      <c r="G2542" s="324" t="s">
        <v>896</v>
      </c>
      <c r="H2542" s="324" t="s">
        <v>6249</v>
      </c>
      <c r="I2542" s="325">
        <v>0</v>
      </c>
      <c r="J2542" s="325">
        <v>0</v>
      </c>
      <c r="K2542" s="325">
        <v>0</v>
      </c>
      <c r="L2542" s="325">
        <v>0</v>
      </c>
      <c r="M2542" s="325">
        <v>0</v>
      </c>
      <c r="N2542" s="324" t="s">
        <v>7279</v>
      </c>
    </row>
    <row r="2543" spans="2:14" ht="15" hidden="1" x14ac:dyDescent="0.25">
      <c r="B2543" s="326" t="s">
        <v>15809</v>
      </c>
      <c r="C2543" s="326" t="s">
        <v>1255</v>
      </c>
      <c r="D2543" s="326" t="s">
        <v>15807</v>
      </c>
      <c r="E2543" s="326" t="s">
        <v>7343</v>
      </c>
      <c r="F2543" s="326" t="s">
        <v>801</v>
      </c>
      <c r="G2543" s="326" t="s">
        <v>896</v>
      </c>
      <c r="H2543" s="326" t="s">
        <v>6249</v>
      </c>
      <c r="I2543" s="327">
        <v>0</v>
      </c>
      <c r="J2543" s="327">
        <v>0</v>
      </c>
      <c r="K2543" s="327">
        <v>0</v>
      </c>
      <c r="L2543" s="327">
        <v>0</v>
      </c>
      <c r="M2543" s="327">
        <v>0</v>
      </c>
      <c r="N2543" s="326" t="s">
        <v>7279</v>
      </c>
    </row>
    <row r="2544" spans="2:14" ht="15" hidden="1" x14ac:dyDescent="0.25">
      <c r="B2544" s="324" t="s">
        <v>15810</v>
      </c>
      <c r="C2544" s="324" t="s">
        <v>1255</v>
      </c>
      <c r="D2544" s="324" t="s">
        <v>15807</v>
      </c>
      <c r="E2544" s="324" t="s">
        <v>7344</v>
      </c>
      <c r="F2544" s="324" t="s">
        <v>801</v>
      </c>
      <c r="G2544" s="324" t="s">
        <v>896</v>
      </c>
      <c r="H2544" s="324" t="s">
        <v>6249</v>
      </c>
      <c r="I2544" s="325">
        <v>0</v>
      </c>
      <c r="J2544" s="325">
        <v>0</v>
      </c>
      <c r="K2544" s="325">
        <v>0</v>
      </c>
      <c r="L2544" s="325">
        <v>0</v>
      </c>
      <c r="M2544" s="325">
        <v>0</v>
      </c>
      <c r="N2544" s="324" t="s">
        <v>7279</v>
      </c>
    </row>
    <row r="2545" spans="2:14" ht="15" hidden="1" x14ac:dyDescent="0.25">
      <c r="B2545" s="326" t="s">
        <v>15811</v>
      </c>
      <c r="C2545" s="326" t="s">
        <v>1255</v>
      </c>
      <c r="D2545" s="326" t="s">
        <v>15807</v>
      </c>
      <c r="E2545" s="326" t="s">
        <v>7345</v>
      </c>
      <c r="F2545" s="326" t="s">
        <v>801</v>
      </c>
      <c r="G2545" s="326" t="s">
        <v>896</v>
      </c>
      <c r="H2545" s="326" t="s">
        <v>6249</v>
      </c>
      <c r="I2545" s="327">
        <v>0</v>
      </c>
      <c r="J2545" s="327">
        <v>0</v>
      </c>
      <c r="K2545" s="327">
        <v>0</v>
      </c>
      <c r="L2545" s="327">
        <v>0</v>
      </c>
      <c r="M2545" s="327">
        <v>0</v>
      </c>
      <c r="N2545" s="326" t="s">
        <v>7279</v>
      </c>
    </row>
    <row r="2546" spans="2:14" ht="15" hidden="1" x14ac:dyDescent="0.25">
      <c r="B2546" s="324" t="s">
        <v>15812</v>
      </c>
      <c r="C2546" s="324" t="s">
        <v>1255</v>
      </c>
      <c r="D2546" s="324" t="s">
        <v>15807</v>
      </c>
      <c r="E2546" s="324" t="s">
        <v>7990</v>
      </c>
      <c r="F2546" s="324" t="s">
        <v>2327</v>
      </c>
      <c r="G2546" s="324" t="s">
        <v>896</v>
      </c>
      <c r="H2546" s="324" t="s">
        <v>6249</v>
      </c>
      <c r="I2546" s="325">
        <v>0</v>
      </c>
      <c r="J2546" s="325">
        <v>0</v>
      </c>
      <c r="K2546" s="325">
        <v>0</v>
      </c>
      <c r="L2546" s="325">
        <v>0</v>
      </c>
      <c r="M2546" s="325">
        <v>0</v>
      </c>
      <c r="N2546" s="324" t="s">
        <v>7279</v>
      </c>
    </row>
    <row r="2547" spans="2:14" ht="15" hidden="1" x14ac:dyDescent="0.25">
      <c r="B2547" s="326" t="s">
        <v>15813</v>
      </c>
      <c r="C2547" s="326" t="s">
        <v>1255</v>
      </c>
      <c r="D2547" s="326" t="s">
        <v>15807</v>
      </c>
      <c r="E2547" s="326" t="s">
        <v>8433</v>
      </c>
      <c r="F2547" s="326" t="s">
        <v>801</v>
      </c>
      <c r="G2547" s="326" t="s">
        <v>896</v>
      </c>
      <c r="H2547" s="326" t="s">
        <v>6249</v>
      </c>
      <c r="I2547" s="327">
        <v>0</v>
      </c>
      <c r="J2547" s="327">
        <v>0</v>
      </c>
      <c r="K2547" s="327">
        <v>0</v>
      </c>
      <c r="L2547" s="327">
        <v>0</v>
      </c>
      <c r="M2547" s="327">
        <v>0</v>
      </c>
      <c r="N2547" s="326" t="s">
        <v>7279</v>
      </c>
    </row>
    <row r="2548" spans="2:14" ht="15" hidden="1" x14ac:dyDescent="0.25">
      <c r="B2548" s="324" t="s">
        <v>15814</v>
      </c>
      <c r="C2548" s="324" t="s">
        <v>1255</v>
      </c>
      <c r="D2548" s="324" t="s">
        <v>15807</v>
      </c>
      <c r="E2548" s="324" t="s">
        <v>10010</v>
      </c>
      <c r="F2548" s="324" t="s">
        <v>801</v>
      </c>
      <c r="G2548" s="324" t="s">
        <v>896</v>
      </c>
      <c r="H2548" s="324" t="s">
        <v>6249</v>
      </c>
      <c r="I2548" s="325">
        <v>0</v>
      </c>
      <c r="J2548" s="325">
        <v>0</v>
      </c>
      <c r="K2548" s="325">
        <v>0</v>
      </c>
      <c r="L2548" s="325">
        <v>0</v>
      </c>
      <c r="M2548" s="325">
        <v>0</v>
      </c>
      <c r="N2548" s="324" t="s">
        <v>7279</v>
      </c>
    </row>
    <row r="2549" spans="2:14" ht="15" hidden="1" x14ac:dyDescent="0.25">
      <c r="B2549" s="326" t="s">
        <v>15815</v>
      </c>
      <c r="C2549" s="326" t="s">
        <v>1255</v>
      </c>
      <c r="D2549" s="326" t="s">
        <v>15722</v>
      </c>
      <c r="E2549" s="326" t="s">
        <v>2359</v>
      </c>
      <c r="F2549" s="326" t="s">
        <v>801</v>
      </c>
      <c r="G2549" s="326" t="s">
        <v>896</v>
      </c>
      <c r="H2549" s="326" t="s">
        <v>6249</v>
      </c>
      <c r="I2549" s="327">
        <v>0</v>
      </c>
      <c r="J2549" s="327">
        <v>0</v>
      </c>
      <c r="K2549" s="327">
        <v>0</v>
      </c>
      <c r="L2549" s="327">
        <v>0</v>
      </c>
      <c r="M2549" s="327">
        <v>0</v>
      </c>
      <c r="N2549" s="326" t="s">
        <v>7279</v>
      </c>
    </row>
    <row r="2550" spans="2:14" ht="15" hidden="1" x14ac:dyDescent="0.25">
      <c r="B2550" s="326" t="s">
        <v>15816</v>
      </c>
      <c r="C2550" s="326" t="s">
        <v>1255</v>
      </c>
      <c r="D2550" s="326" t="s">
        <v>15722</v>
      </c>
      <c r="E2550" s="326" t="s">
        <v>2360</v>
      </c>
      <c r="F2550" s="326" t="s">
        <v>801</v>
      </c>
      <c r="G2550" s="326" t="s">
        <v>896</v>
      </c>
      <c r="H2550" s="326" t="s">
        <v>6249</v>
      </c>
      <c r="I2550" s="327">
        <v>0</v>
      </c>
      <c r="J2550" s="327">
        <v>0</v>
      </c>
      <c r="K2550" s="327">
        <v>0</v>
      </c>
      <c r="L2550" s="327">
        <v>0</v>
      </c>
      <c r="M2550" s="327">
        <v>0</v>
      </c>
      <c r="N2550" s="326" t="s">
        <v>7279</v>
      </c>
    </row>
    <row r="2551" spans="2:14" ht="15" hidden="1" x14ac:dyDescent="0.25">
      <c r="B2551" s="324" t="s">
        <v>15817</v>
      </c>
      <c r="C2551" s="324" t="s">
        <v>1255</v>
      </c>
      <c r="D2551" s="324" t="s">
        <v>15722</v>
      </c>
      <c r="E2551" s="324" t="s">
        <v>6284</v>
      </c>
      <c r="F2551" s="324" t="s">
        <v>2327</v>
      </c>
      <c r="G2551" s="324" t="s">
        <v>896</v>
      </c>
      <c r="H2551" s="324" t="s">
        <v>6249</v>
      </c>
      <c r="I2551" s="325">
        <v>0</v>
      </c>
      <c r="J2551" s="325">
        <v>0</v>
      </c>
      <c r="K2551" s="325">
        <v>0</v>
      </c>
      <c r="L2551" s="325">
        <v>0</v>
      </c>
      <c r="M2551" s="325">
        <v>0</v>
      </c>
      <c r="N2551" s="324" t="s">
        <v>7279</v>
      </c>
    </row>
    <row r="2552" spans="2:14" ht="15" hidden="1" x14ac:dyDescent="0.25">
      <c r="B2552" s="324" t="s">
        <v>15818</v>
      </c>
      <c r="C2552" s="324" t="s">
        <v>1255</v>
      </c>
      <c r="D2552" s="324" t="s">
        <v>15722</v>
      </c>
      <c r="E2552" s="324" t="s">
        <v>2362</v>
      </c>
      <c r="F2552" s="324" t="s">
        <v>801</v>
      </c>
      <c r="G2552" s="324" t="s">
        <v>896</v>
      </c>
      <c r="H2552" s="324" t="s">
        <v>6249</v>
      </c>
      <c r="I2552" s="325">
        <v>0</v>
      </c>
      <c r="J2552" s="325">
        <v>0</v>
      </c>
      <c r="K2552" s="325">
        <v>0</v>
      </c>
      <c r="L2552" s="325">
        <v>0</v>
      </c>
      <c r="M2552" s="325">
        <v>0</v>
      </c>
      <c r="N2552" s="324" t="s">
        <v>7279</v>
      </c>
    </row>
    <row r="2553" spans="2:14" ht="15" hidden="1" x14ac:dyDescent="0.25">
      <c r="B2553" s="326" t="s">
        <v>15819</v>
      </c>
      <c r="C2553" s="326" t="s">
        <v>1255</v>
      </c>
      <c r="D2553" s="326" t="s">
        <v>15722</v>
      </c>
      <c r="E2553" s="326" t="s">
        <v>5500</v>
      </c>
      <c r="F2553" s="326" t="s">
        <v>2327</v>
      </c>
      <c r="G2553" s="326" t="s">
        <v>896</v>
      </c>
      <c r="H2553" s="326" t="s">
        <v>6249</v>
      </c>
      <c r="I2553" s="327">
        <v>0</v>
      </c>
      <c r="J2553" s="327">
        <v>0</v>
      </c>
      <c r="K2553" s="327">
        <v>0</v>
      </c>
      <c r="L2553" s="327">
        <v>0</v>
      </c>
      <c r="M2553" s="327">
        <v>0</v>
      </c>
      <c r="N2553" s="326" t="s">
        <v>7279</v>
      </c>
    </row>
    <row r="2554" spans="2:14" ht="15" hidden="1" x14ac:dyDescent="0.25">
      <c r="B2554" s="326" t="s">
        <v>15820</v>
      </c>
      <c r="C2554" s="326" t="s">
        <v>1255</v>
      </c>
      <c r="D2554" s="326" t="s">
        <v>15722</v>
      </c>
      <c r="E2554" s="326" t="s">
        <v>2366</v>
      </c>
      <c r="F2554" s="326" t="s">
        <v>801</v>
      </c>
      <c r="G2554" s="326" t="s">
        <v>896</v>
      </c>
      <c r="H2554" s="326" t="s">
        <v>6249</v>
      </c>
      <c r="I2554" s="327">
        <v>0</v>
      </c>
      <c r="J2554" s="327">
        <v>0</v>
      </c>
      <c r="K2554" s="327">
        <v>0</v>
      </c>
      <c r="L2554" s="327">
        <v>0</v>
      </c>
      <c r="M2554" s="327">
        <v>0</v>
      </c>
      <c r="N2554" s="326" t="s">
        <v>7279</v>
      </c>
    </row>
    <row r="2555" spans="2:14" ht="15" hidden="1" x14ac:dyDescent="0.25">
      <c r="B2555" s="326" t="s">
        <v>15821</v>
      </c>
      <c r="C2555" s="326" t="s">
        <v>1255</v>
      </c>
      <c r="D2555" s="326" t="s">
        <v>15722</v>
      </c>
      <c r="E2555" s="326" t="s">
        <v>2367</v>
      </c>
      <c r="F2555" s="326" t="s">
        <v>801</v>
      </c>
      <c r="G2555" s="326" t="s">
        <v>896</v>
      </c>
      <c r="H2555" s="326" t="s">
        <v>6249</v>
      </c>
      <c r="I2555" s="327">
        <v>0</v>
      </c>
      <c r="J2555" s="327">
        <v>0</v>
      </c>
      <c r="K2555" s="327">
        <v>0</v>
      </c>
      <c r="L2555" s="327">
        <v>0</v>
      </c>
      <c r="M2555" s="327">
        <v>0</v>
      </c>
      <c r="N2555" s="326" t="s">
        <v>7279</v>
      </c>
    </row>
    <row r="2556" spans="2:14" ht="15" hidden="1" x14ac:dyDescent="0.25">
      <c r="B2556" s="326" t="s">
        <v>15822</v>
      </c>
      <c r="C2556" s="326" t="s">
        <v>1255</v>
      </c>
      <c r="D2556" s="326" t="s">
        <v>15722</v>
      </c>
      <c r="E2556" s="326" t="s">
        <v>6286</v>
      </c>
      <c r="F2556" s="326" t="s">
        <v>801</v>
      </c>
      <c r="G2556" s="326" t="s">
        <v>896</v>
      </c>
      <c r="H2556" s="326" t="s">
        <v>6249</v>
      </c>
      <c r="I2556" s="327">
        <v>0</v>
      </c>
      <c r="J2556" s="327">
        <v>0</v>
      </c>
      <c r="K2556" s="327">
        <v>0</v>
      </c>
      <c r="L2556" s="327">
        <v>0</v>
      </c>
      <c r="M2556" s="327">
        <v>0</v>
      </c>
      <c r="N2556" s="326" t="s">
        <v>7279</v>
      </c>
    </row>
    <row r="2557" spans="2:14" ht="15" hidden="1" x14ac:dyDescent="0.25">
      <c r="B2557" s="326" t="s">
        <v>15823</v>
      </c>
      <c r="C2557" s="326" t="s">
        <v>1255</v>
      </c>
      <c r="D2557" s="326" t="s">
        <v>15722</v>
      </c>
      <c r="E2557" s="326" t="s">
        <v>9585</v>
      </c>
      <c r="F2557" s="326" t="s">
        <v>801</v>
      </c>
      <c r="G2557" s="326" t="s">
        <v>896</v>
      </c>
      <c r="H2557" s="326" t="s">
        <v>6249</v>
      </c>
      <c r="I2557" s="327">
        <v>0</v>
      </c>
      <c r="J2557" s="327">
        <v>0</v>
      </c>
      <c r="K2557" s="327">
        <v>0</v>
      </c>
      <c r="L2557" s="327">
        <v>0</v>
      </c>
      <c r="M2557" s="327">
        <v>0</v>
      </c>
      <c r="N2557" s="326" t="s">
        <v>7279</v>
      </c>
    </row>
    <row r="2558" spans="2:14" ht="15" hidden="1" x14ac:dyDescent="0.25">
      <c r="B2558" s="324" t="s">
        <v>15824</v>
      </c>
      <c r="C2558" s="324" t="s">
        <v>1255</v>
      </c>
      <c r="D2558" s="324" t="s">
        <v>15722</v>
      </c>
      <c r="E2558" s="324" t="s">
        <v>21692</v>
      </c>
      <c r="F2558" s="324" t="s">
        <v>801</v>
      </c>
      <c r="G2558" s="324" t="s">
        <v>896</v>
      </c>
      <c r="H2558" s="324" t="s">
        <v>6249</v>
      </c>
      <c r="I2558" s="325">
        <v>0</v>
      </c>
      <c r="J2558" s="325">
        <v>0</v>
      </c>
      <c r="K2558" s="325">
        <v>0</v>
      </c>
      <c r="L2558" s="325">
        <v>0</v>
      </c>
      <c r="M2558" s="325">
        <v>0</v>
      </c>
      <c r="N2558" s="324" t="s">
        <v>7279</v>
      </c>
    </row>
    <row r="2559" spans="2:14" ht="15" hidden="1" x14ac:dyDescent="0.25">
      <c r="B2559" s="324" t="s">
        <v>15825</v>
      </c>
      <c r="C2559" s="324" t="s">
        <v>1255</v>
      </c>
      <c r="D2559" s="324" t="s">
        <v>15722</v>
      </c>
      <c r="E2559" s="324" t="s">
        <v>5553</v>
      </c>
      <c r="F2559" s="324" t="s">
        <v>2376</v>
      </c>
      <c r="G2559" s="324" t="s">
        <v>896</v>
      </c>
      <c r="H2559" s="324" t="s">
        <v>6249</v>
      </c>
      <c r="I2559" s="325">
        <v>0</v>
      </c>
      <c r="J2559" s="325">
        <v>0</v>
      </c>
      <c r="K2559" s="325">
        <v>0</v>
      </c>
      <c r="L2559" s="325">
        <v>0</v>
      </c>
      <c r="M2559" s="325">
        <v>0</v>
      </c>
      <c r="N2559" s="324" t="s">
        <v>7279</v>
      </c>
    </row>
    <row r="2560" spans="2:14" ht="15" hidden="1" x14ac:dyDescent="0.25">
      <c r="B2560" s="326" t="s">
        <v>15826</v>
      </c>
      <c r="C2560" s="326" t="s">
        <v>1255</v>
      </c>
      <c r="D2560" s="326" t="s">
        <v>15722</v>
      </c>
      <c r="E2560" s="326" t="s">
        <v>2377</v>
      </c>
      <c r="F2560" s="326" t="s">
        <v>801</v>
      </c>
      <c r="G2560" s="326" t="s">
        <v>896</v>
      </c>
      <c r="H2560" s="326" t="s">
        <v>6249</v>
      </c>
      <c r="I2560" s="327">
        <v>0</v>
      </c>
      <c r="J2560" s="327">
        <v>0</v>
      </c>
      <c r="K2560" s="327">
        <v>0</v>
      </c>
      <c r="L2560" s="327">
        <v>0</v>
      </c>
      <c r="M2560" s="327">
        <v>0</v>
      </c>
      <c r="N2560" s="326" t="s">
        <v>7279</v>
      </c>
    </row>
    <row r="2561" spans="2:14" ht="15" hidden="1" x14ac:dyDescent="0.25">
      <c r="B2561" s="324" t="s">
        <v>15827</v>
      </c>
      <c r="C2561" s="324" t="s">
        <v>1255</v>
      </c>
      <c r="D2561" s="324" t="s">
        <v>15722</v>
      </c>
      <c r="E2561" s="324" t="s">
        <v>4469</v>
      </c>
      <c r="F2561" s="324" t="s">
        <v>801</v>
      </c>
      <c r="G2561" s="324" t="s">
        <v>896</v>
      </c>
      <c r="H2561" s="324" t="s">
        <v>6249</v>
      </c>
      <c r="I2561" s="325">
        <v>0</v>
      </c>
      <c r="J2561" s="325">
        <v>0</v>
      </c>
      <c r="K2561" s="325">
        <v>0</v>
      </c>
      <c r="L2561" s="325">
        <v>0</v>
      </c>
      <c r="M2561" s="325">
        <v>0</v>
      </c>
      <c r="N2561" s="324" t="s">
        <v>7279</v>
      </c>
    </row>
    <row r="2562" spans="2:14" ht="15" hidden="1" x14ac:dyDescent="0.25">
      <c r="B2562" s="324" t="s">
        <v>15828</v>
      </c>
      <c r="C2562" s="324" t="s">
        <v>1255</v>
      </c>
      <c r="D2562" s="324" t="s">
        <v>15722</v>
      </c>
      <c r="E2562" s="324" t="s">
        <v>4470</v>
      </c>
      <c r="F2562" s="324" t="s">
        <v>801</v>
      </c>
      <c r="G2562" s="324" t="s">
        <v>896</v>
      </c>
      <c r="H2562" s="324" t="s">
        <v>6249</v>
      </c>
      <c r="I2562" s="325">
        <v>0</v>
      </c>
      <c r="J2562" s="325">
        <v>0</v>
      </c>
      <c r="K2562" s="325">
        <v>0</v>
      </c>
      <c r="L2562" s="325">
        <v>0</v>
      </c>
      <c r="M2562" s="325">
        <v>0</v>
      </c>
      <c r="N2562" s="324" t="s">
        <v>7279</v>
      </c>
    </row>
    <row r="2563" spans="2:14" ht="15" hidden="1" x14ac:dyDescent="0.25">
      <c r="B2563" s="326" t="s">
        <v>15829</v>
      </c>
      <c r="C2563" s="326" t="s">
        <v>1255</v>
      </c>
      <c r="D2563" s="326" t="s">
        <v>15722</v>
      </c>
      <c r="E2563" s="326" t="s">
        <v>5501</v>
      </c>
      <c r="F2563" s="326" t="s">
        <v>801</v>
      </c>
      <c r="G2563" s="326" t="s">
        <v>896</v>
      </c>
      <c r="H2563" s="326" t="s">
        <v>6249</v>
      </c>
      <c r="I2563" s="327">
        <v>0</v>
      </c>
      <c r="J2563" s="327">
        <v>0</v>
      </c>
      <c r="K2563" s="327">
        <v>0</v>
      </c>
      <c r="L2563" s="327">
        <v>0</v>
      </c>
      <c r="M2563" s="327">
        <v>0</v>
      </c>
      <c r="N2563" s="326" t="s">
        <v>7279</v>
      </c>
    </row>
    <row r="2564" spans="2:14" ht="15" hidden="1" x14ac:dyDescent="0.25">
      <c r="B2564" s="326" t="s">
        <v>15830</v>
      </c>
      <c r="C2564" s="326" t="s">
        <v>1255</v>
      </c>
      <c r="D2564" s="326" t="s">
        <v>15722</v>
      </c>
      <c r="E2564" s="326" t="s">
        <v>2379</v>
      </c>
      <c r="F2564" s="326" t="s">
        <v>801</v>
      </c>
      <c r="G2564" s="326" t="s">
        <v>896</v>
      </c>
      <c r="H2564" s="326" t="s">
        <v>6249</v>
      </c>
      <c r="I2564" s="327">
        <v>0</v>
      </c>
      <c r="J2564" s="327">
        <v>0</v>
      </c>
      <c r="K2564" s="327">
        <v>0</v>
      </c>
      <c r="L2564" s="327">
        <v>0</v>
      </c>
      <c r="M2564" s="327">
        <v>0</v>
      </c>
      <c r="N2564" s="326" t="s">
        <v>7279</v>
      </c>
    </row>
    <row r="2565" spans="2:14" ht="15" hidden="1" x14ac:dyDescent="0.25">
      <c r="B2565" s="326" t="s">
        <v>15831</v>
      </c>
      <c r="C2565" s="326" t="s">
        <v>1255</v>
      </c>
      <c r="D2565" s="326" t="s">
        <v>15722</v>
      </c>
      <c r="E2565" s="326" t="s">
        <v>5502</v>
      </c>
      <c r="F2565" s="326" t="s">
        <v>801</v>
      </c>
      <c r="G2565" s="326" t="s">
        <v>896</v>
      </c>
      <c r="H2565" s="326" t="s">
        <v>6249</v>
      </c>
      <c r="I2565" s="327">
        <v>0</v>
      </c>
      <c r="J2565" s="327">
        <v>0</v>
      </c>
      <c r="K2565" s="327">
        <v>0</v>
      </c>
      <c r="L2565" s="327">
        <v>0</v>
      </c>
      <c r="M2565" s="327">
        <v>0</v>
      </c>
      <c r="N2565" s="326" t="s">
        <v>7279</v>
      </c>
    </row>
    <row r="2566" spans="2:14" ht="15" hidden="1" x14ac:dyDescent="0.25">
      <c r="B2566" s="326" t="s">
        <v>15832</v>
      </c>
      <c r="C2566" s="326" t="s">
        <v>1255</v>
      </c>
      <c r="D2566" s="326" t="s">
        <v>15722</v>
      </c>
      <c r="E2566" s="326" t="s">
        <v>4293</v>
      </c>
      <c r="F2566" s="326" t="s">
        <v>811</v>
      </c>
      <c r="G2566" s="326" t="s">
        <v>896</v>
      </c>
      <c r="H2566" s="326" t="s">
        <v>6249</v>
      </c>
      <c r="I2566" s="327">
        <v>0</v>
      </c>
      <c r="J2566" s="327">
        <v>0</v>
      </c>
      <c r="K2566" s="327">
        <v>0</v>
      </c>
      <c r="L2566" s="327">
        <v>0</v>
      </c>
      <c r="M2566" s="327">
        <v>0</v>
      </c>
      <c r="N2566" s="326" t="s">
        <v>7279</v>
      </c>
    </row>
    <row r="2567" spans="2:14" ht="15" hidden="1" x14ac:dyDescent="0.25">
      <c r="B2567" s="326" t="s">
        <v>15833</v>
      </c>
      <c r="C2567" s="326" t="s">
        <v>1255</v>
      </c>
      <c r="D2567" s="326" t="s">
        <v>15722</v>
      </c>
      <c r="E2567" s="326" t="s">
        <v>5556</v>
      </c>
      <c r="F2567" s="326" t="s">
        <v>801</v>
      </c>
      <c r="G2567" s="326" t="s">
        <v>896</v>
      </c>
      <c r="H2567" s="326" t="s">
        <v>6249</v>
      </c>
      <c r="I2567" s="327">
        <v>0</v>
      </c>
      <c r="J2567" s="327">
        <v>0</v>
      </c>
      <c r="K2567" s="327">
        <v>0</v>
      </c>
      <c r="L2567" s="327">
        <v>0</v>
      </c>
      <c r="M2567" s="327">
        <v>0</v>
      </c>
      <c r="N2567" s="326" t="s">
        <v>7279</v>
      </c>
    </row>
    <row r="2568" spans="2:14" ht="15" hidden="1" x14ac:dyDescent="0.25">
      <c r="B2568" s="324" t="s">
        <v>15834</v>
      </c>
      <c r="C2568" s="324" t="s">
        <v>1255</v>
      </c>
      <c r="D2568" s="324" t="s">
        <v>15722</v>
      </c>
      <c r="E2568" s="324" t="s">
        <v>4471</v>
      </c>
      <c r="F2568" s="324" t="s">
        <v>801</v>
      </c>
      <c r="G2568" s="324" t="s">
        <v>896</v>
      </c>
      <c r="H2568" s="324" t="s">
        <v>6249</v>
      </c>
      <c r="I2568" s="325">
        <v>0</v>
      </c>
      <c r="J2568" s="325">
        <v>0</v>
      </c>
      <c r="K2568" s="325">
        <v>0</v>
      </c>
      <c r="L2568" s="325">
        <v>0</v>
      </c>
      <c r="M2568" s="325">
        <v>0</v>
      </c>
      <c r="N2568" s="324" t="s">
        <v>7279</v>
      </c>
    </row>
    <row r="2569" spans="2:14" ht="15" hidden="1" x14ac:dyDescent="0.25">
      <c r="B2569" s="324" t="s">
        <v>15835</v>
      </c>
      <c r="C2569" s="324" t="s">
        <v>1255</v>
      </c>
      <c r="D2569" s="324" t="s">
        <v>15722</v>
      </c>
      <c r="E2569" s="324" t="s">
        <v>4472</v>
      </c>
      <c r="F2569" s="324" t="s">
        <v>801</v>
      </c>
      <c r="G2569" s="324" t="s">
        <v>896</v>
      </c>
      <c r="H2569" s="324" t="s">
        <v>6249</v>
      </c>
      <c r="I2569" s="325">
        <v>0</v>
      </c>
      <c r="J2569" s="325">
        <v>0</v>
      </c>
      <c r="K2569" s="325">
        <v>0</v>
      </c>
      <c r="L2569" s="325">
        <v>0</v>
      </c>
      <c r="M2569" s="325">
        <v>0</v>
      </c>
      <c r="N2569" s="324" t="s">
        <v>7279</v>
      </c>
    </row>
    <row r="2570" spans="2:14" ht="15" hidden="1" x14ac:dyDescent="0.25">
      <c r="B2570" s="326" t="s">
        <v>15836</v>
      </c>
      <c r="C2570" s="326" t="s">
        <v>1255</v>
      </c>
      <c r="D2570" s="326" t="s">
        <v>15722</v>
      </c>
      <c r="E2570" s="326" t="s">
        <v>6287</v>
      </c>
      <c r="F2570" s="326" t="s">
        <v>801</v>
      </c>
      <c r="G2570" s="326" t="s">
        <v>896</v>
      </c>
      <c r="H2570" s="326" t="s">
        <v>6249</v>
      </c>
      <c r="I2570" s="327">
        <v>0</v>
      </c>
      <c r="J2570" s="327">
        <v>0</v>
      </c>
      <c r="K2570" s="327">
        <v>0</v>
      </c>
      <c r="L2570" s="327">
        <v>0</v>
      </c>
      <c r="M2570" s="327">
        <v>0</v>
      </c>
      <c r="N2570" s="326" t="s">
        <v>7279</v>
      </c>
    </row>
    <row r="2571" spans="2:14" ht="15" hidden="1" x14ac:dyDescent="0.25">
      <c r="B2571" s="324" t="s">
        <v>15837</v>
      </c>
      <c r="C2571" s="324" t="s">
        <v>1255</v>
      </c>
      <c r="D2571" s="324" t="s">
        <v>15722</v>
      </c>
      <c r="E2571" s="324" t="s">
        <v>5088</v>
      </c>
      <c r="F2571" s="324" t="s">
        <v>2618</v>
      </c>
      <c r="G2571" s="324" t="s">
        <v>896</v>
      </c>
      <c r="H2571" s="324" t="s">
        <v>6249</v>
      </c>
      <c r="I2571" s="325">
        <v>0</v>
      </c>
      <c r="J2571" s="325">
        <v>0</v>
      </c>
      <c r="K2571" s="325">
        <v>0</v>
      </c>
      <c r="L2571" s="325">
        <v>0</v>
      </c>
      <c r="M2571" s="325">
        <v>0</v>
      </c>
      <c r="N2571" s="324" t="s">
        <v>7279</v>
      </c>
    </row>
    <row r="2572" spans="2:14" ht="15" hidden="1" x14ac:dyDescent="0.25">
      <c r="B2572" s="324" t="s">
        <v>15838</v>
      </c>
      <c r="C2572" s="324" t="s">
        <v>1255</v>
      </c>
      <c r="D2572" s="324" t="s">
        <v>15722</v>
      </c>
      <c r="E2572" s="324" t="s">
        <v>21693</v>
      </c>
      <c r="F2572" s="324" t="s">
        <v>2618</v>
      </c>
      <c r="G2572" s="324" t="s">
        <v>896</v>
      </c>
      <c r="H2572" s="324" t="s">
        <v>6249</v>
      </c>
      <c r="I2572" s="325">
        <v>0</v>
      </c>
      <c r="J2572" s="325">
        <v>0</v>
      </c>
      <c r="K2572" s="325">
        <v>0</v>
      </c>
      <c r="L2572" s="325">
        <v>0</v>
      </c>
      <c r="M2572" s="325">
        <v>0</v>
      </c>
      <c r="N2572" s="324" t="s">
        <v>7279</v>
      </c>
    </row>
    <row r="2573" spans="2:14" ht="15" hidden="1" x14ac:dyDescent="0.25">
      <c r="B2573" s="324" t="s">
        <v>15839</v>
      </c>
      <c r="C2573" s="324" t="s">
        <v>1255</v>
      </c>
      <c r="D2573" s="324" t="s">
        <v>15722</v>
      </c>
      <c r="E2573" s="324" t="s">
        <v>6288</v>
      </c>
      <c r="F2573" s="324" t="s">
        <v>800</v>
      </c>
      <c r="G2573" s="324" t="s">
        <v>896</v>
      </c>
      <c r="H2573" s="324" t="s">
        <v>6249</v>
      </c>
      <c r="I2573" s="325">
        <v>0</v>
      </c>
      <c r="J2573" s="325">
        <v>0</v>
      </c>
      <c r="K2573" s="325">
        <v>0</v>
      </c>
      <c r="L2573" s="325">
        <v>0</v>
      </c>
      <c r="M2573" s="325">
        <v>0</v>
      </c>
      <c r="N2573" s="324" t="s">
        <v>7279</v>
      </c>
    </row>
    <row r="2574" spans="2:14" ht="15" hidden="1" x14ac:dyDescent="0.25">
      <c r="B2574" s="324" t="s">
        <v>15840</v>
      </c>
      <c r="C2574" s="324" t="s">
        <v>1255</v>
      </c>
      <c r="D2574" s="324" t="s">
        <v>15722</v>
      </c>
      <c r="E2574" s="324" t="s">
        <v>6289</v>
      </c>
      <c r="F2574" s="324" t="s">
        <v>800</v>
      </c>
      <c r="G2574" s="324" t="s">
        <v>896</v>
      </c>
      <c r="H2574" s="324" t="s">
        <v>6249</v>
      </c>
      <c r="I2574" s="325">
        <v>0</v>
      </c>
      <c r="J2574" s="325">
        <v>0</v>
      </c>
      <c r="K2574" s="325">
        <v>0</v>
      </c>
      <c r="L2574" s="325">
        <v>0</v>
      </c>
      <c r="M2574" s="325">
        <v>0</v>
      </c>
      <c r="N2574" s="324" t="s">
        <v>7279</v>
      </c>
    </row>
    <row r="2575" spans="2:14" ht="15" hidden="1" x14ac:dyDescent="0.25">
      <c r="B2575" s="324" t="s">
        <v>15841</v>
      </c>
      <c r="C2575" s="324" t="s">
        <v>1255</v>
      </c>
      <c r="D2575" s="324" t="s">
        <v>15722</v>
      </c>
      <c r="E2575" s="324" t="s">
        <v>7186</v>
      </c>
      <c r="F2575" s="324" t="s">
        <v>801</v>
      </c>
      <c r="G2575" s="324" t="s">
        <v>896</v>
      </c>
      <c r="H2575" s="324" t="s">
        <v>6249</v>
      </c>
      <c r="I2575" s="325">
        <v>0</v>
      </c>
      <c r="J2575" s="325">
        <v>0</v>
      </c>
      <c r="K2575" s="325">
        <v>0</v>
      </c>
      <c r="L2575" s="325">
        <v>0</v>
      </c>
      <c r="M2575" s="325">
        <v>0</v>
      </c>
      <c r="N2575" s="324" t="s">
        <v>7279</v>
      </c>
    </row>
    <row r="2576" spans="2:14" ht="15" hidden="1" x14ac:dyDescent="0.25">
      <c r="B2576" s="324" t="s">
        <v>15842</v>
      </c>
      <c r="C2576" s="324" t="s">
        <v>1255</v>
      </c>
      <c r="D2576" s="324" t="s">
        <v>15722</v>
      </c>
      <c r="E2576" s="324" t="s">
        <v>6293</v>
      </c>
      <c r="F2576" s="324" t="s">
        <v>800</v>
      </c>
      <c r="G2576" s="324" t="s">
        <v>896</v>
      </c>
      <c r="H2576" s="324" t="s">
        <v>6249</v>
      </c>
      <c r="I2576" s="325">
        <v>0</v>
      </c>
      <c r="J2576" s="325">
        <v>0</v>
      </c>
      <c r="K2576" s="325">
        <v>0</v>
      </c>
      <c r="L2576" s="325">
        <v>0</v>
      </c>
      <c r="M2576" s="325">
        <v>0</v>
      </c>
      <c r="N2576" s="324" t="s">
        <v>7279</v>
      </c>
    </row>
    <row r="2577" spans="2:14" ht="15" hidden="1" x14ac:dyDescent="0.25">
      <c r="B2577" s="324" t="s">
        <v>15843</v>
      </c>
      <c r="C2577" s="324" t="s">
        <v>1255</v>
      </c>
      <c r="D2577" s="324" t="s">
        <v>15722</v>
      </c>
      <c r="E2577" s="324" t="s">
        <v>6294</v>
      </c>
      <c r="F2577" s="324" t="s">
        <v>800</v>
      </c>
      <c r="G2577" s="324" t="s">
        <v>896</v>
      </c>
      <c r="H2577" s="324" t="s">
        <v>6249</v>
      </c>
      <c r="I2577" s="325">
        <v>0</v>
      </c>
      <c r="J2577" s="325">
        <v>0</v>
      </c>
      <c r="K2577" s="325">
        <v>0</v>
      </c>
      <c r="L2577" s="325">
        <v>0</v>
      </c>
      <c r="M2577" s="325">
        <v>0</v>
      </c>
      <c r="N2577" s="324" t="s">
        <v>7279</v>
      </c>
    </row>
    <row r="2578" spans="2:14" ht="15" hidden="1" x14ac:dyDescent="0.25">
      <c r="B2578" s="324" t="s">
        <v>15844</v>
      </c>
      <c r="C2578" s="324" t="s">
        <v>1255</v>
      </c>
      <c r="D2578" s="324" t="s">
        <v>15722</v>
      </c>
      <c r="E2578" s="324" t="s">
        <v>21694</v>
      </c>
      <c r="F2578" s="324" t="s">
        <v>801</v>
      </c>
      <c r="G2578" s="324" t="s">
        <v>896</v>
      </c>
      <c r="H2578" s="324" t="s">
        <v>6249</v>
      </c>
      <c r="I2578" s="325">
        <v>0</v>
      </c>
      <c r="J2578" s="325">
        <v>0</v>
      </c>
      <c r="K2578" s="325">
        <v>0</v>
      </c>
      <c r="L2578" s="325">
        <v>0</v>
      </c>
      <c r="M2578" s="325">
        <v>0</v>
      </c>
      <c r="N2578" s="324" t="s">
        <v>7279</v>
      </c>
    </row>
    <row r="2579" spans="2:14" ht="15" hidden="1" x14ac:dyDescent="0.25">
      <c r="B2579" s="324" t="s">
        <v>15845</v>
      </c>
      <c r="C2579" s="324" t="s">
        <v>1255</v>
      </c>
      <c r="D2579" s="324" t="s">
        <v>15722</v>
      </c>
      <c r="E2579" s="324" t="s">
        <v>7540</v>
      </c>
      <c r="F2579" s="324" t="s">
        <v>801</v>
      </c>
      <c r="G2579" s="324" t="s">
        <v>896</v>
      </c>
      <c r="H2579" s="324" t="s">
        <v>6249</v>
      </c>
      <c r="I2579" s="325">
        <v>0</v>
      </c>
      <c r="J2579" s="325">
        <v>0</v>
      </c>
      <c r="K2579" s="325">
        <v>0</v>
      </c>
      <c r="L2579" s="325">
        <v>0</v>
      </c>
      <c r="M2579" s="325">
        <v>0</v>
      </c>
      <c r="N2579" s="324" t="s">
        <v>7279</v>
      </c>
    </row>
    <row r="2580" spans="2:14" ht="15" hidden="1" x14ac:dyDescent="0.25">
      <c r="B2580" s="326" t="s">
        <v>15846</v>
      </c>
      <c r="C2580" s="326" t="s">
        <v>1255</v>
      </c>
      <c r="D2580" s="326" t="s">
        <v>15722</v>
      </c>
      <c r="E2580" s="326" t="s">
        <v>6296</v>
      </c>
      <c r="F2580" s="326" t="s">
        <v>801</v>
      </c>
      <c r="G2580" s="326" t="s">
        <v>896</v>
      </c>
      <c r="H2580" s="326" t="s">
        <v>6249</v>
      </c>
      <c r="I2580" s="327">
        <v>0</v>
      </c>
      <c r="J2580" s="327">
        <v>0</v>
      </c>
      <c r="K2580" s="327">
        <v>0</v>
      </c>
      <c r="L2580" s="327">
        <v>0</v>
      </c>
      <c r="M2580" s="327">
        <v>0</v>
      </c>
      <c r="N2580" s="326" t="s">
        <v>7279</v>
      </c>
    </row>
    <row r="2581" spans="2:14" ht="15" hidden="1" x14ac:dyDescent="0.25">
      <c r="B2581" s="326" t="s">
        <v>15847</v>
      </c>
      <c r="C2581" s="326" t="s">
        <v>1255</v>
      </c>
      <c r="D2581" s="326" t="s">
        <v>15722</v>
      </c>
      <c r="E2581" s="326" t="s">
        <v>7155</v>
      </c>
      <c r="F2581" s="326" t="s">
        <v>801</v>
      </c>
      <c r="G2581" s="326" t="s">
        <v>896</v>
      </c>
      <c r="H2581" s="326" t="s">
        <v>6249</v>
      </c>
      <c r="I2581" s="327">
        <v>0</v>
      </c>
      <c r="J2581" s="327">
        <v>0</v>
      </c>
      <c r="K2581" s="327">
        <v>0</v>
      </c>
      <c r="L2581" s="327">
        <v>0</v>
      </c>
      <c r="M2581" s="327">
        <v>0</v>
      </c>
      <c r="N2581" s="326" t="s">
        <v>7279</v>
      </c>
    </row>
    <row r="2582" spans="2:14" ht="15" hidden="1" x14ac:dyDescent="0.25">
      <c r="B2582" s="324" t="s">
        <v>15848</v>
      </c>
      <c r="C2582" s="324" t="s">
        <v>1255</v>
      </c>
      <c r="D2582" s="324" t="s">
        <v>15722</v>
      </c>
      <c r="E2582" s="324" t="s">
        <v>7965</v>
      </c>
      <c r="F2582" s="324" t="s">
        <v>801</v>
      </c>
      <c r="G2582" s="324" t="s">
        <v>896</v>
      </c>
      <c r="H2582" s="324" t="s">
        <v>6249</v>
      </c>
      <c r="I2582" s="325">
        <v>0</v>
      </c>
      <c r="J2582" s="325">
        <v>0</v>
      </c>
      <c r="K2582" s="325">
        <v>0</v>
      </c>
      <c r="L2582" s="325">
        <v>0</v>
      </c>
      <c r="M2582" s="325">
        <v>0</v>
      </c>
      <c r="N2582" s="324" t="s">
        <v>7279</v>
      </c>
    </row>
    <row r="2583" spans="2:14" ht="15" hidden="1" x14ac:dyDescent="0.25">
      <c r="B2583" s="326" t="s">
        <v>15849</v>
      </c>
      <c r="C2583" s="326" t="s">
        <v>1255</v>
      </c>
      <c r="D2583" s="326" t="s">
        <v>15722</v>
      </c>
      <c r="E2583" s="326" t="s">
        <v>7541</v>
      </c>
      <c r="F2583" s="326" t="s">
        <v>801</v>
      </c>
      <c r="G2583" s="326" t="s">
        <v>896</v>
      </c>
      <c r="H2583" s="326" t="s">
        <v>6249</v>
      </c>
      <c r="I2583" s="327">
        <v>0</v>
      </c>
      <c r="J2583" s="327">
        <v>0</v>
      </c>
      <c r="K2583" s="327">
        <v>0</v>
      </c>
      <c r="L2583" s="327">
        <v>0</v>
      </c>
      <c r="M2583" s="327">
        <v>0</v>
      </c>
      <c r="N2583" s="326" t="s">
        <v>7279</v>
      </c>
    </row>
    <row r="2584" spans="2:14" ht="15" hidden="1" x14ac:dyDescent="0.25">
      <c r="B2584" s="324" t="s">
        <v>15850</v>
      </c>
      <c r="C2584" s="324" t="s">
        <v>1255</v>
      </c>
      <c r="D2584" s="324" t="s">
        <v>15722</v>
      </c>
      <c r="E2584" s="324" t="s">
        <v>7187</v>
      </c>
      <c r="F2584" s="324" t="s">
        <v>801</v>
      </c>
      <c r="G2584" s="324" t="s">
        <v>896</v>
      </c>
      <c r="H2584" s="324" t="s">
        <v>6249</v>
      </c>
      <c r="I2584" s="325">
        <v>0</v>
      </c>
      <c r="J2584" s="325">
        <v>0</v>
      </c>
      <c r="K2584" s="325">
        <v>0</v>
      </c>
      <c r="L2584" s="325">
        <v>0</v>
      </c>
      <c r="M2584" s="325">
        <v>0</v>
      </c>
      <c r="N2584" s="324" t="s">
        <v>7279</v>
      </c>
    </row>
    <row r="2585" spans="2:14" ht="15" hidden="1" x14ac:dyDescent="0.25">
      <c r="B2585" s="326" t="s">
        <v>15851</v>
      </c>
      <c r="C2585" s="326" t="s">
        <v>1255</v>
      </c>
      <c r="D2585" s="326" t="s">
        <v>15722</v>
      </c>
      <c r="E2585" s="326" t="s">
        <v>7188</v>
      </c>
      <c r="F2585" s="326" t="s">
        <v>801</v>
      </c>
      <c r="G2585" s="326" t="s">
        <v>896</v>
      </c>
      <c r="H2585" s="326" t="s">
        <v>6249</v>
      </c>
      <c r="I2585" s="327">
        <v>0</v>
      </c>
      <c r="J2585" s="327">
        <v>0</v>
      </c>
      <c r="K2585" s="327">
        <v>0</v>
      </c>
      <c r="L2585" s="327">
        <v>0</v>
      </c>
      <c r="M2585" s="327">
        <v>0</v>
      </c>
      <c r="N2585" s="326" t="s">
        <v>7279</v>
      </c>
    </row>
    <row r="2586" spans="2:14" ht="15" hidden="1" x14ac:dyDescent="0.25">
      <c r="B2586" s="324" t="s">
        <v>15852</v>
      </c>
      <c r="C2586" s="324" t="s">
        <v>1255</v>
      </c>
      <c r="D2586" s="324" t="s">
        <v>15722</v>
      </c>
      <c r="E2586" s="324" t="s">
        <v>7189</v>
      </c>
      <c r="F2586" s="324" t="s">
        <v>801</v>
      </c>
      <c r="G2586" s="324" t="s">
        <v>896</v>
      </c>
      <c r="H2586" s="324" t="s">
        <v>6249</v>
      </c>
      <c r="I2586" s="325">
        <v>0</v>
      </c>
      <c r="J2586" s="325">
        <v>0</v>
      </c>
      <c r="K2586" s="325">
        <v>0</v>
      </c>
      <c r="L2586" s="325">
        <v>0</v>
      </c>
      <c r="M2586" s="325">
        <v>0</v>
      </c>
      <c r="N2586" s="324" t="s">
        <v>7279</v>
      </c>
    </row>
    <row r="2587" spans="2:14" ht="15" hidden="1" x14ac:dyDescent="0.25">
      <c r="B2587" s="326" t="s">
        <v>15853</v>
      </c>
      <c r="C2587" s="326" t="s">
        <v>1255</v>
      </c>
      <c r="D2587" s="326" t="s">
        <v>15722</v>
      </c>
      <c r="E2587" s="326" t="s">
        <v>7190</v>
      </c>
      <c r="F2587" s="326" t="s">
        <v>2443</v>
      </c>
      <c r="G2587" s="326" t="s">
        <v>896</v>
      </c>
      <c r="H2587" s="326" t="s">
        <v>6249</v>
      </c>
      <c r="I2587" s="327">
        <v>0</v>
      </c>
      <c r="J2587" s="327">
        <v>0</v>
      </c>
      <c r="K2587" s="327">
        <v>0</v>
      </c>
      <c r="L2587" s="327">
        <v>0</v>
      </c>
      <c r="M2587" s="327">
        <v>0</v>
      </c>
      <c r="N2587" s="326" t="s">
        <v>7279</v>
      </c>
    </row>
    <row r="2588" spans="2:14" ht="15" hidden="1" x14ac:dyDescent="0.25">
      <c r="B2588" s="324" t="s">
        <v>15854</v>
      </c>
      <c r="C2588" s="324" t="s">
        <v>1255</v>
      </c>
      <c r="D2588" s="324" t="s">
        <v>15722</v>
      </c>
      <c r="E2588" s="324" t="s">
        <v>7191</v>
      </c>
      <c r="F2588" s="324" t="s">
        <v>801</v>
      </c>
      <c r="G2588" s="324" t="s">
        <v>896</v>
      </c>
      <c r="H2588" s="324" t="s">
        <v>6249</v>
      </c>
      <c r="I2588" s="325">
        <v>0</v>
      </c>
      <c r="J2588" s="325">
        <v>0</v>
      </c>
      <c r="K2588" s="325">
        <v>0</v>
      </c>
      <c r="L2588" s="325">
        <v>0</v>
      </c>
      <c r="M2588" s="325">
        <v>0</v>
      </c>
      <c r="N2588" s="324" t="s">
        <v>7279</v>
      </c>
    </row>
    <row r="2589" spans="2:14" ht="15" hidden="1" x14ac:dyDescent="0.25">
      <c r="B2589" s="326" t="s">
        <v>15855</v>
      </c>
      <c r="C2589" s="326" t="s">
        <v>1255</v>
      </c>
      <c r="D2589" s="326" t="s">
        <v>15722</v>
      </c>
      <c r="E2589" s="326" t="s">
        <v>7299</v>
      </c>
      <c r="F2589" s="326" t="s">
        <v>801</v>
      </c>
      <c r="G2589" s="326" t="s">
        <v>896</v>
      </c>
      <c r="H2589" s="326" t="s">
        <v>6249</v>
      </c>
      <c r="I2589" s="327">
        <v>0</v>
      </c>
      <c r="J2589" s="327">
        <v>0</v>
      </c>
      <c r="K2589" s="327">
        <v>0</v>
      </c>
      <c r="L2589" s="327">
        <v>0</v>
      </c>
      <c r="M2589" s="327">
        <v>0</v>
      </c>
      <c r="N2589" s="326" t="s">
        <v>7279</v>
      </c>
    </row>
    <row r="2590" spans="2:14" ht="15" hidden="1" x14ac:dyDescent="0.25">
      <c r="B2590" s="324" t="s">
        <v>15856</v>
      </c>
      <c r="C2590" s="324" t="s">
        <v>1255</v>
      </c>
      <c r="D2590" s="324" t="s">
        <v>15722</v>
      </c>
      <c r="E2590" s="324" t="s">
        <v>7300</v>
      </c>
      <c r="F2590" s="324" t="s">
        <v>801</v>
      </c>
      <c r="G2590" s="324" t="s">
        <v>896</v>
      </c>
      <c r="H2590" s="324" t="s">
        <v>6249</v>
      </c>
      <c r="I2590" s="325">
        <v>0</v>
      </c>
      <c r="J2590" s="325">
        <v>0</v>
      </c>
      <c r="K2590" s="325">
        <v>0</v>
      </c>
      <c r="L2590" s="325">
        <v>0</v>
      </c>
      <c r="M2590" s="325">
        <v>0</v>
      </c>
      <c r="N2590" s="324" t="s">
        <v>7279</v>
      </c>
    </row>
    <row r="2591" spans="2:14" ht="15" hidden="1" x14ac:dyDescent="0.25">
      <c r="B2591" s="326" t="s">
        <v>15857</v>
      </c>
      <c r="C2591" s="326" t="s">
        <v>1255</v>
      </c>
      <c r="D2591" s="326" t="s">
        <v>15722</v>
      </c>
      <c r="E2591" s="326" t="s">
        <v>7301</v>
      </c>
      <c r="F2591" s="326" t="s">
        <v>801</v>
      </c>
      <c r="G2591" s="326" t="s">
        <v>896</v>
      </c>
      <c r="H2591" s="326" t="s">
        <v>6249</v>
      </c>
      <c r="I2591" s="327">
        <v>0</v>
      </c>
      <c r="J2591" s="327">
        <v>0</v>
      </c>
      <c r="K2591" s="327">
        <v>0</v>
      </c>
      <c r="L2591" s="327">
        <v>0</v>
      </c>
      <c r="M2591" s="327">
        <v>0</v>
      </c>
      <c r="N2591" s="326" t="s">
        <v>7279</v>
      </c>
    </row>
    <row r="2592" spans="2:14" ht="15" hidden="1" x14ac:dyDescent="0.25">
      <c r="B2592" s="324" t="s">
        <v>15858</v>
      </c>
      <c r="C2592" s="324" t="s">
        <v>1255</v>
      </c>
      <c r="D2592" s="324" t="s">
        <v>15722</v>
      </c>
      <c r="E2592" s="324" t="s">
        <v>7544</v>
      </c>
      <c r="F2592" s="324" t="s">
        <v>801</v>
      </c>
      <c r="G2592" s="324" t="s">
        <v>896</v>
      </c>
      <c r="H2592" s="324" t="s">
        <v>6249</v>
      </c>
      <c r="I2592" s="325">
        <v>0</v>
      </c>
      <c r="J2592" s="325">
        <v>0</v>
      </c>
      <c r="K2592" s="325">
        <v>0</v>
      </c>
      <c r="L2592" s="325">
        <v>0</v>
      </c>
      <c r="M2592" s="325">
        <v>0</v>
      </c>
      <c r="N2592" s="324" t="s">
        <v>7279</v>
      </c>
    </row>
    <row r="2593" spans="2:14" ht="15" hidden="1" x14ac:dyDescent="0.25">
      <c r="B2593" s="326" t="s">
        <v>15859</v>
      </c>
      <c r="C2593" s="326" t="s">
        <v>1255</v>
      </c>
      <c r="D2593" s="326" t="s">
        <v>15722</v>
      </c>
      <c r="E2593" s="326" t="s">
        <v>7404</v>
      </c>
      <c r="F2593" s="326" t="s">
        <v>801</v>
      </c>
      <c r="G2593" s="326" t="s">
        <v>896</v>
      </c>
      <c r="H2593" s="326" t="s">
        <v>6249</v>
      </c>
      <c r="I2593" s="327">
        <v>0</v>
      </c>
      <c r="J2593" s="327">
        <v>0</v>
      </c>
      <c r="K2593" s="327">
        <v>0</v>
      </c>
      <c r="L2593" s="327">
        <v>0</v>
      </c>
      <c r="M2593" s="327">
        <v>0</v>
      </c>
      <c r="N2593" s="326" t="s">
        <v>7279</v>
      </c>
    </row>
    <row r="2594" spans="2:14" ht="15" hidden="1" x14ac:dyDescent="0.25">
      <c r="B2594" s="324" t="s">
        <v>15860</v>
      </c>
      <c r="C2594" s="324" t="s">
        <v>1255</v>
      </c>
      <c r="D2594" s="324" t="s">
        <v>15722</v>
      </c>
      <c r="E2594" s="324" t="s">
        <v>8434</v>
      </c>
      <c r="F2594" s="324" t="s">
        <v>2443</v>
      </c>
      <c r="G2594" s="324" t="s">
        <v>896</v>
      </c>
      <c r="H2594" s="324" t="s">
        <v>6249</v>
      </c>
      <c r="I2594" s="325">
        <v>0</v>
      </c>
      <c r="J2594" s="325">
        <v>0</v>
      </c>
      <c r="K2594" s="325">
        <v>0</v>
      </c>
      <c r="L2594" s="325">
        <v>0</v>
      </c>
      <c r="M2594" s="325">
        <v>0</v>
      </c>
      <c r="N2594" s="324" t="s">
        <v>7279</v>
      </c>
    </row>
    <row r="2595" spans="2:14" ht="15" hidden="1" x14ac:dyDescent="0.25">
      <c r="B2595" s="326" t="s">
        <v>15861</v>
      </c>
      <c r="C2595" s="326" t="s">
        <v>1255</v>
      </c>
      <c r="D2595" s="326" t="s">
        <v>15722</v>
      </c>
      <c r="E2595" s="326" t="s">
        <v>7346</v>
      </c>
      <c r="F2595" s="326" t="s">
        <v>1102</v>
      </c>
      <c r="G2595" s="326" t="s">
        <v>896</v>
      </c>
      <c r="H2595" s="326" t="s">
        <v>6249</v>
      </c>
      <c r="I2595" s="327">
        <v>0</v>
      </c>
      <c r="J2595" s="327">
        <v>0</v>
      </c>
      <c r="K2595" s="327">
        <v>0</v>
      </c>
      <c r="L2595" s="327">
        <v>0</v>
      </c>
      <c r="M2595" s="327">
        <v>0</v>
      </c>
      <c r="N2595" s="326" t="s">
        <v>7279</v>
      </c>
    </row>
    <row r="2596" spans="2:14" ht="15" hidden="1" x14ac:dyDescent="0.25">
      <c r="B2596" s="324" t="s">
        <v>15862</v>
      </c>
      <c r="C2596" s="324" t="s">
        <v>1255</v>
      </c>
      <c r="D2596" s="324" t="s">
        <v>15722</v>
      </c>
      <c r="E2596" s="324" t="s">
        <v>7398</v>
      </c>
      <c r="F2596" s="324" t="s">
        <v>800</v>
      </c>
      <c r="G2596" s="324" t="s">
        <v>896</v>
      </c>
      <c r="H2596" s="324" t="s">
        <v>6249</v>
      </c>
      <c r="I2596" s="325">
        <v>0</v>
      </c>
      <c r="J2596" s="325">
        <v>0</v>
      </c>
      <c r="K2596" s="325">
        <v>0</v>
      </c>
      <c r="L2596" s="325">
        <v>0</v>
      </c>
      <c r="M2596" s="325">
        <v>0</v>
      </c>
      <c r="N2596" s="324" t="s">
        <v>7279</v>
      </c>
    </row>
    <row r="2597" spans="2:14" ht="15" hidden="1" x14ac:dyDescent="0.25">
      <c r="B2597" s="326" t="s">
        <v>15863</v>
      </c>
      <c r="C2597" s="326" t="s">
        <v>1255</v>
      </c>
      <c r="D2597" s="326" t="s">
        <v>15722</v>
      </c>
      <c r="E2597" s="326" t="s">
        <v>7399</v>
      </c>
      <c r="F2597" s="326" t="s">
        <v>801</v>
      </c>
      <c r="G2597" s="326" t="s">
        <v>896</v>
      </c>
      <c r="H2597" s="326" t="s">
        <v>6249</v>
      </c>
      <c r="I2597" s="327">
        <v>0</v>
      </c>
      <c r="J2597" s="327">
        <v>0</v>
      </c>
      <c r="K2597" s="327">
        <v>0</v>
      </c>
      <c r="L2597" s="327">
        <v>0</v>
      </c>
      <c r="M2597" s="327">
        <v>0</v>
      </c>
      <c r="N2597" s="326" t="s">
        <v>7279</v>
      </c>
    </row>
    <row r="2598" spans="2:14" ht="15" hidden="1" x14ac:dyDescent="0.25">
      <c r="B2598" s="324" t="s">
        <v>15864</v>
      </c>
      <c r="C2598" s="324" t="s">
        <v>1255</v>
      </c>
      <c r="D2598" s="324" t="s">
        <v>15722</v>
      </c>
      <c r="E2598" s="324" t="s">
        <v>9398</v>
      </c>
      <c r="F2598" s="324" t="s">
        <v>801</v>
      </c>
      <c r="G2598" s="324" t="s">
        <v>896</v>
      </c>
      <c r="H2598" s="324" t="s">
        <v>6249</v>
      </c>
      <c r="I2598" s="325">
        <v>0</v>
      </c>
      <c r="J2598" s="325">
        <v>0</v>
      </c>
      <c r="K2598" s="325">
        <v>0</v>
      </c>
      <c r="L2598" s="325">
        <v>0</v>
      </c>
      <c r="M2598" s="325">
        <v>0</v>
      </c>
      <c r="N2598" s="324" t="s">
        <v>7279</v>
      </c>
    </row>
    <row r="2599" spans="2:14" ht="15" hidden="1" x14ac:dyDescent="0.25">
      <c r="B2599" s="326" t="s">
        <v>15865</v>
      </c>
      <c r="C2599" s="326" t="s">
        <v>1255</v>
      </c>
      <c r="D2599" s="326" t="s">
        <v>15722</v>
      </c>
      <c r="E2599" s="326" t="s">
        <v>7966</v>
      </c>
      <c r="F2599" s="326" t="s">
        <v>801</v>
      </c>
      <c r="G2599" s="326" t="s">
        <v>896</v>
      </c>
      <c r="H2599" s="326" t="s">
        <v>6249</v>
      </c>
      <c r="I2599" s="327">
        <v>0</v>
      </c>
      <c r="J2599" s="327">
        <v>0</v>
      </c>
      <c r="K2599" s="327">
        <v>0</v>
      </c>
      <c r="L2599" s="327">
        <v>0</v>
      </c>
      <c r="M2599" s="327">
        <v>0</v>
      </c>
      <c r="N2599" s="326" t="s">
        <v>7279</v>
      </c>
    </row>
    <row r="2600" spans="2:14" ht="15" hidden="1" x14ac:dyDescent="0.25">
      <c r="B2600" s="324" t="s">
        <v>15866</v>
      </c>
      <c r="C2600" s="324" t="s">
        <v>1255</v>
      </c>
      <c r="D2600" s="324" t="s">
        <v>15722</v>
      </c>
      <c r="E2600" s="324" t="s">
        <v>7967</v>
      </c>
      <c r="F2600" s="324" t="s">
        <v>1102</v>
      </c>
      <c r="G2600" s="324" t="s">
        <v>896</v>
      </c>
      <c r="H2600" s="324" t="s">
        <v>6249</v>
      </c>
      <c r="I2600" s="325">
        <v>0</v>
      </c>
      <c r="J2600" s="325">
        <v>0</v>
      </c>
      <c r="K2600" s="325">
        <v>0</v>
      </c>
      <c r="L2600" s="325">
        <v>0</v>
      </c>
      <c r="M2600" s="325">
        <v>0</v>
      </c>
      <c r="N2600" s="324" t="s">
        <v>7279</v>
      </c>
    </row>
    <row r="2601" spans="2:14" ht="15" hidden="1" x14ac:dyDescent="0.25">
      <c r="B2601" s="326" t="s">
        <v>15867</v>
      </c>
      <c r="C2601" s="326" t="s">
        <v>1255</v>
      </c>
      <c r="D2601" s="326" t="s">
        <v>15722</v>
      </c>
      <c r="E2601" s="326" t="s">
        <v>7968</v>
      </c>
      <c r="F2601" s="326" t="s">
        <v>800</v>
      </c>
      <c r="G2601" s="326" t="s">
        <v>896</v>
      </c>
      <c r="H2601" s="326" t="s">
        <v>6249</v>
      </c>
      <c r="I2601" s="327">
        <v>0</v>
      </c>
      <c r="J2601" s="327">
        <v>0</v>
      </c>
      <c r="K2601" s="327">
        <v>0</v>
      </c>
      <c r="L2601" s="327">
        <v>0</v>
      </c>
      <c r="M2601" s="327">
        <v>0</v>
      </c>
      <c r="N2601" s="326" t="s">
        <v>7279</v>
      </c>
    </row>
    <row r="2602" spans="2:14" ht="15" hidden="1" x14ac:dyDescent="0.25">
      <c r="B2602" s="324" t="s">
        <v>15868</v>
      </c>
      <c r="C2602" s="324" t="s">
        <v>1255</v>
      </c>
      <c r="D2602" s="324" t="s">
        <v>15722</v>
      </c>
      <c r="E2602" s="324" t="s">
        <v>7969</v>
      </c>
      <c r="F2602" s="324" t="s">
        <v>800</v>
      </c>
      <c r="G2602" s="324" t="s">
        <v>896</v>
      </c>
      <c r="H2602" s="324" t="s">
        <v>6249</v>
      </c>
      <c r="I2602" s="325">
        <v>0</v>
      </c>
      <c r="J2602" s="325">
        <v>0</v>
      </c>
      <c r="K2602" s="325">
        <v>0</v>
      </c>
      <c r="L2602" s="325">
        <v>0</v>
      </c>
      <c r="M2602" s="325">
        <v>0</v>
      </c>
      <c r="N2602" s="324" t="s">
        <v>7279</v>
      </c>
    </row>
    <row r="2603" spans="2:14" ht="15" hidden="1" x14ac:dyDescent="0.25">
      <c r="B2603" s="326" t="s">
        <v>15869</v>
      </c>
      <c r="C2603" s="326" t="s">
        <v>1255</v>
      </c>
      <c r="D2603" s="326" t="s">
        <v>15722</v>
      </c>
      <c r="E2603" s="326" t="s">
        <v>7970</v>
      </c>
      <c r="F2603" s="326" t="s">
        <v>1102</v>
      </c>
      <c r="G2603" s="326" t="s">
        <v>896</v>
      </c>
      <c r="H2603" s="326" t="s">
        <v>6249</v>
      </c>
      <c r="I2603" s="327">
        <v>0</v>
      </c>
      <c r="J2603" s="327">
        <v>0</v>
      </c>
      <c r="K2603" s="327">
        <v>0</v>
      </c>
      <c r="L2603" s="327">
        <v>0</v>
      </c>
      <c r="M2603" s="327">
        <v>0</v>
      </c>
      <c r="N2603" s="326" t="s">
        <v>7279</v>
      </c>
    </row>
    <row r="2604" spans="2:14" ht="15" hidden="1" x14ac:dyDescent="0.25">
      <c r="B2604" s="324" t="s">
        <v>15870</v>
      </c>
      <c r="C2604" s="324" t="s">
        <v>1255</v>
      </c>
      <c r="D2604" s="324" t="s">
        <v>15722</v>
      </c>
      <c r="E2604" s="324" t="s">
        <v>7991</v>
      </c>
      <c r="F2604" s="324" t="s">
        <v>801</v>
      </c>
      <c r="G2604" s="324" t="s">
        <v>896</v>
      </c>
      <c r="H2604" s="324" t="s">
        <v>6249</v>
      </c>
      <c r="I2604" s="325">
        <v>0</v>
      </c>
      <c r="J2604" s="325">
        <v>0</v>
      </c>
      <c r="K2604" s="325">
        <v>0</v>
      </c>
      <c r="L2604" s="325">
        <v>0</v>
      </c>
      <c r="M2604" s="325">
        <v>0</v>
      </c>
      <c r="N2604" s="324" t="s">
        <v>7279</v>
      </c>
    </row>
    <row r="2605" spans="2:14" ht="15" hidden="1" x14ac:dyDescent="0.25">
      <c r="B2605" s="326" t="s">
        <v>15871</v>
      </c>
      <c r="C2605" s="326" t="s">
        <v>1255</v>
      </c>
      <c r="D2605" s="326" t="s">
        <v>15722</v>
      </c>
      <c r="E2605" s="326" t="s">
        <v>7992</v>
      </c>
      <c r="F2605" s="326" t="s">
        <v>801</v>
      </c>
      <c r="G2605" s="326" t="s">
        <v>896</v>
      </c>
      <c r="H2605" s="326" t="s">
        <v>6249</v>
      </c>
      <c r="I2605" s="327">
        <v>0</v>
      </c>
      <c r="J2605" s="327">
        <v>0</v>
      </c>
      <c r="K2605" s="327">
        <v>0</v>
      </c>
      <c r="L2605" s="327">
        <v>0</v>
      </c>
      <c r="M2605" s="327">
        <v>0</v>
      </c>
      <c r="N2605" s="326" t="s">
        <v>7279</v>
      </c>
    </row>
    <row r="2606" spans="2:14" ht="15" hidden="1" x14ac:dyDescent="0.25">
      <c r="B2606" s="324" t="s">
        <v>15872</v>
      </c>
      <c r="C2606" s="324" t="s">
        <v>1255</v>
      </c>
      <c r="D2606" s="324" t="s">
        <v>15722</v>
      </c>
      <c r="E2606" s="324" t="s">
        <v>8436</v>
      </c>
      <c r="F2606" s="324" t="s">
        <v>2618</v>
      </c>
      <c r="G2606" s="324" t="s">
        <v>896</v>
      </c>
      <c r="H2606" s="324" t="s">
        <v>6249</v>
      </c>
      <c r="I2606" s="325">
        <v>0</v>
      </c>
      <c r="J2606" s="325">
        <v>0</v>
      </c>
      <c r="K2606" s="325">
        <v>0</v>
      </c>
      <c r="L2606" s="325">
        <v>0</v>
      </c>
      <c r="M2606" s="325">
        <v>0</v>
      </c>
      <c r="N2606" s="324" t="s">
        <v>7279</v>
      </c>
    </row>
    <row r="2607" spans="2:14" ht="15" hidden="1" x14ac:dyDescent="0.25">
      <c r="B2607" s="326" t="s">
        <v>15873</v>
      </c>
      <c r="C2607" s="326" t="s">
        <v>1255</v>
      </c>
      <c r="D2607" s="326" t="s">
        <v>15722</v>
      </c>
      <c r="E2607" s="326" t="s">
        <v>8437</v>
      </c>
      <c r="F2607" s="326" t="s">
        <v>2618</v>
      </c>
      <c r="G2607" s="326" t="s">
        <v>896</v>
      </c>
      <c r="H2607" s="326" t="s">
        <v>6249</v>
      </c>
      <c r="I2607" s="327">
        <v>0</v>
      </c>
      <c r="J2607" s="327">
        <v>0</v>
      </c>
      <c r="K2607" s="327">
        <v>0</v>
      </c>
      <c r="L2607" s="327">
        <v>0</v>
      </c>
      <c r="M2607" s="327">
        <v>0</v>
      </c>
      <c r="N2607" s="326" t="s">
        <v>7279</v>
      </c>
    </row>
    <row r="2608" spans="2:14" ht="15" hidden="1" x14ac:dyDescent="0.25">
      <c r="B2608" s="324" t="s">
        <v>15874</v>
      </c>
      <c r="C2608" s="324" t="s">
        <v>1255</v>
      </c>
      <c r="D2608" s="324" t="s">
        <v>15722</v>
      </c>
      <c r="E2608" s="324" t="s">
        <v>8439</v>
      </c>
      <c r="F2608" s="324" t="s">
        <v>801</v>
      </c>
      <c r="G2608" s="324" t="s">
        <v>896</v>
      </c>
      <c r="H2608" s="324" t="s">
        <v>6249</v>
      </c>
      <c r="I2608" s="325">
        <v>0</v>
      </c>
      <c r="J2608" s="325">
        <v>0</v>
      </c>
      <c r="K2608" s="325">
        <v>0</v>
      </c>
      <c r="L2608" s="325">
        <v>0</v>
      </c>
      <c r="M2608" s="325">
        <v>0</v>
      </c>
      <c r="N2608" s="324" t="s">
        <v>7279</v>
      </c>
    </row>
    <row r="2609" spans="2:14" ht="15" hidden="1" x14ac:dyDescent="0.25">
      <c r="B2609" s="326" t="s">
        <v>15875</v>
      </c>
      <c r="C2609" s="326" t="s">
        <v>1255</v>
      </c>
      <c r="D2609" s="326" t="s">
        <v>15722</v>
      </c>
      <c r="E2609" s="326" t="s">
        <v>8122</v>
      </c>
      <c r="F2609" s="326" t="s">
        <v>801</v>
      </c>
      <c r="G2609" s="326" t="s">
        <v>896</v>
      </c>
      <c r="H2609" s="326" t="s">
        <v>6249</v>
      </c>
      <c r="I2609" s="327">
        <v>0</v>
      </c>
      <c r="J2609" s="327">
        <v>0</v>
      </c>
      <c r="K2609" s="327">
        <v>0</v>
      </c>
      <c r="L2609" s="327">
        <v>0</v>
      </c>
      <c r="M2609" s="327">
        <v>0</v>
      </c>
      <c r="N2609" s="326" t="s">
        <v>7279</v>
      </c>
    </row>
    <row r="2610" spans="2:14" ht="15" hidden="1" x14ac:dyDescent="0.25">
      <c r="B2610" s="324" t="s">
        <v>15876</v>
      </c>
      <c r="C2610" s="324" t="s">
        <v>1255</v>
      </c>
      <c r="D2610" s="324" t="s">
        <v>15722</v>
      </c>
      <c r="E2610" s="324" t="s">
        <v>8157</v>
      </c>
      <c r="F2610" s="324" t="s">
        <v>801</v>
      </c>
      <c r="G2610" s="324" t="s">
        <v>896</v>
      </c>
      <c r="H2610" s="324" t="s">
        <v>6249</v>
      </c>
      <c r="I2610" s="325">
        <v>0</v>
      </c>
      <c r="J2610" s="325">
        <v>0</v>
      </c>
      <c r="K2610" s="325">
        <v>0</v>
      </c>
      <c r="L2610" s="325">
        <v>0</v>
      </c>
      <c r="M2610" s="325">
        <v>0</v>
      </c>
      <c r="N2610" s="324" t="s">
        <v>7279</v>
      </c>
    </row>
    <row r="2611" spans="2:14" ht="15" hidden="1" x14ac:dyDescent="0.25">
      <c r="B2611" s="326" t="s">
        <v>15877</v>
      </c>
      <c r="C2611" s="326" t="s">
        <v>1255</v>
      </c>
      <c r="D2611" s="326" t="s">
        <v>15722</v>
      </c>
      <c r="E2611" s="326" t="s">
        <v>8158</v>
      </c>
      <c r="F2611" s="326" t="s">
        <v>801</v>
      </c>
      <c r="G2611" s="326" t="s">
        <v>896</v>
      </c>
      <c r="H2611" s="326" t="s">
        <v>6249</v>
      </c>
      <c r="I2611" s="327">
        <v>0</v>
      </c>
      <c r="J2611" s="327">
        <v>0</v>
      </c>
      <c r="K2611" s="327">
        <v>0</v>
      </c>
      <c r="L2611" s="327">
        <v>0</v>
      </c>
      <c r="M2611" s="327">
        <v>0</v>
      </c>
      <c r="N2611" s="326" t="s">
        <v>7279</v>
      </c>
    </row>
    <row r="2612" spans="2:14" ht="15" hidden="1" x14ac:dyDescent="0.25">
      <c r="B2612" s="324" t="s">
        <v>15878</v>
      </c>
      <c r="C2612" s="324" t="s">
        <v>1255</v>
      </c>
      <c r="D2612" s="324" t="s">
        <v>15722</v>
      </c>
      <c r="E2612" s="324" t="s">
        <v>8159</v>
      </c>
      <c r="F2612" s="324" t="s">
        <v>8160</v>
      </c>
      <c r="G2612" s="324" t="s">
        <v>896</v>
      </c>
      <c r="H2612" s="324" t="s">
        <v>6249</v>
      </c>
      <c r="I2612" s="325">
        <v>0</v>
      </c>
      <c r="J2612" s="325">
        <v>0</v>
      </c>
      <c r="K2612" s="325">
        <v>0</v>
      </c>
      <c r="L2612" s="325">
        <v>0</v>
      </c>
      <c r="M2612" s="325">
        <v>0</v>
      </c>
      <c r="N2612" s="324" t="s">
        <v>7279</v>
      </c>
    </row>
    <row r="2613" spans="2:14" ht="15" hidden="1" x14ac:dyDescent="0.25">
      <c r="B2613" s="326" t="s">
        <v>15879</v>
      </c>
      <c r="C2613" s="326" t="s">
        <v>1255</v>
      </c>
      <c r="D2613" s="326" t="s">
        <v>15722</v>
      </c>
      <c r="E2613" s="326" t="s">
        <v>9399</v>
      </c>
      <c r="F2613" s="326" t="s">
        <v>2318</v>
      </c>
      <c r="G2613" s="326" t="s">
        <v>896</v>
      </c>
      <c r="H2613" s="326" t="s">
        <v>6249</v>
      </c>
      <c r="I2613" s="327">
        <v>0</v>
      </c>
      <c r="J2613" s="327">
        <v>0</v>
      </c>
      <c r="K2613" s="327">
        <v>0</v>
      </c>
      <c r="L2613" s="327">
        <v>0</v>
      </c>
      <c r="M2613" s="327">
        <v>0</v>
      </c>
      <c r="N2613" s="326" t="s">
        <v>7279</v>
      </c>
    </row>
    <row r="2614" spans="2:14" ht="15" hidden="1" x14ac:dyDescent="0.25">
      <c r="B2614" s="324" t="s">
        <v>15880</v>
      </c>
      <c r="C2614" s="324" t="s">
        <v>1255</v>
      </c>
      <c r="D2614" s="324" t="s">
        <v>15722</v>
      </c>
      <c r="E2614" s="324" t="s">
        <v>9509</v>
      </c>
      <c r="F2614" s="324" t="s">
        <v>800</v>
      </c>
      <c r="G2614" s="324" t="s">
        <v>896</v>
      </c>
      <c r="H2614" s="324" t="s">
        <v>6249</v>
      </c>
      <c r="I2614" s="325">
        <v>0</v>
      </c>
      <c r="J2614" s="325">
        <v>0</v>
      </c>
      <c r="K2614" s="325">
        <v>0</v>
      </c>
      <c r="L2614" s="325">
        <v>446.13</v>
      </c>
      <c r="M2614" s="325">
        <v>0</v>
      </c>
      <c r="N2614" s="324" t="s">
        <v>7279</v>
      </c>
    </row>
    <row r="2615" spans="2:14" ht="15" hidden="1" x14ac:dyDescent="0.25">
      <c r="B2615" s="326" t="s">
        <v>15881</v>
      </c>
      <c r="C2615" s="326" t="s">
        <v>1255</v>
      </c>
      <c r="D2615" s="326" t="s">
        <v>15722</v>
      </c>
      <c r="E2615" s="326" t="s">
        <v>9586</v>
      </c>
      <c r="F2615" s="326" t="s">
        <v>801</v>
      </c>
      <c r="G2615" s="326" t="s">
        <v>896</v>
      </c>
      <c r="H2615" s="326" t="s">
        <v>6249</v>
      </c>
      <c r="I2615" s="327">
        <v>0</v>
      </c>
      <c r="J2615" s="327">
        <v>0</v>
      </c>
      <c r="K2615" s="327">
        <v>0</v>
      </c>
      <c r="L2615" s="327">
        <v>0</v>
      </c>
      <c r="M2615" s="327">
        <v>0</v>
      </c>
      <c r="N2615" s="326" t="s">
        <v>7279</v>
      </c>
    </row>
    <row r="2616" spans="2:14" ht="15" hidden="1" x14ac:dyDescent="0.25">
      <c r="B2616" s="324" t="s">
        <v>15882</v>
      </c>
      <c r="C2616" s="324" t="s">
        <v>1255</v>
      </c>
      <c r="D2616" s="324" t="s">
        <v>15722</v>
      </c>
      <c r="E2616" s="324" t="s">
        <v>9587</v>
      </c>
      <c r="F2616" s="324" t="s">
        <v>801</v>
      </c>
      <c r="G2616" s="324" t="s">
        <v>896</v>
      </c>
      <c r="H2616" s="324" t="s">
        <v>6249</v>
      </c>
      <c r="I2616" s="325">
        <v>0</v>
      </c>
      <c r="J2616" s="325">
        <v>0</v>
      </c>
      <c r="K2616" s="325">
        <v>0</v>
      </c>
      <c r="L2616" s="325">
        <v>0</v>
      </c>
      <c r="M2616" s="325">
        <v>0</v>
      </c>
      <c r="N2616" s="324" t="s">
        <v>7279</v>
      </c>
    </row>
    <row r="2617" spans="2:14" ht="15" hidden="1" x14ac:dyDescent="0.25">
      <c r="B2617" s="326" t="s">
        <v>15883</v>
      </c>
      <c r="C2617" s="326" t="s">
        <v>1255</v>
      </c>
      <c r="D2617" s="326" t="s">
        <v>15722</v>
      </c>
      <c r="E2617" s="326" t="s">
        <v>15884</v>
      </c>
      <c r="F2617" s="326" t="s">
        <v>801</v>
      </c>
      <c r="G2617" s="326" t="s">
        <v>896</v>
      </c>
      <c r="H2617" s="326" t="s">
        <v>6249</v>
      </c>
      <c r="I2617" s="327">
        <v>0</v>
      </c>
      <c r="J2617" s="327">
        <v>0</v>
      </c>
      <c r="K2617" s="327">
        <v>0</v>
      </c>
      <c r="L2617" s="327">
        <v>0</v>
      </c>
      <c r="M2617" s="327">
        <v>0</v>
      </c>
      <c r="N2617" s="326" t="s">
        <v>7279</v>
      </c>
    </row>
    <row r="2618" spans="2:14" ht="15" hidden="1" x14ac:dyDescent="0.25">
      <c r="B2618" s="324" t="s">
        <v>15885</v>
      </c>
      <c r="C2618" s="324" t="s">
        <v>1255</v>
      </c>
      <c r="D2618" s="324" t="s">
        <v>15722</v>
      </c>
      <c r="E2618" s="324" t="s">
        <v>10018</v>
      </c>
      <c r="F2618" s="324" t="s">
        <v>1261</v>
      </c>
      <c r="G2618" s="324" t="s">
        <v>896</v>
      </c>
      <c r="H2618" s="324" t="s">
        <v>6249</v>
      </c>
      <c r="I2618" s="325">
        <v>0</v>
      </c>
      <c r="J2618" s="325">
        <v>0</v>
      </c>
      <c r="K2618" s="325">
        <v>0</v>
      </c>
      <c r="L2618" s="325">
        <v>0</v>
      </c>
      <c r="M2618" s="325">
        <v>0</v>
      </c>
      <c r="N2618" s="324" t="s">
        <v>7279</v>
      </c>
    </row>
    <row r="2619" spans="2:14" ht="15" hidden="1" x14ac:dyDescent="0.25">
      <c r="B2619" s="326" t="s">
        <v>15886</v>
      </c>
      <c r="C2619" s="326" t="s">
        <v>1255</v>
      </c>
      <c r="D2619" s="326" t="s">
        <v>15722</v>
      </c>
      <c r="E2619" s="326" t="s">
        <v>9825</v>
      </c>
      <c r="F2619" s="326" t="s">
        <v>801</v>
      </c>
      <c r="G2619" s="326" t="s">
        <v>896</v>
      </c>
      <c r="H2619" s="326" t="s">
        <v>6249</v>
      </c>
      <c r="I2619" s="327">
        <v>0</v>
      </c>
      <c r="J2619" s="327">
        <v>0</v>
      </c>
      <c r="K2619" s="327">
        <v>0</v>
      </c>
      <c r="L2619" s="327">
        <v>0</v>
      </c>
      <c r="M2619" s="327">
        <v>0</v>
      </c>
      <c r="N2619" s="326" t="s">
        <v>7279</v>
      </c>
    </row>
    <row r="2620" spans="2:14" ht="15" hidden="1" x14ac:dyDescent="0.25">
      <c r="B2620" s="324" t="s">
        <v>15887</v>
      </c>
      <c r="C2620" s="324" t="s">
        <v>1255</v>
      </c>
      <c r="D2620" s="324" t="s">
        <v>15722</v>
      </c>
      <c r="E2620" s="324" t="s">
        <v>9844</v>
      </c>
      <c r="F2620" s="324" t="s">
        <v>8160</v>
      </c>
      <c r="G2620" s="324" t="s">
        <v>896</v>
      </c>
      <c r="H2620" s="324" t="s">
        <v>6249</v>
      </c>
      <c r="I2620" s="325">
        <v>0</v>
      </c>
      <c r="J2620" s="325">
        <v>0</v>
      </c>
      <c r="K2620" s="325">
        <v>0</v>
      </c>
      <c r="L2620" s="325">
        <v>0</v>
      </c>
      <c r="M2620" s="325">
        <v>0</v>
      </c>
      <c r="N2620" s="324" t="s">
        <v>7279</v>
      </c>
    </row>
    <row r="2621" spans="2:14" ht="15" hidden="1" x14ac:dyDescent="0.25">
      <c r="B2621" s="326" t="s">
        <v>15888</v>
      </c>
      <c r="C2621" s="326" t="s">
        <v>1255</v>
      </c>
      <c r="D2621" s="326" t="s">
        <v>15722</v>
      </c>
      <c r="E2621" s="326" t="s">
        <v>9845</v>
      </c>
      <c r="F2621" s="326" t="s">
        <v>801</v>
      </c>
      <c r="G2621" s="326" t="s">
        <v>896</v>
      </c>
      <c r="H2621" s="326" t="s">
        <v>6249</v>
      </c>
      <c r="I2621" s="327">
        <v>0</v>
      </c>
      <c r="J2621" s="327">
        <v>0</v>
      </c>
      <c r="K2621" s="327">
        <v>0</v>
      </c>
      <c r="L2621" s="327">
        <v>0</v>
      </c>
      <c r="M2621" s="327">
        <v>0</v>
      </c>
      <c r="N2621" s="326" t="s">
        <v>7279</v>
      </c>
    </row>
    <row r="2622" spans="2:14" ht="15" hidden="1" x14ac:dyDescent="0.25">
      <c r="B2622" s="324" t="s">
        <v>15889</v>
      </c>
      <c r="C2622" s="324" t="s">
        <v>1255</v>
      </c>
      <c r="D2622" s="324" t="s">
        <v>15722</v>
      </c>
      <c r="E2622" s="324" t="s">
        <v>9846</v>
      </c>
      <c r="F2622" s="324" t="s">
        <v>8160</v>
      </c>
      <c r="G2622" s="324" t="s">
        <v>896</v>
      </c>
      <c r="H2622" s="324" t="s">
        <v>6249</v>
      </c>
      <c r="I2622" s="325">
        <v>0</v>
      </c>
      <c r="J2622" s="325">
        <v>0</v>
      </c>
      <c r="K2622" s="325">
        <v>0</v>
      </c>
      <c r="L2622" s="325">
        <v>0</v>
      </c>
      <c r="M2622" s="325">
        <v>0</v>
      </c>
      <c r="N2622" s="324" t="s">
        <v>7279</v>
      </c>
    </row>
    <row r="2623" spans="2:14" ht="15" hidden="1" x14ac:dyDescent="0.25">
      <c r="B2623" s="326" t="s">
        <v>15890</v>
      </c>
      <c r="C2623" s="326" t="s">
        <v>1255</v>
      </c>
      <c r="D2623" s="326" t="s">
        <v>15722</v>
      </c>
      <c r="E2623" s="326" t="s">
        <v>21695</v>
      </c>
      <c r="F2623" s="326" t="s">
        <v>801</v>
      </c>
      <c r="G2623" s="326" t="s">
        <v>896</v>
      </c>
      <c r="H2623" s="326" t="s">
        <v>6249</v>
      </c>
      <c r="I2623" s="327">
        <v>0</v>
      </c>
      <c r="J2623" s="327">
        <v>0</v>
      </c>
      <c r="K2623" s="327">
        <v>0</v>
      </c>
      <c r="L2623" s="327">
        <v>0</v>
      </c>
      <c r="M2623" s="327">
        <v>0</v>
      </c>
      <c r="N2623" s="326" t="s">
        <v>7279</v>
      </c>
    </row>
    <row r="2624" spans="2:14" ht="15" hidden="1" x14ac:dyDescent="0.25">
      <c r="B2624" s="324" t="s">
        <v>15891</v>
      </c>
      <c r="C2624" s="324" t="s">
        <v>1255</v>
      </c>
      <c r="D2624" s="324" t="s">
        <v>15722</v>
      </c>
      <c r="E2624" s="324" t="s">
        <v>9847</v>
      </c>
      <c r="F2624" s="324" t="s">
        <v>801</v>
      </c>
      <c r="G2624" s="324" t="s">
        <v>896</v>
      </c>
      <c r="H2624" s="324" t="s">
        <v>6249</v>
      </c>
      <c r="I2624" s="325">
        <v>0</v>
      </c>
      <c r="J2624" s="325">
        <v>0</v>
      </c>
      <c r="K2624" s="325">
        <v>0</v>
      </c>
      <c r="L2624" s="325">
        <v>0</v>
      </c>
      <c r="M2624" s="325">
        <v>0</v>
      </c>
      <c r="N2624" s="324" t="s">
        <v>7279</v>
      </c>
    </row>
    <row r="2625" spans="2:14" ht="15" hidden="1" x14ac:dyDescent="0.25">
      <c r="B2625" s="326" t="s">
        <v>15892</v>
      </c>
      <c r="C2625" s="326" t="s">
        <v>1255</v>
      </c>
      <c r="D2625" s="326" t="s">
        <v>15722</v>
      </c>
      <c r="E2625" s="326" t="s">
        <v>9848</v>
      </c>
      <c r="F2625" s="326" t="s">
        <v>801</v>
      </c>
      <c r="G2625" s="326" t="s">
        <v>896</v>
      </c>
      <c r="H2625" s="326" t="s">
        <v>6249</v>
      </c>
      <c r="I2625" s="327">
        <v>0</v>
      </c>
      <c r="J2625" s="327">
        <v>0</v>
      </c>
      <c r="K2625" s="327">
        <v>0</v>
      </c>
      <c r="L2625" s="327">
        <v>0</v>
      </c>
      <c r="M2625" s="327">
        <v>0</v>
      </c>
      <c r="N2625" s="326" t="s">
        <v>7279</v>
      </c>
    </row>
    <row r="2626" spans="2:14" ht="15" hidden="1" x14ac:dyDescent="0.25">
      <c r="B2626" s="324" t="s">
        <v>15893</v>
      </c>
      <c r="C2626" s="324" t="s">
        <v>1255</v>
      </c>
      <c r="D2626" s="324" t="s">
        <v>15722</v>
      </c>
      <c r="E2626" s="324" t="s">
        <v>9849</v>
      </c>
      <c r="F2626" s="324" t="s">
        <v>801</v>
      </c>
      <c r="G2626" s="324" t="s">
        <v>896</v>
      </c>
      <c r="H2626" s="324" t="s">
        <v>6249</v>
      </c>
      <c r="I2626" s="325">
        <v>0</v>
      </c>
      <c r="J2626" s="325">
        <v>0</v>
      </c>
      <c r="K2626" s="325">
        <v>0</v>
      </c>
      <c r="L2626" s="325">
        <v>0</v>
      </c>
      <c r="M2626" s="325">
        <v>0</v>
      </c>
      <c r="N2626" s="324" t="s">
        <v>7279</v>
      </c>
    </row>
    <row r="2627" spans="2:14" ht="15" hidden="1" x14ac:dyDescent="0.25">
      <c r="B2627" s="326" t="s">
        <v>15894</v>
      </c>
      <c r="C2627" s="326" t="s">
        <v>1255</v>
      </c>
      <c r="D2627" s="326" t="s">
        <v>15722</v>
      </c>
      <c r="E2627" s="326" t="s">
        <v>9850</v>
      </c>
      <c r="F2627" s="326" t="s">
        <v>801</v>
      </c>
      <c r="G2627" s="326" t="s">
        <v>896</v>
      </c>
      <c r="H2627" s="326" t="s">
        <v>6249</v>
      </c>
      <c r="I2627" s="327">
        <v>0</v>
      </c>
      <c r="J2627" s="327">
        <v>0</v>
      </c>
      <c r="K2627" s="327">
        <v>0</v>
      </c>
      <c r="L2627" s="327">
        <v>0</v>
      </c>
      <c r="M2627" s="327">
        <v>0</v>
      </c>
      <c r="N2627" s="326" t="s">
        <v>7279</v>
      </c>
    </row>
    <row r="2628" spans="2:14" ht="15" hidden="1" x14ac:dyDescent="0.25">
      <c r="B2628" s="324" t="s">
        <v>15895</v>
      </c>
      <c r="C2628" s="324" t="s">
        <v>1255</v>
      </c>
      <c r="D2628" s="324" t="s">
        <v>15722</v>
      </c>
      <c r="E2628" s="324" t="s">
        <v>12604</v>
      </c>
      <c r="F2628" s="324" t="s">
        <v>801</v>
      </c>
      <c r="G2628" s="324" t="s">
        <v>896</v>
      </c>
      <c r="H2628" s="324" t="s">
        <v>6249</v>
      </c>
      <c r="I2628" s="325">
        <v>0</v>
      </c>
      <c r="J2628" s="325">
        <v>0</v>
      </c>
      <c r="K2628" s="325">
        <v>0</v>
      </c>
      <c r="L2628" s="325">
        <v>0</v>
      </c>
      <c r="M2628" s="325">
        <v>0</v>
      </c>
      <c r="N2628" s="324" t="s">
        <v>7279</v>
      </c>
    </row>
    <row r="2629" spans="2:14" ht="15" hidden="1" x14ac:dyDescent="0.25">
      <c r="B2629" s="326" t="s">
        <v>15896</v>
      </c>
      <c r="C2629" s="326" t="s">
        <v>1255</v>
      </c>
      <c r="D2629" s="326" t="s">
        <v>15722</v>
      </c>
      <c r="E2629" s="326" t="s">
        <v>12605</v>
      </c>
      <c r="F2629" s="326" t="s">
        <v>801</v>
      </c>
      <c r="G2629" s="326" t="s">
        <v>896</v>
      </c>
      <c r="H2629" s="326" t="s">
        <v>6249</v>
      </c>
      <c r="I2629" s="327">
        <v>0</v>
      </c>
      <c r="J2629" s="327">
        <v>0</v>
      </c>
      <c r="K2629" s="327">
        <v>0</v>
      </c>
      <c r="L2629" s="327">
        <v>0</v>
      </c>
      <c r="M2629" s="327">
        <v>0</v>
      </c>
      <c r="N2629" s="326" t="s">
        <v>7279</v>
      </c>
    </row>
    <row r="2630" spans="2:14" ht="15" hidden="1" x14ac:dyDescent="0.25">
      <c r="B2630" s="324" t="s">
        <v>15897</v>
      </c>
      <c r="C2630" s="324" t="s">
        <v>1255</v>
      </c>
      <c r="D2630" s="324" t="s">
        <v>15722</v>
      </c>
      <c r="E2630" s="324" t="s">
        <v>12606</v>
      </c>
      <c r="F2630" s="324" t="s">
        <v>801</v>
      </c>
      <c r="G2630" s="324" t="s">
        <v>896</v>
      </c>
      <c r="H2630" s="324" t="s">
        <v>6249</v>
      </c>
      <c r="I2630" s="325">
        <v>0</v>
      </c>
      <c r="J2630" s="325">
        <v>0</v>
      </c>
      <c r="K2630" s="325">
        <v>0</v>
      </c>
      <c r="L2630" s="325">
        <v>0</v>
      </c>
      <c r="M2630" s="325">
        <v>0</v>
      </c>
      <c r="N2630" s="324" t="s">
        <v>7279</v>
      </c>
    </row>
    <row r="2631" spans="2:14" ht="15" hidden="1" x14ac:dyDescent="0.25">
      <c r="B2631" s="326" t="s">
        <v>15898</v>
      </c>
      <c r="C2631" s="326" t="s">
        <v>1255</v>
      </c>
      <c r="D2631" s="326" t="s">
        <v>15722</v>
      </c>
      <c r="E2631" s="326" t="s">
        <v>12607</v>
      </c>
      <c r="F2631" s="326" t="s">
        <v>801</v>
      </c>
      <c r="G2631" s="326" t="s">
        <v>896</v>
      </c>
      <c r="H2631" s="326" t="s">
        <v>6249</v>
      </c>
      <c r="I2631" s="327">
        <v>0</v>
      </c>
      <c r="J2631" s="327">
        <v>0</v>
      </c>
      <c r="K2631" s="327">
        <v>0</v>
      </c>
      <c r="L2631" s="327">
        <v>0</v>
      </c>
      <c r="M2631" s="327">
        <v>0</v>
      </c>
      <c r="N2631" s="326" t="s">
        <v>7279</v>
      </c>
    </row>
    <row r="2632" spans="2:14" ht="15" hidden="1" x14ac:dyDescent="0.25">
      <c r="B2632" s="324" t="s">
        <v>15899</v>
      </c>
      <c r="C2632" s="324" t="s">
        <v>1255</v>
      </c>
      <c r="D2632" s="324" t="s">
        <v>15722</v>
      </c>
      <c r="E2632" s="324" t="s">
        <v>12608</v>
      </c>
      <c r="F2632" s="324" t="s">
        <v>801</v>
      </c>
      <c r="G2632" s="324" t="s">
        <v>896</v>
      </c>
      <c r="H2632" s="324" t="s">
        <v>6249</v>
      </c>
      <c r="I2632" s="325">
        <v>0</v>
      </c>
      <c r="J2632" s="325">
        <v>0</v>
      </c>
      <c r="K2632" s="325">
        <v>0</v>
      </c>
      <c r="L2632" s="325">
        <v>0</v>
      </c>
      <c r="M2632" s="325">
        <v>0</v>
      </c>
      <c r="N2632" s="324" t="s">
        <v>7279</v>
      </c>
    </row>
    <row r="2633" spans="2:14" ht="15" hidden="1" x14ac:dyDescent="0.25">
      <c r="B2633" s="326" t="s">
        <v>15900</v>
      </c>
      <c r="C2633" s="326" t="s">
        <v>1255</v>
      </c>
      <c r="D2633" s="326" t="s">
        <v>15722</v>
      </c>
      <c r="E2633" s="326" t="s">
        <v>12609</v>
      </c>
      <c r="F2633" s="326" t="s">
        <v>2443</v>
      </c>
      <c r="G2633" s="326" t="s">
        <v>896</v>
      </c>
      <c r="H2633" s="326" t="s">
        <v>6249</v>
      </c>
      <c r="I2633" s="327">
        <v>0</v>
      </c>
      <c r="J2633" s="327">
        <v>0</v>
      </c>
      <c r="K2633" s="327">
        <v>0</v>
      </c>
      <c r="L2633" s="327">
        <v>0</v>
      </c>
      <c r="M2633" s="327">
        <v>0</v>
      </c>
      <c r="N2633" s="326" t="s">
        <v>7279</v>
      </c>
    </row>
    <row r="2634" spans="2:14" ht="15" hidden="1" x14ac:dyDescent="0.25">
      <c r="B2634" s="324" t="s">
        <v>15901</v>
      </c>
      <c r="C2634" s="324" t="s">
        <v>1255</v>
      </c>
      <c r="D2634" s="324" t="s">
        <v>15722</v>
      </c>
      <c r="E2634" s="324" t="s">
        <v>15902</v>
      </c>
      <c r="F2634" s="324" t="s">
        <v>801</v>
      </c>
      <c r="G2634" s="324" t="s">
        <v>896</v>
      </c>
      <c r="H2634" s="324" t="s">
        <v>6249</v>
      </c>
      <c r="I2634" s="325">
        <v>0</v>
      </c>
      <c r="J2634" s="325">
        <v>0</v>
      </c>
      <c r="K2634" s="325">
        <v>0</v>
      </c>
      <c r="L2634" s="325">
        <v>0</v>
      </c>
      <c r="M2634" s="325">
        <v>0</v>
      </c>
      <c r="N2634" s="324" t="s">
        <v>7279</v>
      </c>
    </row>
    <row r="2635" spans="2:14" ht="15" hidden="1" x14ac:dyDescent="0.25">
      <c r="B2635" s="326" t="s">
        <v>15903</v>
      </c>
      <c r="C2635" s="326" t="s">
        <v>1255</v>
      </c>
      <c r="D2635" s="326" t="s">
        <v>15722</v>
      </c>
      <c r="E2635" s="326" t="s">
        <v>15904</v>
      </c>
      <c r="F2635" s="326" t="s">
        <v>8160</v>
      </c>
      <c r="G2635" s="326" t="s">
        <v>896</v>
      </c>
      <c r="H2635" s="326" t="s">
        <v>6249</v>
      </c>
      <c r="I2635" s="327">
        <v>0</v>
      </c>
      <c r="J2635" s="327">
        <v>0</v>
      </c>
      <c r="K2635" s="327">
        <v>0</v>
      </c>
      <c r="L2635" s="327">
        <v>0</v>
      </c>
      <c r="M2635" s="327">
        <v>0</v>
      </c>
      <c r="N2635" s="326" t="s">
        <v>7279</v>
      </c>
    </row>
    <row r="2636" spans="2:14" ht="15" hidden="1" x14ac:dyDescent="0.25">
      <c r="B2636" s="324" t="s">
        <v>15905</v>
      </c>
      <c r="C2636" s="324" t="s">
        <v>1255</v>
      </c>
      <c r="D2636" s="324" t="s">
        <v>15722</v>
      </c>
      <c r="E2636" s="324" t="s">
        <v>15906</v>
      </c>
      <c r="F2636" s="324" t="s">
        <v>8160</v>
      </c>
      <c r="G2636" s="324" t="s">
        <v>896</v>
      </c>
      <c r="H2636" s="324" t="s">
        <v>6249</v>
      </c>
      <c r="I2636" s="325">
        <v>0</v>
      </c>
      <c r="J2636" s="325">
        <v>0</v>
      </c>
      <c r="K2636" s="325">
        <v>0</v>
      </c>
      <c r="L2636" s="325">
        <v>0</v>
      </c>
      <c r="M2636" s="325">
        <v>0</v>
      </c>
      <c r="N2636" s="324" t="s">
        <v>7279</v>
      </c>
    </row>
    <row r="2637" spans="2:14" ht="15" hidden="1" x14ac:dyDescent="0.25">
      <c r="B2637" s="326" t="s">
        <v>15907</v>
      </c>
      <c r="C2637" s="326" t="s">
        <v>1255</v>
      </c>
      <c r="D2637" s="326" t="s">
        <v>15722</v>
      </c>
      <c r="E2637" s="326" t="s">
        <v>15908</v>
      </c>
      <c r="F2637" s="326" t="s">
        <v>801</v>
      </c>
      <c r="G2637" s="326" t="s">
        <v>896</v>
      </c>
      <c r="H2637" s="326" t="s">
        <v>6249</v>
      </c>
      <c r="I2637" s="327">
        <v>0</v>
      </c>
      <c r="J2637" s="327">
        <v>0</v>
      </c>
      <c r="K2637" s="327">
        <v>0</v>
      </c>
      <c r="L2637" s="327">
        <v>0</v>
      </c>
      <c r="M2637" s="327">
        <v>0</v>
      </c>
      <c r="N2637" s="326" t="s">
        <v>7279</v>
      </c>
    </row>
    <row r="2638" spans="2:14" ht="15" hidden="1" x14ac:dyDescent="0.25">
      <c r="B2638" s="324" t="s">
        <v>15909</v>
      </c>
      <c r="C2638" s="324" t="s">
        <v>1255</v>
      </c>
      <c r="D2638" s="324" t="s">
        <v>15722</v>
      </c>
      <c r="E2638" s="324" t="s">
        <v>15910</v>
      </c>
      <c r="F2638" s="324" t="s">
        <v>8160</v>
      </c>
      <c r="G2638" s="324" t="s">
        <v>896</v>
      </c>
      <c r="H2638" s="324" t="s">
        <v>6249</v>
      </c>
      <c r="I2638" s="325">
        <v>0</v>
      </c>
      <c r="J2638" s="325">
        <v>0</v>
      </c>
      <c r="K2638" s="325">
        <v>0</v>
      </c>
      <c r="L2638" s="325">
        <v>0</v>
      </c>
      <c r="M2638" s="325">
        <v>0</v>
      </c>
      <c r="N2638" s="324" t="s">
        <v>7279</v>
      </c>
    </row>
    <row r="2639" spans="2:14" ht="15" hidden="1" x14ac:dyDescent="0.25">
      <c r="B2639" s="326" t="s">
        <v>15911</v>
      </c>
      <c r="C2639" s="326" t="s">
        <v>1255</v>
      </c>
      <c r="D2639" s="326" t="s">
        <v>15722</v>
      </c>
      <c r="E2639" s="326" t="s">
        <v>15912</v>
      </c>
      <c r="F2639" s="326" t="s">
        <v>801</v>
      </c>
      <c r="G2639" s="326" t="s">
        <v>896</v>
      </c>
      <c r="H2639" s="326" t="s">
        <v>6249</v>
      </c>
      <c r="I2639" s="327">
        <v>0</v>
      </c>
      <c r="J2639" s="327">
        <v>0</v>
      </c>
      <c r="K2639" s="327">
        <v>0</v>
      </c>
      <c r="L2639" s="327">
        <v>0</v>
      </c>
      <c r="M2639" s="327">
        <v>0</v>
      </c>
      <c r="N2639" s="326" t="s">
        <v>7279</v>
      </c>
    </row>
    <row r="2640" spans="2:14" ht="15" hidden="1" x14ac:dyDescent="0.25">
      <c r="B2640" s="324" t="s">
        <v>15913</v>
      </c>
      <c r="C2640" s="324" t="s">
        <v>1255</v>
      </c>
      <c r="D2640" s="324" t="s">
        <v>15722</v>
      </c>
      <c r="E2640" s="324" t="s">
        <v>15914</v>
      </c>
      <c r="F2640" s="324" t="s">
        <v>801</v>
      </c>
      <c r="G2640" s="324" t="s">
        <v>896</v>
      </c>
      <c r="H2640" s="324" t="s">
        <v>6249</v>
      </c>
      <c r="I2640" s="325">
        <v>0</v>
      </c>
      <c r="J2640" s="325">
        <v>0</v>
      </c>
      <c r="K2640" s="325">
        <v>0</v>
      </c>
      <c r="L2640" s="325">
        <v>0</v>
      </c>
      <c r="M2640" s="325">
        <v>0</v>
      </c>
      <c r="N2640" s="324" t="s">
        <v>7279</v>
      </c>
    </row>
    <row r="2641" spans="2:14" ht="15" hidden="1" x14ac:dyDescent="0.25">
      <c r="B2641" s="326" t="s">
        <v>15915</v>
      </c>
      <c r="C2641" s="326" t="s">
        <v>1255</v>
      </c>
      <c r="D2641" s="326" t="s">
        <v>15722</v>
      </c>
      <c r="E2641" s="326" t="s">
        <v>15916</v>
      </c>
      <c r="F2641" s="326" t="s">
        <v>801</v>
      </c>
      <c r="G2641" s="326" t="s">
        <v>896</v>
      </c>
      <c r="H2641" s="326" t="s">
        <v>6249</v>
      </c>
      <c r="I2641" s="327">
        <v>0</v>
      </c>
      <c r="J2641" s="327">
        <v>0</v>
      </c>
      <c r="K2641" s="327">
        <v>0</v>
      </c>
      <c r="L2641" s="327">
        <v>0</v>
      </c>
      <c r="M2641" s="327">
        <v>0</v>
      </c>
      <c r="N2641" s="326" t="s">
        <v>7279</v>
      </c>
    </row>
    <row r="2642" spans="2:14" ht="15" hidden="1" x14ac:dyDescent="0.25">
      <c r="B2642" s="324" t="s">
        <v>15917</v>
      </c>
      <c r="C2642" s="324" t="s">
        <v>1255</v>
      </c>
      <c r="D2642" s="324" t="s">
        <v>15722</v>
      </c>
      <c r="E2642" s="324" t="s">
        <v>15918</v>
      </c>
      <c r="F2642" s="324" t="s">
        <v>801</v>
      </c>
      <c r="G2642" s="324" t="s">
        <v>896</v>
      </c>
      <c r="H2642" s="324" t="s">
        <v>6249</v>
      </c>
      <c r="I2642" s="325">
        <v>0</v>
      </c>
      <c r="J2642" s="325">
        <v>0</v>
      </c>
      <c r="K2642" s="325">
        <v>0</v>
      </c>
      <c r="L2642" s="325">
        <v>0</v>
      </c>
      <c r="M2642" s="325">
        <v>0</v>
      </c>
      <c r="N2642" s="324" t="s">
        <v>7279</v>
      </c>
    </row>
    <row r="2643" spans="2:14" ht="15" hidden="1" x14ac:dyDescent="0.25">
      <c r="B2643" s="326" t="s">
        <v>15919</v>
      </c>
      <c r="C2643" s="326" t="s">
        <v>1255</v>
      </c>
      <c r="D2643" s="326" t="s">
        <v>15722</v>
      </c>
      <c r="E2643" s="326" t="s">
        <v>15920</v>
      </c>
      <c r="F2643" s="326" t="s">
        <v>801</v>
      </c>
      <c r="G2643" s="326" t="s">
        <v>896</v>
      </c>
      <c r="H2643" s="326" t="s">
        <v>6249</v>
      </c>
      <c r="I2643" s="327">
        <v>0</v>
      </c>
      <c r="J2643" s="327">
        <v>0</v>
      </c>
      <c r="K2643" s="327">
        <v>0</v>
      </c>
      <c r="L2643" s="327">
        <v>0</v>
      </c>
      <c r="M2643" s="327">
        <v>0</v>
      </c>
      <c r="N2643" s="326" t="s">
        <v>7279</v>
      </c>
    </row>
    <row r="2644" spans="2:14" ht="15" hidden="1" x14ac:dyDescent="0.25">
      <c r="B2644" s="324" t="s">
        <v>15921</v>
      </c>
      <c r="C2644" s="324" t="s">
        <v>1255</v>
      </c>
      <c r="D2644" s="324" t="s">
        <v>15722</v>
      </c>
      <c r="E2644" s="324" t="s">
        <v>15922</v>
      </c>
      <c r="F2644" s="324" t="s">
        <v>801</v>
      </c>
      <c r="G2644" s="324" t="s">
        <v>896</v>
      </c>
      <c r="H2644" s="324" t="s">
        <v>6249</v>
      </c>
      <c r="I2644" s="325">
        <v>0</v>
      </c>
      <c r="J2644" s="325">
        <v>0</v>
      </c>
      <c r="K2644" s="325">
        <v>0</v>
      </c>
      <c r="L2644" s="325">
        <v>0</v>
      </c>
      <c r="M2644" s="325">
        <v>0</v>
      </c>
      <c r="N2644" s="324" t="s">
        <v>7279</v>
      </c>
    </row>
    <row r="2645" spans="2:14" ht="15" hidden="1" x14ac:dyDescent="0.25">
      <c r="B2645" s="326" t="s">
        <v>15923</v>
      </c>
      <c r="C2645" s="326" t="s">
        <v>1255</v>
      </c>
      <c r="D2645" s="326" t="s">
        <v>15722</v>
      </c>
      <c r="E2645" s="326" t="s">
        <v>15924</v>
      </c>
      <c r="F2645" s="326" t="s">
        <v>801</v>
      </c>
      <c r="G2645" s="326" t="s">
        <v>896</v>
      </c>
      <c r="H2645" s="326" t="s">
        <v>6249</v>
      </c>
      <c r="I2645" s="327">
        <v>0</v>
      </c>
      <c r="J2645" s="327">
        <v>0</v>
      </c>
      <c r="K2645" s="327">
        <v>0</v>
      </c>
      <c r="L2645" s="327">
        <v>0</v>
      </c>
      <c r="M2645" s="327">
        <v>0</v>
      </c>
      <c r="N2645" s="326" t="s">
        <v>7279</v>
      </c>
    </row>
    <row r="2646" spans="2:14" ht="15" hidden="1" x14ac:dyDescent="0.25">
      <c r="B2646" s="324" t="s">
        <v>15925</v>
      </c>
      <c r="C2646" s="324" t="s">
        <v>1255</v>
      </c>
      <c r="D2646" s="324" t="s">
        <v>15722</v>
      </c>
      <c r="E2646" s="324" t="s">
        <v>15926</v>
      </c>
      <c r="F2646" s="324" t="s">
        <v>801</v>
      </c>
      <c r="G2646" s="324" t="s">
        <v>896</v>
      </c>
      <c r="H2646" s="324" t="s">
        <v>6249</v>
      </c>
      <c r="I2646" s="325">
        <v>0</v>
      </c>
      <c r="J2646" s="325">
        <v>0</v>
      </c>
      <c r="K2646" s="325">
        <v>0</v>
      </c>
      <c r="L2646" s="325">
        <v>0</v>
      </c>
      <c r="M2646" s="325">
        <v>0</v>
      </c>
      <c r="N2646" s="324" t="s">
        <v>7279</v>
      </c>
    </row>
    <row r="2647" spans="2:14" ht="15" hidden="1" x14ac:dyDescent="0.25">
      <c r="B2647" s="326" t="s">
        <v>15927</v>
      </c>
      <c r="C2647" s="326" t="s">
        <v>1255</v>
      </c>
      <c r="D2647" s="326" t="s">
        <v>15722</v>
      </c>
      <c r="E2647" s="326" t="s">
        <v>15928</v>
      </c>
      <c r="F2647" s="326" t="s">
        <v>801</v>
      </c>
      <c r="G2647" s="326" t="s">
        <v>896</v>
      </c>
      <c r="H2647" s="326" t="s">
        <v>6249</v>
      </c>
      <c r="I2647" s="327">
        <v>0</v>
      </c>
      <c r="J2647" s="327">
        <v>0</v>
      </c>
      <c r="K2647" s="327">
        <v>0</v>
      </c>
      <c r="L2647" s="327">
        <v>0</v>
      </c>
      <c r="M2647" s="327">
        <v>0</v>
      </c>
      <c r="N2647" s="326" t="s">
        <v>7279</v>
      </c>
    </row>
    <row r="2648" spans="2:14" ht="15" hidden="1" x14ac:dyDescent="0.25">
      <c r="B2648" s="324" t="s">
        <v>15929</v>
      </c>
      <c r="C2648" s="324" t="s">
        <v>1255</v>
      </c>
      <c r="D2648" s="324" t="s">
        <v>15722</v>
      </c>
      <c r="E2648" s="324" t="s">
        <v>15930</v>
      </c>
      <c r="F2648" s="324" t="s">
        <v>801</v>
      </c>
      <c r="G2648" s="324" t="s">
        <v>896</v>
      </c>
      <c r="H2648" s="324" t="s">
        <v>6249</v>
      </c>
      <c r="I2648" s="325">
        <v>0</v>
      </c>
      <c r="J2648" s="325">
        <v>0</v>
      </c>
      <c r="K2648" s="325">
        <v>0</v>
      </c>
      <c r="L2648" s="325">
        <v>0</v>
      </c>
      <c r="M2648" s="325">
        <v>0</v>
      </c>
      <c r="N2648" s="324" t="s">
        <v>7279</v>
      </c>
    </row>
    <row r="2649" spans="2:14" ht="15" hidden="1" x14ac:dyDescent="0.25">
      <c r="B2649" s="326" t="s">
        <v>15931</v>
      </c>
      <c r="C2649" s="326" t="s">
        <v>1255</v>
      </c>
      <c r="D2649" s="326" t="s">
        <v>15722</v>
      </c>
      <c r="E2649" s="326" t="s">
        <v>15932</v>
      </c>
      <c r="F2649" s="326" t="s">
        <v>801</v>
      </c>
      <c r="G2649" s="326" t="s">
        <v>896</v>
      </c>
      <c r="H2649" s="326" t="s">
        <v>6249</v>
      </c>
      <c r="I2649" s="327">
        <v>0</v>
      </c>
      <c r="J2649" s="327">
        <v>0</v>
      </c>
      <c r="K2649" s="327">
        <v>0</v>
      </c>
      <c r="L2649" s="327">
        <v>0</v>
      </c>
      <c r="M2649" s="327">
        <v>0</v>
      </c>
      <c r="N2649" s="326" t="s">
        <v>7279</v>
      </c>
    </row>
    <row r="2650" spans="2:14" ht="15" hidden="1" x14ac:dyDescent="0.25">
      <c r="B2650" s="324" t="s">
        <v>15933</v>
      </c>
      <c r="C2650" s="324" t="s">
        <v>1255</v>
      </c>
      <c r="D2650" s="324" t="s">
        <v>15722</v>
      </c>
      <c r="E2650" s="324" t="s">
        <v>15934</v>
      </c>
      <c r="F2650" s="324" t="s">
        <v>811</v>
      </c>
      <c r="G2650" s="324" t="s">
        <v>896</v>
      </c>
      <c r="H2650" s="324" t="s">
        <v>6249</v>
      </c>
      <c r="I2650" s="325">
        <v>0</v>
      </c>
      <c r="J2650" s="325">
        <v>0</v>
      </c>
      <c r="K2650" s="325">
        <v>0</v>
      </c>
      <c r="L2650" s="325">
        <v>0</v>
      </c>
      <c r="M2650" s="325">
        <v>0</v>
      </c>
      <c r="N2650" s="324" t="s">
        <v>7279</v>
      </c>
    </row>
    <row r="2651" spans="2:14" ht="15" hidden="1" x14ac:dyDescent="0.25">
      <c r="B2651" s="326" t="s">
        <v>15935</v>
      </c>
      <c r="C2651" s="326" t="s">
        <v>1255</v>
      </c>
      <c r="D2651" s="326" t="s">
        <v>15722</v>
      </c>
      <c r="E2651" s="326" t="s">
        <v>21696</v>
      </c>
      <c r="F2651" s="326" t="s">
        <v>801</v>
      </c>
      <c r="G2651" s="326" t="s">
        <v>896</v>
      </c>
      <c r="H2651" s="326" t="s">
        <v>6249</v>
      </c>
      <c r="I2651" s="327">
        <v>0</v>
      </c>
      <c r="J2651" s="327">
        <v>0</v>
      </c>
      <c r="K2651" s="327">
        <v>0</v>
      </c>
      <c r="L2651" s="327">
        <v>0</v>
      </c>
      <c r="M2651" s="327">
        <v>0</v>
      </c>
      <c r="N2651" s="326" t="s">
        <v>7279</v>
      </c>
    </row>
    <row r="2652" spans="2:14" ht="15" hidden="1" x14ac:dyDescent="0.25">
      <c r="B2652" s="324" t="s">
        <v>15936</v>
      </c>
      <c r="C2652" s="324" t="s">
        <v>1255</v>
      </c>
      <c r="D2652" s="324" t="s">
        <v>15722</v>
      </c>
      <c r="E2652" s="324" t="s">
        <v>15937</v>
      </c>
      <c r="F2652" s="324" t="s">
        <v>801</v>
      </c>
      <c r="G2652" s="324" t="s">
        <v>896</v>
      </c>
      <c r="H2652" s="324" t="s">
        <v>6249</v>
      </c>
      <c r="I2652" s="325">
        <v>0</v>
      </c>
      <c r="J2652" s="325">
        <v>0</v>
      </c>
      <c r="K2652" s="325">
        <v>0</v>
      </c>
      <c r="L2652" s="325">
        <v>0</v>
      </c>
      <c r="M2652" s="325">
        <v>0</v>
      </c>
      <c r="N2652" s="324" t="s">
        <v>7279</v>
      </c>
    </row>
    <row r="2653" spans="2:14" ht="15" hidden="1" x14ac:dyDescent="0.25">
      <c r="B2653" s="326" t="s">
        <v>15938</v>
      </c>
      <c r="C2653" s="326" t="s">
        <v>1255</v>
      </c>
      <c r="D2653" s="326" t="s">
        <v>15722</v>
      </c>
      <c r="E2653" s="326" t="s">
        <v>12948</v>
      </c>
      <c r="F2653" s="326" t="s">
        <v>801</v>
      </c>
      <c r="G2653" s="326" t="s">
        <v>896</v>
      </c>
      <c r="H2653" s="326" t="s">
        <v>6249</v>
      </c>
      <c r="I2653" s="327">
        <v>0</v>
      </c>
      <c r="J2653" s="327">
        <v>0</v>
      </c>
      <c r="K2653" s="327">
        <v>0</v>
      </c>
      <c r="L2653" s="327">
        <v>0</v>
      </c>
      <c r="M2653" s="327">
        <v>0</v>
      </c>
      <c r="N2653" s="326" t="s">
        <v>7279</v>
      </c>
    </row>
    <row r="2654" spans="2:14" ht="15" hidden="1" x14ac:dyDescent="0.25">
      <c r="B2654" s="324" t="s">
        <v>15939</v>
      </c>
      <c r="C2654" s="324" t="s">
        <v>1255</v>
      </c>
      <c r="D2654" s="324" t="s">
        <v>15722</v>
      </c>
      <c r="E2654" s="324" t="s">
        <v>15940</v>
      </c>
      <c r="F2654" s="324" t="s">
        <v>801</v>
      </c>
      <c r="G2654" s="324" t="s">
        <v>896</v>
      </c>
      <c r="H2654" s="324" t="s">
        <v>6249</v>
      </c>
      <c r="I2654" s="325">
        <v>0</v>
      </c>
      <c r="J2654" s="325">
        <v>0</v>
      </c>
      <c r="K2654" s="325">
        <v>0</v>
      </c>
      <c r="L2654" s="325">
        <v>0</v>
      </c>
      <c r="M2654" s="325">
        <v>0</v>
      </c>
      <c r="N2654" s="324" t="s">
        <v>7279</v>
      </c>
    </row>
    <row r="2655" spans="2:14" ht="15" hidden="1" x14ac:dyDescent="0.25">
      <c r="B2655" s="326" t="s">
        <v>15941</v>
      </c>
      <c r="C2655" s="326" t="s">
        <v>1255</v>
      </c>
      <c r="D2655" s="326" t="s">
        <v>15722</v>
      </c>
      <c r="E2655" s="326" t="s">
        <v>21697</v>
      </c>
      <c r="F2655" s="326" t="s">
        <v>801</v>
      </c>
      <c r="G2655" s="326" t="s">
        <v>896</v>
      </c>
      <c r="H2655" s="326" t="s">
        <v>6249</v>
      </c>
      <c r="I2655" s="327">
        <v>0</v>
      </c>
      <c r="J2655" s="327">
        <v>0</v>
      </c>
      <c r="K2655" s="327">
        <v>0</v>
      </c>
      <c r="L2655" s="327">
        <v>0</v>
      </c>
      <c r="M2655" s="327">
        <v>0</v>
      </c>
      <c r="N2655" s="326" t="s">
        <v>7279</v>
      </c>
    </row>
    <row r="2656" spans="2:14" ht="15" hidden="1" x14ac:dyDescent="0.25">
      <c r="B2656" s="324" t="s">
        <v>15942</v>
      </c>
      <c r="C2656" s="324" t="s">
        <v>1255</v>
      </c>
      <c r="D2656" s="324" t="s">
        <v>15722</v>
      </c>
      <c r="E2656" s="324" t="s">
        <v>15943</v>
      </c>
      <c r="F2656" s="324" t="s">
        <v>801</v>
      </c>
      <c r="G2656" s="324" t="s">
        <v>896</v>
      </c>
      <c r="H2656" s="324" t="s">
        <v>6249</v>
      </c>
      <c r="I2656" s="325">
        <v>0</v>
      </c>
      <c r="J2656" s="325">
        <v>0</v>
      </c>
      <c r="K2656" s="325">
        <v>0</v>
      </c>
      <c r="L2656" s="325">
        <v>0</v>
      </c>
      <c r="M2656" s="325">
        <v>0</v>
      </c>
      <c r="N2656" s="324" t="s">
        <v>7279</v>
      </c>
    </row>
    <row r="2657" spans="2:14" ht="15" hidden="1" x14ac:dyDescent="0.25">
      <c r="B2657" s="326" t="s">
        <v>15944</v>
      </c>
      <c r="C2657" s="326" t="s">
        <v>1255</v>
      </c>
      <c r="D2657" s="326" t="s">
        <v>15722</v>
      </c>
      <c r="E2657" s="326" t="s">
        <v>15945</v>
      </c>
      <c r="F2657" s="326" t="s">
        <v>801</v>
      </c>
      <c r="G2657" s="326" t="s">
        <v>896</v>
      </c>
      <c r="H2657" s="326" t="s">
        <v>6249</v>
      </c>
      <c r="I2657" s="327">
        <v>0</v>
      </c>
      <c r="J2657" s="327">
        <v>0</v>
      </c>
      <c r="K2657" s="327">
        <v>0</v>
      </c>
      <c r="L2657" s="327">
        <v>0</v>
      </c>
      <c r="M2657" s="327">
        <v>0</v>
      </c>
      <c r="N2657" s="326" t="s">
        <v>7279</v>
      </c>
    </row>
    <row r="2658" spans="2:14" ht="15" hidden="1" x14ac:dyDescent="0.25">
      <c r="B2658" s="324" t="s">
        <v>15946</v>
      </c>
      <c r="C2658" s="324" t="s">
        <v>1255</v>
      </c>
      <c r="D2658" s="324" t="s">
        <v>15722</v>
      </c>
      <c r="E2658" s="324" t="s">
        <v>15947</v>
      </c>
      <c r="F2658" s="324" t="s">
        <v>801</v>
      </c>
      <c r="G2658" s="324" t="s">
        <v>896</v>
      </c>
      <c r="H2658" s="324" t="s">
        <v>6249</v>
      </c>
      <c r="I2658" s="325">
        <v>0</v>
      </c>
      <c r="J2658" s="325">
        <v>0</v>
      </c>
      <c r="K2658" s="325">
        <v>0</v>
      </c>
      <c r="L2658" s="325">
        <v>0</v>
      </c>
      <c r="M2658" s="325">
        <v>0</v>
      </c>
      <c r="N2658" s="324" t="s">
        <v>7279</v>
      </c>
    </row>
    <row r="2659" spans="2:14" ht="15" hidden="1" x14ac:dyDescent="0.25">
      <c r="B2659" s="326" t="s">
        <v>15948</v>
      </c>
      <c r="C2659" s="326" t="s">
        <v>1255</v>
      </c>
      <c r="D2659" s="326" t="s">
        <v>15722</v>
      </c>
      <c r="E2659" s="326" t="s">
        <v>15949</v>
      </c>
      <c r="F2659" s="326" t="s">
        <v>801</v>
      </c>
      <c r="G2659" s="326" t="s">
        <v>896</v>
      </c>
      <c r="H2659" s="326" t="s">
        <v>6249</v>
      </c>
      <c r="I2659" s="327">
        <v>0</v>
      </c>
      <c r="J2659" s="327">
        <v>0</v>
      </c>
      <c r="K2659" s="327">
        <v>0</v>
      </c>
      <c r="L2659" s="327">
        <v>0</v>
      </c>
      <c r="M2659" s="327">
        <v>0</v>
      </c>
      <c r="N2659" s="326" t="s">
        <v>7279</v>
      </c>
    </row>
    <row r="2660" spans="2:14" ht="15" hidden="1" x14ac:dyDescent="0.25">
      <c r="B2660" s="324" t="s">
        <v>15950</v>
      </c>
      <c r="C2660" s="324" t="s">
        <v>1255</v>
      </c>
      <c r="D2660" s="324" t="s">
        <v>15722</v>
      </c>
      <c r="E2660" s="324" t="s">
        <v>15951</v>
      </c>
      <c r="F2660" s="324" t="s">
        <v>801</v>
      </c>
      <c r="G2660" s="324" t="s">
        <v>896</v>
      </c>
      <c r="H2660" s="324" t="s">
        <v>6249</v>
      </c>
      <c r="I2660" s="325">
        <v>0</v>
      </c>
      <c r="J2660" s="325">
        <v>0</v>
      </c>
      <c r="K2660" s="325">
        <v>0</v>
      </c>
      <c r="L2660" s="325">
        <v>0</v>
      </c>
      <c r="M2660" s="325">
        <v>0</v>
      </c>
      <c r="N2660" s="324" t="s">
        <v>7279</v>
      </c>
    </row>
    <row r="2661" spans="2:14" ht="15" hidden="1" x14ac:dyDescent="0.25">
      <c r="B2661" s="326" t="s">
        <v>15952</v>
      </c>
      <c r="C2661" s="326" t="s">
        <v>1255</v>
      </c>
      <c r="D2661" s="326" t="s">
        <v>15722</v>
      </c>
      <c r="E2661" s="326" t="s">
        <v>15953</v>
      </c>
      <c r="F2661" s="326" t="s">
        <v>801</v>
      </c>
      <c r="G2661" s="326" t="s">
        <v>896</v>
      </c>
      <c r="H2661" s="326" t="s">
        <v>6249</v>
      </c>
      <c r="I2661" s="327">
        <v>0</v>
      </c>
      <c r="J2661" s="327">
        <v>0</v>
      </c>
      <c r="K2661" s="327">
        <v>0</v>
      </c>
      <c r="L2661" s="327">
        <v>0</v>
      </c>
      <c r="M2661" s="327">
        <v>0</v>
      </c>
      <c r="N2661" s="326" t="s">
        <v>7279</v>
      </c>
    </row>
    <row r="2662" spans="2:14" ht="15" hidden="1" x14ac:dyDescent="0.25">
      <c r="B2662" s="324" t="s">
        <v>15954</v>
      </c>
      <c r="C2662" s="324" t="s">
        <v>1255</v>
      </c>
      <c r="D2662" s="324" t="s">
        <v>15722</v>
      </c>
      <c r="E2662" s="324" t="s">
        <v>15955</v>
      </c>
      <c r="F2662" s="324" t="s">
        <v>801</v>
      </c>
      <c r="G2662" s="324" t="s">
        <v>896</v>
      </c>
      <c r="H2662" s="324" t="s">
        <v>6249</v>
      </c>
      <c r="I2662" s="325">
        <v>0</v>
      </c>
      <c r="J2662" s="325">
        <v>0</v>
      </c>
      <c r="K2662" s="325">
        <v>0</v>
      </c>
      <c r="L2662" s="325">
        <v>0</v>
      </c>
      <c r="M2662" s="325">
        <v>0</v>
      </c>
      <c r="N2662" s="324" t="s">
        <v>7279</v>
      </c>
    </row>
    <row r="2663" spans="2:14" ht="15" hidden="1" x14ac:dyDescent="0.25">
      <c r="B2663" s="326" t="s">
        <v>15956</v>
      </c>
      <c r="C2663" s="326" t="s">
        <v>1255</v>
      </c>
      <c r="D2663" s="326" t="s">
        <v>15722</v>
      </c>
      <c r="E2663" s="326" t="s">
        <v>15957</v>
      </c>
      <c r="F2663" s="326" t="s">
        <v>801</v>
      </c>
      <c r="G2663" s="326" t="s">
        <v>896</v>
      </c>
      <c r="H2663" s="326" t="s">
        <v>6249</v>
      </c>
      <c r="I2663" s="327">
        <v>0</v>
      </c>
      <c r="J2663" s="327">
        <v>0</v>
      </c>
      <c r="K2663" s="327">
        <v>0</v>
      </c>
      <c r="L2663" s="327">
        <v>0</v>
      </c>
      <c r="M2663" s="327">
        <v>0</v>
      </c>
      <c r="N2663" s="326" t="s">
        <v>7279</v>
      </c>
    </row>
    <row r="2664" spans="2:14" ht="15" hidden="1" x14ac:dyDescent="0.25">
      <c r="B2664" s="324" t="s">
        <v>15958</v>
      </c>
      <c r="C2664" s="324" t="s">
        <v>1255</v>
      </c>
      <c r="D2664" s="324" t="s">
        <v>15722</v>
      </c>
      <c r="E2664" s="324" t="s">
        <v>15959</v>
      </c>
      <c r="F2664" s="324" t="s">
        <v>801</v>
      </c>
      <c r="G2664" s="324" t="s">
        <v>896</v>
      </c>
      <c r="H2664" s="324" t="s">
        <v>6249</v>
      </c>
      <c r="I2664" s="325">
        <v>0</v>
      </c>
      <c r="J2664" s="325">
        <v>0</v>
      </c>
      <c r="K2664" s="325">
        <v>0</v>
      </c>
      <c r="L2664" s="325">
        <v>0</v>
      </c>
      <c r="M2664" s="325">
        <v>0</v>
      </c>
      <c r="N2664" s="324" t="s">
        <v>7279</v>
      </c>
    </row>
    <row r="2665" spans="2:14" ht="15" hidden="1" x14ac:dyDescent="0.25">
      <c r="B2665" s="326" t="s">
        <v>15960</v>
      </c>
      <c r="C2665" s="326" t="s">
        <v>1255</v>
      </c>
      <c r="D2665" s="326" t="s">
        <v>15722</v>
      </c>
      <c r="E2665" s="326" t="s">
        <v>15961</v>
      </c>
      <c r="F2665" s="326" t="s">
        <v>801</v>
      </c>
      <c r="G2665" s="326" t="s">
        <v>896</v>
      </c>
      <c r="H2665" s="326" t="s">
        <v>6249</v>
      </c>
      <c r="I2665" s="327">
        <v>0</v>
      </c>
      <c r="J2665" s="327">
        <v>0</v>
      </c>
      <c r="K2665" s="327">
        <v>0</v>
      </c>
      <c r="L2665" s="327">
        <v>0</v>
      </c>
      <c r="M2665" s="327">
        <v>0</v>
      </c>
      <c r="N2665" s="326" t="s">
        <v>7279</v>
      </c>
    </row>
    <row r="2666" spans="2:14" ht="15" hidden="1" x14ac:dyDescent="0.25">
      <c r="B2666" s="324" t="s">
        <v>15962</v>
      </c>
      <c r="C2666" s="324" t="s">
        <v>1255</v>
      </c>
      <c r="D2666" s="324" t="s">
        <v>15722</v>
      </c>
      <c r="E2666" s="324" t="s">
        <v>15963</v>
      </c>
      <c r="F2666" s="324" t="s">
        <v>801</v>
      </c>
      <c r="G2666" s="324" t="s">
        <v>896</v>
      </c>
      <c r="H2666" s="324" t="s">
        <v>6249</v>
      </c>
      <c r="I2666" s="325">
        <v>0</v>
      </c>
      <c r="J2666" s="325">
        <v>0</v>
      </c>
      <c r="K2666" s="325">
        <v>0</v>
      </c>
      <c r="L2666" s="325">
        <v>0</v>
      </c>
      <c r="M2666" s="325">
        <v>0</v>
      </c>
      <c r="N2666" s="324" t="s">
        <v>7279</v>
      </c>
    </row>
    <row r="2667" spans="2:14" ht="15" hidden="1" x14ac:dyDescent="0.25">
      <c r="B2667" s="326" t="s">
        <v>15964</v>
      </c>
      <c r="C2667" s="326" t="s">
        <v>1255</v>
      </c>
      <c r="D2667" s="326" t="s">
        <v>15722</v>
      </c>
      <c r="E2667" s="326" t="s">
        <v>15965</v>
      </c>
      <c r="F2667" s="326" t="s">
        <v>801</v>
      </c>
      <c r="G2667" s="326" t="s">
        <v>896</v>
      </c>
      <c r="H2667" s="326" t="s">
        <v>6249</v>
      </c>
      <c r="I2667" s="327">
        <v>0</v>
      </c>
      <c r="J2667" s="327">
        <v>0</v>
      </c>
      <c r="K2667" s="327">
        <v>0</v>
      </c>
      <c r="L2667" s="327">
        <v>0</v>
      </c>
      <c r="M2667" s="327">
        <v>0</v>
      </c>
      <c r="N2667" s="326" t="s">
        <v>7279</v>
      </c>
    </row>
    <row r="2668" spans="2:14" ht="15" hidden="1" x14ac:dyDescent="0.25">
      <c r="B2668" s="324" t="s">
        <v>15966</v>
      </c>
      <c r="C2668" s="324" t="s">
        <v>1255</v>
      </c>
      <c r="D2668" s="324" t="s">
        <v>15722</v>
      </c>
      <c r="E2668" s="324" t="s">
        <v>15967</v>
      </c>
      <c r="F2668" s="324" t="s">
        <v>801</v>
      </c>
      <c r="G2668" s="324" t="s">
        <v>896</v>
      </c>
      <c r="H2668" s="324" t="s">
        <v>6249</v>
      </c>
      <c r="I2668" s="325">
        <v>0</v>
      </c>
      <c r="J2668" s="325">
        <v>0</v>
      </c>
      <c r="K2668" s="325">
        <v>0</v>
      </c>
      <c r="L2668" s="325">
        <v>0</v>
      </c>
      <c r="M2668" s="325">
        <v>0</v>
      </c>
      <c r="N2668" s="324" t="s">
        <v>7279</v>
      </c>
    </row>
    <row r="2669" spans="2:14" ht="15" hidden="1" x14ac:dyDescent="0.25">
      <c r="B2669" s="326" t="s">
        <v>15968</v>
      </c>
      <c r="C2669" s="326" t="s">
        <v>1255</v>
      </c>
      <c r="D2669" s="326" t="s">
        <v>15722</v>
      </c>
      <c r="E2669" s="326" t="s">
        <v>15969</v>
      </c>
      <c r="F2669" s="326" t="s">
        <v>801</v>
      </c>
      <c r="G2669" s="326" t="s">
        <v>896</v>
      </c>
      <c r="H2669" s="326" t="s">
        <v>6249</v>
      </c>
      <c r="I2669" s="327">
        <v>0</v>
      </c>
      <c r="J2669" s="327">
        <v>0</v>
      </c>
      <c r="K2669" s="327">
        <v>0</v>
      </c>
      <c r="L2669" s="327">
        <v>0</v>
      </c>
      <c r="M2669" s="327">
        <v>0</v>
      </c>
      <c r="N2669" s="326" t="s">
        <v>7279</v>
      </c>
    </row>
    <row r="2670" spans="2:14" ht="15" hidden="1" x14ac:dyDescent="0.25">
      <c r="B2670" s="324" t="s">
        <v>15970</v>
      </c>
      <c r="C2670" s="324" t="s">
        <v>1255</v>
      </c>
      <c r="D2670" s="324" t="s">
        <v>15722</v>
      </c>
      <c r="E2670" s="324" t="s">
        <v>15971</v>
      </c>
      <c r="F2670" s="324" t="s">
        <v>801</v>
      </c>
      <c r="G2670" s="324" t="s">
        <v>896</v>
      </c>
      <c r="H2670" s="324" t="s">
        <v>6249</v>
      </c>
      <c r="I2670" s="325">
        <v>0</v>
      </c>
      <c r="J2670" s="325">
        <v>0</v>
      </c>
      <c r="K2670" s="325">
        <v>0</v>
      </c>
      <c r="L2670" s="325">
        <v>0</v>
      </c>
      <c r="M2670" s="325">
        <v>0</v>
      </c>
      <c r="N2670" s="324" t="s">
        <v>7279</v>
      </c>
    </row>
    <row r="2671" spans="2:14" ht="15" hidden="1" x14ac:dyDescent="0.25">
      <c r="B2671" s="326" t="s">
        <v>15972</v>
      </c>
      <c r="C2671" s="326" t="s">
        <v>1255</v>
      </c>
      <c r="D2671" s="326" t="s">
        <v>15722</v>
      </c>
      <c r="E2671" s="326" t="s">
        <v>15973</v>
      </c>
      <c r="F2671" s="326" t="s">
        <v>801</v>
      </c>
      <c r="G2671" s="326" t="s">
        <v>896</v>
      </c>
      <c r="H2671" s="326" t="s">
        <v>6249</v>
      </c>
      <c r="I2671" s="327">
        <v>0</v>
      </c>
      <c r="J2671" s="327">
        <v>0</v>
      </c>
      <c r="K2671" s="327">
        <v>0</v>
      </c>
      <c r="L2671" s="327">
        <v>0</v>
      </c>
      <c r="M2671" s="327">
        <v>0</v>
      </c>
      <c r="N2671" s="326" t="s">
        <v>7279</v>
      </c>
    </row>
    <row r="2672" spans="2:14" ht="15" hidden="1" x14ac:dyDescent="0.25">
      <c r="B2672" s="324" t="s">
        <v>15974</v>
      </c>
      <c r="C2672" s="324" t="s">
        <v>1255</v>
      </c>
      <c r="D2672" s="324" t="s">
        <v>15722</v>
      </c>
      <c r="E2672" s="324" t="s">
        <v>15975</v>
      </c>
      <c r="F2672" s="324" t="s">
        <v>801</v>
      </c>
      <c r="G2672" s="324" t="s">
        <v>896</v>
      </c>
      <c r="H2672" s="324" t="s">
        <v>6249</v>
      </c>
      <c r="I2672" s="325">
        <v>0</v>
      </c>
      <c r="J2672" s="325">
        <v>0</v>
      </c>
      <c r="K2672" s="325">
        <v>0</v>
      </c>
      <c r="L2672" s="325">
        <v>0</v>
      </c>
      <c r="M2672" s="325">
        <v>0</v>
      </c>
      <c r="N2672" s="324" t="s">
        <v>7279</v>
      </c>
    </row>
    <row r="2673" spans="2:14" ht="15" hidden="1" x14ac:dyDescent="0.25">
      <c r="B2673" s="326" t="s">
        <v>15976</v>
      </c>
      <c r="C2673" s="326" t="s">
        <v>1255</v>
      </c>
      <c r="D2673" s="326" t="s">
        <v>15722</v>
      </c>
      <c r="E2673" s="326" t="s">
        <v>15977</v>
      </c>
      <c r="F2673" s="326" t="s">
        <v>801</v>
      </c>
      <c r="G2673" s="326" t="s">
        <v>896</v>
      </c>
      <c r="H2673" s="326" t="s">
        <v>6249</v>
      </c>
      <c r="I2673" s="327">
        <v>0</v>
      </c>
      <c r="J2673" s="327">
        <v>0</v>
      </c>
      <c r="K2673" s="327">
        <v>0</v>
      </c>
      <c r="L2673" s="327">
        <v>0</v>
      </c>
      <c r="M2673" s="327">
        <v>0</v>
      </c>
      <c r="N2673" s="326" t="s">
        <v>7279</v>
      </c>
    </row>
    <row r="2674" spans="2:14" ht="15" hidden="1" x14ac:dyDescent="0.25">
      <c r="B2674" s="324" t="s">
        <v>15978</v>
      </c>
      <c r="C2674" s="324" t="s">
        <v>1255</v>
      </c>
      <c r="D2674" s="324" t="s">
        <v>15722</v>
      </c>
      <c r="E2674" s="324" t="s">
        <v>15979</v>
      </c>
      <c r="F2674" s="324" t="s">
        <v>801</v>
      </c>
      <c r="G2674" s="324" t="s">
        <v>896</v>
      </c>
      <c r="H2674" s="324" t="s">
        <v>6249</v>
      </c>
      <c r="I2674" s="325">
        <v>0</v>
      </c>
      <c r="J2674" s="325">
        <v>0</v>
      </c>
      <c r="K2674" s="325">
        <v>0</v>
      </c>
      <c r="L2674" s="325">
        <v>0</v>
      </c>
      <c r="M2674" s="325">
        <v>0</v>
      </c>
      <c r="N2674" s="324" t="s">
        <v>7279</v>
      </c>
    </row>
    <row r="2675" spans="2:14" ht="15" hidden="1" x14ac:dyDescent="0.25">
      <c r="B2675" s="326" t="s">
        <v>15980</v>
      </c>
      <c r="C2675" s="326" t="s">
        <v>1255</v>
      </c>
      <c r="D2675" s="326" t="s">
        <v>15722</v>
      </c>
      <c r="E2675" s="326" t="s">
        <v>15981</v>
      </c>
      <c r="F2675" s="326" t="s">
        <v>801</v>
      </c>
      <c r="G2675" s="326" t="s">
        <v>896</v>
      </c>
      <c r="H2675" s="326" t="s">
        <v>6249</v>
      </c>
      <c r="I2675" s="327">
        <v>0</v>
      </c>
      <c r="J2675" s="327">
        <v>0</v>
      </c>
      <c r="K2675" s="327">
        <v>0</v>
      </c>
      <c r="L2675" s="327">
        <v>0</v>
      </c>
      <c r="M2675" s="327">
        <v>0</v>
      </c>
      <c r="N2675" s="326" t="s">
        <v>7279</v>
      </c>
    </row>
    <row r="2676" spans="2:14" ht="15" hidden="1" x14ac:dyDescent="0.25">
      <c r="B2676" s="324" t="s">
        <v>15982</v>
      </c>
      <c r="C2676" s="324" t="s">
        <v>1255</v>
      </c>
      <c r="D2676" s="324" t="s">
        <v>15722</v>
      </c>
      <c r="E2676" s="324" t="s">
        <v>15983</v>
      </c>
      <c r="F2676" s="324" t="s">
        <v>801</v>
      </c>
      <c r="G2676" s="324" t="s">
        <v>896</v>
      </c>
      <c r="H2676" s="324" t="s">
        <v>6249</v>
      </c>
      <c r="I2676" s="325">
        <v>0</v>
      </c>
      <c r="J2676" s="325">
        <v>0</v>
      </c>
      <c r="K2676" s="325">
        <v>0</v>
      </c>
      <c r="L2676" s="325">
        <v>0</v>
      </c>
      <c r="M2676" s="325">
        <v>0</v>
      </c>
      <c r="N2676" s="324" t="s">
        <v>7279</v>
      </c>
    </row>
    <row r="2677" spans="2:14" ht="15" hidden="1" x14ac:dyDescent="0.25">
      <c r="B2677" s="326" t="s">
        <v>15984</v>
      </c>
      <c r="C2677" s="326" t="s">
        <v>1255</v>
      </c>
      <c r="D2677" s="326" t="s">
        <v>15722</v>
      </c>
      <c r="E2677" s="326" t="s">
        <v>15985</v>
      </c>
      <c r="F2677" s="326" t="s">
        <v>801</v>
      </c>
      <c r="G2677" s="326" t="s">
        <v>896</v>
      </c>
      <c r="H2677" s="326" t="s">
        <v>6249</v>
      </c>
      <c r="I2677" s="327">
        <v>0</v>
      </c>
      <c r="J2677" s="327">
        <v>0</v>
      </c>
      <c r="K2677" s="327">
        <v>0</v>
      </c>
      <c r="L2677" s="327">
        <v>0</v>
      </c>
      <c r="M2677" s="327">
        <v>0</v>
      </c>
      <c r="N2677" s="326" t="s">
        <v>7279</v>
      </c>
    </row>
    <row r="2678" spans="2:14" ht="15" hidden="1" x14ac:dyDescent="0.25">
      <c r="B2678" s="324" t="s">
        <v>15986</v>
      </c>
      <c r="C2678" s="324" t="s">
        <v>1255</v>
      </c>
      <c r="D2678" s="324" t="s">
        <v>15722</v>
      </c>
      <c r="E2678" s="324" t="s">
        <v>15987</v>
      </c>
      <c r="F2678" s="324" t="s">
        <v>801</v>
      </c>
      <c r="G2678" s="324" t="s">
        <v>896</v>
      </c>
      <c r="H2678" s="324" t="s">
        <v>6249</v>
      </c>
      <c r="I2678" s="325">
        <v>0</v>
      </c>
      <c r="J2678" s="325">
        <v>0</v>
      </c>
      <c r="K2678" s="325">
        <v>0</v>
      </c>
      <c r="L2678" s="325">
        <v>0</v>
      </c>
      <c r="M2678" s="325">
        <v>0</v>
      </c>
      <c r="N2678" s="324" t="s">
        <v>7279</v>
      </c>
    </row>
    <row r="2679" spans="2:14" ht="15" hidden="1" x14ac:dyDescent="0.25">
      <c r="B2679" s="326" t="s">
        <v>15988</v>
      </c>
      <c r="C2679" s="326" t="s">
        <v>1255</v>
      </c>
      <c r="D2679" s="326" t="s">
        <v>15722</v>
      </c>
      <c r="E2679" s="326" t="s">
        <v>15989</v>
      </c>
      <c r="F2679" s="326" t="s">
        <v>800</v>
      </c>
      <c r="G2679" s="326" t="s">
        <v>896</v>
      </c>
      <c r="H2679" s="326" t="s">
        <v>6249</v>
      </c>
      <c r="I2679" s="327">
        <v>0</v>
      </c>
      <c r="J2679" s="327">
        <v>0</v>
      </c>
      <c r="K2679" s="327">
        <v>0</v>
      </c>
      <c r="L2679" s="327">
        <v>0</v>
      </c>
      <c r="M2679" s="327">
        <v>0</v>
      </c>
      <c r="N2679" s="326" t="s">
        <v>7279</v>
      </c>
    </row>
    <row r="2680" spans="2:14" ht="15" hidden="1" x14ac:dyDescent="0.25">
      <c r="B2680" s="324" t="s">
        <v>15990</v>
      </c>
      <c r="C2680" s="324" t="s">
        <v>1255</v>
      </c>
      <c r="D2680" s="324" t="s">
        <v>15722</v>
      </c>
      <c r="E2680" s="324" t="s">
        <v>15991</v>
      </c>
      <c r="F2680" s="324" t="s">
        <v>801</v>
      </c>
      <c r="G2680" s="324" t="s">
        <v>896</v>
      </c>
      <c r="H2680" s="324" t="s">
        <v>6249</v>
      </c>
      <c r="I2680" s="325">
        <v>0</v>
      </c>
      <c r="J2680" s="325">
        <v>0</v>
      </c>
      <c r="K2680" s="325">
        <v>0</v>
      </c>
      <c r="L2680" s="325">
        <v>0</v>
      </c>
      <c r="M2680" s="325">
        <v>0</v>
      </c>
      <c r="N2680" s="324" t="s">
        <v>7279</v>
      </c>
    </row>
    <row r="2681" spans="2:14" ht="15" hidden="1" x14ac:dyDescent="0.25">
      <c r="B2681" s="326" t="s">
        <v>15992</v>
      </c>
      <c r="C2681" s="326" t="s">
        <v>1255</v>
      </c>
      <c r="D2681" s="326" t="s">
        <v>15722</v>
      </c>
      <c r="E2681" s="326" t="s">
        <v>15993</v>
      </c>
      <c r="F2681" s="326" t="s">
        <v>801</v>
      </c>
      <c r="G2681" s="326" t="s">
        <v>896</v>
      </c>
      <c r="H2681" s="326" t="s">
        <v>6249</v>
      </c>
      <c r="I2681" s="327">
        <v>0</v>
      </c>
      <c r="J2681" s="327">
        <v>0</v>
      </c>
      <c r="K2681" s="327">
        <v>0</v>
      </c>
      <c r="L2681" s="327">
        <v>0</v>
      </c>
      <c r="M2681" s="327">
        <v>0</v>
      </c>
      <c r="N2681" s="326" t="s">
        <v>7279</v>
      </c>
    </row>
    <row r="2682" spans="2:14" ht="15" hidden="1" x14ac:dyDescent="0.25">
      <c r="B2682" s="324" t="s">
        <v>15994</v>
      </c>
      <c r="C2682" s="324" t="s">
        <v>1255</v>
      </c>
      <c r="D2682" s="324" t="s">
        <v>15722</v>
      </c>
      <c r="E2682" s="324" t="s">
        <v>15995</v>
      </c>
      <c r="F2682" s="324" t="s">
        <v>801</v>
      </c>
      <c r="G2682" s="324" t="s">
        <v>896</v>
      </c>
      <c r="H2682" s="324" t="s">
        <v>6249</v>
      </c>
      <c r="I2682" s="325">
        <v>0</v>
      </c>
      <c r="J2682" s="325">
        <v>0</v>
      </c>
      <c r="K2682" s="325">
        <v>0</v>
      </c>
      <c r="L2682" s="325">
        <v>0</v>
      </c>
      <c r="M2682" s="325">
        <v>0</v>
      </c>
      <c r="N2682" s="324" t="s">
        <v>7279</v>
      </c>
    </row>
    <row r="2683" spans="2:14" ht="15" hidden="1" x14ac:dyDescent="0.25">
      <c r="B2683" s="326" t="s">
        <v>15996</v>
      </c>
      <c r="C2683" s="326" t="s">
        <v>1255</v>
      </c>
      <c r="D2683" s="326" t="s">
        <v>6297</v>
      </c>
      <c r="E2683" s="326" t="s">
        <v>5090</v>
      </c>
      <c r="F2683" s="326" t="s">
        <v>801</v>
      </c>
      <c r="G2683" s="326" t="s">
        <v>896</v>
      </c>
      <c r="H2683" s="326" t="s">
        <v>6249</v>
      </c>
      <c r="I2683" s="327">
        <v>0</v>
      </c>
      <c r="J2683" s="327">
        <v>0</v>
      </c>
      <c r="K2683" s="327">
        <v>0</v>
      </c>
      <c r="L2683" s="327">
        <v>0</v>
      </c>
      <c r="M2683" s="327">
        <v>0</v>
      </c>
      <c r="N2683" s="326" t="s">
        <v>7279</v>
      </c>
    </row>
    <row r="2684" spans="2:14" ht="15" hidden="1" x14ac:dyDescent="0.25">
      <c r="B2684" s="326" t="s">
        <v>15997</v>
      </c>
      <c r="C2684" s="326" t="s">
        <v>1255</v>
      </c>
      <c r="D2684" s="326" t="s">
        <v>6297</v>
      </c>
      <c r="E2684" s="326" t="s">
        <v>21698</v>
      </c>
      <c r="F2684" s="326" t="s">
        <v>801</v>
      </c>
      <c r="G2684" s="326" t="s">
        <v>896</v>
      </c>
      <c r="H2684" s="326" t="s">
        <v>6249</v>
      </c>
      <c r="I2684" s="327">
        <v>3</v>
      </c>
      <c r="J2684" s="327">
        <v>0</v>
      </c>
      <c r="K2684" s="327">
        <v>3</v>
      </c>
      <c r="L2684" s="327">
        <v>255.57</v>
      </c>
      <c r="M2684" s="327">
        <v>0</v>
      </c>
      <c r="N2684" s="326" t="s">
        <v>7279</v>
      </c>
    </row>
    <row r="2685" spans="2:14" ht="15" hidden="1" x14ac:dyDescent="0.25">
      <c r="B2685" s="326" t="s">
        <v>15998</v>
      </c>
      <c r="C2685" s="326" t="s">
        <v>1255</v>
      </c>
      <c r="D2685" s="326" t="s">
        <v>6297</v>
      </c>
      <c r="E2685" s="326" t="s">
        <v>3711</v>
      </c>
      <c r="F2685" s="326" t="s">
        <v>801</v>
      </c>
      <c r="G2685" s="326" t="s">
        <v>896</v>
      </c>
      <c r="H2685" s="326" t="s">
        <v>6249</v>
      </c>
      <c r="I2685" s="327">
        <v>0</v>
      </c>
      <c r="J2685" s="327">
        <v>0</v>
      </c>
      <c r="K2685" s="327">
        <v>0</v>
      </c>
      <c r="L2685" s="327">
        <v>0</v>
      </c>
      <c r="M2685" s="327">
        <v>0</v>
      </c>
      <c r="N2685" s="326" t="s">
        <v>7279</v>
      </c>
    </row>
    <row r="2686" spans="2:14" ht="15" hidden="1" x14ac:dyDescent="0.25">
      <c r="B2686" s="326" t="s">
        <v>15999</v>
      </c>
      <c r="C2686" s="326" t="s">
        <v>1255</v>
      </c>
      <c r="D2686" s="326" t="s">
        <v>6297</v>
      </c>
      <c r="E2686" s="326" t="s">
        <v>8447</v>
      </c>
      <c r="F2686" s="326" t="s">
        <v>801</v>
      </c>
      <c r="G2686" s="326" t="s">
        <v>896</v>
      </c>
      <c r="H2686" s="326" t="s">
        <v>6249</v>
      </c>
      <c r="I2686" s="327">
        <v>0</v>
      </c>
      <c r="J2686" s="327">
        <v>0</v>
      </c>
      <c r="K2686" s="327">
        <v>0</v>
      </c>
      <c r="L2686" s="327">
        <v>0</v>
      </c>
      <c r="M2686" s="327">
        <v>0</v>
      </c>
      <c r="N2686" s="326" t="s">
        <v>7279</v>
      </c>
    </row>
    <row r="2687" spans="2:14" ht="15" hidden="1" x14ac:dyDescent="0.25">
      <c r="B2687" s="324" t="s">
        <v>16000</v>
      </c>
      <c r="C2687" s="324" t="s">
        <v>1255</v>
      </c>
      <c r="D2687" s="324" t="s">
        <v>6297</v>
      </c>
      <c r="E2687" s="324" t="s">
        <v>21699</v>
      </c>
      <c r="F2687" s="324" t="s">
        <v>2327</v>
      </c>
      <c r="G2687" s="324" t="s">
        <v>896</v>
      </c>
      <c r="H2687" s="324" t="s">
        <v>6249</v>
      </c>
      <c r="I2687" s="325">
        <v>0</v>
      </c>
      <c r="J2687" s="325">
        <v>0</v>
      </c>
      <c r="K2687" s="325">
        <v>0</v>
      </c>
      <c r="L2687" s="325">
        <v>0</v>
      </c>
      <c r="M2687" s="325">
        <v>0</v>
      </c>
      <c r="N2687" s="324" t="s">
        <v>7279</v>
      </c>
    </row>
    <row r="2688" spans="2:14" ht="15" hidden="1" x14ac:dyDescent="0.25">
      <c r="B2688" s="326" t="s">
        <v>16001</v>
      </c>
      <c r="C2688" s="326" t="s">
        <v>1255</v>
      </c>
      <c r="D2688" s="326" t="s">
        <v>6297</v>
      </c>
      <c r="E2688" s="326" t="s">
        <v>8462</v>
      </c>
      <c r="F2688" s="326" t="s">
        <v>801</v>
      </c>
      <c r="G2688" s="326" t="s">
        <v>896</v>
      </c>
      <c r="H2688" s="326" t="s">
        <v>6249</v>
      </c>
      <c r="I2688" s="327">
        <v>0</v>
      </c>
      <c r="J2688" s="327">
        <v>0</v>
      </c>
      <c r="K2688" s="327">
        <v>0</v>
      </c>
      <c r="L2688" s="327">
        <v>0</v>
      </c>
      <c r="M2688" s="327">
        <v>0</v>
      </c>
      <c r="N2688" s="326" t="s">
        <v>7279</v>
      </c>
    </row>
    <row r="2689" spans="2:14" ht="15" hidden="1" x14ac:dyDescent="0.25">
      <c r="B2689" s="324" t="s">
        <v>16002</v>
      </c>
      <c r="C2689" s="324" t="s">
        <v>1255</v>
      </c>
      <c r="D2689" s="324" t="s">
        <v>6297</v>
      </c>
      <c r="E2689" s="324" t="s">
        <v>9400</v>
      </c>
      <c r="F2689" s="324" t="s">
        <v>801</v>
      </c>
      <c r="G2689" s="324" t="s">
        <v>896</v>
      </c>
      <c r="H2689" s="324" t="s">
        <v>6249</v>
      </c>
      <c r="I2689" s="325">
        <v>0</v>
      </c>
      <c r="J2689" s="325">
        <v>0</v>
      </c>
      <c r="K2689" s="325">
        <v>0</v>
      </c>
      <c r="L2689" s="325">
        <v>0</v>
      </c>
      <c r="M2689" s="325">
        <v>0</v>
      </c>
      <c r="N2689" s="324" t="s">
        <v>7279</v>
      </c>
    </row>
    <row r="2690" spans="2:14" ht="15" hidden="1" x14ac:dyDescent="0.25">
      <c r="B2690" s="326" t="s">
        <v>16003</v>
      </c>
      <c r="C2690" s="326" t="s">
        <v>1255</v>
      </c>
      <c r="D2690" s="326" t="s">
        <v>6297</v>
      </c>
      <c r="E2690" s="326" t="s">
        <v>10035</v>
      </c>
      <c r="F2690" s="326" t="s">
        <v>801</v>
      </c>
      <c r="G2690" s="326" t="s">
        <v>896</v>
      </c>
      <c r="H2690" s="326" t="s">
        <v>6249</v>
      </c>
      <c r="I2690" s="327">
        <v>0</v>
      </c>
      <c r="J2690" s="327">
        <v>0</v>
      </c>
      <c r="K2690" s="327">
        <v>0</v>
      </c>
      <c r="L2690" s="327">
        <v>0</v>
      </c>
      <c r="M2690" s="327">
        <v>0</v>
      </c>
      <c r="N2690" s="326" t="s">
        <v>7279</v>
      </c>
    </row>
    <row r="2691" spans="2:14" ht="15" hidden="1" x14ac:dyDescent="0.25">
      <c r="B2691" s="324" t="s">
        <v>16004</v>
      </c>
      <c r="C2691" s="324" t="s">
        <v>1255</v>
      </c>
      <c r="D2691" s="324" t="s">
        <v>6297</v>
      </c>
      <c r="E2691" s="324" t="s">
        <v>10053</v>
      </c>
      <c r="F2691" s="324" t="s">
        <v>801</v>
      </c>
      <c r="G2691" s="324" t="s">
        <v>896</v>
      </c>
      <c r="H2691" s="324" t="s">
        <v>6249</v>
      </c>
      <c r="I2691" s="325">
        <v>0</v>
      </c>
      <c r="J2691" s="325">
        <v>0</v>
      </c>
      <c r="K2691" s="325">
        <v>0</v>
      </c>
      <c r="L2691" s="325">
        <v>0</v>
      </c>
      <c r="M2691" s="325">
        <v>0</v>
      </c>
      <c r="N2691" s="324" t="s">
        <v>7279</v>
      </c>
    </row>
    <row r="2692" spans="2:14" ht="15" hidden="1" x14ac:dyDescent="0.25">
      <c r="B2692" s="326" t="s">
        <v>16005</v>
      </c>
      <c r="C2692" s="326" t="s">
        <v>1255</v>
      </c>
      <c r="D2692" s="326" t="s">
        <v>6297</v>
      </c>
      <c r="E2692" s="326" t="s">
        <v>10054</v>
      </c>
      <c r="F2692" s="326" t="s">
        <v>801</v>
      </c>
      <c r="G2692" s="326" t="s">
        <v>896</v>
      </c>
      <c r="H2692" s="326" t="s">
        <v>6249</v>
      </c>
      <c r="I2692" s="327">
        <v>0</v>
      </c>
      <c r="J2692" s="327">
        <v>0</v>
      </c>
      <c r="K2692" s="327">
        <v>0</v>
      </c>
      <c r="L2692" s="327">
        <v>0</v>
      </c>
      <c r="M2692" s="327">
        <v>0</v>
      </c>
      <c r="N2692" s="326" t="s">
        <v>7279</v>
      </c>
    </row>
    <row r="2693" spans="2:14" ht="15" hidden="1" x14ac:dyDescent="0.25">
      <c r="B2693" s="324" t="s">
        <v>16006</v>
      </c>
      <c r="C2693" s="324" t="s">
        <v>1255</v>
      </c>
      <c r="D2693" s="324" t="s">
        <v>6297</v>
      </c>
      <c r="E2693" s="324" t="s">
        <v>12610</v>
      </c>
      <c r="F2693" s="324" t="s">
        <v>801</v>
      </c>
      <c r="G2693" s="324" t="s">
        <v>896</v>
      </c>
      <c r="H2693" s="324" t="s">
        <v>6249</v>
      </c>
      <c r="I2693" s="325">
        <v>0</v>
      </c>
      <c r="J2693" s="325">
        <v>0</v>
      </c>
      <c r="K2693" s="325">
        <v>0</v>
      </c>
      <c r="L2693" s="325">
        <v>0</v>
      </c>
      <c r="M2693" s="325">
        <v>0</v>
      </c>
      <c r="N2693" s="324" t="s">
        <v>7279</v>
      </c>
    </row>
    <row r="2694" spans="2:14" ht="15" hidden="1" x14ac:dyDescent="0.25">
      <c r="B2694" s="326" t="s">
        <v>16007</v>
      </c>
      <c r="C2694" s="326" t="s">
        <v>1255</v>
      </c>
      <c r="D2694" s="326" t="s">
        <v>6297</v>
      </c>
      <c r="E2694" s="326" t="s">
        <v>12611</v>
      </c>
      <c r="F2694" s="326" t="s">
        <v>801</v>
      </c>
      <c r="G2694" s="326" t="s">
        <v>896</v>
      </c>
      <c r="H2694" s="326" t="s">
        <v>6249</v>
      </c>
      <c r="I2694" s="327">
        <v>0</v>
      </c>
      <c r="J2694" s="327">
        <v>0</v>
      </c>
      <c r="K2694" s="327">
        <v>0</v>
      </c>
      <c r="L2694" s="327">
        <v>0</v>
      </c>
      <c r="M2694" s="327">
        <v>0</v>
      </c>
      <c r="N2694" s="326" t="s">
        <v>7279</v>
      </c>
    </row>
    <row r="2695" spans="2:14" ht="15" hidden="1" x14ac:dyDescent="0.25">
      <c r="B2695" s="324" t="s">
        <v>16008</v>
      </c>
      <c r="C2695" s="324" t="s">
        <v>1255</v>
      </c>
      <c r="D2695" s="324" t="s">
        <v>16009</v>
      </c>
      <c r="E2695" s="324" t="s">
        <v>8161</v>
      </c>
      <c r="F2695" s="324" t="s">
        <v>801</v>
      </c>
      <c r="G2695" s="324" t="s">
        <v>896</v>
      </c>
      <c r="H2695" s="324" t="s">
        <v>6249</v>
      </c>
      <c r="I2695" s="325">
        <v>0</v>
      </c>
      <c r="J2695" s="325">
        <v>0</v>
      </c>
      <c r="K2695" s="325">
        <v>0</v>
      </c>
      <c r="L2695" s="325">
        <v>0</v>
      </c>
      <c r="M2695" s="325">
        <v>0</v>
      </c>
      <c r="N2695" s="324" t="s">
        <v>7279</v>
      </c>
    </row>
    <row r="2696" spans="2:14" ht="15" hidden="1" x14ac:dyDescent="0.25">
      <c r="B2696" s="324" t="s">
        <v>16010</v>
      </c>
      <c r="C2696" s="324" t="s">
        <v>1255</v>
      </c>
      <c r="D2696" s="324" t="s">
        <v>16009</v>
      </c>
      <c r="E2696" s="324" t="s">
        <v>6300</v>
      </c>
      <c r="F2696" s="324" t="s">
        <v>801</v>
      </c>
      <c r="G2696" s="324" t="s">
        <v>896</v>
      </c>
      <c r="H2696" s="324" t="s">
        <v>6249</v>
      </c>
      <c r="I2696" s="325">
        <v>0</v>
      </c>
      <c r="J2696" s="325">
        <v>0</v>
      </c>
      <c r="K2696" s="325">
        <v>0</v>
      </c>
      <c r="L2696" s="325">
        <v>0</v>
      </c>
      <c r="M2696" s="325">
        <v>0</v>
      </c>
      <c r="N2696" s="324" t="s">
        <v>7279</v>
      </c>
    </row>
    <row r="2697" spans="2:14" ht="15" hidden="1" x14ac:dyDescent="0.25">
      <c r="B2697" s="324" t="s">
        <v>16011</v>
      </c>
      <c r="C2697" s="324" t="s">
        <v>1255</v>
      </c>
      <c r="D2697" s="324" t="s">
        <v>16009</v>
      </c>
      <c r="E2697" s="324" t="s">
        <v>9851</v>
      </c>
      <c r="F2697" s="324" t="s">
        <v>2327</v>
      </c>
      <c r="G2697" s="324" t="s">
        <v>896</v>
      </c>
      <c r="H2697" s="324" t="s">
        <v>6249</v>
      </c>
      <c r="I2697" s="325">
        <v>0</v>
      </c>
      <c r="J2697" s="325">
        <v>0</v>
      </c>
      <c r="K2697" s="325">
        <v>0</v>
      </c>
      <c r="L2697" s="325">
        <v>0</v>
      </c>
      <c r="M2697" s="325">
        <v>0</v>
      </c>
      <c r="N2697" s="324" t="s">
        <v>7279</v>
      </c>
    </row>
    <row r="2698" spans="2:14" ht="15" hidden="1" x14ac:dyDescent="0.25">
      <c r="B2698" s="324" t="s">
        <v>16012</v>
      </c>
      <c r="C2698" s="324" t="s">
        <v>1255</v>
      </c>
      <c r="D2698" s="324" t="s">
        <v>16009</v>
      </c>
      <c r="E2698" s="324" t="s">
        <v>6301</v>
      </c>
      <c r="F2698" s="324" t="s">
        <v>801</v>
      </c>
      <c r="G2698" s="324" t="s">
        <v>896</v>
      </c>
      <c r="H2698" s="324" t="s">
        <v>6249</v>
      </c>
      <c r="I2698" s="325">
        <v>0</v>
      </c>
      <c r="J2698" s="325">
        <v>0</v>
      </c>
      <c r="K2698" s="325">
        <v>0</v>
      </c>
      <c r="L2698" s="325">
        <v>0</v>
      </c>
      <c r="M2698" s="325">
        <v>0</v>
      </c>
      <c r="N2698" s="324" t="s">
        <v>7279</v>
      </c>
    </row>
    <row r="2699" spans="2:14" ht="15" hidden="1" x14ac:dyDescent="0.25">
      <c r="B2699" s="324" t="s">
        <v>16013</v>
      </c>
      <c r="C2699" s="324" t="s">
        <v>1255</v>
      </c>
      <c r="D2699" s="324" t="s">
        <v>16009</v>
      </c>
      <c r="E2699" s="324" t="s">
        <v>5541</v>
      </c>
      <c r="F2699" s="324" t="s">
        <v>801</v>
      </c>
      <c r="G2699" s="324" t="s">
        <v>896</v>
      </c>
      <c r="H2699" s="324" t="s">
        <v>6249</v>
      </c>
      <c r="I2699" s="325">
        <v>0</v>
      </c>
      <c r="J2699" s="325">
        <v>0</v>
      </c>
      <c r="K2699" s="325">
        <v>0</v>
      </c>
      <c r="L2699" s="325">
        <v>0</v>
      </c>
      <c r="M2699" s="325">
        <v>0</v>
      </c>
      <c r="N2699" s="324" t="s">
        <v>7279</v>
      </c>
    </row>
    <row r="2700" spans="2:14" ht="15" hidden="1" x14ac:dyDescent="0.25">
      <c r="B2700" s="324" t="s">
        <v>16014</v>
      </c>
      <c r="C2700" s="324" t="s">
        <v>1255</v>
      </c>
      <c r="D2700" s="324" t="s">
        <v>16009</v>
      </c>
      <c r="E2700" s="324" t="s">
        <v>8138</v>
      </c>
      <c r="F2700" s="324" t="s">
        <v>801</v>
      </c>
      <c r="G2700" s="324" t="s">
        <v>896</v>
      </c>
      <c r="H2700" s="324" t="s">
        <v>6249</v>
      </c>
      <c r="I2700" s="325">
        <v>0</v>
      </c>
      <c r="J2700" s="325">
        <v>0</v>
      </c>
      <c r="K2700" s="325">
        <v>0</v>
      </c>
      <c r="L2700" s="325">
        <v>0</v>
      </c>
      <c r="M2700" s="325">
        <v>0</v>
      </c>
      <c r="N2700" s="324" t="s">
        <v>7279</v>
      </c>
    </row>
    <row r="2701" spans="2:14" ht="15" hidden="1" x14ac:dyDescent="0.25">
      <c r="B2701" s="324" t="s">
        <v>16015</v>
      </c>
      <c r="C2701" s="324" t="s">
        <v>1255</v>
      </c>
      <c r="D2701" s="324" t="s">
        <v>16009</v>
      </c>
      <c r="E2701" s="324" t="s">
        <v>3712</v>
      </c>
      <c r="F2701" s="324" t="s">
        <v>2333</v>
      </c>
      <c r="G2701" s="324" t="s">
        <v>896</v>
      </c>
      <c r="H2701" s="324" t="s">
        <v>6249</v>
      </c>
      <c r="I2701" s="325">
        <v>0</v>
      </c>
      <c r="J2701" s="325">
        <v>0</v>
      </c>
      <c r="K2701" s="325">
        <v>0</v>
      </c>
      <c r="L2701" s="325">
        <v>0</v>
      </c>
      <c r="M2701" s="325">
        <v>0</v>
      </c>
      <c r="N2701" s="324" t="s">
        <v>7279</v>
      </c>
    </row>
    <row r="2702" spans="2:14" ht="15" hidden="1" x14ac:dyDescent="0.25">
      <c r="B2702" s="324" t="s">
        <v>16016</v>
      </c>
      <c r="C2702" s="324" t="s">
        <v>1255</v>
      </c>
      <c r="D2702" s="324" t="s">
        <v>16009</v>
      </c>
      <c r="E2702" s="324" t="s">
        <v>8143</v>
      </c>
      <c r="F2702" s="324" t="s">
        <v>801</v>
      </c>
      <c r="G2702" s="324" t="s">
        <v>896</v>
      </c>
      <c r="H2702" s="324" t="s">
        <v>6249</v>
      </c>
      <c r="I2702" s="325">
        <v>0</v>
      </c>
      <c r="J2702" s="325">
        <v>0</v>
      </c>
      <c r="K2702" s="325">
        <v>0</v>
      </c>
      <c r="L2702" s="325">
        <v>0</v>
      </c>
      <c r="M2702" s="325">
        <v>0</v>
      </c>
      <c r="N2702" s="324" t="s">
        <v>7279</v>
      </c>
    </row>
    <row r="2703" spans="2:14" ht="15" hidden="1" x14ac:dyDescent="0.25">
      <c r="B2703" s="324" t="s">
        <v>16017</v>
      </c>
      <c r="C2703" s="324" t="s">
        <v>1255</v>
      </c>
      <c r="D2703" s="324" t="s">
        <v>16009</v>
      </c>
      <c r="E2703" s="324" t="s">
        <v>2384</v>
      </c>
      <c r="F2703" s="324" t="s">
        <v>801</v>
      </c>
      <c r="G2703" s="324" t="s">
        <v>896</v>
      </c>
      <c r="H2703" s="324" t="s">
        <v>6249</v>
      </c>
      <c r="I2703" s="325">
        <v>0</v>
      </c>
      <c r="J2703" s="325">
        <v>0</v>
      </c>
      <c r="K2703" s="325">
        <v>0</v>
      </c>
      <c r="L2703" s="325">
        <v>0</v>
      </c>
      <c r="M2703" s="325">
        <v>0</v>
      </c>
      <c r="N2703" s="324" t="s">
        <v>7279</v>
      </c>
    </row>
    <row r="2704" spans="2:14" ht="15" hidden="1" x14ac:dyDescent="0.25">
      <c r="B2704" s="324" t="s">
        <v>16018</v>
      </c>
      <c r="C2704" s="324" t="s">
        <v>1255</v>
      </c>
      <c r="D2704" s="324" t="s">
        <v>16009</v>
      </c>
      <c r="E2704" s="324" t="s">
        <v>2385</v>
      </c>
      <c r="F2704" s="324" t="s">
        <v>801</v>
      </c>
      <c r="G2704" s="324" t="s">
        <v>896</v>
      </c>
      <c r="H2704" s="324" t="s">
        <v>6249</v>
      </c>
      <c r="I2704" s="325">
        <v>0</v>
      </c>
      <c r="J2704" s="325">
        <v>0</v>
      </c>
      <c r="K2704" s="325">
        <v>0</v>
      </c>
      <c r="L2704" s="325">
        <v>0</v>
      </c>
      <c r="M2704" s="325">
        <v>0</v>
      </c>
      <c r="N2704" s="324" t="s">
        <v>7279</v>
      </c>
    </row>
    <row r="2705" spans="2:14" ht="15" hidden="1" x14ac:dyDescent="0.25">
      <c r="B2705" s="324" t="s">
        <v>16019</v>
      </c>
      <c r="C2705" s="324" t="s">
        <v>1255</v>
      </c>
      <c r="D2705" s="324" t="s">
        <v>16009</v>
      </c>
      <c r="E2705" s="324" t="s">
        <v>10064</v>
      </c>
      <c r="F2705" s="324" t="s">
        <v>801</v>
      </c>
      <c r="G2705" s="324" t="s">
        <v>896</v>
      </c>
      <c r="H2705" s="324" t="s">
        <v>6249</v>
      </c>
      <c r="I2705" s="325">
        <v>0</v>
      </c>
      <c r="J2705" s="325">
        <v>0</v>
      </c>
      <c r="K2705" s="325">
        <v>0</v>
      </c>
      <c r="L2705" s="325">
        <v>0</v>
      </c>
      <c r="M2705" s="325">
        <v>0</v>
      </c>
      <c r="N2705" s="324" t="s">
        <v>7279</v>
      </c>
    </row>
    <row r="2706" spans="2:14" ht="15" hidden="1" x14ac:dyDescent="0.25">
      <c r="B2706" s="326" t="s">
        <v>16020</v>
      </c>
      <c r="C2706" s="326" t="s">
        <v>1255</v>
      </c>
      <c r="D2706" s="326" t="s">
        <v>16009</v>
      </c>
      <c r="E2706" s="326" t="s">
        <v>6302</v>
      </c>
      <c r="F2706" s="326" t="s">
        <v>801</v>
      </c>
      <c r="G2706" s="326" t="s">
        <v>896</v>
      </c>
      <c r="H2706" s="326" t="s">
        <v>6249</v>
      </c>
      <c r="I2706" s="327">
        <v>0</v>
      </c>
      <c r="J2706" s="327">
        <v>0</v>
      </c>
      <c r="K2706" s="327">
        <v>0</v>
      </c>
      <c r="L2706" s="327">
        <v>0</v>
      </c>
      <c r="M2706" s="327">
        <v>0</v>
      </c>
      <c r="N2706" s="326" t="s">
        <v>7279</v>
      </c>
    </row>
    <row r="2707" spans="2:14" ht="15" hidden="1" x14ac:dyDescent="0.25">
      <c r="B2707" s="324" t="s">
        <v>16021</v>
      </c>
      <c r="C2707" s="324" t="s">
        <v>1255</v>
      </c>
      <c r="D2707" s="324" t="s">
        <v>16009</v>
      </c>
      <c r="E2707" s="324" t="s">
        <v>8139</v>
      </c>
      <c r="F2707" s="324" t="s">
        <v>801</v>
      </c>
      <c r="G2707" s="324" t="s">
        <v>896</v>
      </c>
      <c r="H2707" s="324" t="s">
        <v>6249</v>
      </c>
      <c r="I2707" s="325">
        <v>0</v>
      </c>
      <c r="J2707" s="325">
        <v>0</v>
      </c>
      <c r="K2707" s="325">
        <v>0</v>
      </c>
      <c r="L2707" s="325">
        <v>0</v>
      </c>
      <c r="M2707" s="325">
        <v>0</v>
      </c>
      <c r="N2707" s="324" t="s">
        <v>7279</v>
      </c>
    </row>
    <row r="2708" spans="2:14" ht="15" hidden="1" x14ac:dyDescent="0.25">
      <c r="B2708" s="324" t="s">
        <v>16022</v>
      </c>
      <c r="C2708" s="324" t="s">
        <v>1255</v>
      </c>
      <c r="D2708" s="324" t="s">
        <v>16009</v>
      </c>
      <c r="E2708" s="324" t="s">
        <v>5559</v>
      </c>
      <c r="F2708" s="324" t="s">
        <v>801</v>
      </c>
      <c r="G2708" s="324" t="s">
        <v>896</v>
      </c>
      <c r="H2708" s="324" t="s">
        <v>6249</v>
      </c>
      <c r="I2708" s="325">
        <v>0</v>
      </c>
      <c r="J2708" s="325">
        <v>0</v>
      </c>
      <c r="K2708" s="325">
        <v>0</v>
      </c>
      <c r="L2708" s="325">
        <v>0</v>
      </c>
      <c r="M2708" s="325">
        <v>0</v>
      </c>
      <c r="N2708" s="324" t="s">
        <v>7279</v>
      </c>
    </row>
    <row r="2709" spans="2:14" ht="15" hidden="1" x14ac:dyDescent="0.25">
      <c r="B2709" s="324" t="s">
        <v>16023</v>
      </c>
      <c r="C2709" s="324" t="s">
        <v>1255</v>
      </c>
      <c r="D2709" s="324" t="s">
        <v>16009</v>
      </c>
      <c r="E2709" s="324" t="s">
        <v>5503</v>
      </c>
      <c r="F2709" s="324" t="s">
        <v>801</v>
      </c>
      <c r="G2709" s="324" t="s">
        <v>896</v>
      </c>
      <c r="H2709" s="324" t="s">
        <v>6249</v>
      </c>
      <c r="I2709" s="325">
        <v>0</v>
      </c>
      <c r="J2709" s="325">
        <v>0</v>
      </c>
      <c r="K2709" s="325">
        <v>0</v>
      </c>
      <c r="L2709" s="325">
        <v>0</v>
      </c>
      <c r="M2709" s="325">
        <v>0</v>
      </c>
      <c r="N2709" s="324" t="s">
        <v>7279</v>
      </c>
    </row>
    <row r="2710" spans="2:14" ht="15" hidden="1" x14ac:dyDescent="0.25">
      <c r="B2710" s="324" t="s">
        <v>16024</v>
      </c>
      <c r="C2710" s="324" t="s">
        <v>1255</v>
      </c>
      <c r="D2710" s="324" t="s">
        <v>16009</v>
      </c>
      <c r="E2710" s="324" t="s">
        <v>6303</v>
      </c>
      <c r="F2710" s="324" t="s">
        <v>801</v>
      </c>
      <c r="G2710" s="324" t="s">
        <v>896</v>
      </c>
      <c r="H2710" s="324" t="s">
        <v>6249</v>
      </c>
      <c r="I2710" s="325">
        <v>0</v>
      </c>
      <c r="J2710" s="325">
        <v>0</v>
      </c>
      <c r="K2710" s="325">
        <v>0</v>
      </c>
      <c r="L2710" s="325">
        <v>0</v>
      </c>
      <c r="M2710" s="325">
        <v>0</v>
      </c>
      <c r="N2710" s="324" t="s">
        <v>7279</v>
      </c>
    </row>
    <row r="2711" spans="2:14" ht="15" hidden="1" x14ac:dyDescent="0.25">
      <c r="B2711" s="324" t="s">
        <v>16025</v>
      </c>
      <c r="C2711" s="324" t="s">
        <v>1255</v>
      </c>
      <c r="D2711" s="324" t="s">
        <v>16009</v>
      </c>
      <c r="E2711" s="324" t="s">
        <v>3713</v>
      </c>
      <c r="F2711" s="324" t="s">
        <v>801</v>
      </c>
      <c r="G2711" s="324" t="s">
        <v>896</v>
      </c>
      <c r="H2711" s="324" t="s">
        <v>6249</v>
      </c>
      <c r="I2711" s="325">
        <v>0</v>
      </c>
      <c r="J2711" s="325">
        <v>0</v>
      </c>
      <c r="K2711" s="325">
        <v>0</v>
      </c>
      <c r="L2711" s="325">
        <v>0</v>
      </c>
      <c r="M2711" s="325">
        <v>0</v>
      </c>
      <c r="N2711" s="324" t="s">
        <v>7279</v>
      </c>
    </row>
    <row r="2712" spans="2:14" ht="15" hidden="1" x14ac:dyDescent="0.25">
      <c r="B2712" s="324" t="s">
        <v>16026</v>
      </c>
      <c r="C2712" s="324" t="s">
        <v>1255</v>
      </c>
      <c r="D2712" s="324" t="s">
        <v>16009</v>
      </c>
      <c r="E2712" s="324" t="s">
        <v>2387</v>
      </c>
      <c r="F2712" s="324" t="s">
        <v>801</v>
      </c>
      <c r="G2712" s="324" t="s">
        <v>896</v>
      </c>
      <c r="H2712" s="324" t="s">
        <v>6249</v>
      </c>
      <c r="I2712" s="325">
        <v>0</v>
      </c>
      <c r="J2712" s="325">
        <v>0</v>
      </c>
      <c r="K2712" s="325">
        <v>0</v>
      </c>
      <c r="L2712" s="325">
        <v>0</v>
      </c>
      <c r="M2712" s="325">
        <v>0</v>
      </c>
      <c r="N2712" s="324" t="s">
        <v>7279</v>
      </c>
    </row>
    <row r="2713" spans="2:14" ht="15" hidden="1" x14ac:dyDescent="0.25">
      <c r="B2713" s="326" t="s">
        <v>16027</v>
      </c>
      <c r="C2713" s="326" t="s">
        <v>1255</v>
      </c>
      <c r="D2713" s="326" t="s">
        <v>16009</v>
      </c>
      <c r="E2713" s="326" t="s">
        <v>5560</v>
      </c>
      <c r="F2713" s="326" t="s">
        <v>801</v>
      </c>
      <c r="G2713" s="326" t="s">
        <v>896</v>
      </c>
      <c r="H2713" s="326" t="s">
        <v>6249</v>
      </c>
      <c r="I2713" s="327">
        <v>0</v>
      </c>
      <c r="J2713" s="327">
        <v>0</v>
      </c>
      <c r="K2713" s="327">
        <v>0</v>
      </c>
      <c r="L2713" s="327">
        <v>0</v>
      </c>
      <c r="M2713" s="327">
        <v>0</v>
      </c>
      <c r="N2713" s="326" t="s">
        <v>7279</v>
      </c>
    </row>
    <row r="2714" spans="2:14" ht="15" hidden="1" x14ac:dyDescent="0.25">
      <c r="B2714" s="324" t="s">
        <v>16028</v>
      </c>
      <c r="C2714" s="324" t="s">
        <v>1255</v>
      </c>
      <c r="D2714" s="324" t="s">
        <v>16009</v>
      </c>
      <c r="E2714" s="324" t="s">
        <v>5561</v>
      </c>
      <c r="F2714" s="324" t="s">
        <v>801</v>
      </c>
      <c r="G2714" s="324" t="s">
        <v>896</v>
      </c>
      <c r="H2714" s="324" t="s">
        <v>6249</v>
      </c>
      <c r="I2714" s="325">
        <v>0</v>
      </c>
      <c r="J2714" s="325">
        <v>0</v>
      </c>
      <c r="K2714" s="325">
        <v>0</v>
      </c>
      <c r="L2714" s="325">
        <v>0</v>
      </c>
      <c r="M2714" s="325">
        <v>0</v>
      </c>
      <c r="N2714" s="324" t="s">
        <v>7279</v>
      </c>
    </row>
    <row r="2715" spans="2:14" ht="15" hidden="1" x14ac:dyDescent="0.25">
      <c r="B2715" s="324" t="s">
        <v>16029</v>
      </c>
      <c r="C2715" s="324" t="s">
        <v>1255</v>
      </c>
      <c r="D2715" s="324" t="s">
        <v>16009</v>
      </c>
      <c r="E2715" s="324" t="s">
        <v>8465</v>
      </c>
      <c r="F2715" s="324" t="s">
        <v>2333</v>
      </c>
      <c r="G2715" s="324" t="s">
        <v>896</v>
      </c>
      <c r="H2715" s="324" t="s">
        <v>6249</v>
      </c>
      <c r="I2715" s="325">
        <v>0</v>
      </c>
      <c r="J2715" s="325">
        <v>0</v>
      </c>
      <c r="K2715" s="325">
        <v>0</v>
      </c>
      <c r="L2715" s="325">
        <v>0</v>
      </c>
      <c r="M2715" s="325">
        <v>0</v>
      </c>
      <c r="N2715" s="324" t="s">
        <v>7279</v>
      </c>
    </row>
    <row r="2716" spans="2:14" ht="15" hidden="1" x14ac:dyDescent="0.25">
      <c r="B2716" s="326" t="s">
        <v>16030</v>
      </c>
      <c r="C2716" s="326" t="s">
        <v>1255</v>
      </c>
      <c r="D2716" s="326" t="s">
        <v>16009</v>
      </c>
      <c r="E2716" s="326" t="s">
        <v>10065</v>
      </c>
      <c r="F2716" s="326" t="s">
        <v>801</v>
      </c>
      <c r="G2716" s="326" t="s">
        <v>896</v>
      </c>
      <c r="H2716" s="326" t="s">
        <v>6249</v>
      </c>
      <c r="I2716" s="327">
        <v>0</v>
      </c>
      <c r="J2716" s="327">
        <v>0</v>
      </c>
      <c r="K2716" s="327">
        <v>0</v>
      </c>
      <c r="L2716" s="327">
        <v>0</v>
      </c>
      <c r="M2716" s="327">
        <v>0</v>
      </c>
      <c r="N2716" s="326" t="s">
        <v>7279</v>
      </c>
    </row>
    <row r="2717" spans="2:14" ht="15" hidden="1" x14ac:dyDescent="0.25">
      <c r="B2717" s="326" t="s">
        <v>16031</v>
      </c>
      <c r="C2717" s="326" t="s">
        <v>1255</v>
      </c>
      <c r="D2717" s="326" t="s">
        <v>16009</v>
      </c>
      <c r="E2717" s="326" t="s">
        <v>9381</v>
      </c>
      <c r="F2717" s="326" t="s">
        <v>801</v>
      </c>
      <c r="G2717" s="326" t="s">
        <v>896</v>
      </c>
      <c r="H2717" s="326" t="s">
        <v>6249</v>
      </c>
      <c r="I2717" s="327">
        <v>0</v>
      </c>
      <c r="J2717" s="327">
        <v>0</v>
      </c>
      <c r="K2717" s="327">
        <v>0</v>
      </c>
      <c r="L2717" s="327">
        <v>0</v>
      </c>
      <c r="M2717" s="327">
        <v>0</v>
      </c>
      <c r="N2717" s="326" t="s">
        <v>7279</v>
      </c>
    </row>
    <row r="2718" spans="2:14" ht="15" hidden="1" x14ac:dyDescent="0.25">
      <c r="B2718" s="324" t="s">
        <v>16032</v>
      </c>
      <c r="C2718" s="324" t="s">
        <v>1255</v>
      </c>
      <c r="D2718" s="324" t="s">
        <v>16009</v>
      </c>
      <c r="E2718" s="324" t="s">
        <v>5565</v>
      </c>
      <c r="F2718" s="324" t="s">
        <v>2443</v>
      </c>
      <c r="G2718" s="324" t="s">
        <v>896</v>
      </c>
      <c r="H2718" s="324" t="s">
        <v>6249</v>
      </c>
      <c r="I2718" s="325">
        <v>0</v>
      </c>
      <c r="J2718" s="325">
        <v>0</v>
      </c>
      <c r="K2718" s="325">
        <v>0</v>
      </c>
      <c r="L2718" s="325">
        <v>0</v>
      </c>
      <c r="M2718" s="325">
        <v>0</v>
      </c>
      <c r="N2718" s="324" t="s">
        <v>7279</v>
      </c>
    </row>
    <row r="2719" spans="2:14" ht="15" hidden="1" x14ac:dyDescent="0.25">
      <c r="B2719" s="324" t="s">
        <v>16033</v>
      </c>
      <c r="C2719" s="324" t="s">
        <v>1255</v>
      </c>
      <c r="D2719" s="324" t="s">
        <v>16009</v>
      </c>
      <c r="E2719" s="324" t="s">
        <v>8346</v>
      </c>
      <c r="F2719" s="324" t="s">
        <v>801</v>
      </c>
      <c r="G2719" s="324" t="s">
        <v>896</v>
      </c>
      <c r="H2719" s="324" t="s">
        <v>6249</v>
      </c>
      <c r="I2719" s="325">
        <v>0</v>
      </c>
      <c r="J2719" s="325">
        <v>0</v>
      </c>
      <c r="K2719" s="325">
        <v>0</v>
      </c>
      <c r="L2719" s="325">
        <v>0</v>
      </c>
      <c r="M2719" s="325">
        <v>0</v>
      </c>
      <c r="N2719" s="324" t="s">
        <v>7279</v>
      </c>
    </row>
    <row r="2720" spans="2:14" ht="15" hidden="1" x14ac:dyDescent="0.25">
      <c r="B2720" s="326" t="s">
        <v>16034</v>
      </c>
      <c r="C2720" s="326" t="s">
        <v>1255</v>
      </c>
      <c r="D2720" s="326" t="s">
        <v>16009</v>
      </c>
      <c r="E2720" s="326" t="s">
        <v>21700</v>
      </c>
      <c r="F2720" s="326" t="s">
        <v>2327</v>
      </c>
      <c r="G2720" s="326" t="s">
        <v>896</v>
      </c>
      <c r="H2720" s="326" t="s">
        <v>6249</v>
      </c>
      <c r="I2720" s="327">
        <v>0</v>
      </c>
      <c r="J2720" s="327">
        <v>0</v>
      </c>
      <c r="K2720" s="327">
        <v>0</v>
      </c>
      <c r="L2720" s="327">
        <v>0</v>
      </c>
      <c r="M2720" s="327">
        <v>0</v>
      </c>
      <c r="N2720" s="326" t="s">
        <v>7279</v>
      </c>
    </row>
    <row r="2721" spans="2:14" ht="15" hidden="1" x14ac:dyDescent="0.25">
      <c r="B2721" s="326" t="s">
        <v>21701</v>
      </c>
      <c r="C2721" s="326" t="s">
        <v>1255</v>
      </c>
      <c r="D2721" s="326" t="s">
        <v>16009</v>
      </c>
      <c r="E2721" s="326" t="s">
        <v>8466</v>
      </c>
      <c r="F2721" s="326" t="s">
        <v>801</v>
      </c>
      <c r="G2721" s="326" t="s">
        <v>896</v>
      </c>
      <c r="H2721" s="326" t="s">
        <v>6249</v>
      </c>
      <c r="I2721" s="327">
        <v>0</v>
      </c>
      <c r="J2721" s="327">
        <v>0</v>
      </c>
      <c r="K2721" s="327">
        <v>0</v>
      </c>
      <c r="L2721" s="327">
        <v>0</v>
      </c>
      <c r="M2721" s="327">
        <v>0</v>
      </c>
      <c r="N2721" s="326" t="s">
        <v>7279</v>
      </c>
    </row>
    <row r="2722" spans="2:14" ht="15" hidden="1" x14ac:dyDescent="0.25">
      <c r="B2722" s="324" t="s">
        <v>16035</v>
      </c>
      <c r="C2722" s="324" t="s">
        <v>1255</v>
      </c>
      <c r="D2722" s="324" t="s">
        <v>16009</v>
      </c>
      <c r="E2722" s="324" t="s">
        <v>6305</v>
      </c>
      <c r="F2722" s="324" t="s">
        <v>801</v>
      </c>
      <c r="G2722" s="324" t="s">
        <v>896</v>
      </c>
      <c r="H2722" s="324" t="s">
        <v>6249</v>
      </c>
      <c r="I2722" s="325">
        <v>0</v>
      </c>
      <c r="J2722" s="325">
        <v>0</v>
      </c>
      <c r="K2722" s="325">
        <v>0</v>
      </c>
      <c r="L2722" s="325">
        <v>0</v>
      </c>
      <c r="M2722" s="325">
        <v>0</v>
      </c>
      <c r="N2722" s="324" t="s">
        <v>7279</v>
      </c>
    </row>
    <row r="2723" spans="2:14" ht="15" hidden="1" x14ac:dyDescent="0.25">
      <c r="B2723" s="326" t="s">
        <v>16036</v>
      </c>
      <c r="C2723" s="326" t="s">
        <v>1255</v>
      </c>
      <c r="D2723" s="326" t="s">
        <v>16009</v>
      </c>
      <c r="E2723" s="326" t="s">
        <v>12612</v>
      </c>
      <c r="F2723" s="326" t="s">
        <v>801</v>
      </c>
      <c r="G2723" s="326" t="s">
        <v>896</v>
      </c>
      <c r="H2723" s="326" t="s">
        <v>6249</v>
      </c>
      <c r="I2723" s="327">
        <v>0</v>
      </c>
      <c r="J2723" s="327">
        <v>0</v>
      </c>
      <c r="K2723" s="327">
        <v>0</v>
      </c>
      <c r="L2723" s="327">
        <v>0</v>
      </c>
      <c r="M2723" s="327">
        <v>0</v>
      </c>
      <c r="N2723" s="326" t="s">
        <v>7279</v>
      </c>
    </row>
    <row r="2724" spans="2:14" ht="15" hidden="1" x14ac:dyDescent="0.25">
      <c r="B2724" s="324" t="s">
        <v>16037</v>
      </c>
      <c r="C2724" s="324" t="s">
        <v>1255</v>
      </c>
      <c r="D2724" s="324" t="s">
        <v>16009</v>
      </c>
      <c r="E2724" s="324" t="s">
        <v>5567</v>
      </c>
      <c r="F2724" s="324" t="s">
        <v>801</v>
      </c>
      <c r="G2724" s="324" t="s">
        <v>896</v>
      </c>
      <c r="H2724" s="324" t="s">
        <v>6249</v>
      </c>
      <c r="I2724" s="325">
        <v>0</v>
      </c>
      <c r="J2724" s="325">
        <v>0</v>
      </c>
      <c r="K2724" s="325">
        <v>0</v>
      </c>
      <c r="L2724" s="325">
        <v>0</v>
      </c>
      <c r="M2724" s="325">
        <v>0</v>
      </c>
      <c r="N2724" s="324" t="s">
        <v>7279</v>
      </c>
    </row>
    <row r="2725" spans="2:14" ht="15" hidden="1" x14ac:dyDescent="0.25">
      <c r="B2725" s="324" t="s">
        <v>16038</v>
      </c>
      <c r="C2725" s="324" t="s">
        <v>1255</v>
      </c>
      <c r="D2725" s="324" t="s">
        <v>16009</v>
      </c>
      <c r="E2725" s="324" t="s">
        <v>6306</v>
      </c>
      <c r="F2725" s="324" t="s">
        <v>800</v>
      </c>
      <c r="G2725" s="324" t="s">
        <v>896</v>
      </c>
      <c r="H2725" s="324" t="s">
        <v>6249</v>
      </c>
      <c r="I2725" s="325">
        <v>0</v>
      </c>
      <c r="J2725" s="325">
        <v>0</v>
      </c>
      <c r="K2725" s="325">
        <v>0</v>
      </c>
      <c r="L2725" s="325">
        <v>0</v>
      </c>
      <c r="M2725" s="325">
        <v>0</v>
      </c>
      <c r="N2725" s="324" t="s">
        <v>7279</v>
      </c>
    </row>
    <row r="2726" spans="2:14" ht="15" hidden="1" x14ac:dyDescent="0.25">
      <c r="B2726" s="324" t="s">
        <v>16039</v>
      </c>
      <c r="C2726" s="324" t="s">
        <v>1255</v>
      </c>
      <c r="D2726" s="324" t="s">
        <v>16009</v>
      </c>
      <c r="E2726" s="324" t="s">
        <v>5092</v>
      </c>
      <c r="F2726" s="324" t="s">
        <v>2327</v>
      </c>
      <c r="G2726" s="324" t="s">
        <v>896</v>
      </c>
      <c r="H2726" s="324" t="s">
        <v>6249</v>
      </c>
      <c r="I2726" s="325">
        <v>0</v>
      </c>
      <c r="J2726" s="325">
        <v>0</v>
      </c>
      <c r="K2726" s="325">
        <v>0</v>
      </c>
      <c r="L2726" s="325">
        <v>0</v>
      </c>
      <c r="M2726" s="325">
        <v>0</v>
      </c>
      <c r="N2726" s="324" t="s">
        <v>7279</v>
      </c>
    </row>
    <row r="2727" spans="2:14" ht="15" hidden="1" x14ac:dyDescent="0.25">
      <c r="B2727" s="324" t="s">
        <v>16040</v>
      </c>
      <c r="C2727" s="324" t="s">
        <v>1255</v>
      </c>
      <c r="D2727" s="324" t="s">
        <v>16009</v>
      </c>
      <c r="E2727" s="324" t="s">
        <v>5093</v>
      </c>
      <c r="F2727" s="324" t="s">
        <v>801</v>
      </c>
      <c r="G2727" s="324" t="s">
        <v>896</v>
      </c>
      <c r="H2727" s="324" t="s">
        <v>6249</v>
      </c>
      <c r="I2727" s="325">
        <v>0</v>
      </c>
      <c r="J2727" s="325">
        <v>0</v>
      </c>
      <c r="K2727" s="325">
        <v>0</v>
      </c>
      <c r="L2727" s="325">
        <v>0</v>
      </c>
      <c r="M2727" s="325">
        <v>0</v>
      </c>
      <c r="N2727" s="324" t="s">
        <v>7279</v>
      </c>
    </row>
    <row r="2728" spans="2:14" ht="15" hidden="1" x14ac:dyDescent="0.25">
      <c r="B2728" s="324" t="s">
        <v>16041</v>
      </c>
      <c r="C2728" s="324" t="s">
        <v>1255</v>
      </c>
      <c r="D2728" s="324" t="s">
        <v>16009</v>
      </c>
      <c r="E2728" s="324" t="s">
        <v>2394</v>
      </c>
      <c r="F2728" s="324" t="s">
        <v>801</v>
      </c>
      <c r="G2728" s="324" t="s">
        <v>896</v>
      </c>
      <c r="H2728" s="324" t="s">
        <v>6249</v>
      </c>
      <c r="I2728" s="325">
        <v>0</v>
      </c>
      <c r="J2728" s="325">
        <v>0</v>
      </c>
      <c r="K2728" s="325">
        <v>0</v>
      </c>
      <c r="L2728" s="325">
        <v>0</v>
      </c>
      <c r="M2728" s="325">
        <v>0</v>
      </c>
      <c r="N2728" s="324" t="s">
        <v>7279</v>
      </c>
    </row>
    <row r="2729" spans="2:14" ht="15" hidden="1" x14ac:dyDescent="0.25">
      <c r="B2729" s="324" t="s">
        <v>16042</v>
      </c>
      <c r="C2729" s="324" t="s">
        <v>1255</v>
      </c>
      <c r="D2729" s="324" t="s">
        <v>16009</v>
      </c>
      <c r="E2729" s="324" t="s">
        <v>2392</v>
      </c>
      <c r="F2729" s="324" t="s">
        <v>801</v>
      </c>
      <c r="G2729" s="324" t="s">
        <v>896</v>
      </c>
      <c r="H2729" s="324" t="s">
        <v>6249</v>
      </c>
      <c r="I2729" s="325">
        <v>0</v>
      </c>
      <c r="J2729" s="325">
        <v>0</v>
      </c>
      <c r="K2729" s="325">
        <v>0</v>
      </c>
      <c r="L2729" s="325">
        <v>0</v>
      </c>
      <c r="M2729" s="325">
        <v>0</v>
      </c>
      <c r="N2729" s="324" t="s">
        <v>7279</v>
      </c>
    </row>
    <row r="2730" spans="2:14" ht="15" hidden="1" x14ac:dyDescent="0.25">
      <c r="B2730" s="324" t="s">
        <v>16043</v>
      </c>
      <c r="C2730" s="324" t="s">
        <v>1255</v>
      </c>
      <c r="D2730" s="324" t="s">
        <v>16009</v>
      </c>
      <c r="E2730" s="324" t="s">
        <v>21702</v>
      </c>
      <c r="F2730" s="324" t="s">
        <v>801</v>
      </c>
      <c r="G2730" s="324" t="s">
        <v>896</v>
      </c>
      <c r="H2730" s="324" t="s">
        <v>6249</v>
      </c>
      <c r="I2730" s="325">
        <v>0</v>
      </c>
      <c r="J2730" s="325">
        <v>0</v>
      </c>
      <c r="K2730" s="325">
        <v>0</v>
      </c>
      <c r="L2730" s="325">
        <v>0</v>
      </c>
      <c r="M2730" s="325">
        <v>0</v>
      </c>
      <c r="N2730" s="324" t="s">
        <v>7279</v>
      </c>
    </row>
    <row r="2731" spans="2:14" ht="15" hidden="1" x14ac:dyDescent="0.25">
      <c r="B2731" s="326" t="s">
        <v>16044</v>
      </c>
      <c r="C2731" s="326" t="s">
        <v>1255</v>
      </c>
      <c r="D2731" s="326" t="s">
        <v>16009</v>
      </c>
      <c r="E2731" s="326" t="s">
        <v>6308</v>
      </c>
      <c r="F2731" s="326" t="s">
        <v>801</v>
      </c>
      <c r="G2731" s="326" t="s">
        <v>896</v>
      </c>
      <c r="H2731" s="326" t="s">
        <v>6249</v>
      </c>
      <c r="I2731" s="327">
        <v>0</v>
      </c>
      <c r="J2731" s="327">
        <v>0</v>
      </c>
      <c r="K2731" s="327">
        <v>0</v>
      </c>
      <c r="L2731" s="327">
        <v>0</v>
      </c>
      <c r="M2731" s="327">
        <v>0</v>
      </c>
      <c r="N2731" s="326" t="s">
        <v>7279</v>
      </c>
    </row>
    <row r="2732" spans="2:14" ht="15" hidden="1" x14ac:dyDescent="0.25">
      <c r="B2732" s="326" t="s">
        <v>16045</v>
      </c>
      <c r="C2732" s="326" t="s">
        <v>1255</v>
      </c>
      <c r="D2732" s="326" t="s">
        <v>16009</v>
      </c>
      <c r="E2732" s="326" t="s">
        <v>2401</v>
      </c>
      <c r="F2732" s="326" t="s">
        <v>801</v>
      </c>
      <c r="G2732" s="326" t="s">
        <v>896</v>
      </c>
      <c r="H2732" s="326" t="s">
        <v>6249</v>
      </c>
      <c r="I2732" s="327">
        <v>0</v>
      </c>
      <c r="J2732" s="327">
        <v>0</v>
      </c>
      <c r="K2732" s="327">
        <v>0</v>
      </c>
      <c r="L2732" s="327">
        <v>0</v>
      </c>
      <c r="M2732" s="327">
        <v>0</v>
      </c>
      <c r="N2732" s="326" t="s">
        <v>7279</v>
      </c>
    </row>
    <row r="2733" spans="2:14" ht="15" hidden="1" x14ac:dyDescent="0.25">
      <c r="B2733" s="324" t="s">
        <v>16046</v>
      </c>
      <c r="C2733" s="324" t="s">
        <v>1255</v>
      </c>
      <c r="D2733" s="324" t="s">
        <v>16009</v>
      </c>
      <c r="E2733" s="324" t="s">
        <v>2404</v>
      </c>
      <c r="F2733" s="324" t="s">
        <v>801</v>
      </c>
      <c r="G2733" s="324" t="s">
        <v>896</v>
      </c>
      <c r="H2733" s="324" t="s">
        <v>6249</v>
      </c>
      <c r="I2733" s="325">
        <v>0</v>
      </c>
      <c r="J2733" s="325">
        <v>0</v>
      </c>
      <c r="K2733" s="325">
        <v>0</v>
      </c>
      <c r="L2733" s="325">
        <v>0</v>
      </c>
      <c r="M2733" s="325">
        <v>0</v>
      </c>
      <c r="N2733" s="324" t="s">
        <v>7279</v>
      </c>
    </row>
    <row r="2734" spans="2:14" ht="15" hidden="1" x14ac:dyDescent="0.25">
      <c r="B2734" s="326" t="s">
        <v>16047</v>
      </c>
      <c r="C2734" s="326" t="s">
        <v>1255</v>
      </c>
      <c r="D2734" s="326" t="s">
        <v>16009</v>
      </c>
      <c r="E2734" s="326" t="s">
        <v>7993</v>
      </c>
      <c r="F2734" s="326" t="s">
        <v>801</v>
      </c>
      <c r="G2734" s="326" t="s">
        <v>896</v>
      </c>
      <c r="H2734" s="326" t="s">
        <v>6249</v>
      </c>
      <c r="I2734" s="327">
        <v>0</v>
      </c>
      <c r="J2734" s="327">
        <v>0</v>
      </c>
      <c r="K2734" s="327">
        <v>0</v>
      </c>
      <c r="L2734" s="327">
        <v>0</v>
      </c>
      <c r="M2734" s="327">
        <v>0</v>
      </c>
      <c r="N2734" s="326" t="s">
        <v>7279</v>
      </c>
    </row>
    <row r="2735" spans="2:14" ht="15" hidden="1" x14ac:dyDescent="0.25">
      <c r="B2735" s="326" t="s">
        <v>16048</v>
      </c>
      <c r="C2735" s="326" t="s">
        <v>1255</v>
      </c>
      <c r="D2735" s="326" t="s">
        <v>16009</v>
      </c>
      <c r="E2735" s="326" t="s">
        <v>2407</v>
      </c>
      <c r="F2735" s="326" t="s">
        <v>801</v>
      </c>
      <c r="G2735" s="326" t="s">
        <v>896</v>
      </c>
      <c r="H2735" s="326" t="s">
        <v>6249</v>
      </c>
      <c r="I2735" s="327">
        <v>0</v>
      </c>
      <c r="J2735" s="327">
        <v>0</v>
      </c>
      <c r="K2735" s="327">
        <v>0</v>
      </c>
      <c r="L2735" s="327">
        <v>0</v>
      </c>
      <c r="M2735" s="327">
        <v>0</v>
      </c>
      <c r="N2735" s="326" t="s">
        <v>7279</v>
      </c>
    </row>
    <row r="2736" spans="2:14" ht="15" hidden="1" x14ac:dyDescent="0.25">
      <c r="B2736" s="324" t="s">
        <v>16049</v>
      </c>
      <c r="C2736" s="324" t="s">
        <v>1255</v>
      </c>
      <c r="D2736" s="324" t="s">
        <v>16009</v>
      </c>
      <c r="E2736" s="324" t="s">
        <v>16050</v>
      </c>
      <c r="F2736" s="324" t="s">
        <v>801</v>
      </c>
      <c r="G2736" s="324" t="s">
        <v>896</v>
      </c>
      <c r="H2736" s="324" t="s">
        <v>6249</v>
      </c>
      <c r="I2736" s="325">
        <v>0</v>
      </c>
      <c r="J2736" s="325">
        <v>0</v>
      </c>
      <c r="K2736" s="325">
        <v>0</v>
      </c>
      <c r="L2736" s="325">
        <v>0</v>
      </c>
      <c r="M2736" s="325">
        <v>0</v>
      </c>
      <c r="N2736" s="324" t="s">
        <v>7279</v>
      </c>
    </row>
    <row r="2737" spans="2:14" ht="15" hidden="1" x14ac:dyDescent="0.25">
      <c r="B2737" s="324" t="s">
        <v>16051</v>
      </c>
      <c r="C2737" s="324" t="s">
        <v>1255</v>
      </c>
      <c r="D2737" s="324" t="s">
        <v>16009</v>
      </c>
      <c r="E2737" s="324" t="s">
        <v>4235</v>
      </c>
      <c r="F2737" s="324" t="s">
        <v>801</v>
      </c>
      <c r="G2737" s="324" t="s">
        <v>896</v>
      </c>
      <c r="H2737" s="324" t="s">
        <v>6249</v>
      </c>
      <c r="I2737" s="325">
        <v>0</v>
      </c>
      <c r="J2737" s="325">
        <v>0</v>
      </c>
      <c r="K2737" s="325">
        <v>0</v>
      </c>
      <c r="L2737" s="325">
        <v>0</v>
      </c>
      <c r="M2737" s="325">
        <v>0</v>
      </c>
      <c r="N2737" s="324" t="s">
        <v>7279</v>
      </c>
    </row>
    <row r="2738" spans="2:14" ht="15" hidden="1" x14ac:dyDescent="0.25">
      <c r="B2738" s="326" t="s">
        <v>16052</v>
      </c>
      <c r="C2738" s="326" t="s">
        <v>1255</v>
      </c>
      <c r="D2738" s="326" t="s">
        <v>16009</v>
      </c>
      <c r="E2738" s="326" t="s">
        <v>8469</v>
      </c>
      <c r="F2738" s="326" t="s">
        <v>801</v>
      </c>
      <c r="G2738" s="326" t="s">
        <v>896</v>
      </c>
      <c r="H2738" s="326" t="s">
        <v>6249</v>
      </c>
      <c r="I2738" s="327">
        <v>0</v>
      </c>
      <c r="J2738" s="327">
        <v>0</v>
      </c>
      <c r="K2738" s="327">
        <v>0</v>
      </c>
      <c r="L2738" s="327">
        <v>0</v>
      </c>
      <c r="M2738" s="327">
        <v>0</v>
      </c>
      <c r="N2738" s="326" t="s">
        <v>7279</v>
      </c>
    </row>
    <row r="2739" spans="2:14" ht="15" hidden="1" x14ac:dyDescent="0.25">
      <c r="B2739" s="324" t="s">
        <v>16053</v>
      </c>
      <c r="C2739" s="324" t="s">
        <v>1255</v>
      </c>
      <c r="D2739" s="324" t="s">
        <v>16009</v>
      </c>
      <c r="E2739" s="324" t="s">
        <v>7400</v>
      </c>
      <c r="F2739" s="324" t="s">
        <v>801</v>
      </c>
      <c r="G2739" s="324" t="s">
        <v>896</v>
      </c>
      <c r="H2739" s="324" t="s">
        <v>6249</v>
      </c>
      <c r="I2739" s="325">
        <v>0</v>
      </c>
      <c r="J2739" s="325">
        <v>0</v>
      </c>
      <c r="K2739" s="325">
        <v>0</v>
      </c>
      <c r="L2739" s="325">
        <v>0</v>
      </c>
      <c r="M2739" s="325">
        <v>0</v>
      </c>
      <c r="N2739" s="324" t="s">
        <v>7279</v>
      </c>
    </row>
    <row r="2740" spans="2:14" ht="15" hidden="1" x14ac:dyDescent="0.25">
      <c r="B2740" s="324" t="s">
        <v>16054</v>
      </c>
      <c r="C2740" s="324" t="s">
        <v>1255</v>
      </c>
      <c r="D2740" s="324" t="s">
        <v>16009</v>
      </c>
      <c r="E2740" s="324" t="s">
        <v>10070</v>
      </c>
      <c r="F2740" s="324" t="s">
        <v>801</v>
      </c>
      <c r="G2740" s="324" t="s">
        <v>896</v>
      </c>
      <c r="H2740" s="324" t="s">
        <v>6249</v>
      </c>
      <c r="I2740" s="325">
        <v>0</v>
      </c>
      <c r="J2740" s="325">
        <v>0</v>
      </c>
      <c r="K2740" s="325">
        <v>0</v>
      </c>
      <c r="L2740" s="325">
        <v>0</v>
      </c>
      <c r="M2740" s="325">
        <v>0</v>
      </c>
      <c r="N2740" s="324" t="s">
        <v>7279</v>
      </c>
    </row>
    <row r="2741" spans="2:14" ht="15" hidden="1" x14ac:dyDescent="0.25">
      <c r="B2741" s="326" t="s">
        <v>16055</v>
      </c>
      <c r="C2741" s="326" t="s">
        <v>1255</v>
      </c>
      <c r="D2741" s="326" t="s">
        <v>16009</v>
      </c>
      <c r="E2741" s="326" t="s">
        <v>5575</v>
      </c>
      <c r="F2741" s="326" t="s">
        <v>801</v>
      </c>
      <c r="G2741" s="326" t="s">
        <v>896</v>
      </c>
      <c r="H2741" s="326" t="s">
        <v>6249</v>
      </c>
      <c r="I2741" s="327">
        <v>0</v>
      </c>
      <c r="J2741" s="327">
        <v>0</v>
      </c>
      <c r="K2741" s="327">
        <v>0</v>
      </c>
      <c r="L2741" s="327">
        <v>0</v>
      </c>
      <c r="M2741" s="327">
        <v>0</v>
      </c>
      <c r="N2741" s="326" t="s">
        <v>7279</v>
      </c>
    </row>
    <row r="2742" spans="2:14" ht="15" hidden="1" x14ac:dyDescent="0.25">
      <c r="B2742" s="324" t="s">
        <v>16056</v>
      </c>
      <c r="C2742" s="324" t="s">
        <v>1255</v>
      </c>
      <c r="D2742" s="324" t="s">
        <v>16009</v>
      </c>
      <c r="E2742" s="324" t="s">
        <v>5098</v>
      </c>
      <c r="F2742" s="324" t="s">
        <v>801</v>
      </c>
      <c r="G2742" s="324" t="s">
        <v>896</v>
      </c>
      <c r="H2742" s="324" t="s">
        <v>6249</v>
      </c>
      <c r="I2742" s="325">
        <v>0</v>
      </c>
      <c r="J2742" s="325">
        <v>0</v>
      </c>
      <c r="K2742" s="325">
        <v>0</v>
      </c>
      <c r="L2742" s="325">
        <v>0</v>
      </c>
      <c r="M2742" s="325">
        <v>0</v>
      </c>
      <c r="N2742" s="324" t="s">
        <v>7279</v>
      </c>
    </row>
    <row r="2743" spans="2:14" ht="15" hidden="1" x14ac:dyDescent="0.25">
      <c r="B2743" s="326" t="s">
        <v>16057</v>
      </c>
      <c r="C2743" s="326" t="s">
        <v>1255</v>
      </c>
      <c r="D2743" s="326" t="s">
        <v>16009</v>
      </c>
      <c r="E2743" s="326" t="s">
        <v>5100</v>
      </c>
      <c r="F2743" s="326" t="s">
        <v>801</v>
      </c>
      <c r="G2743" s="326" t="s">
        <v>896</v>
      </c>
      <c r="H2743" s="326" t="s">
        <v>6249</v>
      </c>
      <c r="I2743" s="327">
        <v>0</v>
      </c>
      <c r="J2743" s="327">
        <v>0</v>
      </c>
      <c r="K2743" s="327">
        <v>0</v>
      </c>
      <c r="L2743" s="327">
        <v>0</v>
      </c>
      <c r="M2743" s="327">
        <v>0</v>
      </c>
      <c r="N2743" s="326" t="s">
        <v>7279</v>
      </c>
    </row>
    <row r="2744" spans="2:14" ht="15" hidden="1" x14ac:dyDescent="0.25">
      <c r="B2744" s="324" t="s">
        <v>16058</v>
      </c>
      <c r="C2744" s="324" t="s">
        <v>1255</v>
      </c>
      <c r="D2744" s="324" t="s">
        <v>16009</v>
      </c>
      <c r="E2744" s="324" t="s">
        <v>2388</v>
      </c>
      <c r="F2744" s="324" t="s">
        <v>801</v>
      </c>
      <c r="G2744" s="324" t="s">
        <v>896</v>
      </c>
      <c r="H2744" s="324" t="s">
        <v>6249</v>
      </c>
      <c r="I2744" s="325">
        <v>0</v>
      </c>
      <c r="J2744" s="325">
        <v>0</v>
      </c>
      <c r="K2744" s="325">
        <v>0</v>
      </c>
      <c r="L2744" s="325">
        <v>0</v>
      </c>
      <c r="M2744" s="325">
        <v>0</v>
      </c>
      <c r="N2744" s="324" t="s">
        <v>7279</v>
      </c>
    </row>
    <row r="2745" spans="2:14" ht="15" hidden="1" x14ac:dyDescent="0.25">
      <c r="B2745" s="324" t="s">
        <v>16059</v>
      </c>
      <c r="C2745" s="324" t="s">
        <v>1255</v>
      </c>
      <c r="D2745" s="324" t="s">
        <v>16009</v>
      </c>
      <c r="E2745" s="324" t="s">
        <v>7347</v>
      </c>
      <c r="F2745" s="324" t="s">
        <v>801</v>
      </c>
      <c r="G2745" s="324" t="s">
        <v>896</v>
      </c>
      <c r="H2745" s="324" t="s">
        <v>6249</v>
      </c>
      <c r="I2745" s="325">
        <v>0</v>
      </c>
      <c r="J2745" s="325">
        <v>0</v>
      </c>
      <c r="K2745" s="325">
        <v>0</v>
      </c>
      <c r="L2745" s="325">
        <v>0</v>
      </c>
      <c r="M2745" s="325">
        <v>0</v>
      </c>
      <c r="N2745" s="324" t="s">
        <v>7279</v>
      </c>
    </row>
    <row r="2746" spans="2:14" ht="15" hidden="1" x14ac:dyDescent="0.25">
      <c r="B2746" s="326" t="s">
        <v>16060</v>
      </c>
      <c r="C2746" s="326" t="s">
        <v>1255</v>
      </c>
      <c r="D2746" s="326" t="s">
        <v>16009</v>
      </c>
      <c r="E2746" s="326" t="s">
        <v>6310</v>
      </c>
      <c r="F2746" s="326" t="s">
        <v>801</v>
      </c>
      <c r="G2746" s="326" t="s">
        <v>896</v>
      </c>
      <c r="H2746" s="326" t="s">
        <v>6249</v>
      </c>
      <c r="I2746" s="327">
        <v>0</v>
      </c>
      <c r="J2746" s="327">
        <v>0</v>
      </c>
      <c r="K2746" s="327">
        <v>0</v>
      </c>
      <c r="L2746" s="327">
        <v>0</v>
      </c>
      <c r="M2746" s="327">
        <v>0</v>
      </c>
      <c r="N2746" s="326" t="s">
        <v>7279</v>
      </c>
    </row>
    <row r="2747" spans="2:14" ht="15" hidden="1" x14ac:dyDescent="0.25">
      <c r="B2747" s="324" t="s">
        <v>16061</v>
      </c>
      <c r="C2747" s="324" t="s">
        <v>1255</v>
      </c>
      <c r="D2747" s="324" t="s">
        <v>16009</v>
      </c>
      <c r="E2747" s="324" t="s">
        <v>7192</v>
      </c>
      <c r="F2747" s="324" t="s">
        <v>801</v>
      </c>
      <c r="G2747" s="324" t="s">
        <v>896</v>
      </c>
      <c r="H2747" s="324" t="s">
        <v>6249</v>
      </c>
      <c r="I2747" s="325">
        <v>0</v>
      </c>
      <c r="J2747" s="325">
        <v>0</v>
      </c>
      <c r="K2747" s="325">
        <v>0</v>
      </c>
      <c r="L2747" s="325">
        <v>0</v>
      </c>
      <c r="M2747" s="325">
        <v>0</v>
      </c>
      <c r="N2747" s="324" t="s">
        <v>7279</v>
      </c>
    </row>
    <row r="2748" spans="2:14" ht="15" hidden="1" x14ac:dyDescent="0.25">
      <c r="B2748" s="326" t="s">
        <v>16062</v>
      </c>
      <c r="C2748" s="326" t="s">
        <v>1255</v>
      </c>
      <c r="D2748" s="326" t="s">
        <v>16009</v>
      </c>
      <c r="E2748" s="326" t="s">
        <v>7193</v>
      </c>
      <c r="F2748" s="326" t="s">
        <v>801</v>
      </c>
      <c r="G2748" s="326" t="s">
        <v>896</v>
      </c>
      <c r="H2748" s="326" t="s">
        <v>6249</v>
      </c>
      <c r="I2748" s="327">
        <v>0</v>
      </c>
      <c r="J2748" s="327">
        <v>0</v>
      </c>
      <c r="K2748" s="327">
        <v>0</v>
      </c>
      <c r="L2748" s="327">
        <v>0</v>
      </c>
      <c r="M2748" s="327">
        <v>0</v>
      </c>
      <c r="N2748" s="326" t="s">
        <v>7279</v>
      </c>
    </row>
    <row r="2749" spans="2:14" ht="15" hidden="1" x14ac:dyDescent="0.25">
      <c r="B2749" s="324" t="s">
        <v>16063</v>
      </c>
      <c r="C2749" s="324" t="s">
        <v>1255</v>
      </c>
      <c r="D2749" s="324" t="s">
        <v>16009</v>
      </c>
      <c r="E2749" s="324" t="s">
        <v>7194</v>
      </c>
      <c r="F2749" s="324" t="s">
        <v>801</v>
      </c>
      <c r="G2749" s="324" t="s">
        <v>896</v>
      </c>
      <c r="H2749" s="324" t="s">
        <v>6249</v>
      </c>
      <c r="I2749" s="325">
        <v>0</v>
      </c>
      <c r="J2749" s="325">
        <v>0</v>
      </c>
      <c r="K2749" s="325">
        <v>0</v>
      </c>
      <c r="L2749" s="325">
        <v>0</v>
      </c>
      <c r="M2749" s="325">
        <v>0</v>
      </c>
      <c r="N2749" s="324" t="s">
        <v>7279</v>
      </c>
    </row>
    <row r="2750" spans="2:14" ht="15" hidden="1" x14ac:dyDescent="0.25">
      <c r="B2750" s="326" t="s">
        <v>16064</v>
      </c>
      <c r="C2750" s="326" t="s">
        <v>1255</v>
      </c>
      <c r="D2750" s="326" t="s">
        <v>16009</v>
      </c>
      <c r="E2750" s="326" t="s">
        <v>7195</v>
      </c>
      <c r="F2750" s="326" t="s">
        <v>801</v>
      </c>
      <c r="G2750" s="326" t="s">
        <v>896</v>
      </c>
      <c r="H2750" s="326" t="s">
        <v>6249</v>
      </c>
      <c r="I2750" s="327">
        <v>0</v>
      </c>
      <c r="J2750" s="327">
        <v>0</v>
      </c>
      <c r="K2750" s="327">
        <v>0</v>
      </c>
      <c r="L2750" s="327">
        <v>0</v>
      </c>
      <c r="M2750" s="327">
        <v>0</v>
      </c>
      <c r="N2750" s="326" t="s">
        <v>7279</v>
      </c>
    </row>
    <row r="2751" spans="2:14" ht="15" hidden="1" x14ac:dyDescent="0.25">
      <c r="B2751" s="324" t="s">
        <v>16065</v>
      </c>
      <c r="C2751" s="324" t="s">
        <v>1255</v>
      </c>
      <c r="D2751" s="324" t="s">
        <v>16009</v>
      </c>
      <c r="E2751" s="324" t="s">
        <v>7196</v>
      </c>
      <c r="F2751" s="324" t="s">
        <v>801</v>
      </c>
      <c r="G2751" s="324" t="s">
        <v>896</v>
      </c>
      <c r="H2751" s="324" t="s">
        <v>6249</v>
      </c>
      <c r="I2751" s="325">
        <v>0</v>
      </c>
      <c r="J2751" s="325">
        <v>0</v>
      </c>
      <c r="K2751" s="325">
        <v>0</v>
      </c>
      <c r="L2751" s="325">
        <v>0</v>
      </c>
      <c r="M2751" s="325">
        <v>0</v>
      </c>
      <c r="N2751" s="324" t="s">
        <v>7279</v>
      </c>
    </row>
    <row r="2752" spans="2:14" ht="15" hidden="1" x14ac:dyDescent="0.25">
      <c r="B2752" s="326" t="s">
        <v>16066</v>
      </c>
      <c r="C2752" s="326" t="s">
        <v>1255</v>
      </c>
      <c r="D2752" s="326" t="s">
        <v>16009</v>
      </c>
      <c r="E2752" s="326" t="s">
        <v>7197</v>
      </c>
      <c r="F2752" s="326" t="s">
        <v>801</v>
      </c>
      <c r="G2752" s="326" t="s">
        <v>896</v>
      </c>
      <c r="H2752" s="326" t="s">
        <v>6249</v>
      </c>
      <c r="I2752" s="327">
        <v>0</v>
      </c>
      <c r="J2752" s="327">
        <v>0</v>
      </c>
      <c r="K2752" s="327">
        <v>0</v>
      </c>
      <c r="L2752" s="327">
        <v>0</v>
      </c>
      <c r="M2752" s="327">
        <v>0</v>
      </c>
      <c r="N2752" s="326" t="s">
        <v>7279</v>
      </c>
    </row>
    <row r="2753" spans="2:14" ht="15" hidden="1" x14ac:dyDescent="0.25">
      <c r="B2753" s="324" t="s">
        <v>16067</v>
      </c>
      <c r="C2753" s="324" t="s">
        <v>1255</v>
      </c>
      <c r="D2753" s="324" t="s">
        <v>16009</v>
      </c>
      <c r="E2753" s="324" t="s">
        <v>7198</v>
      </c>
      <c r="F2753" s="324" t="s">
        <v>801</v>
      </c>
      <c r="G2753" s="324" t="s">
        <v>896</v>
      </c>
      <c r="H2753" s="324" t="s">
        <v>6249</v>
      </c>
      <c r="I2753" s="325">
        <v>0</v>
      </c>
      <c r="J2753" s="325">
        <v>0</v>
      </c>
      <c r="K2753" s="325">
        <v>0</v>
      </c>
      <c r="L2753" s="325">
        <v>0</v>
      </c>
      <c r="M2753" s="325">
        <v>0</v>
      </c>
      <c r="N2753" s="324" t="s">
        <v>7279</v>
      </c>
    </row>
    <row r="2754" spans="2:14" ht="15" hidden="1" x14ac:dyDescent="0.25">
      <c r="B2754" s="326" t="s">
        <v>16068</v>
      </c>
      <c r="C2754" s="326" t="s">
        <v>1255</v>
      </c>
      <c r="D2754" s="326" t="s">
        <v>16009</v>
      </c>
      <c r="E2754" s="326" t="s">
        <v>7199</v>
      </c>
      <c r="F2754" s="326" t="s">
        <v>801</v>
      </c>
      <c r="G2754" s="326" t="s">
        <v>896</v>
      </c>
      <c r="H2754" s="326" t="s">
        <v>6249</v>
      </c>
      <c r="I2754" s="327">
        <v>0</v>
      </c>
      <c r="J2754" s="327">
        <v>0</v>
      </c>
      <c r="K2754" s="327">
        <v>0</v>
      </c>
      <c r="L2754" s="327">
        <v>0</v>
      </c>
      <c r="M2754" s="327">
        <v>0</v>
      </c>
      <c r="N2754" s="326" t="s">
        <v>7279</v>
      </c>
    </row>
    <row r="2755" spans="2:14" ht="15" hidden="1" x14ac:dyDescent="0.25">
      <c r="B2755" s="324" t="s">
        <v>16069</v>
      </c>
      <c r="C2755" s="324" t="s">
        <v>1255</v>
      </c>
      <c r="D2755" s="324" t="s">
        <v>16009</v>
      </c>
      <c r="E2755" s="324" t="s">
        <v>9389</v>
      </c>
      <c r="F2755" s="324" t="s">
        <v>801</v>
      </c>
      <c r="G2755" s="324" t="s">
        <v>896</v>
      </c>
      <c r="H2755" s="324" t="s">
        <v>6249</v>
      </c>
      <c r="I2755" s="325">
        <v>0</v>
      </c>
      <c r="J2755" s="325">
        <v>0</v>
      </c>
      <c r="K2755" s="325">
        <v>0</v>
      </c>
      <c r="L2755" s="325">
        <v>0</v>
      </c>
      <c r="M2755" s="325">
        <v>0</v>
      </c>
      <c r="N2755" s="324" t="s">
        <v>7279</v>
      </c>
    </row>
    <row r="2756" spans="2:14" ht="15" hidden="1" x14ac:dyDescent="0.25">
      <c r="B2756" s="326" t="s">
        <v>16070</v>
      </c>
      <c r="C2756" s="326" t="s">
        <v>1255</v>
      </c>
      <c r="D2756" s="326" t="s">
        <v>16009</v>
      </c>
      <c r="E2756" s="326" t="s">
        <v>6311</v>
      </c>
      <c r="F2756" s="326" t="s">
        <v>801</v>
      </c>
      <c r="G2756" s="326" t="s">
        <v>896</v>
      </c>
      <c r="H2756" s="326" t="s">
        <v>6249</v>
      </c>
      <c r="I2756" s="327">
        <v>0</v>
      </c>
      <c r="J2756" s="327">
        <v>0</v>
      </c>
      <c r="K2756" s="327">
        <v>0</v>
      </c>
      <c r="L2756" s="327">
        <v>0</v>
      </c>
      <c r="M2756" s="327">
        <v>0</v>
      </c>
      <c r="N2756" s="326" t="s">
        <v>7279</v>
      </c>
    </row>
    <row r="2757" spans="2:14" ht="15" hidden="1" x14ac:dyDescent="0.25">
      <c r="B2757" s="326" t="s">
        <v>16071</v>
      </c>
      <c r="C2757" s="326" t="s">
        <v>1255</v>
      </c>
      <c r="D2757" s="326" t="s">
        <v>16009</v>
      </c>
      <c r="E2757" s="326" t="s">
        <v>6312</v>
      </c>
      <c r="F2757" s="326" t="s">
        <v>801</v>
      </c>
      <c r="G2757" s="326" t="s">
        <v>896</v>
      </c>
      <c r="H2757" s="326" t="s">
        <v>6249</v>
      </c>
      <c r="I2757" s="327">
        <v>0</v>
      </c>
      <c r="J2757" s="327">
        <v>0</v>
      </c>
      <c r="K2757" s="327">
        <v>0</v>
      </c>
      <c r="L2757" s="327">
        <v>0</v>
      </c>
      <c r="M2757" s="327">
        <v>0</v>
      </c>
      <c r="N2757" s="326" t="s">
        <v>7279</v>
      </c>
    </row>
    <row r="2758" spans="2:14" ht="15" hidden="1" x14ac:dyDescent="0.25">
      <c r="B2758" s="326" t="s">
        <v>16072</v>
      </c>
      <c r="C2758" s="326" t="s">
        <v>1255</v>
      </c>
      <c r="D2758" s="326" t="s">
        <v>16009</v>
      </c>
      <c r="E2758" s="326" t="s">
        <v>16073</v>
      </c>
      <c r="F2758" s="326" t="s">
        <v>801</v>
      </c>
      <c r="G2758" s="326" t="s">
        <v>896</v>
      </c>
      <c r="H2758" s="326" t="s">
        <v>6249</v>
      </c>
      <c r="I2758" s="327">
        <v>0</v>
      </c>
      <c r="J2758" s="327">
        <v>0</v>
      </c>
      <c r="K2758" s="327">
        <v>0</v>
      </c>
      <c r="L2758" s="327">
        <v>0</v>
      </c>
      <c r="M2758" s="327">
        <v>0</v>
      </c>
      <c r="N2758" s="326" t="s">
        <v>7279</v>
      </c>
    </row>
    <row r="2759" spans="2:14" ht="15" hidden="1" x14ac:dyDescent="0.25">
      <c r="B2759" s="326" t="s">
        <v>16074</v>
      </c>
      <c r="C2759" s="326" t="s">
        <v>1255</v>
      </c>
      <c r="D2759" s="326" t="s">
        <v>16009</v>
      </c>
      <c r="E2759" s="326" t="s">
        <v>7954</v>
      </c>
      <c r="F2759" s="326" t="s">
        <v>801</v>
      </c>
      <c r="G2759" s="326" t="s">
        <v>896</v>
      </c>
      <c r="H2759" s="326" t="s">
        <v>6249</v>
      </c>
      <c r="I2759" s="327">
        <v>0</v>
      </c>
      <c r="J2759" s="327">
        <v>0</v>
      </c>
      <c r="K2759" s="327">
        <v>0</v>
      </c>
      <c r="L2759" s="327">
        <v>0</v>
      </c>
      <c r="M2759" s="327">
        <v>0</v>
      </c>
      <c r="N2759" s="326" t="s">
        <v>7279</v>
      </c>
    </row>
    <row r="2760" spans="2:14" ht="15" hidden="1" x14ac:dyDescent="0.25">
      <c r="B2760" s="326" t="s">
        <v>16075</v>
      </c>
      <c r="C2760" s="326" t="s">
        <v>1255</v>
      </c>
      <c r="D2760" s="326" t="s">
        <v>16009</v>
      </c>
      <c r="E2760" s="326" t="s">
        <v>6314</v>
      </c>
      <c r="F2760" s="326" t="s">
        <v>801</v>
      </c>
      <c r="G2760" s="326" t="s">
        <v>896</v>
      </c>
      <c r="H2760" s="326" t="s">
        <v>6249</v>
      </c>
      <c r="I2760" s="327">
        <v>0</v>
      </c>
      <c r="J2760" s="327">
        <v>0</v>
      </c>
      <c r="K2760" s="327">
        <v>0</v>
      </c>
      <c r="L2760" s="327">
        <v>0</v>
      </c>
      <c r="M2760" s="327">
        <v>0</v>
      </c>
      <c r="N2760" s="326" t="s">
        <v>7279</v>
      </c>
    </row>
    <row r="2761" spans="2:14" ht="15" hidden="1" x14ac:dyDescent="0.25">
      <c r="B2761" s="324" t="s">
        <v>16076</v>
      </c>
      <c r="C2761" s="324" t="s">
        <v>1255</v>
      </c>
      <c r="D2761" s="324" t="s">
        <v>16009</v>
      </c>
      <c r="E2761" s="324" t="s">
        <v>6315</v>
      </c>
      <c r="F2761" s="324" t="s">
        <v>811</v>
      </c>
      <c r="G2761" s="324" t="s">
        <v>896</v>
      </c>
      <c r="H2761" s="324" t="s">
        <v>6249</v>
      </c>
      <c r="I2761" s="325">
        <v>0</v>
      </c>
      <c r="J2761" s="325">
        <v>0</v>
      </c>
      <c r="K2761" s="325">
        <v>0</v>
      </c>
      <c r="L2761" s="325">
        <v>0</v>
      </c>
      <c r="M2761" s="325">
        <v>0</v>
      </c>
      <c r="N2761" s="324" t="s">
        <v>7279</v>
      </c>
    </row>
    <row r="2762" spans="2:14" ht="15" hidden="1" x14ac:dyDescent="0.25">
      <c r="B2762" s="326" t="s">
        <v>16077</v>
      </c>
      <c r="C2762" s="326" t="s">
        <v>1255</v>
      </c>
      <c r="D2762" s="326" t="s">
        <v>16009</v>
      </c>
      <c r="E2762" s="326" t="s">
        <v>6316</v>
      </c>
      <c r="F2762" s="326" t="s">
        <v>811</v>
      </c>
      <c r="G2762" s="326" t="s">
        <v>896</v>
      </c>
      <c r="H2762" s="326" t="s">
        <v>6249</v>
      </c>
      <c r="I2762" s="327">
        <v>0</v>
      </c>
      <c r="J2762" s="327">
        <v>0</v>
      </c>
      <c r="K2762" s="327">
        <v>0</v>
      </c>
      <c r="L2762" s="327">
        <v>0</v>
      </c>
      <c r="M2762" s="327">
        <v>0</v>
      </c>
      <c r="N2762" s="326" t="s">
        <v>7279</v>
      </c>
    </row>
    <row r="2763" spans="2:14" ht="15" hidden="1" x14ac:dyDescent="0.25">
      <c r="B2763" s="324" t="s">
        <v>16078</v>
      </c>
      <c r="C2763" s="324" t="s">
        <v>1255</v>
      </c>
      <c r="D2763" s="324" t="s">
        <v>16009</v>
      </c>
      <c r="E2763" s="324" t="s">
        <v>6317</v>
      </c>
      <c r="F2763" s="324" t="s">
        <v>811</v>
      </c>
      <c r="G2763" s="324" t="s">
        <v>896</v>
      </c>
      <c r="H2763" s="324" t="s">
        <v>6249</v>
      </c>
      <c r="I2763" s="325">
        <v>0</v>
      </c>
      <c r="J2763" s="325">
        <v>0</v>
      </c>
      <c r="K2763" s="325">
        <v>0</v>
      </c>
      <c r="L2763" s="325">
        <v>0</v>
      </c>
      <c r="M2763" s="325">
        <v>0</v>
      </c>
      <c r="N2763" s="324" t="s">
        <v>7279</v>
      </c>
    </row>
    <row r="2764" spans="2:14" ht="15" hidden="1" x14ac:dyDescent="0.25">
      <c r="B2764" s="326" t="s">
        <v>16079</v>
      </c>
      <c r="C2764" s="326" t="s">
        <v>1255</v>
      </c>
      <c r="D2764" s="326" t="s">
        <v>16009</v>
      </c>
      <c r="E2764" s="326" t="s">
        <v>7200</v>
      </c>
      <c r="F2764" s="326" t="s">
        <v>2443</v>
      </c>
      <c r="G2764" s="326" t="s">
        <v>896</v>
      </c>
      <c r="H2764" s="326" t="s">
        <v>6249</v>
      </c>
      <c r="I2764" s="327">
        <v>0</v>
      </c>
      <c r="J2764" s="327">
        <v>0</v>
      </c>
      <c r="K2764" s="327">
        <v>0</v>
      </c>
      <c r="L2764" s="327">
        <v>0</v>
      </c>
      <c r="M2764" s="327">
        <v>0</v>
      </c>
      <c r="N2764" s="326" t="s">
        <v>7279</v>
      </c>
    </row>
    <row r="2765" spans="2:14" ht="15" hidden="1" x14ac:dyDescent="0.25">
      <c r="B2765" s="324" t="s">
        <v>16080</v>
      </c>
      <c r="C2765" s="324" t="s">
        <v>1255</v>
      </c>
      <c r="D2765" s="324" t="s">
        <v>16009</v>
      </c>
      <c r="E2765" s="324" t="s">
        <v>7201</v>
      </c>
      <c r="F2765" s="324" t="s">
        <v>801</v>
      </c>
      <c r="G2765" s="324" t="s">
        <v>896</v>
      </c>
      <c r="H2765" s="324" t="s">
        <v>6249</v>
      </c>
      <c r="I2765" s="325">
        <v>0</v>
      </c>
      <c r="J2765" s="325">
        <v>0</v>
      </c>
      <c r="K2765" s="325">
        <v>0</v>
      </c>
      <c r="L2765" s="325">
        <v>0</v>
      </c>
      <c r="M2765" s="325">
        <v>0</v>
      </c>
      <c r="N2765" s="324" t="s">
        <v>7279</v>
      </c>
    </row>
    <row r="2766" spans="2:14" ht="15" hidden="1" x14ac:dyDescent="0.25">
      <c r="B2766" s="326" t="s">
        <v>16081</v>
      </c>
      <c r="C2766" s="326" t="s">
        <v>1255</v>
      </c>
      <c r="D2766" s="326" t="s">
        <v>16009</v>
      </c>
      <c r="E2766" s="326" t="s">
        <v>7202</v>
      </c>
      <c r="F2766" s="326" t="s">
        <v>801</v>
      </c>
      <c r="G2766" s="326" t="s">
        <v>896</v>
      </c>
      <c r="H2766" s="326" t="s">
        <v>6249</v>
      </c>
      <c r="I2766" s="327">
        <v>0</v>
      </c>
      <c r="J2766" s="327">
        <v>0</v>
      </c>
      <c r="K2766" s="327">
        <v>0</v>
      </c>
      <c r="L2766" s="327">
        <v>0</v>
      </c>
      <c r="M2766" s="327">
        <v>0</v>
      </c>
      <c r="N2766" s="326" t="s">
        <v>7279</v>
      </c>
    </row>
    <row r="2767" spans="2:14" ht="15" hidden="1" x14ac:dyDescent="0.25">
      <c r="B2767" s="324" t="s">
        <v>16082</v>
      </c>
      <c r="C2767" s="324" t="s">
        <v>1255</v>
      </c>
      <c r="D2767" s="324" t="s">
        <v>16009</v>
      </c>
      <c r="E2767" s="324" t="s">
        <v>7203</v>
      </c>
      <c r="F2767" s="324" t="s">
        <v>801</v>
      </c>
      <c r="G2767" s="324" t="s">
        <v>896</v>
      </c>
      <c r="H2767" s="324" t="s">
        <v>6249</v>
      </c>
      <c r="I2767" s="325">
        <v>0</v>
      </c>
      <c r="J2767" s="325">
        <v>0</v>
      </c>
      <c r="K2767" s="325">
        <v>0</v>
      </c>
      <c r="L2767" s="325">
        <v>0</v>
      </c>
      <c r="M2767" s="325">
        <v>0</v>
      </c>
      <c r="N2767" s="324" t="s">
        <v>7279</v>
      </c>
    </row>
    <row r="2768" spans="2:14" ht="15" hidden="1" x14ac:dyDescent="0.25">
      <c r="B2768" s="326" t="s">
        <v>16083</v>
      </c>
      <c r="C2768" s="326" t="s">
        <v>1255</v>
      </c>
      <c r="D2768" s="326" t="s">
        <v>16009</v>
      </c>
      <c r="E2768" s="326" t="s">
        <v>7204</v>
      </c>
      <c r="F2768" s="326" t="s">
        <v>2443</v>
      </c>
      <c r="G2768" s="326" t="s">
        <v>896</v>
      </c>
      <c r="H2768" s="326" t="s">
        <v>6249</v>
      </c>
      <c r="I2768" s="327">
        <v>0</v>
      </c>
      <c r="J2768" s="327">
        <v>0</v>
      </c>
      <c r="K2768" s="327">
        <v>0</v>
      </c>
      <c r="L2768" s="327">
        <v>0</v>
      </c>
      <c r="M2768" s="327">
        <v>0</v>
      </c>
      <c r="N2768" s="326" t="s">
        <v>7279</v>
      </c>
    </row>
    <row r="2769" spans="2:14" ht="15" hidden="1" x14ac:dyDescent="0.25">
      <c r="B2769" s="324" t="s">
        <v>16084</v>
      </c>
      <c r="C2769" s="324" t="s">
        <v>1255</v>
      </c>
      <c r="D2769" s="324" t="s">
        <v>16009</v>
      </c>
      <c r="E2769" s="324" t="s">
        <v>7205</v>
      </c>
      <c r="F2769" s="324" t="s">
        <v>801</v>
      </c>
      <c r="G2769" s="324" t="s">
        <v>896</v>
      </c>
      <c r="H2769" s="324" t="s">
        <v>6249</v>
      </c>
      <c r="I2769" s="325">
        <v>0</v>
      </c>
      <c r="J2769" s="325">
        <v>0</v>
      </c>
      <c r="K2769" s="325">
        <v>0</v>
      </c>
      <c r="L2769" s="325">
        <v>0</v>
      </c>
      <c r="M2769" s="325">
        <v>0</v>
      </c>
      <c r="N2769" s="324" t="s">
        <v>7279</v>
      </c>
    </row>
    <row r="2770" spans="2:14" ht="15" hidden="1" x14ac:dyDescent="0.25">
      <c r="B2770" s="326" t="s">
        <v>16085</v>
      </c>
      <c r="C2770" s="326" t="s">
        <v>1255</v>
      </c>
      <c r="D2770" s="326" t="s">
        <v>16009</v>
      </c>
      <c r="E2770" s="326" t="s">
        <v>7206</v>
      </c>
      <c r="F2770" s="326" t="s">
        <v>801</v>
      </c>
      <c r="G2770" s="326" t="s">
        <v>896</v>
      </c>
      <c r="H2770" s="326" t="s">
        <v>6249</v>
      </c>
      <c r="I2770" s="327">
        <v>0</v>
      </c>
      <c r="J2770" s="327">
        <v>0</v>
      </c>
      <c r="K2770" s="327">
        <v>0</v>
      </c>
      <c r="L2770" s="327">
        <v>0</v>
      </c>
      <c r="M2770" s="327">
        <v>0</v>
      </c>
      <c r="N2770" s="326" t="s">
        <v>7279</v>
      </c>
    </row>
    <row r="2771" spans="2:14" ht="15" hidden="1" x14ac:dyDescent="0.25">
      <c r="B2771" s="324" t="s">
        <v>16086</v>
      </c>
      <c r="C2771" s="324" t="s">
        <v>1255</v>
      </c>
      <c r="D2771" s="324" t="s">
        <v>16009</v>
      </c>
      <c r="E2771" s="324" t="s">
        <v>7994</v>
      </c>
      <c r="F2771" s="324" t="s">
        <v>801</v>
      </c>
      <c r="G2771" s="324" t="s">
        <v>896</v>
      </c>
      <c r="H2771" s="324" t="s">
        <v>6249</v>
      </c>
      <c r="I2771" s="325">
        <v>0</v>
      </c>
      <c r="J2771" s="325">
        <v>0</v>
      </c>
      <c r="K2771" s="325">
        <v>0</v>
      </c>
      <c r="L2771" s="325">
        <v>0</v>
      </c>
      <c r="M2771" s="325">
        <v>0</v>
      </c>
      <c r="N2771" s="324" t="s">
        <v>7279</v>
      </c>
    </row>
    <row r="2772" spans="2:14" ht="15" hidden="1" x14ac:dyDescent="0.25">
      <c r="B2772" s="326" t="s">
        <v>16087</v>
      </c>
      <c r="C2772" s="326" t="s">
        <v>1255</v>
      </c>
      <c r="D2772" s="326" t="s">
        <v>16009</v>
      </c>
      <c r="E2772" s="326" t="s">
        <v>8478</v>
      </c>
      <c r="F2772" s="326" t="s">
        <v>801</v>
      </c>
      <c r="G2772" s="326" t="s">
        <v>896</v>
      </c>
      <c r="H2772" s="326" t="s">
        <v>6249</v>
      </c>
      <c r="I2772" s="327">
        <v>0</v>
      </c>
      <c r="J2772" s="327">
        <v>0</v>
      </c>
      <c r="K2772" s="327">
        <v>0</v>
      </c>
      <c r="L2772" s="327">
        <v>0</v>
      </c>
      <c r="M2772" s="327">
        <v>0</v>
      </c>
      <c r="N2772" s="326" t="s">
        <v>7279</v>
      </c>
    </row>
    <row r="2773" spans="2:14" ht="15" hidden="1" x14ac:dyDescent="0.25">
      <c r="B2773" s="324" t="s">
        <v>16088</v>
      </c>
      <c r="C2773" s="324" t="s">
        <v>1255</v>
      </c>
      <c r="D2773" s="324" t="s">
        <v>16009</v>
      </c>
      <c r="E2773" s="324" t="s">
        <v>8483</v>
      </c>
      <c r="F2773" s="324" t="s">
        <v>801</v>
      </c>
      <c r="G2773" s="324" t="s">
        <v>896</v>
      </c>
      <c r="H2773" s="324" t="s">
        <v>6249</v>
      </c>
      <c r="I2773" s="325">
        <v>0</v>
      </c>
      <c r="J2773" s="325">
        <v>0</v>
      </c>
      <c r="K2773" s="325">
        <v>0</v>
      </c>
      <c r="L2773" s="325">
        <v>0</v>
      </c>
      <c r="M2773" s="325">
        <v>0</v>
      </c>
      <c r="N2773" s="324" t="s">
        <v>7279</v>
      </c>
    </row>
    <row r="2774" spans="2:14" ht="15" hidden="1" x14ac:dyDescent="0.25">
      <c r="B2774" s="326" t="s">
        <v>21703</v>
      </c>
      <c r="C2774" s="326" t="s">
        <v>1255</v>
      </c>
      <c r="D2774" s="326" t="s">
        <v>16009</v>
      </c>
      <c r="E2774" s="326" t="s">
        <v>8485</v>
      </c>
      <c r="F2774" s="326" t="s">
        <v>801</v>
      </c>
      <c r="G2774" s="326" t="s">
        <v>896</v>
      </c>
      <c r="H2774" s="326" t="s">
        <v>6249</v>
      </c>
      <c r="I2774" s="327">
        <v>0</v>
      </c>
      <c r="J2774" s="327">
        <v>0</v>
      </c>
      <c r="K2774" s="327">
        <v>0</v>
      </c>
      <c r="L2774" s="327">
        <v>0</v>
      </c>
      <c r="M2774" s="327">
        <v>0</v>
      </c>
      <c r="N2774" s="326" t="s">
        <v>7279</v>
      </c>
    </row>
    <row r="2775" spans="2:14" ht="15" hidden="1" x14ac:dyDescent="0.25">
      <c r="B2775" s="324" t="s">
        <v>16089</v>
      </c>
      <c r="C2775" s="324" t="s">
        <v>1255</v>
      </c>
      <c r="D2775" s="324" t="s">
        <v>16009</v>
      </c>
      <c r="E2775" s="324" t="s">
        <v>8486</v>
      </c>
      <c r="F2775" s="324" t="s">
        <v>801</v>
      </c>
      <c r="G2775" s="324" t="s">
        <v>896</v>
      </c>
      <c r="H2775" s="324" t="s">
        <v>6249</v>
      </c>
      <c r="I2775" s="325">
        <v>0</v>
      </c>
      <c r="J2775" s="325">
        <v>0</v>
      </c>
      <c r="K2775" s="325">
        <v>0</v>
      </c>
      <c r="L2775" s="325">
        <v>0</v>
      </c>
      <c r="M2775" s="325">
        <v>0</v>
      </c>
      <c r="N2775" s="324" t="s">
        <v>7279</v>
      </c>
    </row>
    <row r="2776" spans="2:14" ht="15" hidden="1" x14ac:dyDescent="0.25">
      <c r="B2776" s="326" t="s">
        <v>16090</v>
      </c>
      <c r="C2776" s="326" t="s">
        <v>1255</v>
      </c>
      <c r="D2776" s="326" t="s">
        <v>16009</v>
      </c>
      <c r="E2776" s="326" t="s">
        <v>8493</v>
      </c>
      <c r="F2776" s="326" t="s">
        <v>801</v>
      </c>
      <c r="G2776" s="326" t="s">
        <v>896</v>
      </c>
      <c r="H2776" s="326" t="s">
        <v>6249</v>
      </c>
      <c r="I2776" s="327">
        <v>0</v>
      </c>
      <c r="J2776" s="327">
        <v>0</v>
      </c>
      <c r="K2776" s="327">
        <v>0</v>
      </c>
      <c r="L2776" s="327">
        <v>0</v>
      </c>
      <c r="M2776" s="327">
        <v>0</v>
      </c>
      <c r="N2776" s="326" t="s">
        <v>7279</v>
      </c>
    </row>
    <row r="2777" spans="2:14" ht="15" hidden="1" x14ac:dyDescent="0.25">
      <c r="B2777" s="324" t="s">
        <v>16091</v>
      </c>
      <c r="C2777" s="324" t="s">
        <v>1255</v>
      </c>
      <c r="D2777" s="324" t="s">
        <v>16009</v>
      </c>
      <c r="E2777" s="324" t="s">
        <v>9589</v>
      </c>
      <c r="F2777" s="324" t="s">
        <v>801</v>
      </c>
      <c r="G2777" s="324" t="s">
        <v>896</v>
      </c>
      <c r="H2777" s="324" t="s">
        <v>6249</v>
      </c>
      <c r="I2777" s="325">
        <v>0</v>
      </c>
      <c r="J2777" s="325">
        <v>0</v>
      </c>
      <c r="K2777" s="325">
        <v>0</v>
      </c>
      <c r="L2777" s="325">
        <v>0</v>
      </c>
      <c r="M2777" s="325">
        <v>0</v>
      </c>
      <c r="N2777" s="324" t="s">
        <v>7279</v>
      </c>
    </row>
    <row r="2778" spans="2:14" ht="15" hidden="1" x14ac:dyDescent="0.25">
      <c r="B2778" s="326" t="s">
        <v>16092</v>
      </c>
      <c r="C2778" s="326" t="s">
        <v>1255</v>
      </c>
      <c r="D2778" s="326" t="s">
        <v>16009</v>
      </c>
      <c r="E2778" s="326" t="s">
        <v>8494</v>
      </c>
      <c r="F2778" s="326" t="s">
        <v>801</v>
      </c>
      <c r="G2778" s="326" t="s">
        <v>896</v>
      </c>
      <c r="H2778" s="326" t="s">
        <v>6249</v>
      </c>
      <c r="I2778" s="327">
        <v>0</v>
      </c>
      <c r="J2778" s="327">
        <v>0</v>
      </c>
      <c r="K2778" s="327">
        <v>0</v>
      </c>
      <c r="L2778" s="327">
        <v>0</v>
      </c>
      <c r="M2778" s="327">
        <v>0</v>
      </c>
      <c r="N2778" s="326" t="s">
        <v>7279</v>
      </c>
    </row>
    <row r="2779" spans="2:14" ht="15" hidden="1" x14ac:dyDescent="0.25">
      <c r="B2779" s="324" t="s">
        <v>16093</v>
      </c>
      <c r="C2779" s="324" t="s">
        <v>1255</v>
      </c>
      <c r="D2779" s="324" t="s">
        <v>16009</v>
      </c>
      <c r="E2779" s="324" t="s">
        <v>9590</v>
      </c>
      <c r="F2779" s="324" t="s">
        <v>801</v>
      </c>
      <c r="G2779" s="324" t="s">
        <v>896</v>
      </c>
      <c r="H2779" s="324" t="s">
        <v>6249</v>
      </c>
      <c r="I2779" s="325">
        <v>0</v>
      </c>
      <c r="J2779" s="325">
        <v>0</v>
      </c>
      <c r="K2779" s="325">
        <v>0</v>
      </c>
      <c r="L2779" s="325">
        <v>0</v>
      </c>
      <c r="M2779" s="325">
        <v>0</v>
      </c>
      <c r="N2779" s="324" t="s">
        <v>7279</v>
      </c>
    </row>
    <row r="2780" spans="2:14" ht="15" hidden="1" x14ac:dyDescent="0.25">
      <c r="B2780" s="326" t="s">
        <v>16094</v>
      </c>
      <c r="C2780" s="326" t="s">
        <v>1255</v>
      </c>
      <c r="D2780" s="326" t="s">
        <v>16009</v>
      </c>
      <c r="E2780" s="326" t="s">
        <v>9591</v>
      </c>
      <c r="F2780" s="326" t="s">
        <v>801</v>
      </c>
      <c r="G2780" s="326" t="s">
        <v>896</v>
      </c>
      <c r="H2780" s="326" t="s">
        <v>6249</v>
      </c>
      <c r="I2780" s="327">
        <v>0</v>
      </c>
      <c r="J2780" s="327">
        <v>0</v>
      </c>
      <c r="K2780" s="327">
        <v>0</v>
      </c>
      <c r="L2780" s="327">
        <v>0</v>
      </c>
      <c r="M2780" s="327">
        <v>0</v>
      </c>
      <c r="N2780" s="326" t="s">
        <v>7279</v>
      </c>
    </row>
    <row r="2781" spans="2:14" ht="15" hidden="1" x14ac:dyDescent="0.25">
      <c r="B2781" s="324" t="s">
        <v>16095</v>
      </c>
      <c r="C2781" s="324" t="s">
        <v>1255</v>
      </c>
      <c r="D2781" s="324" t="s">
        <v>16009</v>
      </c>
      <c r="E2781" s="324" t="s">
        <v>10078</v>
      </c>
      <c r="F2781" s="324" t="s">
        <v>801</v>
      </c>
      <c r="G2781" s="324" t="s">
        <v>896</v>
      </c>
      <c r="H2781" s="324" t="s">
        <v>6249</v>
      </c>
      <c r="I2781" s="325">
        <v>0</v>
      </c>
      <c r="J2781" s="325">
        <v>0</v>
      </c>
      <c r="K2781" s="325">
        <v>0</v>
      </c>
      <c r="L2781" s="325">
        <v>0</v>
      </c>
      <c r="M2781" s="325">
        <v>0</v>
      </c>
      <c r="N2781" s="324" t="s">
        <v>7279</v>
      </c>
    </row>
    <row r="2782" spans="2:14" ht="15" hidden="1" x14ac:dyDescent="0.25">
      <c r="B2782" s="326" t="s">
        <v>16096</v>
      </c>
      <c r="C2782" s="326" t="s">
        <v>1255</v>
      </c>
      <c r="D2782" s="326" t="s">
        <v>16009</v>
      </c>
      <c r="E2782" s="326" t="s">
        <v>10079</v>
      </c>
      <c r="F2782" s="326" t="s">
        <v>801</v>
      </c>
      <c r="G2782" s="326" t="s">
        <v>896</v>
      </c>
      <c r="H2782" s="326" t="s">
        <v>6249</v>
      </c>
      <c r="I2782" s="327">
        <v>0</v>
      </c>
      <c r="J2782" s="327">
        <v>0</v>
      </c>
      <c r="K2782" s="327">
        <v>0</v>
      </c>
      <c r="L2782" s="327">
        <v>0</v>
      </c>
      <c r="M2782" s="327">
        <v>0</v>
      </c>
      <c r="N2782" s="326" t="s">
        <v>7279</v>
      </c>
    </row>
    <row r="2783" spans="2:14" ht="15" hidden="1" x14ac:dyDescent="0.25">
      <c r="B2783" s="324" t="s">
        <v>16097</v>
      </c>
      <c r="C2783" s="324" t="s">
        <v>1255</v>
      </c>
      <c r="D2783" s="324" t="s">
        <v>16009</v>
      </c>
      <c r="E2783" s="324" t="s">
        <v>9375</v>
      </c>
      <c r="F2783" s="324" t="s">
        <v>801</v>
      </c>
      <c r="G2783" s="324" t="s">
        <v>896</v>
      </c>
      <c r="H2783" s="324" t="s">
        <v>6249</v>
      </c>
      <c r="I2783" s="325">
        <v>0</v>
      </c>
      <c r="J2783" s="325">
        <v>0</v>
      </c>
      <c r="K2783" s="325">
        <v>0</v>
      </c>
      <c r="L2783" s="325">
        <v>0</v>
      </c>
      <c r="M2783" s="325">
        <v>0</v>
      </c>
      <c r="N2783" s="324" t="s">
        <v>7279</v>
      </c>
    </row>
    <row r="2784" spans="2:14" ht="15" hidden="1" x14ac:dyDescent="0.25">
      <c r="B2784" s="326" t="s">
        <v>16098</v>
      </c>
      <c r="C2784" s="326" t="s">
        <v>1255</v>
      </c>
      <c r="D2784" s="326" t="s">
        <v>16009</v>
      </c>
      <c r="E2784" s="326" t="s">
        <v>9401</v>
      </c>
      <c r="F2784" s="326" t="s">
        <v>801</v>
      </c>
      <c r="G2784" s="326" t="s">
        <v>896</v>
      </c>
      <c r="H2784" s="326" t="s">
        <v>6249</v>
      </c>
      <c r="I2784" s="327">
        <v>0</v>
      </c>
      <c r="J2784" s="327">
        <v>0</v>
      </c>
      <c r="K2784" s="327">
        <v>0</v>
      </c>
      <c r="L2784" s="327">
        <v>0</v>
      </c>
      <c r="M2784" s="327">
        <v>0</v>
      </c>
      <c r="N2784" s="326" t="s">
        <v>7279</v>
      </c>
    </row>
    <row r="2785" spans="2:14" ht="15" hidden="1" x14ac:dyDescent="0.25">
      <c r="B2785" s="324" t="s">
        <v>16099</v>
      </c>
      <c r="C2785" s="324" t="s">
        <v>1255</v>
      </c>
      <c r="D2785" s="324" t="s">
        <v>16009</v>
      </c>
      <c r="E2785" s="324" t="s">
        <v>12613</v>
      </c>
      <c r="F2785" s="324" t="s">
        <v>801</v>
      </c>
      <c r="G2785" s="324" t="s">
        <v>896</v>
      </c>
      <c r="H2785" s="324" t="s">
        <v>6249</v>
      </c>
      <c r="I2785" s="325">
        <v>0</v>
      </c>
      <c r="J2785" s="325">
        <v>0</v>
      </c>
      <c r="K2785" s="325">
        <v>0</v>
      </c>
      <c r="L2785" s="325">
        <v>0</v>
      </c>
      <c r="M2785" s="325">
        <v>0</v>
      </c>
      <c r="N2785" s="324" t="s">
        <v>7279</v>
      </c>
    </row>
    <row r="2786" spans="2:14" ht="15" hidden="1" x14ac:dyDescent="0.25">
      <c r="B2786" s="326" t="s">
        <v>16100</v>
      </c>
      <c r="C2786" s="326" t="s">
        <v>1255</v>
      </c>
      <c r="D2786" s="326" t="s">
        <v>16009</v>
      </c>
      <c r="E2786" s="326" t="s">
        <v>10128</v>
      </c>
      <c r="F2786" s="326" t="s">
        <v>2443</v>
      </c>
      <c r="G2786" s="326" t="s">
        <v>896</v>
      </c>
      <c r="H2786" s="326" t="s">
        <v>6249</v>
      </c>
      <c r="I2786" s="327">
        <v>0</v>
      </c>
      <c r="J2786" s="327">
        <v>0</v>
      </c>
      <c r="K2786" s="327">
        <v>0</v>
      </c>
      <c r="L2786" s="327">
        <v>0</v>
      </c>
      <c r="M2786" s="327">
        <v>0</v>
      </c>
      <c r="N2786" s="326" t="s">
        <v>7279</v>
      </c>
    </row>
    <row r="2787" spans="2:14" ht="15" hidden="1" x14ac:dyDescent="0.25">
      <c r="B2787" s="324" t="s">
        <v>16101</v>
      </c>
      <c r="C2787" s="324" t="s">
        <v>1255</v>
      </c>
      <c r="D2787" s="324" t="s">
        <v>16009</v>
      </c>
      <c r="E2787" s="324" t="s">
        <v>13065</v>
      </c>
      <c r="F2787" s="324" t="s">
        <v>2443</v>
      </c>
      <c r="G2787" s="324" t="s">
        <v>896</v>
      </c>
      <c r="H2787" s="324" t="s">
        <v>6249</v>
      </c>
      <c r="I2787" s="325">
        <v>0</v>
      </c>
      <c r="J2787" s="325">
        <v>0</v>
      </c>
      <c r="K2787" s="325">
        <v>0</v>
      </c>
      <c r="L2787" s="325">
        <v>0</v>
      </c>
      <c r="M2787" s="325">
        <v>0</v>
      </c>
      <c r="N2787" s="324" t="s">
        <v>7279</v>
      </c>
    </row>
    <row r="2788" spans="2:14" ht="15" hidden="1" x14ac:dyDescent="0.25">
      <c r="B2788" s="326" t="s">
        <v>16102</v>
      </c>
      <c r="C2788" s="326" t="s">
        <v>1255</v>
      </c>
      <c r="D2788" s="326" t="s">
        <v>16009</v>
      </c>
      <c r="E2788" s="326" t="s">
        <v>13096</v>
      </c>
      <c r="F2788" s="326" t="s">
        <v>801</v>
      </c>
      <c r="G2788" s="326" t="s">
        <v>896</v>
      </c>
      <c r="H2788" s="326" t="s">
        <v>6249</v>
      </c>
      <c r="I2788" s="327">
        <v>0</v>
      </c>
      <c r="J2788" s="327">
        <v>0</v>
      </c>
      <c r="K2788" s="327">
        <v>0</v>
      </c>
      <c r="L2788" s="327">
        <v>0</v>
      </c>
      <c r="M2788" s="327">
        <v>0</v>
      </c>
      <c r="N2788" s="326" t="s">
        <v>7279</v>
      </c>
    </row>
    <row r="2789" spans="2:14" ht="15" hidden="1" x14ac:dyDescent="0.25">
      <c r="B2789" s="324" t="s">
        <v>16103</v>
      </c>
      <c r="C2789" s="324" t="s">
        <v>1255</v>
      </c>
      <c r="D2789" s="324" t="s">
        <v>16009</v>
      </c>
      <c r="E2789" s="324" t="s">
        <v>12614</v>
      </c>
      <c r="F2789" s="324" t="s">
        <v>801</v>
      </c>
      <c r="G2789" s="324" t="s">
        <v>896</v>
      </c>
      <c r="H2789" s="324" t="s">
        <v>6249</v>
      </c>
      <c r="I2789" s="325">
        <v>0</v>
      </c>
      <c r="J2789" s="325">
        <v>0</v>
      </c>
      <c r="K2789" s="325">
        <v>0</v>
      </c>
      <c r="L2789" s="325">
        <v>0</v>
      </c>
      <c r="M2789" s="325">
        <v>0</v>
      </c>
      <c r="N2789" s="324" t="s">
        <v>7279</v>
      </c>
    </row>
    <row r="2790" spans="2:14" ht="15" hidden="1" x14ac:dyDescent="0.25">
      <c r="B2790" s="326" t="s">
        <v>16104</v>
      </c>
      <c r="C2790" s="326" t="s">
        <v>1255</v>
      </c>
      <c r="D2790" s="326" t="s">
        <v>16009</v>
      </c>
      <c r="E2790" s="326" t="s">
        <v>16105</v>
      </c>
      <c r="F2790" s="326" t="s">
        <v>800</v>
      </c>
      <c r="G2790" s="326" t="s">
        <v>896</v>
      </c>
      <c r="H2790" s="326" t="s">
        <v>6249</v>
      </c>
      <c r="I2790" s="327">
        <v>0</v>
      </c>
      <c r="J2790" s="327">
        <v>0</v>
      </c>
      <c r="K2790" s="327">
        <v>0</v>
      </c>
      <c r="L2790" s="327">
        <v>0</v>
      </c>
      <c r="M2790" s="327">
        <v>0</v>
      </c>
      <c r="N2790" s="326" t="s">
        <v>7279</v>
      </c>
    </row>
    <row r="2791" spans="2:14" ht="15" hidden="1" x14ac:dyDescent="0.25">
      <c r="B2791" s="324" t="s">
        <v>16106</v>
      </c>
      <c r="C2791" s="324" t="s">
        <v>1255</v>
      </c>
      <c r="D2791" s="324" t="s">
        <v>16009</v>
      </c>
      <c r="E2791" s="324" t="s">
        <v>16107</v>
      </c>
      <c r="F2791" s="324" t="s">
        <v>801</v>
      </c>
      <c r="G2791" s="324" t="s">
        <v>896</v>
      </c>
      <c r="H2791" s="324" t="s">
        <v>6249</v>
      </c>
      <c r="I2791" s="325">
        <v>0</v>
      </c>
      <c r="J2791" s="325">
        <v>0</v>
      </c>
      <c r="K2791" s="325">
        <v>0</v>
      </c>
      <c r="L2791" s="325">
        <v>0</v>
      </c>
      <c r="M2791" s="325">
        <v>0</v>
      </c>
      <c r="N2791" s="324" t="s">
        <v>7279</v>
      </c>
    </row>
    <row r="2792" spans="2:14" ht="15" hidden="1" x14ac:dyDescent="0.25">
      <c r="B2792" s="326" t="s">
        <v>16108</v>
      </c>
      <c r="C2792" s="326" t="s">
        <v>1255</v>
      </c>
      <c r="D2792" s="326" t="s">
        <v>16009</v>
      </c>
      <c r="E2792" s="326" t="s">
        <v>16109</v>
      </c>
      <c r="F2792" s="326" t="s">
        <v>811</v>
      </c>
      <c r="G2792" s="326" t="s">
        <v>896</v>
      </c>
      <c r="H2792" s="326" t="s">
        <v>6249</v>
      </c>
      <c r="I2792" s="327">
        <v>0</v>
      </c>
      <c r="J2792" s="327">
        <v>0</v>
      </c>
      <c r="K2792" s="327">
        <v>0</v>
      </c>
      <c r="L2792" s="327">
        <v>0</v>
      </c>
      <c r="M2792" s="327">
        <v>0</v>
      </c>
      <c r="N2792" s="326" t="s">
        <v>7279</v>
      </c>
    </row>
    <row r="2793" spans="2:14" ht="15" hidden="1" x14ac:dyDescent="0.25">
      <c r="B2793" s="324" t="s">
        <v>16110</v>
      </c>
      <c r="C2793" s="324" t="s">
        <v>1255</v>
      </c>
      <c r="D2793" s="324" t="s">
        <v>16009</v>
      </c>
      <c r="E2793" s="324" t="s">
        <v>16111</v>
      </c>
      <c r="F2793" s="324" t="s">
        <v>811</v>
      </c>
      <c r="G2793" s="324" t="s">
        <v>896</v>
      </c>
      <c r="H2793" s="324" t="s">
        <v>6249</v>
      </c>
      <c r="I2793" s="325">
        <v>0</v>
      </c>
      <c r="J2793" s="325">
        <v>0</v>
      </c>
      <c r="K2793" s="325">
        <v>0</v>
      </c>
      <c r="L2793" s="325">
        <v>0</v>
      </c>
      <c r="M2793" s="325">
        <v>0</v>
      </c>
      <c r="N2793" s="324" t="s">
        <v>7279</v>
      </c>
    </row>
    <row r="2794" spans="2:14" ht="15" hidden="1" x14ac:dyDescent="0.25">
      <c r="B2794" s="326" t="s">
        <v>16112</v>
      </c>
      <c r="C2794" s="326" t="s">
        <v>1255</v>
      </c>
      <c r="D2794" s="326" t="s">
        <v>16113</v>
      </c>
      <c r="E2794" s="326" t="s">
        <v>2408</v>
      </c>
      <c r="F2794" s="326" t="s">
        <v>801</v>
      </c>
      <c r="G2794" s="326" t="s">
        <v>896</v>
      </c>
      <c r="H2794" s="326" t="s">
        <v>6249</v>
      </c>
      <c r="I2794" s="327">
        <v>0</v>
      </c>
      <c r="J2794" s="327">
        <v>0</v>
      </c>
      <c r="K2794" s="327">
        <v>0</v>
      </c>
      <c r="L2794" s="327">
        <v>0</v>
      </c>
      <c r="M2794" s="327">
        <v>0</v>
      </c>
      <c r="N2794" s="326" t="s">
        <v>7279</v>
      </c>
    </row>
    <row r="2795" spans="2:14" ht="15" hidden="1" x14ac:dyDescent="0.25">
      <c r="B2795" s="326" t="s">
        <v>16114</v>
      </c>
      <c r="C2795" s="326" t="s">
        <v>1255</v>
      </c>
      <c r="D2795" s="326" t="s">
        <v>16113</v>
      </c>
      <c r="E2795" s="326" t="s">
        <v>2409</v>
      </c>
      <c r="F2795" s="326" t="s">
        <v>1102</v>
      </c>
      <c r="G2795" s="326" t="s">
        <v>896</v>
      </c>
      <c r="H2795" s="326" t="s">
        <v>6249</v>
      </c>
      <c r="I2795" s="327">
        <v>0</v>
      </c>
      <c r="J2795" s="327">
        <v>0</v>
      </c>
      <c r="K2795" s="327">
        <v>0</v>
      </c>
      <c r="L2795" s="327">
        <v>0</v>
      </c>
      <c r="M2795" s="327">
        <v>0</v>
      </c>
      <c r="N2795" s="326" t="s">
        <v>7279</v>
      </c>
    </row>
    <row r="2796" spans="2:14" ht="15" hidden="1" x14ac:dyDescent="0.25">
      <c r="B2796" s="326" t="s">
        <v>21704</v>
      </c>
      <c r="C2796" s="326" t="s">
        <v>1255</v>
      </c>
      <c r="D2796" s="326" t="s">
        <v>16113</v>
      </c>
      <c r="E2796" s="326" t="s">
        <v>2410</v>
      </c>
      <c r="F2796" s="326" t="s">
        <v>801</v>
      </c>
      <c r="G2796" s="326" t="s">
        <v>896</v>
      </c>
      <c r="H2796" s="326" t="s">
        <v>6249</v>
      </c>
      <c r="I2796" s="327">
        <v>0</v>
      </c>
      <c r="J2796" s="327">
        <v>0</v>
      </c>
      <c r="K2796" s="327">
        <v>0</v>
      </c>
      <c r="L2796" s="327">
        <v>0</v>
      </c>
      <c r="M2796" s="327">
        <v>0</v>
      </c>
      <c r="N2796" s="326" t="s">
        <v>7279</v>
      </c>
    </row>
    <row r="2797" spans="2:14" ht="15" hidden="1" x14ac:dyDescent="0.25">
      <c r="B2797" s="324" t="s">
        <v>16115</v>
      </c>
      <c r="C2797" s="324" t="s">
        <v>1255</v>
      </c>
      <c r="D2797" s="324" t="s">
        <v>16113</v>
      </c>
      <c r="E2797" s="324" t="s">
        <v>3529</v>
      </c>
      <c r="F2797" s="324" t="s">
        <v>1102</v>
      </c>
      <c r="G2797" s="324" t="s">
        <v>896</v>
      </c>
      <c r="H2797" s="324" t="s">
        <v>6249</v>
      </c>
      <c r="I2797" s="325">
        <v>0</v>
      </c>
      <c r="J2797" s="325">
        <v>0</v>
      </c>
      <c r="K2797" s="325">
        <v>0</v>
      </c>
      <c r="L2797" s="325">
        <v>0</v>
      </c>
      <c r="M2797" s="325">
        <v>0</v>
      </c>
      <c r="N2797" s="324" t="s">
        <v>7279</v>
      </c>
    </row>
    <row r="2798" spans="2:14" ht="15" hidden="1" x14ac:dyDescent="0.25">
      <c r="B2798" s="324" t="s">
        <v>16116</v>
      </c>
      <c r="C2798" s="324" t="s">
        <v>1255</v>
      </c>
      <c r="D2798" s="324" t="s">
        <v>16113</v>
      </c>
      <c r="E2798" s="324" t="s">
        <v>3723</v>
      </c>
      <c r="F2798" s="324" t="s">
        <v>1102</v>
      </c>
      <c r="G2798" s="324" t="s">
        <v>896</v>
      </c>
      <c r="H2798" s="324" t="s">
        <v>6249</v>
      </c>
      <c r="I2798" s="325">
        <v>0</v>
      </c>
      <c r="J2798" s="325">
        <v>0</v>
      </c>
      <c r="K2798" s="325">
        <v>0</v>
      </c>
      <c r="L2798" s="325">
        <v>0</v>
      </c>
      <c r="M2798" s="325">
        <v>0</v>
      </c>
      <c r="N2798" s="324" t="s">
        <v>7279</v>
      </c>
    </row>
    <row r="2799" spans="2:14" ht="15" hidden="1" x14ac:dyDescent="0.25">
      <c r="B2799" s="324" t="s">
        <v>16117</v>
      </c>
      <c r="C2799" s="324" t="s">
        <v>1255</v>
      </c>
      <c r="D2799" s="324" t="s">
        <v>16113</v>
      </c>
      <c r="E2799" s="324" t="s">
        <v>3724</v>
      </c>
      <c r="F2799" s="324" t="s">
        <v>801</v>
      </c>
      <c r="G2799" s="324" t="s">
        <v>896</v>
      </c>
      <c r="H2799" s="324" t="s">
        <v>6249</v>
      </c>
      <c r="I2799" s="325">
        <v>0</v>
      </c>
      <c r="J2799" s="325">
        <v>0</v>
      </c>
      <c r="K2799" s="325">
        <v>0</v>
      </c>
      <c r="L2799" s="325">
        <v>0</v>
      </c>
      <c r="M2799" s="325">
        <v>0</v>
      </c>
      <c r="N2799" s="324" t="s">
        <v>7279</v>
      </c>
    </row>
    <row r="2800" spans="2:14" ht="15" hidden="1" x14ac:dyDescent="0.25">
      <c r="B2800" s="326" t="s">
        <v>16118</v>
      </c>
      <c r="C2800" s="326" t="s">
        <v>1255</v>
      </c>
      <c r="D2800" s="326" t="s">
        <v>16119</v>
      </c>
      <c r="E2800" s="326" t="s">
        <v>5102</v>
      </c>
      <c r="F2800" s="326" t="s">
        <v>2376</v>
      </c>
      <c r="G2800" s="326" t="s">
        <v>896</v>
      </c>
      <c r="H2800" s="326" t="s">
        <v>6249</v>
      </c>
      <c r="I2800" s="327">
        <v>0</v>
      </c>
      <c r="J2800" s="327">
        <v>0</v>
      </c>
      <c r="K2800" s="327">
        <v>0</v>
      </c>
      <c r="L2800" s="327">
        <v>0</v>
      </c>
      <c r="M2800" s="327">
        <v>0</v>
      </c>
      <c r="N2800" s="326" t="s">
        <v>7279</v>
      </c>
    </row>
    <row r="2801" spans="2:14" ht="15" hidden="1" x14ac:dyDescent="0.25">
      <c r="B2801" s="326" t="s">
        <v>16120</v>
      </c>
      <c r="C2801" s="326" t="s">
        <v>1255</v>
      </c>
      <c r="D2801" s="326" t="s">
        <v>16119</v>
      </c>
      <c r="E2801" s="326" t="s">
        <v>2411</v>
      </c>
      <c r="F2801" s="326" t="s">
        <v>801</v>
      </c>
      <c r="G2801" s="326" t="s">
        <v>896</v>
      </c>
      <c r="H2801" s="326" t="s">
        <v>6249</v>
      </c>
      <c r="I2801" s="327">
        <v>0</v>
      </c>
      <c r="J2801" s="327">
        <v>0</v>
      </c>
      <c r="K2801" s="327">
        <v>0</v>
      </c>
      <c r="L2801" s="327">
        <v>0</v>
      </c>
      <c r="M2801" s="327">
        <v>0</v>
      </c>
      <c r="N2801" s="326" t="s">
        <v>7279</v>
      </c>
    </row>
    <row r="2802" spans="2:14" ht="15" hidden="1" x14ac:dyDescent="0.25">
      <c r="B2802" s="326" t="s">
        <v>16121</v>
      </c>
      <c r="C2802" s="326" t="s">
        <v>1255</v>
      </c>
      <c r="D2802" s="326" t="s">
        <v>16119</v>
      </c>
      <c r="E2802" s="326" t="s">
        <v>2412</v>
      </c>
      <c r="F2802" s="326" t="s">
        <v>801</v>
      </c>
      <c r="G2802" s="326" t="s">
        <v>896</v>
      </c>
      <c r="H2802" s="326" t="s">
        <v>6249</v>
      </c>
      <c r="I2802" s="327">
        <v>0</v>
      </c>
      <c r="J2802" s="327">
        <v>0</v>
      </c>
      <c r="K2802" s="327">
        <v>0</v>
      </c>
      <c r="L2802" s="327">
        <v>0</v>
      </c>
      <c r="M2802" s="327">
        <v>0</v>
      </c>
      <c r="N2802" s="326" t="s">
        <v>7279</v>
      </c>
    </row>
    <row r="2803" spans="2:14" ht="15" hidden="1" x14ac:dyDescent="0.25">
      <c r="B2803" s="326" t="s">
        <v>16122</v>
      </c>
      <c r="C2803" s="326" t="s">
        <v>1255</v>
      </c>
      <c r="D2803" s="326" t="s">
        <v>16119</v>
      </c>
      <c r="E2803" s="326" t="s">
        <v>9852</v>
      </c>
      <c r="F2803" s="326" t="s">
        <v>801</v>
      </c>
      <c r="G2803" s="326" t="s">
        <v>896</v>
      </c>
      <c r="H2803" s="326" t="s">
        <v>6249</v>
      </c>
      <c r="I2803" s="327">
        <v>0</v>
      </c>
      <c r="J2803" s="327">
        <v>0</v>
      </c>
      <c r="K2803" s="327">
        <v>0</v>
      </c>
      <c r="L2803" s="327">
        <v>0</v>
      </c>
      <c r="M2803" s="327">
        <v>0</v>
      </c>
      <c r="N2803" s="326" t="s">
        <v>7279</v>
      </c>
    </row>
    <row r="2804" spans="2:14" ht="15" hidden="1" x14ac:dyDescent="0.25">
      <c r="B2804" s="324" t="s">
        <v>16123</v>
      </c>
      <c r="C2804" s="324" t="s">
        <v>1255</v>
      </c>
      <c r="D2804" s="324" t="s">
        <v>16119</v>
      </c>
      <c r="E2804" s="324" t="s">
        <v>5576</v>
      </c>
      <c r="F2804" s="324" t="s">
        <v>801</v>
      </c>
      <c r="G2804" s="324" t="s">
        <v>896</v>
      </c>
      <c r="H2804" s="324" t="s">
        <v>6249</v>
      </c>
      <c r="I2804" s="325">
        <v>0</v>
      </c>
      <c r="J2804" s="325">
        <v>0</v>
      </c>
      <c r="K2804" s="325">
        <v>0</v>
      </c>
      <c r="L2804" s="325">
        <v>0</v>
      </c>
      <c r="M2804" s="325">
        <v>0</v>
      </c>
      <c r="N2804" s="324" t="s">
        <v>7279</v>
      </c>
    </row>
    <row r="2805" spans="2:14" ht="15" hidden="1" x14ac:dyDescent="0.25">
      <c r="B2805" s="324" t="s">
        <v>16124</v>
      </c>
      <c r="C2805" s="324" t="s">
        <v>1255</v>
      </c>
      <c r="D2805" s="324" t="s">
        <v>16119</v>
      </c>
      <c r="E2805" s="324" t="s">
        <v>5104</v>
      </c>
      <c r="F2805" s="324" t="s">
        <v>2376</v>
      </c>
      <c r="G2805" s="324" t="s">
        <v>896</v>
      </c>
      <c r="H2805" s="324" t="s">
        <v>6249</v>
      </c>
      <c r="I2805" s="325">
        <v>0</v>
      </c>
      <c r="J2805" s="325">
        <v>0</v>
      </c>
      <c r="K2805" s="325">
        <v>0</v>
      </c>
      <c r="L2805" s="325">
        <v>0</v>
      </c>
      <c r="M2805" s="325">
        <v>0</v>
      </c>
      <c r="N2805" s="324" t="s">
        <v>7279</v>
      </c>
    </row>
    <row r="2806" spans="2:14" ht="15" hidden="1" x14ac:dyDescent="0.25">
      <c r="B2806" s="324" t="s">
        <v>16125</v>
      </c>
      <c r="C2806" s="324" t="s">
        <v>1255</v>
      </c>
      <c r="D2806" s="324" t="s">
        <v>16119</v>
      </c>
      <c r="E2806" s="324" t="s">
        <v>5105</v>
      </c>
      <c r="F2806" s="324" t="s">
        <v>801</v>
      </c>
      <c r="G2806" s="324" t="s">
        <v>896</v>
      </c>
      <c r="H2806" s="324" t="s">
        <v>6249</v>
      </c>
      <c r="I2806" s="325">
        <v>0</v>
      </c>
      <c r="J2806" s="325">
        <v>0</v>
      </c>
      <c r="K2806" s="325">
        <v>0</v>
      </c>
      <c r="L2806" s="325">
        <v>0</v>
      </c>
      <c r="M2806" s="325">
        <v>0</v>
      </c>
      <c r="N2806" s="324" t="s">
        <v>7279</v>
      </c>
    </row>
    <row r="2807" spans="2:14" ht="15" hidden="1" x14ac:dyDescent="0.25">
      <c r="B2807" s="324" t="s">
        <v>16126</v>
      </c>
      <c r="C2807" s="324" t="s">
        <v>1255</v>
      </c>
      <c r="D2807" s="324" t="s">
        <v>16119</v>
      </c>
      <c r="E2807" s="324" t="s">
        <v>5106</v>
      </c>
      <c r="F2807" s="324" t="s">
        <v>801</v>
      </c>
      <c r="G2807" s="324" t="s">
        <v>896</v>
      </c>
      <c r="H2807" s="324" t="s">
        <v>6249</v>
      </c>
      <c r="I2807" s="325">
        <v>0</v>
      </c>
      <c r="J2807" s="325">
        <v>0</v>
      </c>
      <c r="K2807" s="325">
        <v>0</v>
      </c>
      <c r="L2807" s="325">
        <v>0</v>
      </c>
      <c r="M2807" s="325">
        <v>0</v>
      </c>
      <c r="N2807" s="324" t="s">
        <v>7279</v>
      </c>
    </row>
    <row r="2808" spans="2:14" ht="15" hidden="1" x14ac:dyDescent="0.25">
      <c r="B2808" s="324" t="s">
        <v>16127</v>
      </c>
      <c r="C2808" s="324" t="s">
        <v>1255</v>
      </c>
      <c r="D2808" s="324" t="s">
        <v>16119</v>
      </c>
      <c r="E2808" s="324" t="s">
        <v>5107</v>
      </c>
      <c r="F2808" s="324" t="s">
        <v>801</v>
      </c>
      <c r="G2808" s="324" t="s">
        <v>896</v>
      </c>
      <c r="H2808" s="324" t="s">
        <v>6249</v>
      </c>
      <c r="I2808" s="325">
        <v>0</v>
      </c>
      <c r="J2808" s="325">
        <v>0</v>
      </c>
      <c r="K2808" s="325">
        <v>0</v>
      </c>
      <c r="L2808" s="325">
        <v>0</v>
      </c>
      <c r="M2808" s="325">
        <v>0</v>
      </c>
      <c r="N2808" s="324" t="s">
        <v>7279</v>
      </c>
    </row>
    <row r="2809" spans="2:14" ht="15" hidden="1" x14ac:dyDescent="0.25">
      <c r="B2809" s="324" t="s">
        <v>16128</v>
      </c>
      <c r="C2809" s="324" t="s">
        <v>1255</v>
      </c>
      <c r="D2809" s="324" t="s">
        <v>16119</v>
      </c>
      <c r="E2809" s="324" t="s">
        <v>5108</v>
      </c>
      <c r="F2809" s="324" t="s">
        <v>801</v>
      </c>
      <c r="G2809" s="324" t="s">
        <v>896</v>
      </c>
      <c r="H2809" s="324" t="s">
        <v>6249</v>
      </c>
      <c r="I2809" s="325">
        <v>0</v>
      </c>
      <c r="J2809" s="325">
        <v>0</v>
      </c>
      <c r="K2809" s="325">
        <v>0</v>
      </c>
      <c r="L2809" s="325">
        <v>0</v>
      </c>
      <c r="M2809" s="325">
        <v>0</v>
      </c>
      <c r="N2809" s="324" t="s">
        <v>7279</v>
      </c>
    </row>
    <row r="2810" spans="2:14" ht="15" hidden="1" x14ac:dyDescent="0.25">
      <c r="B2810" s="324" t="s">
        <v>16129</v>
      </c>
      <c r="C2810" s="324" t="s">
        <v>1255</v>
      </c>
      <c r="D2810" s="324" t="s">
        <v>16119</v>
      </c>
      <c r="E2810" s="324" t="s">
        <v>21705</v>
      </c>
      <c r="F2810" s="324" t="s">
        <v>801</v>
      </c>
      <c r="G2810" s="324" t="s">
        <v>896</v>
      </c>
      <c r="H2810" s="324" t="s">
        <v>6249</v>
      </c>
      <c r="I2810" s="325">
        <v>0</v>
      </c>
      <c r="J2810" s="325">
        <v>0</v>
      </c>
      <c r="K2810" s="325">
        <v>0</v>
      </c>
      <c r="L2810" s="325">
        <v>0</v>
      </c>
      <c r="M2810" s="325">
        <v>0</v>
      </c>
      <c r="N2810" s="324" t="s">
        <v>7279</v>
      </c>
    </row>
    <row r="2811" spans="2:14" ht="15" hidden="1" x14ac:dyDescent="0.25">
      <c r="B2811" s="324" t="s">
        <v>16130</v>
      </c>
      <c r="C2811" s="324" t="s">
        <v>1255</v>
      </c>
      <c r="D2811" s="324" t="s">
        <v>16119</v>
      </c>
      <c r="E2811" s="324" t="s">
        <v>9592</v>
      </c>
      <c r="F2811" s="324" t="s">
        <v>811</v>
      </c>
      <c r="G2811" s="324" t="s">
        <v>896</v>
      </c>
      <c r="H2811" s="324" t="s">
        <v>6249</v>
      </c>
      <c r="I2811" s="325">
        <v>0</v>
      </c>
      <c r="J2811" s="325">
        <v>0</v>
      </c>
      <c r="K2811" s="325">
        <v>0</v>
      </c>
      <c r="L2811" s="325">
        <v>0</v>
      </c>
      <c r="M2811" s="325">
        <v>0</v>
      </c>
      <c r="N2811" s="324" t="s">
        <v>7279</v>
      </c>
    </row>
    <row r="2812" spans="2:14" ht="15" hidden="1" x14ac:dyDescent="0.25">
      <c r="B2812" s="324" t="s">
        <v>16131</v>
      </c>
      <c r="C2812" s="324" t="s">
        <v>1255</v>
      </c>
      <c r="D2812" s="324" t="s">
        <v>16119</v>
      </c>
      <c r="E2812" s="324" t="s">
        <v>5109</v>
      </c>
      <c r="F2812" s="324" t="s">
        <v>801</v>
      </c>
      <c r="G2812" s="324" t="s">
        <v>896</v>
      </c>
      <c r="H2812" s="324" t="s">
        <v>6249</v>
      </c>
      <c r="I2812" s="325">
        <v>0</v>
      </c>
      <c r="J2812" s="325">
        <v>0</v>
      </c>
      <c r="K2812" s="325">
        <v>0</v>
      </c>
      <c r="L2812" s="325">
        <v>0</v>
      </c>
      <c r="M2812" s="325">
        <v>0</v>
      </c>
      <c r="N2812" s="324" t="s">
        <v>7279</v>
      </c>
    </row>
    <row r="2813" spans="2:14" ht="15" hidden="1" x14ac:dyDescent="0.25">
      <c r="B2813" s="324" t="s">
        <v>16132</v>
      </c>
      <c r="C2813" s="324" t="s">
        <v>1255</v>
      </c>
      <c r="D2813" s="324" t="s">
        <v>16119</v>
      </c>
      <c r="E2813" s="324" t="s">
        <v>5505</v>
      </c>
      <c r="F2813" s="324" t="s">
        <v>801</v>
      </c>
      <c r="G2813" s="324" t="s">
        <v>896</v>
      </c>
      <c r="H2813" s="324" t="s">
        <v>6249</v>
      </c>
      <c r="I2813" s="325">
        <v>0</v>
      </c>
      <c r="J2813" s="325">
        <v>0</v>
      </c>
      <c r="K2813" s="325">
        <v>0</v>
      </c>
      <c r="L2813" s="325">
        <v>0</v>
      </c>
      <c r="M2813" s="325">
        <v>0</v>
      </c>
      <c r="N2813" s="324" t="s">
        <v>7279</v>
      </c>
    </row>
    <row r="2814" spans="2:14" ht="15" hidden="1" x14ac:dyDescent="0.25">
      <c r="B2814" s="324" t="s">
        <v>16133</v>
      </c>
      <c r="C2814" s="324" t="s">
        <v>1255</v>
      </c>
      <c r="D2814" s="324" t="s">
        <v>16119</v>
      </c>
      <c r="E2814" s="324" t="s">
        <v>5110</v>
      </c>
      <c r="F2814" s="324" t="s">
        <v>801</v>
      </c>
      <c r="G2814" s="324" t="s">
        <v>896</v>
      </c>
      <c r="H2814" s="324" t="s">
        <v>6249</v>
      </c>
      <c r="I2814" s="325">
        <v>0</v>
      </c>
      <c r="J2814" s="325">
        <v>0</v>
      </c>
      <c r="K2814" s="325">
        <v>0</v>
      </c>
      <c r="L2814" s="325">
        <v>0</v>
      </c>
      <c r="M2814" s="325">
        <v>0</v>
      </c>
      <c r="N2814" s="324" t="s">
        <v>7279</v>
      </c>
    </row>
    <row r="2815" spans="2:14" ht="15" hidden="1" x14ac:dyDescent="0.25">
      <c r="B2815" s="324" t="s">
        <v>16134</v>
      </c>
      <c r="C2815" s="324" t="s">
        <v>1255</v>
      </c>
      <c r="D2815" s="324" t="s">
        <v>16119</v>
      </c>
      <c r="E2815" s="324" t="s">
        <v>5111</v>
      </c>
      <c r="F2815" s="324" t="s">
        <v>801</v>
      </c>
      <c r="G2815" s="324" t="s">
        <v>896</v>
      </c>
      <c r="H2815" s="324" t="s">
        <v>6249</v>
      </c>
      <c r="I2815" s="325">
        <v>0</v>
      </c>
      <c r="J2815" s="325">
        <v>0</v>
      </c>
      <c r="K2815" s="325">
        <v>0</v>
      </c>
      <c r="L2815" s="325">
        <v>0</v>
      </c>
      <c r="M2815" s="325">
        <v>0</v>
      </c>
      <c r="N2815" s="324" t="s">
        <v>7279</v>
      </c>
    </row>
    <row r="2816" spans="2:14" ht="15" hidden="1" x14ac:dyDescent="0.25">
      <c r="B2816" s="324" t="s">
        <v>16135</v>
      </c>
      <c r="C2816" s="324" t="s">
        <v>1255</v>
      </c>
      <c r="D2816" s="324" t="s">
        <v>16119</v>
      </c>
      <c r="E2816" s="324" t="s">
        <v>7348</v>
      </c>
      <c r="F2816" s="324" t="s">
        <v>801</v>
      </c>
      <c r="G2816" s="324" t="s">
        <v>896</v>
      </c>
      <c r="H2816" s="324" t="s">
        <v>6249</v>
      </c>
      <c r="I2816" s="325">
        <v>0</v>
      </c>
      <c r="J2816" s="325">
        <v>0</v>
      </c>
      <c r="K2816" s="325">
        <v>0</v>
      </c>
      <c r="L2816" s="325">
        <v>0</v>
      </c>
      <c r="M2816" s="325">
        <v>0</v>
      </c>
      <c r="N2816" s="324" t="s">
        <v>7279</v>
      </c>
    </row>
    <row r="2817" spans="2:14" ht="15" hidden="1" x14ac:dyDescent="0.25">
      <c r="B2817" s="324" t="s">
        <v>16136</v>
      </c>
      <c r="C2817" s="324" t="s">
        <v>1255</v>
      </c>
      <c r="D2817" s="324" t="s">
        <v>16119</v>
      </c>
      <c r="E2817" s="324" t="s">
        <v>6318</v>
      </c>
      <c r="F2817" s="324" t="s">
        <v>801</v>
      </c>
      <c r="G2817" s="324" t="s">
        <v>896</v>
      </c>
      <c r="H2817" s="324" t="s">
        <v>6249</v>
      </c>
      <c r="I2817" s="325">
        <v>0</v>
      </c>
      <c r="J2817" s="325">
        <v>0</v>
      </c>
      <c r="K2817" s="325">
        <v>0</v>
      </c>
      <c r="L2817" s="325">
        <v>0</v>
      </c>
      <c r="M2817" s="325">
        <v>0</v>
      </c>
      <c r="N2817" s="324" t="s">
        <v>7279</v>
      </c>
    </row>
    <row r="2818" spans="2:14" ht="15" hidden="1" x14ac:dyDescent="0.25">
      <c r="B2818" s="324" t="s">
        <v>16137</v>
      </c>
      <c r="C2818" s="324" t="s">
        <v>1255</v>
      </c>
      <c r="D2818" s="324" t="s">
        <v>16119</v>
      </c>
      <c r="E2818" s="324" t="s">
        <v>5112</v>
      </c>
      <c r="F2818" s="324" t="s">
        <v>801</v>
      </c>
      <c r="G2818" s="324" t="s">
        <v>896</v>
      </c>
      <c r="H2818" s="324" t="s">
        <v>6249</v>
      </c>
      <c r="I2818" s="325">
        <v>0</v>
      </c>
      <c r="J2818" s="325">
        <v>0</v>
      </c>
      <c r="K2818" s="325">
        <v>0</v>
      </c>
      <c r="L2818" s="325">
        <v>0</v>
      </c>
      <c r="M2818" s="325">
        <v>0</v>
      </c>
      <c r="N2818" s="324" t="s">
        <v>7279</v>
      </c>
    </row>
    <row r="2819" spans="2:14" ht="15" hidden="1" x14ac:dyDescent="0.25">
      <c r="B2819" s="324" t="s">
        <v>16138</v>
      </c>
      <c r="C2819" s="324" t="s">
        <v>1255</v>
      </c>
      <c r="D2819" s="324" t="s">
        <v>16119</v>
      </c>
      <c r="E2819" s="324" t="s">
        <v>8163</v>
      </c>
      <c r="F2819" s="324" t="s">
        <v>801</v>
      </c>
      <c r="G2819" s="324" t="s">
        <v>896</v>
      </c>
      <c r="H2819" s="324" t="s">
        <v>6249</v>
      </c>
      <c r="I2819" s="325">
        <v>0</v>
      </c>
      <c r="J2819" s="325">
        <v>0</v>
      </c>
      <c r="K2819" s="325">
        <v>0</v>
      </c>
      <c r="L2819" s="325">
        <v>0</v>
      </c>
      <c r="M2819" s="325">
        <v>0</v>
      </c>
      <c r="N2819" s="324" t="s">
        <v>7279</v>
      </c>
    </row>
    <row r="2820" spans="2:14" ht="15" hidden="1" x14ac:dyDescent="0.25">
      <c r="B2820" s="324" t="s">
        <v>16139</v>
      </c>
      <c r="C2820" s="324" t="s">
        <v>1255</v>
      </c>
      <c r="D2820" s="324" t="s">
        <v>16119</v>
      </c>
      <c r="E2820" s="324" t="s">
        <v>21706</v>
      </c>
      <c r="F2820" s="324" t="s">
        <v>801</v>
      </c>
      <c r="G2820" s="324" t="s">
        <v>896</v>
      </c>
      <c r="H2820" s="324" t="s">
        <v>6249</v>
      </c>
      <c r="I2820" s="325">
        <v>0</v>
      </c>
      <c r="J2820" s="325">
        <v>0</v>
      </c>
      <c r="K2820" s="325">
        <v>0</v>
      </c>
      <c r="L2820" s="325">
        <v>0</v>
      </c>
      <c r="M2820" s="325">
        <v>0</v>
      </c>
      <c r="N2820" s="324" t="s">
        <v>7279</v>
      </c>
    </row>
    <row r="2821" spans="2:14" ht="15" hidden="1" x14ac:dyDescent="0.25">
      <c r="B2821" s="326" t="s">
        <v>16140</v>
      </c>
      <c r="C2821" s="326" t="s">
        <v>1255</v>
      </c>
      <c r="D2821" s="326" t="s">
        <v>16119</v>
      </c>
      <c r="E2821" s="326" t="s">
        <v>8164</v>
      </c>
      <c r="F2821" s="326" t="s">
        <v>801</v>
      </c>
      <c r="G2821" s="326" t="s">
        <v>896</v>
      </c>
      <c r="H2821" s="326" t="s">
        <v>6249</v>
      </c>
      <c r="I2821" s="327">
        <v>0</v>
      </c>
      <c r="J2821" s="327">
        <v>0</v>
      </c>
      <c r="K2821" s="327">
        <v>0</v>
      </c>
      <c r="L2821" s="327">
        <v>0</v>
      </c>
      <c r="M2821" s="327">
        <v>0</v>
      </c>
      <c r="N2821" s="326" t="s">
        <v>7279</v>
      </c>
    </row>
    <row r="2822" spans="2:14" ht="15" hidden="1" x14ac:dyDescent="0.25">
      <c r="B2822" s="326" t="s">
        <v>16141</v>
      </c>
      <c r="C2822" s="326" t="s">
        <v>1255</v>
      </c>
      <c r="D2822" s="326" t="s">
        <v>16119</v>
      </c>
      <c r="E2822" s="326" t="s">
        <v>8165</v>
      </c>
      <c r="F2822" s="326" t="s">
        <v>801</v>
      </c>
      <c r="G2822" s="326" t="s">
        <v>896</v>
      </c>
      <c r="H2822" s="326" t="s">
        <v>6249</v>
      </c>
      <c r="I2822" s="327">
        <v>0</v>
      </c>
      <c r="J2822" s="327">
        <v>0</v>
      </c>
      <c r="K2822" s="327">
        <v>0</v>
      </c>
      <c r="L2822" s="327">
        <v>0</v>
      </c>
      <c r="M2822" s="327">
        <v>0</v>
      </c>
      <c r="N2822" s="326" t="s">
        <v>7279</v>
      </c>
    </row>
    <row r="2823" spans="2:14" ht="15" hidden="1" x14ac:dyDescent="0.25">
      <c r="B2823" s="324" t="s">
        <v>16142</v>
      </c>
      <c r="C2823" s="324" t="s">
        <v>1255</v>
      </c>
      <c r="D2823" s="324" t="s">
        <v>16119</v>
      </c>
      <c r="E2823" s="324" t="s">
        <v>8166</v>
      </c>
      <c r="F2823" s="324" t="s">
        <v>801</v>
      </c>
      <c r="G2823" s="324" t="s">
        <v>896</v>
      </c>
      <c r="H2823" s="324" t="s">
        <v>6249</v>
      </c>
      <c r="I2823" s="325">
        <v>0</v>
      </c>
      <c r="J2823" s="325">
        <v>0</v>
      </c>
      <c r="K2823" s="325">
        <v>0</v>
      </c>
      <c r="L2823" s="325">
        <v>0</v>
      </c>
      <c r="M2823" s="325">
        <v>0</v>
      </c>
      <c r="N2823" s="324" t="s">
        <v>7279</v>
      </c>
    </row>
    <row r="2824" spans="2:14" ht="15" hidden="1" x14ac:dyDescent="0.25">
      <c r="B2824" s="326" t="s">
        <v>16143</v>
      </c>
      <c r="C2824" s="326" t="s">
        <v>1255</v>
      </c>
      <c r="D2824" s="326" t="s">
        <v>16119</v>
      </c>
      <c r="E2824" s="326" t="s">
        <v>5506</v>
      </c>
      <c r="F2824" s="326" t="s">
        <v>801</v>
      </c>
      <c r="G2824" s="326" t="s">
        <v>896</v>
      </c>
      <c r="H2824" s="326" t="s">
        <v>6249</v>
      </c>
      <c r="I2824" s="327">
        <v>0</v>
      </c>
      <c r="J2824" s="327">
        <v>0</v>
      </c>
      <c r="K2824" s="327">
        <v>0</v>
      </c>
      <c r="L2824" s="327">
        <v>0</v>
      </c>
      <c r="M2824" s="327">
        <v>0</v>
      </c>
      <c r="N2824" s="326" t="s">
        <v>7279</v>
      </c>
    </row>
    <row r="2825" spans="2:14" ht="15" hidden="1" x14ac:dyDescent="0.25">
      <c r="B2825" s="326" t="s">
        <v>16144</v>
      </c>
      <c r="C2825" s="326" t="s">
        <v>1255</v>
      </c>
      <c r="D2825" s="326" t="s">
        <v>16119</v>
      </c>
      <c r="E2825" s="326" t="s">
        <v>5114</v>
      </c>
      <c r="F2825" s="326" t="s">
        <v>801</v>
      </c>
      <c r="G2825" s="326" t="s">
        <v>896</v>
      </c>
      <c r="H2825" s="326" t="s">
        <v>6249</v>
      </c>
      <c r="I2825" s="327">
        <v>0</v>
      </c>
      <c r="J2825" s="327">
        <v>0</v>
      </c>
      <c r="K2825" s="327">
        <v>0</v>
      </c>
      <c r="L2825" s="327">
        <v>0</v>
      </c>
      <c r="M2825" s="327">
        <v>0</v>
      </c>
      <c r="N2825" s="326" t="s">
        <v>7279</v>
      </c>
    </row>
    <row r="2826" spans="2:14" ht="15" hidden="1" x14ac:dyDescent="0.25">
      <c r="B2826" s="326" t="s">
        <v>16145</v>
      </c>
      <c r="C2826" s="326" t="s">
        <v>1255</v>
      </c>
      <c r="D2826" s="326" t="s">
        <v>16119</v>
      </c>
      <c r="E2826" s="326" t="s">
        <v>5115</v>
      </c>
      <c r="F2826" s="326" t="s">
        <v>801</v>
      </c>
      <c r="G2826" s="326" t="s">
        <v>896</v>
      </c>
      <c r="H2826" s="326" t="s">
        <v>6249</v>
      </c>
      <c r="I2826" s="327">
        <v>0</v>
      </c>
      <c r="J2826" s="327">
        <v>0</v>
      </c>
      <c r="K2826" s="327">
        <v>0</v>
      </c>
      <c r="L2826" s="327">
        <v>0</v>
      </c>
      <c r="M2826" s="327">
        <v>0</v>
      </c>
      <c r="N2826" s="326" t="s">
        <v>7279</v>
      </c>
    </row>
    <row r="2827" spans="2:14" ht="15" hidden="1" x14ac:dyDescent="0.25">
      <c r="B2827" s="326" t="s">
        <v>16146</v>
      </c>
      <c r="C2827" s="326" t="s">
        <v>1255</v>
      </c>
      <c r="D2827" s="326" t="s">
        <v>16119</v>
      </c>
      <c r="E2827" s="326" t="s">
        <v>5116</v>
      </c>
      <c r="F2827" s="326" t="s">
        <v>801</v>
      </c>
      <c r="G2827" s="326" t="s">
        <v>896</v>
      </c>
      <c r="H2827" s="326" t="s">
        <v>6249</v>
      </c>
      <c r="I2827" s="327">
        <v>0</v>
      </c>
      <c r="J2827" s="327">
        <v>0</v>
      </c>
      <c r="K2827" s="327">
        <v>0</v>
      </c>
      <c r="L2827" s="327">
        <v>0</v>
      </c>
      <c r="M2827" s="327">
        <v>0</v>
      </c>
      <c r="N2827" s="326" t="s">
        <v>7279</v>
      </c>
    </row>
    <row r="2828" spans="2:14" ht="15" hidden="1" x14ac:dyDescent="0.25">
      <c r="B2828" s="324" t="s">
        <v>16147</v>
      </c>
      <c r="C2828" s="324" t="s">
        <v>1255</v>
      </c>
      <c r="D2828" s="324" t="s">
        <v>16119</v>
      </c>
      <c r="E2828" s="324" t="s">
        <v>5117</v>
      </c>
      <c r="F2828" s="324" t="s">
        <v>4297</v>
      </c>
      <c r="G2828" s="324" t="s">
        <v>896</v>
      </c>
      <c r="H2828" s="324" t="s">
        <v>6249</v>
      </c>
      <c r="I2828" s="325">
        <v>0</v>
      </c>
      <c r="J2828" s="325">
        <v>0</v>
      </c>
      <c r="K2828" s="325">
        <v>0</v>
      </c>
      <c r="L2828" s="325">
        <v>0</v>
      </c>
      <c r="M2828" s="325">
        <v>0</v>
      </c>
      <c r="N2828" s="324" t="s">
        <v>7279</v>
      </c>
    </row>
    <row r="2829" spans="2:14" ht="15" hidden="1" x14ac:dyDescent="0.25">
      <c r="B2829" s="324" t="s">
        <v>16148</v>
      </c>
      <c r="C2829" s="324" t="s">
        <v>1255</v>
      </c>
      <c r="D2829" s="324" t="s">
        <v>16119</v>
      </c>
      <c r="E2829" s="324" t="s">
        <v>21707</v>
      </c>
      <c r="F2829" s="324" t="s">
        <v>801</v>
      </c>
      <c r="G2829" s="324" t="s">
        <v>896</v>
      </c>
      <c r="H2829" s="324" t="s">
        <v>6249</v>
      </c>
      <c r="I2829" s="325">
        <v>0</v>
      </c>
      <c r="J2829" s="325">
        <v>0</v>
      </c>
      <c r="K2829" s="325">
        <v>0</v>
      </c>
      <c r="L2829" s="325">
        <v>0</v>
      </c>
      <c r="M2829" s="325">
        <v>0</v>
      </c>
      <c r="N2829" s="324" t="s">
        <v>7279</v>
      </c>
    </row>
    <row r="2830" spans="2:14" ht="15" hidden="1" x14ac:dyDescent="0.25">
      <c r="B2830" s="326" t="s">
        <v>16149</v>
      </c>
      <c r="C2830" s="326" t="s">
        <v>1255</v>
      </c>
      <c r="D2830" s="326" t="s">
        <v>16119</v>
      </c>
      <c r="E2830" s="326" t="s">
        <v>5119</v>
      </c>
      <c r="F2830" s="326" t="s">
        <v>801</v>
      </c>
      <c r="G2830" s="326" t="s">
        <v>896</v>
      </c>
      <c r="H2830" s="326" t="s">
        <v>6249</v>
      </c>
      <c r="I2830" s="327">
        <v>0</v>
      </c>
      <c r="J2830" s="327">
        <v>0</v>
      </c>
      <c r="K2830" s="327">
        <v>0</v>
      </c>
      <c r="L2830" s="327">
        <v>0</v>
      </c>
      <c r="M2830" s="327">
        <v>0</v>
      </c>
      <c r="N2830" s="326" t="s">
        <v>7279</v>
      </c>
    </row>
    <row r="2831" spans="2:14" ht="15" hidden="1" x14ac:dyDescent="0.25">
      <c r="B2831" s="326" t="s">
        <v>16150</v>
      </c>
      <c r="C2831" s="326" t="s">
        <v>1255</v>
      </c>
      <c r="D2831" s="326" t="s">
        <v>16119</v>
      </c>
      <c r="E2831" s="326" t="s">
        <v>5120</v>
      </c>
      <c r="F2831" s="326" t="s">
        <v>801</v>
      </c>
      <c r="G2831" s="326" t="s">
        <v>896</v>
      </c>
      <c r="H2831" s="326" t="s">
        <v>6249</v>
      </c>
      <c r="I2831" s="327">
        <v>0</v>
      </c>
      <c r="J2831" s="327">
        <v>0</v>
      </c>
      <c r="K2831" s="327">
        <v>0</v>
      </c>
      <c r="L2831" s="327">
        <v>0</v>
      </c>
      <c r="M2831" s="327">
        <v>0</v>
      </c>
      <c r="N2831" s="326" t="s">
        <v>7279</v>
      </c>
    </row>
    <row r="2832" spans="2:14" ht="15" hidden="1" x14ac:dyDescent="0.25">
      <c r="B2832" s="326" t="s">
        <v>16151</v>
      </c>
      <c r="C2832" s="326" t="s">
        <v>1255</v>
      </c>
      <c r="D2832" s="326" t="s">
        <v>16119</v>
      </c>
      <c r="E2832" s="326" t="s">
        <v>5121</v>
      </c>
      <c r="F2832" s="326" t="s">
        <v>801</v>
      </c>
      <c r="G2832" s="326" t="s">
        <v>896</v>
      </c>
      <c r="H2832" s="326" t="s">
        <v>6249</v>
      </c>
      <c r="I2832" s="327">
        <v>0</v>
      </c>
      <c r="J2832" s="327">
        <v>0</v>
      </c>
      <c r="K2832" s="327">
        <v>0</v>
      </c>
      <c r="L2832" s="327">
        <v>0</v>
      </c>
      <c r="M2832" s="327">
        <v>0</v>
      </c>
      <c r="N2832" s="326" t="s">
        <v>7279</v>
      </c>
    </row>
    <row r="2833" spans="2:14" ht="15" hidden="1" x14ac:dyDescent="0.25">
      <c r="B2833" s="326" t="s">
        <v>16152</v>
      </c>
      <c r="C2833" s="326" t="s">
        <v>1255</v>
      </c>
      <c r="D2833" s="326" t="s">
        <v>16119</v>
      </c>
      <c r="E2833" s="326" t="s">
        <v>21708</v>
      </c>
      <c r="F2833" s="326" t="s">
        <v>801</v>
      </c>
      <c r="G2833" s="326" t="s">
        <v>896</v>
      </c>
      <c r="H2833" s="326" t="s">
        <v>6249</v>
      </c>
      <c r="I2833" s="327">
        <v>0</v>
      </c>
      <c r="J2833" s="327">
        <v>0</v>
      </c>
      <c r="K2833" s="327">
        <v>0</v>
      </c>
      <c r="L2833" s="327">
        <v>0</v>
      </c>
      <c r="M2833" s="327">
        <v>0</v>
      </c>
      <c r="N2833" s="326" t="s">
        <v>7279</v>
      </c>
    </row>
    <row r="2834" spans="2:14" ht="15" hidden="1" x14ac:dyDescent="0.25">
      <c r="B2834" s="326" t="s">
        <v>16153</v>
      </c>
      <c r="C2834" s="326" t="s">
        <v>1255</v>
      </c>
      <c r="D2834" s="326" t="s">
        <v>16119</v>
      </c>
      <c r="E2834" s="326" t="s">
        <v>5123</v>
      </c>
      <c r="F2834" s="326" t="s">
        <v>801</v>
      </c>
      <c r="G2834" s="326" t="s">
        <v>896</v>
      </c>
      <c r="H2834" s="326" t="s">
        <v>6249</v>
      </c>
      <c r="I2834" s="327">
        <v>0</v>
      </c>
      <c r="J2834" s="327">
        <v>0</v>
      </c>
      <c r="K2834" s="327">
        <v>0</v>
      </c>
      <c r="L2834" s="327">
        <v>0</v>
      </c>
      <c r="M2834" s="327">
        <v>0</v>
      </c>
      <c r="N2834" s="326" t="s">
        <v>7279</v>
      </c>
    </row>
    <row r="2835" spans="2:14" ht="15" hidden="1" x14ac:dyDescent="0.25">
      <c r="B2835" s="326" t="s">
        <v>16154</v>
      </c>
      <c r="C2835" s="326" t="s">
        <v>1255</v>
      </c>
      <c r="D2835" s="326" t="s">
        <v>16119</v>
      </c>
      <c r="E2835" s="326" t="s">
        <v>21709</v>
      </c>
      <c r="F2835" s="326" t="s">
        <v>801</v>
      </c>
      <c r="G2835" s="326" t="s">
        <v>896</v>
      </c>
      <c r="H2835" s="326" t="s">
        <v>6249</v>
      </c>
      <c r="I2835" s="327">
        <v>0</v>
      </c>
      <c r="J2835" s="327">
        <v>0</v>
      </c>
      <c r="K2835" s="327">
        <v>0</v>
      </c>
      <c r="L2835" s="327">
        <v>0</v>
      </c>
      <c r="M2835" s="327">
        <v>0</v>
      </c>
      <c r="N2835" s="326" t="s">
        <v>7279</v>
      </c>
    </row>
    <row r="2836" spans="2:14" ht="15" hidden="1" x14ac:dyDescent="0.25">
      <c r="B2836" s="326" t="s">
        <v>16155</v>
      </c>
      <c r="C2836" s="326" t="s">
        <v>1255</v>
      </c>
      <c r="D2836" s="326" t="s">
        <v>16119</v>
      </c>
      <c r="E2836" s="326" t="s">
        <v>5125</v>
      </c>
      <c r="F2836" s="326" t="s">
        <v>801</v>
      </c>
      <c r="G2836" s="326" t="s">
        <v>896</v>
      </c>
      <c r="H2836" s="326" t="s">
        <v>6249</v>
      </c>
      <c r="I2836" s="327">
        <v>0</v>
      </c>
      <c r="J2836" s="327">
        <v>0</v>
      </c>
      <c r="K2836" s="327">
        <v>0</v>
      </c>
      <c r="L2836" s="327">
        <v>0</v>
      </c>
      <c r="M2836" s="327">
        <v>0</v>
      </c>
      <c r="N2836" s="326" t="s">
        <v>7279</v>
      </c>
    </row>
    <row r="2837" spans="2:14" ht="15" hidden="1" x14ac:dyDescent="0.25">
      <c r="B2837" s="326" t="s">
        <v>16156</v>
      </c>
      <c r="C2837" s="326" t="s">
        <v>1255</v>
      </c>
      <c r="D2837" s="326" t="s">
        <v>16119</v>
      </c>
      <c r="E2837" s="326" t="s">
        <v>5126</v>
      </c>
      <c r="F2837" s="326" t="s">
        <v>801</v>
      </c>
      <c r="G2837" s="326" t="s">
        <v>896</v>
      </c>
      <c r="H2837" s="326" t="s">
        <v>6249</v>
      </c>
      <c r="I2837" s="327">
        <v>0</v>
      </c>
      <c r="J2837" s="327">
        <v>0</v>
      </c>
      <c r="K2837" s="327">
        <v>0</v>
      </c>
      <c r="L2837" s="327">
        <v>0</v>
      </c>
      <c r="M2837" s="327">
        <v>0</v>
      </c>
      <c r="N2837" s="326" t="s">
        <v>7279</v>
      </c>
    </row>
    <row r="2838" spans="2:14" ht="15" hidden="1" x14ac:dyDescent="0.25">
      <c r="B2838" s="326" t="s">
        <v>16157</v>
      </c>
      <c r="C2838" s="326" t="s">
        <v>1255</v>
      </c>
      <c r="D2838" s="326" t="s">
        <v>16119</v>
      </c>
      <c r="E2838" s="326" t="s">
        <v>4202</v>
      </c>
      <c r="F2838" s="326" t="s">
        <v>801</v>
      </c>
      <c r="G2838" s="326" t="s">
        <v>896</v>
      </c>
      <c r="H2838" s="326" t="s">
        <v>6249</v>
      </c>
      <c r="I2838" s="327">
        <v>0</v>
      </c>
      <c r="J2838" s="327">
        <v>0</v>
      </c>
      <c r="K2838" s="327">
        <v>0</v>
      </c>
      <c r="L2838" s="327">
        <v>0</v>
      </c>
      <c r="M2838" s="327">
        <v>0</v>
      </c>
      <c r="N2838" s="326" t="s">
        <v>7279</v>
      </c>
    </row>
    <row r="2839" spans="2:14" ht="15" hidden="1" x14ac:dyDescent="0.25">
      <c r="B2839" s="324" t="s">
        <v>16158</v>
      </c>
      <c r="C2839" s="324" t="s">
        <v>1255</v>
      </c>
      <c r="D2839" s="324" t="s">
        <v>16119</v>
      </c>
      <c r="E2839" s="324" t="s">
        <v>5127</v>
      </c>
      <c r="F2839" s="324" t="s">
        <v>801</v>
      </c>
      <c r="G2839" s="324" t="s">
        <v>896</v>
      </c>
      <c r="H2839" s="324" t="s">
        <v>6249</v>
      </c>
      <c r="I2839" s="325">
        <v>0</v>
      </c>
      <c r="J2839" s="325">
        <v>0</v>
      </c>
      <c r="K2839" s="325">
        <v>0</v>
      </c>
      <c r="L2839" s="325">
        <v>0</v>
      </c>
      <c r="M2839" s="325">
        <v>0</v>
      </c>
      <c r="N2839" s="324" t="s">
        <v>7279</v>
      </c>
    </row>
    <row r="2840" spans="2:14" ht="15" hidden="1" x14ac:dyDescent="0.25">
      <c r="B2840" s="324" t="s">
        <v>16159</v>
      </c>
      <c r="C2840" s="324" t="s">
        <v>1255</v>
      </c>
      <c r="D2840" s="324" t="s">
        <v>16119</v>
      </c>
      <c r="E2840" s="324" t="s">
        <v>5128</v>
      </c>
      <c r="F2840" s="324" t="s">
        <v>801</v>
      </c>
      <c r="G2840" s="324" t="s">
        <v>896</v>
      </c>
      <c r="H2840" s="324" t="s">
        <v>6249</v>
      </c>
      <c r="I2840" s="325">
        <v>0</v>
      </c>
      <c r="J2840" s="325">
        <v>0</v>
      </c>
      <c r="K2840" s="325">
        <v>0</v>
      </c>
      <c r="L2840" s="325">
        <v>0</v>
      </c>
      <c r="M2840" s="325">
        <v>0</v>
      </c>
      <c r="N2840" s="324" t="s">
        <v>7279</v>
      </c>
    </row>
    <row r="2841" spans="2:14" ht="15" hidden="1" x14ac:dyDescent="0.25">
      <c r="B2841" s="324" t="s">
        <v>16160</v>
      </c>
      <c r="C2841" s="324" t="s">
        <v>1255</v>
      </c>
      <c r="D2841" s="324" t="s">
        <v>16119</v>
      </c>
      <c r="E2841" s="324" t="s">
        <v>5129</v>
      </c>
      <c r="F2841" s="324" t="s">
        <v>801</v>
      </c>
      <c r="G2841" s="324" t="s">
        <v>896</v>
      </c>
      <c r="H2841" s="324" t="s">
        <v>6249</v>
      </c>
      <c r="I2841" s="325">
        <v>0</v>
      </c>
      <c r="J2841" s="325">
        <v>0</v>
      </c>
      <c r="K2841" s="325">
        <v>0</v>
      </c>
      <c r="L2841" s="325">
        <v>0</v>
      </c>
      <c r="M2841" s="325">
        <v>0</v>
      </c>
      <c r="N2841" s="324" t="s">
        <v>7279</v>
      </c>
    </row>
    <row r="2842" spans="2:14" ht="15" hidden="1" x14ac:dyDescent="0.25">
      <c r="B2842" s="324" t="s">
        <v>16161</v>
      </c>
      <c r="C2842" s="324" t="s">
        <v>1255</v>
      </c>
      <c r="D2842" s="324" t="s">
        <v>16119</v>
      </c>
      <c r="E2842" s="324" t="s">
        <v>5130</v>
      </c>
      <c r="F2842" s="324" t="s">
        <v>801</v>
      </c>
      <c r="G2842" s="324" t="s">
        <v>896</v>
      </c>
      <c r="H2842" s="324" t="s">
        <v>6249</v>
      </c>
      <c r="I2842" s="325">
        <v>0</v>
      </c>
      <c r="J2842" s="325">
        <v>0</v>
      </c>
      <c r="K2842" s="325">
        <v>0</v>
      </c>
      <c r="L2842" s="325">
        <v>0</v>
      </c>
      <c r="M2842" s="325">
        <v>0</v>
      </c>
      <c r="N2842" s="324" t="s">
        <v>7279</v>
      </c>
    </row>
    <row r="2843" spans="2:14" ht="15" hidden="1" x14ac:dyDescent="0.25">
      <c r="B2843" s="324" t="s">
        <v>16162</v>
      </c>
      <c r="C2843" s="324" t="s">
        <v>1255</v>
      </c>
      <c r="D2843" s="324" t="s">
        <v>16119</v>
      </c>
      <c r="E2843" s="324" t="s">
        <v>5131</v>
      </c>
      <c r="F2843" s="324" t="s">
        <v>801</v>
      </c>
      <c r="G2843" s="324" t="s">
        <v>896</v>
      </c>
      <c r="H2843" s="324" t="s">
        <v>6249</v>
      </c>
      <c r="I2843" s="325">
        <v>0</v>
      </c>
      <c r="J2843" s="325">
        <v>0</v>
      </c>
      <c r="K2843" s="325">
        <v>0</v>
      </c>
      <c r="L2843" s="325">
        <v>0</v>
      </c>
      <c r="M2843" s="325">
        <v>0</v>
      </c>
      <c r="N2843" s="324" t="s">
        <v>7279</v>
      </c>
    </row>
    <row r="2844" spans="2:14" ht="15" hidden="1" x14ac:dyDescent="0.25">
      <c r="B2844" s="324" t="s">
        <v>16163</v>
      </c>
      <c r="C2844" s="324" t="s">
        <v>1255</v>
      </c>
      <c r="D2844" s="324" t="s">
        <v>16119</v>
      </c>
      <c r="E2844" s="324" t="s">
        <v>16164</v>
      </c>
      <c r="F2844" s="324" t="s">
        <v>801</v>
      </c>
      <c r="G2844" s="324" t="s">
        <v>896</v>
      </c>
      <c r="H2844" s="324" t="s">
        <v>6249</v>
      </c>
      <c r="I2844" s="325">
        <v>0</v>
      </c>
      <c r="J2844" s="325">
        <v>0</v>
      </c>
      <c r="K2844" s="325">
        <v>0</v>
      </c>
      <c r="L2844" s="325">
        <v>0</v>
      </c>
      <c r="M2844" s="325">
        <v>0</v>
      </c>
      <c r="N2844" s="324" t="s">
        <v>7279</v>
      </c>
    </row>
    <row r="2845" spans="2:14" ht="15" hidden="1" x14ac:dyDescent="0.25">
      <c r="B2845" s="324" t="s">
        <v>16165</v>
      </c>
      <c r="C2845" s="324" t="s">
        <v>1255</v>
      </c>
      <c r="D2845" s="324" t="s">
        <v>16119</v>
      </c>
      <c r="E2845" s="324" t="s">
        <v>6320</v>
      </c>
      <c r="F2845" s="324" t="s">
        <v>801</v>
      </c>
      <c r="G2845" s="324" t="s">
        <v>896</v>
      </c>
      <c r="H2845" s="324" t="s">
        <v>6249</v>
      </c>
      <c r="I2845" s="325">
        <v>0</v>
      </c>
      <c r="J2845" s="325">
        <v>0</v>
      </c>
      <c r="K2845" s="325">
        <v>0</v>
      </c>
      <c r="L2845" s="325">
        <v>0</v>
      </c>
      <c r="M2845" s="325">
        <v>0</v>
      </c>
      <c r="N2845" s="324" t="s">
        <v>7279</v>
      </c>
    </row>
    <row r="2846" spans="2:14" ht="15" hidden="1" x14ac:dyDescent="0.25">
      <c r="B2846" s="324" t="s">
        <v>16166</v>
      </c>
      <c r="C2846" s="324" t="s">
        <v>1255</v>
      </c>
      <c r="D2846" s="324" t="s">
        <v>16119</v>
      </c>
      <c r="E2846" s="324" t="s">
        <v>7553</v>
      </c>
      <c r="F2846" s="324" t="s">
        <v>801</v>
      </c>
      <c r="G2846" s="324" t="s">
        <v>896</v>
      </c>
      <c r="H2846" s="324" t="s">
        <v>6249</v>
      </c>
      <c r="I2846" s="325">
        <v>0</v>
      </c>
      <c r="J2846" s="325">
        <v>0</v>
      </c>
      <c r="K2846" s="325">
        <v>0</v>
      </c>
      <c r="L2846" s="325">
        <v>4513.43</v>
      </c>
      <c r="M2846" s="325">
        <v>0</v>
      </c>
      <c r="N2846" s="324" t="s">
        <v>7279</v>
      </c>
    </row>
    <row r="2847" spans="2:14" ht="15" hidden="1" x14ac:dyDescent="0.25">
      <c r="B2847" s="326" t="s">
        <v>16167</v>
      </c>
      <c r="C2847" s="326" t="s">
        <v>1255</v>
      </c>
      <c r="D2847" s="326" t="s">
        <v>16119</v>
      </c>
      <c r="E2847" s="326" t="s">
        <v>9593</v>
      </c>
      <c r="F2847" s="326" t="s">
        <v>801</v>
      </c>
      <c r="G2847" s="326" t="s">
        <v>896</v>
      </c>
      <c r="H2847" s="326" t="s">
        <v>6249</v>
      </c>
      <c r="I2847" s="327">
        <v>0</v>
      </c>
      <c r="J2847" s="327">
        <v>0</v>
      </c>
      <c r="K2847" s="327">
        <v>0</v>
      </c>
      <c r="L2847" s="327">
        <v>0</v>
      </c>
      <c r="M2847" s="327">
        <v>0</v>
      </c>
      <c r="N2847" s="326" t="s">
        <v>7279</v>
      </c>
    </row>
    <row r="2848" spans="2:14" ht="15" hidden="1" x14ac:dyDescent="0.25">
      <c r="B2848" s="324" t="s">
        <v>16168</v>
      </c>
      <c r="C2848" s="324" t="s">
        <v>1255</v>
      </c>
      <c r="D2848" s="324" t="s">
        <v>16119</v>
      </c>
      <c r="E2848" s="324" t="s">
        <v>7955</v>
      </c>
      <c r="F2848" s="324" t="s">
        <v>801</v>
      </c>
      <c r="G2848" s="324" t="s">
        <v>896</v>
      </c>
      <c r="H2848" s="324" t="s">
        <v>6249</v>
      </c>
      <c r="I2848" s="325">
        <v>0</v>
      </c>
      <c r="J2848" s="325">
        <v>0</v>
      </c>
      <c r="K2848" s="325">
        <v>0</v>
      </c>
      <c r="L2848" s="325">
        <v>0</v>
      </c>
      <c r="M2848" s="325">
        <v>0</v>
      </c>
      <c r="N2848" s="324" t="s">
        <v>7279</v>
      </c>
    </row>
    <row r="2849" spans="2:14" ht="15" hidden="1" x14ac:dyDescent="0.25">
      <c r="B2849" s="326" t="s">
        <v>16169</v>
      </c>
      <c r="C2849" s="326" t="s">
        <v>1255</v>
      </c>
      <c r="D2849" s="326" t="s">
        <v>16119</v>
      </c>
      <c r="E2849" s="326" t="s">
        <v>7349</v>
      </c>
      <c r="F2849" s="326" t="s">
        <v>801</v>
      </c>
      <c r="G2849" s="326" t="s">
        <v>896</v>
      </c>
      <c r="H2849" s="326" t="s">
        <v>6249</v>
      </c>
      <c r="I2849" s="327">
        <v>0</v>
      </c>
      <c r="J2849" s="327">
        <v>0</v>
      </c>
      <c r="K2849" s="327">
        <v>0</v>
      </c>
      <c r="L2849" s="327">
        <v>0</v>
      </c>
      <c r="M2849" s="327">
        <v>0</v>
      </c>
      <c r="N2849" s="326" t="s">
        <v>7279</v>
      </c>
    </row>
    <row r="2850" spans="2:14" ht="15" hidden="1" x14ac:dyDescent="0.25">
      <c r="B2850" s="324" t="s">
        <v>16170</v>
      </c>
      <c r="C2850" s="324" t="s">
        <v>1255</v>
      </c>
      <c r="D2850" s="324" t="s">
        <v>16119</v>
      </c>
      <c r="E2850" s="324" t="s">
        <v>8499</v>
      </c>
      <c r="F2850" s="324" t="s">
        <v>801</v>
      </c>
      <c r="G2850" s="324" t="s">
        <v>896</v>
      </c>
      <c r="H2850" s="324" t="s">
        <v>6249</v>
      </c>
      <c r="I2850" s="325">
        <v>0</v>
      </c>
      <c r="J2850" s="325">
        <v>0</v>
      </c>
      <c r="K2850" s="325">
        <v>0</v>
      </c>
      <c r="L2850" s="325">
        <v>0</v>
      </c>
      <c r="M2850" s="325">
        <v>0</v>
      </c>
      <c r="N2850" s="324" t="s">
        <v>7279</v>
      </c>
    </row>
    <row r="2851" spans="2:14" ht="15" hidden="1" x14ac:dyDescent="0.25">
      <c r="B2851" s="326" t="s">
        <v>16171</v>
      </c>
      <c r="C2851" s="326" t="s">
        <v>1255</v>
      </c>
      <c r="D2851" s="326" t="s">
        <v>16119</v>
      </c>
      <c r="E2851" s="326" t="s">
        <v>8500</v>
      </c>
      <c r="F2851" s="326" t="s">
        <v>801</v>
      </c>
      <c r="G2851" s="326" t="s">
        <v>896</v>
      </c>
      <c r="H2851" s="326" t="s">
        <v>6249</v>
      </c>
      <c r="I2851" s="327">
        <v>0</v>
      </c>
      <c r="J2851" s="327">
        <v>0</v>
      </c>
      <c r="K2851" s="327">
        <v>0</v>
      </c>
      <c r="L2851" s="327">
        <v>0</v>
      </c>
      <c r="M2851" s="327">
        <v>0</v>
      </c>
      <c r="N2851" s="326" t="s">
        <v>7279</v>
      </c>
    </row>
    <row r="2852" spans="2:14" ht="15" hidden="1" x14ac:dyDescent="0.25">
      <c r="B2852" s="324" t="s">
        <v>16172</v>
      </c>
      <c r="C2852" s="324" t="s">
        <v>1255</v>
      </c>
      <c r="D2852" s="324" t="s">
        <v>16119</v>
      </c>
      <c r="E2852" s="324" t="s">
        <v>8502</v>
      </c>
      <c r="F2852" s="324" t="s">
        <v>801</v>
      </c>
      <c r="G2852" s="324" t="s">
        <v>896</v>
      </c>
      <c r="H2852" s="324" t="s">
        <v>6249</v>
      </c>
      <c r="I2852" s="325">
        <v>0</v>
      </c>
      <c r="J2852" s="325">
        <v>0</v>
      </c>
      <c r="K2852" s="325">
        <v>0</v>
      </c>
      <c r="L2852" s="325">
        <v>0</v>
      </c>
      <c r="M2852" s="325">
        <v>0</v>
      </c>
      <c r="N2852" s="324" t="s">
        <v>7279</v>
      </c>
    </row>
    <row r="2853" spans="2:14" ht="15" hidden="1" x14ac:dyDescent="0.25">
      <c r="B2853" s="326" t="s">
        <v>16173</v>
      </c>
      <c r="C2853" s="326" t="s">
        <v>1255</v>
      </c>
      <c r="D2853" s="326" t="s">
        <v>16119</v>
      </c>
      <c r="E2853" s="326" t="s">
        <v>7995</v>
      </c>
      <c r="F2853" s="326" t="s">
        <v>801</v>
      </c>
      <c r="G2853" s="326" t="s">
        <v>896</v>
      </c>
      <c r="H2853" s="326" t="s">
        <v>6249</v>
      </c>
      <c r="I2853" s="327">
        <v>0</v>
      </c>
      <c r="J2853" s="327">
        <v>0</v>
      </c>
      <c r="K2853" s="327">
        <v>0</v>
      </c>
      <c r="L2853" s="327">
        <v>0</v>
      </c>
      <c r="M2853" s="327">
        <v>0</v>
      </c>
      <c r="N2853" s="326" t="s">
        <v>7279</v>
      </c>
    </row>
    <row r="2854" spans="2:14" ht="15" hidden="1" x14ac:dyDescent="0.25">
      <c r="B2854" s="324" t="s">
        <v>16174</v>
      </c>
      <c r="C2854" s="324" t="s">
        <v>1255</v>
      </c>
      <c r="D2854" s="324" t="s">
        <v>16119</v>
      </c>
      <c r="E2854" s="324" t="s">
        <v>7996</v>
      </c>
      <c r="F2854" s="324" t="s">
        <v>811</v>
      </c>
      <c r="G2854" s="324" t="s">
        <v>896</v>
      </c>
      <c r="H2854" s="324" t="s">
        <v>6249</v>
      </c>
      <c r="I2854" s="325">
        <v>0</v>
      </c>
      <c r="J2854" s="325">
        <v>0</v>
      </c>
      <c r="K2854" s="325">
        <v>0</v>
      </c>
      <c r="L2854" s="325">
        <v>0</v>
      </c>
      <c r="M2854" s="325">
        <v>0</v>
      </c>
      <c r="N2854" s="324" t="s">
        <v>7279</v>
      </c>
    </row>
    <row r="2855" spans="2:14" ht="15" hidden="1" x14ac:dyDescent="0.25">
      <c r="B2855" s="326" t="s">
        <v>16175</v>
      </c>
      <c r="C2855" s="326" t="s">
        <v>1255</v>
      </c>
      <c r="D2855" s="326" t="s">
        <v>16119</v>
      </c>
      <c r="E2855" s="326" t="s">
        <v>7997</v>
      </c>
      <c r="F2855" s="326" t="s">
        <v>801</v>
      </c>
      <c r="G2855" s="326" t="s">
        <v>896</v>
      </c>
      <c r="H2855" s="326" t="s">
        <v>6249</v>
      </c>
      <c r="I2855" s="327">
        <v>0</v>
      </c>
      <c r="J2855" s="327">
        <v>0</v>
      </c>
      <c r="K2855" s="327">
        <v>0</v>
      </c>
      <c r="L2855" s="327">
        <v>0</v>
      </c>
      <c r="M2855" s="327">
        <v>0</v>
      </c>
      <c r="N2855" s="326" t="s">
        <v>7279</v>
      </c>
    </row>
    <row r="2856" spans="2:14" ht="15" hidden="1" x14ac:dyDescent="0.25">
      <c r="B2856" s="324" t="s">
        <v>16176</v>
      </c>
      <c r="C2856" s="324" t="s">
        <v>1255</v>
      </c>
      <c r="D2856" s="324" t="s">
        <v>16119</v>
      </c>
      <c r="E2856" s="324" t="s">
        <v>7998</v>
      </c>
      <c r="F2856" s="324" t="s">
        <v>801</v>
      </c>
      <c r="G2856" s="324" t="s">
        <v>896</v>
      </c>
      <c r="H2856" s="324" t="s">
        <v>6249</v>
      </c>
      <c r="I2856" s="325">
        <v>0</v>
      </c>
      <c r="J2856" s="325">
        <v>0</v>
      </c>
      <c r="K2856" s="325">
        <v>0</v>
      </c>
      <c r="L2856" s="325">
        <v>0</v>
      </c>
      <c r="M2856" s="325">
        <v>0</v>
      </c>
      <c r="N2856" s="324" t="s">
        <v>7279</v>
      </c>
    </row>
    <row r="2857" spans="2:14" ht="15" hidden="1" x14ac:dyDescent="0.25">
      <c r="B2857" s="326" t="s">
        <v>16177</v>
      </c>
      <c r="C2857" s="326" t="s">
        <v>1255</v>
      </c>
      <c r="D2857" s="326" t="s">
        <v>16119</v>
      </c>
      <c r="E2857" s="326" t="s">
        <v>7999</v>
      </c>
      <c r="F2857" s="326" t="s">
        <v>801</v>
      </c>
      <c r="G2857" s="326" t="s">
        <v>896</v>
      </c>
      <c r="H2857" s="326" t="s">
        <v>6249</v>
      </c>
      <c r="I2857" s="327">
        <v>0</v>
      </c>
      <c r="J2857" s="327">
        <v>0</v>
      </c>
      <c r="K2857" s="327">
        <v>0</v>
      </c>
      <c r="L2857" s="327">
        <v>0</v>
      </c>
      <c r="M2857" s="327">
        <v>0</v>
      </c>
      <c r="N2857" s="326" t="s">
        <v>7279</v>
      </c>
    </row>
    <row r="2858" spans="2:14" ht="15" hidden="1" x14ac:dyDescent="0.25">
      <c r="B2858" s="324" t="s">
        <v>16178</v>
      </c>
      <c r="C2858" s="324" t="s">
        <v>1255</v>
      </c>
      <c r="D2858" s="324" t="s">
        <v>16119</v>
      </c>
      <c r="E2858" s="324" t="s">
        <v>8000</v>
      </c>
      <c r="F2858" s="324" t="s">
        <v>801</v>
      </c>
      <c r="G2858" s="324" t="s">
        <v>896</v>
      </c>
      <c r="H2858" s="324" t="s">
        <v>6249</v>
      </c>
      <c r="I2858" s="325">
        <v>0</v>
      </c>
      <c r="J2858" s="325">
        <v>0</v>
      </c>
      <c r="K2858" s="325">
        <v>0</v>
      </c>
      <c r="L2858" s="325">
        <v>0</v>
      </c>
      <c r="M2858" s="325">
        <v>0</v>
      </c>
      <c r="N2858" s="324" t="s">
        <v>7279</v>
      </c>
    </row>
    <row r="2859" spans="2:14" ht="15" hidden="1" x14ac:dyDescent="0.25">
      <c r="B2859" s="326" t="s">
        <v>16179</v>
      </c>
      <c r="C2859" s="326" t="s">
        <v>1255</v>
      </c>
      <c r="D2859" s="326" t="s">
        <v>16119</v>
      </c>
      <c r="E2859" s="326" t="s">
        <v>8082</v>
      </c>
      <c r="F2859" s="326" t="s">
        <v>801</v>
      </c>
      <c r="G2859" s="326" t="s">
        <v>896</v>
      </c>
      <c r="H2859" s="326" t="s">
        <v>6249</v>
      </c>
      <c r="I2859" s="327">
        <v>0</v>
      </c>
      <c r="J2859" s="327">
        <v>0</v>
      </c>
      <c r="K2859" s="327">
        <v>0</v>
      </c>
      <c r="L2859" s="327">
        <v>0</v>
      </c>
      <c r="M2859" s="327">
        <v>0</v>
      </c>
      <c r="N2859" s="326" t="s">
        <v>7279</v>
      </c>
    </row>
    <row r="2860" spans="2:14" ht="15" hidden="1" x14ac:dyDescent="0.25">
      <c r="B2860" s="324" t="s">
        <v>16180</v>
      </c>
      <c r="C2860" s="324" t="s">
        <v>1255</v>
      </c>
      <c r="D2860" s="324" t="s">
        <v>16119</v>
      </c>
      <c r="E2860" s="324" t="s">
        <v>8083</v>
      </c>
      <c r="F2860" s="324" t="s">
        <v>801</v>
      </c>
      <c r="G2860" s="324" t="s">
        <v>896</v>
      </c>
      <c r="H2860" s="324" t="s">
        <v>6249</v>
      </c>
      <c r="I2860" s="325">
        <v>0</v>
      </c>
      <c r="J2860" s="325">
        <v>0</v>
      </c>
      <c r="K2860" s="325">
        <v>0</v>
      </c>
      <c r="L2860" s="325">
        <v>0</v>
      </c>
      <c r="M2860" s="325">
        <v>0</v>
      </c>
      <c r="N2860" s="324" t="s">
        <v>7279</v>
      </c>
    </row>
    <row r="2861" spans="2:14" ht="15" hidden="1" x14ac:dyDescent="0.25">
      <c r="B2861" s="326" t="s">
        <v>16181</v>
      </c>
      <c r="C2861" s="326" t="s">
        <v>1255</v>
      </c>
      <c r="D2861" s="326" t="s">
        <v>16119</v>
      </c>
      <c r="E2861" s="326" t="s">
        <v>8084</v>
      </c>
      <c r="F2861" s="326" t="s">
        <v>801</v>
      </c>
      <c r="G2861" s="326" t="s">
        <v>896</v>
      </c>
      <c r="H2861" s="326" t="s">
        <v>6249</v>
      </c>
      <c r="I2861" s="327">
        <v>0</v>
      </c>
      <c r="J2861" s="327">
        <v>0</v>
      </c>
      <c r="K2861" s="327">
        <v>0</v>
      </c>
      <c r="L2861" s="327">
        <v>0</v>
      </c>
      <c r="M2861" s="327">
        <v>0</v>
      </c>
      <c r="N2861" s="326" t="s">
        <v>7279</v>
      </c>
    </row>
    <row r="2862" spans="2:14" ht="15" hidden="1" x14ac:dyDescent="0.25">
      <c r="B2862" s="324" t="s">
        <v>16182</v>
      </c>
      <c r="C2862" s="324" t="s">
        <v>1255</v>
      </c>
      <c r="D2862" s="324" t="s">
        <v>16119</v>
      </c>
      <c r="E2862" s="324" t="s">
        <v>9853</v>
      </c>
      <c r="F2862" s="324" t="s">
        <v>801</v>
      </c>
      <c r="G2862" s="324" t="s">
        <v>896</v>
      </c>
      <c r="H2862" s="324" t="s">
        <v>6249</v>
      </c>
      <c r="I2862" s="325">
        <v>0</v>
      </c>
      <c r="J2862" s="325">
        <v>0</v>
      </c>
      <c r="K2862" s="325">
        <v>0</v>
      </c>
      <c r="L2862" s="325">
        <v>0</v>
      </c>
      <c r="M2862" s="325">
        <v>0</v>
      </c>
      <c r="N2862" s="324" t="s">
        <v>7279</v>
      </c>
    </row>
    <row r="2863" spans="2:14" ht="15" hidden="1" x14ac:dyDescent="0.25">
      <c r="B2863" s="326" t="s">
        <v>16183</v>
      </c>
      <c r="C2863" s="326" t="s">
        <v>1255</v>
      </c>
      <c r="D2863" s="326" t="s">
        <v>16119</v>
      </c>
      <c r="E2863" s="326" t="s">
        <v>9594</v>
      </c>
      <c r="F2863" s="326" t="s">
        <v>801</v>
      </c>
      <c r="G2863" s="326" t="s">
        <v>896</v>
      </c>
      <c r="H2863" s="326" t="s">
        <v>6249</v>
      </c>
      <c r="I2863" s="327">
        <v>0</v>
      </c>
      <c r="J2863" s="327">
        <v>0</v>
      </c>
      <c r="K2863" s="327">
        <v>0</v>
      </c>
      <c r="L2863" s="327">
        <v>0</v>
      </c>
      <c r="M2863" s="327">
        <v>0</v>
      </c>
      <c r="N2863" s="326" t="s">
        <v>7279</v>
      </c>
    </row>
    <row r="2864" spans="2:14" ht="15" hidden="1" x14ac:dyDescent="0.25">
      <c r="B2864" s="324" t="s">
        <v>16184</v>
      </c>
      <c r="C2864" s="324" t="s">
        <v>1255</v>
      </c>
      <c r="D2864" s="324" t="s">
        <v>16119</v>
      </c>
      <c r="E2864" s="324" t="s">
        <v>10141</v>
      </c>
      <c r="F2864" s="324" t="s">
        <v>801</v>
      </c>
      <c r="G2864" s="324" t="s">
        <v>896</v>
      </c>
      <c r="H2864" s="324" t="s">
        <v>6249</v>
      </c>
      <c r="I2864" s="325">
        <v>0</v>
      </c>
      <c r="J2864" s="325">
        <v>0</v>
      </c>
      <c r="K2864" s="325">
        <v>0</v>
      </c>
      <c r="L2864" s="325">
        <v>0</v>
      </c>
      <c r="M2864" s="325">
        <v>0</v>
      </c>
      <c r="N2864" s="324" t="s">
        <v>7279</v>
      </c>
    </row>
    <row r="2865" spans="2:14" ht="15" hidden="1" x14ac:dyDescent="0.25">
      <c r="B2865" s="326" t="s">
        <v>16185</v>
      </c>
      <c r="C2865" s="326" t="s">
        <v>1255</v>
      </c>
      <c r="D2865" s="326" t="s">
        <v>16119</v>
      </c>
      <c r="E2865" s="326" t="s">
        <v>9402</v>
      </c>
      <c r="F2865" s="326" t="s">
        <v>801</v>
      </c>
      <c r="G2865" s="326" t="s">
        <v>896</v>
      </c>
      <c r="H2865" s="326" t="s">
        <v>6249</v>
      </c>
      <c r="I2865" s="327">
        <v>0</v>
      </c>
      <c r="J2865" s="327">
        <v>0</v>
      </c>
      <c r="K2865" s="327">
        <v>0</v>
      </c>
      <c r="L2865" s="327">
        <v>0</v>
      </c>
      <c r="M2865" s="327">
        <v>0</v>
      </c>
      <c r="N2865" s="326" t="s">
        <v>7279</v>
      </c>
    </row>
    <row r="2866" spans="2:14" ht="15" hidden="1" x14ac:dyDescent="0.25">
      <c r="B2866" s="324" t="s">
        <v>16186</v>
      </c>
      <c r="C2866" s="324" t="s">
        <v>1255</v>
      </c>
      <c r="D2866" s="324" t="s">
        <v>16119</v>
      </c>
      <c r="E2866" s="324" t="s">
        <v>10143</v>
      </c>
      <c r="F2866" s="324" t="s">
        <v>811</v>
      </c>
      <c r="G2866" s="324" t="s">
        <v>896</v>
      </c>
      <c r="H2866" s="324" t="s">
        <v>6249</v>
      </c>
      <c r="I2866" s="325">
        <v>0</v>
      </c>
      <c r="J2866" s="325">
        <v>0</v>
      </c>
      <c r="K2866" s="325">
        <v>0</v>
      </c>
      <c r="L2866" s="325">
        <v>0</v>
      </c>
      <c r="M2866" s="325">
        <v>0</v>
      </c>
      <c r="N2866" s="324" t="s">
        <v>7279</v>
      </c>
    </row>
    <row r="2867" spans="2:14" ht="15" hidden="1" x14ac:dyDescent="0.25">
      <c r="B2867" s="326" t="s">
        <v>16187</v>
      </c>
      <c r="C2867" s="326" t="s">
        <v>1255</v>
      </c>
      <c r="D2867" s="326" t="s">
        <v>16119</v>
      </c>
      <c r="E2867" s="326" t="s">
        <v>10144</v>
      </c>
      <c r="F2867" s="326" t="s">
        <v>811</v>
      </c>
      <c r="G2867" s="326" t="s">
        <v>896</v>
      </c>
      <c r="H2867" s="326" t="s">
        <v>6249</v>
      </c>
      <c r="I2867" s="327">
        <v>0</v>
      </c>
      <c r="J2867" s="327">
        <v>0</v>
      </c>
      <c r="K2867" s="327">
        <v>0</v>
      </c>
      <c r="L2867" s="327">
        <v>0</v>
      </c>
      <c r="M2867" s="327">
        <v>0</v>
      </c>
      <c r="N2867" s="326" t="s">
        <v>7279</v>
      </c>
    </row>
    <row r="2868" spans="2:14" ht="15" hidden="1" x14ac:dyDescent="0.25">
      <c r="B2868" s="324" t="s">
        <v>16188</v>
      </c>
      <c r="C2868" s="324" t="s">
        <v>1255</v>
      </c>
      <c r="D2868" s="324" t="s">
        <v>16119</v>
      </c>
      <c r="E2868" s="324" t="s">
        <v>10145</v>
      </c>
      <c r="F2868" s="324" t="s">
        <v>811</v>
      </c>
      <c r="G2868" s="324" t="s">
        <v>896</v>
      </c>
      <c r="H2868" s="324" t="s">
        <v>6249</v>
      </c>
      <c r="I2868" s="325">
        <v>0</v>
      </c>
      <c r="J2868" s="325">
        <v>0</v>
      </c>
      <c r="K2868" s="325">
        <v>0</v>
      </c>
      <c r="L2868" s="325">
        <v>0</v>
      </c>
      <c r="M2868" s="325">
        <v>0</v>
      </c>
      <c r="N2868" s="324" t="s">
        <v>7279</v>
      </c>
    </row>
    <row r="2869" spans="2:14" ht="15" hidden="1" x14ac:dyDescent="0.25">
      <c r="B2869" s="326" t="s">
        <v>16189</v>
      </c>
      <c r="C2869" s="326" t="s">
        <v>1255</v>
      </c>
      <c r="D2869" s="326" t="s">
        <v>16119</v>
      </c>
      <c r="E2869" s="326" t="s">
        <v>9595</v>
      </c>
      <c r="F2869" s="326" t="s">
        <v>801</v>
      </c>
      <c r="G2869" s="326" t="s">
        <v>896</v>
      </c>
      <c r="H2869" s="326" t="s">
        <v>6249</v>
      </c>
      <c r="I2869" s="327">
        <v>0</v>
      </c>
      <c r="J2869" s="327">
        <v>0</v>
      </c>
      <c r="K2869" s="327">
        <v>0</v>
      </c>
      <c r="L2869" s="327">
        <v>0</v>
      </c>
      <c r="M2869" s="327">
        <v>0</v>
      </c>
      <c r="N2869" s="326" t="s">
        <v>7279</v>
      </c>
    </row>
    <row r="2870" spans="2:14" ht="15" hidden="1" x14ac:dyDescent="0.25">
      <c r="B2870" s="324" t="s">
        <v>16190</v>
      </c>
      <c r="C2870" s="324" t="s">
        <v>1255</v>
      </c>
      <c r="D2870" s="324" t="s">
        <v>16119</v>
      </c>
      <c r="E2870" s="324" t="s">
        <v>9596</v>
      </c>
      <c r="F2870" s="324" t="s">
        <v>801</v>
      </c>
      <c r="G2870" s="324" t="s">
        <v>896</v>
      </c>
      <c r="H2870" s="324" t="s">
        <v>6249</v>
      </c>
      <c r="I2870" s="325">
        <v>0</v>
      </c>
      <c r="J2870" s="325">
        <v>0</v>
      </c>
      <c r="K2870" s="325">
        <v>0</v>
      </c>
      <c r="L2870" s="325">
        <v>0</v>
      </c>
      <c r="M2870" s="325">
        <v>0</v>
      </c>
      <c r="N2870" s="324" t="s">
        <v>7279</v>
      </c>
    </row>
    <row r="2871" spans="2:14" ht="15" hidden="1" x14ac:dyDescent="0.25">
      <c r="B2871" s="326" t="s">
        <v>16191</v>
      </c>
      <c r="C2871" s="326" t="s">
        <v>1255</v>
      </c>
      <c r="D2871" s="326" t="s">
        <v>16119</v>
      </c>
      <c r="E2871" s="326" t="s">
        <v>21710</v>
      </c>
      <c r="F2871" s="326" t="s">
        <v>801</v>
      </c>
      <c r="G2871" s="326" t="s">
        <v>896</v>
      </c>
      <c r="H2871" s="326" t="s">
        <v>6249</v>
      </c>
      <c r="I2871" s="327">
        <v>0</v>
      </c>
      <c r="J2871" s="327">
        <v>0</v>
      </c>
      <c r="K2871" s="327">
        <v>0</v>
      </c>
      <c r="L2871" s="327">
        <v>0</v>
      </c>
      <c r="M2871" s="327">
        <v>0</v>
      </c>
      <c r="N2871" s="326" t="s">
        <v>7279</v>
      </c>
    </row>
    <row r="2872" spans="2:14" ht="15" hidden="1" x14ac:dyDescent="0.25">
      <c r="B2872" s="324" t="s">
        <v>16192</v>
      </c>
      <c r="C2872" s="324" t="s">
        <v>1255</v>
      </c>
      <c r="D2872" s="324" t="s">
        <v>16119</v>
      </c>
      <c r="E2872" s="324" t="s">
        <v>16193</v>
      </c>
      <c r="F2872" s="324" t="s">
        <v>801</v>
      </c>
      <c r="G2872" s="324" t="s">
        <v>896</v>
      </c>
      <c r="H2872" s="324" t="s">
        <v>6249</v>
      </c>
      <c r="I2872" s="325">
        <v>0</v>
      </c>
      <c r="J2872" s="325">
        <v>0</v>
      </c>
      <c r="K2872" s="325">
        <v>0</v>
      </c>
      <c r="L2872" s="325">
        <v>0</v>
      </c>
      <c r="M2872" s="325">
        <v>0</v>
      </c>
      <c r="N2872" s="324" t="s">
        <v>7279</v>
      </c>
    </row>
    <row r="2873" spans="2:14" ht="15" hidden="1" x14ac:dyDescent="0.25">
      <c r="B2873" s="326" t="s">
        <v>16194</v>
      </c>
      <c r="C2873" s="326" t="s">
        <v>1255</v>
      </c>
      <c r="D2873" s="326" t="s">
        <v>16119</v>
      </c>
      <c r="E2873" s="326" t="s">
        <v>16195</v>
      </c>
      <c r="F2873" s="326" t="s">
        <v>801</v>
      </c>
      <c r="G2873" s="326" t="s">
        <v>896</v>
      </c>
      <c r="H2873" s="326" t="s">
        <v>6249</v>
      </c>
      <c r="I2873" s="327">
        <v>0</v>
      </c>
      <c r="J2873" s="327">
        <v>0</v>
      </c>
      <c r="K2873" s="327">
        <v>0</v>
      </c>
      <c r="L2873" s="327">
        <v>0</v>
      </c>
      <c r="M2873" s="327">
        <v>0</v>
      </c>
      <c r="N2873" s="326" t="s">
        <v>7279</v>
      </c>
    </row>
    <row r="2874" spans="2:14" ht="15" hidden="1" x14ac:dyDescent="0.25">
      <c r="B2874" s="324" t="s">
        <v>16196</v>
      </c>
      <c r="C2874" s="324" t="s">
        <v>1255</v>
      </c>
      <c r="D2874" s="324" t="s">
        <v>16119</v>
      </c>
      <c r="E2874" s="324" t="s">
        <v>16197</v>
      </c>
      <c r="F2874" s="324" t="s">
        <v>801</v>
      </c>
      <c r="G2874" s="324" t="s">
        <v>896</v>
      </c>
      <c r="H2874" s="324" t="s">
        <v>6249</v>
      </c>
      <c r="I2874" s="325">
        <v>0</v>
      </c>
      <c r="J2874" s="325">
        <v>0</v>
      </c>
      <c r="K2874" s="325">
        <v>0</v>
      </c>
      <c r="L2874" s="325">
        <v>0</v>
      </c>
      <c r="M2874" s="325">
        <v>0</v>
      </c>
      <c r="N2874" s="324" t="s">
        <v>7279</v>
      </c>
    </row>
    <row r="2875" spans="2:14" ht="15" hidden="1" x14ac:dyDescent="0.25">
      <c r="B2875" s="326" t="s">
        <v>16198</v>
      </c>
      <c r="C2875" s="326" t="s">
        <v>1255</v>
      </c>
      <c r="D2875" s="326" t="s">
        <v>16119</v>
      </c>
      <c r="E2875" s="326" t="s">
        <v>16199</v>
      </c>
      <c r="F2875" s="326" t="s">
        <v>801</v>
      </c>
      <c r="G2875" s="326" t="s">
        <v>896</v>
      </c>
      <c r="H2875" s="326" t="s">
        <v>6249</v>
      </c>
      <c r="I2875" s="327">
        <v>0</v>
      </c>
      <c r="J2875" s="327">
        <v>0</v>
      </c>
      <c r="K2875" s="327">
        <v>0</v>
      </c>
      <c r="L2875" s="327">
        <v>0</v>
      </c>
      <c r="M2875" s="327">
        <v>0</v>
      </c>
      <c r="N2875" s="326" t="s">
        <v>7279</v>
      </c>
    </row>
    <row r="2876" spans="2:14" ht="15" hidden="1" x14ac:dyDescent="0.25">
      <c r="B2876" s="324" t="s">
        <v>16200</v>
      </c>
      <c r="C2876" s="324" t="s">
        <v>1255</v>
      </c>
      <c r="D2876" s="324" t="s">
        <v>16119</v>
      </c>
      <c r="E2876" s="324" t="s">
        <v>16201</v>
      </c>
      <c r="F2876" s="324" t="s">
        <v>801</v>
      </c>
      <c r="G2876" s="324" t="s">
        <v>896</v>
      </c>
      <c r="H2876" s="324" t="s">
        <v>6249</v>
      </c>
      <c r="I2876" s="325">
        <v>0</v>
      </c>
      <c r="J2876" s="325">
        <v>0</v>
      </c>
      <c r="K2876" s="325">
        <v>0</v>
      </c>
      <c r="L2876" s="325">
        <v>0</v>
      </c>
      <c r="M2876" s="325">
        <v>0</v>
      </c>
      <c r="N2876" s="324" t="s">
        <v>7279</v>
      </c>
    </row>
    <row r="2877" spans="2:14" ht="15" hidden="1" x14ac:dyDescent="0.25">
      <c r="B2877" s="326" t="s">
        <v>21711</v>
      </c>
      <c r="C2877" s="326" t="s">
        <v>1255</v>
      </c>
      <c r="D2877" s="326" t="s">
        <v>16119</v>
      </c>
      <c r="E2877" s="326" t="s">
        <v>21712</v>
      </c>
      <c r="F2877" s="326" t="s">
        <v>801</v>
      </c>
      <c r="G2877" s="326" t="s">
        <v>896</v>
      </c>
      <c r="H2877" s="326" t="s">
        <v>6249</v>
      </c>
      <c r="I2877" s="327">
        <v>0</v>
      </c>
      <c r="J2877" s="327">
        <v>0</v>
      </c>
      <c r="K2877" s="327">
        <v>0</v>
      </c>
      <c r="L2877" s="327">
        <v>0</v>
      </c>
      <c r="M2877" s="327">
        <v>0</v>
      </c>
      <c r="N2877" s="326" t="s">
        <v>7279</v>
      </c>
    </row>
    <row r="2878" spans="2:14" ht="15" hidden="1" x14ac:dyDescent="0.25">
      <c r="B2878" s="324" t="s">
        <v>16202</v>
      </c>
      <c r="C2878" s="324" t="s">
        <v>1255</v>
      </c>
      <c r="D2878" s="324" t="s">
        <v>16203</v>
      </c>
      <c r="E2878" s="324" t="s">
        <v>6321</v>
      </c>
      <c r="F2878" s="324" t="s">
        <v>2327</v>
      </c>
      <c r="G2878" s="324" t="s">
        <v>896</v>
      </c>
      <c r="H2878" s="324" t="s">
        <v>6249</v>
      </c>
      <c r="I2878" s="325">
        <v>0</v>
      </c>
      <c r="J2878" s="325">
        <v>0</v>
      </c>
      <c r="K2878" s="325">
        <v>0</v>
      </c>
      <c r="L2878" s="325">
        <v>0</v>
      </c>
      <c r="M2878" s="325">
        <v>0</v>
      </c>
      <c r="N2878" s="324" t="s">
        <v>7279</v>
      </c>
    </row>
    <row r="2879" spans="2:14" ht="15" hidden="1" x14ac:dyDescent="0.25">
      <c r="B2879" s="324" t="s">
        <v>16204</v>
      </c>
      <c r="C2879" s="324" t="s">
        <v>1255</v>
      </c>
      <c r="D2879" s="324" t="s">
        <v>16203</v>
      </c>
      <c r="E2879" s="324" t="s">
        <v>6322</v>
      </c>
      <c r="F2879" s="324" t="s">
        <v>2327</v>
      </c>
      <c r="G2879" s="324" t="s">
        <v>896</v>
      </c>
      <c r="H2879" s="324" t="s">
        <v>6249</v>
      </c>
      <c r="I2879" s="325">
        <v>0</v>
      </c>
      <c r="J2879" s="325">
        <v>0</v>
      </c>
      <c r="K2879" s="325">
        <v>0</v>
      </c>
      <c r="L2879" s="325">
        <v>0</v>
      </c>
      <c r="M2879" s="325">
        <v>0</v>
      </c>
      <c r="N2879" s="324" t="s">
        <v>7279</v>
      </c>
    </row>
    <row r="2880" spans="2:14" ht="15" hidden="1" x14ac:dyDescent="0.25">
      <c r="B2880" s="324" t="s">
        <v>16205</v>
      </c>
      <c r="C2880" s="324" t="s">
        <v>1255</v>
      </c>
      <c r="D2880" s="324" t="s">
        <v>16203</v>
      </c>
      <c r="E2880" s="324" t="s">
        <v>8168</v>
      </c>
      <c r="F2880" s="324" t="s">
        <v>2327</v>
      </c>
      <c r="G2880" s="324" t="s">
        <v>896</v>
      </c>
      <c r="H2880" s="324" t="s">
        <v>6249</v>
      </c>
      <c r="I2880" s="325">
        <v>0</v>
      </c>
      <c r="J2880" s="325">
        <v>0</v>
      </c>
      <c r="K2880" s="325">
        <v>0</v>
      </c>
      <c r="L2880" s="325">
        <v>0</v>
      </c>
      <c r="M2880" s="325">
        <v>0</v>
      </c>
      <c r="N2880" s="324" t="s">
        <v>7279</v>
      </c>
    </row>
    <row r="2881" spans="2:14" ht="15" hidden="1" x14ac:dyDescent="0.25">
      <c r="B2881" s="326" t="s">
        <v>16206</v>
      </c>
      <c r="C2881" s="326" t="s">
        <v>1255</v>
      </c>
      <c r="D2881" s="326" t="s">
        <v>16203</v>
      </c>
      <c r="E2881" s="326" t="s">
        <v>12617</v>
      </c>
      <c r="F2881" s="326" t="s">
        <v>2327</v>
      </c>
      <c r="G2881" s="326" t="s">
        <v>896</v>
      </c>
      <c r="H2881" s="326" t="s">
        <v>6249</v>
      </c>
      <c r="I2881" s="327">
        <v>0</v>
      </c>
      <c r="J2881" s="327">
        <v>0</v>
      </c>
      <c r="K2881" s="327">
        <v>0</v>
      </c>
      <c r="L2881" s="327">
        <v>0</v>
      </c>
      <c r="M2881" s="327">
        <v>0</v>
      </c>
      <c r="N2881" s="326" t="s">
        <v>7279</v>
      </c>
    </row>
    <row r="2882" spans="2:14" ht="15" hidden="1" x14ac:dyDescent="0.25">
      <c r="B2882" s="324" t="s">
        <v>16207</v>
      </c>
      <c r="C2882" s="324" t="s">
        <v>1255</v>
      </c>
      <c r="D2882" s="324" t="s">
        <v>16203</v>
      </c>
      <c r="E2882" s="324" t="s">
        <v>5583</v>
      </c>
      <c r="F2882" s="324" t="s">
        <v>2327</v>
      </c>
      <c r="G2882" s="324" t="s">
        <v>896</v>
      </c>
      <c r="H2882" s="324" t="s">
        <v>6249</v>
      </c>
      <c r="I2882" s="325">
        <v>0</v>
      </c>
      <c r="J2882" s="325">
        <v>0</v>
      </c>
      <c r="K2882" s="325">
        <v>0</v>
      </c>
      <c r="L2882" s="325">
        <v>0</v>
      </c>
      <c r="M2882" s="325">
        <v>0</v>
      </c>
      <c r="N2882" s="324" t="s">
        <v>7279</v>
      </c>
    </row>
    <row r="2883" spans="2:14" ht="15" hidden="1" x14ac:dyDescent="0.25">
      <c r="B2883" s="324" t="s">
        <v>16208</v>
      </c>
      <c r="C2883" s="324" t="s">
        <v>1255</v>
      </c>
      <c r="D2883" s="324" t="s">
        <v>16203</v>
      </c>
      <c r="E2883" s="324" t="s">
        <v>21713</v>
      </c>
      <c r="F2883" s="324" t="s">
        <v>801</v>
      </c>
      <c r="G2883" s="324" t="s">
        <v>896</v>
      </c>
      <c r="H2883" s="324" t="s">
        <v>6249</v>
      </c>
      <c r="I2883" s="325">
        <v>0</v>
      </c>
      <c r="J2883" s="325">
        <v>0</v>
      </c>
      <c r="K2883" s="325">
        <v>0</v>
      </c>
      <c r="L2883" s="325">
        <v>0</v>
      </c>
      <c r="M2883" s="325">
        <v>0</v>
      </c>
      <c r="N2883" s="324" t="s">
        <v>7279</v>
      </c>
    </row>
    <row r="2884" spans="2:14" ht="15" hidden="1" x14ac:dyDescent="0.25">
      <c r="B2884" s="326" t="s">
        <v>16209</v>
      </c>
      <c r="C2884" s="326" t="s">
        <v>1255</v>
      </c>
      <c r="D2884" s="326" t="s">
        <v>16203</v>
      </c>
      <c r="E2884" s="326" t="s">
        <v>10151</v>
      </c>
      <c r="F2884" s="326" t="s">
        <v>2327</v>
      </c>
      <c r="G2884" s="326" t="s">
        <v>896</v>
      </c>
      <c r="H2884" s="326" t="s">
        <v>6249</v>
      </c>
      <c r="I2884" s="327">
        <v>0</v>
      </c>
      <c r="J2884" s="327">
        <v>0</v>
      </c>
      <c r="K2884" s="327">
        <v>0</v>
      </c>
      <c r="L2884" s="327">
        <v>0</v>
      </c>
      <c r="M2884" s="327">
        <v>0</v>
      </c>
      <c r="N2884" s="326" t="s">
        <v>7279</v>
      </c>
    </row>
    <row r="2885" spans="2:14" ht="15" hidden="1" x14ac:dyDescent="0.25">
      <c r="B2885" s="324" t="s">
        <v>16210</v>
      </c>
      <c r="C2885" s="324" t="s">
        <v>1255</v>
      </c>
      <c r="D2885" s="324" t="s">
        <v>16203</v>
      </c>
      <c r="E2885" s="324" t="s">
        <v>5585</v>
      </c>
      <c r="F2885" s="324" t="s">
        <v>2414</v>
      </c>
      <c r="G2885" s="324" t="s">
        <v>896</v>
      </c>
      <c r="H2885" s="324" t="s">
        <v>6249</v>
      </c>
      <c r="I2885" s="325">
        <v>0</v>
      </c>
      <c r="J2885" s="325">
        <v>0</v>
      </c>
      <c r="K2885" s="325">
        <v>0</v>
      </c>
      <c r="L2885" s="325">
        <v>0</v>
      </c>
      <c r="M2885" s="325">
        <v>0</v>
      </c>
      <c r="N2885" s="324" t="s">
        <v>7279</v>
      </c>
    </row>
    <row r="2886" spans="2:14" ht="15" hidden="1" x14ac:dyDescent="0.25">
      <c r="B2886" s="326" t="s">
        <v>16211</v>
      </c>
      <c r="C2886" s="326" t="s">
        <v>1255</v>
      </c>
      <c r="D2886" s="326" t="s">
        <v>16203</v>
      </c>
      <c r="E2886" s="326" t="s">
        <v>5586</v>
      </c>
      <c r="F2886" s="326" t="s">
        <v>1226</v>
      </c>
      <c r="G2886" s="326" t="s">
        <v>896</v>
      </c>
      <c r="H2886" s="326" t="s">
        <v>6249</v>
      </c>
      <c r="I2886" s="327">
        <v>0</v>
      </c>
      <c r="J2886" s="327">
        <v>0</v>
      </c>
      <c r="K2886" s="327">
        <v>0</v>
      </c>
      <c r="L2886" s="327">
        <v>0</v>
      </c>
      <c r="M2886" s="327">
        <v>0</v>
      </c>
      <c r="N2886" s="326" t="s">
        <v>7279</v>
      </c>
    </row>
    <row r="2887" spans="2:14" ht="15" hidden="1" x14ac:dyDescent="0.25">
      <c r="B2887" s="324" t="s">
        <v>16212</v>
      </c>
      <c r="C2887" s="324" t="s">
        <v>1255</v>
      </c>
      <c r="D2887" s="324" t="s">
        <v>16203</v>
      </c>
      <c r="E2887" s="324" t="s">
        <v>2425</v>
      </c>
      <c r="F2887" s="324" t="s">
        <v>801</v>
      </c>
      <c r="G2887" s="324" t="s">
        <v>896</v>
      </c>
      <c r="H2887" s="324" t="s">
        <v>6249</v>
      </c>
      <c r="I2887" s="325">
        <v>0</v>
      </c>
      <c r="J2887" s="325">
        <v>0</v>
      </c>
      <c r="K2887" s="325">
        <v>0</v>
      </c>
      <c r="L2887" s="325">
        <v>0</v>
      </c>
      <c r="M2887" s="325">
        <v>0</v>
      </c>
      <c r="N2887" s="324" t="s">
        <v>7279</v>
      </c>
    </row>
    <row r="2888" spans="2:14" ht="15" hidden="1" x14ac:dyDescent="0.25">
      <c r="B2888" s="326" t="s">
        <v>16213</v>
      </c>
      <c r="C2888" s="326" t="s">
        <v>1255</v>
      </c>
      <c r="D2888" s="326" t="s">
        <v>16203</v>
      </c>
      <c r="E2888" s="326" t="s">
        <v>5133</v>
      </c>
      <c r="F2888" s="326" t="s">
        <v>1226</v>
      </c>
      <c r="G2888" s="326" t="s">
        <v>896</v>
      </c>
      <c r="H2888" s="326" t="s">
        <v>6249</v>
      </c>
      <c r="I2888" s="327">
        <v>0</v>
      </c>
      <c r="J2888" s="327">
        <v>0</v>
      </c>
      <c r="K2888" s="327">
        <v>0</v>
      </c>
      <c r="L2888" s="327">
        <v>0</v>
      </c>
      <c r="M2888" s="327">
        <v>0</v>
      </c>
      <c r="N2888" s="326" t="s">
        <v>7279</v>
      </c>
    </row>
    <row r="2889" spans="2:14" ht="15" hidden="1" x14ac:dyDescent="0.25">
      <c r="B2889" s="326" t="s">
        <v>16214</v>
      </c>
      <c r="C2889" s="326" t="s">
        <v>1255</v>
      </c>
      <c r="D2889" s="326" t="s">
        <v>16203</v>
      </c>
      <c r="E2889" s="326" t="s">
        <v>21714</v>
      </c>
      <c r="F2889" s="326" t="s">
        <v>2327</v>
      </c>
      <c r="G2889" s="326" t="s">
        <v>896</v>
      </c>
      <c r="H2889" s="326" t="s">
        <v>6249</v>
      </c>
      <c r="I2889" s="327">
        <v>0</v>
      </c>
      <c r="J2889" s="327">
        <v>0</v>
      </c>
      <c r="K2889" s="327">
        <v>0</v>
      </c>
      <c r="L2889" s="327">
        <v>0</v>
      </c>
      <c r="M2889" s="327">
        <v>0</v>
      </c>
      <c r="N2889" s="326" t="s">
        <v>7279</v>
      </c>
    </row>
    <row r="2890" spans="2:14" ht="15" hidden="1" x14ac:dyDescent="0.25">
      <c r="B2890" s="324" t="s">
        <v>16215</v>
      </c>
      <c r="C2890" s="324" t="s">
        <v>1255</v>
      </c>
      <c r="D2890" s="324" t="s">
        <v>16203</v>
      </c>
      <c r="E2890" s="324" t="s">
        <v>2427</v>
      </c>
      <c r="F2890" s="324" t="s">
        <v>2327</v>
      </c>
      <c r="G2890" s="324" t="s">
        <v>896</v>
      </c>
      <c r="H2890" s="324" t="s">
        <v>6249</v>
      </c>
      <c r="I2890" s="325">
        <v>0</v>
      </c>
      <c r="J2890" s="325">
        <v>0</v>
      </c>
      <c r="K2890" s="325">
        <v>0</v>
      </c>
      <c r="L2890" s="325">
        <v>0</v>
      </c>
      <c r="M2890" s="325">
        <v>0</v>
      </c>
      <c r="N2890" s="324" t="s">
        <v>7279</v>
      </c>
    </row>
    <row r="2891" spans="2:14" ht="15" hidden="1" x14ac:dyDescent="0.25">
      <c r="B2891" s="326" t="s">
        <v>16216</v>
      </c>
      <c r="C2891" s="326" t="s">
        <v>1255</v>
      </c>
      <c r="D2891" s="326" t="s">
        <v>16203</v>
      </c>
      <c r="E2891" s="326" t="s">
        <v>6323</v>
      </c>
      <c r="F2891" s="326" t="s">
        <v>801</v>
      </c>
      <c r="G2891" s="326" t="s">
        <v>896</v>
      </c>
      <c r="H2891" s="326" t="s">
        <v>6249</v>
      </c>
      <c r="I2891" s="327">
        <v>0</v>
      </c>
      <c r="J2891" s="327">
        <v>0</v>
      </c>
      <c r="K2891" s="327">
        <v>0</v>
      </c>
      <c r="L2891" s="327">
        <v>0</v>
      </c>
      <c r="M2891" s="327">
        <v>0</v>
      </c>
      <c r="N2891" s="326" t="s">
        <v>7279</v>
      </c>
    </row>
    <row r="2892" spans="2:14" ht="15" hidden="1" x14ac:dyDescent="0.25">
      <c r="B2892" s="326" t="s">
        <v>16217</v>
      </c>
      <c r="C2892" s="326" t="s">
        <v>1255</v>
      </c>
      <c r="D2892" s="326" t="s">
        <v>16203</v>
      </c>
      <c r="E2892" s="326" t="s">
        <v>7556</v>
      </c>
      <c r="F2892" s="326" t="s">
        <v>801</v>
      </c>
      <c r="G2892" s="326" t="s">
        <v>896</v>
      </c>
      <c r="H2892" s="326" t="s">
        <v>6249</v>
      </c>
      <c r="I2892" s="327">
        <v>0</v>
      </c>
      <c r="J2892" s="327">
        <v>0</v>
      </c>
      <c r="K2892" s="327">
        <v>0</v>
      </c>
      <c r="L2892" s="327">
        <v>0</v>
      </c>
      <c r="M2892" s="327">
        <v>0</v>
      </c>
      <c r="N2892" s="326" t="s">
        <v>7279</v>
      </c>
    </row>
    <row r="2893" spans="2:14" ht="15" hidden="1" x14ac:dyDescent="0.25">
      <c r="B2893" s="326" t="s">
        <v>16218</v>
      </c>
      <c r="C2893" s="326" t="s">
        <v>1255</v>
      </c>
      <c r="D2893" s="326" t="s">
        <v>16203</v>
      </c>
      <c r="E2893" s="326" t="s">
        <v>6324</v>
      </c>
      <c r="F2893" s="326" t="s">
        <v>2327</v>
      </c>
      <c r="G2893" s="326" t="s">
        <v>896</v>
      </c>
      <c r="H2893" s="326" t="s">
        <v>6249</v>
      </c>
      <c r="I2893" s="327">
        <v>0</v>
      </c>
      <c r="J2893" s="327">
        <v>0</v>
      </c>
      <c r="K2893" s="327">
        <v>0</v>
      </c>
      <c r="L2893" s="327">
        <v>0</v>
      </c>
      <c r="M2893" s="327">
        <v>0</v>
      </c>
      <c r="N2893" s="326" t="s">
        <v>7279</v>
      </c>
    </row>
    <row r="2894" spans="2:14" ht="15" hidden="1" x14ac:dyDescent="0.25">
      <c r="B2894" s="324" t="s">
        <v>16219</v>
      </c>
      <c r="C2894" s="324" t="s">
        <v>1255</v>
      </c>
      <c r="D2894" s="324" t="s">
        <v>16203</v>
      </c>
      <c r="E2894" s="324" t="s">
        <v>7557</v>
      </c>
      <c r="F2894" s="324" t="s">
        <v>801</v>
      </c>
      <c r="G2894" s="324" t="s">
        <v>896</v>
      </c>
      <c r="H2894" s="324" t="s">
        <v>6249</v>
      </c>
      <c r="I2894" s="325">
        <v>0</v>
      </c>
      <c r="J2894" s="325">
        <v>0</v>
      </c>
      <c r="K2894" s="325">
        <v>0</v>
      </c>
      <c r="L2894" s="325">
        <v>0</v>
      </c>
      <c r="M2894" s="325">
        <v>0</v>
      </c>
      <c r="N2894" s="324" t="s">
        <v>7279</v>
      </c>
    </row>
    <row r="2895" spans="2:14" ht="15" hidden="1" x14ac:dyDescent="0.25">
      <c r="B2895" s="326" t="s">
        <v>16220</v>
      </c>
      <c r="C2895" s="326" t="s">
        <v>1255</v>
      </c>
      <c r="D2895" s="326" t="s">
        <v>16203</v>
      </c>
      <c r="E2895" s="326" t="s">
        <v>5600</v>
      </c>
      <c r="F2895" s="326" t="s">
        <v>2327</v>
      </c>
      <c r="G2895" s="326" t="s">
        <v>896</v>
      </c>
      <c r="H2895" s="326" t="s">
        <v>6249</v>
      </c>
      <c r="I2895" s="327">
        <v>0</v>
      </c>
      <c r="J2895" s="327">
        <v>0</v>
      </c>
      <c r="K2895" s="327">
        <v>0</v>
      </c>
      <c r="L2895" s="327">
        <v>0</v>
      </c>
      <c r="M2895" s="327">
        <v>0</v>
      </c>
      <c r="N2895" s="326" t="s">
        <v>7279</v>
      </c>
    </row>
    <row r="2896" spans="2:14" ht="15" hidden="1" x14ac:dyDescent="0.25">
      <c r="B2896" s="324" t="s">
        <v>16221</v>
      </c>
      <c r="C2896" s="324" t="s">
        <v>1255</v>
      </c>
      <c r="D2896" s="324" t="s">
        <v>16203</v>
      </c>
      <c r="E2896" s="324" t="s">
        <v>5601</v>
      </c>
      <c r="F2896" s="324" t="s">
        <v>2327</v>
      </c>
      <c r="G2896" s="324" t="s">
        <v>896</v>
      </c>
      <c r="H2896" s="324" t="s">
        <v>6249</v>
      </c>
      <c r="I2896" s="325">
        <v>0</v>
      </c>
      <c r="J2896" s="325">
        <v>0</v>
      </c>
      <c r="K2896" s="325">
        <v>0</v>
      </c>
      <c r="L2896" s="325">
        <v>0</v>
      </c>
      <c r="M2896" s="325">
        <v>0</v>
      </c>
      <c r="N2896" s="324" t="s">
        <v>7279</v>
      </c>
    </row>
    <row r="2897" spans="2:14" ht="15" hidden="1" x14ac:dyDescent="0.25">
      <c r="B2897" s="326" t="s">
        <v>16222</v>
      </c>
      <c r="C2897" s="326" t="s">
        <v>1255</v>
      </c>
      <c r="D2897" s="326" t="s">
        <v>16203</v>
      </c>
      <c r="E2897" s="326" t="s">
        <v>5602</v>
      </c>
      <c r="F2897" s="326" t="s">
        <v>2327</v>
      </c>
      <c r="G2897" s="326" t="s">
        <v>896</v>
      </c>
      <c r="H2897" s="326" t="s">
        <v>6249</v>
      </c>
      <c r="I2897" s="327">
        <v>0</v>
      </c>
      <c r="J2897" s="327">
        <v>0</v>
      </c>
      <c r="K2897" s="327">
        <v>0</v>
      </c>
      <c r="L2897" s="327">
        <v>0</v>
      </c>
      <c r="M2897" s="327">
        <v>0</v>
      </c>
      <c r="N2897" s="326" t="s">
        <v>7279</v>
      </c>
    </row>
    <row r="2898" spans="2:14" ht="15" hidden="1" x14ac:dyDescent="0.25">
      <c r="B2898" s="324" t="s">
        <v>16223</v>
      </c>
      <c r="C2898" s="324" t="s">
        <v>1255</v>
      </c>
      <c r="D2898" s="324" t="s">
        <v>16203</v>
      </c>
      <c r="E2898" s="324" t="s">
        <v>6325</v>
      </c>
      <c r="F2898" s="324" t="s">
        <v>801</v>
      </c>
      <c r="G2898" s="324" t="s">
        <v>896</v>
      </c>
      <c r="H2898" s="324" t="s">
        <v>6249</v>
      </c>
      <c r="I2898" s="325">
        <v>0</v>
      </c>
      <c r="J2898" s="325">
        <v>0</v>
      </c>
      <c r="K2898" s="325">
        <v>0</v>
      </c>
      <c r="L2898" s="325">
        <v>0</v>
      </c>
      <c r="M2898" s="325">
        <v>0</v>
      </c>
      <c r="N2898" s="324" t="s">
        <v>7279</v>
      </c>
    </row>
    <row r="2899" spans="2:14" ht="15" hidden="1" x14ac:dyDescent="0.25">
      <c r="B2899" s="324" t="s">
        <v>16224</v>
      </c>
      <c r="C2899" s="324" t="s">
        <v>1255</v>
      </c>
      <c r="D2899" s="324" t="s">
        <v>16203</v>
      </c>
      <c r="E2899" s="324" t="s">
        <v>5135</v>
      </c>
      <c r="F2899" s="324" t="s">
        <v>2327</v>
      </c>
      <c r="G2899" s="324" t="s">
        <v>896</v>
      </c>
      <c r="H2899" s="324" t="s">
        <v>6249</v>
      </c>
      <c r="I2899" s="325">
        <v>0</v>
      </c>
      <c r="J2899" s="325">
        <v>0</v>
      </c>
      <c r="K2899" s="325">
        <v>0</v>
      </c>
      <c r="L2899" s="325">
        <v>0</v>
      </c>
      <c r="M2899" s="325">
        <v>0</v>
      </c>
      <c r="N2899" s="324" t="s">
        <v>7279</v>
      </c>
    </row>
    <row r="2900" spans="2:14" ht="15" hidden="1" x14ac:dyDescent="0.25">
      <c r="B2900" s="324" t="s">
        <v>16225</v>
      </c>
      <c r="C2900" s="324" t="s">
        <v>1255</v>
      </c>
      <c r="D2900" s="324" t="s">
        <v>16203</v>
      </c>
      <c r="E2900" s="324" t="s">
        <v>6326</v>
      </c>
      <c r="F2900" s="324" t="s">
        <v>2327</v>
      </c>
      <c r="G2900" s="324" t="s">
        <v>896</v>
      </c>
      <c r="H2900" s="324" t="s">
        <v>6249</v>
      </c>
      <c r="I2900" s="325">
        <v>0</v>
      </c>
      <c r="J2900" s="325">
        <v>0</v>
      </c>
      <c r="K2900" s="325">
        <v>0</v>
      </c>
      <c r="L2900" s="325">
        <v>0</v>
      </c>
      <c r="M2900" s="325">
        <v>0</v>
      </c>
      <c r="N2900" s="324" t="s">
        <v>7279</v>
      </c>
    </row>
    <row r="2901" spans="2:14" ht="15" hidden="1" x14ac:dyDescent="0.25">
      <c r="B2901" s="326" t="s">
        <v>16226</v>
      </c>
      <c r="C2901" s="326" t="s">
        <v>1255</v>
      </c>
      <c r="D2901" s="326" t="s">
        <v>16203</v>
      </c>
      <c r="E2901" s="326" t="s">
        <v>2438</v>
      </c>
      <c r="F2901" s="326" t="s">
        <v>2414</v>
      </c>
      <c r="G2901" s="326" t="s">
        <v>896</v>
      </c>
      <c r="H2901" s="326" t="s">
        <v>6249</v>
      </c>
      <c r="I2901" s="327">
        <v>0</v>
      </c>
      <c r="J2901" s="327">
        <v>0</v>
      </c>
      <c r="K2901" s="327">
        <v>0</v>
      </c>
      <c r="L2901" s="327">
        <v>0</v>
      </c>
      <c r="M2901" s="327">
        <v>0</v>
      </c>
      <c r="N2901" s="326" t="s">
        <v>7279</v>
      </c>
    </row>
    <row r="2902" spans="2:14" ht="15" hidden="1" x14ac:dyDescent="0.25">
      <c r="B2902" s="324" t="s">
        <v>16227</v>
      </c>
      <c r="C2902" s="324" t="s">
        <v>1255</v>
      </c>
      <c r="D2902" s="324" t="s">
        <v>16203</v>
      </c>
      <c r="E2902" s="324" t="s">
        <v>8001</v>
      </c>
      <c r="F2902" s="324" t="s">
        <v>2327</v>
      </c>
      <c r="G2902" s="324" t="s">
        <v>896</v>
      </c>
      <c r="H2902" s="324" t="s">
        <v>6249</v>
      </c>
      <c r="I2902" s="325">
        <v>0</v>
      </c>
      <c r="J2902" s="325">
        <v>0</v>
      </c>
      <c r="K2902" s="325">
        <v>0</v>
      </c>
      <c r="L2902" s="325">
        <v>0</v>
      </c>
      <c r="M2902" s="325">
        <v>0</v>
      </c>
      <c r="N2902" s="324" t="s">
        <v>7279</v>
      </c>
    </row>
    <row r="2903" spans="2:14" ht="15" hidden="1" x14ac:dyDescent="0.25">
      <c r="B2903" s="324" t="s">
        <v>16228</v>
      </c>
      <c r="C2903" s="324" t="s">
        <v>1255</v>
      </c>
      <c r="D2903" s="324" t="s">
        <v>16203</v>
      </c>
      <c r="E2903" s="324" t="s">
        <v>5136</v>
      </c>
      <c r="F2903" s="324" t="s">
        <v>2327</v>
      </c>
      <c r="G2903" s="324" t="s">
        <v>896</v>
      </c>
      <c r="H2903" s="324" t="s">
        <v>6249</v>
      </c>
      <c r="I2903" s="325">
        <v>0</v>
      </c>
      <c r="J2903" s="325">
        <v>0</v>
      </c>
      <c r="K2903" s="325">
        <v>0</v>
      </c>
      <c r="L2903" s="325">
        <v>0</v>
      </c>
      <c r="M2903" s="325">
        <v>0</v>
      </c>
      <c r="N2903" s="324" t="s">
        <v>7279</v>
      </c>
    </row>
    <row r="2904" spans="2:14" ht="15" hidden="1" x14ac:dyDescent="0.25">
      <c r="B2904" s="324" t="s">
        <v>16229</v>
      </c>
      <c r="C2904" s="324" t="s">
        <v>1255</v>
      </c>
      <c r="D2904" s="324" t="s">
        <v>16203</v>
      </c>
      <c r="E2904" s="324" t="s">
        <v>2439</v>
      </c>
      <c r="F2904" s="324" t="s">
        <v>2327</v>
      </c>
      <c r="G2904" s="324" t="s">
        <v>896</v>
      </c>
      <c r="H2904" s="324" t="s">
        <v>6249</v>
      </c>
      <c r="I2904" s="325">
        <v>0</v>
      </c>
      <c r="J2904" s="325">
        <v>0</v>
      </c>
      <c r="K2904" s="325">
        <v>0</v>
      </c>
      <c r="L2904" s="325">
        <v>0</v>
      </c>
      <c r="M2904" s="325">
        <v>0</v>
      </c>
      <c r="N2904" s="324" t="s">
        <v>7279</v>
      </c>
    </row>
    <row r="2905" spans="2:14" ht="15" hidden="1" x14ac:dyDescent="0.25">
      <c r="B2905" s="324" t="s">
        <v>16230</v>
      </c>
      <c r="C2905" s="324" t="s">
        <v>1255</v>
      </c>
      <c r="D2905" s="324" t="s">
        <v>16203</v>
      </c>
      <c r="E2905" s="324" t="s">
        <v>5137</v>
      </c>
      <c r="F2905" s="324" t="s">
        <v>800</v>
      </c>
      <c r="G2905" s="324" t="s">
        <v>896</v>
      </c>
      <c r="H2905" s="324" t="s">
        <v>6249</v>
      </c>
      <c r="I2905" s="325">
        <v>0</v>
      </c>
      <c r="J2905" s="325">
        <v>0</v>
      </c>
      <c r="K2905" s="325">
        <v>0</v>
      </c>
      <c r="L2905" s="325">
        <v>0</v>
      </c>
      <c r="M2905" s="325">
        <v>0</v>
      </c>
      <c r="N2905" s="324" t="s">
        <v>7279</v>
      </c>
    </row>
    <row r="2906" spans="2:14" ht="15" hidden="1" x14ac:dyDescent="0.25">
      <c r="B2906" s="324" t="s">
        <v>16231</v>
      </c>
      <c r="C2906" s="324" t="s">
        <v>1255</v>
      </c>
      <c r="D2906" s="324" t="s">
        <v>16203</v>
      </c>
      <c r="E2906" s="324" t="s">
        <v>2440</v>
      </c>
      <c r="F2906" s="324" t="s">
        <v>2327</v>
      </c>
      <c r="G2906" s="324" t="s">
        <v>896</v>
      </c>
      <c r="H2906" s="324" t="s">
        <v>6249</v>
      </c>
      <c r="I2906" s="325">
        <v>0</v>
      </c>
      <c r="J2906" s="325">
        <v>0</v>
      </c>
      <c r="K2906" s="325">
        <v>0</v>
      </c>
      <c r="L2906" s="325">
        <v>0</v>
      </c>
      <c r="M2906" s="325">
        <v>0</v>
      </c>
      <c r="N2906" s="324" t="s">
        <v>7279</v>
      </c>
    </row>
    <row r="2907" spans="2:14" ht="15" hidden="1" x14ac:dyDescent="0.25">
      <c r="B2907" s="326" t="s">
        <v>16232</v>
      </c>
      <c r="C2907" s="326" t="s">
        <v>1255</v>
      </c>
      <c r="D2907" s="326" t="s">
        <v>16203</v>
      </c>
      <c r="E2907" s="326" t="s">
        <v>5607</v>
      </c>
      <c r="F2907" s="326" t="s">
        <v>800</v>
      </c>
      <c r="G2907" s="326" t="s">
        <v>896</v>
      </c>
      <c r="H2907" s="326" t="s">
        <v>6249</v>
      </c>
      <c r="I2907" s="327">
        <v>0</v>
      </c>
      <c r="J2907" s="327">
        <v>0</v>
      </c>
      <c r="K2907" s="327">
        <v>0</v>
      </c>
      <c r="L2907" s="327">
        <v>0</v>
      </c>
      <c r="M2907" s="327">
        <v>0</v>
      </c>
      <c r="N2907" s="326" t="s">
        <v>7279</v>
      </c>
    </row>
    <row r="2908" spans="2:14" ht="15" hidden="1" x14ac:dyDescent="0.25">
      <c r="B2908" s="324" t="s">
        <v>16233</v>
      </c>
      <c r="C2908" s="324" t="s">
        <v>1255</v>
      </c>
      <c r="D2908" s="324" t="s">
        <v>16203</v>
      </c>
      <c r="E2908" s="324" t="s">
        <v>5139</v>
      </c>
      <c r="F2908" s="324" t="s">
        <v>800</v>
      </c>
      <c r="G2908" s="324" t="s">
        <v>896</v>
      </c>
      <c r="H2908" s="324" t="s">
        <v>6249</v>
      </c>
      <c r="I2908" s="325">
        <v>0</v>
      </c>
      <c r="J2908" s="325">
        <v>0</v>
      </c>
      <c r="K2908" s="325">
        <v>0</v>
      </c>
      <c r="L2908" s="325">
        <v>0</v>
      </c>
      <c r="M2908" s="325">
        <v>0</v>
      </c>
      <c r="N2908" s="324" t="s">
        <v>7279</v>
      </c>
    </row>
    <row r="2909" spans="2:14" ht="15" hidden="1" x14ac:dyDescent="0.25">
      <c r="B2909" s="326" t="s">
        <v>16234</v>
      </c>
      <c r="C2909" s="326" t="s">
        <v>1255</v>
      </c>
      <c r="D2909" s="326" t="s">
        <v>16203</v>
      </c>
      <c r="E2909" s="326" t="s">
        <v>6329</v>
      </c>
      <c r="F2909" s="326" t="s">
        <v>801</v>
      </c>
      <c r="G2909" s="326" t="s">
        <v>896</v>
      </c>
      <c r="H2909" s="326" t="s">
        <v>6249</v>
      </c>
      <c r="I2909" s="327">
        <v>0</v>
      </c>
      <c r="J2909" s="327">
        <v>0</v>
      </c>
      <c r="K2909" s="327">
        <v>0</v>
      </c>
      <c r="L2909" s="327">
        <v>0</v>
      </c>
      <c r="M2909" s="327">
        <v>0</v>
      </c>
      <c r="N2909" s="326" t="s">
        <v>7279</v>
      </c>
    </row>
    <row r="2910" spans="2:14" ht="15" hidden="1" x14ac:dyDescent="0.25">
      <c r="B2910" s="324" t="s">
        <v>16235</v>
      </c>
      <c r="C2910" s="324" t="s">
        <v>1255</v>
      </c>
      <c r="D2910" s="324" t="s">
        <v>16203</v>
      </c>
      <c r="E2910" s="324" t="s">
        <v>6331</v>
      </c>
      <c r="F2910" s="324" t="s">
        <v>801</v>
      </c>
      <c r="G2910" s="324" t="s">
        <v>896</v>
      </c>
      <c r="H2910" s="324" t="s">
        <v>6249</v>
      </c>
      <c r="I2910" s="325">
        <v>0</v>
      </c>
      <c r="J2910" s="325">
        <v>0</v>
      </c>
      <c r="K2910" s="325">
        <v>0</v>
      </c>
      <c r="L2910" s="325">
        <v>0</v>
      </c>
      <c r="M2910" s="325">
        <v>0</v>
      </c>
      <c r="N2910" s="324" t="s">
        <v>7279</v>
      </c>
    </row>
    <row r="2911" spans="2:14" ht="15" hidden="1" x14ac:dyDescent="0.25">
      <c r="B2911" s="324" t="s">
        <v>16236</v>
      </c>
      <c r="C2911" s="324" t="s">
        <v>1255</v>
      </c>
      <c r="D2911" s="324" t="s">
        <v>16203</v>
      </c>
      <c r="E2911" s="324" t="s">
        <v>7120</v>
      </c>
      <c r="F2911" s="324" t="s">
        <v>811</v>
      </c>
      <c r="G2911" s="324" t="s">
        <v>896</v>
      </c>
      <c r="H2911" s="324" t="s">
        <v>6249</v>
      </c>
      <c r="I2911" s="325">
        <v>0</v>
      </c>
      <c r="J2911" s="325">
        <v>0</v>
      </c>
      <c r="K2911" s="325">
        <v>0</v>
      </c>
      <c r="L2911" s="325">
        <v>0</v>
      </c>
      <c r="M2911" s="325">
        <v>0</v>
      </c>
      <c r="N2911" s="324" t="s">
        <v>7279</v>
      </c>
    </row>
    <row r="2912" spans="2:14" ht="15" hidden="1" x14ac:dyDescent="0.25">
      <c r="B2912" s="326" t="s">
        <v>16237</v>
      </c>
      <c r="C2912" s="326" t="s">
        <v>1255</v>
      </c>
      <c r="D2912" s="326" t="s">
        <v>16203</v>
      </c>
      <c r="E2912" s="326" t="s">
        <v>6332</v>
      </c>
      <c r="F2912" s="326" t="s">
        <v>801</v>
      </c>
      <c r="G2912" s="326" t="s">
        <v>896</v>
      </c>
      <c r="H2912" s="326" t="s">
        <v>6249</v>
      </c>
      <c r="I2912" s="327">
        <v>0</v>
      </c>
      <c r="J2912" s="327">
        <v>0</v>
      </c>
      <c r="K2912" s="327">
        <v>0</v>
      </c>
      <c r="L2912" s="327">
        <v>0</v>
      </c>
      <c r="M2912" s="327">
        <v>0</v>
      </c>
      <c r="N2912" s="326" t="s">
        <v>7279</v>
      </c>
    </row>
    <row r="2913" spans="2:14" ht="15" hidden="1" x14ac:dyDescent="0.25">
      <c r="B2913" s="326" t="s">
        <v>16238</v>
      </c>
      <c r="C2913" s="326" t="s">
        <v>1255</v>
      </c>
      <c r="D2913" s="326" t="s">
        <v>16203</v>
      </c>
      <c r="E2913" s="326" t="s">
        <v>6333</v>
      </c>
      <c r="F2913" s="326" t="s">
        <v>801</v>
      </c>
      <c r="G2913" s="326" t="s">
        <v>896</v>
      </c>
      <c r="H2913" s="326" t="s">
        <v>6249</v>
      </c>
      <c r="I2913" s="327">
        <v>0</v>
      </c>
      <c r="J2913" s="327">
        <v>0</v>
      </c>
      <c r="K2913" s="327">
        <v>0</v>
      </c>
      <c r="L2913" s="327">
        <v>0</v>
      </c>
      <c r="M2913" s="327">
        <v>0</v>
      </c>
      <c r="N2913" s="326" t="s">
        <v>7279</v>
      </c>
    </row>
    <row r="2914" spans="2:14" ht="15" hidden="1" x14ac:dyDescent="0.25">
      <c r="B2914" s="326" t="s">
        <v>16239</v>
      </c>
      <c r="C2914" s="326" t="s">
        <v>1255</v>
      </c>
      <c r="D2914" s="326" t="s">
        <v>16203</v>
      </c>
      <c r="E2914" s="326" t="s">
        <v>6334</v>
      </c>
      <c r="F2914" s="326" t="s">
        <v>801</v>
      </c>
      <c r="G2914" s="326" t="s">
        <v>896</v>
      </c>
      <c r="H2914" s="326" t="s">
        <v>6249</v>
      </c>
      <c r="I2914" s="327">
        <v>0</v>
      </c>
      <c r="J2914" s="327">
        <v>0</v>
      </c>
      <c r="K2914" s="327">
        <v>0</v>
      </c>
      <c r="L2914" s="327">
        <v>0</v>
      </c>
      <c r="M2914" s="327">
        <v>0</v>
      </c>
      <c r="N2914" s="326" t="s">
        <v>7279</v>
      </c>
    </row>
    <row r="2915" spans="2:14" ht="15" hidden="1" x14ac:dyDescent="0.25">
      <c r="B2915" s="324" t="s">
        <v>16240</v>
      </c>
      <c r="C2915" s="324" t="s">
        <v>1255</v>
      </c>
      <c r="D2915" s="324" t="s">
        <v>16203</v>
      </c>
      <c r="E2915" s="324" t="s">
        <v>3356</v>
      </c>
      <c r="F2915" s="324" t="s">
        <v>801</v>
      </c>
      <c r="G2915" s="324" t="s">
        <v>896</v>
      </c>
      <c r="H2915" s="324" t="s">
        <v>6249</v>
      </c>
      <c r="I2915" s="325">
        <v>0</v>
      </c>
      <c r="J2915" s="325">
        <v>0</v>
      </c>
      <c r="K2915" s="325">
        <v>0</v>
      </c>
      <c r="L2915" s="325">
        <v>0</v>
      </c>
      <c r="M2915" s="325">
        <v>0</v>
      </c>
      <c r="N2915" s="324" t="s">
        <v>7279</v>
      </c>
    </row>
    <row r="2916" spans="2:14" ht="15" hidden="1" x14ac:dyDescent="0.25">
      <c r="B2916" s="324" t="s">
        <v>16241</v>
      </c>
      <c r="C2916" s="324" t="s">
        <v>1255</v>
      </c>
      <c r="D2916" s="324" t="s">
        <v>16203</v>
      </c>
      <c r="E2916" s="324" t="s">
        <v>21715</v>
      </c>
      <c r="F2916" s="324" t="s">
        <v>801</v>
      </c>
      <c r="G2916" s="324" t="s">
        <v>896</v>
      </c>
      <c r="H2916" s="324" t="s">
        <v>6249</v>
      </c>
      <c r="I2916" s="325">
        <v>0</v>
      </c>
      <c r="J2916" s="325">
        <v>0</v>
      </c>
      <c r="K2916" s="325">
        <v>0</v>
      </c>
      <c r="L2916" s="325">
        <v>0</v>
      </c>
      <c r="M2916" s="325">
        <v>0</v>
      </c>
      <c r="N2916" s="324" t="s">
        <v>7279</v>
      </c>
    </row>
    <row r="2917" spans="2:14" ht="15" hidden="1" x14ac:dyDescent="0.25">
      <c r="B2917" s="324" t="s">
        <v>16242</v>
      </c>
      <c r="C2917" s="324" t="s">
        <v>1255</v>
      </c>
      <c r="D2917" s="324" t="s">
        <v>16203</v>
      </c>
      <c r="E2917" s="324" t="s">
        <v>6337</v>
      </c>
      <c r="F2917" s="324" t="s">
        <v>801</v>
      </c>
      <c r="G2917" s="324" t="s">
        <v>896</v>
      </c>
      <c r="H2917" s="324" t="s">
        <v>6249</v>
      </c>
      <c r="I2917" s="325">
        <v>0</v>
      </c>
      <c r="J2917" s="325">
        <v>0</v>
      </c>
      <c r="K2917" s="325">
        <v>0</v>
      </c>
      <c r="L2917" s="325">
        <v>0</v>
      </c>
      <c r="M2917" s="325">
        <v>0</v>
      </c>
      <c r="N2917" s="324" t="s">
        <v>7279</v>
      </c>
    </row>
    <row r="2918" spans="2:14" ht="15" hidden="1" x14ac:dyDescent="0.25">
      <c r="B2918" s="324" t="s">
        <v>16243</v>
      </c>
      <c r="C2918" s="324" t="s">
        <v>1255</v>
      </c>
      <c r="D2918" s="324" t="s">
        <v>16203</v>
      </c>
      <c r="E2918" s="324" t="s">
        <v>21716</v>
      </c>
      <c r="F2918" s="324" t="s">
        <v>801</v>
      </c>
      <c r="G2918" s="324" t="s">
        <v>896</v>
      </c>
      <c r="H2918" s="324" t="s">
        <v>6249</v>
      </c>
      <c r="I2918" s="325">
        <v>0</v>
      </c>
      <c r="J2918" s="325">
        <v>0</v>
      </c>
      <c r="K2918" s="325">
        <v>0</v>
      </c>
      <c r="L2918" s="325">
        <v>0</v>
      </c>
      <c r="M2918" s="325">
        <v>0</v>
      </c>
      <c r="N2918" s="324" t="s">
        <v>7279</v>
      </c>
    </row>
    <row r="2919" spans="2:14" ht="15" hidden="1" x14ac:dyDescent="0.25">
      <c r="B2919" s="324" t="s">
        <v>16244</v>
      </c>
      <c r="C2919" s="324" t="s">
        <v>1255</v>
      </c>
      <c r="D2919" s="324" t="s">
        <v>16203</v>
      </c>
      <c r="E2919" s="324" t="s">
        <v>7208</v>
      </c>
      <c r="F2919" s="324" t="s">
        <v>801</v>
      </c>
      <c r="G2919" s="324" t="s">
        <v>896</v>
      </c>
      <c r="H2919" s="324" t="s">
        <v>6249</v>
      </c>
      <c r="I2919" s="325">
        <v>0</v>
      </c>
      <c r="J2919" s="325">
        <v>0</v>
      </c>
      <c r="K2919" s="325">
        <v>0</v>
      </c>
      <c r="L2919" s="325">
        <v>0</v>
      </c>
      <c r="M2919" s="325">
        <v>0</v>
      </c>
      <c r="N2919" s="324" t="s">
        <v>7279</v>
      </c>
    </row>
    <row r="2920" spans="2:14" ht="15" hidden="1" x14ac:dyDescent="0.25">
      <c r="B2920" s="326" t="s">
        <v>16245</v>
      </c>
      <c r="C2920" s="326" t="s">
        <v>1255</v>
      </c>
      <c r="D2920" s="326" t="s">
        <v>16203</v>
      </c>
      <c r="E2920" s="326" t="s">
        <v>7209</v>
      </c>
      <c r="F2920" s="326" t="s">
        <v>801</v>
      </c>
      <c r="G2920" s="326" t="s">
        <v>896</v>
      </c>
      <c r="H2920" s="326" t="s">
        <v>6249</v>
      </c>
      <c r="I2920" s="327">
        <v>0</v>
      </c>
      <c r="J2920" s="327">
        <v>0</v>
      </c>
      <c r="K2920" s="327">
        <v>0</v>
      </c>
      <c r="L2920" s="327">
        <v>0</v>
      </c>
      <c r="M2920" s="327">
        <v>0</v>
      </c>
      <c r="N2920" s="326" t="s">
        <v>7279</v>
      </c>
    </row>
    <row r="2921" spans="2:14" ht="15" hidden="1" x14ac:dyDescent="0.25">
      <c r="B2921" s="324" t="s">
        <v>16246</v>
      </c>
      <c r="C2921" s="324" t="s">
        <v>1255</v>
      </c>
      <c r="D2921" s="324" t="s">
        <v>16203</v>
      </c>
      <c r="E2921" s="324" t="s">
        <v>7210</v>
      </c>
      <c r="F2921" s="324" t="s">
        <v>801</v>
      </c>
      <c r="G2921" s="324" t="s">
        <v>896</v>
      </c>
      <c r="H2921" s="324" t="s">
        <v>6249</v>
      </c>
      <c r="I2921" s="325">
        <v>0</v>
      </c>
      <c r="J2921" s="325">
        <v>0</v>
      </c>
      <c r="K2921" s="325">
        <v>0</v>
      </c>
      <c r="L2921" s="325">
        <v>0</v>
      </c>
      <c r="M2921" s="325">
        <v>0</v>
      </c>
      <c r="N2921" s="324" t="s">
        <v>7279</v>
      </c>
    </row>
    <row r="2922" spans="2:14" ht="15" hidden="1" x14ac:dyDescent="0.25">
      <c r="B2922" s="326" t="s">
        <v>16247</v>
      </c>
      <c r="C2922" s="326" t="s">
        <v>1255</v>
      </c>
      <c r="D2922" s="326" t="s">
        <v>16203</v>
      </c>
      <c r="E2922" s="326" t="s">
        <v>7306</v>
      </c>
      <c r="F2922" s="326" t="s">
        <v>801</v>
      </c>
      <c r="G2922" s="326" t="s">
        <v>896</v>
      </c>
      <c r="H2922" s="326" t="s">
        <v>6249</v>
      </c>
      <c r="I2922" s="327">
        <v>0</v>
      </c>
      <c r="J2922" s="327">
        <v>0</v>
      </c>
      <c r="K2922" s="327">
        <v>0</v>
      </c>
      <c r="L2922" s="327">
        <v>0</v>
      </c>
      <c r="M2922" s="327">
        <v>0</v>
      </c>
      <c r="N2922" s="326" t="s">
        <v>7279</v>
      </c>
    </row>
    <row r="2923" spans="2:14" ht="15" hidden="1" x14ac:dyDescent="0.25">
      <c r="B2923" s="324" t="s">
        <v>16248</v>
      </c>
      <c r="C2923" s="324" t="s">
        <v>1255</v>
      </c>
      <c r="D2923" s="324" t="s">
        <v>16203</v>
      </c>
      <c r="E2923" s="324" t="s">
        <v>7005</v>
      </c>
      <c r="F2923" s="324" t="s">
        <v>1102</v>
      </c>
      <c r="G2923" s="324" t="s">
        <v>896</v>
      </c>
      <c r="H2923" s="324" t="s">
        <v>6249</v>
      </c>
      <c r="I2923" s="325">
        <v>0</v>
      </c>
      <c r="J2923" s="325">
        <v>0</v>
      </c>
      <c r="K2923" s="325">
        <v>0</v>
      </c>
      <c r="L2923" s="325">
        <v>0</v>
      </c>
      <c r="M2923" s="325">
        <v>0</v>
      </c>
      <c r="N2923" s="324" t="s">
        <v>7279</v>
      </c>
    </row>
    <row r="2924" spans="2:14" ht="15" hidden="1" x14ac:dyDescent="0.25">
      <c r="B2924" s="326" t="s">
        <v>16249</v>
      </c>
      <c r="C2924" s="326" t="s">
        <v>1255</v>
      </c>
      <c r="D2924" s="326" t="s">
        <v>16203</v>
      </c>
      <c r="E2924" s="326" t="s">
        <v>7006</v>
      </c>
      <c r="F2924" s="326" t="s">
        <v>1102</v>
      </c>
      <c r="G2924" s="326" t="s">
        <v>896</v>
      </c>
      <c r="H2924" s="326" t="s">
        <v>6249</v>
      </c>
      <c r="I2924" s="327">
        <v>0</v>
      </c>
      <c r="J2924" s="327">
        <v>0</v>
      </c>
      <c r="K2924" s="327">
        <v>0</v>
      </c>
      <c r="L2924" s="327">
        <v>0</v>
      </c>
      <c r="M2924" s="327">
        <v>0</v>
      </c>
      <c r="N2924" s="326" t="s">
        <v>7279</v>
      </c>
    </row>
    <row r="2925" spans="2:14" ht="15" hidden="1" x14ac:dyDescent="0.25">
      <c r="B2925" s="324" t="s">
        <v>16250</v>
      </c>
      <c r="C2925" s="324" t="s">
        <v>1255</v>
      </c>
      <c r="D2925" s="324" t="s">
        <v>16203</v>
      </c>
      <c r="E2925" s="324" t="s">
        <v>7003</v>
      </c>
      <c r="F2925" s="324" t="s">
        <v>3788</v>
      </c>
      <c r="G2925" s="324" t="s">
        <v>896</v>
      </c>
      <c r="H2925" s="324" t="s">
        <v>6249</v>
      </c>
      <c r="I2925" s="325">
        <v>0</v>
      </c>
      <c r="J2925" s="325">
        <v>0</v>
      </c>
      <c r="K2925" s="325">
        <v>0</v>
      </c>
      <c r="L2925" s="325">
        <v>0</v>
      </c>
      <c r="M2925" s="325">
        <v>0</v>
      </c>
      <c r="N2925" s="324" t="s">
        <v>7279</v>
      </c>
    </row>
    <row r="2926" spans="2:14" ht="15" hidden="1" x14ac:dyDescent="0.25">
      <c r="B2926" s="326" t="s">
        <v>16251</v>
      </c>
      <c r="C2926" s="326" t="s">
        <v>1255</v>
      </c>
      <c r="D2926" s="326" t="s">
        <v>16203</v>
      </c>
      <c r="E2926" s="326" t="s">
        <v>7004</v>
      </c>
      <c r="F2926" s="326" t="s">
        <v>1261</v>
      </c>
      <c r="G2926" s="326" t="s">
        <v>896</v>
      </c>
      <c r="H2926" s="326" t="s">
        <v>6249</v>
      </c>
      <c r="I2926" s="327">
        <v>0</v>
      </c>
      <c r="J2926" s="327">
        <v>0</v>
      </c>
      <c r="K2926" s="327">
        <v>0</v>
      </c>
      <c r="L2926" s="327">
        <v>0</v>
      </c>
      <c r="M2926" s="327">
        <v>0</v>
      </c>
      <c r="N2926" s="326" t="s">
        <v>7279</v>
      </c>
    </row>
    <row r="2927" spans="2:14" ht="15" hidden="1" x14ac:dyDescent="0.25">
      <c r="B2927" s="324" t="s">
        <v>16252</v>
      </c>
      <c r="C2927" s="324" t="s">
        <v>1255</v>
      </c>
      <c r="D2927" s="324" t="s">
        <v>16203</v>
      </c>
      <c r="E2927" s="324" t="s">
        <v>7350</v>
      </c>
      <c r="F2927" s="324" t="s">
        <v>800</v>
      </c>
      <c r="G2927" s="324" t="s">
        <v>896</v>
      </c>
      <c r="H2927" s="324" t="s">
        <v>6249</v>
      </c>
      <c r="I2927" s="325">
        <v>0</v>
      </c>
      <c r="J2927" s="325">
        <v>0</v>
      </c>
      <c r="K2927" s="325">
        <v>0</v>
      </c>
      <c r="L2927" s="325">
        <v>0</v>
      </c>
      <c r="M2927" s="325">
        <v>0</v>
      </c>
      <c r="N2927" s="324" t="s">
        <v>7279</v>
      </c>
    </row>
    <row r="2928" spans="2:14" ht="15" hidden="1" x14ac:dyDescent="0.25">
      <c r="B2928" s="326" t="s">
        <v>16253</v>
      </c>
      <c r="C2928" s="326" t="s">
        <v>1255</v>
      </c>
      <c r="D2928" s="326" t="s">
        <v>16203</v>
      </c>
      <c r="E2928" s="326" t="s">
        <v>7351</v>
      </c>
      <c r="F2928" s="326" t="s">
        <v>801</v>
      </c>
      <c r="G2928" s="326" t="s">
        <v>896</v>
      </c>
      <c r="H2928" s="326" t="s">
        <v>6249</v>
      </c>
      <c r="I2928" s="327">
        <v>0</v>
      </c>
      <c r="J2928" s="327">
        <v>0</v>
      </c>
      <c r="K2928" s="327">
        <v>0</v>
      </c>
      <c r="L2928" s="327">
        <v>0</v>
      </c>
      <c r="M2928" s="327">
        <v>0</v>
      </c>
      <c r="N2928" s="326" t="s">
        <v>7279</v>
      </c>
    </row>
    <row r="2929" spans="2:14" ht="15" hidden="1" x14ac:dyDescent="0.25">
      <c r="B2929" s="324" t="s">
        <v>16254</v>
      </c>
      <c r="C2929" s="324" t="s">
        <v>1255</v>
      </c>
      <c r="D2929" s="324" t="s">
        <v>16203</v>
      </c>
      <c r="E2929" s="324" t="s">
        <v>7352</v>
      </c>
      <c r="F2929" s="324" t="s">
        <v>2327</v>
      </c>
      <c r="G2929" s="324" t="s">
        <v>896</v>
      </c>
      <c r="H2929" s="324" t="s">
        <v>6249</v>
      </c>
      <c r="I2929" s="325">
        <v>0</v>
      </c>
      <c r="J2929" s="325">
        <v>0</v>
      </c>
      <c r="K2929" s="325">
        <v>0</v>
      </c>
      <c r="L2929" s="325">
        <v>0</v>
      </c>
      <c r="M2929" s="325">
        <v>0</v>
      </c>
      <c r="N2929" s="324" t="s">
        <v>7279</v>
      </c>
    </row>
    <row r="2930" spans="2:14" ht="15" hidden="1" x14ac:dyDescent="0.25">
      <c r="B2930" s="326" t="s">
        <v>16255</v>
      </c>
      <c r="C2930" s="326" t="s">
        <v>1255</v>
      </c>
      <c r="D2930" s="326" t="s">
        <v>16203</v>
      </c>
      <c r="E2930" s="326" t="s">
        <v>9403</v>
      </c>
      <c r="F2930" s="326" t="s">
        <v>1102</v>
      </c>
      <c r="G2930" s="326" t="s">
        <v>896</v>
      </c>
      <c r="H2930" s="326" t="s">
        <v>6249</v>
      </c>
      <c r="I2930" s="327">
        <v>0</v>
      </c>
      <c r="J2930" s="327">
        <v>0</v>
      </c>
      <c r="K2930" s="327">
        <v>0</v>
      </c>
      <c r="L2930" s="327">
        <v>0</v>
      </c>
      <c r="M2930" s="327">
        <v>0</v>
      </c>
      <c r="N2930" s="326" t="s">
        <v>7279</v>
      </c>
    </row>
    <row r="2931" spans="2:14" ht="15" hidden="1" x14ac:dyDescent="0.25">
      <c r="B2931" s="324" t="s">
        <v>21717</v>
      </c>
      <c r="C2931" s="324" t="s">
        <v>1255</v>
      </c>
      <c r="D2931" s="324" t="s">
        <v>16203</v>
      </c>
      <c r="E2931" s="324" t="s">
        <v>8506</v>
      </c>
      <c r="F2931" s="324" t="s">
        <v>801</v>
      </c>
      <c r="G2931" s="324" t="s">
        <v>896</v>
      </c>
      <c r="H2931" s="324" t="s">
        <v>6249</v>
      </c>
      <c r="I2931" s="325">
        <v>0</v>
      </c>
      <c r="J2931" s="325">
        <v>0</v>
      </c>
      <c r="K2931" s="325">
        <v>0</v>
      </c>
      <c r="L2931" s="325">
        <v>0</v>
      </c>
      <c r="M2931" s="325">
        <v>0</v>
      </c>
      <c r="N2931" s="324" t="s">
        <v>7279</v>
      </c>
    </row>
    <row r="2932" spans="2:14" ht="15" hidden="1" x14ac:dyDescent="0.25">
      <c r="B2932" s="326" t="s">
        <v>16256</v>
      </c>
      <c r="C2932" s="326" t="s">
        <v>1255</v>
      </c>
      <c r="D2932" s="326" t="s">
        <v>16203</v>
      </c>
      <c r="E2932" s="326" t="s">
        <v>9854</v>
      </c>
      <c r="F2932" s="326" t="s">
        <v>801</v>
      </c>
      <c r="G2932" s="326" t="s">
        <v>896</v>
      </c>
      <c r="H2932" s="326" t="s">
        <v>6249</v>
      </c>
      <c r="I2932" s="327">
        <v>0</v>
      </c>
      <c r="J2932" s="327">
        <v>0</v>
      </c>
      <c r="K2932" s="327">
        <v>0</v>
      </c>
      <c r="L2932" s="327">
        <v>0</v>
      </c>
      <c r="M2932" s="327">
        <v>0</v>
      </c>
      <c r="N2932" s="326" t="s">
        <v>7279</v>
      </c>
    </row>
    <row r="2933" spans="2:14" ht="15" hidden="1" x14ac:dyDescent="0.25">
      <c r="B2933" s="324" t="s">
        <v>16257</v>
      </c>
      <c r="C2933" s="324" t="s">
        <v>1255</v>
      </c>
      <c r="D2933" s="324" t="s">
        <v>16203</v>
      </c>
      <c r="E2933" s="324" t="s">
        <v>8507</v>
      </c>
      <c r="F2933" s="324" t="s">
        <v>801</v>
      </c>
      <c r="G2933" s="324" t="s">
        <v>896</v>
      </c>
      <c r="H2933" s="324" t="s">
        <v>6249</v>
      </c>
      <c r="I2933" s="325">
        <v>0</v>
      </c>
      <c r="J2933" s="325">
        <v>0</v>
      </c>
      <c r="K2933" s="325">
        <v>0</v>
      </c>
      <c r="L2933" s="325">
        <v>0</v>
      </c>
      <c r="M2933" s="325">
        <v>0</v>
      </c>
      <c r="N2933" s="324" t="s">
        <v>7279</v>
      </c>
    </row>
    <row r="2934" spans="2:14" ht="15" hidden="1" x14ac:dyDescent="0.25">
      <c r="B2934" s="326" t="s">
        <v>16258</v>
      </c>
      <c r="C2934" s="326" t="s">
        <v>1255</v>
      </c>
      <c r="D2934" s="326" t="s">
        <v>16203</v>
      </c>
      <c r="E2934" s="326" t="s">
        <v>8508</v>
      </c>
      <c r="F2934" s="326" t="s">
        <v>801</v>
      </c>
      <c r="G2934" s="326" t="s">
        <v>896</v>
      </c>
      <c r="H2934" s="326" t="s">
        <v>6249</v>
      </c>
      <c r="I2934" s="327">
        <v>0</v>
      </c>
      <c r="J2934" s="327">
        <v>0</v>
      </c>
      <c r="K2934" s="327">
        <v>0</v>
      </c>
      <c r="L2934" s="327">
        <v>0</v>
      </c>
      <c r="M2934" s="327">
        <v>0</v>
      </c>
      <c r="N2934" s="326" t="s">
        <v>7279</v>
      </c>
    </row>
    <row r="2935" spans="2:14" ht="15" hidden="1" x14ac:dyDescent="0.25">
      <c r="B2935" s="324" t="s">
        <v>16259</v>
      </c>
      <c r="C2935" s="324" t="s">
        <v>1255</v>
      </c>
      <c r="D2935" s="324" t="s">
        <v>16203</v>
      </c>
      <c r="E2935" s="324" t="s">
        <v>8509</v>
      </c>
      <c r="F2935" s="324" t="s">
        <v>801</v>
      </c>
      <c r="G2935" s="324" t="s">
        <v>896</v>
      </c>
      <c r="H2935" s="324" t="s">
        <v>6249</v>
      </c>
      <c r="I2935" s="325">
        <v>0</v>
      </c>
      <c r="J2935" s="325">
        <v>0</v>
      </c>
      <c r="K2935" s="325">
        <v>0</v>
      </c>
      <c r="L2935" s="325">
        <v>0</v>
      </c>
      <c r="M2935" s="325">
        <v>0</v>
      </c>
      <c r="N2935" s="324" t="s">
        <v>7279</v>
      </c>
    </row>
    <row r="2936" spans="2:14" ht="15" hidden="1" x14ac:dyDescent="0.25">
      <c r="B2936" s="326" t="s">
        <v>16260</v>
      </c>
      <c r="C2936" s="326" t="s">
        <v>1255</v>
      </c>
      <c r="D2936" s="326" t="s">
        <v>16203</v>
      </c>
      <c r="E2936" s="326" t="s">
        <v>8002</v>
      </c>
      <c r="F2936" s="326" t="s">
        <v>801</v>
      </c>
      <c r="G2936" s="326" t="s">
        <v>896</v>
      </c>
      <c r="H2936" s="326" t="s">
        <v>6249</v>
      </c>
      <c r="I2936" s="327">
        <v>0</v>
      </c>
      <c r="J2936" s="327">
        <v>0</v>
      </c>
      <c r="K2936" s="327">
        <v>0</v>
      </c>
      <c r="L2936" s="327">
        <v>0</v>
      </c>
      <c r="M2936" s="327">
        <v>0</v>
      </c>
      <c r="N2936" s="326" t="s">
        <v>7279</v>
      </c>
    </row>
    <row r="2937" spans="2:14" ht="15" hidden="1" x14ac:dyDescent="0.25">
      <c r="B2937" s="324" t="s">
        <v>16261</v>
      </c>
      <c r="C2937" s="324" t="s">
        <v>1255</v>
      </c>
      <c r="D2937" s="324" t="s">
        <v>16203</v>
      </c>
      <c r="E2937" s="324" t="s">
        <v>6776</v>
      </c>
      <c r="F2937" s="324" t="s">
        <v>801</v>
      </c>
      <c r="G2937" s="324" t="s">
        <v>896</v>
      </c>
      <c r="H2937" s="324" t="s">
        <v>6249</v>
      </c>
      <c r="I2937" s="325">
        <v>0</v>
      </c>
      <c r="J2937" s="325">
        <v>0</v>
      </c>
      <c r="K2937" s="325">
        <v>0</v>
      </c>
      <c r="L2937" s="325">
        <v>0</v>
      </c>
      <c r="M2937" s="325">
        <v>0</v>
      </c>
      <c r="N2937" s="324" t="s">
        <v>7279</v>
      </c>
    </row>
    <row r="2938" spans="2:14" ht="15" hidden="1" x14ac:dyDescent="0.25">
      <c r="B2938" s="326" t="s">
        <v>16262</v>
      </c>
      <c r="C2938" s="326" t="s">
        <v>1255</v>
      </c>
      <c r="D2938" s="326" t="s">
        <v>16203</v>
      </c>
      <c r="E2938" s="326" t="s">
        <v>9404</v>
      </c>
      <c r="F2938" s="326" t="s">
        <v>801</v>
      </c>
      <c r="G2938" s="326" t="s">
        <v>896</v>
      </c>
      <c r="H2938" s="326" t="s">
        <v>6249</v>
      </c>
      <c r="I2938" s="327">
        <v>0</v>
      </c>
      <c r="J2938" s="327">
        <v>0</v>
      </c>
      <c r="K2938" s="327">
        <v>0</v>
      </c>
      <c r="L2938" s="327">
        <v>0</v>
      </c>
      <c r="M2938" s="327">
        <v>0</v>
      </c>
      <c r="N2938" s="326" t="s">
        <v>7279</v>
      </c>
    </row>
    <row r="2939" spans="2:14" ht="15" hidden="1" x14ac:dyDescent="0.25">
      <c r="B2939" s="324" t="s">
        <v>16263</v>
      </c>
      <c r="C2939" s="324" t="s">
        <v>1255</v>
      </c>
      <c r="D2939" s="324" t="s">
        <v>16203</v>
      </c>
      <c r="E2939" s="324" t="s">
        <v>9505</v>
      </c>
      <c r="F2939" s="324" t="s">
        <v>1226</v>
      </c>
      <c r="G2939" s="324" t="s">
        <v>896</v>
      </c>
      <c r="H2939" s="324" t="s">
        <v>6249</v>
      </c>
      <c r="I2939" s="325">
        <v>0</v>
      </c>
      <c r="J2939" s="325">
        <v>0</v>
      </c>
      <c r="K2939" s="325">
        <v>0</v>
      </c>
      <c r="L2939" s="325">
        <v>0</v>
      </c>
      <c r="M2939" s="325">
        <v>0</v>
      </c>
      <c r="N2939" s="324" t="s">
        <v>7279</v>
      </c>
    </row>
    <row r="2940" spans="2:14" ht="15" hidden="1" x14ac:dyDescent="0.25">
      <c r="B2940" s="326" t="s">
        <v>21718</v>
      </c>
      <c r="C2940" s="326" t="s">
        <v>1255</v>
      </c>
      <c r="D2940" s="326" t="s">
        <v>16203</v>
      </c>
      <c r="E2940" s="326" t="s">
        <v>10157</v>
      </c>
      <c r="F2940" s="326" t="s">
        <v>1226</v>
      </c>
      <c r="G2940" s="326" t="s">
        <v>896</v>
      </c>
      <c r="H2940" s="326" t="s">
        <v>6249</v>
      </c>
      <c r="I2940" s="327">
        <v>0</v>
      </c>
      <c r="J2940" s="327">
        <v>0</v>
      </c>
      <c r="K2940" s="327">
        <v>0</v>
      </c>
      <c r="L2940" s="327">
        <v>0</v>
      </c>
      <c r="M2940" s="327">
        <v>0</v>
      </c>
      <c r="N2940" s="326" t="s">
        <v>7279</v>
      </c>
    </row>
    <row r="2941" spans="2:14" ht="15" hidden="1" x14ac:dyDescent="0.25">
      <c r="B2941" s="324" t="s">
        <v>16264</v>
      </c>
      <c r="C2941" s="324" t="s">
        <v>1255</v>
      </c>
      <c r="D2941" s="324" t="s">
        <v>16203</v>
      </c>
      <c r="E2941" s="324" t="s">
        <v>9597</v>
      </c>
      <c r="F2941" s="324" t="s">
        <v>2327</v>
      </c>
      <c r="G2941" s="324" t="s">
        <v>896</v>
      </c>
      <c r="H2941" s="324" t="s">
        <v>6249</v>
      </c>
      <c r="I2941" s="325">
        <v>0</v>
      </c>
      <c r="J2941" s="325">
        <v>0</v>
      </c>
      <c r="K2941" s="325">
        <v>0</v>
      </c>
      <c r="L2941" s="325">
        <v>0</v>
      </c>
      <c r="M2941" s="325">
        <v>0</v>
      </c>
      <c r="N2941" s="324" t="s">
        <v>7279</v>
      </c>
    </row>
    <row r="2942" spans="2:14" ht="15" hidden="1" x14ac:dyDescent="0.25">
      <c r="B2942" s="326" t="s">
        <v>16265</v>
      </c>
      <c r="C2942" s="326" t="s">
        <v>1255</v>
      </c>
      <c r="D2942" s="326" t="s">
        <v>16203</v>
      </c>
      <c r="E2942" s="326" t="s">
        <v>9535</v>
      </c>
      <c r="F2942" s="326" t="s">
        <v>2327</v>
      </c>
      <c r="G2942" s="326" t="s">
        <v>896</v>
      </c>
      <c r="H2942" s="326" t="s">
        <v>6249</v>
      </c>
      <c r="I2942" s="327">
        <v>0</v>
      </c>
      <c r="J2942" s="327">
        <v>0</v>
      </c>
      <c r="K2942" s="327">
        <v>0</v>
      </c>
      <c r="L2942" s="327">
        <v>0</v>
      </c>
      <c r="M2942" s="327">
        <v>0</v>
      </c>
      <c r="N2942" s="326" t="s">
        <v>7279</v>
      </c>
    </row>
    <row r="2943" spans="2:14" ht="15" hidden="1" x14ac:dyDescent="0.25">
      <c r="B2943" s="324" t="s">
        <v>16266</v>
      </c>
      <c r="C2943" s="324" t="s">
        <v>1255</v>
      </c>
      <c r="D2943" s="324" t="s">
        <v>16203</v>
      </c>
      <c r="E2943" s="324" t="s">
        <v>9405</v>
      </c>
      <c r="F2943" s="324" t="s">
        <v>2327</v>
      </c>
      <c r="G2943" s="324" t="s">
        <v>896</v>
      </c>
      <c r="H2943" s="324" t="s">
        <v>6249</v>
      </c>
      <c r="I2943" s="325">
        <v>0</v>
      </c>
      <c r="J2943" s="325">
        <v>0</v>
      </c>
      <c r="K2943" s="325">
        <v>0</v>
      </c>
      <c r="L2943" s="325">
        <v>0</v>
      </c>
      <c r="M2943" s="325">
        <v>0</v>
      </c>
      <c r="N2943" s="324" t="s">
        <v>7279</v>
      </c>
    </row>
    <row r="2944" spans="2:14" ht="15" hidden="1" x14ac:dyDescent="0.25">
      <c r="B2944" s="326" t="s">
        <v>16267</v>
      </c>
      <c r="C2944" s="326" t="s">
        <v>1255</v>
      </c>
      <c r="D2944" s="326" t="s">
        <v>16203</v>
      </c>
      <c r="E2944" s="326" t="s">
        <v>9406</v>
      </c>
      <c r="F2944" s="326" t="s">
        <v>2327</v>
      </c>
      <c r="G2944" s="326" t="s">
        <v>896</v>
      </c>
      <c r="H2944" s="326" t="s">
        <v>6249</v>
      </c>
      <c r="I2944" s="327">
        <v>0</v>
      </c>
      <c r="J2944" s="327">
        <v>0</v>
      </c>
      <c r="K2944" s="327">
        <v>0</v>
      </c>
      <c r="L2944" s="327">
        <v>0</v>
      </c>
      <c r="M2944" s="327">
        <v>0</v>
      </c>
      <c r="N2944" s="326" t="s">
        <v>7279</v>
      </c>
    </row>
    <row r="2945" spans="2:14" ht="15" hidden="1" x14ac:dyDescent="0.25">
      <c r="B2945" s="324" t="s">
        <v>16268</v>
      </c>
      <c r="C2945" s="324" t="s">
        <v>1255</v>
      </c>
      <c r="D2945" s="324" t="s">
        <v>16203</v>
      </c>
      <c r="E2945" s="324" t="s">
        <v>9385</v>
      </c>
      <c r="F2945" s="324" t="s">
        <v>801</v>
      </c>
      <c r="G2945" s="324" t="s">
        <v>896</v>
      </c>
      <c r="H2945" s="324" t="s">
        <v>6249</v>
      </c>
      <c r="I2945" s="325">
        <v>0</v>
      </c>
      <c r="J2945" s="325">
        <v>0</v>
      </c>
      <c r="K2945" s="325">
        <v>0</v>
      </c>
      <c r="L2945" s="325">
        <v>0</v>
      </c>
      <c r="M2945" s="325">
        <v>0</v>
      </c>
      <c r="N2945" s="324" t="s">
        <v>7279</v>
      </c>
    </row>
    <row r="2946" spans="2:14" ht="15" hidden="1" x14ac:dyDescent="0.25">
      <c r="B2946" s="326" t="s">
        <v>16269</v>
      </c>
      <c r="C2946" s="326" t="s">
        <v>1255</v>
      </c>
      <c r="D2946" s="326" t="s">
        <v>16203</v>
      </c>
      <c r="E2946" s="326" t="s">
        <v>10165</v>
      </c>
      <c r="F2946" s="326" t="s">
        <v>801</v>
      </c>
      <c r="G2946" s="326" t="s">
        <v>896</v>
      </c>
      <c r="H2946" s="326" t="s">
        <v>6249</v>
      </c>
      <c r="I2946" s="327">
        <v>0</v>
      </c>
      <c r="J2946" s="327">
        <v>0</v>
      </c>
      <c r="K2946" s="327">
        <v>0</v>
      </c>
      <c r="L2946" s="327">
        <v>0</v>
      </c>
      <c r="M2946" s="327">
        <v>0</v>
      </c>
      <c r="N2946" s="326" t="s">
        <v>7279</v>
      </c>
    </row>
    <row r="2947" spans="2:14" ht="15" hidden="1" x14ac:dyDescent="0.25">
      <c r="B2947" s="324" t="s">
        <v>16270</v>
      </c>
      <c r="C2947" s="324" t="s">
        <v>1255</v>
      </c>
      <c r="D2947" s="324" t="s">
        <v>16203</v>
      </c>
      <c r="E2947" s="324" t="s">
        <v>8317</v>
      </c>
      <c r="F2947" s="324" t="s">
        <v>811</v>
      </c>
      <c r="G2947" s="324" t="s">
        <v>896</v>
      </c>
      <c r="H2947" s="324" t="s">
        <v>6249</v>
      </c>
      <c r="I2947" s="325">
        <v>0</v>
      </c>
      <c r="J2947" s="325">
        <v>0</v>
      </c>
      <c r="K2947" s="325">
        <v>0</v>
      </c>
      <c r="L2947" s="325">
        <v>0</v>
      </c>
      <c r="M2947" s="325">
        <v>0</v>
      </c>
      <c r="N2947" s="324" t="s">
        <v>7279</v>
      </c>
    </row>
    <row r="2948" spans="2:14" ht="15" hidden="1" x14ac:dyDescent="0.25">
      <c r="B2948" s="326" t="s">
        <v>16271</v>
      </c>
      <c r="C2948" s="326" t="s">
        <v>1255</v>
      </c>
      <c r="D2948" s="326" t="s">
        <v>16203</v>
      </c>
      <c r="E2948" s="326" t="s">
        <v>9407</v>
      </c>
      <c r="F2948" s="326" t="s">
        <v>801</v>
      </c>
      <c r="G2948" s="326" t="s">
        <v>896</v>
      </c>
      <c r="H2948" s="326" t="s">
        <v>6249</v>
      </c>
      <c r="I2948" s="327">
        <v>0</v>
      </c>
      <c r="J2948" s="327">
        <v>0</v>
      </c>
      <c r="K2948" s="327">
        <v>0</v>
      </c>
      <c r="L2948" s="327">
        <v>0</v>
      </c>
      <c r="M2948" s="327">
        <v>0</v>
      </c>
      <c r="N2948" s="326" t="s">
        <v>7279</v>
      </c>
    </row>
    <row r="2949" spans="2:14" ht="15" hidden="1" x14ac:dyDescent="0.25">
      <c r="B2949" s="324" t="s">
        <v>16272</v>
      </c>
      <c r="C2949" s="324" t="s">
        <v>1255</v>
      </c>
      <c r="D2949" s="324" t="s">
        <v>16203</v>
      </c>
      <c r="E2949" s="324" t="s">
        <v>9598</v>
      </c>
      <c r="F2949" s="324" t="s">
        <v>2443</v>
      </c>
      <c r="G2949" s="324" t="s">
        <v>896</v>
      </c>
      <c r="H2949" s="324" t="s">
        <v>6249</v>
      </c>
      <c r="I2949" s="325">
        <v>0</v>
      </c>
      <c r="J2949" s="325">
        <v>0</v>
      </c>
      <c r="K2949" s="325">
        <v>0</v>
      </c>
      <c r="L2949" s="325">
        <v>0</v>
      </c>
      <c r="M2949" s="325">
        <v>0</v>
      </c>
      <c r="N2949" s="324" t="s">
        <v>7279</v>
      </c>
    </row>
    <row r="2950" spans="2:14" ht="15" hidden="1" x14ac:dyDescent="0.25">
      <c r="B2950" s="326" t="s">
        <v>16273</v>
      </c>
      <c r="C2950" s="326" t="s">
        <v>1255</v>
      </c>
      <c r="D2950" s="326" t="s">
        <v>16203</v>
      </c>
      <c r="E2950" s="326" t="s">
        <v>9408</v>
      </c>
      <c r="F2950" s="326" t="s">
        <v>801</v>
      </c>
      <c r="G2950" s="326" t="s">
        <v>896</v>
      </c>
      <c r="H2950" s="326" t="s">
        <v>6249</v>
      </c>
      <c r="I2950" s="327">
        <v>0</v>
      </c>
      <c r="J2950" s="327">
        <v>0</v>
      </c>
      <c r="K2950" s="327">
        <v>0</v>
      </c>
      <c r="L2950" s="327">
        <v>0</v>
      </c>
      <c r="M2950" s="327">
        <v>0</v>
      </c>
      <c r="N2950" s="326" t="s">
        <v>7279</v>
      </c>
    </row>
    <row r="2951" spans="2:14" ht="15" hidden="1" x14ac:dyDescent="0.25">
      <c r="B2951" s="324" t="s">
        <v>16274</v>
      </c>
      <c r="C2951" s="324" t="s">
        <v>1255</v>
      </c>
      <c r="D2951" s="324" t="s">
        <v>16203</v>
      </c>
      <c r="E2951" s="324" t="s">
        <v>9599</v>
      </c>
      <c r="F2951" s="324" t="s">
        <v>803</v>
      </c>
      <c r="G2951" s="324" t="s">
        <v>896</v>
      </c>
      <c r="H2951" s="324" t="s">
        <v>6249</v>
      </c>
      <c r="I2951" s="325">
        <v>0</v>
      </c>
      <c r="J2951" s="325">
        <v>0</v>
      </c>
      <c r="K2951" s="325">
        <v>0</v>
      </c>
      <c r="L2951" s="325">
        <v>0</v>
      </c>
      <c r="M2951" s="325">
        <v>0</v>
      </c>
      <c r="N2951" s="324" t="s">
        <v>7279</v>
      </c>
    </row>
    <row r="2952" spans="2:14" ht="15" hidden="1" x14ac:dyDescent="0.25">
      <c r="B2952" s="326" t="s">
        <v>16275</v>
      </c>
      <c r="C2952" s="326" t="s">
        <v>1255</v>
      </c>
      <c r="D2952" s="326" t="s">
        <v>16203</v>
      </c>
      <c r="E2952" s="326" t="s">
        <v>9409</v>
      </c>
      <c r="F2952" s="326" t="s">
        <v>2333</v>
      </c>
      <c r="G2952" s="326" t="s">
        <v>896</v>
      </c>
      <c r="H2952" s="326" t="s">
        <v>6249</v>
      </c>
      <c r="I2952" s="327">
        <v>0</v>
      </c>
      <c r="J2952" s="327">
        <v>0</v>
      </c>
      <c r="K2952" s="327">
        <v>0</v>
      </c>
      <c r="L2952" s="327">
        <v>0</v>
      </c>
      <c r="M2952" s="327">
        <v>0</v>
      </c>
      <c r="N2952" s="326" t="s">
        <v>7279</v>
      </c>
    </row>
    <row r="2953" spans="2:14" ht="15" hidden="1" x14ac:dyDescent="0.25">
      <c r="B2953" s="324" t="s">
        <v>16276</v>
      </c>
      <c r="C2953" s="324" t="s">
        <v>1255</v>
      </c>
      <c r="D2953" s="324" t="s">
        <v>16203</v>
      </c>
      <c r="E2953" s="324" t="s">
        <v>9410</v>
      </c>
      <c r="F2953" s="324" t="s">
        <v>1102</v>
      </c>
      <c r="G2953" s="324" t="s">
        <v>896</v>
      </c>
      <c r="H2953" s="324" t="s">
        <v>6249</v>
      </c>
      <c r="I2953" s="325">
        <v>0</v>
      </c>
      <c r="J2953" s="325">
        <v>0</v>
      </c>
      <c r="K2953" s="325">
        <v>0</v>
      </c>
      <c r="L2953" s="325">
        <v>0</v>
      </c>
      <c r="M2953" s="325">
        <v>0</v>
      </c>
      <c r="N2953" s="324" t="s">
        <v>7279</v>
      </c>
    </row>
    <row r="2954" spans="2:14" ht="15" hidden="1" x14ac:dyDescent="0.25">
      <c r="B2954" s="326" t="s">
        <v>16277</v>
      </c>
      <c r="C2954" s="326" t="s">
        <v>1255</v>
      </c>
      <c r="D2954" s="326" t="s">
        <v>16203</v>
      </c>
      <c r="E2954" s="326" t="s">
        <v>9600</v>
      </c>
      <c r="F2954" s="326" t="s">
        <v>2327</v>
      </c>
      <c r="G2954" s="326" t="s">
        <v>896</v>
      </c>
      <c r="H2954" s="326" t="s">
        <v>6249</v>
      </c>
      <c r="I2954" s="327">
        <v>0</v>
      </c>
      <c r="J2954" s="327">
        <v>0</v>
      </c>
      <c r="K2954" s="327">
        <v>0</v>
      </c>
      <c r="L2954" s="327">
        <v>0</v>
      </c>
      <c r="M2954" s="327">
        <v>0</v>
      </c>
      <c r="N2954" s="326" t="s">
        <v>7279</v>
      </c>
    </row>
    <row r="2955" spans="2:14" ht="15" hidden="1" x14ac:dyDescent="0.25">
      <c r="B2955" s="324" t="s">
        <v>16278</v>
      </c>
      <c r="C2955" s="324" t="s">
        <v>1255</v>
      </c>
      <c r="D2955" s="324" t="s">
        <v>16203</v>
      </c>
      <c r="E2955" s="324" t="s">
        <v>9150</v>
      </c>
      <c r="F2955" s="324" t="s">
        <v>801</v>
      </c>
      <c r="G2955" s="324" t="s">
        <v>896</v>
      </c>
      <c r="H2955" s="324" t="s">
        <v>6249</v>
      </c>
      <c r="I2955" s="325">
        <v>0</v>
      </c>
      <c r="J2955" s="325">
        <v>0</v>
      </c>
      <c r="K2955" s="325">
        <v>0</v>
      </c>
      <c r="L2955" s="325">
        <v>0</v>
      </c>
      <c r="M2955" s="325">
        <v>0</v>
      </c>
      <c r="N2955" s="324" t="s">
        <v>7279</v>
      </c>
    </row>
    <row r="2956" spans="2:14" ht="15" hidden="1" x14ac:dyDescent="0.25">
      <c r="B2956" s="326" t="s">
        <v>16279</v>
      </c>
      <c r="C2956" s="326" t="s">
        <v>1255</v>
      </c>
      <c r="D2956" s="326" t="s">
        <v>16203</v>
      </c>
      <c r="E2956" s="326" t="s">
        <v>9411</v>
      </c>
      <c r="F2956" s="326" t="s">
        <v>801</v>
      </c>
      <c r="G2956" s="326" t="s">
        <v>896</v>
      </c>
      <c r="H2956" s="326" t="s">
        <v>6249</v>
      </c>
      <c r="I2956" s="327">
        <v>0</v>
      </c>
      <c r="J2956" s="327">
        <v>0</v>
      </c>
      <c r="K2956" s="327">
        <v>0</v>
      </c>
      <c r="L2956" s="327">
        <v>0</v>
      </c>
      <c r="M2956" s="327">
        <v>0</v>
      </c>
      <c r="N2956" s="326" t="s">
        <v>7279</v>
      </c>
    </row>
    <row r="2957" spans="2:14" ht="15" hidden="1" x14ac:dyDescent="0.25">
      <c r="B2957" s="324" t="s">
        <v>16280</v>
      </c>
      <c r="C2957" s="324" t="s">
        <v>1255</v>
      </c>
      <c r="D2957" s="324" t="s">
        <v>16203</v>
      </c>
      <c r="E2957" s="324" t="s">
        <v>9601</v>
      </c>
      <c r="F2957" s="324" t="s">
        <v>1102</v>
      </c>
      <c r="G2957" s="324" t="s">
        <v>896</v>
      </c>
      <c r="H2957" s="324" t="s">
        <v>6249</v>
      </c>
      <c r="I2957" s="325">
        <v>0</v>
      </c>
      <c r="J2957" s="325">
        <v>0</v>
      </c>
      <c r="K2957" s="325">
        <v>0</v>
      </c>
      <c r="L2957" s="325">
        <v>0</v>
      </c>
      <c r="M2957" s="325">
        <v>0</v>
      </c>
      <c r="N2957" s="324" t="s">
        <v>7279</v>
      </c>
    </row>
    <row r="2958" spans="2:14" ht="15" hidden="1" x14ac:dyDescent="0.25">
      <c r="B2958" s="326" t="s">
        <v>16281</v>
      </c>
      <c r="C2958" s="326" t="s">
        <v>1255</v>
      </c>
      <c r="D2958" s="326" t="s">
        <v>16203</v>
      </c>
      <c r="E2958" s="326" t="s">
        <v>9602</v>
      </c>
      <c r="F2958" s="326" t="s">
        <v>801</v>
      </c>
      <c r="G2958" s="326" t="s">
        <v>896</v>
      </c>
      <c r="H2958" s="326" t="s">
        <v>6249</v>
      </c>
      <c r="I2958" s="327">
        <v>0</v>
      </c>
      <c r="J2958" s="327">
        <v>0</v>
      </c>
      <c r="K2958" s="327">
        <v>0</v>
      </c>
      <c r="L2958" s="327">
        <v>0</v>
      </c>
      <c r="M2958" s="327">
        <v>0</v>
      </c>
      <c r="N2958" s="326" t="s">
        <v>7279</v>
      </c>
    </row>
    <row r="2959" spans="2:14" ht="15" hidden="1" x14ac:dyDescent="0.25">
      <c r="B2959" s="324" t="s">
        <v>16282</v>
      </c>
      <c r="C2959" s="324" t="s">
        <v>1255</v>
      </c>
      <c r="D2959" s="324" t="s">
        <v>16203</v>
      </c>
      <c r="E2959" s="324" t="s">
        <v>9603</v>
      </c>
      <c r="F2959" s="324" t="s">
        <v>811</v>
      </c>
      <c r="G2959" s="324" t="s">
        <v>896</v>
      </c>
      <c r="H2959" s="324" t="s">
        <v>6249</v>
      </c>
      <c r="I2959" s="325">
        <v>0</v>
      </c>
      <c r="J2959" s="325">
        <v>0</v>
      </c>
      <c r="K2959" s="325">
        <v>0</v>
      </c>
      <c r="L2959" s="325">
        <v>0</v>
      </c>
      <c r="M2959" s="325">
        <v>0</v>
      </c>
      <c r="N2959" s="324" t="s">
        <v>7279</v>
      </c>
    </row>
    <row r="2960" spans="2:14" ht="15" hidden="1" x14ac:dyDescent="0.25">
      <c r="B2960" s="326" t="s">
        <v>16283</v>
      </c>
      <c r="C2960" s="326" t="s">
        <v>1255</v>
      </c>
      <c r="D2960" s="326" t="s">
        <v>16203</v>
      </c>
      <c r="E2960" s="326" t="s">
        <v>9604</v>
      </c>
      <c r="F2960" s="326" t="s">
        <v>811</v>
      </c>
      <c r="G2960" s="326" t="s">
        <v>896</v>
      </c>
      <c r="H2960" s="326" t="s">
        <v>6249</v>
      </c>
      <c r="I2960" s="327">
        <v>0</v>
      </c>
      <c r="J2960" s="327">
        <v>0</v>
      </c>
      <c r="K2960" s="327">
        <v>0</v>
      </c>
      <c r="L2960" s="327">
        <v>0</v>
      </c>
      <c r="M2960" s="327">
        <v>0</v>
      </c>
      <c r="N2960" s="326" t="s">
        <v>7279</v>
      </c>
    </row>
    <row r="2961" spans="2:14" ht="15" hidden="1" x14ac:dyDescent="0.25">
      <c r="B2961" s="324" t="s">
        <v>16284</v>
      </c>
      <c r="C2961" s="324" t="s">
        <v>1255</v>
      </c>
      <c r="D2961" s="324" t="s">
        <v>16203</v>
      </c>
      <c r="E2961" s="324" t="s">
        <v>9605</v>
      </c>
      <c r="F2961" s="324" t="s">
        <v>811</v>
      </c>
      <c r="G2961" s="324" t="s">
        <v>896</v>
      </c>
      <c r="H2961" s="324" t="s">
        <v>6249</v>
      </c>
      <c r="I2961" s="325">
        <v>0</v>
      </c>
      <c r="J2961" s="325">
        <v>0</v>
      </c>
      <c r="K2961" s="325">
        <v>0</v>
      </c>
      <c r="L2961" s="325">
        <v>0</v>
      </c>
      <c r="M2961" s="325">
        <v>0</v>
      </c>
      <c r="N2961" s="324" t="s">
        <v>7279</v>
      </c>
    </row>
    <row r="2962" spans="2:14" ht="15" hidden="1" x14ac:dyDescent="0.25">
      <c r="B2962" s="326" t="s">
        <v>16285</v>
      </c>
      <c r="C2962" s="326" t="s">
        <v>1255</v>
      </c>
      <c r="D2962" s="326" t="s">
        <v>16203</v>
      </c>
      <c r="E2962" s="326" t="s">
        <v>9606</v>
      </c>
      <c r="F2962" s="326" t="s">
        <v>801</v>
      </c>
      <c r="G2962" s="326" t="s">
        <v>896</v>
      </c>
      <c r="H2962" s="326" t="s">
        <v>6249</v>
      </c>
      <c r="I2962" s="327">
        <v>0</v>
      </c>
      <c r="J2962" s="327">
        <v>0</v>
      </c>
      <c r="K2962" s="327">
        <v>0</v>
      </c>
      <c r="L2962" s="327">
        <v>0</v>
      </c>
      <c r="M2962" s="327">
        <v>0</v>
      </c>
      <c r="N2962" s="326" t="s">
        <v>7279</v>
      </c>
    </row>
    <row r="2963" spans="2:14" ht="15" hidden="1" x14ac:dyDescent="0.25">
      <c r="B2963" s="324" t="s">
        <v>16286</v>
      </c>
      <c r="C2963" s="324" t="s">
        <v>1255</v>
      </c>
      <c r="D2963" s="324" t="s">
        <v>16203</v>
      </c>
      <c r="E2963" s="324" t="s">
        <v>9607</v>
      </c>
      <c r="F2963" s="324" t="s">
        <v>801</v>
      </c>
      <c r="G2963" s="324" t="s">
        <v>896</v>
      </c>
      <c r="H2963" s="324" t="s">
        <v>6249</v>
      </c>
      <c r="I2963" s="325">
        <v>0</v>
      </c>
      <c r="J2963" s="325">
        <v>0</v>
      </c>
      <c r="K2963" s="325">
        <v>0</v>
      </c>
      <c r="L2963" s="325">
        <v>0</v>
      </c>
      <c r="M2963" s="325">
        <v>0</v>
      </c>
      <c r="N2963" s="324" t="s">
        <v>7279</v>
      </c>
    </row>
    <row r="2964" spans="2:14" ht="15" hidden="1" x14ac:dyDescent="0.25">
      <c r="B2964" s="326" t="s">
        <v>16287</v>
      </c>
      <c r="C2964" s="326" t="s">
        <v>1255</v>
      </c>
      <c r="D2964" s="326" t="s">
        <v>16203</v>
      </c>
      <c r="E2964" s="326" t="s">
        <v>8078</v>
      </c>
      <c r="F2964" s="326" t="s">
        <v>801</v>
      </c>
      <c r="G2964" s="326" t="s">
        <v>896</v>
      </c>
      <c r="H2964" s="326" t="s">
        <v>6249</v>
      </c>
      <c r="I2964" s="327">
        <v>0</v>
      </c>
      <c r="J2964" s="327">
        <v>0</v>
      </c>
      <c r="K2964" s="327">
        <v>0</v>
      </c>
      <c r="L2964" s="327">
        <v>0</v>
      </c>
      <c r="M2964" s="327">
        <v>0</v>
      </c>
      <c r="N2964" s="326" t="s">
        <v>7279</v>
      </c>
    </row>
    <row r="2965" spans="2:14" ht="15" hidden="1" x14ac:dyDescent="0.25">
      <c r="B2965" s="324" t="s">
        <v>16288</v>
      </c>
      <c r="C2965" s="324" t="s">
        <v>1255</v>
      </c>
      <c r="D2965" s="324" t="s">
        <v>16203</v>
      </c>
      <c r="E2965" s="324" t="s">
        <v>8079</v>
      </c>
      <c r="F2965" s="324" t="s">
        <v>801</v>
      </c>
      <c r="G2965" s="324" t="s">
        <v>896</v>
      </c>
      <c r="H2965" s="324" t="s">
        <v>6249</v>
      </c>
      <c r="I2965" s="325">
        <v>0</v>
      </c>
      <c r="J2965" s="325">
        <v>0</v>
      </c>
      <c r="K2965" s="325">
        <v>0</v>
      </c>
      <c r="L2965" s="325">
        <v>0</v>
      </c>
      <c r="M2965" s="325">
        <v>0</v>
      </c>
      <c r="N2965" s="324" t="s">
        <v>7279</v>
      </c>
    </row>
    <row r="2966" spans="2:14" ht="15" hidden="1" x14ac:dyDescent="0.25">
      <c r="B2966" s="326" t="s">
        <v>16289</v>
      </c>
      <c r="C2966" s="326" t="s">
        <v>1255</v>
      </c>
      <c r="D2966" s="326" t="s">
        <v>16203</v>
      </c>
      <c r="E2966" s="326" t="s">
        <v>8081</v>
      </c>
      <c r="F2966" s="326" t="s">
        <v>801</v>
      </c>
      <c r="G2966" s="326" t="s">
        <v>896</v>
      </c>
      <c r="H2966" s="326" t="s">
        <v>6249</v>
      </c>
      <c r="I2966" s="327">
        <v>0</v>
      </c>
      <c r="J2966" s="327">
        <v>0</v>
      </c>
      <c r="K2966" s="327">
        <v>0</v>
      </c>
      <c r="L2966" s="327">
        <v>0</v>
      </c>
      <c r="M2966" s="327">
        <v>0</v>
      </c>
      <c r="N2966" s="326" t="s">
        <v>7279</v>
      </c>
    </row>
    <row r="2967" spans="2:14" ht="15" hidden="1" x14ac:dyDescent="0.25">
      <c r="B2967" s="324" t="s">
        <v>16290</v>
      </c>
      <c r="C2967" s="324" t="s">
        <v>1255</v>
      </c>
      <c r="D2967" s="324" t="s">
        <v>16203</v>
      </c>
      <c r="E2967" s="324" t="s">
        <v>9023</v>
      </c>
      <c r="F2967" s="324" t="s">
        <v>801</v>
      </c>
      <c r="G2967" s="324" t="s">
        <v>896</v>
      </c>
      <c r="H2967" s="324" t="s">
        <v>6249</v>
      </c>
      <c r="I2967" s="325">
        <v>0</v>
      </c>
      <c r="J2967" s="325">
        <v>0</v>
      </c>
      <c r="K2967" s="325">
        <v>0</v>
      </c>
      <c r="L2967" s="325">
        <v>0</v>
      </c>
      <c r="M2967" s="325">
        <v>0</v>
      </c>
      <c r="N2967" s="324" t="s">
        <v>7279</v>
      </c>
    </row>
    <row r="2968" spans="2:14" ht="15" hidden="1" x14ac:dyDescent="0.25">
      <c r="B2968" s="326" t="s">
        <v>16291</v>
      </c>
      <c r="C2968" s="326" t="s">
        <v>1255</v>
      </c>
      <c r="D2968" s="326" t="s">
        <v>16203</v>
      </c>
      <c r="E2968" s="326" t="s">
        <v>3474</v>
      </c>
      <c r="F2968" s="326" t="s">
        <v>1226</v>
      </c>
      <c r="G2968" s="326" t="s">
        <v>896</v>
      </c>
      <c r="H2968" s="326" t="s">
        <v>6249</v>
      </c>
      <c r="I2968" s="327">
        <v>0</v>
      </c>
      <c r="J2968" s="327">
        <v>0</v>
      </c>
      <c r="K2968" s="327">
        <v>0</v>
      </c>
      <c r="L2968" s="327">
        <v>0</v>
      </c>
      <c r="M2968" s="327">
        <v>0</v>
      </c>
      <c r="N2968" s="326" t="s">
        <v>7279</v>
      </c>
    </row>
    <row r="2969" spans="2:14" ht="15" hidden="1" x14ac:dyDescent="0.25">
      <c r="B2969" s="324" t="s">
        <v>16292</v>
      </c>
      <c r="C2969" s="324" t="s">
        <v>1255</v>
      </c>
      <c r="D2969" s="324" t="s">
        <v>16203</v>
      </c>
      <c r="E2969" s="324" t="s">
        <v>12618</v>
      </c>
      <c r="F2969" s="324" t="s">
        <v>3788</v>
      </c>
      <c r="G2969" s="324" t="s">
        <v>896</v>
      </c>
      <c r="H2969" s="324" t="s">
        <v>6249</v>
      </c>
      <c r="I2969" s="325">
        <v>0</v>
      </c>
      <c r="J2969" s="325">
        <v>0</v>
      </c>
      <c r="K2969" s="325">
        <v>0</v>
      </c>
      <c r="L2969" s="325">
        <v>0</v>
      </c>
      <c r="M2969" s="325">
        <v>0</v>
      </c>
      <c r="N2969" s="324" t="s">
        <v>7279</v>
      </c>
    </row>
    <row r="2970" spans="2:14" ht="15" hidden="1" x14ac:dyDescent="0.25">
      <c r="B2970" s="326" t="s">
        <v>16293</v>
      </c>
      <c r="C2970" s="326" t="s">
        <v>1255</v>
      </c>
      <c r="D2970" s="326" t="s">
        <v>16203</v>
      </c>
      <c r="E2970" s="326" t="s">
        <v>12619</v>
      </c>
      <c r="F2970" s="326" t="s">
        <v>3788</v>
      </c>
      <c r="G2970" s="326" t="s">
        <v>896</v>
      </c>
      <c r="H2970" s="326" t="s">
        <v>6249</v>
      </c>
      <c r="I2970" s="327">
        <v>0</v>
      </c>
      <c r="J2970" s="327">
        <v>0</v>
      </c>
      <c r="K2970" s="327">
        <v>0</v>
      </c>
      <c r="L2970" s="327">
        <v>0</v>
      </c>
      <c r="M2970" s="327">
        <v>0</v>
      </c>
      <c r="N2970" s="326" t="s">
        <v>7279</v>
      </c>
    </row>
    <row r="2971" spans="2:14" ht="15" hidden="1" x14ac:dyDescent="0.25">
      <c r="B2971" s="324" t="s">
        <v>16294</v>
      </c>
      <c r="C2971" s="324" t="s">
        <v>1255</v>
      </c>
      <c r="D2971" s="324" t="s">
        <v>16203</v>
      </c>
      <c r="E2971" s="324" t="s">
        <v>12620</v>
      </c>
      <c r="F2971" s="324" t="s">
        <v>2333</v>
      </c>
      <c r="G2971" s="324" t="s">
        <v>896</v>
      </c>
      <c r="H2971" s="324" t="s">
        <v>6249</v>
      </c>
      <c r="I2971" s="325">
        <v>0</v>
      </c>
      <c r="J2971" s="325">
        <v>0</v>
      </c>
      <c r="K2971" s="325">
        <v>0</v>
      </c>
      <c r="L2971" s="325">
        <v>0</v>
      </c>
      <c r="M2971" s="325">
        <v>0</v>
      </c>
      <c r="N2971" s="324" t="s">
        <v>7279</v>
      </c>
    </row>
    <row r="2972" spans="2:14" ht="15" hidden="1" x14ac:dyDescent="0.25">
      <c r="B2972" s="326" t="s">
        <v>16295</v>
      </c>
      <c r="C2972" s="326" t="s">
        <v>1255</v>
      </c>
      <c r="D2972" s="326" t="s">
        <v>16203</v>
      </c>
      <c r="E2972" s="326" t="s">
        <v>12621</v>
      </c>
      <c r="F2972" s="326" t="s">
        <v>3788</v>
      </c>
      <c r="G2972" s="326" t="s">
        <v>896</v>
      </c>
      <c r="H2972" s="326" t="s">
        <v>6249</v>
      </c>
      <c r="I2972" s="327">
        <v>0</v>
      </c>
      <c r="J2972" s="327">
        <v>0</v>
      </c>
      <c r="K2972" s="327">
        <v>0</v>
      </c>
      <c r="L2972" s="327">
        <v>0</v>
      </c>
      <c r="M2972" s="327">
        <v>0</v>
      </c>
      <c r="N2972" s="326" t="s">
        <v>7279</v>
      </c>
    </row>
    <row r="2973" spans="2:14" ht="15" hidden="1" x14ac:dyDescent="0.25">
      <c r="B2973" s="324" t="s">
        <v>16296</v>
      </c>
      <c r="C2973" s="324" t="s">
        <v>1255</v>
      </c>
      <c r="D2973" s="324" t="s">
        <v>16203</v>
      </c>
      <c r="E2973" s="324" t="s">
        <v>12622</v>
      </c>
      <c r="F2973" s="324" t="s">
        <v>2333</v>
      </c>
      <c r="G2973" s="324" t="s">
        <v>896</v>
      </c>
      <c r="H2973" s="324" t="s">
        <v>6249</v>
      </c>
      <c r="I2973" s="325">
        <v>0</v>
      </c>
      <c r="J2973" s="325">
        <v>0</v>
      </c>
      <c r="K2973" s="325">
        <v>0</v>
      </c>
      <c r="L2973" s="325">
        <v>0</v>
      </c>
      <c r="M2973" s="325">
        <v>0</v>
      </c>
      <c r="N2973" s="324" t="s">
        <v>7279</v>
      </c>
    </row>
    <row r="2974" spans="2:14" ht="15" hidden="1" x14ac:dyDescent="0.25">
      <c r="B2974" s="326" t="s">
        <v>16297</v>
      </c>
      <c r="C2974" s="326" t="s">
        <v>1255</v>
      </c>
      <c r="D2974" s="326" t="s">
        <v>16203</v>
      </c>
      <c r="E2974" s="326" t="s">
        <v>12623</v>
      </c>
      <c r="F2974" s="326" t="s">
        <v>2333</v>
      </c>
      <c r="G2974" s="326" t="s">
        <v>896</v>
      </c>
      <c r="H2974" s="326" t="s">
        <v>6249</v>
      </c>
      <c r="I2974" s="327">
        <v>0</v>
      </c>
      <c r="J2974" s="327">
        <v>0</v>
      </c>
      <c r="K2974" s="327">
        <v>0</v>
      </c>
      <c r="L2974" s="327">
        <v>0</v>
      </c>
      <c r="M2974" s="327">
        <v>0</v>
      </c>
      <c r="N2974" s="326" t="s">
        <v>7279</v>
      </c>
    </row>
    <row r="2975" spans="2:14" ht="15" hidden="1" x14ac:dyDescent="0.25">
      <c r="B2975" s="324" t="s">
        <v>16298</v>
      </c>
      <c r="C2975" s="324" t="s">
        <v>1255</v>
      </c>
      <c r="D2975" s="324" t="s">
        <v>16203</v>
      </c>
      <c r="E2975" s="324" t="s">
        <v>12624</v>
      </c>
      <c r="F2975" s="324" t="s">
        <v>2333</v>
      </c>
      <c r="G2975" s="324" t="s">
        <v>896</v>
      </c>
      <c r="H2975" s="324" t="s">
        <v>6249</v>
      </c>
      <c r="I2975" s="325">
        <v>0</v>
      </c>
      <c r="J2975" s="325">
        <v>0</v>
      </c>
      <c r="K2975" s="325">
        <v>0</v>
      </c>
      <c r="L2975" s="325">
        <v>0</v>
      </c>
      <c r="M2975" s="325">
        <v>0</v>
      </c>
      <c r="N2975" s="324" t="s">
        <v>7279</v>
      </c>
    </row>
    <row r="2976" spans="2:14" ht="15" hidden="1" x14ac:dyDescent="0.25">
      <c r="B2976" s="326" t="s">
        <v>16299</v>
      </c>
      <c r="C2976" s="326" t="s">
        <v>1255</v>
      </c>
      <c r="D2976" s="326" t="s">
        <v>16203</v>
      </c>
      <c r="E2976" s="326" t="s">
        <v>12625</v>
      </c>
      <c r="F2976" s="326" t="s">
        <v>811</v>
      </c>
      <c r="G2976" s="326" t="s">
        <v>896</v>
      </c>
      <c r="H2976" s="326" t="s">
        <v>6249</v>
      </c>
      <c r="I2976" s="327">
        <v>0</v>
      </c>
      <c r="J2976" s="327">
        <v>0</v>
      </c>
      <c r="K2976" s="327">
        <v>0</v>
      </c>
      <c r="L2976" s="327">
        <v>0</v>
      </c>
      <c r="M2976" s="327">
        <v>0</v>
      </c>
      <c r="N2976" s="326" t="s">
        <v>7279</v>
      </c>
    </row>
    <row r="2977" spans="2:14" ht="15" hidden="1" x14ac:dyDescent="0.25">
      <c r="B2977" s="324" t="s">
        <v>16300</v>
      </c>
      <c r="C2977" s="324" t="s">
        <v>1255</v>
      </c>
      <c r="D2977" s="324" t="s">
        <v>16203</v>
      </c>
      <c r="E2977" s="324" t="s">
        <v>12626</v>
      </c>
      <c r="F2977" s="324" t="s">
        <v>801</v>
      </c>
      <c r="G2977" s="324" t="s">
        <v>896</v>
      </c>
      <c r="H2977" s="324" t="s">
        <v>6249</v>
      </c>
      <c r="I2977" s="325">
        <v>0</v>
      </c>
      <c r="J2977" s="325">
        <v>0</v>
      </c>
      <c r="K2977" s="325">
        <v>0</v>
      </c>
      <c r="L2977" s="325">
        <v>0</v>
      </c>
      <c r="M2977" s="325">
        <v>0</v>
      </c>
      <c r="N2977" s="324" t="s">
        <v>7279</v>
      </c>
    </row>
    <row r="2978" spans="2:14" ht="15" hidden="1" x14ac:dyDescent="0.25">
      <c r="B2978" s="326" t="s">
        <v>16301</v>
      </c>
      <c r="C2978" s="326" t="s">
        <v>1255</v>
      </c>
      <c r="D2978" s="326" t="s">
        <v>16203</v>
      </c>
      <c r="E2978" s="326" t="s">
        <v>7127</v>
      </c>
      <c r="F2978" s="326" t="s">
        <v>801</v>
      </c>
      <c r="G2978" s="326" t="s">
        <v>896</v>
      </c>
      <c r="H2978" s="326" t="s">
        <v>6249</v>
      </c>
      <c r="I2978" s="327">
        <v>0</v>
      </c>
      <c r="J2978" s="327">
        <v>0</v>
      </c>
      <c r="K2978" s="327">
        <v>0</v>
      </c>
      <c r="L2978" s="327">
        <v>0</v>
      </c>
      <c r="M2978" s="327">
        <v>0</v>
      </c>
      <c r="N2978" s="326" t="s">
        <v>7279</v>
      </c>
    </row>
    <row r="2979" spans="2:14" ht="15" hidden="1" x14ac:dyDescent="0.25">
      <c r="B2979" s="324" t="s">
        <v>16302</v>
      </c>
      <c r="C2979" s="324" t="s">
        <v>1255</v>
      </c>
      <c r="D2979" s="324" t="s">
        <v>16203</v>
      </c>
      <c r="E2979" s="324" t="s">
        <v>12627</v>
      </c>
      <c r="F2979" s="324" t="s">
        <v>801</v>
      </c>
      <c r="G2979" s="324" t="s">
        <v>896</v>
      </c>
      <c r="H2979" s="324" t="s">
        <v>6249</v>
      </c>
      <c r="I2979" s="325">
        <v>0</v>
      </c>
      <c r="J2979" s="325">
        <v>0</v>
      </c>
      <c r="K2979" s="325">
        <v>0</v>
      </c>
      <c r="L2979" s="325">
        <v>0</v>
      </c>
      <c r="M2979" s="325">
        <v>0</v>
      </c>
      <c r="N2979" s="324" t="s">
        <v>7279</v>
      </c>
    </row>
    <row r="2980" spans="2:14" ht="15" hidden="1" x14ac:dyDescent="0.25">
      <c r="B2980" s="326" t="s">
        <v>16303</v>
      </c>
      <c r="C2980" s="326" t="s">
        <v>1255</v>
      </c>
      <c r="D2980" s="326" t="s">
        <v>16203</v>
      </c>
      <c r="E2980" s="326" t="s">
        <v>12628</v>
      </c>
      <c r="F2980" s="326" t="s">
        <v>803</v>
      </c>
      <c r="G2980" s="326" t="s">
        <v>896</v>
      </c>
      <c r="H2980" s="326" t="s">
        <v>6249</v>
      </c>
      <c r="I2980" s="327">
        <v>0</v>
      </c>
      <c r="J2980" s="327">
        <v>0</v>
      </c>
      <c r="K2980" s="327">
        <v>0</v>
      </c>
      <c r="L2980" s="327">
        <v>0</v>
      </c>
      <c r="M2980" s="327">
        <v>0</v>
      </c>
      <c r="N2980" s="326" t="s">
        <v>7279</v>
      </c>
    </row>
    <row r="2981" spans="2:14" ht="15" hidden="1" x14ac:dyDescent="0.25">
      <c r="B2981" s="324" t="s">
        <v>16304</v>
      </c>
      <c r="C2981" s="324" t="s">
        <v>1255</v>
      </c>
      <c r="D2981" s="324" t="s">
        <v>16203</v>
      </c>
      <c r="E2981" s="324" t="s">
        <v>12629</v>
      </c>
      <c r="F2981" s="324" t="s">
        <v>801</v>
      </c>
      <c r="G2981" s="324" t="s">
        <v>896</v>
      </c>
      <c r="H2981" s="324" t="s">
        <v>6249</v>
      </c>
      <c r="I2981" s="325">
        <v>0</v>
      </c>
      <c r="J2981" s="325">
        <v>0</v>
      </c>
      <c r="K2981" s="325">
        <v>0</v>
      </c>
      <c r="L2981" s="325">
        <v>0</v>
      </c>
      <c r="M2981" s="325">
        <v>0</v>
      </c>
      <c r="N2981" s="324" t="s">
        <v>7279</v>
      </c>
    </row>
    <row r="2982" spans="2:14" ht="15" hidden="1" x14ac:dyDescent="0.25">
      <c r="B2982" s="326" t="s">
        <v>16305</v>
      </c>
      <c r="C2982" s="326" t="s">
        <v>1255</v>
      </c>
      <c r="D2982" s="326" t="s">
        <v>16203</v>
      </c>
      <c r="E2982" s="326" t="s">
        <v>12630</v>
      </c>
      <c r="F2982" s="326" t="s">
        <v>801</v>
      </c>
      <c r="G2982" s="326" t="s">
        <v>896</v>
      </c>
      <c r="H2982" s="326" t="s">
        <v>6249</v>
      </c>
      <c r="I2982" s="327">
        <v>0</v>
      </c>
      <c r="J2982" s="327">
        <v>0</v>
      </c>
      <c r="K2982" s="327">
        <v>0</v>
      </c>
      <c r="L2982" s="327">
        <v>0</v>
      </c>
      <c r="M2982" s="327">
        <v>0</v>
      </c>
      <c r="N2982" s="326" t="s">
        <v>7279</v>
      </c>
    </row>
    <row r="2983" spans="2:14" ht="15" hidden="1" x14ac:dyDescent="0.25">
      <c r="B2983" s="324" t="s">
        <v>16306</v>
      </c>
      <c r="C2983" s="324" t="s">
        <v>1255</v>
      </c>
      <c r="D2983" s="324" t="s">
        <v>16203</v>
      </c>
      <c r="E2983" s="324" t="s">
        <v>12631</v>
      </c>
      <c r="F2983" s="324" t="s">
        <v>801</v>
      </c>
      <c r="G2983" s="324" t="s">
        <v>896</v>
      </c>
      <c r="H2983" s="324" t="s">
        <v>6249</v>
      </c>
      <c r="I2983" s="325">
        <v>0</v>
      </c>
      <c r="J2983" s="325">
        <v>0</v>
      </c>
      <c r="K2983" s="325">
        <v>0</v>
      </c>
      <c r="L2983" s="325">
        <v>0</v>
      </c>
      <c r="M2983" s="325">
        <v>0</v>
      </c>
      <c r="N2983" s="324" t="s">
        <v>7279</v>
      </c>
    </row>
    <row r="2984" spans="2:14" ht="15" hidden="1" x14ac:dyDescent="0.25">
      <c r="B2984" s="326" t="s">
        <v>16307</v>
      </c>
      <c r="C2984" s="326" t="s">
        <v>1255</v>
      </c>
      <c r="D2984" s="326" t="s">
        <v>16203</v>
      </c>
      <c r="E2984" s="326" t="s">
        <v>12982</v>
      </c>
      <c r="F2984" s="326" t="s">
        <v>801</v>
      </c>
      <c r="G2984" s="326" t="s">
        <v>896</v>
      </c>
      <c r="H2984" s="326" t="s">
        <v>6249</v>
      </c>
      <c r="I2984" s="327">
        <v>0</v>
      </c>
      <c r="J2984" s="327">
        <v>0</v>
      </c>
      <c r="K2984" s="327">
        <v>0</v>
      </c>
      <c r="L2984" s="327">
        <v>0</v>
      </c>
      <c r="M2984" s="327">
        <v>0</v>
      </c>
      <c r="N2984" s="326" t="s">
        <v>7279</v>
      </c>
    </row>
    <row r="2985" spans="2:14" ht="15" hidden="1" x14ac:dyDescent="0.25">
      <c r="B2985" s="324" t="s">
        <v>16308</v>
      </c>
      <c r="C2985" s="324" t="s">
        <v>1255</v>
      </c>
      <c r="D2985" s="324" t="s">
        <v>16203</v>
      </c>
      <c r="E2985" s="324" t="s">
        <v>12978</v>
      </c>
      <c r="F2985" s="324" t="s">
        <v>800</v>
      </c>
      <c r="G2985" s="324" t="s">
        <v>896</v>
      </c>
      <c r="H2985" s="324" t="s">
        <v>6249</v>
      </c>
      <c r="I2985" s="325">
        <v>0</v>
      </c>
      <c r="J2985" s="325">
        <v>0</v>
      </c>
      <c r="K2985" s="325">
        <v>0</v>
      </c>
      <c r="L2985" s="325">
        <v>0</v>
      </c>
      <c r="M2985" s="325">
        <v>0</v>
      </c>
      <c r="N2985" s="324" t="s">
        <v>7279</v>
      </c>
    </row>
    <row r="2986" spans="2:14" ht="15" hidden="1" x14ac:dyDescent="0.25">
      <c r="B2986" s="326" t="s">
        <v>16309</v>
      </c>
      <c r="C2986" s="326" t="s">
        <v>1255</v>
      </c>
      <c r="D2986" s="326" t="s">
        <v>16203</v>
      </c>
      <c r="E2986" s="326" t="s">
        <v>12632</v>
      </c>
      <c r="F2986" s="326" t="s">
        <v>2327</v>
      </c>
      <c r="G2986" s="326" t="s">
        <v>896</v>
      </c>
      <c r="H2986" s="326" t="s">
        <v>6249</v>
      </c>
      <c r="I2986" s="327">
        <v>0</v>
      </c>
      <c r="J2986" s="327">
        <v>0</v>
      </c>
      <c r="K2986" s="327">
        <v>0</v>
      </c>
      <c r="L2986" s="327">
        <v>0</v>
      </c>
      <c r="M2986" s="327">
        <v>0</v>
      </c>
      <c r="N2986" s="326" t="s">
        <v>7279</v>
      </c>
    </row>
    <row r="2987" spans="2:14" ht="15" hidden="1" x14ac:dyDescent="0.25">
      <c r="B2987" s="324" t="s">
        <v>16310</v>
      </c>
      <c r="C2987" s="324" t="s">
        <v>1255</v>
      </c>
      <c r="D2987" s="324" t="s">
        <v>16203</v>
      </c>
      <c r="E2987" s="324" t="s">
        <v>7271</v>
      </c>
      <c r="F2987" s="324" t="s">
        <v>802</v>
      </c>
      <c r="G2987" s="324" t="s">
        <v>896</v>
      </c>
      <c r="H2987" s="324" t="s">
        <v>6249</v>
      </c>
      <c r="I2987" s="325">
        <v>0</v>
      </c>
      <c r="J2987" s="325">
        <v>0</v>
      </c>
      <c r="K2987" s="325">
        <v>0</v>
      </c>
      <c r="L2987" s="325">
        <v>0</v>
      </c>
      <c r="M2987" s="325">
        <v>0</v>
      </c>
      <c r="N2987" s="324" t="s">
        <v>7279</v>
      </c>
    </row>
    <row r="2988" spans="2:14" ht="15" hidden="1" x14ac:dyDescent="0.25">
      <c r="B2988" s="326" t="s">
        <v>16311</v>
      </c>
      <c r="C2988" s="326" t="s">
        <v>1255</v>
      </c>
      <c r="D2988" s="326" t="s">
        <v>16203</v>
      </c>
      <c r="E2988" s="326" t="s">
        <v>16312</v>
      </c>
      <c r="F2988" s="326" t="s">
        <v>801</v>
      </c>
      <c r="G2988" s="326" t="s">
        <v>896</v>
      </c>
      <c r="H2988" s="326" t="s">
        <v>6249</v>
      </c>
      <c r="I2988" s="327">
        <v>0</v>
      </c>
      <c r="J2988" s="327">
        <v>0</v>
      </c>
      <c r="K2988" s="327">
        <v>0</v>
      </c>
      <c r="L2988" s="327">
        <v>0</v>
      </c>
      <c r="M2988" s="327">
        <v>0</v>
      </c>
      <c r="N2988" s="326" t="s">
        <v>7279</v>
      </c>
    </row>
    <row r="2989" spans="2:14" ht="15" hidden="1" x14ac:dyDescent="0.25">
      <c r="B2989" s="324" t="s">
        <v>16313</v>
      </c>
      <c r="C2989" s="324" t="s">
        <v>1255</v>
      </c>
      <c r="D2989" s="324" t="s">
        <v>16203</v>
      </c>
      <c r="E2989" s="324" t="s">
        <v>16314</v>
      </c>
      <c r="F2989" s="324" t="s">
        <v>801</v>
      </c>
      <c r="G2989" s="324" t="s">
        <v>896</v>
      </c>
      <c r="H2989" s="324" t="s">
        <v>6249</v>
      </c>
      <c r="I2989" s="325">
        <v>0</v>
      </c>
      <c r="J2989" s="325">
        <v>0</v>
      </c>
      <c r="K2989" s="325">
        <v>0</v>
      </c>
      <c r="L2989" s="325">
        <v>0</v>
      </c>
      <c r="M2989" s="325">
        <v>0</v>
      </c>
      <c r="N2989" s="324" t="s">
        <v>7279</v>
      </c>
    </row>
    <row r="2990" spans="2:14" ht="15" hidden="1" x14ac:dyDescent="0.25">
      <c r="B2990" s="326" t="s">
        <v>21719</v>
      </c>
      <c r="C2990" s="326" t="s">
        <v>1255</v>
      </c>
      <c r="D2990" s="326" t="s">
        <v>16203</v>
      </c>
      <c r="E2990" s="326" t="s">
        <v>21720</v>
      </c>
      <c r="F2990" s="326" t="s">
        <v>2327</v>
      </c>
      <c r="G2990" s="326" t="s">
        <v>896</v>
      </c>
      <c r="H2990" s="326" t="s">
        <v>6249</v>
      </c>
      <c r="I2990" s="327">
        <v>0</v>
      </c>
      <c r="J2990" s="327">
        <v>0</v>
      </c>
      <c r="K2990" s="327">
        <v>0</v>
      </c>
      <c r="L2990" s="327">
        <v>0</v>
      </c>
      <c r="M2990" s="327">
        <v>0</v>
      </c>
      <c r="N2990" s="326" t="s">
        <v>7279</v>
      </c>
    </row>
    <row r="2991" spans="2:14" ht="15" hidden="1" x14ac:dyDescent="0.25">
      <c r="B2991" s="324" t="s">
        <v>16315</v>
      </c>
      <c r="C2991" s="324" t="s">
        <v>1255</v>
      </c>
      <c r="D2991" s="324" t="s">
        <v>16203</v>
      </c>
      <c r="E2991" s="324" t="s">
        <v>16316</v>
      </c>
      <c r="F2991" s="324" t="s">
        <v>801</v>
      </c>
      <c r="G2991" s="324" t="s">
        <v>896</v>
      </c>
      <c r="H2991" s="324" t="s">
        <v>6249</v>
      </c>
      <c r="I2991" s="325">
        <v>0</v>
      </c>
      <c r="J2991" s="325">
        <v>0</v>
      </c>
      <c r="K2991" s="325">
        <v>0</v>
      </c>
      <c r="L2991" s="325">
        <v>0</v>
      </c>
      <c r="M2991" s="325">
        <v>0</v>
      </c>
      <c r="N2991" s="324" t="s">
        <v>7279</v>
      </c>
    </row>
    <row r="2992" spans="2:14" ht="15" hidden="1" x14ac:dyDescent="0.25">
      <c r="B2992" s="326" t="s">
        <v>16317</v>
      </c>
      <c r="C2992" s="326" t="s">
        <v>1255</v>
      </c>
      <c r="D2992" s="326" t="s">
        <v>16203</v>
      </c>
      <c r="E2992" s="326" t="s">
        <v>16318</v>
      </c>
      <c r="F2992" s="326" t="s">
        <v>801</v>
      </c>
      <c r="G2992" s="326" t="s">
        <v>896</v>
      </c>
      <c r="H2992" s="326" t="s">
        <v>6249</v>
      </c>
      <c r="I2992" s="327">
        <v>0</v>
      </c>
      <c r="J2992" s="327">
        <v>0</v>
      </c>
      <c r="K2992" s="327">
        <v>0</v>
      </c>
      <c r="L2992" s="327">
        <v>0</v>
      </c>
      <c r="M2992" s="327">
        <v>0</v>
      </c>
      <c r="N2992" s="326" t="s">
        <v>7279</v>
      </c>
    </row>
    <row r="2993" spans="2:14" ht="15" hidden="1" x14ac:dyDescent="0.25">
      <c r="B2993" s="324" t="s">
        <v>16319</v>
      </c>
      <c r="C2993" s="324" t="s">
        <v>1255</v>
      </c>
      <c r="D2993" s="324" t="s">
        <v>16203</v>
      </c>
      <c r="E2993" s="324" t="s">
        <v>16320</v>
      </c>
      <c r="F2993" s="324" t="s">
        <v>3788</v>
      </c>
      <c r="G2993" s="324" t="s">
        <v>896</v>
      </c>
      <c r="H2993" s="324" t="s">
        <v>6249</v>
      </c>
      <c r="I2993" s="325">
        <v>0</v>
      </c>
      <c r="J2993" s="325">
        <v>0</v>
      </c>
      <c r="K2993" s="325">
        <v>0</v>
      </c>
      <c r="L2993" s="325">
        <v>0</v>
      </c>
      <c r="M2993" s="325">
        <v>0</v>
      </c>
      <c r="N2993" s="324" t="s">
        <v>7279</v>
      </c>
    </row>
    <row r="2994" spans="2:14" ht="15" hidden="1" x14ac:dyDescent="0.25">
      <c r="B2994" s="326" t="s">
        <v>16321</v>
      </c>
      <c r="C2994" s="326" t="s">
        <v>1255</v>
      </c>
      <c r="D2994" s="326" t="s">
        <v>16203</v>
      </c>
      <c r="E2994" s="326" t="s">
        <v>16322</v>
      </c>
      <c r="F2994" s="326" t="s">
        <v>2327</v>
      </c>
      <c r="G2994" s="326" t="s">
        <v>896</v>
      </c>
      <c r="H2994" s="326" t="s">
        <v>6249</v>
      </c>
      <c r="I2994" s="327">
        <v>0</v>
      </c>
      <c r="J2994" s="327">
        <v>0</v>
      </c>
      <c r="K2994" s="327">
        <v>0</v>
      </c>
      <c r="L2994" s="327">
        <v>0</v>
      </c>
      <c r="M2994" s="327">
        <v>0</v>
      </c>
      <c r="N2994" s="326" t="s">
        <v>7279</v>
      </c>
    </row>
    <row r="2995" spans="2:14" ht="15" hidden="1" x14ac:dyDescent="0.25">
      <c r="B2995" s="324" t="s">
        <v>16323</v>
      </c>
      <c r="C2995" s="324" t="s">
        <v>1255</v>
      </c>
      <c r="D2995" s="324" t="s">
        <v>16203</v>
      </c>
      <c r="E2995" s="324" t="s">
        <v>16324</v>
      </c>
      <c r="F2995" s="324" t="s">
        <v>2333</v>
      </c>
      <c r="G2995" s="324" t="s">
        <v>896</v>
      </c>
      <c r="H2995" s="324" t="s">
        <v>6249</v>
      </c>
      <c r="I2995" s="325">
        <v>0</v>
      </c>
      <c r="J2995" s="325">
        <v>0</v>
      </c>
      <c r="K2995" s="325">
        <v>0</v>
      </c>
      <c r="L2995" s="325">
        <v>0</v>
      </c>
      <c r="M2995" s="325">
        <v>0</v>
      </c>
      <c r="N2995" s="324" t="s">
        <v>7279</v>
      </c>
    </row>
    <row r="2996" spans="2:14" ht="15" hidden="1" x14ac:dyDescent="0.25">
      <c r="B2996" s="326" t="s">
        <v>16325</v>
      </c>
      <c r="C2996" s="326" t="s">
        <v>1255</v>
      </c>
      <c r="D2996" s="326" t="s">
        <v>16326</v>
      </c>
      <c r="E2996" s="326" t="s">
        <v>5140</v>
      </c>
      <c r="F2996" s="326" t="s">
        <v>811</v>
      </c>
      <c r="G2996" s="326" t="s">
        <v>896</v>
      </c>
      <c r="H2996" s="326" t="s">
        <v>6249</v>
      </c>
      <c r="I2996" s="327">
        <v>0</v>
      </c>
      <c r="J2996" s="327">
        <v>0</v>
      </c>
      <c r="K2996" s="327">
        <v>0</v>
      </c>
      <c r="L2996" s="327">
        <v>0</v>
      </c>
      <c r="M2996" s="327">
        <v>0</v>
      </c>
      <c r="N2996" s="326" t="s">
        <v>7279</v>
      </c>
    </row>
    <row r="2997" spans="2:14" ht="15" hidden="1" x14ac:dyDescent="0.25">
      <c r="B2997" s="326" t="s">
        <v>16327</v>
      </c>
      <c r="C2997" s="326" t="s">
        <v>1255</v>
      </c>
      <c r="D2997" s="326" t="s">
        <v>16326</v>
      </c>
      <c r="E2997" s="326" t="s">
        <v>2442</v>
      </c>
      <c r="F2997" s="326" t="s">
        <v>801</v>
      </c>
      <c r="G2997" s="326" t="s">
        <v>896</v>
      </c>
      <c r="H2997" s="326" t="s">
        <v>6249</v>
      </c>
      <c r="I2997" s="327">
        <v>0</v>
      </c>
      <c r="J2997" s="327">
        <v>0</v>
      </c>
      <c r="K2997" s="327">
        <v>0</v>
      </c>
      <c r="L2997" s="327">
        <v>0</v>
      </c>
      <c r="M2997" s="327">
        <v>0</v>
      </c>
      <c r="N2997" s="326" t="s">
        <v>7279</v>
      </c>
    </row>
    <row r="2998" spans="2:14" ht="15" hidden="1" x14ac:dyDescent="0.25">
      <c r="B2998" s="326" t="s">
        <v>16328</v>
      </c>
      <c r="C2998" s="326" t="s">
        <v>1255</v>
      </c>
      <c r="D2998" s="326" t="s">
        <v>16326</v>
      </c>
      <c r="E2998" s="326" t="s">
        <v>21721</v>
      </c>
      <c r="F2998" s="326" t="s">
        <v>2444</v>
      </c>
      <c r="G2998" s="326" t="s">
        <v>896</v>
      </c>
      <c r="H2998" s="326" t="s">
        <v>6249</v>
      </c>
      <c r="I2998" s="327">
        <v>0</v>
      </c>
      <c r="J2998" s="327">
        <v>0</v>
      </c>
      <c r="K2998" s="327">
        <v>0</v>
      </c>
      <c r="L2998" s="327">
        <v>0</v>
      </c>
      <c r="M2998" s="327">
        <v>0</v>
      </c>
      <c r="N2998" s="326" t="s">
        <v>7279</v>
      </c>
    </row>
    <row r="2999" spans="2:14" ht="15" hidden="1" x14ac:dyDescent="0.25">
      <c r="B2999" s="326" t="s">
        <v>16329</v>
      </c>
      <c r="C2999" s="326" t="s">
        <v>1255</v>
      </c>
      <c r="D2999" s="326" t="s">
        <v>16326</v>
      </c>
      <c r="E2999" s="326" t="s">
        <v>21722</v>
      </c>
      <c r="F2999" s="326" t="s">
        <v>2444</v>
      </c>
      <c r="G2999" s="326" t="s">
        <v>896</v>
      </c>
      <c r="H2999" s="326" t="s">
        <v>6249</v>
      </c>
      <c r="I2999" s="327">
        <v>0</v>
      </c>
      <c r="J2999" s="327">
        <v>0</v>
      </c>
      <c r="K2999" s="327">
        <v>0</v>
      </c>
      <c r="L2999" s="327">
        <v>0</v>
      </c>
      <c r="M2999" s="327">
        <v>0</v>
      </c>
      <c r="N2999" s="326" t="s">
        <v>7279</v>
      </c>
    </row>
    <row r="3000" spans="2:14" ht="15" hidden="1" x14ac:dyDescent="0.25">
      <c r="B3000" s="324" t="s">
        <v>16330</v>
      </c>
      <c r="C3000" s="324" t="s">
        <v>1255</v>
      </c>
      <c r="D3000" s="324" t="s">
        <v>16326</v>
      </c>
      <c r="E3000" s="324" t="s">
        <v>5148</v>
      </c>
      <c r="F3000" s="324" t="s">
        <v>801</v>
      </c>
      <c r="G3000" s="324" t="s">
        <v>896</v>
      </c>
      <c r="H3000" s="324" t="s">
        <v>6249</v>
      </c>
      <c r="I3000" s="325">
        <v>0</v>
      </c>
      <c r="J3000" s="325">
        <v>0</v>
      </c>
      <c r="K3000" s="325">
        <v>0</v>
      </c>
      <c r="L3000" s="325">
        <v>0</v>
      </c>
      <c r="M3000" s="325">
        <v>0</v>
      </c>
      <c r="N3000" s="324" t="s">
        <v>7279</v>
      </c>
    </row>
    <row r="3001" spans="2:14" ht="15" hidden="1" x14ac:dyDescent="0.25">
      <c r="B3001" s="324" t="s">
        <v>16331</v>
      </c>
      <c r="C3001" s="324" t="s">
        <v>1255</v>
      </c>
      <c r="D3001" s="324" t="s">
        <v>16326</v>
      </c>
      <c r="E3001" s="324" t="s">
        <v>16332</v>
      </c>
      <c r="F3001" s="324" t="s">
        <v>2444</v>
      </c>
      <c r="G3001" s="324" t="s">
        <v>896</v>
      </c>
      <c r="H3001" s="324" t="s">
        <v>6249</v>
      </c>
      <c r="I3001" s="325">
        <v>0</v>
      </c>
      <c r="J3001" s="325">
        <v>0</v>
      </c>
      <c r="K3001" s="325">
        <v>0</v>
      </c>
      <c r="L3001" s="325">
        <v>0</v>
      </c>
      <c r="M3001" s="325">
        <v>0</v>
      </c>
      <c r="N3001" s="324" t="s">
        <v>7279</v>
      </c>
    </row>
    <row r="3002" spans="2:14" ht="15" hidden="1" x14ac:dyDescent="0.25">
      <c r="B3002" s="326" t="s">
        <v>16333</v>
      </c>
      <c r="C3002" s="326" t="s">
        <v>1255</v>
      </c>
      <c r="D3002" s="326" t="s">
        <v>16326</v>
      </c>
      <c r="E3002" s="326" t="s">
        <v>16334</v>
      </c>
      <c r="F3002" s="326" t="s">
        <v>2444</v>
      </c>
      <c r="G3002" s="326" t="s">
        <v>896</v>
      </c>
      <c r="H3002" s="326" t="s">
        <v>6249</v>
      </c>
      <c r="I3002" s="327">
        <v>0</v>
      </c>
      <c r="J3002" s="327">
        <v>0</v>
      </c>
      <c r="K3002" s="327">
        <v>0</v>
      </c>
      <c r="L3002" s="327">
        <v>0</v>
      </c>
      <c r="M3002" s="327">
        <v>0</v>
      </c>
      <c r="N3002" s="326" t="s">
        <v>7279</v>
      </c>
    </row>
    <row r="3003" spans="2:14" ht="15" hidden="1" x14ac:dyDescent="0.25">
      <c r="B3003" s="324" t="s">
        <v>16335</v>
      </c>
      <c r="C3003" s="324" t="s">
        <v>1255</v>
      </c>
      <c r="D3003" s="324" t="s">
        <v>16326</v>
      </c>
      <c r="E3003" s="324" t="s">
        <v>5627</v>
      </c>
      <c r="F3003" s="324" t="s">
        <v>801</v>
      </c>
      <c r="G3003" s="324" t="s">
        <v>896</v>
      </c>
      <c r="H3003" s="324" t="s">
        <v>6249</v>
      </c>
      <c r="I3003" s="325">
        <v>0</v>
      </c>
      <c r="J3003" s="325">
        <v>0</v>
      </c>
      <c r="K3003" s="325">
        <v>0</v>
      </c>
      <c r="L3003" s="325">
        <v>0</v>
      </c>
      <c r="M3003" s="325">
        <v>0</v>
      </c>
      <c r="N3003" s="324" t="s">
        <v>7279</v>
      </c>
    </row>
    <row r="3004" spans="2:14" ht="15" hidden="1" x14ac:dyDescent="0.25">
      <c r="B3004" s="326" t="s">
        <v>16336</v>
      </c>
      <c r="C3004" s="326" t="s">
        <v>1255</v>
      </c>
      <c r="D3004" s="326" t="s">
        <v>16326</v>
      </c>
      <c r="E3004" s="326" t="s">
        <v>5628</v>
      </c>
      <c r="F3004" s="326" t="s">
        <v>801</v>
      </c>
      <c r="G3004" s="326" t="s">
        <v>896</v>
      </c>
      <c r="H3004" s="326" t="s">
        <v>6249</v>
      </c>
      <c r="I3004" s="327">
        <v>0</v>
      </c>
      <c r="J3004" s="327">
        <v>0</v>
      </c>
      <c r="K3004" s="327">
        <v>0</v>
      </c>
      <c r="L3004" s="327">
        <v>0</v>
      </c>
      <c r="M3004" s="327">
        <v>0</v>
      </c>
      <c r="N3004" s="326" t="s">
        <v>7279</v>
      </c>
    </row>
    <row r="3005" spans="2:14" ht="15" hidden="1" x14ac:dyDescent="0.25">
      <c r="B3005" s="324" t="s">
        <v>16337</v>
      </c>
      <c r="C3005" s="324" t="s">
        <v>1255</v>
      </c>
      <c r="D3005" s="324" t="s">
        <v>16326</v>
      </c>
      <c r="E3005" s="324" t="s">
        <v>5152</v>
      </c>
      <c r="F3005" s="324" t="s">
        <v>801</v>
      </c>
      <c r="G3005" s="324" t="s">
        <v>896</v>
      </c>
      <c r="H3005" s="324" t="s">
        <v>6249</v>
      </c>
      <c r="I3005" s="325">
        <v>0</v>
      </c>
      <c r="J3005" s="325">
        <v>0</v>
      </c>
      <c r="K3005" s="325">
        <v>0</v>
      </c>
      <c r="L3005" s="325">
        <v>0</v>
      </c>
      <c r="M3005" s="325">
        <v>0</v>
      </c>
      <c r="N3005" s="324" t="s">
        <v>7279</v>
      </c>
    </row>
    <row r="3006" spans="2:14" ht="15" hidden="1" x14ac:dyDescent="0.25">
      <c r="B3006" s="324" t="s">
        <v>16338</v>
      </c>
      <c r="C3006" s="324" t="s">
        <v>1255</v>
      </c>
      <c r="D3006" s="324" t="s">
        <v>16326</v>
      </c>
      <c r="E3006" s="324" t="s">
        <v>5153</v>
      </c>
      <c r="F3006" s="324" t="s">
        <v>801</v>
      </c>
      <c r="G3006" s="324" t="s">
        <v>896</v>
      </c>
      <c r="H3006" s="324" t="s">
        <v>6249</v>
      </c>
      <c r="I3006" s="325">
        <v>0</v>
      </c>
      <c r="J3006" s="325">
        <v>0</v>
      </c>
      <c r="K3006" s="325">
        <v>0</v>
      </c>
      <c r="L3006" s="325">
        <v>0</v>
      </c>
      <c r="M3006" s="325">
        <v>0</v>
      </c>
      <c r="N3006" s="324" t="s">
        <v>7279</v>
      </c>
    </row>
    <row r="3007" spans="2:14" ht="15" hidden="1" x14ac:dyDescent="0.25">
      <c r="B3007" s="324" t="s">
        <v>16339</v>
      </c>
      <c r="C3007" s="324" t="s">
        <v>1255</v>
      </c>
      <c r="D3007" s="324" t="s">
        <v>16326</v>
      </c>
      <c r="E3007" s="324" t="s">
        <v>5629</v>
      </c>
      <c r="F3007" s="324" t="s">
        <v>801</v>
      </c>
      <c r="G3007" s="324" t="s">
        <v>896</v>
      </c>
      <c r="H3007" s="324" t="s">
        <v>6249</v>
      </c>
      <c r="I3007" s="325">
        <v>0</v>
      </c>
      <c r="J3007" s="325">
        <v>0</v>
      </c>
      <c r="K3007" s="325">
        <v>0</v>
      </c>
      <c r="L3007" s="325">
        <v>0</v>
      </c>
      <c r="M3007" s="325">
        <v>0</v>
      </c>
      <c r="N3007" s="324" t="s">
        <v>7279</v>
      </c>
    </row>
    <row r="3008" spans="2:14" ht="15" hidden="1" x14ac:dyDescent="0.25">
      <c r="B3008" s="326" t="s">
        <v>16340</v>
      </c>
      <c r="C3008" s="326" t="s">
        <v>1255</v>
      </c>
      <c r="D3008" s="326" t="s">
        <v>16326</v>
      </c>
      <c r="E3008" s="326" t="s">
        <v>5630</v>
      </c>
      <c r="F3008" s="326" t="s">
        <v>801</v>
      </c>
      <c r="G3008" s="326" t="s">
        <v>896</v>
      </c>
      <c r="H3008" s="326" t="s">
        <v>6249</v>
      </c>
      <c r="I3008" s="327">
        <v>0</v>
      </c>
      <c r="J3008" s="327">
        <v>0</v>
      </c>
      <c r="K3008" s="327">
        <v>0</v>
      </c>
      <c r="L3008" s="327">
        <v>0</v>
      </c>
      <c r="M3008" s="327">
        <v>0</v>
      </c>
      <c r="N3008" s="326" t="s">
        <v>7279</v>
      </c>
    </row>
    <row r="3009" spans="2:14" ht="15" hidden="1" x14ac:dyDescent="0.25">
      <c r="B3009" s="324" t="s">
        <v>16341</v>
      </c>
      <c r="C3009" s="324" t="s">
        <v>1255</v>
      </c>
      <c r="D3009" s="324" t="s">
        <v>16326</v>
      </c>
      <c r="E3009" s="324" t="s">
        <v>7956</v>
      </c>
      <c r="F3009" s="324" t="s">
        <v>2444</v>
      </c>
      <c r="G3009" s="324" t="s">
        <v>896</v>
      </c>
      <c r="H3009" s="324" t="s">
        <v>6249</v>
      </c>
      <c r="I3009" s="325">
        <v>0</v>
      </c>
      <c r="J3009" s="325">
        <v>0</v>
      </c>
      <c r="K3009" s="325">
        <v>0</v>
      </c>
      <c r="L3009" s="325">
        <v>0</v>
      </c>
      <c r="M3009" s="325">
        <v>0</v>
      </c>
      <c r="N3009" s="324" t="s">
        <v>7279</v>
      </c>
    </row>
    <row r="3010" spans="2:14" ht="15" hidden="1" x14ac:dyDescent="0.25">
      <c r="B3010" s="326" t="s">
        <v>16342</v>
      </c>
      <c r="C3010" s="326" t="s">
        <v>1255</v>
      </c>
      <c r="D3010" s="326" t="s">
        <v>16326</v>
      </c>
      <c r="E3010" s="326" t="s">
        <v>5634</v>
      </c>
      <c r="F3010" s="326" t="s">
        <v>801</v>
      </c>
      <c r="G3010" s="326" t="s">
        <v>896</v>
      </c>
      <c r="H3010" s="326" t="s">
        <v>6249</v>
      </c>
      <c r="I3010" s="327">
        <v>0</v>
      </c>
      <c r="J3010" s="327">
        <v>0</v>
      </c>
      <c r="K3010" s="327">
        <v>0</v>
      </c>
      <c r="L3010" s="327">
        <v>0</v>
      </c>
      <c r="M3010" s="327">
        <v>0</v>
      </c>
      <c r="N3010" s="326" t="s">
        <v>7279</v>
      </c>
    </row>
    <row r="3011" spans="2:14" ht="15" hidden="1" x14ac:dyDescent="0.25">
      <c r="B3011" s="326" t="s">
        <v>16343</v>
      </c>
      <c r="C3011" s="326" t="s">
        <v>1255</v>
      </c>
      <c r="D3011" s="326" t="s">
        <v>16326</v>
      </c>
      <c r="E3011" s="326" t="s">
        <v>7353</v>
      </c>
      <c r="F3011" s="326" t="s">
        <v>801</v>
      </c>
      <c r="G3011" s="326" t="s">
        <v>896</v>
      </c>
      <c r="H3011" s="326" t="s">
        <v>6249</v>
      </c>
      <c r="I3011" s="327">
        <v>0</v>
      </c>
      <c r="J3011" s="327">
        <v>0</v>
      </c>
      <c r="K3011" s="327">
        <v>0</v>
      </c>
      <c r="L3011" s="327">
        <v>0</v>
      </c>
      <c r="M3011" s="327">
        <v>0</v>
      </c>
      <c r="N3011" s="326" t="s">
        <v>7279</v>
      </c>
    </row>
    <row r="3012" spans="2:14" ht="15" hidden="1" x14ac:dyDescent="0.25">
      <c r="B3012" s="324" t="s">
        <v>16344</v>
      </c>
      <c r="C3012" s="324" t="s">
        <v>1255</v>
      </c>
      <c r="D3012" s="324" t="s">
        <v>16326</v>
      </c>
      <c r="E3012" s="324" t="s">
        <v>8003</v>
      </c>
      <c r="F3012" s="324" t="s">
        <v>801</v>
      </c>
      <c r="G3012" s="324" t="s">
        <v>896</v>
      </c>
      <c r="H3012" s="324" t="s">
        <v>6249</v>
      </c>
      <c r="I3012" s="325">
        <v>0</v>
      </c>
      <c r="J3012" s="325">
        <v>0</v>
      </c>
      <c r="K3012" s="325">
        <v>0</v>
      </c>
      <c r="L3012" s="325">
        <v>0</v>
      </c>
      <c r="M3012" s="325">
        <v>0</v>
      </c>
      <c r="N3012" s="324" t="s">
        <v>7279</v>
      </c>
    </row>
    <row r="3013" spans="2:14" ht="15" hidden="1" x14ac:dyDescent="0.25">
      <c r="B3013" s="326" t="s">
        <v>16345</v>
      </c>
      <c r="C3013" s="326" t="s">
        <v>1255</v>
      </c>
      <c r="D3013" s="326" t="s">
        <v>16326</v>
      </c>
      <c r="E3013" s="326" t="s">
        <v>8004</v>
      </c>
      <c r="F3013" s="326" t="s">
        <v>801</v>
      </c>
      <c r="G3013" s="326" t="s">
        <v>896</v>
      </c>
      <c r="H3013" s="326" t="s">
        <v>6249</v>
      </c>
      <c r="I3013" s="327">
        <v>0</v>
      </c>
      <c r="J3013" s="327">
        <v>0</v>
      </c>
      <c r="K3013" s="327">
        <v>0</v>
      </c>
      <c r="L3013" s="327">
        <v>0</v>
      </c>
      <c r="M3013" s="327">
        <v>0</v>
      </c>
      <c r="N3013" s="326" t="s">
        <v>7279</v>
      </c>
    </row>
    <row r="3014" spans="2:14" ht="15" hidden="1" x14ac:dyDescent="0.25">
      <c r="B3014" s="326" t="s">
        <v>16346</v>
      </c>
      <c r="C3014" s="326" t="s">
        <v>1255</v>
      </c>
      <c r="D3014" s="326" t="s">
        <v>16326</v>
      </c>
      <c r="E3014" s="326" t="s">
        <v>8520</v>
      </c>
      <c r="F3014" s="326" t="s">
        <v>801</v>
      </c>
      <c r="G3014" s="326" t="s">
        <v>896</v>
      </c>
      <c r="H3014" s="326" t="s">
        <v>6249</v>
      </c>
      <c r="I3014" s="327">
        <v>0</v>
      </c>
      <c r="J3014" s="327">
        <v>0</v>
      </c>
      <c r="K3014" s="327">
        <v>0</v>
      </c>
      <c r="L3014" s="327">
        <v>0</v>
      </c>
      <c r="M3014" s="327">
        <v>0</v>
      </c>
      <c r="N3014" s="326" t="s">
        <v>7279</v>
      </c>
    </row>
    <row r="3015" spans="2:14" ht="15" hidden="1" x14ac:dyDescent="0.25">
      <c r="B3015" s="326" t="s">
        <v>16347</v>
      </c>
      <c r="C3015" s="326" t="s">
        <v>1255</v>
      </c>
      <c r="D3015" s="326" t="s">
        <v>16326</v>
      </c>
      <c r="E3015" s="326" t="s">
        <v>8006</v>
      </c>
      <c r="F3015" s="326" t="s">
        <v>801</v>
      </c>
      <c r="G3015" s="326" t="s">
        <v>896</v>
      </c>
      <c r="H3015" s="326" t="s">
        <v>6249</v>
      </c>
      <c r="I3015" s="327">
        <v>0</v>
      </c>
      <c r="J3015" s="327">
        <v>0</v>
      </c>
      <c r="K3015" s="327">
        <v>0</v>
      </c>
      <c r="L3015" s="327">
        <v>0</v>
      </c>
      <c r="M3015" s="327">
        <v>0</v>
      </c>
      <c r="N3015" s="326" t="s">
        <v>7279</v>
      </c>
    </row>
    <row r="3016" spans="2:14" ht="15" hidden="1" x14ac:dyDescent="0.25">
      <c r="B3016" s="324" t="s">
        <v>16348</v>
      </c>
      <c r="C3016" s="324" t="s">
        <v>1255</v>
      </c>
      <c r="D3016" s="324" t="s">
        <v>16326</v>
      </c>
      <c r="E3016" s="324" t="s">
        <v>8007</v>
      </c>
      <c r="F3016" s="324" t="s">
        <v>801</v>
      </c>
      <c r="G3016" s="324" t="s">
        <v>896</v>
      </c>
      <c r="H3016" s="324" t="s">
        <v>6249</v>
      </c>
      <c r="I3016" s="325">
        <v>0</v>
      </c>
      <c r="J3016" s="325">
        <v>0</v>
      </c>
      <c r="K3016" s="325">
        <v>0</v>
      </c>
      <c r="L3016" s="325">
        <v>0</v>
      </c>
      <c r="M3016" s="325">
        <v>0</v>
      </c>
      <c r="N3016" s="324" t="s">
        <v>7279</v>
      </c>
    </row>
    <row r="3017" spans="2:14" ht="15" hidden="1" x14ac:dyDescent="0.25">
      <c r="B3017" s="326" t="s">
        <v>16349</v>
      </c>
      <c r="C3017" s="326" t="s">
        <v>1255</v>
      </c>
      <c r="D3017" s="326" t="s">
        <v>16326</v>
      </c>
      <c r="E3017" s="326" t="s">
        <v>8008</v>
      </c>
      <c r="F3017" s="326" t="s">
        <v>801</v>
      </c>
      <c r="G3017" s="326" t="s">
        <v>896</v>
      </c>
      <c r="H3017" s="326" t="s">
        <v>6249</v>
      </c>
      <c r="I3017" s="327">
        <v>0</v>
      </c>
      <c r="J3017" s="327">
        <v>0</v>
      </c>
      <c r="K3017" s="327">
        <v>0</v>
      </c>
      <c r="L3017" s="327">
        <v>0</v>
      </c>
      <c r="M3017" s="327">
        <v>0</v>
      </c>
      <c r="N3017" s="326" t="s">
        <v>7279</v>
      </c>
    </row>
    <row r="3018" spans="2:14" ht="15" hidden="1" x14ac:dyDescent="0.25">
      <c r="B3018" s="324" t="s">
        <v>16350</v>
      </c>
      <c r="C3018" s="324" t="s">
        <v>1255</v>
      </c>
      <c r="D3018" s="324" t="s">
        <v>16326</v>
      </c>
      <c r="E3018" s="324" t="s">
        <v>8528</v>
      </c>
      <c r="F3018" s="324" t="s">
        <v>801</v>
      </c>
      <c r="G3018" s="324" t="s">
        <v>896</v>
      </c>
      <c r="H3018" s="324" t="s">
        <v>6249</v>
      </c>
      <c r="I3018" s="325">
        <v>0</v>
      </c>
      <c r="J3018" s="325">
        <v>0</v>
      </c>
      <c r="K3018" s="325">
        <v>0</v>
      </c>
      <c r="L3018" s="325">
        <v>0</v>
      </c>
      <c r="M3018" s="325">
        <v>0</v>
      </c>
      <c r="N3018" s="324" t="s">
        <v>7279</v>
      </c>
    </row>
    <row r="3019" spans="2:14" ht="15" hidden="1" x14ac:dyDescent="0.25">
      <c r="B3019" s="326" t="s">
        <v>16351</v>
      </c>
      <c r="C3019" s="326" t="s">
        <v>1255</v>
      </c>
      <c r="D3019" s="326" t="s">
        <v>16326</v>
      </c>
      <c r="E3019" s="326" t="s">
        <v>8169</v>
      </c>
      <c r="F3019" s="326" t="s">
        <v>801</v>
      </c>
      <c r="G3019" s="326" t="s">
        <v>896</v>
      </c>
      <c r="H3019" s="326" t="s">
        <v>6249</v>
      </c>
      <c r="I3019" s="327">
        <v>0</v>
      </c>
      <c r="J3019" s="327">
        <v>0</v>
      </c>
      <c r="K3019" s="327">
        <v>0</v>
      </c>
      <c r="L3019" s="327">
        <v>0</v>
      </c>
      <c r="M3019" s="327">
        <v>0</v>
      </c>
      <c r="N3019" s="326" t="s">
        <v>7279</v>
      </c>
    </row>
    <row r="3020" spans="2:14" ht="15" hidden="1" x14ac:dyDescent="0.25">
      <c r="B3020" s="324" t="s">
        <v>16352</v>
      </c>
      <c r="C3020" s="324" t="s">
        <v>1255</v>
      </c>
      <c r="D3020" s="324" t="s">
        <v>16326</v>
      </c>
      <c r="E3020" s="324" t="s">
        <v>10181</v>
      </c>
      <c r="F3020" s="324" t="s">
        <v>801</v>
      </c>
      <c r="G3020" s="324" t="s">
        <v>896</v>
      </c>
      <c r="H3020" s="324" t="s">
        <v>6249</v>
      </c>
      <c r="I3020" s="325">
        <v>0</v>
      </c>
      <c r="J3020" s="325">
        <v>0</v>
      </c>
      <c r="K3020" s="325">
        <v>0</v>
      </c>
      <c r="L3020" s="325">
        <v>0</v>
      </c>
      <c r="M3020" s="325">
        <v>0</v>
      </c>
      <c r="N3020" s="324" t="s">
        <v>7279</v>
      </c>
    </row>
    <row r="3021" spans="2:14" ht="15" hidden="1" x14ac:dyDescent="0.25">
      <c r="B3021" s="326" t="s">
        <v>16353</v>
      </c>
      <c r="C3021" s="326" t="s">
        <v>1255</v>
      </c>
      <c r="D3021" s="326" t="s">
        <v>16326</v>
      </c>
      <c r="E3021" s="326" t="s">
        <v>10182</v>
      </c>
      <c r="F3021" s="326" t="s">
        <v>801</v>
      </c>
      <c r="G3021" s="326" t="s">
        <v>896</v>
      </c>
      <c r="H3021" s="326" t="s">
        <v>6249</v>
      </c>
      <c r="I3021" s="327">
        <v>0</v>
      </c>
      <c r="J3021" s="327">
        <v>0</v>
      </c>
      <c r="K3021" s="327">
        <v>0</v>
      </c>
      <c r="L3021" s="327">
        <v>0</v>
      </c>
      <c r="M3021" s="327">
        <v>0</v>
      </c>
      <c r="N3021" s="326" t="s">
        <v>7279</v>
      </c>
    </row>
    <row r="3022" spans="2:14" ht="15" hidden="1" x14ac:dyDescent="0.25">
      <c r="B3022" s="324" t="s">
        <v>16354</v>
      </c>
      <c r="C3022" s="324" t="s">
        <v>1255</v>
      </c>
      <c r="D3022" s="324" t="s">
        <v>16326</v>
      </c>
      <c r="E3022" s="324" t="s">
        <v>10187</v>
      </c>
      <c r="F3022" s="324" t="s">
        <v>801</v>
      </c>
      <c r="G3022" s="324" t="s">
        <v>896</v>
      </c>
      <c r="H3022" s="324" t="s">
        <v>6249</v>
      </c>
      <c r="I3022" s="325">
        <v>0</v>
      </c>
      <c r="J3022" s="325">
        <v>0</v>
      </c>
      <c r="K3022" s="325">
        <v>0</v>
      </c>
      <c r="L3022" s="325">
        <v>0</v>
      </c>
      <c r="M3022" s="325">
        <v>0</v>
      </c>
      <c r="N3022" s="324" t="s">
        <v>7279</v>
      </c>
    </row>
    <row r="3023" spans="2:14" ht="15" hidden="1" x14ac:dyDescent="0.25">
      <c r="B3023" s="326" t="s">
        <v>16355</v>
      </c>
      <c r="C3023" s="326" t="s">
        <v>1255</v>
      </c>
      <c r="D3023" s="326" t="s">
        <v>16326</v>
      </c>
      <c r="E3023" s="326" t="s">
        <v>10188</v>
      </c>
      <c r="F3023" s="326" t="s">
        <v>801</v>
      </c>
      <c r="G3023" s="326" t="s">
        <v>896</v>
      </c>
      <c r="H3023" s="326" t="s">
        <v>6249</v>
      </c>
      <c r="I3023" s="327">
        <v>0</v>
      </c>
      <c r="J3023" s="327">
        <v>0</v>
      </c>
      <c r="K3023" s="327">
        <v>0</v>
      </c>
      <c r="L3023" s="327">
        <v>0</v>
      </c>
      <c r="M3023" s="327">
        <v>0</v>
      </c>
      <c r="N3023" s="326" t="s">
        <v>7279</v>
      </c>
    </row>
    <row r="3024" spans="2:14" ht="15" hidden="1" x14ac:dyDescent="0.25">
      <c r="B3024" s="324" t="s">
        <v>16356</v>
      </c>
      <c r="C3024" s="324" t="s">
        <v>1255</v>
      </c>
      <c r="D3024" s="324" t="s">
        <v>16326</v>
      </c>
      <c r="E3024" s="324" t="s">
        <v>8009</v>
      </c>
      <c r="F3024" s="324" t="s">
        <v>801</v>
      </c>
      <c r="G3024" s="324" t="s">
        <v>896</v>
      </c>
      <c r="H3024" s="324" t="s">
        <v>6249</v>
      </c>
      <c r="I3024" s="325">
        <v>0</v>
      </c>
      <c r="J3024" s="325">
        <v>0</v>
      </c>
      <c r="K3024" s="325">
        <v>0</v>
      </c>
      <c r="L3024" s="325">
        <v>0</v>
      </c>
      <c r="M3024" s="325">
        <v>0</v>
      </c>
      <c r="N3024" s="324" t="s">
        <v>7279</v>
      </c>
    </row>
    <row r="3025" spans="2:14" ht="15" hidden="1" x14ac:dyDescent="0.25">
      <c r="B3025" s="324" t="s">
        <v>16357</v>
      </c>
      <c r="C3025" s="324" t="s">
        <v>1255</v>
      </c>
      <c r="D3025" s="324" t="s">
        <v>16326</v>
      </c>
      <c r="E3025" s="324" t="s">
        <v>8010</v>
      </c>
      <c r="F3025" s="324" t="s">
        <v>801</v>
      </c>
      <c r="G3025" s="324" t="s">
        <v>896</v>
      </c>
      <c r="H3025" s="324" t="s">
        <v>6249</v>
      </c>
      <c r="I3025" s="325">
        <v>0</v>
      </c>
      <c r="J3025" s="325">
        <v>0</v>
      </c>
      <c r="K3025" s="325">
        <v>0</v>
      </c>
      <c r="L3025" s="325">
        <v>0</v>
      </c>
      <c r="M3025" s="325">
        <v>0</v>
      </c>
      <c r="N3025" s="324" t="s">
        <v>7279</v>
      </c>
    </row>
    <row r="3026" spans="2:14" ht="15" hidden="1" x14ac:dyDescent="0.25">
      <c r="B3026" s="326" t="s">
        <v>16358</v>
      </c>
      <c r="C3026" s="326" t="s">
        <v>1255</v>
      </c>
      <c r="D3026" s="326" t="s">
        <v>16326</v>
      </c>
      <c r="E3026" s="326" t="s">
        <v>8012</v>
      </c>
      <c r="F3026" s="326" t="s">
        <v>801</v>
      </c>
      <c r="G3026" s="326" t="s">
        <v>896</v>
      </c>
      <c r="H3026" s="326" t="s">
        <v>6249</v>
      </c>
      <c r="I3026" s="327">
        <v>0</v>
      </c>
      <c r="J3026" s="327">
        <v>0</v>
      </c>
      <c r="K3026" s="327">
        <v>0</v>
      </c>
      <c r="L3026" s="327">
        <v>0</v>
      </c>
      <c r="M3026" s="327">
        <v>0</v>
      </c>
      <c r="N3026" s="326" t="s">
        <v>7279</v>
      </c>
    </row>
    <row r="3027" spans="2:14" ht="15" hidden="1" x14ac:dyDescent="0.25">
      <c r="B3027" s="326" t="s">
        <v>16359</v>
      </c>
      <c r="C3027" s="326" t="s">
        <v>1255</v>
      </c>
      <c r="D3027" s="326" t="s">
        <v>16326</v>
      </c>
      <c r="E3027" s="326" t="s">
        <v>5651</v>
      </c>
      <c r="F3027" s="326" t="s">
        <v>2444</v>
      </c>
      <c r="G3027" s="326" t="s">
        <v>896</v>
      </c>
      <c r="H3027" s="326" t="s">
        <v>6249</v>
      </c>
      <c r="I3027" s="327">
        <v>0</v>
      </c>
      <c r="J3027" s="327">
        <v>0</v>
      </c>
      <c r="K3027" s="327">
        <v>0</v>
      </c>
      <c r="L3027" s="327">
        <v>0</v>
      </c>
      <c r="M3027" s="327">
        <v>0</v>
      </c>
      <c r="N3027" s="326" t="s">
        <v>7279</v>
      </c>
    </row>
    <row r="3028" spans="2:14" ht="15" hidden="1" x14ac:dyDescent="0.25">
      <c r="B3028" s="324" t="s">
        <v>16360</v>
      </c>
      <c r="C3028" s="324" t="s">
        <v>1255</v>
      </c>
      <c r="D3028" s="324" t="s">
        <v>16326</v>
      </c>
      <c r="E3028" s="324" t="s">
        <v>5652</v>
      </c>
      <c r="F3028" s="324" t="s">
        <v>2444</v>
      </c>
      <c r="G3028" s="324" t="s">
        <v>896</v>
      </c>
      <c r="H3028" s="324" t="s">
        <v>6249</v>
      </c>
      <c r="I3028" s="325">
        <v>0</v>
      </c>
      <c r="J3028" s="325">
        <v>0</v>
      </c>
      <c r="K3028" s="325">
        <v>0</v>
      </c>
      <c r="L3028" s="325">
        <v>0</v>
      </c>
      <c r="M3028" s="325">
        <v>0</v>
      </c>
      <c r="N3028" s="324" t="s">
        <v>7279</v>
      </c>
    </row>
    <row r="3029" spans="2:14" ht="15" hidden="1" x14ac:dyDescent="0.25">
      <c r="B3029" s="326" t="s">
        <v>16361</v>
      </c>
      <c r="C3029" s="326" t="s">
        <v>1255</v>
      </c>
      <c r="D3029" s="326" t="s">
        <v>16326</v>
      </c>
      <c r="E3029" s="326" t="s">
        <v>5653</v>
      </c>
      <c r="F3029" s="326" t="s">
        <v>2444</v>
      </c>
      <c r="G3029" s="326" t="s">
        <v>896</v>
      </c>
      <c r="H3029" s="326" t="s">
        <v>6249</v>
      </c>
      <c r="I3029" s="327">
        <v>0</v>
      </c>
      <c r="J3029" s="327">
        <v>0</v>
      </c>
      <c r="K3029" s="327">
        <v>0</v>
      </c>
      <c r="L3029" s="327">
        <v>0</v>
      </c>
      <c r="M3029" s="327">
        <v>0</v>
      </c>
      <c r="N3029" s="326" t="s">
        <v>7279</v>
      </c>
    </row>
    <row r="3030" spans="2:14" ht="15" hidden="1" x14ac:dyDescent="0.25">
      <c r="B3030" s="324" t="s">
        <v>16362</v>
      </c>
      <c r="C3030" s="324" t="s">
        <v>1255</v>
      </c>
      <c r="D3030" s="324" t="s">
        <v>16326</v>
      </c>
      <c r="E3030" s="324" t="s">
        <v>5654</v>
      </c>
      <c r="F3030" s="324" t="s">
        <v>2444</v>
      </c>
      <c r="G3030" s="324" t="s">
        <v>896</v>
      </c>
      <c r="H3030" s="324" t="s">
        <v>6249</v>
      </c>
      <c r="I3030" s="325">
        <v>0</v>
      </c>
      <c r="J3030" s="325">
        <v>0</v>
      </c>
      <c r="K3030" s="325">
        <v>0</v>
      </c>
      <c r="L3030" s="325">
        <v>0</v>
      </c>
      <c r="M3030" s="325">
        <v>0</v>
      </c>
      <c r="N3030" s="324" t="s">
        <v>7279</v>
      </c>
    </row>
    <row r="3031" spans="2:14" ht="15" hidden="1" x14ac:dyDescent="0.25">
      <c r="B3031" s="326" t="s">
        <v>16363</v>
      </c>
      <c r="C3031" s="326" t="s">
        <v>1255</v>
      </c>
      <c r="D3031" s="326" t="s">
        <v>16326</v>
      </c>
      <c r="E3031" s="326" t="s">
        <v>6341</v>
      </c>
      <c r="F3031" s="326" t="s">
        <v>801</v>
      </c>
      <c r="G3031" s="326" t="s">
        <v>896</v>
      </c>
      <c r="H3031" s="326" t="s">
        <v>6249</v>
      </c>
      <c r="I3031" s="327">
        <v>0</v>
      </c>
      <c r="J3031" s="327">
        <v>0</v>
      </c>
      <c r="K3031" s="327">
        <v>0</v>
      </c>
      <c r="L3031" s="327">
        <v>0</v>
      </c>
      <c r="M3031" s="327">
        <v>0</v>
      </c>
      <c r="N3031" s="326" t="s">
        <v>7279</v>
      </c>
    </row>
    <row r="3032" spans="2:14" ht="15" hidden="1" x14ac:dyDescent="0.25">
      <c r="B3032" s="326" t="s">
        <v>16364</v>
      </c>
      <c r="C3032" s="326" t="s">
        <v>1255</v>
      </c>
      <c r="D3032" s="326" t="s">
        <v>16326</v>
      </c>
      <c r="E3032" s="326" t="s">
        <v>16365</v>
      </c>
      <c r="F3032" s="326" t="s">
        <v>2444</v>
      </c>
      <c r="G3032" s="326" t="s">
        <v>896</v>
      </c>
      <c r="H3032" s="326" t="s">
        <v>6249</v>
      </c>
      <c r="I3032" s="327">
        <v>0</v>
      </c>
      <c r="J3032" s="327">
        <v>0</v>
      </c>
      <c r="K3032" s="327">
        <v>0</v>
      </c>
      <c r="L3032" s="327">
        <v>0</v>
      </c>
      <c r="M3032" s="327">
        <v>0</v>
      </c>
      <c r="N3032" s="326" t="s">
        <v>7279</v>
      </c>
    </row>
    <row r="3033" spans="2:14" ht="15" hidden="1" x14ac:dyDescent="0.25">
      <c r="B3033" s="326" t="s">
        <v>16366</v>
      </c>
      <c r="C3033" s="326" t="s">
        <v>1255</v>
      </c>
      <c r="D3033" s="326" t="s">
        <v>16326</v>
      </c>
      <c r="E3033" s="326" t="s">
        <v>5658</v>
      </c>
      <c r="F3033" s="326" t="s">
        <v>801</v>
      </c>
      <c r="G3033" s="326" t="s">
        <v>896</v>
      </c>
      <c r="H3033" s="326" t="s">
        <v>6249</v>
      </c>
      <c r="I3033" s="327">
        <v>0</v>
      </c>
      <c r="J3033" s="327">
        <v>0</v>
      </c>
      <c r="K3033" s="327">
        <v>0</v>
      </c>
      <c r="L3033" s="327">
        <v>0</v>
      </c>
      <c r="M3033" s="327">
        <v>0</v>
      </c>
      <c r="N3033" s="326" t="s">
        <v>7279</v>
      </c>
    </row>
    <row r="3034" spans="2:14" ht="15" hidden="1" x14ac:dyDescent="0.25">
      <c r="B3034" s="324" t="s">
        <v>16367</v>
      </c>
      <c r="C3034" s="324" t="s">
        <v>1255</v>
      </c>
      <c r="D3034" s="324" t="s">
        <v>16326</v>
      </c>
      <c r="E3034" s="324" t="s">
        <v>6342</v>
      </c>
      <c r="F3034" s="324" t="s">
        <v>801</v>
      </c>
      <c r="G3034" s="324" t="s">
        <v>896</v>
      </c>
      <c r="H3034" s="324" t="s">
        <v>6249</v>
      </c>
      <c r="I3034" s="325">
        <v>0</v>
      </c>
      <c r="J3034" s="325">
        <v>0</v>
      </c>
      <c r="K3034" s="325">
        <v>0</v>
      </c>
      <c r="L3034" s="325">
        <v>0</v>
      </c>
      <c r="M3034" s="325">
        <v>0</v>
      </c>
      <c r="N3034" s="324" t="s">
        <v>7279</v>
      </c>
    </row>
    <row r="3035" spans="2:14" ht="15" hidden="1" x14ac:dyDescent="0.25">
      <c r="B3035" s="326" t="s">
        <v>16368</v>
      </c>
      <c r="C3035" s="326" t="s">
        <v>1255</v>
      </c>
      <c r="D3035" s="326" t="s">
        <v>16326</v>
      </c>
      <c r="E3035" s="326" t="s">
        <v>16369</v>
      </c>
      <c r="F3035" s="326" t="s">
        <v>801</v>
      </c>
      <c r="G3035" s="326" t="s">
        <v>896</v>
      </c>
      <c r="H3035" s="326" t="s">
        <v>6249</v>
      </c>
      <c r="I3035" s="327">
        <v>0</v>
      </c>
      <c r="J3035" s="327">
        <v>0</v>
      </c>
      <c r="K3035" s="327">
        <v>0</v>
      </c>
      <c r="L3035" s="327">
        <v>0</v>
      </c>
      <c r="M3035" s="327">
        <v>0</v>
      </c>
      <c r="N3035" s="326" t="s">
        <v>7279</v>
      </c>
    </row>
    <row r="3036" spans="2:14" ht="15" hidden="1" x14ac:dyDescent="0.25">
      <c r="B3036" s="326" t="s">
        <v>16370</v>
      </c>
      <c r="C3036" s="326" t="s">
        <v>1255</v>
      </c>
      <c r="D3036" s="326" t="s">
        <v>16326</v>
      </c>
      <c r="E3036" s="326" t="s">
        <v>16371</v>
      </c>
      <c r="F3036" s="326" t="s">
        <v>801</v>
      </c>
      <c r="G3036" s="326" t="s">
        <v>896</v>
      </c>
      <c r="H3036" s="326" t="s">
        <v>6249</v>
      </c>
      <c r="I3036" s="327">
        <v>0</v>
      </c>
      <c r="J3036" s="327">
        <v>0</v>
      </c>
      <c r="K3036" s="327">
        <v>0</v>
      </c>
      <c r="L3036" s="327">
        <v>0</v>
      </c>
      <c r="M3036" s="327">
        <v>0</v>
      </c>
      <c r="N3036" s="326" t="s">
        <v>7279</v>
      </c>
    </row>
    <row r="3037" spans="2:14" ht="15" hidden="1" x14ac:dyDescent="0.25">
      <c r="B3037" s="326" t="s">
        <v>16372</v>
      </c>
      <c r="C3037" s="326" t="s">
        <v>1255</v>
      </c>
      <c r="D3037" s="326" t="s">
        <v>16326</v>
      </c>
      <c r="E3037" s="326" t="s">
        <v>16373</v>
      </c>
      <c r="F3037" s="326" t="s">
        <v>2444</v>
      </c>
      <c r="G3037" s="326" t="s">
        <v>896</v>
      </c>
      <c r="H3037" s="326" t="s">
        <v>6249</v>
      </c>
      <c r="I3037" s="327">
        <v>0</v>
      </c>
      <c r="J3037" s="327">
        <v>0</v>
      </c>
      <c r="K3037" s="327">
        <v>0</v>
      </c>
      <c r="L3037" s="327">
        <v>0</v>
      </c>
      <c r="M3037" s="327">
        <v>0</v>
      </c>
      <c r="N3037" s="326" t="s">
        <v>7279</v>
      </c>
    </row>
    <row r="3038" spans="2:14" ht="15" hidden="1" x14ac:dyDescent="0.25">
      <c r="B3038" s="326" t="s">
        <v>16374</v>
      </c>
      <c r="C3038" s="326" t="s">
        <v>1255</v>
      </c>
      <c r="D3038" s="326" t="s">
        <v>16326</v>
      </c>
      <c r="E3038" s="326" t="s">
        <v>16375</v>
      </c>
      <c r="F3038" s="326" t="s">
        <v>2444</v>
      </c>
      <c r="G3038" s="326" t="s">
        <v>896</v>
      </c>
      <c r="H3038" s="326" t="s">
        <v>6249</v>
      </c>
      <c r="I3038" s="327">
        <v>0</v>
      </c>
      <c r="J3038" s="327">
        <v>0</v>
      </c>
      <c r="K3038" s="327">
        <v>0</v>
      </c>
      <c r="L3038" s="327">
        <v>0</v>
      </c>
      <c r="M3038" s="327">
        <v>0</v>
      </c>
      <c r="N3038" s="326" t="s">
        <v>7279</v>
      </c>
    </row>
    <row r="3039" spans="2:14" ht="15" hidden="1" x14ac:dyDescent="0.25">
      <c r="B3039" s="324" t="s">
        <v>16376</v>
      </c>
      <c r="C3039" s="324" t="s">
        <v>1255</v>
      </c>
      <c r="D3039" s="324" t="s">
        <v>16326</v>
      </c>
      <c r="E3039" s="324" t="s">
        <v>16377</v>
      </c>
      <c r="F3039" s="324" t="s">
        <v>2444</v>
      </c>
      <c r="G3039" s="324" t="s">
        <v>896</v>
      </c>
      <c r="H3039" s="324" t="s">
        <v>6249</v>
      </c>
      <c r="I3039" s="325">
        <v>0</v>
      </c>
      <c r="J3039" s="325">
        <v>0</v>
      </c>
      <c r="K3039" s="325">
        <v>0</v>
      </c>
      <c r="L3039" s="325">
        <v>0</v>
      </c>
      <c r="M3039" s="325">
        <v>0</v>
      </c>
      <c r="N3039" s="324" t="s">
        <v>7279</v>
      </c>
    </row>
    <row r="3040" spans="2:14" ht="15" hidden="1" x14ac:dyDescent="0.25">
      <c r="B3040" s="324" t="s">
        <v>16378</v>
      </c>
      <c r="C3040" s="324" t="s">
        <v>1255</v>
      </c>
      <c r="D3040" s="324" t="s">
        <v>16326</v>
      </c>
      <c r="E3040" s="324" t="s">
        <v>16379</v>
      </c>
      <c r="F3040" s="324" t="s">
        <v>2444</v>
      </c>
      <c r="G3040" s="324" t="s">
        <v>896</v>
      </c>
      <c r="H3040" s="324" t="s">
        <v>6249</v>
      </c>
      <c r="I3040" s="325">
        <v>0</v>
      </c>
      <c r="J3040" s="325">
        <v>0</v>
      </c>
      <c r="K3040" s="325">
        <v>0</v>
      </c>
      <c r="L3040" s="325">
        <v>0</v>
      </c>
      <c r="M3040" s="325">
        <v>0</v>
      </c>
      <c r="N3040" s="324" t="s">
        <v>7279</v>
      </c>
    </row>
    <row r="3041" spans="2:14" ht="15" hidden="1" x14ac:dyDescent="0.25">
      <c r="B3041" s="324" t="s">
        <v>16380</v>
      </c>
      <c r="C3041" s="324" t="s">
        <v>1255</v>
      </c>
      <c r="D3041" s="324" t="s">
        <v>16326</v>
      </c>
      <c r="E3041" s="324" t="s">
        <v>16381</v>
      </c>
      <c r="F3041" s="324" t="s">
        <v>2444</v>
      </c>
      <c r="G3041" s="324" t="s">
        <v>896</v>
      </c>
      <c r="H3041" s="324" t="s">
        <v>6249</v>
      </c>
      <c r="I3041" s="325">
        <v>0</v>
      </c>
      <c r="J3041" s="325">
        <v>0</v>
      </c>
      <c r="K3041" s="325">
        <v>0</v>
      </c>
      <c r="L3041" s="325">
        <v>0</v>
      </c>
      <c r="M3041" s="325">
        <v>0</v>
      </c>
      <c r="N3041" s="324" t="s">
        <v>7279</v>
      </c>
    </row>
    <row r="3042" spans="2:14" ht="15" hidden="1" x14ac:dyDescent="0.25">
      <c r="B3042" s="324" t="s">
        <v>16382</v>
      </c>
      <c r="C3042" s="324" t="s">
        <v>1255</v>
      </c>
      <c r="D3042" s="324" t="s">
        <v>16326</v>
      </c>
      <c r="E3042" s="324" t="s">
        <v>21723</v>
      </c>
      <c r="F3042" s="324" t="s">
        <v>801</v>
      </c>
      <c r="G3042" s="324" t="s">
        <v>896</v>
      </c>
      <c r="H3042" s="324" t="s">
        <v>6249</v>
      </c>
      <c r="I3042" s="325">
        <v>0</v>
      </c>
      <c r="J3042" s="325">
        <v>0</v>
      </c>
      <c r="K3042" s="325">
        <v>0</v>
      </c>
      <c r="L3042" s="325">
        <v>0</v>
      </c>
      <c r="M3042" s="325">
        <v>0</v>
      </c>
      <c r="N3042" s="324" t="s">
        <v>7279</v>
      </c>
    </row>
    <row r="3043" spans="2:14" ht="15" hidden="1" x14ac:dyDescent="0.25">
      <c r="B3043" s="324" t="s">
        <v>16383</v>
      </c>
      <c r="C3043" s="324" t="s">
        <v>1255</v>
      </c>
      <c r="D3043" s="324" t="s">
        <v>16326</v>
      </c>
      <c r="E3043" s="324" t="s">
        <v>16384</v>
      </c>
      <c r="F3043" s="324" t="s">
        <v>2444</v>
      </c>
      <c r="G3043" s="324" t="s">
        <v>896</v>
      </c>
      <c r="H3043" s="324" t="s">
        <v>6249</v>
      </c>
      <c r="I3043" s="325">
        <v>0</v>
      </c>
      <c r="J3043" s="325">
        <v>0</v>
      </c>
      <c r="K3043" s="325">
        <v>0</v>
      </c>
      <c r="L3043" s="325">
        <v>0</v>
      </c>
      <c r="M3043" s="325">
        <v>0</v>
      </c>
      <c r="N3043" s="324" t="s">
        <v>7279</v>
      </c>
    </row>
    <row r="3044" spans="2:14" ht="15" hidden="1" x14ac:dyDescent="0.25">
      <c r="B3044" s="324" t="s">
        <v>16385</v>
      </c>
      <c r="C3044" s="324" t="s">
        <v>1255</v>
      </c>
      <c r="D3044" s="324" t="s">
        <v>16326</v>
      </c>
      <c r="E3044" s="324" t="s">
        <v>16386</v>
      </c>
      <c r="F3044" s="324" t="s">
        <v>2444</v>
      </c>
      <c r="G3044" s="324" t="s">
        <v>896</v>
      </c>
      <c r="H3044" s="324" t="s">
        <v>6249</v>
      </c>
      <c r="I3044" s="325">
        <v>0</v>
      </c>
      <c r="J3044" s="325">
        <v>0</v>
      </c>
      <c r="K3044" s="325">
        <v>0</v>
      </c>
      <c r="L3044" s="325">
        <v>0</v>
      </c>
      <c r="M3044" s="325">
        <v>0</v>
      </c>
      <c r="N3044" s="324" t="s">
        <v>7279</v>
      </c>
    </row>
    <row r="3045" spans="2:14" ht="15" hidden="1" x14ac:dyDescent="0.25">
      <c r="B3045" s="326" t="s">
        <v>16387</v>
      </c>
      <c r="C3045" s="326" t="s">
        <v>1255</v>
      </c>
      <c r="D3045" s="326" t="s">
        <v>16326</v>
      </c>
      <c r="E3045" s="326" t="s">
        <v>6346</v>
      </c>
      <c r="F3045" s="326" t="s">
        <v>801</v>
      </c>
      <c r="G3045" s="326" t="s">
        <v>896</v>
      </c>
      <c r="H3045" s="326" t="s">
        <v>6249</v>
      </c>
      <c r="I3045" s="327">
        <v>0</v>
      </c>
      <c r="J3045" s="327">
        <v>0</v>
      </c>
      <c r="K3045" s="327">
        <v>0</v>
      </c>
      <c r="L3045" s="327">
        <v>0</v>
      </c>
      <c r="M3045" s="327">
        <v>0</v>
      </c>
      <c r="N3045" s="326" t="s">
        <v>7279</v>
      </c>
    </row>
    <row r="3046" spans="2:14" ht="15" hidden="1" x14ac:dyDescent="0.25">
      <c r="B3046" s="326" t="s">
        <v>16388</v>
      </c>
      <c r="C3046" s="326" t="s">
        <v>1255</v>
      </c>
      <c r="D3046" s="326" t="s">
        <v>16326</v>
      </c>
      <c r="E3046" s="326" t="s">
        <v>6347</v>
      </c>
      <c r="F3046" s="326" t="s">
        <v>801</v>
      </c>
      <c r="G3046" s="326" t="s">
        <v>896</v>
      </c>
      <c r="H3046" s="326" t="s">
        <v>6249</v>
      </c>
      <c r="I3046" s="327">
        <v>0</v>
      </c>
      <c r="J3046" s="327">
        <v>0</v>
      </c>
      <c r="K3046" s="327">
        <v>0</v>
      </c>
      <c r="L3046" s="327">
        <v>0</v>
      </c>
      <c r="M3046" s="327">
        <v>0</v>
      </c>
      <c r="N3046" s="326" t="s">
        <v>7279</v>
      </c>
    </row>
    <row r="3047" spans="2:14" ht="15" hidden="1" x14ac:dyDescent="0.25">
      <c r="B3047" s="326" t="s">
        <v>16389</v>
      </c>
      <c r="C3047" s="326" t="s">
        <v>1255</v>
      </c>
      <c r="D3047" s="326" t="s">
        <v>16326</v>
      </c>
      <c r="E3047" s="326" t="s">
        <v>6348</v>
      </c>
      <c r="F3047" s="326" t="s">
        <v>801</v>
      </c>
      <c r="G3047" s="326" t="s">
        <v>896</v>
      </c>
      <c r="H3047" s="326" t="s">
        <v>6249</v>
      </c>
      <c r="I3047" s="327">
        <v>0</v>
      </c>
      <c r="J3047" s="327">
        <v>0</v>
      </c>
      <c r="K3047" s="327">
        <v>0</v>
      </c>
      <c r="L3047" s="327">
        <v>0</v>
      </c>
      <c r="M3047" s="327">
        <v>0</v>
      </c>
      <c r="N3047" s="326" t="s">
        <v>7279</v>
      </c>
    </row>
    <row r="3048" spans="2:14" ht="15" hidden="1" x14ac:dyDescent="0.25">
      <c r="B3048" s="326" t="s">
        <v>16390</v>
      </c>
      <c r="C3048" s="326" t="s">
        <v>1255</v>
      </c>
      <c r="D3048" s="326" t="s">
        <v>16326</v>
      </c>
      <c r="E3048" s="326" t="s">
        <v>6349</v>
      </c>
      <c r="F3048" s="326" t="s">
        <v>801</v>
      </c>
      <c r="G3048" s="326" t="s">
        <v>896</v>
      </c>
      <c r="H3048" s="326" t="s">
        <v>6249</v>
      </c>
      <c r="I3048" s="327">
        <v>0</v>
      </c>
      <c r="J3048" s="327">
        <v>0</v>
      </c>
      <c r="K3048" s="327">
        <v>0</v>
      </c>
      <c r="L3048" s="327">
        <v>0</v>
      </c>
      <c r="M3048" s="327">
        <v>0</v>
      </c>
      <c r="N3048" s="326" t="s">
        <v>7279</v>
      </c>
    </row>
    <row r="3049" spans="2:14" ht="15" hidden="1" x14ac:dyDescent="0.25">
      <c r="B3049" s="326" t="s">
        <v>16391</v>
      </c>
      <c r="C3049" s="326" t="s">
        <v>1255</v>
      </c>
      <c r="D3049" s="326" t="s">
        <v>16326</v>
      </c>
      <c r="E3049" s="326" t="s">
        <v>6350</v>
      </c>
      <c r="F3049" s="326" t="s">
        <v>801</v>
      </c>
      <c r="G3049" s="326" t="s">
        <v>896</v>
      </c>
      <c r="H3049" s="326" t="s">
        <v>6249</v>
      </c>
      <c r="I3049" s="327">
        <v>0</v>
      </c>
      <c r="J3049" s="327">
        <v>0</v>
      </c>
      <c r="K3049" s="327">
        <v>0</v>
      </c>
      <c r="L3049" s="327">
        <v>0</v>
      </c>
      <c r="M3049" s="327">
        <v>0</v>
      </c>
      <c r="N3049" s="326" t="s">
        <v>7279</v>
      </c>
    </row>
    <row r="3050" spans="2:14" ht="15" hidden="1" x14ac:dyDescent="0.25">
      <c r="B3050" s="326" t="s">
        <v>16392</v>
      </c>
      <c r="C3050" s="326" t="s">
        <v>1255</v>
      </c>
      <c r="D3050" s="326" t="s">
        <v>16326</v>
      </c>
      <c r="E3050" s="326" t="s">
        <v>16393</v>
      </c>
      <c r="F3050" s="326" t="s">
        <v>801</v>
      </c>
      <c r="G3050" s="326" t="s">
        <v>896</v>
      </c>
      <c r="H3050" s="326" t="s">
        <v>6249</v>
      </c>
      <c r="I3050" s="327">
        <v>0</v>
      </c>
      <c r="J3050" s="327">
        <v>0</v>
      </c>
      <c r="K3050" s="327">
        <v>0</v>
      </c>
      <c r="L3050" s="327">
        <v>0</v>
      </c>
      <c r="M3050" s="327">
        <v>0</v>
      </c>
      <c r="N3050" s="326" t="s">
        <v>7279</v>
      </c>
    </row>
    <row r="3051" spans="2:14" ht="15" hidden="1" x14ac:dyDescent="0.25">
      <c r="B3051" s="326" t="s">
        <v>16394</v>
      </c>
      <c r="C3051" s="326" t="s">
        <v>1255</v>
      </c>
      <c r="D3051" s="326" t="s">
        <v>16326</v>
      </c>
      <c r="E3051" s="326" t="s">
        <v>16395</v>
      </c>
      <c r="F3051" s="326" t="s">
        <v>801</v>
      </c>
      <c r="G3051" s="326" t="s">
        <v>896</v>
      </c>
      <c r="H3051" s="326" t="s">
        <v>6249</v>
      </c>
      <c r="I3051" s="327">
        <v>0</v>
      </c>
      <c r="J3051" s="327">
        <v>0</v>
      </c>
      <c r="K3051" s="327">
        <v>0</v>
      </c>
      <c r="L3051" s="327">
        <v>0</v>
      </c>
      <c r="M3051" s="327">
        <v>0</v>
      </c>
      <c r="N3051" s="326" t="s">
        <v>7279</v>
      </c>
    </row>
    <row r="3052" spans="2:14" ht="15" hidden="1" x14ac:dyDescent="0.25">
      <c r="B3052" s="324" t="s">
        <v>16396</v>
      </c>
      <c r="C3052" s="324" t="s">
        <v>1255</v>
      </c>
      <c r="D3052" s="324" t="s">
        <v>16326</v>
      </c>
      <c r="E3052" s="324" t="s">
        <v>16397</v>
      </c>
      <c r="F3052" s="324" t="s">
        <v>801</v>
      </c>
      <c r="G3052" s="324" t="s">
        <v>896</v>
      </c>
      <c r="H3052" s="324" t="s">
        <v>6249</v>
      </c>
      <c r="I3052" s="325">
        <v>0</v>
      </c>
      <c r="J3052" s="325">
        <v>0</v>
      </c>
      <c r="K3052" s="325">
        <v>0</v>
      </c>
      <c r="L3052" s="325">
        <v>0</v>
      </c>
      <c r="M3052" s="325">
        <v>0</v>
      </c>
      <c r="N3052" s="324" t="s">
        <v>7279</v>
      </c>
    </row>
    <row r="3053" spans="2:14" ht="15" hidden="1" x14ac:dyDescent="0.25">
      <c r="B3053" s="326" t="s">
        <v>16398</v>
      </c>
      <c r="C3053" s="326" t="s">
        <v>1255</v>
      </c>
      <c r="D3053" s="326" t="s">
        <v>16326</v>
      </c>
      <c r="E3053" s="326" t="s">
        <v>6352</v>
      </c>
      <c r="F3053" s="326" t="s">
        <v>2444</v>
      </c>
      <c r="G3053" s="326" t="s">
        <v>896</v>
      </c>
      <c r="H3053" s="326" t="s">
        <v>6249</v>
      </c>
      <c r="I3053" s="327">
        <v>0</v>
      </c>
      <c r="J3053" s="327">
        <v>0</v>
      </c>
      <c r="K3053" s="327">
        <v>0</v>
      </c>
      <c r="L3053" s="327">
        <v>0</v>
      </c>
      <c r="M3053" s="327">
        <v>0</v>
      </c>
      <c r="N3053" s="326" t="s">
        <v>7279</v>
      </c>
    </row>
    <row r="3054" spans="2:14" ht="15" hidden="1" x14ac:dyDescent="0.25">
      <c r="B3054" s="326" t="s">
        <v>16399</v>
      </c>
      <c r="C3054" s="326" t="s">
        <v>1255</v>
      </c>
      <c r="D3054" s="326" t="s">
        <v>16326</v>
      </c>
      <c r="E3054" s="326" t="s">
        <v>6353</v>
      </c>
      <c r="F3054" s="326" t="s">
        <v>801</v>
      </c>
      <c r="G3054" s="326" t="s">
        <v>896</v>
      </c>
      <c r="H3054" s="326" t="s">
        <v>6249</v>
      </c>
      <c r="I3054" s="327">
        <v>0</v>
      </c>
      <c r="J3054" s="327">
        <v>0</v>
      </c>
      <c r="K3054" s="327">
        <v>0</v>
      </c>
      <c r="L3054" s="327">
        <v>0</v>
      </c>
      <c r="M3054" s="327">
        <v>0</v>
      </c>
      <c r="N3054" s="326" t="s">
        <v>7279</v>
      </c>
    </row>
    <row r="3055" spans="2:14" ht="15" hidden="1" x14ac:dyDescent="0.25">
      <c r="B3055" s="326" t="s">
        <v>16400</v>
      </c>
      <c r="C3055" s="326" t="s">
        <v>1255</v>
      </c>
      <c r="D3055" s="326" t="s">
        <v>16326</v>
      </c>
      <c r="E3055" s="326" t="s">
        <v>6354</v>
      </c>
      <c r="F3055" s="326" t="s">
        <v>801</v>
      </c>
      <c r="G3055" s="326" t="s">
        <v>896</v>
      </c>
      <c r="H3055" s="326" t="s">
        <v>6249</v>
      </c>
      <c r="I3055" s="327">
        <v>0</v>
      </c>
      <c r="J3055" s="327">
        <v>0</v>
      </c>
      <c r="K3055" s="327">
        <v>0</v>
      </c>
      <c r="L3055" s="327">
        <v>0</v>
      </c>
      <c r="M3055" s="327">
        <v>0</v>
      </c>
      <c r="N3055" s="326" t="s">
        <v>7279</v>
      </c>
    </row>
    <row r="3056" spans="2:14" ht="15" hidden="1" x14ac:dyDescent="0.25">
      <c r="B3056" s="324" t="s">
        <v>16401</v>
      </c>
      <c r="C3056" s="324" t="s">
        <v>1255</v>
      </c>
      <c r="D3056" s="324" t="s">
        <v>16326</v>
      </c>
      <c r="E3056" s="324" t="s">
        <v>6356</v>
      </c>
      <c r="F3056" s="324" t="s">
        <v>801</v>
      </c>
      <c r="G3056" s="324" t="s">
        <v>896</v>
      </c>
      <c r="H3056" s="324" t="s">
        <v>6249</v>
      </c>
      <c r="I3056" s="325">
        <v>0</v>
      </c>
      <c r="J3056" s="325">
        <v>0</v>
      </c>
      <c r="K3056" s="325">
        <v>0</v>
      </c>
      <c r="L3056" s="325">
        <v>0</v>
      </c>
      <c r="M3056" s="325">
        <v>0</v>
      </c>
      <c r="N3056" s="324" t="s">
        <v>7279</v>
      </c>
    </row>
    <row r="3057" spans="2:14" ht="15" hidden="1" x14ac:dyDescent="0.25">
      <c r="B3057" s="324" t="s">
        <v>16402</v>
      </c>
      <c r="C3057" s="324" t="s">
        <v>1255</v>
      </c>
      <c r="D3057" s="324" t="s">
        <v>16326</v>
      </c>
      <c r="E3057" s="324" t="s">
        <v>6359</v>
      </c>
      <c r="F3057" s="324" t="s">
        <v>801</v>
      </c>
      <c r="G3057" s="324" t="s">
        <v>896</v>
      </c>
      <c r="H3057" s="324" t="s">
        <v>6249</v>
      </c>
      <c r="I3057" s="325">
        <v>0</v>
      </c>
      <c r="J3057" s="325">
        <v>0</v>
      </c>
      <c r="K3057" s="325">
        <v>0</v>
      </c>
      <c r="L3057" s="325">
        <v>0</v>
      </c>
      <c r="M3057" s="325">
        <v>0</v>
      </c>
      <c r="N3057" s="324" t="s">
        <v>7279</v>
      </c>
    </row>
    <row r="3058" spans="2:14" ht="15" hidden="1" x14ac:dyDescent="0.25">
      <c r="B3058" s="324" t="s">
        <v>16403</v>
      </c>
      <c r="C3058" s="324" t="s">
        <v>1255</v>
      </c>
      <c r="D3058" s="324" t="s">
        <v>16326</v>
      </c>
      <c r="E3058" s="324" t="s">
        <v>6360</v>
      </c>
      <c r="F3058" s="324" t="s">
        <v>801</v>
      </c>
      <c r="G3058" s="324" t="s">
        <v>896</v>
      </c>
      <c r="H3058" s="324" t="s">
        <v>6249</v>
      </c>
      <c r="I3058" s="325">
        <v>0</v>
      </c>
      <c r="J3058" s="325">
        <v>0</v>
      </c>
      <c r="K3058" s="325">
        <v>0</v>
      </c>
      <c r="L3058" s="325">
        <v>0</v>
      </c>
      <c r="M3058" s="325">
        <v>0</v>
      </c>
      <c r="N3058" s="324" t="s">
        <v>7279</v>
      </c>
    </row>
    <row r="3059" spans="2:14" ht="15" hidden="1" x14ac:dyDescent="0.25">
      <c r="B3059" s="324" t="s">
        <v>16404</v>
      </c>
      <c r="C3059" s="324" t="s">
        <v>1255</v>
      </c>
      <c r="D3059" s="324" t="s">
        <v>16326</v>
      </c>
      <c r="E3059" s="324" t="s">
        <v>6367</v>
      </c>
      <c r="F3059" s="324" t="s">
        <v>801</v>
      </c>
      <c r="G3059" s="324" t="s">
        <v>896</v>
      </c>
      <c r="H3059" s="324" t="s">
        <v>6249</v>
      </c>
      <c r="I3059" s="325">
        <v>0</v>
      </c>
      <c r="J3059" s="325">
        <v>0</v>
      </c>
      <c r="K3059" s="325">
        <v>0</v>
      </c>
      <c r="L3059" s="325">
        <v>0</v>
      </c>
      <c r="M3059" s="325">
        <v>0</v>
      </c>
      <c r="N3059" s="324" t="s">
        <v>7279</v>
      </c>
    </row>
    <row r="3060" spans="2:14" ht="15" hidden="1" x14ac:dyDescent="0.25">
      <c r="B3060" s="326" t="s">
        <v>16405</v>
      </c>
      <c r="C3060" s="326" t="s">
        <v>1255</v>
      </c>
      <c r="D3060" s="326" t="s">
        <v>16326</v>
      </c>
      <c r="E3060" s="326" t="s">
        <v>6368</v>
      </c>
      <c r="F3060" s="326" t="s">
        <v>801</v>
      </c>
      <c r="G3060" s="326" t="s">
        <v>896</v>
      </c>
      <c r="H3060" s="326" t="s">
        <v>6249</v>
      </c>
      <c r="I3060" s="327">
        <v>0</v>
      </c>
      <c r="J3060" s="327">
        <v>0</v>
      </c>
      <c r="K3060" s="327">
        <v>0</v>
      </c>
      <c r="L3060" s="327">
        <v>0</v>
      </c>
      <c r="M3060" s="327">
        <v>0</v>
      </c>
      <c r="N3060" s="326" t="s">
        <v>7279</v>
      </c>
    </row>
    <row r="3061" spans="2:14" ht="15" hidden="1" x14ac:dyDescent="0.25">
      <c r="B3061" s="324" t="s">
        <v>16406</v>
      </c>
      <c r="C3061" s="324" t="s">
        <v>1255</v>
      </c>
      <c r="D3061" s="324" t="s">
        <v>16326</v>
      </c>
      <c r="E3061" s="324" t="s">
        <v>7354</v>
      </c>
      <c r="F3061" s="324" t="s">
        <v>801</v>
      </c>
      <c r="G3061" s="324" t="s">
        <v>896</v>
      </c>
      <c r="H3061" s="324" t="s">
        <v>6249</v>
      </c>
      <c r="I3061" s="325">
        <v>0</v>
      </c>
      <c r="J3061" s="325">
        <v>0</v>
      </c>
      <c r="K3061" s="325">
        <v>0</v>
      </c>
      <c r="L3061" s="325">
        <v>0</v>
      </c>
      <c r="M3061" s="325">
        <v>0</v>
      </c>
      <c r="N3061" s="324" t="s">
        <v>7279</v>
      </c>
    </row>
    <row r="3062" spans="2:14" ht="15" hidden="1" x14ac:dyDescent="0.25">
      <c r="B3062" s="326" t="s">
        <v>16407</v>
      </c>
      <c r="C3062" s="326" t="s">
        <v>1255</v>
      </c>
      <c r="D3062" s="326" t="s">
        <v>16326</v>
      </c>
      <c r="E3062" s="326" t="s">
        <v>7973</v>
      </c>
      <c r="F3062" s="326" t="s">
        <v>801</v>
      </c>
      <c r="G3062" s="326" t="s">
        <v>896</v>
      </c>
      <c r="H3062" s="326" t="s">
        <v>6249</v>
      </c>
      <c r="I3062" s="327">
        <v>0</v>
      </c>
      <c r="J3062" s="327">
        <v>0</v>
      </c>
      <c r="K3062" s="327">
        <v>0</v>
      </c>
      <c r="L3062" s="327">
        <v>0</v>
      </c>
      <c r="M3062" s="327">
        <v>0</v>
      </c>
      <c r="N3062" s="326" t="s">
        <v>7279</v>
      </c>
    </row>
    <row r="3063" spans="2:14" ht="15" hidden="1" x14ac:dyDescent="0.25">
      <c r="B3063" s="324" t="s">
        <v>16408</v>
      </c>
      <c r="C3063" s="324" t="s">
        <v>1255</v>
      </c>
      <c r="D3063" s="324" t="s">
        <v>16326</v>
      </c>
      <c r="E3063" s="324" t="s">
        <v>8013</v>
      </c>
      <c r="F3063" s="324" t="s">
        <v>801</v>
      </c>
      <c r="G3063" s="324" t="s">
        <v>896</v>
      </c>
      <c r="H3063" s="324" t="s">
        <v>6249</v>
      </c>
      <c r="I3063" s="325">
        <v>0</v>
      </c>
      <c r="J3063" s="325">
        <v>0</v>
      </c>
      <c r="K3063" s="325">
        <v>0</v>
      </c>
      <c r="L3063" s="325">
        <v>0</v>
      </c>
      <c r="M3063" s="325">
        <v>0</v>
      </c>
      <c r="N3063" s="324" t="s">
        <v>7279</v>
      </c>
    </row>
    <row r="3064" spans="2:14" ht="15" hidden="1" x14ac:dyDescent="0.25">
      <c r="B3064" s="326" t="s">
        <v>16409</v>
      </c>
      <c r="C3064" s="326" t="s">
        <v>1255</v>
      </c>
      <c r="D3064" s="326" t="s">
        <v>16326</v>
      </c>
      <c r="E3064" s="326" t="s">
        <v>8014</v>
      </c>
      <c r="F3064" s="326" t="s">
        <v>801</v>
      </c>
      <c r="G3064" s="326" t="s">
        <v>896</v>
      </c>
      <c r="H3064" s="326" t="s">
        <v>6249</v>
      </c>
      <c r="I3064" s="327">
        <v>0</v>
      </c>
      <c r="J3064" s="327">
        <v>0</v>
      </c>
      <c r="K3064" s="327">
        <v>0</v>
      </c>
      <c r="L3064" s="327">
        <v>0</v>
      </c>
      <c r="M3064" s="327">
        <v>0</v>
      </c>
      <c r="N3064" s="326" t="s">
        <v>7279</v>
      </c>
    </row>
    <row r="3065" spans="2:14" ht="15" hidden="1" x14ac:dyDescent="0.25">
      <c r="B3065" s="324" t="s">
        <v>16410</v>
      </c>
      <c r="C3065" s="324" t="s">
        <v>1255</v>
      </c>
      <c r="D3065" s="324" t="s">
        <v>16326</v>
      </c>
      <c r="E3065" s="324" t="s">
        <v>8015</v>
      </c>
      <c r="F3065" s="324" t="s">
        <v>801</v>
      </c>
      <c r="G3065" s="324" t="s">
        <v>896</v>
      </c>
      <c r="H3065" s="324" t="s">
        <v>6249</v>
      </c>
      <c r="I3065" s="325">
        <v>0</v>
      </c>
      <c r="J3065" s="325">
        <v>0</v>
      </c>
      <c r="K3065" s="325">
        <v>0</v>
      </c>
      <c r="L3065" s="325">
        <v>0</v>
      </c>
      <c r="M3065" s="325">
        <v>0</v>
      </c>
      <c r="N3065" s="324" t="s">
        <v>7279</v>
      </c>
    </row>
    <row r="3066" spans="2:14" ht="15" hidden="1" x14ac:dyDescent="0.25">
      <c r="B3066" s="326" t="s">
        <v>16411</v>
      </c>
      <c r="C3066" s="326" t="s">
        <v>1255</v>
      </c>
      <c r="D3066" s="326" t="s">
        <v>16326</v>
      </c>
      <c r="E3066" s="326" t="s">
        <v>8016</v>
      </c>
      <c r="F3066" s="326" t="s">
        <v>801</v>
      </c>
      <c r="G3066" s="326" t="s">
        <v>896</v>
      </c>
      <c r="H3066" s="326" t="s">
        <v>6249</v>
      </c>
      <c r="I3066" s="327">
        <v>0</v>
      </c>
      <c r="J3066" s="327">
        <v>0</v>
      </c>
      <c r="K3066" s="327">
        <v>0</v>
      </c>
      <c r="L3066" s="327">
        <v>0</v>
      </c>
      <c r="M3066" s="327">
        <v>0</v>
      </c>
      <c r="N3066" s="326" t="s">
        <v>7279</v>
      </c>
    </row>
    <row r="3067" spans="2:14" ht="15" hidden="1" x14ac:dyDescent="0.25">
      <c r="B3067" s="324" t="s">
        <v>16412</v>
      </c>
      <c r="C3067" s="324" t="s">
        <v>1255</v>
      </c>
      <c r="D3067" s="324" t="s">
        <v>16326</v>
      </c>
      <c r="E3067" s="324" t="s">
        <v>8532</v>
      </c>
      <c r="F3067" s="324" t="s">
        <v>801</v>
      </c>
      <c r="G3067" s="324" t="s">
        <v>896</v>
      </c>
      <c r="H3067" s="324" t="s">
        <v>6249</v>
      </c>
      <c r="I3067" s="325">
        <v>0</v>
      </c>
      <c r="J3067" s="325">
        <v>0</v>
      </c>
      <c r="K3067" s="325">
        <v>0</v>
      </c>
      <c r="L3067" s="325">
        <v>0</v>
      </c>
      <c r="M3067" s="325">
        <v>0</v>
      </c>
      <c r="N3067" s="324" t="s">
        <v>7279</v>
      </c>
    </row>
    <row r="3068" spans="2:14" ht="15" hidden="1" x14ac:dyDescent="0.25">
      <c r="B3068" s="326" t="s">
        <v>16413</v>
      </c>
      <c r="C3068" s="326" t="s">
        <v>1255</v>
      </c>
      <c r="D3068" s="326" t="s">
        <v>16326</v>
      </c>
      <c r="E3068" s="326" t="s">
        <v>12633</v>
      </c>
      <c r="F3068" s="326" t="s">
        <v>801</v>
      </c>
      <c r="G3068" s="326" t="s">
        <v>896</v>
      </c>
      <c r="H3068" s="326" t="s">
        <v>6249</v>
      </c>
      <c r="I3068" s="327">
        <v>0</v>
      </c>
      <c r="J3068" s="327">
        <v>0</v>
      </c>
      <c r="K3068" s="327">
        <v>0</v>
      </c>
      <c r="L3068" s="327">
        <v>0</v>
      </c>
      <c r="M3068" s="327">
        <v>0</v>
      </c>
      <c r="N3068" s="326" t="s">
        <v>7279</v>
      </c>
    </row>
    <row r="3069" spans="2:14" ht="15" hidden="1" x14ac:dyDescent="0.25">
      <c r="B3069" s="324" t="s">
        <v>16414</v>
      </c>
      <c r="C3069" s="324" t="s">
        <v>1255</v>
      </c>
      <c r="D3069" s="324" t="s">
        <v>16326</v>
      </c>
      <c r="E3069" s="324" t="s">
        <v>13126</v>
      </c>
      <c r="F3069" s="324" t="s">
        <v>801</v>
      </c>
      <c r="G3069" s="324" t="s">
        <v>896</v>
      </c>
      <c r="H3069" s="324" t="s">
        <v>6249</v>
      </c>
      <c r="I3069" s="325">
        <v>0</v>
      </c>
      <c r="J3069" s="325">
        <v>0</v>
      </c>
      <c r="K3069" s="325">
        <v>0</v>
      </c>
      <c r="L3069" s="325">
        <v>0</v>
      </c>
      <c r="M3069" s="325">
        <v>0</v>
      </c>
      <c r="N3069" s="324" t="s">
        <v>7279</v>
      </c>
    </row>
    <row r="3070" spans="2:14" ht="15" hidden="1" x14ac:dyDescent="0.25">
      <c r="B3070" s="326" t="s">
        <v>16415</v>
      </c>
      <c r="C3070" s="326" t="s">
        <v>1255</v>
      </c>
      <c r="D3070" s="326" t="s">
        <v>16326</v>
      </c>
      <c r="E3070" s="326" t="s">
        <v>10190</v>
      </c>
      <c r="F3070" s="326" t="s">
        <v>801</v>
      </c>
      <c r="G3070" s="326" t="s">
        <v>896</v>
      </c>
      <c r="H3070" s="326" t="s">
        <v>6249</v>
      </c>
      <c r="I3070" s="327">
        <v>0</v>
      </c>
      <c r="J3070" s="327">
        <v>0</v>
      </c>
      <c r="K3070" s="327">
        <v>0</v>
      </c>
      <c r="L3070" s="327">
        <v>0</v>
      </c>
      <c r="M3070" s="327">
        <v>0</v>
      </c>
      <c r="N3070" s="326" t="s">
        <v>7279</v>
      </c>
    </row>
    <row r="3071" spans="2:14" ht="15" hidden="1" x14ac:dyDescent="0.25">
      <c r="B3071" s="324" t="s">
        <v>16416</v>
      </c>
      <c r="C3071" s="324" t="s">
        <v>1255</v>
      </c>
      <c r="D3071" s="324" t="s">
        <v>16326</v>
      </c>
      <c r="E3071" s="324" t="s">
        <v>10191</v>
      </c>
      <c r="F3071" s="324" t="s">
        <v>801</v>
      </c>
      <c r="G3071" s="324" t="s">
        <v>896</v>
      </c>
      <c r="H3071" s="324" t="s">
        <v>6249</v>
      </c>
      <c r="I3071" s="325">
        <v>0</v>
      </c>
      <c r="J3071" s="325">
        <v>0</v>
      </c>
      <c r="K3071" s="325">
        <v>0</v>
      </c>
      <c r="L3071" s="325">
        <v>0</v>
      </c>
      <c r="M3071" s="325">
        <v>0</v>
      </c>
      <c r="N3071" s="324" t="s">
        <v>7279</v>
      </c>
    </row>
    <row r="3072" spans="2:14" ht="15" hidden="1" x14ac:dyDescent="0.25">
      <c r="B3072" s="326" t="s">
        <v>16417</v>
      </c>
      <c r="C3072" s="326" t="s">
        <v>1255</v>
      </c>
      <c r="D3072" s="326" t="s">
        <v>16326</v>
      </c>
      <c r="E3072" s="326" t="s">
        <v>10192</v>
      </c>
      <c r="F3072" s="326" t="s">
        <v>801</v>
      </c>
      <c r="G3072" s="326" t="s">
        <v>896</v>
      </c>
      <c r="H3072" s="326" t="s">
        <v>6249</v>
      </c>
      <c r="I3072" s="327">
        <v>0</v>
      </c>
      <c r="J3072" s="327">
        <v>0</v>
      </c>
      <c r="K3072" s="327">
        <v>0</v>
      </c>
      <c r="L3072" s="327">
        <v>0</v>
      </c>
      <c r="M3072" s="327">
        <v>0</v>
      </c>
      <c r="N3072" s="326" t="s">
        <v>7279</v>
      </c>
    </row>
    <row r="3073" spans="2:14" ht="15" hidden="1" x14ac:dyDescent="0.25">
      <c r="B3073" s="324" t="s">
        <v>16418</v>
      </c>
      <c r="C3073" s="324" t="s">
        <v>1255</v>
      </c>
      <c r="D3073" s="324" t="s">
        <v>16326</v>
      </c>
      <c r="E3073" s="324" t="s">
        <v>10193</v>
      </c>
      <c r="F3073" s="324" t="s">
        <v>801</v>
      </c>
      <c r="G3073" s="324" t="s">
        <v>896</v>
      </c>
      <c r="H3073" s="324" t="s">
        <v>6249</v>
      </c>
      <c r="I3073" s="325">
        <v>0</v>
      </c>
      <c r="J3073" s="325">
        <v>0</v>
      </c>
      <c r="K3073" s="325">
        <v>0</v>
      </c>
      <c r="L3073" s="325">
        <v>0</v>
      </c>
      <c r="M3073" s="325">
        <v>0</v>
      </c>
      <c r="N3073" s="324" t="s">
        <v>7279</v>
      </c>
    </row>
    <row r="3074" spans="2:14" ht="15" hidden="1" x14ac:dyDescent="0.25">
      <c r="B3074" s="326" t="s">
        <v>16419</v>
      </c>
      <c r="C3074" s="326" t="s">
        <v>1255</v>
      </c>
      <c r="D3074" s="326" t="s">
        <v>16326</v>
      </c>
      <c r="E3074" s="326" t="s">
        <v>8564</v>
      </c>
      <c r="F3074" s="326" t="s">
        <v>801</v>
      </c>
      <c r="G3074" s="326" t="s">
        <v>896</v>
      </c>
      <c r="H3074" s="326" t="s">
        <v>6249</v>
      </c>
      <c r="I3074" s="327">
        <v>0</v>
      </c>
      <c r="J3074" s="327">
        <v>0</v>
      </c>
      <c r="K3074" s="327">
        <v>0</v>
      </c>
      <c r="L3074" s="327">
        <v>0</v>
      </c>
      <c r="M3074" s="327">
        <v>0</v>
      </c>
      <c r="N3074" s="326" t="s">
        <v>7279</v>
      </c>
    </row>
    <row r="3075" spans="2:14" ht="15" hidden="1" x14ac:dyDescent="0.25">
      <c r="B3075" s="324" t="s">
        <v>16420</v>
      </c>
      <c r="C3075" s="324" t="s">
        <v>1255</v>
      </c>
      <c r="D3075" s="324" t="s">
        <v>16326</v>
      </c>
      <c r="E3075" s="324" t="s">
        <v>8017</v>
      </c>
      <c r="F3075" s="324" t="s">
        <v>801</v>
      </c>
      <c r="G3075" s="324" t="s">
        <v>896</v>
      </c>
      <c r="H3075" s="324" t="s">
        <v>6249</v>
      </c>
      <c r="I3075" s="325">
        <v>0</v>
      </c>
      <c r="J3075" s="325">
        <v>0</v>
      </c>
      <c r="K3075" s="325">
        <v>0</v>
      </c>
      <c r="L3075" s="325">
        <v>0</v>
      </c>
      <c r="M3075" s="325">
        <v>0</v>
      </c>
      <c r="N3075" s="324" t="s">
        <v>7279</v>
      </c>
    </row>
    <row r="3076" spans="2:14" ht="15" hidden="1" x14ac:dyDescent="0.25">
      <c r="B3076" s="326" t="s">
        <v>16421</v>
      </c>
      <c r="C3076" s="326" t="s">
        <v>1255</v>
      </c>
      <c r="D3076" s="326" t="s">
        <v>16326</v>
      </c>
      <c r="E3076" s="326" t="s">
        <v>8018</v>
      </c>
      <c r="F3076" s="326" t="s">
        <v>801</v>
      </c>
      <c r="G3076" s="326" t="s">
        <v>896</v>
      </c>
      <c r="H3076" s="326" t="s">
        <v>6249</v>
      </c>
      <c r="I3076" s="327">
        <v>0</v>
      </c>
      <c r="J3076" s="327">
        <v>0</v>
      </c>
      <c r="K3076" s="327">
        <v>0</v>
      </c>
      <c r="L3076" s="327">
        <v>0</v>
      </c>
      <c r="M3076" s="327">
        <v>0</v>
      </c>
      <c r="N3076" s="326" t="s">
        <v>7279</v>
      </c>
    </row>
    <row r="3077" spans="2:14" ht="15" hidden="1" x14ac:dyDescent="0.25">
      <c r="B3077" s="324" t="s">
        <v>16422</v>
      </c>
      <c r="C3077" s="324" t="s">
        <v>1255</v>
      </c>
      <c r="D3077" s="324" t="s">
        <v>16326</v>
      </c>
      <c r="E3077" s="324" t="s">
        <v>10198</v>
      </c>
      <c r="F3077" s="324" t="s">
        <v>801</v>
      </c>
      <c r="G3077" s="324" t="s">
        <v>896</v>
      </c>
      <c r="H3077" s="324" t="s">
        <v>6249</v>
      </c>
      <c r="I3077" s="325">
        <v>0</v>
      </c>
      <c r="J3077" s="325">
        <v>0</v>
      </c>
      <c r="K3077" s="325">
        <v>0</v>
      </c>
      <c r="L3077" s="325">
        <v>0</v>
      </c>
      <c r="M3077" s="325">
        <v>0</v>
      </c>
      <c r="N3077" s="324" t="s">
        <v>7279</v>
      </c>
    </row>
    <row r="3078" spans="2:14" ht="15" hidden="1" x14ac:dyDescent="0.25">
      <c r="B3078" s="326" t="s">
        <v>16423</v>
      </c>
      <c r="C3078" s="326" t="s">
        <v>1255</v>
      </c>
      <c r="D3078" s="326" t="s">
        <v>16326</v>
      </c>
      <c r="E3078" s="326" t="s">
        <v>8577</v>
      </c>
      <c r="F3078" s="326" t="s">
        <v>801</v>
      </c>
      <c r="G3078" s="326" t="s">
        <v>896</v>
      </c>
      <c r="H3078" s="326" t="s">
        <v>6249</v>
      </c>
      <c r="I3078" s="327">
        <v>0</v>
      </c>
      <c r="J3078" s="327">
        <v>0</v>
      </c>
      <c r="K3078" s="327">
        <v>0</v>
      </c>
      <c r="L3078" s="327">
        <v>0</v>
      </c>
      <c r="M3078" s="327">
        <v>0</v>
      </c>
      <c r="N3078" s="326" t="s">
        <v>7279</v>
      </c>
    </row>
    <row r="3079" spans="2:14" ht="15" hidden="1" x14ac:dyDescent="0.25">
      <c r="B3079" s="324" t="s">
        <v>16424</v>
      </c>
      <c r="C3079" s="324" t="s">
        <v>1255</v>
      </c>
      <c r="D3079" s="324" t="s">
        <v>16326</v>
      </c>
      <c r="E3079" s="324" t="s">
        <v>9608</v>
      </c>
      <c r="F3079" s="324" t="s">
        <v>801</v>
      </c>
      <c r="G3079" s="324" t="s">
        <v>896</v>
      </c>
      <c r="H3079" s="324" t="s">
        <v>6249</v>
      </c>
      <c r="I3079" s="325">
        <v>0</v>
      </c>
      <c r="J3079" s="325">
        <v>0</v>
      </c>
      <c r="K3079" s="325">
        <v>0</v>
      </c>
      <c r="L3079" s="325">
        <v>0</v>
      </c>
      <c r="M3079" s="325">
        <v>0</v>
      </c>
      <c r="N3079" s="324" t="s">
        <v>7279</v>
      </c>
    </row>
    <row r="3080" spans="2:14" ht="15" hidden="1" x14ac:dyDescent="0.25">
      <c r="B3080" s="326" t="s">
        <v>16425</v>
      </c>
      <c r="C3080" s="326" t="s">
        <v>1255</v>
      </c>
      <c r="D3080" s="326" t="s">
        <v>16326</v>
      </c>
      <c r="E3080" s="326" t="s">
        <v>9412</v>
      </c>
      <c r="F3080" s="326" t="s">
        <v>2327</v>
      </c>
      <c r="G3080" s="326" t="s">
        <v>896</v>
      </c>
      <c r="H3080" s="326" t="s">
        <v>6249</v>
      </c>
      <c r="I3080" s="327">
        <v>0</v>
      </c>
      <c r="J3080" s="327">
        <v>0</v>
      </c>
      <c r="K3080" s="327">
        <v>0</v>
      </c>
      <c r="L3080" s="327">
        <v>0</v>
      </c>
      <c r="M3080" s="327">
        <v>0</v>
      </c>
      <c r="N3080" s="326" t="s">
        <v>7279</v>
      </c>
    </row>
    <row r="3081" spans="2:14" ht="15" hidden="1" x14ac:dyDescent="0.25">
      <c r="B3081" s="324" t="s">
        <v>16426</v>
      </c>
      <c r="C3081" s="324" t="s">
        <v>1255</v>
      </c>
      <c r="D3081" s="324" t="s">
        <v>16326</v>
      </c>
      <c r="E3081" s="324" t="s">
        <v>10210</v>
      </c>
      <c r="F3081" s="324" t="s">
        <v>801</v>
      </c>
      <c r="G3081" s="324" t="s">
        <v>896</v>
      </c>
      <c r="H3081" s="324" t="s">
        <v>6249</v>
      </c>
      <c r="I3081" s="325">
        <v>0</v>
      </c>
      <c r="J3081" s="325">
        <v>0</v>
      </c>
      <c r="K3081" s="325">
        <v>0</v>
      </c>
      <c r="L3081" s="325">
        <v>0</v>
      </c>
      <c r="M3081" s="325">
        <v>0</v>
      </c>
      <c r="N3081" s="324" t="s">
        <v>7279</v>
      </c>
    </row>
    <row r="3082" spans="2:14" ht="15" hidden="1" x14ac:dyDescent="0.25">
      <c r="B3082" s="326" t="s">
        <v>21724</v>
      </c>
      <c r="C3082" s="326" t="s">
        <v>1255</v>
      </c>
      <c r="D3082" s="326" t="s">
        <v>16326</v>
      </c>
      <c r="E3082" s="326" t="s">
        <v>13128</v>
      </c>
      <c r="F3082" s="326" t="s">
        <v>801</v>
      </c>
      <c r="G3082" s="326" t="s">
        <v>896</v>
      </c>
      <c r="H3082" s="326" t="s">
        <v>6249</v>
      </c>
      <c r="I3082" s="327">
        <v>0</v>
      </c>
      <c r="J3082" s="327">
        <v>0</v>
      </c>
      <c r="K3082" s="327">
        <v>0</v>
      </c>
      <c r="L3082" s="327">
        <v>0</v>
      </c>
      <c r="M3082" s="327">
        <v>0</v>
      </c>
      <c r="N3082" s="326" t="s">
        <v>7279</v>
      </c>
    </row>
    <row r="3083" spans="2:14" ht="15" hidden="1" x14ac:dyDescent="0.25">
      <c r="B3083" s="324" t="s">
        <v>21725</v>
      </c>
      <c r="C3083" s="324" t="s">
        <v>1255</v>
      </c>
      <c r="D3083" s="324" t="s">
        <v>16326</v>
      </c>
      <c r="E3083" s="324" t="s">
        <v>13129</v>
      </c>
      <c r="F3083" s="324" t="s">
        <v>801</v>
      </c>
      <c r="G3083" s="324" t="s">
        <v>896</v>
      </c>
      <c r="H3083" s="324" t="s">
        <v>6249</v>
      </c>
      <c r="I3083" s="325">
        <v>0</v>
      </c>
      <c r="J3083" s="325">
        <v>0</v>
      </c>
      <c r="K3083" s="325">
        <v>0</v>
      </c>
      <c r="L3083" s="325">
        <v>0</v>
      </c>
      <c r="M3083" s="325">
        <v>0</v>
      </c>
      <c r="N3083" s="324" t="s">
        <v>7279</v>
      </c>
    </row>
    <row r="3084" spans="2:14" ht="15" hidden="1" x14ac:dyDescent="0.25">
      <c r="B3084" s="326" t="s">
        <v>21726</v>
      </c>
      <c r="C3084" s="326" t="s">
        <v>1255</v>
      </c>
      <c r="D3084" s="326" t="s">
        <v>16326</v>
      </c>
      <c r="E3084" s="326" t="s">
        <v>13130</v>
      </c>
      <c r="F3084" s="326" t="s">
        <v>801</v>
      </c>
      <c r="G3084" s="326" t="s">
        <v>896</v>
      </c>
      <c r="H3084" s="326" t="s">
        <v>6249</v>
      </c>
      <c r="I3084" s="327">
        <v>0</v>
      </c>
      <c r="J3084" s="327">
        <v>0</v>
      </c>
      <c r="K3084" s="327">
        <v>0</v>
      </c>
      <c r="L3084" s="327">
        <v>0</v>
      </c>
      <c r="M3084" s="327">
        <v>0</v>
      </c>
      <c r="N3084" s="326" t="s">
        <v>7279</v>
      </c>
    </row>
    <row r="3085" spans="2:14" ht="15" hidden="1" x14ac:dyDescent="0.25">
      <c r="B3085" s="324" t="s">
        <v>21727</v>
      </c>
      <c r="C3085" s="324" t="s">
        <v>1255</v>
      </c>
      <c r="D3085" s="324" t="s">
        <v>16326</v>
      </c>
      <c r="E3085" s="324" t="s">
        <v>13131</v>
      </c>
      <c r="F3085" s="324" t="s">
        <v>801</v>
      </c>
      <c r="G3085" s="324" t="s">
        <v>896</v>
      </c>
      <c r="H3085" s="324" t="s">
        <v>6249</v>
      </c>
      <c r="I3085" s="325">
        <v>0</v>
      </c>
      <c r="J3085" s="325">
        <v>0</v>
      </c>
      <c r="K3085" s="325">
        <v>0</v>
      </c>
      <c r="L3085" s="325">
        <v>0</v>
      </c>
      <c r="M3085" s="325">
        <v>0</v>
      </c>
      <c r="N3085" s="324" t="s">
        <v>7279</v>
      </c>
    </row>
    <row r="3086" spans="2:14" ht="15" hidden="1" x14ac:dyDescent="0.25">
      <c r="B3086" s="326" t="s">
        <v>16427</v>
      </c>
      <c r="C3086" s="326" t="s">
        <v>1255</v>
      </c>
      <c r="D3086" s="326" t="s">
        <v>16326</v>
      </c>
      <c r="E3086" s="326" t="s">
        <v>13132</v>
      </c>
      <c r="F3086" s="326" t="s">
        <v>801</v>
      </c>
      <c r="G3086" s="326" t="s">
        <v>896</v>
      </c>
      <c r="H3086" s="326" t="s">
        <v>6249</v>
      </c>
      <c r="I3086" s="327">
        <v>0</v>
      </c>
      <c r="J3086" s="327">
        <v>0</v>
      </c>
      <c r="K3086" s="327">
        <v>0</v>
      </c>
      <c r="L3086" s="327">
        <v>0</v>
      </c>
      <c r="M3086" s="327">
        <v>0</v>
      </c>
      <c r="N3086" s="326" t="s">
        <v>7279</v>
      </c>
    </row>
    <row r="3087" spans="2:14" ht="15" hidden="1" x14ac:dyDescent="0.25">
      <c r="B3087" s="324" t="s">
        <v>16428</v>
      </c>
      <c r="C3087" s="324" t="s">
        <v>1255</v>
      </c>
      <c r="D3087" s="324" t="s">
        <v>16326</v>
      </c>
      <c r="E3087" s="324" t="s">
        <v>12634</v>
      </c>
      <c r="F3087" s="324" t="s">
        <v>801</v>
      </c>
      <c r="G3087" s="324" t="s">
        <v>896</v>
      </c>
      <c r="H3087" s="324" t="s">
        <v>6249</v>
      </c>
      <c r="I3087" s="325">
        <v>0</v>
      </c>
      <c r="J3087" s="325">
        <v>0</v>
      </c>
      <c r="K3087" s="325">
        <v>0</v>
      </c>
      <c r="L3087" s="325">
        <v>0</v>
      </c>
      <c r="M3087" s="325">
        <v>0</v>
      </c>
      <c r="N3087" s="324" t="s">
        <v>7279</v>
      </c>
    </row>
    <row r="3088" spans="2:14" ht="15" hidden="1" x14ac:dyDescent="0.25">
      <c r="B3088" s="326" t="s">
        <v>16429</v>
      </c>
      <c r="C3088" s="326" t="s">
        <v>1255</v>
      </c>
      <c r="D3088" s="326" t="s">
        <v>16326</v>
      </c>
      <c r="E3088" s="326" t="s">
        <v>16430</v>
      </c>
      <c r="F3088" s="326" t="s">
        <v>2444</v>
      </c>
      <c r="G3088" s="326" t="s">
        <v>896</v>
      </c>
      <c r="H3088" s="326" t="s">
        <v>6249</v>
      </c>
      <c r="I3088" s="327">
        <v>0</v>
      </c>
      <c r="J3088" s="327">
        <v>0</v>
      </c>
      <c r="K3088" s="327">
        <v>0</v>
      </c>
      <c r="L3088" s="327">
        <v>0</v>
      </c>
      <c r="M3088" s="327">
        <v>0</v>
      </c>
      <c r="N3088" s="326" t="s">
        <v>7279</v>
      </c>
    </row>
    <row r="3089" spans="2:14" ht="15" hidden="1" x14ac:dyDescent="0.25">
      <c r="B3089" s="324" t="s">
        <v>16431</v>
      </c>
      <c r="C3089" s="324" t="s">
        <v>1255</v>
      </c>
      <c r="D3089" s="324" t="s">
        <v>16326</v>
      </c>
      <c r="E3089" s="324" t="s">
        <v>16432</v>
      </c>
      <c r="F3089" s="324" t="s">
        <v>801</v>
      </c>
      <c r="G3089" s="324" t="s">
        <v>896</v>
      </c>
      <c r="H3089" s="324" t="s">
        <v>6249</v>
      </c>
      <c r="I3089" s="325">
        <v>0</v>
      </c>
      <c r="J3089" s="325">
        <v>0</v>
      </c>
      <c r="K3089" s="325">
        <v>0</v>
      </c>
      <c r="L3089" s="325">
        <v>0</v>
      </c>
      <c r="M3089" s="325">
        <v>0</v>
      </c>
      <c r="N3089" s="324" t="s">
        <v>7279</v>
      </c>
    </row>
    <row r="3090" spans="2:14" ht="15" hidden="1" x14ac:dyDescent="0.25">
      <c r="B3090" s="326" t="s">
        <v>16433</v>
      </c>
      <c r="C3090" s="326" t="s">
        <v>1255</v>
      </c>
      <c r="D3090" s="326" t="s">
        <v>16326</v>
      </c>
      <c r="E3090" s="326" t="s">
        <v>16434</v>
      </c>
      <c r="F3090" s="326" t="s">
        <v>2444</v>
      </c>
      <c r="G3090" s="326" t="s">
        <v>896</v>
      </c>
      <c r="H3090" s="326" t="s">
        <v>6249</v>
      </c>
      <c r="I3090" s="327">
        <v>0</v>
      </c>
      <c r="J3090" s="327">
        <v>0</v>
      </c>
      <c r="K3090" s="327">
        <v>0</v>
      </c>
      <c r="L3090" s="327">
        <v>0</v>
      </c>
      <c r="M3090" s="327">
        <v>0</v>
      </c>
      <c r="N3090" s="326" t="s">
        <v>7279</v>
      </c>
    </row>
    <row r="3091" spans="2:14" ht="15" hidden="1" x14ac:dyDescent="0.25">
      <c r="B3091" s="324" t="s">
        <v>16435</v>
      </c>
      <c r="C3091" s="324" t="s">
        <v>1255</v>
      </c>
      <c r="D3091" s="324" t="s">
        <v>16326</v>
      </c>
      <c r="E3091" s="324" t="s">
        <v>16436</v>
      </c>
      <c r="F3091" s="324" t="s">
        <v>2444</v>
      </c>
      <c r="G3091" s="324" t="s">
        <v>896</v>
      </c>
      <c r="H3091" s="324" t="s">
        <v>6249</v>
      </c>
      <c r="I3091" s="325">
        <v>0</v>
      </c>
      <c r="J3091" s="325">
        <v>0</v>
      </c>
      <c r="K3091" s="325">
        <v>0</v>
      </c>
      <c r="L3091" s="325">
        <v>0</v>
      </c>
      <c r="M3091" s="325">
        <v>0</v>
      </c>
      <c r="N3091" s="324" t="s">
        <v>7279</v>
      </c>
    </row>
    <row r="3092" spans="2:14" ht="15" hidden="1" x14ac:dyDescent="0.25">
      <c r="B3092" s="326" t="s">
        <v>16437</v>
      </c>
      <c r="C3092" s="326" t="s">
        <v>1255</v>
      </c>
      <c r="D3092" s="326" t="s">
        <v>16326</v>
      </c>
      <c r="E3092" s="326" t="s">
        <v>16438</v>
      </c>
      <c r="F3092" s="326" t="s">
        <v>2444</v>
      </c>
      <c r="G3092" s="326" t="s">
        <v>896</v>
      </c>
      <c r="H3092" s="326" t="s">
        <v>6249</v>
      </c>
      <c r="I3092" s="327">
        <v>0</v>
      </c>
      <c r="J3092" s="327">
        <v>0</v>
      </c>
      <c r="K3092" s="327">
        <v>0</v>
      </c>
      <c r="L3092" s="327">
        <v>0</v>
      </c>
      <c r="M3092" s="327">
        <v>0</v>
      </c>
      <c r="N3092" s="326" t="s">
        <v>7279</v>
      </c>
    </row>
    <row r="3093" spans="2:14" ht="15" hidden="1" x14ac:dyDescent="0.25">
      <c r="B3093" s="324" t="s">
        <v>16439</v>
      </c>
      <c r="C3093" s="324" t="s">
        <v>1255</v>
      </c>
      <c r="D3093" s="324" t="s">
        <v>16326</v>
      </c>
      <c r="E3093" s="324" t="s">
        <v>16440</v>
      </c>
      <c r="F3093" s="324" t="s">
        <v>2444</v>
      </c>
      <c r="G3093" s="324" t="s">
        <v>896</v>
      </c>
      <c r="H3093" s="324" t="s">
        <v>6249</v>
      </c>
      <c r="I3093" s="325">
        <v>0</v>
      </c>
      <c r="J3093" s="325">
        <v>0</v>
      </c>
      <c r="K3093" s="325">
        <v>0</v>
      </c>
      <c r="L3093" s="325">
        <v>0</v>
      </c>
      <c r="M3093" s="325">
        <v>0</v>
      </c>
      <c r="N3093" s="324" t="s">
        <v>7279</v>
      </c>
    </row>
    <row r="3094" spans="2:14" ht="15" hidden="1" x14ac:dyDescent="0.25">
      <c r="B3094" s="326" t="s">
        <v>16441</v>
      </c>
      <c r="C3094" s="326" t="s">
        <v>1255</v>
      </c>
      <c r="D3094" s="326" t="s">
        <v>16326</v>
      </c>
      <c r="E3094" s="326" t="s">
        <v>16442</v>
      </c>
      <c r="F3094" s="326" t="s">
        <v>2444</v>
      </c>
      <c r="G3094" s="326" t="s">
        <v>896</v>
      </c>
      <c r="H3094" s="326" t="s">
        <v>6249</v>
      </c>
      <c r="I3094" s="327">
        <v>0</v>
      </c>
      <c r="J3094" s="327">
        <v>0</v>
      </c>
      <c r="K3094" s="327">
        <v>0</v>
      </c>
      <c r="L3094" s="327">
        <v>0</v>
      </c>
      <c r="M3094" s="327">
        <v>0</v>
      </c>
      <c r="N3094" s="326" t="s">
        <v>7279</v>
      </c>
    </row>
    <row r="3095" spans="2:14" ht="15" hidden="1" x14ac:dyDescent="0.25">
      <c r="B3095" s="324" t="s">
        <v>16443</v>
      </c>
      <c r="C3095" s="324" t="s">
        <v>1255</v>
      </c>
      <c r="D3095" s="324" t="s">
        <v>16326</v>
      </c>
      <c r="E3095" s="324" t="s">
        <v>16444</v>
      </c>
      <c r="F3095" s="324" t="s">
        <v>2327</v>
      </c>
      <c r="G3095" s="324" t="s">
        <v>896</v>
      </c>
      <c r="H3095" s="324" t="s">
        <v>6249</v>
      </c>
      <c r="I3095" s="325">
        <v>0</v>
      </c>
      <c r="J3095" s="325">
        <v>0</v>
      </c>
      <c r="K3095" s="325">
        <v>0</v>
      </c>
      <c r="L3095" s="325">
        <v>0</v>
      </c>
      <c r="M3095" s="325">
        <v>0</v>
      </c>
      <c r="N3095" s="324" t="s">
        <v>7279</v>
      </c>
    </row>
    <row r="3096" spans="2:14" ht="15" hidden="1" x14ac:dyDescent="0.25">
      <c r="B3096" s="326" t="s">
        <v>21728</v>
      </c>
      <c r="C3096" s="326" t="s">
        <v>1255</v>
      </c>
      <c r="D3096" s="326" t="s">
        <v>16326</v>
      </c>
      <c r="E3096" s="326" t="s">
        <v>21729</v>
      </c>
      <c r="F3096" s="326" t="s">
        <v>801</v>
      </c>
      <c r="G3096" s="326" t="s">
        <v>896</v>
      </c>
      <c r="H3096" s="326" t="s">
        <v>6249</v>
      </c>
      <c r="I3096" s="327">
        <v>0</v>
      </c>
      <c r="J3096" s="327">
        <v>0</v>
      </c>
      <c r="K3096" s="327">
        <v>0</v>
      </c>
      <c r="L3096" s="327">
        <v>0</v>
      </c>
      <c r="M3096" s="327">
        <v>0</v>
      </c>
      <c r="N3096" s="326" t="s">
        <v>7279</v>
      </c>
    </row>
    <row r="3097" spans="2:14" ht="15" hidden="1" x14ac:dyDescent="0.25">
      <c r="B3097" s="324" t="s">
        <v>21730</v>
      </c>
      <c r="C3097" s="324" t="s">
        <v>1255</v>
      </c>
      <c r="D3097" s="324" t="s">
        <v>16326</v>
      </c>
      <c r="E3097" s="324" t="s">
        <v>21731</v>
      </c>
      <c r="F3097" s="324" t="s">
        <v>801</v>
      </c>
      <c r="G3097" s="324" t="s">
        <v>896</v>
      </c>
      <c r="H3097" s="324" t="s">
        <v>6249</v>
      </c>
      <c r="I3097" s="325">
        <v>0</v>
      </c>
      <c r="J3097" s="325">
        <v>0</v>
      </c>
      <c r="K3097" s="325">
        <v>0</v>
      </c>
      <c r="L3097" s="325">
        <v>0</v>
      </c>
      <c r="M3097" s="325">
        <v>0</v>
      </c>
      <c r="N3097" s="324" t="s">
        <v>7279</v>
      </c>
    </row>
    <row r="3098" spans="2:14" ht="15" hidden="1" x14ac:dyDescent="0.25">
      <c r="B3098" s="326" t="s">
        <v>21732</v>
      </c>
      <c r="C3098" s="326" t="s">
        <v>1255</v>
      </c>
      <c r="D3098" s="326" t="s">
        <v>16326</v>
      </c>
      <c r="E3098" s="326" t="s">
        <v>21733</v>
      </c>
      <c r="F3098" s="326" t="s">
        <v>801</v>
      </c>
      <c r="G3098" s="326" t="s">
        <v>896</v>
      </c>
      <c r="H3098" s="326" t="s">
        <v>6249</v>
      </c>
      <c r="I3098" s="327">
        <v>0</v>
      </c>
      <c r="J3098" s="327">
        <v>0</v>
      </c>
      <c r="K3098" s="327">
        <v>0</v>
      </c>
      <c r="L3098" s="327">
        <v>0</v>
      </c>
      <c r="M3098" s="327">
        <v>0</v>
      </c>
      <c r="N3098" s="326" t="s">
        <v>7279</v>
      </c>
    </row>
    <row r="3099" spans="2:14" ht="15" hidden="1" x14ac:dyDescent="0.25">
      <c r="B3099" s="324" t="s">
        <v>21734</v>
      </c>
      <c r="C3099" s="324" t="s">
        <v>1255</v>
      </c>
      <c r="D3099" s="324" t="s">
        <v>16326</v>
      </c>
      <c r="E3099" s="324" t="s">
        <v>21735</v>
      </c>
      <c r="F3099" s="324" t="s">
        <v>801</v>
      </c>
      <c r="G3099" s="324" t="s">
        <v>896</v>
      </c>
      <c r="H3099" s="324" t="s">
        <v>6249</v>
      </c>
      <c r="I3099" s="325">
        <v>0</v>
      </c>
      <c r="J3099" s="325">
        <v>0</v>
      </c>
      <c r="K3099" s="325">
        <v>0</v>
      </c>
      <c r="L3099" s="325">
        <v>0</v>
      </c>
      <c r="M3099" s="325">
        <v>0</v>
      </c>
      <c r="N3099" s="324" t="s">
        <v>7279</v>
      </c>
    </row>
    <row r="3100" spans="2:14" ht="15" hidden="1" x14ac:dyDescent="0.25">
      <c r="B3100" s="326" t="s">
        <v>16445</v>
      </c>
      <c r="C3100" s="326" t="s">
        <v>1255</v>
      </c>
      <c r="D3100" s="326" t="s">
        <v>16446</v>
      </c>
      <c r="E3100" s="326" t="s">
        <v>2446</v>
      </c>
      <c r="F3100" s="326" t="s">
        <v>801</v>
      </c>
      <c r="G3100" s="326" t="s">
        <v>896</v>
      </c>
      <c r="H3100" s="326" t="s">
        <v>6249</v>
      </c>
      <c r="I3100" s="327">
        <v>0</v>
      </c>
      <c r="J3100" s="327">
        <v>0</v>
      </c>
      <c r="K3100" s="327">
        <v>0</v>
      </c>
      <c r="L3100" s="327">
        <v>0</v>
      </c>
      <c r="M3100" s="327">
        <v>0</v>
      </c>
      <c r="N3100" s="326" t="s">
        <v>7279</v>
      </c>
    </row>
    <row r="3101" spans="2:14" ht="15" hidden="1" x14ac:dyDescent="0.25">
      <c r="B3101" s="326" t="s">
        <v>16447</v>
      </c>
      <c r="C3101" s="326" t="s">
        <v>1255</v>
      </c>
      <c r="D3101" s="326" t="s">
        <v>16446</v>
      </c>
      <c r="E3101" s="326" t="s">
        <v>2447</v>
      </c>
      <c r="F3101" s="326" t="s">
        <v>801</v>
      </c>
      <c r="G3101" s="326" t="s">
        <v>896</v>
      </c>
      <c r="H3101" s="326" t="s">
        <v>6249</v>
      </c>
      <c r="I3101" s="327">
        <v>0</v>
      </c>
      <c r="J3101" s="327">
        <v>0</v>
      </c>
      <c r="K3101" s="327">
        <v>0</v>
      </c>
      <c r="L3101" s="327">
        <v>0</v>
      </c>
      <c r="M3101" s="327">
        <v>0</v>
      </c>
      <c r="N3101" s="326" t="s">
        <v>7279</v>
      </c>
    </row>
    <row r="3102" spans="2:14" ht="15" hidden="1" x14ac:dyDescent="0.25">
      <c r="B3102" s="324" t="s">
        <v>16448</v>
      </c>
      <c r="C3102" s="324" t="s">
        <v>1255</v>
      </c>
      <c r="D3102" s="324" t="s">
        <v>16446</v>
      </c>
      <c r="E3102" s="324" t="s">
        <v>6369</v>
      </c>
      <c r="F3102" s="324" t="s">
        <v>2450</v>
      </c>
      <c r="G3102" s="324" t="s">
        <v>896</v>
      </c>
      <c r="H3102" s="324" t="s">
        <v>6249</v>
      </c>
      <c r="I3102" s="325">
        <v>0</v>
      </c>
      <c r="J3102" s="325">
        <v>0</v>
      </c>
      <c r="K3102" s="325">
        <v>0</v>
      </c>
      <c r="L3102" s="325">
        <v>0</v>
      </c>
      <c r="M3102" s="325">
        <v>0</v>
      </c>
      <c r="N3102" s="324" t="s">
        <v>7279</v>
      </c>
    </row>
    <row r="3103" spans="2:14" ht="15" hidden="1" x14ac:dyDescent="0.25">
      <c r="B3103" s="324" t="s">
        <v>16449</v>
      </c>
      <c r="C3103" s="324" t="s">
        <v>1255</v>
      </c>
      <c r="D3103" s="324" t="s">
        <v>16446</v>
      </c>
      <c r="E3103" s="324" t="s">
        <v>2451</v>
      </c>
      <c r="F3103" s="324" t="s">
        <v>801</v>
      </c>
      <c r="G3103" s="324" t="s">
        <v>896</v>
      </c>
      <c r="H3103" s="324" t="s">
        <v>6249</v>
      </c>
      <c r="I3103" s="325">
        <v>0</v>
      </c>
      <c r="J3103" s="325">
        <v>0</v>
      </c>
      <c r="K3103" s="325">
        <v>0</v>
      </c>
      <c r="L3103" s="325">
        <v>0</v>
      </c>
      <c r="M3103" s="325">
        <v>0</v>
      </c>
      <c r="N3103" s="324" t="s">
        <v>7279</v>
      </c>
    </row>
    <row r="3104" spans="2:14" ht="15" hidden="1" x14ac:dyDescent="0.25">
      <c r="B3104" s="324" t="s">
        <v>16450</v>
      </c>
      <c r="C3104" s="324" t="s">
        <v>1255</v>
      </c>
      <c r="D3104" s="324" t="s">
        <v>16446</v>
      </c>
      <c r="E3104" s="324" t="s">
        <v>8171</v>
      </c>
      <c r="F3104" s="324" t="s">
        <v>801</v>
      </c>
      <c r="G3104" s="324" t="s">
        <v>896</v>
      </c>
      <c r="H3104" s="324" t="s">
        <v>6249</v>
      </c>
      <c r="I3104" s="325">
        <v>0</v>
      </c>
      <c r="J3104" s="325">
        <v>0</v>
      </c>
      <c r="K3104" s="325">
        <v>0</v>
      </c>
      <c r="L3104" s="325">
        <v>0</v>
      </c>
      <c r="M3104" s="325">
        <v>0</v>
      </c>
      <c r="N3104" s="324" t="s">
        <v>7279</v>
      </c>
    </row>
    <row r="3105" spans="2:14" ht="15" hidden="1" x14ac:dyDescent="0.25">
      <c r="B3105" s="324" t="s">
        <v>16451</v>
      </c>
      <c r="C3105" s="324" t="s">
        <v>1255</v>
      </c>
      <c r="D3105" s="324" t="s">
        <v>16446</v>
      </c>
      <c r="E3105" s="324" t="s">
        <v>3794</v>
      </c>
      <c r="F3105" s="324" t="s">
        <v>2327</v>
      </c>
      <c r="G3105" s="324" t="s">
        <v>896</v>
      </c>
      <c r="H3105" s="324" t="s">
        <v>6249</v>
      </c>
      <c r="I3105" s="325">
        <v>0</v>
      </c>
      <c r="J3105" s="325">
        <v>0</v>
      </c>
      <c r="K3105" s="325">
        <v>0</v>
      </c>
      <c r="L3105" s="325">
        <v>0</v>
      </c>
      <c r="M3105" s="325">
        <v>0</v>
      </c>
      <c r="N3105" s="324" t="s">
        <v>7279</v>
      </c>
    </row>
    <row r="3106" spans="2:14" ht="15" hidden="1" x14ac:dyDescent="0.25">
      <c r="B3106" s="324" t="s">
        <v>16452</v>
      </c>
      <c r="C3106" s="324" t="s">
        <v>1255</v>
      </c>
      <c r="D3106" s="324" t="s">
        <v>16446</v>
      </c>
      <c r="E3106" s="324" t="s">
        <v>7570</v>
      </c>
      <c r="F3106" s="324" t="s">
        <v>801</v>
      </c>
      <c r="G3106" s="324" t="s">
        <v>896</v>
      </c>
      <c r="H3106" s="324" t="s">
        <v>6249</v>
      </c>
      <c r="I3106" s="325">
        <v>0</v>
      </c>
      <c r="J3106" s="325">
        <v>0</v>
      </c>
      <c r="K3106" s="325">
        <v>0</v>
      </c>
      <c r="L3106" s="325">
        <v>0</v>
      </c>
      <c r="M3106" s="325">
        <v>0</v>
      </c>
      <c r="N3106" s="324" t="s">
        <v>7279</v>
      </c>
    </row>
    <row r="3107" spans="2:14" ht="15" hidden="1" x14ac:dyDescent="0.25">
      <c r="B3107" s="326" t="s">
        <v>16453</v>
      </c>
      <c r="C3107" s="326" t="s">
        <v>1255</v>
      </c>
      <c r="D3107" s="326" t="s">
        <v>16446</v>
      </c>
      <c r="E3107" s="326" t="s">
        <v>12635</v>
      </c>
      <c r="F3107" s="326" t="s">
        <v>801</v>
      </c>
      <c r="G3107" s="326" t="s">
        <v>896</v>
      </c>
      <c r="H3107" s="326" t="s">
        <v>6249</v>
      </c>
      <c r="I3107" s="327">
        <v>0</v>
      </c>
      <c r="J3107" s="327">
        <v>0</v>
      </c>
      <c r="K3107" s="327">
        <v>0</v>
      </c>
      <c r="L3107" s="327">
        <v>0</v>
      </c>
      <c r="M3107" s="327">
        <v>0</v>
      </c>
      <c r="N3107" s="326" t="s">
        <v>7279</v>
      </c>
    </row>
    <row r="3108" spans="2:14" ht="15" hidden="1" x14ac:dyDescent="0.25">
      <c r="B3108" s="326" t="s">
        <v>16454</v>
      </c>
      <c r="C3108" s="326" t="s">
        <v>1255</v>
      </c>
      <c r="D3108" s="326" t="s">
        <v>16446</v>
      </c>
      <c r="E3108" s="326" t="s">
        <v>7355</v>
      </c>
      <c r="F3108" s="326" t="s">
        <v>2327</v>
      </c>
      <c r="G3108" s="326" t="s">
        <v>896</v>
      </c>
      <c r="H3108" s="326" t="s">
        <v>6249</v>
      </c>
      <c r="I3108" s="327">
        <v>0</v>
      </c>
      <c r="J3108" s="327">
        <v>0</v>
      </c>
      <c r="K3108" s="327">
        <v>0</v>
      </c>
      <c r="L3108" s="327">
        <v>0</v>
      </c>
      <c r="M3108" s="327">
        <v>0</v>
      </c>
      <c r="N3108" s="326" t="s">
        <v>7279</v>
      </c>
    </row>
    <row r="3109" spans="2:14" ht="15" hidden="1" x14ac:dyDescent="0.25">
      <c r="B3109" s="324" t="s">
        <v>16455</v>
      </c>
      <c r="C3109" s="324" t="s">
        <v>1255</v>
      </c>
      <c r="D3109" s="324" t="s">
        <v>16446</v>
      </c>
      <c r="E3109" s="324" t="s">
        <v>2455</v>
      </c>
      <c r="F3109" s="324" t="s">
        <v>801</v>
      </c>
      <c r="G3109" s="324" t="s">
        <v>896</v>
      </c>
      <c r="H3109" s="324" t="s">
        <v>6249</v>
      </c>
      <c r="I3109" s="325">
        <v>0</v>
      </c>
      <c r="J3109" s="325">
        <v>0</v>
      </c>
      <c r="K3109" s="325">
        <v>0</v>
      </c>
      <c r="L3109" s="325">
        <v>0</v>
      </c>
      <c r="M3109" s="325">
        <v>0</v>
      </c>
      <c r="N3109" s="324" t="s">
        <v>7279</v>
      </c>
    </row>
    <row r="3110" spans="2:14" ht="15" hidden="1" x14ac:dyDescent="0.25">
      <c r="B3110" s="324" t="s">
        <v>16456</v>
      </c>
      <c r="C3110" s="324" t="s">
        <v>1255</v>
      </c>
      <c r="D3110" s="324" t="s">
        <v>16446</v>
      </c>
      <c r="E3110" s="324" t="s">
        <v>5667</v>
      </c>
      <c r="F3110" s="324" t="s">
        <v>2327</v>
      </c>
      <c r="G3110" s="324" t="s">
        <v>896</v>
      </c>
      <c r="H3110" s="324" t="s">
        <v>6249</v>
      </c>
      <c r="I3110" s="325">
        <v>0</v>
      </c>
      <c r="J3110" s="325">
        <v>0</v>
      </c>
      <c r="K3110" s="325">
        <v>0</v>
      </c>
      <c r="L3110" s="325">
        <v>0</v>
      </c>
      <c r="M3110" s="325">
        <v>0</v>
      </c>
      <c r="N3110" s="324" t="s">
        <v>7279</v>
      </c>
    </row>
    <row r="3111" spans="2:14" ht="15" hidden="1" x14ac:dyDescent="0.25">
      <c r="B3111" s="326" t="s">
        <v>16457</v>
      </c>
      <c r="C3111" s="326" t="s">
        <v>1255</v>
      </c>
      <c r="D3111" s="326" t="s">
        <v>16446</v>
      </c>
      <c r="E3111" s="326" t="s">
        <v>5670</v>
      </c>
      <c r="F3111" s="326" t="s">
        <v>2327</v>
      </c>
      <c r="G3111" s="326" t="s">
        <v>896</v>
      </c>
      <c r="H3111" s="326" t="s">
        <v>6249</v>
      </c>
      <c r="I3111" s="327">
        <v>0</v>
      </c>
      <c r="J3111" s="327">
        <v>0</v>
      </c>
      <c r="K3111" s="327">
        <v>0</v>
      </c>
      <c r="L3111" s="327">
        <v>0</v>
      </c>
      <c r="M3111" s="327">
        <v>0</v>
      </c>
      <c r="N3111" s="326" t="s">
        <v>7279</v>
      </c>
    </row>
    <row r="3112" spans="2:14" ht="15" hidden="1" x14ac:dyDescent="0.25">
      <c r="B3112" s="324" t="s">
        <v>16458</v>
      </c>
      <c r="C3112" s="324" t="s">
        <v>1255</v>
      </c>
      <c r="D3112" s="324" t="s">
        <v>16446</v>
      </c>
      <c r="E3112" s="324" t="s">
        <v>8172</v>
      </c>
      <c r="F3112" s="324" t="s">
        <v>2327</v>
      </c>
      <c r="G3112" s="324" t="s">
        <v>896</v>
      </c>
      <c r="H3112" s="324" t="s">
        <v>6249</v>
      </c>
      <c r="I3112" s="325">
        <v>0</v>
      </c>
      <c r="J3112" s="325">
        <v>0</v>
      </c>
      <c r="K3112" s="325">
        <v>0</v>
      </c>
      <c r="L3112" s="325">
        <v>0</v>
      </c>
      <c r="M3112" s="325">
        <v>0</v>
      </c>
      <c r="N3112" s="324" t="s">
        <v>7279</v>
      </c>
    </row>
    <row r="3113" spans="2:14" ht="15" hidden="1" x14ac:dyDescent="0.25">
      <c r="B3113" s="324" t="s">
        <v>16459</v>
      </c>
      <c r="C3113" s="324" t="s">
        <v>1255</v>
      </c>
      <c r="D3113" s="324" t="s">
        <v>16446</v>
      </c>
      <c r="E3113" s="324" t="s">
        <v>6371</v>
      </c>
      <c r="F3113" s="324" t="s">
        <v>801</v>
      </c>
      <c r="G3113" s="324" t="s">
        <v>896</v>
      </c>
      <c r="H3113" s="324" t="s">
        <v>6249</v>
      </c>
      <c r="I3113" s="325">
        <v>0</v>
      </c>
      <c r="J3113" s="325">
        <v>0</v>
      </c>
      <c r="K3113" s="325">
        <v>0</v>
      </c>
      <c r="L3113" s="325">
        <v>0</v>
      </c>
      <c r="M3113" s="325">
        <v>0</v>
      </c>
      <c r="N3113" s="324" t="s">
        <v>7279</v>
      </c>
    </row>
    <row r="3114" spans="2:14" ht="15" hidden="1" x14ac:dyDescent="0.25">
      <c r="B3114" s="324" t="s">
        <v>16460</v>
      </c>
      <c r="C3114" s="324" t="s">
        <v>1255</v>
      </c>
      <c r="D3114" s="324" t="s">
        <v>16446</v>
      </c>
      <c r="E3114" s="324" t="s">
        <v>6372</v>
      </c>
      <c r="F3114" s="324" t="s">
        <v>801</v>
      </c>
      <c r="G3114" s="324" t="s">
        <v>896</v>
      </c>
      <c r="H3114" s="324" t="s">
        <v>6249</v>
      </c>
      <c r="I3114" s="325">
        <v>0</v>
      </c>
      <c r="J3114" s="325">
        <v>0</v>
      </c>
      <c r="K3114" s="325">
        <v>0</v>
      </c>
      <c r="L3114" s="325">
        <v>0</v>
      </c>
      <c r="M3114" s="325">
        <v>0</v>
      </c>
      <c r="N3114" s="324" t="s">
        <v>7279</v>
      </c>
    </row>
    <row r="3115" spans="2:14" ht="15" hidden="1" x14ac:dyDescent="0.25">
      <c r="B3115" s="326" t="s">
        <v>16461</v>
      </c>
      <c r="C3115" s="326" t="s">
        <v>1255</v>
      </c>
      <c r="D3115" s="326" t="s">
        <v>16446</v>
      </c>
      <c r="E3115" s="326" t="s">
        <v>2472</v>
      </c>
      <c r="F3115" s="326" t="s">
        <v>801</v>
      </c>
      <c r="G3115" s="326" t="s">
        <v>896</v>
      </c>
      <c r="H3115" s="326" t="s">
        <v>6249</v>
      </c>
      <c r="I3115" s="327">
        <v>0</v>
      </c>
      <c r="J3115" s="327">
        <v>0</v>
      </c>
      <c r="K3115" s="327">
        <v>0</v>
      </c>
      <c r="L3115" s="327">
        <v>0</v>
      </c>
      <c r="M3115" s="327">
        <v>0</v>
      </c>
      <c r="N3115" s="326" t="s">
        <v>7279</v>
      </c>
    </row>
    <row r="3116" spans="2:14" ht="15" hidden="1" x14ac:dyDescent="0.25">
      <c r="B3116" s="326" t="s">
        <v>16462</v>
      </c>
      <c r="C3116" s="326" t="s">
        <v>1255</v>
      </c>
      <c r="D3116" s="326" t="s">
        <v>16446</v>
      </c>
      <c r="E3116" s="326" t="s">
        <v>2475</v>
      </c>
      <c r="F3116" s="326" t="s">
        <v>801</v>
      </c>
      <c r="G3116" s="326" t="s">
        <v>896</v>
      </c>
      <c r="H3116" s="326" t="s">
        <v>6249</v>
      </c>
      <c r="I3116" s="327">
        <v>0</v>
      </c>
      <c r="J3116" s="327">
        <v>0</v>
      </c>
      <c r="K3116" s="327">
        <v>0</v>
      </c>
      <c r="L3116" s="327">
        <v>0</v>
      </c>
      <c r="M3116" s="327">
        <v>0</v>
      </c>
      <c r="N3116" s="326" t="s">
        <v>7279</v>
      </c>
    </row>
    <row r="3117" spans="2:14" ht="15" hidden="1" x14ac:dyDescent="0.25">
      <c r="B3117" s="324" t="s">
        <v>16463</v>
      </c>
      <c r="C3117" s="324" t="s">
        <v>1255</v>
      </c>
      <c r="D3117" s="324" t="s">
        <v>16446</v>
      </c>
      <c r="E3117" s="324" t="s">
        <v>6373</v>
      </c>
      <c r="F3117" s="324" t="s">
        <v>801</v>
      </c>
      <c r="G3117" s="324" t="s">
        <v>896</v>
      </c>
      <c r="H3117" s="324" t="s">
        <v>6249</v>
      </c>
      <c r="I3117" s="325">
        <v>0</v>
      </c>
      <c r="J3117" s="325">
        <v>0</v>
      </c>
      <c r="K3117" s="325">
        <v>0</v>
      </c>
      <c r="L3117" s="325">
        <v>0</v>
      </c>
      <c r="M3117" s="325">
        <v>0</v>
      </c>
      <c r="N3117" s="324" t="s">
        <v>7279</v>
      </c>
    </row>
    <row r="3118" spans="2:14" ht="15" hidden="1" x14ac:dyDescent="0.25">
      <c r="B3118" s="324" t="s">
        <v>16464</v>
      </c>
      <c r="C3118" s="324" t="s">
        <v>1255</v>
      </c>
      <c r="D3118" s="324" t="s">
        <v>16446</v>
      </c>
      <c r="E3118" s="324" t="s">
        <v>6374</v>
      </c>
      <c r="F3118" s="324" t="s">
        <v>2327</v>
      </c>
      <c r="G3118" s="324" t="s">
        <v>896</v>
      </c>
      <c r="H3118" s="324" t="s">
        <v>6249</v>
      </c>
      <c r="I3118" s="325">
        <v>0</v>
      </c>
      <c r="J3118" s="325">
        <v>0</v>
      </c>
      <c r="K3118" s="325">
        <v>0</v>
      </c>
      <c r="L3118" s="325">
        <v>0</v>
      </c>
      <c r="M3118" s="325">
        <v>0</v>
      </c>
      <c r="N3118" s="324" t="s">
        <v>7279</v>
      </c>
    </row>
    <row r="3119" spans="2:14" ht="15" hidden="1" x14ac:dyDescent="0.25">
      <c r="B3119" s="326" t="s">
        <v>16465</v>
      </c>
      <c r="C3119" s="326" t="s">
        <v>1255</v>
      </c>
      <c r="D3119" s="326" t="s">
        <v>16446</v>
      </c>
      <c r="E3119" s="326" t="s">
        <v>6376</v>
      </c>
      <c r="F3119" s="326" t="s">
        <v>2327</v>
      </c>
      <c r="G3119" s="326" t="s">
        <v>896</v>
      </c>
      <c r="H3119" s="326" t="s">
        <v>6249</v>
      </c>
      <c r="I3119" s="327">
        <v>0</v>
      </c>
      <c r="J3119" s="327">
        <v>0</v>
      </c>
      <c r="K3119" s="327">
        <v>0</v>
      </c>
      <c r="L3119" s="327">
        <v>0</v>
      </c>
      <c r="M3119" s="327">
        <v>0</v>
      </c>
      <c r="N3119" s="326" t="s">
        <v>7279</v>
      </c>
    </row>
    <row r="3120" spans="2:14" ht="15" hidden="1" x14ac:dyDescent="0.25">
      <c r="B3120" s="326" t="s">
        <v>16466</v>
      </c>
      <c r="C3120" s="326" t="s">
        <v>1255</v>
      </c>
      <c r="D3120" s="326" t="s">
        <v>16446</v>
      </c>
      <c r="E3120" s="326" t="s">
        <v>21736</v>
      </c>
      <c r="F3120" s="326" t="s">
        <v>801</v>
      </c>
      <c r="G3120" s="326" t="s">
        <v>896</v>
      </c>
      <c r="H3120" s="326" t="s">
        <v>6249</v>
      </c>
      <c r="I3120" s="327">
        <v>0</v>
      </c>
      <c r="J3120" s="327">
        <v>0</v>
      </c>
      <c r="K3120" s="327">
        <v>0</v>
      </c>
      <c r="L3120" s="327">
        <v>0</v>
      </c>
      <c r="M3120" s="327">
        <v>0</v>
      </c>
      <c r="N3120" s="326" t="s">
        <v>7279</v>
      </c>
    </row>
    <row r="3121" spans="2:14" ht="15" hidden="1" x14ac:dyDescent="0.25">
      <c r="B3121" s="324" t="s">
        <v>16467</v>
      </c>
      <c r="C3121" s="324" t="s">
        <v>1255</v>
      </c>
      <c r="D3121" s="324" t="s">
        <v>16446</v>
      </c>
      <c r="E3121" s="324" t="s">
        <v>2483</v>
      </c>
      <c r="F3121" s="324" t="s">
        <v>801</v>
      </c>
      <c r="G3121" s="324" t="s">
        <v>896</v>
      </c>
      <c r="H3121" s="324" t="s">
        <v>6249</v>
      </c>
      <c r="I3121" s="325">
        <v>0</v>
      </c>
      <c r="J3121" s="325">
        <v>0</v>
      </c>
      <c r="K3121" s="325">
        <v>0</v>
      </c>
      <c r="L3121" s="325">
        <v>0</v>
      </c>
      <c r="M3121" s="325">
        <v>0</v>
      </c>
      <c r="N3121" s="324" t="s">
        <v>7279</v>
      </c>
    </row>
    <row r="3122" spans="2:14" ht="15" hidden="1" x14ac:dyDescent="0.25">
      <c r="B3122" s="326" t="s">
        <v>16468</v>
      </c>
      <c r="C3122" s="326" t="s">
        <v>1255</v>
      </c>
      <c r="D3122" s="326" t="s">
        <v>16446</v>
      </c>
      <c r="E3122" s="326" t="s">
        <v>7573</v>
      </c>
      <c r="F3122" s="326" t="s">
        <v>801</v>
      </c>
      <c r="G3122" s="326" t="s">
        <v>896</v>
      </c>
      <c r="H3122" s="326" t="s">
        <v>6249</v>
      </c>
      <c r="I3122" s="327">
        <v>0</v>
      </c>
      <c r="J3122" s="327">
        <v>0</v>
      </c>
      <c r="K3122" s="327">
        <v>0</v>
      </c>
      <c r="L3122" s="327">
        <v>0</v>
      </c>
      <c r="M3122" s="327">
        <v>0</v>
      </c>
      <c r="N3122" s="326" t="s">
        <v>7279</v>
      </c>
    </row>
    <row r="3123" spans="2:14" ht="15" hidden="1" x14ac:dyDescent="0.25">
      <c r="B3123" s="324" t="s">
        <v>16469</v>
      </c>
      <c r="C3123" s="324" t="s">
        <v>1255</v>
      </c>
      <c r="D3123" s="324" t="s">
        <v>16446</v>
      </c>
      <c r="E3123" s="324" t="s">
        <v>2526</v>
      </c>
      <c r="F3123" s="324" t="s">
        <v>801</v>
      </c>
      <c r="G3123" s="324" t="s">
        <v>896</v>
      </c>
      <c r="H3123" s="324" t="s">
        <v>6249</v>
      </c>
      <c r="I3123" s="325">
        <v>0</v>
      </c>
      <c r="J3123" s="325">
        <v>0</v>
      </c>
      <c r="K3123" s="325">
        <v>0</v>
      </c>
      <c r="L3123" s="325">
        <v>0</v>
      </c>
      <c r="M3123" s="325">
        <v>0</v>
      </c>
      <c r="N3123" s="324" t="s">
        <v>7279</v>
      </c>
    </row>
    <row r="3124" spans="2:14" ht="15" hidden="1" x14ac:dyDescent="0.25">
      <c r="B3124" s="324" t="s">
        <v>16470</v>
      </c>
      <c r="C3124" s="324" t="s">
        <v>1255</v>
      </c>
      <c r="D3124" s="324" t="s">
        <v>16446</v>
      </c>
      <c r="E3124" s="324" t="s">
        <v>2485</v>
      </c>
      <c r="F3124" s="324" t="s">
        <v>801</v>
      </c>
      <c r="G3124" s="324" t="s">
        <v>896</v>
      </c>
      <c r="H3124" s="324" t="s">
        <v>6249</v>
      </c>
      <c r="I3124" s="325">
        <v>0</v>
      </c>
      <c r="J3124" s="325">
        <v>0</v>
      </c>
      <c r="K3124" s="325">
        <v>0</v>
      </c>
      <c r="L3124" s="325">
        <v>0</v>
      </c>
      <c r="M3124" s="325">
        <v>0</v>
      </c>
      <c r="N3124" s="324" t="s">
        <v>7279</v>
      </c>
    </row>
    <row r="3125" spans="2:14" ht="15" hidden="1" x14ac:dyDescent="0.25">
      <c r="B3125" s="326" t="s">
        <v>16471</v>
      </c>
      <c r="C3125" s="326" t="s">
        <v>1255</v>
      </c>
      <c r="D3125" s="326" t="s">
        <v>16446</v>
      </c>
      <c r="E3125" s="326" t="s">
        <v>7574</v>
      </c>
      <c r="F3125" s="326" t="s">
        <v>2327</v>
      </c>
      <c r="G3125" s="326" t="s">
        <v>896</v>
      </c>
      <c r="H3125" s="326" t="s">
        <v>6249</v>
      </c>
      <c r="I3125" s="327">
        <v>0</v>
      </c>
      <c r="J3125" s="327">
        <v>0</v>
      </c>
      <c r="K3125" s="327">
        <v>0</v>
      </c>
      <c r="L3125" s="327">
        <v>0</v>
      </c>
      <c r="M3125" s="327">
        <v>0</v>
      </c>
      <c r="N3125" s="326" t="s">
        <v>7279</v>
      </c>
    </row>
    <row r="3126" spans="2:14" ht="15" hidden="1" x14ac:dyDescent="0.25">
      <c r="B3126" s="324" t="s">
        <v>16472</v>
      </c>
      <c r="C3126" s="324" t="s">
        <v>1255</v>
      </c>
      <c r="D3126" s="324" t="s">
        <v>16446</v>
      </c>
      <c r="E3126" s="324" t="s">
        <v>7575</v>
      </c>
      <c r="F3126" s="324" t="s">
        <v>2327</v>
      </c>
      <c r="G3126" s="324" t="s">
        <v>896</v>
      </c>
      <c r="H3126" s="324" t="s">
        <v>6249</v>
      </c>
      <c r="I3126" s="325">
        <v>0</v>
      </c>
      <c r="J3126" s="325">
        <v>0</v>
      </c>
      <c r="K3126" s="325">
        <v>0</v>
      </c>
      <c r="L3126" s="325">
        <v>0</v>
      </c>
      <c r="M3126" s="325">
        <v>0</v>
      </c>
      <c r="N3126" s="324" t="s">
        <v>7279</v>
      </c>
    </row>
    <row r="3127" spans="2:14" ht="15" hidden="1" x14ac:dyDescent="0.25">
      <c r="B3127" s="324" t="s">
        <v>16473</v>
      </c>
      <c r="C3127" s="324" t="s">
        <v>1255</v>
      </c>
      <c r="D3127" s="324" t="s">
        <v>16446</v>
      </c>
      <c r="E3127" s="324" t="s">
        <v>6841</v>
      </c>
      <c r="F3127" s="324" t="s">
        <v>2327</v>
      </c>
      <c r="G3127" s="324" t="s">
        <v>896</v>
      </c>
      <c r="H3127" s="324" t="s">
        <v>6249</v>
      </c>
      <c r="I3127" s="325">
        <v>0</v>
      </c>
      <c r="J3127" s="325">
        <v>0</v>
      </c>
      <c r="K3127" s="325">
        <v>0</v>
      </c>
      <c r="L3127" s="325">
        <v>0</v>
      </c>
      <c r="M3127" s="325">
        <v>0</v>
      </c>
      <c r="N3127" s="324" t="s">
        <v>7279</v>
      </c>
    </row>
    <row r="3128" spans="2:14" ht="15" hidden="1" x14ac:dyDescent="0.25">
      <c r="B3128" s="326" t="s">
        <v>16474</v>
      </c>
      <c r="C3128" s="326" t="s">
        <v>1255</v>
      </c>
      <c r="D3128" s="326" t="s">
        <v>16446</v>
      </c>
      <c r="E3128" s="326" t="s">
        <v>7579</v>
      </c>
      <c r="F3128" s="326" t="s">
        <v>2327</v>
      </c>
      <c r="G3128" s="326" t="s">
        <v>896</v>
      </c>
      <c r="H3128" s="326" t="s">
        <v>6249</v>
      </c>
      <c r="I3128" s="327">
        <v>0</v>
      </c>
      <c r="J3128" s="327">
        <v>0</v>
      </c>
      <c r="K3128" s="327">
        <v>0</v>
      </c>
      <c r="L3128" s="327">
        <v>0</v>
      </c>
      <c r="M3128" s="327">
        <v>0</v>
      </c>
      <c r="N3128" s="326" t="s">
        <v>7279</v>
      </c>
    </row>
    <row r="3129" spans="2:14" ht="15" hidden="1" x14ac:dyDescent="0.25">
      <c r="B3129" s="324" t="s">
        <v>16475</v>
      </c>
      <c r="C3129" s="324" t="s">
        <v>1255</v>
      </c>
      <c r="D3129" s="324" t="s">
        <v>16446</v>
      </c>
      <c r="E3129" s="324" t="s">
        <v>8578</v>
      </c>
      <c r="F3129" s="324" t="s">
        <v>2327</v>
      </c>
      <c r="G3129" s="324" t="s">
        <v>896</v>
      </c>
      <c r="H3129" s="324" t="s">
        <v>6249</v>
      </c>
      <c r="I3129" s="325">
        <v>0</v>
      </c>
      <c r="J3129" s="325">
        <v>0</v>
      </c>
      <c r="K3129" s="325">
        <v>0</v>
      </c>
      <c r="L3129" s="325">
        <v>0</v>
      </c>
      <c r="M3129" s="325">
        <v>0</v>
      </c>
      <c r="N3129" s="324" t="s">
        <v>7279</v>
      </c>
    </row>
    <row r="3130" spans="2:14" ht="15" hidden="1" x14ac:dyDescent="0.25">
      <c r="B3130" s="326" t="s">
        <v>16476</v>
      </c>
      <c r="C3130" s="326" t="s">
        <v>1255</v>
      </c>
      <c r="D3130" s="326" t="s">
        <v>16446</v>
      </c>
      <c r="E3130" s="326" t="s">
        <v>2493</v>
      </c>
      <c r="F3130" s="326" t="s">
        <v>2327</v>
      </c>
      <c r="G3130" s="326" t="s">
        <v>896</v>
      </c>
      <c r="H3130" s="326" t="s">
        <v>6249</v>
      </c>
      <c r="I3130" s="327">
        <v>0</v>
      </c>
      <c r="J3130" s="327">
        <v>0</v>
      </c>
      <c r="K3130" s="327">
        <v>0</v>
      </c>
      <c r="L3130" s="327">
        <v>0</v>
      </c>
      <c r="M3130" s="327">
        <v>0</v>
      </c>
      <c r="N3130" s="326" t="s">
        <v>7279</v>
      </c>
    </row>
    <row r="3131" spans="2:14" ht="15" hidden="1" x14ac:dyDescent="0.25">
      <c r="B3131" s="324" t="s">
        <v>16477</v>
      </c>
      <c r="C3131" s="324" t="s">
        <v>1255</v>
      </c>
      <c r="D3131" s="324" t="s">
        <v>16446</v>
      </c>
      <c r="E3131" s="324" t="s">
        <v>7383</v>
      </c>
      <c r="F3131" s="324" t="s">
        <v>801</v>
      </c>
      <c r="G3131" s="324" t="s">
        <v>896</v>
      </c>
      <c r="H3131" s="324" t="s">
        <v>6249</v>
      </c>
      <c r="I3131" s="325">
        <v>0</v>
      </c>
      <c r="J3131" s="325">
        <v>0</v>
      </c>
      <c r="K3131" s="325">
        <v>0</v>
      </c>
      <c r="L3131" s="325">
        <v>0</v>
      </c>
      <c r="M3131" s="325">
        <v>0</v>
      </c>
      <c r="N3131" s="324" t="s">
        <v>7279</v>
      </c>
    </row>
    <row r="3132" spans="2:14" ht="15" hidden="1" x14ac:dyDescent="0.25">
      <c r="B3132" s="326" t="s">
        <v>16478</v>
      </c>
      <c r="C3132" s="326" t="s">
        <v>1255</v>
      </c>
      <c r="D3132" s="326" t="s">
        <v>16446</v>
      </c>
      <c r="E3132" s="326" t="s">
        <v>10233</v>
      </c>
      <c r="F3132" s="326" t="s">
        <v>801</v>
      </c>
      <c r="G3132" s="326" t="s">
        <v>896</v>
      </c>
      <c r="H3132" s="326" t="s">
        <v>6249</v>
      </c>
      <c r="I3132" s="327">
        <v>0</v>
      </c>
      <c r="J3132" s="327">
        <v>0</v>
      </c>
      <c r="K3132" s="327">
        <v>0</v>
      </c>
      <c r="L3132" s="327">
        <v>0</v>
      </c>
      <c r="M3132" s="327">
        <v>0</v>
      </c>
      <c r="N3132" s="326" t="s">
        <v>7279</v>
      </c>
    </row>
    <row r="3133" spans="2:14" ht="15" hidden="1" x14ac:dyDescent="0.25">
      <c r="B3133" s="324" t="s">
        <v>16479</v>
      </c>
      <c r="C3133" s="324" t="s">
        <v>1255</v>
      </c>
      <c r="D3133" s="324" t="s">
        <v>16446</v>
      </c>
      <c r="E3133" s="324" t="s">
        <v>5164</v>
      </c>
      <c r="F3133" s="324" t="s">
        <v>801</v>
      </c>
      <c r="G3133" s="324" t="s">
        <v>896</v>
      </c>
      <c r="H3133" s="324" t="s">
        <v>6249</v>
      </c>
      <c r="I3133" s="325">
        <v>0</v>
      </c>
      <c r="J3133" s="325">
        <v>0</v>
      </c>
      <c r="K3133" s="325">
        <v>0</v>
      </c>
      <c r="L3133" s="325">
        <v>0</v>
      </c>
      <c r="M3133" s="325">
        <v>0</v>
      </c>
      <c r="N3133" s="324" t="s">
        <v>7279</v>
      </c>
    </row>
    <row r="3134" spans="2:14" ht="15" hidden="1" x14ac:dyDescent="0.25">
      <c r="B3134" s="324" t="s">
        <v>16480</v>
      </c>
      <c r="C3134" s="324" t="s">
        <v>1255</v>
      </c>
      <c r="D3134" s="324" t="s">
        <v>16446</v>
      </c>
      <c r="E3134" s="324" t="s">
        <v>8173</v>
      </c>
      <c r="F3134" s="324" t="s">
        <v>801</v>
      </c>
      <c r="G3134" s="324" t="s">
        <v>896</v>
      </c>
      <c r="H3134" s="324" t="s">
        <v>6249</v>
      </c>
      <c r="I3134" s="325">
        <v>0</v>
      </c>
      <c r="J3134" s="325">
        <v>0</v>
      </c>
      <c r="K3134" s="325">
        <v>0</v>
      </c>
      <c r="L3134" s="325">
        <v>0</v>
      </c>
      <c r="M3134" s="325">
        <v>0</v>
      </c>
      <c r="N3134" s="324" t="s">
        <v>7279</v>
      </c>
    </row>
    <row r="3135" spans="2:14" ht="15" hidden="1" x14ac:dyDescent="0.25">
      <c r="B3135" s="324" t="s">
        <v>16481</v>
      </c>
      <c r="C3135" s="324" t="s">
        <v>1255</v>
      </c>
      <c r="D3135" s="324" t="s">
        <v>16446</v>
      </c>
      <c r="E3135" s="324" t="s">
        <v>3098</v>
      </c>
      <c r="F3135" s="324" t="s">
        <v>801</v>
      </c>
      <c r="G3135" s="324" t="s">
        <v>896</v>
      </c>
      <c r="H3135" s="324" t="s">
        <v>6249</v>
      </c>
      <c r="I3135" s="325">
        <v>0</v>
      </c>
      <c r="J3135" s="325">
        <v>0</v>
      </c>
      <c r="K3135" s="325">
        <v>0</v>
      </c>
      <c r="L3135" s="325">
        <v>0</v>
      </c>
      <c r="M3135" s="325">
        <v>0</v>
      </c>
      <c r="N3135" s="324" t="s">
        <v>7279</v>
      </c>
    </row>
    <row r="3136" spans="2:14" ht="15" hidden="1" x14ac:dyDescent="0.25">
      <c r="B3136" s="324" t="s">
        <v>16482</v>
      </c>
      <c r="C3136" s="324" t="s">
        <v>1255</v>
      </c>
      <c r="D3136" s="324" t="s">
        <v>16446</v>
      </c>
      <c r="E3136" s="324" t="s">
        <v>2501</v>
      </c>
      <c r="F3136" s="324" t="s">
        <v>801</v>
      </c>
      <c r="G3136" s="324" t="s">
        <v>896</v>
      </c>
      <c r="H3136" s="324" t="s">
        <v>6249</v>
      </c>
      <c r="I3136" s="325">
        <v>0</v>
      </c>
      <c r="J3136" s="325">
        <v>0</v>
      </c>
      <c r="K3136" s="325">
        <v>0</v>
      </c>
      <c r="L3136" s="325">
        <v>0</v>
      </c>
      <c r="M3136" s="325">
        <v>0</v>
      </c>
      <c r="N3136" s="324" t="s">
        <v>7279</v>
      </c>
    </row>
    <row r="3137" spans="2:14" ht="15" hidden="1" x14ac:dyDescent="0.25">
      <c r="B3137" s="324" t="s">
        <v>16483</v>
      </c>
      <c r="C3137" s="324" t="s">
        <v>1255</v>
      </c>
      <c r="D3137" s="324" t="s">
        <v>16446</v>
      </c>
      <c r="E3137" s="324" t="s">
        <v>16484</v>
      </c>
      <c r="F3137" s="324" t="s">
        <v>801</v>
      </c>
      <c r="G3137" s="324" t="s">
        <v>896</v>
      </c>
      <c r="H3137" s="324" t="s">
        <v>6249</v>
      </c>
      <c r="I3137" s="325">
        <v>0</v>
      </c>
      <c r="J3137" s="325">
        <v>0</v>
      </c>
      <c r="K3137" s="325">
        <v>0</v>
      </c>
      <c r="L3137" s="325">
        <v>0</v>
      </c>
      <c r="M3137" s="325">
        <v>0</v>
      </c>
      <c r="N3137" s="324" t="s">
        <v>7279</v>
      </c>
    </row>
    <row r="3138" spans="2:14" ht="15" hidden="1" x14ac:dyDescent="0.25">
      <c r="B3138" s="324" t="s">
        <v>16485</v>
      </c>
      <c r="C3138" s="324" t="s">
        <v>1255</v>
      </c>
      <c r="D3138" s="324" t="s">
        <v>16446</v>
      </c>
      <c r="E3138" s="324" t="s">
        <v>16486</v>
      </c>
      <c r="F3138" s="324" t="s">
        <v>801</v>
      </c>
      <c r="G3138" s="324" t="s">
        <v>896</v>
      </c>
      <c r="H3138" s="324" t="s">
        <v>6249</v>
      </c>
      <c r="I3138" s="325">
        <v>0</v>
      </c>
      <c r="J3138" s="325">
        <v>0</v>
      </c>
      <c r="K3138" s="325">
        <v>0</v>
      </c>
      <c r="L3138" s="325">
        <v>0</v>
      </c>
      <c r="M3138" s="325">
        <v>0</v>
      </c>
      <c r="N3138" s="324" t="s">
        <v>7279</v>
      </c>
    </row>
    <row r="3139" spans="2:14" ht="15" hidden="1" x14ac:dyDescent="0.25">
      <c r="B3139" s="324" t="s">
        <v>16487</v>
      </c>
      <c r="C3139" s="324" t="s">
        <v>1255</v>
      </c>
      <c r="D3139" s="324" t="s">
        <v>16446</v>
      </c>
      <c r="E3139" s="324" t="s">
        <v>2505</v>
      </c>
      <c r="F3139" s="324" t="s">
        <v>801</v>
      </c>
      <c r="G3139" s="324" t="s">
        <v>896</v>
      </c>
      <c r="H3139" s="324" t="s">
        <v>6249</v>
      </c>
      <c r="I3139" s="325">
        <v>0</v>
      </c>
      <c r="J3139" s="325">
        <v>0</v>
      </c>
      <c r="K3139" s="325">
        <v>0</v>
      </c>
      <c r="L3139" s="325">
        <v>0</v>
      </c>
      <c r="M3139" s="325">
        <v>0</v>
      </c>
      <c r="N3139" s="324" t="s">
        <v>7279</v>
      </c>
    </row>
    <row r="3140" spans="2:14" ht="15" hidden="1" x14ac:dyDescent="0.25">
      <c r="B3140" s="326" t="s">
        <v>16488</v>
      </c>
      <c r="C3140" s="326" t="s">
        <v>1255</v>
      </c>
      <c r="D3140" s="326" t="s">
        <v>16446</v>
      </c>
      <c r="E3140" s="326" t="s">
        <v>5166</v>
      </c>
      <c r="F3140" s="326" t="s">
        <v>801</v>
      </c>
      <c r="G3140" s="326" t="s">
        <v>896</v>
      </c>
      <c r="H3140" s="326" t="s">
        <v>6249</v>
      </c>
      <c r="I3140" s="327">
        <v>0</v>
      </c>
      <c r="J3140" s="327">
        <v>0</v>
      </c>
      <c r="K3140" s="327">
        <v>0</v>
      </c>
      <c r="L3140" s="327">
        <v>0</v>
      </c>
      <c r="M3140" s="327">
        <v>0</v>
      </c>
      <c r="N3140" s="326" t="s">
        <v>7279</v>
      </c>
    </row>
    <row r="3141" spans="2:14" ht="15" hidden="1" x14ac:dyDescent="0.25">
      <c r="B3141" s="326" t="s">
        <v>16489</v>
      </c>
      <c r="C3141" s="326" t="s">
        <v>1255</v>
      </c>
      <c r="D3141" s="326" t="s">
        <v>16446</v>
      </c>
      <c r="E3141" s="326" t="s">
        <v>2506</v>
      </c>
      <c r="F3141" s="326" t="s">
        <v>801</v>
      </c>
      <c r="G3141" s="326" t="s">
        <v>896</v>
      </c>
      <c r="H3141" s="326" t="s">
        <v>6249</v>
      </c>
      <c r="I3141" s="327">
        <v>0</v>
      </c>
      <c r="J3141" s="327">
        <v>0</v>
      </c>
      <c r="K3141" s="327">
        <v>0</v>
      </c>
      <c r="L3141" s="327">
        <v>0</v>
      </c>
      <c r="M3141" s="327">
        <v>0</v>
      </c>
      <c r="N3141" s="326" t="s">
        <v>7279</v>
      </c>
    </row>
    <row r="3142" spans="2:14" ht="15" hidden="1" x14ac:dyDescent="0.25">
      <c r="B3142" s="326" t="s">
        <v>16490</v>
      </c>
      <c r="C3142" s="326" t="s">
        <v>1255</v>
      </c>
      <c r="D3142" s="326" t="s">
        <v>16446</v>
      </c>
      <c r="E3142" s="326" t="s">
        <v>16491</v>
      </c>
      <c r="F3142" s="326" t="s">
        <v>801</v>
      </c>
      <c r="G3142" s="326" t="s">
        <v>896</v>
      </c>
      <c r="H3142" s="326" t="s">
        <v>6249</v>
      </c>
      <c r="I3142" s="327">
        <v>0</v>
      </c>
      <c r="J3142" s="327">
        <v>0</v>
      </c>
      <c r="K3142" s="327">
        <v>0</v>
      </c>
      <c r="L3142" s="327">
        <v>0</v>
      </c>
      <c r="M3142" s="327">
        <v>0</v>
      </c>
      <c r="N3142" s="326" t="s">
        <v>7279</v>
      </c>
    </row>
    <row r="3143" spans="2:14" ht="15" hidden="1" x14ac:dyDescent="0.25">
      <c r="B3143" s="324" t="s">
        <v>16492</v>
      </c>
      <c r="C3143" s="324" t="s">
        <v>1255</v>
      </c>
      <c r="D3143" s="324" t="s">
        <v>16446</v>
      </c>
      <c r="E3143" s="324" t="s">
        <v>2509</v>
      </c>
      <c r="F3143" s="324" t="s">
        <v>801</v>
      </c>
      <c r="G3143" s="324" t="s">
        <v>896</v>
      </c>
      <c r="H3143" s="324" t="s">
        <v>6249</v>
      </c>
      <c r="I3143" s="325">
        <v>0</v>
      </c>
      <c r="J3143" s="325">
        <v>0</v>
      </c>
      <c r="K3143" s="325">
        <v>0</v>
      </c>
      <c r="L3143" s="325">
        <v>0</v>
      </c>
      <c r="M3143" s="325">
        <v>0</v>
      </c>
      <c r="N3143" s="324" t="s">
        <v>7279</v>
      </c>
    </row>
    <row r="3144" spans="2:14" ht="15" hidden="1" x14ac:dyDescent="0.25">
      <c r="B3144" s="326" t="s">
        <v>16493</v>
      </c>
      <c r="C3144" s="326" t="s">
        <v>1255</v>
      </c>
      <c r="D3144" s="326" t="s">
        <v>16446</v>
      </c>
      <c r="E3144" s="326" t="s">
        <v>7356</v>
      </c>
      <c r="F3144" s="326" t="s">
        <v>801</v>
      </c>
      <c r="G3144" s="326" t="s">
        <v>896</v>
      </c>
      <c r="H3144" s="326" t="s">
        <v>6249</v>
      </c>
      <c r="I3144" s="327">
        <v>0</v>
      </c>
      <c r="J3144" s="327">
        <v>0</v>
      </c>
      <c r="K3144" s="327">
        <v>0</v>
      </c>
      <c r="L3144" s="327">
        <v>0</v>
      </c>
      <c r="M3144" s="327">
        <v>0</v>
      </c>
      <c r="N3144" s="326" t="s">
        <v>7279</v>
      </c>
    </row>
    <row r="3145" spans="2:14" ht="15" hidden="1" x14ac:dyDescent="0.25">
      <c r="B3145" s="326" t="s">
        <v>16494</v>
      </c>
      <c r="C3145" s="326" t="s">
        <v>1255</v>
      </c>
      <c r="D3145" s="326" t="s">
        <v>16446</v>
      </c>
      <c r="E3145" s="326" t="s">
        <v>2512</v>
      </c>
      <c r="F3145" s="326" t="s">
        <v>2327</v>
      </c>
      <c r="G3145" s="326" t="s">
        <v>896</v>
      </c>
      <c r="H3145" s="326" t="s">
        <v>6249</v>
      </c>
      <c r="I3145" s="327">
        <v>0</v>
      </c>
      <c r="J3145" s="327">
        <v>0</v>
      </c>
      <c r="K3145" s="327">
        <v>0</v>
      </c>
      <c r="L3145" s="327">
        <v>0</v>
      </c>
      <c r="M3145" s="327">
        <v>0</v>
      </c>
      <c r="N3145" s="326" t="s">
        <v>7279</v>
      </c>
    </row>
    <row r="3146" spans="2:14" ht="15" hidden="1" x14ac:dyDescent="0.25">
      <c r="B3146" s="324" t="s">
        <v>16495</v>
      </c>
      <c r="C3146" s="324" t="s">
        <v>1255</v>
      </c>
      <c r="D3146" s="324" t="s">
        <v>16446</v>
      </c>
      <c r="E3146" s="324" t="s">
        <v>3765</v>
      </c>
      <c r="F3146" s="324" t="s">
        <v>2327</v>
      </c>
      <c r="G3146" s="324" t="s">
        <v>896</v>
      </c>
      <c r="H3146" s="324" t="s">
        <v>6249</v>
      </c>
      <c r="I3146" s="325">
        <v>0</v>
      </c>
      <c r="J3146" s="325">
        <v>0</v>
      </c>
      <c r="K3146" s="325">
        <v>0</v>
      </c>
      <c r="L3146" s="325">
        <v>0</v>
      </c>
      <c r="M3146" s="325">
        <v>0</v>
      </c>
      <c r="N3146" s="324" t="s">
        <v>7279</v>
      </c>
    </row>
    <row r="3147" spans="2:14" ht="15" hidden="1" x14ac:dyDescent="0.25">
      <c r="B3147" s="324" t="s">
        <v>16496</v>
      </c>
      <c r="C3147" s="324" t="s">
        <v>1255</v>
      </c>
      <c r="D3147" s="324" t="s">
        <v>16446</v>
      </c>
      <c r="E3147" s="324" t="s">
        <v>2524</v>
      </c>
      <c r="F3147" s="324" t="s">
        <v>2327</v>
      </c>
      <c r="G3147" s="324" t="s">
        <v>896</v>
      </c>
      <c r="H3147" s="324" t="s">
        <v>6249</v>
      </c>
      <c r="I3147" s="325">
        <v>0</v>
      </c>
      <c r="J3147" s="325">
        <v>0</v>
      </c>
      <c r="K3147" s="325">
        <v>0</v>
      </c>
      <c r="L3147" s="325">
        <v>0</v>
      </c>
      <c r="M3147" s="325">
        <v>0</v>
      </c>
      <c r="N3147" s="324" t="s">
        <v>7279</v>
      </c>
    </row>
    <row r="3148" spans="2:14" ht="15" hidden="1" x14ac:dyDescent="0.25">
      <c r="B3148" s="324" t="s">
        <v>16497</v>
      </c>
      <c r="C3148" s="324" t="s">
        <v>1255</v>
      </c>
      <c r="D3148" s="324" t="s">
        <v>16446</v>
      </c>
      <c r="E3148" s="324" t="s">
        <v>5167</v>
      </c>
      <c r="F3148" s="324" t="s">
        <v>2327</v>
      </c>
      <c r="G3148" s="324" t="s">
        <v>896</v>
      </c>
      <c r="H3148" s="324" t="s">
        <v>6249</v>
      </c>
      <c r="I3148" s="325">
        <v>0</v>
      </c>
      <c r="J3148" s="325">
        <v>0</v>
      </c>
      <c r="K3148" s="325">
        <v>0</v>
      </c>
      <c r="L3148" s="325">
        <v>0</v>
      </c>
      <c r="M3148" s="325">
        <v>0</v>
      </c>
      <c r="N3148" s="324" t="s">
        <v>7279</v>
      </c>
    </row>
    <row r="3149" spans="2:14" ht="15" hidden="1" x14ac:dyDescent="0.25">
      <c r="B3149" s="324" t="s">
        <v>16498</v>
      </c>
      <c r="C3149" s="324" t="s">
        <v>1255</v>
      </c>
      <c r="D3149" s="324" t="s">
        <v>16446</v>
      </c>
      <c r="E3149" s="324" t="s">
        <v>4300</v>
      </c>
      <c r="F3149" s="324" t="s">
        <v>2327</v>
      </c>
      <c r="G3149" s="324" t="s">
        <v>896</v>
      </c>
      <c r="H3149" s="324" t="s">
        <v>6249</v>
      </c>
      <c r="I3149" s="325">
        <v>0</v>
      </c>
      <c r="J3149" s="325">
        <v>0</v>
      </c>
      <c r="K3149" s="325">
        <v>0</v>
      </c>
      <c r="L3149" s="325">
        <v>0</v>
      </c>
      <c r="M3149" s="325">
        <v>0</v>
      </c>
      <c r="N3149" s="324" t="s">
        <v>7279</v>
      </c>
    </row>
    <row r="3150" spans="2:14" ht="15" hidden="1" x14ac:dyDescent="0.25">
      <c r="B3150" s="324" t="s">
        <v>16499</v>
      </c>
      <c r="C3150" s="324" t="s">
        <v>1255</v>
      </c>
      <c r="D3150" s="324" t="s">
        <v>16446</v>
      </c>
      <c r="E3150" s="324" t="s">
        <v>2525</v>
      </c>
      <c r="F3150" s="324" t="s">
        <v>2327</v>
      </c>
      <c r="G3150" s="324" t="s">
        <v>896</v>
      </c>
      <c r="H3150" s="324" t="s">
        <v>6249</v>
      </c>
      <c r="I3150" s="325">
        <v>0</v>
      </c>
      <c r="J3150" s="325">
        <v>0</v>
      </c>
      <c r="K3150" s="325">
        <v>0</v>
      </c>
      <c r="L3150" s="325">
        <v>0</v>
      </c>
      <c r="M3150" s="325">
        <v>0</v>
      </c>
      <c r="N3150" s="324" t="s">
        <v>7279</v>
      </c>
    </row>
    <row r="3151" spans="2:14" ht="15" hidden="1" x14ac:dyDescent="0.25">
      <c r="B3151" s="324" t="s">
        <v>16500</v>
      </c>
      <c r="C3151" s="324" t="s">
        <v>1255</v>
      </c>
      <c r="D3151" s="324" t="s">
        <v>16446</v>
      </c>
      <c r="E3151" s="324" t="s">
        <v>5168</v>
      </c>
      <c r="F3151" s="324" t="s">
        <v>1102</v>
      </c>
      <c r="G3151" s="324" t="s">
        <v>896</v>
      </c>
      <c r="H3151" s="324" t="s">
        <v>6249</v>
      </c>
      <c r="I3151" s="325">
        <v>0</v>
      </c>
      <c r="J3151" s="325">
        <v>0</v>
      </c>
      <c r="K3151" s="325">
        <v>0</v>
      </c>
      <c r="L3151" s="325">
        <v>0</v>
      </c>
      <c r="M3151" s="325">
        <v>0</v>
      </c>
      <c r="N3151" s="324" t="s">
        <v>7279</v>
      </c>
    </row>
    <row r="3152" spans="2:14" ht="15" hidden="1" x14ac:dyDescent="0.25">
      <c r="B3152" s="324" t="s">
        <v>16501</v>
      </c>
      <c r="C3152" s="324" t="s">
        <v>1255</v>
      </c>
      <c r="D3152" s="324" t="s">
        <v>16446</v>
      </c>
      <c r="E3152" s="324" t="s">
        <v>16502</v>
      </c>
      <c r="F3152" s="324" t="s">
        <v>1102</v>
      </c>
      <c r="G3152" s="324" t="s">
        <v>896</v>
      </c>
      <c r="H3152" s="324" t="s">
        <v>6249</v>
      </c>
      <c r="I3152" s="325">
        <v>0</v>
      </c>
      <c r="J3152" s="325">
        <v>0</v>
      </c>
      <c r="K3152" s="325">
        <v>0</v>
      </c>
      <c r="L3152" s="325">
        <v>0</v>
      </c>
      <c r="M3152" s="325">
        <v>0</v>
      </c>
      <c r="N3152" s="324" t="s">
        <v>7279</v>
      </c>
    </row>
    <row r="3153" spans="2:14" ht="15" hidden="1" x14ac:dyDescent="0.25">
      <c r="B3153" s="324" t="s">
        <v>16503</v>
      </c>
      <c r="C3153" s="324" t="s">
        <v>1255</v>
      </c>
      <c r="D3153" s="324" t="s">
        <v>16446</v>
      </c>
      <c r="E3153" s="324" t="s">
        <v>2526</v>
      </c>
      <c r="F3153" s="324" t="s">
        <v>2327</v>
      </c>
      <c r="G3153" s="324" t="s">
        <v>896</v>
      </c>
      <c r="H3153" s="324" t="s">
        <v>6249</v>
      </c>
      <c r="I3153" s="325">
        <v>0</v>
      </c>
      <c r="J3153" s="325">
        <v>0</v>
      </c>
      <c r="K3153" s="325">
        <v>0</v>
      </c>
      <c r="L3153" s="325">
        <v>0</v>
      </c>
      <c r="M3153" s="325">
        <v>0</v>
      </c>
      <c r="N3153" s="324" t="s">
        <v>7279</v>
      </c>
    </row>
    <row r="3154" spans="2:14" ht="15" hidden="1" x14ac:dyDescent="0.25">
      <c r="B3154" s="324" t="s">
        <v>16504</v>
      </c>
      <c r="C3154" s="324" t="s">
        <v>1255</v>
      </c>
      <c r="D3154" s="324" t="s">
        <v>16446</v>
      </c>
      <c r="E3154" s="324" t="s">
        <v>2528</v>
      </c>
      <c r="F3154" s="324" t="s">
        <v>1226</v>
      </c>
      <c r="G3154" s="324" t="s">
        <v>896</v>
      </c>
      <c r="H3154" s="324" t="s">
        <v>6249</v>
      </c>
      <c r="I3154" s="325">
        <v>0</v>
      </c>
      <c r="J3154" s="325">
        <v>0</v>
      </c>
      <c r="K3154" s="325">
        <v>0</v>
      </c>
      <c r="L3154" s="325">
        <v>0</v>
      </c>
      <c r="M3154" s="325">
        <v>0</v>
      </c>
      <c r="N3154" s="324" t="s">
        <v>7279</v>
      </c>
    </row>
    <row r="3155" spans="2:14" ht="15" hidden="1" x14ac:dyDescent="0.25">
      <c r="B3155" s="324" t="s">
        <v>16505</v>
      </c>
      <c r="C3155" s="324" t="s">
        <v>1255</v>
      </c>
      <c r="D3155" s="324" t="s">
        <v>16446</v>
      </c>
      <c r="E3155" s="324" t="s">
        <v>8093</v>
      </c>
      <c r="F3155" s="324" t="s">
        <v>801</v>
      </c>
      <c r="G3155" s="324" t="s">
        <v>896</v>
      </c>
      <c r="H3155" s="324" t="s">
        <v>6249</v>
      </c>
      <c r="I3155" s="325">
        <v>0</v>
      </c>
      <c r="J3155" s="325">
        <v>0</v>
      </c>
      <c r="K3155" s="325">
        <v>0</v>
      </c>
      <c r="L3155" s="325">
        <v>0</v>
      </c>
      <c r="M3155" s="325">
        <v>0</v>
      </c>
      <c r="N3155" s="324" t="s">
        <v>7279</v>
      </c>
    </row>
    <row r="3156" spans="2:14" ht="15" hidden="1" x14ac:dyDescent="0.25">
      <c r="B3156" s="324" t="s">
        <v>16506</v>
      </c>
      <c r="C3156" s="324" t="s">
        <v>1255</v>
      </c>
      <c r="D3156" s="324" t="s">
        <v>16446</v>
      </c>
      <c r="E3156" s="324" t="s">
        <v>6379</v>
      </c>
      <c r="F3156" s="324" t="s">
        <v>801</v>
      </c>
      <c r="G3156" s="324" t="s">
        <v>896</v>
      </c>
      <c r="H3156" s="324" t="s">
        <v>6249</v>
      </c>
      <c r="I3156" s="325">
        <v>0</v>
      </c>
      <c r="J3156" s="325">
        <v>0</v>
      </c>
      <c r="K3156" s="325">
        <v>0</v>
      </c>
      <c r="L3156" s="325">
        <v>0</v>
      </c>
      <c r="M3156" s="325">
        <v>0</v>
      </c>
      <c r="N3156" s="324" t="s">
        <v>7279</v>
      </c>
    </row>
    <row r="3157" spans="2:14" ht="15" hidden="1" x14ac:dyDescent="0.25">
      <c r="B3157" s="324" t="s">
        <v>16507</v>
      </c>
      <c r="C3157" s="324" t="s">
        <v>1255</v>
      </c>
      <c r="D3157" s="324" t="s">
        <v>16446</v>
      </c>
      <c r="E3157" s="324" t="s">
        <v>7587</v>
      </c>
      <c r="F3157" s="324" t="s">
        <v>801</v>
      </c>
      <c r="G3157" s="324" t="s">
        <v>896</v>
      </c>
      <c r="H3157" s="324" t="s">
        <v>6249</v>
      </c>
      <c r="I3157" s="325">
        <v>0</v>
      </c>
      <c r="J3157" s="325">
        <v>0</v>
      </c>
      <c r="K3157" s="325">
        <v>0</v>
      </c>
      <c r="L3157" s="325">
        <v>0</v>
      </c>
      <c r="M3157" s="325">
        <v>0</v>
      </c>
      <c r="N3157" s="324" t="s">
        <v>7279</v>
      </c>
    </row>
    <row r="3158" spans="2:14" ht="15" hidden="1" x14ac:dyDescent="0.25">
      <c r="B3158" s="326" t="s">
        <v>16508</v>
      </c>
      <c r="C3158" s="326" t="s">
        <v>1255</v>
      </c>
      <c r="D3158" s="326" t="s">
        <v>16446</v>
      </c>
      <c r="E3158" s="326" t="s">
        <v>6380</v>
      </c>
      <c r="F3158" s="326" t="s">
        <v>801</v>
      </c>
      <c r="G3158" s="326" t="s">
        <v>896</v>
      </c>
      <c r="H3158" s="326" t="s">
        <v>6249</v>
      </c>
      <c r="I3158" s="327">
        <v>0</v>
      </c>
      <c r="J3158" s="327">
        <v>0</v>
      </c>
      <c r="K3158" s="327">
        <v>0</v>
      </c>
      <c r="L3158" s="327">
        <v>0</v>
      </c>
      <c r="M3158" s="327">
        <v>0</v>
      </c>
      <c r="N3158" s="326" t="s">
        <v>7279</v>
      </c>
    </row>
    <row r="3159" spans="2:14" ht="15" hidden="1" x14ac:dyDescent="0.25">
      <c r="B3159" s="326" t="s">
        <v>16509</v>
      </c>
      <c r="C3159" s="326" t="s">
        <v>1255</v>
      </c>
      <c r="D3159" s="326" t="s">
        <v>16446</v>
      </c>
      <c r="E3159" s="326" t="s">
        <v>6381</v>
      </c>
      <c r="F3159" s="326" t="s">
        <v>801</v>
      </c>
      <c r="G3159" s="326" t="s">
        <v>896</v>
      </c>
      <c r="H3159" s="326" t="s">
        <v>6249</v>
      </c>
      <c r="I3159" s="327">
        <v>0</v>
      </c>
      <c r="J3159" s="327">
        <v>0</v>
      </c>
      <c r="K3159" s="327">
        <v>0</v>
      </c>
      <c r="L3159" s="327">
        <v>0</v>
      </c>
      <c r="M3159" s="327">
        <v>0</v>
      </c>
      <c r="N3159" s="326" t="s">
        <v>7279</v>
      </c>
    </row>
    <row r="3160" spans="2:14" ht="15" hidden="1" x14ac:dyDescent="0.25">
      <c r="B3160" s="324" t="s">
        <v>16510</v>
      </c>
      <c r="C3160" s="324" t="s">
        <v>1255</v>
      </c>
      <c r="D3160" s="324" t="s">
        <v>16446</v>
      </c>
      <c r="E3160" s="324" t="s">
        <v>6803</v>
      </c>
      <c r="F3160" s="324" t="s">
        <v>2327</v>
      </c>
      <c r="G3160" s="324" t="s">
        <v>896</v>
      </c>
      <c r="H3160" s="324" t="s">
        <v>6249</v>
      </c>
      <c r="I3160" s="325">
        <v>0</v>
      </c>
      <c r="J3160" s="325">
        <v>0</v>
      </c>
      <c r="K3160" s="325">
        <v>0</v>
      </c>
      <c r="L3160" s="325">
        <v>0</v>
      </c>
      <c r="M3160" s="325">
        <v>0</v>
      </c>
      <c r="N3160" s="324" t="s">
        <v>7279</v>
      </c>
    </row>
    <row r="3161" spans="2:14" ht="15" hidden="1" x14ac:dyDescent="0.25">
      <c r="B3161" s="326" t="s">
        <v>16511</v>
      </c>
      <c r="C3161" s="326" t="s">
        <v>1255</v>
      </c>
      <c r="D3161" s="326" t="s">
        <v>16446</v>
      </c>
      <c r="E3161" s="326" t="s">
        <v>2552</v>
      </c>
      <c r="F3161" s="326" t="s">
        <v>2327</v>
      </c>
      <c r="G3161" s="326" t="s">
        <v>896</v>
      </c>
      <c r="H3161" s="326" t="s">
        <v>6249</v>
      </c>
      <c r="I3161" s="327">
        <v>0</v>
      </c>
      <c r="J3161" s="327">
        <v>0</v>
      </c>
      <c r="K3161" s="327">
        <v>0</v>
      </c>
      <c r="L3161" s="327">
        <v>0</v>
      </c>
      <c r="M3161" s="327">
        <v>0</v>
      </c>
      <c r="N3161" s="326" t="s">
        <v>7279</v>
      </c>
    </row>
    <row r="3162" spans="2:14" ht="15" hidden="1" x14ac:dyDescent="0.25">
      <c r="B3162" s="326" t="s">
        <v>16512</v>
      </c>
      <c r="C3162" s="326" t="s">
        <v>1255</v>
      </c>
      <c r="D3162" s="326" t="s">
        <v>16446</v>
      </c>
      <c r="E3162" s="326" t="s">
        <v>2556</v>
      </c>
      <c r="F3162" s="326" t="s">
        <v>801</v>
      </c>
      <c r="G3162" s="326" t="s">
        <v>896</v>
      </c>
      <c r="H3162" s="326" t="s">
        <v>6249</v>
      </c>
      <c r="I3162" s="327">
        <v>0</v>
      </c>
      <c r="J3162" s="327">
        <v>0</v>
      </c>
      <c r="K3162" s="327">
        <v>0</v>
      </c>
      <c r="L3162" s="327">
        <v>0</v>
      </c>
      <c r="M3162" s="327">
        <v>0</v>
      </c>
      <c r="N3162" s="326" t="s">
        <v>7279</v>
      </c>
    </row>
    <row r="3163" spans="2:14" ht="15" hidden="1" x14ac:dyDescent="0.25">
      <c r="B3163" s="326" t="s">
        <v>16513</v>
      </c>
      <c r="C3163" s="326" t="s">
        <v>1255</v>
      </c>
      <c r="D3163" s="326" t="s">
        <v>16446</v>
      </c>
      <c r="E3163" s="326" t="s">
        <v>2557</v>
      </c>
      <c r="F3163" s="326" t="s">
        <v>2327</v>
      </c>
      <c r="G3163" s="326" t="s">
        <v>896</v>
      </c>
      <c r="H3163" s="326" t="s">
        <v>6249</v>
      </c>
      <c r="I3163" s="327">
        <v>0</v>
      </c>
      <c r="J3163" s="327">
        <v>0</v>
      </c>
      <c r="K3163" s="327">
        <v>0</v>
      </c>
      <c r="L3163" s="327">
        <v>0</v>
      </c>
      <c r="M3163" s="327">
        <v>0</v>
      </c>
      <c r="N3163" s="326" t="s">
        <v>7279</v>
      </c>
    </row>
    <row r="3164" spans="2:14" ht="15" hidden="1" x14ac:dyDescent="0.25">
      <c r="B3164" s="326" t="s">
        <v>16514</v>
      </c>
      <c r="C3164" s="326" t="s">
        <v>1255</v>
      </c>
      <c r="D3164" s="326" t="s">
        <v>16446</v>
      </c>
      <c r="E3164" s="326" t="s">
        <v>2560</v>
      </c>
      <c r="F3164" s="326" t="s">
        <v>2327</v>
      </c>
      <c r="G3164" s="326" t="s">
        <v>896</v>
      </c>
      <c r="H3164" s="326" t="s">
        <v>6249</v>
      </c>
      <c r="I3164" s="327">
        <v>0</v>
      </c>
      <c r="J3164" s="327">
        <v>0</v>
      </c>
      <c r="K3164" s="327">
        <v>0</v>
      </c>
      <c r="L3164" s="327">
        <v>0</v>
      </c>
      <c r="M3164" s="327">
        <v>0</v>
      </c>
      <c r="N3164" s="326" t="s">
        <v>7279</v>
      </c>
    </row>
    <row r="3165" spans="2:14" ht="15" hidden="1" x14ac:dyDescent="0.25">
      <c r="B3165" s="326" t="s">
        <v>16515</v>
      </c>
      <c r="C3165" s="326" t="s">
        <v>1255</v>
      </c>
      <c r="D3165" s="326" t="s">
        <v>16446</v>
      </c>
      <c r="E3165" s="326" t="s">
        <v>5170</v>
      </c>
      <c r="F3165" s="326" t="s">
        <v>801</v>
      </c>
      <c r="G3165" s="326" t="s">
        <v>896</v>
      </c>
      <c r="H3165" s="326" t="s">
        <v>6249</v>
      </c>
      <c r="I3165" s="327">
        <v>0</v>
      </c>
      <c r="J3165" s="327">
        <v>0</v>
      </c>
      <c r="K3165" s="327">
        <v>0</v>
      </c>
      <c r="L3165" s="327">
        <v>0</v>
      </c>
      <c r="M3165" s="327">
        <v>0</v>
      </c>
      <c r="N3165" s="326" t="s">
        <v>7279</v>
      </c>
    </row>
    <row r="3166" spans="2:14" ht="15" hidden="1" x14ac:dyDescent="0.25">
      <c r="B3166" s="326" t="s">
        <v>16516</v>
      </c>
      <c r="C3166" s="326" t="s">
        <v>1255</v>
      </c>
      <c r="D3166" s="326" t="s">
        <v>16446</v>
      </c>
      <c r="E3166" s="326" t="s">
        <v>2562</v>
      </c>
      <c r="F3166" s="326" t="s">
        <v>801</v>
      </c>
      <c r="G3166" s="326" t="s">
        <v>896</v>
      </c>
      <c r="H3166" s="326" t="s">
        <v>6249</v>
      </c>
      <c r="I3166" s="327">
        <v>0</v>
      </c>
      <c r="J3166" s="327">
        <v>0</v>
      </c>
      <c r="K3166" s="327">
        <v>0</v>
      </c>
      <c r="L3166" s="327">
        <v>0</v>
      </c>
      <c r="M3166" s="327">
        <v>0</v>
      </c>
      <c r="N3166" s="326" t="s">
        <v>7279</v>
      </c>
    </row>
    <row r="3167" spans="2:14" ht="15" hidden="1" x14ac:dyDescent="0.25">
      <c r="B3167" s="326" t="s">
        <v>16517</v>
      </c>
      <c r="C3167" s="326" t="s">
        <v>1255</v>
      </c>
      <c r="D3167" s="326" t="s">
        <v>16446</v>
      </c>
      <c r="E3167" s="326" t="s">
        <v>21737</v>
      </c>
      <c r="F3167" s="326" t="s">
        <v>801</v>
      </c>
      <c r="G3167" s="326" t="s">
        <v>896</v>
      </c>
      <c r="H3167" s="326" t="s">
        <v>6249</v>
      </c>
      <c r="I3167" s="327">
        <v>0</v>
      </c>
      <c r="J3167" s="327">
        <v>0</v>
      </c>
      <c r="K3167" s="327">
        <v>0</v>
      </c>
      <c r="L3167" s="327">
        <v>0</v>
      </c>
      <c r="M3167" s="327">
        <v>0</v>
      </c>
      <c r="N3167" s="326" t="s">
        <v>7279</v>
      </c>
    </row>
    <row r="3168" spans="2:14" ht="15" hidden="1" x14ac:dyDescent="0.25">
      <c r="B3168" s="326" t="s">
        <v>16518</v>
      </c>
      <c r="C3168" s="326" t="s">
        <v>1255</v>
      </c>
      <c r="D3168" s="326" t="s">
        <v>16446</v>
      </c>
      <c r="E3168" s="326" t="s">
        <v>2564</v>
      </c>
      <c r="F3168" s="326" t="s">
        <v>801</v>
      </c>
      <c r="G3168" s="326" t="s">
        <v>896</v>
      </c>
      <c r="H3168" s="326" t="s">
        <v>6249</v>
      </c>
      <c r="I3168" s="327">
        <v>0</v>
      </c>
      <c r="J3168" s="327">
        <v>0</v>
      </c>
      <c r="K3168" s="327">
        <v>0</v>
      </c>
      <c r="L3168" s="327">
        <v>0</v>
      </c>
      <c r="M3168" s="327">
        <v>0</v>
      </c>
      <c r="N3168" s="326" t="s">
        <v>7279</v>
      </c>
    </row>
    <row r="3169" spans="2:14" ht="15" hidden="1" x14ac:dyDescent="0.25">
      <c r="B3169" s="324" t="s">
        <v>16519</v>
      </c>
      <c r="C3169" s="324" t="s">
        <v>1255</v>
      </c>
      <c r="D3169" s="324" t="s">
        <v>16446</v>
      </c>
      <c r="E3169" s="324" t="s">
        <v>8094</v>
      </c>
      <c r="F3169" s="324" t="s">
        <v>2327</v>
      </c>
      <c r="G3169" s="324" t="s">
        <v>896</v>
      </c>
      <c r="H3169" s="324" t="s">
        <v>6249</v>
      </c>
      <c r="I3169" s="325">
        <v>0</v>
      </c>
      <c r="J3169" s="325">
        <v>0</v>
      </c>
      <c r="K3169" s="325">
        <v>0</v>
      </c>
      <c r="L3169" s="325">
        <v>0</v>
      </c>
      <c r="M3169" s="325">
        <v>0</v>
      </c>
      <c r="N3169" s="324" t="s">
        <v>7279</v>
      </c>
    </row>
    <row r="3170" spans="2:14" ht="15" hidden="1" x14ac:dyDescent="0.25">
      <c r="B3170" s="324" t="s">
        <v>16520</v>
      </c>
      <c r="C3170" s="324" t="s">
        <v>1255</v>
      </c>
      <c r="D3170" s="324" t="s">
        <v>16446</v>
      </c>
      <c r="E3170" s="324" t="s">
        <v>9855</v>
      </c>
      <c r="F3170" s="324" t="s">
        <v>803</v>
      </c>
      <c r="G3170" s="324" t="s">
        <v>896</v>
      </c>
      <c r="H3170" s="324" t="s">
        <v>6249</v>
      </c>
      <c r="I3170" s="325">
        <v>0</v>
      </c>
      <c r="J3170" s="325">
        <v>0</v>
      </c>
      <c r="K3170" s="325">
        <v>0</v>
      </c>
      <c r="L3170" s="325">
        <v>0</v>
      </c>
      <c r="M3170" s="325">
        <v>0</v>
      </c>
      <c r="N3170" s="324" t="s">
        <v>7279</v>
      </c>
    </row>
    <row r="3171" spans="2:14" ht="15" hidden="1" x14ac:dyDescent="0.25">
      <c r="B3171" s="326" t="s">
        <v>16521</v>
      </c>
      <c r="C3171" s="326" t="s">
        <v>1255</v>
      </c>
      <c r="D3171" s="326" t="s">
        <v>16446</v>
      </c>
      <c r="E3171" s="326" t="s">
        <v>2569</v>
      </c>
      <c r="F3171" s="326" t="s">
        <v>801</v>
      </c>
      <c r="G3171" s="326" t="s">
        <v>896</v>
      </c>
      <c r="H3171" s="326" t="s">
        <v>6249</v>
      </c>
      <c r="I3171" s="327">
        <v>0</v>
      </c>
      <c r="J3171" s="327">
        <v>0</v>
      </c>
      <c r="K3171" s="327">
        <v>0</v>
      </c>
      <c r="L3171" s="327">
        <v>0</v>
      </c>
      <c r="M3171" s="327">
        <v>0</v>
      </c>
      <c r="N3171" s="326" t="s">
        <v>7279</v>
      </c>
    </row>
    <row r="3172" spans="2:14" ht="15" hidden="1" x14ac:dyDescent="0.25">
      <c r="B3172" s="324" t="s">
        <v>16522</v>
      </c>
      <c r="C3172" s="324" t="s">
        <v>1255</v>
      </c>
      <c r="D3172" s="324" t="s">
        <v>16446</v>
      </c>
      <c r="E3172" s="324" t="s">
        <v>6382</v>
      </c>
      <c r="F3172" s="324" t="s">
        <v>801</v>
      </c>
      <c r="G3172" s="324" t="s">
        <v>896</v>
      </c>
      <c r="H3172" s="324" t="s">
        <v>6249</v>
      </c>
      <c r="I3172" s="325">
        <v>0</v>
      </c>
      <c r="J3172" s="325">
        <v>0</v>
      </c>
      <c r="K3172" s="325">
        <v>0</v>
      </c>
      <c r="L3172" s="325">
        <v>0</v>
      </c>
      <c r="M3172" s="325">
        <v>0</v>
      </c>
      <c r="N3172" s="324" t="s">
        <v>7279</v>
      </c>
    </row>
    <row r="3173" spans="2:14" ht="15" hidden="1" x14ac:dyDescent="0.25">
      <c r="B3173" s="324" t="s">
        <v>16523</v>
      </c>
      <c r="C3173" s="324" t="s">
        <v>1255</v>
      </c>
      <c r="D3173" s="324" t="s">
        <v>16446</v>
      </c>
      <c r="E3173" s="324" t="s">
        <v>21738</v>
      </c>
      <c r="F3173" s="324" t="s">
        <v>801</v>
      </c>
      <c r="G3173" s="324" t="s">
        <v>896</v>
      </c>
      <c r="H3173" s="324" t="s">
        <v>6249</v>
      </c>
      <c r="I3173" s="325">
        <v>0</v>
      </c>
      <c r="J3173" s="325">
        <v>0</v>
      </c>
      <c r="K3173" s="325">
        <v>0</v>
      </c>
      <c r="L3173" s="325">
        <v>0</v>
      </c>
      <c r="M3173" s="325">
        <v>0</v>
      </c>
      <c r="N3173" s="324" t="s">
        <v>7279</v>
      </c>
    </row>
    <row r="3174" spans="2:14" ht="15" hidden="1" x14ac:dyDescent="0.25">
      <c r="B3174" s="326" t="s">
        <v>16524</v>
      </c>
      <c r="C3174" s="326" t="s">
        <v>1255</v>
      </c>
      <c r="D3174" s="326" t="s">
        <v>16446</v>
      </c>
      <c r="E3174" s="326" t="s">
        <v>7595</v>
      </c>
      <c r="F3174" s="326" t="s">
        <v>2327</v>
      </c>
      <c r="G3174" s="326" t="s">
        <v>896</v>
      </c>
      <c r="H3174" s="326" t="s">
        <v>6249</v>
      </c>
      <c r="I3174" s="327">
        <v>0</v>
      </c>
      <c r="J3174" s="327">
        <v>0</v>
      </c>
      <c r="K3174" s="327">
        <v>0</v>
      </c>
      <c r="L3174" s="327">
        <v>0</v>
      </c>
      <c r="M3174" s="327">
        <v>0</v>
      </c>
      <c r="N3174" s="326" t="s">
        <v>7279</v>
      </c>
    </row>
    <row r="3175" spans="2:14" ht="15" hidden="1" x14ac:dyDescent="0.25">
      <c r="B3175" s="324" t="s">
        <v>16525</v>
      </c>
      <c r="C3175" s="324" t="s">
        <v>1255</v>
      </c>
      <c r="D3175" s="324" t="s">
        <v>16446</v>
      </c>
      <c r="E3175" s="324" t="s">
        <v>2578</v>
      </c>
      <c r="F3175" s="324" t="s">
        <v>2327</v>
      </c>
      <c r="G3175" s="324" t="s">
        <v>896</v>
      </c>
      <c r="H3175" s="324" t="s">
        <v>6249</v>
      </c>
      <c r="I3175" s="325">
        <v>0</v>
      </c>
      <c r="J3175" s="325">
        <v>0</v>
      </c>
      <c r="K3175" s="325">
        <v>0</v>
      </c>
      <c r="L3175" s="325">
        <v>0</v>
      </c>
      <c r="M3175" s="325">
        <v>0</v>
      </c>
      <c r="N3175" s="324" t="s">
        <v>7279</v>
      </c>
    </row>
    <row r="3176" spans="2:14" ht="15" hidden="1" x14ac:dyDescent="0.25">
      <c r="B3176" s="326" t="s">
        <v>16526</v>
      </c>
      <c r="C3176" s="326" t="s">
        <v>1255</v>
      </c>
      <c r="D3176" s="326" t="s">
        <v>16446</v>
      </c>
      <c r="E3176" s="326" t="s">
        <v>7357</v>
      </c>
      <c r="F3176" s="326" t="s">
        <v>2327</v>
      </c>
      <c r="G3176" s="326" t="s">
        <v>896</v>
      </c>
      <c r="H3176" s="326" t="s">
        <v>6249</v>
      </c>
      <c r="I3176" s="327">
        <v>0</v>
      </c>
      <c r="J3176" s="327">
        <v>0</v>
      </c>
      <c r="K3176" s="327">
        <v>0</v>
      </c>
      <c r="L3176" s="327">
        <v>0</v>
      </c>
      <c r="M3176" s="327">
        <v>0</v>
      </c>
      <c r="N3176" s="326" t="s">
        <v>7279</v>
      </c>
    </row>
    <row r="3177" spans="2:14" ht="15" hidden="1" x14ac:dyDescent="0.25">
      <c r="B3177" s="324" t="s">
        <v>16527</v>
      </c>
      <c r="C3177" s="324" t="s">
        <v>1255</v>
      </c>
      <c r="D3177" s="324" t="s">
        <v>16446</v>
      </c>
      <c r="E3177" s="324" t="s">
        <v>6383</v>
      </c>
      <c r="F3177" s="324" t="s">
        <v>2327</v>
      </c>
      <c r="G3177" s="324" t="s">
        <v>896</v>
      </c>
      <c r="H3177" s="324" t="s">
        <v>6249</v>
      </c>
      <c r="I3177" s="325">
        <v>0</v>
      </c>
      <c r="J3177" s="325">
        <v>0</v>
      </c>
      <c r="K3177" s="325">
        <v>0</v>
      </c>
      <c r="L3177" s="325">
        <v>0</v>
      </c>
      <c r="M3177" s="325">
        <v>0</v>
      </c>
      <c r="N3177" s="324" t="s">
        <v>7279</v>
      </c>
    </row>
    <row r="3178" spans="2:14" ht="15" hidden="1" x14ac:dyDescent="0.25">
      <c r="B3178" s="326" t="s">
        <v>16528</v>
      </c>
      <c r="C3178" s="326" t="s">
        <v>1255</v>
      </c>
      <c r="D3178" s="326" t="s">
        <v>16446</v>
      </c>
      <c r="E3178" s="326" t="s">
        <v>7597</v>
      </c>
      <c r="F3178" s="326" t="s">
        <v>2327</v>
      </c>
      <c r="G3178" s="326" t="s">
        <v>896</v>
      </c>
      <c r="H3178" s="326" t="s">
        <v>6249</v>
      </c>
      <c r="I3178" s="327">
        <v>0</v>
      </c>
      <c r="J3178" s="327">
        <v>0</v>
      </c>
      <c r="K3178" s="327">
        <v>0</v>
      </c>
      <c r="L3178" s="327">
        <v>0</v>
      </c>
      <c r="M3178" s="327">
        <v>0</v>
      </c>
      <c r="N3178" s="326" t="s">
        <v>7279</v>
      </c>
    </row>
    <row r="3179" spans="2:14" ht="15" hidden="1" x14ac:dyDescent="0.25">
      <c r="B3179" s="324" t="s">
        <v>16529</v>
      </c>
      <c r="C3179" s="324" t="s">
        <v>1255</v>
      </c>
      <c r="D3179" s="324" t="s">
        <v>16446</v>
      </c>
      <c r="E3179" s="324" t="s">
        <v>2584</v>
      </c>
      <c r="F3179" s="324" t="s">
        <v>2327</v>
      </c>
      <c r="G3179" s="324" t="s">
        <v>896</v>
      </c>
      <c r="H3179" s="324" t="s">
        <v>6249</v>
      </c>
      <c r="I3179" s="325">
        <v>0</v>
      </c>
      <c r="J3179" s="325">
        <v>0</v>
      </c>
      <c r="K3179" s="325">
        <v>0</v>
      </c>
      <c r="L3179" s="325">
        <v>0</v>
      </c>
      <c r="M3179" s="325">
        <v>0</v>
      </c>
      <c r="N3179" s="324" t="s">
        <v>7279</v>
      </c>
    </row>
    <row r="3180" spans="2:14" ht="15" hidden="1" x14ac:dyDescent="0.25">
      <c r="B3180" s="326" t="s">
        <v>16530</v>
      </c>
      <c r="C3180" s="326" t="s">
        <v>1255</v>
      </c>
      <c r="D3180" s="326" t="s">
        <v>16446</v>
      </c>
      <c r="E3180" s="326" t="s">
        <v>2585</v>
      </c>
      <c r="F3180" s="326" t="s">
        <v>2327</v>
      </c>
      <c r="G3180" s="326" t="s">
        <v>896</v>
      </c>
      <c r="H3180" s="326" t="s">
        <v>6249</v>
      </c>
      <c r="I3180" s="327">
        <v>0</v>
      </c>
      <c r="J3180" s="327">
        <v>0</v>
      </c>
      <c r="K3180" s="327">
        <v>0</v>
      </c>
      <c r="L3180" s="327">
        <v>0</v>
      </c>
      <c r="M3180" s="327">
        <v>0</v>
      </c>
      <c r="N3180" s="326" t="s">
        <v>7279</v>
      </c>
    </row>
    <row r="3181" spans="2:14" ht="15" hidden="1" x14ac:dyDescent="0.25">
      <c r="B3181" s="324" t="s">
        <v>16531</v>
      </c>
      <c r="C3181" s="324" t="s">
        <v>1255</v>
      </c>
      <c r="D3181" s="324" t="s">
        <v>16446</v>
      </c>
      <c r="E3181" s="324" t="s">
        <v>2588</v>
      </c>
      <c r="F3181" s="324" t="s">
        <v>801</v>
      </c>
      <c r="G3181" s="324" t="s">
        <v>896</v>
      </c>
      <c r="H3181" s="324" t="s">
        <v>6249</v>
      </c>
      <c r="I3181" s="325">
        <v>0</v>
      </c>
      <c r="J3181" s="325">
        <v>0</v>
      </c>
      <c r="K3181" s="325">
        <v>0</v>
      </c>
      <c r="L3181" s="325">
        <v>0</v>
      </c>
      <c r="M3181" s="325">
        <v>0</v>
      </c>
      <c r="N3181" s="324" t="s">
        <v>7279</v>
      </c>
    </row>
    <row r="3182" spans="2:14" ht="15" hidden="1" x14ac:dyDescent="0.25">
      <c r="B3182" s="326" t="s">
        <v>16532</v>
      </c>
      <c r="C3182" s="326" t="s">
        <v>1255</v>
      </c>
      <c r="D3182" s="326" t="s">
        <v>16446</v>
      </c>
      <c r="E3182" s="326" t="s">
        <v>2593</v>
      </c>
      <c r="F3182" s="326" t="s">
        <v>2327</v>
      </c>
      <c r="G3182" s="326" t="s">
        <v>896</v>
      </c>
      <c r="H3182" s="326" t="s">
        <v>6249</v>
      </c>
      <c r="I3182" s="327">
        <v>0</v>
      </c>
      <c r="J3182" s="327">
        <v>0</v>
      </c>
      <c r="K3182" s="327">
        <v>0</v>
      </c>
      <c r="L3182" s="327">
        <v>0</v>
      </c>
      <c r="M3182" s="327">
        <v>0</v>
      </c>
      <c r="N3182" s="326" t="s">
        <v>7279</v>
      </c>
    </row>
    <row r="3183" spans="2:14" ht="15" hidden="1" x14ac:dyDescent="0.25">
      <c r="B3183" s="326" t="s">
        <v>16533</v>
      </c>
      <c r="C3183" s="326" t="s">
        <v>1255</v>
      </c>
      <c r="D3183" s="326" t="s">
        <v>16446</v>
      </c>
      <c r="E3183" s="326" t="s">
        <v>3998</v>
      </c>
      <c r="F3183" s="326" t="s">
        <v>1102</v>
      </c>
      <c r="G3183" s="326" t="s">
        <v>896</v>
      </c>
      <c r="H3183" s="326" t="s">
        <v>6249</v>
      </c>
      <c r="I3183" s="327">
        <v>0</v>
      </c>
      <c r="J3183" s="327">
        <v>0</v>
      </c>
      <c r="K3183" s="327">
        <v>0</v>
      </c>
      <c r="L3183" s="327">
        <v>0</v>
      </c>
      <c r="M3183" s="327">
        <v>0</v>
      </c>
      <c r="N3183" s="326" t="s">
        <v>7279</v>
      </c>
    </row>
    <row r="3184" spans="2:14" ht="15" hidden="1" x14ac:dyDescent="0.25">
      <c r="B3184" s="324" t="s">
        <v>16534</v>
      </c>
      <c r="C3184" s="324" t="s">
        <v>1255</v>
      </c>
      <c r="D3184" s="324" t="s">
        <v>16446</v>
      </c>
      <c r="E3184" s="324" t="s">
        <v>3767</v>
      </c>
      <c r="F3184" s="324" t="s">
        <v>2327</v>
      </c>
      <c r="G3184" s="324" t="s">
        <v>896</v>
      </c>
      <c r="H3184" s="324" t="s">
        <v>6249</v>
      </c>
      <c r="I3184" s="325">
        <v>0</v>
      </c>
      <c r="J3184" s="325">
        <v>0</v>
      </c>
      <c r="K3184" s="325">
        <v>0</v>
      </c>
      <c r="L3184" s="325">
        <v>0</v>
      </c>
      <c r="M3184" s="325">
        <v>0</v>
      </c>
      <c r="N3184" s="324" t="s">
        <v>7279</v>
      </c>
    </row>
    <row r="3185" spans="2:14" ht="15" hidden="1" x14ac:dyDescent="0.25">
      <c r="B3185" s="326" t="s">
        <v>16535</v>
      </c>
      <c r="C3185" s="326" t="s">
        <v>1255</v>
      </c>
      <c r="D3185" s="326" t="s">
        <v>16446</v>
      </c>
      <c r="E3185" s="326" t="s">
        <v>3768</v>
      </c>
      <c r="F3185" s="326" t="s">
        <v>2327</v>
      </c>
      <c r="G3185" s="326" t="s">
        <v>896</v>
      </c>
      <c r="H3185" s="326" t="s">
        <v>6249</v>
      </c>
      <c r="I3185" s="327">
        <v>0</v>
      </c>
      <c r="J3185" s="327">
        <v>0</v>
      </c>
      <c r="K3185" s="327">
        <v>0</v>
      </c>
      <c r="L3185" s="327">
        <v>0</v>
      </c>
      <c r="M3185" s="327">
        <v>0</v>
      </c>
      <c r="N3185" s="326" t="s">
        <v>7279</v>
      </c>
    </row>
    <row r="3186" spans="2:14" ht="15" hidden="1" x14ac:dyDescent="0.25">
      <c r="B3186" s="326" t="s">
        <v>16536</v>
      </c>
      <c r="C3186" s="326" t="s">
        <v>1255</v>
      </c>
      <c r="D3186" s="326" t="s">
        <v>16446</v>
      </c>
      <c r="E3186" s="326" t="s">
        <v>5172</v>
      </c>
      <c r="F3186" s="326" t="s">
        <v>801</v>
      </c>
      <c r="G3186" s="326" t="s">
        <v>896</v>
      </c>
      <c r="H3186" s="326" t="s">
        <v>6249</v>
      </c>
      <c r="I3186" s="327">
        <v>0</v>
      </c>
      <c r="J3186" s="327">
        <v>0</v>
      </c>
      <c r="K3186" s="327">
        <v>0</v>
      </c>
      <c r="L3186" s="327">
        <v>0</v>
      </c>
      <c r="M3186" s="327">
        <v>0</v>
      </c>
      <c r="N3186" s="326" t="s">
        <v>7279</v>
      </c>
    </row>
    <row r="3187" spans="2:14" ht="15" hidden="1" x14ac:dyDescent="0.25">
      <c r="B3187" s="326" t="s">
        <v>16537</v>
      </c>
      <c r="C3187" s="326" t="s">
        <v>1255</v>
      </c>
      <c r="D3187" s="326" t="s">
        <v>16446</v>
      </c>
      <c r="E3187" s="326" t="s">
        <v>6385</v>
      </c>
      <c r="F3187" s="326" t="s">
        <v>801</v>
      </c>
      <c r="G3187" s="326" t="s">
        <v>896</v>
      </c>
      <c r="H3187" s="326" t="s">
        <v>6249</v>
      </c>
      <c r="I3187" s="327">
        <v>0</v>
      </c>
      <c r="J3187" s="327">
        <v>0</v>
      </c>
      <c r="K3187" s="327">
        <v>0</v>
      </c>
      <c r="L3187" s="327">
        <v>0</v>
      </c>
      <c r="M3187" s="327">
        <v>0</v>
      </c>
      <c r="N3187" s="326" t="s">
        <v>7279</v>
      </c>
    </row>
    <row r="3188" spans="2:14" ht="15" hidden="1" x14ac:dyDescent="0.25">
      <c r="B3188" s="326" t="s">
        <v>16538</v>
      </c>
      <c r="C3188" s="326" t="s">
        <v>1255</v>
      </c>
      <c r="D3188" s="326" t="s">
        <v>16446</v>
      </c>
      <c r="E3188" s="326" t="s">
        <v>3778</v>
      </c>
      <c r="F3188" s="326" t="s">
        <v>2327</v>
      </c>
      <c r="G3188" s="326" t="s">
        <v>896</v>
      </c>
      <c r="H3188" s="326" t="s">
        <v>6249</v>
      </c>
      <c r="I3188" s="327">
        <v>0</v>
      </c>
      <c r="J3188" s="327">
        <v>0</v>
      </c>
      <c r="K3188" s="327">
        <v>0</v>
      </c>
      <c r="L3188" s="327">
        <v>0</v>
      </c>
      <c r="M3188" s="327">
        <v>0</v>
      </c>
      <c r="N3188" s="326" t="s">
        <v>7279</v>
      </c>
    </row>
    <row r="3189" spans="2:14" ht="15" hidden="1" x14ac:dyDescent="0.25">
      <c r="B3189" s="326" t="s">
        <v>16539</v>
      </c>
      <c r="C3189" s="326" t="s">
        <v>1255</v>
      </c>
      <c r="D3189" s="326" t="s">
        <v>16446</v>
      </c>
      <c r="E3189" s="326" t="s">
        <v>6386</v>
      </c>
      <c r="F3189" s="326" t="s">
        <v>2327</v>
      </c>
      <c r="G3189" s="326" t="s">
        <v>896</v>
      </c>
      <c r="H3189" s="326" t="s">
        <v>6249</v>
      </c>
      <c r="I3189" s="327">
        <v>0</v>
      </c>
      <c r="J3189" s="327">
        <v>0</v>
      </c>
      <c r="K3189" s="327">
        <v>0</v>
      </c>
      <c r="L3189" s="327">
        <v>0</v>
      </c>
      <c r="M3189" s="327">
        <v>0</v>
      </c>
      <c r="N3189" s="326" t="s">
        <v>7279</v>
      </c>
    </row>
    <row r="3190" spans="2:14" ht="15" hidden="1" x14ac:dyDescent="0.25">
      <c r="B3190" s="326" t="s">
        <v>16540</v>
      </c>
      <c r="C3190" s="326" t="s">
        <v>1255</v>
      </c>
      <c r="D3190" s="326" t="s">
        <v>16446</v>
      </c>
      <c r="E3190" s="326" t="s">
        <v>8174</v>
      </c>
      <c r="F3190" s="326" t="s">
        <v>2327</v>
      </c>
      <c r="G3190" s="326" t="s">
        <v>896</v>
      </c>
      <c r="H3190" s="326" t="s">
        <v>6249</v>
      </c>
      <c r="I3190" s="327">
        <v>0</v>
      </c>
      <c r="J3190" s="327">
        <v>0</v>
      </c>
      <c r="K3190" s="327">
        <v>0</v>
      </c>
      <c r="L3190" s="327">
        <v>0</v>
      </c>
      <c r="M3190" s="327">
        <v>0</v>
      </c>
      <c r="N3190" s="326" t="s">
        <v>7279</v>
      </c>
    </row>
    <row r="3191" spans="2:14" ht="15" hidden="1" x14ac:dyDescent="0.25">
      <c r="B3191" s="326" t="s">
        <v>16541</v>
      </c>
      <c r="C3191" s="326" t="s">
        <v>1255</v>
      </c>
      <c r="D3191" s="326" t="s">
        <v>16446</v>
      </c>
      <c r="E3191" s="326" t="s">
        <v>7598</v>
      </c>
      <c r="F3191" s="326" t="s">
        <v>801</v>
      </c>
      <c r="G3191" s="326" t="s">
        <v>896</v>
      </c>
      <c r="H3191" s="326" t="s">
        <v>6249</v>
      </c>
      <c r="I3191" s="327">
        <v>0</v>
      </c>
      <c r="J3191" s="327">
        <v>0</v>
      </c>
      <c r="K3191" s="327">
        <v>0</v>
      </c>
      <c r="L3191" s="327">
        <v>0</v>
      </c>
      <c r="M3191" s="327">
        <v>0</v>
      </c>
      <c r="N3191" s="326" t="s">
        <v>7279</v>
      </c>
    </row>
    <row r="3192" spans="2:14" ht="15" hidden="1" x14ac:dyDescent="0.25">
      <c r="B3192" s="324" t="s">
        <v>16542</v>
      </c>
      <c r="C3192" s="324" t="s">
        <v>1255</v>
      </c>
      <c r="D3192" s="324" t="s">
        <v>16446</v>
      </c>
      <c r="E3192" s="324" t="s">
        <v>16543</v>
      </c>
      <c r="F3192" s="324" t="s">
        <v>801</v>
      </c>
      <c r="G3192" s="324" t="s">
        <v>896</v>
      </c>
      <c r="H3192" s="324" t="s">
        <v>6249</v>
      </c>
      <c r="I3192" s="325">
        <v>0</v>
      </c>
      <c r="J3192" s="325">
        <v>0</v>
      </c>
      <c r="K3192" s="325">
        <v>0</v>
      </c>
      <c r="L3192" s="325">
        <v>0</v>
      </c>
      <c r="M3192" s="325">
        <v>0</v>
      </c>
      <c r="N3192" s="324" t="s">
        <v>7279</v>
      </c>
    </row>
    <row r="3193" spans="2:14" ht="15" hidden="1" x14ac:dyDescent="0.25">
      <c r="B3193" s="324" t="s">
        <v>16544</v>
      </c>
      <c r="C3193" s="324" t="s">
        <v>1255</v>
      </c>
      <c r="D3193" s="324" t="s">
        <v>16446</v>
      </c>
      <c r="E3193" s="324" t="s">
        <v>6387</v>
      </c>
      <c r="F3193" s="324" t="s">
        <v>801</v>
      </c>
      <c r="G3193" s="324" t="s">
        <v>896</v>
      </c>
      <c r="H3193" s="324" t="s">
        <v>6249</v>
      </c>
      <c r="I3193" s="325">
        <v>0</v>
      </c>
      <c r="J3193" s="325">
        <v>0</v>
      </c>
      <c r="K3193" s="325">
        <v>0</v>
      </c>
      <c r="L3193" s="325">
        <v>0</v>
      </c>
      <c r="M3193" s="325">
        <v>0</v>
      </c>
      <c r="N3193" s="324" t="s">
        <v>7279</v>
      </c>
    </row>
    <row r="3194" spans="2:14" ht="15" hidden="1" x14ac:dyDescent="0.25">
      <c r="B3194" s="324" t="s">
        <v>16545</v>
      </c>
      <c r="C3194" s="324" t="s">
        <v>1255</v>
      </c>
      <c r="D3194" s="324" t="s">
        <v>16446</v>
      </c>
      <c r="E3194" s="324" t="s">
        <v>7600</v>
      </c>
      <c r="F3194" s="324" t="s">
        <v>2327</v>
      </c>
      <c r="G3194" s="324" t="s">
        <v>896</v>
      </c>
      <c r="H3194" s="324" t="s">
        <v>6249</v>
      </c>
      <c r="I3194" s="325">
        <v>0</v>
      </c>
      <c r="J3194" s="325">
        <v>0</v>
      </c>
      <c r="K3194" s="325">
        <v>0</v>
      </c>
      <c r="L3194" s="325">
        <v>0</v>
      </c>
      <c r="M3194" s="325">
        <v>0</v>
      </c>
      <c r="N3194" s="324" t="s">
        <v>7279</v>
      </c>
    </row>
    <row r="3195" spans="2:14" ht="15" hidden="1" x14ac:dyDescent="0.25">
      <c r="B3195" s="324" t="s">
        <v>16546</v>
      </c>
      <c r="C3195" s="324" t="s">
        <v>1255</v>
      </c>
      <c r="D3195" s="324" t="s">
        <v>16446</v>
      </c>
      <c r="E3195" s="324" t="s">
        <v>8134</v>
      </c>
      <c r="F3195" s="324" t="s">
        <v>801</v>
      </c>
      <c r="G3195" s="324" t="s">
        <v>896</v>
      </c>
      <c r="H3195" s="324" t="s">
        <v>6249</v>
      </c>
      <c r="I3195" s="325">
        <v>0</v>
      </c>
      <c r="J3195" s="325">
        <v>0</v>
      </c>
      <c r="K3195" s="325">
        <v>0</v>
      </c>
      <c r="L3195" s="325">
        <v>0</v>
      </c>
      <c r="M3195" s="325">
        <v>0</v>
      </c>
      <c r="N3195" s="324" t="s">
        <v>7279</v>
      </c>
    </row>
    <row r="3196" spans="2:14" ht="15" hidden="1" x14ac:dyDescent="0.25">
      <c r="B3196" s="324" t="s">
        <v>16547</v>
      </c>
      <c r="C3196" s="324" t="s">
        <v>1255</v>
      </c>
      <c r="D3196" s="324" t="s">
        <v>16446</v>
      </c>
      <c r="E3196" s="324" t="s">
        <v>4182</v>
      </c>
      <c r="F3196" s="324" t="s">
        <v>801</v>
      </c>
      <c r="G3196" s="324" t="s">
        <v>896</v>
      </c>
      <c r="H3196" s="324" t="s">
        <v>6249</v>
      </c>
      <c r="I3196" s="325">
        <v>0</v>
      </c>
      <c r="J3196" s="325">
        <v>0</v>
      </c>
      <c r="K3196" s="325">
        <v>0</v>
      </c>
      <c r="L3196" s="325">
        <v>0</v>
      </c>
      <c r="M3196" s="325">
        <v>0</v>
      </c>
      <c r="N3196" s="324" t="s">
        <v>7279</v>
      </c>
    </row>
    <row r="3197" spans="2:14" ht="15" hidden="1" x14ac:dyDescent="0.25">
      <c r="B3197" s="324" t="s">
        <v>16548</v>
      </c>
      <c r="C3197" s="324" t="s">
        <v>1255</v>
      </c>
      <c r="D3197" s="324" t="s">
        <v>16446</v>
      </c>
      <c r="E3197" s="324" t="s">
        <v>8175</v>
      </c>
      <c r="F3197" s="324" t="s">
        <v>801</v>
      </c>
      <c r="G3197" s="324" t="s">
        <v>896</v>
      </c>
      <c r="H3197" s="324" t="s">
        <v>6249</v>
      </c>
      <c r="I3197" s="325">
        <v>0</v>
      </c>
      <c r="J3197" s="325">
        <v>0</v>
      </c>
      <c r="K3197" s="325">
        <v>0</v>
      </c>
      <c r="L3197" s="325">
        <v>0</v>
      </c>
      <c r="M3197" s="325">
        <v>0</v>
      </c>
      <c r="N3197" s="324" t="s">
        <v>7279</v>
      </c>
    </row>
    <row r="3198" spans="2:14" ht="15" hidden="1" x14ac:dyDescent="0.25">
      <c r="B3198" s="324" t="s">
        <v>16549</v>
      </c>
      <c r="C3198" s="324" t="s">
        <v>1255</v>
      </c>
      <c r="D3198" s="324" t="s">
        <v>16446</v>
      </c>
      <c r="E3198" s="324" t="s">
        <v>4302</v>
      </c>
      <c r="F3198" s="324" t="s">
        <v>2333</v>
      </c>
      <c r="G3198" s="324" t="s">
        <v>896</v>
      </c>
      <c r="H3198" s="324" t="s">
        <v>6249</v>
      </c>
      <c r="I3198" s="325">
        <v>0</v>
      </c>
      <c r="J3198" s="325">
        <v>0</v>
      </c>
      <c r="K3198" s="325">
        <v>0</v>
      </c>
      <c r="L3198" s="325">
        <v>0</v>
      </c>
      <c r="M3198" s="325">
        <v>0</v>
      </c>
      <c r="N3198" s="324" t="s">
        <v>7279</v>
      </c>
    </row>
    <row r="3199" spans="2:14" ht="15" hidden="1" x14ac:dyDescent="0.25">
      <c r="B3199" s="324" t="s">
        <v>16550</v>
      </c>
      <c r="C3199" s="324" t="s">
        <v>1255</v>
      </c>
      <c r="D3199" s="324" t="s">
        <v>16446</v>
      </c>
      <c r="E3199" s="324" t="s">
        <v>6390</v>
      </c>
      <c r="F3199" s="324" t="s">
        <v>2327</v>
      </c>
      <c r="G3199" s="324" t="s">
        <v>896</v>
      </c>
      <c r="H3199" s="324" t="s">
        <v>6249</v>
      </c>
      <c r="I3199" s="325">
        <v>0</v>
      </c>
      <c r="J3199" s="325">
        <v>0</v>
      </c>
      <c r="K3199" s="325">
        <v>0</v>
      </c>
      <c r="L3199" s="325">
        <v>0</v>
      </c>
      <c r="M3199" s="325">
        <v>0</v>
      </c>
      <c r="N3199" s="324" t="s">
        <v>7279</v>
      </c>
    </row>
    <row r="3200" spans="2:14" ht="15" hidden="1" x14ac:dyDescent="0.25">
      <c r="B3200" s="326" t="s">
        <v>16551</v>
      </c>
      <c r="C3200" s="326" t="s">
        <v>1255</v>
      </c>
      <c r="D3200" s="326" t="s">
        <v>16446</v>
      </c>
      <c r="E3200" s="326" t="s">
        <v>4220</v>
      </c>
      <c r="F3200" s="326" t="s">
        <v>2327</v>
      </c>
      <c r="G3200" s="326" t="s">
        <v>896</v>
      </c>
      <c r="H3200" s="326" t="s">
        <v>6249</v>
      </c>
      <c r="I3200" s="327">
        <v>0</v>
      </c>
      <c r="J3200" s="327">
        <v>0</v>
      </c>
      <c r="K3200" s="327">
        <v>0</v>
      </c>
      <c r="L3200" s="327">
        <v>0</v>
      </c>
      <c r="M3200" s="327">
        <v>0</v>
      </c>
      <c r="N3200" s="326" t="s">
        <v>7279</v>
      </c>
    </row>
    <row r="3201" spans="2:14" ht="15" hidden="1" x14ac:dyDescent="0.25">
      <c r="B3201" s="326" t="s">
        <v>16552</v>
      </c>
      <c r="C3201" s="326" t="s">
        <v>1255</v>
      </c>
      <c r="D3201" s="326" t="s">
        <v>16446</v>
      </c>
      <c r="E3201" s="326" t="s">
        <v>6392</v>
      </c>
      <c r="F3201" s="326" t="s">
        <v>2327</v>
      </c>
      <c r="G3201" s="326" t="s">
        <v>896</v>
      </c>
      <c r="H3201" s="326" t="s">
        <v>6249</v>
      </c>
      <c r="I3201" s="327">
        <v>0</v>
      </c>
      <c r="J3201" s="327">
        <v>0</v>
      </c>
      <c r="K3201" s="327">
        <v>0</v>
      </c>
      <c r="L3201" s="327">
        <v>0</v>
      </c>
      <c r="M3201" s="327">
        <v>0</v>
      </c>
      <c r="N3201" s="326" t="s">
        <v>7279</v>
      </c>
    </row>
    <row r="3202" spans="2:14" ht="15" hidden="1" x14ac:dyDescent="0.25">
      <c r="B3202" s="326" t="s">
        <v>16553</v>
      </c>
      <c r="C3202" s="326" t="s">
        <v>1255</v>
      </c>
      <c r="D3202" s="326" t="s">
        <v>16446</v>
      </c>
      <c r="E3202" s="326" t="s">
        <v>5697</v>
      </c>
      <c r="F3202" s="326" t="s">
        <v>801</v>
      </c>
      <c r="G3202" s="326" t="s">
        <v>896</v>
      </c>
      <c r="H3202" s="326" t="s">
        <v>6249</v>
      </c>
      <c r="I3202" s="327">
        <v>0</v>
      </c>
      <c r="J3202" s="327">
        <v>0</v>
      </c>
      <c r="K3202" s="327">
        <v>0</v>
      </c>
      <c r="L3202" s="327">
        <v>0</v>
      </c>
      <c r="M3202" s="327">
        <v>0</v>
      </c>
      <c r="N3202" s="326" t="s">
        <v>7279</v>
      </c>
    </row>
    <row r="3203" spans="2:14" ht="15" hidden="1" x14ac:dyDescent="0.25">
      <c r="B3203" s="324" t="s">
        <v>16554</v>
      </c>
      <c r="C3203" s="324" t="s">
        <v>1255</v>
      </c>
      <c r="D3203" s="324" t="s">
        <v>16446</v>
      </c>
      <c r="E3203" s="324" t="s">
        <v>6393</v>
      </c>
      <c r="F3203" s="324" t="s">
        <v>801</v>
      </c>
      <c r="G3203" s="324" t="s">
        <v>896</v>
      </c>
      <c r="H3203" s="324" t="s">
        <v>6249</v>
      </c>
      <c r="I3203" s="325">
        <v>0</v>
      </c>
      <c r="J3203" s="325">
        <v>0</v>
      </c>
      <c r="K3203" s="325">
        <v>0</v>
      </c>
      <c r="L3203" s="325">
        <v>0</v>
      </c>
      <c r="M3203" s="325">
        <v>0</v>
      </c>
      <c r="N3203" s="324" t="s">
        <v>7279</v>
      </c>
    </row>
    <row r="3204" spans="2:14" ht="15" hidden="1" x14ac:dyDescent="0.25">
      <c r="B3204" s="326" t="s">
        <v>16555</v>
      </c>
      <c r="C3204" s="326" t="s">
        <v>1255</v>
      </c>
      <c r="D3204" s="326" t="s">
        <v>16446</v>
      </c>
      <c r="E3204" s="326" t="s">
        <v>7603</v>
      </c>
      <c r="F3204" s="326" t="s">
        <v>2327</v>
      </c>
      <c r="G3204" s="326" t="s">
        <v>896</v>
      </c>
      <c r="H3204" s="326" t="s">
        <v>6249</v>
      </c>
      <c r="I3204" s="327">
        <v>0</v>
      </c>
      <c r="J3204" s="327">
        <v>0</v>
      </c>
      <c r="K3204" s="327">
        <v>0</v>
      </c>
      <c r="L3204" s="327">
        <v>0</v>
      </c>
      <c r="M3204" s="327">
        <v>0</v>
      </c>
      <c r="N3204" s="326" t="s">
        <v>7279</v>
      </c>
    </row>
    <row r="3205" spans="2:14" ht="15" hidden="1" x14ac:dyDescent="0.25">
      <c r="B3205" s="324" t="s">
        <v>16556</v>
      </c>
      <c r="C3205" s="324" t="s">
        <v>1255</v>
      </c>
      <c r="D3205" s="324" t="s">
        <v>16446</v>
      </c>
      <c r="E3205" s="324" t="s">
        <v>21739</v>
      </c>
      <c r="F3205" s="324" t="s">
        <v>801</v>
      </c>
      <c r="G3205" s="324" t="s">
        <v>896</v>
      </c>
      <c r="H3205" s="324" t="s">
        <v>6249</v>
      </c>
      <c r="I3205" s="325">
        <v>0</v>
      </c>
      <c r="J3205" s="325">
        <v>0</v>
      </c>
      <c r="K3205" s="325">
        <v>0</v>
      </c>
      <c r="L3205" s="325">
        <v>0</v>
      </c>
      <c r="M3205" s="325">
        <v>0</v>
      </c>
      <c r="N3205" s="324" t="s">
        <v>7279</v>
      </c>
    </row>
    <row r="3206" spans="2:14" ht="15" hidden="1" x14ac:dyDescent="0.25">
      <c r="B3206" s="324" t="s">
        <v>16557</v>
      </c>
      <c r="C3206" s="324" t="s">
        <v>1255</v>
      </c>
      <c r="D3206" s="324" t="s">
        <v>16446</v>
      </c>
      <c r="E3206" s="324" t="s">
        <v>6394</v>
      </c>
      <c r="F3206" s="324" t="s">
        <v>801</v>
      </c>
      <c r="G3206" s="324" t="s">
        <v>896</v>
      </c>
      <c r="H3206" s="324" t="s">
        <v>6249</v>
      </c>
      <c r="I3206" s="325">
        <v>0</v>
      </c>
      <c r="J3206" s="325">
        <v>0</v>
      </c>
      <c r="K3206" s="325">
        <v>0</v>
      </c>
      <c r="L3206" s="325">
        <v>0</v>
      </c>
      <c r="M3206" s="325">
        <v>0</v>
      </c>
      <c r="N3206" s="324" t="s">
        <v>7279</v>
      </c>
    </row>
    <row r="3207" spans="2:14" ht="15" hidden="1" x14ac:dyDescent="0.25">
      <c r="B3207" s="324" t="s">
        <v>16558</v>
      </c>
      <c r="C3207" s="324" t="s">
        <v>1255</v>
      </c>
      <c r="D3207" s="324" t="s">
        <v>16446</v>
      </c>
      <c r="E3207" s="324" t="s">
        <v>5174</v>
      </c>
      <c r="F3207" s="324" t="s">
        <v>2327</v>
      </c>
      <c r="G3207" s="324" t="s">
        <v>896</v>
      </c>
      <c r="H3207" s="324" t="s">
        <v>6249</v>
      </c>
      <c r="I3207" s="325">
        <v>0</v>
      </c>
      <c r="J3207" s="325">
        <v>0</v>
      </c>
      <c r="K3207" s="325">
        <v>0</v>
      </c>
      <c r="L3207" s="325">
        <v>0</v>
      </c>
      <c r="M3207" s="325">
        <v>0</v>
      </c>
      <c r="N3207" s="324" t="s">
        <v>7279</v>
      </c>
    </row>
    <row r="3208" spans="2:14" ht="15" hidden="1" x14ac:dyDescent="0.25">
      <c r="B3208" s="324" t="s">
        <v>16559</v>
      </c>
      <c r="C3208" s="324" t="s">
        <v>1255</v>
      </c>
      <c r="D3208" s="324" t="s">
        <v>16446</v>
      </c>
      <c r="E3208" s="324" t="s">
        <v>4266</v>
      </c>
      <c r="F3208" s="324" t="s">
        <v>2327</v>
      </c>
      <c r="G3208" s="324" t="s">
        <v>896</v>
      </c>
      <c r="H3208" s="324" t="s">
        <v>6249</v>
      </c>
      <c r="I3208" s="325">
        <v>0</v>
      </c>
      <c r="J3208" s="325">
        <v>0</v>
      </c>
      <c r="K3208" s="325">
        <v>0</v>
      </c>
      <c r="L3208" s="325">
        <v>0</v>
      </c>
      <c r="M3208" s="325">
        <v>0</v>
      </c>
      <c r="N3208" s="324" t="s">
        <v>7279</v>
      </c>
    </row>
    <row r="3209" spans="2:14" ht="15" hidden="1" x14ac:dyDescent="0.25">
      <c r="B3209" s="324" t="s">
        <v>16560</v>
      </c>
      <c r="C3209" s="324" t="s">
        <v>1255</v>
      </c>
      <c r="D3209" s="324" t="s">
        <v>16446</v>
      </c>
      <c r="E3209" s="324" t="s">
        <v>6395</v>
      </c>
      <c r="F3209" s="324" t="s">
        <v>801</v>
      </c>
      <c r="G3209" s="324" t="s">
        <v>896</v>
      </c>
      <c r="H3209" s="324" t="s">
        <v>6249</v>
      </c>
      <c r="I3209" s="325">
        <v>0</v>
      </c>
      <c r="J3209" s="325">
        <v>0</v>
      </c>
      <c r="K3209" s="325">
        <v>0</v>
      </c>
      <c r="L3209" s="325">
        <v>0</v>
      </c>
      <c r="M3209" s="325">
        <v>0</v>
      </c>
      <c r="N3209" s="324" t="s">
        <v>7279</v>
      </c>
    </row>
    <row r="3210" spans="2:14" ht="15" hidden="1" x14ac:dyDescent="0.25">
      <c r="B3210" s="324" t="s">
        <v>16561</v>
      </c>
      <c r="C3210" s="324" t="s">
        <v>1255</v>
      </c>
      <c r="D3210" s="324" t="s">
        <v>16446</v>
      </c>
      <c r="E3210" s="324" t="s">
        <v>5719</v>
      </c>
      <c r="F3210" s="324" t="s">
        <v>2327</v>
      </c>
      <c r="G3210" s="324" t="s">
        <v>896</v>
      </c>
      <c r="H3210" s="324" t="s">
        <v>6249</v>
      </c>
      <c r="I3210" s="325">
        <v>0</v>
      </c>
      <c r="J3210" s="325">
        <v>0</v>
      </c>
      <c r="K3210" s="325">
        <v>0</v>
      </c>
      <c r="L3210" s="325">
        <v>0</v>
      </c>
      <c r="M3210" s="325">
        <v>0</v>
      </c>
      <c r="N3210" s="324" t="s">
        <v>7279</v>
      </c>
    </row>
    <row r="3211" spans="2:14" ht="15" hidden="1" x14ac:dyDescent="0.25">
      <c r="B3211" s="326" t="s">
        <v>16562</v>
      </c>
      <c r="C3211" s="326" t="s">
        <v>1255</v>
      </c>
      <c r="D3211" s="326" t="s">
        <v>16446</v>
      </c>
      <c r="E3211" s="326" t="s">
        <v>21740</v>
      </c>
      <c r="F3211" s="326" t="s">
        <v>801</v>
      </c>
      <c r="G3211" s="326" t="s">
        <v>896</v>
      </c>
      <c r="H3211" s="326" t="s">
        <v>6249</v>
      </c>
      <c r="I3211" s="327">
        <v>0</v>
      </c>
      <c r="J3211" s="327">
        <v>0</v>
      </c>
      <c r="K3211" s="327">
        <v>0</v>
      </c>
      <c r="L3211" s="327">
        <v>0</v>
      </c>
      <c r="M3211" s="327">
        <v>0</v>
      </c>
      <c r="N3211" s="326" t="s">
        <v>7279</v>
      </c>
    </row>
    <row r="3212" spans="2:14" ht="15" hidden="1" x14ac:dyDescent="0.25">
      <c r="B3212" s="326" t="s">
        <v>16563</v>
      </c>
      <c r="C3212" s="326" t="s">
        <v>1255</v>
      </c>
      <c r="D3212" s="326" t="s">
        <v>16446</v>
      </c>
      <c r="E3212" s="326" t="s">
        <v>4304</v>
      </c>
      <c r="F3212" s="326" t="s">
        <v>2327</v>
      </c>
      <c r="G3212" s="326" t="s">
        <v>896</v>
      </c>
      <c r="H3212" s="326" t="s">
        <v>6249</v>
      </c>
      <c r="I3212" s="327">
        <v>0</v>
      </c>
      <c r="J3212" s="327">
        <v>0</v>
      </c>
      <c r="K3212" s="327">
        <v>0</v>
      </c>
      <c r="L3212" s="327">
        <v>0</v>
      </c>
      <c r="M3212" s="327">
        <v>0</v>
      </c>
      <c r="N3212" s="326" t="s">
        <v>7279</v>
      </c>
    </row>
    <row r="3213" spans="2:14" ht="15" hidden="1" x14ac:dyDescent="0.25">
      <c r="B3213" s="326" t="s">
        <v>16564</v>
      </c>
      <c r="C3213" s="326" t="s">
        <v>1255</v>
      </c>
      <c r="D3213" s="326" t="s">
        <v>16446</v>
      </c>
      <c r="E3213" s="326" t="s">
        <v>4332</v>
      </c>
      <c r="F3213" s="326" t="s">
        <v>2327</v>
      </c>
      <c r="G3213" s="326" t="s">
        <v>896</v>
      </c>
      <c r="H3213" s="326" t="s">
        <v>6249</v>
      </c>
      <c r="I3213" s="327">
        <v>0</v>
      </c>
      <c r="J3213" s="327">
        <v>0</v>
      </c>
      <c r="K3213" s="327">
        <v>0</v>
      </c>
      <c r="L3213" s="327">
        <v>0</v>
      </c>
      <c r="M3213" s="327">
        <v>0</v>
      </c>
      <c r="N3213" s="326" t="s">
        <v>7279</v>
      </c>
    </row>
    <row r="3214" spans="2:14" ht="15" hidden="1" x14ac:dyDescent="0.25">
      <c r="B3214" s="326" t="s">
        <v>16565</v>
      </c>
      <c r="C3214" s="326" t="s">
        <v>1255</v>
      </c>
      <c r="D3214" s="326" t="s">
        <v>16446</v>
      </c>
      <c r="E3214" s="326" t="s">
        <v>7605</v>
      </c>
      <c r="F3214" s="326" t="s">
        <v>801</v>
      </c>
      <c r="G3214" s="326" t="s">
        <v>896</v>
      </c>
      <c r="H3214" s="326" t="s">
        <v>6249</v>
      </c>
      <c r="I3214" s="327">
        <v>0</v>
      </c>
      <c r="J3214" s="327">
        <v>0</v>
      </c>
      <c r="K3214" s="327">
        <v>0</v>
      </c>
      <c r="L3214" s="327">
        <v>0</v>
      </c>
      <c r="M3214" s="327">
        <v>0</v>
      </c>
      <c r="N3214" s="326" t="s">
        <v>7279</v>
      </c>
    </row>
    <row r="3215" spans="2:14" ht="15" hidden="1" x14ac:dyDescent="0.25">
      <c r="B3215" s="324" t="s">
        <v>16566</v>
      </c>
      <c r="C3215" s="324" t="s">
        <v>1255</v>
      </c>
      <c r="D3215" s="324" t="s">
        <v>16446</v>
      </c>
      <c r="E3215" s="324" t="s">
        <v>9609</v>
      </c>
      <c r="F3215" s="324" t="s">
        <v>2327</v>
      </c>
      <c r="G3215" s="324" t="s">
        <v>896</v>
      </c>
      <c r="H3215" s="324" t="s">
        <v>6249</v>
      </c>
      <c r="I3215" s="325">
        <v>0</v>
      </c>
      <c r="J3215" s="325">
        <v>0</v>
      </c>
      <c r="K3215" s="325">
        <v>0</v>
      </c>
      <c r="L3215" s="325">
        <v>0</v>
      </c>
      <c r="M3215" s="325">
        <v>0</v>
      </c>
      <c r="N3215" s="324" t="s">
        <v>7279</v>
      </c>
    </row>
    <row r="3216" spans="2:14" ht="15" hidden="1" x14ac:dyDescent="0.25">
      <c r="B3216" s="324" t="s">
        <v>16567</v>
      </c>
      <c r="C3216" s="324" t="s">
        <v>1255</v>
      </c>
      <c r="D3216" s="324" t="s">
        <v>16446</v>
      </c>
      <c r="E3216" s="324" t="s">
        <v>7358</v>
      </c>
      <c r="F3216" s="324" t="s">
        <v>801</v>
      </c>
      <c r="G3216" s="324" t="s">
        <v>896</v>
      </c>
      <c r="H3216" s="324" t="s">
        <v>6249</v>
      </c>
      <c r="I3216" s="325">
        <v>0</v>
      </c>
      <c r="J3216" s="325">
        <v>0</v>
      </c>
      <c r="K3216" s="325">
        <v>0</v>
      </c>
      <c r="L3216" s="325">
        <v>0</v>
      </c>
      <c r="M3216" s="325">
        <v>0</v>
      </c>
      <c r="N3216" s="324" t="s">
        <v>7279</v>
      </c>
    </row>
    <row r="3217" spans="2:14" ht="15" hidden="1" x14ac:dyDescent="0.25">
      <c r="B3217" s="326" t="s">
        <v>16568</v>
      </c>
      <c r="C3217" s="326" t="s">
        <v>1255</v>
      </c>
      <c r="D3217" s="326" t="s">
        <v>16446</v>
      </c>
      <c r="E3217" s="326" t="s">
        <v>6398</v>
      </c>
      <c r="F3217" s="326" t="s">
        <v>801</v>
      </c>
      <c r="G3217" s="326" t="s">
        <v>896</v>
      </c>
      <c r="H3217" s="326" t="s">
        <v>6249</v>
      </c>
      <c r="I3217" s="327">
        <v>0</v>
      </c>
      <c r="J3217" s="327">
        <v>0</v>
      </c>
      <c r="K3217" s="327">
        <v>0</v>
      </c>
      <c r="L3217" s="327">
        <v>0</v>
      </c>
      <c r="M3217" s="327">
        <v>0</v>
      </c>
      <c r="N3217" s="326" t="s">
        <v>7279</v>
      </c>
    </row>
    <row r="3218" spans="2:14" ht="15" hidden="1" x14ac:dyDescent="0.25">
      <c r="B3218" s="324" t="s">
        <v>16569</v>
      </c>
      <c r="C3218" s="324" t="s">
        <v>1255</v>
      </c>
      <c r="D3218" s="324" t="s">
        <v>16446</v>
      </c>
      <c r="E3218" s="324" t="s">
        <v>16570</v>
      </c>
      <c r="F3218" s="324" t="s">
        <v>2327</v>
      </c>
      <c r="G3218" s="324" t="s">
        <v>896</v>
      </c>
      <c r="H3218" s="324" t="s">
        <v>6249</v>
      </c>
      <c r="I3218" s="325">
        <v>0</v>
      </c>
      <c r="J3218" s="325">
        <v>0</v>
      </c>
      <c r="K3218" s="325">
        <v>0</v>
      </c>
      <c r="L3218" s="325">
        <v>0</v>
      </c>
      <c r="M3218" s="325">
        <v>0</v>
      </c>
      <c r="N3218" s="324" t="s">
        <v>7279</v>
      </c>
    </row>
    <row r="3219" spans="2:14" ht="15" hidden="1" x14ac:dyDescent="0.25">
      <c r="B3219" s="326" t="s">
        <v>16571</v>
      </c>
      <c r="C3219" s="326" t="s">
        <v>1255</v>
      </c>
      <c r="D3219" s="326" t="s">
        <v>16446</v>
      </c>
      <c r="E3219" s="326" t="s">
        <v>7610</v>
      </c>
      <c r="F3219" s="326" t="s">
        <v>2327</v>
      </c>
      <c r="G3219" s="326" t="s">
        <v>896</v>
      </c>
      <c r="H3219" s="326" t="s">
        <v>6249</v>
      </c>
      <c r="I3219" s="327">
        <v>0</v>
      </c>
      <c r="J3219" s="327">
        <v>0</v>
      </c>
      <c r="K3219" s="327">
        <v>0</v>
      </c>
      <c r="L3219" s="327">
        <v>0</v>
      </c>
      <c r="M3219" s="327">
        <v>0</v>
      </c>
      <c r="N3219" s="326" t="s">
        <v>7279</v>
      </c>
    </row>
    <row r="3220" spans="2:14" ht="15" hidden="1" x14ac:dyDescent="0.25">
      <c r="B3220" s="324" t="s">
        <v>16572</v>
      </c>
      <c r="C3220" s="324" t="s">
        <v>1255</v>
      </c>
      <c r="D3220" s="324" t="s">
        <v>16446</v>
      </c>
      <c r="E3220" s="324" t="s">
        <v>6399</v>
      </c>
      <c r="F3220" s="324" t="s">
        <v>2327</v>
      </c>
      <c r="G3220" s="324" t="s">
        <v>896</v>
      </c>
      <c r="H3220" s="324" t="s">
        <v>6249</v>
      </c>
      <c r="I3220" s="325">
        <v>0</v>
      </c>
      <c r="J3220" s="325">
        <v>0</v>
      </c>
      <c r="K3220" s="325">
        <v>0</v>
      </c>
      <c r="L3220" s="325">
        <v>0</v>
      </c>
      <c r="M3220" s="325">
        <v>0</v>
      </c>
      <c r="N3220" s="324" t="s">
        <v>7279</v>
      </c>
    </row>
    <row r="3221" spans="2:14" ht="15" hidden="1" x14ac:dyDescent="0.25">
      <c r="B3221" s="324" t="s">
        <v>16573</v>
      </c>
      <c r="C3221" s="324" t="s">
        <v>1255</v>
      </c>
      <c r="D3221" s="324" t="s">
        <v>16446</v>
      </c>
      <c r="E3221" s="324" t="s">
        <v>6400</v>
      </c>
      <c r="F3221" s="324" t="s">
        <v>1102</v>
      </c>
      <c r="G3221" s="324" t="s">
        <v>896</v>
      </c>
      <c r="H3221" s="324" t="s">
        <v>6249</v>
      </c>
      <c r="I3221" s="325">
        <v>0</v>
      </c>
      <c r="J3221" s="325">
        <v>0</v>
      </c>
      <c r="K3221" s="325">
        <v>0</v>
      </c>
      <c r="L3221" s="325">
        <v>0</v>
      </c>
      <c r="M3221" s="325">
        <v>0</v>
      </c>
      <c r="N3221" s="324" t="s">
        <v>7279</v>
      </c>
    </row>
    <row r="3222" spans="2:14" ht="15" hidden="1" x14ac:dyDescent="0.25">
      <c r="B3222" s="324" t="s">
        <v>16574</v>
      </c>
      <c r="C3222" s="324" t="s">
        <v>1255</v>
      </c>
      <c r="D3222" s="324" t="s">
        <v>16446</v>
      </c>
      <c r="E3222" s="324" t="s">
        <v>4514</v>
      </c>
      <c r="F3222" s="324" t="s">
        <v>2327</v>
      </c>
      <c r="G3222" s="324" t="s">
        <v>896</v>
      </c>
      <c r="H3222" s="324" t="s">
        <v>6249</v>
      </c>
      <c r="I3222" s="325">
        <v>0</v>
      </c>
      <c r="J3222" s="325">
        <v>0</v>
      </c>
      <c r="K3222" s="325">
        <v>0</v>
      </c>
      <c r="L3222" s="325">
        <v>0</v>
      </c>
      <c r="M3222" s="325">
        <v>0</v>
      </c>
      <c r="N3222" s="324" t="s">
        <v>7279</v>
      </c>
    </row>
    <row r="3223" spans="2:14" ht="15" hidden="1" x14ac:dyDescent="0.25">
      <c r="B3223" s="324" t="s">
        <v>16575</v>
      </c>
      <c r="C3223" s="324" t="s">
        <v>1255</v>
      </c>
      <c r="D3223" s="324" t="s">
        <v>16446</v>
      </c>
      <c r="E3223" s="324" t="s">
        <v>8095</v>
      </c>
      <c r="F3223" s="324" t="s">
        <v>801</v>
      </c>
      <c r="G3223" s="324" t="s">
        <v>896</v>
      </c>
      <c r="H3223" s="324" t="s">
        <v>6249</v>
      </c>
      <c r="I3223" s="325">
        <v>0</v>
      </c>
      <c r="J3223" s="325">
        <v>0</v>
      </c>
      <c r="K3223" s="325">
        <v>0</v>
      </c>
      <c r="L3223" s="325">
        <v>0</v>
      </c>
      <c r="M3223" s="325">
        <v>0</v>
      </c>
      <c r="N3223" s="324" t="s">
        <v>7279</v>
      </c>
    </row>
    <row r="3224" spans="2:14" ht="15" hidden="1" x14ac:dyDescent="0.25">
      <c r="B3224" s="326" t="s">
        <v>21741</v>
      </c>
      <c r="C3224" s="326" t="s">
        <v>1255</v>
      </c>
      <c r="D3224" s="326" t="s">
        <v>16446</v>
      </c>
      <c r="E3224" s="326" t="s">
        <v>7612</v>
      </c>
      <c r="F3224" s="326" t="s">
        <v>2327</v>
      </c>
      <c r="G3224" s="326" t="s">
        <v>896</v>
      </c>
      <c r="H3224" s="326" t="s">
        <v>6249</v>
      </c>
      <c r="I3224" s="327">
        <v>0</v>
      </c>
      <c r="J3224" s="327">
        <v>0</v>
      </c>
      <c r="K3224" s="327">
        <v>0</v>
      </c>
      <c r="L3224" s="327">
        <v>0</v>
      </c>
      <c r="M3224" s="327">
        <v>0</v>
      </c>
      <c r="N3224" s="326" t="s">
        <v>7279</v>
      </c>
    </row>
    <row r="3225" spans="2:14" ht="15" hidden="1" x14ac:dyDescent="0.25">
      <c r="B3225" s="324" t="s">
        <v>16576</v>
      </c>
      <c r="C3225" s="324" t="s">
        <v>1255</v>
      </c>
      <c r="D3225" s="324" t="s">
        <v>16446</v>
      </c>
      <c r="E3225" s="324" t="s">
        <v>5786</v>
      </c>
      <c r="F3225" s="324" t="s">
        <v>2327</v>
      </c>
      <c r="G3225" s="324" t="s">
        <v>896</v>
      </c>
      <c r="H3225" s="324" t="s">
        <v>6249</v>
      </c>
      <c r="I3225" s="325">
        <v>0</v>
      </c>
      <c r="J3225" s="325">
        <v>0</v>
      </c>
      <c r="K3225" s="325">
        <v>0</v>
      </c>
      <c r="L3225" s="325">
        <v>0</v>
      </c>
      <c r="M3225" s="325">
        <v>0</v>
      </c>
      <c r="N3225" s="324" t="s">
        <v>7279</v>
      </c>
    </row>
    <row r="3226" spans="2:14" ht="15" hidden="1" x14ac:dyDescent="0.25">
      <c r="B3226" s="324" t="s">
        <v>16577</v>
      </c>
      <c r="C3226" s="324" t="s">
        <v>1255</v>
      </c>
      <c r="D3226" s="324" t="s">
        <v>16446</v>
      </c>
      <c r="E3226" s="324" t="s">
        <v>21742</v>
      </c>
      <c r="F3226" s="324" t="s">
        <v>2327</v>
      </c>
      <c r="G3226" s="324" t="s">
        <v>896</v>
      </c>
      <c r="H3226" s="324" t="s">
        <v>6249</v>
      </c>
      <c r="I3226" s="325">
        <v>0</v>
      </c>
      <c r="J3226" s="325">
        <v>0</v>
      </c>
      <c r="K3226" s="325">
        <v>0</v>
      </c>
      <c r="L3226" s="325">
        <v>0</v>
      </c>
      <c r="M3226" s="325">
        <v>0</v>
      </c>
      <c r="N3226" s="324" t="s">
        <v>7279</v>
      </c>
    </row>
    <row r="3227" spans="2:14" ht="15" hidden="1" x14ac:dyDescent="0.25">
      <c r="B3227" s="324" t="s">
        <v>16578</v>
      </c>
      <c r="C3227" s="324" t="s">
        <v>1255</v>
      </c>
      <c r="D3227" s="324" t="s">
        <v>16446</v>
      </c>
      <c r="E3227" s="324" t="s">
        <v>5797</v>
      </c>
      <c r="F3227" s="324" t="s">
        <v>2327</v>
      </c>
      <c r="G3227" s="324" t="s">
        <v>896</v>
      </c>
      <c r="H3227" s="324" t="s">
        <v>6249</v>
      </c>
      <c r="I3227" s="325">
        <v>0</v>
      </c>
      <c r="J3227" s="325">
        <v>0</v>
      </c>
      <c r="K3227" s="325">
        <v>0</v>
      </c>
      <c r="L3227" s="325">
        <v>0</v>
      </c>
      <c r="M3227" s="325">
        <v>0</v>
      </c>
      <c r="N3227" s="324" t="s">
        <v>7279</v>
      </c>
    </row>
    <row r="3228" spans="2:14" ht="15" hidden="1" x14ac:dyDescent="0.25">
      <c r="B3228" s="326" t="s">
        <v>16579</v>
      </c>
      <c r="C3228" s="326" t="s">
        <v>1255</v>
      </c>
      <c r="D3228" s="326" t="s">
        <v>16446</v>
      </c>
      <c r="E3228" s="326" t="s">
        <v>6402</v>
      </c>
      <c r="F3228" s="326" t="s">
        <v>2327</v>
      </c>
      <c r="G3228" s="326" t="s">
        <v>896</v>
      </c>
      <c r="H3228" s="326" t="s">
        <v>6249</v>
      </c>
      <c r="I3228" s="327">
        <v>0</v>
      </c>
      <c r="J3228" s="327">
        <v>0</v>
      </c>
      <c r="K3228" s="327">
        <v>0</v>
      </c>
      <c r="L3228" s="327">
        <v>0</v>
      </c>
      <c r="M3228" s="327">
        <v>0</v>
      </c>
      <c r="N3228" s="326" t="s">
        <v>7279</v>
      </c>
    </row>
    <row r="3229" spans="2:14" ht="15" hidden="1" x14ac:dyDescent="0.25">
      <c r="B3229" s="326" t="s">
        <v>16580</v>
      </c>
      <c r="C3229" s="326" t="s">
        <v>1255</v>
      </c>
      <c r="D3229" s="326" t="s">
        <v>16446</v>
      </c>
      <c r="E3229" s="326" t="s">
        <v>7620</v>
      </c>
      <c r="F3229" s="326" t="s">
        <v>801</v>
      </c>
      <c r="G3229" s="326" t="s">
        <v>896</v>
      </c>
      <c r="H3229" s="326" t="s">
        <v>6249</v>
      </c>
      <c r="I3229" s="327">
        <v>0</v>
      </c>
      <c r="J3229" s="327">
        <v>0</v>
      </c>
      <c r="K3229" s="327">
        <v>0</v>
      </c>
      <c r="L3229" s="327">
        <v>0</v>
      </c>
      <c r="M3229" s="327">
        <v>0</v>
      </c>
      <c r="N3229" s="326" t="s">
        <v>7279</v>
      </c>
    </row>
    <row r="3230" spans="2:14" ht="15" hidden="1" x14ac:dyDescent="0.25">
      <c r="B3230" s="326" t="s">
        <v>16581</v>
      </c>
      <c r="C3230" s="326" t="s">
        <v>1255</v>
      </c>
      <c r="D3230" s="326" t="s">
        <v>16446</v>
      </c>
      <c r="E3230" s="326" t="s">
        <v>6404</v>
      </c>
      <c r="F3230" s="326" t="s">
        <v>801</v>
      </c>
      <c r="G3230" s="326" t="s">
        <v>896</v>
      </c>
      <c r="H3230" s="326" t="s">
        <v>6249</v>
      </c>
      <c r="I3230" s="327">
        <v>0</v>
      </c>
      <c r="J3230" s="327">
        <v>0</v>
      </c>
      <c r="K3230" s="327">
        <v>0</v>
      </c>
      <c r="L3230" s="327">
        <v>0</v>
      </c>
      <c r="M3230" s="327">
        <v>0</v>
      </c>
      <c r="N3230" s="326" t="s">
        <v>7279</v>
      </c>
    </row>
    <row r="3231" spans="2:14" ht="15" hidden="1" x14ac:dyDescent="0.25">
      <c r="B3231" s="326" t="s">
        <v>16582</v>
      </c>
      <c r="C3231" s="326" t="s">
        <v>1255</v>
      </c>
      <c r="D3231" s="326" t="s">
        <v>16446</v>
      </c>
      <c r="E3231" s="326" t="s">
        <v>6405</v>
      </c>
      <c r="F3231" s="326" t="s">
        <v>2327</v>
      </c>
      <c r="G3231" s="326" t="s">
        <v>896</v>
      </c>
      <c r="H3231" s="326" t="s">
        <v>6249</v>
      </c>
      <c r="I3231" s="327">
        <v>0</v>
      </c>
      <c r="J3231" s="327">
        <v>0</v>
      </c>
      <c r="K3231" s="327">
        <v>0</v>
      </c>
      <c r="L3231" s="327">
        <v>0</v>
      </c>
      <c r="M3231" s="327">
        <v>0</v>
      </c>
      <c r="N3231" s="326" t="s">
        <v>7279</v>
      </c>
    </row>
    <row r="3232" spans="2:14" ht="15" hidden="1" x14ac:dyDescent="0.25">
      <c r="B3232" s="326" t="s">
        <v>16583</v>
      </c>
      <c r="C3232" s="326" t="s">
        <v>1255</v>
      </c>
      <c r="D3232" s="326" t="s">
        <v>16446</v>
      </c>
      <c r="E3232" s="326" t="s">
        <v>7628</v>
      </c>
      <c r="F3232" s="326" t="s">
        <v>2327</v>
      </c>
      <c r="G3232" s="326" t="s">
        <v>896</v>
      </c>
      <c r="H3232" s="326" t="s">
        <v>6249</v>
      </c>
      <c r="I3232" s="327">
        <v>0</v>
      </c>
      <c r="J3232" s="327">
        <v>0</v>
      </c>
      <c r="K3232" s="327">
        <v>0</v>
      </c>
      <c r="L3232" s="327">
        <v>0</v>
      </c>
      <c r="M3232" s="327">
        <v>0</v>
      </c>
      <c r="N3232" s="326" t="s">
        <v>7279</v>
      </c>
    </row>
    <row r="3233" spans="2:14" ht="15" hidden="1" x14ac:dyDescent="0.25">
      <c r="B3233" s="324" t="s">
        <v>16584</v>
      </c>
      <c r="C3233" s="324" t="s">
        <v>1255</v>
      </c>
      <c r="D3233" s="324" t="s">
        <v>16446</v>
      </c>
      <c r="E3233" s="324" t="s">
        <v>6406</v>
      </c>
      <c r="F3233" s="324" t="s">
        <v>2327</v>
      </c>
      <c r="G3233" s="324" t="s">
        <v>896</v>
      </c>
      <c r="H3233" s="324" t="s">
        <v>6249</v>
      </c>
      <c r="I3233" s="325">
        <v>0</v>
      </c>
      <c r="J3233" s="325">
        <v>0</v>
      </c>
      <c r="K3233" s="325">
        <v>0</v>
      </c>
      <c r="L3233" s="325">
        <v>0</v>
      </c>
      <c r="M3233" s="325">
        <v>0</v>
      </c>
      <c r="N3233" s="324" t="s">
        <v>7279</v>
      </c>
    </row>
    <row r="3234" spans="2:14" ht="15" hidden="1" x14ac:dyDescent="0.25">
      <c r="B3234" s="324" t="s">
        <v>16585</v>
      </c>
      <c r="C3234" s="324" t="s">
        <v>1255</v>
      </c>
      <c r="D3234" s="324" t="s">
        <v>16446</v>
      </c>
      <c r="E3234" s="324" t="s">
        <v>7633</v>
      </c>
      <c r="F3234" s="324" t="s">
        <v>801</v>
      </c>
      <c r="G3234" s="324" t="s">
        <v>896</v>
      </c>
      <c r="H3234" s="324" t="s">
        <v>6249</v>
      </c>
      <c r="I3234" s="325">
        <v>0</v>
      </c>
      <c r="J3234" s="325">
        <v>0</v>
      </c>
      <c r="K3234" s="325">
        <v>0</v>
      </c>
      <c r="L3234" s="325">
        <v>0</v>
      </c>
      <c r="M3234" s="325">
        <v>0</v>
      </c>
      <c r="N3234" s="324" t="s">
        <v>7279</v>
      </c>
    </row>
    <row r="3235" spans="2:14" ht="15" hidden="1" x14ac:dyDescent="0.25">
      <c r="B3235" s="326" t="s">
        <v>16586</v>
      </c>
      <c r="C3235" s="326" t="s">
        <v>1255</v>
      </c>
      <c r="D3235" s="326" t="s">
        <v>16446</v>
      </c>
      <c r="E3235" s="326" t="s">
        <v>7634</v>
      </c>
      <c r="F3235" s="326" t="s">
        <v>801</v>
      </c>
      <c r="G3235" s="326" t="s">
        <v>896</v>
      </c>
      <c r="H3235" s="326" t="s">
        <v>6249</v>
      </c>
      <c r="I3235" s="327">
        <v>0</v>
      </c>
      <c r="J3235" s="327">
        <v>0</v>
      </c>
      <c r="K3235" s="327">
        <v>0</v>
      </c>
      <c r="L3235" s="327">
        <v>0</v>
      </c>
      <c r="M3235" s="327">
        <v>0</v>
      </c>
      <c r="N3235" s="326" t="s">
        <v>7279</v>
      </c>
    </row>
    <row r="3236" spans="2:14" ht="15" hidden="1" x14ac:dyDescent="0.25">
      <c r="B3236" s="324" t="s">
        <v>16587</v>
      </c>
      <c r="C3236" s="324" t="s">
        <v>1255</v>
      </c>
      <c r="D3236" s="324" t="s">
        <v>16446</v>
      </c>
      <c r="E3236" s="324" t="s">
        <v>7636</v>
      </c>
      <c r="F3236" s="324" t="s">
        <v>2327</v>
      </c>
      <c r="G3236" s="324" t="s">
        <v>896</v>
      </c>
      <c r="H3236" s="324" t="s">
        <v>6249</v>
      </c>
      <c r="I3236" s="325">
        <v>0</v>
      </c>
      <c r="J3236" s="325">
        <v>0</v>
      </c>
      <c r="K3236" s="325">
        <v>0</v>
      </c>
      <c r="L3236" s="325">
        <v>0</v>
      </c>
      <c r="M3236" s="325">
        <v>0</v>
      </c>
      <c r="N3236" s="324" t="s">
        <v>7279</v>
      </c>
    </row>
    <row r="3237" spans="2:14" ht="15" hidden="1" x14ac:dyDescent="0.25">
      <c r="B3237" s="324" t="s">
        <v>16588</v>
      </c>
      <c r="C3237" s="324" t="s">
        <v>1255</v>
      </c>
      <c r="D3237" s="324" t="s">
        <v>16446</v>
      </c>
      <c r="E3237" s="324" t="s">
        <v>6408</v>
      </c>
      <c r="F3237" s="324" t="s">
        <v>2327</v>
      </c>
      <c r="G3237" s="324" t="s">
        <v>896</v>
      </c>
      <c r="H3237" s="324" t="s">
        <v>6249</v>
      </c>
      <c r="I3237" s="325">
        <v>0</v>
      </c>
      <c r="J3237" s="325">
        <v>0</v>
      </c>
      <c r="K3237" s="325">
        <v>0</v>
      </c>
      <c r="L3237" s="325">
        <v>0</v>
      </c>
      <c r="M3237" s="325">
        <v>0</v>
      </c>
      <c r="N3237" s="324" t="s">
        <v>7279</v>
      </c>
    </row>
    <row r="3238" spans="2:14" ht="15" hidden="1" x14ac:dyDescent="0.25">
      <c r="B3238" s="324" t="s">
        <v>16589</v>
      </c>
      <c r="C3238" s="324" t="s">
        <v>1255</v>
      </c>
      <c r="D3238" s="324" t="s">
        <v>16446</v>
      </c>
      <c r="E3238" s="324" t="s">
        <v>6409</v>
      </c>
      <c r="F3238" s="324" t="s">
        <v>2327</v>
      </c>
      <c r="G3238" s="324" t="s">
        <v>896</v>
      </c>
      <c r="H3238" s="324" t="s">
        <v>6249</v>
      </c>
      <c r="I3238" s="325">
        <v>0</v>
      </c>
      <c r="J3238" s="325">
        <v>0</v>
      </c>
      <c r="K3238" s="325">
        <v>0</v>
      </c>
      <c r="L3238" s="325">
        <v>0</v>
      </c>
      <c r="M3238" s="325">
        <v>0</v>
      </c>
      <c r="N3238" s="324" t="s">
        <v>7279</v>
      </c>
    </row>
    <row r="3239" spans="2:14" ht="15" hidden="1" x14ac:dyDescent="0.25">
      <c r="B3239" s="324" t="s">
        <v>16590</v>
      </c>
      <c r="C3239" s="324" t="s">
        <v>1255</v>
      </c>
      <c r="D3239" s="324" t="s">
        <v>16446</v>
      </c>
      <c r="E3239" s="324" t="s">
        <v>7647</v>
      </c>
      <c r="F3239" s="324" t="s">
        <v>801</v>
      </c>
      <c r="G3239" s="324" t="s">
        <v>896</v>
      </c>
      <c r="H3239" s="324" t="s">
        <v>6249</v>
      </c>
      <c r="I3239" s="325">
        <v>0</v>
      </c>
      <c r="J3239" s="325">
        <v>0</v>
      </c>
      <c r="K3239" s="325">
        <v>0</v>
      </c>
      <c r="L3239" s="325">
        <v>0</v>
      </c>
      <c r="M3239" s="325">
        <v>0</v>
      </c>
      <c r="N3239" s="324" t="s">
        <v>7279</v>
      </c>
    </row>
    <row r="3240" spans="2:14" ht="15" hidden="1" x14ac:dyDescent="0.25">
      <c r="B3240" s="326" t="s">
        <v>16591</v>
      </c>
      <c r="C3240" s="326" t="s">
        <v>1255</v>
      </c>
      <c r="D3240" s="326" t="s">
        <v>16446</v>
      </c>
      <c r="E3240" s="326" t="s">
        <v>7648</v>
      </c>
      <c r="F3240" s="326" t="s">
        <v>2599</v>
      </c>
      <c r="G3240" s="326" t="s">
        <v>896</v>
      </c>
      <c r="H3240" s="326" t="s">
        <v>6249</v>
      </c>
      <c r="I3240" s="327">
        <v>0</v>
      </c>
      <c r="J3240" s="327">
        <v>0</v>
      </c>
      <c r="K3240" s="327">
        <v>0</v>
      </c>
      <c r="L3240" s="327">
        <v>0</v>
      </c>
      <c r="M3240" s="327">
        <v>0</v>
      </c>
      <c r="N3240" s="326" t="s">
        <v>7279</v>
      </c>
    </row>
    <row r="3241" spans="2:14" ht="15" hidden="1" x14ac:dyDescent="0.25">
      <c r="B3241" s="324" t="s">
        <v>16592</v>
      </c>
      <c r="C3241" s="324" t="s">
        <v>1255</v>
      </c>
      <c r="D3241" s="324" t="s">
        <v>16446</v>
      </c>
      <c r="E3241" s="324" t="s">
        <v>7359</v>
      </c>
      <c r="F3241" s="324" t="s">
        <v>801</v>
      </c>
      <c r="G3241" s="324" t="s">
        <v>896</v>
      </c>
      <c r="H3241" s="324" t="s">
        <v>6249</v>
      </c>
      <c r="I3241" s="325">
        <v>0</v>
      </c>
      <c r="J3241" s="325">
        <v>0</v>
      </c>
      <c r="K3241" s="325">
        <v>0</v>
      </c>
      <c r="L3241" s="325">
        <v>0</v>
      </c>
      <c r="M3241" s="325">
        <v>0</v>
      </c>
      <c r="N3241" s="324" t="s">
        <v>7279</v>
      </c>
    </row>
    <row r="3242" spans="2:14" ht="15" hidden="1" x14ac:dyDescent="0.25">
      <c r="B3242" s="326" t="s">
        <v>16593</v>
      </c>
      <c r="C3242" s="326" t="s">
        <v>1255</v>
      </c>
      <c r="D3242" s="326" t="s">
        <v>16446</v>
      </c>
      <c r="E3242" s="326" t="s">
        <v>7654</v>
      </c>
      <c r="F3242" s="326" t="s">
        <v>2599</v>
      </c>
      <c r="G3242" s="326" t="s">
        <v>896</v>
      </c>
      <c r="H3242" s="326" t="s">
        <v>6249</v>
      </c>
      <c r="I3242" s="327">
        <v>0</v>
      </c>
      <c r="J3242" s="327">
        <v>0</v>
      </c>
      <c r="K3242" s="327">
        <v>0</v>
      </c>
      <c r="L3242" s="327">
        <v>0</v>
      </c>
      <c r="M3242" s="327">
        <v>0</v>
      </c>
      <c r="N3242" s="326" t="s">
        <v>7279</v>
      </c>
    </row>
    <row r="3243" spans="2:14" ht="15" hidden="1" x14ac:dyDescent="0.25">
      <c r="B3243" s="324" t="s">
        <v>16594</v>
      </c>
      <c r="C3243" s="324" t="s">
        <v>1255</v>
      </c>
      <c r="D3243" s="324" t="s">
        <v>16446</v>
      </c>
      <c r="E3243" s="324" t="s">
        <v>7658</v>
      </c>
      <c r="F3243" s="324" t="s">
        <v>801</v>
      </c>
      <c r="G3243" s="324" t="s">
        <v>896</v>
      </c>
      <c r="H3243" s="324" t="s">
        <v>6249</v>
      </c>
      <c r="I3243" s="325">
        <v>0</v>
      </c>
      <c r="J3243" s="325">
        <v>0</v>
      </c>
      <c r="K3243" s="325">
        <v>0</v>
      </c>
      <c r="L3243" s="325">
        <v>0</v>
      </c>
      <c r="M3243" s="325">
        <v>0</v>
      </c>
      <c r="N3243" s="324" t="s">
        <v>7279</v>
      </c>
    </row>
    <row r="3244" spans="2:14" ht="15" hidden="1" x14ac:dyDescent="0.25">
      <c r="B3244" s="324" t="s">
        <v>16595</v>
      </c>
      <c r="C3244" s="324" t="s">
        <v>1255</v>
      </c>
      <c r="D3244" s="324" t="s">
        <v>16446</v>
      </c>
      <c r="E3244" s="324" t="s">
        <v>6411</v>
      </c>
      <c r="F3244" s="324" t="s">
        <v>801</v>
      </c>
      <c r="G3244" s="324" t="s">
        <v>896</v>
      </c>
      <c r="H3244" s="324" t="s">
        <v>6249</v>
      </c>
      <c r="I3244" s="325">
        <v>0</v>
      </c>
      <c r="J3244" s="325">
        <v>0</v>
      </c>
      <c r="K3244" s="325">
        <v>0</v>
      </c>
      <c r="L3244" s="325">
        <v>0</v>
      </c>
      <c r="M3244" s="325">
        <v>0</v>
      </c>
      <c r="N3244" s="324" t="s">
        <v>7279</v>
      </c>
    </row>
    <row r="3245" spans="2:14" ht="15" hidden="1" x14ac:dyDescent="0.25">
      <c r="B3245" s="324" t="s">
        <v>16596</v>
      </c>
      <c r="C3245" s="324" t="s">
        <v>1255</v>
      </c>
      <c r="D3245" s="324" t="s">
        <v>16446</v>
      </c>
      <c r="E3245" s="324" t="s">
        <v>6412</v>
      </c>
      <c r="F3245" s="324" t="s">
        <v>2327</v>
      </c>
      <c r="G3245" s="324" t="s">
        <v>896</v>
      </c>
      <c r="H3245" s="324" t="s">
        <v>6249</v>
      </c>
      <c r="I3245" s="325">
        <v>0</v>
      </c>
      <c r="J3245" s="325">
        <v>0</v>
      </c>
      <c r="K3245" s="325">
        <v>0</v>
      </c>
      <c r="L3245" s="325">
        <v>0</v>
      </c>
      <c r="M3245" s="325">
        <v>0</v>
      </c>
      <c r="N3245" s="324" t="s">
        <v>7279</v>
      </c>
    </row>
    <row r="3246" spans="2:14" ht="15" hidden="1" x14ac:dyDescent="0.25">
      <c r="B3246" s="324" t="s">
        <v>16597</v>
      </c>
      <c r="C3246" s="324" t="s">
        <v>1255</v>
      </c>
      <c r="D3246" s="324" t="s">
        <v>16446</v>
      </c>
      <c r="E3246" s="324" t="s">
        <v>6413</v>
      </c>
      <c r="F3246" s="324" t="s">
        <v>801</v>
      </c>
      <c r="G3246" s="324" t="s">
        <v>896</v>
      </c>
      <c r="H3246" s="324" t="s">
        <v>6249</v>
      </c>
      <c r="I3246" s="325">
        <v>0</v>
      </c>
      <c r="J3246" s="325">
        <v>0</v>
      </c>
      <c r="K3246" s="325">
        <v>0</v>
      </c>
      <c r="L3246" s="325">
        <v>0</v>
      </c>
      <c r="M3246" s="325">
        <v>0</v>
      </c>
      <c r="N3246" s="324" t="s">
        <v>7279</v>
      </c>
    </row>
    <row r="3247" spans="2:14" ht="15" hidden="1" x14ac:dyDescent="0.25">
      <c r="B3247" s="324" t="s">
        <v>16598</v>
      </c>
      <c r="C3247" s="324" t="s">
        <v>1255</v>
      </c>
      <c r="D3247" s="324" t="s">
        <v>16446</v>
      </c>
      <c r="E3247" s="324" t="s">
        <v>6414</v>
      </c>
      <c r="F3247" s="324" t="s">
        <v>801</v>
      </c>
      <c r="G3247" s="324" t="s">
        <v>896</v>
      </c>
      <c r="H3247" s="324" t="s">
        <v>6249</v>
      </c>
      <c r="I3247" s="325">
        <v>0</v>
      </c>
      <c r="J3247" s="325">
        <v>0</v>
      </c>
      <c r="K3247" s="325">
        <v>0</v>
      </c>
      <c r="L3247" s="325">
        <v>0</v>
      </c>
      <c r="M3247" s="325">
        <v>0</v>
      </c>
      <c r="N3247" s="324" t="s">
        <v>7279</v>
      </c>
    </row>
    <row r="3248" spans="2:14" ht="15" hidden="1" x14ac:dyDescent="0.25">
      <c r="B3248" s="324" t="s">
        <v>16599</v>
      </c>
      <c r="C3248" s="324" t="s">
        <v>1255</v>
      </c>
      <c r="D3248" s="324" t="s">
        <v>16446</v>
      </c>
      <c r="E3248" s="324" t="s">
        <v>6415</v>
      </c>
      <c r="F3248" s="324" t="s">
        <v>801</v>
      </c>
      <c r="G3248" s="324" t="s">
        <v>896</v>
      </c>
      <c r="H3248" s="324" t="s">
        <v>6249</v>
      </c>
      <c r="I3248" s="325">
        <v>0</v>
      </c>
      <c r="J3248" s="325">
        <v>0</v>
      </c>
      <c r="K3248" s="325">
        <v>0</v>
      </c>
      <c r="L3248" s="325">
        <v>0</v>
      </c>
      <c r="M3248" s="325">
        <v>0</v>
      </c>
      <c r="N3248" s="324" t="s">
        <v>7279</v>
      </c>
    </row>
    <row r="3249" spans="2:14" ht="15" hidden="1" x14ac:dyDescent="0.25">
      <c r="B3249" s="324" t="s">
        <v>16600</v>
      </c>
      <c r="C3249" s="324" t="s">
        <v>1255</v>
      </c>
      <c r="D3249" s="324" t="s">
        <v>16446</v>
      </c>
      <c r="E3249" s="324" t="s">
        <v>6416</v>
      </c>
      <c r="F3249" s="324" t="s">
        <v>801</v>
      </c>
      <c r="G3249" s="324" t="s">
        <v>896</v>
      </c>
      <c r="H3249" s="324" t="s">
        <v>6249</v>
      </c>
      <c r="I3249" s="325">
        <v>0</v>
      </c>
      <c r="J3249" s="325">
        <v>0</v>
      </c>
      <c r="K3249" s="325">
        <v>0</v>
      </c>
      <c r="L3249" s="325">
        <v>0</v>
      </c>
      <c r="M3249" s="325">
        <v>0</v>
      </c>
      <c r="N3249" s="324" t="s">
        <v>7279</v>
      </c>
    </row>
    <row r="3250" spans="2:14" ht="15" hidden="1" x14ac:dyDescent="0.25">
      <c r="B3250" s="324" t="s">
        <v>16601</v>
      </c>
      <c r="C3250" s="324" t="s">
        <v>1255</v>
      </c>
      <c r="D3250" s="324" t="s">
        <v>16446</v>
      </c>
      <c r="E3250" s="324" t="s">
        <v>7211</v>
      </c>
      <c r="F3250" s="324" t="s">
        <v>2327</v>
      </c>
      <c r="G3250" s="324" t="s">
        <v>896</v>
      </c>
      <c r="H3250" s="324" t="s">
        <v>6249</v>
      </c>
      <c r="I3250" s="325">
        <v>0</v>
      </c>
      <c r="J3250" s="325">
        <v>0</v>
      </c>
      <c r="K3250" s="325">
        <v>0</v>
      </c>
      <c r="L3250" s="325">
        <v>0</v>
      </c>
      <c r="M3250" s="325">
        <v>0</v>
      </c>
      <c r="N3250" s="324" t="s">
        <v>7279</v>
      </c>
    </row>
    <row r="3251" spans="2:14" ht="15" hidden="1" x14ac:dyDescent="0.25">
      <c r="B3251" s="326" t="s">
        <v>16602</v>
      </c>
      <c r="C3251" s="326" t="s">
        <v>1255</v>
      </c>
      <c r="D3251" s="326" t="s">
        <v>16446</v>
      </c>
      <c r="E3251" s="326" t="s">
        <v>7672</v>
      </c>
      <c r="F3251" s="326" t="s">
        <v>2327</v>
      </c>
      <c r="G3251" s="326" t="s">
        <v>896</v>
      </c>
      <c r="H3251" s="326" t="s">
        <v>6249</v>
      </c>
      <c r="I3251" s="327">
        <v>0</v>
      </c>
      <c r="J3251" s="327">
        <v>0</v>
      </c>
      <c r="K3251" s="327">
        <v>0</v>
      </c>
      <c r="L3251" s="327">
        <v>0</v>
      </c>
      <c r="M3251" s="327">
        <v>0</v>
      </c>
      <c r="N3251" s="326" t="s">
        <v>7279</v>
      </c>
    </row>
    <row r="3252" spans="2:14" ht="15" hidden="1" x14ac:dyDescent="0.25">
      <c r="B3252" s="324" t="s">
        <v>16603</v>
      </c>
      <c r="C3252" s="324" t="s">
        <v>1255</v>
      </c>
      <c r="D3252" s="324" t="s">
        <v>16446</v>
      </c>
      <c r="E3252" s="324" t="s">
        <v>7681</v>
      </c>
      <c r="F3252" s="324" t="s">
        <v>2327</v>
      </c>
      <c r="G3252" s="324" t="s">
        <v>896</v>
      </c>
      <c r="H3252" s="324" t="s">
        <v>6249</v>
      </c>
      <c r="I3252" s="325">
        <v>0</v>
      </c>
      <c r="J3252" s="325">
        <v>0</v>
      </c>
      <c r="K3252" s="325">
        <v>0</v>
      </c>
      <c r="L3252" s="325">
        <v>0</v>
      </c>
      <c r="M3252" s="325">
        <v>0</v>
      </c>
      <c r="N3252" s="324" t="s">
        <v>7279</v>
      </c>
    </row>
    <row r="3253" spans="2:14" ht="15" hidden="1" x14ac:dyDescent="0.25">
      <c r="B3253" s="326" t="s">
        <v>16604</v>
      </c>
      <c r="C3253" s="326" t="s">
        <v>1255</v>
      </c>
      <c r="D3253" s="326" t="s">
        <v>16446</v>
      </c>
      <c r="E3253" s="326" t="s">
        <v>7683</v>
      </c>
      <c r="F3253" s="326" t="s">
        <v>2327</v>
      </c>
      <c r="G3253" s="326" t="s">
        <v>896</v>
      </c>
      <c r="H3253" s="326" t="s">
        <v>6249</v>
      </c>
      <c r="I3253" s="327">
        <v>0</v>
      </c>
      <c r="J3253" s="327">
        <v>0</v>
      </c>
      <c r="K3253" s="327">
        <v>0</v>
      </c>
      <c r="L3253" s="327">
        <v>0</v>
      </c>
      <c r="M3253" s="327">
        <v>0</v>
      </c>
      <c r="N3253" s="326" t="s">
        <v>7279</v>
      </c>
    </row>
    <row r="3254" spans="2:14" ht="15" hidden="1" x14ac:dyDescent="0.25">
      <c r="B3254" s="324" t="s">
        <v>16605</v>
      </c>
      <c r="C3254" s="324" t="s">
        <v>1255</v>
      </c>
      <c r="D3254" s="324" t="s">
        <v>16446</v>
      </c>
      <c r="E3254" s="324" t="s">
        <v>7685</v>
      </c>
      <c r="F3254" s="324" t="s">
        <v>2327</v>
      </c>
      <c r="G3254" s="324" t="s">
        <v>896</v>
      </c>
      <c r="H3254" s="324" t="s">
        <v>6249</v>
      </c>
      <c r="I3254" s="325">
        <v>0</v>
      </c>
      <c r="J3254" s="325">
        <v>0</v>
      </c>
      <c r="K3254" s="325">
        <v>0</v>
      </c>
      <c r="L3254" s="325">
        <v>0</v>
      </c>
      <c r="M3254" s="325">
        <v>0</v>
      </c>
      <c r="N3254" s="324" t="s">
        <v>7279</v>
      </c>
    </row>
    <row r="3255" spans="2:14" ht="15" hidden="1" x14ac:dyDescent="0.25">
      <c r="B3255" s="326" t="s">
        <v>16606</v>
      </c>
      <c r="C3255" s="326" t="s">
        <v>1255</v>
      </c>
      <c r="D3255" s="326" t="s">
        <v>16446</v>
      </c>
      <c r="E3255" s="326" t="s">
        <v>7152</v>
      </c>
      <c r="F3255" s="326" t="s">
        <v>801</v>
      </c>
      <c r="G3255" s="326" t="s">
        <v>896</v>
      </c>
      <c r="H3255" s="326" t="s">
        <v>6249</v>
      </c>
      <c r="I3255" s="327">
        <v>0</v>
      </c>
      <c r="J3255" s="327">
        <v>0</v>
      </c>
      <c r="K3255" s="327">
        <v>0</v>
      </c>
      <c r="L3255" s="327">
        <v>0</v>
      </c>
      <c r="M3255" s="327">
        <v>0</v>
      </c>
      <c r="N3255" s="326" t="s">
        <v>7279</v>
      </c>
    </row>
    <row r="3256" spans="2:14" ht="15" hidden="1" x14ac:dyDescent="0.25">
      <c r="B3256" s="324" t="s">
        <v>16607</v>
      </c>
      <c r="C3256" s="324" t="s">
        <v>1255</v>
      </c>
      <c r="D3256" s="324" t="s">
        <v>16446</v>
      </c>
      <c r="E3256" s="324" t="s">
        <v>16608</v>
      </c>
      <c r="F3256" s="324" t="s">
        <v>801</v>
      </c>
      <c r="G3256" s="324" t="s">
        <v>896</v>
      </c>
      <c r="H3256" s="324" t="s">
        <v>6249</v>
      </c>
      <c r="I3256" s="325">
        <v>0</v>
      </c>
      <c r="J3256" s="325">
        <v>0</v>
      </c>
      <c r="K3256" s="325">
        <v>0</v>
      </c>
      <c r="L3256" s="325">
        <v>0</v>
      </c>
      <c r="M3256" s="325">
        <v>0</v>
      </c>
      <c r="N3256" s="324" t="s">
        <v>7279</v>
      </c>
    </row>
    <row r="3257" spans="2:14" ht="15" hidden="1" x14ac:dyDescent="0.25">
      <c r="B3257" s="326" t="s">
        <v>16609</v>
      </c>
      <c r="C3257" s="326" t="s">
        <v>1255</v>
      </c>
      <c r="D3257" s="326" t="s">
        <v>16446</v>
      </c>
      <c r="E3257" s="326" t="s">
        <v>7212</v>
      </c>
      <c r="F3257" s="326" t="s">
        <v>2333</v>
      </c>
      <c r="G3257" s="326" t="s">
        <v>896</v>
      </c>
      <c r="H3257" s="326" t="s">
        <v>6249</v>
      </c>
      <c r="I3257" s="327">
        <v>0</v>
      </c>
      <c r="J3257" s="327">
        <v>0</v>
      </c>
      <c r="K3257" s="327">
        <v>0</v>
      </c>
      <c r="L3257" s="327">
        <v>0</v>
      </c>
      <c r="M3257" s="327">
        <v>0</v>
      </c>
      <c r="N3257" s="326" t="s">
        <v>7279</v>
      </c>
    </row>
    <row r="3258" spans="2:14" ht="15" hidden="1" x14ac:dyDescent="0.25">
      <c r="B3258" s="324" t="s">
        <v>21743</v>
      </c>
      <c r="C3258" s="324" t="s">
        <v>1255</v>
      </c>
      <c r="D3258" s="324" t="s">
        <v>16446</v>
      </c>
      <c r="E3258" s="324" t="s">
        <v>7701</v>
      </c>
      <c r="F3258" s="324" t="s">
        <v>801</v>
      </c>
      <c r="G3258" s="324" t="s">
        <v>896</v>
      </c>
      <c r="H3258" s="324" t="s">
        <v>6249</v>
      </c>
      <c r="I3258" s="325">
        <v>0</v>
      </c>
      <c r="J3258" s="325">
        <v>0</v>
      </c>
      <c r="K3258" s="325">
        <v>0</v>
      </c>
      <c r="L3258" s="325">
        <v>0</v>
      </c>
      <c r="M3258" s="325">
        <v>0</v>
      </c>
      <c r="N3258" s="324" t="s">
        <v>7279</v>
      </c>
    </row>
    <row r="3259" spans="2:14" ht="15" hidden="1" x14ac:dyDescent="0.25">
      <c r="B3259" s="326" t="s">
        <v>16610</v>
      </c>
      <c r="C3259" s="326" t="s">
        <v>1255</v>
      </c>
      <c r="D3259" s="326" t="s">
        <v>16446</v>
      </c>
      <c r="E3259" s="326" t="s">
        <v>7213</v>
      </c>
      <c r="F3259" s="326" t="s">
        <v>2327</v>
      </c>
      <c r="G3259" s="326" t="s">
        <v>896</v>
      </c>
      <c r="H3259" s="326" t="s">
        <v>6249</v>
      </c>
      <c r="I3259" s="327">
        <v>0</v>
      </c>
      <c r="J3259" s="327">
        <v>0</v>
      </c>
      <c r="K3259" s="327">
        <v>0</v>
      </c>
      <c r="L3259" s="327">
        <v>0</v>
      </c>
      <c r="M3259" s="327">
        <v>0</v>
      </c>
      <c r="N3259" s="326" t="s">
        <v>7279</v>
      </c>
    </row>
    <row r="3260" spans="2:14" ht="15" hidden="1" x14ac:dyDescent="0.25">
      <c r="B3260" s="324" t="s">
        <v>16611</v>
      </c>
      <c r="C3260" s="324" t="s">
        <v>1255</v>
      </c>
      <c r="D3260" s="324" t="s">
        <v>16446</v>
      </c>
      <c r="E3260" s="324" t="s">
        <v>7214</v>
      </c>
      <c r="F3260" s="324" t="s">
        <v>2327</v>
      </c>
      <c r="G3260" s="324" t="s">
        <v>896</v>
      </c>
      <c r="H3260" s="324" t="s">
        <v>6249</v>
      </c>
      <c r="I3260" s="325">
        <v>0</v>
      </c>
      <c r="J3260" s="325">
        <v>0</v>
      </c>
      <c r="K3260" s="325">
        <v>0</v>
      </c>
      <c r="L3260" s="325">
        <v>0</v>
      </c>
      <c r="M3260" s="325">
        <v>0</v>
      </c>
      <c r="N3260" s="324" t="s">
        <v>7279</v>
      </c>
    </row>
    <row r="3261" spans="2:14" ht="15" hidden="1" x14ac:dyDescent="0.25">
      <c r="B3261" s="326" t="s">
        <v>16612</v>
      </c>
      <c r="C3261" s="326" t="s">
        <v>1255</v>
      </c>
      <c r="D3261" s="326" t="s">
        <v>16446</v>
      </c>
      <c r="E3261" s="326" t="s">
        <v>7361</v>
      </c>
      <c r="F3261" s="326" t="s">
        <v>2327</v>
      </c>
      <c r="G3261" s="326" t="s">
        <v>896</v>
      </c>
      <c r="H3261" s="326" t="s">
        <v>6249</v>
      </c>
      <c r="I3261" s="327">
        <v>0</v>
      </c>
      <c r="J3261" s="327">
        <v>0</v>
      </c>
      <c r="K3261" s="327">
        <v>0</v>
      </c>
      <c r="L3261" s="327">
        <v>0</v>
      </c>
      <c r="M3261" s="327">
        <v>0</v>
      </c>
      <c r="N3261" s="326" t="s">
        <v>7279</v>
      </c>
    </row>
    <row r="3262" spans="2:14" ht="15" hidden="1" x14ac:dyDescent="0.25">
      <c r="B3262" s="324" t="s">
        <v>16613</v>
      </c>
      <c r="C3262" s="324" t="s">
        <v>1255</v>
      </c>
      <c r="D3262" s="324" t="s">
        <v>16446</v>
      </c>
      <c r="E3262" s="324" t="s">
        <v>8583</v>
      </c>
      <c r="F3262" s="324" t="s">
        <v>801</v>
      </c>
      <c r="G3262" s="324" t="s">
        <v>896</v>
      </c>
      <c r="H3262" s="324" t="s">
        <v>6249</v>
      </c>
      <c r="I3262" s="325">
        <v>0</v>
      </c>
      <c r="J3262" s="325">
        <v>0</v>
      </c>
      <c r="K3262" s="325">
        <v>0</v>
      </c>
      <c r="L3262" s="325">
        <v>0</v>
      </c>
      <c r="M3262" s="325">
        <v>0</v>
      </c>
      <c r="N3262" s="324" t="s">
        <v>7279</v>
      </c>
    </row>
    <row r="3263" spans="2:14" ht="15" hidden="1" x14ac:dyDescent="0.25">
      <c r="B3263" s="326" t="s">
        <v>16614</v>
      </c>
      <c r="C3263" s="326" t="s">
        <v>1255</v>
      </c>
      <c r="D3263" s="326" t="s">
        <v>16446</v>
      </c>
      <c r="E3263" s="326" t="s">
        <v>7417</v>
      </c>
      <c r="F3263" s="326" t="s">
        <v>2327</v>
      </c>
      <c r="G3263" s="326" t="s">
        <v>896</v>
      </c>
      <c r="H3263" s="326" t="s">
        <v>6249</v>
      </c>
      <c r="I3263" s="327">
        <v>0</v>
      </c>
      <c r="J3263" s="327">
        <v>0</v>
      </c>
      <c r="K3263" s="327">
        <v>0</v>
      </c>
      <c r="L3263" s="327">
        <v>0</v>
      </c>
      <c r="M3263" s="327">
        <v>0</v>
      </c>
      <c r="N3263" s="326" t="s">
        <v>7279</v>
      </c>
    </row>
    <row r="3264" spans="2:14" ht="15" hidden="1" x14ac:dyDescent="0.25">
      <c r="B3264" s="324" t="s">
        <v>16615</v>
      </c>
      <c r="C3264" s="324" t="s">
        <v>1255</v>
      </c>
      <c r="D3264" s="324" t="s">
        <v>16446</v>
      </c>
      <c r="E3264" s="324" t="s">
        <v>7418</v>
      </c>
      <c r="F3264" s="324" t="s">
        <v>2327</v>
      </c>
      <c r="G3264" s="324" t="s">
        <v>896</v>
      </c>
      <c r="H3264" s="324" t="s">
        <v>6249</v>
      </c>
      <c r="I3264" s="325">
        <v>0</v>
      </c>
      <c r="J3264" s="325">
        <v>0</v>
      </c>
      <c r="K3264" s="325">
        <v>0</v>
      </c>
      <c r="L3264" s="325">
        <v>0</v>
      </c>
      <c r="M3264" s="325">
        <v>0</v>
      </c>
      <c r="N3264" s="324" t="s">
        <v>7279</v>
      </c>
    </row>
    <row r="3265" spans="2:14" ht="15" hidden="1" x14ac:dyDescent="0.25">
      <c r="B3265" s="326" t="s">
        <v>16616</v>
      </c>
      <c r="C3265" s="326" t="s">
        <v>1255</v>
      </c>
      <c r="D3265" s="326" t="s">
        <v>16446</v>
      </c>
      <c r="E3265" s="326" t="s">
        <v>7419</v>
      </c>
      <c r="F3265" s="326" t="s">
        <v>2327</v>
      </c>
      <c r="G3265" s="326" t="s">
        <v>896</v>
      </c>
      <c r="H3265" s="326" t="s">
        <v>6249</v>
      </c>
      <c r="I3265" s="327">
        <v>0</v>
      </c>
      <c r="J3265" s="327">
        <v>0</v>
      </c>
      <c r="K3265" s="327">
        <v>0</v>
      </c>
      <c r="L3265" s="327">
        <v>0</v>
      </c>
      <c r="M3265" s="327">
        <v>0</v>
      </c>
      <c r="N3265" s="326" t="s">
        <v>7279</v>
      </c>
    </row>
    <row r="3266" spans="2:14" ht="15" hidden="1" x14ac:dyDescent="0.25">
      <c r="B3266" s="324" t="s">
        <v>16617</v>
      </c>
      <c r="C3266" s="324" t="s">
        <v>1255</v>
      </c>
      <c r="D3266" s="324" t="s">
        <v>16446</v>
      </c>
      <c r="E3266" s="324" t="s">
        <v>7420</v>
      </c>
      <c r="F3266" s="324" t="s">
        <v>2327</v>
      </c>
      <c r="G3266" s="324" t="s">
        <v>896</v>
      </c>
      <c r="H3266" s="324" t="s">
        <v>6249</v>
      </c>
      <c r="I3266" s="325">
        <v>0</v>
      </c>
      <c r="J3266" s="325">
        <v>0</v>
      </c>
      <c r="K3266" s="325">
        <v>0</v>
      </c>
      <c r="L3266" s="325">
        <v>0</v>
      </c>
      <c r="M3266" s="325">
        <v>0</v>
      </c>
      <c r="N3266" s="324" t="s">
        <v>7279</v>
      </c>
    </row>
    <row r="3267" spans="2:14" ht="15" hidden="1" x14ac:dyDescent="0.25">
      <c r="B3267" s="326" t="s">
        <v>16618</v>
      </c>
      <c r="C3267" s="326" t="s">
        <v>1255</v>
      </c>
      <c r="D3267" s="326" t="s">
        <v>16446</v>
      </c>
      <c r="E3267" s="326" t="s">
        <v>8585</v>
      </c>
      <c r="F3267" s="326" t="s">
        <v>801</v>
      </c>
      <c r="G3267" s="326" t="s">
        <v>896</v>
      </c>
      <c r="H3267" s="326" t="s">
        <v>6249</v>
      </c>
      <c r="I3267" s="327">
        <v>0</v>
      </c>
      <c r="J3267" s="327">
        <v>0</v>
      </c>
      <c r="K3267" s="327">
        <v>0</v>
      </c>
      <c r="L3267" s="327">
        <v>0</v>
      </c>
      <c r="M3267" s="327">
        <v>0</v>
      </c>
      <c r="N3267" s="326" t="s">
        <v>7279</v>
      </c>
    </row>
    <row r="3268" spans="2:14" ht="15" hidden="1" x14ac:dyDescent="0.25">
      <c r="B3268" s="324" t="s">
        <v>16619</v>
      </c>
      <c r="C3268" s="324" t="s">
        <v>1255</v>
      </c>
      <c r="D3268" s="324" t="s">
        <v>16446</v>
      </c>
      <c r="E3268" s="324" t="s">
        <v>21744</v>
      </c>
      <c r="F3268" s="324" t="s">
        <v>801</v>
      </c>
      <c r="G3268" s="324" t="s">
        <v>896</v>
      </c>
      <c r="H3268" s="324" t="s">
        <v>6249</v>
      </c>
      <c r="I3268" s="325">
        <v>0</v>
      </c>
      <c r="J3268" s="325">
        <v>0</v>
      </c>
      <c r="K3268" s="325">
        <v>0</v>
      </c>
      <c r="L3268" s="325">
        <v>0</v>
      </c>
      <c r="M3268" s="325">
        <v>0</v>
      </c>
      <c r="N3268" s="324" t="s">
        <v>7279</v>
      </c>
    </row>
    <row r="3269" spans="2:14" ht="15" hidden="1" x14ac:dyDescent="0.25">
      <c r="B3269" s="326" t="s">
        <v>16620</v>
      </c>
      <c r="C3269" s="326" t="s">
        <v>1255</v>
      </c>
      <c r="D3269" s="326" t="s">
        <v>16446</v>
      </c>
      <c r="E3269" s="326" t="s">
        <v>8144</v>
      </c>
      <c r="F3269" s="326" t="s">
        <v>801</v>
      </c>
      <c r="G3269" s="326" t="s">
        <v>896</v>
      </c>
      <c r="H3269" s="326" t="s">
        <v>6249</v>
      </c>
      <c r="I3269" s="327">
        <v>0</v>
      </c>
      <c r="J3269" s="327">
        <v>0</v>
      </c>
      <c r="K3269" s="327">
        <v>0</v>
      </c>
      <c r="L3269" s="327">
        <v>0</v>
      </c>
      <c r="M3269" s="327">
        <v>0</v>
      </c>
      <c r="N3269" s="326" t="s">
        <v>7279</v>
      </c>
    </row>
    <row r="3270" spans="2:14" ht="15" hidden="1" x14ac:dyDescent="0.25">
      <c r="B3270" s="324" t="s">
        <v>16621</v>
      </c>
      <c r="C3270" s="324" t="s">
        <v>1255</v>
      </c>
      <c r="D3270" s="324" t="s">
        <v>16446</v>
      </c>
      <c r="E3270" s="324" t="s">
        <v>8176</v>
      </c>
      <c r="F3270" s="324" t="s">
        <v>801</v>
      </c>
      <c r="G3270" s="324" t="s">
        <v>896</v>
      </c>
      <c r="H3270" s="324" t="s">
        <v>6249</v>
      </c>
      <c r="I3270" s="325">
        <v>0</v>
      </c>
      <c r="J3270" s="325">
        <v>0</v>
      </c>
      <c r="K3270" s="325">
        <v>0</v>
      </c>
      <c r="L3270" s="325">
        <v>0</v>
      </c>
      <c r="M3270" s="325">
        <v>0</v>
      </c>
      <c r="N3270" s="324" t="s">
        <v>7279</v>
      </c>
    </row>
    <row r="3271" spans="2:14" ht="15" hidden="1" x14ac:dyDescent="0.25">
      <c r="B3271" s="326" t="s">
        <v>16622</v>
      </c>
      <c r="C3271" s="326" t="s">
        <v>1255</v>
      </c>
      <c r="D3271" s="326" t="s">
        <v>16446</v>
      </c>
      <c r="E3271" s="326" t="s">
        <v>8594</v>
      </c>
      <c r="F3271" s="326" t="s">
        <v>2327</v>
      </c>
      <c r="G3271" s="326" t="s">
        <v>896</v>
      </c>
      <c r="H3271" s="326" t="s">
        <v>6249</v>
      </c>
      <c r="I3271" s="327">
        <v>0</v>
      </c>
      <c r="J3271" s="327">
        <v>0</v>
      </c>
      <c r="K3271" s="327">
        <v>0</v>
      </c>
      <c r="L3271" s="327">
        <v>0</v>
      </c>
      <c r="M3271" s="327">
        <v>0</v>
      </c>
      <c r="N3271" s="326" t="s">
        <v>7279</v>
      </c>
    </row>
    <row r="3272" spans="2:14" ht="15" hidden="1" x14ac:dyDescent="0.25">
      <c r="B3272" s="324" t="s">
        <v>16623</v>
      </c>
      <c r="C3272" s="324" t="s">
        <v>1255</v>
      </c>
      <c r="D3272" s="324" t="s">
        <v>16446</v>
      </c>
      <c r="E3272" s="324" t="s">
        <v>8177</v>
      </c>
      <c r="F3272" s="324" t="s">
        <v>801</v>
      </c>
      <c r="G3272" s="324" t="s">
        <v>896</v>
      </c>
      <c r="H3272" s="324" t="s">
        <v>6249</v>
      </c>
      <c r="I3272" s="325">
        <v>0</v>
      </c>
      <c r="J3272" s="325">
        <v>0</v>
      </c>
      <c r="K3272" s="325">
        <v>0</v>
      </c>
      <c r="L3272" s="325">
        <v>0</v>
      </c>
      <c r="M3272" s="325">
        <v>0</v>
      </c>
      <c r="N3272" s="324" t="s">
        <v>7279</v>
      </c>
    </row>
    <row r="3273" spans="2:14" ht="15" hidden="1" x14ac:dyDescent="0.25">
      <c r="B3273" s="326" t="s">
        <v>16624</v>
      </c>
      <c r="C3273" s="326" t="s">
        <v>1255</v>
      </c>
      <c r="D3273" s="326" t="s">
        <v>16446</v>
      </c>
      <c r="E3273" s="326" t="s">
        <v>8020</v>
      </c>
      <c r="F3273" s="326" t="s">
        <v>2327</v>
      </c>
      <c r="G3273" s="326" t="s">
        <v>896</v>
      </c>
      <c r="H3273" s="326" t="s">
        <v>6249</v>
      </c>
      <c r="I3273" s="327">
        <v>0</v>
      </c>
      <c r="J3273" s="327">
        <v>0</v>
      </c>
      <c r="K3273" s="327">
        <v>0</v>
      </c>
      <c r="L3273" s="327">
        <v>0</v>
      </c>
      <c r="M3273" s="327">
        <v>0</v>
      </c>
      <c r="N3273" s="326" t="s">
        <v>7279</v>
      </c>
    </row>
    <row r="3274" spans="2:14" ht="15" hidden="1" x14ac:dyDescent="0.25">
      <c r="B3274" s="324" t="s">
        <v>16625</v>
      </c>
      <c r="C3274" s="324" t="s">
        <v>1255</v>
      </c>
      <c r="D3274" s="324" t="s">
        <v>16446</v>
      </c>
      <c r="E3274" s="324" t="s">
        <v>8021</v>
      </c>
      <c r="F3274" s="324" t="s">
        <v>801</v>
      </c>
      <c r="G3274" s="324" t="s">
        <v>896</v>
      </c>
      <c r="H3274" s="324" t="s">
        <v>6249</v>
      </c>
      <c r="I3274" s="325">
        <v>0</v>
      </c>
      <c r="J3274" s="325">
        <v>0</v>
      </c>
      <c r="K3274" s="325">
        <v>0</v>
      </c>
      <c r="L3274" s="325">
        <v>0</v>
      </c>
      <c r="M3274" s="325">
        <v>0</v>
      </c>
      <c r="N3274" s="324" t="s">
        <v>7279</v>
      </c>
    </row>
    <row r="3275" spans="2:14" ht="15" hidden="1" x14ac:dyDescent="0.25">
      <c r="B3275" s="326" t="s">
        <v>16626</v>
      </c>
      <c r="C3275" s="326" t="s">
        <v>1255</v>
      </c>
      <c r="D3275" s="326" t="s">
        <v>16446</v>
      </c>
      <c r="E3275" s="326" t="s">
        <v>8135</v>
      </c>
      <c r="F3275" s="326" t="s">
        <v>801</v>
      </c>
      <c r="G3275" s="326" t="s">
        <v>896</v>
      </c>
      <c r="H3275" s="326" t="s">
        <v>6249</v>
      </c>
      <c r="I3275" s="327">
        <v>0</v>
      </c>
      <c r="J3275" s="327">
        <v>0</v>
      </c>
      <c r="K3275" s="327">
        <v>0</v>
      </c>
      <c r="L3275" s="327">
        <v>0</v>
      </c>
      <c r="M3275" s="327">
        <v>0</v>
      </c>
      <c r="N3275" s="326" t="s">
        <v>7279</v>
      </c>
    </row>
    <row r="3276" spans="2:14" ht="15" hidden="1" x14ac:dyDescent="0.25">
      <c r="B3276" s="324" t="s">
        <v>16627</v>
      </c>
      <c r="C3276" s="324" t="s">
        <v>1255</v>
      </c>
      <c r="D3276" s="324" t="s">
        <v>16446</v>
      </c>
      <c r="E3276" s="324" t="s">
        <v>10235</v>
      </c>
      <c r="F3276" s="324" t="s">
        <v>801</v>
      </c>
      <c r="G3276" s="324" t="s">
        <v>896</v>
      </c>
      <c r="H3276" s="324" t="s">
        <v>6249</v>
      </c>
      <c r="I3276" s="325">
        <v>0</v>
      </c>
      <c r="J3276" s="325">
        <v>0</v>
      </c>
      <c r="K3276" s="325">
        <v>0</v>
      </c>
      <c r="L3276" s="325">
        <v>0</v>
      </c>
      <c r="M3276" s="325">
        <v>0</v>
      </c>
      <c r="N3276" s="324" t="s">
        <v>7279</v>
      </c>
    </row>
    <row r="3277" spans="2:14" ht="15" hidden="1" x14ac:dyDescent="0.25">
      <c r="B3277" s="326" t="s">
        <v>16628</v>
      </c>
      <c r="C3277" s="326" t="s">
        <v>1255</v>
      </c>
      <c r="D3277" s="326" t="s">
        <v>16446</v>
      </c>
      <c r="E3277" s="326" t="s">
        <v>8608</v>
      </c>
      <c r="F3277" s="326" t="s">
        <v>2618</v>
      </c>
      <c r="G3277" s="326" t="s">
        <v>896</v>
      </c>
      <c r="H3277" s="326" t="s">
        <v>6249</v>
      </c>
      <c r="I3277" s="327">
        <v>0</v>
      </c>
      <c r="J3277" s="327">
        <v>0</v>
      </c>
      <c r="K3277" s="327">
        <v>0</v>
      </c>
      <c r="L3277" s="327">
        <v>0</v>
      </c>
      <c r="M3277" s="327">
        <v>0</v>
      </c>
      <c r="N3277" s="326" t="s">
        <v>7279</v>
      </c>
    </row>
    <row r="3278" spans="2:14" ht="15" hidden="1" x14ac:dyDescent="0.25">
      <c r="B3278" s="324" t="s">
        <v>16629</v>
      </c>
      <c r="C3278" s="324" t="s">
        <v>1255</v>
      </c>
      <c r="D3278" s="324" t="s">
        <v>16446</v>
      </c>
      <c r="E3278" s="324" t="s">
        <v>8622</v>
      </c>
      <c r="F3278" s="324" t="s">
        <v>801</v>
      </c>
      <c r="G3278" s="324" t="s">
        <v>896</v>
      </c>
      <c r="H3278" s="324" t="s">
        <v>6249</v>
      </c>
      <c r="I3278" s="325">
        <v>0</v>
      </c>
      <c r="J3278" s="325">
        <v>0</v>
      </c>
      <c r="K3278" s="325">
        <v>0</v>
      </c>
      <c r="L3278" s="325">
        <v>0</v>
      </c>
      <c r="M3278" s="325">
        <v>0</v>
      </c>
      <c r="N3278" s="324" t="s">
        <v>7279</v>
      </c>
    </row>
    <row r="3279" spans="2:14" ht="15" hidden="1" x14ac:dyDescent="0.25">
      <c r="B3279" s="326" t="s">
        <v>16630</v>
      </c>
      <c r="C3279" s="326" t="s">
        <v>1255</v>
      </c>
      <c r="D3279" s="326" t="s">
        <v>16446</v>
      </c>
      <c r="E3279" s="326" t="s">
        <v>6778</v>
      </c>
      <c r="F3279" s="326" t="s">
        <v>801</v>
      </c>
      <c r="G3279" s="326" t="s">
        <v>896</v>
      </c>
      <c r="H3279" s="326" t="s">
        <v>6249</v>
      </c>
      <c r="I3279" s="327">
        <v>0</v>
      </c>
      <c r="J3279" s="327">
        <v>0</v>
      </c>
      <c r="K3279" s="327">
        <v>0</v>
      </c>
      <c r="L3279" s="327">
        <v>0</v>
      </c>
      <c r="M3279" s="327">
        <v>0</v>
      </c>
      <c r="N3279" s="326" t="s">
        <v>7279</v>
      </c>
    </row>
    <row r="3280" spans="2:14" ht="15" hidden="1" x14ac:dyDescent="0.25">
      <c r="B3280" s="324" t="s">
        <v>16631</v>
      </c>
      <c r="C3280" s="324" t="s">
        <v>1255</v>
      </c>
      <c r="D3280" s="324" t="s">
        <v>16446</v>
      </c>
      <c r="E3280" s="324" t="s">
        <v>8178</v>
      </c>
      <c r="F3280" s="324" t="s">
        <v>2327</v>
      </c>
      <c r="G3280" s="324" t="s">
        <v>896</v>
      </c>
      <c r="H3280" s="324" t="s">
        <v>6249</v>
      </c>
      <c r="I3280" s="325">
        <v>0</v>
      </c>
      <c r="J3280" s="325">
        <v>0</v>
      </c>
      <c r="K3280" s="325">
        <v>0</v>
      </c>
      <c r="L3280" s="325">
        <v>0</v>
      </c>
      <c r="M3280" s="325">
        <v>0</v>
      </c>
      <c r="N3280" s="324" t="s">
        <v>7279</v>
      </c>
    </row>
    <row r="3281" spans="2:14" ht="15" hidden="1" x14ac:dyDescent="0.25">
      <c r="B3281" s="326" t="s">
        <v>16632</v>
      </c>
      <c r="C3281" s="326" t="s">
        <v>1255</v>
      </c>
      <c r="D3281" s="326" t="s">
        <v>16446</v>
      </c>
      <c r="E3281" s="326" t="s">
        <v>10244</v>
      </c>
      <c r="F3281" s="326" t="s">
        <v>801</v>
      </c>
      <c r="G3281" s="326" t="s">
        <v>896</v>
      </c>
      <c r="H3281" s="326" t="s">
        <v>6249</v>
      </c>
      <c r="I3281" s="327">
        <v>0</v>
      </c>
      <c r="J3281" s="327">
        <v>0</v>
      </c>
      <c r="K3281" s="327">
        <v>0</v>
      </c>
      <c r="L3281" s="327">
        <v>0</v>
      </c>
      <c r="M3281" s="327">
        <v>0</v>
      </c>
      <c r="N3281" s="326" t="s">
        <v>7279</v>
      </c>
    </row>
    <row r="3282" spans="2:14" ht="15" hidden="1" x14ac:dyDescent="0.25">
      <c r="B3282" s="324" t="s">
        <v>16633</v>
      </c>
      <c r="C3282" s="324" t="s">
        <v>1255</v>
      </c>
      <c r="D3282" s="324" t="s">
        <v>16446</v>
      </c>
      <c r="E3282" s="324" t="s">
        <v>9414</v>
      </c>
      <c r="F3282" s="324" t="s">
        <v>801</v>
      </c>
      <c r="G3282" s="324" t="s">
        <v>896</v>
      </c>
      <c r="H3282" s="324" t="s">
        <v>6249</v>
      </c>
      <c r="I3282" s="325">
        <v>0</v>
      </c>
      <c r="J3282" s="325">
        <v>0</v>
      </c>
      <c r="K3282" s="325">
        <v>0</v>
      </c>
      <c r="L3282" s="325">
        <v>0</v>
      </c>
      <c r="M3282" s="325">
        <v>0</v>
      </c>
      <c r="N3282" s="324" t="s">
        <v>7279</v>
      </c>
    </row>
    <row r="3283" spans="2:14" ht="15" hidden="1" x14ac:dyDescent="0.25">
      <c r="B3283" s="326" t="s">
        <v>16634</v>
      </c>
      <c r="C3283" s="326" t="s">
        <v>1255</v>
      </c>
      <c r="D3283" s="326" t="s">
        <v>16446</v>
      </c>
      <c r="E3283" s="326" t="s">
        <v>10251</v>
      </c>
      <c r="F3283" s="326" t="s">
        <v>801</v>
      </c>
      <c r="G3283" s="326" t="s">
        <v>896</v>
      </c>
      <c r="H3283" s="326" t="s">
        <v>6249</v>
      </c>
      <c r="I3283" s="327">
        <v>0</v>
      </c>
      <c r="J3283" s="327">
        <v>0</v>
      </c>
      <c r="K3283" s="327">
        <v>0</v>
      </c>
      <c r="L3283" s="327">
        <v>0</v>
      </c>
      <c r="M3283" s="327">
        <v>0</v>
      </c>
      <c r="N3283" s="326" t="s">
        <v>7279</v>
      </c>
    </row>
    <row r="3284" spans="2:14" ht="15" hidden="1" x14ac:dyDescent="0.25">
      <c r="B3284" s="324" t="s">
        <v>16635</v>
      </c>
      <c r="C3284" s="324" t="s">
        <v>1255</v>
      </c>
      <c r="D3284" s="324" t="s">
        <v>16446</v>
      </c>
      <c r="E3284" s="324" t="s">
        <v>9368</v>
      </c>
      <c r="F3284" s="324" t="s">
        <v>2327</v>
      </c>
      <c r="G3284" s="324" t="s">
        <v>896</v>
      </c>
      <c r="H3284" s="324" t="s">
        <v>6249</v>
      </c>
      <c r="I3284" s="325">
        <v>0</v>
      </c>
      <c r="J3284" s="325">
        <v>0</v>
      </c>
      <c r="K3284" s="325">
        <v>0</v>
      </c>
      <c r="L3284" s="325">
        <v>0</v>
      </c>
      <c r="M3284" s="325">
        <v>0</v>
      </c>
      <c r="N3284" s="324" t="s">
        <v>7279</v>
      </c>
    </row>
    <row r="3285" spans="2:14" ht="15" hidden="1" x14ac:dyDescent="0.25">
      <c r="B3285" s="326" t="s">
        <v>16636</v>
      </c>
      <c r="C3285" s="326" t="s">
        <v>1255</v>
      </c>
      <c r="D3285" s="326" t="s">
        <v>16446</v>
      </c>
      <c r="E3285" s="326" t="s">
        <v>10257</v>
      </c>
      <c r="F3285" s="326" t="s">
        <v>2327</v>
      </c>
      <c r="G3285" s="326" t="s">
        <v>896</v>
      </c>
      <c r="H3285" s="326" t="s">
        <v>6249</v>
      </c>
      <c r="I3285" s="327">
        <v>0</v>
      </c>
      <c r="J3285" s="327">
        <v>0</v>
      </c>
      <c r="K3285" s="327">
        <v>0</v>
      </c>
      <c r="L3285" s="327">
        <v>0</v>
      </c>
      <c r="M3285" s="327">
        <v>0</v>
      </c>
      <c r="N3285" s="326" t="s">
        <v>7279</v>
      </c>
    </row>
    <row r="3286" spans="2:14" ht="15" hidden="1" x14ac:dyDescent="0.25">
      <c r="B3286" s="324" t="s">
        <v>16637</v>
      </c>
      <c r="C3286" s="324" t="s">
        <v>1255</v>
      </c>
      <c r="D3286" s="324" t="s">
        <v>16446</v>
      </c>
      <c r="E3286" s="324" t="s">
        <v>9415</v>
      </c>
      <c r="F3286" s="324" t="s">
        <v>801</v>
      </c>
      <c r="G3286" s="324" t="s">
        <v>896</v>
      </c>
      <c r="H3286" s="324" t="s">
        <v>6249</v>
      </c>
      <c r="I3286" s="325">
        <v>0</v>
      </c>
      <c r="J3286" s="325">
        <v>0</v>
      </c>
      <c r="K3286" s="325">
        <v>0</v>
      </c>
      <c r="L3286" s="325">
        <v>0</v>
      </c>
      <c r="M3286" s="325">
        <v>0</v>
      </c>
      <c r="N3286" s="324" t="s">
        <v>7279</v>
      </c>
    </row>
    <row r="3287" spans="2:14" ht="15" hidden="1" x14ac:dyDescent="0.25">
      <c r="B3287" s="326" t="s">
        <v>16638</v>
      </c>
      <c r="C3287" s="326" t="s">
        <v>1255</v>
      </c>
      <c r="D3287" s="326" t="s">
        <v>16446</v>
      </c>
      <c r="E3287" s="326" t="s">
        <v>10259</v>
      </c>
      <c r="F3287" s="326" t="s">
        <v>2327</v>
      </c>
      <c r="G3287" s="326" t="s">
        <v>896</v>
      </c>
      <c r="H3287" s="326" t="s">
        <v>6249</v>
      </c>
      <c r="I3287" s="327">
        <v>0</v>
      </c>
      <c r="J3287" s="327">
        <v>0</v>
      </c>
      <c r="K3287" s="327">
        <v>0</v>
      </c>
      <c r="L3287" s="327">
        <v>0</v>
      </c>
      <c r="M3287" s="327">
        <v>0</v>
      </c>
      <c r="N3287" s="326" t="s">
        <v>7279</v>
      </c>
    </row>
    <row r="3288" spans="2:14" ht="15" hidden="1" x14ac:dyDescent="0.25">
      <c r="B3288" s="324" t="s">
        <v>16639</v>
      </c>
      <c r="C3288" s="324" t="s">
        <v>1255</v>
      </c>
      <c r="D3288" s="324" t="s">
        <v>16446</v>
      </c>
      <c r="E3288" s="324" t="s">
        <v>10261</v>
      </c>
      <c r="F3288" s="324" t="s">
        <v>801</v>
      </c>
      <c r="G3288" s="324" t="s">
        <v>896</v>
      </c>
      <c r="H3288" s="324" t="s">
        <v>6249</v>
      </c>
      <c r="I3288" s="325">
        <v>0</v>
      </c>
      <c r="J3288" s="325">
        <v>0</v>
      </c>
      <c r="K3288" s="325">
        <v>0</v>
      </c>
      <c r="L3288" s="325">
        <v>0</v>
      </c>
      <c r="M3288" s="325">
        <v>0</v>
      </c>
      <c r="N3288" s="324" t="s">
        <v>7279</v>
      </c>
    </row>
    <row r="3289" spans="2:14" ht="15" hidden="1" x14ac:dyDescent="0.25">
      <c r="B3289" s="326" t="s">
        <v>16640</v>
      </c>
      <c r="C3289" s="326" t="s">
        <v>1255</v>
      </c>
      <c r="D3289" s="326" t="s">
        <v>16446</v>
      </c>
      <c r="E3289" s="326" t="s">
        <v>9856</v>
      </c>
      <c r="F3289" s="326" t="s">
        <v>801</v>
      </c>
      <c r="G3289" s="326" t="s">
        <v>896</v>
      </c>
      <c r="H3289" s="326" t="s">
        <v>6249</v>
      </c>
      <c r="I3289" s="327">
        <v>0</v>
      </c>
      <c r="J3289" s="327">
        <v>0</v>
      </c>
      <c r="K3289" s="327">
        <v>0</v>
      </c>
      <c r="L3289" s="327">
        <v>0</v>
      </c>
      <c r="M3289" s="327">
        <v>0</v>
      </c>
      <c r="N3289" s="326" t="s">
        <v>7279</v>
      </c>
    </row>
    <row r="3290" spans="2:14" ht="15" hidden="1" x14ac:dyDescent="0.25">
      <c r="B3290" s="324" t="s">
        <v>16641</v>
      </c>
      <c r="C3290" s="324" t="s">
        <v>1255</v>
      </c>
      <c r="D3290" s="324" t="s">
        <v>16446</v>
      </c>
      <c r="E3290" s="324" t="s">
        <v>10288</v>
      </c>
      <c r="F3290" s="324" t="s">
        <v>801</v>
      </c>
      <c r="G3290" s="324" t="s">
        <v>896</v>
      </c>
      <c r="H3290" s="324" t="s">
        <v>6249</v>
      </c>
      <c r="I3290" s="325">
        <v>0</v>
      </c>
      <c r="J3290" s="325">
        <v>0</v>
      </c>
      <c r="K3290" s="325">
        <v>0</v>
      </c>
      <c r="L3290" s="325">
        <v>0</v>
      </c>
      <c r="M3290" s="325">
        <v>0</v>
      </c>
      <c r="N3290" s="324" t="s">
        <v>7279</v>
      </c>
    </row>
    <row r="3291" spans="2:14" ht="15" hidden="1" x14ac:dyDescent="0.25">
      <c r="B3291" s="326" t="s">
        <v>16642</v>
      </c>
      <c r="C3291" s="326" t="s">
        <v>1255</v>
      </c>
      <c r="D3291" s="326" t="s">
        <v>16446</v>
      </c>
      <c r="E3291" s="326" t="s">
        <v>13142</v>
      </c>
      <c r="F3291" s="326" t="s">
        <v>2327</v>
      </c>
      <c r="G3291" s="326" t="s">
        <v>896</v>
      </c>
      <c r="H3291" s="326" t="s">
        <v>6249</v>
      </c>
      <c r="I3291" s="327">
        <v>0</v>
      </c>
      <c r="J3291" s="327">
        <v>0</v>
      </c>
      <c r="K3291" s="327">
        <v>0</v>
      </c>
      <c r="L3291" s="327">
        <v>0</v>
      </c>
      <c r="M3291" s="327">
        <v>0</v>
      </c>
      <c r="N3291" s="326" t="s">
        <v>7279</v>
      </c>
    </row>
    <row r="3292" spans="2:14" ht="15" hidden="1" x14ac:dyDescent="0.25">
      <c r="B3292" s="324" t="s">
        <v>16643</v>
      </c>
      <c r="C3292" s="324" t="s">
        <v>1255</v>
      </c>
      <c r="D3292" s="324" t="s">
        <v>16446</v>
      </c>
      <c r="E3292" s="324" t="s">
        <v>12637</v>
      </c>
      <c r="F3292" s="324" t="s">
        <v>2327</v>
      </c>
      <c r="G3292" s="324" t="s">
        <v>896</v>
      </c>
      <c r="H3292" s="324" t="s">
        <v>6249</v>
      </c>
      <c r="I3292" s="325">
        <v>0</v>
      </c>
      <c r="J3292" s="325">
        <v>0</v>
      </c>
      <c r="K3292" s="325">
        <v>0</v>
      </c>
      <c r="L3292" s="325">
        <v>0</v>
      </c>
      <c r="M3292" s="325">
        <v>0</v>
      </c>
      <c r="N3292" s="324" t="s">
        <v>7279</v>
      </c>
    </row>
    <row r="3293" spans="2:14" ht="15" hidden="1" x14ac:dyDescent="0.25">
      <c r="B3293" s="326" t="s">
        <v>16644</v>
      </c>
      <c r="C3293" s="326" t="s">
        <v>1255</v>
      </c>
      <c r="D3293" s="326" t="s">
        <v>16446</v>
      </c>
      <c r="E3293" s="326" t="s">
        <v>12638</v>
      </c>
      <c r="F3293" s="326" t="s">
        <v>801</v>
      </c>
      <c r="G3293" s="326" t="s">
        <v>896</v>
      </c>
      <c r="H3293" s="326" t="s">
        <v>6249</v>
      </c>
      <c r="I3293" s="327">
        <v>0</v>
      </c>
      <c r="J3293" s="327">
        <v>0</v>
      </c>
      <c r="K3293" s="327">
        <v>0</v>
      </c>
      <c r="L3293" s="327">
        <v>0</v>
      </c>
      <c r="M3293" s="327">
        <v>0</v>
      </c>
      <c r="N3293" s="326" t="s">
        <v>7279</v>
      </c>
    </row>
    <row r="3294" spans="2:14" ht="15" hidden="1" x14ac:dyDescent="0.25">
      <c r="B3294" s="324" t="s">
        <v>16645</v>
      </c>
      <c r="C3294" s="324" t="s">
        <v>1255</v>
      </c>
      <c r="D3294" s="324" t="s">
        <v>16446</v>
      </c>
      <c r="E3294" s="324" t="s">
        <v>12639</v>
      </c>
      <c r="F3294" s="324" t="s">
        <v>801</v>
      </c>
      <c r="G3294" s="324" t="s">
        <v>896</v>
      </c>
      <c r="H3294" s="324" t="s">
        <v>6249</v>
      </c>
      <c r="I3294" s="325">
        <v>0</v>
      </c>
      <c r="J3294" s="325">
        <v>0</v>
      </c>
      <c r="K3294" s="325">
        <v>0</v>
      </c>
      <c r="L3294" s="325">
        <v>0</v>
      </c>
      <c r="M3294" s="325">
        <v>0</v>
      </c>
      <c r="N3294" s="324" t="s">
        <v>7279</v>
      </c>
    </row>
    <row r="3295" spans="2:14" ht="15" hidden="1" x14ac:dyDescent="0.25">
      <c r="B3295" s="326" t="s">
        <v>16646</v>
      </c>
      <c r="C3295" s="326" t="s">
        <v>1255</v>
      </c>
      <c r="D3295" s="326" t="s">
        <v>16446</v>
      </c>
      <c r="E3295" s="326" t="s">
        <v>12640</v>
      </c>
      <c r="F3295" s="326" t="s">
        <v>2327</v>
      </c>
      <c r="G3295" s="326" t="s">
        <v>896</v>
      </c>
      <c r="H3295" s="326" t="s">
        <v>6249</v>
      </c>
      <c r="I3295" s="327">
        <v>0</v>
      </c>
      <c r="J3295" s="327">
        <v>0</v>
      </c>
      <c r="K3295" s="327">
        <v>0</v>
      </c>
      <c r="L3295" s="327">
        <v>0</v>
      </c>
      <c r="M3295" s="327">
        <v>0</v>
      </c>
      <c r="N3295" s="326" t="s">
        <v>7279</v>
      </c>
    </row>
    <row r="3296" spans="2:14" ht="15" hidden="1" x14ac:dyDescent="0.25">
      <c r="B3296" s="324" t="s">
        <v>16647</v>
      </c>
      <c r="C3296" s="324" t="s">
        <v>1255</v>
      </c>
      <c r="D3296" s="324" t="s">
        <v>16446</v>
      </c>
      <c r="E3296" s="324" t="s">
        <v>12641</v>
      </c>
      <c r="F3296" s="324" t="s">
        <v>2327</v>
      </c>
      <c r="G3296" s="324" t="s">
        <v>896</v>
      </c>
      <c r="H3296" s="324" t="s">
        <v>6249</v>
      </c>
      <c r="I3296" s="325">
        <v>0</v>
      </c>
      <c r="J3296" s="325">
        <v>0</v>
      </c>
      <c r="K3296" s="325">
        <v>0</v>
      </c>
      <c r="L3296" s="325">
        <v>0</v>
      </c>
      <c r="M3296" s="325">
        <v>0</v>
      </c>
      <c r="N3296" s="324" t="s">
        <v>7279</v>
      </c>
    </row>
    <row r="3297" spans="2:14" ht="15" hidden="1" x14ac:dyDescent="0.25">
      <c r="B3297" s="326" t="s">
        <v>16648</v>
      </c>
      <c r="C3297" s="326" t="s">
        <v>1255</v>
      </c>
      <c r="D3297" s="326" t="s">
        <v>16446</v>
      </c>
      <c r="E3297" s="326" t="s">
        <v>12642</v>
      </c>
      <c r="F3297" s="326" t="s">
        <v>2327</v>
      </c>
      <c r="G3297" s="326" t="s">
        <v>896</v>
      </c>
      <c r="H3297" s="326" t="s">
        <v>6249</v>
      </c>
      <c r="I3297" s="327">
        <v>0</v>
      </c>
      <c r="J3297" s="327">
        <v>0</v>
      </c>
      <c r="K3297" s="327">
        <v>0</v>
      </c>
      <c r="L3297" s="327">
        <v>0</v>
      </c>
      <c r="M3297" s="327">
        <v>0</v>
      </c>
      <c r="N3297" s="326" t="s">
        <v>7279</v>
      </c>
    </row>
    <row r="3298" spans="2:14" ht="15" hidden="1" x14ac:dyDescent="0.25">
      <c r="B3298" s="324" t="s">
        <v>16649</v>
      </c>
      <c r="C3298" s="324" t="s">
        <v>1255</v>
      </c>
      <c r="D3298" s="324" t="s">
        <v>16446</v>
      </c>
      <c r="E3298" s="324" t="s">
        <v>12643</v>
      </c>
      <c r="F3298" s="324" t="s">
        <v>801</v>
      </c>
      <c r="G3298" s="324" t="s">
        <v>896</v>
      </c>
      <c r="H3298" s="324" t="s">
        <v>6249</v>
      </c>
      <c r="I3298" s="325">
        <v>0</v>
      </c>
      <c r="J3298" s="325">
        <v>0</v>
      </c>
      <c r="K3298" s="325">
        <v>0</v>
      </c>
      <c r="L3298" s="325">
        <v>0</v>
      </c>
      <c r="M3298" s="325">
        <v>0</v>
      </c>
      <c r="N3298" s="324" t="s">
        <v>7279</v>
      </c>
    </row>
    <row r="3299" spans="2:14" ht="15" hidden="1" x14ac:dyDescent="0.25">
      <c r="B3299" s="326" t="s">
        <v>16650</v>
      </c>
      <c r="C3299" s="326" t="s">
        <v>1255</v>
      </c>
      <c r="D3299" s="326" t="s">
        <v>16446</v>
      </c>
      <c r="E3299" s="326" t="s">
        <v>16651</v>
      </c>
      <c r="F3299" s="326" t="s">
        <v>3788</v>
      </c>
      <c r="G3299" s="326" t="s">
        <v>896</v>
      </c>
      <c r="H3299" s="326" t="s">
        <v>6249</v>
      </c>
      <c r="I3299" s="327">
        <v>0</v>
      </c>
      <c r="J3299" s="327">
        <v>0</v>
      </c>
      <c r="K3299" s="327">
        <v>0</v>
      </c>
      <c r="L3299" s="327">
        <v>0</v>
      </c>
      <c r="M3299" s="327">
        <v>0</v>
      </c>
      <c r="N3299" s="326" t="s">
        <v>7279</v>
      </c>
    </row>
    <row r="3300" spans="2:14" ht="15" hidden="1" x14ac:dyDescent="0.25">
      <c r="B3300" s="324" t="s">
        <v>16652</v>
      </c>
      <c r="C3300" s="324" t="s">
        <v>1255</v>
      </c>
      <c r="D3300" s="324" t="s">
        <v>16446</v>
      </c>
      <c r="E3300" s="324" t="s">
        <v>16653</v>
      </c>
      <c r="F3300" s="324" t="s">
        <v>801</v>
      </c>
      <c r="G3300" s="324" t="s">
        <v>896</v>
      </c>
      <c r="H3300" s="324" t="s">
        <v>6249</v>
      </c>
      <c r="I3300" s="325">
        <v>0</v>
      </c>
      <c r="J3300" s="325">
        <v>0</v>
      </c>
      <c r="K3300" s="325">
        <v>0</v>
      </c>
      <c r="L3300" s="325">
        <v>0</v>
      </c>
      <c r="M3300" s="325">
        <v>0</v>
      </c>
      <c r="N3300" s="324" t="s">
        <v>7279</v>
      </c>
    </row>
    <row r="3301" spans="2:14" ht="15" hidden="1" x14ac:dyDescent="0.25">
      <c r="B3301" s="326" t="s">
        <v>16654</v>
      </c>
      <c r="C3301" s="326" t="s">
        <v>1255</v>
      </c>
      <c r="D3301" s="326" t="s">
        <v>16446</v>
      </c>
      <c r="E3301" s="326" t="s">
        <v>16655</v>
      </c>
      <c r="F3301" s="326" t="s">
        <v>801</v>
      </c>
      <c r="G3301" s="326" t="s">
        <v>896</v>
      </c>
      <c r="H3301" s="326" t="s">
        <v>6249</v>
      </c>
      <c r="I3301" s="327">
        <v>0</v>
      </c>
      <c r="J3301" s="327">
        <v>0</v>
      </c>
      <c r="K3301" s="327">
        <v>0</v>
      </c>
      <c r="L3301" s="327">
        <v>0</v>
      </c>
      <c r="M3301" s="327">
        <v>0</v>
      </c>
      <c r="N3301" s="326" t="s">
        <v>7279</v>
      </c>
    </row>
    <row r="3302" spans="2:14" ht="15" hidden="1" x14ac:dyDescent="0.25">
      <c r="B3302" s="324" t="s">
        <v>16656</v>
      </c>
      <c r="C3302" s="324" t="s">
        <v>1255</v>
      </c>
      <c r="D3302" s="324" t="s">
        <v>16446</v>
      </c>
      <c r="E3302" s="324" t="s">
        <v>16657</v>
      </c>
      <c r="F3302" s="324" t="s">
        <v>2327</v>
      </c>
      <c r="G3302" s="324" t="s">
        <v>896</v>
      </c>
      <c r="H3302" s="324" t="s">
        <v>6249</v>
      </c>
      <c r="I3302" s="325">
        <v>0</v>
      </c>
      <c r="J3302" s="325">
        <v>0</v>
      </c>
      <c r="K3302" s="325">
        <v>0</v>
      </c>
      <c r="L3302" s="325">
        <v>0</v>
      </c>
      <c r="M3302" s="325">
        <v>0</v>
      </c>
      <c r="N3302" s="324" t="s">
        <v>7279</v>
      </c>
    </row>
    <row r="3303" spans="2:14" ht="15" hidden="1" x14ac:dyDescent="0.25">
      <c r="B3303" s="326" t="s">
        <v>16658</v>
      </c>
      <c r="C3303" s="326" t="s">
        <v>1255</v>
      </c>
      <c r="D3303" s="326" t="s">
        <v>16446</v>
      </c>
      <c r="E3303" s="326" t="s">
        <v>16659</v>
      </c>
      <c r="F3303" s="326" t="s">
        <v>801</v>
      </c>
      <c r="G3303" s="326" t="s">
        <v>896</v>
      </c>
      <c r="H3303" s="326" t="s">
        <v>6249</v>
      </c>
      <c r="I3303" s="327">
        <v>0</v>
      </c>
      <c r="J3303" s="327">
        <v>0</v>
      </c>
      <c r="K3303" s="327">
        <v>0</v>
      </c>
      <c r="L3303" s="327">
        <v>0</v>
      </c>
      <c r="M3303" s="327">
        <v>0</v>
      </c>
      <c r="N3303" s="326" t="s">
        <v>7279</v>
      </c>
    </row>
    <row r="3304" spans="2:14" ht="15" hidden="1" x14ac:dyDescent="0.25">
      <c r="B3304" s="324" t="s">
        <v>16660</v>
      </c>
      <c r="C3304" s="324" t="s">
        <v>1255</v>
      </c>
      <c r="D3304" s="324" t="s">
        <v>16446</v>
      </c>
      <c r="E3304" s="324" t="s">
        <v>16661</v>
      </c>
      <c r="F3304" s="324" t="s">
        <v>801</v>
      </c>
      <c r="G3304" s="324" t="s">
        <v>896</v>
      </c>
      <c r="H3304" s="324" t="s">
        <v>6249</v>
      </c>
      <c r="I3304" s="325">
        <v>0</v>
      </c>
      <c r="J3304" s="325">
        <v>0</v>
      </c>
      <c r="K3304" s="325">
        <v>0</v>
      </c>
      <c r="L3304" s="325">
        <v>0</v>
      </c>
      <c r="M3304" s="325">
        <v>0</v>
      </c>
      <c r="N3304" s="324" t="s">
        <v>7279</v>
      </c>
    </row>
    <row r="3305" spans="2:14" ht="15" hidden="1" x14ac:dyDescent="0.25">
      <c r="B3305" s="326" t="s">
        <v>16662</v>
      </c>
      <c r="C3305" s="326" t="s">
        <v>1255</v>
      </c>
      <c r="D3305" s="326" t="s">
        <v>16446</v>
      </c>
      <c r="E3305" s="326" t="s">
        <v>16663</v>
      </c>
      <c r="F3305" s="326" t="s">
        <v>801</v>
      </c>
      <c r="G3305" s="326" t="s">
        <v>896</v>
      </c>
      <c r="H3305" s="326" t="s">
        <v>6249</v>
      </c>
      <c r="I3305" s="327">
        <v>0</v>
      </c>
      <c r="J3305" s="327">
        <v>0</v>
      </c>
      <c r="K3305" s="327">
        <v>0</v>
      </c>
      <c r="L3305" s="327">
        <v>0</v>
      </c>
      <c r="M3305" s="327">
        <v>0</v>
      </c>
      <c r="N3305" s="326" t="s">
        <v>7279</v>
      </c>
    </row>
    <row r="3306" spans="2:14" ht="15" hidden="1" x14ac:dyDescent="0.25">
      <c r="B3306" s="324" t="s">
        <v>16664</v>
      </c>
      <c r="C3306" s="324" t="s">
        <v>1255</v>
      </c>
      <c r="D3306" s="324" t="s">
        <v>16446</v>
      </c>
      <c r="E3306" s="324" t="s">
        <v>16665</v>
      </c>
      <c r="F3306" s="324" t="s">
        <v>801</v>
      </c>
      <c r="G3306" s="324" t="s">
        <v>896</v>
      </c>
      <c r="H3306" s="324" t="s">
        <v>6249</v>
      </c>
      <c r="I3306" s="325">
        <v>0</v>
      </c>
      <c r="J3306" s="325">
        <v>0</v>
      </c>
      <c r="K3306" s="325">
        <v>0</v>
      </c>
      <c r="L3306" s="325">
        <v>0</v>
      </c>
      <c r="M3306" s="325">
        <v>0</v>
      </c>
      <c r="N3306" s="324" t="s">
        <v>7279</v>
      </c>
    </row>
    <row r="3307" spans="2:14" ht="15" hidden="1" x14ac:dyDescent="0.25">
      <c r="B3307" s="326" t="s">
        <v>16666</v>
      </c>
      <c r="C3307" s="326" t="s">
        <v>1255</v>
      </c>
      <c r="D3307" s="326" t="s">
        <v>16446</v>
      </c>
      <c r="E3307" s="326" t="s">
        <v>16667</v>
      </c>
      <c r="F3307" s="326" t="s">
        <v>801</v>
      </c>
      <c r="G3307" s="326" t="s">
        <v>896</v>
      </c>
      <c r="H3307" s="326" t="s">
        <v>6249</v>
      </c>
      <c r="I3307" s="327">
        <v>0</v>
      </c>
      <c r="J3307" s="327">
        <v>0</v>
      </c>
      <c r="K3307" s="327">
        <v>0</v>
      </c>
      <c r="L3307" s="327">
        <v>0</v>
      </c>
      <c r="M3307" s="327">
        <v>0</v>
      </c>
      <c r="N3307" s="326" t="s">
        <v>7279</v>
      </c>
    </row>
    <row r="3308" spans="2:14" ht="15" hidden="1" x14ac:dyDescent="0.25">
      <c r="B3308" s="324" t="s">
        <v>16668</v>
      </c>
      <c r="C3308" s="324" t="s">
        <v>1255</v>
      </c>
      <c r="D3308" s="324" t="s">
        <v>16446</v>
      </c>
      <c r="E3308" s="324" t="s">
        <v>16669</v>
      </c>
      <c r="F3308" s="324" t="s">
        <v>801</v>
      </c>
      <c r="G3308" s="324" t="s">
        <v>896</v>
      </c>
      <c r="H3308" s="324" t="s">
        <v>6249</v>
      </c>
      <c r="I3308" s="325">
        <v>0</v>
      </c>
      <c r="J3308" s="325">
        <v>0</v>
      </c>
      <c r="K3308" s="325">
        <v>0</v>
      </c>
      <c r="L3308" s="325">
        <v>0</v>
      </c>
      <c r="M3308" s="325">
        <v>0</v>
      </c>
      <c r="N3308" s="324" t="s">
        <v>7279</v>
      </c>
    </row>
    <row r="3309" spans="2:14" ht="15" hidden="1" x14ac:dyDescent="0.25">
      <c r="B3309" s="326" t="s">
        <v>16670</v>
      </c>
      <c r="C3309" s="326" t="s">
        <v>1255</v>
      </c>
      <c r="D3309" s="326" t="s">
        <v>16446</v>
      </c>
      <c r="E3309" s="326" t="s">
        <v>16671</v>
      </c>
      <c r="F3309" s="326" t="s">
        <v>801</v>
      </c>
      <c r="G3309" s="326" t="s">
        <v>896</v>
      </c>
      <c r="H3309" s="326" t="s">
        <v>6249</v>
      </c>
      <c r="I3309" s="327">
        <v>0</v>
      </c>
      <c r="J3309" s="327">
        <v>0</v>
      </c>
      <c r="K3309" s="327">
        <v>0</v>
      </c>
      <c r="L3309" s="327">
        <v>0</v>
      </c>
      <c r="M3309" s="327">
        <v>0</v>
      </c>
      <c r="N3309" s="326" t="s">
        <v>7279</v>
      </c>
    </row>
    <row r="3310" spans="2:14" ht="15" hidden="1" x14ac:dyDescent="0.25">
      <c r="B3310" s="324" t="s">
        <v>16672</v>
      </c>
      <c r="C3310" s="324" t="s">
        <v>1255</v>
      </c>
      <c r="D3310" s="324" t="s">
        <v>16446</v>
      </c>
      <c r="E3310" s="324" t="s">
        <v>16673</v>
      </c>
      <c r="F3310" s="324" t="s">
        <v>801</v>
      </c>
      <c r="G3310" s="324" t="s">
        <v>896</v>
      </c>
      <c r="H3310" s="324" t="s">
        <v>6249</v>
      </c>
      <c r="I3310" s="325">
        <v>0</v>
      </c>
      <c r="J3310" s="325">
        <v>0</v>
      </c>
      <c r="K3310" s="325">
        <v>0</v>
      </c>
      <c r="L3310" s="325">
        <v>0</v>
      </c>
      <c r="M3310" s="325">
        <v>0</v>
      </c>
      <c r="N3310" s="324" t="s">
        <v>7279</v>
      </c>
    </row>
    <row r="3311" spans="2:14" ht="15" hidden="1" x14ac:dyDescent="0.25">
      <c r="B3311" s="326" t="s">
        <v>16674</v>
      </c>
      <c r="C3311" s="326" t="s">
        <v>1255</v>
      </c>
      <c r="D3311" s="326" t="s">
        <v>16446</v>
      </c>
      <c r="E3311" s="326" t="s">
        <v>16675</v>
      </c>
      <c r="F3311" s="326" t="s">
        <v>801</v>
      </c>
      <c r="G3311" s="326" t="s">
        <v>896</v>
      </c>
      <c r="H3311" s="326" t="s">
        <v>6249</v>
      </c>
      <c r="I3311" s="327">
        <v>0</v>
      </c>
      <c r="J3311" s="327">
        <v>0</v>
      </c>
      <c r="K3311" s="327">
        <v>0</v>
      </c>
      <c r="L3311" s="327">
        <v>0</v>
      </c>
      <c r="M3311" s="327">
        <v>0</v>
      </c>
      <c r="N3311" s="326" t="s">
        <v>7279</v>
      </c>
    </row>
    <row r="3312" spans="2:14" ht="15" hidden="1" x14ac:dyDescent="0.25">
      <c r="B3312" s="324" t="s">
        <v>16676</v>
      </c>
      <c r="C3312" s="324" t="s">
        <v>1255</v>
      </c>
      <c r="D3312" s="324" t="s">
        <v>16446</v>
      </c>
      <c r="E3312" s="324" t="s">
        <v>16677</v>
      </c>
      <c r="F3312" s="324" t="s">
        <v>2327</v>
      </c>
      <c r="G3312" s="324" t="s">
        <v>896</v>
      </c>
      <c r="H3312" s="324" t="s">
        <v>6249</v>
      </c>
      <c r="I3312" s="325">
        <v>0</v>
      </c>
      <c r="J3312" s="325">
        <v>0</v>
      </c>
      <c r="K3312" s="325">
        <v>0</v>
      </c>
      <c r="L3312" s="325">
        <v>0</v>
      </c>
      <c r="M3312" s="325">
        <v>0</v>
      </c>
      <c r="N3312" s="324" t="s">
        <v>7279</v>
      </c>
    </row>
    <row r="3313" spans="2:14" ht="15" hidden="1" x14ac:dyDescent="0.25">
      <c r="B3313" s="326" t="s">
        <v>16678</v>
      </c>
      <c r="C3313" s="326" t="s">
        <v>1255</v>
      </c>
      <c r="D3313" s="326" t="s">
        <v>16446</v>
      </c>
      <c r="E3313" s="326" t="s">
        <v>16679</v>
      </c>
      <c r="F3313" s="326" t="s">
        <v>2327</v>
      </c>
      <c r="G3313" s="326" t="s">
        <v>896</v>
      </c>
      <c r="H3313" s="326" t="s">
        <v>6249</v>
      </c>
      <c r="I3313" s="327">
        <v>0</v>
      </c>
      <c r="J3313" s="327">
        <v>0</v>
      </c>
      <c r="K3313" s="327">
        <v>0</v>
      </c>
      <c r="L3313" s="327">
        <v>0</v>
      </c>
      <c r="M3313" s="327">
        <v>0</v>
      </c>
      <c r="N3313" s="326" t="s">
        <v>7279</v>
      </c>
    </row>
    <row r="3314" spans="2:14" ht="15" hidden="1" x14ac:dyDescent="0.25">
      <c r="B3314" s="324" t="s">
        <v>16680</v>
      </c>
      <c r="C3314" s="324" t="s">
        <v>1255</v>
      </c>
      <c r="D3314" s="324" t="s">
        <v>16446</v>
      </c>
      <c r="E3314" s="324" t="s">
        <v>16681</v>
      </c>
      <c r="F3314" s="324" t="s">
        <v>2327</v>
      </c>
      <c r="G3314" s="324" t="s">
        <v>896</v>
      </c>
      <c r="H3314" s="324" t="s">
        <v>6249</v>
      </c>
      <c r="I3314" s="325">
        <v>0</v>
      </c>
      <c r="J3314" s="325">
        <v>0</v>
      </c>
      <c r="K3314" s="325">
        <v>0</v>
      </c>
      <c r="L3314" s="325">
        <v>0</v>
      </c>
      <c r="M3314" s="325">
        <v>0</v>
      </c>
      <c r="N3314" s="324" t="s">
        <v>7279</v>
      </c>
    </row>
    <row r="3315" spans="2:14" ht="15" hidden="1" x14ac:dyDescent="0.25">
      <c r="B3315" s="326" t="s">
        <v>16682</v>
      </c>
      <c r="C3315" s="326" t="s">
        <v>1255</v>
      </c>
      <c r="D3315" s="326" t="s">
        <v>16446</v>
      </c>
      <c r="E3315" s="326" t="s">
        <v>16683</v>
      </c>
      <c r="F3315" s="326" t="s">
        <v>2327</v>
      </c>
      <c r="G3315" s="326" t="s">
        <v>896</v>
      </c>
      <c r="H3315" s="326" t="s">
        <v>6249</v>
      </c>
      <c r="I3315" s="327">
        <v>0</v>
      </c>
      <c r="J3315" s="327">
        <v>0</v>
      </c>
      <c r="K3315" s="327">
        <v>0</v>
      </c>
      <c r="L3315" s="327">
        <v>0</v>
      </c>
      <c r="M3315" s="327">
        <v>0</v>
      </c>
      <c r="N3315" s="326" t="s">
        <v>7279</v>
      </c>
    </row>
    <row r="3316" spans="2:14" ht="15" hidden="1" x14ac:dyDescent="0.25">
      <c r="B3316" s="324" t="s">
        <v>16684</v>
      </c>
      <c r="C3316" s="324" t="s">
        <v>1255</v>
      </c>
      <c r="D3316" s="324" t="s">
        <v>16446</v>
      </c>
      <c r="E3316" s="324" t="s">
        <v>16685</v>
      </c>
      <c r="F3316" s="324" t="s">
        <v>2327</v>
      </c>
      <c r="G3316" s="324" t="s">
        <v>896</v>
      </c>
      <c r="H3316" s="324" t="s">
        <v>6249</v>
      </c>
      <c r="I3316" s="325">
        <v>0</v>
      </c>
      <c r="J3316" s="325">
        <v>0</v>
      </c>
      <c r="K3316" s="325">
        <v>0</v>
      </c>
      <c r="L3316" s="325">
        <v>0</v>
      </c>
      <c r="M3316" s="325">
        <v>0</v>
      </c>
      <c r="N3316" s="324" t="s">
        <v>7279</v>
      </c>
    </row>
    <row r="3317" spans="2:14" ht="15" hidden="1" x14ac:dyDescent="0.25">
      <c r="B3317" s="326" t="s">
        <v>16686</v>
      </c>
      <c r="C3317" s="326" t="s">
        <v>1255</v>
      </c>
      <c r="D3317" s="326" t="s">
        <v>16446</v>
      </c>
      <c r="E3317" s="326" t="s">
        <v>16687</v>
      </c>
      <c r="F3317" s="326" t="s">
        <v>2327</v>
      </c>
      <c r="G3317" s="326" t="s">
        <v>896</v>
      </c>
      <c r="H3317" s="326" t="s">
        <v>6249</v>
      </c>
      <c r="I3317" s="327">
        <v>0</v>
      </c>
      <c r="J3317" s="327">
        <v>0</v>
      </c>
      <c r="K3317" s="327">
        <v>0</v>
      </c>
      <c r="L3317" s="327">
        <v>0</v>
      </c>
      <c r="M3317" s="327">
        <v>0</v>
      </c>
      <c r="N3317" s="326" t="s">
        <v>7279</v>
      </c>
    </row>
    <row r="3318" spans="2:14" ht="15" hidden="1" x14ac:dyDescent="0.25">
      <c r="B3318" s="324" t="s">
        <v>16688</v>
      </c>
      <c r="C3318" s="324" t="s">
        <v>1255</v>
      </c>
      <c r="D3318" s="324" t="s">
        <v>16446</v>
      </c>
      <c r="E3318" s="324" t="s">
        <v>16689</v>
      </c>
      <c r="F3318" s="324" t="s">
        <v>2327</v>
      </c>
      <c r="G3318" s="324" t="s">
        <v>896</v>
      </c>
      <c r="H3318" s="324" t="s">
        <v>6249</v>
      </c>
      <c r="I3318" s="325">
        <v>0</v>
      </c>
      <c r="J3318" s="325">
        <v>0</v>
      </c>
      <c r="K3318" s="325">
        <v>0</v>
      </c>
      <c r="L3318" s="325">
        <v>0</v>
      </c>
      <c r="M3318" s="325">
        <v>0</v>
      </c>
      <c r="N3318" s="324" t="s">
        <v>7279</v>
      </c>
    </row>
    <row r="3319" spans="2:14" ht="15" hidden="1" x14ac:dyDescent="0.25">
      <c r="B3319" s="326" t="s">
        <v>16690</v>
      </c>
      <c r="C3319" s="326" t="s">
        <v>1255</v>
      </c>
      <c r="D3319" s="326" t="s">
        <v>16446</v>
      </c>
      <c r="E3319" s="326" t="s">
        <v>16691</v>
      </c>
      <c r="F3319" s="326" t="s">
        <v>2327</v>
      </c>
      <c r="G3319" s="326" t="s">
        <v>896</v>
      </c>
      <c r="H3319" s="326" t="s">
        <v>6249</v>
      </c>
      <c r="I3319" s="327">
        <v>0</v>
      </c>
      <c r="J3319" s="327">
        <v>0</v>
      </c>
      <c r="K3319" s="327">
        <v>0</v>
      </c>
      <c r="L3319" s="327">
        <v>0</v>
      </c>
      <c r="M3319" s="327">
        <v>0</v>
      </c>
      <c r="N3319" s="326" t="s">
        <v>7279</v>
      </c>
    </row>
    <row r="3320" spans="2:14" ht="15" hidden="1" x14ac:dyDescent="0.25">
      <c r="B3320" s="324" t="s">
        <v>16692</v>
      </c>
      <c r="C3320" s="324" t="s">
        <v>1255</v>
      </c>
      <c r="D3320" s="324" t="s">
        <v>16446</v>
      </c>
      <c r="E3320" s="324" t="s">
        <v>16693</v>
      </c>
      <c r="F3320" s="324" t="s">
        <v>2327</v>
      </c>
      <c r="G3320" s="324" t="s">
        <v>896</v>
      </c>
      <c r="H3320" s="324" t="s">
        <v>6249</v>
      </c>
      <c r="I3320" s="325">
        <v>0</v>
      </c>
      <c r="J3320" s="325">
        <v>0</v>
      </c>
      <c r="K3320" s="325">
        <v>0</v>
      </c>
      <c r="L3320" s="325">
        <v>0</v>
      </c>
      <c r="M3320" s="325">
        <v>0</v>
      </c>
      <c r="N3320" s="324" t="s">
        <v>7279</v>
      </c>
    </row>
    <row r="3321" spans="2:14" ht="15" hidden="1" x14ac:dyDescent="0.25">
      <c r="B3321" s="326" t="s">
        <v>16694</v>
      </c>
      <c r="C3321" s="326" t="s">
        <v>1255</v>
      </c>
      <c r="D3321" s="326" t="s">
        <v>16446</v>
      </c>
      <c r="E3321" s="326" t="s">
        <v>16695</v>
      </c>
      <c r="F3321" s="326" t="s">
        <v>801</v>
      </c>
      <c r="G3321" s="326" t="s">
        <v>896</v>
      </c>
      <c r="H3321" s="326" t="s">
        <v>6249</v>
      </c>
      <c r="I3321" s="327">
        <v>0</v>
      </c>
      <c r="J3321" s="327">
        <v>0</v>
      </c>
      <c r="K3321" s="327">
        <v>0</v>
      </c>
      <c r="L3321" s="327">
        <v>0</v>
      </c>
      <c r="M3321" s="327">
        <v>0</v>
      </c>
      <c r="N3321" s="326" t="s">
        <v>7279</v>
      </c>
    </row>
    <row r="3322" spans="2:14" ht="15" hidden="1" x14ac:dyDescent="0.25">
      <c r="B3322" s="324" t="s">
        <v>16696</v>
      </c>
      <c r="C3322" s="324" t="s">
        <v>1255</v>
      </c>
      <c r="D3322" s="324" t="s">
        <v>16446</v>
      </c>
      <c r="E3322" s="324" t="s">
        <v>16697</v>
      </c>
      <c r="F3322" s="324" t="s">
        <v>801</v>
      </c>
      <c r="G3322" s="324" t="s">
        <v>896</v>
      </c>
      <c r="H3322" s="324" t="s">
        <v>6249</v>
      </c>
      <c r="I3322" s="325">
        <v>0</v>
      </c>
      <c r="J3322" s="325">
        <v>0</v>
      </c>
      <c r="K3322" s="325">
        <v>0</v>
      </c>
      <c r="L3322" s="325">
        <v>0</v>
      </c>
      <c r="M3322" s="325">
        <v>0</v>
      </c>
      <c r="N3322" s="324" t="s">
        <v>7279</v>
      </c>
    </row>
    <row r="3323" spans="2:14" ht="15" hidden="1" x14ac:dyDescent="0.25">
      <c r="B3323" s="326" t="s">
        <v>16698</v>
      </c>
      <c r="C3323" s="326" t="s">
        <v>1255</v>
      </c>
      <c r="D3323" s="326" t="s">
        <v>16446</v>
      </c>
      <c r="E3323" s="326" t="s">
        <v>16699</v>
      </c>
      <c r="F3323" s="326" t="s">
        <v>2327</v>
      </c>
      <c r="G3323" s="326" t="s">
        <v>896</v>
      </c>
      <c r="H3323" s="326" t="s">
        <v>6249</v>
      </c>
      <c r="I3323" s="327">
        <v>0</v>
      </c>
      <c r="J3323" s="327">
        <v>0</v>
      </c>
      <c r="K3323" s="327">
        <v>0</v>
      </c>
      <c r="L3323" s="327">
        <v>0</v>
      </c>
      <c r="M3323" s="327">
        <v>0</v>
      </c>
      <c r="N3323" s="326" t="s">
        <v>7279</v>
      </c>
    </row>
    <row r="3324" spans="2:14" ht="15" hidden="1" x14ac:dyDescent="0.25">
      <c r="B3324" s="324" t="s">
        <v>16700</v>
      </c>
      <c r="C3324" s="324" t="s">
        <v>1255</v>
      </c>
      <c r="D3324" s="324" t="s">
        <v>16446</v>
      </c>
      <c r="E3324" s="324" t="s">
        <v>16701</v>
      </c>
      <c r="F3324" s="324" t="s">
        <v>2327</v>
      </c>
      <c r="G3324" s="324" t="s">
        <v>896</v>
      </c>
      <c r="H3324" s="324" t="s">
        <v>6249</v>
      </c>
      <c r="I3324" s="325">
        <v>0</v>
      </c>
      <c r="J3324" s="325">
        <v>0</v>
      </c>
      <c r="K3324" s="325">
        <v>0</v>
      </c>
      <c r="L3324" s="325">
        <v>0</v>
      </c>
      <c r="M3324" s="325">
        <v>0</v>
      </c>
      <c r="N3324" s="324" t="s">
        <v>7279</v>
      </c>
    </row>
    <row r="3325" spans="2:14" ht="15" hidden="1" x14ac:dyDescent="0.25">
      <c r="B3325" s="326" t="s">
        <v>16702</v>
      </c>
      <c r="C3325" s="326" t="s">
        <v>1255</v>
      </c>
      <c r="D3325" s="326" t="s">
        <v>16446</v>
      </c>
      <c r="E3325" s="326" t="s">
        <v>16703</v>
      </c>
      <c r="F3325" s="326" t="s">
        <v>2327</v>
      </c>
      <c r="G3325" s="326" t="s">
        <v>896</v>
      </c>
      <c r="H3325" s="326" t="s">
        <v>6249</v>
      </c>
      <c r="I3325" s="327">
        <v>0</v>
      </c>
      <c r="J3325" s="327">
        <v>0</v>
      </c>
      <c r="K3325" s="327">
        <v>0</v>
      </c>
      <c r="L3325" s="327">
        <v>0</v>
      </c>
      <c r="M3325" s="327">
        <v>0</v>
      </c>
      <c r="N3325" s="326" t="s">
        <v>7279</v>
      </c>
    </row>
    <row r="3326" spans="2:14" ht="15" hidden="1" x14ac:dyDescent="0.25">
      <c r="B3326" s="324" t="s">
        <v>16704</v>
      </c>
      <c r="C3326" s="324" t="s">
        <v>1255</v>
      </c>
      <c r="D3326" s="324" t="s">
        <v>16446</v>
      </c>
      <c r="E3326" s="324" t="s">
        <v>16705</v>
      </c>
      <c r="F3326" s="324" t="s">
        <v>2327</v>
      </c>
      <c r="G3326" s="324" t="s">
        <v>896</v>
      </c>
      <c r="H3326" s="324" t="s">
        <v>6249</v>
      </c>
      <c r="I3326" s="325">
        <v>0</v>
      </c>
      <c r="J3326" s="325">
        <v>0</v>
      </c>
      <c r="K3326" s="325">
        <v>0</v>
      </c>
      <c r="L3326" s="325">
        <v>0</v>
      </c>
      <c r="M3326" s="325">
        <v>0</v>
      </c>
      <c r="N3326" s="324" t="s">
        <v>7279</v>
      </c>
    </row>
    <row r="3327" spans="2:14" ht="15" hidden="1" x14ac:dyDescent="0.25">
      <c r="B3327" s="326" t="s">
        <v>16706</v>
      </c>
      <c r="C3327" s="326" t="s">
        <v>1255</v>
      </c>
      <c r="D3327" s="326" t="s">
        <v>16446</v>
      </c>
      <c r="E3327" s="326" t="s">
        <v>16707</v>
      </c>
      <c r="F3327" s="326" t="s">
        <v>2327</v>
      </c>
      <c r="G3327" s="326" t="s">
        <v>896</v>
      </c>
      <c r="H3327" s="326" t="s">
        <v>6249</v>
      </c>
      <c r="I3327" s="327">
        <v>0</v>
      </c>
      <c r="J3327" s="327">
        <v>0</v>
      </c>
      <c r="K3327" s="327">
        <v>0</v>
      </c>
      <c r="L3327" s="327">
        <v>0</v>
      </c>
      <c r="M3327" s="327">
        <v>0</v>
      </c>
      <c r="N3327" s="326" t="s">
        <v>7279</v>
      </c>
    </row>
    <row r="3328" spans="2:14" ht="15" hidden="1" x14ac:dyDescent="0.25">
      <c r="B3328" s="324" t="s">
        <v>16708</v>
      </c>
      <c r="C3328" s="324" t="s">
        <v>1255</v>
      </c>
      <c r="D3328" s="324" t="s">
        <v>16446</v>
      </c>
      <c r="E3328" s="324" t="s">
        <v>16709</v>
      </c>
      <c r="F3328" s="324" t="s">
        <v>801</v>
      </c>
      <c r="G3328" s="324" t="s">
        <v>896</v>
      </c>
      <c r="H3328" s="324" t="s">
        <v>6249</v>
      </c>
      <c r="I3328" s="325">
        <v>0</v>
      </c>
      <c r="J3328" s="325">
        <v>0</v>
      </c>
      <c r="K3328" s="325">
        <v>0</v>
      </c>
      <c r="L3328" s="325">
        <v>0</v>
      </c>
      <c r="M3328" s="325">
        <v>0</v>
      </c>
      <c r="N3328" s="324" t="s">
        <v>7279</v>
      </c>
    </row>
    <row r="3329" spans="2:14" ht="15" hidden="1" x14ac:dyDescent="0.25">
      <c r="B3329" s="326" t="s">
        <v>16710</v>
      </c>
      <c r="C3329" s="326" t="s">
        <v>1255</v>
      </c>
      <c r="D3329" s="326" t="s">
        <v>16446</v>
      </c>
      <c r="E3329" s="326" t="s">
        <v>16711</v>
      </c>
      <c r="F3329" s="326" t="s">
        <v>801</v>
      </c>
      <c r="G3329" s="326" t="s">
        <v>896</v>
      </c>
      <c r="H3329" s="326" t="s">
        <v>6249</v>
      </c>
      <c r="I3329" s="327">
        <v>0</v>
      </c>
      <c r="J3329" s="327">
        <v>0</v>
      </c>
      <c r="K3329" s="327">
        <v>0</v>
      </c>
      <c r="L3329" s="327">
        <v>0</v>
      </c>
      <c r="M3329" s="327">
        <v>0</v>
      </c>
      <c r="N3329" s="326" t="s">
        <v>7279</v>
      </c>
    </row>
    <row r="3330" spans="2:14" ht="15" hidden="1" x14ac:dyDescent="0.25">
      <c r="B3330" s="324" t="s">
        <v>16712</v>
      </c>
      <c r="C3330" s="324" t="s">
        <v>1255</v>
      </c>
      <c r="D3330" s="324" t="s">
        <v>16446</v>
      </c>
      <c r="E3330" s="324" t="s">
        <v>16713</v>
      </c>
      <c r="F3330" s="324" t="s">
        <v>801</v>
      </c>
      <c r="G3330" s="324" t="s">
        <v>896</v>
      </c>
      <c r="H3330" s="324" t="s">
        <v>6249</v>
      </c>
      <c r="I3330" s="325">
        <v>0</v>
      </c>
      <c r="J3330" s="325">
        <v>0</v>
      </c>
      <c r="K3330" s="325">
        <v>0</v>
      </c>
      <c r="L3330" s="325">
        <v>0</v>
      </c>
      <c r="M3330" s="325">
        <v>0</v>
      </c>
      <c r="N3330" s="324" t="s">
        <v>7279</v>
      </c>
    </row>
    <row r="3331" spans="2:14" ht="15" hidden="1" x14ac:dyDescent="0.25">
      <c r="B3331" s="326" t="s">
        <v>16714</v>
      </c>
      <c r="C3331" s="326" t="s">
        <v>1255</v>
      </c>
      <c r="D3331" s="326" t="s">
        <v>16446</v>
      </c>
      <c r="E3331" s="326" t="s">
        <v>16715</v>
      </c>
      <c r="F3331" s="326" t="s">
        <v>2327</v>
      </c>
      <c r="G3331" s="326" t="s">
        <v>896</v>
      </c>
      <c r="H3331" s="326" t="s">
        <v>6249</v>
      </c>
      <c r="I3331" s="327">
        <v>0</v>
      </c>
      <c r="J3331" s="327">
        <v>0</v>
      </c>
      <c r="K3331" s="327">
        <v>0</v>
      </c>
      <c r="L3331" s="327">
        <v>0</v>
      </c>
      <c r="M3331" s="327">
        <v>0</v>
      </c>
      <c r="N3331" s="326" t="s">
        <v>7279</v>
      </c>
    </row>
    <row r="3332" spans="2:14" ht="15" hidden="1" x14ac:dyDescent="0.25">
      <c r="B3332" s="324" t="s">
        <v>16716</v>
      </c>
      <c r="C3332" s="324" t="s">
        <v>1255</v>
      </c>
      <c r="D3332" s="324" t="s">
        <v>16446</v>
      </c>
      <c r="E3332" s="324" t="s">
        <v>16717</v>
      </c>
      <c r="F3332" s="324" t="s">
        <v>801</v>
      </c>
      <c r="G3332" s="324" t="s">
        <v>896</v>
      </c>
      <c r="H3332" s="324" t="s">
        <v>6249</v>
      </c>
      <c r="I3332" s="325">
        <v>0</v>
      </c>
      <c r="J3332" s="325">
        <v>0</v>
      </c>
      <c r="K3332" s="325">
        <v>0</v>
      </c>
      <c r="L3332" s="325">
        <v>0</v>
      </c>
      <c r="M3332" s="325">
        <v>0</v>
      </c>
      <c r="N3332" s="324" t="s">
        <v>7279</v>
      </c>
    </row>
    <row r="3333" spans="2:14" ht="15" hidden="1" x14ac:dyDescent="0.25">
      <c r="B3333" s="326" t="s">
        <v>16718</v>
      </c>
      <c r="C3333" s="326" t="s">
        <v>1255</v>
      </c>
      <c r="D3333" s="326" t="s">
        <v>16446</v>
      </c>
      <c r="E3333" s="326" t="s">
        <v>16719</v>
      </c>
      <c r="F3333" s="326" t="s">
        <v>2327</v>
      </c>
      <c r="G3333" s="326" t="s">
        <v>896</v>
      </c>
      <c r="H3333" s="326" t="s">
        <v>6249</v>
      </c>
      <c r="I3333" s="327">
        <v>0</v>
      </c>
      <c r="J3333" s="327">
        <v>0</v>
      </c>
      <c r="K3333" s="327">
        <v>0</v>
      </c>
      <c r="L3333" s="327">
        <v>0</v>
      </c>
      <c r="M3333" s="327">
        <v>0</v>
      </c>
      <c r="N3333" s="326" t="s">
        <v>7279</v>
      </c>
    </row>
    <row r="3334" spans="2:14" ht="15" hidden="1" x14ac:dyDescent="0.25">
      <c r="B3334" s="324" t="s">
        <v>16720</v>
      </c>
      <c r="C3334" s="324" t="s">
        <v>1255</v>
      </c>
      <c r="D3334" s="324" t="s">
        <v>16446</v>
      </c>
      <c r="E3334" s="324" t="s">
        <v>16721</v>
      </c>
      <c r="F3334" s="324" t="s">
        <v>801</v>
      </c>
      <c r="G3334" s="324" t="s">
        <v>896</v>
      </c>
      <c r="H3334" s="324" t="s">
        <v>6249</v>
      </c>
      <c r="I3334" s="325">
        <v>0</v>
      </c>
      <c r="J3334" s="325">
        <v>0</v>
      </c>
      <c r="K3334" s="325">
        <v>0</v>
      </c>
      <c r="L3334" s="325">
        <v>0</v>
      </c>
      <c r="M3334" s="325">
        <v>0</v>
      </c>
      <c r="N3334" s="324" t="s">
        <v>7279</v>
      </c>
    </row>
    <row r="3335" spans="2:14" ht="15" hidden="1" x14ac:dyDescent="0.25">
      <c r="B3335" s="326" t="s">
        <v>16722</v>
      </c>
      <c r="C3335" s="326" t="s">
        <v>1255</v>
      </c>
      <c r="D3335" s="326" t="s">
        <v>16446</v>
      </c>
      <c r="E3335" s="326" t="s">
        <v>16723</v>
      </c>
      <c r="F3335" s="326" t="s">
        <v>2327</v>
      </c>
      <c r="G3335" s="326" t="s">
        <v>896</v>
      </c>
      <c r="H3335" s="326" t="s">
        <v>6249</v>
      </c>
      <c r="I3335" s="327">
        <v>0</v>
      </c>
      <c r="J3335" s="327">
        <v>0</v>
      </c>
      <c r="K3335" s="327">
        <v>0</v>
      </c>
      <c r="L3335" s="327">
        <v>0</v>
      </c>
      <c r="M3335" s="327">
        <v>0</v>
      </c>
      <c r="N3335" s="326" t="s">
        <v>7279</v>
      </c>
    </row>
    <row r="3336" spans="2:14" ht="15" hidden="1" x14ac:dyDescent="0.25">
      <c r="B3336" s="324" t="s">
        <v>16724</v>
      </c>
      <c r="C3336" s="324" t="s">
        <v>1255</v>
      </c>
      <c r="D3336" s="324" t="s">
        <v>16446</v>
      </c>
      <c r="E3336" s="324" t="s">
        <v>16725</v>
      </c>
      <c r="F3336" s="324" t="s">
        <v>2327</v>
      </c>
      <c r="G3336" s="324" t="s">
        <v>896</v>
      </c>
      <c r="H3336" s="324" t="s">
        <v>6249</v>
      </c>
      <c r="I3336" s="325">
        <v>0</v>
      </c>
      <c r="J3336" s="325">
        <v>0</v>
      </c>
      <c r="K3336" s="325">
        <v>0</v>
      </c>
      <c r="L3336" s="325">
        <v>0</v>
      </c>
      <c r="M3336" s="325">
        <v>0</v>
      </c>
      <c r="N3336" s="324" t="s">
        <v>7279</v>
      </c>
    </row>
    <row r="3337" spans="2:14" ht="15" hidden="1" x14ac:dyDescent="0.25">
      <c r="B3337" s="326" t="s">
        <v>16726</v>
      </c>
      <c r="C3337" s="326" t="s">
        <v>1255</v>
      </c>
      <c r="D3337" s="326" t="s">
        <v>16446</v>
      </c>
      <c r="E3337" s="326" t="s">
        <v>16727</v>
      </c>
      <c r="F3337" s="326" t="s">
        <v>801</v>
      </c>
      <c r="G3337" s="326" t="s">
        <v>896</v>
      </c>
      <c r="H3337" s="326" t="s">
        <v>6249</v>
      </c>
      <c r="I3337" s="327">
        <v>0</v>
      </c>
      <c r="J3337" s="327">
        <v>0</v>
      </c>
      <c r="K3337" s="327">
        <v>0</v>
      </c>
      <c r="L3337" s="327">
        <v>0</v>
      </c>
      <c r="M3337" s="327">
        <v>0</v>
      </c>
      <c r="N3337" s="326" t="s">
        <v>7279</v>
      </c>
    </row>
    <row r="3338" spans="2:14" ht="15" hidden="1" x14ac:dyDescent="0.25">
      <c r="B3338" s="324" t="s">
        <v>16728</v>
      </c>
      <c r="C3338" s="324" t="s">
        <v>1255</v>
      </c>
      <c r="D3338" s="324" t="s">
        <v>16446</v>
      </c>
      <c r="E3338" s="324" t="s">
        <v>16729</v>
      </c>
      <c r="F3338" s="324" t="s">
        <v>2327</v>
      </c>
      <c r="G3338" s="324" t="s">
        <v>896</v>
      </c>
      <c r="H3338" s="324" t="s">
        <v>6249</v>
      </c>
      <c r="I3338" s="325">
        <v>0</v>
      </c>
      <c r="J3338" s="325">
        <v>0</v>
      </c>
      <c r="K3338" s="325">
        <v>0</v>
      </c>
      <c r="L3338" s="325">
        <v>0</v>
      </c>
      <c r="M3338" s="325">
        <v>0</v>
      </c>
      <c r="N3338" s="324" t="s">
        <v>7279</v>
      </c>
    </row>
    <row r="3339" spans="2:14" ht="15" hidden="1" x14ac:dyDescent="0.25">
      <c r="B3339" s="326" t="s">
        <v>16730</v>
      </c>
      <c r="C3339" s="326" t="s">
        <v>1255</v>
      </c>
      <c r="D3339" s="326" t="s">
        <v>16446</v>
      </c>
      <c r="E3339" s="326" t="s">
        <v>16731</v>
      </c>
      <c r="F3339" s="326" t="s">
        <v>2327</v>
      </c>
      <c r="G3339" s="326" t="s">
        <v>896</v>
      </c>
      <c r="H3339" s="326" t="s">
        <v>6249</v>
      </c>
      <c r="I3339" s="327">
        <v>0</v>
      </c>
      <c r="J3339" s="327">
        <v>0</v>
      </c>
      <c r="K3339" s="327">
        <v>0</v>
      </c>
      <c r="L3339" s="327">
        <v>0</v>
      </c>
      <c r="M3339" s="327">
        <v>0</v>
      </c>
      <c r="N3339" s="326" t="s">
        <v>7279</v>
      </c>
    </row>
    <row r="3340" spans="2:14" ht="15" hidden="1" x14ac:dyDescent="0.25">
      <c r="B3340" s="324" t="s">
        <v>16732</v>
      </c>
      <c r="C3340" s="324" t="s">
        <v>1255</v>
      </c>
      <c r="D3340" s="324" t="s">
        <v>16446</v>
      </c>
      <c r="E3340" s="324" t="s">
        <v>16733</v>
      </c>
      <c r="F3340" s="324" t="s">
        <v>1226</v>
      </c>
      <c r="G3340" s="324" t="s">
        <v>896</v>
      </c>
      <c r="H3340" s="324" t="s">
        <v>6249</v>
      </c>
      <c r="I3340" s="325">
        <v>0</v>
      </c>
      <c r="J3340" s="325">
        <v>0</v>
      </c>
      <c r="K3340" s="325">
        <v>0</v>
      </c>
      <c r="L3340" s="325">
        <v>0</v>
      </c>
      <c r="M3340" s="325">
        <v>0</v>
      </c>
      <c r="N3340" s="324" t="s">
        <v>7279</v>
      </c>
    </row>
    <row r="3341" spans="2:14" ht="15" hidden="1" x14ac:dyDescent="0.25">
      <c r="B3341" s="326" t="s">
        <v>16734</v>
      </c>
      <c r="C3341" s="326" t="s">
        <v>1255</v>
      </c>
      <c r="D3341" s="326" t="s">
        <v>16446</v>
      </c>
      <c r="E3341" s="326" t="s">
        <v>16735</v>
      </c>
      <c r="F3341" s="326" t="s">
        <v>2599</v>
      </c>
      <c r="G3341" s="326" t="s">
        <v>896</v>
      </c>
      <c r="H3341" s="326" t="s">
        <v>6249</v>
      </c>
      <c r="I3341" s="327">
        <v>0</v>
      </c>
      <c r="J3341" s="327">
        <v>0</v>
      </c>
      <c r="K3341" s="327">
        <v>0</v>
      </c>
      <c r="L3341" s="327">
        <v>0</v>
      </c>
      <c r="M3341" s="327">
        <v>0</v>
      </c>
      <c r="N3341" s="326" t="s">
        <v>7279</v>
      </c>
    </row>
    <row r="3342" spans="2:14" ht="15" hidden="1" x14ac:dyDescent="0.25">
      <c r="B3342" s="324" t="s">
        <v>16736</v>
      </c>
      <c r="C3342" s="324" t="s">
        <v>1255</v>
      </c>
      <c r="D3342" s="324" t="s">
        <v>16446</v>
      </c>
      <c r="E3342" s="324" t="s">
        <v>16737</v>
      </c>
      <c r="F3342" s="324" t="s">
        <v>2599</v>
      </c>
      <c r="G3342" s="324" t="s">
        <v>896</v>
      </c>
      <c r="H3342" s="324" t="s">
        <v>6249</v>
      </c>
      <c r="I3342" s="325">
        <v>0</v>
      </c>
      <c r="J3342" s="325">
        <v>0</v>
      </c>
      <c r="K3342" s="325">
        <v>0</v>
      </c>
      <c r="L3342" s="325">
        <v>0</v>
      </c>
      <c r="M3342" s="325">
        <v>0</v>
      </c>
      <c r="N3342" s="324" t="s">
        <v>7279</v>
      </c>
    </row>
    <row r="3343" spans="2:14" ht="15" hidden="1" x14ac:dyDescent="0.25">
      <c r="B3343" s="326" t="s">
        <v>16738</v>
      </c>
      <c r="C3343" s="326" t="s">
        <v>1255</v>
      </c>
      <c r="D3343" s="326" t="s">
        <v>16446</v>
      </c>
      <c r="E3343" s="326" t="s">
        <v>16739</v>
      </c>
      <c r="F3343" s="326" t="s">
        <v>801</v>
      </c>
      <c r="G3343" s="326" t="s">
        <v>896</v>
      </c>
      <c r="H3343" s="326" t="s">
        <v>6249</v>
      </c>
      <c r="I3343" s="327">
        <v>0</v>
      </c>
      <c r="J3343" s="327">
        <v>0</v>
      </c>
      <c r="K3343" s="327">
        <v>0</v>
      </c>
      <c r="L3343" s="327">
        <v>0</v>
      </c>
      <c r="M3343" s="327">
        <v>0</v>
      </c>
      <c r="N3343" s="326" t="s">
        <v>7279</v>
      </c>
    </row>
    <row r="3344" spans="2:14" ht="15" hidden="1" x14ac:dyDescent="0.25">
      <c r="B3344" s="324" t="s">
        <v>16740</v>
      </c>
      <c r="C3344" s="324" t="s">
        <v>1255</v>
      </c>
      <c r="D3344" s="324" t="s">
        <v>16446</v>
      </c>
      <c r="E3344" s="324" t="s">
        <v>16741</v>
      </c>
      <c r="F3344" s="324" t="s">
        <v>2327</v>
      </c>
      <c r="G3344" s="324" t="s">
        <v>896</v>
      </c>
      <c r="H3344" s="324" t="s">
        <v>6249</v>
      </c>
      <c r="I3344" s="325">
        <v>0</v>
      </c>
      <c r="J3344" s="325">
        <v>0</v>
      </c>
      <c r="K3344" s="325">
        <v>0</v>
      </c>
      <c r="L3344" s="325">
        <v>0</v>
      </c>
      <c r="M3344" s="325">
        <v>0</v>
      </c>
      <c r="N3344" s="324" t="s">
        <v>7279</v>
      </c>
    </row>
    <row r="3345" spans="2:14" ht="15" hidden="1" x14ac:dyDescent="0.25">
      <c r="B3345" s="326" t="s">
        <v>16742</v>
      </c>
      <c r="C3345" s="326" t="s">
        <v>1255</v>
      </c>
      <c r="D3345" s="326" t="s">
        <v>16446</v>
      </c>
      <c r="E3345" s="326" t="s">
        <v>16743</v>
      </c>
      <c r="F3345" s="326" t="s">
        <v>801</v>
      </c>
      <c r="G3345" s="326" t="s">
        <v>896</v>
      </c>
      <c r="H3345" s="326" t="s">
        <v>6249</v>
      </c>
      <c r="I3345" s="327">
        <v>0</v>
      </c>
      <c r="J3345" s="327">
        <v>0</v>
      </c>
      <c r="K3345" s="327">
        <v>0</v>
      </c>
      <c r="L3345" s="327">
        <v>0</v>
      </c>
      <c r="M3345" s="327">
        <v>0</v>
      </c>
      <c r="N3345" s="326" t="s">
        <v>7279</v>
      </c>
    </row>
    <row r="3346" spans="2:14" ht="15" hidden="1" x14ac:dyDescent="0.25">
      <c r="B3346" s="324" t="s">
        <v>16744</v>
      </c>
      <c r="C3346" s="324" t="s">
        <v>1255</v>
      </c>
      <c r="D3346" s="324" t="s">
        <v>16446</v>
      </c>
      <c r="E3346" s="324" t="s">
        <v>16745</v>
      </c>
      <c r="F3346" s="324" t="s">
        <v>801</v>
      </c>
      <c r="G3346" s="324" t="s">
        <v>896</v>
      </c>
      <c r="H3346" s="324" t="s">
        <v>6249</v>
      </c>
      <c r="I3346" s="325">
        <v>0</v>
      </c>
      <c r="J3346" s="325">
        <v>0</v>
      </c>
      <c r="K3346" s="325">
        <v>0</v>
      </c>
      <c r="L3346" s="325">
        <v>0</v>
      </c>
      <c r="M3346" s="325">
        <v>0</v>
      </c>
      <c r="N3346" s="324" t="s">
        <v>7279</v>
      </c>
    </row>
    <row r="3347" spans="2:14" ht="15" hidden="1" x14ac:dyDescent="0.25">
      <c r="B3347" s="326" t="s">
        <v>21745</v>
      </c>
      <c r="C3347" s="326" t="s">
        <v>1255</v>
      </c>
      <c r="D3347" s="326" t="s">
        <v>16446</v>
      </c>
      <c r="E3347" s="326" t="s">
        <v>21746</v>
      </c>
      <c r="F3347" s="326" t="s">
        <v>2327</v>
      </c>
      <c r="G3347" s="326" t="s">
        <v>896</v>
      </c>
      <c r="H3347" s="326" t="s">
        <v>6249</v>
      </c>
      <c r="I3347" s="327">
        <v>0</v>
      </c>
      <c r="J3347" s="327">
        <v>0</v>
      </c>
      <c r="K3347" s="327">
        <v>0</v>
      </c>
      <c r="L3347" s="327">
        <v>0</v>
      </c>
      <c r="M3347" s="327">
        <v>0</v>
      </c>
      <c r="N3347" s="326" t="s">
        <v>7279</v>
      </c>
    </row>
    <row r="3348" spans="2:14" ht="15" hidden="1" x14ac:dyDescent="0.25">
      <c r="B3348" s="324" t="s">
        <v>21747</v>
      </c>
      <c r="C3348" s="324" t="s">
        <v>1255</v>
      </c>
      <c r="D3348" s="324" t="s">
        <v>16446</v>
      </c>
      <c r="E3348" s="324" t="s">
        <v>21748</v>
      </c>
      <c r="F3348" s="324" t="s">
        <v>2327</v>
      </c>
      <c r="G3348" s="324" t="s">
        <v>896</v>
      </c>
      <c r="H3348" s="324" t="s">
        <v>6249</v>
      </c>
      <c r="I3348" s="325">
        <v>0</v>
      </c>
      <c r="J3348" s="325">
        <v>0</v>
      </c>
      <c r="K3348" s="325">
        <v>0</v>
      </c>
      <c r="L3348" s="325">
        <v>0</v>
      </c>
      <c r="M3348" s="325">
        <v>0</v>
      </c>
      <c r="N3348" s="324" t="s">
        <v>7279</v>
      </c>
    </row>
    <row r="3349" spans="2:14" ht="15" hidden="1" x14ac:dyDescent="0.25">
      <c r="B3349" s="326" t="s">
        <v>21749</v>
      </c>
      <c r="C3349" s="326" t="s">
        <v>1255</v>
      </c>
      <c r="D3349" s="326" t="s">
        <v>16446</v>
      </c>
      <c r="E3349" s="326" t="s">
        <v>21750</v>
      </c>
      <c r="F3349" s="326" t="s">
        <v>801</v>
      </c>
      <c r="G3349" s="326" t="s">
        <v>896</v>
      </c>
      <c r="H3349" s="326" t="s">
        <v>6249</v>
      </c>
      <c r="I3349" s="327">
        <v>0</v>
      </c>
      <c r="J3349" s="327">
        <v>0</v>
      </c>
      <c r="K3349" s="327">
        <v>0</v>
      </c>
      <c r="L3349" s="327">
        <v>0</v>
      </c>
      <c r="M3349" s="327">
        <v>0</v>
      </c>
      <c r="N3349" s="326" t="s">
        <v>7279</v>
      </c>
    </row>
    <row r="3350" spans="2:14" ht="15" hidden="1" x14ac:dyDescent="0.25">
      <c r="B3350" s="324" t="s">
        <v>21751</v>
      </c>
      <c r="C3350" s="324" t="s">
        <v>1255</v>
      </c>
      <c r="D3350" s="324" t="s">
        <v>16446</v>
      </c>
      <c r="E3350" s="324" t="s">
        <v>21752</v>
      </c>
      <c r="F3350" s="324" t="s">
        <v>2327</v>
      </c>
      <c r="G3350" s="324" t="s">
        <v>896</v>
      </c>
      <c r="H3350" s="324" t="s">
        <v>6249</v>
      </c>
      <c r="I3350" s="325">
        <v>0</v>
      </c>
      <c r="J3350" s="325">
        <v>0</v>
      </c>
      <c r="K3350" s="325">
        <v>0</v>
      </c>
      <c r="L3350" s="325">
        <v>0</v>
      </c>
      <c r="M3350" s="325">
        <v>0</v>
      </c>
      <c r="N3350" s="324" t="s">
        <v>7279</v>
      </c>
    </row>
    <row r="3351" spans="2:14" ht="15" hidden="1" x14ac:dyDescent="0.25">
      <c r="B3351" s="326" t="s">
        <v>21753</v>
      </c>
      <c r="C3351" s="326" t="s">
        <v>1255</v>
      </c>
      <c r="D3351" s="326" t="s">
        <v>16446</v>
      </c>
      <c r="E3351" s="326" t="s">
        <v>21754</v>
      </c>
      <c r="F3351" s="326" t="s">
        <v>2327</v>
      </c>
      <c r="G3351" s="326" t="s">
        <v>896</v>
      </c>
      <c r="H3351" s="326" t="s">
        <v>6249</v>
      </c>
      <c r="I3351" s="327">
        <v>0</v>
      </c>
      <c r="J3351" s="327">
        <v>0</v>
      </c>
      <c r="K3351" s="327">
        <v>0</v>
      </c>
      <c r="L3351" s="327">
        <v>0</v>
      </c>
      <c r="M3351" s="327">
        <v>0</v>
      </c>
      <c r="N3351" s="326" t="s">
        <v>7279</v>
      </c>
    </row>
    <row r="3352" spans="2:14" ht="15" hidden="1" x14ac:dyDescent="0.25">
      <c r="B3352" s="324" t="s">
        <v>16746</v>
      </c>
      <c r="C3352" s="324" t="s">
        <v>1255</v>
      </c>
      <c r="D3352" s="324" t="s">
        <v>4183</v>
      </c>
      <c r="E3352" s="324" t="s">
        <v>2598</v>
      </c>
      <c r="F3352" s="324" t="s">
        <v>801</v>
      </c>
      <c r="G3352" s="324" t="s">
        <v>896</v>
      </c>
      <c r="H3352" s="324" t="s">
        <v>6249</v>
      </c>
      <c r="I3352" s="325">
        <v>0</v>
      </c>
      <c r="J3352" s="325">
        <v>0</v>
      </c>
      <c r="K3352" s="325">
        <v>0</v>
      </c>
      <c r="L3352" s="325">
        <v>0</v>
      </c>
      <c r="M3352" s="325">
        <v>0</v>
      </c>
      <c r="N3352" s="324" t="s">
        <v>7279</v>
      </c>
    </row>
    <row r="3353" spans="2:14" ht="15" hidden="1" x14ac:dyDescent="0.25">
      <c r="B3353" s="326" t="s">
        <v>16747</v>
      </c>
      <c r="C3353" s="326" t="s">
        <v>1255</v>
      </c>
      <c r="D3353" s="326" t="s">
        <v>4183</v>
      </c>
      <c r="E3353" s="326" t="s">
        <v>8022</v>
      </c>
      <c r="F3353" s="326" t="s">
        <v>801</v>
      </c>
      <c r="G3353" s="326" t="s">
        <v>896</v>
      </c>
      <c r="H3353" s="326" t="s">
        <v>6249</v>
      </c>
      <c r="I3353" s="327">
        <v>0</v>
      </c>
      <c r="J3353" s="327">
        <v>0</v>
      </c>
      <c r="K3353" s="327">
        <v>0</v>
      </c>
      <c r="L3353" s="327">
        <v>0</v>
      </c>
      <c r="M3353" s="327">
        <v>0</v>
      </c>
      <c r="N3353" s="326" t="s">
        <v>7279</v>
      </c>
    </row>
    <row r="3354" spans="2:14" ht="15" hidden="1" x14ac:dyDescent="0.25">
      <c r="B3354" s="326" t="s">
        <v>16748</v>
      </c>
      <c r="C3354" s="326" t="s">
        <v>1255</v>
      </c>
      <c r="D3354" s="326" t="s">
        <v>4183</v>
      </c>
      <c r="E3354" s="326" t="s">
        <v>6417</v>
      </c>
      <c r="F3354" s="326" t="s">
        <v>801</v>
      </c>
      <c r="G3354" s="326" t="s">
        <v>896</v>
      </c>
      <c r="H3354" s="326" t="s">
        <v>6249</v>
      </c>
      <c r="I3354" s="327">
        <v>0</v>
      </c>
      <c r="J3354" s="327">
        <v>0</v>
      </c>
      <c r="K3354" s="327">
        <v>0</v>
      </c>
      <c r="L3354" s="327">
        <v>0</v>
      </c>
      <c r="M3354" s="327">
        <v>0</v>
      </c>
      <c r="N3354" s="326" t="s">
        <v>7279</v>
      </c>
    </row>
    <row r="3355" spans="2:14" ht="15" hidden="1" x14ac:dyDescent="0.25">
      <c r="B3355" s="326" t="s">
        <v>16749</v>
      </c>
      <c r="C3355" s="326" t="s">
        <v>1255</v>
      </c>
      <c r="D3355" s="326" t="s">
        <v>4183</v>
      </c>
      <c r="E3355" s="326" t="s">
        <v>6418</v>
      </c>
      <c r="F3355" s="326" t="s">
        <v>2327</v>
      </c>
      <c r="G3355" s="326" t="s">
        <v>896</v>
      </c>
      <c r="H3355" s="326" t="s">
        <v>6249</v>
      </c>
      <c r="I3355" s="327">
        <v>0</v>
      </c>
      <c r="J3355" s="327">
        <v>0</v>
      </c>
      <c r="K3355" s="327">
        <v>0</v>
      </c>
      <c r="L3355" s="327">
        <v>0</v>
      </c>
      <c r="M3355" s="327">
        <v>0</v>
      </c>
      <c r="N3355" s="326" t="s">
        <v>7279</v>
      </c>
    </row>
    <row r="3356" spans="2:14" ht="15" hidden="1" x14ac:dyDescent="0.25">
      <c r="B3356" s="326" t="s">
        <v>16750</v>
      </c>
      <c r="C3356" s="326" t="s">
        <v>1255</v>
      </c>
      <c r="D3356" s="326" t="s">
        <v>4183</v>
      </c>
      <c r="E3356" s="326" t="s">
        <v>8624</v>
      </c>
      <c r="F3356" s="326" t="s">
        <v>2599</v>
      </c>
      <c r="G3356" s="326" t="s">
        <v>896</v>
      </c>
      <c r="H3356" s="326" t="s">
        <v>6249</v>
      </c>
      <c r="I3356" s="327">
        <v>0</v>
      </c>
      <c r="J3356" s="327">
        <v>0</v>
      </c>
      <c r="K3356" s="327">
        <v>0</v>
      </c>
      <c r="L3356" s="327">
        <v>0</v>
      </c>
      <c r="M3356" s="327">
        <v>0</v>
      </c>
      <c r="N3356" s="326" t="s">
        <v>7279</v>
      </c>
    </row>
    <row r="3357" spans="2:14" ht="15" hidden="1" x14ac:dyDescent="0.25">
      <c r="B3357" s="326" t="s">
        <v>16751</v>
      </c>
      <c r="C3357" s="326" t="s">
        <v>1255</v>
      </c>
      <c r="D3357" s="326" t="s">
        <v>4183</v>
      </c>
      <c r="E3357" s="326" t="s">
        <v>6420</v>
      </c>
      <c r="F3357" s="326" t="s">
        <v>2327</v>
      </c>
      <c r="G3357" s="326" t="s">
        <v>896</v>
      </c>
      <c r="H3357" s="326" t="s">
        <v>6249</v>
      </c>
      <c r="I3357" s="327">
        <v>0</v>
      </c>
      <c r="J3357" s="327">
        <v>0</v>
      </c>
      <c r="K3357" s="327">
        <v>0</v>
      </c>
      <c r="L3357" s="327">
        <v>0</v>
      </c>
      <c r="M3357" s="327">
        <v>0</v>
      </c>
      <c r="N3357" s="326" t="s">
        <v>7279</v>
      </c>
    </row>
    <row r="3358" spans="2:14" ht="15" hidden="1" x14ac:dyDescent="0.25">
      <c r="B3358" s="326" t="s">
        <v>16752</v>
      </c>
      <c r="C3358" s="326" t="s">
        <v>1255</v>
      </c>
      <c r="D3358" s="326" t="s">
        <v>4183</v>
      </c>
      <c r="E3358" s="326" t="s">
        <v>16753</v>
      </c>
      <c r="F3358" s="326" t="s">
        <v>2599</v>
      </c>
      <c r="G3358" s="326" t="s">
        <v>896</v>
      </c>
      <c r="H3358" s="326" t="s">
        <v>6249</v>
      </c>
      <c r="I3358" s="327">
        <v>0</v>
      </c>
      <c r="J3358" s="327">
        <v>0</v>
      </c>
      <c r="K3358" s="327">
        <v>0</v>
      </c>
      <c r="L3358" s="327">
        <v>0</v>
      </c>
      <c r="M3358" s="327">
        <v>0</v>
      </c>
      <c r="N3358" s="326" t="s">
        <v>7279</v>
      </c>
    </row>
    <row r="3359" spans="2:14" ht="15" hidden="1" x14ac:dyDescent="0.25">
      <c r="B3359" s="326" t="s">
        <v>16754</v>
      </c>
      <c r="C3359" s="326" t="s">
        <v>1255</v>
      </c>
      <c r="D3359" s="326" t="s">
        <v>4183</v>
      </c>
      <c r="E3359" s="326" t="s">
        <v>6421</v>
      </c>
      <c r="F3359" s="326" t="s">
        <v>801</v>
      </c>
      <c r="G3359" s="326" t="s">
        <v>896</v>
      </c>
      <c r="H3359" s="326" t="s">
        <v>6249</v>
      </c>
      <c r="I3359" s="327">
        <v>0</v>
      </c>
      <c r="J3359" s="327">
        <v>0</v>
      </c>
      <c r="K3359" s="327">
        <v>0</v>
      </c>
      <c r="L3359" s="327">
        <v>0</v>
      </c>
      <c r="M3359" s="327">
        <v>0</v>
      </c>
      <c r="N3359" s="326" t="s">
        <v>7279</v>
      </c>
    </row>
    <row r="3360" spans="2:14" ht="15" hidden="1" x14ac:dyDescent="0.25">
      <c r="B3360" s="326" t="s">
        <v>16755</v>
      </c>
      <c r="C3360" s="326" t="s">
        <v>1255</v>
      </c>
      <c r="D3360" s="326" t="s">
        <v>4183</v>
      </c>
      <c r="E3360" s="326" t="s">
        <v>2601</v>
      </c>
      <c r="F3360" s="326" t="s">
        <v>2327</v>
      </c>
      <c r="G3360" s="326" t="s">
        <v>896</v>
      </c>
      <c r="H3360" s="326" t="s">
        <v>6249</v>
      </c>
      <c r="I3360" s="327">
        <v>0</v>
      </c>
      <c r="J3360" s="327">
        <v>0</v>
      </c>
      <c r="K3360" s="327">
        <v>0</v>
      </c>
      <c r="L3360" s="327">
        <v>0</v>
      </c>
      <c r="M3360" s="327">
        <v>0</v>
      </c>
      <c r="N3360" s="326" t="s">
        <v>7279</v>
      </c>
    </row>
    <row r="3361" spans="2:14" ht="15" hidden="1" x14ac:dyDescent="0.25">
      <c r="B3361" s="326" t="s">
        <v>16756</v>
      </c>
      <c r="C3361" s="326" t="s">
        <v>1255</v>
      </c>
      <c r="D3361" s="326" t="s">
        <v>4183</v>
      </c>
      <c r="E3361" s="326" t="s">
        <v>7708</v>
      </c>
      <c r="F3361" s="326" t="s">
        <v>2327</v>
      </c>
      <c r="G3361" s="326" t="s">
        <v>896</v>
      </c>
      <c r="H3361" s="326" t="s">
        <v>6249</v>
      </c>
      <c r="I3361" s="327">
        <v>0</v>
      </c>
      <c r="J3361" s="327">
        <v>0</v>
      </c>
      <c r="K3361" s="327">
        <v>0</v>
      </c>
      <c r="L3361" s="327">
        <v>0</v>
      </c>
      <c r="M3361" s="327">
        <v>0</v>
      </c>
      <c r="N3361" s="326" t="s">
        <v>7279</v>
      </c>
    </row>
    <row r="3362" spans="2:14" ht="15" hidden="1" x14ac:dyDescent="0.25">
      <c r="B3362" s="324" t="s">
        <v>16757</v>
      </c>
      <c r="C3362" s="324" t="s">
        <v>1255</v>
      </c>
      <c r="D3362" s="324" t="s">
        <v>4183</v>
      </c>
      <c r="E3362" s="324" t="s">
        <v>2604</v>
      </c>
      <c r="F3362" s="324" t="s">
        <v>801</v>
      </c>
      <c r="G3362" s="324" t="s">
        <v>896</v>
      </c>
      <c r="H3362" s="324" t="s">
        <v>6249</v>
      </c>
      <c r="I3362" s="325">
        <v>0</v>
      </c>
      <c r="J3362" s="325">
        <v>0</v>
      </c>
      <c r="K3362" s="325">
        <v>0</v>
      </c>
      <c r="L3362" s="325">
        <v>0</v>
      </c>
      <c r="M3362" s="325">
        <v>0</v>
      </c>
      <c r="N3362" s="324" t="s">
        <v>7279</v>
      </c>
    </row>
    <row r="3363" spans="2:14" ht="15" hidden="1" x14ac:dyDescent="0.25">
      <c r="B3363" s="326" t="s">
        <v>16758</v>
      </c>
      <c r="C3363" s="326" t="s">
        <v>1255</v>
      </c>
      <c r="D3363" s="326" t="s">
        <v>4183</v>
      </c>
      <c r="E3363" s="326" t="s">
        <v>5801</v>
      </c>
      <c r="F3363" s="326" t="s">
        <v>801</v>
      </c>
      <c r="G3363" s="326" t="s">
        <v>896</v>
      </c>
      <c r="H3363" s="326" t="s">
        <v>6249</v>
      </c>
      <c r="I3363" s="327">
        <v>0</v>
      </c>
      <c r="J3363" s="327">
        <v>0</v>
      </c>
      <c r="K3363" s="327">
        <v>0</v>
      </c>
      <c r="L3363" s="327">
        <v>0</v>
      </c>
      <c r="M3363" s="327">
        <v>0</v>
      </c>
      <c r="N3363" s="326" t="s">
        <v>7279</v>
      </c>
    </row>
    <row r="3364" spans="2:14" ht="15" hidden="1" x14ac:dyDescent="0.25">
      <c r="B3364" s="326" t="s">
        <v>16759</v>
      </c>
      <c r="C3364" s="326" t="s">
        <v>1255</v>
      </c>
      <c r="D3364" s="326" t="s">
        <v>4183</v>
      </c>
      <c r="E3364" s="326" t="s">
        <v>6423</v>
      </c>
      <c r="F3364" s="326" t="s">
        <v>1226</v>
      </c>
      <c r="G3364" s="326" t="s">
        <v>896</v>
      </c>
      <c r="H3364" s="326" t="s">
        <v>6249</v>
      </c>
      <c r="I3364" s="327">
        <v>0</v>
      </c>
      <c r="J3364" s="327">
        <v>0</v>
      </c>
      <c r="K3364" s="327">
        <v>0</v>
      </c>
      <c r="L3364" s="327">
        <v>0</v>
      </c>
      <c r="M3364" s="327">
        <v>0</v>
      </c>
      <c r="N3364" s="326" t="s">
        <v>7279</v>
      </c>
    </row>
    <row r="3365" spans="2:14" ht="15" hidden="1" x14ac:dyDescent="0.25">
      <c r="B3365" s="326" t="s">
        <v>16760</v>
      </c>
      <c r="C3365" s="326" t="s">
        <v>1255</v>
      </c>
      <c r="D3365" s="326" t="s">
        <v>4183</v>
      </c>
      <c r="E3365" s="326" t="s">
        <v>2607</v>
      </c>
      <c r="F3365" s="326" t="s">
        <v>801</v>
      </c>
      <c r="G3365" s="326" t="s">
        <v>896</v>
      </c>
      <c r="H3365" s="326" t="s">
        <v>6249</v>
      </c>
      <c r="I3365" s="327">
        <v>0</v>
      </c>
      <c r="J3365" s="327">
        <v>0</v>
      </c>
      <c r="K3365" s="327">
        <v>0</v>
      </c>
      <c r="L3365" s="327">
        <v>0</v>
      </c>
      <c r="M3365" s="327">
        <v>0</v>
      </c>
      <c r="N3365" s="326" t="s">
        <v>7279</v>
      </c>
    </row>
    <row r="3366" spans="2:14" ht="15" hidden="1" x14ac:dyDescent="0.25">
      <c r="B3366" s="324" t="s">
        <v>16761</v>
      </c>
      <c r="C3366" s="324" t="s">
        <v>1255</v>
      </c>
      <c r="D3366" s="324" t="s">
        <v>4183</v>
      </c>
      <c r="E3366" s="324" t="s">
        <v>5180</v>
      </c>
      <c r="F3366" s="324" t="s">
        <v>2327</v>
      </c>
      <c r="G3366" s="324" t="s">
        <v>896</v>
      </c>
      <c r="H3366" s="324" t="s">
        <v>6249</v>
      </c>
      <c r="I3366" s="325">
        <v>0</v>
      </c>
      <c r="J3366" s="325">
        <v>0</v>
      </c>
      <c r="K3366" s="325">
        <v>0</v>
      </c>
      <c r="L3366" s="325">
        <v>0</v>
      </c>
      <c r="M3366" s="325">
        <v>0</v>
      </c>
      <c r="N3366" s="324" t="s">
        <v>7279</v>
      </c>
    </row>
    <row r="3367" spans="2:14" ht="15" hidden="1" x14ac:dyDescent="0.25">
      <c r="B3367" s="324" t="s">
        <v>16762</v>
      </c>
      <c r="C3367" s="324" t="s">
        <v>1255</v>
      </c>
      <c r="D3367" s="324" t="s">
        <v>4183</v>
      </c>
      <c r="E3367" s="324" t="s">
        <v>6424</v>
      </c>
      <c r="F3367" s="324" t="s">
        <v>801</v>
      </c>
      <c r="G3367" s="324" t="s">
        <v>896</v>
      </c>
      <c r="H3367" s="324" t="s">
        <v>6249</v>
      </c>
      <c r="I3367" s="325">
        <v>0</v>
      </c>
      <c r="J3367" s="325">
        <v>0</v>
      </c>
      <c r="K3367" s="325">
        <v>0</v>
      </c>
      <c r="L3367" s="325">
        <v>0</v>
      </c>
      <c r="M3367" s="325">
        <v>0</v>
      </c>
      <c r="N3367" s="324" t="s">
        <v>7279</v>
      </c>
    </row>
    <row r="3368" spans="2:14" ht="15" hidden="1" x14ac:dyDescent="0.25">
      <c r="B3368" s="324" t="s">
        <v>16763</v>
      </c>
      <c r="C3368" s="324" t="s">
        <v>1255</v>
      </c>
      <c r="D3368" s="324" t="s">
        <v>4183</v>
      </c>
      <c r="E3368" s="324" t="s">
        <v>2613</v>
      </c>
      <c r="F3368" s="324" t="s">
        <v>801</v>
      </c>
      <c r="G3368" s="324" t="s">
        <v>896</v>
      </c>
      <c r="H3368" s="324" t="s">
        <v>6249</v>
      </c>
      <c r="I3368" s="325">
        <v>0</v>
      </c>
      <c r="J3368" s="325">
        <v>0</v>
      </c>
      <c r="K3368" s="325">
        <v>0</v>
      </c>
      <c r="L3368" s="325">
        <v>0</v>
      </c>
      <c r="M3368" s="325">
        <v>0</v>
      </c>
      <c r="N3368" s="324" t="s">
        <v>7279</v>
      </c>
    </row>
    <row r="3369" spans="2:14" ht="15" hidden="1" x14ac:dyDescent="0.25">
      <c r="B3369" s="326" t="s">
        <v>16764</v>
      </c>
      <c r="C3369" s="326" t="s">
        <v>1255</v>
      </c>
      <c r="D3369" s="326" t="s">
        <v>4183</v>
      </c>
      <c r="E3369" s="326" t="s">
        <v>21755</v>
      </c>
      <c r="F3369" s="326" t="s">
        <v>801</v>
      </c>
      <c r="G3369" s="326" t="s">
        <v>896</v>
      </c>
      <c r="H3369" s="326" t="s">
        <v>6249</v>
      </c>
      <c r="I3369" s="327">
        <v>0</v>
      </c>
      <c r="J3369" s="327">
        <v>0</v>
      </c>
      <c r="K3369" s="327">
        <v>0</v>
      </c>
      <c r="L3369" s="327">
        <v>0</v>
      </c>
      <c r="M3369" s="327">
        <v>0</v>
      </c>
      <c r="N3369" s="326" t="s">
        <v>7279</v>
      </c>
    </row>
    <row r="3370" spans="2:14" ht="15" hidden="1" x14ac:dyDescent="0.25">
      <c r="B3370" s="324" t="s">
        <v>16765</v>
      </c>
      <c r="C3370" s="324" t="s">
        <v>1255</v>
      </c>
      <c r="D3370" s="324" t="s">
        <v>4183</v>
      </c>
      <c r="E3370" s="324" t="s">
        <v>2615</v>
      </c>
      <c r="F3370" s="324" t="s">
        <v>801</v>
      </c>
      <c r="G3370" s="324" t="s">
        <v>896</v>
      </c>
      <c r="H3370" s="324" t="s">
        <v>6249</v>
      </c>
      <c r="I3370" s="325">
        <v>0</v>
      </c>
      <c r="J3370" s="325">
        <v>0</v>
      </c>
      <c r="K3370" s="325">
        <v>0</v>
      </c>
      <c r="L3370" s="325">
        <v>0</v>
      </c>
      <c r="M3370" s="325">
        <v>0</v>
      </c>
      <c r="N3370" s="324" t="s">
        <v>7279</v>
      </c>
    </row>
    <row r="3371" spans="2:14" ht="15" hidden="1" x14ac:dyDescent="0.25">
      <c r="B3371" s="326" t="s">
        <v>16766</v>
      </c>
      <c r="C3371" s="326" t="s">
        <v>1255</v>
      </c>
      <c r="D3371" s="326" t="s">
        <v>4183</v>
      </c>
      <c r="E3371" s="326" t="s">
        <v>16767</v>
      </c>
      <c r="F3371" s="326" t="s">
        <v>801</v>
      </c>
      <c r="G3371" s="326" t="s">
        <v>896</v>
      </c>
      <c r="H3371" s="326" t="s">
        <v>6249</v>
      </c>
      <c r="I3371" s="327">
        <v>0</v>
      </c>
      <c r="J3371" s="327">
        <v>0</v>
      </c>
      <c r="K3371" s="327">
        <v>0</v>
      </c>
      <c r="L3371" s="327">
        <v>0</v>
      </c>
      <c r="M3371" s="327">
        <v>0</v>
      </c>
      <c r="N3371" s="326" t="s">
        <v>7279</v>
      </c>
    </row>
    <row r="3372" spans="2:14" ht="15" hidden="1" x14ac:dyDescent="0.25">
      <c r="B3372" s="326" t="s">
        <v>16768</v>
      </c>
      <c r="C3372" s="326" t="s">
        <v>1255</v>
      </c>
      <c r="D3372" s="326" t="s">
        <v>4183</v>
      </c>
      <c r="E3372" s="326" t="s">
        <v>2619</v>
      </c>
      <c r="F3372" s="326" t="s">
        <v>801</v>
      </c>
      <c r="G3372" s="326" t="s">
        <v>896</v>
      </c>
      <c r="H3372" s="326" t="s">
        <v>6249</v>
      </c>
      <c r="I3372" s="327">
        <v>0</v>
      </c>
      <c r="J3372" s="327">
        <v>0</v>
      </c>
      <c r="K3372" s="327">
        <v>0</v>
      </c>
      <c r="L3372" s="327">
        <v>0</v>
      </c>
      <c r="M3372" s="327">
        <v>0</v>
      </c>
      <c r="N3372" s="326" t="s">
        <v>7279</v>
      </c>
    </row>
    <row r="3373" spans="2:14" ht="15" hidden="1" x14ac:dyDescent="0.25">
      <c r="B3373" s="326" t="s">
        <v>16769</v>
      </c>
      <c r="C3373" s="326" t="s">
        <v>1255</v>
      </c>
      <c r="D3373" s="326" t="s">
        <v>4183</v>
      </c>
      <c r="E3373" s="326" t="s">
        <v>5182</v>
      </c>
      <c r="F3373" s="326" t="s">
        <v>2376</v>
      </c>
      <c r="G3373" s="326" t="s">
        <v>896</v>
      </c>
      <c r="H3373" s="326" t="s">
        <v>6249</v>
      </c>
      <c r="I3373" s="327">
        <v>0</v>
      </c>
      <c r="J3373" s="327">
        <v>0</v>
      </c>
      <c r="K3373" s="327">
        <v>0</v>
      </c>
      <c r="L3373" s="327">
        <v>0</v>
      </c>
      <c r="M3373" s="327">
        <v>0</v>
      </c>
      <c r="N3373" s="326" t="s">
        <v>7279</v>
      </c>
    </row>
    <row r="3374" spans="2:14" ht="15" hidden="1" x14ac:dyDescent="0.25">
      <c r="B3374" s="324" t="s">
        <v>16770</v>
      </c>
      <c r="C3374" s="324" t="s">
        <v>1255</v>
      </c>
      <c r="D3374" s="324" t="s">
        <v>4183</v>
      </c>
      <c r="E3374" s="324" t="s">
        <v>6426</v>
      </c>
      <c r="F3374" s="324" t="s">
        <v>1261</v>
      </c>
      <c r="G3374" s="324" t="s">
        <v>896</v>
      </c>
      <c r="H3374" s="324" t="s">
        <v>6249</v>
      </c>
      <c r="I3374" s="325">
        <v>0</v>
      </c>
      <c r="J3374" s="325">
        <v>0</v>
      </c>
      <c r="K3374" s="325">
        <v>0</v>
      </c>
      <c r="L3374" s="325">
        <v>0</v>
      </c>
      <c r="M3374" s="325">
        <v>0</v>
      </c>
      <c r="N3374" s="324" t="s">
        <v>7279</v>
      </c>
    </row>
    <row r="3375" spans="2:14" ht="15" hidden="1" x14ac:dyDescent="0.25">
      <c r="B3375" s="324" t="s">
        <v>16771</v>
      </c>
      <c r="C3375" s="324" t="s">
        <v>1255</v>
      </c>
      <c r="D3375" s="324" t="s">
        <v>4183</v>
      </c>
      <c r="E3375" s="324" t="s">
        <v>2623</v>
      </c>
      <c r="F3375" s="324" t="s">
        <v>2327</v>
      </c>
      <c r="G3375" s="324" t="s">
        <v>896</v>
      </c>
      <c r="H3375" s="324" t="s">
        <v>6249</v>
      </c>
      <c r="I3375" s="325">
        <v>0</v>
      </c>
      <c r="J3375" s="325">
        <v>0</v>
      </c>
      <c r="K3375" s="325">
        <v>0</v>
      </c>
      <c r="L3375" s="325">
        <v>0</v>
      </c>
      <c r="M3375" s="325">
        <v>0</v>
      </c>
      <c r="N3375" s="324" t="s">
        <v>7279</v>
      </c>
    </row>
    <row r="3376" spans="2:14" ht="15" hidden="1" x14ac:dyDescent="0.25">
      <c r="B3376" s="326" t="s">
        <v>16772</v>
      </c>
      <c r="C3376" s="326" t="s">
        <v>1255</v>
      </c>
      <c r="D3376" s="326" t="s">
        <v>4183</v>
      </c>
      <c r="E3376" s="326" t="s">
        <v>2633</v>
      </c>
      <c r="F3376" s="326" t="s">
        <v>1261</v>
      </c>
      <c r="G3376" s="326" t="s">
        <v>896</v>
      </c>
      <c r="H3376" s="326" t="s">
        <v>6249</v>
      </c>
      <c r="I3376" s="327">
        <v>0</v>
      </c>
      <c r="J3376" s="327">
        <v>0</v>
      </c>
      <c r="K3376" s="327">
        <v>0</v>
      </c>
      <c r="L3376" s="327">
        <v>0</v>
      </c>
      <c r="M3376" s="327">
        <v>0</v>
      </c>
      <c r="N3376" s="326" t="s">
        <v>7279</v>
      </c>
    </row>
    <row r="3377" spans="2:14" ht="15" hidden="1" x14ac:dyDescent="0.25">
      <c r="B3377" s="326" t="s">
        <v>16773</v>
      </c>
      <c r="C3377" s="326" t="s">
        <v>1255</v>
      </c>
      <c r="D3377" s="326" t="s">
        <v>4183</v>
      </c>
      <c r="E3377" s="326" t="s">
        <v>2634</v>
      </c>
      <c r="F3377" s="326" t="s">
        <v>1261</v>
      </c>
      <c r="G3377" s="326" t="s">
        <v>896</v>
      </c>
      <c r="H3377" s="326" t="s">
        <v>6249</v>
      </c>
      <c r="I3377" s="327">
        <v>0</v>
      </c>
      <c r="J3377" s="327">
        <v>0</v>
      </c>
      <c r="K3377" s="327">
        <v>0</v>
      </c>
      <c r="L3377" s="327">
        <v>0</v>
      </c>
      <c r="M3377" s="327">
        <v>0</v>
      </c>
      <c r="N3377" s="326" t="s">
        <v>7279</v>
      </c>
    </row>
    <row r="3378" spans="2:14" ht="15" hidden="1" x14ac:dyDescent="0.25">
      <c r="B3378" s="326" t="s">
        <v>16774</v>
      </c>
      <c r="C3378" s="326" t="s">
        <v>1255</v>
      </c>
      <c r="D3378" s="326" t="s">
        <v>4183</v>
      </c>
      <c r="E3378" s="326" t="s">
        <v>1260</v>
      </c>
      <c r="F3378" s="326" t="s">
        <v>1261</v>
      </c>
      <c r="G3378" s="326" t="s">
        <v>896</v>
      </c>
      <c r="H3378" s="326" t="s">
        <v>6249</v>
      </c>
      <c r="I3378" s="327">
        <v>13</v>
      </c>
      <c r="J3378" s="327">
        <v>0</v>
      </c>
      <c r="K3378" s="327">
        <v>13</v>
      </c>
      <c r="L3378" s="327">
        <v>0</v>
      </c>
      <c r="M3378" s="327">
        <v>0</v>
      </c>
      <c r="N3378" s="326" t="s">
        <v>7279</v>
      </c>
    </row>
    <row r="3379" spans="2:14" ht="15" hidden="1" x14ac:dyDescent="0.25">
      <c r="B3379" s="326" t="s">
        <v>16775</v>
      </c>
      <c r="C3379" s="326" t="s">
        <v>1255</v>
      </c>
      <c r="D3379" s="326" t="s">
        <v>4183</v>
      </c>
      <c r="E3379" s="326" t="s">
        <v>3799</v>
      </c>
      <c r="F3379" s="326" t="s">
        <v>2333</v>
      </c>
      <c r="G3379" s="326" t="s">
        <v>896</v>
      </c>
      <c r="H3379" s="326" t="s">
        <v>6249</v>
      </c>
      <c r="I3379" s="327">
        <v>0</v>
      </c>
      <c r="J3379" s="327">
        <v>0</v>
      </c>
      <c r="K3379" s="327">
        <v>0</v>
      </c>
      <c r="L3379" s="327">
        <v>0</v>
      </c>
      <c r="M3379" s="327">
        <v>0</v>
      </c>
      <c r="N3379" s="326" t="s">
        <v>7279</v>
      </c>
    </row>
    <row r="3380" spans="2:14" ht="15" hidden="1" x14ac:dyDescent="0.25">
      <c r="B3380" s="324" t="s">
        <v>16776</v>
      </c>
      <c r="C3380" s="324" t="s">
        <v>1255</v>
      </c>
      <c r="D3380" s="324" t="s">
        <v>4183</v>
      </c>
      <c r="E3380" s="324" t="s">
        <v>3800</v>
      </c>
      <c r="F3380" s="324" t="s">
        <v>1261</v>
      </c>
      <c r="G3380" s="324" t="s">
        <v>896</v>
      </c>
      <c r="H3380" s="324" t="s">
        <v>6249</v>
      </c>
      <c r="I3380" s="325">
        <v>0</v>
      </c>
      <c r="J3380" s="325">
        <v>0</v>
      </c>
      <c r="K3380" s="325">
        <v>0</v>
      </c>
      <c r="L3380" s="325">
        <v>0</v>
      </c>
      <c r="M3380" s="325">
        <v>0</v>
      </c>
      <c r="N3380" s="324" t="s">
        <v>7279</v>
      </c>
    </row>
    <row r="3381" spans="2:14" ht="15" hidden="1" x14ac:dyDescent="0.25">
      <c r="B3381" s="324" t="s">
        <v>16777</v>
      </c>
      <c r="C3381" s="324" t="s">
        <v>1255</v>
      </c>
      <c r="D3381" s="324" t="s">
        <v>4183</v>
      </c>
      <c r="E3381" s="324" t="s">
        <v>2637</v>
      </c>
      <c r="F3381" s="324" t="s">
        <v>1261</v>
      </c>
      <c r="G3381" s="324" t="s">
        <v>896</v>
      </c>
      <c r="H3381" s="324" t="s">
        <v>6249</v>
      </c>
      <c r="I3381" s="325">
        <v>0</v>
      </c>
      <c r="J3381" s="325">
        <v>0</v>
      </c>
      <c r="K3381" s="325">
        <v>0</v>
      </c>
      <c r="L3381" s="325">
        <v>0</v>
      </c>
      <c r="M3381" s="325">
        <v>0</v>
      </c>
      <c r="N3381" s="324" t="s">
        <v>7279</v>
      </c>
    </row>
    <row r="3382" spans="2:14" ht="15" hidden="1" x14ac:dyDescent="0.25">
      <c r="B3382" s="324" t="s">
        <v>16778</v>
      </c>
      <c r="C3382" s="324" t="s">
        <v>1255</v>
      </c>
      <c r="D3382" s="324" t="s">
        <v>4183</v>
      </c>
      <c r="E3382" s="324" t="s">
        <v>2639</v>
      </c>
      <c r="F3382" s="324" t="s">
        <v>1261</v>
      </c>
      <c r="G3382" s="324" t="s">
        <v>896</v>
      </c>
      <c r="H3382" s="324" t="s">
        <v>6249</v>
      </c>
      <c r="I3382" s="325">
        <v>0</v>
      </c>
      <c r="J3382" s="325">
        <v>0</v>
      </c>
      <c r="K3382" s="325">
        <v>0</v>
      </c>
      <c r="L3382" s="325">
        <v>0</v>
      </c>
      <c r="M3382" s="325">
        <v>0</v>
      </c>
      <c r="N3382" s="324" t="s">
        <v>7279</v>
      </c>
    </row>
    <row r="3383" spans="2:14" ht="15" hidden="1" x14ac:dyDescent="0.25">
      <c r="B3383" s="324" t="s">
        <v>16779</v>
      </c>
      <c r="C3383" s="324" t="s">
        <v>1255</v>
      </c>
      <c r="D3383" s="324" t="s">
        <v>4183</v>
      </c>
      <c r="E3383" s="324" t="s">
        <v>2640</v>
      </c>
      <c r="F3383" s="324" t="s">
        <v>1261</v>
      </c>
      <c r="G3383" s="324" t="s">
        <v>896</v>
      </c>
      <c r="H3383" s="324" t="s">
        <v>6249</v>
      </c>
      <c r="I3383" s="325">
        <v>0</v>
      </c>
      <c r="J3383" s="325">
        <v>0</v>
      </c>
      <c r="K3383" s="325">
        <v>0</v>
      </c>
      <c r="L3383" s="325">
        <v>0</v>
      </c>
      <c r="M3383" s="325">
        <v>0</v>
      </c>
      <c r="N3383" s="324" t="s">
        <v>7279</v>
      </c>
    </row>
    <row r="3384" spans="2:14" ht="15" hidden="1" x14ac:dyDescent="0.25">
      <c r="B3384" s="326" t="s">
        <v>16780</v>
      </c>
      <c r="C3384" s="326" t="s">
        <v>1255</v>
      </c>
      <c r="D3384" s="326" t="s">
        <v>4183</v>
      </c>
      <c r="E3384" s="326" t="s">
        <v>3801</v>
      </c>
      <c r="F3384" s="326" t="s">
        <v>2333</v>
      </c>
      <c r="G3384" s="326" t="s">
        <v>896</v>
      </c>
      <c r="H3384" s="326" t="s">
        <v>6249</v>
      </c>
      <c r="I3384" s="327">
        <v>0</v>
      </c>
      <c r="J3384" s="327">
        <v>0</v>
      </c>
      <c r="K3384" s="327">
        <v>0</v>
      </c>
      <c r="L3384" s="327">
        <v>0</v>
      </c>
      <c r="M3384" s="327">
        <v>0</v>
      </c>
      <c r="N3384" s="326" t="s">
        <v>7279</v>
      </c>
    </row>
    <row r="3385" spans="2:14" ht="15" hidden="1" x14ac:dyDescent="0.25">
      <c r="B3385" s="326" t="s">
        <v>16781</v>
      </c>
      <c r="C3385" s="326" t="s">
        <v>1255</v>
      </c>
      <c r="D3385" s="326" t="s">
        <v>4183</v>
      </c>
      <c r="E3385" s="326" t="s">
        <v>2641</v>
      </c>
      <c r="F3385" s="326" t="s">
        <v>2327</v>
      </c>
      <c r="G3385" s="326" t="s">
        <v>896</v>
      </c>
      <c r="H3385" s="326" t="s">
        <v>6249</v>
      </c>
      <c r="I3385" s="327">
        <v>0</v>
      </c>
      <c r="J3385" s="327">
        <v>0</v>
      </c>
      <c r="K3385" s="327">
        <v>0</v>
      </c>
      <c r="L3385" s="327">
        <v>0</v>
      </c>
      <c r="M3385" s="327">
        <v>0</v>
      </c>
      <c r="N3385" s="326" t="s">
        <v>7279</v>
      </c>
    </row>
    <row r="3386" spans="2:14" ht="15" hidden="1" x14ac:dyDescent="0.25">
      <c r="B3386" s="326" t="s">
        <v>16782</v>
      </c>
      <c r="C3386" s="326" t="s">
        <v>1255</v>
      </c>
      <c r="D3386" s="326" t="s">
        <v>4183</v>
      </c>
      <c r="E3386" s="326" t="s">
        <v>6427</v>
      </c>
      <c r="F3386" s="326" t="s">
        <v>801</v>
      </c>
      <c r="G3386" s="326" t="s">
        <v>896</v>
      </c>
      <c r="H3386" s="326" t="s">
        <v>6249</v>
      </c>
      <c r="I3386" s="327">
        <v>0</v>
      </c>
      <c r="J3386" s="327">
        <v>0</v>
      </c>
      <c r="K3386" s="327">
        <v>0</v>
      </c>
      <c r="L3386" s="327">
        <v>0</v>
      </c>
      <c r="M3386" s="327">
        <v>0</v>
      </c>
      <c r="N3386" s="326" t="s">
        <v>7279</v>
      </c>
    </row>
    <row r="3387" spans="2:14" ht="15" hidden="1" x14ac:dyDescent="0.25">
      <c r="B3387" s="326" t="s">
        <v>16783</v>
      </c>
      <c r="C3387" s="326" t="s">
        <v>1255</v>
      </c>
      <c r="D3387" s="326" t="s">
        <v>4183</v>
      </c>
      <c r="E3387" s="326" t="s">
        <v>6428</v>
      </c>
      <c r="F3387" s="326" t="s">
        <v>801</v>
      </c>
      <c r="G3387" s="326" t="s">
        <v>896</v>
      </c>
      <c r="H3387" s="326" t="s">
        <v>6249</v>
      </c>
      <c r="I3387" s="327">
        <v>0</v>
      </c>
      <c r="J3387" s="327">
        <v>0</v>
      </c>
      <c r="K3387" s="327">
        <v>0</v>
      </c>
      <c r="L3387" s="327">
        <v>0</v>
      </c>
      <c r="M3387" s="327">
        <v>0</v>
      </c>
      <c r="N3387" s="326" t="s">
        <v>7279</v>
      </c>
    </row>
    <row r="3388" spans="2:14" ht="15" hidden="1" x14ac:dyDescent="0.25">
      <c r="B3388" s="326" t="s">
        <v>16784</v>
      </c>
      <c r="C3388" s="326" t="s">
        <v>1255</v>
      </c>
      <c r="D3388" s="326" t="s">
        <v>4183</v>
      </c>
      <c r="E3388" s="326" t="s">
        <v>2643</v>
      </c>
      <c r="F3388" s="326" t="s">
        <v>2327</v>
      </c>
      <c r="G3388" s="326" t="s">
        <v>896</v>
      </c>
      <c r="H3388" s="326" t="s">
        <v>6249</v>
      </c>
      <c r="I3388" s="327">
        <v>0</v>
      </c>
      <c r="J3388" s="327">
        <v>0</v>
      </c>
      <c r="K3388" s="327">
        <v>0</v>
      </c>
      <c r="L3388" s="327">
        <v>0</v>
      </c>
      <c r="M3388" s="327">
        <v>0</v>
      </c>
      <c r="N3388" s="326" t="s">
        <v>7279</v>
      </c>
    </row>
    <row r="3389" spans="2:14" ht="15" hidden="1" x14ac:dyDescent="0.25">
      <c r="B3389" s="324" t="s">
        <v>16785</v>
      </c>
      <c r="C3389" s="324" t="s">
        <v>1255</v>
      </c>
      <c r="D3389" s="324" t="s">
        <v>4183</v>
      </c>
      <c r="E3389" s="324" t="s">
        <v>3804</v>
      </c>
      <c r="F3389" s="324" t="s">
        <v>801</v>
      </c>
      <c r="G3389" s="324" t="s">
        <v>896</v>
      </c>
      <c r="H3389" s="324" t="s">
        <v>6249</v>
      </c>
      <c r="I3389" s="325">
        <v>0</v>
      </c>
      <c r="J3389" s="325">
        <v>0</v>
      </c>
      <c r="K3389" s="325">
        <v>0</v>
      </c>
      <c r="L3389" s="325">
        <v>0</v>
      </c>
      <c r="M3389" s="325">
        <v>0</v>
      </c>
      <c r="N3389" s="324" t="s">
        <v>7279</v>
      </c>
    </row>
    <row r="3390" spans="2:14" ht="15" hidden="1" x14ac:dyDescent="0.25">
      <c r="B3390" s="324" t="s">
        <v>16786</v>
      </c>
      <c r="C3390" s="324" t="s">
        <v>1255</v>
      </c>
      <c r="D3390" s="324" t="s">
        <v>4183</v>
      </c>
      <c r="E3390" s="324" t="s">
        <v>9416</v>
      </c>
      <c r="F3390" s="324" t="s">
        <v>801</v>
      </c>
      <c r="G3390" s="324" t="s">
        <v>896</v>
      </c>
      <c r="H3390" s="324" t="s">
        <v>6249</v>
      </c>
      <c r="I3390" s="325">
        <v>0</v>
      </c>
      <c r="J3390" s="325">
        <v>0</v>
      </c>
      <c r="K3390" s="325">
        <v>0</v>
      </c>
      <c r="L3390" s="325">
        <v>0</v>
      </c>
      <c r="M3390" s="325">
        <v>0</v>
      </c>
      <c r="N3390" s="324" t="s">
        <v>7279</v>
      </c>
    </row>
    <row r="3391" spans="2:14" ht="15" hidden="1" x14ac:dyDescent="0.25">
      <c r="B3391" s="324" t="s">
        <v>16787</v>
      </c>
      <c r="C3391" s="324" t="s">
        <v>1255</v>
      </c>
      <c r="D3391" s="324" t="s">
        <v>4183</v>
      </c>
      <c r="E3391" s="324" t="s">
        <v>6429</v>
      </c>
      <c r="F3391" s="324" t="s">
        <v>2645</v>
      </c>
      <c r="G3391" s="324" t="s">
        <v>896</v>
      </c>
      <c r="H3391" s="324" t="s">
        <v>6249</v>
      </c>
      <c r="I3391" s="325">
        <v>0</v>
      </c>
      <c r="J3391" s="325">
        <v>0</v>
      </c>
      <c r="K3391" s="325">
        <v>0</v>
      </c>
      <c r="L3391" s="325">
        <v>0</v>
      </c>
      <c r="M3391" s="325">
        <v>0</v>
      </c>
      <c r="N3391" s="324" t="s">
        <v>7279</v>
      </c>
    </row>
    <row r="3392" spans="2:14" ht="15" hidden="1" x14ac:dyDescent="0.25">
      <c r="B3392" s="324" t="s">
        <v>16788</v>
      </c>
      <c r="C3392" s="324" t="s">
        <v>1255</v>
      </c>
      <c r="D3392" s="324" t="s">
        <v>4183</v>
      </c>
      <c r="E3392" s="324" t="s">
        <v>6430</v>
      </c>
      <c r="F3392" s="324" t="s">
        <v>2327</v>
      </c>
      <c r="G3392" s="324" t="s">
        <v>896</v>
      </c>
      <c r="H3392" s="324" t="s">
        <v>6249</v>
      </c>
      <c r="I3392" s="325">
        <v>0</v>
      </c>
      <c r="J3392" s="325">
        <v>0</v>
      </c>
      <c r="K3392" s="325">
        <v>0</v>
      </c>
      <c r="L3392" s="325">
        <v>0</v>
      </c>
      <c r="M3392" s="325">
        <v>0</v>
      </c>
      <c r="N3392" s="324" t="s">
        <v>7279</v>
      </c>
    </row>
    <row r="3393" spans="2:14" ht="15" hidden="1" x14ac:dyDescent="0.25">
      <c r="B3393" s="326" t="s">
        <v>16789</v>
      </c>
      <c r="C3393" s="326" t="s">
        <v>1255</v>
      </c>
      <c r="D3393" s="326" t="s">
        <v>4183</v>
      </c>
      <c r="E3393" s="326" t="s">
        <v>9682</v>
      </c>
      <c r="F3393" s="326" t="s">
        <v>2327</v>
      </c>
      <c r="G3393" s="326" t="s">
        <v>896</v>
      </c>
      <c r="H3393" s="326" t="s">
        <v>6249</v>
      </c>
      <c r="I3393" s="327">
        <v>0</v>
      </c>
      <c r="J3393" s="327">
        <v>0</v>
      </c>
      <c r="K3393" s="327">
        <v>0</v>
      </c>
      <c r="L3393" s="327">
        <v>0</v>
      </c>
      <c r="M3393" s="327">
        <v>0</v>
      </c>
      <c r="N3393" s="326" t="s">
        <v>7279</v>
      </c>
    </row>
    <row r="3394" spans="2:14" ht="15" hidden="1" x14ac:dyDescent="0.25">
      <c r="B3394" s="324" t="s">
        <v>16790</v>
      </c>
      <c r="C3394" s="324" t="s">
        <v>1255</v>
      </c>
      <c r="D3394" s="324" t="s">
        <v>4183</v>
      </c>
      <c r="E3394" s="324" t="s">
        <v>4204</v>
      </c>
      <c r="F3394" s="324" t="s">
        <v>801</v>
      </c>
      <c r="G3394" s="324" t="s">
        <v>896</v>
      </c>
      <c r="H3394" s="324" t="s">
        <v>6249</v>
      </c>
      <c r="I3394" s="325">
        <v>0</v>
      </c>
      <c r="J3394" s="325">
        <v>0</v>
      </c>
      <c r="K3394" s="325">
        <v>0</v>
      </c>
      <c r="L3394" s="325">
        <v>0</v>
      </c>
      <c r="M3394" s="325">
        <v>0</v>
      </c>
      <c r="N3394" s="324" t="s">
        <v>7279</v>
      </c>
    </row>
    <row r="3395" spans="2:14" ht="15" hidden="1" x14ac:dyDescent="0.25">
      <c r="B3395" s="324" t="s">
        <v>16791</v>
      </c>
      <c r="C3395" s="324" t="s">
        <v>1255</v>
      </c>
      <c r="D3395" s="324" t="s">
        <v>4183</v>
      </c>
      <c r="E3395" s="324" t="s">
        <v>6431</v>
      </c>
      <c r="F3395" s="324" t="s">
        <v>801</v>
      </c>
      <c r="G3395" s="324" t="s">
        <v>896</v>
      </c>
      <c r="H3395" s="324" t="s">
        <v>6249</v>
      </c>
      <c r="I3395" s="325">
        <v>0</v>
      </c>
      <c r="J3395" s="325">
        <v>0</v>
      </c>
      <c r="K3395" s="325">
        <v>0</v>
      </c>
      <c r="L3395" s="325">
        <v>0</v>
      </c>
      <c r="M3395" s="325">
        <v>0</v>
      </c>
      <c r="N3395" s="324" t="s">
        <v>7279</v>
      </c>
    </row>
    <row r="3396" spans="2:14" ht="15" hidden="1" x14ac:dyDescent="0.25">
      <c r="B3396" s="324" t="s">
        <v>16792</v>
      </c>
      <c r="C3396" s="324" t="s">
        <v>1255</v>
      </c>
      <c r="D3396" s="324" t="s">
        <v>4183</v>
      </c>
      <c r="E3396" s="324" t="s">
        <v>6432</v>
      </c>
      <c r="F3396" s="324" t="s">
        <v>801</v>
      </c>
      <c r="G3396" s="324" t="s">
        <v>896</v>
      </c>
      <c r="H3396" s="324" t="s">
        <v>6249</v>
      </c>
      <c r="I3396" s="325">
        <v>0</v>
      </c>
      <c r="J3396" s="325">
        <v>0</v>
      </c>
      <c r="K3396" s="325">
        <v>0</v>
      </c>
      <c r="L3396" s="325">
        <v>0</v>
      </c>
      <c r="M3396" s="325">
        <v>0</v>
      </c>
      <c r="N3396" s="324" t="s">
        <v>7279</v>
      </c>
    </row>
    <row r="3397" spans="2:14" ht="15" hidden="1" x14ac:dyDescent="0.25">
      <c r="B3397" s="324" t="s">
        <v>16793</v>
      </c>
      <c r="C3397" s="324" t="s">
        <v>1255</v>
      </c>
      <c r="D3397" s="324" t="s">
        <v>4183</v>
      </c>
      <c r="E3397" s="324" t="s">
        <v>6433</v>
      </c>
      <c r="F3397" s="324" t="s">
        <v>801</v>
      </c>
      <c r="G3397" s="324" t="s">
        <v>896</v>
      </c>
      <c r="H3397" s="324" t="s">
        <v>6249</v>
      </c>
      <c r="I3397" s="325">
        <v>0</v>
      </c>
      <c r="J3397" s="325">
        <v>0</v>
      </c>
      <c r="K3397" s="325">
        <v>0</v>
      </c>
      <c r="L3397" s="325">
        <v>0</v>
      </c>
      <c r="M3397" s="325">
        <v>0</v>
      </c>
      <c r="N3397" s="324" t="s">
        <v>7279</v>
      </c>
    </row>
    <row r="3398" spans="2:14" ht="15" hidden="1" x14ac:dyDescent="0.25">
      <c r="B3398" s="326" t="s">
        <v>16794</v>
      </c>
      <c r="C3398" s="326" t="s">
        <v>1255</v>
      </c>
      <c r="D3398" s="326" t="s">
        <v>4183</v>
      </c>
      <c r="E3398" s="326" t="s">
        <v>4206</v>
      </c>
      <c r="F3398" s="326" t="s">
        <v>801</v>
      </c>
      <c r="G3398" s="326" t="s">
        <v>896</v>
      </c>
      <c r="H3398" s="326" t="s">
        <v>6249</v>
      </c>
      <c r="I3398" s="327">
        <v>0</v>
      </c>
      <c r="J3398" s="327">
        <v>0</v>
      </c>
      <c r="K3398" s="327">
        <v>0</v>
      </c>
      <c r="L3398" s="327">
        <v>0</v>
      </c>
      <c r="M3398" s="327">
        <v>0</v>
      </c>
      <c r="N3398" s="326" t="s">
        <v>7279</v>
      </c>
    </row>
    <row r="3399" spans="2:14" ht="15" hidden="1" x14ac:dyDescent="0.25">
      <c r="B3399" s="326" t="s">
        <v>16795</v>
      </c>
      <c r="C3399" s="326" t="s">
        <v>1255</v>
      </c>
      <c r="D3399" s="326" t="s">
        <v>4183</v>
      </c>
      <c r="E3399" s="326" t="s">
        <v>6434</v>
      </c>
      <c r="F3399" s="326" t="s">
        <v>801</v>
      </c>
      <c r="G3399" s="326" t="s">
        <v>896</v>
      </c>
      <c r="H3399" s="326" t="s">
        <v>6249</v>
      </c>
      <c r="I3399" s="327">
        <v>0</v>
      </c>
      <c r="J3399" s="327">
        <v>0</v>
      </c>
      <c r="K3399" s="327">
        <v>0</v>
      </c>
      <c r="L3399" s="327">
        <v>0</v>
      </c>
      <c r="M3399" s="327">
        <v>0</v>
      </c>
      <c r="N3399" s="326" t="s">
        <v>7279</v>
      </c>
    </row>
    <row r="3400" spans="2:14" ht="15" hidden="1" x14ac:dyDescent="0.25">
      <c r="B3400" s="324" t="s">
        <v>16796</v>
      </c>
      <c r="C3400" s="324" t="s">
        <v>1255</v>
      </c>
      <c r="D3400" s="324" t="s">
        <v>4183</v>
      </c>
      <c r="E3400" s="324" t="s">
        <v>9857</v>
      </c>
      <c r="F3400" s="324" t="s">
        <v>2414</v>
      </c>
      <c r="G3400" s="324" t="s">
        <v>896</v>
      </c>
      <c r="H3400" s="324" t="s">
        <v>6249</v>
      </c>
      <c r="I3400" s="325">
        <v>0</v>
      </c>
      <c r="J3400" s="325">
        <v>0</v>
      </c>
      <c r="K3400" s="325">
        <v>0</v>
      </c>
      <c r="L3400" s="325">
        <v>0</v>
      </c>
      <c r="M3400" s="325">
        <v>0</v>
      </c>
      <c r="N3400" s="324" t="s">
        <v>7279</v>
      </c>
    </row>
    <row r="3401" spans="2:14" ht="15" hidden="1" x14ac:dyDescent="0.25">
      <c r="B3401" s="324" t="s">
        <v>16797</v>
      </c>
      <c r="C3401" s="324" t="s">
        <v>1255</v>
      </c>
      <c r="D3401" s="324" t="s">
        <v>4183</v>
      </c>
      <c r="E3401" s="324" t="s">
        <v>12645</v>
      </c>
      <c r="F3401" s="324" t="s">
        <v>801</v>
      </c>
      <c r="G3401" s="324" t="s">
        <v>896</v>
      </c>
      <c r="H3401" s="324" t="s">
        <v>6249</v>
      </c>
      <c r="I3401" s="325">
        <v>0</v>
      </c>
      <c r="J3401" s="325">
        <v>0</v>
      </c>
      <c r="K3401" s="325">
        <v>0</v>
      </c>
      <c r="L3401" s="325">
        <v>0</v>
      </c>
      <c r="M3401" s="325">
        <v>0</v>
      </c>
      <c r="N3401" s="324" t="s">
        <v>7279</v>
      </c>
    </row>
    <row r="3402" spans="2:14" ht="15" hidden="1" x14ac:dyDescent="0.25">
      <c r="B3402" s="326" t="s">
        <v>16798</v>
      </c>
      <c r="C3402" s="326" t="s">
        <v>1255</v>
      </c>
      <c r="D3402" s="326" t="s">
        <v>4183</v>
      </c>
      <c r="E3402" s="326" t="s">
        <v>7156</v>
      </c>
      <c r="F3402" s="326" t="s">
        <v>3788</v>
      </c>
      <c r="G3402" s="326" t="s">
        <v>896</v>
      </c>
      <c r="H3402" s="326" t="s">
        <v>6249</v>
      </c>
      <c r="I3402" s="327">
        <v>0</v>
      </c>
      <c r="J3402" s="327">
        <v>0</v>
      </c>
      <c r="K3402" s="327">
        <v>0</v>
      </c>
      <c r="L3402" s="327">
        <v>0</v>
      </c>
      <c r="M3402" s="327">
        <v>0</v>
      </c>
      <c r="N3402" s="326" t="s">
        <v>7279</v>
      </c>
    </row>
    <row r="3403" spans="2:14" ht="15" hidden="1" x14ac:dyDescent="0.25">
      <c r="B3403" s="324" t="s">
        <v>16799</v>
      </c>
      <c r="C3403" s="324" t="s">
        <v>1255</v>
      </c>
      <c r="D3403" s="324" t="s">
        <v>4183</v>
      </c>
      <c r="E3403" s="324" t="s">
        <v>16800</v>
      </c>
      <c r="F3403" s="324" t="s">
        <v>1226</v>
      </c>
      <c r="G3403" s="324" t="s">
        <v>896</v>
      </c>
      <c r="H3403" s="324" t="s">
        <v>6249</v>
      </c>
      <c r="I3403" s="325">
        <v>0</v>
      </c>
      <c r="J3403" s="325">
        <v>0</v>
      </c>
      <c r="K3403" s="325">
        <v>0</v>
      </c>
      <c r="L3403" s="325">
        <v>0</v>
      </c>
      <c r="M3403" s="325">
        <v>0</v>
      </c>
      <c r="N3403" s="324" t="s">
        <v>7279</v>
      </c>
    </row>
    <row r="3404" spans="2:14" ht="15" hidden="1" x14ac:dyDescent="0.25">
      <c r="B3404" s="324" t="s">
        <v>16801</v>
      </c>
      <c r="C3404" s="324" t="s">
        <v>1255</v>
      </c>
      <c r="D3404" s="324" t="s">
        <v>4183</v>
      </c>
      <c r="E3404" s="324" t="s">
        <v>6438</v>
      </c>
      <c r="F3404" s="324" t="s">
        <v>2327</v>
      </c>
      <c r="G3404" s="324" t="s">
        <v>896</v>
      </c>
      <c r="H3404" s="324" t="s">
        <v>6249</v>
      </c>
      <c r="I3404" s="325">
        <v>0</v>
      </c>
      <c r="J3404" s="325">
        <v>0</v>
      </c>
      <c r="K3404" s="325">
        <v>0</v>
      </c>
      <c r="L3404" s="325">
        <v>0</v>
      </c>
      <c r="M3404" s="325">
        <v>0</v>
      </c>
      <c r="N3404" s="324" t="s">
        <v>7279</v>
      </c>
    </row>
    <row r="3405" spans="2:14" ht="15" hidden="1" x14ac:dyDescent="0.25">
      <c r="B3405" s="326" t="s">
        <v>16802</v>
      </c>
      <c r="C3405" s="326" t="s">
        <v>1255</v>
      </c>
      <c r="D3405" s="326" t="s">
        <v>4183</v>
      </c>
      <c r="E3405" s="326" t="s">
        <v>6439</v>
      </c>
      <c r="F3405" s="326" t="s">
        <v>1102</v>
      </c>
      <c r="G3405" s="326" t="s">
        <v>896</v>
      </c>
      <c r="H3405" s="326" t="s">
        <v>6249</v>
      </c>
      <c r="I3405" s="327">
        <v>0</v>
      </c>
      <c r="J3405" s="327">
        <v>0</v>
      </c>
      <c r="K3405" s="327">
        <v>0</v>
      </c>
      <c r="L3405" s="327">
        <v>0</v>
      </c>
      <c r="M3405" s="327">
        <v>0</v>
      </c>
      <c r="N3405" s="326" t="s">
        <v>7279</v>
      </c>
    </row>
    <row r="3406" spans="2:14" ht="15" hidden="1" x14ac:dyDescent="0.25">
      <c r="B3406" s="326" t="s">
        <v>16803</v>
      </c>
      <c r="C3406" s="326" t="s">
        <v>1255</v>
      </c>
      <c r="D3406" s="326" t="s">
        <v>4183</v>
      </c>
      <c r="E3406" s="326" t="s">
        <v>12646</v>
      </c>
      <c r="F3406" s="326" t="s">
        <v>801</v>
      </c>
      <c r="G3406" s="326" t="s">
        <v>896</v>
      </c>
      <c r="H3406" s="326" t="s">
        <v>6249</v>
      </c>
      <c r="I3406" s="327">
        <v>0</v>
      </c>
      <c r="J3406" s="327">
        <v>0</v>
      </c>
      <c r="K3406" s="327">
        <v>0</v>
      </c>
      <c r="L3406" s="327">
        <v>0</v>
      </c>
      <c r="M3406" s="327">
        <v>0</v>
      </c>
      <c r="N3406" s="326" t="s">
        <v>7279</v>
      </c>
    </row>
    <row r="3407" spans="2:14" ht="15" hidden="1" x14ac:dyDescent="0.25">
      <c r="B3407" s="324" t="s">
        <v>16804</v>
      </c>
      <c r="C3407" s="324" t="s">
        <v>1255</v>
      </c>
      <c r="D3407" s="324" t="s">
        <v>4183</v>
      </c>
      <c r="E3407" s="324" t="s">
        <v>6442</v>
      </c>
      <c r="F3407" s="324" t="s">
        <v>801</v>
      </c>
      <c r="G3407" s="324" t="s">
        <v>896</v>
      </c>
      <c r="H3407" s="324" t="s">
        <v>6249</v>
      </c>
      <c r="I3407" s="325">
        <v>0</v>
      </c>
      <c r="J3407" s="325">
        <v>0</v>
      </c>
      <c r="K3407" s="325">
        <v>0</v>
      </c>
      <c r="L3407" s="325">
        <v>0</v>
      </c>
      <c r="M3407" s="325">
        <v>0</v>
      </c>
      <c r="N3407" s="324" t="s">
        <v>7279</v>
      </c>
    </row>
    <row r="3408" spans="2:14" ht="15" hidden="1" x14ac:dyDescent="0.25">
      <c r="B3408" s="324" t="s">
        <v>16805</v>
      </c>
      <c r="C3408" s="324" t="s">
        <v>1255</v>
      </c>
      <c r="D3408" s="324" t="s">
        <v>4183</v>
      </c>
      <c r="E3408" s="324" t="s">
        <v>6443</v>
      </c>
      <c r="F3408" s="324" t="s">
        <v>801</v>
      </c>
      <c r="G3408" s="324" t="s">
        <v>896</v>
      </c>
      <c r="H3408" s="324" t="s">
        <v>6249</v>
      </c>
      <c r="I3408" s="325">
        <v>0</v>
      </c>
      <c r="J3408" s="325">
        <v>0</v>
      </c>
      <c r="K3408" s="325">
        <v>0</v>
      </c>
      <c r="L3408" s="325">
        <v>0</v>
      </c>
      <c r="M3408" s="325">
        <v>0</v>
      </c>
      <c r="N3408" s="324" t="s">
        <v>7279</v>
      </c>
    </row>
    <row r="3409" spans="2:14" ht="15" hidden="1" x14ac:dyDescent="0.25">
      <c r="B3409" s="326" t="s">
        <v>16806</v>
      </c>
      <c r="C3409" s="326" t="s">
        <v>1255</v>
      </c>
      <c r="D3409" s="326" t="s">
        <v>4183</v>
      </c>
      <c r="E3409" s="326" t="s">
        <v>8179</v>
      </c>
      <c r="F3409" s="326" t="s">
        <v>801</v>
      </c>
      <c r="G3409" s="326" t="s">
        <v>896</v>
      </c>
      <c r="H3409" s="326" t="s">
        <v>6249</v>
      </c>
      <c r="I3409" s="327">
        <v>0</v>
      </c>
      <c r="J3409" s="327">
        <v>0</v>
      </c>
      <c r="K3409" s="327">
        <v>0</v>
      </c>
      <c r="L3409" s="327">
        <v>0</v>
      </c>
      <c r="M3409" s="327">
        <v>0</v>
      </c>
      <c r="N3409" s="326" t="s">
        <v>7279</v>
      </c>
    </row>
    <row r="3410" spans="2:14" ht="15" hidden="1" x14ac:dyDescent="0.25">
      <c r="B3410" s="326" t="s">
        <v>16807</v>
      </c>
      <c r="C3410" s="326" t="s">
        <v>1255</v>
      </c>
      <c r="D3410" s="326" t="s">
        <v>4183</v>
      </c>
      <c r="E3410" s="326" t="s">
        <v>9610</v>
      </c>
      <c r="F3410" s="326" t="s">
        <v>801</v>
      </c>
      <c r="G3410" s="326" t="s">
        <v>896</v>
      </c>
      <c r="H3410" s="326" t="s">
        <v>6249</v>
      </c>
      <c r="I3410" s="327">
        <v>0</v>
      </c>
      <c r="J3410" s="327">
        <v>0</v>
      </c>
      <c r="K3410" s="327">
        <v>0</v>
      </c>
      <c r="L3410" s="327">
        <v>0</v>
      </c>
      <c r="M3410" s="327">
        <v>0</v>
      </c>
      <c r="N3410" s="326" t="s">
        <v>7279</v>
      </c>
    </row>
    <row r="3411" spans="2:14" ht="15" hidden="1" x14ac:dyDescent="0.25">
      <c r="B3411" s="326" t="s">
        <v>16808</v>
      </c>
      <c r="C3411" s="326" t="s">
        <v>1255</v>
      </c>
      <c r="D3411" s="326" t="s">
        <v>4183</v>
      </c>
      <c r="E3411" s="326" t="s">
        <v>9611</v>
      </c>
      <c r="F3411" s="326" t="s">
        <v>801</v>
      </c>
      <c r="G3411" s="326" t="s">
        <v>896</v>
      </c>
      <c r="H3411" s="326" t="s">
        <v>6249</v>
      </c>
      <c r="I3411" s="327">
        <v>0</v>
      </c>
      <c r="J3411" s="327">
        <v>0</v>
      </c>
      <c r="K3411" s="327">
        <v>0</v>
      </c>
      <c r="L3411" s="327">
        <v>0</v>
      </c>
      <c r="M3411" s="327">
        <v>0</v>
      </c>
      <c r="N3411" s="326" t="s">
        <v>7279</v>
      </c>
    </row>
    <row r="3412" spans="2:14" ht="15" hidden="1" x14ac:dyDescent="0.25">
      <c r="B3412" s="324" t="s">
        <v>16809</v>
      </c>
      <c r="C3412" s="324" t="s">
        <v>1255</v>
      </c>
      <c r="D3412" s="324" t="s">
        <v>4183</v>
      </c>
      <c r="E3412" s="324" t="s">
        <v>6450</v>
      </c>
      <c r="F3412" s="324" t="s">
        <v>801</v>
      </c>
      <c r="G3412" s="324" t="s">
        <v>896</v>
      </c>
      <c r="H3412" s="324" t="s">
        <v>6249</v>
      </c>
      <c r="I3412" s="325">
        <v>0</v>
      </c>
      <c r="J3412" s="325">
        <v>0</v>
      </c>
      <c r="K3412" s="325">
        <v>0</v>
      </c>
      <c r="L3412" s="325">
        <v>0</v>
      </c>
      <c r="M3412" s="325">
        <v>0</v>
      </c>
      <c r="N3412" s="324" t="s">
        <v>7279</v>
      </c>
    </row>
    <row r="3413" spans="2:14" ht="15" hidden="1" x14ac:dyDescent="0.25">
      <c r="B3413" s="324" t="s">
        <v>16810</v>
      </c>
      <c r="C3413" s="324" t="s">
        <v>1255</v>
      </c>
      <c r="D3413" s="324" t="s">
        <v>4183</v>
      </c>
      <c r="E3413" s="324" t="s">
        <v>6453</v>
      </c>
      <c r="F3413" s="324" t="s">
        <v>801</v>
      </c>
      <c r="G3413" s="324" t="s">
        <v>896</v>
      </c>
      <c r="H3413" s="324" t="s">
        <v>6249</v>
      </c>
      <c r="I3413" s="325">
        <v>0</v>
      </c>
      <c r="J3413" s="325">
        <v>0</v>
      </c>
      <c r="K3413" s="325">
        <v>0</v>
      </c>
      <c r="L3413" s="325">
        <v>0</v>
      </c>
      <c r="M3413" s="325">
        <v>0</v>
      </c>
      <c r="N3413" s="324" t="s">
        <v>7279</v>
      </c>
    </row>
    <row r="3414" spans="2:14" ht="15" hidden="1" x14ac:dyDescent="0.25">
      <c r="B3414" s="326" t="s">
        <v>16811</v>
      </c>
      <c r="C3414" s="326" t="s">
        <v>1255</v>
      </c>
      <c r="D3414" s="326" t="s">
        <v>4183</v>
      </c>
      <c r="E3414" s="326" t="s">
        <v>8180</v>
      </c>
      <c r="F3414" s="326" t="s">
        <v>801</v>
      </c>
      <c r="G3414" s="326" t="s">
        <v>896</v>
      </c>
      <c r="H3414" s="326" t="s">
        <v>6249</v>
      </c>
      <c r="I3414" s="327">
        <v>0</v>
      </c>
      <c r="J3414" s="327">
        <v>0</v>
      </c>
      <c r="K3414" s="327">
        <v>0</v>
      </c>
      <c r="L3414" s="327">
        <v>0</v>
      </c>
      <c r="M3414" s="327">
        <v>0</v>
      </c>
      <c r="N3414" s="326" t="s">
        <v>7279</v>
      </c>
    </row>
    <row r="3415" spans="2:14" ht="15" hidden="1" x14ac:dyDescent="0.25">
      <c r="B3415" s="324" t="s">
        <v>16812</v>
      </c>
      <c r="C3415" s="324" t="s">
        <v>1255</v>
      </c>
      <c r="D3415" s="324" t="s">
        <v>4183</v>
      </c>
      <c r="E3415" s="324" t="s">
        <v>6459</v>
      </c>
      <c r="F3415" s="324" t="s">
        <v>801</v>
      </c>
      <c r="G3415" s="324" t="s">
        <v>896</v>
      </c>
      <c r="H3415" s="324" t="s">
        <v>6249</v>
      </c>
      <c r="I3415" s="325">
        <v>0</v>
      </c>
      <c r="J3415" s="325">
        <v>0</v>
      </c>
      <c r="K3415" s="325">
        <v>0</v>
      </c>
      <c r="L3415" s="325">
        <v>0</v>
      </c>
      <c r="M3415" s="325">
        <v>0</v>
      </c>
      <c r="N3415" s="324" t="s">
        <v>7279</v>
      </c>
    </row>
    <row r="3416" spans="2:14" ht="15" hidden="1" x14ac:dyDescent="0.25">
      <c r="B3416" s="326" t="s">
        <v>16813</v>
      </c>
      <c r="C3416" s="326" t="s">
        <v>1255</v>
      </c>
      <c r="D3416" s="326" t="s">
        <v>4183</v>
      </c>
      <c r="E3416" s="326" t="s">
        <v>12647</v>
      </c>
      <c r="F3416" s="326" t="s">
        <v>800</v>
      </c>
      <c r="G3416" s="326" t="s">
        <v>896</v>
      </c>
      <c r="H3416" s="326" t="s">
        <v>6249</v>
      </c>
      <c r="I3416" s="327">
        <v>0</v>
      </c>
      <c r="J3416" s="327">
        <v>0</v>
      </c>
      <c r="K3416" s="327">
        <v>0</v>
      </c>
      <c r="L3416" s="327">
        <v>0</v>
      </c>
      <c r="M3416" s="327">
        <v>0</v>
      </c>
      <c r="N3416" s="326" t="s">
        <v>7279</v>
      </c>
    </row>
    <row r="3417" spans="2:14" ht="15" hidden="1" x14ac:dyDescent="0.25">
      <c r="B3417" s="326" t="s">
        <v>16814</v>
      </c>
      <c r="C3417" s="326" t="s">
        <v>1255</v>
      </c>
      <c r="D3417" s="326" t="s">
        <v>4183</v>
      </c>
      <c r="E3417" s="326" t="s">
        <v>6461</v>
      </c>
      <c r="F3417" s="326" t="s">
        <v>801</v>
      </c>
      <c r="G3417" s="326" t="s">
        <v>896</v>
      </c>
      <c r="H3417" s="326" t="s">
        <v>6249</v>
      </c>
      <c r="I3417" s="327">
        <v>0</v>
      </c>
      <c r="J3417" s="327">
        <v>0</v>
      </c>
      <c r="K3417" s="327">
        <v>0</v>
      </c>
      <c r="L3417" s="327">
        <v>0</v>
      </c>
      <c r="M3417" s="327">
        <v>0</v>
      </c>
      <c r="N3417" s="326" t="s">
        <v>7279</v>
      </c>
    </row>
    <row r="3418" spans="2:14" ht="15" hidden="1" x14ac:dyDescent="0.25">
      <c r="B3418" s="326" t="s">
        <v>16815</v>
      </c>
      <c r="C3418" s="326" t="s">
        <v>1255</v>
      </c>
      <c r="D3418" s="326" t="s">
        <v>4183</v>
      </c>
      <c r="E3418" s="326" t="s">
        <v>6462</v>
      </c>
      <c r="F3418" s="326" t="s">
        <v>801</v>
      </c>
      <c r="G3418" s="326" t="s">
        <v>896</v>
      </c>
      <c r="H3418" s="326" t="s">
        <v>6249</v>
      </c>
      <c r="I3418" s="327">
        <v>0</v>
      </c>
      <c r="J3418" s="327">
        <v>0</v>
      </c>
      <c r="K3418" s="327">
        <v>0</v>
      </c>
      <c r="L3418" s="327">
        <v>0</v>
      </c>
      <c r="M3418" s="327">
        <v>0</v>
      </c>
      <c r="N3418" s="326" t="s">
        <v>7279</v>
      </c>
    </row>
    <row r="3419" spans="2:14" ht="15" hidden="1" x14ac:dyDescent="0.25">
      <c r="B3419" s="326" t="s">
        <v>16816</v>
      </c>
      <c r="C3419" s="326" t="s">
        <v>1255</v>
      </c>
      <c r="D3419" s="326" t="s">
        <v>4183</v>
      </c>
      <c r="E3419" s="326" t="s">
        <v>8182</v>
      </c>
      <c r="F3419" s="326" t="s">
        <v>801</v>
      </c>
      <c r="G3419" s="326" t="s">
        <v>896</v>
      </c>
      <c r="H3419" s="326" t="s">
        <v>6249</v>
      </c>
      <c r="I3419" s="327">
        <v>0</v>
      </c>
      <c r="J3419" s="327">
        <v>0</v>
      </c>
      <c r="K3419" s="327">
        <v>0</v>
      </c>
      <c r="L3419" s="327">
        <v>0</v>
      </c>
      <c r="M3419" s="327">
        <v>0</v>
      </c>
      <c r="N3419" s="326" t="s">
        <v>7279</v>
      </c>
    </row>
    <row r="3420" spans="2:14" ht="15" hidden="1" x14ac:dyDescent="0.25">
      <c r="B3420" s="324" t="s">
        <v>16817</v>
      </c>
      <c r="C3420" s="324" t="s">
        <v>1255</v>
      </c>
      <c r="D3420" s="324" t="s">
        <v>4183</v>
      </c>
      <c r="E3420" s="324" t="s">
        <v>6463</v>
      </c>
      <c r="F3420" s="324" t="s">
        <v>801</v>
      </c>
      <c r="G3420" s="324" t="s">
        <v>896</v>
      </c>
      <c r="H3420" s="324" t="s">
        <v>6249</v>
      </c>
      <c r="I3420" s="325">
        <v>0</v>
      </c>
      <c r="J3420" s="325">
        <v>0</v>
      </c>
      <c r="K3420" s="325">
        <v>0</v>
      </c>
      <c r="L3420" s="325">
        <v>0</v>
      </c>
      <c r="M3420" s="325">
        <v>0</v>
      </c>
      <c r="N3420" s="324" t="s">
        <v>7279</v>
      </c>
    </row>
    <row r="3421" spans="2:14" ht="15" hidden="1" x14ac:dyDescent="0.25">
      <c r="B3421" s="324" t="s">
        <v>16818</v>
      </c>
      <c r="C3421" s="324" t="s">
        <v>1255</v>
      </c>
      <c r="D3421" s="324" t="s">
        <v>4183</v>
      </c>
      <c r="E3421" s="324" t="s">
        <v>7215</v>
      </c>
      <c r="F3421" s="324" t="s">
        <v>1226</v>
      </c>
      <c r="G3421" s="324" t="s">
        <v>896</v>
      </c>
      <c r="H3421" s="324" t="s">
        <v>6249</v>
      </c>
      <c r="I3421" s="325">
        <v>0</v>
      </c>
      <c r="J3421" s="325">
        <v>0</v>
      </c>
      <c r="K3421" s="325">
        <v>0</v>
      </c>
      <c r="L3421" s="325">
        <v>0</v>
      </c>
      <c r="M3421" s="325">
        <v>0</v>
      </c>
      <c r="N3421" s="324" t="s">
        <v>7279</v>
      </c>
    </row>
    <row r="3422" spans="2:14" ht="15" hidden="1" x14ac:dyDescent="0.25">
      <c r="B3422" s="326" t="s">
        <v>16819</v>
      </c>
      <c r="C3422" s="326" t="s">
        <v>1255</v>
      </c>
      <c r="D3422" s="326" t="s">
        <v>4183</v>
      </c>
      <c r="E3422" s="326" t="s">
        <v>7216</v>
      </c>
      <c r="F3422" s="326" t="s">
        <v>801</v>
      </c>
      <c r="G3422" s="326" t="s">
        <v>896</v>
      </c>
      <c r="H3422" s="326" t="s">
        <v>6249</v>
      </c>
      <c r="I3422" s="327">
        <v>0</v>
      </c>
      <c r="J3422" s="327">
        <v>0</v>
      </c>
      <c r="K3422" s="327">
        <v>0</v>
      </c>
      <c r="L3422" s="327">
        <v>0</v>
      </c>
      <c r="M3422" s="327">
        <v>0</v>
      </c>
      <c r="N3422" s="326" t="s">
        <v>7279</v>
      </c>
    </row>
    <row r="3423" spans="2:14" ht="15" hidden="1" x14ac:dyDescent="0.25">
      <c r="B3423" s="324" t="s">
        <v>16820</v>
      </c>
      <c r="C3423" s="324" t="s">
        <v>1255</v>
      </c>
      <c r="D3423" s="324" t="s">
        <v>4183</v>
      </c>
      <c r="E3423" s="324" t="s">
        <v>7217</v>
      </c>
      <c r="F3423" s="324" t="s">
        <v>801</v>
      </c>
      <c r="G3423" s="324" t="s">
        <v>896</v>
      </c>
      <c r="H3423" s="324" t="s">
        <v>6249</v>
      </c>
      <c r="I3423" s="325">
        <v>0</v>
      </c>
      <c r="J3423" s="325">
        <v>0</v>
      </c>
      <c r="K3423" s="325">
        <v>0</v>
      </c>
      <c r="L3423" s="325">
        <v>0</v>
      </c>
      <c r="M3423" s="325">
        <v>0</v>
      </c>
      <c r="N3423" s="324" t="s">
        <v>7279</v>
      </c>
    </row>
    <row r="3424" spans="2:14" ht="15" hidden="1" x14ac:dyDescent="0.25">
      <c r="B3424" s="326" t="s">
        <v>16821</v>
      </c>
      <c r="C3424" s="326" t="s">
        <v>1255</v>
      </c>
      <c r="D3424" s="326" t="s">
        <v>4183</v>
      </c>
      <c r="E3424" s="326" t="s">
        <v>7218</v>
      </c>
      <c r="F3424" s="326" t="s">
        <v>801</v>
      </c>
      <c r="G3424" s="326" t="s">
        <v>896</v>
      </c>
      <c r="H3424" s="326" t="s">
        <v>6249</v>
      </c>
      <c r="I3424" s="327">
        <v>0</v>
      </c>
      <c r="J3424" s="327">
        <v>0</v>
      </c>
      <c r="K3424" s="327">
        <v>0</v>
      </c>
      <c r="L3424" s="327">
        <v>0</v>
      </c>
      <c r="M3424" s="327">
        <v>0</v>
      </c>
      <c r="N3424" s="326" t="s">
        <v>7279</v>
      </c>
    </row>
    <row r="3425" spans="2:14" ht="15" hidden="1" x14ac:dyDescent="0.25">
      <c r="B3425" s="324" t="s">
        <v>16822</v>
      </c>
      <c r="C3425" s="324" t="s">
        <v>1255</v>
      </c>
      <c r="D3425" s="324" t="s">
        <v>4183</v>
      </c>
      <c r="E3425" s="324" t="s">
        <v>7219</v>
      </c>
      <c r="F3425" s="324" t="s">
        <v>801</v>
      </c>
      <c r="G3425" s="324" t="s">
        <v>896</v>
      </c>
      <c r="H3425" s="324" t="s">
        <v>6249</v>
      </c>
      <c r="I3425" s="325">
        <v>0</v>
      </c>
      <c r="J3425" s="325">
        <v>0</v>
      </c>
      <c r="K3425" s="325">
        <v>0</v>
      </c>
      <c r="L3425" s="325">
        <v>0</v>
      </c>
      <c r="M3425" s="325">
        <v>0</v>
      </c>
      <c r="N3425" s="324" t="s">
        <v>7279</v>
      </c>
    </row>
    <row r="3426" spans="2:14" ht="15" hidden="1" x14ac:dyDescent="0.25">
      <c r="B3426" s="326" t="s">
        <v>16823</v>
      </c>
      <c r="C3426" s="326" t="s">
        <v>1255</v>
      </c>
      <c r="D3426" s="326" t="s">
        <v>4183</v>
      </c>
      <c r="E3426" s="326" t="s">
        <v>7220</v>
      </c>
      <c r="F3426" s="326" t="s">
        <v>801</v>
      </c>
      <c r="G3426" s="326" t="s">
        <v>896</v>
      </c>
      <c r="H3426" s="326" t="s">
        <v>6249</v>
      </c>
      <c r="I3426" s="327">
        <v>0</v>
      </c>
      <c r="J3426" s="327">
        <v>0</v>
      </c>
      <c r="K3426" s="327">
        <v>0</v>
      </c>
      <c r="L3426" s="327">
        <v>0</v>
      </c>
      <c r="M3426" s="327">
        <v>0</v>
      </c>
      <c r="N3426" s="326" t="s">
        <v>7279</v>
      </c>
    </row>
    <row r="3427" spans="2:14" ht="15" hidden="1" x14ac:dyDescent="0.25">
      <c r="B3427" s="324" t="s">
        <v>16824</v>
      </c>
      <c r="C3427" s="324" t="s">
        <v>1255</v>
      </c>
      <c r="D3427" s="324" t="s">
        <v>4183</v>
      </c>
      <c r="E3427" s="324" t="s">
        <v>7221</v>
      </c>
      <c r="F3427" s="324" t="s">
        <v>801</v>
      </c>
      <c r="G3427" s="324" t="s">
        <v>896</v>
      </c>
      <c r="H3427" s="324" t="s">
        <v>6249</v>
      </c>
      <c r="I3427" s="325">
        <v>0</v>
      </c>
      <c r="J3427" s="325">
        <v>0</v>
      </c>
      <c r="K3427" s="325">
        <v>0</v>
      </c>
      <c r="L3427" s="325">
        <v>0</v>
      </c>
      <c r="M3427" s="325">
        <v>0</v>
      </c>
      <c r="N3427" s="324" t="s">
        <v>7279</v>
      </c>
    </row>
    <row r="3428" spans="2:14" ht="15" hidden="1" x14ac:dyDescent="0.25">
      <c r="B3428" s="326" t="s">
        <v>16825</v>
      </c>
      <c r="C3428" s="326" t="s">
        <v>1255</v>
      </c>
      <c r="D3428" s="326" t="s">
        <v>4183</v>
      </c>
      <c r="E3428" s="326" t="s">
        <v>7222</v>
      </c>
      <c r="F3428" s="326" t="s">
        <v>801</v>
      </c>
      <c r="G3428" s="326" t="s">
        <v>896</v>
      </c>
      <c r="H3428" s="326" t="s">
        <v>6249</v>
      </c>
      <c r="I3428" s="327">
        <v>0</v>
      </c>
      <c r="J3428" s="327">
        <v>0</v>
      </c>
      <c r="K3428" s="327">
        <v>0</v>
      </c>
      <c r="L3428" s="327">
        <v>0</v>
      </c>
      <c r="M3428" s="327">
        <v>0</v>
      </c>
      <c r="N3428" s="326" t="s">
        <v>7279</v>
      </c>
    </row>
    <row r="3429" spans="2:14" ht="15" hidden="1" x14ac:dyDescent="0.25">
      <c r="B3429" s="324" t="s">
        <v>16826</v>
      </c>
      <c r="C3429" s="324" t="s">
        <v>1255</v>
      </c>
      <c r="D3429" s="324" t="s">
        <v>4183</v>
      </c>
      <c r="E3429" s="324" t="s">
        <v>7223</v>
      </c>
      <c r="F3429" s="324" t="s">
        <v>801</v>
      </c>
      <c r="G3429" s="324" t="s">
        <v>896</v>
      </c>
      <c r="H3429" s="324" t="s">
        <v>6249</v>
      </c>
      <c r="I3429" s="325">
        <v>0</v>
      </c>
      <c r="J3429" s="325">
        <v>0</v>
      </c>
      <c r="K3429" s="325">
        <v>0</v>
      </c>
      <c r="L3429" s="325">
        <v>0</v>
      </c>
      <c r="M3429" s="325">
        <v>0</v>
      </c>
      <c r="N3429" s="324" t="s">
        <v>7279</v>
      </c>
    </row>
    <row r="3430" spans="2:14" ht="15" hidden="1" x14ac:dyDescent="0.25">
      <c r="B3430" s="326" t="s">
        <v>16827</v>
      </c>
      <c r="C3430" s="326" t="s">
        <v>1255</v>
      </c>
      <c r="D3430" s="326" t="s">
        <v>4183</v>
      </c>
      <c r="E3430" s="326" t="s">
        <v>7224</v>
      </c>
      <c r="F3430" s="326" t="s">
        <v>2327</v>
      </c>
      <c r="G3430" s="326" t="s">
        <v>896</v>
      </c>
      <c r="H3430" s="326" t="s">
        <v>6249</v>
      </c>
      <c r="I3430" s="327">
        <v>0</v>
      </c>
      <c r="J3430" s="327">
        <v>0</v>
      </c>
      <c r="K3430" s="327">
        <v>0</v>
      </c>
      <c r="L3430" s="327">
        <v>0</v>
      </c>
      <c r="M3430" s="327">
        <v>0</v>
      </c>
      <c r="N3430" s="326" t="s">
        <v>7279</v>
      </c>
    </row>
    <row r="3431" spans="2:14" ht="15" hidden="1" x14ac:dyDescent="0.25">
      <c r="B3431" s="324" t="s">
        <v>16828</v>
      </c>
      <c r="C3431" s="324" t="s">
        <v>1255</v>
      </c>
      <c r="D3431" s="324" t="s">
        <v>4183</v>
      </c>
      <c r="E3431" s="324" t="s">
        <v>7225</v>
      </c>
      <c r="F3431" s="324" t="s">
        <v>2327</v>
      </c>
      <c r="G3431" s="324" t="s">
        <v>896</v>
      </c>
      <c r="H3431" s="324" t="s">
        <v>6249</v>
      </c>
      <c r="I3431" s="325">
        <v>0</v>
      </c>
      <c r="J3431" s="325">
        <v>0</v>
      </c>
      <c r="K3431" s="325">
        <v>0</v>
      </c>
      <c r="L3431" s="325">
        <v>0</v>
      </c>
      <c r="M3431" s="325">
        <v>0</v>
      </c>
      <c r="N3431" s="324" t="s">
        <v>7279</v>
      </c>
    </row>
    <row r="3432" spans="2:14" ht="15" hidden="1" x14ac:dyDescent="0.25">
      <c r="B3432" s="326" t="s">
        <v>16829</v>
      </c>
      <c r="C3432" s="326" t="s">
        <v>1255</v>
      </c>
      <c r="D3432" s="326" t="s">
        <v>4183</v>
      </c>
      <c r="E3432" s="326" t="s">
        <v>7226</v>
      </c>
      <c r="F3432" s="326" t="s">
        <v>2327</v>
      </c>
      <c r="G3432" s="326" t="s">
        <v>896</v>
      </c>
      <c r="H3432" s="326" t="s">
        <v>6249</v>
      </c>
      <c r="I3432" s="327">
        <v>0</v>
      </c>
      <c r="J3432" s="327">
        <v>0</v>
      </c>
      <c r="K3432" s="327">
        <v>0</v>
      </c>
      <c r="L3432" s="327">
        <v>0</v>
      </c>
      <c r="M3432" s="327">
        <v>0</v>
      </c>
      <c r="N3432" s="326" t="s">
        <v>7279</v>
      </c>
    </row>
    <row r="3433" spans="2:14" ht="15" hidden="1" x14ac:dyDescent="0.25">
      <c r="B3433" s="324" t="s">
        <v>16830</v>
      </c>
      <c r="C3433" s="324" t="s">
        <v>1255</v>
      </c>
      <c r="D3433" s="324" t="s">
        <v>4183</v>
      </c>
      <c r="E3433" s="324" t="s">
        <v>7303</v>
      </c>
      <c r="F3433" s="324" t="s">
        <v>801</v>
      </c>
      <c r="G3433" s="324" t="s">
        <v>896</v>
      </c>
      <c r="H3433" s="324" t="s">
        <v>6249</v>
      </c>
      <c r="I3433" s="325">
        <v>0</v>
      </c>
      <c r="J3433" s="325">
        <v>0</v>
      </c>
      <c r="K3433" s="325">
        <v>0</v>
      </c>
      <c r="L3433" s="325">
        <v>0</v>
      </c>
      <c r="M3433" s="325">
        <v>0</v>
      </c>
      <c r="N3433" s="324" t="s">
        <v>7279</v>
      </c>
    </row>
    <row r="3434" spans="2:14" ht="15" hidden="1" x14ac:dyDescent="0.25">
      <c r="B3434" s="326" t="s">
        <v>16831</v>
      </c>
      <c r="C3434" s="326" t="s">
        <v>1255</v>
      </c>
      <c r="D3434" s="326" t="s">
        <v>4183</v>
      </c>
      <c r="E3434" s="326" t="s">
        <v>7975</v>
      </c>
      <c r="F3434" s="326" t="s">
        <v>801</v>
      </c>
      <c r="G3434" s="326" t="s">
        <v>896</v>
      </c>
      <c r="H3434" s="326" t="s">
        <v>6249</v>
      </c>
      <c r="I3434" s="327">
        <v>0</v>
      </c>
      <c r="J3434" s="327">
        <v>0</v>
      </c>
      <c r="K3434" s="327">
        <v>0</v>
      </c>
      <c r="L3434" s="327">
        <v>0</v>
      </c>
      <c r="M3434" s="327">
        <v>0</v>
      </c>
      <c r="N3434" s="326" t="s">
        <v>7279</v>
      </c>
    </row>
    <row r="3435" spans="2:14" ht="15" hidden="1" x14ac:dyDescent="0.25">
      <c r="B3435" s="324" t="s">
        <v>16832</v>
      </c>
      <c r="C3435" s="324" t="s">
        <v>1255</v>
      </c>
      <c r="D3435" s="324" t="s">
        <v>4183</v>
      </c>
      <c r="E3435" s="324" t="s">
        <v>8357</v>
      </c>
      <c r="F3435" s="324" t="s">
        <v>801</v>
      </c>
      <c r="G3435" s="324" t="s">
        <v>896</v>
      </c>
      <c r="H3435" s="324" t="s">
        <v>6249</v>
      </c>
      <c r="I3435" s="325">
        <v>0</v>
      </c>
      <c r="J3435" s="325">
        <v>0</v>
      </c>
      <c r="K3435" s="325">
        <v>0</v>
      </c>
      <c r="L3435" s="325">
        <v>0</v>
      </c>
      <c r="M3435" s="325">
        <v>0</v>
      </c>
      <c r="N3435" s="324" t="s">
        <v>7279</v>
      </c>
    </row>
    <row r="3436" spans="2:14" ht="15" hidden="1" x14ac:dyDescent="0.25">
      <c r="B3436" s="326" t="s">
        <v>16833</v>
      </c>
      <c r="C3436" s="326" t="s">
        <v>1255</v>
      </c>
      <c r="D3436" s="326" t="s">
        <v>4183</v>
      </c>
      <c r="E3436" s="326" t="s">
        <v>8183</v>
      </c>
      <c r="F3436" s="326" t="s">
        <v>801</v>
      </c>
      <c r="G3436" s="326" t="s">
        <v>896</v>
      </c>
      <c r="H3436" s="326" t="s">
        <v>6249</v>
      </c>
      <c r="I3436" s="327">
        <v>0</v>
      </c>
      <c r="J3436" s="327">
        <v>0</v>
      </c>
      <c r="K3436" s="327">
        <v>0</v>
      </c>
      <c r="L3436" s="327">
        <v>0</v>
      </c>
      <c r="M3436" s="327">
        <v>0</v>
      </c>
      <c r="N3436" s="326" t="s">
        <v>7279</v>
      </c>
    </row>
    <row r="3437" spans="2:14" ht="15" hidden="1" x14ac:dyDescent="0.25">
      <c r="B3437" s="324" t="s">
        <v>16834</v>
      </c>
      <c r="C3437" s="324" t="s">
        <v>1255</v>
      </c>
      <c r="D3437" s="324" t="s">
        <v>4183</v>
      </c>
      <c r="E3437" s="324" t="s">
        <v>8627</v>
      </c>
      <c r="F3437" s="324" t="s">
        <v>801</v>
      </c>
      <c r="G3437" s="324" t="s">
        <v>896</v>
      </c>
      <c r="H3437" s="324" t="s">
        <v>6249</v>
      </c>
      <c r="I3437" s="325">
        <v>0</v>
      </c>
      <c r="J3437" s="325">
        <v>0</v>
      </c>
      <c r="K3437" s="325">
        <v>0</v>
      </c>
      <c r="L3437" s="325">
        <v>0</v>
      </c>
      <c r="M3437" s="325">
        <v>0</v>
      </c>
      <c r="N3437" s="324" t="s">
        <v>7279</v>
      </c>
    </row>
    <row r="3438" spans="2:14" ht="15" hidden="1" x14ac:dyDescent="0.25">
      <c r="B3438" s="326" t="s">
        <v>16835</v>
      </c>
      <c r="C3438" s="326" t="s">
        <v>1255</v>
      </c>
      <c r="D3438" s="326" t="s">
        <v>4183</v>
      </c>
      <c r="E3438" s="326" t="s">
        <v>8184</v>
      </c>
      <c r="F3438" s="326" t="s">
        <v>801</v>
      </c>
      <c r="G3438" s="326" t="s">
        <v>896</v>
      </c>
      <c r="H3438" s="326" t="s">
        <v>6249</v>
      </c>
      <c r="I3438" s="327">
        <v>0</v>
      </c>
      <c r="J3438" s="327">
        <v>0</v>
      </c>
      <c r="K3438" s="327">
        <v>0</v>
      </c>
      <c r="L3438" s="327">
        <v>0</v>
      </c>
      <c r="M3438" s="327">
        <v>0</v>
      </c>
      <c r="N3438" s="326" t="s">
        <v>7279</v>
      </c>
    </row>
    <row r="3439" spans="2:14" ht="15" hidden="1" x14ac:dyDescent="0.25">
      <c r="B3439" s="324" t="s">
        <v>16836</v>
      </c>
      <c r="C3439" s="324" t="s">
        <v>1255</v>
      </c>
      <c r="D3439" s="324" t="s">
        <v>4183</v>
      </c>
      <c r="E3439" s="324" t="s">
        <v>8023</v>
      </c>
      <c r="F3439" s="324" t="s">
        <v>2327</v>
      </c>
      <c r="G3439" s="324" t="s">
        <v>896</v>
      </c>
      <c r="H3439" s="324" t="s">
        <v>6249</v>
      </c>
      <c r="I3439" s="325">
        <v>0</v>
      </c>
      <c r="J3439" s="325">
        <v>0</v>
      </c>
      <c r="K3439" s="325">
        <v>0</v>
      </c>
      <c r="L3439" s="325">
        <v>0</v>
      </c>
      <c r="M3439" s="325">
        <v>0</v>
      </c>
      <c r="N3439" s="324" t="s">
        <v>7279</v>
      </c>
    </row>
    <row r="3440" spans="2:14" ht="15" hidden="1" x14ac:dyDescent="0.25">
      <c r="B3440" s="326" t="s">
        <v>16837</v>
      </c>
      <c r="C3440" s="326" t="s">
        <v>1255</v>
      </c>
      <c r="D3440" s="326" t="s">
        <v>4183</v>
      </c>
      <c r="E3440" s="326" t="s">
        <v>8629</v>
      </c>
      <c r="F3440" s="326" t="s">
        <v>801</v>
      </c>
      <c r="G3440" s="326" t="s">
        <v>896</v>
      </c>
      <c r="H3440" s="326" t="s">
        <v>6249</v>
      </c>
      <c r="I3440" s="327">
        <v>0</v>
      </c>
      <c r="J3440" s="327">
        <v>0</v>
      </c>
      <c r="K3440" s="327">
        <v>0</v>
      </c>
      <c r="L3440" s="327">
        <v>0</v>
      </c>
      <c r="M3440" s="327">
        <v>0</v>
      </c>
      <c r="N3440" s="326" t="s">
        <v>7279</v>
      </c>
    </row>
    <row r="3441" spans="2:14" ht="15" hidden="1" x14ac:dyDescent="0.25">
      <c r="B3441" s="324" t="s">
        <v>16838</v>
      </c>
      <c r="C3441" s="324" t="s">
        <v>1255</v>
      </c>
      <c r="D3441" s="324" t="s">
        <v>4183</v>
      </c>
      <c r="E3441" s="324" t="s">
        <v>8633</v>
      </c>
      <c r="F3441" s="324" t="s">
        <v>801</v>
      </c>
      <c r="G3441" s="324" t="s">
        <v>896</v>
      </c>
      <c r="H3441" s="324" t="s">
        <v>6249</v>
      </c>
      <c r="I3441" s="325">
        <v>0</v>
      </c>
      <c r="J3441" s="325">
        <v>0</v>
      </c>
      <c r="K3441" s="325">
        <v>0</v>
      </c>
      <c r="L3441" s="325">
        <v>0</v>
      </c>
      <c r="M3441" s="325">
        <v>0</v>
      </c>
      <c r="N3441" s="324" t="s">
        <v>7279</v>
      </c>
    </row>
    <row r="3442" spans="2:14" ht="15" hidden="1" x14ac:dyDescent="0.25">
      <c r="B3442" s="326" t="s">
        <v>16839</v>
      </c>
      <c r="C3442" s="326" t="s">
        <v>1255</v>
      </c>
      <c r="D3442" s="326" t="s">
        <v>4183</v>
      </c>
      <c r="E3442" s="326" t="s">
        <v>8637</v>
      </c>
      <c r="F3442" s="326" t="s">
        <v>2327</v>
      </c>
      <c r="G3442" s="326" t="s">
        <v>896</v>
      </c>
      <c r="H3442" s="326" t="s">
        <v>6249</v>
      </c>
      <c r="I3442" s="327">
        <v>0</v>
      </c>
      <c r="J3442" s="327">
        <v>0</v>
      </c>
      <c r="K3442" s="327">
        <v>0</v>
      </c>
      <c r="L3442" s="327">
        <v>0</v>
      </c>
      <c r="M3442" s="327">
        <v>0</v>
      </c>
      <c r="N3442" s="326" t="s">
        <v>7279</v>
      </c>
    </row>
    <row r="3443" spans="2:14" ht="15" hidden="1" x14ac:dyDescent="0.25">
      <c r="B3443" s="324" t="s">
        <v>16840</v>
      </c>
      <c r="C3443" s="324" t="s">
        <v>1255</v>
      </c>
      <c r="D3443" s="324" t="s">
        <v>4183</v>
      </c>
      <c r="E3443" s="324" t="s">
        <v>8639</v>
      </c>
      <c r="F3443" s="324" t="s">
        <v>2327</v>
      </c>
      <c r="G3443" s="324" t="s">
        <v>896</v>
      </c>
      <c r="H3443" s="324" t="s">
        <v>6249</v>
      </c>
      <c r="I3443" s="325">
        <v>0</v>
      </c>
      <c r="J3443" s="325">
        <v>0</v>
      </c>
      <c r="K3443" s="325">
        <v>0</v>
      </c>
      <c r="L3443" s="325">
        <v>0</v>
      </c>
      <c r="M3443" s="325">
        <v>0</v>
      </c>
      <c r="N3443" s="324" t="s">
        <v>7279</v>
      </c>
    </row>
    <row r="3444" spans="2:14" ht="15" hidden="1" x14ac:dyDescent="0.25">
      <c r="B3444" s="326" t="s">
        <v>16841</v>
      </c>
      <c r="C3444" s="326" t="s">
        <v>1255</v>
      </c>
      <c r="D3444" s="326" t="s">
        <v>4183</v>
      </c>
      <c r="E3444" s="326" t="s">
        <v>8640</v>
      </c>
      <c r="F3444" s="326" t="s">
        <v>801</v>
      </c>
      <c r="G3444" s="326" t="s">
        <v>896</v>
      </c>
      <c r="H3444" s="326" t="s">
        <v>6249</v>
      </c>
      <c r="I3444" s="327">
        <v>0</v>
      </c>
      <c r="J3444" s="327">
        <v>0</v>
      </c>
      <c r="K3444" s="327">
        <v>0</v>
      </c>
      <c r="L3444" s="327">
        <v>0</v>
      </c>
      <c r="M3444" s="327">
        <v>0</v>
      </c>
      <c r="N3444" s="326" t="s">
        <v>7279</v>
      </c>
    </row>
    <row r="3445" spans="2:14" ht="15" hidden="1" x14ac:dyDescent="0.25">
      <c r="B3445" s="326" t="s">
        <v>16842</v>
      </c>
      <c r="C3445" s="326" t="s">
        <v>1255</v>
      </c>
      <c r="D3445" s="326" t="s">
        <v>4183</v>
      </c>
      <c r="E3445" s="326" t="s">
        <v>8641</v>
      </c>
      <c r="F3445" s="326" t="s">
        <v>801</v>
      </c>
      <c r="G3445" s="326" t="s">
        <v>896</v>
      </c>
      <c r="H3445" s="326" t="s">
        <v>6249</v>
      </c>
      <c r="I3445" s="327">
        <v>0</v>
      </c>
      <c r="J3445" s="327">
        <v>0</v>
      </c>
      <c r="K3445" s="327">
        <v>0</v>
      </c>
      <c r="L3445" s="327">
        <v>0</v>
      </c>
      <c r="M3445" s="327">
        <v>0</v>
      </c>
      <c r="N3445" s="326" t="s">
        <v>7279</v>
      </c>
    </row>
    <row r="3446" spans="2:14" ht="15" hidden="1" x14ac:dyDescent="0.25">
      <c r="B3446" s="324" t="s">
        <v>16843</v>
      </c>
      <c r="C3446" s="324" t="s">
        <v>1255</v>
      </c>
      <c r="D3446" s="324" t="s">
        <v>4183</v>
      </c>
      <c r="E3446" s="324" t="s">
        <v>8642</v>
      </c>
      <c r="F3446" s="324" t="s">
        <v>2327</v>
      </c>
      <c r="G3446" s="324" t="s">
        <v>896</v>
      </c>
      <c r="H3446" s="324" t="s">
        <v>6249</v>
      </c>
      <c r="I3446" s="325">
        <v>0</v>
      </c>
      <c r="J3446" s="325">
        <v>0</v>
      </c>
      <c r="K3446" s="325">
        <v>0</v>
      </c>
      <c r="L3446" s="325">
        <v>0</v>
      </c>
      <c r="M3446" s="325">
        <v>0</v>
      </c>
      <c r="N3446" s="324" t="s">
        <v>7279</v>
      </c>
    </row>
    <row r="3447" spans="2:14" ht="15" hidden="1" x14ac:dyDescent="0.25">
      <c r="B3447" s="326" t="s">
        <v>16844</v>
      </c>
      <c r="C3447" s="326" t="s">
        <v>1255</v>
      </c>
      <c r="D3447" s="326" t="s">
        <v>4183</v>
      </c>
      <c r="E3447" s="326" t="s">
        <v>8185</v>
      </c>
      <c r="F3447" s="326" t="s">
        <v>2327</v>
      </c>
      <c r="G3447" s="326" t="s">
        <v>896</v>
      </c>
      <c r="H3447" s="326" t="s">
        <v>6249</v>
      </c>
      <c r="I3447" s="327">
        <v>0</v>
      </c>
      <c r="J3447" s="327">
        <v>0</v>
      </c>
      <c r="K3447" s="327">
        <v>0</v>
      </c>
      <c r="L3447" s="327">
        <v>0</v>
      </c>
      <c r="M3447" s="327">
        <v>0</v>
      </c>
      <c r="N3447" s="326" t="s">
        <v>7279</v>
      </c>
    </row>
    <row r="3448" spans="2:14" ht="15" hidden="1" x14ac:dyDescent="0.25">
      <c r="B3448" s="324" t="s">
        <v>16845</v>
      </c>
      <c r="C3448" s="324" t="s">
        <v>1255</v>
      </c>
      <c r="D3448" s="324" t="s">
        <v>4183</v>
      </c>
      <c r="E3448" s="324" t="s">
        <v>8645</v>
      </c>
      <c r="F3448" s="324" t="s">
        <v>2327</v>
      </c>
      <c r="G3448" s="324" t="s">
        <v>896</v>
      </c>
      <c r="H3448" s="324" t="s">
        <v>6249</v>
      </c>
      <c r="I3448" s="325">
        <v>0</v>
      </c>
      <c r="J3448" s="325">
        <v>0</v>
      </c>
      <c r="K3448" s="325">
        <v>0</v>
      </c>
      <c r="L3448" s="325">
        <v>0</v>
      </c>
      <c r="M3448" s="325">
        <v>0</v>
      </c>
      <c r="N3448" s="324" t="s">
        <v>7279</v>
      </c>
    </row>
    <row r="3449" spans="2:14" ht="15" hidden="1" x14ac:dyDescent="0.25">
      <c r="B3449" s="326" t="s">
        <v>21756</v>
      </c>
      <c r="C3449" s="326" t="s">
        <v>1255</v>
      </c>
      <c r="D3449" s="326" t="s">
        <v>4183</v>
      </c>
      <c r="E3449" s="326" t="s">
        <v>8646</v>
      </c>
      <c r="F3449" s="326" t="s">
        <v>2354</v>
      </c>
      <c r="G3449" s="326" t="s">
        <v>896</v>
      </c>
      <c r="H3449" s="326" t="s">
        <v>6249</v>
      </c>
      <c r="I3449" s="327">
        <v>0</v>
      </c>
      <c r="J3449" s="327">
        <v>0</v>
      </c>
      <c r="K3449" s="327">
        <v>0</v>
      </c>
      <c r="L3449" s="327">
        <v>0</v>
      </c>
      <c r="M3449" s="327">
        <v>0</v>
      </c>
      <c r="N3449" s="326" t="s">
        <v>7279</v>
      </c>
    </row>
    <row r="3450" spans="2:14" ht="15" hidden="1" x14ac:dyDescent="0.25">
      <c r="B3450" s="324" t="s">
        <v>16846</v>
      </c>
      <c r="C3450" s="324" t="s">
        <v>1255</v>
      </c>
      <c r="D3450" s="324" t="s">
        <v>4183</v>
      </c>
      <c r="E3450" s="324" t="s">
        <v>8186</v>
      </c>
      <c r="F3450" s="324" t="s">
        <v>801</v>
      </c>
      <c r="G3450" s="324" t="s">
        <v>896</v>
      </c>
      <c r="H3450" s="324" t="s">
        <v>6249</v>
      </c>
      <c r="I3450" s="325">
        <v>0</v>
      </c>
      <c r="J3450" s="325">
        <v>0</v>
      </c>
      <c r="K3450" s="325">
        <v>0</v>
      </c>
      <c r="L3450" s="325">
        <v>0</v>
      </c>
      <c r="M3450" s="325">
        <v>0</v>
      </c>
      <c r="N3450" s="324" t="s">
        <v>7279</v>
      </c>
    </row>
    <row r="3451" spans="2:14" ht="15" hidden="1" x14ac:dyDescent="0.25">
      <c r="B3451" s="326" t="s">
        <v>16847</v>
      </c>
      <c r="C3451" s="326" t="s">
        <v>1255</v>
      </c>
      <c r="D3451" s="326" t="s">
        <v>4183</v>
      </c>
      <c r="E3451" s="326" t="s">
        <v>8187</v>
      </c>
      <c r="F3451" s="326" t="s">
        <v>801</v>
      </c>
      <c r="G3451" s="326" t="s">
        <v>896</v>
      </c>
      <c r="H3451" s="326" t="s">
        <v>6249</v>
      </c>
      <c r="I3451" s="327">
        <v>0</v>
      </c>
      <c r="J3451" s="327">
        <v>0</v>
      </c>
      <c r="K3451" s="327">
        <v>0</v>
      </c>
      <c r="L3451" s="327">
        <v>0</v>
      </c>
      <c r="M3451" s="327">
        <v>0</v>
      </c>
      <c r="N3451" s="326" t="s">
        <v>7279</v>
      </c>
    </row>
    <row r="3452" spans="2:14" ht="15" hidden="1" x14ac:dyDescent="0.25">
      <c r="B3452" s="324" t="s">
        <v>16848</v>
      </c>
      <c r="C3452" s="324" t="s">
        <v>1255</v>
      </c>
      <c r="D3452" s="324" t="s">
        <v>4183</v>
      </c>
      <c r="E3452" s="324" t="s">
        <v>9417</v>
      </c>
      <c r="F3452" s="324" t="s">
        <v>801</v>
      </c>
      <c r="G3452" s="324" t="s">
        <v>896</v>
      </c>
      <c r="H3452" s="324" t="s">
        <v>6249</v>
      </c>
      <c r="I3452" s="325">
        <v>0</v>
      </c>
      <c r="J3452" s="325">
        <v>0</v>
      </c>
      <c r="K3452" s="325">
        <v>0</v>
      </c>
      <c r="L3452" s="325">
        <v>0</v>
      </c>
      <c r="M3452" s="325">
        <v>0</v>
      </c>
      <c r="N3452" s="324" t="s">
        <v>7279</v>
      </c>
    </row>
    <row r="3453" spans="2:14" ht="15" hidden="1" x14ac:dyDescent="0.25">
      <c r="B3453" s="326" t="s">
        <v>16849</v>
      </c>
      <c r="C3453" s="326" t="s">
        <v>1255</v>
      </c>
      <c r="D3453" s="326" t="s">
        <v>4183</v>
      </c>
      <c r="E3453" s="326" t="s">
        <v>9418</v>
      </c>
      <c r="F3453" s="326" t="s">
        <v>1226</v>
      </c>
      <c r="G3453" s="326" t="s">
        <v>896</v>
      </c>
      <c r="H3453" s="326" t="s">
        <v>6249</v>
      </c>
      <c r="I3453" s="327">
        <v>0</v>
      </c>
      <c r="J3453" s="327">
        <v>0</v>
      </c>
      <c r="K3453" s="327">
        <v>0</v>
      </c>
      <c r="L3453" s="327">
        <v>0</v>
      </c>
      <c r="M3453" s="327">
        <v>0</v>
      </c>
      <c r="N3453" s="326" t="s">
        <v>7279</v>
      </c>
    </row>
    <row r="3454" spans="2:14" ht="15" hidden="1" x14ac:dyDescent="0.25">
      <c r="B3454" s="324" t="s">
        <v>16850</v>
      </c>
      <c r="C3454" s="324" t="s">
        <v>1255</v>
      </c>
      <c r="D3454" s="324" t="s">
        <v>4183</v>
      </c>
      <c r="E3454" s="324" t="s">
        <v>10303</v>
      </c>
      <c r="F3454" s="324" t="s">
        <v>801</v>
      </c>
      <c r="G3454" s="324" t="s">
        <v>896</v>
      </c>
      <c r="H3454" s="324" t="s">
        <v>6249</v>
      </c>
      <c r="I3454" s="325">
        <v>0</v>
      </c>
      <c r="J3454" s="325">
        <v>0</v>
      </c>
      <c r="K3454" s="325">
        <v>0</v>
      </c>
      <c r="L3454" s="325">
        <v>0</v>
      </c>
      <c r="M3454" s="325">
        <v>0</v>
      </c>
      <c r="N3454" s="324" t="s">
        <v>7279</v>
      </c>
    </row>
    <row r="3455" spans="2:14" ht="15" hidden="1" x14ac:dyDescent="0.25">
      <c r="B3455" s="326" t="s">
        <v>16851</v>
      </c>
      <c r="C3455" s="326" t="s">
        <v>1255</v>
      </c>
      <c r="D3455" s="326" t="s">
        <v>4183</v>
      </c>
      <c r="E3455" s="326" t="s">
        <v>10305</v>
      </c>
      <c r="F3455" s="326" t="s">
        <v>801</v>
      </c>
      <c r="G3455" s="326" t="s">
        <v>896</v>
      </c>
      <c r="H3455" s="326" t="s">
        <v>6249</v>
      </c>
      <c r="I3455" s="327">
        <v>0</v>
      </c>
      <c r="J3455" s="327">
        <v>0</v>
      </c>
      <c r="K3455" s="327">
        <v>0</v>
      </c>
      <c r="L3455" s="327">
        <v>0</v>
      </c>
      <c r="M3455" s="327">
        <v>0</v>
      </c>
      <c r="N3455" s="326" t="s">
        <v>7279</v>
      </c>
    </row>
    <row r="3456" spans="2:14" ht="15" hidden="1" x14ac:dyDescent="0.25">
      <c r="B3456" s="324" t="s">
        <v>16852</v>
      </c>
      <c r="C3456" s="324" t="s">
        <v>1255</v>
      </c>
      <c r="D3456" s="324" t="s">
        <v>4183</v>
      </c>
      <c r="E3456" s="324" t="s">
        <v>10306</v>
      </c>
      <c r="F3456" s="324" t="s">
        <v>801</v>
      </c>
      <c r="G3456" s="324" t="s">
        <v>896</v>
      </c>
      <c r="H3456" s="324" t="s">
        <v>6249</v>
      </c>
      <c r="I3456" s="325">
        <v>0</v>
      </c>
      <c r="J3456" s="325">
        <v>0</v>
      </c>
      <c r="K3456" s="325">
        <v>0</v>
      </c>
      <c r="L3456" s="325">
        <v>0</v>
      </c>
      <c r="M3456" s="325">
        <v>0</v>
      </c>
      <c r="N3456" s="324" t="s">
        <v>7279</v>
      </c>
    </row>
    <row r="3457" spans="2:14" ht="15" hidden="1" x14ac:dyDescent="0.25">
      <c r="B3457" s="326" t="s">
        <v>16853</v>
      </c>
      <c r="C3457" s="326" t="s">
        <v>1255</v>
      </c>
      <c r="D3457" s="326" t="s">
        <v>4183</v>
      </c>
      <c r="E3457" s="326" t="s">
        <v>10307</v>
      </c>
      <c r="F3457" s="326" t="s">
        <v>801</v>
      </c>
      <c r="G3457" s="326" t="s">
        <v>896</v>
      </c>
      <c r="H3457" s="326" t="s">
        <v>6249</v>
      </c>
      <c r="I3457" s="327">
        <v>0</v>
      </c>
      <c r="J3457" s="327">
        <v>0</v>
      </c>
      <c r="K3457" s="327">
        <v>0</v>
      </c>
      <c r="L3457" s="327">
        <v>0</v>
      </c>
      <c r="M3457" s="327">
        <v>0</v>
      </c>
      <c r="N3457" s="326" t="s">
        <v>7279</v>
      </c>
    </row>
    <row r="3458" spans="2:14" ht="15" hidden="1" x14ac:dyDescent="0.25">
      <c r="B3458" s="324" t="s">
        <v>16854</v>
      </c>
      <c r="C3458" s="324" t="s">
        <v>1255</v>
      </c>
      <c r="D3458" s="324" t="s">
        <v>4183</v>
      </c>
      <c r="E3458" s="324" t="s">
        <v>10308</v>
      </c>
      <c r="F3458" s="324" t="s">
        <v>801</v>
      </c>
      <c r="G3458" s="324" t="s">
        <v>896</v>
      </c>
      <c r="H3458" s="324" t="s">
        <v>6249</v>
      </c>
      <c r="I3458" s="325">
        <v>0</v>
      </c>
      <c r="J3458" s="325">
        <v>0</v>
      </c>
      <c r="K3458" s="325">
        <v>0</v>
      </c>
      <c r="L3458" s="325">
        <v>0</v>
      </c>
      <c r="M3458" s="325">
        <v>0</v>
      </c>
      <c r="N3458" s="324" t="s">
        <v>7279</v>
      </c>
    </row>
    <row r="3459" spans="2:14" ht="15" hidden="1" x14ac:dyDescent="0.25">
      <c r="B3459" s="326" t="s">
        <v>16855</v>
      </c>
      <c r="C3459" s="326" t="s">
        <v>1255</v>
      </c>
      <c r="D3459" s="326" t="s">
        <v>4183</v>
      </c>
      <c r="E3459" s="326" t="s">
        <v>10309</v>
      </c>
      <c r="F3459" s="326" t="s">
        <v>801</v>
      </c>
      <c r="G3459" s="326" t="s">
        <v>896</v>
      </c>
      <c r="H3459" s="326" t="s">
        <v>6249</v>
      </c>
      <c r="I3459" s="327">
        <v>0</v>
      </c>
      <c r="J3459" s="327">
        <v>0</v>
      </c>
      <c r="K3459" s="327">
        <v>0</v>
      </c>
      <c r="L3459" s="327">
        <v>395.73</v>
      </c>
      <c r="M3459" s="327">
        <v>0</v>
      </c>
      <c r="N3459" s="326" t="s">
        <v>7279</v>
      </c>
    </row>
    <row r="3460" spans="2:14" ht="15" hidden="1" x14ac:dyDescent="0.25">
      <c r="B3460" s="324" t="s">
        <v>16856</v>
      </c>
      <c r="C3460" s="324" t="s">
        <v>1255</v>
      </c>
      <c r="D3460" s="324" t="s">
        <v>4183</v>
      </c>
      <c r="E3460" s="324" t="s">
        <v>9419</v>
      </c>
      <c r="F3460" s="324" t="s">
        <v>2327</v>
      </c>
      <c r="G3460" s="324" t="s">
        <v>896</v>
      </c>
      <c r="H3460" s="324" t="s">
        <v>6249</v>
      </c>
      <c r="I3460" s="325">
        <v>0</v>
      </c>
      <c r="J3460" s="325">
        <v>0</v>
      </c>
      <c r="K3460" s="325">
        <v>0</v>
      </c>
      <c r="L3460" s="325">
        <v>0</v>
      </c>
      <c r="M3460" s="325">
        <v>0</v>
      </c>
      <c r="N3460" s="324" t="s">
        <v>7279</v>
      </c>
    </row>
    <row r="3461" spans="2:14" ht="15" hidden="1" x14ac:dyDescent="0.25">
      <c r="B3461" s="326" t="s">
        <v>16857</v>
      </c>
      <c r="C3461" s="326" t="s">
        <v>1255</v>
      </c>
      <c r="D3461" s="326" t="s">
        <v>4183</v>
      </c>
      <c r="E3461" s="326" t="s">
        <v>10310</v>
      </c>
      <c r="F3461" s="326" t="s">
        <v>801</v>
      </c>
      <c r="G3461" s="326" t="s">
        <v>896</v>
      </c>
      <c r="H3461" s="326" t="s">
        <v>6249</v>
      </c>
      <c r="I3461" s="327">
        <v>0</v>
      </c>
      <c r="J3461" s="327">
        <v>0</v>
      </c>
      <c r="K3461" s="327">
        <v>0</v>
      </c>
      <c r="L3461" s="327">
        <v>0</v>
      </c>
      <c r="M3461" s="327">
        <v>0</v>
      </c>
      <c r="N3461" s="326" t="s">
        <v>7279</v>
      </c>
    </row>
    <row r="3462" spans="2:14" ht="15" hidden="1" x14ac:dyDescent="0.25">
      <c r="B3462" s="324" t="s">
        <v>16858</v>
      </c>
      <c r="C3462" s="324" t="s">
        <v>1255</v>
      </c>
      <c r="D3462" s="324" t="s">
        <v>4183</v>
      </c>
      <c r="E3462" s="324" t="s">
        <v>9386</v>
      </c>
      <c r="F3462" s="324" t="s">
        <v>801</v>
      </c>
      <c r="G3462" s="324" t="s">
        <v>896</v>
      </c>
      <c r="H3462" s="324" t="s">
        <v>6249</v>
      </c>
      <c r="I3462" s="325">
        <v>0</v>
      </c>
      <c r="J3462" s="325">
        <v>0</v>
      </c>
      <c r="K3462" s="325">
        <v>0</v>
      </c>
      <c r="L3462" s="325">
        <v>0</v>
      </c>
      <c r="M3462" s="325">
        <v>0</v>
      </c>
      <c r="N3462" s="324" t="s">
        <v>7279</v>
      </c>
    </row>
    <row r="3463" spans="2:14" ht="15" hidden="1" x14ac:dyDescent="0.25">
      <c r="B3463" s="326" t="s">
        <v>16859</v>
      </c>
      <c r="C3463" s="326" t="s">
        <v>1255</v>
      </c>
      <c r="D3463" s="326" t="s">
        <v>4183</v>
      </c>
      <c r="E3463" s="326" t="s">
        <v>9420</v>
      </c>
      <c r="F3463" s="326" t="s">
        <v>2327</v>
      </c>
      <c r="G3463" s="326" t="s">
        <v>896</v>
      </c>
      <c r="H3463" s="326" t="s">
        <v>6249</v>
      </c>
      <c r="I3463" s="327">
        <v>0</v>
      </c>
      <c r="J3463" s="327">
        <v>0</v>
      </c>
      <c r="K3463" s="327">
        <v>0</v>
      </c>
      <c r="L3463" s="327">
        <v>0</v>
      </c>
      <c r="M3463" s="327">
        <v>0</v>
      </c>
      <c r="N3463" s="326" t="s">
        <v>7279</v>
      </c>
    </row>
    <row r="3464" spans="2:14" ht="15" hidden="1" x14ac:dyDescent="0.25">
      <c r="B3464" s="324" t="s">
        <v>16860</v>
      </c>
      <c r="C3464" s="324" t="s">
        <v>1255</v>
      </c>
      <c r="D3464" s="324" t="s">
        <v>4183</v>
      </c>
      <c r="E3464" s="324" t="s">
        <v>9421</v>
      </c>
      <c r="F3464" s="324" t="s">
        <v>801</v>
      </c>
      <c r="G3464" s="324" t="s">
        <v>896</v>
      </c>
      <c r="H3464" s="324" t="s">
        <v>6249</v>
      </c>
      <c r="I3464" s="325">
        <v>0</v>
      </c>
      <c r="J3464" s="325">
        <v>0</v>
      </c>
      <c r="K3464" s="325">
        <v>0</v>
      </c>
      <c r="L3464" s="325">
        <v>0</v>
      </c>
      <c r="M3464" s="325">
        <v>0</v>
      </c>
      <c r="N3464" s="324" t="s">
        <v>7279</v>
      </c>
    </row>
    <row r="3465" spans="2:14" ht="15" hidden="1" x14ac:dyDescent="0.25">
      <c r="B3465" s="326" t="s">
        <v>16861</v>
      </c>
      <c r="C3465" s="326" t="s">
        <v>1255</v>
      </c>
      <c r="D3465" s="326" t="s">
        <v>4183</v>
      </c>
      <c r="E3465" s="326" t="s">
        <v>10323</v>
      </c>
      <c r="F3465" s="326" t="s">
        <v>801</v>
      </c>
      <c r="G3465" s="326" t="s">
        <v>896</v>
      </c>
      <c r="H3465" s="326" t="s">
        <v>6249</v>
      </c>
      <c r="I3465" s="327">
        <v>0</v>
      </c>
      <c r="J3465" s="327">
        <v>0</v>
      </c>
      <c r="K3465" s="327">
        <v>0</v>
      </c>
      <c r="L3465" s="327">
        <v>0</v>
      </c>
      <c r="M3465" s="327">
        <v>0</v>
      </c>
      <c r="N3465" s="326" t="s">
        <v>7279</v>
      </c>
    </row>
    <row r="3466" spans="2:14" ht="15" hidden="1" x14ac:dyDescent="0.25">
      <c r="B3466" s="324" t="s">
        <v>16862</v>
      </c>
      <c r="C3466" s="324" t="s">
        <v>1255</v>
      </c>
      <c r="D3466" s="324" t="s">
        <v>4183</v>
      </c>
      <c r="E3466" s="324" t="s">
        <v>6992</v>
      </c>
      <c r="F3466" s="324" t="s">
        <v>800</v>
      </c>
      <c r="G3466" s="324" t="s">
        <v>896</v>
      </c>
      <c r="H3466" s="324" t="s">
        <v>6249</v>
      </c>
      <c r="I3466" s="325">
        <v>0</v>
      </c>
      <c r="J3466" s="325">
        <v>0</v>
      </c>
      <c r="K3466" s="325">
        <v>0</v>
      </c>
      <c r="L3466" s="325">
        <v>0</v>
      </c>
      <c r="M3466" s="325">
        <v>0</v>
      </c>
      <c r="N3466" s="324" t="s">
        <v>7279</v>
      </c>
    </row>
    <row r="3467" spans="2:14" ht="15" hidden="1" x14ac:dyDescent="0.25">
      <c r="B3467" s="326" t="s">
        <v>16863</v>
      </c>
      <c r="C3467" s="326" t="s">
        <v>1255</v>
      </c>
      <c r="D3467" s="326" t="s">
        <v>4183</v>
      </c>
      <c r="E3467" s="326" t="s">
        <v>9612</v>
      </c>
      <c r="F3467" s="326" t="s">
        <v>800</v>
      </c>
      <c r="G3467" s="326" t="s">
        <v>896</v>
      </c>
      <c r="H3467" s="326" t="s">
        <v>6249</v>
      </c>
      <c r="I3467" s="327">
        <v>0</v>
      </c>
      <c r="J3467" s="327">
        <v>0</v>
      </c>
      <c r="K3467" s="327">
        <v>0</v>
      </c>
      <c r="L3467" s="327">
        <v>0</v>
      </c>
      <c r="M3467" s="327">
        <v>0</v>
      </c>
      <c r="N3467" s="326" t="s">
        <v>7279</v>
      </c>
    </row>
    <row r="3468" spans="2:14" ht="15" hidden="1" x14ac:dyDescent="0.25">
      <c r="B3468" s="324" t="s">
        <v>16864</v>
      </c>
      <c r="C3468" s="324" t="s">
        <v>1255</v>
      </c>
      <c r="D3468" s="324" t="s">
        <v>4183</v>
      </c>
      <c r="E3468" s="324" t="s">
        <v>10325</v>
      </c>
      <c r="F3468" s="324" t="s">
        <v>801</v>
      </c>
      <c r="G3468" s="324" t="s">
        <v>896</v>
      </c>
      <c r="H3468" s="324" t="s">
        <v>6249</v>
      </c>
      <c r="I3468" s="325">
        <v>0</v>
      </c>
      <c r="J3468" s="325">
        <v>0</v>
      </c>
      <c r="K3468" s="325">
        <v>0</v>
      </c>
      <c r="L3468" s="325">
        <v>0</v>
      </c>
      <c r="M3468" s="325">
        <v>0</v>
      </c>
      <c r="N3468" s="324" t="s">
        <v>7279</v>
      </c>
    </row>
    <row r="3469" spans="2:14" ht="15" hidden="1" x14ac:dyDescent="0.25">
      <c r="B3469" s="326" t="s">
        <v>16865</v>
      </c>
      <c r="C3469" s="326" t="s">
        <v>1255</v>
      </c>
      <c r="D3469" s="326" t="s">
        <v>4183</v>
      </c>
      <c r="E3469" s="326" t="s">
        <v>10327</v>
      </c>
      <c r="F3469" s="326" t="s">
        <v>801</v>
      </c>
      <c r="G3469" s="326" t="s">
        <v>896</v>
      </c>
      <c r="H3469" s="326" t="s">
        <v>6249</v>
      </c>
      <c r="I3469" s="327">
        <v>0</v>
      </c>
      <c r="J3469" s="327">
        <v>0</v>
      </c>
      <c r="K3469" s="327">
        <v>0</v>
      </c>
      <c r="L3469" s="327">
        <v>0</v>
      </c>
      <c r="M3469" s="327">
        <v>0</v>
      </c>
      <c r="N3469" s="326" t="s">
        <v>7279</v>
      </c>
    </row>
    <row r="3470" spans="2:14" ht="15" hidden="1" x14ac:dyDescent="0.25">
      <c r="B3470" s="324" t="s">
        <v>16866</v>
      </c>
      <c r="C3470" s="324" t="s">
        <v>1255</v>
      </c>
      <c r="D3470" s="324" t="s">
        <v>4183</v>
      </c>
      <c r="E3470" s="324" t="s">
        <v>9138</v>
      </c>
      <c r="F3470" s="324" t="s">
        <v>2327</v>
      </c>
      <c r="G3470" s="324" t="s">
        <v>896</v>
      </c>
      <c r="H3470" s="324" t="s">
        <v>6249</v>
      </c>
      <c r="I3470" s="325">
        <v>0</v>
      </c>
      <c r="J3470" s="325">
        <v>0</v>
      </c>
      <c r="K3470" s="325">
        <v>0</v>
      </c>
      <c r="L3470" s="325">
        <v>0</v>
      </c>
      <c r="M3470" s="325">
        <v>0</v>
      </c>
      <c r="N3470" s="324" t="s">
        <v>7279</v>
      </c>
    </row>
    <row r="3471" spans="2:14" ht="15" hidden="1" x14ac:dyDescent="0.25">
      <c r="B3471" s="326" t="s">
        <v>21757</v>
      </c>
      <c r="C3471" s="326" t="s">
        <v>1255</v>
      </c>
      <c r="D3471" s="326" t="s">
        <v>4183</v>
      </c>
      <c r="E3471" s="326" t="s">
        <v>10340</v>
      </c>
      <c r="F3471" s="326" t="s">
        <v>2354</v>
      </c>
      <c r="G3471" s="326" t="s">
        <v>896</v>
      </c>
      <c r="H3471" s="326" t="s">
        <v>6249</v>
      </c>
      <c r="I3471" s="327">
        <v>0</v>
      </c>
      <c r="J3471" s="327">
        <v>0</v>
      </c>
      <c r="K3471" s="327">
        <v>0</v>
      </c>
      <c r="L3471" s="327">
        <v>0</v>
      </c>
      <c r="M3471" s="327">
        <v>0</v>
      </c>
      <c r="N3471" s="326" t="s">
        <v>7279</v>
      </c>
    </row>
    <row r="3472" spans="2:14" ht="15" hidden="1" x14ac:dyDescent="0.25">
      <c r="B3472" s="324" t="s">
        <v>16867</v>
      </c>
      <c r="C3472" s="324" t="s">
        <v>1255</v>
      </c>
      <c r="D3472" s="324" t="s">
        <v>4183</v>
      </c>
      <c r="E3472" s="324" t="s">
        <v>9613</v>
      </c>
      <c r="F3472" s="324" t="s">
        <v>801</v>
      </c>
      <c r="G3472" s="324" t="s">
        <v>896</v>
      </c>
      <c r="H3472" s="324" t="s">
        <v>6249</v>
      </c>
      <c r="I3472" s="325">
        <v>0</v>
      </c>
      <c r="J3472" s="325">
        <v>0</v>
      </c>
      <c r="K3472" s="325">
        <v>0</v>
      </c>
      <c r="L3472" s="325">
        <v>0</v>
      </c>
      <c r="M3472" s="325">
        <v>0</v>
      </c>
      <c r="N3472" s="324" t="s">
        <v>7279</v>
      </c>
    </row>
    <row r="3473" spans="2:14" ht="15" hidden="1" x14ac:dyDescent="0.25">
      <c r="B3473" s="326" t="s">
        <v>16868</v>
      </c>
      <c r="C3473" s="326" t="s">
        <v>1255</v>
      </c>
      <c r="D3473" s="326" t="s">
        <v>4183</v>
      </c>
      <c r="E3473" s="326" t="s">
        <v>9614</v>
      </c>
      <c r="F3473" s="326" t="s">
        <v>801</v>
      </c>
      <c r="G3473" s="326" t="s">
        <v>896</v>
      </c>
      <c r="H3473" s="326" t="s">
        <v>6249</v>
      </c>
      <c r="I3473" s="327">
        <v>0</v>
      </c>
      <c r="J3473" s="327">
        <v>0</v>
      </c>
      <c r="K3473" s="327">
        <v>0</v>
      </c>
      <c r="L3473" s="327">
        <v>0</v>
      </c>
      <c r="M3473" s="327">
        <v>0</v>
      </c>
      <c r="N3473" s="326" t="s">
        <v>7279</v>
      </c>
    </row>
    <row r="3474" spans="2:14" ht="15" hidden="1" x14ac:dyDescent="0.25">
      <c r="B3474" s="324" t="s">
        <v>16869</v>
      </c>
      <c r="C3474" s="324" t="s">
        <v>1255</v>
      </c>
      <c r="D3474" s="324" t="s">
        <v>4183</v>
      </c>
      <c r="E3474" s="324" t="s">
        <v>9422</v>
      </c>
      <c r="F3474" s="324" t="s">
        <v>1226</v>
      </c>
      <c r="G3474" s="324" t="s">
        <v>896</v>
      </c>
      <c r="H3474" s="324" t="s">
        <v>6249</v>
      </c>
      <c r="I3474" s="325">
        <v>0</v>
      </c>
      <c r="J3474" s="325">
        <v>0</v>
      </c>
      <c r="K3474" s="325">
        <v>0</v>
      </c>
      <c r="L3474" s="325">
        <v>0</v>
      </c>
      <c r="M3474" s="325">
        <v>0</v>
      </c>
      <c r="N3474" s="324" t="s">
        <v>7279</v>
      </c>
    </row>
    <row r="3475" spans="2:14" ht="15" hidden="1" x14ac:dyDescent="0.25">
      <c r="B3475" s="326" t="s">
        <v>16870</v>
      </c>
      <c r="C3475" s="326" t="s">
        <v>1255</v>
      </c>
      <c r="D3475" s="326" t="s">
        <v>4183</v>
      </c>
      <c r="E3475" s="326" t="s">
        <v>9423</v>
      </c>
      <c r="F3475" s="326" t="s">
        <v>801</v>
      </c>
      <c r="G3475" s="326" t="s">
        <v>896</v>
      </c>
      <c r="H3475" s="326" t="s">
        <v>6249</v>
      </c>
      <c r="I3475" s="327">
        <v>0</v>
      </c>
      <c r="J3475" s="327">
        <v>0</v>
      </c>
      <c r="K3475" s="327">
        <v>0</v>
      </c>
      <c r="L3475" s="327">
        <v>0</v>
      </c>
      <c r="M3475" s="327">
        <v>0</v>
      </c>
      <c r="N3475" s="326" t="s">
        <v>7279</v>
      </c>
    </row>
    <row r="3476" spans="2:14" ht="15" hidden="1" x14ac:dyDescent="0.25">
      <c r="B3476" s="324" t="s">
        <v>16871</v>
      </c>
      <c r="C3476" s="324" t="s">
        <v>1255</v>
      </c>
      <c r="D3476" s="324" t="s">
        <v>4183</v>
      </c>
      <c r="E3476" s="324" t="s">
        <v>7020</v>
      </c>
      <c r="F3476" s="324" t="s">
        <v>2327</v>
      </c>
      <c r="G3476" s="324" t="s">
        <v>896</v>
      </c>
      <c r="H3476" s="324" t="s">
        <v>6249</v>
      </c>
      <c r="I3476" s="325">
        <v>0</v>
      </c>
      <c r="J3476" s="325">
        <v>0</v>
      </c>
      <c r="K3476" s="325">
        <v>0</v>
      </c>
      <c r="L3476" s="325">
        <v>0</v>
      </c>
      <c r="M3476" s="325">
        <v>0</v>
      </c>
      <c r="N3476" s="324" t="s">
        <v>7279</v>
      </c>
    </row>
    <row r="3477" spans="2:14" ht="15" hidden="1" x14ac:dyDescent="0.25">
      <c r="B3477" s="326" t="s">
        <v>16872</v>
      </c>
      <c r="C3477" s="326" t="s">
        <v>1255</v>
      </c>
      <c r="D3477" s="326" t="s">
        <v>4183</v>
      </c>
      <c r="E3477" s="326" t="s">
        <v>7030</v>
      </c>
      <c r="F3477" s="326" t="s">
        <v>2327</v>
      </c>
      <c r="G3477" s="326" t="s">
        <v>896</v>
      </c>
      <c r="H3477" s="326" t="s">
        <v>6249</v>
      </c>
      <c r="I3477" s="327">
        <v>0</v>
      </c>
      <c r="J3477" s="327">
        <v>0</v>
      </c>
      <c r="K3477" s="327">
        <v>0</v>
      </c>
      <c r="L3477" s="327">
        <v>0</v>
      </c>
      <c r="M3477" s="327">
        <v>0</v>
      </c>
      <c r="N3477" s="326" t="s">
        <v>7279</v>
      </c>
    </row>
    <row r="3478" spans="2:14" ht="15" hidden="1" x14ac:dyDescent="0.25">
      <c r="B3478" s="324" t="s">
        <v>16873</v>
      </c>
      <c r="C3478" s="324" t="s">
        <v>1255</v>
      </c>
      <c r="D3478" s="324" t="s">
        <v>4183</v>
      </c>
      <c r="E3478" s="324" t="s">
        <v>7021</v>
      </c>
      <c r="F3478" s="324" t="s">
        <v>2327</v>
      </c>
      <c r="G3478" s="324" t="s">
        <v>896</v>
      </c>
      <c r="H3478" s="324" t="s">
        <v>6249</v>
      </c>
      <c r="I3478" s="325">
        <v>0</v>
      </c>
      <c r="J3478" s="325">
        <v>0</v>
      </c>
      <c r="K3478" s="325">
        <v>0</v>
      </c>
      <c r="L3478" s="325">
        <v>0</v>
      </c>
      <c r="M3478" s="325">
        <v>0</v>
      </c>
      <c r="N3478" s="324" t="s">
        <v>7279</v>
      </c>
    </row>
    <row r="3479" spans="2:14" ht="15" hidden="1" x14ac:dyDescent="0.25">
      <c r="B3479" s="326" t="s">
        <v>16874</v>
      </c>
      <c r="C3479" s="326" t="s">
        <v>1255</v>
      </c>
      <c r="D3479" s="326" t="s">
        <v>4183</v>
      </c>
      <c r="E3479" s="326" t="s">
        <v>9510</v>
      </c>
      <c r="F3479" s="326" t="s">
        <v>2327</v>
      </c>
      <c r="G3479" s="326" t="s">
        <v>896</v>
      </c>
      <c r="H3479" s="326" t="s">
        <v>6249</v>
      </c>
      <c r="I3479" s="327">
        <v>0</v>
      </c>
      <c r="J3479" s="327">
        <v>0</v>
      </c>
      <c r="K3479" s="327">
        <v>0</v>
      </c>
      <c r="L3479" s="327">
        <v>0</v>
      </c>
      <c r="M3479" s="327">
        <v>0</v>
      </c>
      <c r="N3479" s="326" t="s">
        <v>7279</v>
      </c>
    </row>
    <row r="3480" spans="2:14" ht="15" hidden="1" x14ac:dyDescent="0.25">
      <c r="B3480" s="324" t="s">
        <v>16875</v>
      </c>
      <c r="C3480" s="324" t="s">
        <v>1255</v>
      </c>
      <c r="D3480" s="324" t="s">
        <v>4183</v>
      </c>
      <c r="E3480" s="324" t="s">
        <v>9507</v>
      </c>
      <c r="F3480" s="324" t="s">
        <v>2327</v>
      </c>
      <c r="G3480" s="324" t="s">
        <v>896</v>
      </c>
      <c r="H3480" s="324" t="s">
        <v>6249</v>
      </c>
      <c r="I3480" s="325">
        <v>0</v>
      </c>
      <c r="J3480" s="325">
        <v>0</v>
      </c>
      <c r="K3480" s="325">
        <v>0</v>
      </c>
      <c r="L3480" s="325">
        <v>0</v>
      </c>
      <c r="M3480" s="325">
        <v>0</v>
      </c>
      <c r="N3480" s="324" t="s">
        <v>7279</v>
      </c>
    </row>
    <row r="3481" spans="2:14" ht="15" hidden="1" x14ac:dyDescent="0.25">
      <c r="B3481" s="326" t="s">
        <v>16876</v>
      </c>
      <c r="C3481" s="326" t="s">
        <v>1255</v>
      </c>
      <c r="D3481" s="326" t="s">
        <v>4183</v>
      </c>
      <c r="E3481" s="326" t="s">
        <v>9511</v>
      </c>
      <c r="F3481" s="326" t="s">
        <v>800</v>
      </c>
      <c r="G3481" s="326" t="s">
        <v>896</v>
      </c>
      <c r="H3481" s="326" t="s">
        <v>6249</v>
      </c>
      <c r="I3481" s="327">
        <v>0</v>
      </c>
      <c r="J3481" s="327">
        <v>0</v>
      </c>
      <c r="K3481" s="327">
        <v>0</v>
      </c>
      <c r="L3481" s="327">
        <v>0</v>
      </c>
      <c r="M3481" s="327">
        <v>0</v>
      </c>
      <c r="N3481" s="326" t="s">
        <v>7279</v>
      </c>
    </row>
    <row r="3482" spans="2:14" ht="15" hidden="1" x14ac:dyDescent="0.25">
      <c r="B3482" s="324" t="s">
        <v>16877</v>
      </c>
      <c r="C3482" s="324" t="s">
        <v>1255</v>
      </c>
      <c r="D3482" s="324" t="s">
        <v>4183</v>
      </c>
      <c r="E3482" s="324" t="s">
        <v>10342</v>
      </c>
      <c r="F3482" s="324" t="s">
        <v>801</v>
      </c>
      <c r="G3482" s="324" t="s">
        <v>896</v>
      </c>
      <c r="H3482" s="324" t="s">
        <v>6249</v>
      </c>
      <c r="I3482" s="325">
        <v>0</v>
      </c>
      <c r="J3482" s="325">
        <v>0</v>
      </c>
      <c r="K3482" s="325">
        <v>0</v>
      </c>
      <c r="L3482" s="325">
        <v>0</v>
      </c>
      <c r="M3482" s="325">
        <v>0</v>
      </c>
      <c r="N3482" s="324" t="s">
        <v>7279</v>
      </c>
    </row>
    <row r="3483" spans="2:14" ht="15" hidden="1" x14ac:dyDescent="0.25">
      <c r="B3483" s="326" t="s">
        <v>16878</v>
      </c>
      <c r="C3483" s="326" t="s">
        <v>1255</v>
      </c>
      <c r="D3483" s="326" t="s">
        <v>4183</v>
      </c>
      <c r="E3483" s="326" t="s">
        <v>9615</v>
      </c>
      <c r="F3483" s="326" t="s">
        <v>801</v>
      </c>
      <c r="G3483" s="326" t="s">
        <v>896</v>
      </c>
      <c r="H3483" s="326" t="s">
        <v>6249</v>
      </c>
      <c r="I3483" s="327">
        <v>0</v>
      </c>
      <c r="J3483" s="327">
        <v>0</v>
      </c>
      <c r="K3483" s="327">
        <v>0</v>
      </c>
      <c r="L3483" s="327">
        <v>0</v>
      </c>
      <c r="M3483" s="327">
        <v>0</v>
      </c>
      <c r="N3483" s="326" t="s">
        <v>7279</v>
      </c>
    </row>
    <row r="3484" spans="2:14" ht="15" hidden="1" x14ac:dyDescent="0.25">
      <c r="B3484" s="324" t="s">
        <v>16879</v>
      </c>
      <c r="C3484" s="324" t="s">
        <v>1255</v>
      </c>
      <c r="D3484" s="324" t="s">
        <v>4183</v>
      </c>
      <c r="E3484" s="324" t="s">
        <v>10346</v>
      </c>
      <c r="F3484" s="324" t="s">
        <v>801</v>
      </c>
      <c r="G3484" s="324" t="s">
        <v>896</v>
      </c>
      <c r="H3484" s="324" t="s">
        <v>6249</v>
      </c>
      <c r="I3484" s="325">
        <v>0</v>
      </c>
      <c r="J3484" s="325">
        <v>0</v>
      </c>
      <c r="K3484" s="325">
        <v>0</v>
      </c>
      <c r="L3484" s="325">
        <v>0</v>
      </c>
      <c r="M3484" s="325">
        <v>0</v>
      </c>
      <c r="N3484" s="324" t="s">
        <v>7279</v>
      </c>
    </row>
    <row r="3485" spans="2:14" ht="15" hidden="1" x14ac:dyDescent="0.25">
      <c r="B3485" s="326" t="s">
        <v>16880</v>
      </c>
      <c r="C3485" s="326" t="s">
        <v>1255</v>
      </c>
      <c r="D3485" s="326" t="s">
        <v>4183</v>
      </c>
      <c r="E3485" s="326" t="s">
        <v>10347</v>
      </c>
      <c r="F3485" s="326" t="s">
        <v>801</v>
      </c>
      <c r="G3485" s="326" t="s">
        <v>896</v>
      </c>
      <c r="H3485" s="326" t="s">
        <v>6249</v>
      </c>
      <c r="I3485" s="327">
        <v>0</v>
      </c>
      <c r="J3485" s="327">
        <v>0</v>
      </c>
      <c r="K3485" s="327">
        <v>0</v>
      </c>
      <c r="L3485" s="327">
        <v>0</v>
      </c>
      <c r="M3485" s="327">
        <v>0</v>
      </c>
      <c r="N3485" s="326" t="s">
        <v>7279</v>
      </c>
    </row>
    <row r="3486" spans="2:14" ht="15" hidden="1" x14ac:dyDescent="0.25">
      <c r="B3486" s="324" t="s">
        <v>16881</v>
      </c>
      <c r="C3486" s="324" t="s">
        <v>1255</v>
      </c>
      <c r="D3486" s="324" t="s">
        <v>4183</v>
      </c>
      <c r="E3486" s="324" t="s">
        <v>9616</v>
      </c>
      <c r="F3486" s="324" t="s">
        <v>801</v>
      </c>
      <c r="G3486" s="324" t="s">
        <v>896</v>
      </c>
      <c r="H3486" s="324" t="s">
        <v>6249</v>
      </c>
      <c r="I3486" s="325">
        <v>0</v>
      </c>
      <c r="J3486" s="325">
        <v>0</v>
      </c>
      <c r="K3486" s="325">
        <v>0</v>
      </c>
      <c r="L3486" s="325">
        <v>0</v>
      </c>
      <c r="M3486" s="325">
        <v>0</v>
      </c>
      <c r="N3486" s="324" t="s">
        <v>7279</v>
      </c>
    </row>
    <row r="3487" spans="2:14" ht="15" hidden="1" x14ac:dyDescent="0.25">
      <c r="B3487" s="326" t="s">
        <v>16882</v>
      </c>
      <c r="C3487" s="326" t="s">
        <v>1255</v>
      </c>
      <c r="D3487" s="326" t="s">
        <v>4183</v>
      </c>
      <c r="E3487" s="326" t="s">
        <v>10348</v>
      </c>
      <c r="F3487" s="326" t="s">
        <v>801</v>
      </c>
      <c r="G3487" s="326" t="s">
        <v>896</v>
      </c>
      <c r="H3487" s="326" t="s">
        <v>6249</v>
      </c>
      <c r="I3487" s="327">
        <v>0</v>
      </c>
      <c r="J3487" s="327">
        <v>0</v>
      </c>
      <c r="K3487" s="327">
        <v>0</v>
      </c>
      <c r="L3487" s="327">
        <v>0</v>
      </c>
      <c r="M3487" s="327">
        <v>0</v>
      </c>
      <c r="N3487" s="326" t="s">
        <v>7279</v>
      </c>
    </row>
    <row r="3488" spans="2:14" ht="15" hidden="1" x14ac:dyDescent="0.25">
      <c r="B3488" s="324" t="s">
        <v>16883</v>
      </c>
      <c r="C3488" s="324" t="s">
        <v>1255</v>
      </c>
      <c r="D3488" s="324" t="s">
        <v>4183</v>
      </c>
      <c r="E3488" s="324" t="s">
        <v>9617</v>
      </c>
      <c r="F3488" s="324" t="s">
        <v>2327</v>
      </c>
      <c r="G3488" s="324" t="s">
        <v>896</v>
      </c>
      <c r="H3488" s="324" t="s">
        <v>6249</v>
      </c>
      <c r="I3488" s="325">
        <v>0</v>
      </c>
      <c r="J3488" s="325">
        <v>0</v>
      </c>
      <c r="K3488" s="325">
        <v>0</v>
      </c>
      <c r="L3488" s="325">
        <v>0</v>
      </c>
      <c r="M3488" s="325">
        <v>0</v>
      </c>
      <c r="N3488" s="324" t="s">
        <v>7279</v>
      </c>
    </row>
    <row r="3489" spans="2:14" ht="15" hidden="1" x14ac:dyDescent="0.25">
      <c r="B3489" s="326" t="s">
        <v>16884</v>
      </c>
      <c r="C3489" s="326" t="s">
        <v>1255</v>
      </c>
      <c r="D3489" s="326" t="s">
        <v>4183</v>
      </c>
      <c r="E3489" s="326" t="s">
        <v>9618</v>
      </c>
      <c r="F3489" s="326" t="s">
        <v>2327</v>
      </c>
      <c r="G3489" s="326" t="s">
        <v>896</v>
      </c>
      <c r="H3489" s="326" t="s">
        <v>6249</v>
      </c>
      <c r="I3489" s="327">
        <v>0</v>
      </c>
      <c r="J3489" s="327">
        <v>0</v>
      </c>
      <c r="K3489" s="327">
        <v>0</v>
      </c>
      <c r="L3489" s="327">
        <v>0</v>
      </c>
      <c r="M3489" s="327">
        <v>0</v>
      </c>
      <c r="N3489" s="326" t="s">
        <v>7279</v>
      </c>
    </row>
    <row r="3490" spans="2:14" ht="15" hidden="1" x14ac:dyDescent="0.25">
      <c r="B3490" s="324" t="s">
        <v>16885</v>
      </c>
      <c r="C3490" s="324" t="s">
        <v>1255</v>
      </c>
      <c r="D3490" s="324" t="s">
        <v>4183</v>
      </c>
      <c r="E3490" s="324" t="s">
        <v>9619</v>
      </c>
      <c r="F3490" s="324" t="s">
        <v>2327</v>
      </c>
      <c r="G3490" s="324" t="s">
        <v>896</v>
      </c>
      <c r="H3490" s="324" t="s">
        <v>6249</v>
      </c>
      <c r="I3490" s="325">
        <v>0</v>
      </c>
      <c r="J3490" s="325">
        <v>0</v>
      </c>
      <c r="K3490" s="325">
        <v>0</v>
      </c>
      <c r="L3490" s="325">
        <v>0</v>
      </c>
      <c r="M3490" s="325">
        <v>0</v>
      </c>
      <c r="N3490" s="324" t="s">
        <v>7279</v>
      </c>
    </row>
    <row r="3491" spans="2:14" ht="15" hidden="1" x14ac:dyDescent="0.25">
      <c r="B3491" s="326" t="s">
        <v>16886</v>
      </c>
      <c r="C3491" s="326" t="s">
        <v>1255</v>
      </c>
      <c r="D3491" s="326" t="s">
        <v>4183</v>
      </c>
      <c r="E3491" s="326" t="s">
        <v>21758</v>
      </c>
      <c r="F3491" s="326" t="s">
        <v>801</v>
      </c>
      <c r="G3491" s="326" t="s">
        <v>896</v>
      </c>
      <c r="H3491" s="326" t="s">
        <v>6249</v>
      </c>
      <c r="I3491" s="327">
        <v>0</v>
      </c>
      <c r="J3491" s="327">
        <v>0</v>
      </c>
      <c r="K3491" s="327">
        <v>0</v>
      </c>
      <c r="L3491" s="327">
        <v>0</v>
      </c>
      <c r="M3491" s="327">
        <v>0</v>
      </c>
      <c r="N3491" s="326" t="s">
        <v>7279</v>
      </c>
    </row>
    <row r="3492" spans="2:14" ht="15" hidden="1" x14ac:dyDescent="0.25">
      <c r="B3492" s="324" t="s">
        <v>16887</v>
      </c>
      <c r="C3492" s="324" t="s">
        <v>1255</v>
      </c>
      <c r="D3492" s="324" t="s">
        <v>4183</v>
      </c>
      <c r="E3492" s="324" t="s">
        <v>9620</v>
      </c>
      <c r="F3492" s="324" t="s">
        <v>801</v>
      </c>
      <c r="G3492" s="324" t="s">
        <v>896</v>
      </c>
      <c r="H3492" s="324" t="s">
        <v>6249</v>
      </c>
      <c r="I3492" s="325">
        <v>0</v>
      </c>
      <c r="J3492" s="325">
        <v>0</v>
      </c>
      <c r="K3492" s="325">
        <v>0</v>
      </c>
      <c r="L3492" s="325">
        <v>0</v>
      </c>
      <c r="M3492" s="325">
        <v>0</v>
      </c>
      <c r="N3492" s="324" t="s">
        <v>7279</v>
      </c>
    </row>
    <row r="3493" spans="2:14" ht="15" hidden="1" x14ac:dyDescent="0.25">
      <c r="B3493" s="326" t="s">
        <v>16888</v>
      </c>
      <c r="C3493" s="326" t="s">
        <v>1255</v>
      </c>
      <c r="D3493" s="326" t="s">
        <v>4183</v>
      </c>
      <c r="E3493" s="326" t="s">
        <v>9621</v>
      </c>
      <c r="F3493" s="326" t="s">
        <v>2599</v>
      </c>
      <c r="G3493" s="326" t="s">
        <v>896</v>
      </c>
      <c r="H3493" s="326" t="s">
        <v>6249</v>
      </c>
      <c r="I3493" s="327">
        <v>0</v>
      </c>
      <c r="J3493" s="327">
        <v>0</v>
      </c>
      <c r="K3493" s="327">
        <v>0</v>
      </c>
      <c r="L3493" s="327">
        <v>0</v>
      </c>
      <c r="M3493" s="327">
        <v>0</v>
      </c>
      <c r="N3493" s="326" t="s">
        <v>7279</v>
      </c>
    </row>
    <row r="3494" spans="2:14" ht="15" hidden="1" x14ac:dyDescent="0.25">
      <c r="B3494" s="324" t="s">
        <v>16889</v>
      </c>
      <c r="C3494" s="324" t="s">
        <v>1255</v>
      </c>
      <c r="D3494" s="324" t="s">
        <v>4183</v>
      </c>
      <c r="E3494" s="324" t="s">
        <v>9622</v>
      </c>
      <c r="F3494" s="324" t="s">
        <v>2327</v>
      </c>
      <c r="G3494" s="324" t="s">
        <v>896</v>
      </c>
      <c r="H3494" s="324" t="s">
        <v>6249</v>
      </c>
      <c r="I3494" s="325">
        <v>0</v>
      </c>
      <c r="J3494" s="325">
        <v>0</v>
      </c>
      <c r="K3494" s="325">
        <v>0</v>
      </c>
      <c r="L3494" s="325">
        <v>0</v>
      </c>
      <c r="M3494" s="325">
        <v>0</v>
      </c>
      <c r="N3494" s="324" t="s">
        <v>7279</v>
      </c>
    </row>
    <row r="3495" spans="2:14" ht="15" hidden="1" x14ac:dyDescent="0.25">
      <c r="B3495" s="326" t="s">
        <v>16890</v>
      </c>
      <c r="C3495" s="326" t="s">
        <v>1255</v>
      </c>
      <c r="D3495" s="326" t="s">
        <v>4183</v>
      </c>
      <c r="E3495" s="326" t="s">
        <v>9623</v>
      </c>
      <c r="F3495" s="326" t="s">
        <v>2327</v>
      </c>
      <c r="G3495" s="326" t="s">
        <v>896</v>
      </c>
      <c r="H3495" s="326" t="s">
        <v>6249</v>
      </c>
      <c r="I3495" s="327">
        <v>0</v>
      </c>
      <c r="J3495" s="327">
        <v>0</v>
      </c>
      <c r="K3495" s="327">
        <v>0</v>
      </c>
      <c r="L3495" s="327">
        <v>0</v>
      </c>
      <c r="M3495" s="327">
        <v>0</v>
      </c>
      <c r="N3495" s="326" t="s">
        <v>7279</v>
      </c>
    </row>
    <row r="3496" spans="2:14" ht="15" hidden="1" x14ac:dyDescent="0.25">
      <c r="B3496" s="324" t="s">
        <v>16891</v>
      </c>
      <c r="C3496" s="324" t="s">
        <v>1255</v>
      </c>
      <c r="D3496" s="324" t="s">
        <v>4183</v>
      </c>
      <c r="E3496" s="324" t="s">
        <v>9624</v>
      </c>
      <c r="F3496" s="324" t="s">
        <v>801</v>
      </c>
      <c r="G3496" s="324" t="s">
        <v>896</v>
      </c>
      <c r="H3496" s="324" t="s">
        <v>6249</v>
      </c>
      <c r="I3496" s="325">
        <v>0</v>
      </c>
      <c r="J3496" s="325">
        <v>0</v>
      </c>
      <c r="K3496" s="325">
        <v>0</v>
      </c>
      <c r="L3496" s="325">
        <v>0</v>
      </c>
      <c r="M3496" s="325">
        <v>0</v>
      </c>
      <c r="N3496" s="324" t="s">
        <v>7279</v>
      </c>
    </row>
    <row r="3497" spans="2:14" ht="15" hidden="1" x14ac:dyDescent="0.25">
      <c r="B3497" s="326" t="s">
        <v>16892</v>
      </c>
      <c r="C3497" s="326" t="s">
        <v>1255</v>
      </c>
      <c r="D3497" s="326" t="s">
        <v>4183</v>
      </c>
      <c r="E3497" s="326" t="s">
        <v>9625</v>
      </c>
      <c r="F3497" s="326" t="s">
        <v>2327</v>
      </c>
      <c r="G3497" s="326" t="s">
        <v>896</v>
      </c>
      <c r="H3497" s="326" t="s">
        <v>6249</v>
      </c>
      <c r="I3497" s="327">
        <v>0</v>
      </c>
      <c r="J3497" s="327">
        <v>0</v>
      </c>
      <c r="K3497" s="327">
        <v>0</v>
      </c>
      <c r="L3497" s="327">
        <v>0</v>
      </c>
      <c r="M3497" s="327">
        <v>0</v>
      </c>
      <c r="N3497" s="326" t="s">
        <v>7279</v>
      </c>
    </row>
    <row r="3498" spans="2:14" ht="15" hidden="1" x14ac:dyDescent="0.25">
      <c r="B3498" s="324" t="s">
        <v>16893</v>
      </c>
      <c r="C3498" s="324" t="s">
        <v>1255</v>
      </c>
      <c r="D3498" s="324" t="s">
        <v>4183</v>
      </c>
      <c r="E3498" s="324" t="s">
        <v>9626</v>
      </c>
      <c r="F3498" s="324" t="s">
        <v>2327</v>
      </c>
      <c r="G3498" s="324" t="s">
        <v>896</v>
      </c>
      <c r="H3498" s="324" t="s">
        <v>6249</v>
      </c>
      <c r="I3498" s="325">
        <v>0</v>
      </c>
      <c r="J3498" s="325">
        <v>0</v>
      </c>
      <c r="K3498" s="325">
        <v>0</v>
      </c>
      <c r="L3498" s="325">
        <v>0</v>
      </c>
      <c r="M3498" s="325">
        <v>0</v>
      </c>
      <c r="N3498" s="324" t="s">
        <v>7279</v>
      </c>
    </row>
    <row r="3499" spans="2:14" ht="15" hidden="1" x14ac:dyDescent="0.25">
      <c r="B3499" s="326" t="s">
        <v>16894</v>
      </c>
      <c r="C3499" s="326" t="s">
        <v>1255</v>
      </c>
      <c r="D3499" s="326" t="s">
        <v>4183</v>
      </c>
      <c r="E3499" s="326" t="s">
        <v>9627</v>
      </c>
      <c r="F3499" s="326" t="s">
        <v>1226</v>
      </c>
      <c r="G3499" s="326" t="s">
        <v>896</v>
      </c>
      <c r="H3499" s="326" t="s">
        <v>6249</v>
      </c>
      <c r="I3499" s="327">
        <v>0</v>
      </c>
      <c r="J3499" s="327">
        <v>0</v>
      </c>
      <c r="K3499" s="327">
        <v>0</v>
      </c>
      <c r="L3499" s="327">
        <v>0</v>
      </c>
      <c r="M3499" s="327">
        <v>0</v>
      </c>
      <c r="N3499" s="326" t="s">
        <v>7279</v>
      </c>
    </row>
    <row r="3500" spans="2:14" ht="15" hidden="1" x14ac:dyDescent="0.25">
      <c r="B3500" s="324" t="s">
        <v>16895</v>
      </c>
      <c r="C3500" s="324" t="s">
        <v>1255</v>
      </c>
      <c r="D3500" s="324" t="s">
        <v>4183</v>
      </c>
      <c r="E3500" s="324" t="s">
        <v>9628</v>
      </c>
      <c r="F3500" s="324" t="s">
        <v>801</v>
      </c>
      <c r="G3500" s="324" t="s">
        <v>896</v>
      </c>
      <c r="H3500" s="324" t="s">
        <v>6249</v>
      </c>
      <c r="I3500" s="325">
        <v>0</v>
      </c>
      <c r="J3500" s="325">
        <v>0</v>
      </c>
      <c r="K3500" s="325">
        <v>0</v>
      </c>
      <c r="L3500" s="325">
        <v>0</v>
      </c>
      <c r="M3500" s="325">
        <v>0</v>
      </c>
      <c r="N3500" s="324" t="s">
        <v>7279</v>
      </c>
    </row>
    <row r="3501" spans="2:14" ht="15" hidden="1" x14ac:dyDescent="0.25">
      <c r="B3501" s="326" t="s">
        <v>16896</v>
      </c>
      <c r="C3501" s="326" t="s">
        <v>1255</v>
      </c>
      <c r="D3501" s="326" t="s">
        <v>4183</v>
      </c>
      <c r="E3501" s="326" t="s">
        <v>9829</v>
      </c>
      <c r="F3501" s="326" t="s">
        <v>803</v>
      </c>
      <c r="G3501" s="326" t="s">
        <v>896</v>
      </c>
      <c r="H3501" s="326" t="s">
        <v>6249</v>
      </c>
      <c r="I3501" s="327">
        <v>0</v>
      </c>
      <c r="J3501" s="327">
        <v>0</v>
      </c>
      <c r="K3501" s="327">
        <v>0</v>
      </c>
      <c r="L3501" s="327">
        <v>0</v>
      </c>
      <c r="M3501" s="327">
        <v>0</v>
      </c>
      <c r="N3501" s="326" t="s">
        <v>7279</v>
      </c>
    </row>
    <row r="3502" spans="2:14" ht="15" hidden="1" x14ac:dyDescent="0.25">
      <c r="B3502" s="324" t="s">
        <v>16897</v>
      </c>
      <c r="C3502" s="324" t="s">
        <v>1255</v>
      </c>
      <c r="D3502" s="324" t="s">
        <v>4183</v>
      </c>
      <c r="E3502" s="324" t="s">
        <v>10351</v>
      </c>
      <c r="F3502" s="324" t="s">
        <v>803</v>
      </c>
      <c r="G3502" s="324" t="s">
        <v>896</v>
      </c>
      <c r="H3502" s="324" t="s">
        <v>6249</v>
      </c>
      <c r="I3502" s="325">
        <v>0</v>
      </c>
      <c r="J3502" s="325">
        <v>0</v>
      </c>
      <c r="K3502" s="325">
        <v>0</v>
      </c>
      <c r="L3502" s="325">
        <v>0</v>
      </c>
      <c r="M3502" s="325">
        <v>0</v>
      </c>
      <c r="N3502" s="324" t="s">
        <v>7279</v>
      </c>
    </row>
    <row r="3503" spans="2:14" ht="15" hidden="1" x14ac:dyDescent="0.25">
      <c r="B3503" s="326" t="s">
        <v>16898</v>
      </c>
      <c r="C3503" s="326" t="s">
        <v>1255</v>
      </c>
      <c r="D3503" s="326" t="s">
        <v>4183</v>
      </c>
      <c r="E3503" s="326" t="s">
        <v>9858</v>
      </c>
      <c r="F3503" s="326" t="s">
        <v>801</v>
      </c>
      <c r="G3503" s="326" t="s">
        <v>896</v>
      </c>
      <c r="H3503" s="326" t="s">
        <v>6249</v>
      </c>
      <c r="I3503" s="327">
        <v>0</v>
      </c>
      <c r="J3503" s="327">
        <v>0</v>
      </c>
      <c r="K3503" s="327">
        <v>0</v>
      </c>
      <c r="L3503" s="327">
        <v>0</v>
      </c>
      <c r="M3503" s="327">
        <v>0</v>
      </c>
      <c r="N3503" s="326" t="s">
        <v>7279</v>
      </c>
    </row>
    <row r="3504" spans="2:14" ht="15" hidden="1" x14ac:dyDescent="0.25">
      <c r="B3504" s="324" t="s">
        <v>16899</v>
      </c>
      <c r="C3504" s="324" t="s">
        <v>1255</v>
      </c>
      <c r="D3504" s="324" t="s">
        <v>4183</v>
      </c>
      <c r="E3504" s="324" t="s">
        <v>9859</v>
      </c>
      <c r="F3504" s="324" t="s">
        <v>1226</v>
      </c>
      <c r="G3504" s="324" t="s">
        <v>896</v>
      </c>
      <c r="H3504" s="324" t="s">
        <v>6249</v>
      </c>
      <c r="I3504" s="325">
        <v>0</v>
      </c>
      <c r="J3504" s="325">
        <v>0</v>
      </c>
      <c r="K3504" s="325">
        <v>0</v>
      </c>
      <c r="L3504" s="325">
        <v>0</v>
      </c>
      <c r="M3504" s="325">
        <v>0</v>
      </c>
      <c r="N3504" s="324" t="s">
        <v>7279</v>
      </c>
    </row>
    <row r="3505" spans="2:14" ht="15" hidden="1" x14ac:dyDescent="0.25">
      <c r="B3505" s="326" t="s">
        <v>16900</v>
      </c>
      <c r="C3505" s="326" t="s">
        <v>1255</v>
      </c>
      <c r="D3505" s="326" t="s">
        <v>4183</v>
      </c>
      <c r="E3505" s="326" t="s">
        <v>10353</v>
      </c>
      <c r="F3505" s="326" t="s">
        <v>801</v>
      </c>
      <c r="G3505" s="326" t="s">
        <v>896</v>
      </c>
      <c r="H3505" s="326" t="s">
        <v>6249</v>
      </c>
      <c r="I3505" s="327">
        <v>0</v>
      </c>
      <c r="J3505" s="327">
        <v>0</v>
      </c>
      <c r="K3505" s="327">
        <v>0</v>
      </c>
      <c r="L3505" s="327">
        <v>0</v>
      </c>
      <c r="M3505" s="327">
        <v>0</v>
      </c>
      <c r="N3505" s="326" t="s">
        <v>7279</v>
      </c>
    </row>
    <row r="3506" spans="2:14" ht="15" hidden="1" x14ac:dyDescent="0.25">
      <c r="B3506" s="324" t="s">
        <v>16901</v>
      </c>
      <c r="C3506" s="324" t="s">
        <v>1255</v>
      </c>
      <c r="D3506" s="324" t="s">
        <v>4183</v>
      </c>
      <c r="E3506" s="324" t="s">
        <v>10356</v>
      </c>
      <c r="F3506" s="324" t="s">
        <v>801</v>
      </c>
      <c r="G3506" s="324" t="s">
        <v>896</v>
      </c>
      <c r="H3506" s="324" t="s">
        <v>6249</v>
      </c>
      <c r="I3506" s="325">
        <v>0</v>
      </c>
      <c r="J3506" s="325">
        <v>0</v>
      </c>
      <c r="K3506" s="325">
        <v>0</v>
      </c>
      <c r="L3506" s="325">
        <v>0</v>
      </c>
      <c r="M3506" s="325">
        <v>0</v>
      </c>
      <c r="N3506" s="324" t="s">
        <v>7279</v>
      </c>
    </row>
    <row r="3507" spans="2:14" ht="15" hidden="1" x14ac:dyDescent="0.25">
      <c r="B3507" s="326" t="s">
        <v>16902</v>
      </c>
      <c r="C3507" s="326" t="s">
        <v>1255</v>
      </c>
      <c r="D3507" s="326" t="s">
        <v>4183</v>
      </c>
      <c r="E3507" s="326" t="s">
        <v>10357</v>
      </c>
      <c r="F3507" s="326" t="s">
        <v>801</v>
      </c>
      <c r="G3507" s="326" t="s">
        <v>896</v>
      </c>
      <c r="H3507" s="326" t="s">
        <v>6249</v>
      </c>
      <c r="I3507" s="327">
        <v>0</v>
      </c>
      <c r="J3507" s="327">
        <v>0</v>
      </c>
      <c r="K3507" s="327">
        <v>0</v>
      </c>
      <c r="L3507" s="327">
        <v>0</v>
      </c>
      <c r="M3507" s="327">
        <v>0</v>
      </c>
      <c r="N3507" s="326" t="s">
        <v>7279</v>
      </c>
    </row>
    <row r="3508" spans="2:14" ht="15" hidden="1" x14ac:dyDescent="0.25">
      <c r="B3508" s="324" t="s">
        <v>16903</v>
      </c>
      <c r="C3508" s="324" t="s">
        <v>1255</v>
      </c>
      <c r="D3508" s="324" t="s">
        <v>4183</v>
      </c>
      <c r="E3508" s="324" t="s">
        <v>12648</v>
      </c>
      <c r="F3508" s="324" t="s">
        <v>801</v>
      </c>
      <c r="G3508" s="324" t="s">
        <v>896</v>
      </c>
      <c r="H3508" s="324" t="s">
        <v>6249</v>
      </c>
      <c r="I3508" s="325">
        <v>0</v>
      </c>
      <c r="J3508" s="325">
        <v>0</v>
      </c>
      <c r="K3508" s="325">
        <v>0</v>
      </c>
      <c r="L3508" s="325">
        <v>0</v>
      </c>
      <c r="M3508" s="325">
        <v>0</v>
      </c>
      <c r="N3508" s="324" t="s">
        <v>7279</v>
      </c>
    </row>
    <row r="3509" spans="2:14" ht="15" hidden="1" x14ac:dyDescent="0.25">
      <c r="B3509" s="326" t="s">
        <v>16904</v>
      </c>
      <c r="C3509" s="326" t="s">
        <v>1255</v>
      </c>
      <c r="D3509" s="326" t="s">
        <v>4183</v>
      </c>
      <c r="E3509" s="326" t="s">
        <v>12649</v>
      </c>
      <c r="F3509" s="326" t="s">
        <v>801</v>
      </c>
      <c r="G3509" s="326" t="s">
        <v>896</v>
      </c>
      <c r="H3509" s="326" t="s">
        <v>6249</v>
      </c>
      <c r="I3509" s="327">
        <v>0</v>
      </c>
      <c r="J3509" s="327">
        <v>0</v>
      </c>
      <c r="K3509" s="327">
        <v>0</v>
      </c>
      <c r="L3509" s="327">
        <v>0</v>
      </c>
      <c r="M3509" s="327">
        <v>0</v>
      </c>
      <c r="N3509" s="326" t="s">
        <v>7279</v>
      </c>
    </row>
    <row r="3510" spans="2:14" ht="15" hidden="1" x14ac:dyDescent="0.25">
      <c r="B3510" s="324" t="s">
        <v>16905</v>
      </c>
      <c r="C3510" s="324" t="s">
        <v>1255</v>
      </c>
      <c r="D3510" s="324" t="s">
        <v>4183</v>
      </c>
      <c r="E3510" s="324" t="s">
        <v>12650</v>
      </c>
      <c r="F3510" s="324" t="s">
        <v>801</v>
      </c>
      <c r="G3510" s="324" t="s">
        <v>896</v>
      </c>
      <c r="H3510" s="324" t="s">
        <v>6249</v>
      </c>
      <c r="I3510" s="325">
        <v>0</v>
      </c>
      <c r="J3510" s="325">
        <v>0</v>
      </c>
      <c r="K3510" s="325">
        <v>0</v>
      </c>
      <c r="L3510" s="325">
        <v>0</v>
      </c>
      <c r="M3510" s="325">
        <v>0</v>
      </c>
      <c r="N3510" s="324" t="s">
        <v>7279</v>
      </c>
    </row>
    <row r="3511" spans="2:14" ht="15" hidden="1" x14ac:dyDescent="0.25">
      <c r="B3511" s="326" t="s">
        <v>16906</v>
      </c>
      <c r="C3511" s="326" t="s">
        <v>1255</v>
      </c>
      <c r="D3511" s="326" t="s">
        <v>4183</v>
      </c>
      <c r="E3511" s="326" t="s">
        <v>12651</v>
      </c>
      <c r="F3511" s="326" t="s">
        <v>801</v>
      </c>
      <c r="G3511" s="326" t="s">
        <v>896</v>
      </c>
      <c r="H3511" s="326" t="s">
        <v>6249</v>
      </c>
      <c r="I3511" s="327">
        <v>0</v>
      </c>
      <c r="J3511" s="327">
        <v>0</v>
      </c>
      <c r="K3511" s="327">
        <v>0</v>
      </c>
      <c r="L3511" s="327">
        <v>0</v>
      </c>
      <c r="M3511" s="327">
        <v>0</v>
      </c>
      <c r="N3511" s="326" t="s">
        <v>7279</v>
      </c>
    </row>
    <row r="3512" spans="2:14" ht="15" hidden="1" x14ac:dyDescent="0.25">
      <c r="B3512" s="324" t="s">
        <v>16907</v>
      </c>
      <c r="C3512" s="324" t="s">
        <v>1255</v>
      </c>
      <c r="D3512" s="324" t="s">
        <v>4183</v>
      </c>
      <c r="E3512" s="324" t="s">
        <v>12652</v>
      </c>
      <c r="F3512" s="324" t="s">
        <v>801</v>
      </c>
      <c r="G3512" s="324" t="s">
        <v>896</v>
      </c>
      <c r="H3512" s="324" t="s">
        <v>6249</v>
      </c>
      <c r="I3512" s="325">
        <v>0</v>
      </c>
      <c r="J3512" s="325">
        <v>0</v>
      </c>
      <c r="K3512" s="325">
        <v>0</v>
      </c>
      <c r="L3512" s="325">
        <v>0</v>
      </c>
      <c r="M3512" s="325">
        <v>0</v>
      </c>
      <c r="N3512" s="324" t="s">
        <v>7279</v>
      </c>
    </row>
    <row r="3513" spans="2:14" ht="15" hidden="1" x14ac:dyDescent="0.25">
      <c r="B3513" s="326" t="s">
        <v>16908</v>
      </c>
      <c r="C3513" s="326" t="s">
        <v>1255</v>
      </c>
      <c r="D3513" s="326" t="s">
        <v>4183</v>
      </c>
      <c r="E3513" s="326" t="s">
        <v>12653</v>
      </c>
      <c r="F3513" s="326" t="s">
        <v>801</v>
      </c>
      <c r="G3513" s="326" t="s">
        <v>896</v>
      </c>
      <c r="H3513" s="326" t="s">
        <v>6249</v>
      </c>
      <c r="I3513" s="327">
        <v>0</v>
      </c>
      <c r="J3513" s="327">
        <v>0</v>
      </c>
      <c r="K3513" s="327">
        <v>0</v>
      </c>
      <c r="L3513" s="327">
        <v>0</v>
      </c>
      <c r="M3513" s="327">
        <v>0</v>
      </c>
      <c r="N3513" s="326" t="s">
        <v>7279</v>
      </c>
    </row>
    <row r="3514" spans="2:14" ht="15" hidden="1" x14ac:dyDescent="0.25">
      <c r="B3514" s="324" t="s">
        <v>16909</v>
      </c>
      <c r="C3514" s="324" t="s">
        <v>1255</v>
      </c>
      <c r="D3514" s="324" t="s">
        <v>4183</v>
      </c>
      <c r="E3514" s="324" t="s">
        <v>12654</v>
      </c>
      <c r="F3514" s="324" t="s">
        <v>2327</v>
      </c>
      <c r="G3514" s="324" t="s">
        <v>896</v>
      </c>
      <c r="H3514" s="324" t="s">
        <v>6249</v>
      </c>
      <c r="I3514" s="325">
        <v>0</v>
      </c>
      <c r="J3514" s="325">
        <v>0</v>
      </c>
      <c r="K3514" s="325">
        <v>0</v>
      </c>
      <c r="L3514" s="325">
        <v>0</v>
      </c>
      <c r="M3514" s="325">
        <v>0</v>
      </c>
      <c r="N3514" s="324" t="s">
        <v>7279</v>
      </c>
    </row>
    <row r="3515" spans="2:14" ht="15" hidden="1" x14ac:dyDescent="0.25">
      <c r="B3515" s="326" t="s">
        <v>16910</v>
      </c>
      <c r="C3515" s="326" t="s">
        <v>1255</v>
      </c>
      <c r="D3515" s="326" t="s">
        <v>4183</v>
      </c>
      <c r="E3515" s="326" t="s">
        <v>12655</v>
      </c>
      <c r="F3515" s="326" t="s">
        <v>2327</v>
      </c>
      <c r="G3515" s="326" t="s">
        <v>896</v>
      </c>
      <c r="H3515" s="326" t="s">
        <v>6249</v>
      </c>
      <c r="I3515" s="327">
        <v>0</v>
      </c>
      <c r="J3515" s="327">
        <v>0</v>
      </c>
      <c r="K3515" s="327">
        <v>0</v>
      </c>
      <c r="L3515" s="327">
        <v>0</v>
      </c>
      <c r="M3515" s="327">
        <v>0</v>
      </c>
      <c r="N3515" s="326" t="s">
        <v>7279</v>
      </c>
    </row>
    <row r="3516" spans="2:14" ht="15" hidden="1" x14ac:dyDescent="0.25">
      <c r="B3516" s="324" t="s">
        <v>16911</v>
      </c>
      <c r="C3516" s="324" t="s">
        <v>1255</v>
      </c>
      <c r="D3516" s="324" t="s">
        <v>4183</v>
      </c>
      <c r="E3516" s="324" t="s">
        <v>12656</v>
      </c>
      <c r="F3516" s="324" t="s">
        <v>801</v>
      </c>
      <c r="G3516" s="324" t="s">
        <v>896</v>
      </c>
      <c r="H3516" s="324" t="s">
        <v>6249</v>
      </c>
      <c r="I3516" s="325">
        <v>0</v>
      </c>
      <c r="J3516" s="325">
        <v>0</v>
      </c>
      <c r="K3516" s="325">
        <v>0</v>
      </c>
      <c r="L3516" s="325">
        <v>0</v>
      </c>
      <c r="M3516" s="325">
        <v>0</v>
      </c>
      <c r="N3516" s="324" t="s">
        <v>7279</v>
      </c>
    </row>
    <row r="3517" spans="2:14" ht="15" hidden="1" x14ac:dyDescent="0.25">
      <c r="B3517" s="326" t="s">
        <v>16912</v>
      </c>
      <c r="C3517" s="326" t="s">
        <v>1255</v>
      </c>
      <c r="D3517" s="326" t="s">
        <v>4183</v>
      </c>
      <c r="E3517" s="326" t="s">
        <v>12657</v>
      </c>
      <c r="F3517" s="326" t="s">
        <v>2327</v>
      </c>
      <c r="G3517" s="326" t="s">
        <v>896</v>
      </c>
      <c r="H3517" s="326" t="s">
        <v>6249</v>
      </c>
      <c r="I3517" s="327">
        <v>0</v>
      </c>
      <c r="J3517" s="327">
        <v>0</v>
      </c>
      <c r="K3517" s="327">
        <v>0</v>
      </c>
      <c r="L3517" s="327">
        <v>0</v>
      </c>
      <c r="M3517" s="327">
        <v>0</v>
      </c>
      <c r="N3517" s="326" t="s">
        <v>7279</v>
      </c>
    </row>
    <row r="3518" spans="2:14" ht="15" hidden="1" x14ac:dyDescent="0.25">
      <c r="B3518" s="324" t="s">
        <v>16913</v>
      </c>
      <c r="C3518" s="324" t="s">
        <v>1255</v>
      </c>
      <c r="D3518" s="324" t="s">
        <v>4183</v>
      </c>
      <c r="E3518" s="324" t="s">
        <v>12658</v>
      </c>
      <c r="F3518" s="324" t="s">
        <v>801</v>
      </c>
      <c r="G3518" s="324" t="s">
        <v>896</v>
      </c>
      <c r="H3518" s="324" t="s">
        <v>6249</v>
      </c>
      <c r="I3518" s="325">
        <v>0</v>
      </c>
      <c r="J3518" s="325">
        <v>0</v>
      </c>
      <c r="K3518" s="325">
        <v>0</v>
      </c>
      <c r="L3518" s="325">
        <v>0</v>
      </c>
      <c r="M3518" s="325">
        <v>0</v>
      </c>
      <c r="N3518" s="324" t="s">
        <v>7279</v>
      </c>
    </row>
    <row r="3519" spans="2:14" ht="15" hidden="1" x14ac:dyDescent="0.25">
      <c r="B3519" s="326" t="s">
        <v>16914</v>
      </c>
      <c r="C3519" s="326" t="s">
        <v>1255</v>
      </c>
      <c r="D3519" s="326" t="s">
        <v>4183</v>
      </c>
      <c r="E3519" s="326" t="s">
        <v>12659</v>
      </c>
      <c r="F3519" s="326" t="s">
        <v>801</v>
      </c>
      <c r="G3519" s="326" t="s">
        <v>896</v>
      </c>
      <c r="H3519" s="326" t="s">
        <v>6249</v>
      </c>
      <c r="I3519" s="327">
        <v>0</v>
      </c>
      <c r="J3519" s="327">
        <v>0</v>
      </c>
      <c r="K3519" s="327">
        <v>0</v>
      </c>
      <c r="L3519" s="327">
        <v>0</v>
      </c>
      <c r="M3519" s="327">
        <v>0</v>
      </c>
      <c r="N3519" s="326" t="s">
        <v>7279</v>
      </c>
    </row>
    <row r="3520" spans="2:14" ht="15" hidden="1" x14ac:dyDescent="0.25">
      <c r="B3520" s="324" t="s">
        <v>16915</v>
      </c>
      <c r="C3520" s="324" t="s">
        <v>1255</v>
      </c>
      <c r="D3520" s="324" t="s">
        <v>4183</v>
      </c>
      <c r="E3520" s="324" t="s">
        <v>12660</v>
      </c>
      <c r="F3520" s="324" t="s">
        <v>801</v>
      </c>
      <c r="G3520" s="324" t="s">
        <v>896</v>
      </c>
      <c r="H3520" s="324" t="s">
        <v>6249</v>
      </c>
      <c r="I3520" s="325">
        <v>0</v>
      </c>
      <c r="J3520" s="325">
        <v>0</v>
      </c>
      <c r="K3520" s="325">
        <v>0</v>
      </c>
      <c r="L3520" s="325">
        <v>0</v>
      </c>
      <c r="M3520" s="325">
        <v>0</v>
      </c>
      <c r="N3520" s="324" t="s">
        <v>7279</v>
      </c>
    </row>
    <row r="3521" spans="2:14" ht="15" hidden="1" x14ac:dyDescent="0.25">
      <c r="B3521" s="326" t="s">
        <v>16916</v>
      </c>
      <c r="C3521" s="326" t="s">
        <v>1255</v>
      </c>
      <c r="D3521" s="326" t="s">
        <v>4183</v>
      </c>
      <c r="E3521" s="326" t="s">
        <v>12661</v>
      </c>
      <c r="F3521" s="326" t="s">
        <v>801</v>
      </c>
      <c r="G3521" s="326" t="s">
        <v>896</v>
      </c>
      <c r="H3521" s="326" t="s">
        <v>6249</v>
      </c>
      <c r="I3521" s="327">
        <v>0</v>
      </c>
      <c r="J3521" s="327">
        <v>0</v>
      </c>
      <c r="K3521" s="327">
        <v>0</v>
      </c>
      <c r="L3521" s="327">
        <v>0</v>
      </c>
      <c r="M3521" s="327">
        <v>0</v>
      </c>
      <c r="N3521" s="326" t="s">
        <v>7279</v>
      </c>
    </row>
    <row r="3522" spans="2:14" ht="15" hidden="1" x14ac:dyDescent="0.25">
      <c r="B3522" s="324" t="s">
        <v>16917</v>
      </c>
      <c r="C3522" s="324" t="s">
        <v>1255</v>
      </c>
      <c r="D3522" s="324" t="s">
        <v>4183</v>
      </c>
      <c r="E3522" s="324" t="s">
        <v>12662</v>
      </c>
      <c r="F3522" s="324" t="s">
        <v>801</v>
      </c>
      <c r="G3522" s="324" t="s">
        <v>896</v>
      </c>
      <c r="H3522" s="324" t="s">
        <v>6249</v>
      </c>
      <c r="I3522" s="325">
        <v>0</v>
      </c>
      <c r="J3522" s="325">
        <v>0</v>
      </c>
      <c r="K3522" s="325">
        <v>0</v>
      </c>
      <c r="L3522" s="325">
        <v>0</v>
      </c>
      <c r="M3522" s="325">
        <v>0</v>
      </c>
      <c r="N3522" s="324" t="s">
        <v>7279</v>
      </c>
    </row>
    <row r="3523" spans="2:14" ht="15" hidden="1" x14ac:dyDescent="0.25">
      <c r="B3523" s="326" t="s">
        <v>16918</v>
      </c>
      <c r="C3523" s="326" t="s">
        <v>1255</v>
      </c>
      <c r="D3523" s="326" t="s">
        <v>4183</v>
      </c>
      <c r="E3523" s="326" t="s">
        <v>12663</v>
      </c>
      <c r="F3523" s="326" t="s">
        <v>2327</v>
      </c>
      <c r="G3523" s="326" t="s">
        <v>896</v>
      </c>
      <c r="H3523" s="326" t="s">
        <v>6249</v>
      </c>
      <c r="I3523" s="327">
        <v>0</v>
      </c>
      <c r="J3523" s="327">
        <v>0</v>
      </c>
      <c r="K3523" s="327">
        <v>0</v>
      </c>
      <c r="L3523" s="327">
        <v>0</v>
      </c>
      <c r="M3523" s="327">
        <v>0</v>
      </c>
      <c r="N3523" s="326" t="s">
        <v>7279</v>
      </c>
    </row>
    <row r="3524" spans="2:14" ht="15" hidden="1" x14ac:dyDescent="0.25">
      <c r="B3524" s="324" t="s">
        <v>16919</v>
      </c>
      <c r="C3524" s="324" t="s">
        <v>1255</v>
      </c>
      <c r="D3524" s="324" t="s">
        <v>4183</v>
      </c>
      <c r="E3524" s="324" t="s">
        <v>12664</v>
      </c>
      <c r="F3524" s="324" t="s">
        <v>2327</v>
      </c>
      <c r="G3524" s="324" t="s">
        <v>896</v>
      </c>
      <c r="H3524" s="324" t="s">
        <v>6249</v>
      </c>
      <c r="I3524" s="325">
        <v>0</v>
      </c>
      <c r="J3524" s="325">
        <v>0</v>
      </c>
      <c r="K3524" s="325">
        <v>0</v>
      </c>
      <c r="L3524" s="325">
        <v>0</v>
      </c>
      <c r="M3524" s="325">
        <v>0</v>
      </c>
      <c r="N3524" s="324" t="s">
        <v>7279</v>
      </c>
    </row>
    <row r="3525" spans="2:14" ht="15" hidden="1" x14ac:dyDescent="0.25">
      <c r="B3525" s="326" t="s">
        <v>16920</v>
      </c>
      <c r="C3525" s="326" t="s">
        <v>1255</v>
      </c>
      <c r="D3525" s="326" t="s">
        <v>4183</v>
      </c>
      <c r="E3525" s="326" t="s">
        <v>12665</v>
      </c>
      <c r="F3525" s="326" t="s">
        <v>801</v>
      </c>
      <c r="G3525" s="326" t="s">
        <v>896</v>
      </c>
      <c r="H3525" s="326" t="s">
        <v>6249</v>
      </c>
      <c r="I3525" s="327">
        <v>0</v>
      </c>
      <c r="J3525" s="327">
        <v>0</v>
      </c>
      <c r="K3525" s="327">
        <v>0</v>
      </c>
      <c r="L3525" s="327">
        <v>0</v>
      </c>
      <c r="M3525" s="327">
        <v>0</v>
      </c>
      <c r="N3525" s="326" t="s">
        <v>7279</v>
      </c>
    </row>
    <row r="3526" spans="2:14" ht="15" hidden="1" x14ac:dyDescent="0.25">
      <c r="B3526" s="324" t="s">
        <v>16921</v>
      </c>
      <c r="C3526" s="324" t="s">
        <v>1255</v>
      </c>
      <c r="D3526" s="324" t="s">
        <v>4183</v>
      </c>
      <c r="E3526" s="324" t="s">
        <v>12666</v>
      </c>
      <c r="F3526" s="324" t="s">
        <v>801</v>
      </c>
      <c r="G3526" s="324" t="s">
        <v>896</v>
      </c>
      <c r="H3526" s="324" t="s">
        <v>6249</v>
      </c>
      <c r="I3526" s="325">
        <v>0</v>
      </c>
      <c r="J3526" s="325">
        <v>0</v>
      </c>
      <c r="K3526" s="325">
        <v>0</v>
      </c>
      <c r="L3526" s="325">
        <v>0</v>
      </c>
      <c r="M3526" s="325">
        <v>0</v>
      </c>
      <c r="N3526" s="324" t="s">
        <v>7279</v>
      </c>
    </row>
    <row r="3527" spans="2:14" ht="15" hidden="1" x14ac:dyDescent="0.25">
      <c r="B3527" s="326" t="s">
        <v>16922</v>
      </c>
      <c r="C3527" s="326" t="s">
        <v>1255</v>
      </c>
      <c r="D3527" s="326" t="s">
        <v>4183</v>
      </c>
      <c r="E3527" s="326" t="s">
        <v>13161</v>
      </c>
      <c r="F3527" s="326" t="s">
        <v>801</v>
      </c>
      <c r="G3527" s="326" t="s">
        <v>896</v>
      </c>
      <c r="H3527" s="326" t="s">
        <v>6249</v>
      </c>
      <c r="I3527" s="327">
        <v>0</v>
      </c>
      <c r="J3527" s="327">
        <v>0</v>
      </c>
      <c r="K3527" s="327">
        <v>0</v>
      </c>
      <c r="L3527" s="327">
        <v>0</v>
      </c>
      <c r="M3527" s="327">
        <v>0</v>
      </c>
      <c r="N3527" s="326" t="s">
        <v>7279</v>
      </c>
    </row>
    <row r="3528" spans="2:14" ht="15" hidden="1" x14ac:dyDescent="0.25">
      <c r="B3528" s="324" t="s">
        <v>16923</v>
      </c>
      <c r="C3528" s="324" t="s">
        <v>1255</v>
      </c>
      <c r="D3528" s="324" t="s">
        <v>4183</v>
      </c>
      <c r="E3528" s="324" t="s">
        <v>12930</v>
      </c>
      <c r="F3528" s="324" t="s">
        <v>801</v>
      </c>
      <c r="G3528" s="324" t="s">
        <v>896</v>
      </c>
      <c r="H3528" s="324" t="s">
        <v>6249</v>
      </c>
      <c r="I3528" s="325">
        <v>0</v>
      </c>
      <c r="J3528" s="325">
        <v>0</v>
      </c>
      <c r="K3528" s="325">
        <v>0</v>
      </c>
      <c r="L3528" s="325">
        <v>0</v>
      </c>
      <c r="M3528" s="325">
        <v>0</v>
      </c>
      <c r="N3528" s="324" t="s">
        <v>7279</v>
      </c>
    </row>
    <row r="3529" spans="2:14" ht="15" hidden="1" x14ac:dyDescent="0.25">
      <c r="B3529" s="326" t="s">
        <v>16924</v>
      </c>
      <c r="C3529" s="326" t="s">
        <v>1255</v>
      </c>
      <c r="D3529" s="326" t="s">
        <v>4183</v>
      </c>
      <c r="E3529" s="326" t="s">
        <v>12667</v>
      </c>
      <c r="F3529" s="326" t="s">
        <v>2327</v>
      </c>
      <c r="G3529" s="326" t="s">
        <v>896</v>
      </c>
      <c r="H3529" s="326" t="s">
        <v>6249</v>
      </c>
      <c r="I3529" s="327">
        <v>0</v>
      </c>
      <c r="J3529" s="327">
        <v>0</v>
      </c>
      <c r="K3529" s="327">
        <v>0</v>
      </c>
      <c r="L3529" s="327">
        <v>0</v>
      </c>
      <c r="M3529" s="327">
        <v>0</v>
      </c>
      <c r="N3529" s="326" t="s">
        <v>7279</v>
      </c>
    </row>
    <row r="3530" spans="2:14" ht="15" hidden="1" x14ac:dyDescent="0.25">
      <c r="B3530" s="324" t="s">
        <v>16925</v>
      </c>
      <c r="C3530" s="324" t="s">
        <v>1255</v>
      </c>
      <c r="D3530" s="324" t="s">
        <v>4183</v>
      </c>
      <c r="E3530" s="324" t="s">
        <v>13165</v>
      </c>
      <c r="F3530" s="324" t="s">
        <v>801</v>
      </c>
      <c r="G3530" s="324" t="s">
        <v>896</v>
      </c>
      <c r="H3530" s="324" t="s">
        <v>6249</v>
      </c>
      <c r="I3530" s="325">
        <v>0</v>
      </c>
      <c r="J3530" s="325">
        <v>0</v>
      </c>
      <c r="K3530" s="325">
        <v>0</v>
      </c>
      <c r="L3530" s="325">
        <v>0</v>
      </c>
      <c r="M3530" s="325">
        <v>0</v>
      </c>
      <c r="N3530" s="324" t="s">
        <v>7279</v>
      </c>
    </row>
    <row r="3531" spans="2:14" ht="15" hidden="1" x14ac:dyDescent="0.25">
      <c r="B3531" s="326" t="s">
        <v>16926</v>
      </c>
      <c r="C3531" s="326" t="s">
        <v>1255</v>
      </c>
      <c r="D3531" s="326" t="s">
        <v>4183</v>
      </c>
      <c r="E3531" s="326" t="s">
        <v>12668</v>
      </c>
      <c r="F3531" s="326" t="s">
        <v>801</v>
      </c>
      <c r="G3531" s="326" t="s">
        <v>896</v>
      </c>
      <c r="H3531" s="326" t="s">
        <v>6249</v>
      </c>
      <c r="I3531" s="327">
        <v>0</v>
      </c>
      <c r="J3531" s="327">
        <v>0</v>
      </c>
      <c r="K3531" s="327">
        <v>0</v>
      </c>
      <c r="L3531" s="327">
        <v>0</v>
      </c>
      <c r="M3531" s="327">
        <v>0</v>
      </c>
      <c r="N3531" s="326" t="s">
        <v>7279</v>
      </c>
    </row>
    <row r="3532" spans="2:14" ht="15" hidden="1" x14ac:dyDescent="0.25">
      <c r="B3532" s="324" t="s">
        <v>16927</v>
      </c>
      <c r="C3532" s="324" t="s">
        <v>1255</v>
      </c>
      <c r="D3532" s="324" t="s">
        <v>4183</v>
      </c>
      <c r="E3532" s="324" t="s">
        <v>16928</v>
      </c>
      <c r="F3532" s="324" t="s">
        <v>2327</v>
      </c>
      <c r="G3532" s="324" t="s">
        <v>896</v>
      </c>
      <c r="H3532" s="324" t="s">
        <v>6249</v>
      </c>
      <c r="I3532" s="325">
        <v>0</v>
      </c>
      <c r="J3532" s="325">
        <v>0</v>
      </c>
      <c r="K3532" s="325">
        <v>0</v>
      </c>
      <c r="L3532" s="325">
        <v>0</v>
      </c>
      <c r="M3532" s="325">
        <v>0</v>
      </c>
      <c r="N3532" s="324" t="s">
        <v>7279</v>
      </c>
    </row>
    <row r="3533" spans="2:14" ht="15" hidden="1" x14ac:dyDescent="0.25">
      <c r="B3533" s="326" t="s">
        <v>16929</v>
      </c>
      <c r="C3533" s="326" t="s">
        <v>1255</v>
      </c>
      <c r="D3533" s="326" t="s">
        <v>4183</v>
      </c>
      <c r="E3533" s="326" t="s">
        <v>16930</v>
      </c>
      <c r="F3533" s="326" t="s">
        <v>801</v>
      </c>
      <c r="G3533" s="326" t="s">
        <v>896</v>
      </c>
      <c r="H3533" s="326" t="s">
        <v>6249</v>
      </c>
      <c r="I3533" s="327">
        <v>0</v>
      </c>
      <c r="J3533" s="327">
        <v>0</v>
      </c>
      <c r="K3533" s="327">
        <v>0</v>
      </c>
      <c r="L3533" s="327">
        <v>0</v>
      </c>
      <c r="M3533" s="327">
        <v>0</v>
      </c>
      <c r="N3533" s="326" t="s">
        <v>7279</v>
      </c>
    </row>
    <row r="3534" spans="2:14" ht="15" hidden="1" x14ac:dyDescent="0.25">
      <c r="B3534" s="324" t="s">
        <v>16931</v>
      </c>
      <c r="C3534" s="324" t="s">
        <v>1255</v>
      </c>
      <c r="D3534" s="324" t="s">
        <v>4183</v>
      </c>
      <c r="E3534" s="324" t="s">
        <v>16932</v>
      </c>
      <c r="F3534" s="324" t="s">
        <v>2327</v>
      </c>
      <c r="G3534" s="324" t="s">
        <v>896</v>
      </c>
      <c r="H3534" s="324" t="s">
        <v>6249</v>
      </c>
      <c r="I3534" s="325">
        <v>0</v>
      </c>
      <c r="J3534" s="325">
        <v>0</v>
      </c>
      <c r="K3534" s="325">
        <v>0</v>
      </c>
      <c r="L3534" s="325">
        <v>0</v>
      </c>
      <c r="M3534" s="325">
        <v>0</v>
      </c>
      <c r="N3534" s="324" t="s">
        <v>7279</v>
      </c>
    </row>
    <row r="3535" spans="2:14" ht="15" hidden="1" x14ac:dyDescent="0.25">
      <c r="B3535" s="326" t="s">
        <v>16933</v>
      </c>
      <c r="C3535" s="326" t="s">
        <v>1255</v>
      </c>
      <c r="D3535" s="326" t="s">
        <v>4183</v>
      </c>
      <c r="E3535" s="326" t="s">
        <v>16934</v>
      </c>
      <c r="F3535" s="326" t="s">
        <v>2327</v>
      </c>
      <c r="G3535" s="326" t="s">
        <v>896</v>
      </c>
      <c r="H3535" s="326" t="s">
        <v>6249</v>
      </c>
      <c r="I3535" s="327">
        <v>0</v>
      </c>
      <c r="J3535" s="327">
        <v>0</v>
      </c>
      <c r="K3535" s="327">
        <v>0</v>
      </c>
      <c r="L3535" s="327">
        <v>0</v>
      </c>
      <c r="M3535" s="327">
        <v>0</v>
      </c>
      <c r="N3535" s="326" t="s">
        <v>7279</v>
      </c>
    </row>
    <row r="3536" spans="2:14" ht="15" hidden="1" x14ac:dyDescent="0.25">
      <c r="B3536" s="324" t="s">
        <v>16935</v>
      </c>
      <c r="C3536" s="324" t="s">
        <v>1255</v>
      </c>
      <c r="D3536" s="324" t="s">
        <v>4183</v>
      </c>
      <c r="E3536" s="324" t="s">
        <v>16936</v>
      </c>
      <c r="F3536" s="324" t="s">
        <v>801</v>
      </c>
      <c r="G3536" s="324" t="s">
        <v>896</v>
      </c>
      <c r="H3536" s="324" t="s">
        <v>6249</v>
      </c>
      <c r="I3536" s="325">
        <v>0</v>
      </c>
      <c r="J3536" s="325">
        <v>0</v>
      </c>
      <c r="K3536" s="325">
        <v>0</v>
      </c>
      <c r="L3536" s="325">
        <v>0</v>
      </c>
      <c r="M3536" s="325">
        <v>0</v>
      </c>
      <c r="N3536" s="324" t="s">
        <v>7279</v>
      </c>
    </row>
    <row r="3537" spans="2:14" ht="15" hidden="1" x14ac:dyDescent="0.25">
      <c r="B3537" s="326" t="s">
        <v>16937</v>
      </c>
      <c r="C3537" s="326" t="s">
        <v>1255</v>
      </c>
      <c r="D3537" s="326" t="s">
        <v>4183</v>
      </c>
      <c r="E3537" s="326" t="s">
        <v>16938</v>
      </c>
      <c r="F3537" s="326" t="s">
        <v>8160</v>
      </c>
      <c r="G3537" s="326" t="s">
        <v>896</v>
      </c>
      <c r="H3537" s="326" t="s">
        <v>6249</v>
      </c>
      <c r="I3537" s="327">
        <v>0</v>
      </c>
      <c r="J3537" s="327">
        <v>0</v>
      </c>
      <c r="K3537" s="327">
        <v>0</v>
      </c>
      <c r="L3537" s="327">
        <v>0</v>
      </c>
      <c r="M3537" s="327">
        <v>0</v>
      </c>
      <c r="N3537" s="326" t="s">
        <v>7279</v>
      </c>
    </row>
    <row r="3538" spans="2:14" ht="15" hidden="1" x14ac:dyDescent="0.25">
      <c r="B3538" s="324" t="s">
        <v>16939</v>
      </c>
      <c r="C3538" s="324" t="s">
        <v>1255</v>
      </c>
      <c r="D3538" s="324" t="s">
        <v>4183</v>
      </c>
      <c r="E3538" s="324" t="s">
        <v>16940</v>
      </c>
      <c r="F3538" s="324" t="s">
        <v>801</v>
      </c>
      <c r="G3538" s="324" t="s">
        <v>896</v>
      </c>
      <c r="H3538" s="324" t="s">
        <v>6249</v>
      </c>
      <c r="I3538" s="325">
        <v>0</v>
      </c>
      <c r="J3538" s="325">
        <v>0</v>
      </c>
      <c r="K3538" s="325">
        <v>0</v>
      </c>
      <c r="L3538" s="325">
        <v>0</v>
      </c>
      <c r="M3538" s="325">
        <v>0</v>
      </c>
      <c r="N3538" s="324" t="s">
        <v>7279</v>
      </c>
    </row>
    <row r="3539" spans="2:14" ht="15" hidden="1" x14ac:dyDescent="0.25">
      <c r="B3539" s="326" t="s">
        <v>16941</v>
      </c>
      <c r="C3539" s="326" t="s">
        <v>1255</v>
      </c>
      <c r="D3539" s="326" t="s">
        <v>4183</v>
      </c>
      <c r="E3539" s="326" t="s">
        <v>16942</v>
      </c>
      <c r="F3539" s="326" t="s">
        <v>801</v>
      </c>
      <c r="G3539" s="326" t="s">
        <v>896</v>
      </c>
      <c r="H3539" s="326" t="s">
        <v>6249</v>
      </c>
      <c r="I3539" s="327">
        <v>0</v>
      </c>
      <c r="J3539" s="327">
        <v>0</v>
      </c>
      <c r="K3539" s="327">
        <v>0</v>
      </c>
      <c r="L3539" s="327">
        <v>0</v>
      </c>
      <c r="M3539" s="327">
        <v>0</v>
      </c>
      <c r="N3539" s="326" t="s">
        <v>7279</v>
      </c>
    </row>
    <row r="3540" spans="2:14" ht="15" hidden="1" x14ac:dyDescent="0.25">
      <c r="B3540" s="324" t="s">
        <v>16943</v>
      </c>
      <c r="C3540" s="324" t="s">
        <v>1255</v>
      </c>
      <c r="D3540" s="324" t="s">
        <v>4183</v>
      </c>
      <c r="E3540" s="324" t="s">
        <v>16944</v>
      </c>
      <c r="F3540" s="324" t="s">
        <v>2327</v>
      </c>
      <c r="G3540" s="324" t="s">
        <v>896</v>
      </c>
      <c r="H3540" s="324" t="s">
        <v>6249</v>
      </c>
      <c r="I3540" s="325">
        <v>0</v>
      </c>
      <c r="J3540" s="325">
        <v>0</v>
      </c>
      <c r="K3540" s="325">
        <v>0</v>
      </c>
      <c r="L3540" s="325">
        <v>0</v>
      </c>
      <c r="M3540" s="325">
        <v>0</v>
      </c>
      <c r="N3540" s="324" t="s">
        <v>7279</v>
      </c>
    </row>
    <row r="3541" spans="2:14" ht="15" hidden="1" x14ac:dyDescent="0.25">
      <c r="B3541" s="326" t="s">
        <v>16945</v>
      </c>
      <c r="C3541" s="326" t="s">
        <v>1255</v>
      </c>
      <c r="D3541" s="326" t="s">
        <v>4183</v>
      </c>
      <c r="E3541" s="326" t="s">
        <v>16946</v>
      </c>
      <c r="F3541" s="326" t="s">
        <v>1226</v>
      </c>
      <c r="G3541" s="326" t="s">
        <v>896</v>
      </c>
      <c r="H3541" s="326" t="s">
        <v>6249</v>
      </c>
      <c r="I3541" s="327">
        <v>0</v>
      </c>
      <c r="J3541" s="327">
        <v>0</v>
      </c>
      <c r="K3541" s="327">
        <v>0</v>
      </c>
      <c r="L3541" s="327">
        <v>0</v>
      </c>
      <c r="M3541" s="327">
        <v>0</v>
      </c>
      <c r="N3541" s="326" t="s">
        <v>7279</v>
      </c>
    </row>
    <row r="3542" spans="2:14" ht="15" hidden="1" x14ac:dyDescent="0.25">
      <c r="B3542" s="324" t="s">
        <v>16947</v>
      </c>
      <c r="C3542" s="324" t="s">
        <v>1255</v>
      </c>
      <c r="D3542" s="324" t="s">
        <v>4183</v>
      </c>
      <c r="E3542" s="324" t="s">
        <v>16948</v>
      </c>
      <c r="F3542" s="324" t="s">
        <v>2327</v>
      </c>
      <c r="G3542" s="324" t="s">
        <v>896</v>
      </c>
      <c r="H3542" s="324" t="s">
        <v>6249</v>
      </c>
      <c r="I3542" s="325">
        <v>0</v>
      </c>
      <c r="J3542" s="325">
        <v>0</v>
      </c>
      <c r="K3542" s="325">
        <v>0</v>
      </c>
      <c r="L3542" s="325">
        <v>0</v>
      </c>
      <c r="M3542" s="325">
        <v>0</v>
      </c>
      <c r="N3542" s="324" t="s">
        <v>7279</v>
      </c>
    </row>
    <row r="3543" spans="2:14" ht="15" hidden="1" x14ac:dyDescent="0.25">
      <c r="B3543" s="326" t="s">
        <v>16949</v>
      </c>
      <c r="C3543" s="326" t="s">
        <v>1255</v>
      </c>
      <c r="D3543" s="326" t="s">
        <v>4183</v>
      </c>
      <c r="E3543" s="326" t="s">
        <v>16950</v>
      </c>
      <c r="F3543" s="326" t="s">
        <v>801</v>
      </c>
      <c r="G3543" s="326" t="s">
        <v>896</v>
      </c>
      <c r="H3543" s="326" t="s">
        <v>6249</v>
      </c>
      <c r="I3543" s="327">
        <v>0</v>
      </c>
      <c r="J3543" s="327">
        <v>0</v>
      </c>
      <c r="K3543" s="327">
        <v>0</v>
      </c>
      <c r="L3543" s="327">
        <v>0</v>
      </c>
      <c r="M3543" s="327">
        <v>0</v>
      </c>
      <c r="N3543" s="326" t="s">
        <v>7279</v>
      </c>
    </row>
    <row r="3544" spans="2:14" ht="15" hidden="1" x14ac:dyDescent="0.25">
      <c r="B3544" s="324" t="s">
        <v>16951</v>
      </c>
      <c r="C3544" s="324" t="s">
        <v>1255</v>
      </c>
      <c r="D3544" s="324" t="s">
        <v>4183</v>
      </c>
      <c r="E3544" s="324" t="s">
        <v>16952</v>
      </c>
      <c r="F3544" s="324" t="s">
        <v>1226</v>
      </c>
      <c r="G3544" s="324" t="s">
        <v>896</v>
      </c>
      <c r="H3544" s="324" t="s">
        <v>6249</v>
      </c>
      <c r="I3544" s="325">
        <v>0</v>
      </c>
      <c r="J3544" s="325">
        <v>0</v>
      </c>
      <c r="K3544" s="325">
        <v>0</v>
      </c>
      <c r="L3544" s="325">
        <v>0</v>
      </c>
      <c r="M3544" s="325">
        <v>0</v>
      </c>
      <c r="N3544" s="324" t="s">
        <v>7279</v>
      </c>
    </row>
    <row r="3545" spans="2:14" ht="15" hidden="1" x14ac:dyDescent="0.25">
      <c r="B3545" s="326" t="s">
        <v>16953</v>
      </c>
      <c r="C3545" s="326" t="s">
        <v>1255</v>
      </c>
      <c r="D3545" s="326" t="s">
        <v>4183</v>
      </c>
      <c r="E3545" s="326" t="s">
        <v>16954</v>
      </c>
      <c r="F3545" s="326" t="s">
        <v>801</v>
      </c>
      <c r="G3545" s="326" t="s">
        <v>896</v>
      </c>
      <c r="H3545" s="326" t="s">
        <v>6249</v>
      </c>
      <c r="I3545" s="327">
        <v>0</v>
      </c>
      <c r="J3545" s="327">
        <v>0</v>
      </c>
      <c r="K3545" s="327">
        <v>0</v>
      </c>
      <c r="L3545" s="327">
        <v>0</v>
      </c>
      <c r="M3545" s="327">
        <v>0</v>
      </c>
      <c r="N3545" s="326" t="s">
        <v>7279</v>
      </c>
    </row>
    <row r="3546" spans="2:14" ht="15" hidden="1" x14ac:dyDescent="0.25">
      <c r="B3546" s="324" t="s">
        <v>16955</v>
      </c>
      <c r="C3546" s="324" t="s">
        <v>1255</v>
      </c>
      <c r="D3546" s="324" t="s">
        <v>4183</v>
      </c>
      <c r="E3546" s="324" t="s">
        <v>16956</v>
      </c>
      <c r="F3546" s="324" t="s">
        <v>2327</v>
      </c>
      <c r="G3546" s="324" t="s">
        <v>896</v>
      </c>
      <c r="H3546" s="324" t="s">
        <v>6249</v>
      </c>
      <c r="I3546" s="325">
        <v>0</v>
      </c>
      <c r="J3546" s="325">
        <v>0</v>
      </c>
      <c r="K3546" s="325">
        <v>0</v>
      </c>
      <c r="L3546" s="325">
        <v>0</v>
      </c>
      <c r="M3546" s="325">
        <v>0</v>
      </c>
      <c r="N3546" s="324" t="s">
        <v>7279</v>
      </c>
    </row>
    <row r="3547" spans="2:14" ht="15" hidden="1" x14ac:dyDescent="0.25">
      <c r="B3547" s="326" t="s">
        <v>16957</v>
      </c>
      <c r="C3547" s="326" t="s">
        <v>1255</v>
      </c>
      <c r="D3547" s="326" t="s">
        <v>4183</v>
      </c>
      <c r="E3547" s="326" t="s">
        <v>16958</v>
      </c>
      <c r="F3547" s="326" t="s">
        <v>801</v>
      </c>
      <c r="G3547" s="326" t="s">
        <v>896</v>
      </c>
      <c r="H3547" s="326" t="s">
        <v>6249</v>
      </c>
      <c r="I3547" s="327">
        <v>0</v>
      </c>
      <c r="J3547" s="327">
        <v>0</v>
      </c>
      <c r="K3547" s="327">
        <v>0</v>
      </c>
      <c r="L3547" s="327">
        <v>0</v>
      </c>
      <c r="M3547" s="327">
        <v>0</v>
      </c>
      <c r="N3547" s="326" t="s">
        <v>7279</v>
      </c>
    </row>
    <row r="3548" spans="2:14" ht="15" hidden="1" x14ac:dyDescent="0.25">
      <c r="B3548" s="324" t="s">
        <v>16959</v>
      </c>
      <c r="C3548" s="324" t="s">
        <v>1255</v>
      </c>
      <c r="D3548" s="324" t="s">
        <v>4183</v>
      </c>
      <c r="E3548" s="324" t="s">
        <v>16960</v>
      </c>
      <c r="F3548" s="324" t="s">
        <v>801</v>
      </c>
      <c r="G3548" s="324" t="s">
        <v>896</v>
      </c>
      <c r="H3548" s="324" t="s">
        <v>6249</v>
      </c>
      <c r="I3548" s="325">
        <v>0</v>
      </c>
      <c r="J3548" s="325">
        <v>0</v>
      </c>
      <c r="K3548" s="325">
        <v>0</v>
      </c>
      <c r="L3548" s="325">
        <v>0</v>
      </c>
      <c r="M3548" s="325">
        <v>0</v>
      </c>
      <c r="N3548" s="324" t="s">
        <v>7279</v>
      </c>
    </row>
    <row r="3549" spans="2:14" ht="15" hidden="1" x14ac:dyDescent="0.25">
      <c r="B3549" s="326" t="s">
        <v>16961</v>
      </c>
      <c r="C3549" s="326" t="s">
        <v>1255</v>
      </c>
      <c r="D3549" s="326" t="s">
        <v>4183</v>
      </c>
      <c r="E3549" s="326" t="s">
        <v>16962</v>
      </c>
      <c r="F3549" s="326" t="s">
        <v>801</v>
      </c>
      <c r="G3549" s="326" t="s">
        <v>896</v>
      </c>
      <c r="H3549" s="326" t="s">
        <v>6249</v>
      </c>
      <c r="I3549" s="327">
        <v>0</v>
      </c>
      <c r="J3549" s="327">
        <v>0</v>
      </c>
      <c r="K3549" s="327">
        <v>0</v>
      </c>
      <c r="L3549" s="327">
        <v>0</v>
      </c>
      <c r="M3549" s="327">
        <v>0</v>
      </c>
      <c r="N3549" s="326" t="s">
        <v>7279</v>
      </c>
    </row>
    <row r="3550" spans="2:14" ht="15" hidden="1" x14ac:dyDescent="0.25">
      <c r="B3550" s="324" t="s">
        <v>16963</v>
      </c>
      <c r="C3550" s="324" t="s">
        <v>1255</v>
      </c>
      <c r="D3550" s="324" t="s">
        <v>4183</v>
      </c>
      <c r="E3550" s="324" t="s">
        <v>21759</v>
      </c>
      <c r="F3550" s="324" t="s">
        <v>801</v>
      </c>
      <c r="G3550" s="324" t="s">
        <v>896</v>
      </c>
      <c r="H3550" s="324" t="s">
        <v>6249</v>
      </c>
      <c r="I3550" s="325">
        <v>0</v>
      </c>
      <c r="J3550" s="325">
        <v>0</v>
      </c>
      <c r="K3550" s="325">
        <v>0</v>
      </c>
      <c r="L3550" s="325">
        <v>0</v>
      </c>
      <c r="M3550" s="325">
        <v>0</v>
      </c>
      <c r="N3550" s="324" t="s">
        <v>7279</v>
      </c>
    </row>
    <row r="3551" spans="2:14" ht="15" hidden="1" x14ac:dyDescent="0.25">
      <c r="B3551" s="326" t="s">
        <v>16964</v>
      </c>
      <c r="C3551" s="326" t="s">
        <v>1255</v>
      </c>
      <c r="D3551" s="326" t="s">
        <v>4183</v>
      </c>
      <c r="E3551" s="326" t="s">
        <v>16965</v>
      </c>
      <c r="F3551" s="326" t="s">
        <v>801</v>
      </c>
      <c r="G3551" s="326" t="s">
        <v>896</v>
      </c>
      <c r="H3551" s="326" t="s">
        <v>6249</v>
      </c>
      <c r="I3551" s="327">
        <v>0</v>
      </c>
      <c r="J3551" s="327">
        <v>0</v>
      </c>
      <c r="K3551" s="327">
        <v>0</v>
      </c>
      <c r="L3551" s="327">
        <v>0</v>
      </c>
      <c r="M3551" s="327">
        <v>0</v>
      </c>
      <c r="N3551" s="326" t="s">
        <v>7279</v>
      </c>
    </row>
    <row r="3552" spans="2:14" ht="15" hidden="1" x14ac:dyDescent="0.25">
      <c r="B3552" s="324" t="s">
        <v>16966</v>
      </c>
      <c r="C3552" s="324" t="s">
        <v>1255</v>
      </c>
      <c r="D3552" s="324" t="s">
        <v>4183</v>
      </c>
      <c r="E3552" s="324" t="s">
        <v>16967</v>
      </c>
      <c r="F3552" s="324" t="s">
        <v>801</v>
      </c>
      <c r="G3552" s="324" t="s">
        <v>896</v>
      </c>
      <c r="H3552" s="324" t="s">
        <v>6249</v>
      </c>
      <c r="I3552" s="325">
        <v>0</v>
      </c>
      <c r="J3552" s="325">
        <v>0</v>
      </c>
      <c r="K3552" s="325">
        <v>0</v>
      </c>
      <c r="L3552" s="325">
        <v>0</v>
      </c>
      <c r="M3552" s="325">
        <v>0</v>
      </c>
      <c r="N3552" s="324" t="s">
        <v>7279</v>
      </c>
    </row>
    <row r="3553" spans="2:14" ht="15" hidden="1" x14ac:dyDescent="0.25">
      <c r="B3553" s="326" t="s">
        <v>16968</v>
      </c>
      <c r="C3553" s="326" t="s">
        <v>1255</v>
      </c>
      <c r="D3553" s="326" t="s">
        <v>4183</v>
      </c>
      <c r="E3553" s="326" t="s">
        <v>16969</v>
      </c>
      <c r="F3553" s="326" t="s">
        <v>1226</v>
      </c>
      <c r="G3553" s="326" t="s">
        <v>896</v>
      </c>
      <c r="H3553" s="326" t="s">
        <v>6249</v>
      </c>
      <c r="I3553" s="327">
        <v>0</v>
      </c>
      <c r="J3553" s="327">
        <v>0</v>
      </c>
      <c r="K3553" s="327">
        <v>0</v>
      </c>
      <c r="L3553" s="327">
        <v>0</v>
      </c>
      <c r="M3553" s="327">
        <v>0</v>
      </c>
      <c r="N3553" s="326" t="s">
        <v>7279</v>
      </c>
    </row>
    <row r="3554" spans="2:14" ht="15" hidden="1" x14ac:dyDescent="0.25">
      <c r="B3554" s="324" t="s">
        <v>16970</v>
      </c>
      <c r="C3554" s="324" t="s">
        <v>1255</v>
      </c>
      <c r="D3554" s="324" t="s">
        <v>4183</v>
      </c>
      <c r="E3554" s="324" t="s">
        <v>16971</v>
      </c>
      <c r="F3554" s="324" t="s">
        <v>801</v>
      </c>
      <c r="G3554" s="324" t="s">
        <v>896</v>
      </c>
      <c r="H3554" s="324" t="s">
        <v>6249</v>
      </c>
      <c r="I3554" s="325">
        <v>0</v>
      </c>
      <c r="J3554" s="325">
        <v>0</v>
      </c>
      <c r="K3554" s="325">
        <v>0</v>
      </c>
      <c r="L3554" s="325">
        <v>0</v>
      </c>
      <c r="M3554" s="325">
        <v>0</v>
      </c>
      <c r="N3554" s="324" t="s">
        <v>7279</v>
      </c>
    </row>
    <row r="3555" spans="2:14" ht="15" hidden="1" x14ac:dyDescent="0.25">
      <c r="B3555" s="326" t="s">
        <v>16972</v>
      </c>
      <c r="C3555" s="326" t="s">
        <v>1255</v>
      </c>
      <c r="D3555" s="326" t="s">
        <v>4183</v>
      </c>
      <c r="E3555" s="326" t="s">
        <v>16973</v>
      </c>
      <c r="F3555" s="326" t="s">
        <v>2327</v>
      </c>
      <c r="G3555" s="326" t="s">
        <v>896</v>
      </c>
      <c r="H3555" s="326" t="s">
        <v>6249</v>
      </c>
      <c r="I3555" s="327">
        <v>0</v>
      </c>
      <c r="J3555" s="327">
        <v>0</v>
      </c>
      <c r="K3555" s="327">
        <v>0</v>
      </c>
      <c r="L3555" s="327">
        <v>0</v>
      </c>
      <c r="M3555" s="327">
        <v>0</v>
      </c>
      <c r="N3555" s="326" t="s">
        <v>7279</v>
      </c>
    </row>
    <row r="3556" spans="2:14" ht="15" hidden="1" x14ac:dyDescent="0.25">
      <c r="B3556" s="324" t="s">
        <v>16974</v>
      </c>
      <c r="C3556" s="324" t="s">
        <v>1255</v>
      </c>
      <c r="D3556" s="324" t="s">
        <v>4183</v>
      </c>
      <c r="E3556" s="324" t="s">
        <v>16975</v>
      </c>
      <c r="F3556" s="324" t="s">
        <v>801</v>
      </c>
      <c r="G3556" s="324" t="s">
        <v>896</v>
      </c>
      <c r="H3556" s="324" t="s">
        <v>6249</v>
      </c>
      <c r="I3556" s="325">
        <v>0</v>
      </c>
      <c r="J3556" s="325">
        <v>0</v>
      </c>
      <c r="K3556" s="325">
        <v>0</v>
      </c>
      <c r="L3556" s="325">
        <v>0</v>
      </c>
      <c r="M3556" s="325">
        <v>0</v>
      </c>
      <c r="N3556" s="324" t="s">
        <v>7279</v>
      </c>
    </row>
    <row r="3557" spans="2:14" ht="15" hidden="1" x14ac:dyDescent="0.25">
      <c r="B3557" s="326" t="s">
        <v>16976</v>
      </c>
      <c r="C3557" s="326" t="s">
        <v>1255</v>
      </c>
      <c r="D3557" s="326" t="s">
        <v>4183</v>
      </c>
      <c r="E3557" s="326" t="s">
        <v>16977</v>
      </c>
      <c r="F3557" s="326" t="s">
        <v>801</v>
      </c>
      <c r="G3557" s="326" t="s">
        <v>896</v>
      </c>
      <c r="H3557" s="326" t="s">
        <v>6249</v>
      </c>
      <c r="I3557" s="327">
        <v>0</v>
      </c>
      <c r="J3557" s="327">
        <v>0</v>
      </c>
      <c r="K3557" s="327">
        <v>0</v>
      </c>
      <c r="L3557" s="327">
        <v>0</v>
      </c>
      <c r="M3557" s="327">
        <v>0</v>
      </c>
      <c r="N3557" s="326" t="s">
        <v>7279</v>
      </c>
    </row>
    <row r="3558" spans="2:14" ht="15" hidden="1" x14ac:dyDescent="0.25">
      <c r="B3558" s="324" t="s">
        <v>16978</v>
      </c>
      <c r="C3558" s="324" t="s">
        <v>1255</v>
      </c>
      <c r="D3558" s="324" t="s">
        <v>4183</v>
      </c>
      <c r="E3558" s="324" t="s">
        <v>16979</v>
      </c>
      <c r="F3558" s="324" t="s">
        <v>801</v>
      </c>
      <c r="G3558" s="324" t="s">
        <v>896</v>
      </c>
      <c r="H3558" s="324" t="s">
        <v>6249</v>
      </c>
      <c r="I3558" s="325">
        <v>0</v>
      </c>
      <c r="J3558" s="325">
        <v>0</v>
      </c>
      <c r="K3558" s="325">
        <v>0</v>
      </c>
      <c r="L3558" s="325">
        <v>0</v>
      </c>
      <c r="M3558" s="325">
        <v>0</v>
      </c>
      <c r="N3558" s="324" t="s">
        <v>7279</v>
      </c>
    </row>
    <row r="3559" spans="2:14" ht="15" hidden="1" x14ac:dyDescent="0.25">
      <c r="B3559" s="326" t="s">
        <v>16980</v>
      </c>
      <c r="C3559" s="326" t="s">
        <v>1255</v>
      </c>
      <c r="D3559" s="326" t="s">
        <v>4183</v>
      </c>
      <c r="E3559" s="326" t="s">
        <v>16981</v>
      </c>
      <c r="F3559" s="326" t="s">
        <v>801</v>
      </c>
      <c r="G3559" s="326" t="s">
        <v>896</v>
      </c>
      <c r="H3559" s="326" t="s">
        <v>6249</v>
      </c>
      <c r="I3559" s="327">
        <v>0</v>
      </c>
      <c r="J3559" s="327">
        <v>0</v>
      </c>
      <c r="K3559" s="327">
        <v>0</v>
      </c>
      <c r="L3559" s="327">
        <v>0</v>
      </c>
      <c r="M3559" s="327">
        <v>0</v>
      </c>
      <c r="N3559" s="326" t="s">
        <v>7279</v>
      </c>
    </row>
    <row r="3560" spans="2:14" ht="15" hidden="1" x14ac:dyDescent="0.25">
      <c r="B3560" s="324" t="s">
        <v>21760</v>
      </c>
      <c r="C3560" s="324" t="s">
        <v>1255</v>
      </c>
      <c r="D3560" s="324" t="s">
        <v>4183</v>
      </c>
      <c r="E3560" s="324" t="s">
        <v>11784</v>
      </c>
      <c r="F3560" s="324" t="s">
        <v>801</v>
      </c>
      <c r="G3560" s="324" t="s">
        <v>896</v>
      </c>
      <c r="H3560" s="324" t="s">
        <v>6249</v>
      </c>
      <c r="I3560" s="325">
        <v>0</v>
      </c>
      <c r="J3560" s="325">
        <v>0</v>
      </c>
      <c r="K3560" s="325">
        <v>0</v>
      </c>
      <c r="L3560" s="325">
        <v>0</v>
      </c>
      <c r="M3560" s="325">
        <v>0</v>
      </c>
      <c r="N3560" s="324" t="s">
        <v>7279</v>
      </c>
    </row>
    <row r="3561" spans="2:14" ht="15" hidden="1" x14ac:dyDescent="0.25">
      <c r="B3561" s="324" t="s">
        <v>16982</v>
      </c>
      <c r="C3561" s="324" t="s">
        <v>1255</v>
      </c>
      <c r="D3561" s="324" t="s">
        <v>6464</v>
      </c>
      <c r="E3561" s="324" t="s">
        <v>21761</v>
      </c>
      <c r="F3561" s="324" t="s">
        <v>801</v>
      </c>
      <c r="G3561" s="324" t="s">
        <v>896</v>
      </c>
      <c r="H3561" s="324" t="s">
        <v>6249</v>
      </c>
      <c r="I3561" s="325">
        <v>124</v>
      </c>
      <c r="J3561" s="325">
        <v>0</v>
      </c>
      <c r="K3561" s="325">
        <v>124</v>
      </c>
      <c r="L3561" s="325">
        <v>13346.62</v>
      </c>
      <c r="M3561" s="325">
        <v>0</v>
      </c>
      <c r="N3561" s="324" t="s">
        <v>7279</v>
      </c>
    </row>
    <row r="3562" spans="2:14" ht="15" hidden="1" x14ac:dyDescent="0.25">
      <c r="B3562" s="324" t="s">
        <v>16983</v>
      </c>
      <c r="C3562" s="324" t="s">
        <v>1255</v>
      </c>
      <c r="D3562" s="324" t="s">
        <v>6464</v>
      </c>
      <c r="E3562" s="324" t="s">
        <v>2648</v>
      </c>
      <c r="F3562" s="324" t="s">
        <v>801</v>
      </c>
      <c r="G3562" s="324" t="s">
        <v>896</v>
      </c>
      <c r="H3562" s="324" t="s">
        <v>6249</v>
      </c>
      <c r="I3562" s="325">
        <v>57</v>
      </c>
      <c r="J3562" s="325">
        <v>0</v>
      </c>
      <c r="K3562" s="325">
        <v>57</v>
      </c>
      <c r="L3562" s="325">
        <v>12218.76</v>
      </c>
      <c r="M3562" s="325">
        <v>0</v>
      </c>
      <c r="N3562" s="324" t="s">
        <v>7279</v>
      </c>
    </row>
    <row r="3563" spans="2:14" ht="15" hidden="1" x14ac:dyDescent="0.25">
      <c r="B3563" s="324" t="s">
        <v>16984</v>
      </c>
      <c r="C3563" s="324" t="s">
        <v>1255</v>
      </c>
      <c r="D3563" s="324" t="s">
        <v>6464</v>
      </c>
      <c r="E3563" s="324" t="s">
        <v>2649</v>
      </c>
      <c r="F3563" s="324" t="s">
        <v>2327</v>
      </c>
      <c r="G3563" s="324" t="s">
        <v>896</v>
      </c>
      <c r="H3563" s="324" t="s">
        <v>6249</v>
      </c>
      <c r="I3563" s="325">
        <v>0</v>
      </c>
      <c r="J3563" s="325">
        <v>0</v>
      </c>
      <c r="K3563" s="325">
        <v>0</v>
      </c>
      <c r="L3563" s="325">
        <v>91904.33</v>
      </c>
      <c r="M3563" s="325">
        <v>0</v>
      </c>
      <c r="N3563" s="324" t="s">
        <v>7279</v>
      </c>
    </row>
    <row r="3564" spans="2:14" ht="15" hidden="1" x14ac:dyDescent="0.25">
      <c r="B3564" s="324" t="s">
        <v>16985</v>
      </c>
      <c r="C3564" s="324" t="s">
        <v>1255</v>
      </c>
      <c r="D3564" s="324" t="s">
        <v>6464</v>
      </c>
      <c r="E3564" s="324" t="s">
        <v>16986</v>
      </c>
      <c r="F3564" s="324" t="s">
        <v>801</v>
      </c>
      <c r="G3564" s="324" t="s">
        <v>896</v>
      </c>
      <c r="H3564" s="324" t="s">
        <v>6249</v>
      </c>
      <c r="I3564" s="325">
        <v>0</v>
      </c>
      <c r="J3564" s="325">
        <v>0</v>
      </c>
      <c r="K3564" s="325">
        <v>0</v>
      </c>
      <c r="L3564" s="325">
        <v>28861.27</v>
      </c>
      <c r="M3564" s="325">
        <v>0</v>
      </c>
      <c r="N3564" s="324" t="s">
        <v>7279</v>
      </c>
    </row>
    <row r="3565" spans="2:14" ht="15" hidden="1" x14ac:dyDescent="0.25">
      <c r="B3565" s="324" t="s">
        <v>16987</v>
      </c>
      <c r="C3565" s="324" t="s">
        <v>1255</v>
      </c>
      <c r="D3565" s="324" t="s">
        <v>6464</v>
      </c>
      <c r="E3565" s="324" t="s">
        <v>2651</v>
      </c>
      <c r="F3565" s="324" t="s">
        <v>801</v>
      </c>
      <c r="G3565" s="324" t="s">
        <v>896</v>
      </c>
      <c r="H3565" s="324" t="s">
        <v>6249</v>
      </c>
      <c r="I3565" s="325">
        <v>0</v>
      </c>
      <c r="J3565" s="325">
        <v>0</v>
      </c>
      <c r="K3565" s="325">
        <v>0</v>
      </c>
      <c r="L3565" s="325">
        <v>36716.089999999997</v>
      </c>
      <c r="M3565" s="325">
        <v>0</v>
      </c>
      <c r="N3565" s="324" t="s">
        <v>7279</v>
      </c>
    </row>
    <row r="3566" spans="2:14" ht="15" hidden="1" x14ac:dyDescent="0.25">
      <c r="B3566" s="324" t="s">
        <v>16988</v>
      </c>
      <c r="C3566" s="324" t="s">
        <v>1255</v>
      </c>
      <c r="D3566" s="324" t="s">
        <v>6464</v>
      </c>
      <c r="E3566" s="324" t="s">
        <v>2652</v>
      </c>
      <c r="F3566" s="324" t="s">
        <v>801</v>
      </c>
      <c r="G3566" s="324" t="s">
        <v>896</v>
      </c>
      <c r="H3566" s="324" t="s">
        <v>6249</v>
      </c>
      <c r="I3566" s="325">
        <v>0</v>
      </c>
      <c r="J3566" s="325">
        <v>0</v>
      </c>
      <c r="K3566" s="325">
        <v>0</v>
      </c>
      <c r="L3566" s="325">
        <v>1906.29</v>
      </c>
      <c r="M3566" s="325">
        <v>0</v>
      </c>
      <c r="N3566" s="324" t="s">
        <v>7279</v>
      </c>
    </row>
    <row r="3567" spans="2:14" ht="15" hidden="1" x14ac:dyDescent="0.25">
      <c r="B3567" s="324" t="s">
        <v>16989</v>
      </c>
      <c r="C3567" s="324" t="s">
        <v>1255</v>
      </c>
      <c r="D3567" s="324" t="s">
        <v>6464</v>
      </c>
      <c r="E3567" s="324" t="s">
        <v>8024</v>
      </c>
      <c r="F3567" s="324" t="s">
        <v>801</v>
      </c>
      <c r="G3567" s="324" t="s">
        <v>896</v>
      </c>
      <c r="H3567" s="324" t="s">
        <v>6249</v>
      </c>
      <c r="I3567" s="325">
        <v>0</v>
      </c>
      <c r="J3567" s="325">
        <v>0</v>
      </c>
      <c r="K3567" s="325">
        <v>0</v>
      </c>
      <c r="L3567" s="325">
        <v>0</v>
      </c>
      <c r="M3567" s="325">
        <v>0</v>
      </c>
      <c r="N3567" s="324" t="s">
        <v>7279</v>
      </c>
    </row>
    <row r="3568" spans="2:14" ht="15" hidden="1" x14ac:dyDescent="0.25">
      <c r="B3568" s="324" t="s">
        <v>16990</v>
      </c>
      <c r="C3568" s="324" t="s">
        <v>1255</v>
      </c>
      <c r="D3568" s="324" t="s">
        <v>6464</v>
      </c>
      <c r="E3568" s="324" t="s">
        <v>3805</v>
      </c>
      <c r="F3568" s="324" t="s">
        <v>801</v>
      </c>
      <c r="G3568" s="324" t="s">
        <v>896</v>
      </c>
      <c r="H3568" s="324" t="s">
        <v>6249</v>
      </c>
      <c r="I3568" s="325">
        <v>0</v>
      </c>
      <c r="J3568" s="325">
        <v>0</v>
      </c>
      <c r="K3568" s="325">
        <v>0</v>
      </c>
      <c r="L3568" s="325">
        <v>0</v>
      </c>
      <c r="M3568" s="325">
        <v>0</v>
      </c>
      <c r="N3568" s="324" t="s">
        <v>7279</v>
      </c>
    </row>
    <row r="3569" spans="2:14" ht="15" hidden="1" x14ac:dyDescent="0.25">
      <c r="B3569" s="324" t="s">
        <v>16991</v>
      </c>
      <c r="C3569" s="324" t="s">
        <v>1255</v>
      </c>
      <c r="D3569" s="324" t="s">
        <v>6464</v>
      </c>
      <c r="E3569" s="324" t="s">
        <v>3806</v>
      </c>
      <c r="F3569" s="324" t="s">
        <v>801</v>
      </c>
      <c r="G3569" s="324" t="s">
        <v>896</v>
      </c>
      <c r="H3569" s="324" t="s">
        <v>6249</v>
      </c>
      <c r="I3569" s="325">
        <v>0</v>
      </c>
      <c r="J3569" s="325">
        <v>0</v>
      </c>
      <c r="K3569" s="325">
        <v>0</v>
      </c>
      <c r="L3569" s="325">
        <v>0</v>
      </c>
      <c r="M3569" s="325">
        <v>0</v>
      </c>
      <c r="N3569" s="324" t="s">
        <v>7279</v>
      </c>
    </row>
    <row r="3570" spans="2:14" ht="15" hidden="1" x14ac:dyDescent="0.25">
      <c r="B3570" s="326" t="s">
        <v>16992</v>
      </c>
      <c r="C3570" s="326" t="s">
        <v>1255</v>
      </c>
      <c r="D3570" s="326" t="s">
        <v>6464</v>
      </c>
      <c r="E3570" s="326" t="s">
        <v>4229</v>
      </c>
      <c r="F3570" s="326" t="s">
        <v>801</v>
      </c>
      <c r="G3570" s="326" t="s">
        <v>896</v>
      </c>
      <c r="H3570" s="326" t="s">
        <v>6249</v>
      </c>
      <c r="I3570" s="327">
        <v>0</v>
      </c>
      <c r="J3570" s="327">
        <v>0</v>
      </c>
      <c r="K3570" s="327">
        <v>0</v>
      </c>
      <c r="L3570" s="327">
        <v>0</v>
      </c>
      <c r="M3570" s="327">
        <v>0</v>
      </c>
      <c r="N3570" s="326" t="s">
        <v>7279</v>
      </c>
    </row>
    <row r="3571" spans="2:14" ht="15" hidden="1" x14ac:dyDescent="0.25">
      <c r="B3571" s="324" t="s">
        <v>16993</v>
      </c>
      <c r="C3571" s="324" t="s">
        <v>1255</v>
      </c>
      <c r="D3571" s="324" t="s">
        <v>6464</v>
      </c>
      <c r="E3571" s="324" t="s">
        <v>7362</v>
      </c>
      <c r="F3571" s="324" t="s">
        <v>801</v>
      </c>
      <c r="G3571" s="324" t="s">
        <v>896</v>
      </c>
      <c r="H3571" s="324" t="s">
        <v>6249</v>
      </c>
      <c r="I3571" s="325">
        <v>0</v>
      </c>
      <c r="J3571" s="325">
        <v>0</v>
      </c>
      <c r="K3571" s="325">
        <v>0</v>
      </c>
      <c r="L3571" s="325">
        <v>0</v>
      </c>
      <c r="M3571" s="325">
        <v>0</v>
      </c>
      <c r="N3571" s="324" t="s">
        <v>7279</v>
      </c>
    </row>
    <row r="3572" spans="2:14" ht="15" hidden="1" x14ac:dyDescent="0.25">
      <c r="B3572" s="326" t="s">
        <v>16994</v>
      </c>
      <c r="C3572" s="326" t="s">
        <v>1255</v>
      </c>
      <c r="D3572" s="326" t="s">
        <v>6464</v>
      </c>
      <c r="E3572" s="326" t="s">
        <v>7304</v>
      </c>
      <c r="F3572" s="326" t="s">
        <v>801</v>
      </c>
      <c r="G3572" s="326" t="s">
        <v>896</v>
      </c>
      <c r="H3572" s="326" t="s">
        <v>6249</v>
      </c>
      <c r="I3572" s="327">
        <v>0</v>
      </c>
      <c r="J3572" s="327">
        <v>0</v>
      </c>
      <c r="K3572" s="327">
        <v>0</v>
      </c>
      <c r="L3572" s="327">
        <v>0</v>
      </c>
      <c r="M3572" s="327">
        <v>0</v>
      </c>
      <c r="N3572" s="326" t="s">
        <v>7279</v>
      </c>
    </row>
    <row r="3573" spans="2:14" ht="15" hidden="1" x14ac:dyDescent="0.25">
      <c r="B3573" s="324" t="s">
        <v>16995</v>
      </c>
      <c r="C3573" s="324" t="s">
        <v>1255</v>
      </c>
      <c r="D3573" s="324" t="s">
        <v>6464</v>
      </c>
      <c r="E3573" s="324" t="s">
        <v>7363</v>
      </c>
      <c r="F3573" s="324" t="s">
        <v>801</v>
      </c>
      <c r="G3573" s="324" t="s">
        <v>896</v>
      </c>
      <c r="H3573" s="324" t="s">
        <v>6249</v>
      </c>
      <c r="I3573" s="325">
        <v>0</v>
      </c>
      <c r="J3573" s="325">
        <v>0</v>
      </c>
      <c r="K3573" s="325">
        <v>0</v>
      </c>
      <c r="L3573" s="325">
        <v>0</v>
      </c>
      <c r="M3573" s="325">
        <v>0</v>
      </c>
      <c r="N3573" s="324" t="s">
        <v>7279</v>
      </c>
    </row>
    <row r="3574" spans="2:14" ht="15" hidden="1" x14ac:dyDescent="0.25">
      <c r="B3574" s="326" t="s">
        <v>16996</v>
      </c>
      <c r="C3574" s="326" t="s">
        <v>1255</v>
      </c>
      <c r="D3574" s="326" t="s">
        <v>6464</v>
      </c>
      <c r="E3574" s="326" t="s">
        <v>7364</v>
      </c>
      <c r="F3574" s="326" t="s">
        <v>801</v>
      </c>
      <c r="G3574" s="326" t="s">
        <v>896</v>
      </c>
      <c r="H3574" s="326" t="s">
        <v>6249</v>
      </c>
      <c r="I3574" s="327">
        <v>0</v>
      </c>
      <c r="J3574" s="327">
        <v>0</v>
      </c>
      <c r="K3574" s="327">
        <v>0</v>
      </c>
      <c r="L3574" s="327">
        <v>0</v>
      </c>
      <c r="M3574" s="327">
        <v>0</v>
      </c>
      <c r="N3574" s="326" t="s">
        <v>7279</v>
      </c>
    </row>
    <row r="3575" spans="2:14" ht="15" hidden="1" x14ac:dyDescent="0.25">
      <c r="B3575" s="324" t="s">
        <v>16997</v>
      </c>
      <c r="C3575" s="324" t="s">
        <v>1255</v>
      </c>
      <c r="D3575" s="324" t="s">
        <v>6464</v>
      </c>
      <c r="E3575" s="324" t="s">
        <v>8649</v>
      </c>
      <c r="F3575" s="324" t="s">
        <v>801</v>
      </c>
      <c r="G3575" s="324" t="s">
        <v>896</v>
      </c>
      <c r="H3575" s="324" t="s">
        <v>6249</v>
      </c>
      <c r="I3575" s="325">
        <v>0</v>
      </c>
      <c r="J3575" s="325">
        <v>0</v>
      </c>
      <c r="K3575" s="325">
        <v>0</v>
      </c>
      <c r="L3575" s="325">
        <v>0</v>
      </c>
      <c r="M3575" s="325">
        <v>0</v>
      </c>
      <c r="N3575" s="324" t="s">
        <v>7279</v>
      </c>
    </row>
    <row r="3576" spans="2:14" ht="15" hidden="1" x14ac:dyDescent="0.25">
      <c r="B3576" s="326" t="s">
        <v>16998</v>
      </c>
      <c r="C3576" s="326" t="s">
        <v>1255</v>
      </c>
      <c r="D3576" s="326" t="s">
        <v>6464</v>
      </c>
      <c r="E3576" s="326" t="s">
        <v>8650</v>
      </c>
      <c r="F3576" s="326" t="s">
        <v>801</v>
      </c>
      <c r="G3576" s="326" t="s">
        <v>896</v>
      </c>
      <c r="H3576" s="326" t="s">
        <v>6249</v>
      </c>
      <c r="I3576" s="327">
        <v>0</v>
      </c>
      <c r="J3576" s="327">
        <v>0</v>
      </c>
      <c r="K3576" s="327">
        <v>0</v>
      </c>
      <c r="L3576" s="327">
        <v>0</v>
      </c>
      <c r="M3576" s="327">
        <v>0</v>
      </c>
      <c r="N3576" s="326" t="s">
        <v>7279</v>
      </c>
    </row>
    <row r="3577" spans="2:14" ht="15" hidden="1" x14ac:dyDescent="0.25">
      <c r="B3577" s="324" t="s">
        <v>16999</v>
      </c>
      <c r="C3577" s="324" t="s">
        <v>1255</v>
      </c>
      <c r="D3577" s="324" t="s">
        <v>6464</v>
      </c>
      <c r="E3577" s="324" t="s">
        <v>8651</v>
      </c>
      <c r="F3577" s="324" t="s">
        <v>801</v>
      </c>
      <c r="G3577" s="324" t="s">
        <v>896</v>
      </c>
      <c r="H3577" s="324" t="s">
        <v>6249</v>
      </c>
      <c r="I3577" s="325">
        <v>0</v>
      </c>
      <c r="J3577" s="325">
        <v>0</v>
      </c>
      <c r="K3577" s="325">
        <v>0</v>
      </c>
      <c r="L3577" s="325">
        <v>0</v>
      </c>
      <c r="M3577" s="325">
        <v>0</v>
      </c>
      <c r="N3577" s="324" t="s">
        <v>7279</v>
      </c>
    </row>
    <row r="3578" spans="2:14" ht="15" hidden="1" x14ac:dyDescent="0.25">
      <c r="B3578" s="326" t="s">
        <v>17000</v>
      </c>
      <c r="C3578" s="326" t="s">
        <v>1255</v>
      </c>
      <c r="D3578" s="326" t="s">
        <v>6464</v>
      </c>
      <c r="E3578" s="326" t="s">
        <v>8025</v>
      </c>
      <c r="F3578" s="326" t="s">
        <v>801</v>
      </c>
      <c r="G3578" s="326" t="s">
        <v>896</v>
      </c>
      <c r="H3578" s="326" t="s">
        <v>6249</v>
      </c>
      <c r="I3578" s="327">
        <v>0</v>
      </c>
      <c r="J3578" s="327">
        <v>0</v>
      </c>
      <c r="K3578" s="327">
        <v>0</v>
      </c>
      <c r="L3578" s="327">
        <v>0</v>
      </c>
      <c r="M3578" s="327">
        <v>0</v>
      </c>
      <c r="N3578" s="326" t="s">
        <v>7279</v>
      </c>
    </row>
    <row r="3579" spans="2:14" ht="15" hidden="1" x14ac:dyDescent="0.25">
      <c r="B3579" s="324" t="s">
        <v>17001</v>
      </c>
      <c r="C3579" s="324" t="s">
        <v>1255</v>
      </c>
      <c r="D3579" s="324" t="s">
        <v>6464</v>
      </c>
      <c r="E3579" s="324" t="s">
        <v>10370</v>
      </c>
      <c r="F3579" s="324" t="s">
        <v>801</v>
      </c>
      <c r="G3579" s="324" t="s">
        <v>896</v>
      </c>
      <c r="H3579" s="324" t="s">
        <v>6249</v>
      </c>
      <c r="I3579" s="325">
        <v>0</v>
      </c>
      <c r="J3579" s="325">
        <v>0</v>
      </c>
      <c r="K3579" s="325">
        <v>0</v>
      </c>
      <c r="L3579" s="325">
        <v>0</v>
      </c>
      <c r="M3579" s="325">
        <v>0</v>
      </c>
      <c r="N3579" s="324" t="s">
        <v>7279</v>
      </c>
    </row>
    <row r="3580" spans="2:14" ht="15" hidden="1" x14ac:dyDescent="0.25">
      <c r="B3580" s="326" t="s">
        <v>17002</v>
      </c>
      <c r="C3580" s="326" t="s">
        <v>1255</v>
      </c>
      <c r="D3580" s="326" t="s">
        <v>6464</v>
      </c>
      <c r="E3580" s="326" t="s">
        <v>7238</v>
      </c>
      <c r="F3580" s="326" t="s">
        <v>2327</v>
      </c>
      <c r="G3580" s="326" t="s">
        <v>896</v>
      </c>
      <c r="H3580" s="326" t="s">
        <v>6249</v>
      </c>
      <c r="I3580" s="327">
        <v>0</v>
      </c>
      <c r="J3580" s="327">
        <v>0</v>
      </c>
      <c r="K3580" s="327">
        <v>0</v>
      </c>
      <c r="L3580" s="327">
        <v>0</v>
      </c>
      <c r="M3580" s="327">
        <v>0</v>
      </c>
      <c r="N3580" s="326" t="s">
        <v>7279</v>
      </c>
    </row>
    <row r="3581" spans="2:14" ht="15" hidden="1" x14ac:dyDescent="0.25">
      <c r="B3581" s="326" t="s">
        <v>17003</v>
      </c>
      <c r="C3581" s="326" t="s">
        <v>1255</v>
      </c>
      <c r="D3581" s="326" t="s">
        <v>4187</v>
      </c>
      <c r="E3581" s="326" t="s">
        <v>2654</v>
      </c>
      <c r="F3581" s="326" t="s">
        <v>801</v>
      </c>
      <c r="G3581" s="326" t="s">
        <v>896</v>
      </c>
      <c r="H3581" s="326" t="s">
        <v>6249</v>
      </c>
      <c r="I3581" s="327">
        <v>0</v>
      </c>
      <c r="J3581" s="327">
        <v>0</v>
      </c>
      <c r="K3581" s="327">
        <v>0</v>
      </c>
      <c r="L3581" s="327">
        <v>0</v>
      </c>
      <c r="M3581" s="327">
        <v>0</v>
      </c>
      <c r="N3581" s="326" t="s">
        <v>7279</v>
      </c>
    </row>
    <row r="3582" spans="2:14" ht="15" hidden="1" x14ac:dyDescent="0.25">
      <c r="B3582" s="326" t="s">
        <v>17004</v>
      </c>
      <c r="C3582" s="326" t="s">
        <v>1255</v>
      </c>
      <c r="D3582" s="326" t="s">
        <v>4187</v>
      </c>
      <c r="E3582" s="326" t="s">
        <v>2655</v>
      </c>
      <c r="F3582" s="326" t="s">
        <v>801</v>
      </c>
      <c r="G3582" s="326" t="s">
        <v>896</v>
      </c>
      <c r="H3582" s="326" t="s">
        <v>6249</v>
      </c>
      <c r="I3582" s="327">
        <v>0</v>
      </c>
      <c r="J3582" s="327">
        <v>0</v>
      </c>
      <c r="K3582" s="327">
        <v>0</v>
      </c>
      <c r="L3582" s="327">
        <v>0</v>
      </c>
      <c r="M3582" s="327">
        <v>0</v>
      </c>
      <c r="N3582" s="326" t="s">
        <v>7279</v>
      </c>
    </row>
    <row r="3583" spans="2:14" ht="15" hidden="1" x14ac:dyDescent="0.25">
      <c r="B3583" s="326" t="s">
        <v>17005</v>
      </c>
      <c r="C3583" s="326" t="s">
        <v>1255</v>
      </c>
      <c r="D3583" s="326" t="s">
        <v>4187</v>
      </c>
      <c r="E3583" s="326" t="s">
        <v>2660</v>
      </c>
      <c r="F3583" s="326" t="s">
        <v>801</v>
      </c>
      <c r="G3583" s="326" t="s">
        <v>896</v>
      </c>
      <c r="H3583" s="326" t="s">
        <v>6249</v>
      </c>
      <c r="I3583" s="327">
        <v>0</v>
      </c>
      <c r="J3583" s="327">
        <v>0</v>
      </c>
      <c r="K3583" s="327">
        <v>0</v>
      </c>
      <c r="L3583" s="327">
        <v>0</v>
      </c>
      <c r="M3583" s="327">
        <v>0</v>
      </c>
      <c r="N3583" s="326" t="s">
        <v>7279</v>
      </c>
    </row>
    <row r="3584" spans="2:14" ht="15" hidden="1" x14ac:dyDescent="0.25">
      <c r="B3584" s="326" t="s">
        <v>17006</v>
      </c>
      <c r="C3584" s="326" t="s">
        <v>1255</v>
      </c>
      <c r="D3584" s="326" t="s">
        <v>4187</v>
      </c>
      <c r="E3584" s="326" t="s">
        <v>3480</v>
      </c>
      <c r="F3584" s="326" t="s">
        <v>801</v>
      </c>
      <c r="G3584" s="326" t="s">
        <v>896</v>
      </c>
      <c r="H3584" s="326" t="s">
        <v>6249</v>
      </c>
      <c r="I3584" s="327">
        <v>40</v>
      </c>
      <c r="J3584" s="327">
        <v>0</v>
      </c>
      <c r="K3584" s="327">
        <v>40</v>
      </c>
      <c r="L3584" s="327">
        <v>532.48</v>
      </c>
      <c r="M3584" s="327">
        <v>0</v>
      </c>
      <c r="N3584" s="326" t="s">
        <v>7279</v>
      </c>
    </row>
    <row r="3585" spans="2:14" ht="15" hidden="1" x14ac:dyDescent="0.25">
      <c r="B3585" s="326" t="s">
        <v>17007</v>
      </c>
      <c r="C3585" s="326" t="s">
        <v>1255</v>
      </c>
      <c r="D3585" s="326" t="s">
        <v>4187</v>
      </c>
      <c r="E3585" s="326" t="s">
        <v>3811</v>
      </c>
      <c r="F3585" s="326" t="s">
        <v>801</v>
      </c>
      <c r="G3585" s="326" t="s">
        <v>896</v>
      </c>
      <c r="H3585" s="326" t="s">
        <v>6249</v>
      </c>
      <c r="I3585" s="327">
        <v>0</v>
      </c>
      <c r="J3585" s="327">
        <v>0</v>
      </c>
      <c r="K3585" s="327">
        <v>0</v>
      </c>
      <c r="L3585" s="327">
        <v>0</v>
      </c>
      <c r="M3585" s="327">
        <v>0</v>
      </c>
      <c r="N3585" s="326" t="s">
        <v>7279</v>
      </c>
    </row>
    <row r="3586" spans="2:14" ht="15" hidden="1" x14ac:dyDescent="0.25">
      <c r="B3586" s="326" t="s">
        <v>17008</v>
      </c>
      <c r="C3586" s="326" t="s">
        <v>1255</v>
      </c>
      <c r="D3586" s="326" t="s">
        <v>4187</v>
      </c>
      <c r="E3586" s="326" t="s">
        <v>5195</v>
      </c>
      <c r="F3586" s="326" t="s">
        <v>801</v>
      </c>
      <c r="G3586" s="326" t="s">
        <v>896</v>
      </c>
      <c r="H3586" s="326" t="s">
        <v>6249</v>
      </c>
      <c r="I3586" s="327">
        <v>0</v>
      </c>
      <c r="J3586" s="327">
        <v>0</v>
      </c>
      <c r="K3586" s="327">
        <v>0</v>
      </c>
      <c r="L3586" s="327">
        <v>0</v>
      </c>
      <c r="M3586" s="327">
        <v>0</v>
      </c>
      <c r="N3586" s="326" t="s">
        <v>7279</v>
      </c>
    </row>
    <row r="3587" spans="2:14" ht="15" hidden="1" x14ac:dyDescent="0.25">
      <c r="B3587" s="324" t="s">
        <v>17009</v>
      </c>
      <c r="C3587" s="324" t="s">
        <v>1255</v>
      </c>
      <c r="D3587" s="324" t="s">
        <v>4187</v>
      </c>
      <c r="E3587" s="324" t="s">
        <v>4188</v>
      </c>
      <c r="F3587" s="324" t="s">
        <v>801</v>
      </c>
      <c r="G3587" s="324" t="s">
        <v>896</v>
      </c>
      <c r="H3587" s="324" t="s">
        <v>6249</v>
      </c>
      <c r="I3587" s="325">
        <v>0</v>
      </c>
      <c r="J3587" s="325">
        <v>0</v>
      </c>
      <c r="K3587" s="325">
        <v>0</v>
      </c>
      <c r="L3587" s="325">
        <v>0</v>
      </c>
      <c r="M3587" s="325">
        <v>0</v>
      </c>
      <c r="N3587" s="324" t="s">
        <v>7279</v>
      </c>
    </row>
    <row r="3588" spans="2:14" ht="15" hidden="1" x14ac:dyDescent="0.25">
      <c r="B3588" s="324" t="s">
        <v>17010</v>
      </c>
      <c r="C3588" s="324" t="s">
        <v>1255</v>
      </c>
      <c r="D3588" s="324" t="s">
        <v>4187</v>
      </c>
      <c r="E3588" s="324" t="s">
        <v>5197</v>
      </c>
      <c r="F3588" s="324" t="s">
        <v>801</v>
      </c>
      <c r="G3588" s="324" t="s">
        <v>896</v>
      </c>
      <c r="H3588" s="324" t="s">
        <v>6249</v>
      </c>
      <c r="I3588" s="325">
        <v>0</v>
      </c>
      <c r="J3588" s="325">
        <v>0</v>
      </c>
      <c r="K3588" s="325">
        <v>0</v>
      </c>
      <c r="L3588" s="325">
        <v>0</v>
      </c>
      <c r="M3588" s="325">
        <v>0</v>
      </c>
      <c r="N3588" s="324" t="s">
        <v>7279</v>
      </c>
    </row>
    <row r="3589" spans="2:14" ht="15" hidden="1" x14ac:dyDescent="0.25">
      <c r="B3589" s="326" t="s">
        <v>17011</v>
      </c>
      <c r="C3589" s="326" t="s">
        <v>1255</v>
      </c>
      <c r="D3589" s="326" t="s">
        <v>4187</v>
      </c>
      <c r="E3589" s="326" t="s">
        <v>5199</v>
      </c>
      <c r="F3589" s="326" t="s">
        <v>801</v>
      </c>
      <c r="G3589" s="326" t="s">
        <v>896</v>
      </c>
      <c r="H3589" s="326" t="s">
        <v>6249</v>
      </c>
      <c r="I3589" s="327">
        <v>0</v>
      </c>
      <c r="J3589" s="327">
        <v>0</v>
      </c>
      <c r="K3589" s="327">
        <v>0</v>
      </c>
      <c r="L3589" s="327">
        <v>0</v>
      </c>
      <c r="M3589" s="327">
        <v>0</v>
      </c>
      <c r="N3589" s="326" t="s">
        <v>7279</v>
      </c>
    </row>
    <row r="3590" spans="2:14" ht="15" hidden="1" x14ac:dyDescent="0.25">
      <c r="B3590" s="324" t="s">
        <v>17012</v>
      </c>
      <c r="C3590" s="324" t="s">
        <v>1255</v>
      </c>
      <c r="D3590" s="324" t="s">
        <v>4187</v>
      </c>
      <c r="E3590" s="324" t="s">
        <v>7365</v>
      </c>
      <c r="F3590" s="324" t="s">
        <v>801</v>
      </c>
      <c r="G3590" s="324" t="s">
        <v>896</v>
      </c>
      <c r="H3590" s="324" t="s">
        <v>6249</v>
      </c>
      <c r="I3590" s="325">
        <v>0</v>
      </c>
      <c r="J3590" s="325">
        <v>0</v>
      </c>
      <c r="K3590" s="325">
        <v>0</v>
      </c>
      <c r="L3590" s="325">
        <v>0</v>
      </c>
      <c r="M3590" s="325">
        <v>0</v>
      </c>
      <c r="N3590" s="324" t="s">
        <v>7279</v>
      </c>
    </row>
    <row r="3591" spans="2:14" ht="15" hidden="1" x14ac:dyDescent="0.25">
      <c r="B3591" s="326" t="s">
        <v>17013</v>
      </c>
      <c r="C3591" s="326" t="s">
        <v>1255</v>
      </c>
      <c r="D3591" s="326" t="s">
        <v>4187</v>
      </c>
      <c r="E3591" s="326" t="s">
        <v>9629</v>
      </c>
      <c r="F3591" s="326" t="s">
        <v>801</v>
      </c>
      <c r="G3591" s="326" t="s">
        <v>896</v>
      </c>
      <c r="H3591" s="326" t="s">
        <v>6249</v>
      </c>
      <c r="I3591" s="327">
        <v>0</v>
      </c>
      <c r="J3591" s="327">
        <v>0</v>
      </c>
      <c r="K3591" s="327">
        <v>0</v>
      </c>
      <c r="L3591" s="327">
        <v>0</v>
      </c>
      <c r="M3591" s="327">
        <v>0</v>
      </c>
      <c r="N3591" s="326" t="s">
        <v>7279</v>
      </c>
    </row>
    <row r="3592" spans="2:14" ht="15" hidden="1" x14ac:dyDescent="0.25">
      <c r="B3592" s="324" t="s">
        <v>17014</v>
      </c>
      <c r="C3592" s="324" t="s">
        <v>1255</v>
      </c>
      <c r="D3592" s="324" t="s">
        <v>4187</v>
      </c>
      <c r="E3592" s="324" t="s">
        <v>9630</v>
      </c>
      <c r="F3592" s="324" t="s">
        <v>801</v>
      </c>
      <c r="G3592" s="324" t="s">
        <v>896</v>
      </c>
      <c r="H3592" s="324" t="s">
        <v>6249</v>
      </c>
      <c r="I3592" s="325">
        <v>0</v>
      </c>
      <c r="J3592" s="325">
        <v>0</v>
      </c>
      <c r="K3592" s="325">
        <v>0</v>
      </c>
      <c r="L3592" s="325">
        <v>0</v>
      </c>
      <c r="M3592" s="325">
        <v>0</v>
      </c>
      <c r="N3592" s="324" t="s">
        <v>7279</v>
      </c>
    </row>
    <row r="3593" spans="2:14" ht="15" hidden="1" x14ac:dyDescent="0.25">
      <c r="B3593" s="326" t="s">
        <v>17015</v>
      </c>
      <c r="C3593" s="326" t="s">
        <v>1255</v>
      </c>
      <c r="D3593" s="326" t="s">
        <v>4187</v>
      </c>
      <c r="E3593" s="326" t="s">
        <v>12669</v>
      </c>
      <c r="F3593" s="326" t="s">
        <v>801</v>
      </c>
      <c r="G3593" s="326" t="s">
        <v>896</v>
      </c>
      <c r="H3593" s="326" t="s">
        <v>6249</v>
      </c>
      <c r="I3593" s="327">
        <v>0</v>
      </c>
      <c r="J3593" s="327">
        <v>0</v>
      </c>
      <c r="K3593" s="327">
        <v>0</v>
      </c>
      <c r="L3593" s="327">
        <v>0</v>
      </c>
      <c r="M3593" s="327">
        <v>0</v>
      </c>
      <c r="N3593" s="326" t="s">
        <v>7279</v>
      </c>
    </row>
    <row r="3594" spans="2:14" ht="15" hidden="1" x14ac:dyDescent="0.25">
      <c r="B3594" s="324" t="s">
        <v>17016</v>
      </c>
      <c r="C3594" s="324" t="s">
        <v>1255</v>
      </c>
      <c r="D3594" s="324" t="s">
        <v>4187</v>
      </c>
      <c r="E3594" s="324" t="s">
        <v>12670</v>
      </c>
      <c r="F3594" s="324" t="s">
        <v>801</v>
      </c>
      <c r="G3594" s="324" t="s">
        <v>896</v>
      </c>
      <c r="H3594" s="324" t="s">
        <v>6249</v>
      </c>
      <c r="I3594" s="325">
        <v>0</v>
      </c>
      <c r="J3594" s="325">
        <v>0</v>
      </c>
      <c r="K3594" s="325">
        <v>0</v>
      </c>
      <c r="L3594" s="325">
        <v>0</v>
      </c>
      <c r="M3594" s="325">
        <v>0</v>
      </c>
      <c r="N3594" s="324" t="s">
        <v>7279</v>
      </c>
    </row>
    <row r="3595" spans="2:14" ht="15" hidden="1" x14ac:dyDescent="0.25">
      <c r="B3595" s="326" t="s">
        <v>17017</v>
      </c>
      <c r="C3595" s="326" t="s">
        <v>1255</v>
      </c>
      <c r="D3595" s="326" t="s">
        <v>4187</v>
      </c>
      <c r="E3595" s="326" t="s">
        <v>12671</v>
      </c>
      <c r="F3595" s="326" t="s">
        <v>801</v>
      </c>
      <c r="G3595" s="326" t="s">
        <v>896</v>
      </c>
      <c r="H3595" s="326" t="s">
        <v>6249</v>
      </c>
      <c r="I3595" s="327">
        <v>0</v>
      </c>
      <c r="J3595" s="327">
        <v>0</v>
      </c>
      <c r="K3595" s="327">
        <v>0</v>
      </c>
      <c r="L3595" s="327">
        <v>0</v>
      </c>
      <c r="M3595" s="327">
        <v>0</v>
      </c>
      <c r="N3595" s="326" t="s">
        <v>7279</v>
      </c>
    </row>
    <row r="3596" spans="2:14" ht="15" hidden="1" x14ac:dyDescent="0.25">
      <c r="B3596" s="324" t="s">
        <v>17018</v>
      </c>
      <c r="C3596" s="324" t="s">
        <v>1255</v>
      </c>
      <c r="D3596" s="324" t="s">
        <v>17019</v>
      </c>
      <c r="E3596" s="324" t="s">
        <v>2663</v>
      </c>
      <c r="F3596" s="324" t="s">
        <v>800</v>
      </c>
      <c r="G3596" s="324" t="s">
        <v>896</v>
      </c>
      <c r="H3596" s="324" t="s">
        <v>6249</v>
      </c>
      <c r="I3596" s="325">
        <v>0</v>
      </c>
      <c r="J3596" s="325">
        <v>0</v>
      </c>
      <c r="K3596" s="325">
        <v>0</v>
      </c>
      <c r="L3596" s="325">
        <v>0</v>
      </c>
      <c r="M3596" s="325">
        <v>0</v>
      </c>
      <c r="N3596" s="324" t="s">
        <v>7279</v>
      </c>
    </row>
    <row r="3597" spans="2:14" ht="15" hidden="1" x14ac:dyDescent="0.25">
      <c r="B3597" s="324" t="s">
        <v>17020</v>
      </c>
      <c r="C3597" s="324" t="s">
        <v>1255</v>
      </c>
      <c r="D3597" s="324" t="s">
        <v>17019</v>
      </c>
      <c r="E3597" s="324" t="s">
        <v>5200</v>
      </c>
      <c r="F3597" s="324" t="s">
        <v>801</v>
      </c>
      <c r="G3597" s="324" t="s">
        <v>896</v>
      </c>
      <c r="H3597" s="324" t="s">
        <v>6249</v>
      </c>
      <c r="I3597" s="325">
        <v>0</v>
      </c>
      <c r="J3597" s="325">
        <v>0</v>
      </c>
      <c r="K3597" s="325">
        <v>0</v>
      </c>
      <c r="L3597" s="325">
        <v>0</v>
      </c>
      <c r="M3597" s="325">
        <v>0</v>
      </c>
      <c r="N3597" s="324" t="s">
        <v>7279</v>
      </c>
    </row>
    <row r="3598" spans="2:14" ht="15" hidden="1" x14ac:dyDescent="0.25">
      <c r="B3598" s="324" t="s">
        <v>17021</v>
      </c>
      <c r="C3598" s="324" t="s">
        <v>1255</v>
      </c>
      <c r="D3598" s="324" t="s">
        <v>17019</v>
      </c>
      <c r="E3598" s="324" t="s">
        <v>2664</v>
      </c>
      <c r="F3598" s="324" t="s">
        <v>1226</v>
      </c>
      <c r="G3598" s="324" t="s">
        <v>896</v>
      </c>
      <c r="H3598" s="324" t="s">
        <v>6249</v>
      </c>
      <c r="I3598" s="325">
        <v>0</v>
      </c>
      <c r="J3598" s="325">
        <v>0</v>
      </c>
      <c r="K3598" s="325">
        <v>0</v>
      </c>
      <c r="L3598" s="325">
        <v>0</v>
      </c>
      <c r="M3598" s="325">
        <v>0</v>
      </c>
      <c r="N3598" s="324" t="s">
        <v>7279</v>
      </c>
    </row>
    <row r="3599" spans="2:14" ht="15" hidden="1" x14ac:dyDescent="0.25">
      <c r="B3599" s="324" t="s">
        <v>17022</v>
      </c>
      <c r="C3599" s="324" t="s">
        <v>1255</v>
      </c>
      <c r="D3599" s="324" t="s">
        <v>17019</v>
      </c>
      <c r="E3599" s="324" t="s">
        <v>2666</v>
      </c>
      <c r="F3599" s="324" t="s">
        <v>801</v>
      </c>
      <c r="G3599" s="324" t="s">
        <v>896</v>
      </c>
      <c r="H3599" s="324" t="s">
        <v>6249</v>
      </c>
      <c r="I3599" s="325">
        <v>0</v>
      </c>
      <c r="J3599" s="325">
        <v>0</v>
      </c>
      <c r="K3599" s="325">
        <v>0</v>
      </c>
      <c r="L3599" s="325">
        <v>0</v>
      </c>
      <c r="M3599" s="325">
        <v>0</v>
      </c>
      <c r="N3599" s="324" t="s">
        <v>7279</v>
      </c>
    </row>
    <row r="3600" spans="2:14" ht="15" hidden="1" x14ac:dyDescent="0.25">
      <c r="B3600" s="324" t="s">
        <v>17023</v>
      </c>
      <c r="C3600" s="324" t="s">
        <v>1255</v>
      </c>
      <c r="D3600" s="324" t="s">
        <v>17019</v>
      </c>
      <c r="E3600" s="324" t="s">
        <v>2671</v>
      </c>
      <c r="F3600" s="324" t="s">
        <v>801</v>
      </c>
      <c r="G3600" s="324" t="s">
        <v>896</v>
      </c>
      <c r="H3600" s="324" t="s">
        <v>6249</v>
      </c>
      <c r="I3600" s="325">
        <v>0</v>
      </c>
      <c r="J3600" s="325">
        <v>0</v>
      </c>
      <c r="K3600" s="325">
        <v>0</v>
      </c>
      <c r="L3600" s="325">
        <v>0</v>
      </c>
      <c r="M3600" s="325">
        <v>0</v>
      </c>
      <c r="N3600" s="324" t="s">
        <v>7279</v>
      </c>
    </row>
    <row r="3601" spans="2:14" ht="15" hidden="1" x14ac:dyDescent="0.25">
      <c r="B3601" s="324" t="s">
        <v>17024</v>
      </c>
      <c r="C3601" s="324" t="s">
        <v>1255</v>
      </c>
      <c r="D3601" s="324" t="s">
        <v>17019</v>
      </c>
      <c r="E3601" s="324" t="s">
        <v>2672</v>
      </c>
      <c r="F3601" s="324" t="s">
        <v>800</v>
      </c>
      <c r="G3601" s="324" t="s">
        <v>896</v>
      </c>
      <c r="H3601" s="324" t="s">
        <v>6249</v>
      </c>
      <c r="I3601" s="325">
        <v>0</v>
      </c>
      <c r="J3601" s="325">
        <v>0</v>
      </c>
      <c r="K3601" s="325">
        <v>0</v>
      </c>
      <c r="L3601" s="325">
        <v>0</v>
      </c>
      <c r="M3601" s="325">
        <v>0</v>
      </c>
      <c r="N3601" s="324" t="s">
        <v>7279</v>
      </c>
    </row>
    <row r="3602" spans="2:14" ht="15" hidden="1" x14ac:dyDescent="0.25">
      <c r="B3602" s="324" t="s">
        <v>17025</v>
      </c>
      <c r="C3602" s="324" t="s">
        <v>1255</v>
      </c>
      <c r="D3602" s="324" t="s">
        <v>17019</v>
      </c>
      <c r="E3602" s="324" t="s">
        <v>2674</v>
      </c>
      <c r="F3602" s="324" t="s">
        <v>801</v>
      </c>
      <c r="G3602" s="324" t="s">
        <v>896</v>
      </c>
      <c r="H3602" s="324" t="s">
        <v>6249</v>
      </c>
      <c r="I3602" s="325">
        <v>0</v>
      </c>
      <c r="J3602" s="325">
        <v>0</v>
      </c>
      <c r="K3602" s="325">
        <v>0</v>
      </c>
      <c r="L3602" s="325">
        <v>0</v>
      </c>
      <c r="M3602" s="325">
        <v>0</v>
      </c>
      <c r="N3602" s="324" t="s">
        <v>7279</v>
      </c>
    </row>
    <row r="3603" spans="2:14" ht="15" hidden="1" x14ac:dyDescent="0.25">
      <c r="B3603" s="324" t="s">
        <v>17026</v>
      </c>
      <c r="C3603" s="324" t="s">
        <v>1255</v>
      </c>
      <c r="D3603" s="324" t="s">
        <v>17019</v>
      </c>
      <c r="E3603" s="324" t="s">
        <v>2675</v>
      </c>
      <c r="F3603" s="324" t="s">
        <v>801</v>
      </c>
      <c r="G3603" s="324" t="s">
        <v>896</v>
      </c>
      <c r="H3603" s="324" t="s">
        <v>6249</v>
      </c>
      <c r="I3603" s="325">
        <v>0</v>
      </c>
      <c r="J3603" s="325">
        <v>0</v>
      </c>
      <c r="K3603" s="325">
        <v>0</v>
      </c>
      <c r="L3603" s="325">
        <v>0</v>
      </c>
      <c r="M3603" s="325">
        <v>0</v>
      </c>
      <c r="N3603" s="324" t="s">
        <v>7279</v>
      </c>
    </row>
    <row r="3604" spans="2:14" ht="15" hidden="1" x14ac:dyDescent="0.25">
      <c r="B3604" s="324" t="s">
        <v>17027</v>
      </c>
      <c r="C3604" s="324" t="s">
        <v>1255</v>
      </c>
      <c r="D3604" s="324" t="s">
        <v>17019</v>
      </c>
      <c r="E3604" s="324" t="s">
        <v>2676</v>
      </c>
      <c r="F3604" s="324" t="s">
        <v>801</v>
      </c>
      <c r="G3604" s="324" t="s">
        <v>896</v>
      </c>
      <c r="H3604" s="324" t="s">
        <v>6249</v>
      </c>
      <c r="I3604" s="325">
        <v>0</v>
      </c>
      <c r="J3604" s="325">
        <v>0</v>
      </c>
      <c r="K3604" s="325">
        <v>0</v>
      </c>
      <c r="L3604" s="325">
        <v>0</v>
      </c>
      <c r="M3604" s="325">
        <v>0</v>
      </c>
      <c r="N3604" s="324" t="s">
        <v>7279</v>
      </c>
    </row>
    <row r="3605" spans="2:14" ht="15" hidden="1" x14ac:dyDescent="0.25">
      <c r="B3605" s="326" t="s">
        <v>17028</v>
      </c>
      <c r="C3605" s="326" t="s">
        <v>1255</v>
      </c>
      <c r="D3605" s="326" t="s">
        <v>17019</v>
      </c>
      <c r="E3605" s="326" t="s">
        <v>5203</v>
      </c>
      <c r="F3605" s="326" t="s">
        <v>801</v>
      </c>
      <c r="G3605" s="326" t="s">
        <v>896</v>
      </c>
      <c r="H3605" s="326" t="s">
        <v>6249</v>
      </c>
      <c r="I3605" s="327">
        <v>0</v>
      </c>
      <c r="J3605" s="327">
        <v>0</v>
      </c>
      <c r="K3605" s="327">
        <v>0</v>
      </c>
      <c r="L3605" s="327">
        <v>0</v>
      </c>
      <c r="M3605" s="327">
        <v>0</v>
      </c>
      <c r="N3605" s="326" t="s">
        <v>7279</v>
      </c>
    </row>
    <row r="3606" spans="2:14" ht="15" hidden="1" x14ac:dyDescent="0.25">
      <c r="B3606" s="324" t="s">
        <v>17029</v>
      </c>
      <c r="C3606" s="324" t="s">
        <v>1255</v>
      </c>
      <c r="D3606" s="324" t="s">
        <v>17019</v>
      </c>
      <c r="E3606" s="324" t="s">
        <v>6467</v>
      </c>
      <c r="F3606" s="324" t="s">
        <v>801</v>
      </c>
      <c r="G3606" s="324" t="s">
        <v>896</v>
      </c>
      <c r="H3606" s="324" t="s">
        <v>6249</v>
      </c>
      <c r="I3606" s="325">
        <v>0</v>
      </c>
      <c r="J3606" s="325">
        <v>0</v>
      </c>
      <c r="K3606" s="325">
        <v>0</v>
      </c>
      <c r="L3606" s="325">
        <v>0</v>
      </c>
      <c r="M3606" s="325">
        <v>0</v>
      </c>
      <c r="N3606" s="324" t="s">
        <v>7279</v>
      </c>
    </row>
    <row r="3607" spans="2:14" ht="15" hidden="1" x14ac:dyDescent="0.25">
      <c r="B3607" s="326" t="s">
        <v>17030</v>
      </c>
      <c r="C3607" s="326" t="s">
        <v>1255</v>
      </c>
      <c r="D3607" s="326" t="s">
        <v>17019</v>
      </c>
      <c r="E3607" s="326" t="s">
        <v>6468</v>
      </c>
      <c r="F3607" s="326" t="s">
        <v>2354</v>
      </c>
      <c r="G3607" s="326" t="s">
        <v>896</v>
      </c>
      <c r="H3607" s="326" t="s">
        <v>6249</v>
      </c>
      <c r="I3607" s="327">
        <v>0</v>
      </c>
      <c r="J3607" s="327">
        <v>0</v>
      </c>
      <c r="K3607" s="327">
        <v>0</v>
      </c>
      <c r="L3607" s="327">
        <v>0</v>
      </c>
      <c r="M3607" s="327">
        <v>0</v>
      </c>
      <c r="N3607" s="326" t="s">
        <v>7279</v>
      </c>
    </row>
    <row r="3608" spans="2:14" ht="15" hidden="1" x14ac:dyDescent="0.25">
      <c r="B3608" s="326" t="s">
        <v>17031</v>
      </c>
      <c r="C3608" s="326" t="s">
        <v>1255</v>
      </c>
      <c r="D3608" s="326" t="s">
        <v>17019</v>
      </c>
      <c r="E3608" s="326" t="s">
        <v>8190</v>
      </c>
      <c r="F3608" s="326" t="s">
        <v>801</v>
      </c>
      <c r="G3608" s="326" t="s">
        <v>896</v>
      </c>
      <c r="H3608" s="326" t="s">
        <v>6249</v>
      </c>
      <c r="I3608" s="327">
        <v>0</v>
      </c>
      <c r="J3608" s="327">
        <v>0</v>
      </c>
      <c r="K3608" s="327">
        <v>0</v>
      </c>
      <c r="L3608" s="327">
        <v>0</v>
      </c>
      <c r="M3608" s="327">
        <v>0</v>
      </c>
      <c r="N3608" s="326" t="s">
        <v>7279</v>
      </c>
    </row>
    <row r="3609" spans="2:14" ht="15" hidden="1" x14ac:dyDescent="0.25">
      <c r="B3609" s="326" t="s">
        <v>17032</v>
      </c>
      <c r="C3609" s="326" t="s">
        <v>1255</v>
      </c>
      <c r="D3609" s="326" t="s">
        <v>17019</v>
      </c>
      <c r="E3609" s="326" t="s">
        <v>17033</v>
      </c>
      <c r="F3609" s="326" t="s">
        <v>801</v>
      </c>
      <c r="G3609" s="326" t="s">
        <v>896</v>
      </c>
      <c r="H3609" s="326" t="s">
        <v>6249</v>
      </c>
      <c r="I3609" s="327">
        <v>0</v>
      </c>
      <c r="J3609" s="327">
        <v>0</v>
      </c>
      <c r="K3609" s="327">
        <v>0</v>
      </c>
      <c r="L3609" s="327">
        <v>0</v>
      </c>
      <c r="M3609" s="327">
        <v>0</v>
      </c>
      <c r="N3609" s="326" t="s">
        <v>7279</v>
      </c>
    </row>
    <row r="3610" spans="2:14" ht="15" hidden="1" x14ac:dyDescent="0.25">
      <c r="B3610" s="326" t="s">
        <v>17034</v>
      </c>
      <c r="C3610" s="326" t="s">
        <v>1255</v>
      </c>
      <c r="D3610" s="326" t="s">
        <v>17019</v>
      </c>
      <c r="E3610" s="326" t="s">
        <v>12673</v>
      </c>
      <c r="F3610" s="326" t="s">
        <v>801</v>
      </c>
      <c r="G3610" s="326" t="s">
        <v>896</v>
      </c>
      <c r="H3610" s="326" t="s">
        <v>6249</v>
      </c>
      <c r="I3610" s="327">
        <v>0</v>
      </c>
      <c r="J3610" s="327">
        <v>0</v>
      </c>
      <c r="K3610" s="327">
        <v>0</v>
      </c>
      <c r="L3610" s="327">
        <v>0</v>
      </c>
      <c r="M3610" s="327">
        <v>0</v>
      </c>
      <c r="N3610" s="326" t="s">
        <v>7279</v>
      </c>
    </row>
    <row r="3611" spans="2:14" ht="15" hidden="1" x14ac:dyDescent="0.25">
      <c r="B3611" s="324" t="s">
        <v>17035</v>
      </c>
      <c r="C3611" s="324" t="s">
        <v>1255</v>
      </c>
      <c r="D3611" s="324" t="s">
        <v>17019</v>
      </c>
      <c r="E3611" s="324" t="s">
        <v>5205</v>
      </c>
      <c r="F3611" s="324" t="s">
        <v>1226</v>
      </c>
      <c r="G3611" s="324" t="s">
        <v>896</v>
      </c>
      <c r="H3611" s="324" t="s">
        <v>6249</v>
      </c>
      <c r="I3611" s="325">
        <v>0</v>
      </c>
      <c r="J3611" s="325">
        <v>0</v>
      </c>
      <c r="K3611" s="325">
        <v>0</v>
      </c>
      <c r="L3611" s="325">
        <v>0</v>
      </c>
      <c r="M3611" s="325">
        <v>0</v>
      </c>
      <c r="N3611" s="324" t="s">
        <v>7279</v>
      </c>
    </row>
    <row r="3612" spans="2:14" ht="15" hidden="1" x14ac:dyDescent="0.25">
      <c r="B3612" s="326" t="s">
        <v>17036</v>
      </c>
      <c r="C3612" s="326" t="s">
        <v>1255</v>
      </c>
      <c r="D3612" s="326" t="s">
        <v>17019</v>
      </c>
      <c r="E3612" s="326" t="s">
        <v>5207</v>
      </c>
      <c r="F3612" s="326" t="s">
        <v>2414</v>
      </c>
      <c r="G3612" s="326" t="s">
        <v>896</v>
      </c>
      <c r="H3612" s="326" t="s">
        <v>6249</v>
      </c>
      <c r="I3612" s="327">
        <v>0</v>
      </c>
      <c r="J3612" s="327">
        <v>0</v>
      </c>
      <c r="K3612" s="327">
        <v>0</v>
      </c>
      <c r="L3612" s="327">
        <v>0</v>
      </c>
      <c r="M3612" s="327">
        <v>0</v>
      </c>
      <c r="N3612" s="326" t="s">
        <v>7279</v>
      </c>
    </row>
    <row r="3613" spans="2:14" ht="15" hidden="1" x14ac:dyDescent="0.25">
      <c r="B3613" s="326" t="s">
        <v>17037</v>
      </c>
      <c r="C3613" s="326" t="s">
        <v>1255</v>
      </c>
      <c r="D3613" s="326" t="s">
        <v>17019</v>
      </c>
      <c r="E3613" s="326" t="s">
        <v>5208</v>
      </c>
      <c r="F3613" s="326" t="s">
        <v>801</v>
      </c>
      <c r="G3613" s="326" t="s">
        <v>896</v>
      </c>
      <c r="H3613" s="326" t="s">
        <v>6249</v>
      </c>
      <c r="I3613" s="327">
        <v>0</v>
      </c>
      <c r="J3613" s="327">
        <v>0</v>
      </c>
      <c r="K3613" s="327">
        <v>0</v>
      </c>
      <c r="L3613" s="327">
        <v>0</v>
      </c>
      <c r="M3613" s="327">
        <v>0</v>
      </c>
      <c r="N3613" s="326" t="s">
        <v>7279</v>
      </c>
    </row>
    <row r="3614" spans="2:14" ht="15" hidden="1" x14ac:dyDescent="0.25">
      <c r="B3614" s="326" t="s">
        <v>17038</v>
      </c>
      <c r="C3614" s="326" t="s">
        <v>1255</v>
      </c>
      <c r="D3614" s="326" t="s">
        <v>17019</v>
      </c>
      <c r="E3614" s="326" t="s">
        <v>5209</v>
      </c>
      <c r="F3614" s="326" t="s">
        <v>801</v>
      </c>
      <c r="G3614" s="326" t="s">
        <v>896</v>
      </c>
      <c r="H3614" s="326" t="s">
        <v>6249</v>
      </c>
      <c r="I3614" s="327">
        <v>0</v>
      </c>
      <c r="J3614" s="327">
        <v>0</v>
      </c>
      <c r="K3614" s="327">
        <v>0</v>
      </c>
      <c r="L3614" s="327">
        <v>0</v>
      </c>
      <c r="M3614" s="327">
        <v>0</v>
      </c>
      <c r="N3614" s="326" t="s">
        <v>7279</v>
      </c>
    </row>
    <row r="3615" spans="2:14" ht="15" hidden="1" x14ac:dyDescent="0.25">
      <c r="B3615" s="326" t="s">
        <v>17039</v>
      </c>
      <c r="C3615" s="326" t="s">
        <v>1255</v>
      </c>
      <c r="D3615" s="326" t="s">
        <v>17019</v>
      </c>
      <c r="E3615" s="326" t="s">
        <v>5210</v>
      </c>
      <c r="F3615" s="326" t="s">
        <v>801</v>
      </c>
      <c r="G3615" s="326" t="s">
        <v>896</v>
      </c>
      <c r="H3615" s="326" t="s">
        <v>6249</v>
      </c>
      <c r="I3615" s="327">
        <v>0</v>
      </c>
      <c r="J3615" s="327">
        <v>0</v>
      </c>
      <c r="K3615" s="327">
        <v>0</v>
      </c>
      <c r="L3615" s="327">
        <v>0</v>
      </c>
      <c r="M3615" s="327">
        <v>0</v>
      </c>
      <c r="N3615" s="326" t="s">
        <v>7279</v>
      </c>
    </row>
    <row r="3616" spans="2:14" ht="15" hidden="1" x14ac:dyDescent="0.25">
      <c r="B3616" s="326" t="s">
        <v>17040</v>
      </c>
      <c r="C3616" s="326" t="s">
        <v>1255</v>
      </c>
      <c r="D3616" s="326" t="s">
        <v>17019</v>
      </c>
      <c r="E3616" s="326" t="s">
        <v>5211</v>
      </c>
      <c r="F3616" s="326" t="s">
        <v>801</v>
      </c>
      <c r="G3616" s="326" t="s">
        <v>896</v>
      </c>
      <c r="H3616" s="326" t="s">
        <v>6249</v>
      </c>
      <c r="I3616" s="327">
        <v>0</v>
      </c>
      <c r="J3616" s="327">
        <v>0</v>
      </c>
      <c r="K3616" s="327">
        <v>0</v>
      </c>
      <c r="L3616" s="327">
        <v>0</v>
      </c>
      <c r="M3616" s="327">
        <v>0</v>
      </c>
      <c r="N3616" s="326" t="s">
        <v>7279</v>
      </c>
    </row>
    <row r="3617" spans="2:14" ht="15" hidden="1" x14ac:dyDescent="0.25">
      <c r="B3617" s="326" t="s">
        <v>17041</v>
      </c>
      <c r="C3617" s="326" t="s">
        <v>1255</v>
      </c>
      <c r="D3617" s="326" t="s">
        <v>17019</v>
      </c>
      <c r="E3617" s="326" t="s">
        <v>5212</v>
      </c>
      <c r="F3617" s="326" t="s">
        <v>801</v>
      </c>
      <c r="G3617" s="326" t="s">
        <v>896</v>
      </c>
      <c r="H3617" s="326" t="s">
        <v>6249</v>
      </c>
      <c r="I3617" s="327">
        <v>0</v>
      </c>
      <c r="J3617" s="327">
        <v>0</v>
      </c>
      <c r="K3617" s="327">
        <v>0</v>
      </c>
      <c r="L3617" s="327">
        <v>0</v>
      </c>
      <c r="M3617" s="327">
        <v>0</v>
      </c>
      <c r="N3617" s="326" t="s">
        <v>7279</v>
      </c>
    </row>
    <row r="3618" spans="2:14" ht="15" hidden="1" x14ac:dyDescent="0.25">
      <c r="B3618" s="324" t="s">
        <v>17042</v>
      </c>
      <c r="C3618" s="324" t="s">
        <v>1255</v>
      </c>
      <c r="D3618" s="324" t="s">
        <v>17019</v>
      </c>
      <c r="E3618" s="324" t="s">
        <v>5214</v>
      </c>
      <c r="F3618" s="324" t="s">
        <v>801</v>
      </c>
      <c r="G3618" s="324" t="s">
        <v>896</v>
      </c>
      <c r="H3618" s="324" t="s">
        <v>6249</v>
      </c>
      <c r="I3618" s="325">
        <v>0</v>
      </c>
      <c r="J3618" s="325">
        <v>0</v>
      </c>
      <c r="K3618" s="325">
        <v>0</v>
      </c>
      <c r="L3618" s="325">
        <v>0</v>
      </c>
      <c r="M3618" s="325">
        <v>0</v>
      </c>
      <c r="N3618" s="324" t="s">
        <v>7279</v>
      </c>
    </row>
    <row r="3619" spans="2:14" ht="15" hidden="1" x14ac:dyDescent="0.25">
      <c r="B3619" s="326" t="s">
        <v>17043</v>
      </c>
      <c r="C3619" s="326" t="s">
        <v>1255</v>
      </c>
      <c r="D3619" s="326" t="s">
        <v>17019</v>
      </c>
      <c r="E3619" s="326" t="s">
        <v>5216</v>
      </c>
      <c r="F3619" s="326" t="s">
        <v>801</v>
      </c>
      <c r="G3619" s="326" t="s">
        <v>896</v>
      </c>
      <c r="H3619" s="326" t="s">
        <v>6249</v>
      </c>
      <c r="I3619" s="327">
        <v>0</v>
      </c>
      <c r="J3619" s="327">
        <v>0</v>
      </c>
      <c r="K3619" s="327">
        <v>0</v>
      </c>
      <c r="L3619" s="327">
        <v>0</v>
      </c>
      <c r="M3619" s="327">
        <v>0</v>
      </c>
      <c r="N3619" s="326" t="s">
        <v>7279</v>
      </c>
    </row>
    <row r="3620" spans="2:14" ht="15" hidden="1" x14ac:dyDescent="0.25">
      <c r="B3620" s="326" t="s">
        <v>17044</v>
      </c>
      <c r="C3620" s="326" t="s">
        <v>1255</v>
      </c>
      <c r="D3620" s="326" t="s">
        <v>17019</v>
      </c>
      <c r="E3620" s="326" t="s">
        <v>5217</v>
      </c>
      <c r="F3620" s="326" t="s">
        <v>2327</v>
      </c>
      <c r="G3620" s="326" t="s">
        <v>896</v>
      </c>
      <c r="H3620" s="326" t="s">
        <v>6249</v>
      </c>
      <c r="I3620" s="327">
        <v>0</v>
      </c>
      <c r="J3620" s="327">
        <v>0</v>
      </c>
      <c r="K3620" s="327">
        <v>0</v>
      </c>
      <c r="L3620" s="327">
        <v>0</v>
      </c>
      <c r="M3620" s="327">
        <v>0</v>
      </c>
      <c r="N3620" s="326" t="s">
        <v>7279</v>
      </c>
    </row>
    <row r="3621" spans="2:14" ht="15" hidden="1" x14ac:dyDescent="0.25">
      <c r="B3621" s="326" t="s">
        <v>17045</v>
      </c>
      <c r="C3621" s="326" t="s">
        <v>1255</v>
      </c>
      <c r="D3621" s="326" t="s">
        <v>17019</v>
      </c>
      <c r="E3621" s="326" t="s">
        <v>2681</v>
      </c>
      <c r="F3621" s="326" t="s">
        <v>801</v>
      </c>
      <c r="G3621" s="326" t="s">
        <v>896</v>
      </c>
      <c r="H3621" s="326" t="s">
        <v>6249</v>
      </c>
      <c r="I3621" s="327">
        <v>0</v>
      </c>
      <c r="J3621" s="327">
        <v>0</v>
      </c>
      <c r="K3621" s="327">
        <v>0</v>
      </c>
      <c r="L3621" s="327">
        <v>0</v>
      </c>
      <c r="M3621" s="327">
        <v>0</v>
      </c>
      <c r="N3621" s="326" t="s">
        <v>7279</v>
      </c>
    </row>
    <row r="3622" spans="2:14" ht="15" hidden="1" x14ac:dyDescent="0.25">
      <c r="B3622" s="326" t="s">
        <v>17046</v>
      </c>
      <c r="C3622" s="326" t="s">
        <v>1255</v>
      </c>
      <c r="D3622" s="326" t="s">
        <v>17019</v>
      </c>
      <c r="E3622" s="326" t="s">
        <v>6475</v>
      </c>
      <c r="F3622" s="326" t="s">
        <v>801</v>
      </c>
      <c r="G3622" s="326" t="s">
        <v>896</v>
      </c>
      <c r="H3622" s="326" t="s">
        <v>6249</v>
      </c>
      <c r="I3622" s="327">
        <v>0</v>
      </c>
      <c r="J3622" s="327">
        <v>0</v>
      </c>
      <c r="K3622" s="327">
        <v>0</v>
      </c>
      <c r="L3622" s="327">
        <v>0</v>
      </c>
      <c r="M3622" s="327">
        <v>0</v>
      </c>
      <c r="N3622" s="326" t="s">
        <v>7279</v>
      </c>
    </row>
    <row r="3623" spans="2:14" ht="15" hidden="1" x14ac:dyDescent="0.25">
      <c r="B3623" s="326" t="s">
        <v>17047</v>
      </c>
      <c r="C3623" s="326" t="s">
        <v>1255</v>
      </c>
      <c r="D3623" s="326" t="s">
        <v>17019</v>
      </c>
      <c r="E3623" s="326" t="s">
        <v>2682</v>
      </c>
      <c r="F3623" s="326" t="s">
        <v>800</v>
      </c>
      <c r="G3623" s="326" t="s">
        <v>896</v>
      </c>
      <c r="H3623" s="326" t="s">
        <v>6249</v>
      </c>
      <c r="I3623" s="327">
        <v>0</v>
      </c>
      <c r="J3623" s="327">
        <v>0</v>
      </c>
      <c r="K3623" s="327">
        <v>0</v>
      </c>
      <c r="L3623" s="327">
        <v>0</v>
      </c>
      <c r="M3623" s="327">
        <v>0</v>
      </c>
      <c r="N3623" s="326" t="s">
        <v>7279</v>
      </c>
    </row>
    <row r="3624" spans="2:14" ht="15" hidden="1" x14ac:dyDescent="0.25">
      <c r="B3624" s="326" t="s">
        <v>17048</v>
      </c>
      <c r="C3624" s="326" t="s">
        <v>1255</v>
      </c>
      <c r="D3624" s="326" t="s">
        <v>17019</v>
      </c>
      <c r="E3624" s="326" t="s">
        <v>8026</v>
      </c>
      <c r="F3624" s="326" t="s">
        <v>800</v>
      </c>
      <c r="G3624" s="326" t="s">
        <v>896</v>
      </c>
      <c r="H3624" s="326" t="s">
        <v>6249</v>
      </c>
      <c r="I3624" s="327">
        <v>0</v>
      </c>
      <c r="J3624" s="327">
        <v>0</v>
      </c>
      <c r="K3624" s="327">
        <v>0</v>
      </c>
      <c r="L3624" s="327">
        <v>0</v>
      </c>
      <c r="M3624" s="327">
        <v>0</v>
      </c>
      <c r="N3624" s="326" t="s">
        <v>7279</v>
      </c>
    </row>
    <row r="3625" spans="2:14" ht="15" hidden="1" x14ac:dyDescent="0.25">
      <c r="B3625" s="324" t="s">
        <v>17049</v>
      </c>
      <c r="C3625" s="324" t="s">
        <v>1255</v>
      </c>
      <c r="D3625" s="324" t="s">
        <v>17019</v>
      </c>
      <c r="E3625" s="324" t="s">
        <v>6476</v>
      </c>
      <c r="F3625" s="324" t="s">
        <v>2327</v>
      </c>
      <c r="G3625" s="324" t="s">
        <v>896</v>
      </c>
      <c r="H3625" s="324" t="s">
        <v>6249</v>
      </c>
      <c r="I3625" s="325">
        <v>0</v>
      </c>
      <c r="J3625" s="325">
        <v>0</v>
      </c>
      <c r="K3625" s="325">
        <v>0</v>
      </c>
      <c r="L3625" s="325">
        <v>0</v>
      </c>
      <c r="M3625" s="325">
        <v>0</v>
      </c>
      <c r="N3625" s="324" t="s">
        <v>7279</v>
      </c>
    </row>
    <row r="3626" spans="2:14" ht="15" hidden="1" x14ac:dyDescent="0.25">
      <c r="B3626" s="324" t="s">
        <v>17050</v>
      </c>
      <c r="C3626" s="324" t="s">
        <v>1255</v>
      </c>
      <c r="D3626" s="324" t="s">
        <v>17019</v>
      </c>
      <c r="E3626" s="324" t="s">
        <v>5219</v>
      </c>
      <c r="F3626" s="324" t="s">
        <v>2327</v>
      </c>
      <c r="G3626" s="324" t="s">
        <v>896</v>
      </c>
      <c r="H3626" s="324" t="s">
        <v>6249</v>
      </c>
      <c r="I3626" s="325">
        <v>0</v>
      </c>
      <c r="J3626" s="325">
        <v>0</v>
      </c>
      <c r="K3626" s="325">
        <v>0</v>
      </c>
      <c r="L3626" s="325">
        <v>0</v>
      </c>
      <c r="M3626" s="325">
        <v>0</v>
      </c>
      <c r="N3626" s="324" t="s">
        <v>7279</v>
      </c>
    </row>
    <row r="3627" spans="2:14" ht="15" hidden="1" x14ac:dyDescent="0.25">
      <c r="B3627" s="324" t="s">
        <v>17051</v>
      </c>
      <c r="C3627" s="324" t="s">
        <v>1255</v>
      </c>
      <c r="D3627" s="324" t="s">
        <v>17019</v>
      </c>
      <c r="E3627" s="324" t="s">
        <v>2685</v>
      </c>
      <c r="F3627" s="324" t="s">
        <v>1226</v>
      </c>
      <c r="G3627" s="324" t="s">
        <v>896</v>
      </c>
      <c r="H3627" s="324" t="s">
        <v>6249</v>
      </c>
      <c r="I3627" s="325">
        <v>0</v>
      </c>
      <c r="J3627" s="325">
        <v>0</v>
      </c>
      <c r="K3627" s="325">
        <v>0</v>
      </c>
      <c r="L3627" s="325">
        <v>0</v>
      </c>
      <c r="M3627" s="325">
        <v>0</v>
      </c>
      <c r="N3627" s="324" t="s">
        <v>7279</v>
      </c>
    </row>
    <row r="3628" spans="2:14" ht="15" hidden="1" x14ac:dyDescent="0.25">
      <c r="B3628" s="324" t="s">
        <v>17052</v>
      </c>
      <c r="C3628" s="324" t="s">
        <v>1255</v>
      </c>
      <c r="D3628" s="324" t="s">
        <v>17019</v>
      </c>
      <c r="E3628" s="324" t="s">
        <v>12674</v>
      </c>
      <c r="F3628" s="324" t="s">
        <v>2327</v>
      </c>
      <c r="G3628" s="324" t="s">
        <v>896</v>
      </c>
      <c r="H3628" s="324" t="s">
        <v>6249</v>
      </c>
      <c r="I3628" s="325">
        <v>0</v>
      </c>
      <c r="J3628" s="325">
        <v>0</v>
      </c>
      <c r="K3628" s="325">
        <v>0</v>
      </c>
      <c r="L3628" s="325">
        <v>0</v>
      </c>
      <c r="M3628" s="325">
        <v>0</v>
      </c>
      <c r="N3628" s="324" t="s">
        <v>7279</v>
      </c>
    </row>
    <row r="3629" spans="2:14" ht="15" hidden="1" x14ac:dyDescent="0.25">
      <c r="B3629" s="324" t="s">
        <v>17053</v>
      </c>
      <c r="C3629" s="324" t="s">
        <v>1255</v>
      </c>
      <c r="D3629" s="324" t="s">
        <v>17019</v>
      </c>
      <c r="E3629" s="324" t="s">
        <v>4315</v>
      </c>
      <c r="F3629" s="324" t="s">
        <v>2327</v>
      </c>
      <c r="G3629" s="324" t="s">
        <v>896</v>
      </c>
      <c r="H3629" s="324" t="s">
        <v>6249</v>
      </c>
      <c r="I3629" s="325">
        <v>0</v>
      </c>
      <c r="J3629" s="325">
        <v>0</v>
      </c>
      <c r="K3629" s="325">
        <v>0</v>
      </c>
      <c r="L3629" s="325">
        <v>0</v>
      </c>
      <c r="M3629" s="325">
        <v>0</v>
      </c>
      <c r="N3629" s="324" t="s">
        <v>7279</v>
      </c>
    </row>
    <row r="3630" spans="2:14" ht="15" hidden="1" x14ac:dyDescent="0.25">
      <c r="B3630" s="324" t="s">
        <v>17054</v>
      </c>
      <c r="C3630" s="324" t="s">
        <v>1255</v>
      </c>
      <c r="D3630" s="324" t="s">
        <v>17019</v>
      </c>
      <c r="E3630" s="324" t="s">
        <v>5220</v>
      </c>
      <c r="F3630" s="324" t="s">
        <v>2327</v>
      </c>
      <c r="G3630" s="324" t="s">
        <v>896</v>
      </c>
      <c r="H3630" s="324" t="s">
        <v>6249</v>
      </c>
      <c r="I3630" s="325">
        <v>0</v>
      </c>
      <c r="J3630" s="325">
        <v>0</v>
      </c>
      <c r="K3630" s="325">
        <v>0</v>
      </c>
      <c r="L3630" s="325">
        <v>0</v>
      </c>
      <c r="M3630" s="325">
        <v>0</v>
      </c>
      <c r="N3630" s="324" t="s">
        <v>7279</v>
      </c>
    </row>
    <row r="3631" spans="2:14" ht="15" hidden="1" x14ac:dyDescent="0.25">
      <c r="B3631" s="324" t="s">
        <v>17055</v>
      </c>
      <c r="C3631" s="324" t="s">
        <v>1255</v>
      </c>
      <c r="D3631" s="324" t="s">
        <v>17019</v>
      </c>
      <c r="E3631" s="324" t="s">
        <v>5221</v>
      </c>
      <c r="F3631" s="324" t="s">
        <v>2327</v>
      </c>
      <c r="G3631" s="324" t="s">
        <v>896</v>
      </c>
      <c r="H3631" s="324" t="s">
        <v>6249</v>
      </c>
      <c r="I3631" s="325">
        <v>0</v>
      </c>
      <c r="J3631" s="325">
        <v>0</v>
      </c>
      <c r="K3631" s="325">
        <v>0</v>
      </c>
      <c r="L3631" s="325">
        <v>0</v>
      </c>
      <c r="M3631" s="325">
        <v>0</v>
      </c>
      <c r="N3631" s="324" t="s">
        <v>7279</v>
      </c>
    </row>
    <row r="3632" spans="2:14" ht="15" hidden="1" x14ac:dyDescent="0.25">
      <c r="B3632" s="324" t="s">
        <v>17056</v>
      </c>
      <c r="C3632" s="324" t="s">
        <v>1255</v>
      </c>
      <c r="D3632" s="324" t="s">
        <v>17019</v>
      </c>
      <c r="E3632" s="324" t="s">
        <v>4316</v>
      </c>
      <c r="F3632" s="324" t="s">
        <v>2327</v>
      </c>
      <c r="G3632" s="324" t="s">
        <v>896</v>
      </c>
      <c r="H3632" s="324" t="s">
        <v>6249</v>
      </c>
      <c r="I3632" s="325">
        <v>0</v>
      </c>
      <c r="J3632" s="325">
        <v>0</v>
      </c>
      <c r="K3632" s="325">
        <v>0</v>
      </c>
      <c r="L3632" s="325">
        <v>0</v>
      </c>
      <c r="M3632" s="325">
        <v>0</v>
      </c>
      <c r="N3632" s="324" t="s">
        <v>7279</v>
      </c>
    </row>
    <row r="3633" spans="2:14" ht="15" hidden="1" x14ac:dyDescent="0.25">
      <c r="B3633" s="324" t="s">
        <v>17057</v>
      </c>
      <c r="C3633" s="324" t="s">
        <v>1255</v>
      </c>
      <c r="D3633" s="324" t="s">
        <v>17019</v>
      </c>
      <c r="E3633" s="324" t="s">
        <v>8096</v>
      </c>
      <c r="F3633" s="324" t="s">
        <v>2327</v>
      </c>
      <c r="G3633" s="324" t="s">
        <v>896</v>
      </c>
      <c r="H3633" s="324" t="s">
        <v>6249</v>
      </c>
      <c r="I3633" s="325">
        <v>0</v>
      </c>
      <c r="J3633" s="325">
        <v>0</v>
      </c>
      <c r="K3633" s="325">
        <v>0</v>
      </c>
      <c r="L3633" s="325">
        <v>0</v>
      </c>
      <c r="M3633" s="325">
        <v>0</v>
      </c>
      <c r="N3633" s="324" t="s">
        <v>7279</v>
      </c>
    </row>
    <row r="3634" spans="2:14" ht="15" hidden="1" x14ac:dyDescent="0.25">
      <c r="B3634" s="324" t="s">
        <v>17058</v>
      </c>
      <c r="C3634" s="324" t="s">
        <v>1255</v>
      </c>
      <c r="D3634" s="324" t="s">
        <v>17019</v>
      </c>
      <c r="E3634" s="324" t="s">
        <v>4317</v>
      </c>
      <c r="F3634" s="324" t="s">
        <v>2327</v>
      </c>
      <c r="G3634" s="324" t="s">
        <v>896</v>
      </c>
      <c r="H3634" s="324" t="s">
        <v>6249</v>
      </c>
      <c r="I3634" s="325">
        <v>0</v>
      </c>
      <c r="J3634" s="325">
        <v>0</v>
      </c>
      <c r="K3634" s="325">
        <v>0</v>
      </c>
      <c r="L3634" s="325">
        <v>0</v>
      </c>
      <c r="M3634" s="325">
        <v>0</v>
      </c>
      <c r="N3634" s="324" t="s">
        <v>7279</v>
      </c>
    </row>
    <row r="3635" spans="2:14" ht="15" hidden="1" x14ac:dyDescent="0.25">
      <c r="B3635" s="324" t="s">
        <v>17059</v>
      </c>
      <c r="C3635" s="324" t="s">
        <v>1255</v>
      </c>
      <c r="D3635" s="324" t="s">
        <v>17019</v>
      </c>
      <c r="E3635" s="324" t="s">
        <v>2688</v>
      </c>
      <c r="F3635" s="324" t="s">
        <v>2327</v>
      </c>
      <c r="G3635" s="324" t="s">
        <v>896</v>
      </c>
      <c r="H3635" s="324" t="s">
        <v>6249</v>
      </c>
      <c r="I3635" s="325">
        <v>0</v>
      </c>
      <c r="J3635" s="325">
        <v>0</v>
      </c>
      <c r="K3635" s="325">
        <v>0</v>
      </c>
      <c r="L3635" s="325">
        <v>0</v>
      </c>
      <c r="M3635" s="325">
        <v>0</v>
      </c>
      <c r="N3635" s="324" t="s">
        <v>7279</v>
      </c>
    </row>
    <row r="3636" spans="2:14" ht="15" hidden="1" x14ac:dyDescent="0.25">
      <c r="B3636" s="326" t="s">
        <v>17060</v>
      </c>
      <c r="C3636" s="326" t="s">
        <v>1255</v>
      </c>
      <c r="D3636" s="326" t="s">
        <v>17019</v>
      </c>
      <c r="E3636" s="326" t="s">
        <v>2690</v>
      </c>
      <c r="F3636" s="326" t="s">
        <v>808</v>
      </c>
      <c r="G3636" s="326" t="s">
        <v>896</v>
      </c>
      <c r="H3636" s="326" t="s">
        <v>6249</v>
      </c>
      <c r="I3636" s="327">
        <v>0</v>
      </c>
      <c r="J3636" s="327">
        <v>0</v>
      </c>
      <c r="K3636" s="327">
        <v>0</v>
      </c>
      <c r="L3636" s="327">
        <v>0</v>
      </c>
      <c r="M3636" s="327">
        <v>0</v>
      </c>
      <c r="N3636" s="326" t="s">
        <v>7279</v>
      </c>
    </row>
    <row r="3637" spans="2:14" ht="15" hidden="1" x14ac:dyDescent="0.25">
      <c r="B3637" s="324" t="s">
        <v>17061</v>
      </c>
      <c r="C3637" s="324" t="s">
        <v>1255</v>
      </c>
      <c r="D3637" s="324" t="s">
        <v>17019</v>
      </c>
      <c r="E3637" s="324" t="s">
        <v>2695</v>
      </c>
      <c r="F3637" s="324" t="s">
        <v>1226</v>
      </c>
      <c r="G3637" s="324" t="s">
        <v>896</v>
      </c>
      <c r="H3637" s="324" t="s">
        <v>6249</v>
      </c>
      <c r="I3637" s="325">
        <v>0</v>
      </c>
      <c r="J3637" s="325">
        <v>0</v>
      </c>
      <c r="K3637" s="325">
        <v>0</v>
      </c>
      <c r="L3637" s="325">
        <v>0</v>
      </c>
      <c r="M3637" s="325">
        <v>0</v>
      </c>
      <c r="N3637" s="324" t="s">
        <v>7279</v>
      </c>
    </row>
    <row r="3638" spans="2:14" ht="15" hidden="1" x14ac:dyDescent="0.25">
      <c r="B3638" s="324" t="s">
        <v>17062</v>
      </c>
      <c r="C3638" s="324" t="s">
        <v>1255</v>
      </c>
      <c r="D3638" s="324" t="s">
        <v>17019</v>
      </c>
      <c r="E3638" s="324" t="s">
        <v>2696</v>
      </c>
      <c r="F3638" s="324" t="s">
        <v>1226</v>
      </c>
      <c r="G3638" s="324" t="s">
        <v>896</v>
      </c>
      <c r="H3638" s="324" t="s">
        <v>6249</v>
      </c>
      <c r="I3638" s="325">
        <v>0</v>
      </c>
      <c r="J3638" s="325">
        <v>0</v>
      </c>
      <c r="K3638" s="325">
        <v>0</v>
      </c>
      <c r="L3638" s="325">
        <v>0</v>
      </c>
      <c r="M3638" s="325">
        <v>0</v>
      </c>
      <c r="N3638" s="324" t="s">
        <v>7279</v>
      </c>
    </row>
    <row r="3639" spans="2:14" ht="15" hidden="1" x14ac:dyDescent="0.25">
      <c r="B3639" s="324" t="s">
        <v>17063</v>
      </c>
      <c r="C3639" s="324" t="s">
        <v>1255</v>
      </c>
      <c r="D3639" s="324" t="s">
        <v>17019</v>
      </c>
      <c r="E3639" s="324" t="s">
        <v>6482</v>
      </c>
      <c r="F3639" s="324" t="s">
        <v>801</v>
      </c>
      <c r="G3639" s="324" t="s">
        <v>896</v>
      </c>
      <c r="H3639" s="324" t="s">
        <v>6249</v>
      </c>
      <c r="I3639" s="325">
        <v>0</v>
      </c>
      <c r="J3639" s="325">
        <v>0</v>
      </c>
      <c r="K3639" s="325">
        <v>0</v>
      </c>
      <c r="L3639" s="325">
        <v>0</v>
      </c>
      <c r="M3639" s="325">
        <v>0</v>
      </c>
      <c r="N3639" s="324" t="s">
        <v>7279</v>
      </c>
    </row>
    <row r="3640" spans="2:14" ht="15" hidden="1" x14ac:dyDescent="0.25">
      <c r="B3640" s="326" t="s">
        <v>17064</v>
      </c>
      <c r="C3640" s="326" t="s">
        <v>1255</v>
      </c>
      <c r="D3640" s="326" t="s">
        <v>17019</v>
      </c>
      <c r="E3640" s="326" t="s">
        <v>21762</v>
      </c>
      <c r="F3640" s="326" t="s">
        <v>801</v>
      </c>
      <c r="G3640" s="326" t="s">
        <v>896</v>
      </c>
      <c r="H3640" s="326" t="s">
        <v>6249</v>
      </c>
      <c r="I3640" s="327">
        <v>0</v>
      </c>
      <c r="J3640" s="327">
        <v>0</v>
      </c>
      <c r="K3640" s="327">
        <v>0</v>
      </c>
      <c r="L3640" s="327">
        <v>0</v>
      </c>
      <c r="M3640" s="327">
        <v>0</v>
      </c>
      <c r="N3640" s="326" t="s">
        <v>7279</v>
      </c>
    </row>
    <row r="3641" spans="2:14" ht="15" hidden="1" x14ac:dyDescent="0.25">
      <c r="B3641" s="326" t="s">
        <v>17065</v>
      </c>
      <c r="C3641" s="326" t="s">
        <v>1255</v>
      </c>
      <c r="D3641" s="326" t="s">
        <v>17019</v>
      </c>
      <c r="E3641" s="326" t="s">
        <v>21763</v>
      </c>
      <c r="F3641" s="326" t="s">
        <v>2327</v>
      </c>
      <c r="G3641" s="326" t="s">
        <v>896</v>
      </c>
      <c r="H3641" s="326" t="s">
        <v>6249</v>
      </c>
      <c r="I3641" s="327">
        <v>0</v>
      </c>
      <c r="J3641" s="327">
        <v>0</v>
      </c>
      <c r="K3641" s="327">
        <v>0</v>
      </c>
      <c r="L3641" s="327">
        <v>0</v>
      </c>
      <c r="M3641" s="327">
        <v>0</v>
      </c>
      <c r="N3641" s="326" t="s">
        <v>7279</v>
      </c>
    </row>
    <row r="3642" spans="2:14" ht="15" hidden="1" x14ac:dyDescent="0.25">
      <c r="B3642" s="324" t="s">
        <v>17066</v>
      </c>
      <c r="C3642" s="324" t="s">
        <v>1255</v>
      </c>
      <c r="D3642" s="324" t="s">
        <v>17019</v>
      </c>
      <c r="E3642" s="324" t="s">
        <v>6485</v>
      </c>
      <c r="F3642" s="324" t="s">
        <v>2327</v>
      </c>
      <c r="G3642" s="324" t="s">
        <v>896</v>
      </c>
      <c r="H3642" s="324" t="s">
        <v>6249</v>
      </c>
      <c r="I3642" s="325">
        <v>0</v>
      </c>
      <c r="J3642" s="325">
        <v>0</v>
      </c>
      <c r="K3642" s="325">
        <v>0</v>
      </c>
      <c r="L3642" s="325">
        <v>0</v>
      </c>
      <c r="M3642" s="325">
        <v>0</v>
      </c>
      <c r="N3642" s="324" t="s">
        <v>7279</v>
      </c>
    </row>
    <row r="3643" spans="2:14" ht="15" hidden="1" x14ac:dyDescent="0.25">
      <c r="B3643" s="324" t="s">
        <v>17067</v>
      </c>
      <c r="C3643" s="324" t="s">
        <v>1255</v>
      </c>
      <c r="D3643" s="324" t="s">
        <v>17019</v>
      </c>
      <c r="E3643" s="324" t="s">
        <v>2702</v>
      </c>
      <c r="F3643" s="324" t="s">
        <v>800</v>
      </c>
      <c r="G3643" s="324" t="s">
        <v>896</v>
      </c>
      <c r="H3643" s="324" t="s">
        <v>6249</v>
      </c>
      <c r="I3643" s="325">
        <v>0</v>
      </c>
      <c r="J3643" s="325">
        <v>0</v>
      </c>
      <c r="K3643" s="325">
        <v>0</v>
      </c>
      <c r="L3643" s="325">
        <v>0</v>
      </c>
      <c r="M3643" s="325">
        <v>0</v>
      </c>
      <c r="N3643" s="324" t="s">
        <v>7279</v>
      </c>
    </row>
    <row r="3644" spans="2:14" ht="15" hidden="1" x14ac:dyDescent="0.25">
      <c r="B3644" s="324" t="s">
        <v>17068</v>
      </c>
      <c r="C3644" s="324" t="s">
        <v>1255</v>
      </c>
      <c r="D3644" s="324" t="s">
        <v>17019</v>
      </c>
      <c r="E3644" s="324" t="s">
        <v>17069</v>
      </c>
      <c r="F3644" s="324" t="s">
        <v>2327</v>
      </c>
      <c r="G3644" s="324" t="s">
        <v>896</v>
      </c>
      <c r="H3644" s="324" t="s">
        <v>6249</v>
      </c>
      <c r="I3644" s="325">
        <v>0</v>
      </c>
      <c r="J3644" s="325">
        <v>0</v>
      </c>
      <c r="K3644" s="325">
        <v>0</v>
      </c>
      <c r="L3644" s="325">
        <v>0</v>
      </c>
      <c r="M3644" s="325">
        <v>0</v>
      </c>
      <c r="N3644" s="324" t="s">
        <v>7279</v>
      </c>
    </row>
    <row r="3645" spans="2:14" ht="15" hidden="1" x14ac:dyDescent="0.25">
      <c r="B3645" s="324" t="s">
        <v>17070</v>
      </c>
      <c r="C3645" s="324" t="s">
        <v>1255</v>
      </c>
      <c r="D3645" s="324" t="s">
        <v>17019</v>
      </c>
      <c r="E3645" s="324" t="s">
        <v>7227</v>
      </c>
      <c r="F3645" s="324" t="s">
        <v>2376</v>
      </c>
      <c r="G3645" s="324" t="s">
        <v>896</v>
      </c>
      <c r="H3645" s="324" t="s">
        <v>6249</v>
      </c>
      <c r="I3645" s="325">
        <v>0</v>
      </c>
      <c r="J3645" s="325">
        <v>0</v>
      </c>
      <c r="K3645" s="325">
        <v>0</v>
      </c>
      <c r="L3645" s="325">
        <v>0</v>
      </c>
      <c r="M3645" s="325">
        <v>0</v>
      </c>
      <c r="N3645" s="324" t="s">
        <v>7279</v>
      </c>
    </row>
    <row r="3646" spans="2:14" ht="15" hidden="1" x14ac:dyDescent="0.25">
      <c r="B3646" s="324" t="s">
        <v>17071</v>
      </c>
      <c r="C3646" s="324" t="s">
        <v>1255</v>
      </c>
      <c r="D3646" s="324" t="s">
        <v>17019</v>
      </c>
      <c r="E3646" s="324" t="s">
        <v>17072</v>
      </c>
      <c r="F3646" s="324" t="s">
        <v>801</v>
      </c>
      <c r="G3646" s="324" t="s">
        <v>896</v>
      </c>
      <c r="H3646" s="324" t="s">
        <v>6249</v>
      </c>
      <c r="I3646" s="325">
        <v>0</v>
      </c>
      <c r="J3646" s="325">
        <v>0</v>
      </c>
      <c r="K3646" s="325">
        <v>0</v>
      </c>
      <c r="L3646" s="325">
        <v>0</v>
      </c>
      <c r="M3646" s="325">
        <v>0</v>
      </c>
      <c r="N3646" s="324" t="s">
        <v>7279</v>
      </c>
    </row>
    <row r="3647" spans="2:14" ht="15" hidden="1" x14ac:dyDescent="0.25">
      <c r="B3647" s="324" t="s">
        <v>17073</v>
      </c>
      <c r="C3647" s="324" t="s">
        <v>1255</v>
      </c>
      <c r="D3647" s="324" t="s">
        <v>17019</v>
      </c>
      <c r="E3647" s="324" t="s">
        <v>7228</v>
      </c>
      <c r="F3647" s="324" t="s">
        <v>801</v>
      </c>
      <c r="G3647" s="324" t="s">
        <v>896</v>
      </c>
      <c r="H3647" s="324" t="s">
        <v>6249</v>
      </c>
      <c r="I3647" s="325">
        <v>0</v>
      </c>
      <c r="J3647" s="325">
        <v>0</v>
      </c>
      <c r="K3647" s="325">
        <v>0</v>
      </c>
      <c r="L3647" s="325">
        <v>0</v>
      </c>
      <c r="M3647" s="325">
        <v>0</v>
      </c>
      <c r="N3647" s="324" t="s">
        <v>7279</v>
      </c>
    </row>
    <row r="3648" spans="2:14" ht="15" hidden="1" x14ac:dyDescent="0.25">
      <c r="B3648" s="326" t="s">
        <v>17074</v>
      </c>
      <c r="C3648" s="326" t="s">
        <v>1255</v>
      </c>
      <c r="D3648" s="326" t="s">
        <v>17019</v>
      </c>
      <c r="E3648" s="326" t="s">
        <v>6489</v>
      </c>
      <c r="F3648" s="326" t="s">
        <v>2327</v>
      </c>
      <c r="G3648" s="326" t="s">
        <v>896</v>
      </c>
      <c r="H3648" s="326" t="s">
        <v>6249</v>
      </c>
      <c r="I3648" s="327">
        <v>0</v>
      </c>
      <c r="J3648" s="327">
        <v>0</v>
      </c>
      <c r="K3648" s="327">
        <v>0</v>
      </c>
      <c r="L3648" s="327">
        <v>0</v>
      </c>
      <c r="M3648" s="327">
        <v>0</v>
      </c>
      <c r="N3648" s="326" t="s">
        <v>7279</v>
      </c>
    </row>
    <row r="3649" spans="2:14" ht="15" hidden="1" x14ac:dyDescent="0.25">
      <c r="B3649" s="326" t="s">
        <v>17075</v>
      </c>
      <c r="C3649" s="326" t="s">
        <v>1255</v>
      </c>
      <c r="D3649" s="326" t="s">
        <v>17019</v>
      </c>
      <c r="E3649" s="326" t="s">
        <v>3812</v>
      </c>
      <c r="F3649" s="326" t="s">
        <v>1226</v>
      </c>
      <c r="G3649" s="326" t="s">
        <v>896</v>
      </c>
      <c r="H3649" s="326" t="s">
        <v>6249</v>
      </c>
      <c r="I3649" s="327">
        <v>0</v>
      </c>
      <c r="J3649" s="327">
        <v>0</v>
      </c>
      <c r="K3649" s="327">
        <v>0</v>
      </c>
      <c r="L3649" s="327">
        <v>0</v>
      </c>
      <c r="M3649" s="327">
        <v>0</v>
      </c>
      <c r="N3649" s="326" t="s">
        <v>7279</v>
      </c>
    </row>
    <row r="3650" spans="2:14" ht="15" hidden="1" x14ac:dyDescent="0.25">
      <c r="B3650" s="324" t="s">
        <v>17076</v>
      </c>
      <c r="C3650" s="324" t="s">
        <v>1255</v>
      </c>
      <c r="D3650" s="324" t="s">
        <v>17019</v>
      </c>
      <c r="E3650" s="324" t="s">
        <v>17077</v>
      </c>
      <c r="F3650" s="324" t="s">
        <v>801</v>
      </c>
      <c r="G3650" s="324" t="s">
        <v>896</v>
      </c>
      <c r="H3650" s="324" t="s">
        <v>6249</v>
      </c>
      <c r="I3650" s="325">
        <v>0</v>
      </c>
      <c r="J3650" s="325">
        <v>0</v>
      </c>
      <c r="K3650" s="325">
        <v>0</v>
      </c>
      <c r="L3650" s="325">
        <v>0</v>
      </c>
      <c r="M3650" s="325">
        <v>0</v>
      </c>
      <c r="N3650" s="324" t="s">
        <v>7279</v>
      </c>
    </row>
    <row r="3651" spans="2:14" ht="15" hidden="1" x14ac:dyDescent="0.25">
      <c r="B3651" s="326" t="s">
        <v>17078</v>
      </c>
      <c r="C3651" s="326" t="s">
        <v>1255</v>
      </c>
      <c r="D3651" s="326" t="s">
        <v>17019</v>
      </c>
      <c r="E3651" s="326" t="s">
        <v>9130</v>
      </c>
      <c r="F3651" s="326" t="s">
        <v>2327</v>
      </c>
      <c r="G3651" s="326" t="s">
        <v>896</v>
      </c>
      <c r="H3651" s="326" t="s">
        <v>6249</v>
      </c>
      <c r="I3651" s="327">
        <v>0</v>
      </c>
      <c r="J3651" s="327">
        <v>0</v>
      </c>
      <c r="K3651" s="327">
        <v>0</v>
      </c>
      <c r="L3651" s="327">
        <v>0</v>
      </c>
      <c r="M3651" s="327">
        <v>0</v>
      </c>
      <c r="N3651" s="326" t="s">
        <v>7279</v>
      </c>
    </row>
    <row r="3652" spans="2:14" ht="15" hidden="1" x14ac:dyDescent="0.25">
      <c r="B3652" s="326" t="s">
        <v>17079</v>
      </c>
      <c r="C3652" s="326" t="s">
        <v>1255</v>
      </c>
      <c r="D3652" s="326" t="s">
        <v>17019</v>
      </c>
      <c r="E3652" s="326" t="s">
        <v>2743</v>
      </c>
      <c r="F3652" s="326" t="s">
        <v>2327</v>
      </c>
      <c r="G3652" s="326" t="s">
        <v>896</v>
      </c>
      <c r="H3652" s="326" t="s">
        <v>6249</v>
      </c>
      <c r="I3652" s="327">
        <v>0</v>
      </c>
      <c r="J3652" s="327">
        <v>0</v>
      </c>
      <c r="K3652" s="327">
        <v>0</v>
      </c>
      <c r="L3652" s="327">
        <v>0</v>
      </c>
      <c r="M3652" s="327">
        <v>0</v>
      </c>
      <c r="N3652" s="326" t="s">
        <v>7279</v>
      </c>
    </row>
    <row r="3653" spans="2:14" ht="15" hidden="1" x14ac:dyDescent="0.25">
      <c r="B3653" s="326" t="s">
        <v>17080</v>
      </c>
      <c r="C3653" s="326" t="s">
        <v>1255</v>
      </c>
      <c r="D3653" s="326" t="s">
        <v>17019</v>
      </c>
      <c r="E3653" s="326" t="s">
        <v>2745</v>
      </c>
      <c r="F3653" s="326" t="s">
        <v>2327</v>
      </c>
      <c r="G3653" s="326" t="s">
        <v>896</v>
      </c>
      <c r="H3653" s="326" t="s">
        <v>6249</v>
      </c>
      <c r="I3653" s="327">
        <v>0</v>
      </c>
      <c r="J3653" s="327">
        <v>0</v>
      </c>
      <c r="K3653" s="327">
        <v>0</v>
      </c>
      <c r="L3653" s="327">
        <v>0</v>
      </c>
      <c r="M3653" s="327">
        <v>0</v>
      </c>
      <c r="N3653" s="326" t="s">
        <v>7279</v>
      </c>
    </row>
    <row r="3654" spans="2:14" ht="15" hidden="1" x14ac:dyDescent="0.25">
      <c r="B3654" s="326" t="s">
        <v>17081</v>
      </c>
      <c r="C3654" s="326" t="s">
        <v>1255</v>
      </c>
      <c r="D3654" s="326" t="s">
        <v>17019</v>
      </c>
      <c r="E3654" s="326" t="s">
        <v>4318</v>
      </c>
      <c r="F3654" s="326" t="s">
        <v>801</v>
      </c>
      <c r="G3654" s="326" t="s">
        <v>896</v>
      </c>
      <c r="H3654" s="326" t="s">
        <v>6249</v>
      </c>
      <c r="I3654" s="327">
        <v>0</v>
      </c>
      <c r="J3654" s="327">
        <v>0</v>
      </c>
      <c r="K3654" s="327">
        <v>0</v>
      </c>
      <c r="L3654" s="327">
        <v>0</v>
      </c>
      <c r="M3654" s="327">
        <v>0</v>
      </c>
      <c r="N3654" s="326" t="s">
        <v>7279</v>
      </c>
    </row>
    <row r="3655" spans="2:14" ht="15" hidden="1" x14ac:dyDescent="0.25">
      <c r="B3655" s="324" t="s">
        <v>17082</v>
      </c>
      <c r="C3655" s="324" t="s">
        <v>1255</v>
      </c>
      <c r="D3655" s="324" t="s">
        <v>17019</v>
      </c>
      <c r="E3655" s="324" t="s">
        <v>8191</v>
      </c>
      <c r="F3655" s="324" t="s">
        <v>2327</v>
      </c>
      <c r="G3655" s="324" t="s">
        <v>896</v>
      </c>
      <c r="H3655" s="324" t="s">
        <v>6249</v>
      </c>
      <c r="I3655" s="325">
        <v>0</v>
      </c>
      <c r="J3655" s="325">
        <v>0</v>
      </c>
      <c r="K3655" s="325">
        <v>0</v>
      </c>
      <c r="L3655" s="325">
        <v>0</v>
      </c>
      <c r="M3655" s="325">
        <v>0</v>
      </c>
      <c r="N3655" s="324" t="s">
        <v>7279</v>
      </c>
    </row>
    <row r="3656" spans="2:14" ht="15" hidden="1" x14ac:dyDescent="0.25">
      <c r="B3656" s="326" t="s">
        <v>17083</v>
      </c>
      <c r="C3656" s="326" t="s">
        <v>1255</v>
      </c>
      <c r="D3656" s="326" t="s">
        <v>17019</v>
      </c>
      <c r="E3656" s="326" t="s">
        <v>17084</v>
      </c>
      <c r="F3656" s="326" t="s">
        <v>801</v>
      </c>
      <c r="G3656" s="326" t="s">
        <v>896</v>
      </c>
      <c r="H3656" s="326" t="s">
        <v>6249</v>
      </c>
      <c r="I3656" s="327">
        <v>0</v>
      </c>
      <c r="J3656" s="327">
        <v>0</v>
      </c>
      <c r="K3656" s="327">
        <v>0</v>
      </c>
      <c r="L3656" s="327">
        <v>0</v>
      </c>
      <c r="M3656" s="327">
        <v>0</v>
      </c>
      <c r="N3656" s="326" t="s">
        <v>7279</v>
      </c>
    </row>
    <row r="3657" spans="2:14" ht="15" hidden="1" x14ac:dyDescent="0.25">
      <c r="B3657" s="326" t="s">
        <v>17085</v>
      </c>
      <c r="C3657" s="326" t="s">
        <v>1255</v>
      </c>
      <c r="D3657" s="326" t="s">
        <v>17019</v>
      </c>
      <c r="E3657" s="326" t="s">
        <v>21764</v>
      </c>
      <c r="F3657" s="326" t="s">
        <v>801</v>
      </c>
      <c r="G3657" s="326" t="s">
        <v>896</v>
      </c>
      <c r="H3657" s="326" t="s">
        <v>6249</v>
      </c>
      <c r="I3657" s="327">
        <v>0</v>
      </c>
      <c r="J3657" s="327">
        <v>0</v>
      </c>
      <c r="K3657" s="327">
        <v>0</v>
      </c>
      <c r="L3657" s="327">
        <v>0</v>
      </c>
      <c r="M3657" s="327">
        <v>0</v>
      </c>
      <c r="N3657" s="326" t="s">
        <v>7279</v>
      </c>
    </row>
    <row r="3658" spans="2:14" ht="15" hidden="1" x14ac:dyDescent="0.25">
      <c r="B3658" s="324" t="s">
        <v>17086</v>
      </c>
      <c r="C3658" s="324" t="s">
        <v>1255</v>
      </c>
      <c r="D3658" s="324" t="s">
        <v>17019</v>
      </c>
      <c r="E3658" s="324" t="s">
        <v>21765</v>
      </c>
      <c r="F3658" s="324" t="s">
        <v>2327</v>
      </c>
      <c r="G3658" s="324" t="s">
        <v>896</v>
      </c>
      <c r="H3658" s="324" t="s">
        <v>6249</v>
      </c>
      <c r="I3658" s="325">
        <v>0</v>
      </c>
      <c r="J3658" s="325">
        <v>0</v>
      </c>
      <c r="K3658" s="325">
        <v>0</v>
      </c>
      <c r="L3658" s="325">
        <v>0</v>
      </c>
      <c r="M3658" s="325">
        <v>0</v>
      </c>
      <c r="N3658" s="324" t="s">
        <v>7279</v>
      </c>
    </row>
    <row r="3659" spans="2:14" ht="15" hidden="1" x14ac:dyDescent="0.25">
      <c r="B3659" s="326" t="s">
        <v>17087</v>
      </c>
      <c r="C3659" s="326" t="s">
        <v>1255</v>
      </c>
      <c r="D3659" s="326" t="s">
        <v>17019</v>
      </c>
      <c r="E3659" s="326" t="s">
        <v>6494</v>
      </c>
      <c r="F3659" s="326" t="s">
        <v>2327</v>
      </c>
      <c r="G3659" s="326" t="s">
        <v>896</v>
      </c>
      <c r="H3659" s="326" t="s">
        <v>6249</v>
      </c>
      <c r="I3659" s="327">
        <v>0</v>
      </c>
      <c r="J3659" s="327">
        <v>0</v>
      </c>
      <c r="K3659" s="327">
        <v>0</v>
      </c>
      <c r="L3659" s="327">
        <v>0</v>
      </c>
      <c r="M3659" s="327">
        <v>0</v>
      </c>
      <c r="N3659" s="326" t="s">
        <v>7279</v>
      </c>
    </row>
    <row r="3660" spans="2:14" ht="15" hidden="1" x14ac:dyDescent="0.25">
      <c r="B3660" s="326" t="s">
        <v>17088</v>
      </c>
      <c r="C3660" s="326" t="s">
        <v>1255</v>
      </c>
      <c r="D3660" s="326" t="s">
        <v>17019</v>
      </c>
      <c r="E3660" s="326" t="s">
        <v>2754</v>
      </c>
      <c r="F3660" s="326" t="s">
        <v>800</v>
      </c>
      <c r="G3660" s="326" t="s">
        <v>896</v>
      </c>
      <c r="H3660" s="326" t="s">
        <v>6249</v>
      </c>
      <c r="I3660" s="327">
        <v>0</v>
      </c>
      <c r="J3660" s="327">
        <v>0</v>
      </c>
      <c r="K3660" s="327">
        <v>0</v>
      </c>
      <c r="L3660" s="327">
        <v>0</v>
      </c>
      <c r="M3660" s="327">
        <v>0</v>
      </c>
      <c r="N3660" s="326" t="s">
        <v>7279</v>
      </c>
    </row>
    <row r="3661" spans="2:14" ht="15" hidden="1" x14ac:dyDescent="0.25">
      <c r="B3661" s="324" t="s">
        <v>17089</v>
      </c>
      <c r="C3661" s="324" t="s">
        <v>1255</v>
      </c>
      <c r="D3661" s="324" t="s">
        <v>17019</v>
      </c>
      <c r="E3661" s="324" t="s">
        <v>8192</v>
      </c>
      <c r="F3661" s="324" t="s">
        <v>801</v>
      </c>
      <c r="G3661" s="324" t="s">
        <v>896</v>
      </c>
      <c r="H3661" s="324" t="s">
        <v>6249</v>
      </c>
      <c r="I3661" s="325">
        <v>0</v>
      </c>
      <c r="J3661" s="325">
        <v>0</v>
      </c>
      <c r="K3661" s="325">
        <v>0</v>
      </c>
      <c r="L3661" s="325">
        <v>0</v>
      </c>
      <c r="M3661" s="325">
        <v>0</v>
      </c>
      <c r="N3661" s="324" t="s">
        <v>7279</v>
      </c>
    </row>
    <row r="3662" spans="2:14" ht="15" hidden="1" x14ac:dyDescent="0.25">
      <c r="B3662" s="324" t="s">
        <v>17090</v>
      </c>
      <c r="C3662" s="324" t="s">
        <v>1255</v>
      </c>
      <c r="D3662" s="324" t="s">
        <v>17019</v>
      </c>
      <c r="E3662" s="324" t="s">
        <v>12675</v>
      </c>
      <c r="F3662" s="324" t="s">
        <v>801</v>
      </c>
      <c r="G3662" s="324" t="s">
        <v>896</v>
      </c>
      <c r="H3662" s="324" t="s">
        <v>6249</v>
      </c>
      <c r="I3662" s="325">
        <v>0</v>
      </c>
      <c r="J3662" s="325">
        <v>0</v>
      </c>
      <c r="K3662" s="325">
        <v>0</v>
      </c>
      <c r="L3662" s="325">
        <v>0</v>
      </c>
      <c r="M3662" s="325">
        <v>0</v>
      </c>
      <c r="N3662" s="324" t="s">
        <v>7279</v>
      </c>
    </row>
    <row r="3663" spans="2:14" ht="15" hidden="1" x14ac:dyDescent="0.25">
      <c r="B3663" s="324" t="s">
        <v>17091</v>
      </c>
      <c r="C3663" s="324" t="s">
        <v>1255</v>
      </c>
      <c r="D3663" s="324" t="s">
        <v>17019</v>
      </c>
      <c r="E3663" s="324" t="s">
        <v>6496</v>
      </c>
      <c r="F3663" s="324" t="s">
        <v>801</v>
      </c>
      <c r="G3663" s="324" t="s">
        <v>896</v>
      </c>
      <c r="H3663" s="324" t="s">
        <v>6249</v>
      </c>
      <c r="I3663" s="325">
        <v>0</v>
      </c>
      <c r="J3663" s="325">
        <v>0</v>
      </c>
      <c r="K3663" s="325">
        <v>0</v>
      </c>
      <c r="L3663" s="325">
        <v>0</v>
      </c>
      <c r="M3663" s="325">
        <v>0</v>
      </c>
      <c r="N3663" s="324" t="s">
        <v>7279</v>
      </c>
    </row>
    <row r="3664" spans="2:14" ht="15" hidden="1" x14ac:dyDescent="0.25">
      <c r="B3664" s="324" t="s">
        <v>17092</v>
      </c>
      <c r="C3664" s="324" t="s">
        <v>1255</v>
      </c>
      <c r="D3664" s="324" t="s">
        <v>17019</v>
      </c>
      <c r="E3664" s="324" t="s">
        <v>3814</v>
      </c>
      <c r="F3664" s="324" t="s">
        <v>801</v>
      </c>
      <c r="G3664" s="324" t="s">
        <v>896</v>
      </c>
      <c r="H3664" s="324" t="s">
        <v>6249</v>
      </c>
      <c r="I3664" s="325">
        <v>0</v>
      </c>
      <c r="J3664" s="325">
        <v>0</v>
      </c>
      <c r="K3664" s="325">
        <v>0</v>
      </c>
      <c r="L3664" s="325">
        <v>0</v>
      </c>
      <c r="M3664" s="325">
        <v>0</v>
      </c>
      <c r="N3664" s="324" t="s">
        <v>7279</v>
      </c>
    </row>
    <row r="3665" spans="2:14" ht="15" hidden="1" x14ac:dyDescent="0.25">
      <c r="B3665" s="326" t="s">
        <v>17093</v>
      </c>
      <c r="C3665" s="326" t="s">
        <v>1255</v>
      </c>
      <c r="D3665" s="326" t="s">
        <v>17019</v>
      </c>
      <c r="E3665" s="326" t="s">
        <v>8193</v>
      </c>
      <c r="F3665" s="326" t="s">
        <v>2327</v>
      </c>
      <c r="G3665" s="326" t="s">
        <v>896</v>
      </c>
      <c r="H3665" s="326" t="s">
        <v>6249</v>
      </c>
      <c r="I3665" s="327">
        <v>0</v>
      </c>
      <c r="J3665" s="327">
        <v>0</v>
      </c>
      <c r="K3665" s="327">
        <v>0</v>
      </c>
      <c r="L3665" s="327">
        <v>0</v>
      </c>
      <c r="M3665" s="327">
        <v>0</v>
      </c>
      <c r="N3665" s="326" t="s">
        <v>7279</v>
      </c>
    </row>
    <row r="3666" spans="2:14" ht="15" hidden="1" x14ac:dyDescent="0.25">
      <c r="B3666" s="326" t="s">
        <v>17094</v>
      </c>
      <c r="C3666" s="326" t="s">
        <v>1255</v>
      </c>
      <c r="D3666" s="326" t="s">
        <v>17019</v>
      </c>
      <c r="E3666" s="326" t="s">
        <v>6497</v>
      </c>
      <c r="F3666" s="326" t="s">
        <v>2327</v>
      </c>
      <c r="G3666" s="326" t="s">
        <v>896</v>
      </c>
      <c r="H3666" s="326" t="s">
        <v>6249</v>
      </c>
      <c r="I3666" s="327">
        <v>0</v>
      </c>
      <c r="J3666" s="327">
        <v>0</v>
      </c>
      <c r="K3666" s="327">
        <v>0</v>
      </c>
      <c r="L3666" s="327">
        <v>0</v>
      </c>
      <c r="M3666" s="327">
        <v>0</v>
      </c>
      <c r="N3666" s="326" t="s">
        <v>7279</v>
      </c>
    </row>
    <row r="3667" spans="2:14" ht="15" hidden="1" x14ac:dyDescent="0.25">
      <c r="B3667" s="326" t="s">
        <v>17095</v>
      </c>
      <c r="C3667" s="326" t="s">
        <v>1255</v>
      </c>
      <c r="D3667" s="326" t="s">
        <v>17019</v>
      </c>
      <c r="E3667" s="326" t="s">
        <v>6498</v>
      </c>
      <c r="F3667" s="326" t="s">
        <v>2327</v>
      </c>
      <c r="G3667" s="326" t="s">
        <v>896</v>
      </c>
      <c r="H3667" s="326" t="s">
        <v>6249</v>
      </c>
      <c r="I3667" s="327">
        <v>0</v>
      </c>
      <c r="J3667" s="327">
        <v>0</v>
      </c>
      <c r="K3667" s="327">
        <v>0</v>
      </c>
      <c r="L3667" s="327">
        <v>0</v>
      </c>
      <c r="M3667" s="327">
        <v>0</v>
      </c>
      <c r="N3667" s="326" t="s">
        <v>7279</v>
      </c>
    </row>
    <row r="3668" spans="2:14" ht="15" hidden="1" x14ac:dyDescent="0.25">
      <c r="B3668" s="326" t="s">
        <v>17096</v>
      </c>
      <c r="C3668" s="326" t="s">
        <v>1255</v>
      </c>
      <c r="D3668" s="326" t="s">
        <v>17019</v>
      </c>
      <c r="E3668" s="326" t="s">
        <v>5228</v>
      </c>
      <c r="F3668" s="326" t="s">
        <v>800</v>
      </c>
      <c r="G3668" s="326" t="s">
        <v>896</v>
      </c>
      <c r="H3668" s="326" t="s">
        <v>6249</v>
      </c>
      <c r="I3668" s="327">
        <v>0</v>
      </c>
      <c r="J3668" s="327">
        <v>0</v>
      </c>
      <c r="K3668" s="327">
        <v>0</v>
      </c>
      <c r="L3668" s="327">
        <v>0</v>
      </c>
      <c r="M3668" s="327">
        <v>0</v>
      </c>
      <c r="N3668" s="326" t="s">
        <v>7279</v>
      </c>
    </row>
    <row r="3669" spans="2:14" ht="15" hidden="1" x14ac:dyDescent="0.25">
      <c r="B3669" s="326" t="s">
        <v>17097</v>
      </c>
      <c r="C3669" s="326" t="s">
        <v>1255</v>
      </c>
      <c r="D3669" s="326" t="s">
        <v>17019</v>
      </c>
      <c r="E3669" s="326" t="s">
        <v>3817</v>
      </c>
      <c r="F3669" s="326" t="s">
        <v>800</v>
      </c>
      <c r="G3669" s="326" t="s">
        <v>896</v>
      </c>
      <c r="H3669" s="326" t="s">
        <v>6249</v>
      </c>
      <c r="I3669" s="327">
        <v>0</v>
      </c>
      <c r="J3669" s="327">
        <v>0</v>
      </c>
      <c r="K3669" s="327">
        <v>0</v>
      </c>
      <c r="L3669" s="327">
        <v>0</v>
      </c>
      <c r="M3669" s="327">
        <v>0</v>
      </c>
      <c r="N3669" s="326" t="s">
        <v>7279</v>
      </c>
    </row>
    <row r="3670" spans="2:14" ht="15" hidden="1" x14ac:dyDescent="0.25">
      <c r="B3670" s="326" t="s">
        <v>17098</v>
      </c>
      <c r="C3670" s="326" t="s">
        <v>1255</v>
      </c>
      <c r="D3670" s="326" t="s">
        <v>17019</v>
      </c>
      <c r="E3670" s="326" t="s">
        <v>3819</v>
      </c>
      <c r="F3670" s="326" t="s">
        <v>801</v>
      </c>
      <c r="G3670" s="326" t="s">
        <v>896</v>
      </c>
      <c r="H3670" s="326" t="s">
        <v>6249</v>
      </c>
      <c r="I3670" s="327">
        <v>0</v>
      </c>
      <c r="J3670" s="327">
        <v>0</v>
      </c>
      <c r="K3670" s="327">
        <v>0</v>
      </c>
      <c r="L3670" s="327">
        <v>0</v>
      </c>
      <c r="M3670" s="327">
        <v>0</v>
      </c>
      <c r="N3670" s="326" t="s">
        <v>7279</v>
      </c>
    </row>
    <row r="3671" spans="2:14" ht="15" hidden="1" x14ac:dyDescent="0.25">
      <c r="B3671" s="324" t="s">
        <v>17099</v>
      </c>
      <c r="C3671" s="324" t="s">
        <v>1255</v>
      </c>
      <c r="D3671" s="324" t="s">
        <v>17019</v>
      </c>
      <c r="E3671" s="324" t="s">
        <v>5229</v>
      </c>
      <c r="F3671" s="324" t="s">
        <v>801</v>
      </c>
      <c r="G3671" s="324" t="s">
        <v>896</v>
      </c>
      <c r="H3671" s="324" t="s">
        <v>6249</v>
      </c>
      <c r="I3671" s="325">
        <v>0</v>
      </c>
      <c r="J3671" s="325">
        <v>0</v>
      </c>
      <c r="K3671" s="325">
        <v>0</v>
      </c>
      <c r="L3671" s="325">
        <v>0</v>
      </c>
      <c r="M3671" s="325">
        <v>0</v>
      </c>
      <c r="N3671" s="324" t="s">
        <v>7279</v>
      </c>
    </row>
    <row r="3672" spans="2:14" ht="15" hidden="1" x14ac:dyDescent="0.25">
      <c r="B3672" s="324" t="s">
        <v>17100</v>
      </c>
      <c r="C3672" s="324" t="s">
        <v>1255</v>
      </c>
      <c r="D3672" s="324" t="s">
        <v>17019</v>
      </c>
      <c r="E3672" s="324" t="s">
        <v>3823</v>
      </c>
      <c r="F3672" s="324" t="s">
        <v>2327</v>
      </c>
      <c r="G3672" s="324" t="s">
        <v>896</v>
      </c>
      <c r="H3672" s="324" t="s">
        <v>6249</v>
      </c>
      <c r="I3672" s="325">
        <v>0</v>
      </c>
      <c r="J3672" s="325">
        <v>0</v>
      </c>
      <c r="K3672" s="325">
        <v>0</v>
      </c>
      <c r="L3672" s="325">
        <v>0</v>
      </c>
      <c r="M3672" s="325">
        <v>0</v>
      </c>
      <c r="N3672" s="324" t="s">
        <v>7279</v>
      </c>
    </row>
    <row r="3673" spans="2:14" ht="15" hidden="1" x14ac:dyDescent="0.25">
      <c r="B3673" s="324" t="s">
        <v>17101</v>
      </c>
      <c r="C3673" s="324" t="s">
        <v>1255</v>
      </c>
      <c r="D3673" s="324" t="s">
        <v>17019</v>
      </c>
      <c r="E3673" s="324" t="s">
        <v>10383</v>
      </c>
      <c r="F3673" s="324" t="s">
        <v>2327</v>
      </c>
      <c r="G3673" s="324" t="s">
        <v>896</v>
      </c>
      <c r="H3673" s="324" t="s">
        <v>6249</v>
      </c>
      <c r="I3673" s="325">
        <v>0</v>
      </c>
      <c r="J3673" s="325">
        <v>0</v>
      </c>
      <c r="K3673" s="325">
        <v>0</v>
      </c>
      <c r="L3673" s="325">
        <v>0</v>
      </c>
      <c r="M3673" s="325">
        <v>0</v>
      </c>
      <c r="N3673" s="324" t="s">
        <v>7279</v>
      </c>
    </row>
    <row r="3674" spans="2:14" ht="15" hidden="1" x14ac:dyDescent="0.25">
      <c r="B3674" s="326" t="s">
        <v>17102</v>
      </c>
      <c r="C3674" s="326" t="s">
        <v>1255</v>
      </c>
      <c r="D3674" s="326" t="s">
        <v>17019</v>
      </c>
      <c r="E3674" s="326" t="s">
        <v>5486</v>
      </c>
      <c r="F3674" s="326" t="s">
        <v>2327</v>
      </c>
      <c r="G3674" s="326" t="s">
        <v>896</v>
      </c>
      <c r="H3674" s="326" t="s">
        <v>6249</v>
      </c>
      <c r="I3674" s="327">
        <v>0</v>
      </c>
      <c r="J3674" s="327">
        <v>0</v>
      </c>
      <c r="K3674" s="327">
        <v>0</v>
      </c>
      <c r="L3674" s="327">
        <v>0</v>
      </c>
      <c r="M3674" s="327">
        <v>0</v>
      </c>
      <c r="N3674" s="326" t="s">
        <v>7279</v>
      </c>
    </row>
    <row r="3675" spans="2:14" ht="15" hidden="1" x14ac:dyDescent="0.25">
      <c r="B3675" s="326" t="s">
        <v>17103</v>
      </c>
      <c r="C3675" s="326" t="s">
        <v>1255</v>
      </c>
      <c r="D3675" s="326" t="s">
        <v>17019</v>
      </c>
      <c r="E3675" s="326" t="s">
        <v>6499</v>
      </c>
      <c r="F3675" s="326" t="s">
        <v>2327</v>
      </c>
      <c r="G3675" s="326" t="s">
        <v>896</v>
      </c>
      <c r="H3675" s="326" t="s">
        <v>6249</v>
      </c>
      <c r="I3675" s="327">
        <v>0</v>
      </c>
      <c r="J3675" s="327">
        <v>0</v>
      </c>
      <c r="K3675" s="327">
        <v>0</v>
      </c>
      <c r="L3675" s="327">
        <v>0</v>
      </c>
      <c r="M3675" s="327">
        <v>0</v>
      </c>
      <c r="N3675" s="326" t="s">
        <v>7279</v>
      </c>
    </row>
    <row r="3676" spans="2:14" ht="15" hidden="1" x14ac:dyDescent="0.25">
      <c r="B3676" s="326" t="s">
        <v>17104</v>
      </c>
      <c r="C3676" s="326" t="s">
        <v>1255</v>
      </c>
      <c r="D3676" s="326" t="s">
        <v>17019</v>
      </c>
      <c r="E3676" s="326" t="s">
        <v>12676</v>
      </c>
      <c r="F3676" s="326" t="s">
        <v>801</v>
      </c>
      <c r="G3676" s="326" t="s">
        <v>896</v>
      </c>
      <c r="H3676" s="326" t="s">
        <v>6249</v>
      </c>
      <c r="I3676" s="327">
        <v>0</v>
      </c>
      <c r="J3676" s="327">
        <v>0</v>
      </c>
      <c r="K3676" s="327">
        <v>0</v>
      </c>
      <c r="L3676" s="327">
        <v>0</v>
      </c>
      <c r="M3676" s="327">
        <v>0</v>
      </c>
      <c r="N3676" s="326" t="s">
        <v>7279</v>
      </c>
    </row>
    <row r="3677" spans="2:14" ht="15" hidden="1" x14ac:dyDescent="0.25">
      <c r="B3677" s="326" t="s">
        <v>17105</v>
      </c>
      <c r="C3677" s="326" t="s">
        <v>1255</v>
      </c>
      <c r="D3677" s="326" t="s">
        <v>17019</v>
      </c>
      <c r="E3677" s="326" t="s">
        <v>6500</v>
      </c>
      <c r="F3677" s="326" t="s">
        <v>2327</v>
      </c>
      <c r="G3677" s="326" t="s">
        <v>896</v>
      </c>
      <c r="H3677" s="326" t="s">
        <v>6249</v>
      </c>
      <c r="I3677" s="327">
        <v>0</v>
      </c>
      <c r="J3677" s="327">
        <v>0</v>
      </c>
      <c r="K3677" s="327">
        <v>0</v>
      </c>
      <c r="L3677" s="327">
        <v>0</v>
      </c>
      <c r="M3677" s="327">
        <v>0</v>
      </c>
      <c r="N3677" s="326" t="s">
        <v>7279</v>
      </c>
    </row>
    <row r="3678" spans="2:14" ht="15" hidden="1" x14ac:dyDescent="0.25">
      <c r="B3678" s="326" t="s">
        <v>17106</v>
      </c>
      <c r="C3678" s="326" t="s">
        <v>1255</v>
      </c>
      <c r="D3678" s="326" t="s">
        <v>17019</v>
      </c>
      <c r="E3678" s="326" t="s">
        <v>3833</v>
      </c>
      <c r="F3678" s="326" t="s">
        <v>801</v>
      </c>
      <c r="G3678" s="326" t="s">
        <v>896</v>
      </c>
      <c r="H3678" s="326" t="s">
        <v>6249</v>
      </c>
      <c r="I3678" s="327">
        <v>0</v>
      </c>
      <c r="J3678" s="327">
        <v>0</v>
      </c>
      <c r="K3678" s="327">
        <v>0</v>
      </c>
      <c r="L3678" s="327">
        <v>0</v>
      </c>
      <c r="M3678" s="327">
        <v>0</v>
      </c>
      <c r="N3678" s="326" t="s">
        <v>7279</v>
      </c>
    </row>
    <row r="3679" spans="2:14" ht="15" hidden="1" x14ac:dyDescent="0.25">
      <c r="B3679" s="324" t="s">
        <v>17107</v>
      </c>
      <c r="C3679" s="324" t="s">
        <v>1255</v>
      </c>
      <c r="D3679" s="324" t="s">
        <v>17019</v>
      </c>
      <c r="E3679" s="324" t="s">
        <v>3835</v>
      </c>
      <c r="F3679" s="324" t="s">
        <v>801</v>
      </c>
      <c r="G3679" s="324" t="s">
        <v>896</v>
      </c>
      <c r="H3679" s="324" t="s">
        <v>6249</v>
      </c>
      <c r="I3679" s="325">
        <v>0</v>
      </c>
      <c r="J3679" s="325">
        <v>0</v>
      </c>
      <c r="K3679" s="325">
        <v>0</v>
      </c>
      <c r="L3679" s="325">
        <v>0</v>
      </c>
      <c r="M3679" s="325">
        <v>0</v>
      </c>
      <c r="N3679" s="324" t="s">
        <v>7279</v>
      </c>
    </row>
    <row r="3680" spans="2:14" ht="15" hidden="1" x14ac:dyDescent="0.25">
      <c r="B3680" s="326" t="s">
        <v>17108</v>
      </c>
      <c r="C3680" s="326" t="s">
        <v>1255</v>
      </c>
      <c r="D3680" s="326" t="s">
        <v>17019</v>
      </c>
      <c r="E3680" s="326" t="s">
        <v>3848</v>
      </c>
      <c r="F3680" s="326" t="s">
        <v>1226</v>
      </c>
      <c r="G3680" s="326" t="s">
        <v>896</v>
      </c>
      <c r="H3680" s="326" t="s">
        <v>6249</v>
      </c>
      <c r="I3680" s="327">
        <v>0</v>
      </c>
      <c r="J3680" s="327">
        <v>0</v>
      </c>
      <c r="K3680" s="327">
        <v>0</v>
      </c>
      <c r="L3680" s="327">
        <v>0</v>
      </c>
      <c r="M3680" s="327">
        <v>0</v>
      </c>
      <c r="N3680" s="326" t="s">
        <v>7279</v>
      </c>
    </row>
    <row r="3681" spans="2:14" ht="15" hidden="1" x14ac:dyDescent="0.25">
      <c r="B3681" s="326" t="s">
        <v>17109</v>
      </c>
      <c r="C3681" s="326" t="s">
        <v>1255</v>
      </c>
      <c r="D3681" s="326" t="s">
        <v>17019</v>
      </c>
      <c r="E3681" s="326" t="s">
        <v>3849</v>
      </c>
      <c r="F3681" s="326" t="s">
        <v>1226</v>
      </c>
      <c r="G3681" s="326" t="s">
        <v>896</v>
      </c>
      <c r="H3681" s="326" t="s">
        <v>6249</v>
      </c>
      <c r="I3681" s="327">
        <v>0</v>
      </c>
      <c r="J3681" s="327">
        <v>0</v>
      </c>
      <c r="K3681" s="327">
        <v>0</v>
      </c>
      <c r="L3681" s="327">
        <v>0</v>
      </c>
      <c r="M3681" s="327">
        <v>0</v>
      </c>
      <c r="N3681" s="326" t="s">
        <v>7279</v>
      </c>
    </row>
    <row r="3682" spans="2:14" ht="15" hidden="1" x14ac:dyDescent="0.25">
      <c r="B3682" s="326" t="s">
        <v>17110</v>
      </c>
      <c r="C3682" s="326" t="s">
        <v>1255</v>
      </c>
      <c r="D3682" s="326" t="s">
        <v>17019</v>
      </c>
      <c r="E3682" s="326" t="s">
        <v>3850</v>
      </c>
      <c r="F3682" s="326" t="s">
        <v>1226</v>
      </c>
      <c r="G3682" s="326" t="s">
        <v>896</v>
      </c>
      <c r="H3682" s="326" t="s">
        <v>6249</v>
      </c>
      <c r="I3682" s="327">
        <v>0</v>
      </c>
      <c r="J3682" s="327">
        <v>0</v>
      </c>
      <c r="K3682" s="327">
        <v>0</v>
      </c>
      <c r="L3682" s="327">
        <v>0</v>
      </c>
      <c r="M3682" s="327">
        <v>0</v>
      </c>
      <c r="N3682" s="326" t="s">
        <v>7279</v>
      </c>
    </row>
    <row r="3683" spans="2:14" ht="15" hidden="1" x14ac:dyDescent="0.25">
      <c r="B3683" s="326" t="s">
        <v>17111</v>
      </c>
      <c r="C3683" s="326" t="s">
        <v>1255</v>
      </c>
      <c r="D3683" s="326" t="s">
        <v>17019</v>
      </c>
      <c r="E3683" s="326" t="s">
        <v>6505</v>
      </c>
      <c r="F3683" s="326" t="s">
        <v>801</v>
      </c>
      <c r="G3683" s="326" t="s">
        <v>896</v>
      </c>
      <c r="H3683" s="326" t="s">
        <v>6249</v>
      </c>
      <c r="I3683" s="327">
        <v>0</v>
      </c>
      <c r="J3683" s="327">
        <v>0</v>
      </c>
      <c r="K3683" s="327">
        <v>0</v>
      </c>
      <c r="L3683" s="327">
        <v>0</v>
      </c>
      <c r="M3683" s="327">
        <v>0</v>
      </c>
      <c r="N3683" s="326" t="s">
        <v>7279</v>
      </c>
    </row>
    <row r="3684" spans="2:14" ht="15" hidden="1" x14ac:dyDescent="0.25">
      <c r="B3684" s="324" t="s">
        <v>17112</v>
      </c>
      <c r="C3684" s="324" t="s">
        <v>1255</v>
      </c>
      <c r="D3684" s="324" t="s">
        <v>17019</v>
      </c>
      <c r="E3684" s="324" t="s">
        <v>3853</v>
      </c>
      <c r="F3684" s="324" t="s">
        <v>801</v>
      </c>
      <c r="G3684" s="324" t="s">
        <v>896</v>
      </c>
      <c r="H3684" s="324" t="s">
        <v>6249</v>
      </c>
      <c r="I3684" s="325">
        <v>0</v>
      </c>
      <c r="J3684" s="325">
        <v>0</v>
      </c>
      <c r="K3684" s="325">
        <v>0</v>
      </c>
      <c r="L3684" s="325">
        <v>0</v>
      </c>
      <c r="M3684" s="325">
        <v>0</v>
      </c>
      <c r="N3684" s="324" t="s">
        <v>7279</v>
      </c>
    </row>
    <row r="3685" spans="2:14" ht="15" hidden="1" x14ac:dyDescent="0.25">
      <c r="B3685" s="324" t="s">
        <v>17113</v>
      </c>
      <c r="C3685" s="324" t="s">
        <v>1255</v>
      </c>
      <c r="D3685" s="324" t="s">
        <v>17019</v>
      </c>
      <c r="E3685" s="324" t="s">
        <v>6506</v>
      </c>
      <c r="F3685" s="324" t="s">
        <v>801</v>
      </c>
      <c r="G3685" s="324" t="s">
        <v>896</v>
      </c>
      <c r="H3685" s="324" t="s">
        <v>6249</v>
      </c>
      <c r="I3685" s="325">
        <v>0</v>
      </c>
      <c r="J3685" s="325">
        <v>0</v>
      </c>
      <c r="K3685" s="325">
        <v>0</v>
      </c>
      <c r="L3685" s="325">
        <v>0</v>
      </c>
      <c r="M3685" s="325">
        <v>0</v>
      </c>
      <c r="N3685" s="324" t="s">
        <v>7279</v>
      </c>
    </row>
    <row r="3686" spans="2:14" ht="15" hidden="1" x14ac:dyDescent="0.25">
      <c r="B3686" s="326" t="s">
        <v>17114</v>
      </c>
      <c r="C3686" s="326" t="s">
        <v>1255</v>
      </c>
      <c r="D3686" s="326" t="s">
        <v>17019</v>
      </c>
      <c r="E3686" s="326" t="s">
        <v>3855</v>
      </c>
      <c r="F3686" s="326" t="s">
        <v>1226</v>
      </c>
      <c r="G3686" s="326" t="s">
        <v>896</v>
      </c>
      <c r="H3686" s="326" t="s">
        <v>6249</v>
      </c>
      <c r="I3686" s="327">
        <v>0</v>
      </c>
      <c r="J3686" s="327">
        <v>0</v>
      </c>
      <c r="K3686" s="327">
        <v>0</v>
      </c>
      <c r="L3686" s="327">
        <v>0</v>
      </c>
      <c r="M3686" s="327">
        <v>0</v>
      </c>
      <c r="N3686" s="326" t="s">
        <v>7279</v>
      </c>
    </row>
    <row r="3687" spans="2:14" ht="15" hidden="1" x14ac:dyDescent="0.25">
      <c r="B3687" s="326" t="s">
        <v>17115</v>
      </c>
      <c r="C3687" s="326" t="s">
        <v>1255</v>
      </c>
      <c r="D3687" s="326" t="s">
        <v>17019</v>
      </c>
      <c r="E3687" s="326" t="s">
        <v>3856</v>
      </c>
      <c r="F3687" s="326" t="s">
        <v>2327</v>
      </c>
      <c r="G3687" s="326" t="s">
        <v>896</v>
      </c>
      <c r="H3687" s="326" t="s">
        <v>6249</v>
      </c>
      <c r="I3687" s="327">
        <v>0</v>
      </c>
      <c r="J3687" s="327">
        <v>0</v>
      </c>
      <c r="K3687" s="327">
        <v>0</v>
      </c>
      <c r="L3687" s="327">
        <v>0</v>
      </c>
      <c r="M3687" s="327">
        <v>0</v>
      </c>
      <c r="N3687" s="326" t="s">
        <v>7279</v>
      </c>
    </row>
    <row r="3688" spans="2:14" ht="15" hidden="1" x14ac:dyDescent="0.25">
      <c r="B3688" s="324" t="s">
        <v>17116</v>
      </c>
      <c r="C3688" s="324" t="s">
        <v>1255</v>
      </c>
      <c r="D3688" s="324" t="s">
        <v>17019</v>
      </c>
      <c r="E3688" s="324" t="s">
        <v>4222</v>
      </c>
      <c r="F3688" s="324" t="s">
        <v>800</v>
      </c>
      <c r="G3688" s="324" t="s">
        <v>896</v>
      </c>
      <c r="H3688" s="324" t="s">
        <v>6249</v>
      </c>
      <c r="I3688" s="325">
        <v>0</v>
      </c>
      <c r="J3688" s="325">
        <v>0</v>
      </c>
      <c r="K3688" s="325">
        <v>0</v>
      </c>
      <c r="L3688" s="325">
        <v>0</v>
      </c>
      <c r="M3688" s="325">
        <v>0</v>
      </c>
      <c r="N3688" s="324" t="s">
        <v>7279</v>
      </c>
    </row>
    <row r="3689" spans="2:14" ht="15" hidden="1" x14ac:dyDescent="0.25">
      <c r="B3689" s="326" t="s">
        <v>17117</v>
      </c>
      <c r="C3689" s="326" t="s">
        <v>1255</v>
      </c>
      <c r="D3689" s="326" t="s">
        <v>17019</v>
      </c>
      <c r="E3689" s="326" t="s">
        <v>8098</v>
      </c>
      <c r="F3689" s="326" t="s">
        <v>2327</v>
      </c>
      <c r="G3689" s="326" t="s">
        <v>896</v>
      </c>
      <c r="H3689" s="326" t="s">
        <v>6249</v>
      </c>
      <c r="I3689" s="327">
        <v>0</v>
      </c>
      <c r="J3689" s="327">
        <v>0</v>
      </c>
      <c r="K3689" s="327">
        <v>0</v>
      </c>
      <c r="L3689" s="327">
        <v>0</v>
      </c>
      <c r="M3689" s="327">
        <v>0</v>
      </c>
      <c r="N3689" s="326" t="s">
        <v>7279</v>
      </c>
    </row>
    <row r="3690" spans="2:14" ht="15" hidden="1" x14ac:dyDescent="0.25">
      <c r="B3690" s="326" t="s">
        <v>17118</v>
      </c>
      <c r="C3690" s="326" t="s">
        <v>1255</v>
      </c>
      <c r="D3690" s="326" t="s">
        <v>17019</v>
      </c>
      <c r="E3690" s="326" t="s">
        <v>4237</v>
      </c>
      <c r="F3690" s="326" t="s">
        <v>800</v>
      </c>
      <c r="G3690" s="326" t="s">
        <v>896</v>
      </c>
      <c r="H3690" s="326" t="s">
        <v>6249</v>
      </c>
      <c r="I3690" s="327">
        <v>0</v>
      </c>
      <c r="J3690" s="327">
        <v>0</v>
      </c>
      <c r="K3690" s="327">
        <v>0</v>
      </c>
      <c r="L3690" s="327">
        <v>0</v>
      </c>
      <c r="M3690" s="327">
        <v>0</v>
      </c>
      <c r="N3690" s="326" t="s">
        <v>7279</v>
      </c>
    </row>
    <row r="3691" spans="2:14" ht="15" hidden="1" x14ac:dyDescent="0.25">
      <c r="B3691" s="324" t="s">
        <v>17119</v>
      </c>
      <c r="C3691" s="324" t="s">
        <v>1255</v>
      </c>
      <c r="D3691" s="324" t="s">
        <v>17019</v>
      </c>
      <c r="E3691" s="324" t="s">
        <v>4239</v>
      </c>
      <c r="F3691" s="324" t="s">
        <v>800</v>
      </c>
      <c r="G3691" s="324" t="s">
        <v>896</v>
      </c>
      <c r="H3691" s="324" t="s">
        <v>6249</v>
      </c>
      <c r="I3691" s="325">
        <v>0</v>
      </c>
      <c r="J3691" s="325">
        <v>0</v>
      </c>
      <c r="K3691" s="325">
        <v>0</v>
      </c>
      <c r="L3691" s="325">
        <v>0</v>
      </c>
      <c r="M3691" s="325">
        <v>0</v>
      </c>
      <c r="N3691" s="324" t="s">
        <v>7279</v>
      </c>
    </row>
    <row r="3692" spans="2:14" ht="15" hidden="1" x14ac:dyDescent="0.25">
      <c r="B3692" s="324" t="s">
        <v>17120</v>
      </c>
      <c r="C3692" s="324" t="s">
        <v>1255</v>
      </c>
      <c r="D3692" s="324" t="s">
        <v>17019</v>
      </c>
      <c r="E3692" s="324" t="s">
        <v>4267</v>
      </c>
      <c r="F3692" s="324" t="s">
        <v>800</v>
      </c>
      <c r="G3692" s="324" t="s">
        <v>896</v>
      </c>
      <c r="H3692" s="324" t="s">
        <v>6249</v>
      </c>
      <c r="I3692" s="325">
        <v>0</v>
      </c>
      <c r="J3692" s="325">
        <v>0</v>
      </c>
      <c r="K3692" s="325">
        <v>0</v>
      </c>
      <c r="L3692" s="325">
        <v>0</v>
      </c>
      <c r="M3692" s="325">
        <v>0</v>
      </c>
      <c r="N3692" s="324" t="s">
        <v>7279</v>
      </c>
    </row>
    <row r="3693" spans="2:14" ht="15" hidden="1" x14ac:dyDescent="0.25">
      <c r="B3693" s="324" t="s">
        <v>17121</v>
      </c>
      <c r="C3693" s="324" t="s">
        <v>1255</v>
      </c>
      <c r="D3693" s="324" t="s">
        <v>17019</v>
      </c>
      <c r="E3693" s="324" t="s">
        <v>6508</v>
      </c>
      <c r="F3693" s="324" t="s">
        <v>801</v>
      </c>
      <c r="G3693" s="324" t="s">
        <v>896</v>
      </c>
      <c r="H3693" s="324" t="s">
        <v>6249</v>
      </c>
      <c r="I3693" s="325">
        <v>0</v>
      </c>
      <c r="J3693" s="325">
        <v>0</v>
      </c>
      <c r="K3693" s="325">
        <v>0</v>
      </c>
      <c r="L3693" s="325">
        <v>0</v>
      </c>
      <c r="M3693" s="325">
        <v>0</v>
      </c>
      <c r="N3693" s="324" t="s">
        <v>7279</v>
      </c>
    </row>
    <row r="3694" spans="2:14" ht="15" hidden="1" x14ac:dyDescent="0.25">
      <c r="B3694" s="326" t="s">
        <v>17122</v>
      </c>
      <c r="C3694" s="326" t="s">
        <v>1255</v>
      </c>
      <c r="D3694" s="326" t="s">
        <v>17019</v>
      </c>
      <c r="E3694" s="326" t="s">
        <v>8195</v>
      </c>
      <c r="F3694" s="326" t="s">
        <v>2327</v>
      </c>
      <c r="G3694" s="326" t="s">
        <v>896</v>
      </c>
      <c r="H3694" s="326" t="s">
        <v>6249</v>
      </c>
      <c r="I3694" s="327">
        <v>0</v>
      </c>
      <c r="J3694" s="327">
        <v>0</v>
      </c>
      <c r="K3694" s="327">
        <v>0</v>
      </c>
      <c r="L3694" s="327">
        <v>0</v>
      </c>
      <c r="M3694" s="327">
        <v>0</v>
      </c>
      <c r="N3694" s="326" t="s">
        <v>7279</v>
      </c>
    </row>
    <row r="3695" spans="2:14" ht="15" hidden="1" x14ac:dyDescent="0.25">
      <c r="B3695" s="326" t="s">
        <v>17123</v>
      </c>
      <c r="C3695" s="326" t="s">
        <v>1255</v>
      </c>
      <c r="D3695" s="326" t="s">
        <v>17019</v>
      </c>
      <c r="E3695" s="326" t="s">
        <v>21766</v>
      </c>
      <c r="F3695" s="326" t="s">
        <v>2354</v>
      </c>
      <c r="G3695" s="326" t="s">
        <v>896</v>
      </c>
      <c r="H3695" s="326" t="s">
        <v>6249</v>
      </c>
      <c r="I3695" s="327">
        <v>0</v>
      </c>
      <c r="J3695" s="327">
        <v>0</v>
      </c>
      <c r="K3695" s="327">
        <v>0</v>
      </c>
      <c r="L3695" s="327">
        <v>0</v>
      </c>
      <c r="M3695" s="327">
        <v>0</v>
      </c>
      <c r="N3695" s="326" t="s">
        <v>7279</v>
      </c>
    </row>
    <row r="3696" spans="2:14" ht="15" hidden="1" x14ac:dyDescent="0.25">
      <c r="B3696" s="326" t="s">
        <v>17124</v>
      </c>
      <c r="C3696" s="326" t="s">
        <v>1255</v>
      </c>
      <c r="D3696" s="326" t="s">
        <v>17019</v>
      </c>
      <c r="E3696" s="326" t="s">
        <v>6516</v>
      </c>
      <c r="F3696" s="326" t="s">
        <v>801</v>
      </c>
      <c r="G3696" s="326" t="s">
        <v>896</v>
      </c>
      <c r="H3696" s="326" t="s">
        <v>6249</v>
      </c>
      <c r="I3696" s="327">
        <v>0</v>
      </c>
      <c r="J3696" s="327">
        <v>0</v>
      </c>
      <c r="K3696" s="327">
        <v>0</v>
      </c>
      <c r="L3696" s="327">
        <v>0</v>
      </c>
      <c r="M3696" s="327">
        <v>0</v>
      </c>
      <c r="N3696" s="326" t="s">
        <v>7279</v>
      </c>
    </row>
    <row r="3697" spans="2:14" ht="15" hidden="1" x14ac:dyDescent="0.25">
      <c r="B3697" s="326" t="s">
        <v>17125</v>
      </c>
      <c r="C3697" s="326" t="s">
        <v>1255</v>
      </c>
      <c r="D3697" s="326" t="s">
        <v>17019</v>
      </c>
      <c r="E3697" s="326" t="s">
        <v>7715</v>
      </c>
      <c r="F3697" s="326" t="s">
        <v>801</v>
      </c>
      <c r="G3697" s="326" t="s">
        <v>896</v>
      </c>
      <c r="H3697" s="326" t="s">
        <v>6249</v>
      </c>
      <c r="I3697" s="327">
        <v>0</v>
      </c>
      <c r="J3697" s="327">
        <v>0</v>
      </c>
      <c r="K3697" s="327">
        <v>0</v>
      </c>
      <c r="L3697" s="327">
        <v>131.91999999999999</v>
      </c>
      <c r="M3697" s="327">
        <v>0</v>
      </c>
      <c r="N3697" s="326" t="s">
        <v>7279</v>
      </c>
    </row>
    <row r="3698" spans="2:14" ht="15" hidden="1" x14ac:dyDescent="0.25">
      <c r="B3698" s="324" t="s">
        <v>17126</v>
      </c>
      <c r="C3698" s="324" t="s">
        <v>1255</v>
      </c>
      <c r="D3698" s="324" t="s">
        <v>17019</v>
      </c>
      <c r="E3698" s="324" t="s">
        <v>8099</v>
      </c>
      <c r="F3698" s="324" t="s">
        <v>801</v>
      </c>
      <c r="G3698" s="324" t="s">
        <v>896</v>
      </c>
      <c r="H3698" s="324" t="s">
        <v>6249</v>
      </c>
      <c r="I3698" s="325">
        <v>0</v>
      </c>
      <c r="J3698" s="325">
        <v>0</v>
      </c>
      <c r="K3698" s="325">
        <v>0</v>
      </c>
      <c r="L3698" s="325">
        <v>0</v>
      </c>
      <c r="M3698" s="325">
        <v>0</v>
      </c>
      <c r="N3698" s="324" t="s">
        <v>7279</v>
      </c>
    </row>
    <row r="3699" spans="2:14" ht="15" hidden="1" x14ac:dyDescent="0.25">
      <c r="B3699" s="326" t="s">
        <v>17127</v>
      </c>
      <c r="C3699" s="326" t="s">
        <v>1255</v>
      </c>
      <c r="D3699" s="326" t="s">
        <v>17019</v>
      </c>
      <c r="E3699" s="326" t="s">
        <v>8667</v>
      </c>
      <c r="F3699" s="326" t="s">
        <v>801</v>
      </c>
      <c r="G3699" s="326" t="s">
        <v>896</v>
      </c>
      <c r="H3699" s="326" t="s">
        <v>6249</v>
      </c>
      <c r="I3699" s="327">
        <v>0</v>
      </c>
      <c r="J3699" s="327">
        <v>0</v>
      </c>
      <c r="K3699" s="327">
        <v>0</v>
      </c>
      <c r="L3699" s="327">
        <v>0</v>
      </c>
      <c r="M3699" s="327">
        <v>0</v>
      </c>
      <c r="N3699" s="326" t="s">
        <v>7279</v>
      </c>
    </row>
    <row r="3700" spans="2:14" ht="15" hidden="1" x14ac:dyDescent="0.25">
      <c r="B3700" s="324" t="s">
        <v>17128</v>
      </c>
      <c r="C3700" s="324" t="s">
        <v>1255</v>
      </c>
      <c r="D3700" s="324" t="s">
        <v>17019</v>
      </c>
      <c r="E3700" s="324" t="s">
        <v>8669</v>
      </c>
      <c r="F3700" s="324" t="s">
        <v>801</v>
      </c>
      <c r="G3700" s="324" t="s">
        <v>896</v>
      </c>
      <c r="H3700" s="324" t="s">
        <v>6249</v>
      </c>
      <c r="I3700" s="325">
        <v>0</v>
      </c>
      <c r="J3700" s="325">
        <v>0</v>
      </c>
      <c r="K3700" s="325">
        <v>0</v>
      </c>
      <c r="L3700" s="325">
        <v>0</v>
      </c>
      <c r="M3700" s="325">
        <v>0</v>
      </c>
      <c r="N3700" s="324" t="s">
        <v>7279</v>
      </c>
    </row>
    <row r="3701" spans="2:14" ht="15" hidden="1" x14ac:dyDescent="0.25">
      <c r="B3701" s="326" t="s">
        <v>17129</v>
      </c>
      <c r="C3701" s="326" t="s">
        <v>1255</v>
      </c>
      <c r="D3701" s="326" t="s">
        <v>17019</v>
      </c>
      <c r="E3701" s="326" t="s">
        <v>8671</v>
      </c>
      <c r="F3701" s="326" t="s">
        <v>800</v>
      </c>
      <c r="G3701" s="326" t="s">
        <v>896</v>
      </c>
      <c r="H3701" s="326" t="s">
        <v>6249</v>
      </c>
      <c r="I3701" s="327">
        <v>0</v>
      </c>
      <c r="J3701" s="327">
        <v>0</v>
      </c>
      <c r="K3701" s="327">
        <v>0</v>
      </c>
      <c r="L3701" s="327">
        <v>0</v>
      </c>
      <c r="M3701" s="327">
        <v>0</v>
      </c>
      <c r="N3701" s="326" t="s">
        <v>7279</v>
      </c>
    </row>
    <row r="3702" spans="2:14" ht="15" hidden="1" x14ac:dyDescent="0.25">
      <c r="B3702" s="324" t="s">
        <v>17130</v>
      </c>
      <c r="C3702" s="324" t="s">
        <v>1255</v>
      </c>
      <c r="D3702" s="324" t="s">
        <v>17019</v>
      </c>
      <c r="E3702" s="324" t="s">
        <v>8672</v>
      </c>
      <c r="F3702" s="324" t="s">
        <v>800</v>
      </c>
      <c r="G3702" s="324" t="s">
        <v>896</v>
      </c>
      <c r="H3702" s="324" t="s">
        <v>6249</v>
      </c>
      <c r="I3702" s="325">
        <v>0</v>
      </c>
      <c r="J3702" s="325">
        <v>0</v>
      </c>
      <c r="K3702" s="325">
        <v>0</v>
      </c>
      <c r="L3702" s="325">
        <v>0</v>
      </c>
      <c r="M3702" s="325">
        <v>0</v>
      </c>
      <c r="N3702" s="324" t="s">
        <v>7279</v>
      </c>
    </row>
    <row r="3703" spans="2:14" ht="15" hidden="1" x14ac:dyDescent="0.25">
      <c r="B3703" s="326" t="s">
        <v>17131</v>
      </c>
      <c r="C3703" s="326" t="s">
        <v>1255</v>
      </c>
      <c r="D3703" s="326" t="s">
        <v>17019</v>
      </c>
      <c r="E3703" s="326" t="s">
        <v>17132</v>
      </c>
      <c r="F3703" s="326" t="s">
        <v>801</v>
      </c>
      <c r="G3703" s="326" t="s">
        <v>896</v>
      </c>
      <c r="H3703" s="326" t="s">
        <v>6249</v>
      </c>
      <c r="I3703" s="327">
        <v>0</v>
      </c>
      <c r="J3703" s="327">
        <v>0</v>
      </c>
      <c r="K3703" s="327">
        <v>0</v>
      </c>
      <c r="L3703" s="327">
        <v>0</v>
      </c>
      <c r="M3703" s="327">
        <v>0</v>
      </c>
      <c r="N3703" s="326" t="s">
        <v>7279</v>
      </c>
    </row>
    <row r="3704" spans="2:14" ht="15" hidden="1" x14ac:dyDescent="0.25">
      <c r="B3704" s="324" t="s">
        <v>17133</v>
      </c>
      <c r="C3704" s="324" t="s">
        <v>1255</v>
      </c>
      <c r="D3704" s="324" t="s">
        <v>17019</v>
      </c>
      <c r="E3704" s="324" t="s">
        <v>8675</v>
      </c>
      <c r="F3704" s="324" t="s">
        <v>2327</v>
      </c>
      <c r="G3704" s="324" t="s">
        <v>896</v>
      </c>
      <c r="H3704" s="324" t="s">
        <v>6249</v>
      </c>
      <c r="I3704" s="325">
        <v>0</v>
      </c>
      <c r="J3704" s="325">
        <v>0</v>
      </c>
      <c r="K3704" s="325">
        <v>0</v>
      </c>
      <c r="L3704" s="325">
        <v>0</v>
      </c>
      <c r="M3704" s="325">
        <v>0</v>
      </c>
      <c r="N3704" s="324" t="s">
        <v>7279</v>
      </c>
    </row>
    <row r="3705" spans="2:14" ht="15" hidden="1" x14ac:dyDescent="0.25">
      <c r="B3705" s="326" t="s">
        <v>17134</v>
      </c>
      <c r="C3705" s="326" t="s">
        <v>1255</v>
      </c>
      <c r="D3705" s="326" t="s">
        <v>17019</v>
      </c>
      <c r="E3705" s="326" t="s">
        <v>8681</v>
      </c>
      <c r="F3705" s="326" t="s">
        <v>801</v>
      </c>
      <c r="G3705" s="326" t="s">
        <v>896</v>
      </c>
      <c r="H3705" s="326" t="s">
        <v>6249</v>
      </c>
      <c r="I3705" s="327">
        <v>0</v>
      </c>
      <c r="J3705" s="327">
        <v>0</v>
      </c>
      <c r="K3705" s="327">
        <v>0</v>
      </c>
      <c r="L3705" s="327">
        <v>0</v>
      </c>
      <c r="M3705" s="327">
        <v>0</v>
      </c>
      <c r="N3705" s="326" t="s">
        <v>7279</v>
      </c>
    </row>
    <row r="3706" spans="2:14" ht="15" hidden="1" x14ac:dyDescent="0.25">
      <c r="B3706" s="324" t="s">
        <v>17135</v>
      </c>
      <c r="C3706" s="324" t="s">
        <v>1255</v>
      </c>
      <c r="D3706" s="324" t="s">
        <v>17019</v>
      </c>
      <c r="E3706" s="324" t="s">
        <v>8028</v>
      </c>
      <c r="F3706" s="324" t="s">
        <v>800</v>
      </c>
      <c r="G3706" s="324" t="s">
        <v>896</v>
      </c>
      <c r="H3706" s="324" t="s">
        <v>6249</v>
      </c>
      <c r="I3706" s="325">
        <v>0</v>
      </c>
      <c r="J3706" s="325">
        <v>0</v>
      </c>
      <c r="K3706" s="325">
        <v>0</v>
      </c>
      <c r="L3706" s="325">
        <v>446.33</v>
      </c>
      <c r="M3706" s="325">
        <v>0</v>
      </c>
      <c r="N3706" s="324" t="s">
        <v>7279</v>
      </c>
    </row>
    <row r="3707" spans="2:14" ht="15" hidden="1" x14ac:dyDescent="0.25">
      <c r="B3707" s="326" t="s">
        <v>17136</v>
      </c>
      <c r="C3707" s="326" t="s">
        <v>1255</v>
      </c>
      <c r="D3707" s="326" t="s">
        <v>17019</v>
      </c>
      <c r="E3707" s="326" t="s">
        <v>8029</v>
      </c>
      <c r="F3707" s="326" t="s">
        <v>2376</v>
      </c>
      <c r="G3707" s="326" t="s">
        <v>896</v>
      </c>
      <c r="H3707" s="326" t="s">
        <v>6249</v>
      </c>
      <c r="I3707" s="327">
        <v>0</v>
      </c>
      <c r="J3707" s="327">
        <v>0</v>
      </c>
      <c r="K3707" s="327">
        <v>0</v>
      </c>
      <c r="L3707" s="327">
        <v>0</v>
      </c>
      <c r="M3707" s="327">
        <v>0</v>
      </c>
      <c r="N3707" s="326" t="s">
        <v>7279</v>
      </c>
    </row>
    <row r="3708" spans="2:14" ht="15" hidden="1" x14ac:dyDescent="0.25">
      <c r="B3708" s="324" t="s">
        <v>17137</v>
      </c>
      <c r="C3708" s="324" t="s">
        <v>1255</v>
      </c>
      <c r="D3708" s="324" t="s">
        <v>17019</v>
      </c>
      <c r="E3708" s="324" t="s">
        <v>8685</v>
      </c>
      <c r="F3708" s="324" t="s">
        <v>801</v>
      </c>
      <c r="G3708" s="324" t="s">
        <v>896</v>
      </c>
      <c r="H3708" s="324" t="s">
        <v>6249</v>
      </c>
      <c r="I3708" s="325">
        <v>0</v>
      </c>
      <c r="J3708" s="325">
        <v>0</v>
      </c>
      <c r="K3708" s="325">
        <v>0</v>
      </c>
      <c r="L3708" s="325">
        <v>0</v>
      </c>
      <c r="M3708" s="325">
        <v>0</v>
      </c>
      <c r="N3708" s="324" t="s">
        <v>7279</v>
      </c>
    </row>
    <row r="3709" spans="2:14" ht="15" hidden="1" x14ac:dyDescent="0.25">
      <c r="B3709" s="326" t="s">
        <v>17138</v>
      </c>
      <c r="C3709" s="326" t="s">
        <v>1255</v>
      </c>
      <c r="D3709" s="326" t="s">
        <v>17019</v>
      </c>
      <c r="E3709" s="326" t="s">
        <v>8687</v>
      </c>
      <c r="F3709" s="326" t="s">
        <v>801</v>
      </c>
      <c r="G3709" s="326" t="s">
        <v>896</v>
      </c>
      <c r="H3709" s="326" t="s">
        <v>6249</v>
      </c>
      <c r="I3709" s="327">
        <v>0</v>
      </c>
      <c r="J3709" s="327">
        <v>0</v>
      </c>
      <c r="K3709" s="327">
        <v>0</v>
      </c>
      <c r="L3709" s="327">
        <v>0</v>
      </c>
      <c r="M3709" s="327">
        <v>0</v>
      </c>
      <c r="N3709" s="326" t="s">
        <v>7279</v>
      </c>
    </row>
    <row r="3710" spans="2:14" ht="15" hidden="1" x14ac:dyDescent="0.25">
      <c r="B3710" s="324" t="s">
        <v>17139</v>
      </c>
      <c r="C3710" s="324" t="s">
        <v>1255</v>
      </c>
      <c r="D3710" s="324" t="s">
        <v>17019</v>
      </c>
      <c r="E3710" s="324" t="s">
        <v>8688</v>
      </c>
      <c r="F3710" s="324" t="s">
        <v>801</v>
      </c>
      <c r="G3710" s="324" t="s">
        <v>896</v>
      </c>
      <c r="H3710" s="324" t="s">
        <v>6249</v>
      </c>
      <c r="I3710" s="325">
        <v>0</v>
      </c>
      <c r="J3710" s="325">
        <v>0</v>
      </c>
      <c r="K3710" s="325">
        <v>0</v>
      </c>
      <c r="L3710" s="325">
        <v>0</v>
      </c>
      <c r="M3710" s="325">
        <v>0</v>
      </c>
      <c r="N3710" s="324" t="s">
        <v>7279</v>
      </c>
    </row>
    <row r="3711" spans="2:14" ht="15" hidden="1" x14ac:dyDescent="0.25">
      <c r="B3711" s="326" t="s">
        <v>17140</v>
      </c>
      <c r="C3711" s="326" t="s">
        <v>1255</v>
      </c>
      <c r="D3711" s="326" t="s">
        <v>17019</v>
      </c>
      <c r="E3711" s="326" t="s">
        <v>8100</v>
      </c>
      <c r="F3711" s="326" t="s">
        <v>1226</v>
      </c>
      <c r="G3711" s="326" t="s">
        <v>896</v>
      </c>
      <c r="H3711" s="326" t="s">
        <v>6249</v>
      </c>
      <c r="I3711" s="327">
        <v>0</v>
      </c>
      <c r="J3711" s="327">
        <v>0</v>
      </c>
      <c r="K3711" s="327">
        <v>0</v>
      </c>
      <c r="L3711" s="327">
        <v>0</v>
      </c>
      <c r="M3711" s="327">
        <v>0</v>
      </c>
      <c r="N3711" s="326" t="s">
        <v>7279</v>
      </c>
    </row>
    <row r="3712" spans="2:14" ht="15" hidden="1" x14ac:dyDescent="0.25">
      <c r="B3712" s="324" t="s">
        <v>17141</v>
      </c>
      <c r="C3712" s="324" t="s">
        <v>1255</v>
      </c>
      <c r="D3712" s="324" t="s">
        <v>17019</v>
      </c>
      <c r="E3712" s="324" t="s">
        <v>9631</v>
      </c>
      <c r="F3712" s="324" t="s">
        <v>1226</v>
      </c>
      <c r="G3712" s="324" t="s">
        <v>896</v>
      </c>
      <c r="H3712" s="324" t="s">
        <v>6249</v>
      </c>
      <c r="I3712" s="325">
        <v>0</v>
      </c>
      <c r="J3712" s="325">
        <v>0</v>
      </c>
      <c r="K3712" s="325">
        <v>0</v>
      </c>
      <c r="L3712" s="325">
        <v>0</v>
      </c>
      <c r="M3712" s="325">
        <v>0</v>
      </c>
      <c r="N3712" s="324" t="s">
        <v>7279</v>
      </c>
    </row>
    <row r="3713" spans="2:14" ht="15" hidden="1" x14ac:dyDescent="0.25">
      <c r="B3713" s="326" t="s">
        <v>17142</v>
      </c>
      <c r="C3713" s="326" t="s">
        <v>1255</v>
      </c>
      <c r="D3713" s="326" t="s">
        <v>17019</v>
      </c>
      <c r="E3713" s="326" t="s">
        <v>21767</v>
      </c>
      <c r="F3713" s="326" t="s">
        <v>2706</v>
      </c>
      <c r="G3713" s="326" t="s">
        <v>896</v>
      </c>
      <c r="H3713" s="326" t="s">
        <v>6249</v>
      </c>
      <c r="I3713" s="327">
        <v>0</v>
      </c>
      <c r="J3713" s="327">
        <v>0</v>
      </c>
      <c r="K3713" s="327">
        <v>0</v>
      </c>
      <c r="L3713" s="327">
        <v>0</v>
      </c>
      <c r="M3713" s="327">
        <v>0</v>
      </c>
      <c r="N3713" s="326" t="s">
        <v>7279</v>
      </c>
    </row>
    <row r="3714" spans="2:14" ht="15" hidden="1" x14ac:dyDescent="0.25">
      <c r="B3714" s="324" t="s">
        <v>17143</v>
      </c>
      <c r="C3714" s="324" t="s">
        <v>1255</v>
      </c>
      <c r="D3714" s="324" t="s">
        <v>17019</v>
      </c>
      <c r="E3714" s="324" t="s">
        <v>21768</v>
      </c>
      <c r="F3714" s="324" t="s">
        <v>2327</v>
      </c>
      <c r="G3714" s="324" t="s">
        <v>896</v>
      </c>
      <c r="H3714" s="324" t="s">
        <v>6249</v>
      </c>
      <c r="I3714" s="325">
        <v>0</v>
      </c>
      <c r="J3714" s="325">
        <v>0</v>
      </c>
      <c r="K3714" s="325">
        <v>0</v>
      </c>
      <c r="L3714" s="325">
        <v>0</v>
      </c>
      <c r="M3714" s="325">
        <v>0</v>
      </c>
      <c r="N3714" s="324" t="s">
        <v>7279</v>
      </c>
    </row>
    <row r="3715" spans="2:14" ht="15" hidden="1" x14ac:dyDescent="0.25">
      <c r="B3715" s="326" t="s">
        <v>17144</v>
      </c>
      <c r="C3715" s="326" t="s">
        <v>1255</v>
      </c>
      <c r="D3715" s="326" t="s">
        <v>17019</v>
      </c>
      <c r="E3715" s="326" t="s">
        <v>12931</v>
      </c>
      <c r="F3715" s="326" t="s">
        <v>801</v>
      </c>
      <c r="G3715" s="326" t="s">
        <v>896</v>
      </c>
      <c r="H3715" s="326" t="s">
        <v>6249</v>
      </c>
      <c r="I3715" s="327">
        <v>0</v>
      </c>
      <c r="J3715" s="327">
        <v>0</v>
      </c>
      <c r="K3715" s="327">
        <v>0</v>
      </c>
      <c r="L3715" s="327">
        <v>0</v>
      </c>
      <c r="M3715" s="327">
        <v>0</v>
      </c>
      <c r="N3715" s="326" t="s">
        <v>7279</v>
      </c>
    </row>
    <row r="3716" spans="2:14" ht="15" hidden="1" x14ac:dyDescent="0.25">
      <c r="B3716" s="324" t="s">
        <v>17145</v>
      </c>
      <c r="C3716" s="324" t="s">
        <v>1255</v>
      </c>
      <c r="D3716" s="324" t="s">
        <v>17019</v>
      </c>
      <c r="E3716" s="324" t="s">
        <v>12677</v>
      </c>
      <c r="F3716" s="324" t="s">
        <v>2327</v>
      </c>
      <c r="G3716" s="324" t="s">
        <v>896</v>
      </c>
      <c r="H3716" s="324" t="s">
        <v>6249</v>
      </c>
      <c r="I3716" s="325">
        <v>0</v>
      </c>
      <c r="J3716" s="325">
        <v>0</v>
      </c>
      <c r="K3716" s="325">
        <v>0</v>
      </c>
      <c r="L3716" s="325">
        <v>0</v>
      </c>
      <c r="M3716" s="325">
        <v>0</v>
      </c>
      <c r="N3716" s="324" t="s">
        <v>7279</v>
      </c>
    </row>
    <row r="3717" spans="2:14" ht="15" hidden="1" x14ac:dyDescent="0.25">
      <c r="B3717" s="326" t="s">
        <v>17146</v>
      </c>
      <c r="C3717" s="326" t="s">
        <v>1255</v>
      </c>
      <c r="D3717" s="326" t="s">
        <v>17019</v>
      </c>
      <c r="E3717" s="326" t="s">
        <v>12678</v>
      </c>
      <c r="F3717" s="326" t="s">
        <v>2327</v>
      </c>
      <c r="G3717" s="326" t="s">
        <v>896</v>
      </c>
      <c r="H3717" s="326" t="s">
        <v>6249</v>
      </c>
      <c r="I3717" s="327">
        <v>0</v>
      </c>
      <c r="J3717" s="327">
        <v>0</v>
      </c>
      <c r="K3717" s="327">
        <v>0</v>
      </c>
      <c r="L3717" s="327">
        <v>0</v>
      </c>
      <c r="M3717" s="327">
        <v>0</v>
      </c>
      <c r="N3717" s="326" t="s">
        <v>7279</v>
      </c>
    </row>
    <row r="3718" spans="2:14" ht="15" hidden="1" x14ac:dyDescent="0.25">
      <c r="B3718" s="324" t="s">
        <v>17147</v>
      </c>
      <c r="C3718" s="324" t="s">
        <v>1255</v>
      </c>
      <c r="D3718" s="324" t="s">
        <v>17019</v>
      </c>
      <c r="E3718" s="324" t="s">
        <v>12679</v>
      </c>
      <c r="F3718" s="324" t="s">
        <v>2327</v>
      </c>
      <c r="G3718" s="324" t="s">
        <v>896</v>
      </c>
      <c r="H3718" s="324" t="s">
        <v>6249</v>
      </c>
      <c r="I3718" s="325">
        <v>0</v>
      </c>
      <c r="J3718" s="325">
        <v>0</v>
      </c>
      <c r="K3718" s="325">
        <v>0</v>
      </c>
      <c r="L3718" s="325">
        <v>0</v>
      </c>
      <c r="M3718" s="325">
        <v>0</v>
      </c>
      <c r="N3718" s="324" t="s">
        <v>7279</v>
      </c>
    </row>
    <row r="3719" spans="2:14" ht="15" hidden="1" x14ac:dyDescent="0.25">
      <c r="B3719" s="326" t="s">
        <v>17148</v>
      </c>
      <c r="C3719" s="326" t="s">
        <v>1255</v>
      </c>
      <c r="D3719" s="326" t="s">
        <v>17019</v>
      </c>
      <c r="E3719" s="326" t="s">
        <v>17149</v>
      </c>
      <c r="F3719" s="326" t="s">
        <v>2327</v>
      </c>
      <c r="G3719" s="326" t="s">
        <v>896</v>
      </c>
      <c r="H3719" s="326" t="s">
        <v>6249</v>
      </c>
      <c r="I3719" s="327">
        <v>0</v>
      </c>
      <c r="J3719" s="327">
        <v>0</v>
      </c>
      <c r="K3719" s="327">
        <v>0</v>
      </c>
      <c r="L3719" s="327">
        <v>0</v>
      </c>
      <c r="M3719" s="327">
        <v>0</v>
      </c>
      <c r="N3719" s="326" t="s">
        <v>7279</v>
      </c>
    </row>
    <row r="3720" spans="2:14" ht="15" hidden="1" x14ac:dyDescent="0.25">
      <c r="B3720" s="324" t="s">
        <v>17150</v>
      </c>
      <c r="C3720" s="324" t="s">
        <v>1255</v>
      </c>
      <c r="D3720" s="324" t="s">
        <v>17019</v>
      </c>
      <c r="E3720" s="324" t="s">
        <v>12681</v>
      </c>
      <c r="F3720" s="324" t="s">
        <v>2327</v>
      </c>
      <c r="G3720" s="324" t="s">
        <v>896</v>
      </c>
      <c r="H3720" s="324" t="s">
        <v>6249</v>
      </c>
      <c r="I3720" s="325">
        <v>0</v>
      </c>
      <c r="J3720" s="325">
        <v>0</v>
      </c>
      <c r="K3720" s="325">
        <v>0</v>
      </c>
      <c r="L3720" s="325">
        <v>0</v>
      </c>
      <c r="M3720" s="325">
        <v>0</v>
      </c>
      <c r="N3720" s="324" t="s">
        <v>7279</v>
      </c>
    </row>
    <row r="3721" spans="2:14" ht="15" hidden="1" x14ac:dyDescent="0.25">
      <c r="B3721" s="326" t="s">
        <v>17151</v>
      </c>
      <c r="C3721" s="326" t="s">
        <v>1255</v>
      </c>
      <c r="D3721" s="326" t="s">
        <v>17019</v>
      </c>
      <c r="E3721" s="326" t="s">
        <v>12682</v>
      </c>
      <c r="F3721" s="326" t="s">
        <v>2327</v>
      </c>
      <c r="G3721" s="326" t="s">
        <v>896</v>
      </c>
      <c r="H3721" s="326" t="s">
        <v>6249</v>
      </c>
      <c r="I3721" s="327">
        <v>0</v>
      </c>
      <c r="J3721" s="327">
        <v>0</v>
      </c>
      <c r="K3721" s="327">
        <v>0</v>
      </c>
      <c r="L3721" s="327">
        <v>0</v>
      </c>
      <c r="M3721" s="327">
        <v>0</v>
      </c>
      <c r="N3721" s="326" t="s">
        <v>7279</v>
      </c>
    </row>
    <row r="3722" spans="2:14" ht="15" hidden="1" x14ac:dyDescent="0.25">
      <c r="B3722" s="324" t="s">
        <v>17152</v>
      </c>
      <c r="C3722" s="324" t="s">
        <v>1255</v>
      </c>
      <c r="D3722" s="324" t="s">
        <v>17019</v>
      </c>
      <c r="E3722" s="324" t="s">
        <v>12683</v>
      </c>
      <c r="F3722" s="324" t="s">
        <v>2327</v>
      </c>
      <c r="G3722" s="324" t="s">
        <v>896</v>
      </c>
      <c r="H3722" s="324" t="s">
        <v>6249</v>
      </c>
      <c r="I3722" s="325">
        <v>0</v>
      </c>
      <c r="J3722" s="325">
        <v>0</v>
      </c>
      <c r="K3722" s="325">
        <v>0</v>
      </c>
      <c r="L3722" s="325">
        <v>0</v>
      </c>
      <c r="M3722" s="325">
        <v>0</v>
      </c>
      <c r="N3722" s="324" t="s">
        <v>7279</v>
      </c>
    </row>
    <row r="3723" spans="2:14" ht="15" hidden="1" x14ac:dyDescent="0.25">
      <c r="B3723" s="326" t="s">
        <v>17153</v>
      </c>
      <c r="C3723" s="326" t="s">
        <v>1255</v>
      </c>
      <c r="D3723" s="326" t="s">
        <v>17019</v>
      </c>
      <c r="E3723" s="326" t="s">
        <v>12684</v>
      </c>
      <c r="F3723" s="326" t="s">
        <v>2327</v>
      </c>
      <c r="G3723" s="326" t="s">
        <v>896</v>
      </c>
      <c r="H3723" s="326" t="s">
        <v>6249</v>
      </c>
      <c r="I3723" s="327">
        <v>0</v>
      </c>
      <c r="J3723" s="327">
        <v>0</v>
      </c>
      <c r="K3723" s="327">
        <v>0</v>
      </c>
      <c r="L3723" s="327">
        <v>0</v>
      </c>
      <c r="M3723" s="327">
        <v>0</v>
      </c>
      <c r="N3723" s="326" t="s">
        <v>7279</v>
      </c>
    </row>
    <row r="3724" spans="2:14" ht="15" hidden="1" x14ac:dyDescent="0.25">
      <c r="B3724" s="324" t="s">
        <v>17154</v>
      </c>
      <c r="C3724" s="324" t="s">
        <v>1255</v>
      </c>
      <c r="D3724" s="324" t="s">
        <v>17019</v>
      </c>
      <c r="E3724" s="324" t="s">
        <v>17155</v>
      </c>
      <c r="F3724" s="324" t="s">
        <v>2327</v>
      </c>
      <c r="G3724" s="324" t="s">
        <v>896</v>
      </c>
      <c r="H3724" s="324" t="s">
        <v>6249</v>
      </c>
      <c r="I3724" s="325">
        <v>0</v>
      </c>
      <c r="J3724" s="325">
        <v>0</v>
      </c>
      <c r="K3724" s="325">
        <v>0</v>
      </c>
      <c r="L3724" s="325">
        <v>0</v>
      </c>
      <c r="M3724" s="325">
        <v>0</v>
      </c>
      <c r="N3724" s="324" t="s">
        <v>7279</v>
      </c>
    </row>
    <row r="3725" spans="2:14" ht="15" hidden="1" x14ac:dyDescent="0.25">
      <c r="B3725" s="326" t="s">
        <v>17156</v>
      </c>
      <c r="C3725" s="326" t="s">
        <v>1255</v>
      </c>
      <c r="D3725" s="326" t="s">
        <v>17019</v>
      </c>
      <c r="E3725" s="326" t="s">
        <v>12686</v>
      </c>
      <c r="F3725" s="326" t="s">
        <v>2327</v>
      </c>
      <c r="G3725" s="326" t="s">
        <v>896</v>
      </c>
      <c r="H3725" s="326" t="s">
        <v>6249</v>
      </c>
      <c r="I3725" s="327">
        <v>0</v>
      </c>
      <c r="J3725" s="327">
        <v>0</v>
      </c>
      <c r="K3725" s="327">
        <v>0</v>
      </c>
      <c r="L3725" s="327">
        <v>0</v>
      </c>
      <c r="M3725" s="327">
        <v>0</v>
      </c>
      <c r="N3725" s="326" t="s">
        <v>7279</v>
      </c>
    </row>
    <row r="3726" spans="2:14" ht="15" hidden="1" x14ac:dyDescent="0.25">
      <c r="B3726" s="324" t="s">
        <v>17157</v>
      </c>
      <c r="C3726" s="324" t="s">
        <v>1255</v>
      </c>
      <c r="D3726" s="324" t="s">
        <v>17019</v>
      </c>
      <c r="E3726" s="324" t="s">
        <v>12687</v>
      </c>
      <c r="F3726" s="324" t="s">
        <v>2327</v>
      </c>
      <c r="G3726" s="324" t="s">
        <v>896</v>
      </c>
      <c r="H3726" s="324" t="s">
        <v>6249</v>
      </c>
      <c r="I3726" s="325">
        <v>0</v>
      </c>
      <c r="J3726" s="325">
        <v>0</v>
      </c>
      <c r="K3726" s="325">
        <v>0</v>
      </c>
      <c r="L3726" s="325">
        <v>0</v>
      </c>
      <c r="M3726" s="325">
        <v>0</v>
      </c>
      <c r="N3726" s="324" t="s">
        <v>7279</v>
      </c>
    </row>
    <row r="3727" spans="2:14" ht="15" hidden="1" x14ac:dyDescent="0.25">
      <c r="B3727" s="326" t="s">
        <v>17158</v>
      </c>
      <c r="C3727" s="326" t="s">
        <v>1255</v>
      </c>
      <c r="D3727" s="326" t="s">
        <v>17019</v>
      </c>
      <c r="E3727" s="326" t="s">
        <v>12688</v>
      </c>
      <c r="F3727" s="326" t="s">
        <v>2327</v>
      </c>
      <c r="G3727" s="326" t="s">
        <v>896</v>
      </c>
      <c r="H3727" s="326" t="s">
        <v>6249</v>
      </c>
      <c r="I3727" s="327">
        <v>0</v>
      </c>
      <c r="J3727" s="327">
        <v>0</v>
      </c>
      <c r="K3727" s="327">
        <v>0</v>
      </c>
      <c r="L3727" s="327">
        <v>0</v>
      </c>
      <c r="M3727" s="327">
        <v>0</v>
      </c>
      <c r="N3727" s="326" t="s">
        <v>7279</v>
      </c>
    </row>
    <row r="3728" spans="2:14" ht="15" hidden="1" x14ac:dyDescent="0.25">
      <c r="B3728" s="324" t="s">
        <v>17159</v>
      </c>
      <c r="C3728" s="324" t="s">
        <v>1255</v>
      </c>
      <c r="D3728" s="324" t="s">
        <v>17019</v>
      </c>
      <c r="E3728" s="324" t="s">
        <v>12689</v>
      </c>
      <c r="F3728" s="324" t="s">
        <v>2327</v>
      </c>
      <c r="G3728" s="324" t="s">
        <v>896</v>
      </c>
      <c r="H3728" s="324" t="s">
        <v>6249</v>
      </c>
      <c r="I3728" s="325">
        <v>0</v>
      </c>
      <c r="J3728" s="325">
        <v>0</v>
      </c>
      <c r="K3728" s="325">
        <v>0</v>
      </c>
      <c r="L3728" s="325">
        <v>0</v>
      </c>
      <c r="M3728" s="325">
        <v>0</v>
      </c>
      <c r="N3728" s="324" t="s">
        <v>7279</v>
      </c>
    </row>
    <row r="3729" spans="2:14" ht="15" hidden="1" x14ac:dyDescent="0.25">
      <c r="B3729" s="326" t="s">
        <v>17160</v>
      </c>
      <c r="C3729" s="326" t="s">
        <v>1255</v>
      </c>
      <c r="D3729" s="326" t="s">
        <v>17019</v>
      </c>
      <c r="E3729" s="326" t="s">
        <v>12690</v>
      </c>
      <c r="F3729" s="326" t="s">
        <v>2327</v>
      </c>
      <c r="G3729" s="326" t="s">
        <v>896</v>
      </c>
      <c r="H3729" s="326" t="s">
        <v>6249</v>
      </c>
      <c r="I3729" s="327">
        <v>0</v>
      </c>
      <c r="J3729" s="327">
        <v>0</v>
      </c>
      <c r="K3729" s="327">
        <v>0</v>
      </c>
      <c r="L3729" s="327">
        <v>0</v>
      </c>
      <c r="M3729" s="327">
        <v>0</v>
      </c>
      <c r="N3729" s="326" t="s">
        <v>7279</v>
      </c>
    </row>
    <row r="3730" spans="2:14" ht="15" hidden="1" x14ac:dyDescent="0.25">
      <c r="B3730" s="324" t="s">
        <v>17161</v>
      </c>
      <c r="C3730" s="324" t="s">
        <v>1255</v>
      </c>
      <c r="D3730" s="324" t="s">
        <v>17019</v>
      </c>
      <c r="E3730" s="324" t="s">
        <v>12691</v>
      </c>
      <c r="F3730" s="324" t="s">
        <v>2327</v>
      </c>
      <c r="G3730" s="324" t="s">
        <v>896</v>
      </c>
      <c r="H3730" s="324" t="s">
        <v>6249</v>
      </c>
      <c r="I3730" s="325">
        <v>0</v>
      </c>
      <c r="J3730" s="325">
        <v>0</v>
      </c>
      <c r="K3730" s="325">
        <v>0</v>
      </c>
      <c r="L3730" s="325">
        <v>0</v>
      </c>
      <c r="M3730" s="325">
        <v>0</v>
      </c>
      <c r="N3730" s="324" t="s">
        <v>7279</v>
      </c>
    </row>
    <row r="3731" spans="2:14" ht="15" hidden="1" x14ac:dyDescent="0.25">
      <c r="B3731" s="326" t="s">
        <v>17162</v>
      </c>
      <c r="C3731" s="326" t="s">
        <v>1255</v>
      </c>
      <c r="D3731" s="326" t="s">
        <v>17019</v>
      </c>
      <c r="E3731" s="326" t="s">
        <v>12692</v>
      </c>
      <c r="F3731" s="326" t="s">
        <v>2327</v>
      </c>
      <c r="G3731" s="326" t="s">
        <v>896</v>
      </c>
      <c r="H3731" s="326" t="s">
        <v>6249</v>
      </c>
      <c r="I3731" s="327">
        <v>0</v>
      </c>
      <c r="J3731" s="327">
        <v>0</v>
      </c>
      <c r="K3731" s="327">
        <v>0</v>
      </c>
      <c r="L3731" s="327">
        <v>0</v>
      </c>
      <c r="M3731" s="327">
        <v>0</v>
      </c>
      <c r="N3731" s="326" t="s">
        <v>7279</v>
      </c>
    </row>
    <row r="3732" spans="2:14" ht="15" hidden="1" x14ac:dyDescent="0.25">
      <c r="B3732" s="324" t="s">
        <v>17163</v>
      </c>
      <c r="C3732" s="324" t="s">
        <v>1255</v>
      </c>
      <c r="D3732" s="324" t="s">
        <v>17019</v>
      </c>
      <c r="E3732" s="324" t="s">
        <v>12693</v>
      </c>
      <c r="F3732" s="324" t="s">
        <v>2327</v>
      </c>
      <c r="G3732" s="324" t="s">
        <v>896</v>
      </c>
      <c r="H3732" s="324" t="s">
        <v>6249</v>
      </c>
      <c r="I3732" s="325">
        <v>0</v>
      </c>
      <c r="J3732" s="325">
        <v>0</v>
      </c>
      <c r="K3732" s="325">
        <v>0</v>
      </c>
      <c r="L3732" s="325">
        <v>0</v>
      </c>
      <c r="M3732" s="325">
        <v>0</v>
      </c>
      <c r="N3732" s="324" t="s">
        <v>7279</v>
      </c>
    </row>
    <row r="3733" spans="2:14" ht="15" hidden="1" x14ac:dyDescent="0.25">
      <c r="B3733" s="326" t="s">
        <v>17164</v>
      </c>
      <c r="C3733" s="326" t="s">
        <v>1255</v>
      </c>
      <c r="D3733" s="326" t="s">
        <v>17019</v>
      </c>
      <c r="E3733" s="326" t="s">
        <v>12694</v>
      </c>
      <c r="F3733" s="326" t="s">
        <v>2327</v>
      </c>
      <c r="G3733" s="326" t="s">
        <v>896</v>
      </c>
      <c r="H3733" s="326" t="s">
        <v>6249</v>
      </c>
      <c r="I3733" s="327">
        <v>0</v>
      </c>
      <c r="J3733" s="327">
        <v>0</v>
      </c>
      <c r="K3733" s="327">
        <v>0</v>
      </c>
      <c r="L3733" s="327">
        <v>0</v>
      </c>
      <c r="M3733" s="327">
        <v>0</v>
      </c>
      <c r="N3733" s="326" t="s">
        <v>7279</v>
      </c>
    </row>
    <row r="3734" spans="2:14" ht="15" hidden="1" x14ac:dyDescent="0.25">
      <c r="B3734" s="324" t="s">
        <v>17165</v>
      </c>
      <c r="C3734" s="324" t="s">
        <v>1255</v>
      </c>
      <c r="D3734" s="324" t="s">
        <v>17019</v>
      </c>
      <c r="E3734" s="324" t="s">
        <v>12695</v>
      </c>
      <c r="F3734" s="324" t="s">
        <v>2327</v>
      </c>
      <c r="G3734" s="324" t="s">
        <v>896</v>
      </c>
      <c r="H3734" s="324" t="s">
        <v>6249</v>
      </c>
      <c r="I3734" s="325">
        <v>0</v>
      </c>
      <c r="J3734" s="325">
        <v>0</v>
      </c>
      <c r="K3734" s="325">
        <v>0</v>
      </c>
      <c r="L3734" s="325">
        <v>0</v>
      </c>
      <c r="M3734" s="325">
        <v>0</v>
      </c>
      <c r="N3734" s="324" t="s">
        <v>7279</v>
      </c>
    </row>
    <row r="3735" spans="2:14" ht="15" hidden="1" x14ac:dyDescent="0.25">
      <c r="B3735" s="326" t="s">
        <v>17166</v>
      </c>
      <c r="C3735" s="326" t="s">
        <v>1255</v>
      </c>
      <c r="D3735" s="326" t="s">
        <v>17019</v>
      </c>
      <c r="E3735" s="326" t="s">
        <v>12696</v>
      </c>
      <c r="F3735" s="326" t="s">
        <v>2327</v>
      </c>
      <c r="G3735" s="326" t="s">
        <v>896</v>
      </c>
      <c r="H3735" s="326" t="s">
        <v>6249</v>
      </c>
      <c r="I3735" s="327">
        <v>0</v>
      </c>
      <c r="J3735" s="327">
        <v>0</v>
      </c>
      <c r="K3735" s="327">
        <v>0</v>
      </c>
      <c r="L3735" s="327">
        <v>0</v>
      </c>
      <c r="M3735" s="327">
        <v>0</v>
      </c>
      <c r="N3735" s="326" t="s">
        <v>7279</v>
      </c>
    </row>
    <row r="3736" spans="2:14" ht="15" hidden="1" x14ac:dyDescent="0.25">
      <c r="B3736" s="324" t="s">
        <v>17167</v>
      </c>
      <c r="C3736" s="324" t="s">
        <v>1255</v>
      </c>
      <c r="D3736" s="324" t="s">
        <v>17019</v>
      </c>
      <c r="E3736" s="324" t="s">
        <v>12697</v>
      </c>
      <c r="F3736" s="324" t="s">
        <v>2327</v>
      </c>
      <c r="G3736" s="324" t="s">
        <v>896</v>
      </c>
      <c r="H3736" s="324" t="s">
        <v>6249</v>
      </c>
      <c r="I3736" s="325">
        <v>0</v>
      </c>
      <c r="J3736" s="325">
        <v>0</v>
      </c>
      <c r="K3736" s="325">
        <v>0</v>
      </c>
      <c r="L3736" s="325">
        <v>0</v>
      </c>
      <c r="M3736" s="325">
        <v>0</v>
      </c>
      <c r="N3736" s="324" t="s">
        <v>7279</v>
      </c>
    </row>
    <row r="3737" spans="2:14" ht="15" hidden="1" x14ac:dyDescent="0.25">
      <c r="B3737" s="326" t="s">
        <v>17168</v>
      </c>
      <c r="C3737" s="326" t="s">
        <v>1255</v>
      </c>
      <c r="D3737" s="326" t="s">
        <v>17019</v>
      </c>
      <c r="E3737" s="326" t="s">
        <v>12698</v>
      </c>
      <c r="F3737" s="326" t="s">
        <v>801</v>
      </c>
      <c r="G3737" s="326" t="s">
        <v>896</v>
      </c>
      <c r="H3737" s="326" t="s">
        <v>6249</v>
      </c>
      <c r="I3737" s="327">
        <v>0</v>
      </c>
      <c r="J3737" s="327">
        <v>0</v>
      </c>
      <c r="K3737" s="327">
        <v>0</v>
      </c>
      <c r="L3737" s="327">
        <v>0</v>
      </c>
      <c r="M3737" s="327">
        <v>0</v>
      </c>
      <c r="N3737" s="326" t="s">
        <v>7279</v>
      </c>
    </row>
    <row r="3738" spans="2:14" ht="15" hidden="1" x14ac:dyDescent="0.25">
      <c r="B3738" s="324" t="s">
        <v>17169</v>
      </c>
      <c r="C3738" s="324" t="s">
        <v>1255</v>
      </c>
      <c r="D3738" s="324" t="s">
        <v>17019</v>
      </c>
      <c r="E3738" s="324" t="s">
        <v>12699</v>
      </c>
      <c r="F3738" s="324" t="s">
        <v>801</v>
      </c>
      <c r="G3738" s="324" t="s">
        <v>896</v>
      </c>
      <c r="H3738" s="324" t="s">
        <v>6249</v>
      </c>
      <c r="I3738" s="325">
        <v>0</v>
      </c>
      <c r="J3738" s="325">
        <v>0</v>
      </c>
      <c r="K3738" s="325">
        <v>0</v>
      </c>
      <c r="L3738" s="325">
        <v>0</v>
      </c>
      <c r="M3738" s="325">
        <v>0</v>
      </c>
      <c r="N3738" s="324" t="s">
        <v>7279</v>
      </c>
    </row>
    <row r="3739" spans="2:14" ht="15" hidden="1" x14ac:dyDescent="0.25">
      <c r="B3739" s="326" t="s">
        <v>17170</v>
      </c>
      <c r="C3739" s="326" t="s">
        <v>1255</v>
      </c>
      <c r="D3739" s="326" t="s">
        <v>17019</v>
      </c>
      <c r="E3739" s="326" t="s">
        <v>12700</v>
      </c>
      <c r="F3739" s="326" t="s">
        <v>801</v>
      </c>
      <c r="G3739" s="326" t="s">
        <v>896</v>
      </c>
      <c r="H3739" s="326" t="s">
        <v>6249</v>
      </c>
      <c r="I3739" s="327">
        <v>0</v>
      </c>
      <c r="J3739" s="327">
        <v>0</v>
      </c>
      <c r="K3739" s="327">
        <v>0</v>
      </c>
      <c r="L3739" s="327">
        <v>0</v>
      </c>
      <c r="M3739" s="327">
        <v>0</v>
      </c>
      <c r="N3739" s="326" t="s">
        <v>7279</v>
      </c>
    </row>
    <row r="3740" spans="2:14" ht="15" hidden="1" x14ac:dyDescent="0.25">
      <c r="B3740" s="324" t="s">
        <v>17171</v>
      </c>
      <c r="C3740" s="324" t="s">
        <v>1255</v>
      </c>
      <c r="D3740" s="324" t="s">
        <v>17019</v>
      </c>
      <c r="E3740" s="324" t="s">
        <v>12701</v>
      </c>
      <c r="F3740" s="324" t="s">
        <v>801</v>
      </c>
      <c r="G3740" s="324" t="s">
        <v>896</v>
      </c>
      <c r="H3740" s="324" t="s">
        <v>6249</v>
      </c>
      <c r="I3740" s="325">
        <v>0</v>
      </c>
      <c r="J3740" s="325">
        <v>0</v>
      </c>
      <c r="K3740" s="325">
        <v>0</v>
      </c>
      <c r="L3740" s="325">
        <v>0</v>
      </c>
      <c r="M3740" s="325">
        <v>0</v>
      </c>
      <c r="N3740" s="324" t="s">
        <v>7279</v>
      </c>
    </row>
    <row r="3741" spans="2:14" ht="15" hidden="1" x14ac:dyDescent="0.25">
      <c r="B3741" s="326" t="s">
        <v>17172</v>
      </c>
      <c r="C3741" s="326" t="s">
        <v>1255</v>
      </c>
      <c r="D3741" s="326" t="s">
        <v>17019</v>
      </c>
      <c r="E3741" s="326" t="s">
        <v>12702</v>
      </c>
      <c r="F3741" s="326" t="s">
        <v>801</v>
      </c>
      <c r="G3741" s="326" t="s">
        <v>896</v>
      </c>
      <c r="H3741" s="326" t="s">
        <v>6249</v>
      </c>
      <c r="I3741" s="327">
        <v>0</v>
      </c>
      <c r="J3741" s="327">
        <v>0</v>
      </c>
      <c r="K3741" s="327">
        <v>0</v>
      </c>
      <c r="L3741" s="327">
        <v>0</v>
      </c>
      <c r="M3741" s="327">
        <v>0</v>
      </c>
      <c r="N3741" s="326" t="s">
        <v>7279</v>
      </c>
    </row>
    <row r="3742" spans="2:14" ht="15" hidden="1" x14ac:dyDescent="0.25">
      <c r="B3742" s="324" t="s">
        <v>17173</v>
      </c>
      <c r="C3742" s="324" t="s">
        <v>1255</v>
      </c>
      <c r="D3742" s="324" t="s">
        <v>17019</v>
      </c>
      <c r="E3742" s="324" t="s">
        <v>13203</v>
      </c>
      <c r="F3742" s="324" t="s">
        <v>2327</v>
      </c>
      <c r="G3742" s="324" t="s">
        <v>896</v>
      </c>
      <c r="H3742" s="324" t="s">
        <v>6249</v>
      </c>
      <c r="I3742" s="325">
        <v>0</v>
      </c>
      <c r="J3742" s="325">
        <v>0</v>
      </c>
      <c r="K3742" s="325">
        <v>0</v>
      </c>
      <c r="L3742" s="325">
        <v>0</v>
      </c>
      <c r="M3742" s="325">
        <v>0</v>
      </c>
      <c r="N3742" s="324" t="s">
        <v>7279</v>
      </c>
    </row>
    <row r="3743" spans="2:14" ht="15" hidden="1" x14ac:dyDescent="0.25">
      <c r="B3743" s="326" t="s">
        <v>17174</v>
      </c>
      <c r="C3743" s="326" t="s">
        <v>1255</v>
      </c>
      <c r="D3743" s="326" t="s">
        <v>17019</v>
      </c>
      <c r="E3743" s="326" t="s">
        <v>12703</v>
      </c>
      <c r="F3743" s="326" t="s">
        <v>2327</v>
      </c>
      <c r="G3743" s="326" t="s">
        <v>896</v>
      </c>
      <c r="H3743" s="326" t="s">
        <v>6249</v>
      </c>
      <c r="I3743" s="327">
        <v>0</v>
      </c>
      <c r="J3743" s="327">
        <v>0</v>
      </c>
      <c r="K3743" s="327">
        <v>0</v>
      </c>
      <c r="L3743" s="327">
        <v>0</v>
      </c>
      <c r="M3743" s="327">
        <v>0</v>
      </c>
      <c r="N3743" s="326" t="s">
        <v>7279</v>
      </c>
    </row>
    <row r="3744" spans="2:14" ht="15" hidden="1" x14ac:dyDescent="0.25">
      <c r="B3744" s="324" t="s">
        <v>17175</v>
      </c>
      <c r="C3744" s="324" t="s">
        <v>1255</v>
      </c>
      <c r="D3744" s="324" t="s">
        <v>17019</v>
      </c>
      <c r="E3744" s="324" t="s">
        <v>12704</v>
      </c>
      <c r="F3744" s="324" t="s">
        <v>2327</v>
      </c>
      <c r="G3744" s="324" t="s">
        <v>896</v>
      </c>
      <c r="H3744" s="324" t="s">
        <v>6249</v>
      </c>
      <c r="I3744" s="325">
        <v>0</v>
      </c>
      <c r="J3744" s="325">
        <v>0</v>
      </c>
      <c r="K3744" s="325">
        <v>0</v>
      </c>
      <c r="L3744" s="325">
        <v>0</v>
      </c>
      <c r="M3744" s="325">
        <v>0</v>
      </c>
      <c r="N3744" s="324" t="s">
        <v>7279</v>
      </c>
    </row>
    <row r="3745" spans="2:14" ht="15" hidden="1" x14ac:dyDescent="0.25">
      <c r="B3745" s="326" t="s">
        <v>17176</v>
      </c>
      <c r="C3745" s="326" t="s">
        <v>1255</v>
      </c>
      <c r="D3745" s="326" t="s">
        <v>17019</v>
      </c>
      <c r="E3745" s="326" t="s">
        <v>12705</v>
      </c>
      <c r="F3745" s="326" t="s">
        <v>2327</v>
      </c>
      <c r="G3745" s="326" t="s">
        <v>896</v>
      </c>
      <c r="H3745" s="326" t="s">
        <v>6249</v>
      </c>
      <c r="I3745" s="327">
        <v>0</v>
      </c>
      <c r="J3745" s="327">
        <v>0</v>
      </c>
      <c r="K3745" s="327">
        <v>0</v>
      </c>
      <c r="L3745" s="327">
        <v>0</v>
      </c>
      <c r="M3745" s="327">
        <v>0</v>
      </c>
      <c r="N3745" s="326" t="s">
        <v>7279</v>
      </c>
    </row>
    <row r="3746" spans="2:14" ht="15" hidden="1" x14ac:dyDescent="0.25">
      <c r="B3746" s="324" t="s">
        <v>17177</v>
      </c>
      <c r="C3746" s="324" t="s">
        <v>1255</v>
      </c>
      <c r="D3746" s="324" t="s">
        <v>17019</v>
      </c>
      <c r="E3746" s="324" t="s">
        <v>13205</v>
      </c>
      <c r="F3746" s="324" t="s">
        <v>2327</v>
      </c>
      <c r="G3746" s="324" t="s">
        <v>896</v>
      </c>
      <c r="H3746" s="324" t="s">
        <v>6249</v>
      </c>
      <c r="I3746" s="325">
        <v>0</v>
      </c>
      <c r="J3746" s="325">
        <v>0</v>
      </c>
      <c r="K3746" s="325">
        <v>0</v>
      </c>
      <c r="L3746" s="325">
        <v>0</v>
      </c>
      <c r="M3746" s="325">
        <v>0</v>
      </c>
      <c r="N3746" s="324" t="s">
        <v>7279</v>
      </c>
    </row>
    <row r="3747" spans="2:14" ht="15" hidden="1" x14ac:dyDescent="0.25">
      <c r="B3747" s="326" t="s">
        <v>17178</v>
      </c>
      <c r="C3747" s="326" t="s">
        <v>1255</v>
      </c>
      <c r="D3747" s="326" t="s">
        <v>17019</v>
      </c>
      <c r="E3747" s="326" t="s">
        <v>13207</v>
      </c>
      <c r="F3747" s="326" t="s">
        <v>2327</v>
      </c>
      <c r="G3747" s="326" t="s">
        <v>896</v>
      </c>
      <c r="H3747" s="326" t="s">
        <v>6249</v>
      </c>
      <c r="I3747" s="327">
        <v>0</v>
      </c>
      <c r="J3747" s="327">
        <v>0</v>
      </c>
      <c r="K3747" s="327">
        <v>0</v>
      </c>
      <c r="L3747" s="327">
        <v>0</v>
      </c>
      <c r="M3747" s="327">
        <v>0</v>
      </c>
      <c r="N3747" s="326" t="s">
        <v>7279</v>
      </c>
    </row>
    <row r="3748" spans="2:14" ht="15" hidden="1" x14ac:dyDescent="0.25">
      <c r="B3748" s="324" t="s">
        <v>17179</v>
      </c>
      <c r="C3748" s="324" t="s">
        <v>1255</v>
      </c>
      <c r="D3748" s="324" t="s">
        <v>17019</v>
      </c>
      <c r="E3748" s="324" t="s">
        <v>12706</v>
      </c>
      <c r="F3748" s="324" t="s">
        <v>2599</v>
      </c>
      <c r="G3748" s="324" t="s">
        <v>896</v>
      </c>
      <c r="H3748" s="324" t="s">
        <v>6249</v>
      </c>
      <c r="I3748" s="325">
        <v>0</v>
      </c>
      <c r="J3748" s="325">
        <v>0</v>
      </c>
      <c r="K3748" s="325">
        <v>0</v>
      </c>
      <c r="L3748" s="325">
        <v>0</v>
      </c>
      <c r="M3748" s="325">
        <v>0</v>
      </c>
      <c r="N3748" s="324" t="s">
        <v>7279</v>
      </c>
    </row>
    <row r="3749" spans="2:14" ht="15" hidden="1" x14ac:dyDescent="0.25">
      <c r="B3749" s="326" t="s">
        <v>17180</v>
      </c>
      <c r="C3749" s="326" t="s">
        <v>1255</v>
      </c>
      <c r="D3749" s="326" t="s">
        <v>17019</v>
      </c>
      <c r="E3749" s="326" t="s">
        <v>12707</v>
      </c>
      <c r="F3749" s="326" t="s">
        <v>801</v>
      </c>
      <c r="G3749" s="326" t="s">
        <v>896</v>
      </c>
      <c r="H3749" s="326" t="s">
        <v>6249</v>
      </c>
      <c r="I3749" s="327">
        <v>0</v>
      </c>
      <c r="J3749" s="327">
        <v>0</v>
      </c>
      <c r="K3749" s="327">
        <v>0</v>
      </c>
      <c r="L3749" s="327">
        <v>0</v>
      </c>
      <c r="M3749" s="327">
        <v>0</v>
      </c>
      <c r="N3749" s="326" t="s">
        <v>7279</v>
      </c>
    </row>
    <row r="3750" spans="2:14" ht="15" hidden="1" x14ac:dyDescent="0.25">
      <c r="B3750" s="324" t="s">
        <v>17181</v>
      </c>
      <c r="C3750" s="324" t="s">
        <v>1255</v>
      </c>
      <c r="D3750" s="324" t="s">
        <v>17019</v>
      </c>
      <c r="E3750" s="324" t="s">
        <v>12708</v>
      </c>
      <c r="F3750" s="324" t="s">
        <v>800</v>
      </c>
      <c r="G3750" s="324" t="s">
        <v>896</v>
      </c>
      <c r="H3750" s="324" t="s">
        <v>6249</v>
      </c>
      <c r="I3750" s="325">
        <v>0</v>
      </c>
      <c r="J3750" s="325">
        <v>0</v>
      </c>
      <c r="K3750" s="325">
        <v>0</v>
      </c>
      <c r="L3750" s="325">
        <v>0</v>
      </c>
      <c r="M3750" s="325">
        <v>0</v>
      </c>
      <c r="N3750" s="324" t="s">
        <v>7279</v>
      </c>
    </row>
    <row r="3751" spans="2:14" ht="15" hidden="1" x14ac:dyDescent="0.25">
      <c r="B3751" s="326" t="s">
        <v>17182</v>
      </c>
      <c r="C3751" s="326" t="s">
        <v>1255</v>
      </c>
      <c r="D3751" s="326" t="s">
        <v>17019</v>
      </c>
      <c r="E3751" s="326" t="s">
        <v>12709</v>
      </c>
      <c r="F3751" s="326" t="s">
        <v>2327</v>
      </c>
      <c r="G3751" s="326" t="s">
        <v>896</v>
      </c>
      <c r="H3751" s="326" t="s">
        <v>6249</v>
      </c>
      <c r="I3751" s="327">
        <v>0</v>
      </c>
      <c r="J3751" s="327">
        <v>0</v>
      </c>
      <c r="K3751" s="327">
        <v>0</v>
      </c>
      <c r="L3751" s="327">
        <v>0</v>
      </c>
      <c r="M3751" s="327">
        <v>0</v>
      </c>
      <c r="N3751" s="326" t="s">
        <v>7279</v>
      </c>
    </row>
    <row r="3752" spans="2:14" ht="15" hidden="1" x14ac:dyDescent="0.25">
      <c r="B3752" s="324" t="s">
        <v>17183</v>
      </c>
      <c r="C3752" s="324" t="s">
        <v>1255</v>
      </c>
      <c r="D3752" s="324" t="s">
        <v>17019</v>
      </c>
      <c r="E3752" s="324" t="s">
        <v>12710</v>
      </c>
      <c r="F3752" s="324" t="s">
        <v>801</v>
      </c>
      <c r="G3752" s="324" t="s">
        <v>896</v>
      </c>
      <c r="H3752" s="324" t="s">
        <v>6249</v>
      </c>
      <c r="I3752" s="325">
        <v>0</v>
      </c>
      <c r="J3752" s="325">
        <v>0</v>
      </c>
      <c r="K3752" s="325">
        <v>0</v>
      </c>
      <c r="L3752" s="325">
        <v>0</v>
      </c>
      <c r="M3752" s="325">
        <v>0</v>
      </c>
      <c r="N3752" s="324" t="s">
        <v>7279</v>
      </c>
    </row>
    <row r="3753" spans="2:14" ht="15" hidden="1" x14ac:dyDescent="0.25">
      <c r="B3753" s="326" t="s">
        <v>17184</v>
      </c>
      <c r="C3753" s="326" t="s">
        <v>1255</v>
      </c>
      <c r="D3753" s="326" t="s">
        <v>17019</v>
      </c>
      <c r="E3753" s="326" t="s">
        <v>9315</v>
      </c>
      <c r="F3753" s="326" t="s">
        <v>801</v>
      </c>
      <c r="G3753" s="326" t="s">
        <v>896</v>
      </c>
      <c r="H3753" s="326" t="s">
        <v>6249</v>
      </c>
      <c r="I3753" s="327">
        <v>0</v>
      </c>
      <c r="J3753" s="327">
        <v>0</v>
      </c>
      <c r="K3753" s="327">
        <v>0</v>
      </c>
      <c r="L3753" s="327">
        <v>0</v>
      </c>
      <c r="M3753" s="327">
        <v>0</v>
      </c>
      <c r="N3753" s="326" t="s">
        <v>7279</v>
      </c>
    </row>
    <row r="3754" spans="2:14" ht="15" hidden="1" x14ac:dyDescent="0.25">
      <c r="B3754" s="324" t="s">
        <v>17185</v>
      </c>
      <c r="C3754" s="324" t="s">
        <v>1255</v>
      </c>
      <c r="D3754" s="324" t="s">
        <v>17019</v>
      </c>
      <c r="E3754" s="324" t="s">
        <v>17186</v>
      </c>
      <c r="F3754" s="324" t="s">
        <v>2327</v>
      </c>
      <c r="G3754" s="324" t="s">
        <v>896</v>
      </c>
      <c r="H3754" s="324" t="s">
        <v>6249</v>
      </c>
      <c r="I3754" s="325">
        <v>0</v>
      </c>
      <c r="J3754" s="325">
        <v>0</v>
      </c>
      <c r="K3754" s="325">
        <v>0</v>
      </c>
      <c r="L3754" s="325">
        <v>0</v>
      </c>
      <c r="M3754" s="325">
        <v>0</v>
      </c>
      <c r="N3754" s="324" t="s">
        <v>7279</v>
      </c>
    </row>
    <row r="3755" spans="2:14" ht="15" hidden="1" x14ac:dyDescent="0.25">
      <c r="B3755" s="326" t="s">
        <v>17187</v>
      </c>
      <c r="C3755" s="326" t="s">
        <v>1255</v>
      </c>
      <c r="D3755" s="326" t="s">
        <v>17019</v>
      </c>
      <c r="E3755" s="326" t="s">
        <v>17188</v>
      </c>
      <c r="F3755" s="326" t="s">
        <v>2327</v>
      </c>
      <c r="G3755" s="326" t="s">
        <v>896</v>
      </c>
      <c r="H3755" s="326" t="s">
        <v>6249</v>
      </c>
      <c r="I3755" s="327">
        <v>0</v>
      </c>
      <c r="J3755" s="327">
        <v>0</v>
      </c>
      <c r="K3755" s="327">
        <v>0</v>
      </c>
      <c r="L3755" s="327">
        <v>0</v>
      </c>
      <c r="M3755" s="327">
        <v>0</v>
      </c>
      <c r="N3755" s="326" t="s">
        <v>7279</v>
      </c>
    </row>
    <row r="3756" spans="2:14" ht="15" hidden="1" x14ac:dyDescent="0.25">
      <c r="B3756" s="324" t="s">
        <v>17189</v>
      </c>
      <c r="C3756" s="324" t="s">
        <v>1255</v>
      </c>
      <c r="D3756" s="324" t="s">
        <v>17019</v>
      </c>
      <c r="E3756" s="324" t="s">
        <v>17190</v>
      </c>
      <c r="F3756" s="324" t="s">
        <v>2327</v>
      </c>
      <c r="G3756" s="324" t="s">
        <v>896</v>
      </c>
      <c r="H3756" s="324" t="s">
        <v>6249</v>
      </c>
      <c r="I3756" s="325">
        <v>0</v>
      </c>
      <c r="J3756" s="325">
        <v>0</v>
      </c>
      <c r="K3756" s="325">
        <v>0</v>
      </c>
      <c r="L3756" s="325">
        <v>0</v>
      </c>
      <c r="M3756" s="325">
        <v>0</v>
      </c>
      <c r="N3756" s="324" t="s">
        <v>7279</v>
      </c>
    </row>
    <row r="3757" spans="2:14" ht="15" hidden="1" x14ac:dyDescent="0.25">
      <c r="B3757" s="326" t="s">
        <v>17191</v>
      </c>
      <c r="C3757" s="326" t="s">
        <v>1255</v>
      </c>
      <c r="D3757" s="326" t="s">
        <v>17019</v>
      </c>
      <c r="E3757" s="326" t="s">
        <v>17192</v>
      </c>
      <c r="F3757" s="326" t="s">
        <v>2327</v>
      </c>
      <c r="G3757" s="326" t="s">
        <v>896</v>
      </c>
      <c r="H3757" s="326" t="s">
        <v>6249</v>
      </c>
      <c r="I3757" s="327">
        <v>0</v>
      </c>
      <c r="J3757" s="327">
        <v>0</v>
      </c>
      <c r="K3757" s="327">
        <v>0</v>
      </c>
      <c r="L3757" s="327">
        <v>0</v>
      </c>
      <c r="M3757" s="327">
        <v>0</v>
      </c>
      <c r="N3757" s="326" t="s">
        <v>7279</v>
      </c>
    </row>
    <row r="3758" spans="2:14" ht="15" hidden="1" x14ac:dyDescent="0.25">
      <c r="B3758" s="324" t="s">
        <v>17193</v>
      </c>
      <c r="C3758" s="324" t="s">
        <v>1255</v>
      </c>
      <c r="D3758" s="324" t="s">
        <v>17019</v>
      </c>
      <c r="E3758" s="324" t="s">
        <v>17194</v>
      </c>
      <c r="F3758" s="324" t="s">
        <v>801</v>
      </c>
      <c r="G3758" s="324" t="s">
        <v>896</v>
      </c>
      <c r="H3758" s="324" t="s">
        <v>6249</v>
      </c>
      <c r="I3758" s="325">
        <v>0</v>
      </c>
      <c r="J3758" s="325">
        <v>0</v>
      </c>
      <c r="K3758" s="325">
        <v>0</v>
      </c>
      <c r="L3758" s="325">
        <v>0</v>
      </c>
      <c r="M3758" s="325">
        <v>0</v>
      </c>
      <c r="N3758" s="324" t="s">
        <v>7279</v>
      </c>
    </row>
    <row r="3759" spans="2:14" ht="15" hidden="1" x14ac:dyDescent="0.25">
      <c r="B3759" s="326" t="s">
        <v>17195</v>
      </c>
      <c r="C3759" s="326" t="s">
        <v>1255</v>
      </c>
      <c r="D3759" s="326" t="s">
        <v>17019</v>
      </c>
      <c r="E3759" s="326" t="s">
        <v>17196</v>
      </c>
      <c r="F3759" s="326" t="s">
        <v>801</v>
      </c>
      <c r="G3759" s="326" t="s">
        <v>896</v>
      </c>
      <c r="H3759" s="326" t="s">
        <v>6249</v>
      </c>
      <c r="I3759" s="327">
        <v>0</v>
      </c>
      <c r="J3759" s="327">
        <v>0</v>
      </c>
      <c r="K3759" s="327">
        <v>0</v>
      </c>
      <c r="L3759" s="327">
        <v>0</v>
      </c>
      <c r="M3759" s="327">
        <v>0</v>
      </c>
      <c r="N3759" s="326" t="s">
        <v>7279</v>
      </c>
    </row>
    <row r="3760" spans="2:14" ht="15" hidden="1" x14ac:dyDescent="0.25">
      <c r="B3760" s="324" t="s">
        <v>17197</v>
      </c>
      <c r="C3760" s="324" t="s">
        <v>1255</v>
      </c>
      <c r="D3760" s="324" t="s">
        <v>17019</v>
      </c>
      <c r="E3760" s="324" t="s">
        <v>17198</v>
      </c>
      <c r="F3760" s="324" t="s">
        <v>801</v>
      </c>
      <c r="G3760" s="324" t="s">
        <v>896</v>
      </c>
      <c r="H3760" s="324" t="s">
        <v>6249</v>
      </c>
      <c r="I3760" s="325">
        <v>0</v>
      </c>
      <c r="J3760" s="325">
        <v>0</v>
      </c>
      <c r="K3760" s="325">
        <v>0</v>
      </c>
      <c r="L3760" s="325">
        <v>0</v>
      </c>
      <c r="M3760" s="325">
        <v>0</v>
      </c>
      <c r="N3760" s="324" t="s">
        <v>7279</v>
      </c>
    </row>
    <row r="3761" spans="2:14" ht="15" hidden="1" x14ac:dyDescent="0.25">
      <c r="B3761" s="326" t="s">
        <v>17199</v>
      </c>
      <c r="C3761" s="326" t="s">
        <v>1255</v>
      </c>
      <c r="D3761" s="326" t="s">
        <v>17019</v>
      </c>
      <c r="E3761" s="326" t="s">
        <v>17200</v>
      </c>
      <c r="F3761" s="326" t="s">
        <v>2327</v>
      </c>
      <c r="G3761" s="326" t="s">
        <v>896</v>
      </c>
      <c r="H3761" s="326" t="s">
        <v>6249</v>
      </c>
      <c r="I3761" s="327">
        <v>0</v>
      </c>
      <c r="J3761" s="327">
        <v>0</v>
      </c>
      <c r="K3761" s="327">
        <v>0</v>
      </c>
      <c r="L3761" s="327">
        <v>0</v>
      </c>
      <c r="M3761" s="327">
        <v>0</v>
      </c>
      <c r="N3761" s="326" t="s">
        <v>7279</v>
      </c>
    </row>
    <row r="3762" spans="2:14" ht="15" hidden="1" x14ac:dyDescent="0.25">
      <c r="B3762" s="324" t="s">
        <v>17201</v>
      </c>
      <c r="C3762" s="324" t="s">
        <v>1255</v>
      </c>
      <c r="D3762" s="324" t="s">
        <v>17019</v>
      </c>
      <c r="E3762" s="324" t="s">
        <v>12943</v>
      </c>
      <c r="F3762" s="324" t="s">
        <v>801</v>
      </c>
      <c r="G3762" s="324" t="s">
        <v>896</v>
      </c>
      <c r="H3762" s="324" t="s">
        <v>6249</v>
      </c>
      <c r="I3762" s="325">
        <v>0</v>
      </c>
      <c r="J3762" s="325">
        <v>0</v>
      </c>
      <c r="K3762" s="325">
        <v>0</v>
      </c>
      <c r="L3762" s="325">
        <v>0</v>
      </c>
      <c r="M3762" s="325">
        <v>0</v>
      </c>
      <c r="N3762" s="324" t="s">
        <v>7279</v>
      </c>
    </row>
    <row r="3763" spans="2:14" ht="15" hidden="1" x14ac:dyDescent="0.25">
      <c r="B3763" s="326" t="s">
        <v>17202</v>
      </c>
      <c r="C3763" s="326" t="s">
        <v>1255</v>
      </c>
      <c r="D3763" s="326" t="s">
        <v>17019</v>
      </c>
      <c r="E3763" s="326" t="s">
        <v>9740</v>
      </c>
      <c r="F3763" s="326" t="s">
        <v>801</v>
      </c>
      <c r="G3763" s="326" t="s">
        <v>896</v>
      </c>
      <c r="H3763" s="326" t="s">
        <v>6249</v>
      </c>
      <c r="I3763" s="327">
        <v>0</v>
      </c>
      <c r="J3763" s="327">
        <v>0</v>
      </c>
      <c r="K3763" s="327">
        <v>0</v>
      </c>
      <c r="L3763" s="327">
        <v>0</v>
      </c>
      <c r="M3763" s="327">
        <v>0</v>
      </c>
      <c r="N3763" s="326" t="s">
        <v>7279</v>
      </c>
    </row>
    <row r="3764" spans="2:14" ht="15" hidden="1" x14ac:dyDescent="0.25">
      <c r="B3764" s="324" t="s">
        <v>17203</v>
      </c>
      <c r="C3764" s="324" t="s">
        <v>1255</v>
      </c>
      <c r="D3764" s="324" t="s">
        <v>17019</v>
      </c>
      <c r="E3764" s="324" t="s">
        <v>21769</v>
      </c>
      <c r="F3764" s="324" t="s">
        <v>2327</v>
      </c>
      <c r="G3764" s="324" t="s">
        <v>896</v>
      </c>
      <c r="H3764" s="324" t="s">
        <v>6249</v>
      </c>
      <c r="I3764" s="325">
        <v>0</v>
      </c>
      <c r="J3764" s="325">
        <v>0</v>
      </c>
      <c r="K3764" s="325">
        <v>0</v>
      </c>
      <c r="L3764" s="325">
        <v>0</v>
      </c>
      <c r="M3764" s="325">
        <v>0</v>
      </c>
      <c r="N3764" s="324" t="s">
        <v>7279</v>
      </c>
    </row>
    <row r="3765" spans="2:14" ht="15" hidden="1" x14ac:dyDescent="0.25">
      <c r="B3765" s="326" t="s">
        <v>17204</v>
      </c>
      <c r="C3765" s="326" t="s">
        <v>1255</v>
      </c>
      <c r="D3765" s="326" t="s">
        <v>17019</v>
      </c>
      <c r="E3765" s="326" t="s">
        <v>17205</v>
      </c>
      <c r="F3765" s="326" t="s">
        <v>2327</v>
      </c>
      <c r="G3765" s="326" t="s">
        <v>896</v>
      </c>
      <c r="H3765" s="326" t="s">
        <v>6249</v>
      </c>
      <c r="I3765" s="327">
        <v>0</v>
      </c>
      <c r="J3765" s="327">
        <v>0</v>
      </c>
      <c r="K3765" s="327">
        <v>0</v>
      </c>
      <c r="L3765" s="327">
        <v>0</v>
      </c>
      <c r="M3765" s="327">
        <v>0</v>
      </c>
      <c r="N3765" s="326" t="s">
        <v>7279</v>
      </c>
    </row>
    <row r="3766" spans="2:14" ht="15" hidden="1" x14ac:dyDescent="0.25">
      <c r="B3766" s="324" t="s">
        <v>17206</v>
      </c>
      <c r="C3766" s="324" t="s">
        <v>1255</v>
      </c>
      <c r="D3766" s="324" t="s">
        <v>17019</v>
      </c>
      <c r="E3766" s="324" t="s">
        <v>17207</v>
      </c>
      <c r="F3766" s="324" t="s">
        <v>1226</v>
      </c>
      <c r="G3766" s="324" t="s">
        <v>896</v>
      </c>
      <c r="H3766" s="324" t="s">
        <v>6249</v>
      </c>
      <c r="I3766" s="325">
        <v>0</v>
      </c>
      <c r="J3766" s="325">
        <v>0</v>
      </c>
      <c r="K3766" s="325">
        <v>0</v>
      </c>
      <c r="L3766" s="325">
        <v>0</v>
      </c>
      <c r="M3766" s="325">
        <v>0</v>
      </c>
      <c r="N3766" s="324" t="s">
        <v>7279</v>
      </c>
    </row>
    <row r="3767" spans="2:14" ht="15" hidden="1" x14ac:dyDescent="0.25">
      <c r="B3767" s="326" t="s">
        <v>17208</v>
      </c>
      <c r="C3767" s="326" t="s">
        <v>1255</v>
      </c>
      <c r="D3767" s="326" t="s">
        <v>17019</v>
      </c>
      <c r="E3767" s="326" t="s">
        <v>17209</v>
      </c>
      <c r="F3767" s="326" t="s">
        <v>801</v>
      </c>
      <c r="G3767" s="326" t="s">
        <v>896</v>
      </c>
      <c r="H3767" s="326" t="s">
        <v>6249</v>
      </c>
      <c r="I3767" s="327">
        <v>0</v>
      </c>
      <c r="J3767" s="327">
        <v>0</v>
      </c>
      <c r="K3767" s="327">
        <v>0</v>
      </c>
      <c r="L3767" s="327">
        <v>0</v>
      </c>
      <c r="M3767" s="327">
        <v>0</v>
      </c>
      <c r="N3767" s="326" t="s">
        <v>7279</v>
      </c>
    </row>
    <row r="3768" spans="2:14" ht="15" hidden="1" x14ac:dyDescent="0.25">
      <c r="B3768" s="324" t="s">
        <v>17210</v>
      </c>
      <c r="C3768" s="324" t="s">
        <v>1255</v>
      </c>
      <c r="D3768" s="324" t="s">
        <v>17019</v>
      </c>
      <c r="E3768" s="324" t="s">
        <v>17211</v>
      </c>
      <c r="F3768" s="324" t="s">
        <v>801</v>
      </c>
      <c r="G3768" s="324" t="s">
        <v>896</v>
      </c>
      <c r="H3768" s="324" t="s">
        <v>6249</v>
      </c>
      <c r="I3768" s="325">
        <v>0</v>
      </c>
      <c r="J3768" s="325">
        <v>0</v>
      </c>
      <c r="K3768" s="325">
        <v>0</v>
      </c>
      <c r="L3768" s="325">
        <v>0</v>
      </c>
      <c r="M3768" s="325">
        <v>0</v>
      </c>
      <c r="N3768" s="324" t="s">
        <v>7279</v>
      </c>
    </row>
    <row r="3769" spans="2:14" ht="15" hidden="1" x14ac:dyDescent="0.25">
      <c r="B3769" s="326" t="s">
        <v>17212</v>
      </c>
      <c r="C3769" s="326" t="s">
        <v>1255</v>
      </c>
      <c r="D3769" s="326" t="s">
        <v>17019</v>
      </c>
      <c r="E3769" s="326" t="s">
        <v>17213</v>
      </c>
      <c r="F3769" s="326" t="s">
        <v>2327</v>
      </c>
      <c r="G3769" s="326" t="s">
        <v>896</v>
      </c>
      <c r="H3769" s="326" t="s">
        <v>6249</v>
      </c>
      <c r="I3769" s="327">
        <v>0</v>
      </c>
      <c r="J3769" s="327">
        <v>0</v>
      </c>
      <c r="K3769" s="327">
        <v>0</v>
      </c>
      <c r="L3769" s="327">
        <v>0</v>
      </c>
      <c r="M3769" s="327">
        <v>0</v>
      </c>
      <c r="N3769" s="326" t="s">
        <v>7279</v>
      </c>
    </row>
    <row r="3770" spans="2:14" ht="15" hidden="1" x14ac:dyDescent="0.25">
      <c r="B3770" s="324" t="s">
        <v>17214</v>
      </c>
      <c r="C3770" s="324" t="s">
        <v>1255</v>
      </c>
      <c r="D3770" s="324" t="s">
        <v>17019</v>
      </c>
      <c r="E3770" s="324" t="s">
        <v>17215</v>
      </c>
      <c r="F3770" s="324" t="s">
        <v>2327</v>
      </c>
      <c r="G3770" s="324" t="s">
        <v>896</v>
      </c>
      <c r="H3770" s="324" t="s">
        <v>6249</v>
      </c>
      <c r="I3770" s="325">
        <v>0</v>
      </c>
      <c r="J3770" s="325">
        <v>0</v>
      </c>
      <c r="K3770" s="325">
        <v>0</v>
      </c>
      <c r="L3770" s="325">
        <v>0</v>
      </c>
      <c r="M3770" s="325">
        <v>0</v>
      </c>
      <c r="N3770" s="324" t="s">
        <v>7279</v>
      </c>
    </row>
    <row r="3771" spans="2:14" ht="15" hidden="1" x14ac:dyDescent="0.25">
      <c r="B3771" s="326" t="s">
        <v>17216</v>
      </c>
      <c r="C3771" s="326" t="s">
        <v>1255</v>
      </c>
      <c r="D3771" s="326" t="s">
        <v>17019</v>
      </c>
      <c r="E3771" s="326" t="s">
        <v>17217</v>
      </c>
      <c r="F3771" s="326" t="s">
        <v>2327</v>
      </c>
      <c r="G3771" s="326" t="s">
        <v>896</v>
      </c>
      <c r="H3771" s="326" t="s">
        <v>6249</v>
      </c>
      <c r="I3771" s="327">
        <v>0</v>
      </c>
      <c r="J3771" s="327">
        <v>0</v>
      </c>
      <c r="K3771" s="327">
        <v>0</v>
      </c>
      <c r="L3771" s="327">
        <v>0</v>
      </c>
      <c r="M3771" s="327">
        <v>0</v>
      </c>
      <c r="N3771" s="326" t="s">
        <v>7279</v>
      </c>
    </row>
    <row r="3772" spans="2:14" ht="15" hidden="1" x14ac:dyDescent="0.25">
      <c r="B3772" s="324" t="s">
        <v>17218</v>
      </c>
      <c r="C3772" s="324" t="s">
        <v>1255</v>
      </c>
      <c r="D3772" s="324" t="s">
        <v>17019</v>
      </c>
      <c r="E3772" s="324" t="s">
        <v>17219</v>
      </c>
      <c r="F3772" s="324" t="s">
        <v>2327</v>
      </c>
      <c r="G3772" s="324" t="s">
        <v>896</v>
      </c>
      <c r="H3772" s="324" t="s">
        <v>6249</v>
      </c>
      <c r="I3772" s="325">
        <v>0</v>
      </c>
      <c r="J3772" s="325">
        <v>0</v>
      </c>
      <c r="K3772" s="325">
        <v>0</v>
      </c>
      <c r="L3772" s="325">
        <v>0</v>
      </c>
      <c r="M3772" s="325">
        <v>0</v>
      </c>
      <c r="N3772" s="324" t="s">
        <v>7279</v>
      </c>
    </row>
    <row r="3773" spans="2:14" ht="15" hidden="1" x14ac:dyDescent="0.25">
      <c r="B3773" s="326" t="s">
        <v>17220</v>
      </c>
      <c r="C3773" s="326" t="s">
        <v>1255</v>
      </c>
      <c r="D3773" s="326" t="s">
        <v>17019</v>
      </c>
      <c r="E3773" s="326" t="s">
        <v>17221</v>
      </c>
      <c r="F3773" s="326" t="s">
        <v>2327</v>
      </c>
      <c r="G3773" s="326" t="s">
        <v>896</v>
      </c>
      <c r="H3773" s="326" t="s">
        <v>6249</v>
      </c>
      <c r="I3773" s="327">
        <v>0</v>
      </c>
      <c r="J3773" s="327">
        <v>0</v>
      </c>
      <c r="K3773" s="327">
        <v>0</v>
      </c>
      <c r="L3773" s="327">
        <v>0</v>
      </c>
      <c r="M3773" s="327">
        <v>0</v>
      </c>
      <c r="N3773" s="326" t="s">
        <v>7279</v>
      </c>
    </row>
    <row r="3774" spans="2:14" ht="15" hidden="1" x14ac:dyDescent="0.25">
      <c r="B3774" s="324" t="s">
        <v>17222</v>
      </c>
      <c r="C3774" s="324" t="s">
        <v>1255</v>
      </c>
      <c r="D3774" s="324" t="s">
        <v>17019</v>
      </c>
      <c r="E3774" s="324" t="s">
        <v>17223</v>
      </c>
      <c r="F3774" s="324" t="s">
        <v>2327</v>
      </c>
      <c r="G3774" s="324" t="s">
        <v>896</v>
      </c>
      <c r="H3774" s="324" t="s">
        <v>6249</v>
      </c>
      <c r="I3774" s="325">
        <v>0</v>
      </c>
      <c r="J3774" s="325">
        <v>0</v>
      </c>
      <c r="K3774" s="325">
        <v>0</v>
      </c>
      <c r="L3774" s="325">
        <v>0</v>
      </c>
      <c r="M3774" s="325">
        <v>0</v>
      </c>
      <c r="N3774" s="324" t="s">
        <v>7279</v>
      </c>
    </row>
    <row r="3775" spans="2:14" ht="15" hidden="1" x14ac:dyDescent="0.25">
      <c r="B3775" s="326" t="s">
        <v>17224</v>
      </c>
      <c r="C3775" s="326" t="s">
        <v>1255</v>
      </c>
      <c r="D3775" s="326" t="s">
        <v>17019</v>
      </c>
      <c r="E3775" s="326" t="s">
        <v>17225</v>
      </c>
      <c r="F3775" s="326" t="s">
        <v>2327</v>
      </c>
      <c r="G3775" s="326" t="s">
        <v>896</v>
      </c>
      <c r="H3775" s="326" t="s">
        <v>6249</v>
      </c>
      <c r="I3775" s="327">
        <v>0</v>
      </c>
      <c r="J3775" s="327">
        <v>0</v>
      </c>
      <c r="K3775" s="327">
        <v>0</v>
      </c>
      <c r="L3775" s="327">
        <v>0</v>
      </c>
      <c r="M3775" s="327">
        <v>0</v>
      </c>
      <c r="N3775" s="326" t="s">
        <v>7279</v>
      </c>
    </row>
    <row r="3776" spans="2:14" ht="15" hidden="1" x14ac:dyDescent="0.25">
      <c r="B3776" s="324" t="s">
        <v>17226</v>
      </c>
      <c r="C3776" s="324" t="s">
        <v>1255</v>
      </c>
      <c r="D3776" s="324" t="s">
        <v>17019</v>
      </c>
      <c r="E3776" s="324" t="s">
        <v>17227</v>
      </c>
      <c r="F3776" s="324" t="s">
        <v>2327</v>
      </c>
      <c r="G3776" s="324" t="s">
        <v>896</v>
      </c>
      <c r="H3776" s="324" t="s">
        <v>6249</v>
      </c>
      <c r="I3776" s="325">
        <v>0</v>
      </c>
      <c r="J3776" s="325">
        <v>0</v>
      </c>
      <c r="K3776" s="325">
        <v>0</v>
      </c>
      <c r="L3776" s="325">
        <v>0</v>
      </c>
      <c r="M3776" s="325">
        <v>0</v>
      </c>
      <c r="N3776" s="324" t="s">
        <v>7279</v>
      </c>
    </row>
    <row r="3777" spans="2:14" ht="15" hidden="1" x14ac:dyDescent="0.25">
      <c r="B3777" s="326" t="s">
        <v>17228</v>
      </c>
      <c r="C3777" s="326" t="s">
        <v>1255</v>
      </c>
      <c r="D3777" s="326" t="s">
        <v>17019</v>
      </c>
      <c r="E3777" s="326" t="s">
        <v>17229</v>
      </c>
      <c r="F3777" s="326" t="s">
        <v>2327</v>
      </c>
      <c r="G3777" s="326" t="s">
        <v>896</v>
      </c>
      <c r="H3777" s="326" t="s">
        <v>6249</v>
      </c>
      <c r="I3777" s="327">
        <v>0</v>
      </c>
      <c r="J3777" s="327">
        <v>0</v>
      </c>
      <c r="K3777" s="327">
        <v>0</v>
      </c>
      <c r="L3777" s="327">
        <v>0</v>
      </c>
      <c r="M3777" s="327">
        <v>0</v>
      </c>
      <c r="N3777" s="326" t="s">
        <v>7279</v>
      </c>
    </row>
    <row r="3778" spans="2:14" ht="15" hidden="1" x14ac:dyDescent="0.25">
      <c r="B3778" s="324" t="s">
        <v>17230</v>
      </c>
      <c r="C3778" s="324" t="s">
        <v>1255</v>
      </c>
      <c r="D3778" s="324" t="s">
        <v>17019</v>
      </c>
      <c r="E3778" s="324" t="s">
        <v>17231</v>
      </c>
      <c r="F3778" s="324" t="s">
        <v>2327</v>
      </c>
      <c r="G3778" s="324" t="s">
        <v>896</v>
      </c>
      <c r="H3778" s="324" t="s">
        <v>6249</v>
      </c>
      <c r="I3778" s="325">
        <v>0</v>
      </c>
      <c r="J3778" s="325">
        <v>0</v>
      </c>
      <c r="K3778" s="325">
        <v>0</v>
      </c>
      <c r="L3778" s="325">
        <v>0</v>
      </c>
      <c r="M3778" s="325">
        <v>0</v>
      </c>
      <c r="N3778" s="324" t="s">
        <v>7279</v>
      </c>
    </row>
    <row r="3779" spans="2:14" ht="15" hidden="1" x14ac:dyDescent="0.25">
      <c r="B3779" s="326" t="s">
        <v>17232</v>
      </c>
      <c r="C3779" s="326" t="s">
        <v>1255</v>
      </c>
      <c r="D3779" s="326" t="s">
        <v>17019</v>
      </c>
      <c r="E3779" s="326" t="s">
        <v>17233</v>
      </c>
      <c r="F3779" s="326" t="s">
        <v>2327</v>
      </c>
      <c r="G3779" s="326" t="s">
        <v>896</v>
      </c>
      <c r="H3779" s="326" t="s">
        <v>6249</v>
      </c>
      <c r="I3779" s="327">
        <v>0</v>
      </c>
      <c r="J3779" s="327">
        <v>0</v>
      </c>
      <c r="K3779" s="327">
        <v>0</v>
      </c>
      <c r="L3779" s="327">
        <v>0</v>
      </c>
      <c r="M3779" s="327">
        <v>0</v>
      </c>
      <c r="N3779" s="326" t="s">
        <v>7279</v>
      </c>
    </row>
    <row r="3780" spans="2:14" ht="15" hidden="1" x14ac:dyDescent="0.25">
      <c r="B3780" s="324" t="s">
        <v>17234</v>
      </c>
      <c r="C3780" s="324" t="s">
        <v>1255</v>
      </c>
      <c r="D3780" s="324" t="s">
        <v>17019</v>
      </c>
      <c r="E3780" s="324" t="s">
        <v>17235</v>
      </c>
      <c r="F3780" s="324" t="s">
        <v>2327</v>
      </c>
      <c r="G3780" s="324" t="s">
        <v>896</v>
      </c>
      <c r="H3780" s="324" t="s">
        <v>6249</v>
      </c>
      <c r="I3780" s="325">
        <v>0</v>
      </c>
      <c r="J3780" s="325">
        <v>0</v>
      </c>
      <c r="K3780" s="325">
        <v>0</v>
      </c>
      <c r="L3780" s="325">
        <v>0</v>
      </c>
      <c r="M3780" s="325">
        <v>0</v>
      </c>
      <c r="N3780" s="324" t="s">
        <v>7279</v>
      </c>
    </row>
    <row r="3781" spans="2:14" ht="15" hidden="1" x14ac:dyDescent="0.25">
      <c r="B3781" s="326" t="s">
        <v>21770</v>
      </c>
      <c r="C3781" s="326" t="s">
        <v>1255</v>
      </c>
      <c r="D3781" s="326" t="s">
        <v>17019</v>
      </c>
      <c r="E3781" s="326" t="s">
        <v>21771</v>
      </c>
      <c r="F3781" s="326" t="s">
        <v>2327</v>
      </c>
      <c r="G3781" s="326" t="s">
        <v>896</v>
      </c>
      <c r="H3781" s="326" t="s">
        <v>6249</v>
      </c>
      <c r="I3781" s="327">
        <v>0</v>
      </c>
      <c r="J3781" s="327">
        <v>0</v>
      </c>
      <c r="K3781" s="327">
        <v>0</v>
      </c>
      <c r="L3781" s="327">
        <v>0</v>
      </c>
      <c r="M3781" s="327">
        <v>0</v>
      </c>
      <c r="N3781" s="326" t="s">
        <v>7279</v>
      </c>
    </row>
    <row r="3782" spans="2:14" ht="15" hidden="1" x14ac:dyDescent="0.25">
      <c r="B3782" s="324" t="s">
        <v>21772</v>
      </c>
      <c r="C3782" s="324" t="s">
        <v>1255</v>
      </c>
      <c r="D3782" s="324" t="s">
        <v>17019</v>
      </c>
      <c r="E3782" s="324" t="s">
        <v>21773</v>
      </c>
      <c r="F3782" s="324" t="s">
        <v>2327</v>
      </c>
      <c r="G3782" s="324" t="s">
        <v>896</v>
      </c>
      <c r="H3782" s="324" t="s">
        <v>6249</v>
      </c>
      <c r="I3782" s="325">
        <v>0</v>
      </c>
      <c r="J3782" s="325">
        <v>0</v>
      </c>
      <c r="K3782" s="325">
        <v>0</v>
      </c>
      <c r="L3782" s="325">
        <v>0</v>
      </c>
      <c r="M3782" s="325">
        <v>0</v>
      </c>
      <c r="N3782" s="324" t="s">
        <v>7279</v>
      </c>
    </row>
    <row r="3783" spans="2:14" ht="15" hidden="1" x14ac:dyDescent="0.25">
      <c r="B3783" s="326" t="s">
        <v>17236</v>
      </c>
      <c r="C3783" s="326" t="s">
        <v>1255</v>
      </c>
      <c r="D3783" s="326" t="s">
        <v>17237</v>
      </c>
      <c r="E3783" s="326" t="s">
        <v>2757</v>
      </c>
      <c r="F3783" s="326" t="s">
        <v>801</v>
      </c>
      <c r="G3783" s="326" t="s">
        <v>896</v>
      </c>
      <c r="H3783" s="326" t="s">
        <v>6249</v>
      </c>
      <c r="I3783" s="327">
        <v>0</v>
      </c>
      <c r="J3783" s="327">
        <v>0</v>
      </c>
      <c r="K3783" s="327">
        <v>0</v>
      </c>
      <c r="L3783" s="327">
        <v>0</v>
      </c>
      <c r="M3783" s="327">
        <v>0</v>
      </c>
      <c r="N3783" s="326" t="s">
        <v>7279</v>
      </c>
    </row>
    <row r="3784" spans="2:14" ht="15" hidden="1" x14ac:dyDescent="0.25">
      <c r="B3784" s="326" t="s">
        <v>17238</v>
      </c>
      <c r="C3784" s="326" t="s">
        <v>1255</v>
      </c>
      <c r="D3784" s="326" t="s">
        <v>17237</v>
      </c>
      <c r="E3784" s="326" t="s">
        <v>2758</v>
      </c>
      <c r="F3784" s="326" t="s">
        <v>801</v>
      </c>
      <c r="G3784" s="326" t="s">
        <v>896</v>
      </c>
      <c r="H3784" s="326" t="s">
        <v>6249</v>
      </c>
      <c r="I3784" s="327">
        <v>0</v>
      </c>
      <c r="J3784" s="327">
        <v>0</v>
      </c>
      <c r="K3784" s="327">
        <v>0</v>
      </c>
      <c r="L3784" s="327">
        <v>0</v>
      </c>
      <c r="M3784" s="327">
        <v>0</v>
      </c>
      <c r="N3784" s="326" t="s">
        <v>7279</v>
      </c>
    </row>
    <row r="3785" spans="2:14" ht="15" hidden="1" x14ac:dyDescent="0.25">
      <c r="B3785" s="326" t="s">
        <v>17239</v>
      </c>
      <c r="C3785" s="326" t="s">
        <v>1255</v>
      </c>
      <c r="D3785" s="326" t="s">
        <v>17237</v>
      </c>
      <c r="E3785" s="326" t="s">
        <v>2759</v>
      </c>
      <c r="F3785" s="326" t="s">
        <v>801</v>
      </c>
      <c r="G3785" s="326" t="s">
        <v>896</v>
      </c>
      <c r="H3785" s="326" t="s">
        <v>6249</v>
      </c>
      <c r="I3785" s="327">
        <v>0</v>
      </c>
      <c r="J3785" s="327">
        <v>0</v>
      </c>
      <c r="K3785" s="327">
        <v>0</v>
      </c>
      <c r="L3785" s="327">
        <v>0</v>
      </c>
      <c r="M3785" s="327">
        <v>0</v>
      </c>
      <c r="N3785" s="326" t="s">
        <v>7279</v>
      </c>
    </row>
    <row r="3786" spans="2:14" ht="15" hidden="1" x14ac:dyDescent="0.25">
      <c r="B3786" s="326" t="s">
        <v>17240</v>
      </c>
      <c r="C3786" s="326" t="s">
        <v>1255</v>
      </c>
      <c r="D3786" s="326" t="s">
        <v>17237</v>
      </c>
      <c r="E3786" s="326" t="s">
        <v>2760</v>
      </c>
      <c r="F3786" s="326" t="s">
        <v>801</v>
      </c>
      <c r="G3786" s="326" t="s">
        <v>896</v>
      </c>
      <c r="H3786" s="326" t="s">
        <v>6249</v>
      </c>
      <c r="I3786" s="327">
        <v>0</v>
      </c>
      <c r="J3786" s="327">
        <v>0</v>
      </c>
      <c r="K3786" s="327">
        <v>0</v>
      </c>
      <c r="L3786" s="327">
        <v>0</v>
      </c>
      <c r="M3786" s="327">
        <v>0</v>
      </c>
      <c r="N3786" s="326" t="s">
        <v>7279</v>
      </c>
    </row>
    <row r="3787" spans="2:14" ht="15" hidden="1" x14ac:dyDescent="0.25">
      <c r="B3787" s="326" t="s">
        <v>17241</v>
      </c>
      <c r="C3787" s="326" t="s">
        <v>1255</v>
      </c>
      <c r="D3787" s="326" t="s">
        <v>17237</v>
      </c>
      <c r="E3787" s="326" t="s">
        <v>5814</v>
      </c>
      <c r="F3787" s="326" t="s">
        <v>801</v>
      </c>
      <c r="G3787" s="326" t="s">
        <v>896</v>
      </c>
      <c r="H3787" s="326" t="s">
        <v>6249</v>
      </c>
      <c r="I3787" s="327">
        <v>0</v>
      </c>
      <c r="J3787" s="327">
        <v>0</v>
      </c>
      <c r="K3787" s="327">
        <v>0</v>
      </c>
      <c r="L3787" s="327">
        <v>0</v>
      </c>
      <c r="M3787" s="327">
        <v>0</v>
      </c>
      <c r="N3787" s="326" t="s">
        <v>7279</v>
      </c>
    </row>
    <row r="3788" spans="2:14" ht="15" hidden="1" x14ac:dyDescent="0.25">
      <c r="B3788" s="324" t="s">
        <v>17242</v>
      </c>
      <c r="C3788" s="324" t="s">
        <v>1255</v>
      </c>
      <c r="D3788" s="324" t="s">
        <v>17237</v>
      </c>
      <c r="E3788" s="324" t="s">
        <v>7976</v>
      </c>
      <c r="F3788" s="324" t="s">
        <v>801</v>
      </c>
      <c r="G3788" s="324" t="s">
        <v>896</v>
      </c>
      <c r="H3788" s="324" t="s">
        <v>6249</v>
      </c>
      <c r="I3788" s="325">
        <v>0</v>
      </c>
      <c r="J3788" s="325">
        <v>0</v>
      </c>
      <c r="K3788" s="325">
        <v>0</v>
      </c>
      <c r="L3788" s="325">
        <v>0</v>
      </c>
      <c r="M3788" s="325">
        <v>0</v>
      </c>
      <c r="N3788" s="324" t="s">
        <v>7279</v>
      </c>
    </row>
    <row r="3789" spans="2:14" ht="15" hidden="1" x14ac:dyDescent="0.25">
      <c r="B3789" s="324" t="s">
        <v>17243</v>
      </c>
      <c r="C3789" s="324" t="s">
        <v>1255</v>
      </c>
      <c r="D3789" s="324" t="s">
        <v>17237</v>
      </c>
      <c r="E3789" s="324" t="s">
        <v>2761</v>
      </c>
      <c r="F3789" s="324" t="s">
        <v>801</v>
      </c>
      <c r="G3789" s="324" t="s">
        <v>896</v>
      </c>
      <c r="H3789" s="324" t="s">
        <v>6249</v>
      </c>
      <c r="I3789" s="325">
        <v>0</v>
      </c>
      <c r="J3789" s="325">
        <v>0</v>
      </c>
      <c r="K3789" s="325">
        <v>0</v>
      </c>
      <c r="L3789" s="325">
        <v>0</v>
      </c>
      <c r="M3789" s="325">
        <v>0</v>
      </c>
      <c r="N3789" s="324" t="s">
        <v>7279</v>
      </c>
    </row>
    <row r="3790" spans="2:14" ht="15" hidden="1" x14ac:dyDescent="0.25">
      <c r="B3790" s="326" t="s">
        <v>17244</v>
      </c>
      <c r="C3790" s="326" t="s">
        <v>1255</v>
      </c>
      <c r="D3790" s="326" t="s">
        <v>17237</v>
      </c>
      <c r="E3790" s="326" t="s">
        <v>3858</v>
      </c>
      <c r="F3790" s="326" t="s">
        <v>801</v>
      </c>
      <c r="G3790" s="326" t="s">
        <v>896</v>
      </c>
      <c r="H3790" s="326" t="s">
        <v>6249</v>
      </c>
      <c r="I3790" s="327">
        <v>0</v>
      </c>
      <c r="J3790" s="327">
        <v>0</v>
      </c>
      <c r="K3790" s="327">
        <v>0</v>
      </c>
      <c r="L3790" s="327">
        <v>0</v>
      </c>
      <c r="M3790" s="327">
        <v>0</v>
      </c>
      <c r="N3790" s="326" t="s">
        <v>7279</v>
      </c>
    </row>
    <row r="3791" spans="2:14" ht="15" hidden="1" x14ac:dyDescent="0.25">
      <c r="B3791" s="326" t="s">
        <v>17245</v>
      </c>
      <c r="C3791" s="326" t="s">
        <v>1255</v>
      </c>
      <c r="D3791" s="326" t="s">
        <v>17237</v>
      </c>
      <c r="E3791" s="326" t="s">
        <v>3859</v>
      </c>
      <c r="F3791" s="326" t="s">
        <v>801</v>
      </c>
      <c r="G3791" s="326" t="s">
        <v>896</v>
      </c>
      <c r="H3791" s="326" t="s">
        <v>6249</v>
      </c>
      <c r="I3791" s="327">
        <v>0</v>
      </c>
      <c r="J3791" s="327">
        <v>0</v>
      </c>
      <c r="K3791" s="327">
        <v>0</v>
      </c>
      <c r="L3791" s="327">
        <v>0</v>
      </c>
      <c r="M3791" s="327">
        <v>0</v>
      </c>
      <c r="N3791" s="326" t="s">
        <v>7279</v>
      </c>
    </row>
    <row r="3792" spans="2:14" ht="15" hidden="1" x14ac:dyDescent="0.25">
      <c r="B3792" s="324" t="s">
        <v>17246</v>
      </c>
      <c r="C3792" s="324" t="s">
        <v>1255</v>
      </c>
      <c r="D3792" s="324" t="s">
        <v>17237</v>
      </c>
      <c r="E3792" s="324" t="s">
        <v>8694</v>
      </c>
      <c r="F3792" s="324" t="s">
        <v>2354</v>
      </c>
      <c r="G3792" s="324" t="s">
        <v>896</v>
      </c>
      <c r="H3792" s="324" t="s">
        <v>6249</v>
      </c>
      <c r="I3792" s="325">
        <v>0</v>
      </c>
      <c r="J3792" s="325">
        <v>0</v>
      </c>
      <c r="K3792" s="325">
        <v>0</v>
      </c>
      <c r="L3792" s="325">
        <v>0</v>
      </c>
      <c r="M3792" s="325">
        <v>0</v>
      </c>
      <c r="N3792" s="324" t="s">
        <v>7279</v>
      </c>
    </row>
    <row r="3793" spans="2:14" ht="15" hidden="1" x14ac:dyDescent="0.25">
      <c r="B3793" s="326" t="s">
        <v>17247</v>
      </c>
      <c r="C3793" s="326" t="s">
        <v>1255</v>
      </c>
      <c r="D3793" s="326" t="s">
        <v>17237</v>
      </c>
      <c r="E3793" s="326" t="s">
        <v>8695</v>
      </c>
      <c r="F3793" s="326" t="s">
        <v>2354</v>
      </c>
      <c r="G3793" s="326" t="s">
        <v>896</v>
      </c>
      <c r="H3793" s="326" t="s">
        <v>6249</v>
      </c>
      <c r="I3793" s="327">
        <v>0</v>
      </c>
      <c r="J3793" s="327">
        <v>0</v>
      </c>
      <c r="K3793" s="327">
        <v>0</v>
      </c>
      <c r="L3793" s="327">
        <v>0</v>
      </c>
      <c r="M3793" s="327">
        <v>0</v>
      </c>
      <c r="N3793" s="326" t="s">
        <v>7279</v>
      </c>
    </row>
    <row r="3794" spans="2:14" ht="15" hidden="1" x14ac:dyDescent="0.25">
      <c r="B3794" s="324" t="s">
        <v>17248</v>
      </c>
      <c r="C3794" s="324" t="s">
        <v>1255</v>
      </c>
      <c r="D3794" s="324" t="s">
        <v>17237</v>
      </c>
      <c r="E3794" s="324" t="s">
        <v>2763</v>
      </c>
      <c r="F3794" s="324" t="s">
        <v>801</v>
      </c>
      <c r="G3794" s="324" t="s">
        <v>896</v>
      </c>
      <c r="H3794" s="324" t="s">
        <v>6249</v>
      </c>
      <c r="I3794" s="325">
        <v>0</v>
      </c>
      <c r="J3794" s="325">
        <v>0</v>
      </c>
      <c r="K3794" s="325">
        <v>0</v>
      </c>
      <c r="L3794" s="325">
        <v>0</v>
      </c>
      <c r="M3794" s="325">
        <v>0</v>
      </c>
      <c r="N3794" s="324" t="s">
        <v>7279</v>
      </c>
    </row>
    <row r="3795" spans="2:14" ht="15" hidden="1" x14ac:dyDescent="0.25">
      <c r="B3795" s="326" t="s">
        <v>17249</v>
      </c>
      <c r="C3795" s="326" t="s">
        <v>1255</v>
      </c>
      <c r="D3795" s="326" t="s">
        <v>17237</v>
      </c>
      <c r="E3795" s="326" t="s">
        <v>8101</v>
      </c>
      <c r="F3795" s="326" t="s">
        <v>801</v>
      </c>
      <c r="G3795" s="326" t="s">
        <v>896</v>
      </c>
      <c r="H3795" s="326" t="s">
        <v>6249</v>
      </c>
      <c r="I3795" s="327">
        <v>0</v>
      </c>
      <c r="J3795" s="327">
        <v>0</v>
      </c>
      <c r="K3795" s="327">
        <v>0</v>
      </c>
      <c r="L3795" s="327">
        <v>0</v>
      </c>
      <c r="M3795" s="327">
        <v>0</v>
      </c>
      <c r="N3795" s="326" t="s">
        <v>7279</v>
      </c>
    </row>
    <row r="3796" spans="2:14" ht="15" hidden="1" x14ac:dyDescent="0.25">
      <c r="B3796" s="324" t="s">
        <v>17250</v>
      </c>
      <c r="C3796" s="324" t="s">
        <v>1255</v>
      </c>
      <c r="D3796" s="324" t="s">
        <v>17237</v>
      </c>
      <c r="E3796" s="324" t="s">
        <v>10387</v>
      </c>
      <c r="F3796" s="324" t="s">
        <v>801</v>
      </c>
      <c r="G3796" s="324" t="s">
        <v>896</v>
      </c>
      <c r="H3796" s="324" t="s">
        <v>6249</v>
      </c>
      <c r="I3796" s="325">
        <v>0</v>
      </c>
      <c r="J3796" s="325">
        <v>0</v>
      </c>
      <c r="K3796" s="325">
        <v>0</v>
      </c>
      <c r="L3796" s="325">
        <v>0</v>
      </c>
      <c r="M3796" s="325">
        <v>0</v>
      </c>
      <c r="N3796" s="324" t="s">
        <v>7279</v>
      </c>
    </row>
    <row r="3797" spans="2:14" ht="15" hidden="1" x14ac:dyDescent="0.25">
      <c r="B3797" s="326" t="s">
        <v>17251</v>
      </c>
      <c r="C3797" s="326" t="s">
        <v>1255</v>
      </c>
      <c r="D3797" s="326" t="s">
        <v>17237</v>
      </c>
      <c r="E3797" s="326" t="s">
        <v>10388</v>
      </c>
      <c r="F3797" s="326" t="s">
        <v>801</v>
      </c>
      <c r="G3797" s="326" t="s">
        <v>896</v>
      </c>
      <c r="H3797" s="326" t="s">
        <v>6249</v>
      </c>
      <c r="I3797" s="327">
        <v>0</v>
      </c>
      <c r="J3797" s="327">
        <v>0</v>
      </c>
      <c r="K3797" s="327">
        <v>0</v>
      </c>
      <c r="L3797" s="327">
        <v>0</v>
      </c>
      <c r="M3797" s="327">
        <v>0</v>
      </c>
      <c r="N3797" s="326" t="s">
        <v>7279</v>
      </c>
    </row>
    <row r="3798" spans="2:14" ht="15" hidden="1" x14ac:dyDescent="0.25">
      <c r="B3798" s="324" t="s">
        <v>17252</v>
      </c>
      <c r="C3798" s="324" t="s">
        <v>1255</v>
      </c>
      <c r="D3798" s="324" t="s">
        <v>17237</v>
      </c>
      <c r="E3798" s="324" t="s">
        <v>10390</v>
      </c>
      <c r="F3798" s="324" t="s">
        <v>801</v>
      </c>
      <c r="G3798" s="324" t="s">
        <v>896</v>
      </c>
      <c r="H3798" s="324" t="s">
        <v>6249</v>
      </c>
      <c r="I3798" s="325">
        <v>0</v>
      </c>
      <c r="J3798" s="325">
        <v>0</v>
      </c>
      <c r="K3798" s="325">
        <v>0</v>
      </c>
      <c r="L3798" s="325">
        <v>0</v>
      </c>
      <c r="M3798" s="325">
        <v>0</v>
      </c>
      <c r="N3798" s="324" t="s">
        <v>7279</v>
      </c>
    </row>
    <row r="3799" spans="2:14" ht="15" hidden="1" x14ac:dyDescent="0.25">
      <c r="B3799" s="326" t="s">
        <v>17253</v>
      </c>
      <c r="C3799" s="326" t="s">
        <v>1255</v>
      </c>
      <c r="D3799" s="326" t="s">
        <v>17237</v>
      </c>
      <c r="E3799" s="326" t="s">
        <v>10391</v>
      </c>
      <c r="F3799" s="326" t="s">
        <v>801</v>
      </c>
      <c r="G3799" s="326" t="s">
        <v>896</v>
      </c>
      <c r="H3799" s="326" t="s">
        <v>6249</v>
      </c>
      <c r="I3799" s="327">
        <v>0</v>
      </c>
      <c r="J3799" s="327">
        <v>0</v>
      </c>
      <c r="K3799" s="327">
        <v>0</v>
      </c>
      <c r="L3799" s="327">
        <v>0</v>
      </c>
      <c r="M3799" s="327">
        <v>0</v>
      </c>
      <c r="N3799" s="326" t="s">
        <v>7279</v>
      </c>
    </row>
    <row r="3800" spans="2:14" ht="15" hidden="1" x14ac:dyDescent="0.25">
      <c r="B3800" s="324" t="s">
        <v>17254</v>
      </c>
      <c r="C3800" s="324" t="s">
        <v>1255</v>
      </c>
      <c r="D3800" s="324" t="s">
        <v>17237</v>
      </c>
      <c r="E3800" s="324" t="s">
        <v>10392</v>
      </c>
      <c r="F3800" s="324" t="s">
        <v>801</v>
      </c>
      <c r="G3800" s="324" t="s">
        <v>896</v>
      </c>
      <c r="H3800" s="324" t="s">
        <v>6249</v>
      </c>
      <c r="I3800" s="325">
        <v>0</v>
      </c>
      <c r="J3800" s="325">
        <v>0</v>
      </c>
      <c r="K3800" s="325">
        <v>0</v>
      </c>
      <c r="L3800" s="325">
        <v>0</v>
      </c>
      <c r="M3800" s="325">
        <v>0</v>
      </c>
      <c r="N3800" s="324" t="s">
        <v>7279</v>
      </c>
    </row>
    <row r="3801" spans="2:14" ht="15" hidden="1" x14ac:dyDescent="0.25">
      <c r="B3801" s="326" t="s">
        <v>17255</v>
      </c>
      <c r="C3801" s="326" t="s">
        <v>1255</v>
      </c>
      <c r="D3801" s="326" t="s">
        <v>17237</v>
      </c>
      <c r="E3801" s="326" t="s">
        <v>17256</v>
      </c>
      <c r="F3801" s="326" t="s">
        <v>801</v>
      </c>
      <c r="G3801" s="326" t="s">
        <v>896</v>
      </c>
      <c r="H3801" s="326" t="s">
        <v>6249</v>
      </c>
      <c r="I3801" s="327">
        <v>0</v>
      </c>
      <c r="J3801" s="327">
        <v>0</v>
      </c>
      <c r="K3801" s="327">
        <v>0</v>
      </c>
      <c r="L3801" s="327">
        <v>0</v>
      </c>
      <c r="M3801" s="327">
        <v>0</v>
      </c>
      <c r="N3801" s="326" t="s">
        <v>7279</v>
      </c>
    </row>
    <row r="3802" spans="2:14" ht="15" hidden="1" x14ac:dyDescent="0.25">
      <c r="B3802" s="324" t="s">
        <v>17257</v>
      </c>
      <c r="C3802" s="324" t="s">
        <v>1255</v>
      </c>
      <c r="D3802" s="324" t="s">
        <v>17237</v>
      </c>
      <c r="E3802" s="324" t="s">
        <v>17258</v>
      </c>
      <c r="F3802" s="324" t="s">
        <v>801</v>
      </c>
      <c r="G3802" s="324" t="s">
        <v>896</v>
      </c>
      <c r="H3802" s="324" t="s">
        <v>6249</v>
      </c>
      <c r="I3802" s="325">
        <v>0</v>
      </c>
      <c r="J3802" s="325">
        <v>0</v>
      </c>
      <c r="K3802" s="325">
        <v>0</v>
      </c>
      <c r="L3802" s="325">
        <v>0</v>
      </c>
      <c r="M3802" s="325">
        <v>0</v>
      </c>
      <c r="N3802" s="324" t="s">
        <v>7279</v>
      </c>
    </row>
    <row r="3803" spans="2:14" ht="15" hidden="1" x14ac:dyDescent="0.25">
      <c r="B3803" s="326" t="s">
        <v>17259</v>
      </c>
      <c r="C3803" s="326" t="s">
        <v>1255</v>
      </c>
      <c r="D3803" s="326" t="s">
        <v>17237</v>
      </c>
      <c r="E3803" s="326" t="s">
        <v>17260</v>
      </c>
      <c r="F3803" s="326" t="s">
        <v>801</v>
      </c>
      <c r="G3803" s="326" t="s">
        <v>896</v>
      </c>
      <c r="H3803" s="326" t="s">
        <v>6249</v>
      </c>
      <c r="I3803" s="327">
        <v>0</v>
      </c>
      <c r="J3803" s="327">
        <v>0</v>
      </c>
      <c r="K3803" s="327">
        <v>0</v>
      </c>
      <c r="L3803" s="327">
        <v>0</v>
      </c>
      <c r="M3803" s="327">
        <v>0</v>
      </c>
      <c r="N3803" s="326" t="s">
        <v>7279</v>
      </c>
    </row>
    <row r="3804" spans="2:14" ht="15" hidden="1" x14ac:dyDescent="0.25">
      <c r="B3804" s="324" t="s">
        <v>17261</v>
      </c>
      <c r="C3804" s="324" t="s">
        <v>1255</v>
      </c>
      <c r="D3804" s="324" t="s">
        <v>17262</v>
      </c>
      <c r="E3804" s="324" t="s">
        <v>2763</v>
      </c>
      <c r="F3804" s="324" t="s">
        <v>801</v>
      </c>
      <c r="G3804" s="324" t="s">
        <v>896</v>
      </c>
      <c r="H3804" s="324" t="s">
        <v>6249</v>
      </c>
      <c r="I3804" s="325">
        <v>0</v>
      </c>
      <c r="J3804" s="325">
        <v>0</v>
      </c>
      <c r="K3804" s="325">
        <v>0</v>
      </c>
      <c r="L3804" s="325">
        <v>0</v>
      </c>
      <c r="M3804" s="325">
        <v>0</v>
      </c>
      <c r="N3804" s="324" t="s">
        <v>7279</v>
      </c>
    </row>
    <row r="3805" spans="2:14" ht="15" hidden="1" x14ac:dyDescent="0.25">
      <c r="B3805" s="324" t="s">
        <v>17263</v>
      </c>
      <c r="C3805" s="324" t="s">
        <v>1255</v>
      </c>
      <c r="D3805" s="324" t="s">
        <v>17262</v>
      </c>
      <c r="E3805" s="324" t="s">
        <v>8030</v>
      </c>
      <c r="F3805" s="324" t="s">
        <v>2764</v>
      </c>
      <c r="G3805" s="324" t="s">
        <v>896</v>
      </c>
      <c r="H3805" s="324" t="s">
        <v>6249</v>
      </c>
      <c r="I3805" s="325">
        <v>0</v>
      </c>
      <c r="J3805" s="325">
        <v>0</v>
      </c>
      <c r="K3805" s="325">
        <v>0</v>
      </c>
      <c r="L3805" s="325">
        <v>0</v>
      </c>
      <c r="M3805" s="325">
        <v>0</v>
      </c>
      <c r="N3805" s="324" t="s">
        <v>7279</v>
      </c>
    </row>
    <row r="3806" spans="2:14" ht="15" hidden="1" x14ac:dyDescent="0.25">
      <c r="B3806" s="324" t="s">
        <v>17264</v>
      </c>
      <c r="C3806" s="324" t="s">
        <v>1255</v>
      </c>
      <c r="D3806" s="324" t="s">
        <v>17262</v>
      </c>
      <c r="E3806" s="324" t="s">
        <v>2765</v>
      </c>
      <c r="F3806" s="324" t="s">
        <v>2766</v>
      </c>
      <c r="G3806" s="324" t="s">
        <v>896</v>
      </c>
      <c r="H3806" s="324" t="s">
        <v>6249</v>
      </c>
      <c r="I3806" s="325">
        <v>0</v>
      </c>
      <c r="J3806" s="325">
        <v>0</v>
      </c>
      <c r="K3806" s="325">
        <v>0</v>
      </c>
      <c r="L3806" s="325">
        <v>0</v>
      </c>
      <c r="M3806" s="325">
        <v>0</v>
      </c>
      <c r="N3806" s="324" t="s">
        <v>7279</v>
      </c>
    </row>
    <row r="3807" spans="2:14" ht="15" hidden="1" x14ac:dyDescent="0.25">
      <c r="B3807" s="324" t="s">
        <v>17265</v>
      </c>
      <c r="C3807" s="324" t="s">
        <v>1255</v>
      </c>
      <c r="D3807" s="324" t="s">
        <v>17262</v>
      </c>
      <c r="E3807" s="324" t="s">
        <v>2767</v>
      </c>
      <c r="F3807" s="324" t="s">
        <v>2766</v>
      </c>
      <c r="G3807" s="324" t="s">
        <v>896</v>
      </c>
      <c r="H3807" s="324" t="s">
        <v>6249</v>
      </c>
      <c r="I3807" s="325">
        <v>0</v>
      </c>
      <c r="J3807" s="325">
        <v>0</v>
      </c>
      <c r="K3807" s="325">
        <v>0</v>
      </c>
      <c r="L3807" s="325">
        <v>0</v>
      </c>
      <c r="M3807" s="325">
        <v>0</v>
      </c>
      <c r="N3807" s="324" t="s">
        <v>7279</v>
      </c>
    </row>
    <row r="3808" spans="2:14" ht="15" hidden="1" x14ac:dyDescent="0.25">
      <c r="B3808" s="326" t="s">
        <v>17266</v>
      </c>
      <c r="C3808" s="326" t="s">
        <v>1255</v>
      </c>
      <c r="D3808" s="326" t="s">
        <v>6517</v>
      </c>
      <c r="E3808" s="326" t="s">
        <v>3483</v>
      </c>
      <c r="F3808" s="326" t="s">
        <v>801</v>
      </c>
      <c r="G3808" s="326" t="s">
        <v>896</v>
      </c>
      <c r="H3808" s="326" t="s">
        <v>6249</v>
      </c>
      <c r="I3808" s="327">
        <v>0</v>
      </c>
      <c r="J3808" s="327">
        <v>0</v>
      </c>
      <c r="K3808" s="327">
        <v>0</v>
      </c>
      <c r="L3808" s="327">
        <v>0</v>
      </c>
      <c r="M3808" s="327">
        <v>0</v>
      </c>
      <c r="N3808" s="326" t="s">
        <v>7279</v>
      </c>
    </row>
    <row r="3809" spans="2:14" ht="15" hidden="1" x14ac:dyDescent="0.25">
      <c r="B3809" s="324" t="s">
        <v>17267</v>
      </c>
      <c r="C3809" s="324" t="s">
        <v>1255</v>
      </c>
      <c r="D3809" s="324" t="s">
        <v>6517</v>
      </c>
      <c r="E3809" s="324" t="s">
        <v>3862</v>
      </c>
      <c r="F3809" s="324" t="s">
        <v>800</v>
      </c>
      <c r="G3809" s="324" t="s">
        <v>896</v>
      </c>
      <c r="H3809" s="324" t="s">
        <v>6249</v>
      </c>
      <c r="I3809" s="325">
        <v>0</v>
      </c>
      <c r="J3809" s="325">
        <v>0</v>
      </c>
      <c r="K3809" s="325">
        <v>0</v>
      </c>
      <c r="L3809" s="325">
        <v>0</v>
      </c>
      <c r="M3809" s="325">
        <v>0</v>
      </c>
      <c r="N3809" s="324" t="s">
        <v>7279</v>
      </c>
    </row>
    <row r="3810" spans="2:14" ht="15" hidden="1" x14ac:dyDescent="0.25">
      <c r="B3810" s="324" t="s">
        <v>17268</v>
      </c>
      <c r="C3810" s="324" t="s">
        <v>1255</v>
      </c>
      <c r="D3810" s="324" t="s">
        <v>6517</v>
      </c>
      <c r="E3810" s="324" t="s">
        <v>3863</v>
      </c>
      <c r="F3810" s="324" t="s">
        <v>800</v>
      </c>
      <c r="G3810" s="324" t="s">
        <v>896</v>
      </c>
      <c r="H3810" s="324" t="s">
        <v>6249</v>
      </c>
      <c r="I3810" s="325">
        <v>0</v>
      </c>
      <c r="J3810" s="325">
        <v>0</v>
      </c>
      <c r="K3810" s="325">
        <v>0</v>
      </c>
      <c r="L3810" s="325">
        <v>0</v>
      </c>
      <c r="M3810" s="325">
        <v>0</v>
      </c>
      <c r="N3810" s="324" t="s">
        <v>7279</v>
      </c>
    </row>
    <row r="3811" spans="2:14" ht="15" hidden="1" x14ac:dyDescent="0.25">
      <c r="B3811" s="324" t="s">
        <v>17269</v>
      </c>
      <c r="C3811" s="324" t="s">
        <v>1255</v>
      </c>
      <c r="D3811" s="324" t="s">
        <v>6517</v>
      </c>
      <c r="E3811" s="324" t="s">
        <v>4329</v>
      </c>
      <c r="F3811" s="324" t="s">
        <v>801</v>
      </c>
      <c r="G3811" s="324" t="s">
        <v>896</v>
      </c>
      <c r="H3811" s="324" t="s">
        <v>6249</v>
      </c>
      <c r="I3811" s="325">
        <v>200</v>
      </c>
      <c r="J3811" s="325">
        <v>0</v>
      </c>
      <c r="K3811" s="325">
        <v>200</v>
      </c>
      <c r="L3811" s="325">
        <v>230</v>
      </c>
      <c r="M3811" s="325">
        <v>0</v>
      </c>
      <c r="N3811" s="324" t="s">
        <v>7279</v>
      </c>
    </row>
    <row r="3812" spans="2:14" ht="15" hidden="1" x14ac:dyDescent="0.25">
      <c r="B3812" s="324" t="s">
        <v>17270</v>
      </c>
      <c r="C3812" s="324" t="s">
        <v>1255</v>
      </c>
      <c r="D3812" s="324" t="s">
        <v>6517</v>
      </c>
      <c r="E3812" s="324" t="s">
        <v>17271</v>
      </c>
      <c r="F3812" s="324" t="s">
        <v>801</v>
      </c>
      <c r="G3812" s="324" t="s">
        <v>896</v>
      </c>
      <c r="H3812" s="324" t="s">
        <v>6249</v>
      </c>
      <c r="I3812" s="325">
        <v>0</v>
      </c>
      <c r="J3812" s="325">
        <v>0</v>
      </c>
      <c r="K3812" s="325">
        <v>0</v>
      </c>
      <c r="L3812" s="325">
        <v>0</v>
      </c>
      <c r="M3812" s="325">
        <v>0</v>
      </c>
      <c r="N3812" s="324" t="s">
        <v>7279</v>
      </c>
    </row>
    <row r="3813" spans="2:14" ht="15" hidden="1" x14ac:dyDescent="0.25">
      <c r="B3813" s="326" t="s">
        <v>17272</v>
      </c>
      <c r="C3813" s="326" t="s">
        <v>1255</v>
      </c>
      <c r="D3813" s="326" t="s">
        <v>6517</v>
      </c>
      <c r="E3813" s="326" t="s">
        <v>4330</v>
      </c>
      <c r="F3813" s="326" t="s">
        <v>801</v>
      </c>
      <c r="G3813" s="326" t="s">
        <v>896</v>
      </c>
      <c r="H3813" s="326" t="s">
        <v>6249</v>
      </c>
      <c r="I3813" s="327">
        <v>0</v>
      </c>
      <c r="J3813" s="327">
        <v>0</v>
      </c>
      <c r="K3813" s="327">
        <v>0</v>
      </c>
      <c r="L3813" s="327">
        <v>0</v>
      </c>
      <c r="M3813" s="327">
        <v>0</v>
      </c>
      <c r="N3813" s="326" t="s">
        <v>7279</v>
      </c>
    </row>
    <row r="3814" spans="2:14" ht="15" hidden="1" x14ac:dyDescent="0.25">
      <c r="B3814" s="324" t="s">
        <v>17273</v>
      </c>
      <c r="C3814" s="324" t="s">
        <v>1255</v>
      </c>
      <c r="D3814" s="324" t="s">
        <v>6517</v>
      </c>
      <c r="E3814" s="324" t="s">
        <v>6519</v>
      </c>
      <c r="F3814" s="324" t="s">
        <v>801</v>
      </c>
      <c r="G3814" s="324" t="s">
        <v>896</v>
      </c>
      <c r="H3814" s="324" t="s">
        <v>6249</v>
      </c>
      <c r="I3814" s="325">
        <v>0</v>
      </c>
      <c r="J3814" s="325">
        <v>0</v>
      </c>
      <c r="K3814" s="325">
        <v>0</v>
      </c>
      <c r="L3814" s="325">
        <v>0</v>
      </c>
      <c r="M3814" s="325">
        <v>0</v>
      </c>
      <c r="N3814" s="324" t="s">
        <v>7279</v>
      </c>
    </row>
    <row r="3815" spans="2:14" ht="15" hidden="1" x14ac:dyDescent="0.25">
      <c r="B3815" s="326" t="s">
        <v>17274</v>
      </c>
      <c r="C3815" s="326" t="s">
        <v>1255</v>
      </c>
      <c r="D3815" s="326" t="s">
        <v>6517</v>
      </c>
      <c r="E3815" s="326" t="s">
        <v>7302</v>
      </c>
      <c r="F3815" s="326" t="s">
        <v>801</v>
      </c>
      <c r="G3815" s="326" t="s">
        <v>896</v>
      </c>
      <c r="H3815" s="326" t="s">
        <v>6249</v>
      </c>
      <c r="I3815" s="327">
        <v>0</v>
      </c>
      <c r="J3815" s="327">
        <v>0</v>
      </c>
      <c r="K3815" s="327">
        <v>0</v>
      </c>
      <c r="L3815" s="327">
        <v>0</v>
      </c>
      <c r="M3815" s="327">
        <v>0</v>
      </c>
      <c r="N3815" s="326" t="s">
        <v>7279</v>
      </c>
    </row>
    <row r="3816" spans="2:14" ht="15" hidden="1" x14ac:dyDescent="0.25">
      <c r="B3816" s="324" t="s">
        <v>17275</v>
      </c>
      <c r="C3816" s="324" t="s">
        <v>1255</v>
      </c>
      <c r="D3816" s="324" t="s">
        <v>6517</v>
      </c>
      <c r="E3816" s="324" t="s">
        <v>7366</v>
      </c>
      <c r="F3816" s="324" t="s">
        <v>801</v>
      </c>
      <c r="G3816" s="324" t="s">
        <v>896</v>
      </c>
      <c r="H3816" s="324" t="s">
        <v>6249</v>
      </c>
      <c r="I3816" s="325">
        <v>0</v>
      </c>
      <c r="J3816" s="325">
        <v>0</v>
      </c>
      <c r="K3816" s="325">
        <v>0</v>
      </c>
      <c r="L3816" s="325">
        <v>0</v>
      </c>
      <c r="M3816" s="325">
        <v>0</v>
      </c>
      <c r="N3816" s="324" t="s">
        <v>7279</v>
      </c>
    </row>
    <row r="3817" spans="2:14" ht="15" hidden="1" x14ac:dyDescent="0.25">
      <c r="B3817" s="326" t="s">
        <v>17276</v>
      </c>
      <c r="C3817" s="326" t="s">
        <v>1255</v>
      </c>
      <c r="D3817" s="326" t="s">
        <v>6517</v>
      </c>
      <c r="E3817" s="326" t="s">
        <v>8032</v>
      </c>
      <c r="F3817" s="326" t="s">
        <v>801</v>
      </c>
      <c r="G3817" s="326" t="s">
        <v>896</v>
      </c>
      <c r="H3817" s="326" t="s">
        <v>6249</v>
      </c>
      <c r="I3817" s="327">
        <v>0</v>
      </c>
      <c r="J3817" s="327">
        <v>0</v>
      </c>
      <c r="K3817" s="327">
        <v>0</v>
      </c>
      <c r="L3817" s="327">
        <v>0</v>
      </c>
      <c r="M3817" s="327">
        <v>0</v>
      </c>
      <c r="N3817" s="326" t="s">
        <v>7279</v>
      </c>
    </row>
    <row r="3818" spans="2:14" ht="15" hidden="1" x14ac:dyDescent="0.25">
      <c r="B3818" s="324" t="s">
        <v>17277</v>
      </c>
      <c r="C3818" s="324" t="s">
        <v>1255</v>
      </c>
      <c r="D3818" s="324" t="s">
        <v>6517</v>
      </c>
      <c r="E3818" s="324" t="s">
        <v>8102</v>
      </c>
      <c r="F3818" s="324" t="s">
        <v>801</v>
      </c>
      <c r="G3818" s="324" t="s">
        <v>896</v>
      </c>
      <c r="H3818" s="324" t="s">
        <v>6249</v>
      </c>
      <c r="I3818" s="325">
        <v>0</v>
      </c>
      <c r="J3818" s="325">
        <v>0</v>
      </c>
      <c r="K3818" s="325">
        <v>0</v>
      </c>
      <c r="L3818" s="325">
        <v>0</v>
      </c>
      <c r="M3818" s="325">
        <v>0</v>
      </c>
      <c r="N3818" s="324" t="s">
        <v>7279</v>
      </c>
    </row>
    <row r="3819" spans="2:14" ht="15" hidden="1" x14ac:dyDescent="0.25">
      <c r="B3819" s="326" t="s">
        <v>17278</v>
      </c>
      <c r="C3819" s="326" t="s">
        <v>1255</v>
      </c>
      <c r="D3819" s="326" t="s">
        <v>6517</v>
      </c>
      <c r="E3819" s="326" t="s">
        <v>8121</v>
      </c>
      <c r="F3819" s="326" t="s">
        <v>801</v>
      </c>
      <c r="G3819" s="326" t="s">
        <v>896</v>
      </c>
      <c r="H3819" s="326" t="s">
        <v>6249</v>
      </c>
      <c r="I3819" s="327">
        <v>0</v>
      </c>
      <c r="J3819" s="327">
        <v>0</v>
      </c>
      <c r="K3819" s="327">
        <v>0</v>
      </c>
      <c r="L3819" s="327">
        <v>0</v>
      </c>
      <c r="M3819" s="327">
        <v>0</v>
      </c>
      <c r="N3819" s="326" t="s">
        <v>7279</v>
      </c>
    </row>
    <row r="3820" spans="2:14" ht="15" hidden="1" x14ac:dyDescent="0.25">
      <c r="B3820" s="324" t="s">
        <v>17279</v>
      </c>
      <c r="C3820" s="324" t="s">
        <v>1255</v>
      </c>
      <c r="D3820" s="324" t="s">
        <v>6517</v>
      </c>
      <c r="E3820" s="324" t="s">
        <v>8702</v>
      </c>
      <c r="F3820" s="324" t="s">
        <v>801</v>
      </c>
      <c r="G3820" s="324" t="s">
        <v>896</v>
      </c>
      <c r="H3820" s="324" t="s">
        <v>6249</v>
      </c>
      <c r="I3820" s="325">
        <v>0</v>
      </c>
      <c r="J3820" s="325">
        <v>0</v>
      </c>
      <c r="K3820" s="325">
        <v>0</v>
      </c>
      <c r="L3820" s="325">
        <v>0</v>
      </c>
      <c r="M3820" s="325">
        <v>0</v>
      </c>
      <c r="N3820" s="324" t="s">
        <v>7279</v>
      </c>
    </row>
    <row r="3821" spans="2:14" ht="15" hidden="1" x14ac:dyDescent="0.25">
      <c r="B3821" s="326" t="s">
        <v>17280</v>
      </c>
      <c r="C3821" s="326" t="s">
        <v>1255</v>
      </c>
      <c r="D3821" s="326" t="s">
        <v>6517</v>
      </c>
      <c r="E3821" s="326" t="s">
        <v>9382</v>
      </c>
      <c r="F3821" s="326" t="s">
        <v>801</v>
      </c>
      <c r="G3821" s="326" t="s">
        <v>896</v>
      </c>
      <c r="H3821" s="326" t="s">
        <v>6249</v>
      </c>
      <c r="I3821" s="327">
        <v>0</v>
      </c>
      <c r="J3821" s="327">
        <v>0</v>
      </c>
      <c r="K3821" s="327">
        <v>0</v>
      </c>
      <c r="L3821" s="327">
        <v>0</v>
      </c>
      <c r="M3821" s="327">
        <v>0</v>
      </c>
      <c r="N3821" s="326" t="s">
        <v>7279</v>
      </c>
    </row>
    <row r="3822" spans="2:14" ht="15" hidden="1" x14ac:dyDescent="0.25">
      <c r="B3822" s="324" t="s">
        <v>17281</v>
      </c>
      <c r="C3822" s="324" t="s">
        <v>1255</v>
      </c>
      <c r="D3822" s="324" t="s">
        <v>6517</v>
      </c>
      <c r="E3822" s="324" t="s">
        <v>9383</v>
      </c>
      <c r="F3822" s="324" t="s">
        <v>801</v>
      </c>
      <c r="G3822" s="324" t="s">
        <v>896</v>
      </c>
      <c r="H3822" s="324" t="s">
        <v>6249</v>
      </c>
      <c r="I3822" s="325">
        <v>0</v>
      </c>
      <c r="J3822" s="325">
        <v>0</v>
      </c>
      <c r="K3822" s="325">
        <v>0</v>
      </c>
      <c r="L3822" s="325">
        <v>0</v>
      </c>
      <c r="M3822" s="325">
        <v>0</v>
      </c>
      <c r="N3822" s="324" t="s">
        <v>7279</v>
      </c>
    </row>
    <row r="3823" spans="2:14" ht="15" hidden="1" x14ac:dyDescent="0.25">
      <c r="B3823" s="326" t="s">
        <v>17282</v>
      </c>
      <c r="C3823" s="326" t="s">
        <v>1255</v>
      </c>
      <c r="D3823" s="326" t="s">
        <v>6517</v>
      </c>
      <c r="E3823" s="326" t="s">
        <v>10397</v>
      </c>
      <c r="F3823" s="326" t="s">
        <v>801</v>
      </c>
      <c r="G3823" s="326" t="s">
        <v>896</v>
      </c>
      <c r="H3823" s="326" t="s">
        <v>6249</v>
      </c>
      <c r="I3823" s="327">
        <v>0</v>
      </c>
      <c r="J3823" s="327">
        <v>0</v>
      </c>
      <c r="K3823" s="327">
        <v>0</v>
      </c>
      <c r="L3823" s="327">
        <v>0</v>
      </c>
      <c r="M3823" s="327">
        <v>0</v>
      </c>
      <c r="N3823" s="326" t="s">
        <v>7279</v>
      </c>
    </row>
    <row r="3824" spans="2:14" ht="15" hidden="1" x14ac:dyDescent="0.25">
      <c r="B3824" s="324" t="s">
        <v>17283</v>
      </c>
      <c r="C3824" s="324" t="s">
        <v>1255</v>
      </c>
      <c r="D3824" s="324" t="s">
        <v>6517</v>
      </c>
      <c r="E3824" s="324" t="s">
        <v>8197</v>
      </c>
      <c r="F3824" s="324" t="s">
        <v>801</v>
      </c>
      <c r="G3824" s="324" t="s">
        <v>896</v>
      </c>
      <c r="H3824" s="324" t="s">
        <v>6249</v>
      </c>
      <c r="I3824" s="325">
        <v>0</v>
      </c>
      <c r="J3824" s="325">
        <v>0</v>
      </c>
      <c r="K3824" s="325">
        <v>0</v>
      </c>
      <c r="L3824" s="325">
        <v>0</v>
      </c>
      <c r="M3824" s="325">
        <v>0</v>
      </c>
      <c r="N3824" s="324" t="s">
        <v>7279</v>
      </c>
    </row>
    <row r="3825" spans="2:14" ht="15" hidden="1" x14ac:dyDescent="0.25">
      <c r="B3825" s="326" t="s">
        <v>17284</v>
      </c>
      <c r="C3825" s="326" t="s">
        <v>1255</v>
      </c>
      <c r="D3825" s="326" t="s">
        <v>6517</v>
      </c>
      <c r="E3825" s="326" t="s">
        <v>8198</v>
      </c>
      <c r="F3825" s="326" t="s">
        <v>801</v>
      </c>
      <c r="G3825" s="326" t="s">
        <v>896</v>
      </c>
      <c r="H3825" s="326" t="s">
        <v>6249</v>
      </c>
      <c r="I3825" s="327">
        <v>0</v>
      </c>
      <c r="J3825" s="327">
        <v>0</v>
      </c>
      <c r="K3825" s="327">
        <v>0</v>
      </c>
      <c r="L3825" s="327">
        <v>0</v>
      </c>
      <c r="M3825" s="327">
        <v>0</v>
      </c>
      <c r="N3825" s="326" t="s">
        <v>7279</v>
      </c>
    </row>
    <row r="3826" spans="2:14" ht="15" hidden="1" x14ac:dyDescent="0.25">
      <c r="B3826" s="324" t="s">
        <v>17285</v>
      </c>
      <c r="C3826" s="324" t="s">
        <v>1255</v>
      </c>
      <c r="D3826" s="324" t="s">
        <v>6517</v>
      </c>
      <c r="E3826" s="324" t="s">
        <v>9384</v>
      </c>
      <c r="F3826" s="324" t="s">
        <v>801</v>
      </c>
      <c r="G3826" s="324" t="s">
        <v>896</v>
      </c>
      <c r="H3826" s="324" t="s">
        <v>6249</v>
      </c>
      <c r="I3826" s="325">
        <v>0</v>
      </c>
      <c r="J3826" s="325">
        <v>0</v>
      </c>
      <c r="K3826" s="325">
        <v>0</v>
      </c>
      <c r="L3826" s="325">
        <v>0</v>
      </c>
      <c r="M3826" s="325">
        <v>0</v>
      </c>
      <c r="N3826" s="324" t="s">
        <v>7279</v>
      </c>
    </row>
    <row r="3827" spans="2:14" ht="15" hidden="1" x14ac:dyDescent="0.25">
      <c r="B3827" s="326" t="s">
        <v>17286</v>
      </c>
      <c r="C3827" s="326" t="s">
        <v>1255</v>
      </c>
      <c r="D3827" s="326" t="s">
        <v>6517</v>
      </c>
      <c r="E3827" s="326" t="s">
        <v>9864</v>
      </c>
      <c r="F3827" s="326" t="s">
        <v>801</v>
      </c>
      <c r="G3827" s="326" t="s">
        <v>896</v>
      </c>
      <c r="H3827" s="326" t="s">
        <v>6249</v>
      </c>
      <c r="I3827" s="327">
        <v>0</v>
      </c>
      <c r="J3827" s="327">
        <v>0</v>
      </c>
      <c r="K3827" s="327">
        <v>0</v>
      </c>
      <c r="L3827" s="327">
        <v>0</v>
      </c>
      <c r="M3827" s="327">
        <v>0</v>
      </c>
      <c r="N3827" s="326" t="s">
        <v>7279</v>
      </c>
    </row>
    <row r="3828" spans="2:14" ht="15" hidden="1" x14ac:dyDescent="0.25">
      <c r="B3828" s="324" t="s">
        <v>17287</v>
      </c>
      <c r="C3828" s="324" t="s">
        <v>1255</v>
      </c>
      <c r="D3828" s="324" t="s">
        <v>6517</v>
      </c>
      <c r="E3828" s="324" t="s">
        <v>10403</v>
      </c>
      <c r="F3828" s="324" t="s">
        <v>801</v>
      </c>
      <c r="G3828" s="324" t="s">
        <v>896</v>
      </c>
      <c r="H3828" s="324" t="s">
        <v>6249</v>
      </c>
      <c r="I3828" s="325">
        <v>0</v>
      </c>
      <c r="J3828" s="325">
        <v>0</v>
      </c>
      <c r="K3828" s="325">
        <v>0</v>
      </c>
      <c r="L3828" s="325">
        <v>0</v>
      </c>
      <c r="M3828" s="325">
        <v>0</v>
      </c>
      <c r="N3828" s="324" t="s">
        <v>7279</v>
      </c>
    </row>
    <row r="3829" spans="2:14" ht="15" hidden="1" x14ac:dyDescent="0.25">
      <c r="B3829" s="326" t="s">
        <v>17288</v>
      </c>
      <c r="C3829" s="326" t="s">
        <v>1255</v>
      </c>
      <c r="D3829" s="326" t="s">
        <v>6517</v>
      </c>
      <c r="E3829" s="326" t="s">
        <v>17289</v>
      </c>
      <c r="F3829" s="326" t="s">
        <v>801</v>
      </c>
      <c r="G3829" s="326" t="s">
        <v>896</v>
      </c>
      <c r="H3829" s="326" t="s">
        <v>6249</v>
      </c>
      <c r="I3829" s="327">
        <v>0</v>
      </c>
      <c r="J3829" s="327">
        <v>0</v>
      </c>
      <c r="K3829" s="327">
        <v>0</v>
      </c>
      <c r="L3829" s="327">
        <v>0</v>
      </c>
      <c r="M3829" s="327">
        <v>0</v>
      </c>
      <c r="N3829" s="326" t="s">
        <v>7279</v>
      </c>
    </row>
    <row r="3830" spans="2:14" ht="15" hidden="1" x14ac:dyDescent="0.25">
      <c r="B3830" s="324" t="s">
        <v>17290</v>
      </c>
      <c r="C3830" s="324" t="s">
        <v>1255</v>
      </c>
      <c r="D3830" s="324" t="s">
        <v>6517</v>
      </c>
      <c r="E3830" s="324" t="s">
        <v>10457</v>
      </c>
      <c r="F3830" s="324" t="s">
        <v>801</v>
      </c>
      <c r="G3830" s="324" t="s">
        <v>896</v>
      </c>
      <c r="H3830" s="324" t="s">
        <v>6249</v>
      </c>
      <c r="I3830" s="325">
        <v>0</v>
      </c>
      <c r="J3830" s="325">
        <v>0</v>
      </c>
      <c r="K3830" s="325">
        <v>0</v>
      </c>
      <c r="L3830" s="325">
        <v>0</v>
      </c>
      <c r="M3830" s="325">
        <v>0</v>
      </c>
      <c r="N3830" s="324" t="s">
        <v>7279</v>
      </c>
    </row>
    <row r="3831" spans="2:14" ht="15" hidden="1" x14ac:dyDescent="0.25">
      <c r="B3831" s="326" t="s">
        <v>17291</v>
      </c>
      <c r="C3831" s="326" t="s">
        <v>1255</v>
      </c>
      <c r="D3831" s="326" t="s">
        <v>6517</v>
      </c>
      <c r="E3831" s="326" t="s">
        <v>10458</v>
      </c>
      <c r="F3831" s="326" t="s">
        <v>801</v>
      </c>
      <c r="G3831" s="326" t="s">
        <v>896</v>
      </c>
      <c r="H3831" s="326" t="s">
        <v>6249</v>
      </c>
      <c r="I3831" s="327">
        <v>0</v>
      </c>
      <c r="J3831" s="327">
        <v>0</v>
      </c>
      <c r="K3831" s="327">
        <v>0</v>
      </c>
      <c r="L3831" s="327">
        <v>0</v>
      </c>
      <c r="M3831" s="327">
        <v>0</v>
      </c>
      <c r="N3831" s="326" t="s">
        <v>7279</v>
      </c>
    </row>
    <row r="3832" spans="2:14" ht="15" hidden="1" x14ac:dyDescent="0.25">
      <c r="B3832" s="324" t="s">
        <v>17292</v>
      </c>
      <c r="C3832" s="324" t="s">
        <v>1255</v>
      </c>
      <c r="D3832" s="324" t="s">
        <v>6517</v>
      </c>
      <c r="E3832" s="324" t="s">
        <v>10459</v>
      </c>
      <c r="F3832" s="324" t="s">
        <v>801</v>
      </c>
      <c r="G3832" s="324" t="s">
        <v>896</v>
      </c>
      <c r="H3832" s="324" t="s">
        <v>6249</v>
      </c>
      <c r="I3832" s="325">
        <v>0</v>
      </c>
      <c r="J3832" s="325">
        <v>0</v>
      </c>
      <c r="K3832" s="325">
        <v>0</v>
      </c>
      <c r="L3832" s="325">
        <v>0</v>
      </c>
      <c r="M3832" s="325">
        <v>0</v>
      </c>
      <c r="N3832" s="324" t="s">
        <v>7279</v>
      </c>
    </row>
    <row r="3833" spans="2:14" ht="15" hidden="1" x14ac:dyDescent="0.25">
      <c r="B3833" s="326" t="s">
        <v>17293</v>
      </c>
      <c r="C3833" s="326" t="s">
        <v>1255</v>
      </c>
      <c r="D3833" s="326" t="s">
        <v>6517</v>
      </c>
      <c r="E3833" s="326" t="s">
        <v>10462</v>
      </c>
      <c r="F3833" s="326" t="s">
        <v>801</v>
      </c>
      <c r="G3833" s="326" t="s">
        <v>896</v>
      </c>
      <c r="H3833" s="326" t="s">
        <v>6249</v>
      </c>
      <c r="I3833" s="327">
        <v>0</v>
      </c>
      <c r="J3833" s="327">
        <v>0</v>
      </c>
      <c r="K3833" s="327">
        <v>0</v>
      </c>
      <c r="L3833" s="327">
        <v>0</v>
      </c>
      <c r="M3833" s="327">
        <v>0</v>
      </c>
      <c r="N3833" s="326" t="s">
        <v>7279</v>
      </c>
    </row>
    <row r="3834" spans="2:14" ht="15" hidden="1" x14ac:dyDescent="0.25">
      <c r="B3834" s="324" t="s">
        <v>17294</v>
      </c>
      <c r="C3834" s="324" t="s">
        <v>1255</v>
      </c>
      <c r="D3834" s="324" t="s">
        <v>6517</v>
      </c>
      <c r="E3834" s="324" t="s">
        <v>10861</v>
      </c>
      <c r="F3834" s="324" t="s">
        <v>801</v>
      </c>
      <c r="G3834" s="324" t="s">
        <v>896</v>
      </c>
      <c r="H3834" s="324" t="s">
        <v>6249</v>
      </c>
      <c r="I3834" s="325">
        <v>0</v>
      </c>
      <c r="J3834" s="325">
        <v>0</v>
      </c>
      <c r="K3834" s="325">
        <v>0</v>
      </c>
      <c r="L3834" s="325">
        <v>0</v>
      </c>
      <c r="M3834" s="325">
        <v>0</v>
      </c>
      <c r="N3834" s="324" t="s">
        <v>7279</v>
      </c>
    </row>
    <row r="3835" spans="2:14" ht="15" hidden="1" x14ac:dyDescent="0.25">
      <c r="B3835" s="326" t="s">
        <v>17295</v>
      </c>
      <c r="C3835" s="326" t="s">
        <v>1255</v>
      </c>
      <c r="D3835" s="326" t="s">
        <v>6517</v>
      </c>
      <c r="E3835" s="326" t="s">
        <v>17296</v>
      </c>
      <c r="F3835" s="326" t="s">
        <v>801</v>
      </c>
      <c r="G3835" s="326" t="s">
        <v>896</v>
      </c>
      <c r="H3835" s="326" t="s">
        <v>6249</v>
      </c>
      <c r="I3835" s="327">
        <v>0</v>
      </c>
      <c r="J3835" s="327">
        <v>0</v>
      </c>
      <c r="K3835" s="327">
        <v>0</v>
      </c>
      <c r="L3835" s="327">
        <v>0</v>
      </c>
      <c r="M3835" s="327">
        <v>0</v>
      </c>
      <c r="N3835" s="326" t="s">
        <v>7279</v>
      </c>
    </row>
    <row r="3836" spans="2:14" ht="15" hidden="1" x14ac:dyDescent="0.25">
      <c r="B3836" s="324" t="s">
        <v>17297</v>
      </c>
      <c r="C3836" s="324" t="s">
        <v>1255</v>
      </c>
      <c r="D3836" s="324" t="s">
        <v>6520</v>
      </c>
      <c r="E3836" s="324" t="s">
        <v>4270</v>
      </c>
      <c r="F3836" s="324" t="s">
        <v>801</v>
      </c>
      <c r="G3836" s="324" t="s">
        <v>896</v>
      </c>
      <c r="H3836" s="324" t="s">
        <v>6249</v>
      </c>
      <c r="I3836" s="325">
        <v>8</v>
      </c>
      <c r="J3836" s="325">
        <v>0</v>
      </c>
      <c r="K3836" s="325">
        <v>8</v>
      </c>
      <c r="L3836" s="325">
        <v>34520</v>
      </c>
      <c r="M3836" s="325">
        <v>0</v>
      </c>
      <c r="N3836" s="324" t="s">
        <v>7279</v>
      </c>
    </row>
    <row r="3837" spans="2:14" ht="15" hidden="1" x14ac:dyDescent="0.25">
      <c r="B3837" s="324" t="s">
        <v>17298</v>
      </c>
      <c r="C3837" s="324" t="s">
        <v>1255</v>
      </c>
      <c r="D3837" s="324" t="s">
        <v>17299</v>
      </c>
      <c r="E3837" s="324" t="s">
        <v>8339</v>
      </c>
      <c r="F3837" s="324" t="s">
        <v>801</v>
      </c>
      <c r="G3837" s="324" t="s">
        <v>896</v>
      </c>
      <c r="H3837" s="324" t="s">
        <v>6249</v>
      </c>
      <c r="I3837" s="325">
        <v>0</v>
      </c>
      <c r="J3837" s="325">
        <v>0</v>
      </c>
      <c r="K3837" s="325">
        <v>0</v>
      </c>
      <c r="L3837" s="325">
        <v>0</v>
      </c>
      <c r="M3837" s="325">
        <v>0</v>
      </c>
      <c r="N3837" s="324" t="s">
        <v>7279</v>
      </c>
    </row>
    <row r="3838" spans="2:14" ht="15" hidden="1" x14ac:dyDescent="0.25">
      <c r="B3838" s="326" t="s">
        <v>17300</v>
      </c>
      <c r="C3838" s="326" t="s">
        <v>1255</v>
      </c>
      <c r="D3838" s="326" t="s">
        <v>17301</v>
      </c>
      <c r="E3838" s="326" t="s">
        <v>10466</v>
      </c>
      <c r="F3838" s="326" t="s">
        <v>801</v>
      </c>
      <c r="G3838" s="326" t="s">
        <v>896</v>
      </c>
      <c r="H3838" s="326" t="s">
        <v>6249</v>
      </c>
      <c r="I3838" s="327">
        <v>0</v>
      </c>
      <c r="J3838" s="327">
        <v>0</v>
      </c>
      <c r="K3838" s="327">
        <v>0</v>
      </c>
      <c r="L3838" s="327">
        <v>0</v>
      </c>
      <c r="M3838" s="327">
        <v>0</v>
      </c>
      <c r="N3838" s="326" t="s">
        <v>7279</v>
      </c>
    </row>
    <row r="3839" spans="2:14" ht="15" hidden="1" x14ac:dyDescent="0.25">
      <c r="B3839" s="324" t="s">
        <v>17302</v>
      </c>
      <c r="C3839" s="324" t="s">
        <v>1255</v>
      </c>
      <c r="D3839" s="324" t="s">
        <v>17301</v>
      </c>
      <c r="E3839" s="324" t="s">
        <v>8199</v>
      </c>
      <c r="F3839" s="324" t="s">
        <v>801</v>
      </c>
      <c r="G3839" s="324" t="s">
        <v>896</v>
      </c>
      <c r="H3839" s="324" t="s">
        <v>6249</v>
      </c>
      <c r="I3839" s="325">
        <v>0</v>
      </c>
      <c r="J3839" s="325">
        <v>0</v>
      </c>
      <c r="K3839" s="325">
        <v>0</v>
      </c>
      <c r="L3839" s="325">
        <v>0</v>
      </c>
      <c r="M3839" s="325">
        <v>0</v>
      </c>
      <c r="N3839" s="324" t="s">
        <v>7279</v>
      </c>
    </row>
    <row r="3840" spans="2:14" ht="15" hidden="1" x14ac:dyDescent="0.25">
      <c r="B3840" s="326" t="s">
        <v>17303</v>
      </c>
      <c r="C3840" s="326" t="s">
        <v>1255</v>
      </c>
      <c r="D3840" s="326" t="s">
        <v>17301</v>
      </c>
      <c r="E3840" s="326" t="s">
        <v>9779</v>
      </c>
      <c r="F3840" s="326" t="s">
        <v>801</v>
      </c>
      <c r="G3840" s="326" t="s">
        <v>896</v>
      </c>
      <c r="H3840" s="326" t="s">
        <v>6249</v>
      </c>
      <c r="I3840" s="327">
        <v>0</v>
      </c>
      <c r="J3840" s="327">
        <v>0</v>
      </c>
      <c r="K3840" s="327">
        <v>0</v>
      </c>
      <c r="L3840" s="327">
        <v>0</v>
      </c>
      <c r="M3840" s="327">
        <v>0</v>
      </c>
      <c r="N3840" s="326" t="s">
        <v>7279</v>
      </c>
    </row>
    <row r="3841" spans="2:14" ht="15" hidden="1" x14ac:dyDescent="0.25">
      <c r="B3841" s="324" t="s">
        <v>17304</v>
      </c>
      <c r="C3841" s="324" t="s">
        <v>1255</v>
      </c>
      <c r="D3841" s="324" t="s">
        <v>17301</v>
      </c>
      <c r="E3841" s="324" t="s">
        <v>8200</v>
      </c>
      <c r="F3841" s="324" t="s">
        <v>801</v>
      </c>
      <c r="G3841" s="324" t="s">
        <v>896</v>
      </c>
      <c r="H3841" s="324" t="s">
        <v>6249</v>
      </c>
      <c r="I3841" s="325">
        <v>0</v>
      </c>
      <c r="J3841" s="325">
        <v>0</v>
      </c>
      <c r="K3841" s="325">
        <v>0</v>
      </c>
      <c r="L3841" s="325">
        <v>0</v>
      </c>
      <c r="M3841" s="325">
        <v>0</v>
      </c>
      <c r="N3841" s="324" t="s">
        <v>7279</v>
      </c>
    </row>
    <row r="3842" spans="2:14" ht="15" hidden="1" x14ac:dyDescent="0.25">
      <c r="B3842" s="326" t="s">
        <v>17305</v>
      </c>
      <c r="C3842" s="326" t="s">
        <v>1255</v>
      </c>
      <c r="D3842" s="326" t="s">
        <v>17301</v>
      </c>
      <c r="E3842" s="326" t="s">
        <v>10474</v>
      </c>
      <c r="F3842" s="326" t="s">
        <v>801</v>
      </c>
      <c r="G3842" s="326" t="s">
        <v>896</v>
      </c>
      <c r="H3842" s="326" t="s">
        <v>6249</v>
      </c>
      <c r="I3842" s="327">
        <v>0</v>
      </c>
      <c r="J3842" s="327">
        <v>0</v>
      </c>
      <c r="K3842" s="327">
        <v>0</v>
      </c>
      <c r="L3842" s="327">
        <v>0</v>
      </c>
      <c r="M3842" s="327">
        <v>0</v>
      </c>
      <c r="N3842" s="326" t="s">
        <v>7279</v>
      </c>
    </row>
    <row r="3843" spans="2:14" ht="15" hidden="1" x14ac:dyDescent="0.25">
      <c r="B3843" s="324" t="s">
        <v>17306</v>
      </c>
      <c r="C3843" s="324" t="s">
        <v>1255</v>
      </c>
      <c r="D3843" s="324" t="s">
        <v>17301</v>
      </c>
      <c r="E3843" s="324" t="s">
        <v>9424</v>
      </c>
      <c r="F3843" s="324" t="s">
        <v>801</v>
      </c>
      <c r="G3843" s="324" t="s">
        <v>896</v>
      </c>
      <c r="H3843" s="324" t="s">
        <v>6249</v>
      </c>
      <c r="I3843" s="325">
        <v>0</v>
      </c>
      <c r="J3843" s="325">
        <v>0</v>
      </c>
      <c r="K3843" s="325">
        <v>0</v>
      </c>
      <c r="L3843" s="325">
        <v>0</v>
      </c>
      <c r="M3843" s="325">
        <v>0</v>
      </c>
      <c r="N3843" s="324" t="s">
        <v>7279</v>
      </c>
    </row>
    <row r="3844" spans="2:14" ht="15" hidden="1" x14ac:dyDescent="0.25">
      <c r="B3844" s="326" t="s">
        <v>17307</v>
      </c>
      <c r="C3844" s="326" t="s">
        <v>1255</v>
      </c>
      <c r="D3844" s="326" t="s">
        <v>17301</v>
      </c>
      <c r="E3844" s="326" t="s">
        <v>10475</v>
      </c>
      <c r="F3844" s="326" t="s">
        <v>2327</v>
      </c>
      <c r="G3844" s="326" t="s">
        <v>896</v>
      </c>
      <c r="H3844" s="326" t="s">
        <v>6249</v>
      </c>
      <c r="I3844" s="327">
        <v>0</v>
      </c>
      <c r="J3844" s="327">
        <v>0</v>
      </c>
      <c r="K3844" s="327">
        <v>0</v>
      </c>
      <c r="L3844" s="327">
        <v>0</v>
      </c>
      <c r="M3844" s="327">
        <v>0</v>
      </c>
      <c r="N3844" s="326" t="s">
        <v>7279</v>
      </c>
    </row>
    <row r="3845" spans="2:14" ht="15" hidden="1" x14ac:dyDescent="0.25">
      <c r="B3845" s="324" t="s">
        <v>17308</v>
      </c>
      <c r="C3845" s="324" t="s">
        <v>1255</v>
      </c>
      <c r="D3845" s="324" t="s">
        <v>17301</v>
      </c>
      <c r="E3845" s="324" t="s">
        <v>9830</v>
      </c>
      <c r="F3845" s="324" t="s">
        <v>801</v>
      </c>
      <c r="G3845" s="324" t="s">
        <v>896</v>
      </c>
      <c r="H3845" s="324" t="s">
        <v>6249</v>
      </c>
      <c r="I3845" s="325">
        <v>0</v>
      </c>
      <c r="J3845" s="325">
        <v>0</v>
      </c>
      <c r="K3845" s="325">
        <v>0</v>
      </c>
      <c r="L3845" s="325">
        <v>0</v>
      </c>
      <c r="M3845" s="325">
        <v>0</v>
      </c>
      <c r="N3845" s="324" t="s">
        <v>7279</v>
      </c>
    </row>
    <row r="3846" spans="2:14" ht="15" hidden="1" x14ac:dyDescent="0.25">
      <c r="B3846" s="326" t="s">
        <v>17309</v>
      </c>
      <c r="C3846" s="326" t="s">
        <v>1255</v>
      </c>
      <c r="D3846" s="326" t="s">
        <v>17301</v>
      </c>
      <c r="E3846" s="326" t="s">
        <v>9633</v>
      </c>
      <c r="F3846" s="326" t="s">
        <v>801</v>
      </c>
      <c r="G3846" s="326" t="s">
        <v>896</v>
      </c>
      <c r="H3846" s="326" t="s">
        <v>6249</v>
      </c>
      <c r="I3846" s="327">
        <v>0</v>
      </c>
      <c r="J3846" s="327">
        <v>0</v>
      </c>
      <c r="K3846" s="327">
        <v>0</v>
      </c>
      <c r="L3846" s="327">
        <v>0</v>
      </c>
      <c r="M3846" s="327">
        <v>0</v>
      </c>
      <c r="N3846" s="326" t="s">
        <v>7279</v>
      </c>
    </row>
    <row r="3847" spans="2:14" ht="15" hidden="1" x14ac:dyDescent="0.25">
      <c r="B3847" s="324" t="s">
        <v>17310</v>
      </c>
      <c r="C3847" s="324" t="s">
        <v>1255</v>
      </c>
      <c r="D3847" s="324" t="s">
        <v>17301</v>
      </c>
      <c r="E3847" s="324" t="s">
        <v>10478</v>
      </c>
      <c r="F3847" s="324" t="s">
        <v>801</v>
      </c>
      <c r="G3847" s="324" t="s">
        <v>896</v>
      </c>
      <c r="H3847" s="324" t="s">
        <v>6249</v>
      </c>
      <c r="I3847" s="325">
        <v>0</v>
      </c>
      <c r="J3847" s="325">
        <v>0</v>
      </c>
      <c r="K3847" s="325">
        <v>0</v>
      </c>
      <c r="L3847" s="325">
        <v>0</v>
      </c>
      <c r="M3847" s="325">
        <v>0</v>
      </c>
      <c r="N3847" s="324" t="s">
        <v>7279</v>
      </c>
    </row>
    <row r="3848" spans="2:14" ht="15" hidden="1" x14ac:dyDescent="0.25">
      <c r="B3848" s="326" t="s">
        <v>17311</v>
      </c>
      <c r="C3848" s="326" t="s">
        <v>1255</v>
      </c>
      <c r="D3848" s="326" t="s">
        <v>17301</v>
      </c>
      <c r="E3848" s="326" t="s">
        <v>10479</v>
      </c>
      <c r="F3848" s="326" t="s">
        <v>801</v>
      </c>
      <c r="G3848" s="326" t="s">
        <v>896</v>
      </c>
      <c r="H3848" s="326" t="s">
        <v>6249</v>
      </c>
      <c r="I3848" s="327">
        <v>0</v>
      </c>
      <c r="J3848" s="327">
        <v>0</v>
      </c>
      <c r="K3848" s="327">
        <v>0</v>
      </c>
      <c r="L3848" s="327">
        <v>0</v>
      </c>
      <c r="M3848" s="327">
        <v>0</v>
      </c>
      <c r="N3848" s="326" t="s">
        <v>7279</v>
      </c>
    </row>
    <row r="3849" spans="2:14" ht="15" hidden="1" x14ac:dyDescent="0.25">
      <c r="B3849" s="324" t="s">
        <v>17312</v>
      </c>
      <c r="C3849" s="324" t="s">
        <v>1255</v>
      </c>
      <c r="D3849" s="324" t="s">
        <v>17301</v>
      </c>
      <c r="E3849" s="324" t="s">
        <v>9865</v>
      </c>
      <c r="F3849" s="324" t="s">
        <v>801</v>
      </c>
      <c r="G3849" s="324" t="s">
        <v>896</v>
      </c>
      <c r="H3849" s="324" t="s">
        <v>6249</v>
      </c>
      <c r="I3849" s="325">
        <v>0</v>
      </c>
      <c r="J3849" s="325">
        <v>0</v>
      </c>
      <c r="K3849" s="325">
        <v>0</v>
      </c>
      <c r="L3849" s="325">
        <v>0</v>
      </c>
      <c r="M3849" s="325">
        <v>0</v>
      </c>
      <c r="N3849" s="324" t="s">
        <v>7279</v>
      </c>
    </row>
    <row r="3850" spans="2:14" ht="15" hidden="1" x14ac:dyDescent="0.25">
      <c r="B3850" s="326" t="s">
        <v>17313</v>
      </c>
      <c r="C3850" s="326" t="s">
        <v>1255</v>
      </c>
      <c r="D3850" s="326" t="s">
        <v>17301</v>
      </c>
      <c r="E3850" s="326" t="s">
        <v>9866</v>
      </c>
      <c r="F3850" s="326" t="s">
        <v>801</v>
      </c>
      <c r="G3850" s="326" t="s">
        <v>896</v>
      </c>
      <c r="H3850" s="326" t="s">
        <v>6249</v>
      </c>
      <c r="I3850" s="327">
        <v>0</v>
      </c>
      <c r="J3850" s="327">
        <v>0</v>
      </c>
      <c r="K3850" s="327">
        <v>0</v>
      </c>
      <c r="L3850" s="327">
        <v>0</v>
      </c>
      <c r="M3850" s="327">
        <v>0</v>
      </c>
      <c r="N3850" s="326" t="s">
        <v>7279</v>
      </c>
    </row>
    <row r="3851" spans="2:14" ht="15" hidden="1" x14ac:dyDescent="0.25">
      <c r="B3851" s="324" t="s">
        <v>17314</v>
      </c>
      <c r="C3851" s="324" t="s">
        <v>1255</v>
      </c>
      <c r="D3851" s="324" t="s">
        <v>17301</v>
      </c>
      <c r="E3851" s="324" t="s">
        <v>9425</v>
      </c>
      <c r="F3851" s="324" t="s">
        <v>801</v>
      </c>
      <c r="G3851" s="324" t="s">
        <v>896</v>
      </c>
      <c r="H3851" s="324" t="s">
        <v>6249</v>
      </c>
      <c r="I3851" s="325">
        <v>0</v>
      </c>
      <c r="J3851" s="325">
        <v>0</v>
      </c>
      <c r="K3851" s="325">
        <v>0</v>
      </c>
      <c r="L3851" s="325">
        <v>0</v>
      </c>
      <c r="M3851" s="325">
        <v>0</v>
      </c>
      <c r="N3851" s="324" t="s">
        <v>7279</v>
      </c>
    </row>
    <row r="3852" spans="2:14" ht="15" hidden="1" x14ac:dyDescent="0.25">
      <c r="B3852" s="326" t="s">
        <v>17315</v>
      </c>
      <c r="C3852" s="326" t="s">
        <v>1255</v>
      </c>
      <c r="D3852" s="326" t="s">
        <v>17301</v>
      </c>
      <c r="E3852" s="326" t="s">
        <v>10481</v>
      </c>
      <c r="F3852" s="326" t="s">
        <v>800</v>
      </c>
      <c r="G3852" s="326" t="s">
        <v>896</v>
      </c>
      <c r="H3852" s="326" t="s">
        <v>6249</v>
      </c>
      <c r="I3852" s="327">
        <v>0</v>
      </c>
      <c r="J3852" s="327">
        <v>0</v>
      </c>
      <c r="K3852" s="327">
        <v>0</v>
      </c>
      <c r="L3852" s="327">
        <v>0</v>
      </c>
      <c r="M3852" s="327">
        <v>0</v>
      </c>
      <c r="N3852" s="326" t="s">
        <v>7279</v>
      </c>
    </row>
    <row r="3853" spans="2:14" ht="15" hidden="1" x14ac:dyDescent="0.25">
      <c r="B3853" s="324" t="s">
        <v>17316</v>
      </c>
      <c r="C3853" s="324" t="s">
        <v>1255</v>
      </c>
      <c r="D3853" s="324" t="s">
        <v>17301</v>
      </c>
      <c r="E3853" s="324" t="s">
        <v>9426</v>
      </c>
      <c r="F3853" s="324" t="s">
        <v>2443</v>
      </c>
      <c r="G3853" s="324" t="s">
        <v>896</v>
      </c>
      <c r="H3853" s="324" t="s">
        <v>6249</v>
      </c>
      <c r="I3853" s="325">
        <v>0</v>
      </c>
      <c r="J3853" s="325">
        <v>0</v>
      </c>
      <c r="K3853" s="325">
        <v>0</v>
      </c>
      <c r="L3853" s="325">
        <v>0</v>
      </c>
      <c r="M3853" s="325">
        <v>0</v>
      </c>
      <c r="N3853" s="324" t="s">
        <v>7279</v>
      </c>
    </row>
    <row r="3854" spans="2:14" ht="15" hidden="1" x14ac:dyDescent="0.25">
      <c r="B3854" s="326" t="s">
        <v>17317</v>
      </c>
      <c r="C3854" s="326" t="s">
        <v>1255</v>
      </c>
      <c r="D3854" s="326" t="s">
        <v>17301</v>
      </c>
      <c r="E3854" s="326" t="s">
        <v>9634</v>
      </c>
      <c r="F3854" s="326" t="s">
        <v>2327</v>
      </c>
      <c r="G3854" s="326" t="s">
        <v>896</v>
      </c>
      <c r="H3854" s="326" t="s">
        <v>6249</v>
      </c>
      <c r="I3854" s="327">
        <v>0</v>
      </c>
      <c r="J3854" s="327">
        <v>0</v>
      </c>
      <c r="K3854" s="327">
        <v>0</v>
      </c>
      <c r="L3854" s="327">
        <v>0</v>
      </c>
      <c r="M3854" s="327">
        <v>0</v>
      </c>
      <c r="N3854" s="326" t="s">
        <v>7279</v>
      </c>
    </row>
    <row r="3855" spans="2:14" ht="15" hidden="1" x14ac:dyDescent="0.25">
      <c r="B3855" s="324" t="s">
        <v>17318</v>
      </c>
      <c r="C3855" s="324" t="s">
        <v>1255</v>
      </c>
      <c r="D3855" s="324" t="s">
        <v>17301</v>
      </c>
      <c r="E3855" s="324" t="s">
        <v>9635</v>
      </c>
      <c r="F3855" s="324" t="s">
        <v>2327</v>
      </c>
      <c r="G3855" s="324" t="s">
        <v>896</v>
      </c>
      <c r="H3855" s="324" t="s">
        <v>6249</v>
      </c>
      <c r="I3855" s="325">
        <v>0</v>
      </c>
      <c r="J3855" s="325">
        <v>0</v>
      </c>
      <c r="K3855" s="325">
        <v>0</v>
      </c>
      <c r="L3855" s="325">
        <v>0</v>
      </c>
      <c r="M3855" s="325">
        <v>0</v>
      </c>
      <c r="N3855" s="324" t="s">
        <v>7279</v>
      </c>
    </row>
    <row r="3856" spans="2:14" ht="15" hidden="1" x14ac:dyDescent="0.25">
      <c r="B3856" s="326" t="s">
        <v>17319</v>
      </c>
      <c r="C3856" s="326" t="s">
        <v>1255</v>
      </c>
      <c r="D3856" s="326" t="s">
        <v>17301</v>
      </c>
      <c r="E3856" s="326" t="s">
        <v>9636</v>
      </c>
      <c r="F3856" s="326" t="s">
        <v>2327</v>
      </c>
      <c r="G3856" s="326" t="s">
        <v>896</v>
      </c>
      <c r="H3856" s="326" t="s">
        <v>6249</v>
      </c>
      <c r="I3856" s="327">
        <v>0</v>
      </c>
      <c r="J3856" s="327">
        <v>0</v>
      </c>
      <c r="K3856" s="327">
        <v>0</v>
      </c>
      <c r="L3856" s="327">
        <v>0</v>
      </c>
      <c r="M3856" s="327">
        <v>0</v>
      </c>
      <c r="N3856" s="326" t="s">
        <v>7279</v>
      </c>
    </row>
    <row r="3857" spans="2:14" ht="15" hidden="1" x14ac:dyDescent="0.25">
      <c r="B3857" s="324" t="s">
        <v>17320</v>
      </c>
      <c r="C3857" s="324" t="s">
        <v>1255</v>
      </c>
      <c r="D3857" s="324" t="s">
        <v>17301</v>
      </c>
      <c r="E3857" s="324" t="s">
        <v>13262</v>
      </c>
      <c r="F3857" s="324" t="s">
        <v>801</v>
      </c>
      <c r="G3857" s="324" t="s">
        <v>896</v>
      </c>
      <c r="H3857" s="324" t="s">
        <v>6249</v>
      </c>
      <c r="I3857" s="325">
        <v>0</v>
      </c>
      <c r="J3857" s="325">
        <v>0</v>
      </c>
      <c r="K3857" s="325">
        <v>0</v>
      </c>
      <c r="L3857" s="325">
        <v>0</v>
      </c>
      <c r="M3857" s="325">
        <v>0</v>
      </c>
      <c r="N3857" s="324" t="s">
        <v>7279</v>
      </c>
    </row>
    <row r="3858" spans="2:14" ht="15" hidden="1" x14ac:dyDescent="0.25">
      <c r="B3858" s="326" t="s">
        <v>17321</v>
      </c>
      <c r="C3858" s="326" t="s">
        <v>1255</v>
      </c>
      <c r="D3858" s="326" t="s">
        <v>17301</v>
      </c>
      <c r="E3858" s="326" t="s">
        <v>12711</v>
      </c>
      <c r="F3858" s="326" t="s">
        <v>2327</v>
      </c>
      <c r="G3858" s="326" t="s">
        <v>896</v>
      </c>
      <c r="H3858" s="326" t="s">
        <v>6249</v>
      </c>
      <c r="I3858" s="327">
        <v>0</v>
      </c>
      <c r="J3858" s="327">
        <v>0</v>
      </c>
      <c r="K3858" s="327">
        <v>0</v>
      </c>
      <c r="L3858" s="327">
        <v>0</v>
      </c>
      <c r="M3858" s="327">
        <v>0</v>
      </c>
      <c r="N3858" s="326" t="s">
        <v>7279</v>
      </c>
    </row>
    <row r="3859" spans="2:14" ht="15" hidden="1" x14ac:dyDescent="0.25">
      <c r="B3859" s="324" t="s">
        <v>17322</v>
      </c>
      <c r="C3859" s="324" t="s">
        <v>1255</v>
      </c>
      <c r="D3859" s="324" t="s">
        <v>17301</v>
      </c>
      <c r="E3859" s="324" t="s">
        <v>17323</v>
      </c>
      <c r="F3859" s="324" t="s">
        <v>2327</v>
      </c>
      <c r="G3859" s="324" t="s">
        <v>896</v>
      </c>
      <c r="H3859" s="324" t="s">
        <v>6249</v>
      </c>
      <c r="I3859" s="325">
        <v>0</v>
      </c>
      <c r="J3859" s="325">
        <v>0</v>
      </c>
      <c r="K3859" s="325">
        <v>0</v>
      </c>
      <c r="L3859" s="325">
        <v>0</v>
      </c>
      <c r="M3859" s="325">
        <v>0</v>
      </c>
      <c r="N3859" s="324" t="s">
        <v>7279</v>
      </c>
    </row>
    <row r="3860" spans="2:14" ht="15" hidden="1" x14ac:dyDescent="0.25">
      <c r="B3860" s="326" t="s">
        <v>17324</v>
      </c>
      <c r="C3860" s="326" t="s">
        <v>1255</v>
      </c>
      <c r="D3860" s="326" t="s">
        <v>17301</v>
      </c>
      <c r="E3860" s="326" t="s">
        <v>17325</v>
      </c>
      <c r="F3860" s="326" t="s">
        <v>2327</v>
      </c>
      <c r="G3860" s="326" t="s">
        <v>896</v>
      </c>
      <c r="H3860" s="326" t="s">
        <v>6249</v>
      </c>
      <c r="I3860" s="327">
        <v>0</v>
      </c>
      <c r="J3860" s="327">
        <v>0</v>
      </c>
      <c r="K3860" s="327">
        <v>0</v>
      </c>
      <c r="L3860" s="327">
        <v>0</v>
      </c>
      <c r="M3860" s="327">
        <v>0</v>
      </c>
      <c r="N3860" s="326" t="s">
        <v>7279</v>
      </c>
    </row>
    <row r="3861" spans="2:14" ht="15" hidden="1" x14ac:dyDescent="0.25">
      <c r="B3861" s="324" t="s">
        <v>17326</v>
      </c>
      <c r="C3861" s="324" t="s">
        <v>1255</v>
      </c>
      <c r="D3861" s="324" t="s">
        <v>17301</v>
      </c>
      <c r="E3861" s="324" t="s">
        <v>12714</v>
      </c>
      <c r="F3861" s="324" t="s">
        <v>2327</v>
      </c>
      <c r="G3861" s="324" t="s">
        <v>896</v>
      </c>
      <c r="H3861" s="324" t="s">
        <v>6249</v>
      </c>
      <c r="I3861" s="325">
        <v>0</v>
      </c>
      <c r="J3861" s="325">
        <v>0</v>
      </c>
      <c r="K3861" s="325">
        <v>0</v>
      </c>
      <c r="L3861" s="325">
        <v>0</v>
      </c>
      <c r="M3861" s="325">
        <v>0</v>
      </c>
      <c r="N3861" s="324" t="s">
        <v>7279</v>
      </c>
    </row>
    <row r="3862" spans="2:14" ht="15" hidden="1" x14ac:dyDescent="0.25">
      <c r="B3862" s="326" t="s">
        <v>17327</v>
      </c>
      <c r="C3862" s="326" t="s">
        <v>1255</v>
      </c>
      <c r="D3862" s="326" t="s">
        <v>17301</v>
      </c>
      <c r="E3862" s="326" t="s">
        <v>12715</v>
      </c>
      <c r="F3862" s="326" t="s">
        <v>2327</v>
      </c>
      <c r="G3862" s="326" t="s">
        <v>896</v>
      </c>
      <c r="H3862" s="326" t="s">
        <v>6249</v>
      </c>
      <c r="I3862" s="327">
        <v>0</v>
      </c>
      <c r="J3862" s="327">
        <v>0</v>
      </c>
      <c r="K3862" s="327">
        <v>0</v>
      </c>
      <c r="L3862" s="327">
        <v>0</v>
      </c>
      <c r="M3862" s="327">
        <v>0</v>
      </c>
      <c r="N3862" s="326" t="s">
        <v>7279</v>
      </c>
    </row>
    <row r="3863" spans="2:14" ht="15" hidden="1" x14ac:dyDescent="0.25">
      <c r="B3863" s="324" t="s">
        <v>17328</v>
      </c>
      <c r="C3863" s="324" t="s">
        <v>1255</v>
      </c>
      <c r="D3863" s="324" t="s">
        <v>17301</v>
      </c>
      <c r="E3863" s="324" t="s">
        <v>12716</v>
      </c>
      <c r="F3863" s="324" t="s">
        <v>2327</v>
      </c>
      <c r="G3863" s="324" t="s">
        <v>896</v>
      </c>
      <c r="H3863" s="324" t="s">
        <v>6249</v>
      </c>
      <c r="I3863" s="325">
        <v>0</v>
      </c>
      <c r="J3863" s="325">
        <v>0</v>
      </c>
      <c r="K3863" s="325">
        <v>0</v>
      </c>
      <c r="L3863" s="325">
        <v>0</v>
      </c>
      <c r="M3863" s="325">
        <v>0</v>
      </c>
      <c r="N3863" s="324" t="s">
        <v>7279</v>
      </c>
    </row>
    <row r="3864" spans="2:14" ht="15" hidden="1" x14ac:dyDescent="0.25">
      <c r="B3864" s="326" t="s">
        <v>17329</v>
      </c>
      <c r="C3864" s="326" t="s">
        <v>1255</v>
      </c>
      <c r="D3864" s="326" t="s">
        <v>17301</v>
      </c>
      <c r="E3864" s="326" t="s">
        <v>12717</v>
      </c>
      <c r="F3864" s="326" t="s">
        <v>2327</v>
      </c>
      <c r="G3864" s="326" t="s">
        <v>896</v>
      </c>
      <c r="H3864" s="326" t="s">
        <v>6249</v>
      </c>
      <c r="I3864" s="327">
        <v>0</v>
      </c>
      <c r="J3864" s="327">
        <v>0</v>
      </c>
      <c r="K3864" s="327">
        <v>0</v>
      </c>
      <c r="L3864" s="327">
        <v>0</v>
      </c>
      <c r="M3864" s="327">
        <v>0</v>
      </c>
      <c r="N3864" s="326" t="s">
        <v>7279</v>
      </c>
    </row>
    <row r="3865" spans="2:14" ht="15" hidden="1" x14ac:dyDescent="0.25">
      <c r="B3865" s="324" t="s">
        <v>17330</v>
      </c>
      <c r="C3865" s="324" t="s">
        <v>1255</v>
      </c>
      <c r="D3865" s="324" t="s">
        <v>17301</v>
      </c>
      <c r="E3865" s="324" t="s">
        <v>12718</v>
      </c>
      <c r="F3865" s="324" t="s">
        <v>2327</v>
      </c>
      <c r="G3865" s="324" t="s">
        <v>896</v>
      </c>
      <c r="H3865" s="324" t="s">
        <v>6249</v>
      </c>
      <c r="I3865" s="325">
        <v>0</v>
      </c>
      <c r="J3865" s="325">
        <v>0</v>
      </c>
      <c r="K3865" s="325">
        <v>0</v>
      </c>
      <c r="L3865" s="325">
        <v>0</v>
      </c>
      <c r="M3865" s="325">
        <v>0</v>
      </c>
      <c r="N3865" s="324" t="s">
        <v>7279</v>
      </c>
    </row>
    <row r="3866" spans="2:14" ht="15" hidden="1" x14ac:dyDescent="0.25">
      <c r="B3866" s="326" t="s">
        <v>17331</v>
      </c>
      <c r="C3866" s="326" t="s">
        <v>1255</v>
      </c>
      <c r="D3866" s="326" t="s">
        <v>17301</v>
      </c>
      <c r="E3866" s="326" t="s">
        <v>12719</v>
      </c>
      <c r="F3866" s="326" t="s">
        <v>2618</v>
      </c>
      <c r="G3866" s="326" t="s">
        <v>896</v>
      </c>
      <c r="H3866" s="326" t="s">
        <v>6249</v>
      </c>
      <c r="I3866" s="327">
        <v>0</v>
      </c>
      <c r="J3866" s="327">
        <v>0</v>
      </c>
      <c r="K3866" s="327">
        <v>0</v>
      </c>
      <c r="L3866" s="327">
        <v>0</v>
      </c>
      <c r="M3866" s="327">
        <v>0</v>
      </c>
      <c r="N3866" s="326" t="s">
        <v>7279</v>
      </c>
    </row>
    <row r="3867" spans="2:14" ht="15" hidden="1" x14ac:dyDescent="0.25">
      <c r="B3867" s="324" t="s">
        <v>17332</v>
      </c>
      <c r="C3867" s="324" t="s">
        <v>1255</v>
      </c>
      <c r="D3867" s="324" t="s">
        <v>17301</v>
      </c>
      <c r="E3867" s="324" t="s">
        <v>13265</v>
      </c>
      <c r="F3867" s="324" t="s">
        <v>2327</v>
      </c>
      <c r="G3867" s="324" t="s">
        <v>896</v>
      </c>
      <c r="H3867" s="324" t="s">
        <v>6249</v>
      </c>
      <c r="I3867" s="325">
        <v>0</v>
      </c>
      <c r="J3867" s="325">
        <v>0</v>
      </c>
      <c r="K3867" s="325">
        <v>0</v>
      </c>
      <c r="L3867" s="325">
        <v>0</v>
      </c>
      <c r="M3867" s="325">
        <v>0</v>
      </c>
      <c r="N3867" s="324" t="s">
        <v>7279</v>
      </c>
    </row>
    <row r="3868" spans="2:14" ht="15" hidden="1" x14ac:dyDescent="0.25">
      <c r="B3868" s="326" t="s">
        <v>17333</v>
      </c>
      <c r="C3868" s="326" t="s">
        <v>1255</v>
      </c>
      <c r="D3868" s="326" t="s">
        <v>17301</v>
      </c>
      <c r="E3868" s="326" t="s">
        <v>12720</v>
      </c>
      <c r="F3868" s="326" t="s">
        <v>2327</v>
      </c>
      <c r="G3868" s="326" t="s">
        <v>896</v>
      </c>
      <c r="H3868" s="326" t="s">
        <v>6249</v>
      </c>
      <c r="I3868" s="327">
        <v>0</v>
      </c>
      <c r="J3868" s="327">
        <v>0</v>
      </c>
      <c r="K3868" s="327">
        <v>0</v>
      </c>
      <c r="L3868" s="327">
        <v>0</v>
      </c>
      <c r="M3868" s="327">
        <v>0</v>
      </c>
      <c r="N3868" s="326" t="s">
        <v>7279</v>
      </c>
    </row>
    <row r="3869" spans="2:14" ht="15" hidden="1" x14ac:dyDescent="0.25">
      <c r="B3869" s="324" t="s">
        <v>17334</v>
      </c>
      <c r="C3869" s="324" t="s">
        <v>1255</v>
      </c>
      <c r="D3869" s="324" t="s">
        <v>17301</v>
      </c>
      <c r="E3869" s="324" t="s">
        <v>12721</v>
      </c>
      <c r="F3869" s="324" t="s">
        <v>2327</v>
      </c>
      <c r="G3869" s="324" t="s">
        <v>896</v>
      </c>
      <c r="H3869" s="324" t="s">
        <v>6249</v>
      </c>
      <c r="I3869" s="325">
        <v>0</v>
      </c>
      <c r="J3869" s="325">
        <v>0</v>
      </c>
      <c r="K3869" s="325">
        <v>0</v>
      </c>
      <c r="L3869" s="325">
        <v>0</v>
      </c>
      <c r="M3869" s="325">
        <v>0</v>
      </c>
      <c r="N3869" s="324" t="s">
        <v>7279</v>
      </c>
    </row>
    <row r="3870" spans="2:14" ht="15" hidden="1" x14ac:dyDescent="0.25">
      <c r="B3870" s="326" t="s">
        <v>17335</v>
      </c>
      <c r="C3870" s="326" t="s">
        <v>1255</v>
      </c>
      <c r="D3870" s="326" t="s">
        <v>17301</v>
      </c>
      <c r="E3870" s="326" t="s">
        <v>12722</v>
      </c>
      <c r="F3870" s="326" t="s">
        <v>2327</v>
      </c>
      <c r="G3870" s="326" t="s">
        <v>896</v>
      </c>
      <c r="H3870" s="326" t="s">
        <v>6249</v>
      </c>
      <c r="I3870" s="327">
        <v>0</v>
      </c>
      <c r="J3870" s="327">
        <v>0</v>
      </c>
      <c r="K3870" s="327">
        <v>0</v>
      </c>
      <c r="L3870" s="327">
        <v>0</v>
      </c>
      <c r="M3870" s="327">
        <v>0</v>
      </c>
      <c r="N3870" s="326" t="s">
        <v>7279</v>
      </c>
    </row>
    <row r="3871" spans="2:14" ht="15" hidden="1" x14ac:dyDescent="0.25">
      <c r="B3871" s="324" t="s">
        <v>17336</v>
      </c>
      <c r="C3871" s="324" t="s">
        <v>1255</v>
      </c>
      <c r="D3871" s="324" t="s">
        <v>17301</v>
      </c>
      <c r="E3871" s="324" t="s">
        <v>12723</v>
      </c>
      <c r="F3871" s="324" t="s">
        <v>801</v>
      </c>
      <c r="G3871" s="324" t="s">
        <v>896</v>
      </c>
      <c r="H3871" s="324" t="s">
        <v>6249</v>
      </c>
      <c r="I3871" s="325">
        <v>0</v>
      </c>
      <c r="J3871" s="325">
        <v>0</v>
      </c>
      <c r="K3871" s="325">
        <v>0</v>
      </c>
      <c r="L3871" s="325">
        <v>0</v>
      </c>
      <c r="M3871" s="325">
        <v>0</v>
      </c>
      <c r="N3871" s="324" t="s">
        <v>7279</v>
      </c>
    </row>
    <row r="3872" spans="2:14" ht="15" hidden="1" x14ac:dyDescent="0.25">
      <c r="B3872" s="326" t="s">
        <v>17337</v>
      </c>
      <c r="C3872" s="326" t="s">
        <v>1255</v>
      </c>
      <c r="D3872" s="326" t="s">
        <v>17301</v>
      </c>
      <c r="E3872" s="326" t="s">
        <v>12724</v>
      </c>
      <c r="F3872" s="326" t="s">
        <v>801</v>
      </c>
      <c r="G3872" s="326" t="s">
        <v>896</v>
      </c>
      <c r="H3872" s="326" t="s">
        <v>6249</v>
      </c>
      <c r="I3872" s="327">
        <v>0</v>
      </c>
      <c r="J3872" s="327">
        <v>0</v>
      </c>
      <c r="K3872" s="327">
        <v>0</v>
      </c>
      <c r="L3872" s="327">
        <v>0</v>
      </c>
      <c r="M3872" s="327">
        <v>0</v>
      </c>
      <c r="N3872" s="326" t="s">
        <v>7279</v>
      </c>
    </row>
    <row r="3873" spans="2:14" ht="15" hidden="1" x14ac:dyDescent="0.25">
      <c r="B3873" s="324" t="s">
        <v>17338</v>
      </c>
      <c r="C3873" s="324" t="s">
        <v>1255</v>
      </c>
      <c r="D3873" s="324" t="s">
        <v>17301</v>
      </c>
      <c r="E3873" s="324" t="s">
        <v>12725</v>
      </c>
      <c r="F3873" s="324" t="s">
        <v>801</v>
      </c>
      <c r="G3873" s="324" t="s">
        <v>896</v>
      </c>
      <c r="H3873" s="324" t="s">
        <v>6249</v>
      </c>
      <c r="I3873" s="325">
        <v>0</v>
      </c>
      <c r="J3873" s="325">
        <v>0</v>
      </c>
      <c r="K3873" s="325">
        <v>0</v>
      </c>
      <c r="L3873" s="325">
        <v>0</v>
      </c>
      <c r="M3873" s="325">
        <v>0</v>
      </c>
      <c r="N3873" s="324" t="s">
        <v>7279</v>
      </c>
    </row>
    <row r="3874" spans="2:14" ht="15" hidden="1" x14ac:dyDescent="0.25">
      <c r="B3874" s="326" t="s">
        <v>17339</v>
      </c>
      <c r="C3874" s="326" t="s">
        <v>1255</v>
      </c>
      <c r="D3874" s="326" t="s">
        <v>17301</v>
      </c>
      <c r="E3874" s="326" t="s">
        <v>12726</v>
      </c>
      <c r="F3874" s="326" t="s">
        <v>801</v>
      </c>
      <c r="G3874" s="326" t="s">
        <v>896</v>
      </c>
      <c r="H3874" s="326" t="s">
        <v>6249</v>
      </c>
      <c r="I3874" s="327">
        <v>0</v>
      </c>
      <c r="J3874" s="327">
        <v>0</v>
      </c>
      <c r="K3874" s="327">
        <v>0</v>
      </c>
      <c r="L3874" s="327">
        <v>0</v>
      </c>
      <c r="M3874" s="327">
        <v>0</v>
      </c>
      <c r="N3874" s="326" t="s">
        <v>7279</v>
      </c>
    </row>
    <row r="3875" spans="2:14" ht="15" hidden="1" x14ac:dyDescent="0.25">
      <c r="B3875" s="324" t="s">
        <v>17340</v>
      </c>
      <c r="C3875" s="324" t="s">
        <v>1255</v>
      </c>
      <c r="D3875" s="324" t="s">
        <v>17301</v>
      </c>
      <c r="E3875" s="324" t="s">
        <v>12727</v>
      </c>
      <c r="F3875" s="324" t="s">
        <v>801</v>
      </c>
      <c r="G3875" s="324" t="s">
        <v>896</v>
      </c>
      <c r="H3875" s="324" t="s">
        <v>6249</v>
      </c>
      <c r="I3875" s="325">
        <v>0</v>
      </c>
      <c r="J3875" s="325">
        <v>0</v>
      </c>
      <c r="K3875" s="325">
        <v>0</v>
      </c>
      <c r="L3875" s="325">
        <v>0</v>
      </c>
      <c r="M3875" s="325">
        <v>0</v>
      </c>
      <c r="N3875" s="324" t="s">
        <v>7279</v>
      </c>
    </row>
    <row r="3876" spans="2:14" ht="15" hidden="1" x14ac:dyDescent="0.25">
      <c r="B3876" s="326" t="s">
        <v>17341</v>
      </c>
      <c r="C3876" s="326" t="s">
        <v>1255</v>
      </c>
      <c r="D3876" s="326" t="s">
        <v>17301</v>
      </c>
      <c r="E3876" s="326" t="s">
        <v>12728</v>
      </c>
      <c r="F3876" s="326" t="s">
        <v>2327</v>
      </c>
      <c r="G3876" s="326" t="s">
        <v>896</v>
      </c>
      <c r="H3876" s="326" t="s">
        <v>6249</v>
      </c>
      <c r="I3876" s="327">
        <v>0</v>
      </c>
      <c r="J3876" s="327">
        <v>0</v>
      </c>
      <c r="K3876" s="327">
        <v>0</v>
      </c>
      <c r="L3876" s="327">
        <v>0</v>
      </c>
      <c r="M3876" s="327">
        <v>0</v>
      </c>
      <c r="N3876" s="326" t="s">
        <v>7279</v>
      </c>
    </row>
    <row r="3877" spans="2:14" ht="15" hidden="1" x14ac:dyDescent="0.25">
      <c r="B3877" s="324" t="s">
        <v>17342</v>
      </c>
      <c r="C3877" s="324" t="s">
        <v>1255</v>
      </c>
      <c r="D3877" s="324" t="s">
        <v>17301</v>
      </c>
      <c r="E3877" s="324" t="s">
        <v>12729</v>
      </c>
      <c r="F3877" s="324" t="s">
        <v>2327</v>
      </c>
      <c r="G3877" s="324" t="s">
        <v>896</v>
      </c>
      <c r="H3877" s="324" t="s">
        <v>6249</v>
      </c>
      <c r="I3877" s="325">
        <v>0</v>
      </c>
      <c r="J3877" s="325">
        <v>0</v>
      </c>
      <c r="K3877" s="325">
        <v>0</v>
      </c>
      <c r="L3877" s="325">
        <v>0</v>
      </c>
      <c r="M3877" s="325">
        <v>0</v>
      </c>
      <c r="N3877" s="324" t="s">
        <v>7279</v>
      </c>
    </row>
    <row r="3878" spans="2:14" ht="15" hidden="1" x14ac:dyDescent="0.25">
      <c r="B3878" s="326" t="s">
        <v>17343</v>
      </c>
      <c r="C3878" s="326" t="s">
        <v>1255</v>
      </c>
      <c r="D3878" s="326" t="s">
        <v>17301</v>
      </c>
      <c r="E3878" s="326" t="s">
        <v>12730</v>
      </c>
      <c r="F3878" s="326" t="s">
        <v>2327</v>
      </c>
      <c r="G3878" s="326" t="s">
        <v>896</v>
      </c>
      <c r="H3878" s="326" t="s">
        <v>6249</v>
      </c>
      <c r="I3878" s="327">
        <v>0</v>
      </c>
      <c r="J3878" s="327">
        <v>0</v>
      </c>
      <c r="K3878" s="327">
        <v>0</v>
      </c>
      <c r="L3878" s="327">
        <v>0</v>
      </c>
      <c r="M3878" s="327">
        <v>0</v>
      </c>
      <c r="N3878" s="326" t="s">
        <v>7279</v>
      </c>
    </row>
    <row r="3879" spans="2:14" ht="15" hidden="1" x14ac:dyDescent="0.25">
      <c r="B3879" s="324" t="s">
        <v>17344</v>
      </c>
      <c r="C3879" s="324" t="s">
        <v>1255</v>
      </c>
      <c r="D3879" s="324" t="s">
        <v>17301</v>
      </c>
      <c r="E3879" s="324" t="s">
        <v>12731</v>
      </c>
      <c r="F3879" s="324" t="s">
        <v>2327</v>
      </c>
      <c r="G3879" s="324" t="s">
        <v>896</v>
      </c>
      <c r="H3879" s="324" t="s">
        <v>6249</v>
      </c>
      <c r="I3879" s="325">
        <v>0</v>
      </c>
      <c r="J3879" s="325">
        <v>0</v>
      </c>
      <c r="K3879" s="325">
        <v>0</v>
      </c>
      <c r="L3879" s="325">
        <v>0</v>
      </c>
      <c r="M3879" s="325">
        <v>0</v>
      </c>
      <c r="N3879" s="324" t="s">
        <v>7279</v>
      </c>
    </row>
    <row r="3880" spans="2:14" ht="15" hidden="1" x14ac:dyDescent="0.25">
      <c r="B3880" s="326" t="s">
        <v>17345</v>
      </c>
      <c r="C3880" s="326" t="s">
        <v>1255</v>
      </c>
      <c r="D3880" s="326" t="s">
        <v>17301</v>
      </c>
      <c r="E3880" s="326" t="s">
        <v>12732</v>
      </c>
      <c r="F3880" s="326" t="s">
        <v>2327</v>
      </c>
      <c r="G3880" s="326" t="s">
        <v>896</v>
      </c>
      <c r="H3880" s="326" t="s">
        <v>6249</v>
      </c>
      <c r="I3880" s="327">
        <v>0</v>
      </c>
      <c r="J3880" s="327">
        <v>0</v>
      </c>
      <c r="K3880" s="327">
        <v>0</v>
      </c>
      <c r="L3880" s="327">
        <v>0</v>
      </c>
      <c r="M3880" s="327">
        <v>0</v>
      </c>
      <c r="N3880" s="326" t="s">
        <v>7279</v>
      </c>
    </row>
    <row r="3881" spans="2:14" ht="15" hidden="1" x14ac:dyDescent="0.25">
      <c r="B3881" s="324" t="s">
        <v>17346</v>
      </c>
      <c r="C3881" s="324" t="s">
        <v>1255</v>
      </c>
      <c r="D3881" s="324" t="s">
        <v>17301</v>
      </c>
      <c r="E3881" s="324" t="s">
        <v>12733</v>
      </c>
      <c r="F3881" s="324" t="s">
        <v>2333</v>
      </c>
      <c r="G3881" s="324" t="s">
        <v>896</v>
      </c>
      <c r="H3881" s="324" t="s">
        <v>6249</v>
      </c>
      <c r="I3881" s="325">
        <v>0</v>
      </c>
      <c r="J3881" s="325">
        <v>0</v>
      </c>
      <c r="K3881" s="325">
        <v>0</v>
      </c>
      <c r="L3881" s="325">
        <v>0</v>
      </c>
      <c r="M3881" s="325">
        <v>0</v>
      </c>
      <c r="N3881" s="324" t="s">
        <v>7279</v>
      </c>
    </row>
    <row r="3882" spans="2:14" ht="15" hidden="1" x14ac:dyDescent="0.25">
      <c r="B3882" s="326" t="s">
        <v>17347</v>
      </c>
      <c r="C3882" s="326" t="s">
        <v>1255</v>
      </c>
      <c r="D3882" s="326" t="s">
        <v>17301</v>
      </c>
      <c r="E3882" s="326" t="s">
        <v>6110</v>
      </c>
      <c r="F3882" s="326" t="s">
        <v>800</v>
      </c>
      <c r="G3882" s="326" t="s">
        <v>896</v>
      </c>
      <c r="H3882" s="326" t="s">
        <v>6249</v>
      </c>
      <c r="I3882" s="327">
        <v>0</v>
      </c>
      <c r="J3882" s="327">
        <v>0</v>
      </c>
      <c r="K3882" s="327">
        <v>0</v>
      </c>
      <c r="L3882" s="327">
        <v>0</v>
      </c>
      <c r="M3882" s="327">
        <v>0</v>
      </c>
      <c r="N3882" s="326" t="s">
        <v>7279</v>
      </c>
    </row>
    <row r="3883" spans="2:14" ht="15" hidden="1" x14ac:dyDescent="0.25">
      <c r="B3883" s="324" t="s">
        <v>17348</v>
      </c>
      <c r="C3883" s="324" t="s">
        <v>1255</v>
      </c>
      <c r="D3883" s="324" t="s">
        <v>17301</v>
      </c>
      <c r="E3883" s="324" t="s">
        <v>12734</v>
      </c>
      <c r="F3883" s="324" t="s">
        <v>801</v>
      </c>
      <c r="G3883" s="324" t="s">
        <v>896</v>
      </c>
      <c r="H3883" s="324" t="s">
        <v>6249</v>
      </c>
      <c r="I3883" s="325">
        <v>0</v>
      </c>
      <c r="J3883" s="325">
        <v>0</v>
      </c>
      <c r="K3883" s="325">
        <v>0</v>
      </c>
      <c r="L3883" s="325">
        <v>0</v>
      </c>
      <c r="M3883" s="325">
        <v>0</v>
      </c>
      <c r="N3883" s="324" t="s">
        <v>7279</v>
      </c>
    </row>
    <row r="3884" spans="2:14" ht="15" hidden="1" x14ac:dyDescent="0.25">
      <c r="B3884" s="326" t="s">
        <v>17349</v>
      </c>
      <c r="C3884" s="326" t="s">
        <v>1255</v>
      </c>
      <c r="D3884" s="326" t="s">
        <v>17301</v>
      </c>
      <c r="E3884" s="326" t="s">
        <v>12735</v>
      </c>
      <c r="F3884" s="326" t="s">
        <v>801</v>
      </c>
      <c r="G3884" s="326" t="s">
        <v>896</v>
      </c>
      <c r="H3884" s="326" t="s">
        <v>6249</v>
      </c>
      <c r="I3884" s="327">
        <v>0</v>
      </c>
      <c r="J3884" s="327">
        <v>0</v>
      </c>
      <c r="K3884" s="327">
        <v>0</v>
      </c>
      <c r="L3884" s="327">
        <v>0</v>
      </c>
      <c r="M3884" s="327">
        <v>0</v>
      </c>
      <c r="N3884" s="326" t="s">
        <v>7279</v>
      </c>
    </row>
    <row r="3885" spans="2:14" ht="15" hidden="1" x14ac:dyDescent="0.25">
      <c r="B3885" s="324" t="s">
        <v>17350</v>
      </c>
      <c r="C3885" s="324" t="s">
        <v>1255</v>
      </c>
      <c r="D3885" s="324" t="s">
        <v>17301</v>
      </c>
      <c r="E3885" s="324" t="s">
        <v>17351</v>
      </c>
      <c r="F3885" s="324" t="s">
        <v>801</v>
      </c>
      <c r="G3885" s="324" t="s">
        <v>896</v>
      </c>
      <c r="H3885" s="324" t="s">
        <v>6249</v>
      </c>
      <c r="I3885" s="325">
        <v>0</v>
      </c>
      <c r="J3885" s="325">
        <v>0</v>
      </c>
      <c r="K3885" s="325">
        <v>0</v>
      </c>
      <c r="L3885" s="325">
        <v>0</v>
      </c>
      <c r="M3885" s="325">
        <v>0</v>
      </c>
      <c r="N3885" s="324" t="s">
        <v>7279</v>
      </c>
    </row>
    <row r="3886" spans="2:14" ht="15" hidden="1" x14ac:dyDescent="0.25">
      <c r="B3886" s="326" t="s">
        <v>17352</v>
      </c>
      <c r="C3886" s="326" t="s">
        <v>1255</v>
      </c>
      <c r="D3886" s="326" t="s">
        <v>17301</v>
      </c>
      <c r="E3886" s="326" t="s">
        <v>12737</v>
      </c>
      <c r="F3886" s="326" t="s">
        <v>801</v>
      </c>
      <c r="G3886" s="326" t="s">
        <v>896</v>
      </c>
      <c r="H3886" s="326" t="s">
        <v>6249</v>
      </c>
      <c r="I3886" s="327">
        <v>0</v>
      </c>
      <c r="J3886" s="327">
        <v>0</v>
      </c>
      <c r="K3886" s="327">
        <v>0</v>
      </c>
      <c r="L3886" s="327">
        <v>0</v>
      </c>
      <c r="M3886" s="327">
        <v>0</v>
      </c>
      <c r="N3886" s="326" t="s">
        <v>7279</v>
      </c>
    </row>
    <row r="3887" spans="2:14" ht="15" hidden="1" x14ac:dyDescent="0.25">
      <c r="B3887" s="324" t="s">
        <v>17353</v>
      </c>
      <c r="C3887" s="324" t="s">
        <v>1255</v>
      </c>
      <c r="D3887" s="324" t="s">
        <v>17301</v>
      </c>
      <c r="E3887" s="324" t="s">
        <v>17354</v>
      </c>
      <c r="F3887" s="324" t="s">
        <v>801</v>
      </c>
      <c r="G3887" s="324" t="s">
        <v>896</v>
      </c>
      <c r="H3887" s="324" t="s">
        <v>6249</v>
      </c>
      <c r="I3887" s="325">
        <v>0</v>
      </c>
      <c r="J3887" s="325">
        <v>0</v>
      </c>
      <c r="K3887" s="325">
        <v>0</v>
      </c>
      <c r="L3887" s="325">
        <v>0</v>
      </c>
      <c r="M3887" s="325">
        <v>0</v>
      </c>
      <c r="N3887" s="324" t="s">
        <v>7279</v>
      </c>
    </row>
    <row r="3888" spans="2:14" ht="15" hidden="1" x14ac:dyDescent="0.25">
      <c r="B3888" s="326" t="s">
        <v>17355</v>
      </c>
      <c r="C3888" s="326" t="s">
        <v>1255</v>
      </c>
      <c r="D3888" s="326" t="s">
        <v>17301</v>
      </c>
      <c r="E3888" s="326" t="s">
        <v>17356</v>
      </c>
      <c r="F3888" s="326" t="s">
        <v>801</v>
      </c>
      <c r="G3888" s="326" t="s">
        <v>896</v>
      </c>
      <c r="H3888" s="326" t="s">
        <v>6249</v>
      </c>
      <c r="I3888" s="327">
        <v>0</v>
      </c>
      <c r="J3888" s="327">
        <v>0</v>
      </c>
      <c r="K3888" s="327">
        <v>0</v>
      </c>
      <c r="L3888" s="327">
        <v>0</v>
      </c>
      <c r="M3888" s="327">
        <v>0</v>
      </c>
      <c r="N3888" s="326" t="s">
        <v>7279</v>
      </c>
    </row>
    <row r="3889" spans="2:14" ht="15" hidden="1" x14ac:dyDescent="0.25">
      <c r="B3889" s="324" t="s">
        <v>17357</v>
      </c>
      <c r="C3889" s="324" t="s">
        <v>1255</v>
      </c>
      <c r="D3889" s="324" t="s">
        <v>17301</v>
      </c>
      <c r="E3889" s="324" t="s">
        <v>17358</v>
      </c>
      <c r="F3889" s="324" t="s">
        <v>2333</v>
      </c>
      <c r="G3889" s="324" t="s">
        <v>896</v>
      </c>
      <c r="H3889" s="324" t="s">
        <v>6249</v>
      </c>
      <c r="I3889" s="325">
        <v>0</v>
      </c>
      <c r="J3889" s="325">
        <v>0</v>
      </c>
      <c r="K3889" s="325">
        <v>0</v>
      </c>
      <c r="L3889" s="325">
        <v>0</v>
      </c>
      <c r="M3889" s="325">
        <v>0</v>
      </c>
      <c r="N3889" s="324" t="s">
        <v>7279</v>
      </c>
    </row>
    <row r="3890" spans="2:14" ht="15" hidden="1" x14ac:dyDescent="0.25">
      <c r="B3890" s="326" t="s">
        <v>17359</v>
      </c>
      <c r="C3890" s="326" t="s">
        <v>1255</v>
      </c>
      <c r="D3890" s="326" t="s">
        <v>17301</v>
      </c>
      <c r="E3890" s="326" t="s">
        <v>17360</v>
      </c>
      <c r="F3890" s="326" t="s">
        <v>801</v>
      </c>
      <c r="G3890" s="326" t="s">
        <v>896</v>
      </c>
      <c r="H3890" s="326" t="s">
        <v>6249</v>
      </c>
      <c r="I3890" s="327">
        <v>0</v>
      </c>
      <c r="J3890" s="327">
        <v>0</v>
      </c>
      <c r="K3890" s="327">
        <v>0</v>
      </c>
      <c r="L3890" s="327">
        <v>0</v>
      </c>
      <c r="M3890" s="327">
        <v>0</v>
      </c>
      <c r="N3890" s="326" t="s">
        <v>7279</v>
      </c>
    </row>
    <row r="3891" spans="2:14" ht="15" hidden="1" x14ac:dyDescent="0.25">
      <c r="B3891" s="324" t="s">
        <v>17361</v>
      </c>
      <c r="C3891" s="324" t="s">
        <v>1255</v>
      </c>
      <c r="D3891" s="324" t="s">
        <v>17301</v>
      </c>
      <c r="E3891" s="324" t="s">
        <v>17362</v>
      </c>
      <c r="F3891" s="324" t="s">
        <v>801</v>
      </c>
      <c r="G3891" s="324" t="s">
        <v>896</v>
      </c>
      <c r="H3891" s="324" t="s">
        <v>6249</v>
      </c>
      <c r="I3891" s="325">
        <v>0</v>
      </c>
      <c r="J3891" s="325">
        <v>0</v>
      </c>
      <c r="K3891" s="325">
        <v>0</v>
      </c>
      <c r="L3891" s="325">
        <v>0</v>
      </c>
      <c r="M3891" s="325">
        <v>0</v>
      </c>
      <c r="N3891" s="324" t="s">
        <v>7279</v>
      </c>
    </row>
    <row r="3892" spans="2:14" ht="15" hidden="1" x14ac:dyDescent="0.25">
      <c r="B3892" s="326" t="s">
        <v>17363</v>
      </c>
      <c r="C3892" s="326" t="s">
        <v>1255</v>
      </c>
      <c r="D3892" s="326" t="s">
        <v>17301</v>
      </c>
      <c r="E3892" s="326" t="s">
        <v>17364</v>
      </c>
      <c r="F3892" s="326" t="s">
        <v>801</v>
      </c>
      <c r="G3892" s="326" t="s">
        <v>896</v>
      </c>
      <c r="H3892" s="326" t="s">
        <v>6249</v>
      </c>
      <c r="I3892" s="327">
        <v>0</v>
      </c>
      <c r="J3892" s="327">
        <v>0</v>
      </c>
      <c r="K3892" s="327">
        <v>0</v>
      </c>
      <c r="L3892" s="327">
        <v>0</v>
      </c>
      <c r="M3892" s="327">
        <v>0</v>
      </c>
      <c r="N3892" s="326" t="s">
        <v>7279</v>
      </c>
    </row>
    <row r="3893" spans="2:14" ht="15" hidden="1" x14ac:dyDescent="0.25">
      <c r="B3893" s="324" t="s">
        <v>17365</v>
      </c>
      <c r="C3893" s="324" t="s">
        <v>1255</v>
      </c>
      <c r="D3893" s="324" t="s">
        <v>17301</v>
      </c>
      <c r="E3893" s="324" t="s">
        <v>17366</v>
      </c>
      <c r="F3893" s="324" t="s">
        <v>801</v>
      </c>
      <c r="G3893" s="324" t="s">
        <v>896</v>
      </c>
      <c r="H3893" s="324" t="s">
        <v>6249</v>
      </c>
      <c r="I3893" s="325">
        <v>0</v>
      </c>
      <c r="J3893" s="325">
        <v>0</v>
      </c>
      <c r="K3893" s="325">
        <v>0</v>
      </c>
      <c r="L3893" s="325">
        <v>0</v>
      </c>
      <c r="M3893" s="325">
        <v>0</v>
      </c>
      <c r="N3893" s="324" t="s">
        <v>7279</v>
      </c>
    </row>
    <row r="3894" spans="2:14" ht="15" hidden="1" x14ac:dyDescent="0.25">
      <c r="B3894" s="326" t="s">
        <v>17367</v>
      </c>
      <c r="C3894" s="326" t="s">
        <v>1255</v>
      </c>
      <c r="D3894" s="326" t="s">
        <v>17301</v>
      </c>
      <c r="E3894" s="326" t="s">
        <v>17368</v>
      </c>
      <c r="F3894" s="326" t="s">
        <v>801</v>
      </c>
      <c r="G3894" s="326" t="s">
        <v>896</v>
      </c>
      <c r="H3894" s="326" t="s">
        <v>6249</v>
      </c>
      <c r="I3894" s="327">
        <v>0</v>
      </c>
      <c r="J3894" s="327">
        <v>0</v>
      </c>
      <c r="K3894" s="327">
        <v>0</v>
      </c>
      <c r="L3894" s="327">
        <v>0</v>
      </c>
      <c r="M3894" s="327">
        <v>0</v>
      </c>
      <c r="N3894" s="326" t="s">
        <v>7279</v>
      </c>
    </row>
    <row r="3895" spans="2:14" ht="15" hidden="1" x14ac:dyDescent="0.25">
      <c r="B3895" s="324" t="s">
        <v>17369</v>
      </c>
      <c r="C3895" s="324" t="s">
        <v>1255</v>
      </c>
      <c r="D3895" s="324" t="s">
        <v>17301</v>
      </c>
      <c r="E3895" s="324" t="s">
        <v>11521</v>
      </c>
      <c r="F3895" s="324" t="s">
        <v>801</v>
      </c>
      <c r="G3895" s="324" t="s">
        <v>896</v>
      </c>
      <c r="H3895" s="324" t="s">
        <v>6249</v>
      </c>
      <c r="I3895" s="325">
        <v>0</v>
      </c>
      <c r="J3895" s="325">
        <v>0</v>
      </c>
      <c r="K3895" s="325">
        <v>0</v>
      </c>
      <c r="L3895" s="325">
        <v>0</v>
      </c>
      <c r="M3895" s="325">
        <v>0</v>
      </c>
      <c r="N3895" s="324" t="s">
        <v>7279</v>
      </c>
    </row>
    <row r="3896" spans="2:14" ht="15" hidden="1" x14ac:dyDescent="0.25">
      <c r="B3896" s="326" t="s">
        <v>17370</v>
      </c>
      <c r="C3896" s="326" t="s">
        <v>1255</v>
      </c>
      <c r="D3896" s="326" t="s">
        <v>17301</v>
      </c>
      <c r="E3896" s="326" t="s">
        <v>9752</v>
      </c>
      <c r="F3896" s="326" t="s">
        <v>801</v>
      </c>
      <c r="G3896" s="326" t="s">
        <v>896</v>
      </c>
      <c r="H3896" s="326" t="s">
        <v>6249</v>
      </c>
      <c r="I3896" s="327">
        <v>0</v>
      </c>
      <c r="J3896" s="327">
        <v>0</v>
      </c>
      <c r="K3896" s="327">
        <v>0</v>
      </c>
      <c r="L3896" s="327">
        <v>0</v>
      </c>
      <c r="M3896" s="327">
        <v>0</v>
      </c>
      <c r="N3896" s="326" t="s">
        <v>7279</v>
      </c>
    </row>
    <row r="3897" spans="2:14" ht="15" hidden="1" x14ac:dyDescent="0.25">
      <c r="B3897" s="324" t="s">
        <v>17371</v>
      </c>
      <c r="C3897" s="324" t="s">
        <v>1255</v>
      </c>
      <c r="D3897" s="324" t="s">
        <v>17301</v>
      </c>
      <c r="E3897" s="324" t="s">
        <v>17372</v>
      </c>
      <c r="F3897" s="324" t="s">
        <v>2414</v>
      </c>
      <c r="G3897" s="324" t="s">
        <v>896</v>
      </c>
      <c r="H3897" s="324" t="s">
        <v>6249</v>
      </c>
      <c r="I3897" s="325">
        <v>0</v>
      </c>
      <c r="J3897" s="325">
        <v>0</v>
      </c>
      <c r="K3897" s="325">
        <v>0</v>
      </c>
      <c r="L3897" s="325">
        <v>0</v>
      </c>
      <c r="M3897" s="325">
        <v>0</v>
      </c>
      <c r="N3897" s="324" t="s">
        <v>7279</v>
      </c>
    </row>
    <row r="3898" spans="2:14" ht="15" hidden="1" x14ac:dyDescent="0.25">
      <c r="B3898" s="326" t="s">
        <v>17373</v>
      </c>
      <c r="C3898" s="326" t="s">
        <v>1255</v>
      </c>
      <c r="D3898" s="326" t="s">
        <v>17301</v>
      </c>
      <c r="E3898" s="326" t="s">
        <v>17374</v>
      </c>
      <c r="F3898" s="326" t="s">
        <v>2414</v>
      </c>
      <c r="G3898" s="326" t="s">
        <v>896</v>
      </c>
      <c r="H3898" s="326" t="s">
        <v>6249</v>
      </c>
      <c r="I3898" s="327">
        <v>0</v>
      </c>
      <c r="J3898" s="327">
        <v>0</v>
      </c>
      <c r="K3898" s="327">
        <v>0</v>
      </c>
      <c r="L3898" s="327">
        <v>0</v>
      </c>
      <c r="M3898" s="327">
        <v>0</v>
      </c>
      <c r="N3898" s="326" t="s">
        <v>7279</v>
      </c>
    </row>
    <row r="3899" spans="2:14" ht="15" hidden="1" x14ac:dyDescent="0.25">
      <c r="B3899" s="324" t="s">
        <v>17375</v>
      </c>
      <c r="C3899" s="324" t="s">
        <v>1255</v>
      </c>
      <c r="D3899" s="324" t="s">
        <v>17301</v>
      </c>
      <c r="E3899" s="324" t="s">
        <v>17376</v>
      </c>
      <c r="F3899" s="324" t="s">
        <v>2414</v>
      </c>
      <c r="G3899" s="324" t="s">
        <v>896</v>
      </c>
      <c r="H3899" s="324" t="s">
        <v>6249</v>
      </c>
      <c r="I3899" s="325">
        <v>0</v>
      </c>
      <c r="J3899" s="325">
        <v>0</v>
      </c>
      <c r="K3899" s="325">
        <v>0</v>
      </c>
      <c r="L3899" s="325">
        <v>0</v>
      </c>
      <c r="M3899" s="325">
        <v>0</v>
      </c>
      <c r="N3899" s="324" t="s">
        <v>7279</v>
      </c>
    </row>
    <row r="3900" spans="2:14" ht="15" hidden="1" x14ac:dyDescent="0.25">
      <c r="B3900" s="326" t="s">
        <v>17377</v>
      </c>
      <c r="C3900" s="326" t="s">
        <v>1255</v>
      </c>
      <c r="D3900" s="326" t="s">
        <v>17301</v>
      </c>
      <c r="E3900" s="326" t="s">
        <v>17378</v>
      </c>
      <c r="F3900" s="326" t="s">
        <v>2414</v>
      </c>
      <c r="G3900" s="326" t="s">
        <v>896</v>
      </c>
      <c r="H3900" s="326" t="s">
        <v>6249</v>
      </c>
      <c r="I3900" s="327">
        <v>0</v>
      </c>
      <c r="J3900" s="327">
        <v>0</v>
      </c>
      <c r="K3900" s="327">
        <v>0</v>
      </c>
      <c r="L3900" s="327">
        <v>0</v>
      </c>
      <c r="M3900" s="327">
        <v>0</v>
      </c>
      <c r="N3900" s="326" t="s">
        <v>7279</v>
      </c>
    </row>
    <row r="3901" spans="2:14" ht="15" hidden="1" x14ac:dyDescent="0.25">
      <c r="B3901" s="324" t="s">
        <v>17379</v>
      </c>
      <c r="C3901" s="324" t="s">
        <v>1255</v>
      </c>
      <c r="D3901" s="324" t="s">
        <v>17301</v>
      </c>
      <c r="E3901" s="324" t="s">
        <v>17380</v>
      </c>
      <c r="F3901" s="324" t="s">
        <v>2414</v>
      </c>
      <c r="G3901" s="324" t="s">
        <v>896</v>
      </c>
      <c r="H3901" s="324" t="s">
        <v>6249</v>
      </c>
      <c r="I3901" s="325">
        <v>0</v>
      </c>
      <c r="J3901" s="325">
        <v>0</v>
      </c>
      <c r="K3901" s="325">
        <v>0</v>
      </c>
      <c r="L3901" s="325">
        <v>0</v>
      </c>
      <c r="M3901" s="325">
        <v>0</v>
      </c>
      <c r="N3901" s="324" t="s">
        <v>7279</v>
      </c>
    </row>
    <row r="3902" spans="2:14" ht="15" hidden="1" x14ac:dyDescent="0.25">
      <c r="B3902" s="326" t="s">
        <v>17381</v>
      </c>
      <c r="C3902" s="326" t="s">
        <v>1255</v>
      </c>
      <c r="D3902" s="326" t="s">
        <v>17301</v>
      </c>
      <c r="E3902" s="326" t="s">
        <v>17382</v>
      </c>
      <c r="F3902" s="326" t="s">
        <v>2333</v>
      </c>
      <c r="G3902" s="326" t="s">
        <v>896</v>
      </c>
      <c r="H3902" s="326" t="s">
        <v>6249</v>
      </c>
      <c r="I3902" s="327">
        <v>0</v>
      </c>
      <c r="J3902" s="327">
        <v>0</v>
      </c>
      <c r="K3902" s="327">
        <v>0</v>
      </c>
      <c r="L3902" s="327">
        <v>0</v>
      </c>
      <c r="M3902" s="327">
        <v>0</v>
      </c>
      <c r="N3902" s="326" t="s">
        <v>7279</v>
      </c>
    </row>
    <row r="3903" spans="2:14" ht="15" hidden="1" x14ac:dyDescent="0.25">
      <c r="B3903" s="324" t="s">
        <v>17383</v>
      </c>
      <c r="C3903" s="324" t="s">
        <v>1255</v>
      </c>
      <c r="D3903" s="324" t="s">
        <v>17301</v>
      </c>
      <c r="E3903" s="324" t="s">
        <v>17384</v>
      </c>
      <c r="F3903" s="324" t="s">
        <v>801</v>
      </c>
      <c r="G3903" s="324" t="s">
        <v>896</v>
      </c>
      <c r="H3903" s="324" t="s">
        <v>6249</v>
      </c>
      <c r="I3903" s="325">
        <v>0</v>
      </c>
      <c r="J3903" s="325">
        <v>0</v>
      </c>
      <c r="K3903" s="325">
        <v>0</v>
      </c>
      <c r="L3903" s="325">
        <v>0</v>
      </c>
      <c r="M3903" s="325">
        <v>0</v>
      </c>
      <c r="N3903" s="324" t="s">
        <v>7279</v>
      </c>
    </row>
    <row r="3904" spans="2:14" ht="15" hidden="1" x14ac:dyDescent="0.25">
      <c r="B3904" s="326" t="s">
        <v>17385</v>
      </c>
      <c r="C3904" s="326" t="s">
        <v>1255</v>
      </c>
      <c r="D3904" s="326" t="s">
        <v>17301</v>
      </c>
      <c r="E3904" s="326" t="s">
        <v>17386</v>
      </c>
      <c r="F3904" s="326" t="s">
        <v>2327</v>
      </c>
      <c r="G3904" s="326" t="s">
        <v>896</v>
      </c>
      <c r="H3904" s="326" t="s">
        <v>6249</v>
      </c>
      <c r="I3904" s="327">
        <v>0</v>
      </c>
      <c r="J3904" s="327">
        <v>0</v>
      </c>
      <c r="K3904" s="327">
        <v>0</v>
      </c>
      <c r="L3904" s="327">
        <v>0</v>
      </c>
      <c r="M3904" s="327">
        <v>0</v>
      </c>
      <c r="N3904" s="326" t="s">
        <v>7279</v>
      </c>
    </row>
    <row r="3905" spans="2:14" ht="15" hidden="1" x14ac:dyDescent="0.25">
      <c r="B3905" s="324" t="s">
        <v>17387</v>
      </c>
      <c r="C3905" s="324" t="s">
        <v>1255</v>
      </c>
      <c r="D3905" s="324" t="s">
        <v>17301</v>
      </c>
      <c r="E3905" s="324" t="s">
        <v>17388</v>
      </c>
      <c r="F3905" s="324" t="s">
        <v>801</v>
      </c>
      <c r="G3905" s="324" t="s">
        <v>896</v>
      </c>
      <c r="H3905" s="324" t="s">
        <v>6249</v>
      </c>
      <c r="I3905" s="325">
        <v>0</v>
      </c>
      <c r="J3905" s="325">
        <v>0</v>
      </c>
      <c r="K3905" s="325">
        <v>0</v>
      </c>
      <c r="L3905" s="325">
        <v>0</v>
      </c>
      <c r="M3905" s="325">
        <v>0</v>
      </c>
      <c r="N3905" s="324" t="s">
        <v>7279</v>
      </c>
    </row>
    <row r="3906" spans="2:14" ht="15" hidden="1" x14ac:dyDescent="0.25">
      <c r="B3906" s="326" t="s">
        <v>17389</v>
      </c>
      <c r="C3906" s="326" t="s">
        <v>1255</v>
      </c>
      <c r="D3906" s="326" t="s">
        <v>17301</v>
      </c>
      <c r="E3906" s="326" t="s">
        <v>17390</v>
      </c>
      <c r="F3906" s="326" t="s">
        <v>2327</v>
      </c>
      <c r="G3906" s="326" t="s">
        <v>896</v>
      </c>
      <c r="H3906" s="326" t="s">
        <v>6249</v>
      </c>
      <c r="I3906" s="327">
        <v>0</v>
      </c>
      <c r="J3906" s="327">
        <v>0</v>
      </c>
      <c r="K3906" s="327">
        <v>0</v>
      </c>
      <c r="L3906" s="327">
        <v>0</v>
      </c>
      <c r="M3906" s="327">
        <v>0</v>
      </c>
      <c r="N3906" s="326" t="s">
        <v>7279</v>
      </c>
    </row>
    <row r="3907" spans="2:14" ht="15" hidden="1" x14ac:dyDescent="0.25">
      <c r="B3907" s="324" t="s">
        <v>17391</v>
      </c>
      <c r="C3907" s="324" t="s">
        <v>1255</v>
      </c>
      <c r="D3907" s="324" t="s">
        <v>17301</v>
      </c>
      <c r="E3907" s="324" t="s">
        <v>17392</v>
      </c>
      <c r="F3907" s="324" t="s">
        <v>801</v>
      </c>
      <c r="G3907" s="324" t="s">
        <v>896</v>
      </c>
      <c r="H3907" s="324" t="s">
        <v>6249</v>
      </c>
      <c r="I3907" s="325">
        <v>0</v>
      </c>
      <c r="J3907" s="325">
        <v>0</v>
      </c>
      <c r="K3907" s="325">
        <v>0</v>
      </c>
      <c r="L3907" s="325">
        <v>0</v>
      </c>
      <c r="M3907" s="325">
        <v>0</v>
      </c>
      <c r="N3907" s="324" t="s">
        <v>7279</v>
      </c>
    </row>
    <row r="3908" spans="2:14" ht="15" hidden="1" x14ac:dyDescent="0.25">
      <c r="B3908" s="326" t="s">
        <v>17393</v>
      </c>
      <c r="C3908" s="326" t="s">
        <v>1255</v>
      </c>
      <c r="D3908" s="326" t="s">
        <v>17301</v>
      </c>
      <c r="E3908" s="326" t="s">
        <v>17394</v>
      </c>
      <c r="F3908" s="326" t="s">
        <v>801</v>
      </c>
      <c r="G3908" s="326" t="s">
        <v>896</v>
      </c>
      <c r="H3908" s="326" t="s">
        <v>6249</v>
      </c>
      <c r="I3908" s="327">
        <v>0</v>
      </c>
      <c r="J3908" s="327">
        <v>0</v>
      </c>
      <c r="K3908" s="327">
        <v>0</v>
      </c>
      <c r="L3908" s="327">
        <v>0</v>
      </c>
      <c r="M3908" s="327">
        <v>0</v>
      </c>
      <c r="N3908" s="326" t="s">
        <v>7279</v>
      </c>
    </row>
    <row r="3909" spans="2:14" ht="15" hidden="1" x14ac:dyDescent="0.25">
      <c r="B3909" s="324" t="s">
        <v>17395</v>
      </c>
      <c r="C3909" s="324" t="s">
        <v>1255</v>
      </c>
      <c r="D3909" s="324" t="s">
        <v>17301</v>
      </c>
      <c r="E3909" s="324" t="s">
        <v>17396</v>
      </c>
      <c r="F3909" s="324" t="s">
        <v>801</v>
      </c>
      <c r="G3909" s="324" t="s">
        <v>896</v>
      </c>
      <c r="H3909" s="324" t="s">
        <v>6249</v>
      </c>
      <c r="I3909" s="325">
        <v>0</v>
      </c>
      <c r="J3909" s="325">
        <v>0</v>
      </c>
      <c r="K3909" s="325">
        <v>0</v>
      </c>
      <c r="L3909" s="325">
        <v>0</v>
      </c>
      <c r="M3909" s="325">
        <v>0</v>
      </c>
      <c r="N3909" s="324" t="s">
        <v>7279</v>
      </c>
    </row>
    <row r="3910" spans="2:14" ht="15" hidden="1" x14ac:dyDescent="0.25">
      <c r="B3910" s="326" t="s">
        <v>17397</v>
      </c>
      <c r="C3910" s="326" t="s">
        <v>1255</v>
      </c>
      <c r="D3910" s="326" t="s">
        <v>17301</v>
      </c>
      <c r="E3910" s="326" t="s">
        <v>17398</v>
      </c>
      <c r="F3910" s="326" t="s">
        <v>801</v>
      </c>
      <c r="G3910" s="326" t="s">
        <v>896</v>
      </c>
      <c r="H3910" s="326" t="s">
        <v>6249</v>
      </c>
      <c r="I3910" s="327">
        <v>0</v>
      </c>
      <c r="J3910" s="327">
        <v>0</v>
      </c>
      <c r="K3910" s="327">
        <v>0</v>
      </c>
      <c r="L3910" s="327">
        <v>0</v>
      </c>
      <c r="M3910" s="327">
        <v>0</v>
      </c>
      <c r="N3910" s="326" t="s">
        <v>7279</v>
      </c>
    </row>
    <row r="3911" spans="2:14" ht="15" hidden="1" x14ac:dyDescent="0.25">
      <c r="B3911" s="324" t="s">
        <v>17399</v>
      </c>
      <c r="C3911" s="324" t="s">
        <v>1255</v>
      </c>
      <c r="D3911" s="324" t="s">
        <v>17301</v>
      </c>
      <c r="E3911" s="324" t="s">
        <v>17400</v>
      </c>
      <c r="F3911" s="324" t="s">
        <v>801</v>
      </c>
      <c r="G3911" s="324" t="s">
        <v>896</v>
      </c>
      <c r="H3911" s="324" t="s">
        <v>6249</v>
      </c>
      <c r="I3911" s="325">
        <v>0</v>
      </c>
      <c r="J3911" s="325">
        <v>0</v>
      </c>
      <c r="K3911" s="325">
        <v>0</v>
      </c>
      <c r="L3911" s="325">
        <v>0</v>
      </c>
      <c r="M3911" s="325">
        <v>0</v>
      </c>
      <c r="N3911" s="324" t="s">
        <v>7279</v>
      </c>
    </row>
    <row r="3912" spans="2:14" ht="15" hidden="1" x14ac:dyDescent="0.25">
      <c r="B3912" s="326" t="s">
        <v>17401</v>
      </c>
      <c r="C3912" s="326" t="s">
        <v>1255</v>
      </c>
      <c r="D3912" s="326" t="s">
        <v>17301</v>
      </c>
      <c r="E3912" s="326" t="s">
        <v>17402</v>
      </c>
      <c r="F3912" s="326" t="s">
        <v>801</v>
      </c>
      <c r="G3912" s="326" t="s">
        <v>896</v>
      </c>
      <c r="H3912" s="326" t="s">
        <v>6249</v>
      </c>
      <c r="I3912" s="327">
        <v>0</v>
      </c>
      <c r="J3912" s="327">
        <v>0</v>
      </c>
      <c r="K3912" s="327">
        <v>0</v>
      </c>
      <c r="L3912" s="327">
        <v>0</v>
      </c>
      <c r="M3912" s="327">
        <v>0</v>
      </c>
      <c r="N3912" s="326" t="s">
        <v>7279</v>
      </c>
    </row>
    <row r="3913" spans="2:14" ht="15" hidden="1" x14ac:dyDescent="0.25">
      <c r="B3913" s="324" t="s">
        <v>17403</v>
      </c>
      <c r="C3913" s="324" t="s">
        <v>1255</v>
      </c>
      <c r="D3913" s="324" t="s">
        <v>17301</v>
      </c>
      <c r="E3913" s="324" t="s">
        <v>17404</v>
      </c>
      <c r="F3913" s="324" t="s">
        <v>801</v>
      </c>
      <c r="G3913" s="324" t="s">
        <v>896</v>
      </c>
      <c r="H3913" s="324" t="s">
        <v>6249</v>
      </c>
      <c r="I3913" s="325">
        <v>0</v>
      </c>
      <c r="J3913" s="325">
        <v>0</v>
      </c>
      <c r="K3913" s="325">
        <v>0</v>
      </c>
      <c r="L3913" s="325">
        <v>0</v>
      </c>
      <c r="M3913" s="325">
        <v>0</v>
      </c>
      <c r="N3913" s="324" t="s">
        <v>7279</v>
      </c>
    </row>
    <row r="3914" spans="2:14" ht="15" hidden="1" x14ac:dyDescent="0.25">
      <c r="B3914" s="326" t="s">
        <v>17405</v>
      </c>
      <c r="C3914" s="326" t="s">
        <v>1255</v>
      </c>
      <c r="D3914" s="326" t="s">
        <v>17301</v>
      </c>
      <c r="E3914" s="326" t="s">
        <v>17406</v>
      </c>
      <c r="F3914" s="326" t="s">
        <v>801</v>
      </c>
      <c r="G3914" s="326" t="s">
        <v>896</v>
      </c>
      <c r="H3914" s="326" t="s">
        <v>6249</v>
      </c>
      <c r="I3914" s="327">
        <v>0</v>
      </c>
      <c r="J3914" s="327">
        <v>0</v>
      </c>
      <c r="K3914" s="327">
        <v>0</v>
      </c>
      <c r="L3914" s="327">
        <v>0</v>
      </c>
      <c r="M3914" s="327">
        <v>0</v>
      </c>
      <c r="N3914" s="326" t="s">
        <v>7279</v>
      </c>
    </row>
    <row r="3915" spans="2:14" ht="15" hidden="1" x14ac:dyDescent="0.25">
      <c r="B3915" s="324" t="s">
        <v>17407</v>
      </c>
      <c r="C3915" s="324" t="s">
        <v>1255</v>
      </c>
      <c r="D3915" s="324" t="s">
        <v>17301</v>
      </c>
      <c r="E3915" s="324" t="s">
        <v>17408</v>
      </c>
      <c r="F3915" s="324" t="s">
        <v>2327</v>
      </c>
      <c r="G3915" s="324" t="s">
        <v>896</v>
      </c>
      <c r="H3915" s="324" t="s">
        <v>6249</v>
      </c>
      <c r="I3915" s="325">
        <v>0</v>
      </c>
      <c r="J3915" s="325">
        <v>0</v>
      </c>
      <c r="K3915" s="325">
        <v>0</v>
      </c>
      <c r="L3915" s="325">
        <v>0</v>
      </c>
      <c r="M3915" s="325">
        <v>0</v>
      </c>
      <c r="N3915" s="324" t="s">
        <v>7279</v>
      </c>
    </row>
    <row r="3916" spans="2:14" ht="15" hidden="1" x14ac:dyDescent="0.25">
      <c r="B3916" s="326" t="s">
        <v>17409</v>
      </c>
      <c r="C3916" s="326" t="s">
        <v>1255</v>
      </c>
      <c r="D3916" s="326" t="s">
        <v>17301</v>
      </c>
      <c r="E3916" s="326" t="s">
        <v>17410</v>
      </c>
      <c r="F3916" s="326" t="s">
        <v>3788</v>
      </c>
      <c r="G3916" s="326" t="s">
        <v>896</v>
      </c>
      <c r="H3916" s="326" t="s">
        <v>6249</v>
      </c>
      <c r="I3916" s="327">
        <v>0</v>
      </c>
      <c r="J3916" s="327">
        <v>0</v>
      </c>
      <c r="K3916" s="327">
        <v>0</v>
      </c>
      <c r="L3916" s="327">
        <v>0</v>
      </c>
      <c r="M3916" s="327">
        <v>0</v>
      </c>
      <c r="N3916" s="326" t="s">
        <v>7279</v>
      </c>
    </row>
    <row r="3917" spans="2:14" ht="15" hidden="1" x14ac:dyDescent="0.25">
      <c r="B3917" s="324" t="s">
        <v>17411</v>
      </c>
      <c r="C3917" s="324" t="s">
        <v>1255</v>
      </c>
      <c r="D3917" s="324" t="s">
        <v>17301</v>
      </c>
      <c r="E3917" s="324" t="s">
        <v>17412</v>
      </c>
      <c r="F3917" s="324" t="s">
        <v>801</v>
      </c>
      <c r="G3917" s="324" t="s">
        <v>896</v>
      </c>
      <c r="H3917" s="324" t="s">
        <v>6249</v>
      </c>
      <c r="I3917" s="325">
        <v>0</v>
      </c>
      <c r="J3917" s="325">
        <v>0</v>
      </c>
      <c r="K3917" s="325">
        <v>0</v>
      </c>
      <c r="L3917" s="325">
        <v>0</v>
      </c>
      <c r="M3917" s="325">
        <v>0</v>
      </c>
      <c r="N3917" s="324" t="s">
        <v>7279</v>
      </c>
    </row>
    <row r="3918" spans="2:14" ht="15" hidden="1" x14ac:dyDescent="0.25">
      <c r="B3918" s="326" t="s">
        <v>17413</v>
      </c>
      <c r="C3918" s="326" t="s">
        <v>1255</v>
      </c>
      <c r="D3918" s="326" t="s">
        <v>17301</v>
      </c>
      <c r="E3918" s="326" t="s">
        <v>17414</v>
      </c>
      <c r="F3918" s="326" t="s">
        <v>801</v>
      </c>
      <c r="G3918" s="326" t="s">
        <v>896</v>
      </c>
      <c r="H3918" s="326" t="s">
        <v>6249</v>
      </c>
      <c r="I3918" s="327">
        <v>0</v>
      </c>
      <c r="J3918" s="327">
        <v>0</v>
      </c>
      <c r="K3918" s="327">
        <v>0</v>
      </c>
      <c r="L3918" s="327">
        <v>0</v>
      </c>
      <c r="M3918" s="327">
        <v>0</v>
      </c>
      <c r="N3918" s="326" t="s">
        <v>7279</v>
      </c>
    </row>
    <row r="3919" spans="2:14" ht="15" hidden="1" x14ac:dyDescent="0.25">
      <c r="B3919" s="324" t="s">
        <v>17415</v>
      </c>
      <c r="C3919" s="324" t="s">
        <v>1255</v>
      </c>
      <c r="D3919" s="324" t="s">
        <v>17301</v>
      </c>
      <c r="E3919" s="324" t="s">
        <v>17416</v>
      </c>
      <c r="F3919" s="324" t="s">
        <v>801</v>
      </c>
      <c r="G3919" s="324" t="s">
        <v>896</v>
      </c>
      <c r="H3919" s="324" t="s">
        <v>6249</v>
      </c>
      <c r="I3919" s="325">
        <v>0</v>
      </c>
      <c r="J3919" s="325">
        <v>0</v>
      </c>
      <c r="K3919" s="325">
        <v>0</v>
      </c>
      <c r="L3919" s="325">
        <v>0</v>
      </c>
      <c r="M3919" s="325">
        <v>0</v>
      </c>
      <c r="N3919" s="324" t="s">
        <v>7279</v>
      </c>
    </row>
    <row r="3920" spans="2:14" ht="15" hidden="1" x14ac:dyDescent="0.25">
      <c r="B3920" s="326" t="s">
        <v>17417</v>
      </c>
      <c r="C3920" s="326" t="s">
        <v>1255</v>
      </c>
      <c r="D3920" s="326" t="s">
        <v>17301</v>
      </c>
      <c r="E3920" s="326" t="s">
        <v>17418</v>
      </c>
      <c r="F3920" s="326" t="s">
        <v>2327</v>
      </c>
      <c r="G3920" s="326" t="s">
        <v>896</v>
      </c>
      <c r="H3920" s="326" t="s">
        <v>6249</v>
      </c>
      <c r="I3920" s="327">
        <v>0</v>
      </c>
      <c r="J3920" s="327">
        <v>0</v>
      </c>
      <c r="K3920" s="327">
        <v>0</v>
      </c>
      <c r="L3920" s="327">
        <v>0</v>
      </c>
      <c r="M3920" s="327">
        <v>0</v>
      </c>
      <c r="N3920" s="326" t="s">
        <v>7279</v>
      </c>
    </row>
    <row r="3921" spans="2:14" ht="15" hidden="1" x14ac:dyDescent="0.25">
      <c r="B3921" s="324" t="s">
        <v>17419</v>
      </c>
      <c r="C3921" s="324" t="s">
        <v>1255</v>
      </c>
      <c r="D3921" s="324" t="s">
        <v>17301</v>
      </c>
      <c r="E3921" s="324" t="s">
        <v>17420</v>
      </c>
      <c r="F3921" s="324" t="s">
        <v>2327</v>
      </c>
      <c r="G3921" s="324" t="s">
        <v>896</v>
      </c>
      <c r="H3921" s="324" t="s">
        <v>6249</v>
      </c>
      <c r="I3921" s="325">
        <v>0</v>
      </c>
      <c r="J3921" s="325">
        <v>0</v>
      </c>
      <c r="K3921" s="325">
        <v>0</v>
      </c>
      <c r="L3921" s="325">
        <v>0</v>
      </c>
      <c r="M3921" s="325">
        <v>0</v>
      </c>
      <c r="N3921" s="324" t="s">
        <v>7279</v>
      </c>
    </row>
    <row r="3922" spans="2:14" ht="15" hidden="1" x14ac:dyDescent="0.25">
      <c r="B3922" s="326" t="s">
        <v>17421</v>
      </c>
      <c r="C3922" s="326" t="s">
        <v>1255</v>
      </c>
      <c r="D3922" s="326" t="s">
        <v>17301</v>
      </c>
      <c r="E3922" s="326" t="s">
        <v>17422</v>
      </c>
      <c r="F3922" s="326" t="s">
        <v>2327</v>
      </c>
      <c r="G3922" s="326" t="s">
        <v>896</v>
      </c>
      <c r="H3922" s="326" t="s">
        <v>6249</v>
      </c>
      <c r="I3922" s="327">
        <v>0</v>
      </c>
      <c r="J3922" s="327">
        <v>0</v>
      </c>
      <c r="K3922" s="327">
        <v>0</v>
      </c>
      <c r="L3922" s="327">
        <v>0</v>
      </c>
      <c r="M3922" s="327">
        <v>0</v>
      </c>
      <c r="N3922" s="326" t="s">
        <v>7279</v>
      </c>
    </row>
    <row r="3923" spans="2:14" ht="15" hidden="1" x14ac:dyDescent="0.25">
      <c r="B3923" s="324" t="s">
        <v>17423</v>
      </c>
      <c r="C3923" s="324" t="s">
        <v>1255</v>
      </c>
      <c r="D3923" s="324" t="s">
        <v>17301</v>
      </c>
      <c r="E3923" s="324" t="s">
        <v>17424</v>
      </c>
      <c r="F3923" s="324" t="s">
        <v>2327</v>
      </c>
      <c r="G3923" s="324" t="s">
        <v>896</v>
      </c>
      <c r="H3923" s="324" t="s">
        <v>6249</v>
      </c>
      <c r="I3923" s="325">
        <v>0</v>
      </c>
      <c r="J3923" s="325">
        <v>0</v>
      </c>
      <c r="K3923" s="325">
        <v>0</v>
      </c>
      <c r="L3923" s="325">
        <v>0</v>
      </c>
      <c r="M3923" s="325">
        <v>0</v>
      </c>
      <c r="N3923" s="324" t="s">
        <v>7279</v>
      </c>
    </row>
    <row r="3924" spans="2:14" ht="15" hidden="1" x14ac:dyDescent="0.25">
      <c r="B3924" s="326" t="s">
        <v>17425</v>
      </c>
      <c r="C3924" s="326" t="s">
        <v>1255</v>
      </c>
      <c r="D3924" s="326" t="s">
        <v>17301</v>
      </c>
      <c r="E3924" s="326" t="s">
        <v>17426</v>
      </c>
      <c r="F3924" s="326" t="s">
        <v>2327</v>
      </c>
      <c r="G3924" s="326" t="s">
        <v>896</v>
      </c>
      <c r="H3924" s="326" t="s">
        <v>6249</v>
      </c>
      <c r="I3924" s="327">
        <v>0</v>
      </c>
      <c r="J3924" s="327">
        <v>0</v>
      </c>
      <c r="K3924" s="327">
        <v>0</v>
      </c>
      <c r="L3924" s="327">
        <v>0</v>
      </c>
      <c r="M3924" s="327">
        <v>0</v>
      </c>
      <c r="N3924" s="326" t="s">
        <v>7279</v>
      </c>
    </row>
    <row r="3925" spans="2:14" ht="15" hidden="1" x14ac:dyDescent="0.25">
      <c r="B3925" s="324" t="s">
        <v>17427</v>
      </c>
      <c r="C3925" s="324" t="s">
        <v>1255</v>
      </c>
      <c r="D3925" s="324" t="s">
        <v>17301</v>
      </c>
      <c r="E3925" s="324" t="s">
        <v>17428</v>
      </c>
      <c r="F3925" s="324" t="s">
        <v>1226</v>
      </c>
      <c r="G3925" s="324" t="s">
        <v>896</v>
      </c>
      <c r="H3925" s="324" t="s">
        <v>6249</v>
      </c>
      <c r="I3925" s="325">
        <v>0</v>
      </c>
      <c r="J3925" s="325">
        <v>0</v>
      </c>
      <c r="K3925" s="325">
        <v>0</v>
      </c>
      <c r="L3925" s="325">
        <v>0</v>
      </c>
      <c r="M3925" s="325">
        <v>0</v>
      </c>
      <c r="N3925" s="324" t="s">
        <v>7279</v>
      </c>
    </row>
    <row r="3926" spans="2:14" ht="15" hidden="1" x14ac:dyDescent="0.25">
      <c r="B3926" s="326" t="s">
        <v>17429</v>
      </c>
      <c r="C3926" s="326" t="s">
        <v>1255</v>
      </c>
      <c r="D3926" s="326" t="s">
        <v>17301</v>
      </c>
      <c r="E3926" s="326" t="s">
        <v>17430</v>
      </c>
      <c r="F3926" s="326" t="s">
        <v>2327</v>
      </c>
      <c r="G3926" s="326" t="s">
        <v>896</v>
      </c>
      <c r="H3926" s="326" t="s">
        <v>6249</v>
      </c>
      <c r="I3926" s="327">
        <v>0</v>
      </c>
      <c r="J3926" s="327">
        <v>0</v>
      </c>
      <c r="K3926" s="327">
        <v>0</v>
      </c>
      <c r="L3926" s="327">
        <v>0</v>
      </c>
      <c r="M3926" s="327">
        <v>0</v>
      </c>
      <c r="N3926" s="326" t="s">
        <v>7279</v>
      </c>
    </row>
    <row r="3927" spans="2:14" ht="15" hidden="1" x14ac:dyDescent="0.25">
      <c r="B3927" s="324" t="s">
        <v>17431</v>
      </c>
      <c r="C3927" s="324" t="s">
        <v>1255</v>
      </c>
      <c r="D3927" s="324" t="s">
        <v>17301</v>
      </c>
      <c r="E3927" s="324" t="s">
        <v>17432</v>
      </c>
      <c r="F3927" s="324" t="s">
        <v>2327</v>
      </c>
      <c r="G3927" s="324" t="s">
        <v>896</v>
      </c>
      <c r="H3927" s="324" t="s">
        <v>6249</v>
      </c>
      <c r="I3927" s="325">
        <v>0</v>
      </c>
      <c r="J3927" s="325">
        <v>0</v>
      </c>
      <c r="K3927" s="325">
        <v>0</v>
      </c>
      <c r="L3927" s="325">
        <v>0</v>
      </c>
      <c r="M3927" s="325">
        <v>0</v>
      </c>
      <c r="N3927" s="324" t="s">
        <v>7279</v>
      </c>
    </row>
    <row r="3928" spans="2:14" ht="15" hidden="1" x14ac:dyDescent="0.25">
      <c r="B3928" s="326" t="s">
        <v>17433</v>
      </c>
      <c r="C3928" s="326" t="s">
        <v>1255</v>
      </c>
      <c r="D3928" s="326" t="s">
        <v>17301</v>
      </c>
      <c r="E3928" s="326" t="s">
        <v>17434</v>
      </c>
      <c r="F3928" s="326" t="s">
        <v>2327</v>
      </c>
      <c r="G3928" s="326" t="s">
        <v>896</v>
      </c>
      <c r="H3928" s="326" t="s">
        <v>6249</v>
      </c>
      <c r="I3928" s="327">
        <v>0</v>
      </c>
      <c r="J3928" s="327">
        <v>0</v>
      </c>
      <c r="K3928" s="327">
        <v>0</v>
      </c>
      <c r="L3928" s="327">
        <v>0</v>
      </c>
      <c r="M3928" s="327">
        <v>0</v>
      </c>
      <c r="N3928" s="326" t="s">
        <v>7279</v>
      </c>
    </row>
    <row r="3929" spans="2:14" ht="15" hidden="1" x14ac:dyDescent="0.25">
      <c r="B3929" s="324" t="s">
        <v>17435</v>
      </c>
      <c r="C3929" s="324" t="s">
        <v>1255</v>
      </c>
      <c r="D3929" s="324" t="s">
        <v>17301</v>
      </c>
      <c r="E3929" s="324" t="s">
        <v>13591</v>
      </c>
      <c r="F3929" s="324" t="s">
        <v>2327</v>
      </c>
      <c r="G3929" s="324" t="s">
        <v>896</v>
      </c>
      <c r="H3929" s="324" t="s">
        <v>6249</v>
      </c>
      <c r="I3929" s="325">
        <v>0</v>
      </c>
      <c r="J3929" s="325">
        <v>0</v>
      </c>
      <c r="K3929" s="325">
        <v>0</v>
      </c>
      <c r="L3929" s="325">
        <v>0</v>
      </c>
      <c r="M3929" s="325">
        <v>0</v>
      </c>
      <c r="N3929" s="324" t="s">
        <v>7279</v>
      </c>
    </row>
    <row r="3930" spans="2:14" ht="15" hidden="1" x14ac:dyDescent="0.25">
      <c r="B3930" s="326" t="s">
        <v>17436</v>
      </c>
      <c r="C3930" s="326" t="s">
        <v>1255</v>
      </c>
      <c r="D3930" s="326" t="s">
        <v>17301</v>
      </c>
      <c r="E3930" s="326" t="s">
        <v>17437</v>
      </c>
      <c r="F3930" s="326" t="s">
        <v>2327</v>
      </c>
      <c r="G3930" s="326" t="s">
        <v>896</v>
      </c>
      <c r="H3930" s="326" t="s">
        <v>6249</v>
      </c>
      <c r="I3930" s="327">
        <v>0</v>
      </c>
      <c r="J3930" s="327">
        <v>0</v>
      </c>
      <c r="K3930" s="327">
        <v>0</v>
      </c>
      <c r="L3930" s="327">
        <v>0</v>
      </c>
      <c r="M3930" s="327">
        <v>0</v>
      </c>
      <c r="N3930" s="326" t="s">
        <v>7279</v>
      </c>
    </row>
    <row r="3931" spans="2:14" ht="15" hidden="1" x14ac:dyDescent="0.25">
      <c r="B3931" s="324" t="s">
        <v>17438</v>
      </c>
      <c r="C3931" s="324" t="s">
        <v>1255</v>
      </c>
      <c r="D3931" s="324" t="s">
        <v>17301</v>
      </c>
      <c r="E3931" s="324" t="s">
        <v>17439</v>
      </c>
      <c r="F3931" s="324" t="s">
        <v>2327</v>
      </c>
      <c r="G3931" s="324" t="s">
        <v>896</v>
      </c>
      <c r="H3931" s="324" t="s">
        <v>6249</v>
      </c>
      <c r="I3931" s="325">
        <v>0</v>
      </c>
      <c r="J3931" s="325">
        <v>0</v>
      </c>
      <c r="K3931" s="325">
        <v>0</v>
      </c>
      <c r="L3931" s="325">
        <v>0</v>
      </c>
      <c r="M3931" s="325">
        <v>0</v>
      </c>
      <c r="N3931" s="324" t="s">
        <v>7279</v>
      </c>
    </row>
    <row r="3932" spans="2:14" ht="15" hidden="1" x14ac:dyDescent="0.25">
      <c r="B3932" s="326" t="s">
        <v>17440</v>
      </c>
      <c r="C3932" s="326" t="s">
        <v>1255</v>
      </c>
      <c r="D3932" s="326" t="s">
        <v>17301</v>
      </c>
      <c r="E3932" s="326" t="s">
        <v>17441</v>
      </c>
      <c r="F3932" s="326" t="s">
        <v>2327</v>
      </c>
      <c r="G3932" s="326" t="s">
        <v>896</v>
      </c>
      <c r="H3932" s="326" t="s">
        <v>6249</v>
      </c>
      <c r="I3932" s="327">
        <v>0</v>
      </c>
      <c r="J3932" s="327">
        <v>0</v>
      </c>
      <c r="K3932" s="327">
        <v>0</v>
      </c>
      <c r="L3932" s="327">
        <v>0</v>
      </c>
      <c r="M3932" s="327">
        <v>0</v>
      </c>
      <c r="N3932" s="326" t="s">
        <v>7279</v>
      </c>
    </row>
    <row r="3933" spans="2:14" ht="15" hidden="1" x14ac:dyDescent="0.25">
      <c r="B3933" s="324" t="s">
        <v>17442</v>
      </c>
      <c r="C3933" s="324" t="s">
        <v>1255</v>
      </c>
      <c r="D3933" s="324" t="s">
        <v>17301</v>
      </c>
      <c r="E3933" s="324" t="s">
        <v>17443</v>
      </c>
      <c r="F3933" s="324" t="s">
        <v>2327</v>
      </c>
      <c r="G3933" s="324" t="s">
        <v>896</v>
      </c>
      <c r="H3933" s="324" t="s">
        <v>6249</v>
      </c>
      <c r="I3933" s="325">
        <v>0</v>
      </c>
      <c r="J3933" s="325">
        <v>0</v>
      </c>
      <c r="K3933" s="325">
        <v>0</v>
      </c>
      <c r="L3933" s="325">
        <v>0</v>
      </c>
      <c r="M3933" s="325">
        <v>0</v>
      </c>
      <c r="N3933" s="324" t="s">
        <v>7279</v>
      </c>
    </row>
    <row r="3934" spans="2:14" ht="15" hidden="1" x14ac:dyDescent="0.25">
      <c r="B3934" s="326" t="s">
        <v>17444</v>
      </c>
      <c r="C3934" s="326" t="s">
        <v>1255</v>
      </c>
      <c r="D3934" s="326" t="s">
        <v>17301</v>
      </c>
      <c r="E3934" s="326" t="s">
        <v>17445</v>
      </c>
      <c r="F3934" s="326" t="s">
        <v>2327</v>
      </c>
      <c r="G3934" s="326" t="s">
        <v>896</v>
      </c>
      <c r="H3934" s="326" t="s">
        <v>6249</v>
      </c>
      <c r="I3934" s="327">
        <v>0</v>
      </c>
      <c r="J3934" s="327">
        <v>0</v>
      </c>
      <c r="K3934" s="327">
        <v>0</v>
      </c>
      <c r="L3934" s="327">
        <v>0</v>
      </c>
      <c r="M3934" s="327">
        <v>0</v>
      </c>
      <c r="N3934" s="326" t="s">
        <v>7279</v>
      </c>
    </row>
    <row r="3935" spans="2:14" ht="15" hidden="1" x14ac:dyDescent="0.25">
      <c r="B3935" s="324" t="s">
        <v>17446</v>
      </c>
      <c r="C3935" s="324" t="s">
        <v>1255</v>
      </c>
      <c r="D3935" s="324" t="s">
        <v>17301</v>
      </c>
      <c r="E3935" s="324" t="s">
        <v>17447</v>
      </c>
      <c r="F3935" s="324" t="s">
        <v>2327</v>
      </c>
      <c r="G3935" s="324" t="s">
        <v>896</v>
      </c>
      <c r="H3935" s="324" t="s">
        <v>6249</v>
      </c>
      <c r="I3935" s="325">
        <v>0</v>
      </c>
      <c r="J3935" s="325">
        <v>0</v>
      </c>
      <c r="K3935" s="325">
        <v>0</v>
      </c>
      <c r="L3935" s="325">
        <v>0</v>
      </c>
      <c r="M3935" s="325">
        <v>0</v>
      </c>
      <c r="N3935" s="324" t="s">
        <v>7279</v>
      </c>
    </row>
    <row r="3936" spans="2:14" ht="15" hidden="1" x14ac:dyDescent="0.25">
      <c r="B3936" s="326" t="s">
        <v>17448</v>
      </c>
      <c r="C3936" s="326" t="s">
        <v>1255</v>
      </c>
      <c r="D3936" s="326" t="s">
        <v>17301</v>
      </c>
      <c r="E3936" s="326" t="s">
        <v>17449</v>
      </c>
      <c r="F3936" s="326" t="s">
        <v>2327</v>
      </c>
      <c r="G3936" s="326" t="s">
        <v>896</v>
      </c>
      <c r="H3936" s="326" t="s">
        <v>6249</v>
      </c>
      <c r="I3936" s="327">
        <v>0</v>
      </c>
      <c r="J3936" s="327">
        <v>0</v>
      </c>
      <c r="K3936" s="327">
        <v>0</v>
      </c>
      <c r="L3936" s="327">
        <v>0</v>
      </c>
      <c r="M3936" s="327">
        <v>0</v>
      </c>
      <c r="N3936" s="326" t="s">
        <v>7279</v>
      </c>
    </row>
    <row r="3937" spans="2:14" ht="15" hidden="1" x14ac:dyDescent="0.25">
      <c r="B3937" s="324" t="s">
        <v>17450</v>
      </c>
      <c r="C3937" s="324" t="s">
        <v>1255</v>
      </c>
      <c r="D3937" s="324" t="s">
        <v>17301</v>
      </c>
      <c r="E3937" s="324" t="s">
        <v>17451</v>
      </c>
      <c r="F3937" s="324" t="s">
        <v>2327</v>
      </c>
      <c r="G3937" s="324" t="s">
        <v>896</v>
      </c>
      <c r="H3937" s="324" t="s">
        <v>6249</v>
      </c>
      <c r="I3937" s="325">
        <v>0</v>
      </c>
      <c r="J3937" s="325">
        <v>0</v>
      </c>
      <c r="K3937" s="325">
        <v>0</v>
      </c>
      <c r="L3937" s="325">
        <v>0</v>
      </c>
      <c r="M3937" s="325">
        <v>0</v>
      </c>
      <c r="N3937" s="324" t="s">
        <v>7279</v>
      </c>
    </row>
    <row r="3938" spans="2:14" ht="15" hidden="1" x14ac:dyDescent="0.25">
      <c r="B3938" s="326" t="s">
        <v>17452</v>
      </c>
      <c r="C3938" s="326" t="s">
        <v>1255</v>
      </c>
      <c r="D3938" s="326" t="s">
        <v>17301</v>
      </c>
      <c r="E3938" s="326" t="s">
        <v>17453</v>
      </c>
      <c r="F3938" s="326" t="s">
        <v>2327</v>
      </c>
      <c r="G3938" s="326" t="s">
        <v>896</v>
      </c>
      <c r="H3938" s="326" t="s">
        <v>6249</v>
      </c>
      <c r="I3938" s="327">
        <v>0</v>
      </c>
      <c r="J3938" s="327">
        <v>0</v>
      </c>
      <c r="K3938" s="327">
        <v>0</v>
      </c>
      <c r="L3938" s="327">
        <v>0</v>
      </c>
      <c r="M3938" s="327">
        <v>0</v>
      </c>
      <c r="N3938" s="326" t="s">
        <v>7279</v>
      </c>
    </row>
    <row r="3939" spans="2:14" ht="15" hidden="1" x14ac:dyDescent="0.25">
      <c r="B3939" s="326" t="s">
        <v>17454</v>
      </c>
      <c r="C3939" s="326" t="s">
        <v>1255</v>
      </c>
      <c r="D3939" s="326" t="s">
        <v>6521</v>
      </c>
      <c r="E3939" s="326" t="s">
        <v>17455</v>
      </c>
      <c r="F3939" s="326" t="s">
        <v>801</v>
      </c>
      <c r="G3939" s="326" t="s">
        <v>896</v>
      </c>
      <c r="H3939" s="326" t="s">
        <v>6249</v>
      </c>
      <c r="I3939" s="327">
        <v>0</v>
      </c>
      <c r="J3939" s="327">
        <v>0</v>
      </c>
      <c r="K3939" s="327">
        <v>0</v>
      </c>
      <c r="L3939" s="327">
        <v>0</v>
      </c>
      <c r="M3939" s="327">
        <v>0</v>
      </c>
      <c r="N3939" s="326" t="s">
        <v>7279</v>
      </c>
    </row>
    <row r="3940" spans="2:14" ht="15" hidden="1" x14ac:dyDescent="0.25">
      <c r="B3940" s="326" t="s">
        <v>17456</v>
      </c>
      <c r="C3940" s="326" t="s">
        <v>1255</v>
      </c>
      <c r="D3940" s="326" t="s">
        <v>14389</v>
      </c>
      <c r="E3940" s="326" t="s">
        <v>6523</v>
      </c>
      <c r="F3940" s="326" t="s">
        <v>801</v>
      </c>
      <c r="G3940" s="326" t="s">
        <v>896</v>
      </c>
      <c r="H3940" s="326" t="s">
        <v>6249</v>
      </c>
      <c r="I3940" s="327">
        <v>0</v>
      </c>
      <c r="J3940" s="327">
        <v>0</v>
      </c>
      <c r="K3940" s="327">
        <v>0</v>
      </c>
      <c r="L3940" s="327">
        <v>0</v>
      </c>
      <c r="M3940" s="327">
        <v>0</v>
      </c>
      <c r="N3940" s="326" t="s">
        <v>7279</v>
      </c>
    </row>
    <row r="3941" spans="2:14" ht="15" hidden="1" x14ac:dyDescent="0.25">
      <c r="B3941" s="326" t="s">
        <v>17457</v>
      </c>
      <c r="C3941" s="326" t="s">
        <v>1255</v>
      </c>
      <c r="D3941" s="326" t="s">
        <v>14389</v>
      </c>
      <c r="E3941" s="326" t="s">
        <v>7958</v>
      </c>
      <c r="F3941" s="326" t="s">
        <v>801</v>
      </c>
      <c r="G3941" s="326" t="s">
        <v>896</v>
      </c>
      <c r="H3941" s="326" t="s">
        <v>6249</v>
      </c>
      <c r="I3941" s="327">
        <v>0</v>
      </c>
      <c r="J3941" s="327">
        <v>0</v>
      </c>
      <c r="K3941" s="327">
        <v>0</v>
      </c>
      <c r="L3941" s="327">
        <v>0</v>
      </c>
      <c r="M3941" s="327">
        <v>0</v>
      </c>
      <c r="N3941" s="326" t="s">
        <v>7279</v>
      </c>
    </row>
    <row r="3942" spans="2:14" ht="15" hidden="1" x14ac:dyDescent="0.25">
      <c r="B3942" s="324" t="s">
        <v>17458</v>
      </c>
      <c r="C3942" s="324" t="s">
        <v>1255</v>
      </c>
      <c r="D3942" s="324" t="s">
        <v>14389</v>
      </c>
      <c r="E3942" s="324" t="s">
        <v>8201</v>
      </c>
      <c r="F3942" s="324" t="s">
        <v>801</v>
      </c>
      <c r="G3942" s="324" t="s">
        <v>896</v>
      </c>
      <c r="H3942" s="324" t="s">
        <v>6249</v>
      </c>
      <c r="I3942" s="325">
        <v>0</v>
      </c>
      <c r="J3942" s="325">
        <v>0</v>
      </c>
      <c r="K3942" s="325">
        <v>0</v>
      </c>
      <c r="L3942" s="325">
        <v>0</v>
      </c>
      <c r="M3942" s="325">
        <v>0</v>
      </c>
      <c r="N3942" s="324" t="s">
        <v>7279</v>
      </c>
    </row>
    <row r="3943" spans="2:14" ht="15" hidden="1" x14ac:dyDescent="0.25">
      <c r="B3943" s="326" t="s">
        <v>17459</v>
      </c>
      <c r="C3943" s="326" t="s">
        <v>1255</v>
      </c>
      <c r="D3943" s="326" t="s">
        <v>14389</v>
      </c>
      <c r="E3943" s="326" t="s">
        <v>8335</v>
      </c>
      <c r="F3943" s="326" t="s">
        <v>801</v>
      </c>
      <c r="G3943" s="326" t="s">
        <v>896</v>
      </c>
      <c r="H3943" s="326" t="s">
        <v>6249</v>
      </c>
      <c r="I3943" s="327">
        <v>0</v>
      </c>
      <c r="J3943" s="327">
        <v>0</v>
      </c>
      <c r="K3943" s="327">
        <v>0</v>
      </c>
      <c r="L3943" s="327">
        <v>0</v>
      </c>
      <c r="M3943" s="327">
        <v>0</v>
      </c>
      <c r="N3943" s="326" t="s">
        <v>7279</v>
      </c>
    </row>
    <row r="3944" spans="2:14" ht="15" hidden="1" x14ac:dyDescent="0.25">
      <c r="B3944" s="324" t="s">
        <v>17460</v>
      </c>
      <c r="C3944" s="324" t="s">
        <v>1255</v>
      </c>
      <c r="D3944" s="324" t="s">
        <v>14389</v>
      </c>
      <c r="E3944" s="324" t="s">
        <v>9543</v>
      </c>
      <c r="F3944" s="324" t="s">
        <v>801</v>
      </c>
      <c r="G3944" s="324" t="s">
        <v>896</v>
      </c>
      <c r="H3944" s="324" t="s">
        <v>6249</v>
      </c>
      <c r="I3944" s="325">
        <v>0</v>
      </c>
      <c r="J3944" s="325">
        <v>0</v>
      </c>
      <c r="K3944" s="325">
        <v>0</v>
      </c>
      <c r="L3944" s="325">
        <v>0</v>
      </c>
      <c r="M3944" s="325">
        <v>0</v>
      </c>
      <c r="N3944" s="324" t="s">
        <v>7279</v>
      </c>
    </row>
    <row r="3945" spans="2:14" ht="15" hidden="1" x14ac:dyDescent="0.25">
      <c r="B3945" s="326" t="s">
        <v>17461</v>
      </c>
      <c r="C3945" s="326" t="s">
        <v>1255</v>
      </c>
      <c r="D3945" s="326" t="s">
        <v>14389</v>
      </c>
      <c r="E3945" s="326" t="s">
        <v>9637</v>
      </c>
      <c r="F3945" s="326" t="s">
        <v>801</v>
      </c>
      <c r="G3945" s="326" t="s">
        <v>896</v>
      </c>
      <c r="H3945" s="326" t="s">
        <v>6249</v>
      </c>
      <c r="I3945" s="327">
        <v>0</v>
      </c>
      <c r="J3945" s="327">
        <v>0</v>
      </c>
      <c r="K3945" s="327">
        <v>0</v>
      </c>
      <c r="L3945" s="327">
        <v>0</v>
      </c>
      <c r="M3945" s="327">
        <v>0</v>
      </c>
      <c r="N3945" s="326" t="s">
        <v>7279</v>
      </c>
    </row>
    <row r="3946" spans="2:14" ht="15" hidden="1" x14ac:dyDescent="0.25">
      <c r="B3946" s="324" t="s">
        <v>17462</v>
      </c>
      <c r="C3946" s="324" t="s">
        <v>1255</v>
      </c>
      <c r="D3946" s="324" t="s">
        <v>14389</v>
      </c>
      <c r="E3946" s="324" t="s">
        <v>9638</v>
      </c>
      <c r="F3946" s="324" t="s">
        <v>801</v>
      </c>
      <c r="G3946" s="324" t="s">
        <v>896</v>
      </c>
      <c r="H3946" s="324" t="s">
        <v>6249</v>
      </c>
      <c r="I3946" s="325">
        <v>0</v>
      </c>
      <c r="J3946" s="325">
        <v>0</v>
      </c>
      <c r="K3946" s="325">
        <v>0</v>
      </c>
      <c r="L3946" s="325">
        <v>0</v>
      </c>
      <c r="M3946" s="325">
        <v>0</v>
      </c>
      <c r="N3946" s="324" t="s">
        <v>7279</v>
      </c>
    </row>
    <row r="3947" spans="2:14" ht="15" hidden="1" x14ac:dyDescent="0.25">
      <c r="B3947" s="326" t="s">
        <v>17463</v>
      </c>
      <c r="C3947" s="326" t="s">
        <v>1255</v>
      </c>
      <c r="D3947" s="326" t="s">
        <v>14389</v>
      </c>
      <c r="E3947" s="326" t="s">
        <v>9639</v>
      </c>
      <c r="F3947" s="326" t="s">
        <v>801</v>
      </c>
      <c r="G3947" s="326" t="s">
        <v>896</v>
      </c>
      <c r="H3947" s="326" t="s">
        <v>6249</v>
      </c>
      <c r="I3947" s="327">
        <v>0</v>
      </c>
      <c r="J3947" s="327">
        <v>0</v>
      </c>
      <c r="K3947" s="327">
        <v>0</v>
      </c>
      <c r="L3947" s="327">
        <v>0</v>
      </c>
      <c r="M3947" s="327">
        <v>0</v>
      </c>
      <c r="N3947" s="326" t="s">
        <v>7279</v>
      </c>
    </row>
    <row r="3948" spans="2:14" ht="15" hidden="1" x14ac:dyDescent="0.25">
      <c r="B3948" s="324" t="s">
        <v>17464</v>
      </c>
      <c r="C3948" s="324" t="s">
        <v>1255</v>
      </c>
      <c r="D3948" s="324" t="s">
        <v>14389</v>
      </c>
      <c r="E3948" s="324" t="s">
        <v>5507</v>
      </c>
      <c r="F3948" s="324" t="s">
        <v>801</v>
      </c>
      <c r="G3948" s="324" t="s">
        <v>896</v>
      </c>
      <c r="H3948" s="324" t="s">
        <v>6249</v>
      </c>
      <c r="I3948" s="325">
        <v>0</v>
      </c>
      <c r="J3948" s="325">
        <v>0</v>
      </c>
      <c r="K3948" s="325">
        <v>0</v>
      </c>
      <c r="L3948" s="325">
        <v>0</v>
      </c>
      <c r="M3948" s="325">
        <v>0</v>
      </c>
      <c r="N3948" s="324" t="s">
        <v>7279</v>
      </c>
    </row>
    <row r="3949" spans="2:14" ht="15" hidden="1" x14ac:dyDescent="0.25">
      <c r="B3949" s="326" t="s">
        <v>17465</v>
      </c>
      <c r="C3949" s="326" t="s">
        <v>1255</v>
      </c>
      <c r="D3949" s="326" t="s">
        <v>14389</v>
      </c>
      <c r="E3949" s="326" t="s">
        <v>12738</v>
      </c>
      <c r="F3949" s="326" t="s">
        <v>801</v>
      </c>
      <c r="G3949" s="326" t="s">
        <v>896</v>
      </c>
      <c r="H3949" s="326" t="s">
        <v>6249</v>
      </c>
      <c r="I3949" s="327">
        <v>0</v>
      </c>
      <c r="J3949" s="327">
        <v>0</v>
      </c>
      <c r="K3949" s="327">
        <v>0</v>
      </c>
      <c r="L3949" s="327">
        <v>0</v>
      </c>
      <c r="M3949" s="327">
        <v>0</v>
      </c>
      <c r="N3949" s="326" t="s">
        <v>7279</v>
      </c>
    </row>
    <row r="3950" spans="2:14" ht="15" hidden="1" x14ac:dyDescent="0.25">
      <c r="B3950" s="324" t="s">
        <v>17466</v>
      </c>
      <c r="C3950" s="324" t="s">
        <v>1255</v>
      </c>
      <c r="D3950" s="324" t="s">
        <v>14389</v>
      </c>
      <c r="E3950" s="324" t="s">
        <v>12739</v>
      </c>
      <c r="F3950" s="324" t="s">
        <v>801</v>
      </c>
      <c r="G3950" s="324" t="s">
        <v>896</v>
      </c>
      <c r="H3950" s="324" t="s">
        <v>6249</v>
      </c>
      <c r="I3950" s="325">
        <v>0</v>
      </c>
      <c r="J3950" s="325">
        <v>0</v>
      </c>
      <c r="K3950" s="325">
        <v>0</v>
      </c>
      <c r="L3950" s="325">
        <v>0</v>
      </c>
      <c r="M3950" s="325">
        <v>0</v>
      </c>
      <c r="N3950" s="324" t="s">
        <v>7279</v>
      </c>
    </row>
    <row r="3951" spans="2:14" ht="15" hidden="1" x14ac:dyDescent="0.25">
      <c r="B3951" s="326" t="s">
        <v>17467</v>
      </c>
      <c r="C3951" s="326" t="s">
        <v>1255</v>
      </c>
      <c r="D3951" s="326" t="s">
        <v>15689</v>
      </c>
      <c r="E3951" s="326" t="s">
        <v>3865</v>
      </c>
      <c r="F3951" s="326" t="s">
        <v>2336</v>
      </c>
      <c r="G3951" s="326" t="s">
        <v>896</v>
      </c>
      <c r="H3951" s="326" t="s">
        <v>6249</v>
      </c>
      <c r="I3951" s="327">
        <v>0</v>
      </c>
      <c r="J3951" s="327">
        <v>0</v>
      </c>
      <c r="K3951" s="327">
        <v>0</v>
      </c>
      <c r="L3951" s="327">
        <v>0</v>
      </c>
      <c r="M3951" s="327">
        <v>0</v>
      </c>
      <c r="N3951" s="326" t="s">
        <v>7279</v>
      </c>
    </row>
    <row r="3952" spans="2:14" ht="15" hidden="1" x14ac:dyDescent="0.25">
      <c r="B3952" s="324" t="s">
        <v>17468</v>
      </c>
      <c r="C3952" s="324" t="s">
        <v>1255</v>
      </c>
      <c r="D3952" s="324" t="s">
        <v>15689</v>
      </c>
      <c r="E3952" s="324" t="s">
        <v>2779</v>
      </c>
      <c r="F3952" s="324" t="s">
        <v>800</v>
      </c>
      <c r="G3952" s="324" t="s">
        <v>896</v>
      </c>
      <c r="H3952" s="324" t="s">
        <v>6249</v>
      </c>
      <c r="I3952" s="325">
        <v>0</v>
      </c>
      <c r="J3952" s="325">
        <v>0</v>
      </c>
      <c r="K3952" s="325">
        <v>0</v>
      </c>
      <c r="L3952" s="325">
        <v>0</v>
      </c>
      <c r="M3952" s="325">
        <v>0</v>
      </c>
      <c r="N3952" s="324" t="s">
        <v>7279</v>
      </c>
    </row>
    <row r="3953" spans="2:14" ht="15" hidden="1" x14ac:dyDescent="0.25">
      <c r="B3953" s="324" t="s">
        <v>17469</v>
      </c>
      <c r="C3953" s="324" t="s">
        <v>1255</v>
      </c>
      <c r="D3953" s="324" t="s">
        <v>15689</v>
      </c>
      <c r="E3953" s="324" t="s">
        <v>10512</v>
      </c>
      <c r="F3953" s="324" t="s">
        <v>1102</v>
      </c>
      <c r="G3953" s="324" t="s">
        <v>896</v>
      </c>
      <c r="H3953" s="324" t="s">
        <v>6249</v>
      </c>
      <c r="I3953" s="325">
        <v>0</v>
      </c>
      <c r="J3953" s="325">
        <v>0</v>
      </c>
      <c r="K3953" s="325">
        <v>0</v>
      </c>
      <c r="L3953" s="325">
        <v>0</v>
      </c>
      <c r="M3953" s="325">
        <v>0</v>
      </c>
      <c r="N3953" s="324" t="s">
        <v>7279</v>
      </c>
    </row>
    <row r="3954" spans="2:14" ht="15" hidden="1" x14ac:dyDescent="0.25">
      <c r="B3954" s="324" t="s">
        <v>17470</v>
      </c>
      <c r="C3954" s="324" t="s">
        <v>1255</v>
      </c>
      <c r="D3954" s="324" t="s">
        <v>15719</v>
      </c>
      <c r="E3954" s="324" t="s">
        <v>2781</v>
      </c>
      <c r="F3954" s="324" t="s">
        <v>801</v>
      </c>
      <c r="G3954" s="324" t="s">
        <v>896</v>
      </c>
      <c r="H3954" s="324" t="s">
        <v>6249</v>
      </c>
      <c r="I3954" s="325">
        <v>0</v>
      </c>
      <c r="J3954" s="325">
        <v>0</v>
      </c>
      <c r="K3954" s="325">
        <v>0</v>
      </c>
      <c r="L3954" s="325">
        <v>0</v>
      </c>
      <c r="M3954" s="325">
        <v>0</v>
      </c>
      <c r="N3954" s="324" t="s">
        <v>7279</v>
      </c>
    </row>
    <row r="3955" spans="2:14" ht="15" hidden="1" x14ac:dyDescent="0.25">
      <c r="B3955" s="324" t="s">
        <v>17471</v>
      </c>
      <c r="C3955" s="324" t="s">
        <v>1255</v>
      </c>
      <c r="D3955" s="324" t="s">
        <v>15719</v>
      </c>
      <c r="E3955" s="324" t="s">
        <v>21774</v>
      </c>
      <c r="F3955" s="324" t="s">
        <v>801</v>
      </c>
      <c r="G3955" s="324" t="s">
        <v>896</v>
      </c>
      <c r="H3955" s="324" t="s">
        <v>6249</v>
      </c>
      <c r="I3955" s="325">
        <v>0</v>
      </c>
      <c r="J3955" s="325">
        <v>0</v>
      </c>
      <c r="K3955" s="325">
        <v>0</v>
      </c>
      <c r="L3955" s="325">
        <v>0</v>
      </c>
      <c r="M3955" s="325">
        <v>0</v>
      </c>
      <c r="N3955" s="324" t="s">
        <v>7279</v>
      </c>
    </row>
    <row r="3956" spans="2:14" ht="15" hidden="1" x14ac:dyDescent="0.25">
      <c r="B3956" s="324" t="s">
        <v>17472</v>
      </c>
      <c r="C3956" s="324" t="s">
        <v>1255</v>
      </c>
      <c r="D3956" s="324" t="s">
        <v>15719</v>
      </c>
      <c r="E3956" s="324" t="s">
        <v>5237</v>
      </c>
      <c r="F3956" s="324" t="s">
        <v>801</v>
      </c>
      <c r="G3956" s="324" t="s">
        <v>896</v>
      </c>
      <c r="H3956" s="324" t="s">
        <v>6249</v>
      </c>
      <c r="I3956" s="325">
        <v>0</v>
      </c>
      <c r="J3956" s="325">
        <v>0</v>
      </c>
      <c r="K3956" s="325">
        <v>0</v>
      </c>
      <c r="L3956" s="325">
        <v>0</v>
      </c>
      <c r="M3956" s="325">
        <v>0</v>
      </c>
      <c r="N3956" s="324" t="s">
        <v>7279</v>
      </c>
    </row>
    <row r="3957" spans="2:14" ht="15" hidden="1" x14ac:dyDescent="0.25">
      <c r="B3957" s="326" t="s">
        <v>17473</v>
      </c>
      <c r="C3957" s="326" t="s">
        <v>1255</v>
      </c>
      <c r="D3957" s="326" t="s">
        <v>15719</v>
      </c>
      <c r="E3957" s="326" t="s">
        <v>5238</v>
      </c>
      <c r="F3957" s="326" t="s">
        <v>801</v>
      </c>
      <c r="G3957" s="326" t="s">
        <v>896</v>
      </c>
      <c r="H3957" s="326" t="s">
        <v>6249</v>
      </c>
      <c r="I3957" s="327">
        <v>0</v>
      </c>
      <c r="J3957" s="327">
        <v>0</v>
      </c>
      <c r="K3957" s="327">
        <v>0</v>
      </c>
      <c r="L3957" s="327">
        <v>0</v>
      </c>
      <c r="M3957" s="327">
        <v>0</v>
      </c>
      <c r="N3957" s="326" t="s">
        <v>7279</v>
      </c>
    </row>
    <row r="3958" spans="2:14" ht="15" hidden="1" x14ac:dyDescent="0.25">
      <c r="B3958" s="326" t="s">
        <v>17474</v>
      </c>
      <c r="C3958" s="326" t="s">
        <v>1255</v>
      </c>
      <c r="D3958" s="326" t="s">
        <v>15719</v>
      </c>
      <c r="E3958" s="326" t="s">
        <v>5240</v>
      </c>
      <c r="F3958" s="326" t="s">
        <v>801</v>
      </c>
      <c r="G3958" s="326" t="s">
        <v>896</v>
      </c>
      <c r="H3958" s="326" t="s">
        <v>6249</v>
      </c>
      <c r="I3958" s="327">
        <v>0</v>
      </c>
      <c r="J3958" s="327">
        <v>0</v>
      </c>
      <c r="K3958" s="327">
        <v>0</v>
      </c>
      <c r="L3958" s="327">
        <v>0</v>
      </c>
      <c r="M3958" s="327">
        <v>0</v>
      </c>
      <c r="N3958" s="326" t="s">
        <v>7279</v>
      </c>
    </row>
    <row r="3959" spans="2:14" ht="15" hidden="1" x14ac:dyDescent="0.25">
      <c r="B3959" s="326" t="s">
        <v>17475</v>
      </c>
      <c r="C3959" s="326" t="s">
        <v>1255</v>
      </c>
      <c r="D3959" s="326" t="s">
        <v>15719</v>
      </c>
      <c r="E3959" s="326" t="s">
        <v>5242</v>
      </c>
      <c r="F3959" s="326" t="s">
        <v>801</v>
      </c>
      <c r="G3959" s="326" t="s">
        <v>896</v>
      </c>
      <c r="H3959" s="326" t="s">
        <v>6249</v>
      </c>
      <c r="I3959" s="327">
        <v>0</v>
      </c>
      <c r="J3959" s="327">
        <v>0</v>
      </c>
      <c r="K3959" s="327">
        <v>0</v>
      </c>
      <c r="L3959" s="327">
        <v>0</v>
      </c>
      <c r="M3959" s="327">
        <v>0</v>
      </c>
      <c r="N3959" s="326" t="s">
        <v>7279</v>
      </c>
    </row>
    <row r="3960" spans="2:14" ht="15" hidden="1" x14ac:dyDescent="0.25">
      <c r="B3960" s="324" t="s">
        <v>17476</v>
      </c>
      <c r="C3960" s="324" t="s">
        <v>1255</v>
      </c>
      <c r="D3960" s="324" t="s">
        <v>15719</v>
      </c>
      <c r="E3960" s="324" t="s">
        <v>12742</v>
      </c>
      <c r="F3960" s="324" t="s">
        <v>801</v>
      </c>
      <c r="G3960" s="324" t="s">
        <v>896</v>
      </c>
      <c r="H3960" s="324" t="s">
        <v>6249</v>
      </c>
      <c r="I3960" s="325">
        <v>0</v>
      </c>
      <c r="J3960" s="325">
        <v>0</v>
      </c>
      <c r="K3960" s="325">
        <v>0</v>
      </c>
      <c r="L3960" s="325">
        <v>0</v>
      </c>
      <c r="M3960" s="325">
        <v>0</v>
      </c>
      <c r="N3960" s="324" t="s">
        <v>7279</v>
      </c>
    </row>
    <row r="3961" spans="2:14" ht="15" hidden="1" x14ac:dyDescent="0.25">
      <c r="B3961" s="324" t="s">
        <v>17477</v>
      </c>
      <c r="C3961" s="324" t="s">
        <v>1255</v>
      </c>
      <c r="D3961" s="324" t="s">
        <v>15719</v>
      </c>
      <c r="E3961" s="324" t="s">
        <v>8103</v>
      </c>
      <c r="F3961" s="324" t="s">
        <v>801</v>
      </c>
      <c r="G3961" s="324" t="s">
        <v>896</v>
      </c>
      <c r="H3961" s="324" t="s">
        <v>6249</v>
      </c>
      <c r="I3961" s="325">
        <v>0</v>
      </c>
      <c r="J3961" s="325">
        <v>0</v>
      </c>
      <c r="K3961" s="325">
        <v>0</v>
      </c>
      <c r="L3961" s="325">
        <v>0</v>
      </c>
      <c r="M3961" s="325">
        <v>0</v>
      </c>
      <c r="N3961" s="324" t="s">
        <v>7279</v>
      </c>
    </row>
    <row r="3962" spans="2:14" ht="15" hidden="1" x14ac:dyDescent="0.25">
      <c r="B3962" s="324" t="s">
        <v>17478</v>
      </c>
      <c r="C3962" s="324" t="s">
        <v>1255</v>
      </c>
      <c r="D3962" s="324" t="s">
        <v>15719</v>
      </c>
      <c r="E3962" s="324" t="s">
        <v>6525</v>
      </c>
      <c r="F3962" s="324" t="s">
        <v>801</v>
      </c>
      <c r="G3962" s="324" t="s">
        <v>896</v>
      </c>
      <c r="H3962" s="324" t="s">
        <v>6249</v>
      </c>
      <c r="I3962" s="325">
        <v>0</v>
      </c>
      <c r="J3962" s="325">
        <v>0</v>
      </c>
      <c r="K3962" s="325">
        <v>0</v>
      </c>
      <c r="L3962" s="325">
        <v>0</v>
      </c>
      <c r="M3962" s="325">
        <v>0</v>
      </c>
      <c r="N3962" s="324" t="s">
        <v>7279</v>
      </c>
    </row>
    <row r="3963" spans="2:14" ht="15" hidden="1" x14ac:dyDescent="0.25">
      <c r="B3963" s="324" t="s">
        <v>17479</v>
      </c>
      <c r="C3963" s="324" t="s">
        <v>1255</v>
      </c>
      <c r="D3963" s="324" t="s">
        <v>15719</v>
      </c>
      <c r="E3963" s="324" t="s">
        <v>3867</v>
      </c>
      <c r="F3963" s="324" t="s">
        <v>801</v>
      </c>
      <c r="G3963" s="324" t="s">
        <v>896</v>
      </c>
      <c r="H3963" s="324" t="s">
        <v>6249</v>
      </c>
      <c r="I3963" s="325">
        <v>0</v>
      </c>
      <c r="J3963" s="325">
        <v>0</v>
      </c>
      <c r="K3963" s="325">
        <v>0</v>
      </c>
      <c r="L3963" s="325">
        <v>0</v>
      </c>
      <c r="M3963" s="325">
        <v>0</v>
      </c>
      <c r="N3963" s="324" t="s">
        <v>7279</v>
      </c>
    </row>
    <row r="3964" spans="2:14" ht="15" hidden="1" x14ac:dyDescent="0.25">
      <c r="B3964" s="324" t="s">
        <v>17480</v>
      </c>
      <c r="C3964" s="324" t="s">
        <v>1255</v>
      </c>
      <c r="D3964" s="324" t="s">
        <v>15719</v>
      </c>
      <c r="E3964" s="324" t="s">
        <v>5245</v>
      </c>
      <c r="F3964" s="324" t="s">
        <v>801</v>
      </c>
      <c r="G3964" s="324" t="s">
        <v>896</v>
      </c>
      <c r="H3964" s="324" t="s">
        <v>6249</v>
      </c>
      <c r="I3964" s="325">
        <v>0</v>
      </c>
      <c r="J3964" s="325">
        <v>0</v>
      </c>
      <c r="K3964" s="325">
        <v>0</v>
      </c>
      <c r="L3964" s="325">
        <v>0</v>
      </c>
      <c r="M3964" s="325">
        <v>0</v>
      </c>
      <c r="N3964" s="324" t="s">
        <v>7279</v>
      </c>
    </row>
    <row r="3965" spans="2:14" ht="15" hidden="1" x14ac:dyDescent="0.25">
      <c r="B3965" s="324" t="s">
        <v>17481</v>
      </c>
      <c r="C3965" s="324" t="s">
        <v>1255</v>
      </c>
      <c r="D3965" s="324" t="s">
        <v>15719</v>
      </c>
      <c r="E3965" s="324" t="s">
        <v>9536</v>
      </c>
      <c r="F3965" s="324" t="s">
        <v>801</v>
      </c>
      <c r="G3965" s="324" t="s">
        <v>896</v>
      </c>
      <c r="H3965" s="324" t="s">
        <v>6249</v>
      </c>
      <c r="I3965" s="325">
        <v>0</v>
      </c>
      <c r="J3965" s="325">
        <v>0</v>
      </c>
      <c r="K3965" s="325">
        <v>0</v>
      </c>
      <c r="L3965" s="325">
        <v>0</v>
      </c>
      <c r="M3965" s="325">
        <v>0</v>
      </c>
      <c r="N3965" s="324" t="s">
        <v>7279</v>
      </c>
    </row>
    <row r="3966" spans="2:14" ht="15" hidden="1" x14ac:dyDescent="0.25">
      <c r="B3966" s="326" t="s">
        <v>17482</v>
      </c>
      <c r="C3966" s="326" t="s">
        <v>1255</v>
      </c>
      <c r="D3966" s="326" t="s">
        <v>15722</v>
      </c>
      <c r="E3966" s="326" t="s">
        <v>7367</v>
      </c>
      <c r="F3966" s="326" t="s">
        <v>801</v>
      </c>
      <c r="G3966" s="326" t="s">
        <v>896</v>
      </c>
      <c r="H3966" s="326" t="s">
        <v>6249</v>
      </c>
      <c r="I3966" s="327">
        <v>0</v>
      </c>
      <c r="J3966" s="327">
        <v>0</v>
      </c>
      <c r="K3966" s="327">
        <v>0</v>
      </c>
      <c r="L3966" s="327">
        <v>0</v>
      </c>
      <c r="M3966" s="327">
        <v>0</v>
      </c>
      <c r="N3966" s="326" t="s">
        <v>7279</v>
      </c>
    </row>
    <row r="3967" spans="2:14" ht="15" hidden="1" x14ac:dyDescent="0.25">
      <c r="B3967" s="324" t="s">
        <v>17483</v>
      </c>
      <c r="C3967" s="324" t="s">
        <v>1255</v>
      </c>
      <c r="D3967" s="324" t="s">
        <v>15722</v>
      </c>
      <c r="E3967" s="324" t="s">
        <v>7368</v>
      </c>
      <c r="F3967" s="324" t="s">
        <v>801</v>
      </c>
      <c r="G3967" s="324" t="s">
        <v>896</v>
      </c>
      <c r="H3967" s="324" t="s">
        <v>6249</v>
      </c>
      <c r="I3967" s="325">
        <v>0</v>
      </c>
      <c r="J3967" s="325">
        <v>0</v>
      </c>
      <c r="K3967" s="325">
        <v>0</v>
      </c>
      <c r="L3967" s="325">
        <v>0</v>
      </c>
      <c r="M3967" s="325">
        <v>0</v>
      </c>
      <c r="N3967" s="324" t="s">
        <v>7279</v>
      </c>
    </row>
    <row r="3968" spans="2:14" ht="15" hidden="1" x14ac:dyDescent="0.25">
      <c r="B3968" s="324" t="s">
        <v>17484</v>
      </c>
      <c r="C3968" s="324" t="s">
        <v>1255</v>
      </c>
      <c r="D3968" s="324" t="s">
        <v>15722</v>
      </c>
      <c r="E3968" s="324" t="s">
        <v>7369</v>
      </c>
      <c r="F3968" s="324" t="s">
        <v>801</v>
      </c>
      <c r="G3968" s="324" t="s">
        <v>896</v>
      </c>
      <c r="H3968" s="324" t="s">
        <v>6249</v>
      </c>
      <c r="I3968" s="325">
        <v>0</v>
      </c>
      <c r="J3968" s="325">
        <v>0</v>
      </c>
      <c r="K3968" s="325">
        <v>0</v>
      </c>
      <c r="L3968" s="325">
        <v>0</v>
      </c>
      <c r="M3968" s="325">
        <v>0</v>
      </c>
      <c r="N3968" s="324" t="s">
        <v>7279</v>
      </c>
    </row>
    <row r="3969" spans="2:14" ht="15" hidden="1" x14ac:dyDescent="0.25">
      <c r="B3969" s="326" t="s">
        <v>17485</v>
      </c>
      <c r="C3969" s="326" t="s">
        <v>1255</v>
      </c>
      <c r="D3969" s="326" t="s">
        <v>15722</v>
      </c>
      <c r="E3969" s="326" t="s">
        <v>5816</v>
      </c>
      <c r="F3969" s="326" t="s">
        <v>801</v>
      </c>
      <c r="G3969" s="326" t="s">
        <v>896</v>
      </c>
      <c r="H3969" s="326" t="s">
        <v>6249</v>
      </c>
      <c r="I3969" s="327">
        <v>0</v>
      </c>
      <c r="J3969" s="327">
        <v>0</v>
      </c>
      <c r="K3969" s="327">
        <v>0</v>
      </c>
      <c r="L3969" s="327">
        <v>0</v>
      </c>
      <c r="M3969" s="327">
        <v>0</v>
      </c>
      <c r="N3969" s="326" t="s">
        <v>7279</v>
      </c>
    </row>
    <row r="3970" spans="2:14" ht="15" hidden="1" x14ac:dyDescent="0.25">
      <c r="B3970" s="324" t="s">
        <v>17486</v>
      </c>
      <c r="C3970" s="324" t="s">
        <v>1255</v>
      </c>
      <c r="D3970" s="324" t="s">
        <v>15722</v>
      </c>
      <c r="E3970" s="324" t="s">
        <v>3871</v>
      </c>
      <c r="F3970" s="324" t="s">
        <v>801</v>
      </c>
      <c r="G3970" s="324" t="s">
        <v>896</v>
      </c>
      <c r="H3970" s="324" t="s">
        <v>6249</v>
      </c>
      <c r="I3970" s="325">
        <v>0</v>
      </c>
      <c r="J3970" s="325">
        <v>0</v>
      </c>
      <c r="K3970" s="325">
        <v>0</v>
      </c>
      <c r="L3970" s="325">
        <v>0</v>
      </c>
      <c r="M3970" s="325">
        <v>0</v>
      </c>
      <c r="N3970" s="324" t="s">
        <v>7279</v>
      </c>
    </row>
    <row r="3971" spans="2:14" ht="15" hidden="1" x14ac:dyDescent="0.25">
      <c r="B3971" s="326" t="s">
        <v>17487</v>
      </c>
      <c r="C3971" s="326" t="s">
        <v>1255</v>
      </c>
      <c r="D3971" s="326" t="s">
        <v>15722</v>
      </c>
      <c r="E3971" s="326" t="s">
        <v>7229</v>
      </c>
      <c r="F3971" s="326" t="s">
        <v>800</v>
      </c>
      <c r="G3971" s="326" t="s">
        <v>896</v>
      </c>
      <c r="H3971" s="326" t="s">
        <v>6249</v>
      </c>
      <c r="I3971" s="327">
        <v>0</v>
      </c>
      <c r="J3971" s="327">
        <v>0</v>
      </c>
      <c r="K3971" s="327">
        <v>0</v>
      </c>
      <c r="L3971" s="327">
        <v>0</v>
      </c>
      <c r="M3971" s="327">
        <v>0</v>
      </c>
      <c r="N3971" s="326" t="s">
        <v>7279</v>
      </c>
    </row>
    <row r="3972" spans="2:14" ht="15" hidden="1" x14ac:dyDescent="0.25">
      <c r="B3972" s="324" t="s">
        <v>17488</v>
      </c>
      <c r="C3972" s="324" t="s">
        <v>1255</v>
      </c>
      <c r="D3972" s="324" t="s">
        <v>16113</v>
      </c>
      <c r="E3972" s="324" t="s">
        <v>2783</v>
      </c>
      <c r="F3972" s="324" t="s">
        <v>1102</v>
      </c>
      <c r="G3972" s="324" t="s">
        <v>896</v>
      </c>
      <c r="H3972" s="324" t="s">
        <v>6249</v>
      </c>
      <c r="I3972" s="325">
        <v>0</v>
      </c>
      <c r="J3972" s="325">
        <v>0</v>
      </c>
      <c r="K3972" s="325">
        <v>0</v>
      </c>
      <c r="L3972" s="325">
        <v>0</v>
      </c>
      <c r="M3972" s="325">
        <v>0</v>
      </c>
      <c r="N3972" s="324" t="s">
        <v>7279</v>
      </c>
    </row>
    <row r="3973" spans="2:14" ht="15" hidden="1" x14ac:dyDescent="0.25">
      <c r="B3973" s="324" t="s">
        <v>17489</v>
      </c>
      <c r="C3973" s="324" t="s">
        <v>1255</v>
      </c>
      <c r="D3973" s="324" t="s">
        <v>16203</v>
      </c>
      <c r="E3973" s="324" t="s">
        <v>17490</v>
      </c>
      <c r="F3973" s="324" t="s">
        <v>2327</v>
      </c>
      <c r="G3973" s="324" t="s">
        <v>896</v>
      </c>
      <c r="H3973" s="324" t="s">
        <v>6249</v>
      </c>
      <c r="I3973" s="325">
        <v>0</v>
      </c>
      <c r="J3973" s="325">
        <v>0</v>
      </c>
      <c r="K3973" s="325">
        <v>0</v>
      </c>
      <c r="L3973" s="325">
        <v>0</v>
      </c>
      <c r="M3973" s="325">
        <v>0</v>
      </c>
      <c r="N3973" s="324" t="s">
        <v>7279</v>
      </c>
    </row>
    <row r="3974" spans="2:14" ht="15" hidden="1" x14ac:dyDescent="0.25">
      <c r="B3974" s="324" t="s">
        <v>17491</v>
      </c>
      <c r="C3974" s="324" t="s">
        <v>1255</v>
      </c>
      <c r="D3974" s="324" t="s">
        <v>16203</v>
      </c>
      <c r="E3974" s="324" t="s">
        <v>6529</v>
      </c>
      <c r="F3974" s="324" t="s">
        <v>2327</v>
      </c>
      <c r="G3974" s="324" t="s">
        <v>896</v>
      </c>
      <c r="H3974" s="324" t="s">
        <v>6249</v>
      </c>
      <c r="I3974" s="325">
        <v>0</v>
      </c>
      <c r="J3974" s="325">
        <v>0</v>
      </c>
      <c r="K3974" s="325">
        <v>0</v>
      </c>
      <c r="L3974" s="325">
        <v>0</v>
      </c>
      <c r="M3974" s="325">
        <v>0</v>
      </c>
      <c r="N3974" s="324" t="s">
        <v>7279</v>
      </c>
    </row>
    <row r="3975" spans="2:14" ht="15" hidden="1" x14ac:dyDescent="0.25">
      <c r="B3975" s="324" t="s">
        <v>17492</v>
      </c>
      <c r="C3975" s="324" t="s">
        <v>1255</v>
      </c>
      <c r="D3975" s="324" t="s">
        <v>16203</v>
      </c>
      <c r="E3975" s="324" t="s">
        <v>17493</v>
      </c>
      <c r="F3975" s="324" t="s">
        <v>801</v>
      </c>
      <c r="G3975" s="324" t="s">
        <v>896</v>
      </c>
      <c r="H3975" s="324" t="s">
        <v>6249</v>
      </c>
      <c r="I3975" s="325">
        <v>0</v>
      </c>
      <c r="J3975" s="325">
        <v>0</v>
      </c>
      <c r="K3975" s="325">
        <v>0</v>
      </c>
      <c r="L3975" s="325">
        <v>0</v>
      </c>
      <c r="M3975" s="325">
        <v>0</v>
      </c>
      <c r="N3975" s="324" t="s">
        <v>7279</v>
      </c>
    </row>
    <row r="3976" spans="2:14" ht="15" hidden="1" x14ac:dyDescent="0.25">
      <c r="B3976" s="324" t="s">
        <v>17494</v>
      </c>
      <c r="C3976" s="324" t="s">
        <v>1255</v>
      </c>
      <c r="D3976" s="324" t="s">
        <v>16326</v>
      </c>
      <c r="E3976" s="324" t="s">
        <v>8712</v>
      </c>
      <c r="F3976" s="324" t="s">
        <v>801</v>
      </c>
      <c r="G3976" s="324" t="s">
        <v>896</v>
      </c>
      <c r="H3976" s="324" t="s">
        <v>6249</v>
      </c>
      <c r="I3976" s="325">
        <v>0</v>
      </c>
      <c r="J3976" s="325">
        <v>0</v>
      </c>
      <c r="K3976" s="325">
        <v>0</v>
      </c>
      <c r="L3976" s="325">
        <v>0</v>
      </c>
      <c r="M3976" s="325">
        <v>0</v>
      </c>
      <c r="N3976" s="324" t="s">
        <v>7279</v>
      </c>
    </row>
    <row r="3977" spans="2:14" ht="15" hidden="1" x14ac:dyDescent="0.25">
      <c r="B3977" s="324" t="s">
        <v>17495</v>
      </c>
      <c r="C3977" s="324" t="s">
        <v>1255</v>
      </c>
      <c r="D3977" s="324" t="s">
        <v>4183</v>
      </c>
      <c r="E3977" s="324" t="s">
        <v>6530</v>
      </c>
      <c r="F3977" s="324" t="s">
        <v>801</v>
      </c>
      <c r="G3977" s="324" t="s">
        <v>896</v>
      </c>
      <c r="H3977" s="324" t="s">
        <v>6249</v>
      </c>
      <c r="I3977" s="325">
        <v>0</v>
      </c>
      <c r="J3977" s="325">
        <v>0</v>
      </c>
      <c r="K3977" s="325">
        <v>0</v>
      </c>
      <c r="L3977" s="325">
        <v>0</v>
      </c>
      <c r="M3977" s="325">
        <v>0</v>
      </c>
      <c r="N3977" s="324" t="s">
        <v>7279</v>
      </c>
    </row>
    <row r="3978" spans="2:14" ht="15" hidden="1" x14ac:dyDescent="0.25">
      <c r="B3978" s="326" t="s">
        <v>17496</v>
      </c>
      <c r="C3978" s="326" t="s">
        <v>1255</v>
      </c>
      <c r="D3978" s="326" t="s">
        <v>4183</v>
      </c>
      <c r="E3978" s="326" t="s">
        <v>2788</v>
      </c>
      <c r="F3978" s="326" t="s">
        <v>801</v>
      </c>
      <c r="G3978" s="326" t="s">
        <v>896</v>
      </c>
      <c r="H3978" s="326" t="s">
        <v>6249</v>
      </c>
      <c r="I3978" s="327">
        <v>0</v>
      </c>
      <c r="J3978" s="327">
        <v>0</v>
      </c>
      <c r="K3978" s="327">
        <v>0</v>
      </c>
      <c r="L3978" s="327">
        <v>0</v>
      </c>
      <c r="M3978" s="327">
        <v>0</v>
      </c>
      <c r="N3978" s="326" t="s">
        <v>7279</v>
      </c>
    </row>
    <row r="3979" spans="2:14" ht="15" hidden="1" x14ac:dyDescent="0.25">
      <c r="B3979" s="324" t="s">
        <v>17497</v>
      </c>
      <c r="C3979" s="324" t="s">
        <v>1255</v>
      </c>
      <c r="D3979" s="324" t="s">
        <v>4183</v>
      </c>
      <c r="E3979" s="324" t="s">
        <v>5818</v>
      </c>
      <c r="F3979" s="324" t="s">
        <v>2327</v>
      </c>
      <c r="G3979" s="324" t="s">
        <v>896</v>
      </c>
      <c r="H3979" s="324" t="s">
        <v>6249</v>
      </c>
      <c r="I3979" s="325">
        <v>0</v>
      </c>
      <c r="J3979" s="325">
        <v>0</v>
      </c>
      <c r="K3979" s="325">
        <v>0</v>
      </c>
      <c r="L3979" s="325">
        <v>0</v>
      </c>
      <c r="M3979" s="325">
        <v>0</v>
      </c>
      <c r="N3979" s="324" t="s">
        <v>7279</v>
      </c>
    </row>
    <row r="3980" spans="2:14" ht="15" hidden="1" x14ac:dyDescent="0.25">
      <c r="B3980" s="326" t="s">
        <v>17498</v>
      </c>
      <c r="C3980" s="326" t="s">
        <v>1255</v>
      </c>
      <c r="D3980" s="326" t="s">
        <v>4183</v>
      </c>
      <c r="E3980" s="326" t="s">
        <v>9427</v>
      </c>
      <c r="F3980" s="326" t="s">
        <v>2318</v>
      </c>
      <c r="G3980" s="326" t="s">
        <v>896</v>
      </c>
      <c r="H3980" s="326" t="s">
        <v>6249</v>
      </c>
      <c r="I3980" s="327">
        <v>0</v>
      </c>
      <c r="J3980" s="327">
        <v>0</v>
      </c>
      <c r="K3980" s="327">
        <v>0</v>
      </c>
      <c r="L3980" s="327">
        <v>0</v>
      </c>
      <c r="M3980" s="327">
        <v>0</v>
      </c>
      <c r="N3980" s="326" t="s">
        <v>7279</v>
      </c>
    </row>
    <row r="3981" spans="2:14" ht="15" hidden="1" x14ac:dyDescent="0.25">
      <c r="B3981" s="326" t="s">
        <v>17499</v>
      </c>
      <c r="C3981" s="326" t="s">
        <v>1255</v>
      </c>
      <c r="D3981" s="326" t="s">
        <v>4183</v>
      </c>
      <c r="E3981" s="326" t="s">
        <v>6532</v>
      </c>
      <c r="F3981" s="326" t="s">
        <v>801</v>
      </c>
      <c r="G3981" s="326" t="s">
        <v>896</v>
      </c>
      <c r="H3981" s="326" t="s">
        <v>6249</v>
      </c>
      <c r="I3981" s="327">
        <v>0</v>
      </c>
      <c r="J3981" s="327">
        <v>0</v>
      </c>
      <c r="K3981" s="327">
        <v>0</v>
      </c>
      <c r="L3981" s="327">
        <v>0</v>
      </c>
      <c r="M3981" s="327">
        <v>0</v>
      </c>
      <c r="N3981" s="326" t="s">
        <v>7279</v>
      </c>
    </row>
    <row r="3982" spans="2:14" ht="15" hidden="1" x14ac:dyDescent="0.25">
      <c r="B3982" s="326" t="s">
        <v>17500</v>
      </c>
      <c r="C3982" s="326" t="s">
        <v>1255</v>
      </c>
      <c r="D3982" s="326" t="s">
        <v>4183</v>
      </c>
      <c r="E3982" s="326" t="s">
        <v>10515</v>
      </c>
      <c r="F3982" s="326" t="s">
        <v>801</v>
      </c>
      <c r="G3982" s="326" t="s">
        <v>896</v>
      </c>
      <c r="H3982" s="326" t="s">
        <v>6249</v>
      </c>
      <c r="I3982" s="327">
        <v>0</v>
      </c>
      <c r="J3982" s="327">
        <v>0</v>
      </c>
      <c r="K3982" s="327">
        <v>0</v>
      </c>
      <c r="L3982" s="327">
        <v>0</v>
      </c>
      <c r="M3982" s="327">
        <v>0</v>
      </c>
      <c r="N3982" s="326" t="s">
        <v>7279</v>
      </c>
    </row>
    <row r="3983" spans="2:14" ht="15" hidden="1" x14ac:dyDescent="0.25">
      <c r="B3983" s="324" t="s">
        <v>17501</v>
      </c>
      <c r="C3983" s="324" t="s">
        <v>1255</v>
      </c>
      <c r="D3983" s="324" t="s">
        <v>4183</v>
      </c>
      <c r="E3983" s="324" t="s">
        <v>9428</v>
      </c>
      <c r="F3983" s="324" t="s">
        <v>801</v>
      </c>
      <c r="G3983" s="324" t="s">
        <v>896</v>
      </c>
      <c r="H3983" s="324" t="s">
        <v>6249</v>
      </c>
      <c r="I3983" s="325">
        <v>0</v>
      </c>
      <c r="J3983" s="325">
        <v>0</v>
      </c>
      <c r="K3983" s="325">
        <v>0</v>
      </c>
      <c r="L3983" s="325">
        <v>0</v>
      </c>
      <c r="M3983" s="325">
        <v>0</v>
      </c>
      <c r="N3983" s="324" t="s">
        <v>7279</v>
      </c>
    </row>
    <row r="3984" spans="2:14" ht="15" hidden="1" x14ac:dyDescent="0.25">
      <c r="B3984" s="324" t="s">
        <v>17502</v>
      </c>
      <c r="C3984" s="324" t="s">
        <v>1255</v>
      </c>
      <c r="D3984" s="324" t="s">
        <v>4183</v>
      </c>
      <c r="E3984" s="324" t="s">
        <v>5133</v>
      </c>
      <c r="F3984" s="324" t="s">
        <v>801</v>
      </c>
      <c r="G3984" s="324" t="s">
        <v>896</v>
      </c>
      <c r="H3984" s="324" t="s">
        <v>6249</v>
      </c>
      <c r="I3984" s="325">
        <v>0</v>
      </c>
      <c r="J3984" s="325">
        <v>0</v>
      </c>
      <c r="K3984" s="325">
        <v>0</v>
      </c>
      <c r="L3984" s="325">
        <v>0</v>
      </c>
      <c r="M3984" s="325">
        <v>0</v>
      </c>
      <c r="N3984" s="324" t="s">
        <v>7279</v>
      </c>
    </row>
    <row r="3985" spans="2:14" ht="15" hidden="1" x14ac:dyDescent="0.25">
      <c r="B3985" s="324" t="s">
        <v>17503</v>
      </c>
      <c r="C3985" s="324" t="s">
        <v>1255</v>
      </c>
      <c r="D3985" s="324" t="s">
        <v>4183</v>
      </c>
      <c r="E3985" s="324" t="s">
        <v>9867</v>
      </c>
      <c r="F3985" s="324" t="s">
        <v>801</v>
      </c>
      <c r="G3985" s="324" t="s">
        <v>896</v>
      </c>
      <c r="H3985" s="324" t="s">
        <v>6249</v>
      </c>
      <c r="I3985" s="325">
        <v>0</v>
      </c>
      <c r="J3985" s="325">
        <v>0</v>
      </c>
      <c r="K3985" s="325">
        <v>0</v>
      </c>
      <c r="L3985" s="325">
        <v>0</v>
      </c>
      <c r="M3985" s="325">
        <v>0</v>
      </c>
      <c r="N3985" s="324" t="s">
        <v>7279</v>
      </c>
    </row>
    <row r="3986" spans="2:14" ht="15" hidden="1" x14ac:dyDescent="0.25">
      <c r="B3986" s="326" t="s">
        <v>17504</v>
      </c>
      <c r="C3986" s="326" t="s">
        <v>1255</v>
      </c>
      <c r="D3986" s="326" t="s">
        <v>4183</v>
      </c>
      <c r="E3986" s="326" t="s">
        <v>7044</v>
      </c>
      <c r="F3986" s="326" t="s">
        <v>801</v>
      </c>
      <c r="G3986" s="326" t="s">
        <v>896</v>
      </c>
      <c r="H3986" s="326" t="s">
        <v>6249</v>
      </c>
      <c r="I3986" s="327">
        <v>0</v>
      </c>
      <c r="J3986" s="327">
        <v>0</v>
      </c>
      <c r="K3986" s="327">
        <v>0</v>
      </c>
      <c r="L3986" s="327">
        <v>0</v>
      </c>
      <c r="M3986" s="327">
        <v>0</v>
      </c>
      <c r="N3986" s="326" t="s">
        <v>7279</v>
      </c>
    </row>
    <row r="3987" spans="2:14" ht="15" hidden="1" x14ac:dyDescent="0.25">
      <c r="B3987" s="326" t="s">
        <v>17505</v>
      </c>
      <c r="C3987" s="326" t="s">
        <v>1255</v>
      </c>
      <c r="D3987" s="326" t="s">
        <v>4183</v>
      </c>
      <c r="E3987" s="326" t="s">
        <v>2802</v>
      </c>
      <c r="F3987" s="326" t="s">
        <v>801</v>
      </c>
      <c r="G3987" s="326" t="s">
        <v>896</v>
      </c>
      <c r="H3987" s="326" t="s">
        <v>6249</v>
      </c>
      <c r="I3987" s="327">
        <v>0</v>
      </c>
      <c r="J3987" s="327">
        <v>0</v>
      </c>
      <c r="K3987" s="327">
        <v>0</v>
      </c>
      <c r="L3987" s="327">
        <v>0</v>
      </c>
      <c r="M3987" s="327">
        <v>0</v>
      </c>
      <c r="N3987" s="326" t="s">
        <v>7279</v>
      </c>
    </row>
    <row r="3988" spans="2:14" ht="15" hidden="1" x14ac:dyDescent="0.25">
      <c r="B3988" s="326" t="s">
        <v>17506</v>
      </c>
      <c r="C3988" s="326" t="s">
        <v>1255</v>
      </c>
      <c r="D3988" s="326" t="s">
        <v>4183</v>
      </c>
      <c r="E3988" s="326" t="s">
        <v>2804</v>
      </c>
      <c r="F3988" s="326" t="s">
        <v>801</v>
      </c>
      <c r="G3988" s="326" t="s">
        <v>896</v>
      </c>
      <c r="H3988" s="326" t="s">
        <v>6249</v>
      </c>
      <c r="I3988" s="327">
        <v>0</v>
      </c>
      <c r="J3988" s="327">
        <v>0</v>
      </c>
      <c r="K3988" s="327">
        <v>0</v>
      </c>
      <c r="L3988" s="327">
        <v>0</v>
      </c>
      <c r="M3988" s="327">
        <v>0</v>
      </c>
      <c r="N3988" s="326" t="s">
        <v>7279</v>
      </c>
    </row>
    <row r="3989" spans="2:14" ht="15" hidden="1" x14ac:dyDescent="0.25">
      <c r="B3989" s="324" t="s">
        <v>17507</v>
      </c>
      <c r="C3989" s="324" t="s">
        <v>1255</v>
      </c>
      <c r="D3989" s="324" t="s">
        <v>4183</v>
      </c>
      <c r="E3989" s="324" t="s">
        <v>6533</v>
      </c>
      <c r="F3989" s="324" t="s">
        <v>801</v>
      </c>
      <c r="G3989" s="324" t="s">
        <v>896</v>
      </c>
      <c r="H3989" s="324" t="s">
        <v>6249</v>
      </c>
      <c r="I3989" s="325">
        <v>0</v>
      </c>
      <c r="J3989" s="325">
        <v>0</v>
      </c>
      <c r="K3989" s="325">
        <v>0</v>
      </c>
      <c r="L3989" s="325">
        <v>0</v>
      </c>
      <c r="M3989" s="325">
        <v>0</v>
      </c>
      <c r="N3989" s="324" t="s">
        <v>7279</v>
      </c>
    </row>
    <row r="3990" spans="2:14" ht="15" hidden="1" x14ac:dyDescent="0.25">
      <c r="B3990" s="324" t="s">
        <v>17508</v>
      </c>
      <c r="C3990" s="324" t="s">
        <v>1255</v>
      </c>
      <c r="D3990" s="324" t="s">
        <v>4183</v>
      </c>
      <c r="E3990" s="324" t="s">
        <v>7720</v>
      </c>
      <c r="F3990" s="324" t="s">
        <v>801</v>
      </c>
      <c r="G3990" s="324" t="s">
        <v>896</v>
      </c>
      <c r="H3990" s="324" t="s">
        <v>6249</v>
      </c>
      <c r="I3990" s="325">
        <v>0</v>
      </c>
      <c r="J3990" s="325">
        <v>0</v>
      </c>
      <c r="K3990" s="325">
        <v>0</v>
      </c>
      <c r="L3990" s="325">
        <v>0</v>
      </c>
      <c r="M3990" s="325">
        <v>0</v>
      </c>
      <c r="N3990" s="324" t="s">
        <v>7279</v>
      </c>
    </row>
    <row r="3991" spans="2:14" ht="15" hidden="1" x14ac:dyDescent="0.25">
      <c r="B3991" s="326" t="s">
        <v>17509</v>
      </c>
      <c r="C3991" s="326" t="s">
        <v>1255</v>
      </c>
      <c r="D3991" s="326" t="s">
        <v>4183</v>
      </c>
      <c r="E3991" s="326" t="s">
        <v>17510</v>
      </c>
      <c r="F3991" s="326" t="s">
        <v>801</v>
      </c>
      <c r="G3991" s="326" t="s">
        <v>896</v>
      </c>
      <c r="H3991" s="326" t="s">
        <v>6249</v>
      </c>
      <c r="I3991" s="327">
        <v>0</v>
      </c>
      <c r="J3991" s="327">
        <v>0</v>
      </c>
      <c r="K3991" s="327">
        <v>0</v>
      </c>
      <c r="L3991" s="327">
        <v>0</v>
      </c>
      <c r="M3991" s="327">
        <v>0</v>
      </c>
      <c r="N3991" s="326" t="s">
        <v>7279</v>
      </c>
    </row>
    <row r="3992" spans="2:14" ht="15" hidden="1" x14ac:dyDescent="0.25">
      <c r="B3992" s="324" t="s">
        <v>17511</v>
      </c>
      <c r="C3992" s="324" t="s">
        <v>1255</v>
      </c>
      <c r="D3992" s="324" t="s">
        <v>4183</v>
      </c>
      <c r="E3992" s="324" t="s">
        <v>17512</v>
      </c>
      <c r="F3992" s="324" t="s">
        <v>801</v>
      </c>
      <c r="G3992" s="324" t="s">
        <v>896</v>
      </c>
      <c r="H3992" s="324" t="s">
        <v>6249</v>
      </c>
      <c r="I3992" s="325">
        <v>0</v>
      </c>
      <c r="J3992" s="325">
        <v>0</v>
      </c>
      <c r="K3992" s="325">
        <v>0</v>
      </c>
      <c r="L3992" s="325">
        <v>0</v>
      </c>
      <c r="M3992" s="325">
        <v>0</v>
      </c>
      <c r="N3992" s="324" t="s">
        <v>7279</v>
      </c>
    </row>
    <row r="3993" spans="2:14" ht="15" hidden="1" x14ac:dyDescent="0.25">
      <c r="B3993" s="326" t="s">
        <v>17513</v>
      </c>
      <c r="C3993" s="326" t="s">
        <v>1255</v>
      </c>
      <c r="D3993" s="326" t="s">
        <v>4183</v>
      </c>
      <c r="E3993" s="326" t="s">
        <v>12743</v>
      </c>
      <c r="F3993" s="326" t="s">
        <v>801</v>
      </c>
      <c r="G3993" s="326" t="s">
        <v>896</v>
      </c>
      <c r="H3993" s="326" t="s">
        <v>6249</v>
      </c>
      <c r="I3993" s="327">
        <v>0</v>
      </c>
      <c r="J3993" s="327">
        <v>0</v>
      </c>
      <c r="K3993" s="327">
        <v>0</v>
      </c>
      <c r="L3993" s="327">
        <v>0</v>
      </c>
      <c r="M3993" s="327">
        <v>0</v>
      </c>
      <c r="N3993" s="326" t="s">
        <v>7279</v>
      </c>
    </row>
    <row r="3994" spans="2:14" ht="15" hidden="1" x14ac:dyDescent="0.25">
      <c r="B3994" s="324" t="s">
        <v>17514</v>
      </c>
      <c r="C3994" s="324" t="s">
        <v>1255</v>
      </c>
      <c r="D3994" s="324" t="s">
        <v>4183</v>
      </c>
      <c r="E3994" s="324" t="s">
        <v>2813</v>
      </c>
      <c r="F3994" s="324" t="s">
        <v>1226</v>
      </c>
      <c r="G3994" s="324" t="s">
        <v>896</v>
      </c>
      <c r="H3994" s="324" t="s">
        <v>6249</v>
      </c>
      <c r="I3994" s="325">
        <v>0</v>
      </c>
      <c r="J3994" s="325">
        <v>0</v>
      </c>
      <c r="K3994" s="325">
        <v>0</v>
      </c>
      <c r="L3994" s="325">
        <v>0</v>
      </c>
      <c r="M3994" s="325">
        <v>0</v>
      </c>
      <c r="N3994" s="324" t="s">
        <v>7279</v>
      </c>
    </row>
    <row r="3995" spans="2:14" ht="15" hidden="1" x14ac:dyDescent="0.25">
      <c r="B3995" s="326" t="s">
        <v>17515</v>
      </c>
      <c r="C3995" s="326" t="s">
        <v>1255</v>
      </c>
      <c r="D3995" s="326" t="s">
        <v>4183</v>
      </c>
      <c r="E3995" s="326" t="s">
        <v>5247</v>
      </c>
      <c r="F3995" s="326" t="s">
        <v>1226</v>
      </c>
      <c r="G3995" s="326" t="s">
        <v>896</v>
      </c>
      <c r="H3995" s="326" t="s">
        <v>6249</v>
      </c>
      <c r="I3995" s="327">
        <v>0</v>
      </c>
      <c r="J3995" s="327">
        <v>0</v>
      </c>
      <c r="K3995" s="327">
        <v>0</v>
      </c>
      <c r="L3995" s="327">
        <v>0</v>
      </c>
      <c r="M3995" s="327">
        <v>0</v>
      </c>
      <c r="N3995" s="326" t="s">
        <v>7279</v>
      </c>
    </row>
    <row r="3996" spans="2:14" ht="15" hidden="1" x14ac:dyDescent="0.25">
      <c r="B3996" s="326" t="s">
        <v>17516</v>
      </c>
      <c r="C3996" s="326" t="s">
        <v>1255</v>
      </c>
      <c r="D3996" s="326" t="s">
        <v>4183</v>
      </c>
      <c r="E3996" s="326" t="s">
        <v>5822</v>
      </c>
      <c r="F3996" s="326" t="s">
        <v>801</v>
      </c>
      <c r="G3996" s="326" t="s">
        <v>896</v>
      </c>
      <c r="H3996" s="326" t="s">
        <v>6249</v>
      </c>
      <c r="I3996" s="327">
        <v>0</v>
      </c>
      <c r="J3996" s="327">
        <v>0</v>
      </c>
      <c r="K3996" s="327">
        <v>0</v>
      </c>
      <c r="L3996" s="327">
        <v>0</v>
      </c>
      <c r="M3996" s="327">
        <v>0</v>
      </c>
      <c r="N3996" s="326" t="s">
        <v>7279</v>
      </c>
    </row>
    <row r="3997" spans="2:14" ht="15" hidden="1" x14ac:dyDescent="0.25">
      <c r="B3997" s="326" t="s">
        <v>17517</v>
      </c>
      <c r="C3997" s="326" t="s">
        <v>1255</v>
      </c>
      <c r="D3997" s="326" t="s">
        <v>4183</v>
      </c>
      <c r="E3997" s="326" t="s">
        <v>2816</v>
      </c>
      <c r="F3997" s="326" t="s">
        <v>801</v>
      </c>
      <c r="G3997" s="326" t="s">
        <v>896</v>
      </c>
      <c r="H3997" s="326" t="s">
        <v>6249</v>
      </c>
      <c r="I3997" s="327">
        <v>0</v>
      </c>
      <c r="J3997" s="327">
        <v>0</v>
      </c>
      <c r="K3997" s="327">
        <v>0</v>
      </c>
      <c r="L3997" s="327">
        <v>0</v>
      </c>
      <c r="M3997" s="327">
        <v>0</v>
      </c>
      <c r="N3997" s="326" t="s">
        <v>7279</v>
      </c>
    </row>
    <row r="3998" spans="2:14" ht="15" hidden="1" x14ac:dyDescent="0.25">
      <c r="B3998" s="324" t="s">
        <v>17518</v>
      </c>
      <c r="C3998" s="324" t="s">
        <v>1255</v>
      </c>
      <c r="D3998" s="324" t="s">
        <v>4183</v>
      </c>
      <c r="E3998" s="324" t="s">
        <v>2817</v>
      </c>
      <c r="F3998" s="324" t="s">
        <v>2327</v>
      </c>
      <c r="G3998" s="324" t="s">
        <v>896</v>
      </c>
      <c r="H3998" s="324" t="s">
        <v>6249</v>
      </c>
      <c r="I3998" s="325">
        <v>0</v>
      </c>
      <c r="J3998" s="325">
        <v>0</v>
      </c>
      <c r="K3998" s="325">
        <v>0</v>
      </c>
      <c r="L3998" s="325">
        <v>0</v>
      </c>
      <c r="M3998" s="325">
        <v>0</v>
      </c>
      <c r="N3998" s="324" t="s">
        <v>7279</v>
      </c>
    </row>
    <row r="3999" spans="2:14" ht="15" hidden="1" x14ac:dyDescent="0.25">
      <c r="B3999" s="326" t="s">
        <v>17519</v>
      </c>
      <c r="C3999" s="326" t="s">
        <v>1255</v>
      </c>
      <c r="D3999" s="326" t="s">
        <v>4183</v>
      </c>
      <c r="E3999" s="326" t="s">
        <v>2818</v>
      </c>
      <c r="F3999" s="326" t="s">
        <v>1226</v>
      </c>
      <c r="G3999" s="326" t="s">
        <v>896</v>
      </c>
      <c r="H3999" s="326" t="s">
        <v>6249</v>
      </c>
      <c r="I3999" s="327">
        <v>0</v>
      </c>
      <c r="J3999" s="327">
        <v>0</v>
      </c>
      <c r="K3999" s="327">
        <v>0</v>
      </c>
      <c r="L3999" s="327">
        <v>0</v>
      </c>
      <c r="M3999" s="327">
        <v>0</v>
      </c>
      <c r="N3999" s="326" t="s">
        <v>7279</v>
      </c>
    </row>
    <row r="4000" spans="2:14" ht="15" hidden="1" x14ac:dyDescent="0.25">
      <c r="B4000" s="324" t="s">
        <v>17520</v>
      </c>
      <c r="C4000" s="324" t="s">
        <v>1255</v>
      </c>
      <c r="D4000" s="324" t="s">
        <v>4183</v>
      </c>
      <c r="E4000" s="324" t="s">
        <v>7163</v>
      </c>
      <c r="F4000" s="324" t="s">
        <v>2327</v>
      </c>
      <c r="G4000" s="324" t="s">
        <v>896</v>
      </c>
      <c r="H4000" s="324" t="s">
        <v>6249</v>
      </c>
      <c r="I4000" s="325">
        <v>0</v>
      </c>
      <c r="J4000" s="325">
        <v>0</v>
      </c>
      <c r="K4000" s="325">
        <v>0</v>
      </c>
      <c r="L4000" s="325">
        <v>0</v>
      </c>
      <c r="M4000" s="325">
        <v>0</v>
      </c>
      <c r="N4000" s="324" t="s">
        <v>7279</v>
      </c>
    </row>
    <row r="4001" spans="2:14" ht="15" hidden="1" x14ac:dyDescent="0.25">
      <c r="B4001" s="326" t="s">
        <v>17521</v>
      </c>
      <c r="C4001" s="326" t="s">
        <v>1255</v>
      </c>
      <c r="D4001" s="326" t="s">
        <v>4183</v>
      </c>
      <c r="E4001" s="326" t="s">
        <v>6534</v>
      </c>
      <c r="F4001" s="326" t="s">
        <v>801</v>
      </c>
      <c r="G4001" s="326" t="s">
        <v>896</v>
      </c>
      <c r="H4001" s="326" t="s">
        <v>6249</v>
      </c>
      <c r="I4001" s="327">
        <v>0</v>
      </c>
      <c r="J4001" s="327">
        <v>0</v>
      </c>
      <c r="K4001" s="327">
        <v>0</v>
      </c>
      <c r="L4001" s="327">
        <v>0</v>
      </c>
      <c r="M4001" s="327">
        <v>0</v>
      </c>
      <c r="N4001" s="326" t="s">
        <v>7279</v>
      </c>
    </row>
    <row r="4002" spans="2:14" ht="15" hidden="1" x14ac:dyDescent="0.25">
      <c r="B4002" s="326" t="s">
        <v>17522</v>
      </c>
      <c r="C4002" s="326" t="s">
        <v>1255</v>
      </c>
      <c r="D4002" s="326" t="s">
        <v>4183</v>
      </c>
      <c r="E4002" s="326" t="s">
        <v>5823</v>
      </c>
      <c r="F4002" s="326" t="s">
        <v>801</v>
      </c>
      <c r="G4002" s="326" t="s">
        <v>896</v>
      </c>
      <c r="H4002" s="326" t="s">
        <v>6249</v>
      </c>
      <c r="I4002" s="327">
        <v>0</v>
      </c>
      <c r="J4002" s="327">
        <v>0</v>
      </c>
      <c r="K4002" s="327">
        <v>0</v>
      </c>
      <c r="L4002" s="327">
        <v>0</v>
      </c>
      <c r="M4002" s="327">
        <v>0</v>
      </c>
      <c r="N4002" s="326" t="s">
        <v>7279</v>
      </c>
    </row>
    <row r="4003" spans="2:14" ht="15" hidden="1" x14ac:dyDescent="0.25">
      <c r="B4003" s="324" t="s">
        <v>17523</v>
      </c>
      <c r="C4003" s="324" t="s">
        <v>1255</v>
      </c>
      <c r="D4003" s="324" t="s">
        <v>4183</v>
      </c>
      <c r="E4003" s="324" t="s">
        <v>2821</v>
      </c>
      <c r="F4003" s="324" t="s">
        <v>801</v>
      </c>
      <c r="G4003" s="324" t="s">
        <v>896</v>
      </c>
      <c r="H4003" s="324" t="s">
        <v>6249</v>
      </c>
      <c r="I4003" s="325">
        <v>0</v>
      </c>
      <c r="J4003" s="325">
        <v>0</v>
      </c>
      <c r="K4003" s="325">
        <v>0</v>
      </c>
      <c r="L4003" s="325">
        <v>0</v>
      </c>
      <c r="M4003" s="325">
        <v>0</v>
      </c>
      <c r="N4003" s="324" t="s">
        <v>7279</v>
      </c>
    </row>
    <row r="4004" spans="2:14" ht="15" hidden="1" x14ac:dyDescent="0.25">
      <c r="B4004" s="326" t="s">
        <v>17524</v>
      </c>
      <c r="C4004" s="326" t="s">
        <v>1255</v>
      </c>
      <c r="D4004" s="326" t="s">
        <v>4183</v>
      </c>
      <c r="E4004" s="326" t="s">
        <v>12744</v>
      </c>
      <c r="F4004" s="326" t="s">
        <v>801</v>
      </c>
      <c r="G4004" s="326" t="s">
        <v>896</v>
      </c>
      <c r="H4004" s="326" t="s">
        <v>6249</v>
      </c>
      <c r="I4004" s="327">
        <v>0</v>
      </c>
      <c r="J4004" s="327">
        <v>0</v>
      </c>
      <c r="K4004" s="327">
        <v>0</v>
      </c>
      <c r="L4004" s="327">
        <v>0</v>
      </c>
      <c r="M4004" s="327">
        <v>0</v>
      </c>
      <c r="N4004" s="326" t="s">
        <v>7279</v>
      </c>
    </row>
    <row r="4005" spans="2:14" ht="15" hidden="1" x14ac:dyDescent="0.25">
      <c r="B4005" s="324" t="s">
        <v>17525</v>
      </c>
      <c r="C4005" s="324" t="s">
        <v>1255</v>
      </c>
      <c r="D4005" s="324" t="s">
        <v>4183</v>
      </c>
      <c r="E4005" s="324" t="s">
        <v>21775</v>
      </c>
      <c r="F4005" s="324" t="s">
        <v>801</v>
      </c>
      <c r="G4005" s="324" t="s">
        <v>896</v>
      </c>
      <c r="H4005" s="324" t="s">
        <v>6249</v>
      </c>
      <c r="I4005" s="325">
        <v>0</v>
      </c>
      <c r="J4005" s="325">
        <v>0</v>
      </c>
      <c r="K4005" s="325">
        <v>0</v>
      </c>
      <c r="L4005" s="325">
        <v>0</v>
      </c>
      <c r="M4005" s="325">
        <v>0</v>
      </c>
      <c r="N4005" s="324" t="s">
        <v>7279</v>
      </c>
    </row>
    <row r="4006" spans="2:14" ht="15" hidden="1" x14ac:dyDescent="0.25">
      <c r="B4006" s="326" t="s">
        <v>17526</v>
      </c>
      <c r="C4006" s="326" t="s">
        <v>1255</v>
      </c>
      <c r="D4006" s="326" t="s">
        <v>4183</v>
      </c>
      <c r="E4006" s="326" t="s">
        <v>17527</v>
      </c>
      <c r="F4006" s="326" t="s">
        <v>801</v>
      </c>
      <c r="G4006" s="326" t="s">
        <v>896</v>
      </c>
      <c r="H4006" s="326" t="s">
        <v>6249</v>
      </c>
      <c r="I4006" s="327">
        <v>0</v>
      </c>
      <c r="J4006" s="327">
        <v>0</v>
      </c>
      <c r="K4006" s="327">
        <v>0</v>
      </c>
      <c r="L4006" s="327">
        <v>0</v>
      </c>
      <c r="M4006" s="327">
        <v>0</v>
      </c>
      <c r="N4006" s="326" t="s">
        <v>7279</v>
      </c>
    </row>
    <row r="4007" spans="2:14" ht="15" hidden="1" x14ac:dyDescent="0.25">
      <c r="B4007" s="326" t="s">
        <v>17528</v>
      </c>
      <c r="C4007" s="326" t="s">
        <v>1255</v>
      </c>
      <c r="D4007" s="326" t="s">
        <v>4183</v>
      </c>
      <c r="E4007" s="326" t="s">
        <v>12745</v>
      </c>
      <c r="F4007" s="326" t="s">
        <v>801</v>
      </c>
      <c r="G4007" s="326" t="s">
        <v>896</v>
      </c>
      <c r="H4007" s="326" t="s">
        <v>6249</v>
      </c>
      <c r="I4007" s="327">
        <v>0</v>
      </c>
      <c r="J4007" s="327">
        <v>0</v>
      </c>
      <c r="K4007" s="327">
        <v>0</v>
      </c>
      <c r="L4007" s="327">
        <v>0</v>
      </c>
      <c r="M4007" s="327">
        <v>0</v>
      </c>
      <c r="N4007" s="326" t="s">
        <v>7279</v>
      </c>
    </row>
    <row r="4008" spans="2:14" ht="15" hidden="1" x14ac:dyDescent="0.25">
      <c r="B4008" s="324" t="s">
        <v>17529</v>
      </c>
      <c r="C4008" s="324" t="s">
        <v>1255</v>
      </c>
      <c r="D4008" s="324" t="s">
        <v>4183</v>
      </c>
      <c r="E4008" s="324" t="s">
        <v>10516</v>
      </c>
      <c r="F4008" s="324" t="s">
        <v>800</v>
      </c>
      <c r="G4008" s="324" t="s">
        <v>896</v>
      </c>
      <c r="H4008" s="324" t="s">
        <v>6249</v>
      </c>
      <c r="I4008" s="325">
        <v>0</v>
      </c>
      <c r="J4008" s="325">
        <v>0</v>
      </c>
      <c r="K4008" s="325">
        <v>0</v>
      </c>
      <c r="L4008" s="325">
        <v>0</v>
      </c>
      <c r="M4008" s="325">
        <v>0</v>
      </c>
      <c r="N4008" s="324" t="s">
        <v>7279</v>
      </c>
    </row>
    <row r="4009" spans="2:14" ht="15" hidden="1" x14ac:dyDescent="0.25">
      <c r="B4009" s="326" t="s">
        <v>17530</v>
      </c>
      <c r="C4009" s="326" t="s">
        <v>1255</v>
      </c>
      <c r="D4009" s="326" t="s">
        <v>4183</v>
      </c>
      <c r="E4009" s="326" t="s">
        <v>17531</v>
      </c>
      <c r="F4009" s="326" t="s">
        <v>801</v>
      </c>
      <c r="G4009" s="326" t="s">
        <v>896</v>
      </c>
      <c r="H4009" s="326" t="s">
        <v>6249</v>
      </c>
      <c r="I4009" s="327">
        <v>0</v>
      </c>
      <c r="J4009" s="327">
        <v>0</v>
      </c>
      <c r="K4009" s="327">
        <v>0</v>
      </c>
      <c r="L4009" s="327">
        <v>0</v>
      </c>
      <c r="M4009" s="327">
        <v>0</v>
      </c>
      <c r="N4009" s="326" t="s">
        <v>7279</v>
      </c>
    </row>
    <row r="4010" spans="2:14" ht="15" hidden="1" x14ac:dyDescent="0.25">
      <c r="B4010" s="324" t="s">
        <v>17532</v>
      </c>
      <c r="C4010" s="324" t="s">
        <v>1255</v>
      </c>
      <c r="D4010" s="324" t="s">
        <v>4183</v>
      </c>
      <c r="E4010" s="324" t="s">
        <v>9868</v>
      </c>
      <c r="F4010" s="324" t="s">
        <v>2327</v>
      </c>
      <c r="G4010" s="324" t="s">
        <v>896</v>
      </c>
      <c r="H4010" s="324" t="s">
        <v>6249</v>
      </c>
      <c r="I4010" s="325">
        <v>0</v>
      </c>
      <c r="J4010" s="325">
        <v>0</v>
      </c>
      <c r="K4010" s="325">
        <v>0</v>
      </c>
      <c r="L4010" s="325">
        <v>0</v>
      </c>
      <c r="M4010" s="325">
        <v>0</v>
      </c>
      <c r="N4010" s="324" t="s">
        <v>7279</v>
      </c>
    </row>
    <row r="4011" spans="2:14" ht="15" hidden="1" x14ac:dyDescent="0.25">
      <c r="B4011" s="324" t="s">
        <v>17533</v>
      </c>
      <c r="C4011" s="324" t="s">
        <v>1255</v>
      </c>
      <c r="D4011" s="324" t="s">
        <v>4183</v>
      </c>
      <c r="E4011" s="324" t="s">
        <v>2838</v>
      </c>
      <c r="F4011" s="324" t="s">
        <v>801</v>
      </c>
      <c r="G4011" s="324" t="s">
        <v>896</v>
      </c>
      <c r="H4011" s="324" t="s">
        <v>6249</v>
      </c>
      <c r="I4011" s="325">
        <v>0</v>
      </c>
      <c r="J4011" s="325">
        <v>0</v>
      </c>
      <c r="K4011" s="325">
        <v>0</v>
      </c>
      <c r="L4011" s="325">
        <v>0</v>
      </c>
      <c r="M4011" s="325">
        <v>0</v>
      </c>
      <c r="N4011" s="324" t="s">
        <v>7279</v>
      </c>
    </row>
    <row r="4012" spans="2:14" ht="15" hidden="1" x14ac:dyDescent="0.25">
      <c r="B4012" s="326" t="s">
        <v>17534</v>
      </c>
      <c r="C4012" s="326" t="s">
        <v>1255</v>
      </c>
      <c r="D4012" s="326" t="s">
        <v>4183</v>
      </c>
      <c r="E4012" s="326" t="s">
        <v>6537</v>
      </c>
      <c r="F4012" s="326" t="s">
        <v>801</v>
      </c>
      <c r="G4012" s="326" t="s">
        <v>896</v>
      </c>
      <c r="H4012" s="326" t="s">
        <v>6249</v>
      </c>
      <c r="I4012" s="327">
        <v>0</v>
      </c>
      <c r="J4012" s="327">
        <v>0</v>
      </c>
      <c r="K4012" s="327">
        <v>0</v>
      </c>
      <c r="L4012" s="327">
        <v>0</v>
      </c>
      <c r="M4012" s="327">
        <v>0</v>
      </c>
      <c r="N4012" s="326" t="s">
        <v>7279</v>
      </c>
    </row>
    <row r="4013" spans="2:14" ht="15" hidden="1" x14ac:dyDescent="0.25">
      <c r="B4013" s="326" t="s">
        <v>17535</v>
      </c>
      <c r="C4013" s="326" t="s">
        <v>1255</v>
      </c>
      <c r="D4013" s="326" t="s">
        <v>4183</v>
      </c>
      <c r="E4013" s="326" t="s">
        <v>2843</v>
      </c>
      <c r="F4013" s="326" t="s">
        <v>2327</v>
      </c>
      <c r="G4013" s="326" t="s">
        <v>896</v>
      </c>
      <c r="H4013" s="326" t="s">
        <v>6249</v>
      </c>
      <c r="I4013" s="327">
        <v>0</v>
      </c>
      <c r="J4013" s="327">
        <v>0</v>
      </c>
      <c r="K4013" s="327">
        <v>0</v>
      </c>
      <c r="L4013" s="327">
        <v>0</v>
      </c>
      <c r="M4013" s="327">
        <v>0</v>
      </c>
      <c r="N4013" s="326" t="s">
        <v>7279</v>
      </c>
    </row>
    <row r="4014" spans="2:14" ht="15" hidden="1" x14ac:dyDescent="0.25">
      <c r="B4014" s="326" t="s">
        <v>17536</v>
      </c>
      <c r="C4014" s="326" t="s">
        <v>1255</v>
      </c>
      <c r="D4014" s="326" t="s">
        <v>4183</v>
      </c>
      <c r="E4014" s="326" t="s">
        <v>6538</v>
      </c>
      <c r="F4014" s="326" t="s">
        <v>801</v>
      </c>
      <c r="G4014" s="326" t="s">
        <v>896</v>
      </c>
      <c r="H4014" s="326" t="s">
        <v>6249</v>
      </c>
      <c r="I4014" s="327">
        <v>0</v>
      </c>
      <c r="J4014" s="327">
        <v>0</v>
      </c>
      <c r="K4014" s="327">
        <v>0</v>
      </c>
      <c r="L4014" s="327">
        <v>0</v>
      </c>
      <c r="M4014" s="327">
        <v>0</v>
      </c>
      <c r="N4014" s="326" t="s">
        <v>7279</v>
      </c>
    </row>
    <row r="4015" spans="2:14" ht="15" hidden="1" x14ac:dyDescent="0.25">
      <c r="B4015" s="326" t="s">
        <v>17537</v>
      </c>
      <c r="C4015" s="326" t="s">
        <v>1255</v>
      </c>
      <c r="D4015" s="326" t="s">
        <v>4183</v>
      </c>
      <c r="E4015" s="326" t="s">
        <v>2847</v>
      </c>
      <c r="F4015" s="326" t="s">
        <v>800</v>
      </c>
      <c r="G4015" s="326" t="s">
        <v>896</v>
      </c>
      <c r="H4015" s="326" t="s">
        <v>6249</v>
      </c>
      <c r="I4015" s="327">
        <v>0</v>
      </c>
      <c r="J4015" s="327">
        <v>0</v>
      </c>
      <c r="K4015" s="327">
        <v>0</v>
      </c>
      <c r="L4015" s="327">
        <v>0</v>
      </c>
      <c r="M4015" s="327">
        <v>0</v>
      </c>
      <c r="N4015" s="326" t="s">
        <v>7279</v>
      </c>
    </row>
    <row r="4016" spans="2:14" ht="15" hidden="1" x14ac:dyDescent="0.25">
      <c r="B4016" s="326" t="s">
        <v>17538</v>
      </c>
      <c r="C4016" s="326" t="s">
        <v>1255</v>
      </c>
      <c r="D4016" s="326" t="s">
        <v>4183</v>
      </c>
      <c r="E4016" s="326" t="s">
        <v>2850</v>
      </c>
      <c r="F4016" s="326" t="s">
        <v>801</v>
      </c>
      <c r="G4016" s="326" t="s">
        <v>896</v>
      </c>
      <c r="H4016" s="326" t="s">
        <v>6249</v>
      </c>
      <c r="I4016" s="327">
        <v>0</v>
      </c>
      <c r="J4016" s="327">
        <v>0</v>
      </c>
      <c r="K4016" s="327">
        <v>0</v>
      </c>
      <c r="L4016" s="327">
        <v>0</v>
      </c>
      <c r="M4016" s="327">
        <v>0</v>
      </c>
      <c r="N4016" s="326" t="s">
        <v>7279</v>
      </c>
    </row>
    <row r="4017" spans="2:14" ht="15" hidden="1" x14ac:dyDescent="0.25">
      <c r="B4017" s="324" t="s">
        <v>17539</v>
      </c>
      <c r="C4017" s="324" t="s">
        <v>1255</v>
      </c>
      <c r="D4017" s="324" t="s">
        <v>4183</v>
      </c>
      <c r="E4017" s="324" t="s">
        <v>9429</v>
      </c>
      <c r="F4017" s="324" t="s">
        <v>801</v>
      </c>
      <c r="G4017" s="324" t="s">
        <v>896</v>
      </c>
      <c r="H4017" s="324" t="s">
        <v>6249</v>
      </c>
      <c r="I4017" s="325">
        <v>0</v>
      </c>
      <c r="J4017" s="325">
        <v>0</v>
      </c>
      <c r="K4017" s="325">
        <v>0</v>
      </c>
      <c r="L4017" s="325">
        <v>0</v>
      </c>
      <c r="M4017" s="325">
        <v>0</v>
      </c>
      <c r="N4017" s="324" t="s">
        <v>7279</v>
      </c>
    </row>
    <row r="4018" spans="2:14" ht="15" hidden="1" x14ac:dyDescent="0.25">
      <c r="B4018" s="326" t="s">
        <v>17540</v>
      </c>
      <c r="C4018" s="326" t="s">
        <v>1255</v>
      </c>
      <c r="D4018" s="326" t="s">
        <v>4183</v>
      </c>
      <c r="E4018" s="326" t="s">
        <v>2859</v>
      </c>
      <c r="F4018" s="326" t="s">
        <v>2327</v>
      </c>
      <c r="G4018" s="326" t="s">
        <v>896</v>
      </c>
      <c r="H4018" s="326" t="s">
        <v>6249</v>
      </c>
      <c r="I4018" s="327">
        <v>0</v>
      </c>
      <c r="J4018" s="327">
        <v>0</v>
      </c>
      <c r="K4018" s="327">
        <v>0</v>
      </c>
      <c r="L4018" s="327">
        <v>0</v>
      </c>
      <c r="M4018" s="327">
        <v>0</v>
      </c>
      <c r="N4018" s="326" t="s">
        <v>7279</v>
      </c>
    </row>
    <row r="4019" spans="2:14" ht="15" hidden="1" x14ac:dyDescent="0.25">
      <c r="B4019" s="324" t="s">
        <v>17541</v>
      </c>
      <c r="C4019" s="324" t="s">
        <v>1255</v>
      </c>
      <c r="D4019" s="324" t="s">
        <v>4183</v>
      </c>
      <c r="E4019" s="324" t="s">
        <v>7727</v>
      </c>
      <c r="F4019" s="324" t="s">
        <v>2327</v>
      </c>
      <c r="G4019" s="324" t="s">
        <v>896</v>
      </c>
      <c r="H4019" s="324" t="s">
        <v>6249</v>
      </c>
      <c r="I4019" s="325">
        <v>0</v>
      </c>
      <c r="J4019" s="325">
        <v>0</v>
      </c>
      <c r="K4019" s="325">
        <v>0</v>
      </c>
      <c r="L4019" s="325">
        <v>0</v>
      </c>
      <c r="M4019" s="325">
        <v>0</v>
      </c>
      <c r="N4019" s="324" t="s">
        <v>7279</v>
      </c>
    </row>
    <row r="4020" spans="2:14" ht="15" hidden="1" x14ac:dyDescent="0.25">
      <c r="B4020" s="326" t="s">
        <v>17542</v>
      </c>
      <c r="C4020" s="326" t="s">
        <v>1255</v>
      </c>
      <c r="D4020" s="326" t="s">
        <v>4183</v>
      </c>
      <c r="E4020" s="326" t="s">
        <v>7728</v>
      </c>
      <c r="F4020" s="326" t="s">
        <v>2327</v>
      </c>
      <c r="G4020" s="326" t="s">
        <v>896</v>
      </c>
      <c r="H4020" s="326" t="s">
        <v>6249</v>
      </c>
      <c r="I4020" s="327">
        <v>0</v>
      </c>
      <c r="J4020" s="327">
        <v>0</v>
      </c>
      <c r="K4020" s="327">
        <v>0</v>
      </c>
      <c r="L4020" s="327">
        <v>0</v>
      </c>
      <c r="M4020" s="327">
        <v>0</v>
      </c>
      <c r="N4020" s="326" t="s">
        <v>7279</v>
      </c>
    </row>
    <row r="4021" spans="2:14" ht="15" hidden="1" x14ac:dyDescent="0.25">
      <c r="B4021" s="324" t="s">
        <v>17543</v>
      </c>
      <c r="C4021" s="324" t="s">
        <v>1255</v>
      </c>
      <c r="D4021" s="324" t="s">
        <v>4183</v>
      </c>
      <c r="E4021" s="324" t="s">
        <v>9430</v>
      </c>
      <c r="F4021" s="324" t="s">
        <v>801</v>
      </c>
      <c r="G4021" s="324" t="s">
        <v>896</v>
      </c>
      <c r="H4021" s="324" t="s">
        <v>6249</v>
      </c>
      <c r="I4021" s="325">
        <v>0</v>
      </c>
      <c r="J4021" s="325">
        <v>0</v>
      </c>
      <c r="K4021" s="325">
        <v>0</v>
      </c>
      <c r="L4021" s="325">
        <v>0</v>
      </c>
      <c r="M4021" s="325">
        <v>0</v>
      </c>
      <c r="N4021" s="324" t="s">
        <v>7279</v>
      </c>
    </row>
    <row r="4022" spans="2:14" ht="15" hidden="1" x14ac:dyDescent="0.25">
      <c r="B4022" s="326" t="s">
        <v>17544</v>
      </c>
      <c r="C4022" s="326" t="s">
        <v>1255</v>
      </c>
      <c r="D4022" s="326" t="s">
        <v>4183</v>
      </c>
      <c r="E4022" s="326" t="s">
        <v>6541</v>
      </c>
      <c r="F4022" s="326" t="s">
        <v>2327</v>
      </c>
      <c r="G4022" s="326" t="s">
        <v>896</v>
      </c>
      <c r="H4022" s="326" t="s">
        <v>6249</v>
      </c>
      <c r="I4022" s="327">
        <v>0</v>
      </c>
      <c r="J4022" s="327">
        <v>0</v>
      </c>
      <c r="K4022" s="327">
        <v>0</v>
      </c>
      <c r="L4022" s="327">
        <v>0</v>
      </c>
      <c r="M4022" s="327">
        <v>0</v>
      </c>
      <c r="N4022" s="326" t="s">
        <v>7279</v>
      </c>
    </row>
    <row r="4023" spans="2:14" ht="15" hidden="1" x14ac:dyDescent="0.25">
      <c r="B4023" s="324" t="s">
        <v>17545</v>
      </c>
      <c r="C4023" s="324" t="s">
        <v>1255</v>
      </c>
      <c r="D4023" s="324" t="s">
        <v>4183</v>
      </c>
      <c r="E4023" s="324" t="s">
        <v>2865</v>
      </c>
      <c r="F4023" s="324" t="s">
        <v>2327</v>
      </c>
      <c r="G4023" s="324" t="s">
        <v>896</v>
      </c>
      <c r="H4023" s="324" t="s">
        <v>6249</v>
      </c>
      <c r="I4023" s="325">
        <v>0</v>
      </c>
      <c r="J4023" s="325">
        <v>0</v>
      </c>
      <c r="K4023" s="325">
        <v>0</v>
      </c>
      <c r="L4023" s="325">
        <v>0</v>
      </c>
      <c r="M4023" s="325">
        <v>0</v>
      </c>
      <c r="N4023" s="324" t="s">
        <v>7279</v>
      </c>
    </row>
    <row r="4024" spans="2:14" ht="15" hidden="1" x14ac:dyDescent="0.25">
      <c r="B4024" s="326" t="s">
        <v>17546</v>
      </c>
      <c r="C4024" s="326" t="s">
        <v>1255</v>
      </c>
      <c r="D4024" s="326" t="s">
        <v>4183</v>
      </c>
      <c r="E4024" s="326" t="s">
        <v>9640</v>
      </c>
      <c r="F4024" s="326" t="s">
        <v>2835</v>
      </c>
      <c r="G4024" s="326" t="s">
        <v>896</v>
      </c>
      <c r="H4024" s="326" t="s">
        <v>6249</v>
      </c>
      <c r="I4024" s="327">
        <v>0</v>
      </c>
      <c r="J4024" s="327">
        <v>0</v>
      </c>
      <c r="K4024" s="327">
        <v>0</v>
      </c>
      <c r="L4024" s="327">
        <v>0</v>
      </c>
      <c r="M4024" s="327">
        <v>0</v>
      </c>
      <c r="N4024" s="326" t="s">
        <v>7279</v>
      </c>
    </row>
    <row r="4025" spans="2:14" ht="15" hidden="1" x14ac:dyDescent="0.25">
      <c r="B4025" s="324" t="s">
        <v>17547</v>
      </c>
      <c r="C4025" s="324" t="s">
        <v>1255</v>
      </c>
      <c r="D4025" s="324" t="s">
        <v>4183</v>
      </c>
      <c r="E4025" s="324" t="s">
        <v>6542</v>
      </c>
      <c r="F4025" s="324" t="s">
        <v>801</v>
      </c>
      <c r="G4025" s="324" t="s">
        <v>896</v>
      </c>
      <c r="H4025" s="324" t="s">
        <v>6249</v>
      </c>
      <c r="I4025" s="325">
        <v>0</v>
      </c>
      <c r="J4025" s="325">
        <v>0</v>
      </c>
      <c r="K4025" s="325">
        <v>0</v>
      </c>
      <c r="L4025" s="325">
        <v>0</v>
      </c>
      <c r="M4025" s="325">
        <v>0</v>
      </c>
      <c r="N4025" s="324" t="s">
        <v>7279</v>
      </c>
    </row>
    <row r="4026" spans="2:14" ht="15" hidden="1" x14ac:dyDescent="0.25">
      <c r="B4026" s="324" t="s">
        <v>17548</v>
      </c>
      <c r="C4026" s="324" t="s">
        <v>1255</v>
      </c>
      <c r="D4026" s="324" t="s">
        <v>4183</v>
      </c>
      <c r="E4026" s="324" t="s">
        <v>12746</v>
      </c>
      <c r="F4026" s="324" t="s">
        <v>801</v>
      </c>
      <c r="G4026" s="324" t="s">
        <v>896</v>
      </c>
      <c r="H4026" s="324" t="s">
        <v>6249</v>
      </c>
      <c r="I4026" s="325">
        <v>0</v>
      </c>
      <c r="J4026" s="325">
        <v>0</v>
      </c>
      <c r="K4026" s="325">
        <v>0</v>
      </c>
      <c r="L4026" s="325">
        <v>0</v>
      </c>
      <c r="M4026" s="325">
        <v>0</v>
      </c>
      <c r="N4026" s="324" t="s">
        <v>7279</v>
      </c>
    </row>
    <row r="4027" spans="2:14" ht="15" hidden="1" x14ac:dyDescent="0.25">
      <c r="B4027" s="326" t="s">
        <v>17549</v>
      </c>
      <c r="C4027" s="326" t="s">
        <v>1255</v>
      </c>
      <c r="D4027" s="326" t="s">
        <v>4183</v>
      </c>
      <c r="E4027" s="326" t="s">
        <v>8203</v>
      </c>
      <c r="F4027" s="326" t="s">
        <v>801</v>
      </c>
      <c r="G4027" s="326" t="s">
        <v>896</v>
      </c>
      <c r="H4027" s="326" t="s">
        <v>6249</v>
      </c>
      <c r="I4027" s="327">
        <v>0</v>
      </c>
      <c r="J4027" s="327">
        <v>0</v>
      </c>
      <c r="K4027" s="327">
        <v>0</v>
      </c>
      <c r="L4027" s="327">
        <v>0</v>
      </c>
      <c r="M4027" s="327">
        <v>0</v>
      </c>
      <c r="N4027" s="326" t="s">
        <v>7279</v>
      </c>
    </row>
    <row r="4028" spans="2:14" ht="15" hidden="1" x14ac:dyDescent="0.25">
      <c r="B4028" s="326" t="s">
        <v>17550</v>
      </c>
      <c r="C4028" s="326" t="s">
        <v>1255</v>
      </c>
      <c r="D4028" s="326" t="s">
        <v>4183</v>
      </c>
      <c r="E4028" s="326" t="s">
        <v>7230</v>
      </c>
      <c r="F4028" s="326" t="s">
        <v>801</v>
      </c>
      <c r="G4028" s="326" t="s">
        <v>896</v>
      </c>
      <c r="H4028" s="326" t="s">
        <v>6249</v>
      </c>
      <c r="I4028" s="327">
        <v>0</v>
      </c>
      <c r="J4028" s="327">
        <v>0</v>
      </c>
      <c r="K4028" s="327">
        <v>0</v>
      </c>
      <c r="L4028" s="327">
        <v>0</v>
      </c>
      <c r="M4028" s="327">
        <v>0</v>
      </c>
      <c r="N4028" s="326" t="s">
        <v>7279</v>
      </c>
    </row>
    <row r="4029" spans="2:14" ht="15" hidden="1" x14ac:dyDescent="0.25">
      <c r="B4029" s="324" t="s">
        <v>21776</v>
      </c>
      <c r="C4029" s="324" t="s">
        <v>1255</v>
      </c>
      <c r="D4029" s="324" t="s">
        <v>4183</v>
      </c>
      <c r="E4029" s="324" t="s">
        <v>2873</v>
      </c>
      <c r="F4029" s="324" t="s">
        <v>801</v>
      </c>
      <c r="G4029" s="324" t="s">
        <v>896</v>
      </c>
      <c r="H4029" s="324" t="s">
        <v>6249</v>
      </c>
      <c r="I4029" s="325">
        <v>0</v>
      </c>
      <c r="J4029" s="325">
        <v>0</v>
      </c>
      <c r="K4029" s="325">
        <v>0</v>
      </c>
      <c r="L4029" s="325">
        <v>0</v>
      </c>
      <c r="M4029" s="325">
        <v>0</v>
      </c>
      <c r="N4029" s="324" t="s">
        <v>7279</v>
      </c>
    </row>
    <row r="4030" spans="2:14" ht="15" hidden="1" x14ac:dyDescent="0.25">
      <c r="B4030" s="326" t="s">
        <v>17551</v>
      </c>
      <c r="C4030" s="326" t="s">
        <v>1255</v>
      </c>
      <c r="D4030" s="326" t="s">
        <v>4183</v>
      </c>
      <c r="E4030" s="326" t="s">
        <v>2874</v>
      </c>
      <c r="F4030" s="326" t="s">
        <v>1226</v>
      </c>
      <c r="G4030" s="326" t="s">
        <v>896</v>
      </c>
      <c r="H4030" s="326" t="s">
        <v>6249</v>
      </c>
      <c r="I4030" s="327">
        <v>0</v>
      </c>
      <c r="J4030" s="327">
        <v>0</v>
      </c>
      <c r="K4030" s="327">
        <v>0</v>
      </c>
      <c r="L4030" s="327">
        <v>0</v>
      </c>
      <c r="M4030" s="327">
        <v>0</v>
      </c>
      <c r="N4030" s="326" t="s">
        <v>7279</v>
      </c>
    </row>
    <row r="4031" spans="2:14" ht="15" hidden="1" x14ac:dyDescent="0.25">
      <c r="B4031" s="326" t="s">
        <v>17552</v>
      </c>
      <c r="C4031" s="326" t="s">
        <v>1255</v>
      </c>
      <c r="D4031" s="326" t="s">
        <v>4183</v>
      </c>
      <c r="E4031" s="326" t="s">
        <v>2878</v>
      </c>
      <c r="F4031" s="326" t="s">
        <v>801</v>
      </c>
      <c r="G4031" s="326" t="s">
        <v>896</v>
      </c>
      <c r="H4031" s="326" t="s">
        <v>6249</v>
      </c>
      <c r="I4031" s="327">
        <v>0</v>
      </c>
      <c r="J4031" s="327">
        <v>0</v>
      </c>
      <c r="K4031" s="327">
        <v>0</v>
      </c>
      <c r="L4031" s="327">
        <v>0</v>
      </c>
      <c r="M4031" s="327">
        <v>0</v>
      </c>
      <c r="N4031" s="326" t="s">
        <v>7279</v>
      </c>
    </row>
    <row r="4032" spans="2:14" ht="15" hidden="1" x14ac:dyDescent="0.25">
      <c r="B4032" s="326" t="s">
        <v>17553</v>
      </c>
      <c r="C4032" s="326" t="s">
        <v>1255</v>
      </c>
      <c r="D4032" s="326" t="s">
        <v>4183</v>
      </c>
      <c r="E4032" s="326" t="s">
        <v>2879</v>
      </c>
      <c r="F4032" s="326" t="s">
        <v>801</v>
      </c>
      <c r="G4032" s="326" t="s">
        <v>896</v>
      </c>
      <c r="H4032" s="326" t="s">
        <v>6249</v>
      </c>
      <c r="I4032" s="327">
        <v>0</v>
      </c>
      <c r="J4032" s="327">
        <v>0</v>
      </c>
      <c r="K4032" s="327">
        <v>0</v>
      </c>
      <c r="L4032" s="327">
        <v>0</v>
      </c>
      <c r="M4032" s="327">
        <v>0</v>
      </c>
      <c r="N4032" s="326" t="s">
        <v>7279</v>
      </c>
    </row>
    <row r="4033" spans="2:14" ht="15" hidden="1" x14ac:dyDescent="0.25">
      <c r="B4033" s="326" t="s">
        <v>17554</v>
      </c>
      <c r="C4033" s="326" t="s">
        <v>1255</v>
      </c>
      <c r="D4033" s="326" t="s">
        <v>4183</v>
      </c>
      <c r="E4033" s="326" t="s">
        <v>5828</v>
      </c>
      <c r="F4033" s="326" t="s">
        <v>2327</v>
      </c>
      <c r="G4033" s="326" t="s">
        <v>896</v>
      </c>
      <c r="H4033" s="326" t="s">
        <v>6249</v>
      </c>
      <c r="I4033" s="327">
        <v>0</v>
      </c>
      <c r="J4033" s="327">
        <v>0</v>
      </c>
      <c r="K4033" s="327">
        <v>0</v>
      </c>
      <c r="L4033" s="327">
        <v>0</v>
      </c>
      <c r="M4033" s="327">
        <v>0</v>
      </c>
      <c r="N4033" s="326" t="s">
        <v>7279</v>
      </c>
    </row>
    <row r="4034" spans="2:14" ht="15" hidden="1" x14ac:dyDescent="0.25">
      <c r="B4034" s="326" t="s">
        <v>17555</v>
      </c>
      <c r="C4034" s="326" t="s">
        <v>1255</v>
      </c>
      <c r="D4034" s="326" t="s">
        <v>4183</v>
      </c>
      <c r="E4034" s="326" t="s">
        <v>2315</v>
      </c>
      <c r="F4034" s="326" t="s">
        <v>801</v>
      </c>
      <c r="G4034" s="326" t="s">
        <v>896</v>
      </c>
      <c r="H4034" s="326" t="s">
        <v>6249</v>
      </c>
      <c r="I4034" s="327">
        <v>0</v>
      </c>
      <c r="J4034" s="327">
        <v>0</v>
      </c>
      <c r="K4034" s="327">
        <v>0</v>
      </c>
      <c r="L4034" s="327">
        <v>0</v>
      </c>
      <c r="M4034" s="327">
        <v>0</v>
      </c>
      <c r="N4034" s="326" t="s">
        <v>7279</v>
      </c>
    </row>
    <row r="4035" spans="2:14" ht="15" hidden="1" x14ac:dyDescent="0.25">
      <c r="B4035" s="326" t="s">
        <v>17556</v>
      </c>
      <c r="C4035" s="326" t="s">
        <v>1255</v>
      </c>
      <c r="D4035" s="326" t="s">
        <v>4183</v>
      </c>
      <c r="E4035" s="326" t="s">
        <v>8204</v>
      </c>
      <c r="F4035" s="326" t="s">
        <v>801</v>
      </c>
      <c r="G4035" s="326" t="s">
        <v>896</v>
      </c>
      <c r="H4035" s="326" t="s">
        <v>6249</v>
      </c>
      <c r="I4035" s="327">
        <v>0</v>
      </c>
      <c r="J4035" s="327">
        <v>0</v>
      </c>
      <c r="K4035" s="327">
        <v>0</v>
      </c>
      <c r="L4035" s="327">
        <v>0</v>
      </c>
      <c r="M4035" s="327">
        <v>0</v>
      </c>
      <c r="N4035" s="326" t="s">
        <v>7279</v>
      </c>
    </row>
    <row r="4036" spans="2:14" ht="15" hidden="1" x14ac:dyDescent="0.25">
      <c r="B4036" s="324" t="s">
        <v>17557</v>
      </c>
      <c r="C4036" s="324" t="s">
        <v>1255</v>
      </c>
      <c r="D4036" s="324" t="s">
        <v>4183</v>
      </c>
      <c r="E4036" s="324" t="s">
        <v>7737</v>
      </c>
      <c r="F4036" s="324" t="s">
        <v>801</v>
      </c>
      <c r="G4036" s="324" t="s">
        <v>896</v>
      </c>
      <c r="H4036" s="324" t="s">
        <v>6249</v>
      </c>
      <c r="I4036" s="325">
        <v>0</v>
      </c>
      <c r="J4036" s="325">
        <v>0</v>
      </c>
      <c r="K4036" s="325">
        <v>0</v>
      </c>
      <c r="L4036" s="325">
        <v>0</v>
      </c>
      <c r="M4036" s="325">
        <v>0</v>
      </c>
      <c r="N4036" s="324" t="s">
        <v>7279</v>
      </c>
    </row>
    <row r="4037" spans="2:14" ht="15" hidden="1" x14ac:dyDescent="0.25">
      <c r="B4037" s="324" t="s">
        <v>17558</v>
      </c>
      <c r="C4037" s="324" t="s">
        <v>1255</v>
      </c>
      <c r="D4037" s="324" t="s">
        <v>4183</v>
      </c>
      <c r="E4037" s="324" t="s">
        <v>8205</v>
      </c>
      <c r="F4037" s="324" t="s">
        <v>801</v>
      </c>
      <c r="G4037" s="324" t="s">
        <v>896</v>
      </c>
      <c r="H4037" s="324" t="s">
        <v>6249</v>
      </c>
      <c r="I4037" s="325">
        <v>0</v>
      </c>
      <c r="J4037" s="325">
        <v>0</v>
      </c>
      <c r="K4037" s="325">
        <v>0</v>
      </c>
      <c r="L4037" s="325">
        <v>0</v>
      </c>
      <c r="M4037" s="325">
        <v>0</v>
      </c>
      <c r="N4037" s="324" t="s">
        <v>7279</v>
      </c>
    </row>
    <row r="4038" spans="2:14" ht="15" hidden="1" x14ac:dyDescent="0.25">
      <c r="B4038" s="326" t="s">
        <v>17559</v>
      </c>
      <c r="C4038" s="326" t="s">
        <v>1255</v>
      </c>
      <c r="D4038" s="326" t="s">
        <v>4183</v>
      </c>
      <c r="E4038" s="326" t="s">
        <v>7231</v>
      </c>
      <c r="F4038" s="326" t="s">
        <v>801</v>
      </c>
      <c r="G4038" s="326" t="s">
        <v>896</v>
      </c>
      <c r="H4038" s="326" t="s">
        <v>6249</v>
      </c>
      <c r="I4038" s="327">
        <v>0</v>
      </c>
      <c r="J4038" s="327">
        <v>0</v>
      </c>
      <c r="K4038" s="327">
        <v>0</v>
      </c>
      <c r="L4038" s="327">
        <v>0</v>
      </c>
      <c r="M4038" s="327">
        <v>0</v>
      </c>
      <c r="N4038" s="326" t="s">
        <v>7279</v>
      </c>
    </row>
    <row r="4039" spans="2:14" ht="15" hidden="1" x14ac:dyDescent="0.25">
      <c r="B4039" s="324" t="s">
        <v>17560</v>
      </c>
      <c r="C4039" s="324" t="s">
        <v>1255</v>
      </c>
      <c r="D4039" s="324" t="s">
        <v>4183</v>
      </c>
      <c r="E4039" s="324" t="s">
        <v>7370</v>
      </c>
      <c r="F4039" s="324" t="s">
        <v>2327</v>
      </c>
      <c r="G4039" s="324" t="s">
        <v>896</v>
      </c>
      <c r="H4039" s="324" t="s">
        <v>6249</v>
      </c>
      <c r="I4039" s="325">
        <v>0</v>
      </c>
      <c r="J4039" s="325">
        <v>0</v>
      </c>
      <c r="K4039" s="325">
        <v>0</v>
      </c>
      <c r="L4039" s="325">
        <v>0</v>
      </c>
      <c r="M4039" s="325">
        <v>0</v>
      </c>
      <c r="N4039" s="324" t="s">
        <v>7279</v>
      </c>
    </row>
    <row r="4040" spans="2:14" ht="15" hidden="1" x14ac:dyDescent="0.25">
      <c r="B4040" s="326" t="s">
        <v>17561</v>
      </c>
      <c r="C4040" s="326" t="s">
        <v>1255</v>
      </c>
      <c r="D4040" s="326" t="s">
        <v>4183</v>
      </c>
      <c r="E4040" s="326" t="s">
        <v>9780</v>
      </c>
      <c r="F4040" s="326" t="s">
        <v>2327</v>
      </c>
      <c r="G4040" s="326" t="s">
        <v>896</v>
      </c>
      <c r="H4040" s="326" t="s">
        <v>6249</v>
      </c>
      <c r="I4040" s="327">
        <v>0</v>
      </c>
      <c r="J4040" s="327">
        <v>0</v>
      </c>
      <c r="K4040" s="327">
        <v>0</v>
      </c>
      <c r="L4040" s="327">
        <v>0</v>
      </c>
      <c r="M4040" s="327">
        <v>0</v>
      </c>
      <c r="N4040" s="326" t="s">
        <v>7279</v>
      </c>
    </row>
    <row r="4041" spans="2:14" ht="15" hidden="1" x14ac:dyDescent="0.25">
      <c r="B4041" s="326" t="s">
        <v>17562</v>
      </c>
      <c r="C4041" s="326" t="s">
        <v>1255</v>
      </c>
      <c r="D4041" s="326" t="s">
        <v>4183</v>
      </c>
      <c r="E4041" s="326" t="s">
        <v>2885</v>
      </c>
      <c r="F4041" s="326" t="s">
        <v>1226</v>
      </c>
      <c r="G4041" s="326" t="s">
        <v>896</v>
      </c>
      <c r="H4041" s="326" t="s">
        <v>6249</v>
      </c>
      <c r="I4041" s="327">
        <v>0</v>
      </c>
      <c r="J4041" s="327">
        <v>0</v>
      </c>
      <c r="K4041" s="327">
        <v>0</v>
      </c>
      <c r="L4041" s="327">
        <v>0</v>
      </c>
      <c r="M4041" s="327">
        <v>0</v>
      </c>
      <c r="N4041" s="326" t="s">
        <v>7279</v>
      </c>
    </row>
    <row r="4042" spans="2:14" ht="15" hidden="1" x14ac:dyDescent="0.25">
      <c r="B4042" s="324" t="s">
        <v>17563</v>
      </c>
      <c r="C4042" s="324" t="s">
        <v>1255</v>
      </c>
      <c r="D4042" s="324" t="s">
        <v>4183</v>
      </c>
      <c r="E4042" s="324" t="s">
        <v>8717</v>
      </c>
      <c r="F4042" s="324" t="s">
        <v>2333</v>
      </c>
      <c r="G4042" s="324" t="s">
        <v>896</v>
      </c>
      <c r="H4042" s="324" t="s">
        <v>6249</v>
      </c>
      <c r="I4042" s="325">
        <v>0</v>
      </c>
      <c r="J4042" s="325">
        <v>0</v>
      </c>
      <c r="K4042" s="325">
        <v>0</v>
      </c>
      <c r="L4042" s="325">
        <v>0</v>
      </c>
      <c r="M4042" s="325">
        <v>0</v>
      </c>
      <c r="N4042" s="324" t="s">
        <v>7279</v>
      </c>
    </row>
    <row r="4043" spans="2:14" ht="15" hidden="1" x14ac:dyDescent="0.25">
      <c r="B4043" s="326" t="s">
        <v>17564</v>
      </c>
      <c r="C4043" s="326" t="s">
        <v>1255</v>
      </c>
      <c r="D4043" s="326" t="s">
        <v>4183</v>
      </c>
      <c r="E4043" s="326" t="s">
        <v>13525</v>
      </c>
      <c r="F4043" s="326" t="s">
        <v>801</v>
      </c>
      <c r="G4043" s="326" t="s">
        <v>896</v>
      </c>
      <c r="H4043" s="326" t="s">
        <v>6249</v>
      </c>
      <c r="I4043" s="327">
        <v>0</v>
      </c>
      <c r="J4043" s="327">
        <v>0</v>
      </c>
      <c r="K4043" s="327">
        <v>0</v>
      </c>
      <c r="L4043" s="327">
        <v>0</v>
      </c>
      <c r="M4043" s="327">
        <v>0</v>
      </c>
      <c r="N4043" s="326" t="s">
        <v>7279</v>
      </c>
    </row>
    <row r="4044" spans="2:14" ht="15" hidden="1" x14ac:dyDescent="0.25">
      <c r="B4044" s="326" t="s">
        <v>17565</v>
      </c>
      <c r="C4044" s="326" t="s">
        <v>1255</v>
      </c>
      <c r="D4044" s="326" t="s">
        <v>4183</v>
      </c>
      <c r="E4044" s="326" t="s">
        <v>21777</v>
      </c>
      <c r="F4044" s="326" t="s">
        <v>801</v>
      </c>
      <c r="G4044" s="326" t="s">
        <v>896</v>
      </c>
      <c r="H4044" s="326" t="s">
        <v>6249</v>
      </c>
      <c r="I4044" s="327">
        <v>0</v>
      </c>
      <c r="J4044" s="327">
        <v>0</v>
      </c>
      <c r="K4044" s="327">
        <v>0</v>
      </c>
      <c r="L4044" s="327">
        <v>0</v>
      </c>
      <c r="M4044" s="327">
        <v>0</v>
      </c>
      <c r="N4044" s="326" t="s">
        <v>7279</v>
      </c>
    </row>
    <row r="4045" spans="2:14" ht="15" hidden="1" x14ac:dyDescent="0.25">
      <c r="B4045" s="326" t="s">
        <v>17566</v>
      </c>
      <c r="C4045" s="326" t="s">
        <v>1255</v>
      </c>
      <c r="D4045" s="326" t="s">
        <v>4183</v>
      </c>
      <c r="E4045" s="326" t="s">
        <v>3874</v>
      </c>
      <c r="F4045" s="326" t="s">
        <v>801</v>
      </c>
      <c r="G4045" s="326" t="s">
        <v>896</v>
      </c>
      <c r="H4045" s="326" t="s">
        <v>6249</v>
      </c>
      <c r="I4045" s="327">
        <v>0</v>
      </c>
      <c r="J4045" s="327">
        <v>0</v>
      </c>
      <c r="K4045" s="327">
        <v>0</v>
      </c>
      <c r="L4045" s="327">
        <v>0</v>
      </c>
      <c r="M4045" s="327">
        <v>0</v>
      </c>
      <c r="N4045" s="326" t="s">
        <v>7279</v>
      </c>
    </row>
    <row r="4046" spans="2:14" ht="15" hidden="1" x14ac:dyDescent="0.25">
      <c r="B4046" s="324" t="s">
        <v>17567</v>
      </c>
      <c r="C4046" s="324" t="s">
        <v>1255</v>
      </c>
      <c r="D4046" s="324" t="s">
        <v>4183</v>
      </c>
      <c r="E4046" s="324" t="s">
        <v>7739</v>
      </c>
      <c r="F4046" s="324" t="s">
        <v>801</v>
      </c>
      <c r="G4046" s="324" t="s">
        <v>896</v>
      </c>
      <c r="H4046" s="324" t="s">
        <v>6249</v>
      </c>
      <c r="I4046" s="325">
        <v>0</v>
      </c>
      <c r="J4046" s="325">
        <v>0</v>
      </c>
      <c r="K4046" s="325">
        <v>0</v>
      </c>
      <c r="L4046" s="325">
        <v>0</v>
      </c>
      <c r="M4046" s="325">
        <v>0</v>
      </c>
      <c r="N4046" s="324" t="s">
        <v>7279</v>
      </c>
    </row>
    <row r="4047" spans="2:14" ht="15" hidden="1" x14ac:dyDescent="0.25">
      <c r="B4047" s="326" t="s">
        <v>17568</v>
      </c>
      <c r="C4047" s="326" t="s">
        <v>1255</v>
      </c>
      <c r="D4047" s="326" t="s">
        <v>4183</v>
      </c>
      <c r="E4047" s="326" t="s">
        <v>9431</v>
      </c>
      <c r="F4047" s="326" t="s">
        <v>801</v>
      </c>
      <c r="G4047" s="326" t="s">
        <v>896</v>
      </c>
      <c r="H4047" s="326" t="s">
        <v>6249</v>
      </c>
      <c r="I4047" s="327">
        <v>0</v>
      </c>
      <c r="J4047" s="327">
        <v>0</v>
      </c>
      <c r="K4047" s="327">
        <v>0</v>
      </c>
      <c r="L4047" s="327">
        <v>0</v>
      </c>
      <c r="M4047" s="327">
        <v>0</v>
      </c>
      <c r="N4047" s="326" t="s">
        <v>7279</v>
      </c>
    </row>
    <row r="4048" spans="2:14" ht="15" hidden="1" x14ac:dyDescent="0.25">
      <c r="B4048" s="324" t="s">
        <v>17569</v>
      </c>
      <c r="C4048" s="324" t="s">
        <v>1255</v>
      </c>
      <c r="D4048" s="324" t="s">
        <v>4183</v>
      </c>
      <c r="E4048" s="324" t="s">
        <v>17570</v>
      </c>
      <c r="F4048" s="324" t="s">
        <v>801</v>
      </c>
      <c r="G4048" s="324" t="s">
        <v>896</v>
      </c>
      <c r="H4048" s="324" t="s">
        <v>6249</v>
      </c>
      <c r="I4048" s="325">
        <v>0</v>
      </c>
      <c r="J4048" s="325">
        <v>0</v>
      </c>
      <c r="K4048" s="325">
        <v>0</v>
      </c>
      <c r="L4048" s="325">
        <v>0</v>
      </c>
      <c r="M4048" s="325">
        <v>0</v>
      </c>
      <c r="N4048" s="324" t="s">
        <v>7279</v>
      </c>
    </row>
    <row r="4049" spans="2:14" ht="15" hidden="1" x14ac:dyDescent="0.25">
      <c r="B4049" s="324" t="s">
        <v>17571</v>
      </c>
      <c r="C4049" s="324" t="s">
        <v>1255</v>
      </c>
      <c r="D4049" s="324" t="s">
        <v>4183</v>
      </c>
      <c r="E4049" s="324" t="s">
        <v>6546</v>
      </c>
      <c r="F4049" s="324" t="s">
        <v>801</v>
      </c>
      <c r="G4049" s="324" t="s">
        <v>896</v>
      </c>
      <c r="H4049" s="324" t="s">
        <v>6249</v>
      </c>
      <c r="I4049" s="325">
        <v>0</v>
      </c>
      <c r="J4049" s="325">
        <v>0</v>
      </c>
      <c r="K4049" s="325">
        <v>0</v>
      </c>
      <c r="L4049" s="325">
        <v>0</v>
      </c>
      <c r="M4049" s="325">
        <v>0</v>
      </c>
      <c r="N4049" s="324" t="s">
        <v>7279</v>
      </c>
    </row>
    <row r="4050" spans="2:14" ht="15" hidden="1" x14ac:dyDescent="0.25">
      <c r="B4050" s="326" t="s">
        <v>17572</v>
      </c>
      <c r="C4050" s="326" t="s">
        <v>1255</v>
      </c>
      <c r="D4050" s="326" t="s">
        <v>4183</v>
      </c>
      <c r="E4050" s="326" t="s">
        <v>21778</v>
      </c>
      <c r="F4050" s="326" t="s">
        <v>801</v>
      </c>
      <c r="G4050" s="326" t="s">
        <v>896</v>
      </c>
      <c r="H4050" s="326" t="s">
        <v>6249</v>
      </c>
      <c r="I4050" s="327">
        <v>0</v>
      </c>
      <c r="J4050" s="327">
        <v>0</v>
      </c>
      <c r="K4050" s="327">
        <v>0</v>
      </c>
      <c r="L4050" s="327">
        <v>0</v>
      </c>
      <c r="M4050" s="327">
        <v>0</v>
      </c>
      <c r="N4050" s="326" t="s">
        <v>7279</v>
      </c>
    </row>
    <row r="4051" spans="2:14" ht="15" hidden="1" x14ac:dyDescent="0.25">
      <c r="B4051" s="324" t="s">
        <v>17573</v>
      </c>
      <c r="C4051" s="324" t="s">
        <v>1255</v>
      </c>
      <c r="D4051" s="324" t="s">
        <v>4183</v>
      </c>
      <c r="E4051" s="324" t="s">
        <v>2908</v>
      </c>
      <c r="F4051" s="324" t="s">
        <v>800</v>
      </c>
      <c r="G4051" s="324" t="s">
        <v>896</v>
      </c>
      <c r="H4051" s="324" t="s">
        <v>6249</v>
      </c>
      <c r="I4051" s="325">
        <v>0</v>
      </c>
      <c r="J4051" s="325">
        <v>0</v>
      </c>
      <c r="K4051" s="325">
        <v>0</v>
      </c>
      <c r="L4051" s="325">
        <v>0</v>
      </c>
      <c r="M4051" s="325">
        <v>0</v>
      </c>
      <c r="N4051" s="324" t="s">
        <v>7279</v>
      </c>
    </row>
    <row r="4052" spans="2:14" ht="15" hidden="1" x14ac:dyDescent="0.25">
      <c r="B4052" s="324" t="s">
        <v>17574</v>
      </c>
      <c r="C4052" s="324" t="s">
        <v>1255</v>
      </c>
      <c r="D4052" s="324" t="s">
        <v>4183</v>
      </c>
      <c r="E4052" s="324" t="s">
        <v>5831</v>
      </c>
      <c r="F4052" s="324" t="s">
        <v>801</v>
      </c>
      <c r="G4052" s="324" t="s">
        <v>896</v>
      </c>
      <c r="H4052" s="324" t="s">
        <v>6249</v>
      </c>
      <c r="I4052" s="325">
        <v>0</v>
      </c>
      <c r="J4052" s="325">
        <v>0</v>
      </c>
      <c r="K4052" s="325">
        <v>0</v>
      </c>
      <c r="L4052" s="325">
        <v>0</v>
      </c>
      <c r="M4052" s="325">
        <v>0</v>
      </c>
      <c r="N4052" s="324" t="s">
        <v>7279</v>
      </c>
    </row>
    <row r="4053" spans="2:14" ht="15" hidden="1" x14ac:dyDescent="0.25">
      <c r="B4053" s="326" t="s">
        <v>17575</v>
      </c>
      <c r="C4053" s="326" t="s">
        <v>1255</v>
      </c>
      <c r="D4053" s="326" t="s">
        <v>4183</v>
      </c>
      <c r="E4053" s="326" t="s">
        <v>2909</v>
      </c>
      <c r="F4053" s="326" t="s">
        <v>801</v>
      </c>
      <c r="G4053" s="326" t="s">
        <v>896</v>
      </c>
      <c r="H4053" s="326" t="s">
        <v>6249</v>
      </c>
      <c r="I4053" s="327">
        <v>0</v>
      </c>
      <c r="J4053" s="327">
        <v>0</v>
      </c>
      <c r="K4053" s="327">
        <v>0</v>
      </c>
      <c r="L4053" s="327">
        <v>0</v>
      </c>
      <c r="M4053" s="327">
        <v>0</v>
      </c>
      <c r="N4053" s="326" t="s">
        <v>7279</v>
      </c>
    </row>
    <row r="4054" spans="2:14" ht="15" hidden="1" x14ac:dyDescent="0.25">
      <c r="B4054" s="324" t="s">
        <v>17576</v>
      </c>
      <c r="C4054" s="324" t="s">
        <v>1255</v>
      </c>
      <c r="D4054" s="324" t="s">
        <v>4183</v>
      </c>
      <c r="E4054" s="324" t="s">
        <v>2911</v>
      </c>
      <c r="F4054" s="324" t="s">
        <v>801</v>
      </c>
      <c r="G4054" s="324" t="s">
        <v>896</v>
      </c>
      <c r="H4054" s="324" t="s">
        <v>6249</v>
      </c>
      <c r="I4054" s="325">
        <v>0</v>
      </c>
      <c r="J4054" s="325">
        <v>0</v>
      </c>
      <c r="K4054" s="325">
        <v>0</v>
      </c>
      <c r="L4054" s="325">
        <v>0</v>
      </c>
      <c r="M4054" s="325">
        <v>0</v>
      </c>
      <c r="N4054" s="324" t="s">
        <v>7279</v>
      </c>
    </row>
    <row r="4055" spans="2:14" ht="15" hidden="1" x14ac:dyDescent="0.25">
      <c r="B4055" s="326" t="s">
        <v>17577</v>
      </c>
      <c r="C4055" s="326" t="s">
        <v>1255</v>
      </c>
      <c r="D4055" s="326" t="s">
        <v>4183</v>
      </c>
      <c r="E4055" s="326" t="s">
        <v>6547</v>
      </c>
      <c r="F4055" s="326" t="s">
        <v>801</v>
      </c>
      <c r="G4055" s="326" t="s">
        <v>896</v>
      </c>
      <c r="H4055" s="326" t="s">
        <v>6249</v>
      </c>
      <c r="I4055" s="327">
        <v>0</v>
      </c>
      <c r="J4055" s="327">
        <v>0</v>
      </c>
      <c r="K4055" s="327">
        <v>0</v>
      </c>
      <c r="L4055" s="327">
        <v>0</v>
      </c>
      <c r="M4055" s="327">
        <v>0</v>
      </c>
      <c r="N4055" s="326" t="s">
        <v>7279</v>
      </c>
    </row>
    <row r="4056" spans="2:14" ht="15" hidden="1" x14ac:dyDescent="0.25">
      <c r="B4056" s="326" t="s">
        <v>17578</v>
      </c>
      <c r="C4056" s="326" t="s">
        <v>1255</v>
      </c>
      <c r="D4056" s="326" t="s">
        <v>4183</v>
      </c>
      <c r="E4056" s="326" t="s">
        <v>2913</v>
      </c>
      <c r="F4056" s="326" t="s">
        <v>801</v>
      </c>
      <c r="G4056" s="326" t="s">
        <v>896</v>
      </c>
      <c r="H4056" s="326" t="s">
        <v>6249</v>
      </c>
      <c r="I4056" s="327">
        <v>0</v>
      </c>
      <c r="J4056" s="327">
        <v>0</v>
      </c>
      <c r="K4056" s="327">
        <v>0</v>
      </c>
      <c r="L4056" s="327">
        <v>0</v>
      </c>
      <c r="M4056" s="327">
        <v>0</v>
      </c>
      <c r="N4056" s="326" t="s">
        <v>7279</v>
      </c>
    </row>
    <row r="4057" spans="2:14" ht="15" hidden="1" x14ac:dyDescent="0.25">
      <c r="B4057" s="324" t="s">
        <v>17579</v>
      </c>
      <c r="C4057" s="324" t="s">
        <v>1255</v>
      </c>
      <c r="D4057" s="324" t="s">
        <v>4183</v>
      </c>
      <c r="E4057" s="324" t="s">
        <v>5834</v>
      </c>
      <c r="F4057" s="324" t="s">
        <v>801</v>
      </c>
      <c r="G4057" s="324" t="s">
        <v>896</v>
      </c>
      <c r="H4057" s="324" t="s">
        <v>6249</v>
      </c>
      <c r="I4057" s="325">
        <v>0</v>
      </c>
      <c r="J4057" s="325">
        <v>0</v>
      </c>
      <c r="K4057" s="325">
        <v>0</v>
      </c>
      <c r="L4057" s="325">
        <v>0</v>
      </c>
      <c r="M4057" s="325">
        <v>0</v>
      </c>
      <c r="N4057" s="324" t="s">
        <v>7279</v>
      </c>
    </row>
    <row r="4058" spans="2:14" ht="15" hidden="1" x14ac:dyDescent="0.25">
      <c r="B4058" s="326" t="s">
        <v>17580</v>
      </c>
      <c r="C4058" s="326" t="s">
        <v>1255</v>
      </c>
      <c r="D4058" s="326" t="s">
        <v>4183</v>
      </c>
      <c r="E4058" s="326" t="s">
        <v>9432</v>
      </c>
      <c r="F4058" s="326" t="s">
        <v>2599</v>
      </c>
      <c r="G4058" s="326" t="s">
        <v>896</v>
      </c>
      <c r="H4058" s="326" t="s">
        <v>6249</v>
      </c>
      <c r="I4058" s="327">
        <v>0</v>
      </c>
      <c r="J4058" s="327">
        <v>0</v>
      </c>
      <c r="K4058" s="327">
        <v>0</v>
      </c>
      <c r="L4058" s="327">
        <v>0</v>
      </c>
      <c r="M4058" s="327">
        <v>0</v>
      </c>
      <c r="N4058" s="326" t="s">
        <v>7279</v>
      </c>
    </row>
    <row r="4059" spans="2:14" ht="15" hidden="1" x14ac:dyDescent="0.25">
      <c r="B4059" s="324" t="s">
        <v>17581</v>
      </c>
      <c r="C4059" s="324" t="s">
        <v>1255</v>
      </c>
      <c r="D4059" s="324" t="s">
        <v>4183</v>
      </c>
      <c r="E4059" s="324" t="s">
        <v>8207</v>
      </c>
      <c r="F4059" s="324" t="s">
        <v>801</v>
      </c>
      <c r="G4059" s="324" t="s">
        <v>896</v>
      </c>
      <c r="H4059" s="324" t="s">
        <v>6249</v>
      </c>
      <c r="I4059" s="325">
        <v>0</v>
      </c>
      <c r="J4059" s="325">
        <v>0</v>
      </c>
      <c r="K4059" s="325">
        <v>0</v>
      </c>
      <c r="L4059" s="325">
        <v>0</v>
      </c>
      <c r="M4059" s="325">
        <v>0</v>
      </c>
      <c r="N4059" s="324" t="s">
        <v>7279</v>
      </c>
    </row>
    <row r="4060" spans="2:14" ht="15" hidden="1" x14ac:dyDescent="0.25">
      <c r="B4060" s="326" t="s">
        <v>17582</v>
      </c>
      <c r="C4060" s="326" t="s">
        <v>1255</v>
      </c>
      <c r="D4060" s="326" t="s">
        <v>4183</v>
      </c>
      <c r="E4060" s="326" t="s">
        <v>21779</v>
      </c>
      <c r="F4060" s="326" t="s">
        <v>2327</v>
      </c>
      <c r="G4060" s="326" t="s">
        <v>896</v>
      </c>
      <c r="H4060" s="326" t="s">
        <v>6249</v>
      </c>
      <c r="I4060" s="327">
        <v>0</v>
      </c>
      <c r="J4060" s="327">
        <v>0</v>
      </c>
      <c r="K4060" s="327">
        <v>0</v>
      </c>
      <c r="L4060" s="327">
        <v>0</v>
      </c>
      <c r="M4060" s="327">
        <v>0</v>
      </c>
      <c r="N4060" s="326" t="s">
        <v>7279</v>
      </c>
    </row>
    <row r="4061" spans="2:14" ht="15" hidden="1" x14ac:dyDescent="0.25">
      <c r="B4061" s="324" t="s">
        <v>17583</v>
      </c>
      <c r="C4061" s="324" t="s">
        <v>1255</v>
      </c>
      <c r="D4061" s="324" t="s">
        <v>4183</v>
      </c>
      <c r="E4061" s="324" t="s">
        <v>6549</v>
      </c>
      <c r="F4061" s="324" t="s">
        <v>801</v>
      </c>
      <c r="G4061" s="324" t="s">
        <v>896</v>
      </c>
      <c r="H4061" s="324" t="s">
        <v>6249</v>
      </c>
      <c r="I4061" s="325">
        <v>0</v>
      </c>
      <c r="J4061" s="325">
        <v>0</v>
      </c>
      <c r="K4061" s="325">
        <v>0</v>
      </c>
      <c r="L4061" s="325">
        <v>0</v>
      </c>
      <c r="M4061" s="325">
        <v>0</v>
      </c>
      <c r="N4061" s="324" t="s">
        <v>7279</v>
      </c>
    </row>
    <row r="4062" spans="2:14" ht="15" hidden="1" x14ac:dyDescent="0.25">
      <c r="B4062" s="324" t="s">
        <v>17584</v>
      </c>
      <c r="C4062" s="324" t="s">
        <v>1255</v>
      </c>
      <c r="D4062" s="324" t="s">
        <v>4183</v>
      </c>
      <c r="E4062" s="324" t="s">
        <v>8208</v>
      </c>
      <c r="F4062" s="324" t="s">
        <v>801</v>
      </c>
      <c r="G4062" s="324" t="s">
        <v>896</v>
      </c>
      <c r="H4062" s="324" t="s">
        <v>6249</v>
      </c>
      <c r="I4062" s="325">
        <v>0</v>
      </c>
      <c r="J4062" s="325">
        <v>0</v>
      </c>
      <c r="K4062" s="325">
        <v>0</v>
      </c>
      <c r="L4062" s="325">
        <v>0</v>
      </c>
      <c r="M4062" s="325">
        <v>0</v>
      </c>
      <c r="N4062" s="324" t="s">
        <v>7279</v>
      </c>
    </row>
    <row r="4063" spans="2:14" ht="15" hidden="1" x14ac:dyDescent="0.25">
      <c r="B4063" s="326" t="s">
        <v>17585</v>
      </c>
      <c r="C4063" s="326" t="s">
        <v>1255</v>
      </c>
      <c r="D4063" s="326" t="s">
        <v>4183</v>
      </c>
      <c r="E4063" s="326" t="s">
        <v>10523</v>
      </c>
      <c r="F4063" s="326" t="s">
        <v>801</v>
      </c>
      <c r="G4063" s="326" t="s">
        <v>896</v>
      </c>
      <c r="H4063" s="326" t="s">
        <v>6249</v>
      </c>
      <c r="I4063" s="327">
        <v>0</v>
      </c>
      <c r="J4063" s="327">
        <v>0</v>
      </c>
      <c r="K4063" s="327">
        <v>0</v>
      </c>
      <c r="L4063" s="327">
        <v>0</v>
      </c>
      <c r="M4063" s="327">
        <v>0</v>
      </c>
      <c r="N4063" s="326" t="s">
        <v>7279</v>
      </c>
    </row>
    <row r="4064" spans="2:14" ht="15" hidden="1" x14ac:dyDescent="0.25">
      <c r="B4064" s="326" t="s">
        <v>17586</v>
      </c>
      <c r="C4064" s="326" t="s">
        <v>1255</v>
      </c>
      <c r="D4064" s="326" t="s">
        <v>4183</v>
      </c>
      <c r="E4064" s="326" t="s">
        <v>6552</v>
      </c>
      <c r="F4064" s="326" t="s">
        <v>801</v>
      </c>
      <c r="G4064" s="326" t="s">
        <v>896</v>
      </c>
      <c r="H4064" s="326" t="s">
        <v>6249</v>
      </c>
      <c r="I4064" s="327">
        <v>0</v>
      </c>
      <c r="J4064" s="327">
        <v>0</v>
      </c>
      <c r="K4064" s="327">
        <v>0</v>
      </c>
      <c r="L4064" s="327">
        <v>0</v>
      </c>
      <c r="M4064" s="327">
        <v>0</v>
      </c>
      <c r="N4064" s="326" t="s">
        <v>7279</v>
      </c>
    </row>
    <row r="4065" spans="2:14" ht="15" hidden="1" x14ac:dyDescent="0.25">
      <c r="B4065" s="326" t="s">
        <v>17587</v>
      </c>
      <c r="C4065" s="326" t="s">
        <v>1255</v>
      </c>
      <c r="D4065" s="326" t="s">
        <v>4183</v>
      </c>
      <c r="E4065" s="326" t="s">
        <v>17588</v>
      </c>
      <c r="F4065" s="326" t="s">
        <v>2327</v>
      </c>
      <c r="G4065" s="326" t="s">
        <v>896</v>
      </c>
      <c r="H4065" s="326" t="s">
        <v>6249</v>
      </c>
      <c r="I4065" s="327">
        <v>0</v>
      </c>
      <c r="J4065" s="327">
        <v>0</v>
      </c>
      <c r="K4065" s="327">
        <v>0</v>
      </c>
      <c r="L4065" s="327">
        <v>0</v>
      </c>
      <c r="M4065" s="327">
        <v>0</v>
      </c>
      <c r="N4065" s="326" t="s">
        <v>7279</v>
      </c>
    </row>
    <row r="4066" spans="2:14" ht="15" hidden="1" x14ac:dyDescent="0.25">
      <c r="B4066" s="324" t="s">
        <v>17589</v>
      </c>
      <c r="C4066" s="324" t="s">
        <v>1255</v>
      </c>
      <c r="D4066" s="324" t="s">
        <v>4183</v>
      </c>
      <c r="E4066" s="324" t="s">
        <v>2922</v>
      </c>
      <c r="F4066" s="324" t="s">
        <v>2327</v>
      </c>
      <c r="G4066" s="324" t="s">
        <v>896</v>
      </c>
      <c r="H4066" s="324" t="s">
        <v>6249</v>
      </c>
      <c r="I4066" s="325">
        <v>0</v>
      </c>
      <c r="J4066" s="325">
        <v>0</v>
      </c>
      <c r="K4066" s="325">
        <v>0</v>
      </c>
      <c r="L4066" s="325">
        <v>0</v>
      </c>
      <c r="M4066" s="325">
        <v>0</v>
      </c>
      <c r="N4066" s="324" t="s">
        <v>7279</v>
      </c>
    </row>
    <row r="4067" spans="2:14" ht="15" hidden="1" x14ac:dyDescent="0.25">
      <c r="B4067" s="326" t="s">
        <v>17590</v>
      </c>
      <c r="C4067" s="326" t="s">
        <v>1255</v>
      </c>
      <c r="D4067" s="326" t="s">
        <v>4183</v>
      </c>
      <c r="E4067" s="326" t="s">
        <v>8718</v>
      </c>
      <c r="F4067" s="326" t="s">
        <v>801</v>
      </c>
      <c r="G4067" s="326" t="s">
        <v>896</v>
      </c>
      <c r="H4067" s="326" t="s">
        <v>6249</v>
      </c>
      <c r="I4067" s="327">
        <v>0</v>
      </c>
      <c r="J4067" s="327">
        <v>0</v>
      </c>
      <c r="K4067" s="327">
        <v>0</v>
      </c>
      <c r="L4067" s="327">
        <v>0</v>
      </c>
      <c r="M4067" s="327">
        <v>0</v>
      </c>
      <c r="N4067" s="326" t="s">
        <v>7279</v>
      </c>
    </row>
    <row r="4068" spans="2:14" ht="15" hidden="1" x14ac:dyDescent="0.25">
      <c r="B4068" s="324" t="s">
        <v>17591</v>
      </c>
      <c r="C4068" s="324" t="s">
        <v>1255</v>
      </c>
      <c r="D4068" s="324" t="s">
        <v>4183</v>
      </c>
      <c r="E4068" s="324" t="s">
        <v>9369</v>
      </c>
      <c r="F4068" s="324" t="s">
        <v>801</v>
      </c>
      <c r="G4068" s="324" t="s">
        <v>896</v>
      </c>
      <c r="H4068" s="324" t="s">
        <v>6249</v>
      </c>
      <c r="I4068" s="325">
        <v>0</v>
      </c>
      <c r="J4068" s="325">
        <v>0</v>
      </c>
      <c r="K4068" s="325">
        <v>0</v>
      </c>
      <c r="L4068" s="325">
        <v>0</v>
      </c>
      <c r="M4068" s="325">
        <v>0</v>
      </c>
      <c r="N4068" s="324" t="s">
        <v>7279</v>
      </c>
    </row>
    <row r="4069" spans="2:14" ht="15" hidden="1" x14ac:dyDescent="0.25">
      <c r="B4069" s="324" t="s">
        <v>17592</v>
      </c>
      <c r="C4069" s="324" t="s">
        <v>1255</v>
      </c>
      <c r="D4069" s="324" t="s">
        <v>4183</v>
      </c>
      <c r="E4069" s="324" t="s">
        <v>13285</v>
      </c>
      <c r="F4069" s="324" t="s">
        <v>2327</v>
      </c>
      <c r="G4069" s="324" t="s">
        <v>896</v>
      </c>
      <c r="H4069" s="324" t="s">
        <v>6249</v>
      </c>
      <c r="I4069" s="325">
        <v>0</v>
      </c>
      <c r="J4069" s="325">
        <v>0</v>
      </c>
      <c r="K4069" s="325">
        <v>0</v>
      </c>
      <c r="L4069" s="325">
        <v>0</v>
      </c>
      <c r="M4069" s="325">
        <v>0</v>
      </c>
      <c r="N4069" s="324" t="s">
        <v>7279</v>
      </c>
    </row>
    <row r="4070" spans="2:14" ht="15" hidden="1" x14ac:dyDescent="0.25">
      <c r="B4070" s="326" t="s">
        <v>17593</v>
      </c>
      <c r="C4070" s="326" t="s">
        <v>1255</v>
      </c>
      <c r="D4070" s="326" t="s">
        <v>4183</v>
      </c>
      <c r="E4070" s="326" t="s">
        <v>10524</v>
      </c>
      <c r="F4070" s="326" t="s">
        <v>2327</v>
      </c>
      <c r="G4070" s="326" t="s">
        <v>896</v>
      </c>
      <c r="H4070" s="326" t="s">
        <v>6249</v>
      </c>
      <c r="I4070" s="327">
        <v>0</v>
      </c>
      <c r="J4070" s="327">
        <v>0</v>
      </c>
      <c r="K4070" s="327">
        <v>0</v>
      </c>
      <c r="L4070" s="327">
        <v>0</v>
      </c>
      <c r="M4070" s="327">
        <v>0</v>
      </c>
      <c r="N4070" s="326" t="s">
        <v>7279</v>
      </c>
    </row>
    <row r="4071" spans="2:14" ht="15" hidden="1" x14ac:dyDescent="0.25">
      <c r="B4071" s="324" t="s">
        <v>17594</v>
      </c>
      <c r="C4071" s="324" t="s">
        <v>1255</v>
      </c>
      <c r="D4071" s="324" t="s">
        <v>4183</v>
      </c>
      <c r="E4071" s="324" t="s">
        <v>17595</v>
      </c>
      <c r="F4071" s="324" t="s">
        <v>2327</v>
      </c>
      <c r="G4071" s="324" t="s">
        <v>896</v>
      </c>
      <c r="H4071" s="324" t="s">
        <v>6249</v>
      </c>
      <c r="I4071" s="325">
        <v>0</v>
      </c>
      <c r="J4071" s="325">
        <v>0</v>
      </c>
      <c r="K4071" s="325">
        <v>0</v>
      </c>
      <c r="L4071" s="325">
        <v>0</v>
      </c>
      <c r="M4071" s="325">
        <v>0</v>
      </c>
      <c r="N4071" s="324" t="s">
        <v>7279</v>
      </c>
    </row>
    <row r="4072" spans="2:14" ht="15" hidden="1" x14ac:dyDescent="0.25">
      <c r="B4072" s="326" t="s">
        <v>17596</v>
      </c>
      <c r="C4072" s="326" t="s">
        <v>1255</v>
      </c>
      <c r="D4072" s="326" t="s">
        <v>4183</v>
      </c>
      <c r="E4072" s="326" t="s">
        <v>8719</v>
      </c>
      <c r="F4072" s="326" t="s">
        <v>801</v>
      </c>
      <c r="G4072" s="326" t="s">
        <v>896</v>
      </c>
      <c r="H4072" s="326" t="s">
        <v>6249</v>
      </c>
      <c r="I4072" s="327">
        <v>0</v>
      </c>
      <c r="J4072" s="327">
        <v>0</v>
      </c>
      <c r="K4072" s="327">
        <v>0</v>
      </c>
      <c r="L4072" s="327">
        <v>0</v>
      </c>
      <c r="M4072" s="327">
        <v>0</v>
      </c>
      <c r="N4072" s="326" t="s">
        <v>7279</v>
      </c>
    </row>
    <row r="4073" spans="2:14" ht="15" hidden="1" x14ac:dyDescent="0.25">
      <c r="B4073" s="324" t="s">
        <v>17597</v>
      </c>
      <c r="C4073" s="324" t="s">
        <v>1255</v>
      </c>
      <c r="D4073" s="324" t="s">
        <v>4183</v>
      </c>
      <c r="E4073" s="324" t="s">
        <v>12748</v>
      </c>
      <c r="F4073" s="324" t="s">
        <v>801</v>
      </c>
      <c r="G4073" s="324" t="s">
        <v>896</v>
      </c>
      <c r="H4073" s="324" t="s">
        <v>6249</v>
      </c>
      <c r="I4073" s="325">
        <v>0</v>
      </c>
      <c r="J4073" s="325">
        <v>0</v>
      </c>
      <c r="K4073" s="325">
        <v>0</v>
      </c>
      <c r="L4073" s="325">
        <v>0</v>
      </c>
      <c r="M4073" s="325">
        <v>0</v>
      </c>
      <c r="N4073" s="324" t="s">
        <v>7279</v>
      </c>
    </row>
    <row r="4074" spans="2:14" ht="15" hidden="1" x14ac:dyDescent="0.25">
      <c r="B4074" s="324" t="s">
        <v>17598</v>
      </c>
      <c r="C4074" s="324" t="s">
        <v>1255</v>
      </c>
      <c r="D4074" s="324" t="s">
        <v>4183</v>
      </c>
      <c r="E4074" s="324" t="s">
        <v>5836</v>
      </c>
      <c r="F4074" s="324" t="s">
        <v>801</v>
      </c>
      <c r="G4074" s="324" t="s">
        <v>896</v>
      </c>
      <c r="H4074" s="324" t="s">
        <v>6249</v>
      </c>
      <c r="I4074" s="325">
        <v>0</v>
      </c>
      <c r="J4074" s="325">
        <v>0</v>
      </c>
      <c r="K4074" s="325">
        <v>0</v>
      </c>
      <c r="L4074" s="325">
        <v>0</v>
      </c>
      <c r="M4074" s="325">
        <v>0</v>
      </c>
      <c r="N4074" s="324" t="s">
        <v>7279</v>
      </c>
    </row>
    <row r="4075" spans="2:14" ht="15" hidden="1" x14ac:dyDescent="0.25">
      <c r="B4075" s="326" t="s">
        <v>17599</v>
      </c>
      <c r="C4075" s="326" t="s">
        <v>1255</v>
      </c>
      <c r="D4075" s="326" t="s">
        <v>4183</v>
      </c>
      <c r="E4075" s="326" t="s">
        <v>7167</v>
      </c>
      <c r="F4075" s="326" t="s">
        <v>800</v>
      </c>
      <c r="G4075" s="326" t="s">
        <v>896</v>
      </c>
      <c r="H4075" s="326" t="s">
        <v>6249</v>
      </c>
      <c r="I4075" s="327">
        <v>0</v>
      </c>
      <c r="J4075" s="327">
        <v>0</v>
      </c>
      <c r="K4075" s="327">
        <v>0</v>
      </c>
      <c r="L4075" s="327">
        <v>0</v>
      </c>
      <c r="M4075" s="327">
        <v>0</v>
      </c>
      <c r="N4075" s="326" t="s">
        <v>7279</v>
      </c>
    </row>
    <row r="4076" spans="2:14" ht="15" hidden="1" x14ac:dyDescent="0.25">
      <c r="B4076" s="324" t="s">
        <v>17600</v>
      </c>
      <c r="C4076" s="324" t="s">
        <v>1255</v>
      </c>
      <c r="D4076" s="324" t="s">
        <v>4183</v>
      </c>
      <c r="E4076" s="324" t="s">
        <v>2931</v>
      </c>
      <c r="F4076" s="324" t="s">
        <v>2327</v>
      </c>
      <c r="G4076" s="324" t="s">
        <v>896</v>
      </c>
      <c r="H4076" s="324" t="s">
        <v>6249</v>
      </c>
      <c r="I4076" s="325">
        <v>0</v>
      </c>
      <c r="J4076" s="325">
        <v>0</v>
      </c>
      <c r="K4076" s="325">
        <v>0</v>
      </c>
      <c r="L4076" s="325">
        <v>0</v>
      </c>
      <c r="M4076" s="325">
        <v>0</v>
      </c>
      <c r="N4076" s="324" t="s">
        <v>7279</v>
      </c>
    </row>
    <row r="4077" spans="2:14" ht="15" hidden="1" x14ac:dyDescent="0.25">
      <c r="B4077" s="326" t="s">
        <v>17601</v>
      </c>
      <c r="C4077" s="326" t="s">
        <v>1255</v>
      </c>
      <c r="D4077" s="326" t="s">
        <v>4183</v>
      </c>
      <c r="E4077" s="326" t="s">
        <v>5837</v>
      </c>
      <c r="F4077" s="326" t="s">
        <v>801</v>
      </c>
      <c r="G4077" s="326" t="s">
        <v>896</v>
      </c>
      <c r="H4077" s="326" t="s">
        <v>6249</v>
      </c>
      <c r="I4077" s="327">
        <v>0</v>
      </c>
      <c r="J4077" s="327">
        <v>0</v>
      </c>
      <c r="K4077" s="327">
        <v>0</v>
      </c>
      <c r="L4077" s="327">
        <v>0</v>
      </c>
      <c r="M4077" s="327">
        <v>0</v>
      </c>
      <c r="N4077" s="326" t="s">
        <v>7279</v>
      </c>
    </row>
    <row r="4078" spans="2:14" ht="15" hidden="1" x14ac:dyDescent="0.25">
      <c r="B4078" s="324" t="s">
        <v>17602</v>
      </c>
      <c r="C4078" s="324" t="s">
        <v>1255</v>
      </c>
      <c r="D4078" s="324" t="s">
        <v>4183</v>
      </c>
      <c r="E4078" s="324" t="s">
        <v>5838</v>
      </c>
      <c r="F4078" s="324" t="s">
        <v>801</v>
      </c>
      <c r="G4078" s="324" t="s">
        <v>896</v>
      </c>
      <c r="H4078" s="324" t="s">
        <v>6249</v>
      </c>
      <c r="I4078" s="325">
        <v>0</v>
      </c>
      <c r="J4078" s="325">
        <v>0</v>
      </c>
      <c r="K4078" s="325">
        <v>0</v>
      </c>
      <c r="L4078" s="325">
        <v>0</v>
      </c>
      <c r="M4078" s="325">
        <v>0</v>
      </c>
      <c r="N4078" s="324" t="s">
        <v>7279</v>
      </c>
    </row>
    <row r="4079" spans="2:14" ht="15" hidden="1" x14ac:dyDescent="0.25">
      <c r="B4079" s="326" t="s">
        <v>17603</v>
      </c>
      <c r="C4079" s="326" t="s">
        <v>1255</v>
      </c>
      <c r="D4079" s="326" t="s">
        <v>4183</v>
      </c>
      <c r="E4079" s="326" t="s">
        <v>6553</v>
      </c>
      <c r="F4079" s="326" t="s">
        <v>801</v>
      </c>
      <c r="G4079" s="326" t="s">
        <v>896</v>
      </c>
      <c r="H4079" s="326" t="s">
        <v>6249</v>
      </c>
      <c r="I4079" s="327">
        <v>0</v>
      </c>
      <c r="J4079" s="327">
        <v>0</v>
      </c>
      <c r="K4079" s="327">
        <v>0</v>
      </c>
      <c r="L4079" s="327">
        <v>0</v>
      </c>
      <c r="M4079" s="327">
        <v>0</v>
      </c>
      <c r="N4079" s="326" t="s">
        <v>7279</v>
      </c>
    </row>
    <row r="4080" spans="2:14" ht="15" hidden="1" x14ac:dyDescent="0.25">
      <c r="B4080" s="324" t="s">
        <v>17604</v>
      </c>
      <c r="C4080" s="324" t="s">
        <v>1255</v>
      </c>
      <c r="D4080" s="324" t="s">
        <v>4183</v>
      </c>
      <c r="E4080" s="324" t="s">
        <v>17605</v>
      </c>
      <c r="F4080" s="324" t="s">
        <v>801</v>
      </c>
      <c r="G4080" s="324" t="s">
        <v>896</v>
      </c>
      <c r="H4080" s="324" t="s">
        <v>6249</v>
      </c>
      <c r="I4080" s="325">
        <v>0</v>
      </c>
      <c r="J4080" s="325">
        <v>0</v>
      </c>
      <c r="K4080" s="325">
        <v>0</v>
      </c>
      <c r="L4080" s="325">
        <v>0</v>
      </c>
      <c r="M4080" s="325">
        <v>0</v>
      </c>
      <c r="N4080" s="324" t="s">
        <v>7279</v>
      </c>
    </row>
    <row r="4081" spans="2:14" ht="15" hidden="1" x14ac:dyDescent="0.25">
      <c r="B4081" s="324" t="s">
        <v>17606</v>
      </c>
      <c r="C4081" s="324" t="s">
        <v>1255</v>
      </c>
      <c r="D4081" s="324" t="s">
        <v>4183</v>
      </c>
      <c r="E4081" s="324" t="s">
        <v>10383</v>
      </c>
      <c r="F4081" s="324" t="s">
        <v>2327</v>
      </c>
      <c r="G4081" s="324" t="s">
        <v>896</v>
      </c>
      <c r="H4081" s="324" t="s">
        <v>6249</v>
      </c>
      <c r="I4081" s="325">
        <v>0</v>
      </c>
      <c r="J4081" s="325">
        <v>0</v>
      </c>
      <c r="K4081" s="325">
        <v>0</v>
      </c>
      <c r="L4081" s="325">
        <v>0</v>
      </c>
      <c r="M4081" s="325">
        <v>0</v>
      </c>
      <c r="N4081" s="324" t="s">
        <v>7279</v>
      </c>
    </row>
    <row r="4082" spans="2:14" ht="15" hidden="1" x14ac:dyDescent="0.25">
      <c r="B4082" s="326" t="s">
        <v>17607</v>
      </c>
      <c r="C4082" s="326" t="s">
        <v>1255</v>
      </c>
      <c r="D4082" s="326" t="s">
        <v>4183</v>
      </c>
      <c r="E4082" s="326" t="s">
        <v>8209</v>
      </c>
      <c r="F4082" s="326" t="s">
        <v>2327</v>
      </c>
      <c r="G4082" s="326" t="s">
        <v>896</v>
      </c>
      <c r="H4082" s="326" t="s">
        <v>6249</v>
      </c>
      <c r="I4082" s="327">
        <v>0</v>
      </c>
      <c r="J4082" s="327">
        <v>0</v>
      </c>
      <c r="K4082" s="327">
        <v>0</v>
      </c>
      <c r="L4082" s="327">
        <v>0</v>
      </c>
      <c r="M4082" s="327">
        <v>0</v>
      </c>
      <c r="N4082" s="326" t="s">
        <v>7279</v>
      </c>
    </row>
    <row r="4083" spans="2:14" ht="15" hidden="1" x14ac:dyDescent="0.25">
      <c r="B4083" s="324" t="s">
        <v>17608</v>
      </c>
      <c r="C4083" s="324" t="s">
        <v>1255</v>
      </c>
      <c r="D4083" s="324" t="s">
        <v>4183</v>
      </c>
      <c r="E4083" s="324" t="s">
        <v>2934</v>
      </c>
      <c r="F4083" s="324" t="s">
        <v>801</v>
      </c>
      <c r="G4083" s="324" t="s">
        <v>896</v>
      </c>
      <c r="H4083" s="324" t="s">
        <v>6249</v>
      </c>
      <c r="I4083" s="325">
        <v>0</v>
      </c>
      <c r="J4083" s="325">
        <v>0</v>
      </c>
      <c r="K4083" s="325">
        <v>0</v>
      </c>
      <c r="L4083" s="325">
        <v>0</v>
      </c>
      <c r="M4083" s="325">
        <v>0</v>
      </c>
      <c r="N4083" s="324" t="s">
        <v>7279</v>
      </c>
    </row>
    <row r="4084" spans="2:14" ht="15" hidden="1" x14ac:dyDescent="0.25">
      <c r="B4084" s="326" t="s">
        <v>17609</v>
      </c>
      <c r="C4084" s="326" t="s">
        <v>1255</v>
      </c>
      <c r="D4084" s="326" t="s">
        <v>4183</v>
      </c>
      <c r="E4084" s="326" t="s">
        <v>7746</v>
      </c>
      <c r="F4084" s="326" t="s">
        <v>2327</v>
      </c>
      <c r="G4084" s="326" t="s">
        <v>896</v>
      </c>
      <c r="H4084" s="326" t="s">
        <v>6249</v>
      </c>
      <c r="I4084" s="327">
        <v>0</v>
      </c>
      <c r="J4084" s="327">
        <v>0</v>
      </c>
      <c r="K4084" s="327">
        <v>0</v>
      </c>
      <c r="L4084" s="327">
        <v>0</v>
      </c>
      <c r="M4084" s="327">
        <v>0</v>
      </c>
      <c r="N4084" s="326" t="s">
        <v>7279</v>
      </c>
    </row>
    <row r="4085" spans="2:14" ht="15" hidden="1" x14ac:dyDescent="0.25">
      <c r="B4085" s="324" t="s">
        <v>17610</v>
      </c>
      <c r="C4085" s="324" t="s">
        <v>1255</v>
      </c>
      <c r="D4085" s="324" t="s">
        <v>4183</v>
      </c>
      <c r="E4085" s="324" t="s">
        <v>8210</v>
      </c>
      <c r="F4085" s="324" t="s">
        <v>801</v>
      </c>
      <c r="G4085" s="324" t="s">
        <v>896</v>
      </c>
      <c r="H4085" s="324" t="s">
        <v>6249</v>
      </c>
      <c r="I4085" s="325">
        <v>0</v>
      </c>
      <c r="J4085" s="325">
        <v>0</v>
      </c>
      <c r="K4085" s="325">
        <v>0</v>
      </c>
      <c r="L4085" s="325">
        <v>0</v>
      </c>
      <c r="M4085" s="325">
        <v>0</v>
      </c>
      <c r="N4085" s="324" t="s">
        <v>7279</v>
      </c>
    </row>
    <row r="4086" spans="2:14" ht="15" hidden="1" x14ac:dyDescent="0.25">
      <c r="B4086" s="326" t="s">
        <v>17611</v>
      </c>
      <c r="C4086" s="326" t="s">
        <v>1255</v>
      </c>
      <c r="D4086" s="326" t="s">
        <v>4183</v>
      </c>
      <c r="E4086" s="326" t="s">
        <v>8136</v>
      </c>
      <c r="F4086" s="326" t="s">
        <v>2333</v>
      </c>
      <c r="G4086" s="326" t="s">
        <v>896</v>
      </c>
      <c r="H4086" s="326" t="s">
        <v>6249</v>
      </c>
      <c r="I4086" s="327">
        <v>0</v>
      </c>
      <c r="J4086" s="327">
        <v>0</v>
      </c>
      <c r="K4086" s="327">
        <v>0</v>
      </c>
      <c r="L4086" s="327">
        <v>0</v>
      </c>
      <c r="M4086" s="327">
        <v>0</v>
      </c>
      <c r="N4086" s="326" t="s">
        <v>7279</v>
      </c>
    </row>
    <row r="4087" spans="2:14" ht="15" hidden="1" x14ac:dyDescent="0.25">
      <c r="B4087" s="324" t="s">
        <v>17612</v>
      </c>
      <c r="C4087" s="324" t="s">
        <v>1255</v>
      </c>
      <c r="D4087" s="324" t="s">
        <v>4183</v>
      </c>
      <c r="E4087" s="324" t="s">
        <v>2935</v>
      </c>
      <c r="F4087" s="324" t="s">
        <v>801</v>
      </c>
      <c r="G4087" s="324" t="s">
        <v>896</v>
      </c>
      <c r="H4087" s="324" t="s">
        <v>6249</v>
      </c>
      <c r="I4087" s="325">
        <v>0</v>
      </c>
      <c r="J4087" s="325">
        <v>0</v>
      </c>
      <c r="K4087" s="325">
        <v>0</v>
      </c>
      <c r="L4087" s="325">
        <v>0</v>
      </c>
      <c r="M4087" s="325">
        <v>0</v>
      </c>
      <c r="N4087" s="324" t="s">
        <v>7279</v>
      </c>
    </row>
    <row r="4088" spans="2:14" ht="15" hidden="1" x14ac:dyDescent="0.25">
      <c r="B4088" s="326" t="s">
        <v>17613</v>
      </c>
      <c r="C4088" s="326" t="s">
        <v>1255</v>
      </c>
      <c r="D4088" s="326" t="s">
        <v>4183</v>
      </c>
      <c r="E4088" s="326" t="s">
        <v>2940</v>
      </c>
      <c r="F4088" s="326" t="s">
        <v>801</v>
      </c>
      <c r="G4088" s="326" t="s">
        <v>896</v>
      </c>
      <c r="H4088" s="326" t="s">
        <v>6249</v>
      </c>
      <c r="I4088" s="327">
        <v>0</v>
      </c>
      <c r="J4088" s="327">
        <v>0</v>
      </c>
      <c r="K4088" s="327">
        <v>0</v>
      </c>
      <c r="L4088" s="327">
        <v>0</v>
      </c>
      <c r="M4088" s="327">
        <v>0</v>
      </c>
      <c r="N4088" s="326" t="s">
        <v>7279</v>
      </c>
    </row>
    <row r="4089" spans="2:14" ht="15" hidden="1" x14ac:dyDescent="0.25">
      <c r="B4089" s="326" t="s">
        <v>17614</v>
      </c>
      <c r="C4089" s="326" t="s">
        <v>1255</v>
      </c>
      <c r="D4089" s="326" t="s">
        <v>4183</v>
      </c>
      <c r="E4089" s="326" t="s">
        <v>8211</v>
      </c>
      <c r="F4089" s="326" t="s">
        <v>801</v>
      </c>
      <c r="G4089" s="326" t="s">
        <v>896</v>
      </c>
      <c r="H4089" s="326" t="s">
        <v>6249</v>
      </c>
      <c r="I4089" s="327">
        <v>0</v>
      </c>
      <c r="J4089" s="327">
        <v>0</v>
      </c>
      <c r="K4089" s="327">
        <v>0</v>
      </c>
      <c r="L4089" s="327">
        <v>0</v>
      </c>
      <c r="M4089" s="327">
        <v>0</v>
      </c>
      <c r="N4089" s="326" t="s">
        <v>7279</v>
      </c>
    </row>
    <row r="4090" spans="2:14" ht="15" hidden="1" x14ac:dyDescent="0.25">
      <c r="B4090" s="324" t="s">
        <v>17615</v>
      </c>
      <c r="C4090" s="324" t="s">
        <v>1255</v>
      </c>
      <c r="D4090" s="324" t="s">
        <v>4183</v>
      </c>
      <c r="E4090" s="324" t="s">
        <v>8034</v>
      </c>
      <c r="F4090" s="324" t="s">
        <v>801</v>
      </c>
      <c r="G4090" s="324" t="s">
        <v>896</v>
      </c>
      <c r="H4090" s="324" t="s">
        <v>6249</v>
      </c>
      <c r="I4090" s="325">
        <v>0</v>
      </c>
      <c r="J4090" s="325">
        <v>0</v>
      </c>
      <c r="K4090" s="325">
        <v>0</v>
      </c>
      <c r="L4090" s="325">
        <v>0</v>
      </c>
      <c r="M4090" s="325">
        <v>0</v>
      </c>
      <c r="N4090" s="324" t="s">
        <v>7279</v>
      </c>
    </row>
    <row r="4091" spans="2:14" ht="15" hidden="1" x14ac:dyDescent="0.25">
      <c r="B4091" s="324" t="s">
        <v>17616</v>
      </c>
      <c r="C4091" s="324" t="s">
        <v>1255</v>
      </c>
      <c r="D4091" s="324" t="s">
        <v>4183</v>
      </c>
      <c r="E4091" s="324" t="s">
        <v>8212</v>
      </c>
      <c r="F4091" s="324" t="s">
        <v>801</v>
      </c>
      <c r="G4091" s="324" t="s">
        <v>896</v>
      </c>
      <c r="H4091" s="324" t="s">
        <v>6249</v>
      </c>
      <c r="I4091" s="325">
        <v>0</v>
      </c>
      <c r="J4091" s="325">
        <v>0</v>
      </c>
      <c r="K4091" s="325">
        <v>0</v>
      </c>
      <c r="L4091" s="325">
        <v>0</v>
      </c>
      <c r="M4091" s="325">
        <v>0</v>
      </c>
      <c r="N4091" s="324" t="s">
        <v>7279</v>
      </c>
    </row>
    <row r="4092" spans="2:14" ht="15" hidden="1" x14ac:dyDescent="0.25">
      <c r="B4092" s="326" t="s">
        <v>17617</v>
      </c>
      <c r="C4092" s="326" t="s">
        <v>1255</v>
      </c>
      <c r="D4092" s="326" t="s">
        <v>4183</v>
      </c>
      <c r="E4092" s="326" t="s">
        <v>8213</v>
      </c>
      <c r="F4092" s="326" t="s">
        <v>801</v>
      </c>
      <c r="G4092" s="326" t="s">
        <v>896</v>
      </c>
      <c r="H4092" s="326" t="s">
        <v>6249</v>
      </c>
      <c r="I4092" s="327">
        <v>0</v>
      </c>
      <c r="J4092" s="327">
        <v>0</v>
      </c>
      <c r="K4092" s="327">
        <v>0</v>
      </c>
      <c r="L4092" s="327">
        <v>0</v>
      </c>
      <c r="M4092" s="327">
        <v>0</v>
      </c>
      <c r="N4092" s="326" t="s">
        <v>7279</v>
      </c>
    </row>
    <row r="4093" spans="2:14" ht="15" hidden="1" x14ac:dyDescent="0.25">
      <c r="B4093" s="324" t="s">
        <v>17618</v>
      </c>
      <c r="C4093" s="324" t="s">
        <v>1255</v>
      </c>
      <c r="D4093" s="324" t="s">
        <v>4183</v>
      </c>
      <c r="E4093" s="324" t="s">
        <v>10527</v>
      </c>
      <c r="F4093" s="324" t="s">
        <v>801</v>
      </c>
      <c r="G4093" s="324" t="s">
        <v>896</v>
      </c>
      <c r="H4093" s="324" t="s">
        <v>6249</v>
      </c>
      <c r="I4093" s="325">
        <v>0</v>
      </c>
      <c r="J4093" s="325">
        <v>0</v>
      </c>
      <c r="K4093" s="325">
        <v>0</v>
      </c>
      <c r="L4093" s="325">
        <v>0</v>
      </c>
      <c r="M4093" s="325">
        <v>0</v>
      </c>
      <c r="N4093" s="324" t="s">
        <v>7279</v>
      </c>
    </row>
    <row r="4094" spans="2:14" ht="15" hidden="1" x14ac:dyDescent="0.25">
      <c r="B4094" s="326" t="s">
        <v>17619</v>
      </c>
      <c r="C4094" s="326" t="s">
        <v>1255</v>
      </c>
      <c r="D4094" s="326" t="s">
        <v>4183</v>
      </c>
      <c r="E4094" s="326" t="s">
        <v>3875</v>
      </c>
      <c r="F4094" s="326" t="s">
        <v>801</v>
      </c>
      <c r="G4094" s="326" t="s">
        <v>896</v>
      </c>
      <c r="H4094" s="326" t="s">
        <v>6249</v>
      </c>
      <c r="I4094" s="327">
        <v>0</v>
      </c>
      <c r="J4094" s="327">
        <v>0</v>
      </c>
      <c r="K4094" s="327">
        <v>0</v>
      </c>
      <c r="L4094" s="327">
        <v>0</v>
      </c>
      <c r="M4094" s="327">
        <v>0</v>
      </c>
      <c r="N4094" s="326" t="s">
        <v>7279</v>
      </c>
    </row>
    <row r="4095" spans="2:14" ht="15" hidden="1" x14ac:dyDescent="0.25">
      <c r="B4095" s="326" t="s">
        <v>17620</v>
      </c>
      <c r="C4095" s="326" t="s">
        <v>1255</v>
      </c>
      <c r="D4095" s="326" t="s">
        <v>4183</v>
      </c>
      <c r="E4095" s="326" t="s">
        <v>2943</v>
      </c>
      <c r="F4095" s="326" t="s">
        <v>801</v>
      </c>
      <c r="G4095" s="326" t="s">
        <v>896</v>
      </c>
      <c r="H4095" s="326" t="s">
        <v>6249</v>
      </c>
      <c r="I4095" s="327">
        <v>0</v>
      </c>
      <c r="J4095" s="327">
        <v>0</v>
      </c>
      <c r="K4095" s="327">
        <v>0</v>
      </c>
      <c r="L4095" s="327">
        <v>0</v>
      </c>
      <c r="M4095" s="327">
        <v>0</v>
      </c>
      <c r="N4095" s="326" t="s">
        <v>7279</v>
      </c>
    </row>
    <row r="4096" spans="2:14" ht="15" hidden="1" x14ac:dyDescent="0.25">
      <c r="B4096" s="326" t="s">
        <v>17621</v>
      </c>
      <c r="C4096" s="326" t="s">
        <v>1255</v>
      </c>
      <c r="D4096" s="326" t="s">
        <v>4183</v>
      </c>
      <c r="E4096" s="326" t="s">
        <v>6555</v>
      </c>
      <c r="F4096" s="326" t="s">
        <v>801</v>
      </c>
      <c r="G4096" s="326" t="s">
        <v>896</v>
      </c>
      <c r="H4096" s="326" t="s">
        <v>6249</v>
      </c>
      <c r="I4096" s="327">
        <v>0</v>
      </c>
      <c r="J4096" s="327">
        <v>0</v>
      </c>
      <c r="K4096" s="327">
        <v>0</v>
      </c>
      <c r="L4096" s="327">
        <v>0</v>
      </c>
      <c r="M4096" s="327">
        <v>0</v>
      </c>
      <c r="N4096" s="326" t="s">
        <v>7279</v>
      </c>
    </row>
    <row r="4097" spans="2:14" ht="15" hidden="1" x14ac:dyDescent="0.25">
      <c r="B4097" s="326" t="s">
        <v>17622</v>
      </c>
      <c r="C4097" s="326" t="s">
        <v>1255</v>
      </c>
      <c r="D4097" s="326" t="s">
        <v>4183</v>
      </c>
      <c r="E4097" s="326" t="s">
        <v>2946</v>
      </c>
      <c r="F4097" s="326" t="s">
        <v>801</v>
      </c>
      <c r="G4097" s="326" t="s">
        <v>896</v>
      </c>
      <c r="H4097" s="326" t="s">
        <v>6249</v>
      </c>
      <c r="I4097" s="327">
        <v>0</v>
      </c>
      <c r="J4097" s="327">
        <v>0</v>
      </c>
      <c r="K4097" s="327">
        <v>0</v>
      </c>
      <c r="L4097" s="327">
        <v>0</v>
      </c>
      <c r="M4097" s="327">
        <v>0</v>
      </c>
      <c r="N4097" s="326" t="s">
        <v>7279</v>
      </c>
    </row>
    <row r="4098" spans="2:14" ht="15" hidden="1" x14ac:dyDescent="0.25">
      <c r="B4098" s="326" t="s">
        <v>17623</v>
      </c>
      <c r="C4098" s="326" t="s">
        <v>1255</v>
      </c>
      <c r="D4098" s="326" t="s">
        <v>4183</v>
      </c>
      <c r="E4098" s="326" t="s">
        <v>17624</v>
      </c>
      <c r="F4098" s="326" t="s">
        <v>801</v>
      </c>
      <c r="G4098" s="326" t="s">
        <v>896</v>
      </c>
      <c r="H4098" s="326" t="s">
        <v>6249</v>
      </c>
      <c r="I4098" s="327">
        <v>0</v>
      </c>
      <c r="J4098" s="327">
        <v>0</v>
      </c>
      <c r="K4098" s="327">
        <v>0</v>
      </c>
      <c r="L4098" s="327">
        <v>0</v>
      </c>
      <c r="M4098" s="327">
        <v>0</v>
      </c>
      <c r="N4098" s="326" t="s">
        <v>7279</v>
      </c>
    </row>
    <row r="4099" spans="2:14" ht="15" hidden="1" x14ac:dyDescent="0.25">
      <c r="B4099" s="326" t="s">
        <v>17625</v>
      </c>
      <c r="C4099" s="326" t="s">
        <v>1255</v>
      </c>
      <c r="D4099" s="326" t="s">
        <v>4183</v>
      </c>
      <c r="E4099" s="326" t="s">
        <v>3878</v>
      </c>
      <c r="F4099" s="326" t="s">
        <v>801</v>
      </c>
      <c r="G4099" s="326" t="s">
        <v>896</v>
      </c>
      <c r="H4099" s="326" t="s">
        <v>6249</v>
      </c>
      <c r="I4099" s="327">
        <v>0</v>
      </c>
      <c r="J4099" s="327">
        <v>0</v>
      </c>
      <c r="K4099" s="327">
        <v>0</v>
      </c>
      <c r="L4099" s="327">
        <v>0</v>
      </c>
      <c r="M4099" s="327">
        <v>0</v>
      </c>
      <c r="N4099" s="326" t="s">
        <v>7279</v>
      </c>
    </row>
    <row r="4100" spans="2:14" ht="15" hidden="1" x14ac:dyDescent="0.25">
      <c r="B4100" s="326" t="s">
        <v>17626</v>
      </c>
      <c r="C4100" s="326" t="s">
        <v>1255</v>
      </c>
      <c r="D4100" s="326" t="s">
        <v>4183</v>
      </c>
      <c r="E4100" s="326" t="s">
        <v>17627</v>
      </c>
      <c r="F4100" s="326" t="s">
        <v>801</v>
      </c>
      <c r="G4100" s="326" t="s">
        <v>896</v>
      </c>
      <c r="H4100" s="326" t="s">
        <v>6249</v>
      </c>
      <c r="I4100" s="327">
        <v>0</v>
      </c>
      <c r="J4100" s="327">
        <v>0</v>
      </c>
      <c r="K4100" s="327">
        <v>0</v>
      </c>
      <c r="L4100" s="327">
        <v>0</v>
      </c>
      <c r="M4100" s="327">
        <v>0</v>
      </c>
      <c r="N4100" s="326" t="s">
        <v>7279</v>
      </c>
    </row>
    <row r="4101" spans="2:14" ht="15" hidden="1" x14ac:dyDescent="0.25">
      <c r="B4101" s="326" t="s">
        <v>17628</v>
      </c>
      <c r="C4101" s="326" t="s">
        <v>1255</v>
      </c>
      <c r="D4101" s="326" t="s">
        <v>4183</v>
      </c>
      <c r="E4101" s="326" t="s">
        <v>2956</v>
      </c>
      <c r="F4101" s="326" t="s">
        <v>800</v>
      </c>
      <c r="G4101" s="326" t="s">
        <v>896</v>
      </c>
      <c r="H4101" s="326" t="s">
        <v>6249</v>
      </c>
      <c r="I4101" s="327">
        <v>0</v>
      </c>
      <c r="J4101" s="327">
        <v>0</v>
      </c>
      <c r="K4101" s="327">
        <v>0</v>
      </c>
      <c r="L4101" s="327">
        <v>0</v>
      </c>
      <c r="M4101" s="327">
        <v>0</v>
      </c>
      <c r="N4101" s="326" t="s">
        <v>7279</v>
      </c>
    </row>
    <row r="4102" spans="2:14" ht="15" hidden="1" x14ac:dyDescent="0.25">
      <c r="B4102" s="324" t="s">
        <v>17629</v>
      </c>
      <c r="C4102" s="324" t="s">
        <v>1255</v>
      </c>
      <c r="D4102" s="324" t="s">
        <v>4183</v>
      </c>
      <c r="E4102" s="324" t="s">
        <v>2958</v>
      </c>
      <c r="F4102" s="324" t="s">
        <v>801</v>
      </c>
      <c r="G4102" s="324" t="s">
        <v>896</v>
      </c>
      <c r="H4102" s="324" t="s">
        <v>6249</v>
      </c>
      <c r="I4102" s="325">
        <v>0</v>
      </c>
      <c r="J4102" s="325">
        <v>0</v>
      </c>
      <c r="K4102" s="325">
        <v>0</v>
      </c>
      <c r="L4102" s="325">
        <v>0</v>
      </c>
      <c r="M4102" s="325">
        <v>0</v>
      </c>
      <c r="N4102" s="324" t="s">
        <v>7279</v>
      </c>
    </row>
    <row r="4103" spans="2:14" ht="15" hidden="1" x14ac:dyDescent="0.25">
      <c r="B4103" s="326" t="s">
        <v>17630</v>
      </c>
      <c r="C4103" s="326" t="s">
        <v>1255</v>
      </c>
      <c r="D4103" s="326" t="s">
        <v>4183</v>
      </c>
      <c r="E4103" s="326" t="s">
        <v>17631</v>
      </c>
      <c r="F4103" s="326" t="s">
        <v>801</v>
      </c>
      <c r="G4103" s="326" t="s">
        <v>896</v>
      </c>
      <c r="H4103" s="326" t="s">
        <v>6249</v>
      </c>
      <c r="I4103" s="327">
        <v>0</v>
      </c>
      <c r="J4103" s="327">
        <v>0</v>
      </c>
      <c r="K4103" s="327">
        <v>0</v>
      </c>
      <c r="L4103" s="327">
        <v>0</v>
      </c>
      <c r="M4103" s="327">
        <v>0</v>
      </c>
      <c r="N4103" s="326" t="s">
        <v>7279</v>
      </c>
    </row>
    <row r="4104" spans="2:14" ht="15" hidden="1" x14ac:dyDescent="0.25">
      <c r="B4104" s="324" t="s">
        <v>17632</v>
      </c>
      <c r="C4104" s="324" t="s">
        <v>1255</v>
      </c>
      <c r="D4104" s="324" t="s">
        <v>4183</v>
      </c>
      <c r="E4104" s="324" t="s">
        <v>2960</v>
      </c>
      <c r="F4104" s="324" t="s">
        <v>801</v>
      </c>
      <c r="G4104" s="324" t="s">
        <v>896</v>
      </c>
      <c r="H4104" s="324" t="s">
        <v>6249</v>
      </c>
      <c r="I4104" s="325">
        <v>0</v>
      </c>
      <c r="J4104" s="325">
        <v>0</v>
      </c>
      <c r="K4104" s="325">
        <v>0</v>
      </c>
      <c r="L4104" s="325">
        <v>0</v>
      </c>
      <c r="M4104" s="325">
        <v>0</v>
      </c>
      <c r="N4104" s="324" t="s">
        <v>7279</v>
      </c>
    </row>
    <row r="4105" spans="2:14" ht="15" hidden="1" x14ac:dyDescent="0.25">
      <c r="B4105" s="326" t="s">
        <v>17633</v>
      </c>
      <c r="C4105" s="326" t="s">
        <v>1255</v>
      </c>
      <c r="D4105" s="326" t="s">
        <v>4183</v>
      </c>
      <c r="E4105" s="326" t="s">
        <v>2961</v>
      </c>
      <c r="F4105" s="326" t="s">
        <v>801</v>
      </c>
      <c r="G4105" s="326" t="s">
        <v>896</v>
      </c>
      <c r="H4105" s="326" t="s">
        <v>6249</v>
      </c>
      <c r="I4105" s="327">
        <v>0</v>
      </c>
      <c r="J4105" s="327">
        <v>0</v>
      </c>
      <c r="K4105" s="327">
        <v>0</v>
      </c>
      <c r="L4105" s="327">
        <v>0</v>
      </c>
      <c r="M4105" s="327">
        <v>0</v>
      </c>
      <c r="N4105" s="326" t="s">
        <v>7279</v>
      </c>
    </row>
    <row r="4106" spans="2:14" ht="15" hidden="1" x14ac:dyDescent="0.25">
      <c r="B4106" s="324" t="s">
        <v>17634</v>
      </c>
      <c r="C4106" s="324" t="s">
        <v>1255</v>
      </c>
      <c r="D4106" s="324" t="s">
        <v>4183</v>
      </c>
      <c r="E4106" s="324" t="s">
        <v>2962</v>
      </c>
      <c r="F4106" s="324" t="s">
        <v>801</v>
      </c>
      <c r="G4106" s="324" t="s">
        <v>896</v>
      </c>
      <c r="H4106" s="324" t="s">
        <v>6249</v>
      </c>
      <c r="I4106" s="325">
        <v>0</v>
      </c>
      <c r="J4106" s="325">
        <v>0</v>
      </c>
      <c r="K4106" s="325">
        <v>0</v>
      </c>
      <c r="L4106" s="325">
        <v>0</v>
      </c>
      <c r="M4106" s="325">
        <v>0</v>
      </c>
      <c r="N4106" s="324" t="s">
        <v>7279</v>
      </c>
    </row>
    <row r="4107" spans="2:14" ht="15" hidden="1" x14ac:dyDescent="0.25">
      <c r="B4107" s="324" t="s">
        <v>17635</v>
      </c>
      <c r="C4107" s="324" t="s">
        <v>1255</v>
      </c>
      <c r="D4107" s="324" t="s">
        <v>4183</v>
      </c>
      <c r="E4107" s="324" t="s">
        <v>9641</v>
      </c>
      <c r="F4107" s="324" t="s">
        <v>801</v>
      </c>
      <c r="G4107" s="324" t="s">
        <v>896</v>
      </c>
      <c r="H4107" s="324" t="s">
        <v>6249</v>
      </c>
      <c r="I4107" s="325">
        <v>0</v>
      </c>
      <c r="J4107" s="325">
        <v>0</v>
      </c>
      <c r="K4107" s="325">
        <v>0</v>
      </c>
      <c r="L4107" s="325">
        <v>0</v>
      </c>
      <c r="M4107" s="325">
        <v>0</v>
      </c>
      <c r="N4107" s="324" t="s">
        <v>7279</v>
      </c>
    </row>
    <row r="4108" spans="2:14" ht="15" hidden="1" x14ac:dyDescent="0.25">
      <c r="B4108" s="326" t="s">
        <v>17636</v>
      </c>
      <c r="C4108" s="326" t="s">
        <v>1255</v>
      </c>
      <c r="D4108" s="326" t="s">
        <v>4183</v>
      </c>
      <c r="E4108" s="326" t="s">
        <v>9642</v>
      </c>
      <c r="F4108" s="326" t="s">
        <v>801</v>
      </c>
      <c r="G4108" s="326" t="s">
        <v>896</v>
      </c>
      <c r="H4108" s="326" t="s">
        <v>6249</v>
      </c>
      <c r="I4108" s="327">
        <v>0</v>
      </c>
      <c r="J4108" s="327">
        <v>0</v>
      </c>
      <c r="K4108" s="327">
        <v>0</v>
      </c>
      <c r="L4108" s="327">
        <v>0</v>
      </c>
      <c r="M4108" s="327">
        <v>0</v>
      </c>
      <c r="N4108" s="326" t="s">
        <v>7279</v>
      </c>
    </row>
    <row r="4109" spans="2:14" ht="15" hidden="1" x14ac:dyDescent="0.25">
      <c r="B4109" s="324" t="s">
        <v>17637</v>
      </c>
      <c r="C4109" s="324" t="s">
        <v>1255</v>
      </c>
      <c r="D4109" s="324" t="s">
        <v>4183</v>
      </c>
      <c r="E4109" s="324" t="s">
        <v>2964</v>
      </c>
      <c r="F4109" s="324" t="s">
        <v>1226</v>
      </c>
      <c r="G4109" s="324" t="s">
        <v>896</v>
      </c>
      <c r="H4109" s="324" t="s">
        <v>6249</v>
      </c>
      <c r="I4109" s="325">
        <v>0</v>
      </c>
      <c r="J4109" s="325">
        <v>0</v>
      </c>
      <c r="K4109" s="325">
        <v>0</v>
      </c>
      <c r="L4109" s="325">
        <v>0</v>
      </c>
      <c r="M4109" s="325">
        <v>0</v>
      </c>
      <c r="N4109" s="324" t="s">
        <v>7279</v>
      </c>
    </row>
    <row r="4110" spans="2:14" ht="15" hidden="1" x14ac:dyDescent="0.25">
      <c r="B4110" s="324" t="s">
        <v>17638</v>
      </c>
      <c r="C4110" s="324" t="s">
        <v>1255</v>
      </c>
      <c r="D4110" s="324" t="s">
        <v>4183</v>
      </c>
      <c r="E4110" s="324" t="s">
        <v>2967</v>
      </c>
      <c r="F4110" s="324" t="s">
        <v>1226</v>
      </c>
      <c r="G4110" s="324" t="s">
        <v>896</v>
      </c>
      <c r="H4110" s="324" t="s">
        <v>6249</v>
      </c>
      <c r="I4110" s="325">
        <v>0</v>
      </c>
      <c r="J4110" s="325">
        <v>0</v>
      </c>
      <c r="K4110" s="325">
        <v>0</v>
      </c>
      <c r="L4110" s="325">
        <v>0</v>
      </c>
      <c r="M4110" s="325">
        <v>0</v>
      </c>
      <c r="N4110" s="324" t="s">
        <v>7279</v>
      </c>
    </row>
    <row r="4111" spans="2:14" ht="15" hidden="1" x14ac:dyDescent="0.25">
      <c r="B4111" s="326" t="s">
        <v>17639</v>
      </c>
      <c r="C4111" s="326" t="s">
        <v>1255</v>
      </c>
      <c r="D4111" s="326" t="s">
        <v>4183</v>
      </c>
      <c r="E4111" s="326" t="s">
        <v>6557</v>
      </c>
      <c r="F4111" s="326" t="s">
        <v>801</v>
      </c>
      <c r="G4111" s="326" t="s">
        <v>896</v>
      </c>
      <c r="H4111" s="326" t="s">
        <v>6249</v>
      </c>
      <c r="I4111" s="327">
        <v>0</v>
      </c>
      <c r="J4111" s="327">
        <v>0</v>
      </c>
      <c r="K4111" s="327">
        <v>0</v>
      </c>
      <c r="L4111" s="327">
        <v>0</v>
      </c>
      <c r="M4111" s="327">
        <v>0</v>
      </c>
      <c r="N4111" s="326" t="s">
        <v>7279</v>
      </c>
    </row>
    <row r="4112" spans="2:14" ht="15" hidden="1" x14ac:dyDescent="0.25">
      <c r="B4112" s="326" t="s">
        <v>17640</v>
      </c>
      <c r="C4112" s="326" t="s">
        <v>1255</v>
      </c>
      <c r="D4112" s="326" t="s">
        <v>4183</v>
      </c>
      <c r="E4112" s="326" t="s">
        <v>4331</v>
      </c>
      <c r="F4112" s="326" t="s">
        <v>1226</v>
      </c>
      <c r="G4112" s="326" t="s">
        <v>896</v>
      </c>
      <c r="H4112" s="326" t="s">
        <v>6249</v>
      </c>
      <c r="I4112" s="327">
        <v>0</v>
      </c>
      <c r="J4112" s="327">
        <v>0</v>
      </c>
      <c r="K4112" s="327">
        <v>0</v>
      </c>
      <c r="L4112" s="327">
        <v>0</v>
      </c>
      <c r="M4112" s="327">
        <v>0</v>
      </c>
      <c r="N4112" s="326" t="s">
        <v>7279</v>
      </c>
    </row>
    <row r="4113" spans="2:14" ht="15" hidden="1" x14ac:dyDescent="0.25">
      <c r="B4113" s="326" t="s">
        <v>17641</v>
      </c>
      <c r="C4113" s="326" t="s">
        <v>1255</v>
      </c>
      <c r="D4113" s="326" t="s">
        <v>4183</v>
      </c>
      <c r="E4113" s="326" t="s">
        <v>2972</v>
      </c>
      <c r="F4113" s="326" t="s">
        <v>2327</v>
      </c>
      <c r="G4113" s="326" t="s">
        <v>896</v>
      </c>
      <c r="H4113" s="326" t="s">
        <v>6249</v>
      </c>
      <c r="I4113" s="327">
        <v>0</v>
      </c>
      <c r="J4113" s="327">
        <v>0</v>
      </c>
      <c r="K4113" s="327">
        <v>0</v>
      </c>
      <c r="L4113" s="327">
        <v>0</v>
      </c>
      <c r="M4113" s="327">
        <v>0</v>
      </c>
      <c r="N4113" s="326" t="s">
        <v>7279</v>
      </c>
    </row>
    <row r="4114" spans="2:14" ht="15" hidden="1" x14ac:dyDescent="0.25">
      <c r="B4114" s="324" t="s">
        <v>17642</v>
      </c>
      <c r="C4114" s="324" t="s">
        <v>1255</v>
      </c>
      <c r="D4114" s="324" t="s">
        <v>4183</v>
      </c>
      <c r="E4114" s="324" t="s">
        <v>7761</v>
      </c>
      <c r="F4114" s="324" t="s">
        <v>801</v>
      </c>
      <c r="G4114" s="324" t="s">
        <v>896</v>
      </c>
      <c r="H4114" s="324" t="s">
        <v>6249</v>
      </c>
      <c r="I4114" s="325">
        <v>0</v>
      </c>
      <c r="J4114" s="325">
        <v>0</v>
      </c>
      <c r="K4114" s="325">
        <v>0</v>
      </c>
      <c r="L4114" s="325">
        <v>0</v>
      </c>
      <c r="M4114" s="325">
        <v>0</v>
      </c>
      <c r="N4114" s="324" t="s">
        <v>7279</v>
      </c>
    </row>
    <row r="4115" spans="2:14" ht="15" hidden="1" x14ac:dyDescent="0.25">
      <c r="B4115" s="324" t="s">
        <v>17643</v>
      </c>
      <c r="C4115" s="324" t="s">
        <v>1255</v>
      </c>
      <c r="D4115" s="324" t="s">
        <v>4183</v>
      </c>
      <c r="E4115" s="324" t="s">
        <v>12749</v>
      </c>
      <c r="F4115" s="324" t="s">
        <v>2327</v>
      </c>
      <c r="G4115" s="324" t="s">
        <v>896</v>
      </c>
      <c r="H4115" s="324" t="s">
        <v>6249</v>
      </c>
      <c r="I4115" s="325">
        <v>0</v>
      </c>
      <c r="J4115" s="325">
        <v>0</v>
      </c>
      <c r="K4115" s="325">
        <v>0</v>
      </c>
      <c r="L4115" s="325">
        <v>0</v>
      </c>
      <c r="M4115" s="325">
        <v>0</v>
      </c>
      <c r="N4115" s="324" t="s">
        <v>7279</v>
      </c>
    </row>
    <row r="4116" spans="2:14" ht="15" hidden="1" x14ac:dyDescent="0.25">
      <c r="B4116" s="326" t="s">
        <v>17644</v>
      </c>
      <c r="C4116" s="326" t="s">
        <v>1255</v>
      </c>
      <c r="D4116" s="326" t="s">
        <v>4183</v>
      </c>
      <c r="E4116" s="326" t="s">
        <v>5251</v>
      </c>
      <c r="F4116" s="326" t="s">
        <v>801</v>
      </c>
      <c r="G4116" s="326" t="s">
        <v>896</v>
      </c>
      <c r="H4116" s="326" t="s">
        <v>6249</v>
      </c>
      <c r="I4116" s="327">
        <v>0</v>
      </c>
      <c r="J4116" s="327">
        <v>0</v>
      </c>
      <c r="K4116" s="327">
        <v>0</v>
      </c>
      <c r="L4116" s="327">
        <v>0</v>
      </c>
      <c r="M4116" s="327">
        <v>0</v>
      </c>
      <c r="N4116" s="326" t="s">
        <v>7279</v>
      </c>
    </row>
    <row r="4117" spans="2:14" ht="15" hidden="1" x14ac:dyDescent="0.25">
      <c r="B4117" s="326" t="s">
        <v>17645</v>
      </c>
      <c r="C4117" s="326" t="s">
        <v>1255</v>
      </c>
      <c r="D4117" s="326" t="s">
        <v>4183</v>
      </c>
      <c r="E4117" s="326" t="s">
        <v>2982</v>
      </c>
      <c r="F4117" s="326" t="s">
        <v>801</v>
      </c>
      <c r="G4117" s="326" t="s">
        <v>896</v>
      </c>
      <c r="H4117" s="326" t="s">
        <v>6249</v>
      </c>
      <c r="I4117" s="327">
        <v>0</v>
      </c>
      <c r="J4117" s="327">
        <v>0</v>
      </c>
      <c r="K4117" s="327">
        <v>0</v>
      </c>
      <c r="L4117" s="327">
        <v>0</v>
      </c>
      <c r="M4117" s="327">
        <v>0</v>
      </c>
      <c r="N4117" s="326" t="s">
        <v>7279</v>
      </c>
    </row>
    <row r="4118" spans="2:14" ht="15" hidden="1" x14ac:dyDescent="0.25">
      <c r="B4118" s="324" t="s">
        <v>17646</v>
      </c>
      <c r="C4118" s="324" t="s">
        <v>1255</v>
      </c>
      <c r="D4118" s="324" t="s">
        <v>4183</v>
      </c>
      <c r="E4118" s="324" t="s">
        <v>8214</v>
      </c>
      <c r="F4118" s="324" t="s">
        <v>801</v>
      </c>
      <c r="G4118" s="324" t="s">
        <v>896</v>
      </c>
      <c r="H4118" s="324" t="s">
        <v>6249</v>
      </c>
      <c r="I4118" s="325">
        <v>0</v>
      </c>
      <c r="J4118" s="325">
        <v>0</v>
      </c>
      <c r="K4118" s="325">
        <v>0</v>
      </c>
      <c r="L4118" s="325">
        <v>0</v>
      </c>
      <c r="M4118" s="325">
        <v>0</v>
      </c>
      <c r="N4118" s="324" t="s">
        <v>7279</v>
      </c>
    </row>
    <row r="4119" spans="2:14" ht="15" hidden="1" x14ac:dyDescent="0.25">
      <c r="B4119" s="326" t="s">
        <v>17647</v>
      </c>
      <c r="C4119" s="326" t="s">
        <v>1255</v>
      </c>
      <c r="D4119" s="326" t="s">
        <v>4183</v>
      </c>
      <c r="E4119" s="326" t="s">
        <v>7762</v>
      </c>
      <c r="F4119" s="326" t="s">
        <v>2327</v>
      </c>
      <c r="G4119" s="326" t="s">
        <v>896</v>
      </c>
      <c r="H4119" s="326" t="s">
        <v>6249</v>
      </c>
      <c r="I4119" s="327">
        <v>0</v>
      </c>
      <c r="J4119" s="327">
        <v>0</v>
      </c>
      <c r="K4119" s="327">
        <v>0</v>
      </c>
      <c r="L4119" s="327">
        <v>0</v>
      </c>
      <c r="M4119" s="327">
        <v>0</v>
      </c>
      <c r="N4119" s="326" t="s">
        <v>7279</v>
      </c>
    </row>
    <row r="4120" spans="2:14" ht="15" hidden="1" x14ac:dyDescent="0.25">
      <c r="B4120" s="324" t="s">
        <v>17648</v>
      </c>
      <c r="C4120" s="324" t="s">
        <v>1255</v>
      </c>
      <c r="D4120" s="324" t="s">
        <v>4183</v>
      </c>
      <c r="E4120" s="324" t="s">
        <v>6558</v>
      </c>
      <c r="F4120" s="324" t="s">
        <v>2327</v>
      </c>
      <c r="G4120" s="324" t="s">
        <v>896</v>
      </c>
      <c r="H4120" s="324" t="s">
        <v>6249</v>
      </c>
      <c r="I4120" s="325">
        <v>0</v>
      </c>
      <c r="J4120" s="325">
        <v>0</v>
      </c>
      <c r="K4120" s="325">
        <v>0</v>
      </c>
      <c r="L4120" s="325">
        <v>0</v>
      </c>
      <c r="M4120" s="325">
        <v>0</v>
      </c>
      <c r="N4120" s="324" t="s">
        <v>7279</v>
      </c>
    </row>
    <row r="4121" spans="2:14" ht="15" hidden="1" x14ac:dyDescent="0.25">
      <c r="B4121" s="324" t="s">
        <v>17649</v>
      </c>
      <c r="C4121" s="324" t="s">
        <v>1255</v>
      </c>
      <c r="D4121" s="324" t="s">
        <v>4183</v>
      </c>
      <c r="E4121" s="324" t="s">
        <v>2989</v>
      </c>
      <c r="F4121" s="324" t="s">
        <v>801</v>
      </c>
      <c r="G4121" s="324" t="s">
        <v>896</v>
      </c>
      <c r="H4121" s="324" t="s">
        <v>6249</v>
      </c>
      <c r="I4121" s="325">
        <v>0</v>
      </c>
      <c r="J4121" s="325">
        <v>0</v>
      </c>
      <c r="K4121" s="325">
        <v>0</v>
      </c>
      <c r="L4121" s="325">
        <v>0</v>
      </c>
      <c r="M4121" s="325">
        <v>0</v>
      </c>
      <c r="N4121" s="324" t="s">
        <v>7279</v>
      </c>
    </row>
    <row r="4122" spans="2:14" ht="15" hidden="1" x14ac:dyDescent="0.25">
      <c r="B4122" s="324" t="s">
        <v>17650</v>
      </c>
      <c r="C4122" s="324" t="s">
        <v>1255</v>
      </c>
      <c r="D4122" s="324" t="s">
        <v>4183</v>
      </c>
      <c r="E4122" s="324" t="s">
        <v>2991</v>
      </c>
      <c r="F4122" s="324" t="s">
        <v>801</v>
      </c>
      <c r="G4122" s="324" t="s">
        <v>896</v>
      </c>
      <c r="H4122" s="324" t="s">
        <v>6249</v>
      </c>
      <c r="I4122" s="325">
        <v>0</v>
      </c>
      <c r="J4122" s="325">
        <v>0</v>
      </c>
      <c r="K4122" s="325">
        <v>0</v>
      </c>
      <c r="L4122" s="325">
        <v>0</v>
      </c>
      <c r="M4122" s="325">
        <v>0</v>
      </c>
      <c r="N4122" s="324" t="s">
        <v>7279</v>
      </c>
    </row>
    <row r="4123" spans="2:14" ht="15" hidden="1" x14ac:dyDescent="0.25">
      <c r="B4123" s="326" t="s">
        <v>17651</v>
      </c>
      <c r="C4123" s="326" t="s">
        <v>1255</v>
      </c>
      <c r="D4123" s="326" t="s">
        <v>4183</v>
      </c>
      <c r="E4123" s="326" t="s">
        <v>6559</v>
      </c>
      <c r="F4123" s="326" t="s">
        <v>2599</v>
      </c>
      <c r="G4123" s="326" t="s">
        <v>896</v>
      </c>
      <c r="H4123" s="326" t="s">
        <v>6249</v>
      </c>
      <c r="I4123" s="327">
        <v>0</v>
      </c>
      <c r="J4123" s="327">
        <v>0</v>
      </c>
      <c r="K4123" s="327">
        <v>0</v>
      </c>
      <c r="L4123" s="327">
        <v>0</v>
      </c>
      <c r="M4123" s="327">
        <v>0</v>
      </c>
      <c r="N4123" s="326" t="s">
        <v>7279</v>
      </c>
    </row>
    <row r="4124" spans="2:14" ht="15" hidden="1" x14ac:dyDescent="0.25">
      <c r="B4124" s="326" t="s">
        <v>17652</v>
      </c>
      <c r="C4124" s="326" t="s">
        <v>1255</v>
      </c>
      <c r="D4124" s="326" t="s">
        <v>4183</v>
      </c>
      <c r="E4124" s="326" t="s">
        <v>7764</v>
      </c>
      <c r="F4124" s="326" t="s">
        <v>801</v>
      </c>
      <c r="G4124" s="326" t="s">
        <v>896</v>
      </c>
      <c r="H4124" s="326" t="s">
        <v>6249</v>
      </c>
      <c r="I4124" s="327">
        <v>0</v>
      </c>
      <c r="J4124" s="327">
        <v>0</v>
      </c>
      <c r="K4124" s="327">
        <v>0</v>
      </c>
      <c r="L4124" s="327">
        <v>0</v>
      </c>
      <c r="M4124" s="327">
        <v>0</v>
      </c>
      <c r="N4124" s="326" t="s">
        <v>7279</v>
      </c>
    </row>
    <row r="4125" spans="2:14" ht="15" hidden="1" x14ac:dyDescent="0.25">
      <c r="B4125" s="324" t="s">
        <v>17653</v>
      </c>
      <c r="C4125" s="324" t="s">
        <v>1255</v>
      </c>
      <c r="D4125" s="324" t="s">
        <v>4183</v>
      </c>
      <c r="E4125" s="324" t="s">
        <v>7765</v>
      </c>
      <c r="F4125" s="324" t="s">
        <v>2327</v>
      </c>
      <c r="G4125" s="324" t="s">
        <v>896</v>
      </c>
      <c r="H4125" s="324" t="s">
        <v>6249</v>
      </c>
      <c r="I4125" s="325">
        <v>0</v>
      </c>
      <c r="J4125" s="325">
        <v>0</v>
      </c>
      <c r="K4125" s="325">
        <v>0</v>
      </c>
      <c r="L4125" s="325">
        <v>0</v>
      </c>
      <c r="M4125" s="325">
        <v>0</v>
      </c>
      <c r="N4125" s="324" t="s">
        <v>7279</v>
      </c>
    </row>
    <row r="4126" spans="2:14" ht="15" hidden="1" x14ac:dyDescent="0.25">
      <c r="B4126" s="326" t="s">
        <v>17654</v>
      </c>
      <c r="C4126" s="326" t="s">
        <v>1255</v>
      </c>
      <c r="D4126" s="326" t="s">
        <v>4183</v>
      </c>
      <c r="E4126" s="326" t="s">
        <v>6560</v>
      </c>
      <c r="F4126" s="326" t="s">
        <v>801</v>
      </c>
      <c r="G4126" s="326" t="s">
        <v>896</v>
      </c>
      <c r="H4126" s="326" t="s">
        <v>6249</v>
      </c>
      <c r="I4126" s="327">
        <v>0</v>
      </c>
      <c r="J4126" s="327">
        <v>0</v>
      </c>
      <c r="K4126" s="327">
        <v>0</v>
      </c>
      <c r="L4126" s="327">
        <v>0</v>
      </c>
      <c r="M4126" s="327">
        <v>0</v>
      </c>
      <c r="N4126" s="326" t="s">
        <v>7279</v>
      </c>
    </row>
    <row r="4127" spans="2:14" ht="15" hidden="1" x14ac:dyDescent="0.25">
      <c r="B4127" s="324" t="s">
        <v>17655</v>
      </c>
      <c r="C4127" s="324" t="s">
        <v>1255</v>
      </c>
      <c r="D4127" s="324" t="s">
        <v>4183</v>
      </c>
      <c r="E4127" s="324" t="s">
        <v>3883</v>
      </c>
      <c r="F4127" s="324" t="s">
        <v>801</v>
      </c>
      <c r="G4127" s="324" t="s">
        <v>896</v>
      </c>
      <c r="H4127" s="324" t="s">
        <v>6249</v>
      </c>
      <c r="I4127" s="325">
        <v>0</v>
      </c>
      <c r="J4127" s="325">
        <v>0</v>
      </c>
      <c r="K4127" s="325">
        <v>0</v>
      </c>
      <c r="L4127" s="325">
        <v>0</v>
      </c>
      <c r="M4127" s="325">
        <v>0</v>
      </c>
      <c r="N4127" s="324" t="s">
        <v>7279</v>
      </c>
    </row>
    <row r="4128" spans="2:14" ht="15" hidden="1" x14ac:dyDescent="0.25">
      <c r="B4128" s="326" t="s">
        <v>17656</v>
      </c>
      <c r="C4128" s="326" t="s">
        <v>1255</v>
      </c>
      <c r="D4128" s="326" t="s">
        <v>4183</v>
      </c>
      <c r="E4128" s="326" t="s">
        <v>8035</v>
      </c>
      <c r="F4128" s="326" t="s">
        <v>801</v>
      </c>
      <c r="G4128" s="326" t="s">
        <v>896</v>
      </c>
      <c r="H4128" s="326" t="s">
        <v>6249</v>
      </c>
      <c r="I4128" s="327">
        <v>0</v>
      </c>
      <c r="J4128" s="327">
        <v>0</v>
      </c>
      <c r="K4128" s="327">
        <v>0</v>
      </c>
      <c r="L4128" s="327">
        <v>0</v>
      </c>
      <c r="M4128" s="327">
        <v>0</v>
      </c>
      <c r="N4128" s="326" t="s">
        <v>7279</v>
      </c>
    </row>
    <row r="4129" spans="2:14" ht="15" hidden="1" x14ac:dyDescent="0.25">
      <c r="B4129" s="324" t="s">
        <v>17657</v>
      </c>
      <c r="C4129" s="324" t="s">
        <v>1255</v>
      </c>
      <c r="D4129" s="324" t="s">
        <v>4183</v>
      </c>
      <c r="E4129" s="324" t="s">
        <v>3006</v>
      </c>
      <c r="F4129" s="324" t="s">
        <v>801</v>
      </c>
      <c r="G4129" s="324" t="s">
        <v>896</v>
      </c>
      <c r="H4129" s="324" t="s">
        <v>6249</v>
      </c>
      <c r="I4129" s="325">
        <v>0</v>
      </c>
      <c r="J4129" s="325">
        <v>0</v>
      </c>
      <c r="K4129" s="325">
        <v>0</v>
      </c>
      <c r="L4129" s="325">
        <v>0</v>
      </c>
      <c r="M4129" s="325">
        <v>0</v>
      </c>
      <c r="N4129" s="324" t="s">
        <v>7279</v>
      </c>
    </row>
    <row r="4130" spans="2:14" ht="15" hidden="1" x14ac:dyDescent="0.25">
      <c r="B4130" s="326" t="s">
        <v>17658</v>
      </c>
      <c r="C4130" s="326" t="s">
        <v>1255</v>
      </c>
      <c r="D4130" s="326" t="s">
        <v>4183</v>
      </c>
      <c r="E4130" s="326" t="s">
        <v>5254</v>
      </c>
      <c r="F4130" s="326" t="s">
        <v>2327</v>
      </c>
      <c r="G4130" s="326" t="s">
        <v>896</v>
      </c>
      <c r="H4130" s="326" t="s">
        <v>6249</v>
      </c>
      <c r="I4130" s="327">
        <v>0</v>
      </c>
      <c r="J4130" s="327">
        <v>0</v>
      </c>
      <c r="K4130" s="327">
        <v>0</v>
      </c>
      <c r="L4130" s="327">
        <v>0</v>
      </c>
      <c r="M4130" s="327">
        <v>0</v>
      </c>
      <c r="N4130" s="326" t="s">
        <v>7279</v>
      </c>
    </row>
    <row r="4131" spans="2:14" ht="15" hidden="1" x14ac:dyDescent="0.25">
      <c r="B4131" s="326" t="s">
        <v>17659</v>
      </c>
      <c r="C4131" s="326" t="s">
        <v>1255</v>
      </c>
      <c r="D4131" s="326" t="s">
        <v>4183</v>
      </c>
      <c r="E4131" s="326" t="s">
        <v>3010</v>
      </c>
      <c r="F4131" s="326" t="s">
        <v>2354</v>
      </c>
      <c r="G4131" s="326" t="s">
        <v>896</v>
      </c>
      <c r="H4131" s="326" t="s">
        <v>6249</v>
      </c>
      <c r="I4131" s="327">
        <v>0</v>
      </c>
      <c r="J4131" s="327">
        <v>0</v>
      </c>
      <c r="K4131" s="327">
        <v>0</v>
      </c>
      <c r="L4131" s="327">
        <v>0</v>
      </c>
      <c r="M4131" s="327">
        <v>0</v>
      </c>
      <c r="N4131" s="326" t="s">
        <v>7279</v>
      </c>
    </row>
    <row r="4132" spans="2:14" ht="15" hidden="1" x14ac:dyDescent="0.25">
      <c r="B4132" s="324" t="s">
        <v>17660</v>
      </c>
      <c r="C4132" s="324" t="s">
        <v>1255</v>
      </c>
      <c r="D4132" s="324" t="s">
        <v>4183</v>
      </c>
      <c r="E4132" s="324" t="s">
        <v>7232</v>
      </c>
      <c r="F4132" s="324" t="s">
        <v>2599</v>
      </c>
      <c r="G4132" s="324" t="s">
        <v>896</v>
      </c>
      <c r="H4132" s="324" t="s">
        <v>6249</v>
      </c>
      <c r="I4132" s="325">
        <v>0</v>
      </c>
      <c r="J4132" s="325">
        <v>0</v>
      </c>
      <c r="K4132" s="325">
        <v>0</v>
      </c>
      <c r="L4132" s="325">
        <v>0</v>
      </c>
      <c r="M4132" s="325">
        <v>0</v>
      </c>
      <c r="N4132" s="324" t="s">
        <v>7279</v>
      </c>
    </row>
    <row r="4133" spans="2:14" ht="15" hidden="1" x14ac:dyDescent="0.25">
      <c r="B4133" s="326" t="s">
        <v>17661</v>
      </c>
      <c r="C4133" s="326" t="s">
        <v>1255</v>
      </c>
      <c r="D4133" s="326" t="s">
        <v>4183</v>
      </c>
      <c r="E4133" s="326" t="s">
        <v>17662</v>
      </c>
      <c r="F4133" s="326" t="s">
        <v>2327</v>
      </c>
      <c r="G4133" s="326" t="s">
        <v>896</v>
      </c>
      <c r="H4133" s="326" t="s">
        <v>6249</v>
      </c>
      <c r="I4133" s="327">
        <v>0</v>
      </c>
      <c r="J4133" s="327">
        <v>0</v>
      </c>
      <c r="K4133" s="327">
        <v>0</v>
      </c>
      <c r="L4133" s="327">
        <v>0</v>
      </c>
      <c r="M4133" s="327">
        <v>0</v>
      </c>
      <c r="N4133" s="326" t="s">
        <v>7279</v>
      </c>
    </row>
    <row r="4134" spans="2:14" ht="15" hidden="1" x14ac:dyDescent="0.25">
      <c r="B4134" s="324" t="s">
        <v>17663</v>
      </c>
      <c r="C4134" s="324" t="s">
        <v>1255</v>
      </c>
      <c r="D4134" s="324" t="s">
        <v>4183</v>
      </c>
      <c r="E4134" s="324" t="s">
        <v>17664</v>
      </c>
      <c r="F4134" s="324" t="s">
        <v>2327</v>
      </c>
      <c r="G4134" s="324" t="s">
        <v>896</v>
      </c>
      <c r="H4134" s="324" t="s">
        <v>6249</v>
      </c>
      <c r="I4134" s="325">
        <v>0</v>
      </c>
      <c r="J4134" s="325">
        <v>0</v>
      </c>
      <c r="K4134" s="325">
        <v>0</v>
      </c>
      <c r="L4134" s="325">
        <v>0</v>
      </c>
      <c r="M4134" s="325">
        <v>0</v>
      </c>
      <c r="N4134" s="324" t="s">
        <v>7279</v>
      </c>
    </row>
    <row r="4135" spans="2:14" ht="15" hidden="1" x14ac:dyDescent="0.25">
      <c r="B4135" s="324" t="s">
        <v>17665</v>
      </c>
      <c r="C4135" s="324" t="s">
        <v>1255</v>
      </c>
      <c r="D4135" s="324" t="s">
        <v>4183</v>
      </c>
      <c r="E4135" s="324" t="s">
        <v>17666</v>
      </c>
      <c r="F4135" s="324" t="s">
        <v>2327</v>
      </c>
      <c r="G4135" s="324" t="s">
        <v>896</v>
      </c>
      <c r="H4135" s="324" t="s">
        <v>6249</v>
      </c>
      <c r="I4135" s="325">
        <v>0</v>
      </c>
      <c r="J4135" s="325">
        <v>0</v>
      </c>
      <c r="K4135" s="325">
        <v>0</v>
      </c>
      <c r="L4135" s="325">
        <v>0</v>
      </c>
      <c r="M4135" s="325">
        <v>0</v>
      </c>
      <c r="N4135" s="324" t="s">
        <v>7279</v>
      </c>
    </row>
    <row r="4136" spans="2:14" ht="15" hidden="1" x14ac:dyDescent="0.25">
      <c r="B4136" s="324" t="s">
        <v>17667</v>
      </c>
      <c r="C4136" s="324" t="s">
        <v>1255</v>
      </c>
      <c r="D4136" s="324" t="s">
        <v>4183</v>
      </c>
      <c r="E4136" s="324" t="s">
        <v>17668</v>
      </c>
      <c r="F4136" s="324" t="s">
        <v>2327</v>
      </c>
      <c r="G4136" s="324" t="s">
        <v>896</v>
      </c>
      <c r="H4136" s="324" t="s">
        <v>6249</v>
      </c>
      <c r="I4136" s="325">
        <v>0</v>
      </c>
      <c r="J4136" s="325">
        <v>0</v>
      </c>
      <c r="K4136" s="325">
        <v>0</v>
      </c>
      <c r="L4136" s="325">
        <v>0</v>
      </c>
      <c r="M4136" s="325">
        <v>0</v>
      </c>
      <c r="N4136" s="324" t="s">
        <v>7279</v>
      </c>
    </row>
    <row r="4137" spans="2:14" ht="15" hidden="1" x14ac:dyDescent="0.25">
      <c r="B4137" s="324" t="s">
        <v>17669</v>
      </c>
      <c r="C4137" s="324" t="s">
        <v>1255</v>
      </c>
      <c r="D4137" s="324" t="s">
        <v>4183</v>
      </c>
      <c r="E4137" s="324" t="s">
        <v>8215</v>
      </c>
      <c r="F4137" s="324" t="s">
        <v>2327</v>
      </c>
      <c r="G4137" s="324" t="s">
        <v>896</v>
      </c>
      <c r="H4137" s="324" t="s">
        <v>6249</v>
      </c>
      <c r="I4137" s="325">
        <v>0</v>
      </c>
      <c r="J4137" s="325">
        <v>0</v>
      </c>
      <c r="K4137" s="325">
        <v>0</v>
      </c>
      <c r="L4137" s="325">
        <v>0</v>
      </c>
      <c r="M4137" s="325">
        <v>0</v>
      </c>
      <c r="N4137" s="324" t="s">
        <v>7279</v>
      </c>
    </row>
    <row r="4138" spans="2:14" ht="15" hidden="1" x14ac:dyDescent="0.25">
      <c r="B4138" s="326" t="s">
        <v>17670</v>
      </c>
      <c r="C4138" s="326" t="s">
        <v>1255</v>
      </c>
      <c r="D4138" s="326" t="s">
        <v>4183</v>
      </c>
      <c r="E4138" s="326" t="s">
        <v>17671</v>
      </c>
      <c r="F4138" s="326" t="s">
        <v>2327</v>
      </c>
      <c r="G4138" s="326" t="s">
        <v>896</v>
      </c>
      <c r="H4138" s="326" t="s">
        <v>6249</v>
      </c>
      <c r="I4138" s="327">
        <v>0</v>
      </c>
      <c r="J4138" s="327">
        <v>0</v>
      </c>
      <c r="K4138" s="327">
        <v>0</v>
      </c>
      <c r="L4138" s="327">
        <v>0</v>
      </c>
      <c r="M4138" s="327">
        <v>0</v>
      </c>
      <c r="N4138" s="326" t="s">
        <v>7279</v>
      </c>
    </row>
    <row r="4139" spans="2:14" ht="15" hidden="1" x14ac:dyDescent="0.25">
      <c r="B4139" s="324" t="s">
        <v>17672</v>
      </c>
      <c r="C4139" s="324" t="s">
        <v>1255</v>
      </c>
      <c r="D4139" s="324" t="s">
        <v>4183</v>
      </c>
      <c r="E4139" s="324" t="s">
        <v>3020</v>
      </c>
      <c r="F4139" s="324" t="s">
        <v>801</v>
      </c>
      <c r="G4139" s="324" t="s">
        <v>896</v>
      </c>
      <c r="H4139" s="324" t="s">
        <v>6249</v>
      </c>
      <c r="I4139" s="325">
        <v>0</v>
      </c>
      <c r="J4139" s="325">
        <v>0</v>
      </c>
      <c r="K4139" s="325">
        <v>0</v>
      </c>
      <c r="L4139" s="325">
        <v>0</v>
      </c>
      <c r="M4139" s="325">
        <v>0</v>
      </c>
      <c r="N4139" s="324" t="s">
        <v>7279</v>
      </c>
    </row>
    <row r="4140" spans="2:14" ht="15" hidden="1" x14ac:dyDescent="0.25">
      <c r="B4140" s="324" t="s">
        <v>17673</v>
      </c>
      <c r="C4140" s="324" t="s">
        <v>1255</v>
      </c>
      <c r="D4140" s="324" t="s">
        <v>4183</v>
      </c>
      <c r="E4140" s="324" t="s">
        <v>7233</v>
      </c>
      <c r="F4140" s="324" t="s">
        <v>2327</v>
      </c>
      <c r="G4140" s="324" t="s">
        <v>896</v>
      </c>
      <c r="H4140" s="324" t="s">
        <v>6249</v>
      </c>
      <c r="I4140" s="325">
        <v>0</v>
      </c>
      <c r="J4140" s="325">
        <v>0</v>
      </c>
      <c r="K4140" s="325">
        <v>0</v>
      </c>
      <c r="L4140" s="325">
        <v>0</v>
      </c>
      <c r="M4140" s="325">
        <v>0</v>
      </c>
      <c r="N4140" s="324" t="s">
        <v>7279</v>
      </c>
    </row>
    <row r="4141" spans="2:14" ht="15" hidden="1" x14ac:dyDescent="0.25">
      <c r="B4141" s="324" t="s">
        <v>17674</v>
      </c>
      <c r="C4141" s="324" t="s">
        <v>1255</v>
      </c>
      <c r="D4141" s="324" t="s">
        <v>4183</v>
      </c>
      <c r="E4141" s="324" t="s">
        <v>3021</v>
      </c>
      <c r="F4141" s="324" t="s">
        <v>2327</v>
      </c>
      <c r="G4141" s="324" t="s">
        <v>896</v>
      </c>
      <c r="H4141" s="324" t="s">
        <v>6249</v>
      </c>
      <c r="I4141" s="325">
        <v>0</v>
      </c>
      <c r="J4141" s="325">
        <v>0</v>
      </c>
      <c r="K4141" s="325">
        <v>0</v>
      </c>
      <c r="L4141" s="325">
        <v>0</v>
      </c>
      <c r="M4141" s="325">
        <v>0</v>
      </c>
      <c r="N4141" s="324" t="s">
        <v>7279</v>
      </c>
    </row>
    <row r="4142" spans="2:14" ht="15" hidden="1" x14ac:dyDescent="0.25">
      <c r="B4142" s="324" t="s">
        <v>17675</v>
      </c>
      <c r="C4142" s="324" t="s">
        <v>1255</v>
      </c>
      <c r="D4142" s="324" t="s">
        <v>4183</v>
      </c>
      <c r="E4142" s="324" t="s">
        <v>3022</v>
      </c>
      <c r="F4142" s="324" t="s">
        <v>2327</v>
      </c>
      <c r="G4142" s="324" t="s">
        <v>896</v>
      </c>
      <c r="H4142" s="324" t="s">
        <v>6249</v>
      </c>
      <c r="I4142" s="325">
        <v>0</v>
      </c>
      <c r="J4142" s="325">
        <v>0</v>
      </c>
      <c r="K4142" s="325">
        <v>0</v>
      </c>
      <c r="L4142" s="325">
        <v>0</v>
      </c>
      <c r="M4142" s="325">
        <v>0</v>
      </c>
      <c r="N4142" s="324" t="s">
        <v>7279</v>
      </c>
    </row>
    <row r="4143" spans="2:14" ht="15" hidden="1" x14ac:dyDescent="0.25">
      <c r="B4143" s="326" t="s">
        <v>17676</v>
      </c>
      <c r="C4143" s="326" t="s">
        <v>1255</v>
      </c>
      <c r="D4143" s="326" t="s">
        <v>4183</v>
      </c>
      <c r="E4143" s="326" t="s">
        <v>6077</v>
      </c>
      <c r="F4143" s="326" t="s">
        <v>2354</v>
      </c>
      <c r="G4143" s="326" t="s">
        <v>896</v>
      </c>
      <c r="H4143" s="326" t="s">
        <v>6249</v>
      </c>
      <c r="I4143" s="327">
        <v>0</v>
      </c>
      <c r="J4143" s="327">
        <v>0</v>
      </c>
      <c r="K4143" s="327">
        <v>0</v>
      </c>
      <c r="L4143" s="327">
        <v>0</v>
      </c>
      <c r="M4143" s="327">
        <v>0</v>
      </c>
      <c r="N4143" s="326" t="s">
        <v>7279</v>
      </c>
    </row>
    <row r="4144" spans="2:14" ht="15" hidden="1" x14ac:dyDescent="0.25">
      <c r="B4144" s="326" t="s">
        <v>17677</v>
      </c>
      <c r="C4144" s="326" t="s">
        <v>1255</v>
      </c>
      <c r="D4144" s="326" t="s">
        <v>4183</v>
      </c>
      <c r="E4144" s="326" t="s">
        <v>12750</v>
      </c>
      <c r="F4144" s="326" t="s">
        <v>801</v>
      </c>
      <c r="G4144" s="326" t="s">
        <v>896</v>
      </c>
      <c r="H4144" s="326" t="s">
        <v>6249</v>
      </c>
      <c r="I4144" s="327">
        <v>0</v>
      </c>
      <c r="J4144" s="327">
        <v>0</v>
      </c>
      <c r="K4144" s="327">
        <v>0</v>
      </c>
      <c r="L4144" s="327">
        <v>0</v>
      </c>
      <c r="M4144" s="327">
        <v>0</v>
      </c>
      <c r="N4144" s="326" t="s">
        <v>7279</v>
      </c>
    </row>
    <row r="4145" spans="2:14" ht="15" hidden="1" x14ac:dyDescent="0.25">
      <c r="B4145" s="326" t="s">
        <v>17678</v>
      </c>
      <c r="C4145" s="326" t="s">
        <v>1255</v>
      </c>
      <c r="D4145" s="326" t="s">
        <v>4183</v>
      </c>
      <c r="E4145" s="326" t="s">
        <v>6578</v>
      </c>
      <c r="F4145" s="326" t="s">
        <v>2354</v>
      </c>
      <c r="G4145" s="326" t="s">
        <v>896</v>
      </c>
      <c r="H4145" s="326" t="s">
        <v>6249</v>
      </c>
      <c r="I4145" s="327">
        <v>0</v>
      </c>
      <c r="J4145" s="327">
        <v>0</v>
      </c>
      <c r="K4145" s="327">
        <v>0</v>
      </c>
      <c r="L4145" s="327">
        <v>0</v>
      </c>
      <c r="M4145" s="327">
        <v>0</v>
      </c>
      <c r="N4145" s="326" t="s">
        <v>7279</v>
      </c>
    </row>
    <row r="4146" spans="2:14" ht="15" hidden="1" x14ac:dyDescent="0.25">
      <c r="B4146" s="326" t="s">
        <v>17679</v>
      </c>
      <c r="C4146" s="326" t="s">
        <v>1255</v>
      </c>
      <c r="D4146" s="326" t="s">
        <v>4183</v>
      </c>
      <c r="E4146" s="326" t="s">
        <v>3523</v>
      </c>
      <c r="F4146" s="326" t="s">
        <v>2354</v>
      </c>
      <c r="G4146" s="326" t="s">
        <v>896</v>
      </c>
      <c r="H4146" s="326" t="s">
        <v>6249</v>
      </c>
      <c r="I4146" s="327">
        <v>0</v>
      </c>
      <c r="J4146" s="327">
        <v>0</v>
      </c>
      <c r="K4146" s="327">
        <v>0</v>
      </c>
      <c r="L4146" s="327">
        <v>0</v>
      </c>
      <c r="M4146" s="327">
        <v>0</v>
      </c>
      <c r="N4146" s="326" t="s">
        <v>7279</v>
      </c>
    </row>
    <row r="4147" spans="2:14" ht="15" hidden="1" x14ac:dyDescent="0.25">
      <c r="B4147" s="326" t="s">
        <v>17680</v>
      </c>
      <c r="C4147" s="326" t="s">
        <v>1255</v>
      </c>
      <c r="D4147" s="326" t="s">
        <v>4183</v>
      </c>
      <c r="E4147" s="326" t="s">
        <v>3526</v>
      </c>
      <c r="F4147" s="326" t="s">
        <v>2706</v>
      </c>
      <c r="G4147" s="326" t="s">
        <v>896</v>
      </c>
      <c r="H4147" s="326" t="s">
        <v>6249</v>
      </c>
      <c r="I4147" s="327">
        <v>0</v>
      </c>
      <c r="J4147" s="327">
        <v>0</v>
      </c>
      <c r="K4147" s="327">
        <v>0</v>
      </c>
      <c r="L4147" s="327">
        <v>0</v>
      </c>
      <c r="M4147" s="327">
        <v>0</v>
      </c>
      <c r="N4147" s="326" t="s">
        <v>7279</v>
      </c>
    </row>
    <row r="4148" spans="2:14" ht="15" hidden="1" x14ac:dyDescent="0.25">
      <c r="B4148" s="324" t="s">
        <v>17681</v>
      </c>
      <c r="C4148" s="324" t="s">
        <v>1255</v>
      </c>
      <c r="D4148" s="324" t="s">
        <v>4183</v>
      </c>
      <c r="E4148" s="324" t="s">
        <v>9643</v>
      </c>
      <c r="F4148" s="324" t="s">
        <v>801</v>
      </c>
      <c r="G4148" s="324" t="s">
        <v>896</v>
      </c>
      <c r="H4148" s="324" t="s">
        <v>6249</v>
      </c>
      <c r="I4148" s="325">
        <v>0</v>
      </c>
      <c r="J4148" s="325">
        <v>0</v>
      </c>
      <c r="K4148" s="325">
        <v>0</v>
      </c>
      <c r="L4148" s="325">
        <v>0</v>
      </c>
      <c r="M4148" s="325">
        <v>0</v>
      </c>
      <c r="N4148" s="324" t="s">
        <v>7279</v>
      </c>
    </row>
    <row r="4149" spans="2:14" ht="15" hidden="1" x14ac:dyDescent="0.25">
      <c r="B4149" s="324" t="s">
        <v>17682</v>
      </c>
      <c r="C4149" s="324" t="s">
        <v>1255</v>
      </c>
      <c r="D4149" s="324" t="s">
        <v>4183</v>
      </c>
      <c r="E4149" s="324" t="s">
        <v>6580</v>
      </c>
      <c r="F4149" s="324" t="s">
        <v>801</v>
      </c>
      <c r="G4149" s="324" t="s">
        <v>896</v>
      </c>
      <c r="H4149" s="324" t="s">
        <v>6249</v>
      </c>
      <c r="I4149" s="325">
        <v>0</v>
      </c>
      <c r="J4149" s="325">
        <v>0</v>
      </c>
      <c r="K4149" s="325">
        <v>0</v>
      </c>
      <c r="L4149" s="325">
        <v>0</v>
      </c>
      <c r="M4149" s="325">
        <v>0</v>
      </c>
      <c r="N4149" s="324" t="s">
        <v>7279</v>
      </c>
    </row>
    <row r="4150" spans="2:14" ht="15" hidden="1" x14ac:dyDescent="0.25">
      <c r="B4150" s="324" t="s">
        <v>17683</v>
      </c>
      <c r="C4150" s="324" t="s">
        <v>1255</v>
      </c>
      <c r="D4150" s="324" t="s">
        <v>4183</v>
      </c>
      <c r="E4150" s="324" t="s">
        <v>3886</v>
      </c>
      <c r="F4150" s="324" t="s">
        <v>801</v>
      </c>
      <c r="G4150" s="324" t="s">
        <v>896</v>
      </c>
      <c r="H4150" s="324" t="s">
        <v>6249</v>
      </c>
      <c r="I4150" s="325">
        <v>0</v>
      </c>
      <c r="J4150" s="325">
        <v>0</v>
      </c>
      <c r="K4150" s="325">
        <v>0</v>
      </c>
      <c r="L4150" s="325">
        <v>0</v>
      </c>
      <c r="M4150" s="325">
        <v>0</v>
      </c>
      <c r="N4150" s="324" t="s">
        <v>7279</v>
      </c>
    </row>
    <row r="4151" spans="2:14" ht="15" hidden="1" x14ac:dyDescent="0.25">
      <c r="B4151" s="324" t="s">
        <v>17684</v>
      </c>
      <c r="C4151" s="324" t="s">
        <v>1255</v>
      </c>
      <c r="D4151" s="324" t="s">
        <v>4183</v>
      </c>
      <c r="E4151" s="324" t="s">
        <v>6581</v>
      </c>
      <c r="F4151" s="324" t="s">
        <v>801</v>
      </c>
      <c r="G4151" s="324" t="s">
        <v>896</v>
      </c>
      <c r="H4151" s="324" t="s">
        <v>6249</v>
      </c>
      <c r="I4151" s="325">
        <v>0</v>
      </c>
      <c r="J4151" s="325">
        <v>0</v>
      </c>
      <c r="K4151" s="325">
        <v>0</v>
      </c>
      <c r="L4151" s="325">
        <v>0</v>
      </c>
      <c r="M4151" s="325">
        <v>0</v>
      </c>
      <c r="N4151" s="324" t="s">
        <v>7279</v>
      </c>
    </row>
    <row r="4152" spans="2:14" ht="15" hidden="1" x14ac:dyDescent="0.25">
      <c r="B4152" s="324" t="s">
        <v>17685</v>
      </c>
      <c r="C4152" s="324" t="s">
        <v>1255</v>
      </c>
      <c r="D4152" s="324" t="s">
        <v>4183</v>
      </c>
      <c r="E4152" s="324" t="s">
        <v>17686</v>
      </c>
      <c r="F4152" s="324" t="s">
        <v>801</v>
      </c>
      <c r="G4152" s="324" t="s">
        <v>896</v>
      </c>
      <c r="H4152" s="324" t="s">
        <v>6249</v>
      </c>
      <c r="I4152" s="325">
        <v>0</v>
      </c>
      <c r="J4152" s="325">
        <v>0</v>
      </c>
      <c r="K4152" s="325">
        <v>0</v>
      </c>
      <c r="L4152" s="325">
        <v>0</v>
      </c>
      <c r="M4152" s="325">
        <v>0</v>
      </c>
      <c r="N4152" s="324" t="s">
        <v>7279</v>
      </c>
    </row>
    <row r="4153" spans="2:14" ht="15" hidden="1" x14ac:dyDescent="0.25">
      <c r="B4153" s="324" t="s">
        <v>17687</v>
      </c>
      <c r="C4153" s="324" t="s">
        <v>1255</v>
      </c>
      <c r="D4153" s="324" t="s">
        <v>4183</v>
      </c>
      <c r="E4153" s="324" t="s">
        <v>6582</v>
      </c>
      <c r="F4153" s="324" t="s">
        <v>801</v>
      </c>
      <c r="G4153" s="324" t="s">
        <v>896</v>
      </c>
      <c r="H4153" s="324" t="s">
        <v>6249</v>
      </c>
      <c r="I4153" s="325">
        <v>0</v>
      </c>
      <c r="J4153" s="325">
        <v>0</v>
      </c>
      <c r="K4153" s="325">
        <v>0</v>
      </c>
      <c r="L4153" s="325">
        <v>0</v>
      </c>
      <c r="M4153" s="325">
        <v>0</v>
      </c>
      <c r="N4153" s="324" t="s">
        <v>7279</v>
      </c>
    </row>
    <row r="4154" spans="2:14" ht="15" hidden="1" x14ac:dyDescent="0.25">
      <c r="B4154" s="324" t="s">
        <v>17688</v>
      </c>
      <c r="C4154" s="324" t="s">
        <v>1255</v>
      </c>
      <c r="D4154" s="324" t="s">
        <v>4183</v>
      </c>
      <c r="E4154" s="324" t="s">
        <v>6583</v>
      </c>
      <c r="F4154" s="324" t="s">
        <v>801</v>
      </c>
      <c r="G4154" s="324" t="s">
        <v>896</v>
      </c>
      <c r="H4154" s="324" t="s">
        <v>6249</v>
      </c>
      <c r="I4154" s="325">
        <v>0</v>
      </c>
      <c r="J4154" s="325">
        <v>0</v>
      </c>
      <c r="K4154" s="325">
        <v>0</v>
      </c>
      <c r="L4154" s="325">
        <v>0</v>
      </c>
      <c r="M4154" s="325">
        <v>0</v>
      </c>
      <c r="N4154" s="324" t="s">
        <v>7279</v>
      </c>
    </row>
    <row r="4155" spans="2:14" ht="15" hidden="1" x14ac:dyDescent="0.25">
      <c r="B4155" s="326" t="s">
        <v>17689</v>
      </c>
      <c r="C4155" s="326" t="s">
        <v>1255</v>
      </c>
      <c r="D4155" s="326" t="s">
        <v>4183</v>
      </c>
      <c r="E4155" s="326" t="s">
        <v>6585</v>
      </c>
      <c r="F4155" s="326" t="s">
        <v>801</v>
      </c>
      <c r="G4155" s="326" t="s">
        <v>896</v>
      </c>
      <c r="H4155" s="326" t="s">
        <v>6249</v>
      </c>
      <c r="I4155" s="327">
        <v>0</v>
      </c>
      <c r="J4155" s="327">
        <v>0</v>
      </c>
      <c r="K4155" s="327">
        <v>0</v>
      </c>
      <c r="L4155" s="327">
        <v>0</v>
      </c>
      <c r="M4155" s="327">
        <v>0</v>
      </c>
      <c r="N4155" s="326" t="s">
        <v>7279</v>
      </c>
    </row>
    <row r="4156" spans="2:14" ht="15" hidden="1" x14ac:dyDescent="0.25">
      <c r="B4156" s="324" t="s">
        <v>17690</v>
      </c>
      <c r="C4156" s="324" t="s">
        <v>1255</v>
      </c>
      <c r="D4156" s="324" t="s">
        <v>4183</v>
      </c>
      <c r="E4156" s="324" t="s">
        <v>5272</v>
      </c>
      <c r="F4156" s="324" t="s">
        <v>801</v>
      </c>
      <c r="G4156" s="324" t="s">
        <v>896</v>
      </c>
      <c r="H4156" s="324" t="s">
        <v>6249</v>
      </c>
      <c r="I4156" s="325">
        <v>0</v>
      </c>
      <c r="J4156" s="325">
        <v>0</v>
      </c>
      <c r="K4156" s="325">
        <v>0</v>
      </c>
      <c r="L4156" s="325">
        <v>0</v>
      </c>
      <c r="M4156" s="325">
        <v>0</v>
      </c>
      <c r="N4156" s="324" t="s">
        <v>7279</v>
      </c>
    </row>
    <row r="4157" spans="2:14" ht="15" hidden="1" x14ac:dyDescent="0.25">
      <c r="B4157" s="326" t="s">
        <v>17691</v>
      </c>
      <c r="C4157" s="326" t="s">
        <v>1255</v>
      </c>
      <c r="D4157" s="326" t="s">
        <v>4183</v>
      </c>
      <c r="E4157" s="326" t="s">
        <v>3895</v>
      </c>
      <c r="F4157" s="326" t="s">
        <v>2327</v>
      </c>
      <c r="G4157" s="326" t="s">
        <v>896</v>
      </c>
      <c r="H4157" s="326" t="s">
        <v>6249</v>
      </c>
      <c r="I4157" s="327">
        <v>0</v>
      </c>
      <c r="J4157" s="327">
        <v>0</v>
      </c>
      <c r="K4157" s="327">
        <v>0</v>
      </c>
      <c r="L4157" s="327">
        <v>0</v>
      </c>
      <c r="M4157" s="327">
        <v>0</v>
      </c>
      <c r="N4157" s="326" t="s">
        <v>7279</v>
      </c>
    </row>
    <row r="4158" spans="2:14" ht="15" hidden="1" x14ac:dyDescent="0.25">
      <c r="B4158" s="324" t="s">
        <v>17692</v>
      </c>
      <c r="C4158" s="324" t="s">
        <v>1255</v>
      </c>
      <c r="D4158" s="324" t="s">
        <v>4183</v>
      </c>
      <c r="E4158" s="324" t="s">
        <v>5845</v>
      </c>
      <c r="F4158" s="324" t="s">
        <v>801</v>
      </c>
      <c r="G4158" s="324" t="s">
        <v>896</v>
      </c>
      <c r="H4158" s="324" t="s">
        <v>6249</v>
      </c>
      <c r="I4158" s="325">
        <v>0</v>
      </c>
      <c r="J4158" s="325">
        <v>0</v>
      </c>
      <c r="K4158" s="325">
        <v>0</v>
      </c>
      <c r="L4158" s="325">
        <v>0</v>
      </c>
      <c r="M4158" s="325">
        <v>0</v>
      </c>
      <c r="N4158" s="324" t="s">
        <v>7279</v>
      </c>
    </row>
    <row r="4159" spans="2:14" ht="15" hidden="1" x14ac:dyDescent="0.25">
      <c r="B4159" s="326" t="s">
        <v>17693</v>
      </c>
      <c r="C4159" s="326" t="s">
        <v>1255</v>
      </c>
      <c r="D4159" s="326" t="s">
        <v>4183</v>
      </c>
      <c r="E4159" s="326" t="s">
        <v>13288</v>
      </c>
      <c r="F4159" s="326" t="s">
        <v>2354</v>
      </c>
      <c r="G4159" s="326" t="s">
        <v>896</v>
      </c>
      <c r="H4159" s="326" t="s">
        <v>6249</v>
      </c>
      <c r="I4159" s="327">
        <v>0</v>
      </c>
      <c r="J4159" s="327">
        <v>0</v>
      </c>
      <c r="K4159" s="327">
        <v>0</v>
      </c>
      <c r="L4159" s="327">
        <v>0</v>
      </c>
      <c r="M4159" s="327">
        <v>0</v>
      </c>
      <c r="N4159" s="326" t="s">
        <v>7279</v>
      </c>
    </row>
    <row r="4160" spans="2:14" ht="15" hidden="1" x14ac:dyDescent="0.25">
      <c r="B4160" s="324" t="s">
        <v>17694</v>
      </c>
      <c r="C4160" s="324" t="s">
        <v>1255</v>
      </c>
      <c r="D4160" s="324" t="s">
        <v>4183</v>
      </c>
      <c r="E4160" s="324" t="s">
        <v>8036</v>
      </c>
      <c r="F4160" s="324" t="s">
        <v>2354</v>
      </c>
      <c r="G4160" s="324" t="s">
        <v>896</v>
      </c>
      <c r="H4160" s="324" t="s">
        <v>6249</v>
      </c>
      <c r="I4160" s="325">
        <v>0</v>
      </c>
      <c r="J4160" s="325">
        <v>0</v>
      </c>
      <c r="K4160" s="325">
        <v>0</v>
      </c>
      <c r="L4160" s="325">
        <v>0</v>
      </c>
      <c r="M4160" s="325">
        <v>0</v>
      </c>
      <c r="N4160" s="324" t="s">
        <v>7279</v>
      </c>
    </row>
    <row r="4161" spans="2:14" ht="15" hidden="1" x14ac:dyDescent="0.25">
      <c r="B4161" s="324" t="s">
        <v>17695</v>
      </c>
      <c r="C4161" s="324" t="s">
        <v>1255</v>
      </c>
      <c r="D4161" s="324" t="s">
        <v>4183</v>
      </c>
      <c r="E4161" s="324" t="s">
        <v>8216</v>
      </c>
      <c r="F4161" s="324" t="s">
        <v>801</v>
      </c>
      <c r="G4161" s="324" t="s">
        <v>896</v>
      </c>
      <c r="H4161" s="324" t="s">
        <v>6249</v>
      </c>
      <c r="I4161" s="325">
        <v>0</v>
      </c>
      <c r="J4161" s="325">
        <v>0</v>
      </c>
      <c r="K4161" s="325">
        <v>0</v>
      </c>
      <c r="L4161" s="325">
        <v>0</v>
      </c>
      <c r="M4161" s="325">
        <v>0</v>
      </c>
      <c r="N4161" s="324" t="s">
        <v>7279</v>
      </c>
    </row>
    <row r="4162" spans="2:14" ht="15" hidden="1" x14ac:dyDescent="0.25">
      <c r="B4162" s="324" t="s">
        <v>17696</v>
      </c>
      <c r="C4162" s="324" t="s">
        <v>1255</v>
      </c>
      <c r="D4162" s="324" t="s">
        <v>4183</v>
      </c>
      <c r="E4162" s="324" t="s">
        <v>17697</v>
      </c>
      <c r="F4162" s="324" t="s">
        <v>801</v>
      </c>
      <c r="G4162" s="324" t="s">
        <v>896</v>
      </c>
      <c r="H4162" s="324" t="s">
        <v>6249</v>
      </c>
      <c r="I4162" s="325">
        <v>0</v>
      </c>
      <c r="J4162" s="325">
        <v>0</v>
      </c>
      <c r="K4162" s="325">
        <v>0</v>
      </c>
      <c r="L4162" s="325">
        <v>0</v>
      </c>
      <c r="M4162" s="325">
        <v>0</v>
      </c>
      <c r="N4162" s="324" t="s">
        <v>7279</v>
      </c>
    </row>
    <row r="4163" spans="2:14" ht="15" hidden="1" x14ac:dyDescent="0.25">
      <c r="B4163" s="326" t="s">
        <v>17698</v>
      </c>
      <c r="C4163" s="326" t="s">
        <v>1255</v>
      </c>
      <c r="D4163" s="326" t="s">
        <v>4183</v>
      </c>
      <c r="E4163" s="326" t="s">
        <v>3908</v>
      </c>
      <c r="F4163" s="326" t="s">
        <v>801</v>
      </c>
      <c r="G4163" s="326" t="s">
        <v>896</v>
      </c>
      <c r="H4163" s="326" t="s">
        <v>6249</v>
      </c>
      <c r="I4163" s="327">
        <v>0</v>
      </c>
      <c r="J4163" s="327">
        <v>0</v>
      </c>
      <c r="K4163" s="327">
        <v>0</v>
      </c>
      <c r="L4163" s="327">
        <v>0</v>
      </c>
      <c r="M4163" s="327">
        <v>0</v>
      </c>
      <c r="N4163" s="326" t="s">
        <v>7279</v>
      </c>
    </row>
    <row r="4164" spans="2:14" ht="15" hidden="1" x14ac:dyDescent="0.25">
      <c r="B4164" s="326" t="s">
        <v>17699</v>
      </c>
      <c r="C4164" s="326" t="s">
        <v>1255</v>
      </c>
      <c r="D4164" s="326" t="s">
        <v>4183</v>
      </c>
      <c r="E4164" s="326" t="s">
        <v>3909</v>
      </c>
      <c r="F4164" s="326" t="s">
        <v>801</v>
      </c>
      <c r="G4164" s="326" t="s">
        <v>896</v>
      </c>
      <c r="H4164" s="326" t="s">
        <v>6249</v>
      </c>
      <c r="I4164" s="327">
        <v>0</v>
      </c>
      <c r="J4164" s="327">
        <v>0</v>
      </c>
      <c r="K4164" s="327">
        <v>0</v>
      </c>
      <c r="L4164" s="327">
        <v>0</v>
      </c>
      <c r="M4164" s="327">
        <v>0</v>
      </c>
      <c r="N4164" s="326" t="s">
        <v>7279</v>
      </c>
    </row>
    <row r="4165" spans="2:14" ht="15" hidden="1" x14ac:dyDescent="0.25">
      <c r="B4165" s="326" t="s">
        <v>17700</v>
      </c>
      <c r="C4165" s="326" t="s">
        <v>1255</v>
      </c>
      <c r="D4165" s="326" t="s">
        <v>4183</v>
      </c>
      <c r="E4165" s="326" t="s">
        <v>3910</v>
      </c>
      <c r="F4165" s="326" t="s">
        <v>801</v>
      </c>
      <c r="G4165" s="326" t="s">
        <v>896</v>
      </c>
      <c r="H4165" s="326" t="s">
        <v>6249</v>
      </c>
      <c r="I4165" s="327">
        <v>0</v>
      </c>
      <c r="J4165" s="327">
        <v>0</v>
      </c>
      <c r="K4165" s="327">
        <v>0</v>
      </c>
      <c r="L4165" s="327">
        <v>0</v>
      </c>
      <c r="M4165" s="327">
        <v>0</v>
      </c>
      <c r="N4165" s="326" t="s">
        <v>7279</v>
      </c>
    </row>
    <row r="4166" spans="2:14" ht="15" hidden="1" x14ac:dyDescent="0.25">
      <c r="B4166" s="326" t="s">
        <v>17701</v>
      </c>
      <c r="C4166" s="326" t="s">
        <v>1255</v>
      </c>
      <c r="D4166" s="326" t="s">
        <v>4183</v>
      </c>
      <c r="E4166" s="326" t="s">
        <v>7770</v>
      </c>
      <c r="F4166" s="326" t="s">
        <v>2414</v>
      </c>
      <c r="G4166" s="326" t="s">
        <v>896</v>
      </c>
      <c r="H4166" s="326" t="s">
        <v>6249</v>
      </c>
      <c r="I4166" s="327">
        <v>0</v>
      </c>
      <c r="J4166" s="327">
        <v>0</v>
      </c>
      <c r="K4166" s="327">
        <v>0</v>
      </c>
      <c r="L4166" s="327">
        <v>0</v>
      </c>
      <c r="M4166" s="327">
        <v>0</v>
      </c>
      <c r="N4166" s="326" t="s">
        <v>7279</v>
      </c>
    </row>
    <row r="4167" spans="2:14" ht="15" hidden="1" x14ac:dyDescent="0.25">
      <c r="B4167" s="324" t="s">
        <v>17702</v>
      </c>
      <c r="C4167" s="324" t="s">
        <v>1255</v>
      </c>
      <c r="D4167" s="324" t="s">
        <v>4183</v>
      </c>
      <c r="E4167" s="324" t="s">
        <v>5274</v>
      </c>
      <c r="F4167" s="324" t="s">
        <v>2327</v>
      </c>
      <c r="G4167" s="324" t="s">
        <v>896</v>
      </c>
      <c r="H4167" s="324" t="s">
        <v>6249</v>
      </c>
      <c r="I4167" s="325">
        <v>0</v>
      </c>
      <c r="J4167" s="325">
        <v>0</v>
      </c>
      <c r="K4167" s="325">
        <v>0</v>
      </c>
      <c r="L4167" s="325">
        <v>0</v>
      </c>
      <c r="M4167" s="325">
        <v>0</v>
      </c>
      <c r="N4167" s="324" t="s">
        <v>7279</v>
      </c>
    </row>
    <row r="4168" spans="2:14" ht="15" hidden="1" x14ac:dyDescent="0.25">
      <c r="B4168" s="324" t="s">
        <v>17703</v>
      </c>
      <c r="C4168" s="324" t="s">
        <v>1255</v>
      </c>
      <c r="D4168" s="324" t="s">
        <v>4183</v>
      </c>
      <c r="E4168" s="324" t="s">
        <v>17704</v>
      </c>
      <c r="F4168" s="324" t="s">
        <v>801</v>
      </c>
      <c r="G4168" s="324" t="s">
        <v>896</v>
      </c>
      <c r="H4168" s="324" t="s">
        <v>6249</v>
      </c>
      <c r="I4168" s="325">
        <v>0</v>
      </c>
      <c r="J4168" s="325">
        <v>0</v>
      </c>
      <c r="K4168" s="325">
        <v>0</v>
      </c>
      <c r="L4168" s="325">
        <v>0</v>
      </c>
      <c r="M4168" s="325">
        <v>0</v>
      </c>
      <c r="N4168" s="324" t="s">
        <v>7279</v>
      </c>
    </row>
    <row r="4169" spans="2:14" ht="15" hidden="1" x14ac:dyDescent="0.25">
      <c r="B4169" s="324" t="s">
        <v>17705</v>
      </c>
      <c r="C4169" s="324" t="s">
        <v>1255</v>
      </c>
      <c r="D4169" s="324" t="s">
        <v>4183</v>
      </c>
      <c r="E4169" s="324" t="s">
        <v>8217</v>
      </c>
      <c r="F4169" s="324" t="s">
        <v>801</v>
      </c>
      <c r="G4169" s="324" t="s">
        <v>896</v>
      </c>
      <c r="H4169" s="324" t="s">
        <v>6249</v>
      </c>
      <c r="I4169" s="325">
        <v>0</v>
      </c>
      <c r="J4169" s="325">
        <v>0</v>
      </c>
      <c r="K4169" s="325">
        <v>0</v>
      </c>
      <c r="L4169" s="325">
        <v>0</v>
      </c>
      <c r="M4169" s="325">
        <v>0</v>
      </c>
      <c r="N4169" s="324" t="s">
        <v>7279</v>
      </c>
    </row>
    <row r="4170" spans="2:14" ht="15" hidden="1" x14ac:dyDescent="0.25">
      <c r="B4170" s="326" t="s">
        <v>17706</v>
      </c>
      <c r="C4170" s="326" t="s">
        <v>1255</v>
      </c>
      <c r="D4170" s="326" t="s">
        <v>4183</v>
      </c>
      <c r="E4170" s="326" t="s">
        <v>8105</v>
      </c>
      <c r="F4170" s="326" t="s">
        <v>801</v>
      </c>
      <c r="G4170" s="326" t="s">
        <v>896</v>
      </c>
      <c r="H4170" s="326" t="s">
        <v>6249</v>
      </c>
      <c r="I4170" s="327">
        <v>0</v>
      </c>
      <c r="J4170" s="327">
        <v>0</v>
      </c>
      <c r="K4170" s="327">
        <v>0</v>
      </c>
      <c r="L4170" s="327">
        <v>0</v>
      </c>
      <c r="M4170" s="327">
        <v>0</v>
      </c>
      <c r="N4170" s="326" t="s">
        <v>7279</v>
      </c>
    </row>
    <row r="4171" spans="2:14" ht="15" hidden="1" x14ac:dyDescent="0.25">
      <c r="B4171" s="324" t="s">
        <v>17707</v>
      </c>
      <c r="C4171" s="324" t="s">
        <v>1255</v>
      </c>
      <c r="D4171" s="324" t="s">
        <v>4183</v>
      </c>
      <c r="E4171" s="324" t="s">
        <v>3932</v>
      </c>
      <c r="F4171" s="324" t="s">
        <v>801</v>
      </c>
      <c r="G4171" s="324" t="s">
        <v>896</v>
      </c>
      <c r="H4171" s="324" t="s">
        <v>6249</v>
      </c>
      <c r="I4171" s="325">
        <v>0</v>
      </c>
      <c r="J4171" s="325">
        <v>0</v>
      </c>
      <c r="K4171" s="325">
        <v>0</v>
      </c>
      <c r="L4171" s="325">
        <v>0</v>
      </c>
      <c r="M4171" s="325">
        <v>0</v>
      </c>
      <c r="N4171" s="324" t="s">
        <v>7279</v>
      </c>
    </row>
    <row r="4172" spans="2:14" ht="15" hidden="1" x14ac:dyDescent="0.25">
      <c r="B4172" s="326" t="s">
        <v>17708</v>
      </c>
      <c r="C4172" s="326" t="s">
        <v>1255</v>
      </c>
      <c r="D4172" s="326" t="s">
        <v>4183</v>
      </c>
      <c r="E4172" s="326" t="s">
        <v>9870</v>
      </c>
      <c r="F4172" s="326" t="s">
        <v>801</v>
      </c>
      <c r="G4172" s="326" t="s">
        <v>896</v>
      </c>
      <c r="H4172" s="326" t="s">
        <v>6249</v>
      </c>
      <c r="I4172" s="327">
        <v>0</v>
      </c>
      <c r="J4172" s="327">
        <v>0</v>
      </c>
      <c r="K4172" s="327">
        <v>0</v>
      </c>
      <c r="L4172" s="327">
        <v>0</v>
      </c>
      <c r="M4172" s="327">
        <v>0</v>
      </c>
      <c r="N4172" s="326" t="s">
        <v>7279</v>
      </c>
    </row>
    <row r="4173" spans="2:14" ht="15" hidden="1" x14ac:dyDescent="0.25">
      <c r="B4173" s="326" t="s">
        <v>17709</v>
      </c>
      <c r="C4173" s="326" t="s">
        <v>1255</v>
      </c>
      <c r="D4173" s="326" t="s">
        <v>4183</v>
      </c>
      <c r="E4173" s="326" t="s">
        <v>3933</v>
      </c>
      <c r="F4173" s="326" t="s">
        <v>801</v>
      </c>
      <c r="G4173" s="326" t="s">
        <v>896</v>
      </c>
      <c r="H4173" s="326" t="s">
        <v>6249</v>
      </c>
      <c r="I4173" s="327">
        <v>0</v>
      </c>
      <c r="J4173" s="327">
        <v>0</v>
      </c>
      <c r="K4173" s="327">
        <v>0</v>
      </c>
      <c r="L4173" s="327">
        <v>0</v>
      </c>
      <c r="M4173" s="327">
        <v>0</v>
      </c>
      <c r="N4173" s="326" t="s">
        <v>7279</v>
      </c>
    </row>
    <row r="4174" spans="2:14" ht="15" hidden="1" x14ac:dyDescent="0.25">
      <c r="B4174" s="326" t="s">
        <v>17710</v>
      </c>
      <c r="C4174" s="326" t="s">
        <v>1255</v>
      </c>
      <c r="D4174" s="326" t="s">
        <v>4183</v>
      </c>
      <c r="E4174" s="326" t="s">
        <v>3934</v>
      </c>
      <c r="F4174" s="326" t="s">
        <v>801</v>
      </c>
      <c r="G4174" s="326" t="s">
        <v>896</v>
      </c>
      <c r="H4174" s="326" t="s">
        <v>6249</v>
      </c>
      <c r="I4174" s="327">
        <v>0</v>
      </c>
      <c r="J4174" s="327">
        <v>0</v>
      </c>
      <c r="K4174" s="327">
        <v>0</v>
      </c>
      <c r="L4174" s="327">
        <v>0</v>
      </c>
      <c r="M4174" s="327">
        <v>0</v>
      </c>
      <c r="N4174" s="326" t="s">
        <v>7279</v>
      </c>
    </row>
    <row r="4175" spans="2:14" ht="15" hidden="1" x14ac:dyDescent="0.25">
      <c r="B4175" s="326" t="s">
        <v>17711</v>
      </c>
      <c r="C4175" s="326" t="s">
        <v>1255</v>
      </c>
      <c r="D4175" s="326" t="s">
        <v>4183</v>
      </c>
      <c r="E4175" s="326" t="s">
        <v>8218</v>
      </c>
      <c r="F4175" s="326" t="s">
        <v>801</v>
      </c>
      <c r="G4175" s="326" t="s">
        <v>896</v>
      </c>
      <c r="H4175" s="326" t="s">
        <v>6249</v>
      </c>
      <c r="I4175" s="327">
        <v>0</v>
      </c>
      <c r="J4175" s="327">
        <v>0</v>
      </c>
      <c r="K4175" s="327">
        <v>0</v>
      </c>
      <c r="L4175" s="327">
        <v>0</v>
      </c>
      <c r="M4175" s="327">
        <v>0</v>
      </c>
      <c r="N4175" s="326" t="s">
        <v>7279</v>
      </c>
    </row>
    <row r="4176" spans="2:14" ht="15" hidden="1" x14ac:dyDescent="0.25">
      <c r="B4176" s="326" t="s">
        <v>17712</v>
      </c>
      <c r="C4176" s="326" t="s">
        <v>1255</v>
      </c>
      <c r="D4176" s="326" t="s">
        <v>4183</v>
      </c>
      <c r="E4176" s="326" t="s">
        <v>8219</v>
      </c>
      <c r="F4176" s="326" t="s">
        <v>801</v>
      </c>
      <c r="G4176" s="326" t="s">
        <v>896</v>
      </c>
      <c r="H4176" s="326" t="s">
        <v>6249</v>
      </c>
      <c r="I4176" s="327">
        <v>0</v>
      </c>
      <c r="J4176" s="327">
        <v>0</v>
      </c>
      <c r="K4176" s="327">
        <v>0</v>
      </c>
      <c r="L4176" s="327">
        <v>0</v>
      </c>
      <c r="M4176" s="327">
        <v>0</v>
      </c>
      <c r="N4176" s="326" t="s">
        <v>7279</v>
      </c>
    </row>
    <row r="4177" spans="2:14" ht="15" hidden="1" x14ac:dyDescent="0.25">
      <c r="B4177" s="326" t="s">
        <v>17713</v>
      </c>
      <c r="C4177" s="326" t="s">
        <v>1255</v>
      </c>
      <c r="D4177" s="326" t="s">
        <v>4183</v>
      </c>
      <c r="E4177" s="326" t="s">
        <v>3935</v>
      </c>
      <c r="F4177" s="326" t="s">
        <v>801</v>
      </c>
      <c r="G4177" s="326" t="s">
        <v>896</v>
      </c>
      <c r="H4177" s="326" t="s">
        <v>6249</v>
      </c>
      <c r="I4177" s="327">
        <v>0</v>
      </c>
      <c r="J4177" s="327">
        <v>0</v>
      </c>
      <c r="K4177" s="327">
        <v>0</v>
      </c>
      <c r="L4177" s="327">
        <v>0</v>
      </c>
      <c r="M4177" s="327">
        <v>0</v>
      </c>
      <c r="N4177" s="326" t="s">
        <v>7279</v>
      </c>
    </row>
    <row r="4178" spans="2:14" ht="15" hidden="1" x14ac:dyDescent="0.25">
      <c r="B4178" s="326" t="s">
        <v>17714</v>
      </c>
      <c r="C4178" s="326" t="s">
        <v>1255</v>
      </c>
      <c r="D4178" s="326" t="s">
        <v>4183</v>
      </c>
      <c r="E4178" s="326" t="s">
        <v>8220</v>
      </c>
      <c r="F4178" s="326" t="s">
        <v>801</v>
      </c>
      <c r="G4178" s="326" t="s">
        <v>896</v>
      </c>
      <c r="H4178" s="326" t="s">
        <v>6249</v>
      </c>
      <c r="I4178" s="327">
        <v>0</v>
      </c>
      <c r="J4178" s="327">
        <v>0</v>
      </c>
      <c r="K4178" s="327">
        <v>0</v>
      </c>
      <c r="L4178" s="327">
        <v>0</v>
      </c>
      <c r="M4178" s="327">
        <v>0</v>
      </c>
      <c r="N4178" s="326" t="s">
        <v>7279</v>
      </c>
    </row>
    <row r="4179" spans="2:14" ht="15" hidden="1" x14ac:dyDescent="0.25">
      <c r="B4179" s="326" t="s">
        <v>17715</v>
      </c>
      <c r="C4179" s="326" t="s">
        <v>1255</v>
      </c>
      <c r="D4179" s="326" t="s">
        <v>4183</v>
      </c>
      <c r="E4179" s="326" t="s">
        <v>3936</v>
      </c>
      <c r="F4179" s="326" t="s">
        <v>801</v>
      </c>
      <c r="G4179" s="326" t="s">
        <v>896</v>
      </c>
      <c r="H4179" s="326" t="s">
        <v>6249</v>
      </c>
      <c r="I4179" s="327">
        <v>0</v>
      </c>
      <c r="J4179" s="327">
        <v>0</v>
      </c>
      <c r="K4179" s="327">
        <v>0</v>
      </c>
      <c r="L4179" s="327">
        <v>0</v>
      </c>
      <c r="M4179" s="327">
        <v>0</v>
      </c>
      <c r="N4179" s="326" t="s">
        <v>7279</v>
      </c>
    </row>
    <row r="4180" spans="2:14" ht="15" hidden="1" x14ac:dyDescent="0.25">
      <c r="B4180" s="326" t="s">
        <v>17716</v>
      </c>
      <c r="C4180" s="326" t="s">
        <v>1255</v>
      </c>
      <c r="D4180" s="326" t="s">
        <v>4183</v>
      </c>
      <c r="E4180" s="326" t="s">
        <v>3937</v>
      </c>
      <c r="F4180" s="326" t="s">
        <v>801</v>
      </c>
      <c r="G4180" s="326" t="s">
        <v>896</v>
      </c>
      <c r="H4180" s="326" t="s">
        <v>6249</v>
      </c>
      <c r="I4180" s="327">
        <v>0</v>
      </c>
      <c r="J4180" s="327">
        <v>0</v>
      </c>
      <c r="K4180" s="327">
        <v>0</v>
      </c>
      <c r="L4180" s="327">
        <v>0</v>
      </c>
      <c r="M4180" s="327">
        <v>0</v>
      </c>
      <c r="N4180" s="326" t="s">
        <v>7279</v>
      </c>
    </row>
    <row r="4181" spans="2:14" ht="15" hidden="1" x14ac:dyDescent="0.25">
      <c r="B4181" s="326" t="s">
        <v>17717</v>
      </c>
      <c r="C4181" s="326" t="s">
        <v>1255</v>
      </c>
      <c r="D4181" s="326" t="s">
        <v>4183</v>
      </c>
      <c r="E4181" s="326" t="s">
        <v>3938</v>
      </c>
      <c r="F4181" s="326" t="s">
        <v>801</v>
      </c>
      <c r="G4181" s="326" t="s">
        <v>896</v>
      </c>
      <c r="H4181" s="326" t="s">
        <v>6249</v>
      </c>
      <c r="I4181" s="327">
        <v>0</v>
      </c>
      <c r="J4181" s="327">
        <v>0</v>
      </c>
      <c r="K4181" s="327">
        <v>0</v>
      </c>
      <c r="L4181" s="327">
        <v>0</v>
      </c>
      <c r="M4181" s="327">
        <v>0</v>
      </c>
      <c r="N4181" s="326" t="s">
        <v>7279</v>
      </c>
    </row>
    <row r="4182" spans="2:14" ht="15" hidden="1" x14ac:dyDescent="0.25">
      <c r="B4182" s="326" t="s">
        <v>17718</v>
      </c>
      <c r="C4182" s="326" t="s">
        <v>1255</v>
      </c>
      <c r="D4182" s="326" t="s">
        <v>4183</v>
      </c>
      <c r="E4182" s="326" t="s">
        <v>3939</v>
      </c>
      <c r="F4182" s="326" t="s">
        <v>801</v>
      </c>
      <c r="G4182" s="326" t="s">
        <v>896</v>
      </c>
      <c r="H4182" s="326" t="s">
        <v>6249</v>
      </c>
      <c r="I4182" s="327">
        <v>0</v>
      </c>
      <c r="J4182" s="327">
        <v>0</v>
      </c>
      <c r="K4182" s="327">
        <v>0</v>
      </c>
      <c r="L4182" s="327">
        <v>0</v>
      </c>
      <c r="M4182" s="327">
        <v>0</v>
      </c>
      <c r="N4182" s="326" t="s">
        <v>7279</v>
      </c>
    </row>
    <row r="4183" spans="2:14" ht="15" hidden="1" x14ac:dyDescent="0.25">
      <c r="B4183" s="326" t="s">
        <v>17719</v>
      </c>
      <c r="C4183" s="326" t="s">
        <v>1255</v>
      </c>
      <c r="D4183" s="326" t="s">
        <v>4183</v>
      </c>
      <c r="E4183" s="326" t="s">
        <v>3940</v>
      </c>
      <c r="F4183" s="326" t="s">
        <v>801</v>
      </c>
      <c r="G4183" s="326" t="s">
        <v>896</v>
      </c>
      <c r="H4183" s="326" t="s">
        <v>6249</v>
      </c>
      <c r="I4183" s="327">
        <v>0</v>
      </c>
      <c r="J4183" s="327">
        <v>0</v>
      </c>
      <c r="K4183" s="327">
        <v>0</v>
      </c>
      <c r="L4183" s="327">
        <v>0</v>
      </c>
      <c r="M4183" s="327">
        <v>0</v>
      </c>
      <c r="N4183" s="326" t="s">
        <v>7279</v>
      </c>
    </row>
    <row r="4184" spans="2:14" ht="15" hidden="1" x14ac:dyDescent="0.25">
      <c r="B4184" s="326" t="s">
        <v>17720</v>
      </c>
      <c r="C4184" s="326" t="s">
        <v>1255</v>
      </c>
      <c r="D4184" s="326" t="s">
        <v>4183</v>
      </c>
      <c r="E4184" s="326" t="s">
        <v>6587</v>
      </c>
      <c r="F4184" s="326" t="s">
        <v>801</v>
      </c>
      <c r="G4184" s="326" t="s">
        <v>896</v>
      </c>
      <c r="H4184" s="326" t="s">
        <v>6249</v>
      </c>
      <c r="I4184" s="327">
        <v>0</v>
      </c>
      <c r="J4184" s="327">
        <v>0</v>
      </c>
      <c r="K4184" s="327">
        <v>0</v>
      </c>
      <c r="L4184" s="327">
        <v>0</v>
      </c>
      <c r="M4184" s="327">
        <v>0</v>
      </c>
      <c r="N4184" s="326" t="s">
        <v>7279</v>
      </c>
    </row>
    <row r="4185" spans="2:14" ht="15" hidden="1" x14ac:dyDescent="0.25">
      <c r="B4185" s="324" t="s">
        <v>17721</v>
      </c>
      <c r="C4185" s="324" t="s">
        <v>1255</v>
      </c>
      <c r="D4185" s="324" t="s">
        <v>4183</v>
      </c>
      <c r="E4185" s="324" t="s">
        <v>9871</v>
      </c>
      <c r="F4185" s="324" t="s">
        <v>801</v>
      </c>
      <c r="G4185" s="324" t="s">
        <v>896</v>
      </c>
      <c r="H4185" s="324" t="s">
        <v>6249</v>
      </c>
      <c r="I4185" s="325">
        <v>0</v>
      </c>
      <c r="J4185" s="325">
        <v>0</v>
      </c>
      <c r="K4185" s="325">
        <v>0</v>
      </c>
      <c r="L4185" s="325">
        <v>0</v>
      </c>
      <c r="M4185" s="325">
        <v>0</v>
      </c>
      <c r="N4185" s="324" t="s">
        <v>7279</v>
      </c>
    </row>
    <row r="4186" spans="2:14" ht="15" hidden="1" x14ac:dyDescent="0.25">
      <c r="B4186" s="326" t="s">
        <v>17722</v>
      </c>
      <c r="C4186" s="326" t="s">
        <v>1255</v>
      </c>
      <c r="D4186" s="326" t="s">
        <v>4183</v>
      </c>
      <c r="E4186" s="326" t="s">
        <v>5275</v>
      </c>
      <c r="F4186" s="326" t="s">
        <v>801</v>
      </c>
      <c r="G4186" s="326" t="s">
        <v>896</v>
      </c>
      <c r="H4186" s="326" t="s">
        <v>6249</v>
      </c>
      <c r="I4186" s="327">
        <v>0</v>
      </c>
      <c r="J4186" s="327">
        <v>0</v>
      </c>
      <c r="K4186" s="327">
        <v>0</v>
      </c>
      <c r="L4186" s="327">
        <v>0</v>
      </c>
      <c r="M4186" s="327">
        <v>0</v>
      </c>
      <c r="N4186" s="326" t="s">
        <v>7279</v>
      </c>
    </row>
    <row r="4187" spans="2:14" ht="15" hidden="1" x14ac:dyDescent="0.25">
      <c r="B4187" s="326" t="s">
        <v>17723</v>
      </c>
      <c r="C4187" s="326" t="s">
        <v>1255</v>
      </c>
      <c r="D4187" s="326" t="s">
        <v>4183</v>
      </c>
      <c r="E4187" s="326" t="s">
        <v>6590</v>
      </c>
      <c r="F4187" s="326" t="s">
        <v>3788</v>
      </c>
      <c r="G4187" s="326" t="s">
        <v>896</v>
      </c>
      <c r="H4187" s="326" t="s">
        <v>6249</v>
      </c>
      <c r="I4187" s="327">
        <v>0</v>
      </c>
      <c r="J4187" s="327">
        <v>0</v>
      </c>
      <c r="K4187" s="327">
        <v>0</v>
      </c>
      <c r="L4187" s="327">
        <v>0</v>
      </c>
      <c r="M4187" s="327">
        <v>0</v>
      </c>
      <c r="N4187" s="326" t="s">
        <v>7279</v>
      </c>
    </row>
    <row r="4188" spans="2:14" ht="15" hidden="1" x14ac:dyDescent="0.25">
      <c r="B4188" s="326" t="s">
        <v>17724</v>
      </c>
      <c r="C4188" s="326" t="s">
        <v>1255</v>
      </c>
      <c r="D4188" s="326" t="s">
        <v>4183</v>
      </c>
      <c r="E4188" s="326" t="s">
        <v>9544</v>
      </c>
      <c r="F4188" s="326" t="s">
        <v>801</v>
      </c>
      <c r="G4188" s="326" t="s">
        <v>896</v>
      </c>
      <c r="H4188" s="326" t="s">
        <v>6249</v>
      </c>
      <c r="I4188" s="327">
        <v>0</v>
      </c>
      <c r="J4188" s="327">
        <v>0</v>
      </c>
      <c r="K4188" s="327">
        <v>0</v>
      </c>
      <c r="L4188" s="327">
        <v>0</v>
      </c>
      <c r="M4188" s="327">
        <v>0</v>
      </c>
      <c r="N4188" s="326" t="s">
        <v>7279</v>
      </c>
    </row>
    <row r="4189" spans="2:14" ht="15" hidden="1" x14ac:dyDescent="0.25">
      <c r="B4189" s="326" t="s">
        <v>17725</v>
      </c>
      <c r="C4189" s="326" t="s">
        <v>1255</v>
      </c>
      <c r="D4189" s="326" t="s">
        <v>4183</v>
      </c>
      <c r="E4189" s="326" t="s">
        <v>6591</v>
      </c>
      <c r="F4189" s="326" t="s">
        <v>801</v>
      </c>
      <c r="G4189" s="326" t="s">
        <v>896</v>
      </c>
      <c r="H4189" s="326" t="s">
        <v>6249</v>
      </c>
      <c r="I4189" s="327">
        <v>0</v>
      </c>
      <c r="J4189" s="327">
        <v>0</v>
      </c>
      <c r="K4189" s="327">
        <v>0</v>
      </c>
      <c r="L4189" s="327">
        <v>0</v>
      </c>
      <c r="M4189" s="327">
        <v>0</v>
      </c>
      <c r="N4189" s="326" t="s">
        <v>7279</v>
      </c>
    </row>
    <row r="4190" spans="2:14" ht="15" hidden="1" x14ac:dyDescent="0.25">
      <c r="B4190" s="326" t="s">
        <v>17726</v>
      </c>
      <c r="C4190" s="326" t="s">
        <v>1255</v>
      </c>
      <c r="D4190" s="326" t="s">
        <v>4183</v>
      </c>
      <c r="E4190" s="326" t="s">
        <v>7977</v>
      </c>
      <c r="F4190" s="326" t="s">
        <v>801</v>
      </c>
      <c r="G4190" s="326" t="s">
        <v>896</v>
      </c>
      <c r="H4190" s="326" t="s">
        <v>6249</v>
      </c>
      <c r="I4190" s="327">
        <v>0</v>
      </c>
      <c r="J4190" s="327">
        <v>0</v>
      </c>
      <c r="K4190" s="327">
        <v>0</v>
      </c>
      <c r="L4190" s="327">
        <v>0</v>
      </c>
      <c r="M4190" s="327">
        <v>0</v>
      </c>
      <c r="N4190" s="326" t="s">
        <v>7279</v>
      </c>
    </row>
    <row r="4191" spans="2:14" ht="15" hidden="1" x14ac:dyDescent="0.25">
      <c r="B4191" s="324" t="s">
        <v>17727</v>
      </c>
      <c r="C4191" s="324" t="s">
        <v>1255</v>
      </c>
      <c r="D4191" s="324" t="s">
        <v>4183</v>
      </c>
      <c r="E4191" s="324" t="s">
        <v>3950</v>
      </c>
      <c r="F4191" s="324" t="s">
        <v>3951</v>
      </c>
      <c r="G4191" s="324" t="s">
        <v>896</v>
      </c>
      <c r="H4191" s="324" t="s">
        <v>6249</v>
      </c>
      <c r="I4191" s="325">
        <v>0</v>
      </c>
      <c r="J4191" s="325">
        <v>0</v>
      </c>
      <c r="K4191" s="325">
        <v>0</v>
      </c>
      <c r="L4191" s="325">
        <v>0</v>
      </c>
      <c r="M4191" s="325">
        <v>0</v>
      </c>
      <c r="N4191" s="324" t="s">
        <v>7279</v>
      </c>
    </row>
    <row r="4192" spans="2:14" ht="15" hidden="1" x14ac:dyDescent="0.25">
      <c r="B4192" s="324" t="s">
        <v>17728</v>
      </c>
      <c r="C4192" s="324" t="s">
        <v>1255</v>
      </c>
      <c r="D4192" s="324" t="s">
        <v>4183</v>
      </c>
      <c r="E4192" s="324" t="s">
        <v>3259</v>
      </c>
      <c r="F4192" s="324" t="s">
        <v>2414</v>
      </c>
      <c r="G4192" s="324" t="s">
        <v>896</v>
      </c>
      <c r="H4192" s="324" t="s">
        <v>6249</v>
      </c>
      <c r="I4192" s="325">
        <v>0</v>
      </c>
      <c r="J4192" s="325">
        <v>0</v>
      </c>
      <c r="K4192" s="325">
        <v>0</v>
      </c>
      <c r="L4192" s="325">
        <v>0</v>
      </c>
      <c r="M4192" s="325">
        <v>0</v>
      </c>
      <c r="N4192" s="324" t="s">
        <v>7279</v>
      </c>
    </row>
    <row r="4193" spans="2:14" ht="15" hidden="1" x14ac:dyDescent="0.25">
      <c r="B4193" s="324" t="s">
        <v>17729</v>
      </c>
      <c r="C4193" s="324" t="s">
        <v>1255</v>
      </c>
      <c r="D4193" s="324" t="s">
        <v>4183</v>
      </c>
      <c r="E4193" s="324" t="s">
        <v>5277</v>
      </c>
      <c r="F4193" s="324" t="s">
        <v>2327</v>
      </c>
      <c r="G4193" s="324" t="s">
        <v>896</v>
      </c>
      <c r="H4193" s="324" t="s">
        <v>6249</v>
      </c>
      <c r="I4193" s="325">
        <v>0</v>
      </c>
      <c r="J4193" s="325">
        <v>0</v>
      </c>
      <c r="K4193" s="325">
        <v>0</v>
      </c>
      <c r="L4193" s="325">
        <v>0</v>
      </c>
      <c r="M4193" s="325">
        <v>0</v>
      </c>
      <c r="N4193" s="324" t="s">
        <v>7279</v>
      </c>
    </row>
    <row r="4194" spans="2:14" ht="15" hidden="1" x14ac:dyDescent="0.25">
      <c r="B4194" s="326" t="s">
        <v>17730</v>
      </c>
      <c r="C4194" s="326" t="s">
        <v>1255</v>
      </c>
      <c r="D4194" s="326" t="s">
        <v>4183</v>
      </c>
      <c r="E4194" s="326" t="s">
        <v>6593</v>
      </c>
      <c r="F4194" s="326" t="s">
        <v>2327</v>
      </c>
      <c r="G4194" s="326" t="s">
        <v>896</v>
      </c>
      <c r="H4194" s="326" t="s">
        <v>6249</v>
      </c>
      <c r="I4194" s="327">
        <v>0</v>
      </c>
      <c r="J4194" s="327">
        <v>0</v>
      </c>
      <c r="K4194" s="327">
        <v>0</v>
      </c>
      <c r="L4194" s="327">
        <v>0</v>
      </c>
      <c r="M4194" s="327">
        <v>0</v>
      </c>
      <c r="N4194" s="326" t="s">
        <v>7279</v>
      </c>
    </row>
    <row r="4195" spans="2:14" ht="15" hidden="1" x14ac:dyDescent="0.25">
      <c r="B4195" s="326" t="s">
        <v>17731</v>
      </c>
      <c r="C4195" s="326" t="s">
        <v>1255</v>
      </c>
      <c r="D4195" s="326" t="s">
        <v>4183</v>
      </c>
      <c r="E4195" s="326" t="s">
        <v>3964</v>
      </c>
      <c r="F4195" s="326" t="s">
        <v>801</v>
      </c>
      <c r="G4195" s="326" t="s">
        <v>896</v>
      </c>
      <c r="H4195" s="326" t="s">
        <v>6249</v>
      </c>
      <c r="I4195" s="327">
        <v>0</v>
      </c>
      <c r="J4195" s="327">
        <v>0</v>
      </c>
      <c r="K4195" s="327">
        <v>0</v>
      </c>
      <c r="L4195" s="327">
        <v>0</v>
      </c>
      <c r="M4195" s="327">
        <v>0</v>
      </c>
      <c r="N4195" s="326" t="s">
        <v>7279</v>
      </c>
    </row>
    <row r="4196" spans="2:14" ht="15" hidden="1" x14ac:dyDescent="0.25">
      <c r="B4196" s="324" t="s">
        <v>17732</v>
      </c>
      <c r="C4196" s="324" t="s">
        <v>1255</v>
      </c>
      <c r="D4196" s="324" t="s">
        <v>4183</v>
      </c>
      <c r="E4196" s="324" t="s">
        <v>3966</v>
      </c>
      <c r="F4196" s="324" t="s">
        <v>2327</v>
      </c>
      <c r="G4196" s="324" t="s">
        <v>896</v>
      </c>
      <c r="H4196" s="324" t="s">
        <v>6249</v>
      </c>
      <c r="I4196" s="325">
        <v>0</v>
      </c>
      <c r="J4196" s="325">
        <v>0</v>
      </c>
      <c r="K4196" s="325">
        <v>0</v>
      </c>
      <c r="L4196" s="325">
        <v>0</v>
      </c>
      <c r="M4196" s="325">
        <v>0</v>
      </c>
      <c r="N4196" s="324" t="s">
        <v>7279</v>
      </c>
    </row>
    <row r="4197" spans="2:14" ht="15" hidden="1" x14ac:dyDescent="0.25">
      <c r="B4197" s="324" t="s">
        <v>17733</v>
      </c>
      <c r="C4197" s="324" t="s">
        <v>1255</v>
      </c>
      <c r="D4197" s="324" t="s">
        <v>4183</v>
      </c>
      <c r="E4197" s="324" t="s">
        <v>9436</v>
      </c>
      <c r="F4197" s="324" t="s">
        <v>2327</v>
      </c>
      <c r="G4197" s="324" t="s">
        <v>896</v>
      </c>
      <c r="H4197" s="324" t="s">
        <v>6249</v>
      </c>
      <c r="I4197" s="325">
        <v>0</v>
      </c>
      <c r="J4197" s="325">
        <v>0</v>
      </c>
      <c r="K4197" s="325">
        <v>0</v>
      </c>
      <c r="L4197" s="325">
        <v>0</v>
      </c>
      <c r="M4197" s="325">
        <v>0</v>
      </c>
      <c r="N4197" s="324" t="s">
        <v>7279</v>
      </c>
    </row>
    <row r="4198" spans="2:14" ht="15" hidden="1" x14ac:dyDescent="0.25">
      <c r="B4198" s="324" t="s">
        <v>17734</v>
      </c>
      <c r="C4198" s="324" t="s">
        <v>1255</v>
      </c>
      <c r="D4198" s="324" t="s">
        <v>4183</v>
      </c>
      <c r="E4198" s="324" t="s">
        <v>17735</v>
      </c>
      <c r="F4198" s="324" t="s">
        <v>801</v>
      </c>
      <c r="G4198" s="324" t="s">
        <v>896</v>
      </c>
      <c r="H4198" s="324" t="s">
        <v>6249</v>
      </c>
      <c r="I4198" s="325">
        <v>0</v>
      </c>
      <c r="J4198" s="325">
        <v>0</v>
      </c>
      <c r="K4198" s="325">
        <v>0</v>
      </c>
      <c r="L4198" s="325">
        <v>0</v>
      </c>
      <c r="M4198" s="325">
        <v>0</v>
      </c>
      <c r="N4198" s="324" t="s">
        <v>7279</v>
      </c>
    </row>
    <row r="4199" spans="2:14" ht="15" hidden="1" x14ac:dyDescent="0.25">
      <c r="B4199" s="324" t="s">
        <v>17736</v>
      </c>
      <c r="C4199" s="324" t="s">
        <v>1255</v>
      </c>
      <c r="D4199" s="324" t="s">
        <v>4183</v>
      </c>
      <c r="E4199" s="324" t="s">
        <v>5442</v>
      </c>
      <c r="F4199" s="324" t="s">
        <v>801</v>
      </c>
      <c r="G4199" s="324" t="s">
        <v>896</v>
      </c>
      <c r="H4199" s="324" t="s">
        <v>6249</v>
      </c>
      <c r="I4199" s="325">
        <v>0</v>
      </c>
      <c r="J4199" s="325">
        <v>0</v>
      </c>
      <c r="K4199" s="325">
        <v>0</v>
      </c>
      <c r="L4199" s="325">
        <v>0</v>
      </c>
      <c r="M4199" s="325">
        <v>0</v>
      </c>
      <c r="N4199" s="324" t="s">
        <v>7279</v>
      </c>
    </row>
    <row r="4200" spans="2:14" ht="15" hidden="1" x14ac:dyDescent="0.25">
      <c r="B4200" s="324" t="s">
        <v>17737</v>
      </c>
      <c r="C4200" s="324" t="s">
        <v>1255</v>
      </c>
      <c r="D4200" s="324" t="s">
        <v>4183</v>
      </c>
      <c r="E4200" s="324" t="s">
        <v>5848</v>
      </c>
      <c r="F4200" s="324" t="s">
        <v>1226</v>
      </c>
      <c r="G4200" s="324" t="s">
        <v>896</v>
      </c>
      <c r="H4200" s="324" t="s">
        <v>6249</v>
      </c>
      <c r="I4200" s="325">
        <v>0</v>
      </c>
      <c r="J4200" s="325">
        <v>0</v>
      </c>
      <c r="K4200" s="325">
        <v>0</v>
      </c>
      <c r="L4200" s="325">
        <v>0</v>
      </c>
      <c r="M4200" s="325">
        <v>0</v>
      </c>
      <c r="N4200" s="324" t="s">
        <v>7279</v>
      </c>
    </row>
    <row r="4201" spans="2:14" ht="15" hidden="1" x14ac:dyDescent="0.25">
      <c r="B4201" s="326" t="s">
        <v>17738</v>
      </c>
      <c r="C4201" s="326" t="s">
        <v>1255</v>
      </c>
      <c r="D4201" s="326" t="s">
        <v>4183</v>
      </c>
      <c r="E4201" s="326" t="s">
        <v>8221</v>
      </c>
      <c r="F4201" s="326" t="s">
        <v>801</v>
      </c>
      <c r="G4201" s="326" t="s">
        <v>896</v>
      </c>
      <c r="H4201" s="326" t="s">
        <v>6249</v>
      </c>
      <c r="I4201" s="327">
        <v>0</v>
      </c>
      <c r="J4201" s="327">
        <v>0</v>
      </c>
      <c r="K4201" s="327">
        <v>0</v>
      </c>
      <c r="L4201" s="327">
        <v>0</v>
      </c>
      <c r="M4201" s="327">
        <v>0</v>
      </c>
      <c r="N4201" s="326" t="s">
        <v>7279</v>
      </c>
    </row>
    <row r="4202" spans="2:14" ht="15" hidden="1" x14ac:dyDescent="0.25">
      <c r="B4202" s="324" t="s">
        <v>17739</v>
      </c>
      <c r="C4202" s="324" t="s">
        <v>1255</v>
      </c>
      <c r="D4202" s="324" t="s">
        <v>4183</v>
      </c>
      <c r="E4202" s="324" t="s">
        <v>9370</v>
      </c>
      <c r="F4202" s="324" t="s">
        <v>801</v>
      </c>
      <c r="G4202" s="324" t="s">
        <v>896</v>
      </c>
      <c r="H4202" s="324" t="s">
        <v>6249</v>
      </c>
      <c r="I4202" s="325">
        <v>0</v>
      </c>
      <c r="J4202" s="325">
        <v>0</v>
      </c>
      <c r="K4202" s="325">
        <v>0</v>
      </c>
      <c r="L4202" s="325">
        <v>0</v>
      </c>
      <c r="M4202" s="325">
        <v>0</v>
      </c>
      <c r="N4202" s="324" t="s">
        <v>7279</v>
      </c>
    </row>
    <row r="4203" spans="2:14" ht="15" hidden="1" x14ac:dyDescent="0.25">
      <c r="B4203" s="326" t="s">
        <v>17740</v>
      </c>
      <c r="C4203" s="326" t="s">
        <v>1255</v>
      </c>
      <c r="D4203" s="326" t="s">
        <v>4183</v>
      </c>
      <c r="E4203" s="326" t="s">
        <v>5852</v>
      </c>
      <c r="F4203" s="326" t="s">
        <v>801</v>
      </c>
      <c r="G4203" s="326" t="s">
        <v>896</v>
      </c>
      <c r="H4203" s="326" t="s">
        <v>6249</v>
      </c>
      <c r="I4203" s="327">
        <v>0</v>
      </c>
      <c r="J4203" s="327">
        <v>0</v>
      </c>
      <c r="K4203" s="327">
        <v>0</v>
      </c>
      <c r="L4203" s="327">
        <v>0</v>
      </c>
      <c r="M4203" s="327">
        <v>0</v>
      </c>
      <c r="N4203" s="326" t="s">
        <v>7279</v>
      </c>
    </row>
    <row r="4204" spans="2:14" ht="15" hidden="1" x14ac:dyDescent="0.25">
      <c r="B4204" s="324" t="s">
        <v>17741</v>
      </c>
      <c r="C4204" s="324" t="s">
        <v>1255</v>
      </c>
      <c r="D4204" s="324" t="s">
        <v>4183</v>
      </c>
      <c r="E4204" s="324" t="s">
        <v>9371</v>
      </c>
      <c r="F4204" s="324" t="s">
        <v>801</v>
      </c>
      <c r="G4204" s="324" t="s">
        <v>896</v>
      </c>
      <c r="H4204" s="324" t="s">
        <v>6249</v>
      </c>
      <c r="I4204" s="325">
        <v>0</v>
      </c>
      <c r="J4204" s="325">
        <v>0</v>
      </c>
      <c r="K4204" s="325">
        <v>0</v>
      </c>
      <c r="L4204" s="325">
        <v>0</v>
      </c>
      <c r="M4204" s="325">
        <v>0</v>
      </c>
      <c r="N4204" s="324" t="s">
        <v>7279</v>
      </c>
    </row>
    <row r="4205" spans="2:14" ht="15" hidden="1" x14ac:dyDescent="0.25">
      <c r="B4205" s="326" t="s">
        <v>17742</v>
      </c>
      <c r="C4205" s="326" t="s">
        <v>1255</v>
      </c>
      <c r="D4205" s="326" t="s">
        <v>4183</v>
      </c>
      <c r="E4205" s="326" t="s">
        <v>6595</v>
      </c>
      <c r="F4205" s="326" t="s">
        <v>2327</v>
      </c>
      <c r="G4205" s="326" t="s">
        <v>896</v>
      </c>
      <c r="H4205" s="326" t="s">
        <v>6249</v>
      </c>
      <c r="I4205" s="327">
        <v>0</v>
      </c>
      <c r="J4205" s="327">
        <v>0</v>
      </c>
      <c r="K4205" s="327">
        <v>0</v>
      </c>
      <c r="L4205" s="327">
        <v>0</v>
      </c>
      <c r="M4205" s="327">
        <v>0</v>
      </c>
      <c r="N4205" s="326" t="s">
        <v>7279</v>
      </c>
    </row>
    <row r="4206" spans="2:14" ht="15" hidden="1" x14ac:dyDescent="0.25">
      <c r="B4206" s="326" t="s">
        <v>17743</v>
      </c>
      <c r="C4206" s="326" t="s">
        <v>1255</v>
      </c>
      <c r="D4206" s="326" t="s">
        <v>4183</v>
      </c>
      <c r="E4206" s="326" t="s">
        <v>8106</v>
      </c>
      <c r="F4206" s="326" t="s">
        <v>2327</v>
      </c>
      <c r="G4206" s="326" t="s">
        <v>896</v>
      </c>
      <c r="H4206" s="326" t="s">
        <v>6249</v>
      </c>
      <c r="I4206" s="327">
        <v>0</v>
      </c>
      <c r="J4206" s="327">
        <v>0</v>
      </c>
      <c r="K4206" s="327">
        <v>0</v>
      </c>
      <c r="L4206" s="327">
        <v>0</v>
      </c>
      <c r="M4206" s="327">
        <v>0</v>
      </c>
      <c r="N4206" s="326" t="s">
        <v>7279</v>
      </c>
    </row>
    <row r="4207" spans="2:14" ht="15" hidden="1" x14ac:dyDescent="0.25">
      <c r="B4207" s="326" t="s">
        <v>17744</v>
      </c>
      <c r="C4207" s="326" t="s">
        <v>1255</v>
      </c>
      <c r="D4207" s="326" t="s">
        <v>4183</v>
      </c>
      <c r="E4207" s="326" t="s">
        <v>4539</v>
      </c>
      <c r="F4207" s="326" t="s">
        <v>2327</v>
      </c>
      <c r="G4207" s="326" t="s">
        <v>896</v>
      </c>
      <c r="H4207" s="326" t="s">
        <v>6249</v>
      </c>
      <c r="I4207" s="327">
        <v>0</v>
      </c>
      <c r="J4207" s="327">
        <v>0</v>
      </c>
      <c r="K4207" s="327">
        <v>0</v>
      </c>
      <c r="L4207" s="327">
        <v>0</v>
      </c>
      <c r="M4207" s="327">
        <v>0</v>
      </c>
      <c r="N4207" s="326" t="s">
        <v>7279</v>
      </c>
    </row>
    <row r="4208" spans="2:14" ht="15" hidden="1" x14ac:dyDescent="0.25">
      <c r="B4208" s="324" t="s">
        <v>17745</v>
      </c>
      <c r="C4208" s="324" t="s">
        <v>1255</v>
      </c>
      <c r="D4208" s="324" t="s">
        <v>4183</v>
      </c>
      <c r="E4208" s="324" t="s">
        <v>5280</v>
      </c>
      <c r="F4208" s="324" t="s">
        <v>801</v>
      </c>
      <c r="G4208" s="324" t="s">
        <v>896</v>
      </c>
      <c r="H4208" s="324" t="s">
        <v>6249</v>
      </c>
      <c r="I4208" s="325">
        <v>0</v>
      </c>
      <c r="J4208" s="325">
        <v>0</v>
      </c>
      <c r="K4208" s="325">
        <v>0</v>
      </c>
      <c r="L4208" s="325">
        <v>0</v>
      </c>
      <c r="M4208" s="325">
        <v>0</v>
      </c>
      <c r="N4208" s="324" t="s">
        <v>7279</v>
      </c>
    </row>
    <row r="4209" spans="2:14" ht="15" hidden="1" x14ac:dyDescent="0.25">
      <c r="B4209" s="324" t="s">
        <v>17746</v>
      </c>
      <c r="C4209" s="324" t="s">
        <v>1255</v>
      </c>
      <c r="D4209" s="324" t="s">
        <v>4183</v>
      </c>
      <c r="E4209" s="324" t="s">
        <v>4271</v>
      </c>
      <c r="F4209" s="324" t="s">
        <v>801</v>
      </c>
      <c r="G4209" s="324" t="s">
        <v>896</v>
      </c>
      <c r="H4209" s="324" t="s">
        <v>6249</v>
      </c>
      <c r="I4209" s="325">
        <v>0</v>
      </c>
      <c r="J4209" s="325">
        <v>0</v>
      </c>
      <c r="K4209" s="325">
        <v>0</v>
      </c>
      <c r="L4209" s="325">
        <v>0</v>
      </c>
      <c r="M4209" s="325">
        <v>0</v>
      </c>
      <c r="N4209" s="324" t="s">
        <v>7279</v>
      </c>
    </row>
    <row r="4210" spans="2:14" ht="15" hidden="1" x14ac:dyDescent="0.25">
      <c r="B4210" s="324" t="s">
        <v>17747</v>
      </c>
      <c r="C4210" s="324" t="s">
        <v>1255</v>
      </c>
      <c r="D4210" s="324" t="s">
        <v>4183</v>
      </c>
      <c r="E4210" s="324" t="s">
        <v>4272</v>
      </c>
      <c r="F4210" s="324" t="s">
        <v>801</v>
      </c>
      <c r="G4210" s="324" t="s">
        <v>896</v>
      </c>
      <c r="H4210" s="324" t="s">
        <v>6249</v>
      </c>
      <c r="I4210" s="325">
        <v>0</v>
      </c>
      <c r="J4210" s="325">
        <v>0</v>
      </c>
      <c r="K4210" s="325">
        <v>0</v>
      </c>
      <c r="L4210" s="325">
        <v>0</v>
      </c>
      <c r="M4210" s="325">
        <v>0</v>
      </c>
      <c r="N4210" s="324" t="s">
        <v>7279</v>
      </c>
    </row>
    <row r="4211" spans="2:14" ht="15" hidden="1" x14ac:dyDescent="0.25">
      <c r="B4211" s="324" t="s">
        <v>17748</v>
      </c>
      <c r="C4211" s="324" t="s">
        <v>1255</v>
      </c>
      <c r="D4211" s="324" t="s">
        <v>4183</v>
      </c>
      <c r="E4211" s="324" t="s">
        <v>6596</v>
      </c>
      <c r="F4211" s="324" t="s">
        <v>2327</v>
      </c>
      <c r="G4211" s="324" t="s">
        <v>896</v>
      </c>
      <c r="H4211" s="324" t="s">
        <v>6249</v>
      </c>
      <c r="I4211" s="325">
        <v>0</v>
      </c>
      <c r="J4211" s="325">
        <v>0</v>
      </c>
      <c r="K4211" s="325">
        <v>0</v>
      </c>
      <c r="L4211" s="325">
        <v>0</v>
      </c>
      <c r="M4211" s="325">
        <v>0</v>
      </c>
      <c r="N4211" s="324" t="s">
        <v>7279</v>
      </c>
    </row>
    <row r="4212" spans="2:14" ht="15" hidden="1" x14ac:dyDescent="0.25">
      <c r="B4212" s="324" t="s">
        <v>17749</v>
      </c>
      <c r="C4212" s="324" t="s">
        <v>1255</v>
      </c>
      <c r="D4212" s="324" t="s">
        <v>4183</v>
      </c>
      <c r="E4212" s="324" t="s">
        <v>4273</v>
      </c>
      <c r="F4212" s="324" t="s">
        <v>2327</v>
      </c>
      <c r="G4212" s="324" t="s">
        <v>896</v>
      </c>
      <c r="H4212" s="324" t="s">
        <v>6249</v>
      </c>
      <c r="I4212" s="325">
        <v>0</v>
      </c>
      <c r="J4212" s="325">
        <v>0</v>
      </c>
      <c r="K4212" s="325">
        <v>0</v>
      </c>
      <c r="L4212" s="325">
        <v>0</v>
      </c>
      <c r="M4212" s="325">
        <v>0</v>
      </c>
      <c r="N4212" s="324" t="s">
        <v>7279</v>
      </c>
    </row>
    <row r="4213" spans="2:14" ht="15" hidden="1" x14ac:dyDescent="0.25">
      <c r="B4213" s="324" t="s">
        <v>17750</v>
      </c>
      <c r="C4213" s="324" t="s">
        <v>1255</v>
      </c>
      <c r="D4213" s="324" t="s">
        <v>4183</v>
      </c>
      <c r="E4213" s="324" t="s">
        <v>6597</v>
      </c>
      <c r="F4213" s="324" t="s">
        <v>2327</v>
      </c>
      <c r="G4213" s="324" t="s">
        <v>896</v>
      </c>
      <c r="H4213" s="324" t="s">
        <v>6249</v>
      </c>
      <c r="I4213" s="325">
        <v>0</v>
      </c>
      <c r="J4213" s="325">
        <v>0</v>
      </c>
      <c r="K4213" s="325">
        <v>0</v>
      </c>
      <c r="L4213" s="325">
        <v>0</v>
      </c>
      <c r="M4213" s="325">
        <v>0</v>
      </c>
      <c r="N4213" s="324" t="s">
        <v>7279</v>
      </c>
    </row>
    <row r="4214" spans="2:14" ht="15" hidden="1" x14ac:dyDescent="0.25">
      <c r="B4214" s="324" t="s">
        <v>17751</v>
      </c>
      <c r="C4214" s="324" t="s">
        <v>1255</v>
      </c>
      <c r="D4214" s="324" t="s">
        <v>4183</v>
      </c>
      <c r="E4214" s="324" t="s">
        <v>10537</v>
      </c>
      <c r="F4214" s="324" t="s">
        <v>801</v>
      </c>
      <c r="G4214" s="324" t="s">
        <v>896</v>
      </c>
      <c r="H4214" s="324" t="s">
        <v>6249</v>
      </c>
      <c r="I4214" s="325">
        <v>0</v>
      </c>
      <c r="J4214" s="325">
        <v>0</v>
      </c>
      <c r="K4214" s="325">
        <v>0</v>
      </c>
      <c r="L4214" s="325">
        <v>0</v>
      </c>
      <c r="M4214" s="325">
        <v>0</v>
      </c>
      <c r="N4214" s="324" t="s">
        <v>7279</v>
      </c>
    </row>
    <row r="4215" spans="2:14" ht="15" hidden="1" x14ac:dyDescent="0.25">
      <c r="B4215" s="324" t="s">
        <v>17752</v>
      </c>
      <c r="C4215" s="324" t="s">
        <v>1255</v>
      </c>
      <c r="D4215" s="324" t="s">
        <v>4183</v>
      </c>
      <c r="E4215" s="324" t="s">
        <v>5281</v>
      </c>
      <c r="F4215" s="324" t="s">
        <v>801</v>
      </c>
      <c r="G4215" s="324" t="s">
        <v>896</v>
      </c>
      <c r="H4215" s="324" t="s">
        <v>6249</v>
      </c>
      <c r="I4215" s="325">
        <v>0</v>
      </c>
      <c r="J4215" s="325">
        <v>0</v>
      </c>
      <c r="K4215" s="325">
        <v>0</v>
      </c>
      <c r="L4215" s="325">
        <v>0</v>
      </c>
      <c r="M4215" s="325">
        <v>0</v>
      </c>
      <c r="N4215" s="324" t="s">
        <v>7279</v>
      </c>
    </row>
    <row r="4216" spans="2:14" ht="15" hidden="1" x14ac:dyDescent="0.25">
      <c r="B4216" s="326" t="s">
        <v>17753</v>
      </c>
      <c r="C4216" s="326" t="s">
        <v>1255</v>
      </c>
      <c r="D4216" s="326" t="s">
        <v>4183</v>
      </c>
      <c r="E4216" s="326" t="s">
        <v>9781</v>
      </c>
      <c r="F4216" s="326" t="s">
        <v>801</v>
      </c>
      <c r="G4216" s="326" t="s">
        <v>896</v>
      </c>
      <c r="H4216" s="326" t="s">
        <v>6249</v>
      </c>
      <c r="I4216" s="327">
        <v>0</v>
      </c>
      <c r="J4216" s="327">
        <v>0</v>
      </c>
      <c r="K4216" s="327">
        <v>0</v>
      </c>
      <c r="L4216" s="327">
        <v>0</v>
      </c>
      <c r="M4216" s="327">
        <v>0</v>
      </c>
      <c r="N4216" s="326" t="s">
        <v>7279</v>
      </c>
    </row>
    <row r="4217" spans="2:14" ht="15" hidden="1" x14ac:dyDescent="0.25">
      <c r="B4217" s="324" t="s">
        <v>17754</v>
      </c>
      <c r="C4217" s="324" t="s">
        <v>1255</v>
      </c>
      <c r="D4217" s="324" t="s">
        <v>4183</v>
      </c>
      <c r="E4217" s="324" t="s">
        <v>9872</v>
      </c>
      <c r="F4217" s="324" t="s">
        <v>801</v>
      </c>
      <c r="G4217" s="324" t="s">
        <v>896</v>
      </c>
      <c r="H4217" s="324" t="s">
        <v>6249</v>
      </c>
      <c r="I4217" s="325">
        <v>0</v>
      </c>
      <c r="J4217" s="325">
        <v>0</v>
      </c>
      <c r="K4217" s="325">
        <v>0</v>
      </c>
      <c r="L4217" s="325">
        <v>0</v>
      </c>
      <c r="M4217" s="325">
        <v>0</v>
      </c>
      <c r="N4217" s="324" t="s">
        <v>7279</v>
      </c>
    </row>
    <row r="4218" spans="2:14" ht="15" hidden="1" x14ac:dyDescent="0.25">
      <c r="B4218" s="324" t="s">
        <v>17755</v>
      </c>
      <c r="C4218" s="324" t="s">
        <v>1255</v>
      </c>
      <c r="D4218" s="324" t="s">
        <v>4183</v>
      </c>
      <c r="E4218" s="324" t="s">
        <v>9437</v>
      </c>
      <c r="F4218" s="324" t="s">
        <v>801</v>
      </c>
      <c r="G4218" s="324" t="s">
        <v>896</v>
      </c>
      <c r="H4218" s="324" t="s">
        <v>6249</v>
      </c>
      <c r="I4218" s="325">
        <v>0</v>
      </c>
      <c r="J4218" s="325">
        <v>0</v>
      </c>
      <c r="K4218" s="325">
        <v>0</v>
      </c>
      <c r="L4218" s="325">
        <v>0</v>
      </c>
      <c r="M4218" s="325">
        <v>0</v>
      </c>
      <c r="N4218" s="324" t="s">
        <v>7279</v>
      </c>
    </row>
    <row r="4219" spans="2:14" ht="15" hidden="1" x14ac:dyDescent="0.25">
      <c r="B4219" s="324" t="s">
        <v>17756</v>
      </c>
      <c r="C4219" s="324" t="s">
        <v>1255</v>
      </c>
      <c r="D4219" s="324" t="s">
        <v>4183</v>
      </c>
      <c r="E4219" s="324" t="s">
        <v>9438</v>
      </c>
      <c r="F4219" s="324" t="s">
        <v>801</v>
      </c>
      <c r="G4219" s="324" t="s">
        <v>896</v>
      </c>
      <c r="H4219" s="324" t="s">
        <v>6249</v>
      </c>
      <c r="I4219" s="325">
        <v>0</v>
      </c>
      <c r="J4219" s="325">
        <v>0</v>
      </c>
      <c r="K4219" s="325">
        <v>0</v>
      </c>
      <c r="L4219" s="325">
        <v>0</v>
      </c>
      <c r="M4219" s="325">
        <v>0</v>
      </c>
      <c r="N4219" s="324" t="s">
        <v>7279</v>
      </c>
    </row>
    <row r="4220" spans="2:14" ht="15" hidden="1" x14ac:dyDescent="0.25">
      <c r="B4220" s="324" t="s">
        <v>17757</v>
      </c>
      <c r="C4220" s="324" t="s">
        <v>1255</v>
      </c>
      <c r="D4220" s="324" t="s">
        <v>4183</v>
      </c>
      <c r="E4220" s="324" t="s">
        <v>5857</v>
      </c>
      <c r="F4220" s="324" t="s">
        <v>801</v>
      </c>
      <c r="G4220" s="324" t="s">
        <v>896</v>
      </c>
      <c r="H4220" s="324" t="s">
        <v>6249</v>
      </c>
      <c r="I4220" s="325">
        <v>0</v>
      </c>
      <c r="J4220" s="325">
        <v>0</v>
      </c>
      <c r="K4220" s="325">
        <v>0</v>
      </c>
      <c r="L4220" s="325">
        <v>0</v>
      </c>
      <c r="M4220" s="325">
        <v>0</v>
      </c>
      <c r="N4220" s="324" t="s">
        <v>7279</v>
      </c>
    </row>
    <row r="4221" spans="2:14" ht="15" hidden="1" x14ac:dyDescent="0.25">
      <c r="B4221" s="326" t="s">
        <v>17758</v>
      </c>
      <c r="C4221" s="326" t="s">
        <v>1255</v>
      </c>
      <c r="D4221" s="326" t="s">
        <v>4183</v>
      </c>
      <c r="E4221" s="326" t="s">
        <v>5858</v>
      </c>
      <c r="F4221" s="326" t="s">
        <v>801</v>
      </c>
      <c r="G4221" s="326" t="s">
        <v>896</v>
      </c>
      <c r="H4221" s="326" t="s">
        <v>6249</v>
      </c>
      <c r="I4221" s="327">
        <v>0</v>
      </c>
      <c r="J4221" s="327">
        <v>0</v>
      </c>
      <c r="K4221" s="327">
        <v>0</v>
      </c>
      <c r="L4221" s="327">
        <v>0</v>
      </c>
      <c r="M4221" s="327">
        <v>0</v>
      </c>
      <c r="N4221" s="326" t="s">
        <v>7279</v>
      </c>
    </row>
    <row r="4222" spans="2:14" ht="15" hidden="1" x14ac:dyDescent="0.25">
      <c r="B4222" s="324" t="s">
        <v>17759</v>
      </c>
      <c r="C4222" s="324" t="s">
        <v>1255</v>
      </c>
      <c r="D4222" s="324" t="s">
        <v>4183</v>
      </c>
      <c r="E4222" s="324" t="s">
        <v>8222</v>
      </c>
      <c r="F4222" s="324" t="s">
        <v>801</v>
      </c>
      <c r="G4222" s="324" t="s">
        <v>896</v>
      </c>
      <c r="H4222" s="324" t="s">
        <v>6249</v>
      </c>
      <c r="I4222" s="325">
        <v>0</v>
      </c>
      <c r="J4222" s="325">
        <v>0</v>
      </c>
      <c r="K4222" s="325">
        <v>0</v>
      </c>
      <c r="L4222" s="325">
        <v>0</v>
      </c>
      <c r="M4222" s="325">
        <v>0</v>
      </c>
      <c r="N4222" s="324" t="s">
        <v>7279</v>
      </c>
    </row>
    <row r="4223" spans="2:14" ht="15" hidden="1" x14ac:dyDescent="0.25">
      <c r="B4223" s="326" t="s">
        <v>17760</v>
      </c>
      <c r="C4223" s="326" t="s">
        <v>1255</v>
      </c>
      <c r="D4223" s="326" t="s">
        <v>4183</v>
      </c>
      <c r="E4223" s="326" t="s">
        <v>8037</v>
      </c>
      <c r="F4223" s="326" t="s">
        <v>2327</v>
      </c>
      <c r="G4223" s="326" t="s">
        <v>896</v>
      </c>
      <c r="H4223" s="326" t="s">
        <v>6249</v>
      </c>
      <c r="I4223" s="327">
        <v>0</v>
      </c>
      <c r="J4223" s="327">
        <v>0</v>
      </c>
      <c r="K4223" s="327">
        <v>0</v>
      </c>
      <c r="L4223" s="327">
        <v>0</v>
      </c>
      <c r="M4223" s="327">
        <v>0</v>
      </c>
      <c r="N4223" s="326" t="s">
        <v>7279</v>
      </c>
    </row>
    <row r="4224" spans="2:14" ht="15" hidden="1" x14ac:dyDescent="0.25">
      <c r="B4224" s="326" t="s">
        <v>17761</v>
      </c>
      <c r="C4224" s="326" t="s">
        <v>1255</v>
      </c>
      <c r="D4224" s="326" t="s">
        <v>4183</v>
      </c>
      <c r="E4224" s="326" t="s">
        <v>5863</v>
      </c>
      <c r="F4224" s="326" t="s">
        <v>801</v>
      </c>
      <c r="G4224" s="326" t="s">
        <v>896</v>
      </c>
      <c r="H4224" s="326" t="s">
        <v>6249</v>
      </c>
      <c r="I4224" s="327">
        <v>0</v>
      </c>
      <c r="J4224" s="327">
        <v>0</v>
      </c>
      <c r="K4224" s="327">
        <v>0</v>
      </c>
      <c r="L4224" s="327">
        <v>0</v>
      </c>
      <c r="M4224" s="327">
        <v>0</v>
      </c>
      <c r="N4224" s="326" t="s">
        <v>7279</v>
      </c>
    </row>
    <row r="4225" spans="2:14" ht="15" hidden="1" x14ac:dyDescent="0.25">
      <c r="B4225" s="326" t="s">
        <v>17762</v>
      </c>
      <c r="C4225" s="326" t="s">
        <v>1255</v>
      </c>
      <c r="D4225" s="326" t="s">
        <v>4183</v>
      </c>
      <c r="E4225" s="326" t="s">
        <v>5870</v>
      </c>
      <c r="F4225" s="326" t="s">
        <v>2327</v>
      </c>
      <c r="G4225" s="326" t="s">
        <v>896</v>
      </c>
      <c r="H4225" s="326" t="s">
        <v>6249</v>
      </c>
      <c r="I4225" s="327">
        <v>0</v>
      </c>
      <c r="J4225" s="327">
        <v>0</v>
      </c>
      <c r="K4225" s="327">
        <v>0</v>
      </c>
      <c r="L4225" s="327">
        <v>0</v>
      </c>
      <c r="M4225" s="327">
        <v>0</v>
      </c>
      <c r="N4225" s="326" t="s">
        <v>7279</v>
      </c>
    </row>
    <row r="4226" spans="2:14" ht="15" hidden="1" x14ac:dyDescent="0.25">
      <c r="B4226" s="324" t="s">
        <v>17763</v>
      </c>
      <c r="C4226" s="324" t="s">
        <v>1255</v>
      </c>
      <c r="D4226" s="324" t="s">
        <v>4183</v>
      </c>
      <c r="E4226" s="324" t="s">
        <v>5871</v>
      </c>
      <c r="F4226" s="324" t="s">
        <v>2327</v>
      </c>
      <c r="G4226" s="324" t="s">
        <v>896</v>
      </c>
      <c r="H4226" s="324" t="s">
        <v>6249</v>
      </c>
      <c r="I4226" s="325">
        <v>0</v>
      </c>
      <c r="J4226" s="325">
        <v>0</v>
      </c>
      <c r="K4226" s="325">
        <v>0</v>
      </c>
      <c r="L4226" s="325">
        <v>0</v>
      </c>
      <c r="M4226" s="325">
        <v>0</v>
      </c>
      <c r="N4226" s="324" t="s">
        <v>7279</v>
      </c>
    </row>
    <row r="4227" spans="2:14" ht="15" hidden="1" x14ac:dyDescent="0.25">
      <c r="B4227" s="326" t="s">
        <v>17764</v>
      </c>
      <c r="C4227" s="326" t="s">
        <v>1255</v>
      </c>
      <c r="D4227" s="326" t="s">
        <v>4183</v>
      </c>
      <c r="E4227" s="326" t="s">
        <v>4337</v>
      </c>
      <c r="F4227" s="326" t="s">
        <v>2327</v>
      </c>
      <c r="G4227" s="326" t="s">
        <v>896</v>
      </c>
      <c r="H4227" s="326" t="s">
        <v>6249</v>
      </c>
      <c r="I4227" s="327">
        <v>0</v>
      </c>
      <c r="J4227" s="327">
        <v>0</v>
      </c>
      <c r="K4227" s="327">
        <v>0</v>
      </c>
      <c r="L4227" s="327">
        <v>0</v>
      </c>
      <c r="M4227" s="327">
        <v>0</v>
      </c>
      <c r="N4227" s="326" t="s">
        <v>7279</v>
      </c>
    </row>
    <row r="4228" spans="2:14" ht="15" hidden="1" x14ac:dyDescent="0.25">
      <c r="B4228" s="326" t="s">
        <v>17765</v>
      </c>
      <c r="C4228" s="326" t="s">
        <v>1255</v>
      </c>
      <c r="D4228" s="326" t="s">
        <v>4183</v>
      </c>
      <c r="E4228" s="326" t="s">
        <v>4338</v>
      </c>
      <c r="F4228" s="326" t="s">
        <v>2318</v>
      </c>
      <c r="G4228" s="326" t="s">
        <v>896</v>
      </c>
      <c r="H4228" s="326" t="s">
        <v>6249</v>
      </c>
      <c r="I4228" s="327">
        <v>0</v>
      </c>
      <c r="J4228" s="327">
        <v>0</v>
      </c>
      <c r="K4228" s="327">
        <v>0</v>
      </c>
      <c r="L4228" s="327">
        <v>0</v>
      </c>
      <c r="M4228" s="327">
        <v>0</v>
      </c>
      <c r="N4228" s="326" t="s">
        <v>7279</v>
      </c>
    </row>
    <row r="4229" spans="2:14" ht="15" hidden="1" x14ac:dyDescent="0.25">
      <c r="B4229" s="324" t="s">
        <v>17766</v>
      </c>
      <c r="C4229" s="324" t="s">
        <v>1255</v>
      </c>
      <c r="D4229" s="324" t="s">
        <v>4183</v>
      </c>
      <c r="E4229" s="324" t="s">
        <v>4340</v>
      </c>
      <c r="F4229" s="324" t="s">
        <v>801</v>
      </c>
      <c r="G4229" s="324" t="s">
        <v>896</v>
      </c>
      <c r="H4229" s="324" t="s">
        <v>6249</v>
      </c>
      <c r="I4229" s="325">
        <v>0</v>
      </c>
      <c r="J4229" s="325">
        <v>0</v>
      </c>
      <c r="K4229" s="325">
        <v>0</v>
      </c>
      <c r="L4229" s="325">
        <v>0</v>
      </c>
      <c r="M4229" s="325">
        <v>0</v>
      </c>
      <c r="N4229" s="324" t="s">
        <v>7279</v>
      </c>
    </row>
    <row r="4230" spans="2:14" ht="15" hidden="1" x14ac:dyDescent="0.25">
      <c r="B4230" s="324" t="s">
        <v>17767</v>
      </c>
      <c r="C4230" s="324" t="s">
        <v>1255</v>
      </c>
      <c r="D4230" s="324" t="s">
        <v>4183</v>
      </c>
      <c r="E4230" s="324" t="s">
        <v>4341</v>
      </c>
      <c r="F4230" s="324" t="s">
        <v>801</v>
      </c>
      <c r="G4230" s="324" t="s">
        <v>896</v>
      </c>
      <c r="H4230" s="324" t="s">
        <v>6249</v>
      </c>
      <c r="I4230" s="325">
        <v>0</v>
      </c>
      <c r="J4230" s="325">
        <v>0</v>
      </c>
      <c r="K4230" s="325">
        <v>0</v>
      </c>
      <c r="L4230" s="325">
        <v>0</v>
      </c>
      <c r="M4230" s="325">
        <v>0</v>
      </c>
      <c r="N4230" s="324" t="s">
        <v>7279</v>
      </c>
    </row>
    <row r="4231" spans="2:14" ht="15" hidden="1" x14ac:dyDescent="0.25">
      <c r="B4231" s="324" t="s">
        <v>17768</v>
      </c>
      <c r="C4231" s="324" t="s">
        <v>1255</v>
      </c>
      <c r="D4231" s="324" t="s">
        <v>4183</v>
      </c>
      <c r="E4231" s="324" t="s">
        <v>4342</v>
      </c>
      <c r="F4231" s="324" t="s">
        <v>801</v>
      </c>
      <c r="G4231" s="324" t="s">
        <v>896</v>
      </c>
      <c r="H4231" s="324" t="s">
        <v>6249</v>
      </c>
      <c r="I4231" s="325">
        <v>0</v>
      </c>
      <c r="J4231" s="325">
        <v>0</v>
      </c>
      <c r="K4231" s="325">
        <v>0</v>
      </c>
      <c r="L4231" s="325">
        <v>0</v>
      </c>
      <c r="M4231" s="325">
        <v>0</v>
      </c>
      <c r="N4231" s="324" t="s">
        <v>7279</v>
      </c>
    </row>
    <row r="4232" spans="2:14" ht="15" hidden="1" x14ac:dyDescent="0.25">
      <c r="B4232" s="324" t="s">
        <v>17769</v>
      </c>
      <c r="C4232" s="324" t="s">
        <v>1255</v>
      </c>
      <c r="D4232" s="324" t="s">
        <v>4183</v>
      </c>
      <c r="E4232" s="324" t="s">
        <v>4343</v>
      </c>
      <c r="F4232" s="324" t="s">
        <v>801</v>
      </c>
      <c r="G4232" s="324" t="s">
        <v>896</v>
      </c>
      <c r="H4232" s="324" t="s">
        <v>6249</v>
      </c>
      <c r="I4232" s="325">
        <v>0</v>
      </c>
      <c r="J4232" s="325">
        <v>0</v>
      </c>
      <c r="K4232" s="325">
        <v>0</v>
      </c>
      <c r="L4232" s="325">
        <v>0</v>
      </c>
      <c r="M4232" s="325">
        <v>0</v>
      </c>
      <c r="N4232" s="324" t="s">
        <v>7279</v>
      </c>
    </row>
    <row r="4233" spans="2:14" ht="15" hidden="1" x14ac:dyDescent="0.25">
      <c r="B4233" s="324" t="s">
        <v>17770</v>
      </c>
      <c r="C4233" s="324" t="s">
        <v>1255</v>
      </c>
      <c r="D4233" s="324" t="s">
        <v>4183</v>
      </c>
      <c r="E4233" s="324" t="s">
        <v>21780</v>
      </c>
      <c r="F4233" s="324" t="s">
        <v>801</v>
      </c>
      <c r="G4233" s="324" t="s">
        <v>896</v>
      </c>
      <c r="H4233" s="324" t="s">
        <v>6249</v>
      </c>
      <c r="I4233" s="325">
        <v>0</v>
      </c>
      <c r="J4233" s="325">
        <v>0</v>
      </c>
      <c r="K4233" s="325">
        <v>0</v>
      </c>
      <c r="L4233" s="325">
        <v>0</v>
      </c>
      <c r="M4233" s="325">
        <v>0</v>
      </c>
      <c r="N4233" s="324" t="s">
        <v>7279</v>
      </c>
    </row>
    <row r="4234" spans="2:14" ht="15" hidden="1" x14ac:dyDescent="0.25">
      <c r="B4234" s="324" t="s">
        <v>17771</v>
      </c>
      <c r="C4234" s="324" t="s">
        <v>1255</v>
      </c>
      <c r="D4234" s="324" t="s">
        <v>4183</v>
      </c>
      <c r="E4234" s="324" t="s">
        <v>5873</v>
      </c>
      <c r="F4234" s="324" t="s">
        <v>801</v>
      </c>
      <c r="G4234" s="324" t="s">
        <v>896</v>
      </c>
      <c r="H4234" s="324" t="s">
        <v>6249</v>
      </c>
      <c r="I4234" s="325">
        <v>0</v>
      </c>
      <c r="J4234" s="325">
        <v>0</v>
      </c>
      <c r="K4234" s="325">
        <v>0</v>
      </c>
      <c r="L4234" s="325">
        <v>0</v>
      </c>
      <c r="M4234" s="325">
        <v>0</v>
      </c>
      <c r="N4234" s="324" t="s">
        <v>7279</v>
      </c>
    </row>
    <row r="4235" spans="2:14" ht="15" hidden="1" x14ac:dyDescent="0.25">
      <c r="B4235" s="326" t="s">
        <v>17772</v>
      </c>
      <c r="C4235" s="326" t="s">
        <v>1255</v>
      </c>
      <c r="D4235" s="326" t="s">
        <v>4183</v>
      </c>
      <c r="E4235" s="326" t="s">
        <v>5874</v>
      </c>
      <c r="F4235" s="326" t="s">
        <v>801</v>
      </c>
      <c r="G4235" s="326" t="s">
        <v>896</v>
      </c>
      <c r="H4235" s="326" t="s">
        <v>6249</v>
      </c>
      <c r="I4235" s="327">
        <v>0</v>
      </c>
      <c r="J4235" s="327">
        <v>0</v>
      </c>
      <c r="K4235" s="327">
        <v>0</v>
      </c>
      <c r="L4235" s="327">
        <v>0</v>
      </c>
      <c r="M4235" s="327">
        <v>0</v>
      </c>
      <c r="N4235" s="326" t="s">
        <v>7279</v>
      </c>
    </row>
    <row r="4236" spans="2:14" ht="15" hidden="1" x14ac:dyDescent="0.25">
      <c r="B4236" s="324" t="s">
        <v>17773</v>
      </c>
      <c r="C4236" s="324" t="s">
        <v>1255</v>
      </c>
      <c r="D4236" s="324" t="s">
        <v>4183</v>
      </c>
      <c r="E4236" s="324" t="s">
        <v>9873</v>
      </c>
      <c r="F4236" s="324" t="s">
        <v>801</v>
      </c>
      <c r="G4236" s="324" t="s">
        <v>896</v>
      </c>
      <c r="H4236" s="324" t="s">
        <v>6249</v>
      </c>
      <c r="I4236" s="325">
        <v>0</v>
      </c>
      <c r="J4236" s="325">
        <v>0</v>
      </c>
      <c r="K4236" s="325">
        <v>0</v>
      </c>
      <c r="L4236" s="325">
        <v>0</v>
      </c>
      <c r="M4236" s="325">
        <v>0</v>
      </c>
      <c r="N4236" s="324" t="s">
        <v>7279</v>
      </c>
    </row>
    <row r="4237" spans="2:14" ht="15" hidden="1" x14ac:dyDescent="0.25">
      <c r="B4237" s="324" t="s">
        <v>17774</v>
      </c>
      <c r="C4237" s="324" t="s">
        <v>1255</v>
      </c>
      <c r="D4237" s="324" t="s">
        <v>4183</v>
      </c>
      <c r="E4237" s="324" t="s">
        <v>6603</v>
      </c>
      <c r="F4237" s="324" t="s">
        <v>801</v>
      </c>
      <c r="G4237" s="324" t="s">
        <v>896</v>
      </c>
      <c r="H4237" s="324" t="s">
        <v>6249</v>
      </c>
      <c r="I4237" s="325">
        <v>0</v>
      </c>
      <c r="J4237" s="325">
        <v>0</v>
      </c>
      <c r="K4237" s="325">
        <v>0</v>
      </c>
      <c r="L4237" s="325">
        <v>0</v>
      </c>
      <c r="M4237" s="325">
        <v>0</v>
      </c>
      <c r="N4237" s="324" t="s">
        <v>7279</v>
      </c>
    </row>
    <row r="4238" spans="2:14" ht="15" hidden="1" x14ac:dyDescent="0.25">
      <c r="B4238" s="324" t="s">
        <v>17775</v>
      </c>
      <c r="C4238" s="324" t="s">
        <v>1255</v>
      </c>
      <c r="D4238" s="324" t="s">
        <v>4183</v>
      </c>
      <c r="E4238" s="324" t="s">
        <v>5287</v>
      </c>
      <c r="F4238" s="324" t="s">
        <v>800</v>
      </c>
      <c r="G4238" s="324" t="s">
        <v>896</v>
      </c>
      <c r="H4238" s="324" t="s">
        <v>6249</v>
      </c>
      <c r="I4238" s="325">
        <v>0</v>
      </c>
      <c r="J4238" s="325">
        <v>0</v>
      </c>
      <c r="K4238" s="325">
        <v>0</v>
      </c>
      <c r="L4238" s="325">
        <v>0</v>
      </c>
      <c r="M4238" s="325">
        <v>0</v>
      </c>
      <c r="N4238" s="324" t="s">
        <v>7279</v>
      </c>
    </row>
    <row r="4239" spans="2:14" ht="15" hidden="1" x14ac:dyDescent="0.25">
      <c r="B4239" s="324" t="s">
        <v>17776</v>
      </c>
      <c r="C4239" s="324" t="s">
        <v>1255</v>
      </c>
      <c r="D4239" s="324" t="s">
        <v>4183</v>
      </c>
      <c r="E4239" s="324" t="s">
        <v>17777</v>
      </c>
      <c r="F4239" s="324" t="s">
        <v>801</v>
      </c>
      <c r="G4239" s="324" t="s">
        <v>896</v>
      </c>
      <c r="H4239" s="324" t="s">
        <v>6249</v>
      </c>
      <c r="I4239" s="325">
        <v>0</v>
      </c>
      <c r="J4239" s="325">
        <v>0</v>
      </c>
      <c r="K4239" s="325">
        <v>0</v>
      </c>
      <c r="L4239" s="325">
        <v>0</v>
      </c>
      <c r="M4239" s="325">
        <v>0</v>
      </c>
      <c r="N4239" s="324" t="s">
        <v>7279</v>
      </c>
    </row>
    <row r="4240" spans="2:14" ht="15" hidden="1" x14ac:dyDescent="0.25">
      <c r="B4240" s="326" t="s">
        <v>17778</v>
      </c>
      <c r="C4240" s="326" t="s">
        <v>1255</v>
      </c>
      <c r="D4240" s="326" t="s">
        <v>4183</v>
      </c>
      <c r="E4240" s="326" t="s">
        <v>4478</v>
      </c>
      <c r="F4240" s="326" t="s">
        <v>800</v>
      </c>
      <c r="G4240" s="326" t="s">
        <v>896</v>
      </c>
      <c r="H4240" s="326" t="s">
        <v>6249</v>
      </c>
      <c r="I4240" s="327">
        <v>0</v>
      </c>
      <c r="J4240" s="327">
        <v>0</v>
      </c>
      <c r="K4240" s="327">
        <v>0</v>
      </c>
      <c r="L4240" s="327">
        <v>0</v>
      </c>
      <c r="M4240" s="327">
        <v>0</v>
      </c>
      <c r="N4240" s="326" t="s">
        <v>7279</v>
      </c>
    </row>
    <row r="4241" spans="2:14" ht="15" hidden="1" x14ac:dyDescent="0.25">
      <c r="B4241" s="326" t="s">
        <v>17779</v>
      </c>
      <c r="C4241" s="326" t="s">
        <v>1255</v>
      </c>
      <c r="D4241" s="326" t="s">
        <v>4183</v>
      </c>
      <c r="E4241" s="326" t="s">
        <v>4479</v>
      </c>
      <c r="F4241" s="326" t="s">
        <v>2414</v>
      </c>
      <c r="G4241" s="326" t="s">
        <v>896</v>
      </c>
      <c r="H4241" s="326" t="s">
        <v>6249</v>
      </c>
      <c r="I4241" s="327">
        <v>0</v>
      </c>
      <c r="J4241" s="327">
        <v>0</v>
      </c>
      <c r="K4241" s="327">
        <v>0</v>
      </c>
      <c r="L4241" s="327">
        <v>0</v>
      </c>
      <c r="M4241" s="327">
        <v>0</v>
      </c>
      <c r="N4241" s="326" t="s">
        <v>7279</v>
      </c>
    </row>
    <row r="4242" spans="2:14" ht="15" hidden="1" x14ac:dyDescent="0.25">
      <c r="B4242" s="326" t="s">
        <v>17780</v>
      </c>
      <c r="C4242" s="326" t="s">
        <v>1255</v>
      </c>
      <c r="D4242" s="326" t="s">
        <v>4183</v>
      </c>
      <c r="E4242" s="326" t="s">
        <v>17781</v>
      </c>
      <c r="F4242" s="326" t="s">
        <v>800</v>
      </c>
      <c r="G4242" s="326" t="s">
        <v>896</v>
      </c>
      <c r="H4242" s="326" t="s">
        <v>6249</v>
      </c>
      <c r="I4242" s="327">
        <v>0</v>
      </c>
      <c r="J4242" s="327">
        <v>0</v>
      </c>
      <c r="K4242" s="327">
        <v>0</v>
      </c>
      <c r="L4242" s="327">
        <v>0</v>
      </c>
      <c r="M4242" s="327">
        <v>0</v>
      </c>
      <c r="N4242" s="326" t="s">
        <v>7279</v>
      </c>
    </row>
    <row r="4243" spans="2:14" ht="15" hidden="1" x14ac:dyDescent="0.25">
      <c r="B4243" s="324" t="s">
        <v>17782</v>
      </c>
      <c r="C4243" s="324" t="s">
        <v>1255</v>
      </c>
      <c r="D4243" s="324" t="s">
        <v>4183</v>
      </c>
      <c r="E4243" s="324" t="s">
        <v>5289</v>
      </c>
      <c r="F4243" s="324" t="s">
        <v>800</v>
      </c>
      <c r="G4243" s="324" t="s">
        <v>896</v>
      </c>
      <c r="H4243" s="324" t="s">
        <v>6249</v>
      </c>
      <c r="I4243" s="325">
        <v>0</v>
      </c>
      <c r="J4243" s="325">
        <v>0</v>
      </c>
      <c r="K4243" s="325">
        <v>0</v>
      </c>
      <c r="L4243" s="325">
        <v>0</v>
      </c>
      <c r="M4243" s="325">
        <v>0</v>
      </c>
      <c r="N4243" s="324" t="s">
        <v>7279</v>
      </c>
    </row>
    <row r="4244" spans="2:14" ht="15" hidden="1" x14ac:dyDescent="0.25">
      <c r="B4244" s="326" t="s">
        <v>17783</v>
      </c>
      <c r="C4244" s="326" t="s">
        <v>1255</v>
      </c>
      <c r="D4244" s="326" t="s">
        <v>4183</v>
      </c>
      <c r="E4244" s="326" t="s">
        <v>4424</v>
      </c>
      <c r="F4244" s="326" t="s">
        <v>801</v>
      </c>
      <c r="G4244" s="326" t="s">
        <v>896</v>
      </c>
      <c r="H4244" s="326" t="s">
        <v>6249</v>
      </c>
      <c r="I4244" s="327">
        <v>0</v>
      </c>
      <c r="J4244" s="327">
        <v>0</v>
      </c>
      <c r="K4244" s="327">
        <v>0</v>
      </c>
      <c r="L4244" s="327">
        <v>0</v>
      </c>
      <c r="M4244" s="327">
        <v>0</v>
      </c>
      <c r="N4244" s="326" t="s">
        <v>7279</v>
      </c>
    </row>
    <row r="4245" spans="2:14" ht="15" hidden="1" x14ac:dyDescent="0.25">
      <c r="B4245" s="326" t="s">
        <v>17784</v>
      </c>
      <c r="C4245" s="326" t="s">
        <v>1255</v>
      </c>
      <c r="D4245" s="326" t="s">
        <v>4183</v>
      </c>
      <c r="E4245" s="326" t="s">
        <v>17785</v>
      </c>
      <c r="F4245" s="326" t="s">
        <v>801</v>
      </c>
      <c r="G4245" s="326" t="s">
        <v>896</v>
      </c>
      <c r="H4245" s="326" t="s">
        <v>6249</v>
      </c>
      <c r="I4245" s="327">
        <v>0</v>
      </c>
      <c r="J4245" s="327">
        <v>0</v>
      </c>
      <c r="K4245" s="327">
        <v>0</v>
      </c>
      <c r="L4245" s="327">
        <v>0</v>
      </c>
      <c r="M4245" s="327">
        <v>0</v>
      </c>
      <c r="N4245" s="326" t="s">
        <v>7279</v>
      </c>
    </row>
    <row r="4246" spans="2:14" ht="15" hidden="1" x14ac:dyDescent="0.25">
      <c r="B4246" s="324" t="s">
        <v>17786</v>
      </c>
      <c r="C4246" s="324" t="s">
        <v>1255</v>
      </c>
      <c r="D4246" s="324" t="s">
        <v>4183</v>
      </c>
      <c r="E4246" s="324" t="s">
        <v>9644</v>
      </c>
      <c r="F4246" s="324" t="s">
        <v>801</v>
      </c>
      <c r="G4246" s="324" t="s">
        <v>896</v>
      </c>
      <c r="H4246" s="324" t="s">
        <v>6249</v>
      </c>
      <c r="I4246" s="325">
        <v>0</v>
      </c>
      <c r="J4246" s="325">
        <v>0</v>
      </c>
      <c r="K4246" s="325">
        <v>0</v>
      </c>
      <c r="L4246" s="325">
        <v>0</v>
      </c>
      <c r="M4246" s="325">
        <v>0</v>
      </c>
      <c r="N4246" s="324" t="s">
        <v>7279</v>
      </c>
    </row>
    <row r="4247" spans="2:14" ht="15" hidden="1" x14ac:dyDescent="0.25">
      <c r="B4247" s="326" t="s">
        <v>17787</v>
      </c>
      <c r="C4247" s="326" t="s">
        <v>1255</v>
      </c>
      <c r="D4247" s="326" t="s">
        <v>4183</v>
      </c>
      <c r="E4247" s="326" t="s">
        <v>6605</v>
      </c>
      <c r="F4247" s="326" t="s">
        <v>801</v>
      </c>
      <c r="G4247" s="326" t="s">
        <v>896</v>
      </c>
      <c r="H4247" s="326" t="s">
        <v>6249</v>
      </c>
      <c r="I4247" s="327">
        <v>0</v>
      </c>
      <c r="J4247" s="327">
        <v>0</v>
      </c>
      <c r="K4247" s="327">
        <v>0</v>
      </c>
      <c r="L4247" s="327">
        <v>0</v>
      </c>
      <c r="M4247" s="327">
        <v>0</v>
      </c>
      <c r="N4247" s="326" t="s">
        <v>7279</v>
      </c>
    </row>
    <row r="4248" spans="2:14" ht="15" hidden="1" x14ac:dyDescent="0.25">
      <c r="B4248" s="324" t="s">
        <v>17788</v>
      </c>
      <c r="C4248" s="324" t="s">
        <v>1255</v>
      </c>
      <c r="D4248" s="324" t="s">
        <v>4183</v>
      </c>
      <c r="E4248" s="324" t="s">
        <v>21781</v>
      </c>
      <c r="F4248" s="324" t="s">
        <v>801</v>
      </c>
      <c r="G4248" s="324" t="s">
        <v>896</v>
      </c>
      <c r="H4248" s="324" t="s">
        <v>6249</v>
      </c>
      <c r="I4248" s="325">
        <v>0</v>
      </c>
      <c r="J4248" s="325">
        <v>0</v>
      </c>
      <c r="K4248" s="325">
        <v>0</v>
      </c>
      <c r="L4248" s="325">
        <v>0</v>
      </c>
      <c r="M4248" s="325">
        <v>0</v>
      </c>
      <c r="N4248" s="324" t="s">
        <v>7279</v>
      </c>
    </row>
    <row r="4249" spans="2:14" ht="15" hidden="1" x14ac:dyDescent="0.25">
      <c r="B4249" s="324" t="s">
        <v>17789</v>
      </c>
      <c r="C4249" s="324" t="s">
        <v>1255</v>
      </c>
      <c r="D4249" s="324" t="s">
        <v>4183</v>
      </c>
      <c r="E4249" s="324" t="s">
        <v>5293</v>
      </c>
      <c r="F4249" s="324" t="s">
        <v>801</v>
      </c>
      <c r="G4249" s="324" t="s">
        <v>896</v>
      </c>
      <c r="H4249" s="324" t="s">
        <v>6249</v>
      </c>
      <c r="I4249" s="325">
        <v>0</v>
      </c>
      <c r="J4249" s="325">
        <v>0</v>
      </c>
      <c r="K4249" s="325">
        <v>0</v>
      </c>
      <c r="L4249" s="325">
        <v>0</v>
      </c>
      <c r="M4249" s="325">
        <v>0</v>
      </c>
      <c r="N4249" s="324" t="s">
        <v>7279</v>
      </c>
    </row>
    <row r="4250" spans="2:14" ht="15" hidden="1" x14ac:dyDescent="0.25">
      <c r="B4250" s="324" t="s">
        <v>17790</v>
      </c>
      <c r="C4250" s="324" t="s">
        <v>1255</v>
      </c>
      <c r="D4250" s="324" t="s">
        <v>4183</v>
      </c>
      <c r="E4250" s="324" t="s">
        <v>17791</v>
      </c>
      <c r="F4250" s="324" t="s">
        <v>801</v>
      </c>
      <c r="G4250" s="324" t="s">
        <v>896</v>
      </c>
      <c r="H4250" s="324" t="s">
        <v>6249</v>
      </c>
      <c r="I4250" s="325">
        <v>0</v>
      </c>
      <c r="J4250" s="325">
        <v>0</v>
      </c>
      <c r="K4250" s="325">
        <v>0</v>
      </c>
      <c r="L4250" s="325">
        <v>0</v>
      </c>
      <c r="M4250" s="325">
        <v>0</v>
      </c>
      <c r="N4250" s="324" t="s">
        <v>7279</v>
      </c>
    </row>
    <row r="4251" spans="2:14" ht="15" hidden="1" x14ac:dyDescent="0.25">
      <c r="B4251" s="326" t="s">
        <v>17792</v>
      </c>
      <c r="C4251" s="326" t="s">
        <v>1255</v>
      </c>
      <c r="D4251" s="326" t="s">
        <v>4183</v>
      </c>
      <c r="E4251" s="326" t="s">
        <v>21782</v>
      </c>
      <c r="F4251" s="326" t="s">
        <v>801</v>
      </c>
      <c r="G4251" s="326" t="s">
        <v>896</v>
      </c>
      <c r="H4251" s="326" t="s">
        <v>6249</v>
      </c>
      <c r="I4251" s="327">
        <v>0</v>
      </c>
      <c r="J4251" s="327">
        <v>0</v>
      </c>
      <c r="K4251" s="327">
        <v>0</v>
      </c>
      <c r="L4251" s="327">
        <v>0</v>
      </c>
      <c r="M4251" s="327">
        <v>0</v>
      </c>
      <c r="N4251" s="326" t="s">
        <v>7279</v>
      </c>
    </row>
    <row r="4252" spans="2:14" ht="15" hidden="1" x14ac:dyDescent="0.25">
      <c r="B4252" s="326" t="s">
        <v>17793</v>
      </c>
      <c r="C4252" s="326" t="s">
        <v>1255</v>
      </c>
      <c r="D4252" s="326" t="s">
        <v>4183</v>
      </c>
      <c r="E4252" s="326" t="s">
        <v>12752</v>
      </c>
      <c r="F4252" s="326" t="s">
        <v>801</v>
      </c>
      <c r="G4252" s="326" t="s">
        <v>896</v>
      </c>
      <c r="H4252" s="326" t="s">
        <v>6249</v>
      </c>
      <c r="I4252" s="327">
        <v>0</v>
      </c>
      <c r="J4252" s="327">
        <v>0</v>
      </c>
      <c r="K4252" s="327">
        <v>0</v>
      </c>
      <c r="L4252" s="327">
        <v>0</v>
      </c>
      <c r="M4252" s="327">
        <v>0</v>
      </c>
      <c r="N4252" s="326" t="s">
        <v>7279</v>
      </c>
    </row>
    <row r="4253" spans="2:14" ht="15" hidden="1" x14ac:dyDescent="0.25">
      <c r="B4253" s="326" t="s">
        <v>17794</v>
      </c>
      <c r="C4253" s="326" t="s">
        <v>1255</v>
      </c>
      <c r="D4253" s="326" t="s">
        <v>4183</v>
      </c>
      <c r="E4253" s="326" t="s">
        <v>6607</v>
      </c>
      <c r="F4253" s="326" t="s">
        <v>2327</v>
      </c>
      <c r="G4253" s="326" t="s">
        <v>896</v>
      </c>
      <c r="H4253" s="326" t="s">
        <v>6249</v>
      </c>
      <c r="I4253" s="327">
        <v>0</v>
      </c>
      <c r="J4253" s="327">
        <v>0</v>
      </c>
      <c r="K4253" s="327">
        <v>0</v>
      </c>
      <c r="L4253" s="327">
        <v>0</v>
      </c>
      <c r="M4253" s="327">
        <v>0</v>
      </c>
      <c r="N4253" s="326" t="s">
        <v>7279</v>
      </c>
    </row>
    <row r="4254" spans="2:14" ht="15" hidden="1" x14ac:dyDescent="0.25">
      <c r="B4254" s="326" t="s">
        <v>17795</v>
      </c>
      <c r="C4254" s="326" t="s">
        <v>1255</v>
      </c>
      <c r="D4254" s="326" t="s">
        <v>4183</v>
      </c>
      <c r="E4254" s="326" t="s">
        <v>6608</v>
      </c>
      <c r="F4254" s="326" t="s">
        <v>1226</v>
      </c>
      <c r="G4254" s="326" t="s">
        <v>896</v>
      </c>
      <c r="H4254" s="326" t="s">
        <v>6249</v>
      </c>
      <c r="I4254" s="327">
        <v>0</v>
      </c>
      <c r="J4254" s="327">
        <v>0</v>
      </c>
      <c r="K4254" s="327">
        <v>0</v>
      </c>
      <c r="L4254" s="327">
        <v>0</v>
      </c>
      <c r="M4254" s="327">
        <v>0</v>
      </c>
      <c r="N4254" s="326" t="s">
        <v>7279</v>
      </c>
    </row>
    <row r="4255" spans="2:14" ht="15" hidden="1" x14ac:dyDescent="0.25">
      <c r="B4255" s="326" t="s">
        <v>17796</v>
      </c>
      <c r="C4255" s="326" t="s">
        <v>1255</v>
      </c>
      <c r="D4255" s="326" t="s">
        <v>4183</v>
      </c>
      <c r="E4255" s="326" t="s">
        <v>8947</v>
      </c>
      <c r="F4255" s="326" t="s">
        <v>801</v>
      </c>
      <c r="G4255" s="326" t="s">
        <v>896</v>
      </c>
      <c r="H4255" s="326" t="s">
        <v>6249</v>
      </c>
      <c r="I4255" s="327">
        <v>0</v>
      </c>
      <c r="J4255" s="327">
        <v>0</v>
      </c>
      <c r="K4255" s="327">
        <v>0</v>
      </c>
      <c r="L4255" s="327">
        <v>0</v>
      </c>
      <c r="M4255" s="327">
        <v>0</v>
      </c>
      <c r="N4255" s="326" t="s">
        <v>7279</v>
      </c>
    </row>
    <row r="4256" spans="2:14" ht="15" hidden="1" x14ac:dyDescent="0.25">
      <c r="B4256" s="324" t="s">
        <v>17797</v>
      </c>
      <c r="C4256" s="324" t="s">
        <v>1255</v>
      </c>
      <c r="D4256" s="324" t="s">
        <v>4183</v>
      </c>
      <c r="E4256" s="324" t="s">
        <v>7234</v>
      </c>
      <c r="F4256" s="324" t="s">
        <v>801</v>
      </c>
      <c r="G4256" s="324" t="s">
        <v>896</v>
      </c>
      <c r="H4256" s="324" t="s">
        <v>6249</v>
      </c>
      <c r="I4256" s="325">
        <v>0</v>
      </c>
      <c r="J4256" s="325">
        <v>0</v>
      </c>
      <c r="K4256" s="325">
        <v>0</v>
      </c>
      <c r="L4256" s="325">
        <v>0</v>
      </c>
      <c r="M4256" s="325">
        <v>0</v>
      </c>
      <c r="N4256" s="324" t="s">
        <v>7279</v>
      </c>
    </row>
    <row r="4257" spans="2:14" ht="15" hidden="1" x14ac:dyDescent="0.25">
      <c r="B4257" s="326" t="s">
        <v>17798</v>
      </c>
      <c r="C4257" s="326" t="s">
        <v>1255</v>
      </c>
      <c r="D4257" s="326" t="s">
        <v>4183</v>
      </c>
      <c r="E4257" s="326" t="s">
        <v>12753</v>
      </c>
      <c r="F4257" s="326" t="s">
        <v>801</v>
      </c>
      <c r="G4257" s="326" t="s">
        <v>896</v>
      </c>
      <c r="H4257" s="326" t="s">
        <v>6249</v>
      </c>
      <c r="I4257" s="327">
        <v>0</v>
      </c>
      <c r="J4257" s="327">
        <v>0</v>
      </c>
      <c r="K4257" s="327">
        <v>0</v>
      </c>
      <c r="L4257" s="327">
        <v>0</v>
      </c>
      <c r="M4257" s="327">
        <v>0</v>
      </c>
      <c r="N4257" s="326" t="s">
        <v>7279</v>
      </c>
    </row>
    <row r="4258" spans="2:14" ht="15" hidden="1" x14ac:dyDescent="0.25">
      <c r="B4258" s="324" t="s">
        <v>17799</v>
      </c>
      <c r="C4258" s="324" t="s">
        <v>1255</v>
      </c>
      <c r="D4258" s="324" t="s">
        <v>4183</v>
      </c>
      <c r="E4258" s="324" t="s">
        <v>5883</v>
      </c>
      <c r="F4258" s="324" t="s">
        <v>801</v>
      </c>
      <c r="G4258" s="324" t="s">
        <v>896</v>
      </c>
      <c r="H4258" s="324" t="s">
        <v>6249</v>
      </c>
      <c r="I4258" s="325">
        <v>0</v>
      </c>
      <c r="J4258" s="325">
        <v>0</v>
      </c>
      <c r="K4258" s="325">
        <v>0</v>
      </c>
      <c r="L4258" s="325">
        <v>0</v>
      </c>
      <c r="M4258" s="325">
        <v>0</v>
      </c>
      <c r="N4258" s="324" t="s">
        <v>7279</v>
      </c>
    </row>
    <row r="4259" spans="2:14" ht="15" hidden="1" x14ac:dyDescent="0.25">
      <c r="B4259" s="326" t="s">
        <v>17800</v>
      </c>
      <c r="C4259" s="326" t="s">
        <v>1255</v>
      </c>
      <c r="D4259" s="326" t="s">
        <v>4183</v>
      </c>
      <c r="E4259" s="326" t="s">
        <v>5298</v>
      </c>
      <c r="F4259" s="326" t="s">
        <v>801</v>
      </c>
      <c r="G4259" s="326" t="s">
        <v>896</v>
      </c>
      <c r="H4259" s="326" t="s">
        <v>6249</v>
      </c>
      <c r="I4259" s="327">
        <v>0</v>
      </c>
      <c r="J4259" s="327">
        <v>0</v>
      </c>
      <c r="K4259" s="327">
        <v>0</v>
      </c>
      <c r="L4259" s="327">
        <v>0</v>
      </c>
      <c r="M4259" s="327">
        <v>0</v>
      </c>
      <c r="N4259" s="326" t="s">
        <v>7279</v>
      </c>
    </row>
    <row r="4260" spans="2:14" ht="15" hidden="1" x14ac:dyDescent="0.25">
      <c r="B4260" s="324" t="s">
        <v>17801</v>
      </c>
      <c r="C4260" s="324" t="s">
        <v>1255</v>
      </c>
      <c r="D4260" s="324" t="s">
        <v>4183</v>
      </c>
      <c r="E4260" s="324" t="s">
        <v>6610</v>
      </c>
      <c r="F4260" s="324" t="s">
        <v>800</v>
      </c>
      <c r="G4260" s="324" t="s">
        <v>896</v>
      </c>
      <c r="H4260" s="324" t="s">
        <v>6249</v>
      </c>
      <c r="I4260" s="325">
        <v>0</v>
      </c>
      <c r="J4260" s="325">
        <v>0</v>
      </c>
      <c r="K4260" s="325">
        <v>0</v>
      </c>
      <c r="L4260" s="325">
        <v>0</v>
      </c>
      <c r="M4260" s="325">
        <v>0</v>
      </c>
      <c r="N4260" s="324" t="s">
        <v>7279</v>
      </c>
    </row>
    <row r="4261" spans="2:14" ht="15" hidden="1" x14ac:dyDescent="0.25">
      <c r="B4261" s="326" t="s">
        <v>17802</v>
      </c>
      <c r="C4261" s="326" t="s">
        <v>1255</v>
      </c>
      <c r="D4261" s="326" t="s">
        <v>4183</v>
      </c>
      <c r="E4261" s="326" t="s">
        <v>17803</v>
      </c>
      <c r="F4261" s="326" t="s">
        <v>801</v>
      </c>
      <c r="G4261" s="326" t="s">
        <v>896</v>
      </c>
      <c r="H4261" s="326" t="s">
        <v>6249</v>
      </c>
      <c r="I4261" s="327">
        <v>0</v>
      </c>
      <c r="J4261" s="327">
        <v>0</v>
      </c>
      <c r="K4261" s="327">
        <v>0</v>
      </c>
      <c r="L4261" s="327">
        <v>0</v>
      </c>
      <c r="M4261" s="327">
        <v>0</v>
      </c>
      <c r="N4261" s="326" t="s">
        <v>7279</v>
      </c>
    </row>
    <row r="4262" spans="2:14" ht="15" hidden="1" x14ac:dyDescent="0.25">
      <c r="B4262" s="326" t="s">
        <v>17804</v>
      </c>
      <c r="C4262" s="326" t="s">
        <v>1255</v>
      </c>
      <c r="D4262" s="326" t="s">
        <v>4183</v>
      </c>
      <c r="E4262" s="326" t="s">
        <v>5308</v>
      </c>
      <c r="F4262" s="326" t="s">
        <v>2327</v>
      </c>
      <c r="G4262" s="326" t="s">
        <v>896</v>
      </c>
      <c r="H4262" s="326" t="s">
        <v>6249</v>
      </c>
      <c r="I4262" s="327">
        <v>0</v>
      </c>
      <c r="J4262" s="327">
        <v>0</v>
      </c>
      <c r="K4262" s="327">
        <v>0</v>
      </c>
      <c r="L4262" s="327">
        <v>0</v>
      </c>
      <c r="M4262" s="327">
        <v>0</v>
      </c>
      <c r="N4262" s="326" t="s">
        <v>7279</v>
      </c>
    </row>
    <row r="4263" spans="2:14" ht="15" hidden="1" x14ac:dyDescent="0.25">
      <c r="B4263" s="324" t="s">
        <v>17805</v>
      </c>
      <c r="C4263" s="324" t="s">
        <v>1255</v>
      </c>
      <c r="D4263" s="324" t="s">
        <v>4183</v>
      </c>
      <c r="E4263" s="324" t="s">
        <v>5310</v>
      </c>
      <c r="F4263" s="324" t="s">
        <v>2327</v>
      </c>
      <c r="G4263" s="324" t="s">
        <v>896</v>
      </c>
      <c r="H4263" s="324" t="s">
        <v>6249</v>
      </c>
      <c r="I4263" s="325">
        <v>0</v>
      </c>
      <c r="J4263" s="325">
        <v>0</v>
      </c>
      <c r="K4263" s="325">
        <v>0</v>
      </c>
      <c r="L4263" s="325">
        <v>0</v>
      </c>
      <c r="M4263" s="325">
        <v>0</v>
      </c>
      <c r="N4263" s="324" t="s">
        <v>7279</v>
      </c>
    </row>
    <row r="4264" spans="2:14" ht="15" hidden="1" x14ac:dyDescent="0.25">
      <c r="B4264" s="324" t="s">
        <v>17806</v>
      </c>
      <c r="C4264" s="324" t="s">
        <v>1255</v>
      </c>
      <c r="D4264" s="324" t="s">
        <v>4183</v>
      </c>
      <c r="E4264" s="324" t="s">
        <v>6612</v>
      </c>
      <c r="F4264" s="324" t="s">
        <v>801</v>
      </c>
      <c r="G4264" s="324" t="s">
        <v>896</v>
      </c>
      <c r="H4264" s="324" t="s">
        <v>6249</v>
      </c>
      <c r="I4264" s="325">
        <v>0</v>
      </c>
      <c r="J4264" s="325">
        <v>0</v>
      </c>
      <c r="K4264" s="325">
        <v>0</v>
      </c>
      <c r="L4264" s="325">
        <v>0</v>
      </c>
      <c r="M4264" s="325">
        <v>0</v>
      </c>
      <c r="N4264" s="324" t="s">
        <v>7279</v>
      </c>
    </row>
    <row r="4265" spans="2:14" ht="15" hidden="1" x14ac:dyDescent="0.25">
      <c r="B4265" s="326" t="s">
        <v>17807</v>
      </c>
      <c r="C4265" s="326" t="s">
        <v>1255</v>
      </c>
      <c r="D4265" s="326" t="s">
        <v>4183</v>
      </c>
      <c r="E4265" s="326" t="s">
        <v>5317</v>
      </c>
      <c r="F4265" s="326" t="s">
        <v>801</v>
      </c>
      <c r="G4265" s="326" t="s">
        <v>896</v>
      </c>
      <c r="H4265" s="326" t="s">
        <v>6249</v>
      </c>
      <c r="I4265" s="327">
        <v>0</v>
      </c>
      <c r="J4265" s="327">
        <v>0</v>
      </c>
      <c r="K4265" s="327">
        <v>0</v>
      </c>
      <c r="L4265" s="327">
        <v>0</v>
      </c>
      <c r="M4265" s="327">
        <v>0</v>
      </c>
      <c r="N4265" s="326" t="s">
        <v>7279</v>
      </c>
    </row>
    <row r="4266" spans="2:14" ht="15" hidden="1" x14ac:dyDescent="0.25">
      <c r="B4266" s="324" t="s">
        <v>17808</v>
      </c>
      <c r="C4266" s="324" t="s">
        <v>1255</v>
      </c>
      <c r="D4266" s="324" t="s">
        <v>4183</v>
      </c>
      <c r="E4266" s="324" t="s">
        <v>5318</v>
      </c>
      <c r="F4266" s="324" t="s">
        <v>801</v>
      </c>
      <c r="G4266" s="324" t="s">
        <v>896</v>
      </c>
      <c r="H4266" s="324" t="s">
        <v>6249</v>
      </c>
      <c r="I4266" s="325">
        <v>0</v>
      </c>
      <c r="J4266" s="325">
        <v>0</v>
      </c>
      <c r="K4266" s="325">
        <v>0</v>
      </c>
      <c r="L4266" s="325">
        <v>0</v>
      </c>
      <c r="M4266" s="325">
        <v>0</v>
      </c>
      <c r="N4266" s="324" t="s">
        <v>7279</v>
      </c>
    </row>
    <row r="4267" spans="2:14" ht="15" hidden="1" x14ac:dyDescent="0.25">
      <c r="B4267" s="324" t="s">
        <v>17809</v>
      </c>
      <c r="C4267" s="324" t="s">
        <v>1255</v>
      </c>
      <c r="D4267" s="324" t="s">
        <v>4183</v>
      </c>
      <c r="E4267" s="324" t="s">
        <v>5885</v>
      </c>
      <c r="F4267" s="324" t="s">
        <v>801</v>
      </c>
      <c r="G4267" s="324" t="s">
        <v>896</v>
      </c>
      <c r="H4267" s="324" t="s">
        <v>6249</v>
      </c>
      <c r="I4267" s="325">
        <v>0</v>
      </c>
      <c r="J4267" s="325">
        <v>0</v>
      </c>
      <c r="K4267" s="325">
        <v>0</v>
      </c>
      <c r="L4267" s="325">
        <v>0</v>
      </c>
      <c r="M4267" s="325">
        <v>0</v>
      </c>
      <c r="N4267" s="324" t="s">
        <v>7279</v>
      </c>
    </row>
    <row r="4268" spans="2:14" ht="15" hidden="1" x14ac:dyDescent="0.25">
      <c r="B4268" s="326" t="s">
        <v>17810</v>
      </c>
      <c r="C4268" s="326" t="s">
        <v>1255</v>
      </c>
      <c r="D4268" s="326" t="s">
        <v>4183</v>
      </c>
      <c r="E4268" s="326" t="s">
        <v>5886</v>
      </c>
      <c r="F4268" s="326" t="s">
        <v>801</v>
      </c>
      <c r="G4268" s="326" t="s">
        <v>896</v>
      </c>
      <c r="H4268" s="326" t="s">
        <v>6249</v>
      </c>
      <c r="I4268" s="327">
        <v>0</v>
      </c>
      <c r="J4268" s="327">
        <v>0</v>
      </c>
      <c r="K4268" s="327">
        <v>0</v>
      </c>
      <c r="L4268" s="327">
        <v>0</v>
      </c>
      <c r="M4268" s="327">
        <v>0</v>
      </c>
      <c r="N4268" s="326" t="s">
        <v>7279</v>
      </c>
    </row>
    <row r="4269" spans="2:14" ht="15" hidden="1" x14ac:dyDescent="0.25">
      <c r="B4269" s="324" t="s">
        <v>17811</v>
      </c>
      <c r="C4269" s="324" t="s">
        <v>1255</v>
      </c>
      <c r="D4269" s="324" t="s">
        <v>4183</v>
      </c>
      <c r="E4269" s="324" t="s">
        <v>5319</v>
      </c>
      <c r="F4269" s="324" t="s">
        <v>1226</v>
      </c>
      <c r="G4269" s="324" t="s">
        <v>896</v>
      </c>
      <c r="H4269" s="324" t="s">
        <v>6249</v>
      </c>
      <c r="I4269" s="325">
        <v>0</v>
      </c>
      <c r="J4269" s="325">
        <v>0</v>
      </c>
      <c r="K4269" s="325">
        <v>0</v>
      </c>
      <c r="L4269" s="325">
        <v>0</v>
      </c>
      <c r="M4269" s="325">
        <v>0</v>
      </c>
      <c r="N4269" s="324" t="s">
        <v>7279</v>
      </c>
    </row>
    <row r="4270" spans="2:14" ht="15" hidden="1" x14ac:dyDescent="0.25">
      <c r="B4270" s="324" t="s">
        <v>17812</v>
      </c>
      <c r="C4270" s="324" t="s">
        <v>1255</v>
      </c>
      <c r="D4270" s="324" t="s">
        <v>4183</v>
      </c>
      <c r="E4270" s="324" t="s">
        <v>5320</v>
      </c>
      <c r="F4270" s="324" t="s">
        <v>801</v>
      </c>
      <c r="G4270" s="324" t="s">
        <v>896</v>
      </c>
      <c r="H4270" s="324" t="s">
        <v>6249</v>
      </c>
      <c r="I4270" s="325">
        <v>0</v>
      </c>
      <c r="J4270" s="325">
        <v>0</v>
      </c>
      <c r="K4270" s="325">
        <v>0</v>
      </c>
      <c r="L4270" s="325">
        <v>0</v>
      </c>
      <c r="M4270" s="325">
        <v>0</v>
      </c>
      <c r="N4270" s="324" t="s">
        <v>7279</v>
      </c>
    </row>
    <row r="4271" spans="2:14" ht="15" hidden="1" x14ac:dyDescent="0.25">
      <c r="B4271" s="324" t="s">
        <v>17813</v>
      </c>
      <c r="C4271" s="324" t="s">
        <v>1255</v>
      </c>
      <c r="D4271" s="324" t="s">
        <v>4183</v>
      </c>
      <c r="E4271" s="324" t="s">
        <v>5321</v>
      </c>
      <c r="F4271" s="324" t="s">
        <v>801</v>
      </c>
      <c r="G4271" s="324" t="s">
        <v>896</v>
      </c>
      <c r="H4271" s="324" t="s">
        <v>6249</v>
      </c>
      <c r="I4271" s="325">
        <v>0</v>
      </c>
      <c r="J4271" s="325">
        <v>0</v>
      </c>
      <c r="K4271" s="325">
        <v>0</v>
      </c>
      <c r="L4271" s="325">
        <v>0</v>
      </c>
      <c r="M4271" s="325">
        <v>0</v>
      </c>
      <c r="N4271" s="324" t="s">
        <v>7279</v>
      </c>
    </row>
    <row r="4272" spans="2:14" ht="15" hidden="1" x14ac:dyDescent="0.25">
      <c r="B4272" s="324" t="s">
        <v>17814</v>
      </c>
      <c r="C4272" s="324" t="s">
        <v>1255</v>
      </c>
      <c r="D4272" s="324" t="s">
        <v>4183</v>
      </c>
      <c r="E4272" s="324" t="s">
        <v>5324</v>
      </c>
      <c r="F4272" s="324" t="s">
        <v>801</v>
      </c>
      <c r="G4272" s="324" t="s">
        <v>896</v>
      </c>
      <c r="H4272" s="324" t="s">
        <v>6249</v>
      </c>
      <c r="I4272" s="325">
        <v>0</v>
      </c>
      <c r="J4272" s="325">
        <v>0</v>
      </c>
      <c r="K4272" s="325">
        <v>0</v>
      </c>
      <c r="L4272" s="325">
        <v>0</v>
      </c>
      <c r="M4272" s="325">
        <v>0</v>
      </c>
      <c r="N4272" s="324" t="s">
        <v>7279</v>
      </c>
    </row>
    <row r="4273" spans="2:14" ht="15" hidden="1" x14ac:dyDescent="0.25">
      <c r="B4273" s="326" t="s">
        <v>17815</v>
      </c>
      <c r="C4273" s="326" t="s">
        <v>1255</v>
      </c>
      <c r="D4273" s="326" t="s">
        <v>4183</v>
      </c>
      <c r="E4273" s="326" t="s">
        <v>6613</v>
      </c>
      <c r="F4273" s="326" t="s">
        <v>801</v>
      </c>
      <c r="G4273" s="326" t="s">
        <v>896</v>
      </c>
      <c r="H4273" s="326" t="s">
        <v>6249</v>
      </c>
      <c r="I4273" s="327">
        <v>0</v>
      </c>
      <c r="J4273" s="327">
        <v>0</v>
      </c>
      <c r="K4273" s="327">
        <v>0</v>
      </c>
      <c r="L4273" s="327">
        <v>0</v>
      </c>
      <c r="M4273" s="327">
        <v>0</v>
      </c>
      <c r="N4273" s="326" t="s">
        <v>7279</v>
      </c>
    </row>
    <row r="4274" spans="2:14" ht="15" hidden="1" x14ac:dyDescent="0.25">
      <c r="B4274" s="326" t="s">
        <v>17816</v>
      </c>
      <c r="C4274" s="326" t="s">
        <v>1255</v>
      </c>
      <c r="D4274" s="326" t="s">
        <v>4183</v>
      </c>
      <c r="E4274" s="326" t="s">
        <v>6614</v>
      </c>
      <c r="F4274" s="326" t="s">
        <v>801</v>
      </c>
      <c r="G4274" s="326" t="s">
        <v>896</v>
      </c>
      <c r="H4274" s="326" t="s">
        <v>6249</v>
      </c>
      <c r="I4274" s="327">
        <v>0</v>
      </c>
      <c r="J4274" s="327">
        <v>0</v>
      </c>
      <c r="K4274" s="327">
        <v>0</v>
      </c>
      <c r="L4274" s="327">
        <v>0</v>
      </c>
      <c r="M4274" s="327">
        <v>0</v>
      </c>
      <c r="N4274" s="326" t="s">
        <v>7279</v>
      </c>
    </row>
    <row r="4275" spans="2:14" ht="15" hidden="1" x14ac:dyDescent="0.25">
      <c r="B4275" s="326" t="s">
        <v>17817</v>
      </c>
      <c r="C4275" s="326" t="s">
        <v>1255</v>
      </c>
      <c r="D4275" s="326" t="s">
        <v>4183</v>
      </c>
      <c r="E4275" s="326" t="s">
        <v>6615</v>
      </c>
      <c r="F4275" s="326" t="s">
        <v>1226</v>
      </c>
      <c r="G4275" s="326" t="s">
        <v>896</v>
      </c>
      <c r="H4275" s="326" t="s">
        <v>6249</v>
      </c>
      <c r="I4275" s="327">
        <v>0</v>
      </c>
      <c r="J4275" s="327">
        <v>0</v>
      </c>
      <c r="K4275" s="327">
        <v>0</v>
      </c>
      <c r="L4275" s="327">
        <v>0</v>
      </c>
      <c r="M4275" s="327">
        <v>0</v>
      </c>
      <c r="N4275" s="326" t="s">
        <v>7279</v>
      </c>
    </row>
    <row r="4276" spans="2:14" ht="15" hidden="1" x14ac:dyDescent="0.25">
      <c r="B4276" s="324" t="s">
        <v>17818</v>
      </c>
      <c r="C4276" s="324" t="s">
        <v>1255</v>
      </c>
      <c r="D4276" s="324" t="s">
        <v>4183</v>
      </c>
      <c r="E4276" s="324" t="s">
        <v>5888</v>
      </c>
      <c r="F4276" s="324" t="s">
        <v>2327</v>
      </c>
      <c r="G4276" s="324" t="s">
        <v>896</v>
      </c>
      <c r="H4276" s="324" t="s">
        <v>6249</v>
      </c>
      <c r="I4276" s="325">
        <v>0</v>
      </c>
      <c r="J4276" s="325">
        <v>0</v>
      </c>
      <c r="K4276" s="325">
        <v>0</v>
      </c>
      <c r="L4276" s="325">
        <v>0</v>
      </c>
      <c r="M4276" s="325">
        <v>0</v>
      </c>
      <c r="N4276" s="324" t="s">
        <v>7279</v>
      </c>
    </row>
    <row r="4277" spans="2:14" ht="15" hidden="1" x14ac:dyDescent="0.25">
      <c r="B4277" s="326" t="s">
        <v>17819</v>
      </c>
      <c r="C4277" s="326" t="s">
        <v>1255</v>
      </c>
      <c r="D4277" s="326" t="s">
        <v>4183</v>
      </c>
      <c r="E4277" s="326" t="s">
        <v>21783</v>
      </c>
      <c r="F4277" s="326" t="s">
        <v>2414</v>
      </c>
      <c r="G4277" s="326" t="s">
        <v>896</v>
      </c>
      <c r="H4277" s="326" t="s">
        <v>6249</v>
      </c>
      <c r="I4277" s="327">
        <v>0</v>
      </c>
      <c r="J4277" s="327">
        <v>0</v>
      </c>
      <c r="K4277" s="327">
        <v>0</v>
      </c>
      <c r="L4277" s="327">
        <v>0</v>
      </c>
      <c r="M4277" s="327">
        <v>0</v>
      </c>
      <c r="N4277" s="326" t="s">
        <v>7279</v>
      </c>
    </row>
    <row r="4278" spans="2:14" ht="15" hidden="1" x14ac:dyDescent="0.25">
      <c r="B4278" s="326" t="s">
        <v>17820</v>
      </c>
      <c r="C4278" s="326" t="s">
        <v>1255</v>
      </c>
      <c r="D4278" s="326" t="s">
        <v>4183</v>
      </c>
      <c r="E4278" s="326" t="s">
        <v>5334</v>
      </c>
      <c r="F4278" s="326" t="s">
        <v>1226</v>
      </c>
      <c r="G4278" s="326" t="s">
        <v>896</v>
      </c>
      <c r="H4278" s="326" t="s">
        <v>6249</v>
      </c>
      <c r="I4278" s="327">
        <v>0</v>
      </c>
      <c r="J4278" s="327">
        <v>0</v>
      </c>
      <c r="K4278" s="327">
        <v>0</v>
      </c>
      <c r="L4278" s="327">
        <v>0</v>
      </c>
      <c r="M4278" s="327">
        <v>0</v>
      </c>
      <c r="N4278" s="326" t="s">
        <v>7279</v>
      </c>
    </row>
    <row r="4279" spans="2:14" ht="15" hidden="1" x14ac:dyDescent="0.25">
      <c r="B4279" s="326" t="s">
        <v>17821</v>
      </c>
      <c r="C4279" s="326" t="s">
        <v>1255</v>
      </c>
      <c r="D4279" s="326" t="s">
        <v>4183</v>
      </c>
      <c r="E4279" s="326" t="s">
        <v>5342</v>
      </c>
      <c r="F4279" s="326" t="s">
        <v>801</v>
      </c>
      <c r="G4279" s="326" t="s">
        <v>896</v>
      </c>
      <c r="H4279" s="326" t="s">
        <v>6249</v>
      </c>
      <c r="I4279" s="327">
        <v>0</v>
      </c>
      <c r="J4279" s="327">
        <v>0</v>
      </c>
      <c r="K4279" s="327">
        <v>0</v>
      </c>
      <c r="L4279" s="327">
        <v>0</v>
      </c>
      <c r="M4279" s="327">
        <v>0</v>
      </c>
      <c r="N4279" s="326" t="s">
        <v>7279</v>
      </c>
    </row>
    <row r="4280" spans="2:14" ht="15" hidden="1" x14ac:dyDescent="0.25">
      <c r="B4280" s="324" t="s">
        <v>17822</v>
      </c>
      <c r="C4280" s="324" t="s">
        <v>1255</v>
      </c>
      <c r="D4280" s="324" t="s">
        <v>4183</v>
      </c>
      <c r="E4280" s="324" t="s">
        <v>5347</v>
      </c>
      <c r="F4280" s="324" t="s">
        <v>801</v>
      </c>
      <c r="G4280" s="324" t="s">
        <v>896</v>
      </c>
      <c r="H4280" s="324" t="s">
        <v>6249</v>
      </c>
      <c r="I4280" s="325">
        <v>0</v>
      </c>
      <c r="J4280" s="325">
        <v>0</v>
      </c>
      <c r="K4280" s="325">
        <v>0</v>
      </c>
      <c r="L4280" s="325">
        <v>0</v>
      </c>
      <c r="M4280" s="325">
        <v>0</v>
      </c>
      <c r="N4280" s="324" t="s">
        <v>7279</v>
      </c>
    </row>
    <row r="4281" spans="2:14" ht="15" hidden="1" x14ac:dyDescent="0.25">
      <c r="B4281" s="324" t="s">
        <v>17823</v>
      </c>
      <c r="C4281" s="324" t="s">
        <v>1255</v>
      </c>
      <c r="D4281" s="324" t="s">
        <v>4183</v>
      </c>
      <c r="E4281" s="324" t="s">
        <v>5348</v>
      </c>
      <c r="F4281" s="324" t="s">
        <v>801</v>
      </c>
      <c r="G4281" s="324" t="s">
        <v>896</v>
      </c>
      <c r="H4281" s="324" t="s">
        <v>6249</v>
      </c>
      <c r="I4281" s="325">
        <v>0</v>
      </c>
      <c r="J4281" s="325">
        <v>0</v>
      </c>
      <c r="K4281" s="325">
        <v>0</v>
      </c>
      <c r="L4281" s="325">
        <v>0</v>
      </c>
      <c r="M4281" s="325">
        <v>0</v>
      </c>
      <c r="N4281" s="324" t="s">
        <v>7279</v>
      </c>
    </row>
    <row r="4282" spans="2:14" ht="15" hidden="1" x14ac:dyDescent="0.25">
      <c r="B4282" s="326" t="s">
        <v>17824</v>
      </c>
      <c r="C4282" s="326" t="s">
        <v>1255</v>
      </c>
      <c r="D4282" s="326" t="s">
        <v>4183</v>
      </c>
      <c r="E4282" s="326" t="s">
        <v>5350</v>
      </c>
      <c r="F4282" s="326" t="s">
        <v>800</v>
      </c>
      <c r="G4282" s="326" t="s">
        <v>896</v>
      </c>
      <c r="H4282" s="326" t="s">
        <v>6249</v>
      </c>
      <c r="I4282" s="327">
        <v>0</v>
      </c>
      <c r="J4282" s="327">
        <v>0</v>
      </c>
      <c r="K4282" s="327">
        <v>0</v>
      </c>
      <c r="L4282" s="327">
        <v>0</v>
      </c>
      <c r="M4282" s="327">
        <v>0</v>
      </c>
      <c r="N4282" s="326" t="s">
        <v>7279</v>
      </c>
    </row>
    <row r="4283" spans="2:14" ht="15" hidden="1" x14ac:dyDescent="0.25">
      <c r="B4283" s="324" t="s">
        <v>17825</v>
      </c>
      <c r="C4283" s="324" t="s">
        <v>1255</v>
      </c>
      <c r="D4283" s="324" t="s">
        <v>4183</v>
      </c>
      <c r="E4283" s="324" t="s">
        <v>8107</v>
      </c>
      <c r="F4283" s="324" t="s">
        <v>801</v>
      </c>
      <c r="G4283" s="324" t="s">
        <v>896</v>
      </c>
      <c r="H4283" s="324" t="s">
        <v>6249</v>
      </c>
      <c r="I4283" s="325">
        <v>0</v>
      </c>
      <c r="J4283" s="325">
        <v>0</v>
      </c>
      <c r="K4283" s="325">
        <v>0</v>
      </c>
      <c r="L4283" s="325">
        <v>0</v>
      </c>
      <c r="M4283" s="325">
        <v>0</v>
      </c>
      <c r="N4283" s="324" t="s">
        <v>7279</v>
      </c>
    </row>
    <row r="4284" spans="2:14" ht="15" hidden="1" x14ac:dyDescent="0.25">
      <c r="B4284" s="324" t="s">
        <v>17826</v>
      </c>
      <c r="C4284" s="324" t="s">
        <v>1255</v>
      </c>
      <c r="D4284" s="324" t="s">
        <v>4183</v>
      </c>
      <c r="E4284" s="324" t="s">
        <v>21784</v>
      </c>
      <c r="F4284" s="324" t="s">
        <v>2327</v>
      </c>
      <c r="G4284" s="324" t="s">
        <v>896</v>
      </c>
      <c r="H4284" s="324" t="s">
        <v>6249</v>
      </c>
      <c r="I4284" s="325">
        <v>0</v>
      </c>
      <c r="J4284" s="325">
        <v>0</v>
      </c>
      <c r="K4284" s="325">
        <v>0</v>
      </c>
      <c r="L4284" s="325">
        <v>0</v>
      </c>
      <c r="M4284" s="325">
        <v>0</v>
      </c>
      <c r="N4284" s="324" t="s">
        <v>7279</v>
      </c>
    </row>
    <row r="4285" spans="2:14" ht="15" hidden="1" x14ac:dyDescent="0.25">
      <c r="B4285" s="324" t="s">
        <v>17827</v>
      </c>
      <c r="C4285" s="324" t="s">
        <v>1255</v>
      </c>
      <c r="D4285" s="324" t="s">
        <v>4183</v>
      </c>
      <c r="E4285" s="324" t="s">
        <v>12754</v>
      </c>
      <c r="F4285" s="324" t="s">
        <v>801</v>
      </c>
      <c r="G4285" s="324" t="s">
        <v>896</v>
      </c>
      <c r="H4285" s="324" t="s">
        <v>6249</v>
      </c>
      <c r="I4285" s="325">
        <v>0</v>
      </c>
      <c r="J4285" s="325">
        <v>0</v>
      </c>
      <c r="K4285" s="325">
        <v>0</v>
      </c>
      <c r="L4285" s="325">
        <v>0</v>
      </c>
      <c r="M4285" s="325">
        <v>0</v>
      </c>
      <c r="N4285" s="324" t="s">
        <v>7279</v>
      </c>
    </row>
    <row r="4286" spans="2:14" ht="15" hidden="1" x14ac:dyDescent="0.25">
      <c r="B4286" s="324" t="s">
        <v>17828</v>
      </c>
      <c r="C4286" s="324" t="s">
        <v>1255</v>
      </c>
      <c r="D4286" s="324" t="s">
        <v>4183</v>
      </c>
      <c r="E4286" s="324" t="s">
        <v>5359</v>
      </c>
      <c r="F4286" s="324" t="s">
        <v>801</v>
      </c>
      <c r="G4286" s="324" t="s">
        <v>896</v>
      </c>
      <c r="H4286" s="324" t="s">
        <v>6249</v>
      </c>
      <c r="I4286" s="325">
        <v>0</v>
      </c>
      <c r="J4286" s="325">
        <v>0</v>
      </c>
      <c r="K4286" s="325">
        <v>0</v>
      </c>
      <c r="L4286" s="325">
        <v>0</v>
      </c>
      <c r="M4286" s="325">
        <v>0</v>
      </c>
      <c r="N4286" s="324" t="s">
        <v>7279</v>
      </c>
    </row>
    <row r="4287" spans="2:14" ht="15" hidden="1" x14ac:dyDescent="0.25">
      <c r="B4287" s="324" t="s">
        <v>17829</v>
      </c>
      <c r="C4287" s="324" t="s">
        <v>1255</v>
      </c>
      <c r="D4287" s="324" t="s">
        <v>4183</v>
      </c>
      <c r="E4287" s="324" t="s">
        <v>3509</v>
      </c>
      <c r="F4287" s="324" t="s">
        <v>801</v>
      </c>
      <c r="G4287" s="324" t="s">
        <v>896</v>
      </c>
      <c r="H4287" s="324" t="s">
        <v>6249</v>
      </c>
      <c r="I4287" s="325">
        <v>0</v>
      </c>
      <c r="J4287" s="325">
        <v>0</v>
      </c>
      <c r="K4287" s="325">
        <v>0</v>
      </c>
      <c r="L4287" s="325">
        <v>0</v>
      </c>
      <c r="M4287" s="325">
        <v>0</v>
      </c>
      <c r="N4287" s="324" t="s">
        <v>7279</v>
      </c>
    </row>
    <row r="4288" spans="2:14" ht="15" hidden="1" x14ac:dyDescent="0.25">
      <c r="B4288" s="324" t="s">
        <v>17830</v>
      </c>
      <c r="C4288" s="324" t="s">
        <v>1255</v>
      </c>
      <c r="D4288" s="324" t="s">
        <v>4183</v>
      </c>
      <c r="E4288" s="324" t="s">
        <v>12755</v>
      </c>
      <c r="F4288" s="324" t="s">
        <v>801</v>
      </c>
      <c r="G4288" s="324" t="s">
        <v>896</v>
      </c>
      <c r="H4288" s="324" t="s">
        <v>6249</v>
      </c>
      <c r="I4288" s="325">
        <v>0</v>
      </c>
      <c r="J4288" s="325">
        <v>0</v>
      </c>
      <c r="K4288" s="325">
        <v>0</v>
      </c>
      <c r="L4288" s="325">
        <v>0</v>
      </c>
      <c r="M4288" s="325">
        <v>0</v>
      </c>
      <c r="N4288" s="324" t="s">
        <v>7279</v>
      </c>
    </row>
    <row r="4289" spans="2:14" ht="15" hidden="1" x14ac:dyDescent="0.25">
      <c r="B4289" s="324" t="s">
        <v>17831</v>
      </c>
      <c r="C4289" s="324" t="s">
        <v>1255</v>
      </c>
      <c r="D4289" s="324" t="s">
        <v>4183</v>
      </c>
      <c r="E4289" s="324" t="s">
        <v>6617</v>
      </c>
      <c r="F4289" s="324" t="s">
        <v>801</v>
      </c>
      <c r="G4289" s="324" t="s">
        <v>896</v>
      </c>
      <c r="H4289" s="324" t="s">
        <v>6249</v>
      </c>
      <c r="I4289" s="325">
        <v>0</v>
      </c>
      <c r="J4289" s="325">
        <v>0</v>
      </c>
      <c r="K4289" s="325">
        <v>0</v>
      </c>
      <c r="L4289" s="325">
        <v>0</v>
      </c>
      <c r="M4289" s="325">
        <v>0</v>
      </c>
      <c r="N4289" s="324" t="s">
        <v>7279</v>
      </c>
    </row>
    <row r="4290" spans="2:14" ht="15" hidden="1" x14ac:dyDescent="0.25">
      <c r="B4290" s="326" t="s">
        <v>17832</v>
      </c>
      <c r="C4290" s="326" t="s">
        <v>1255</v>
      </c>
      <c r="D4290" s="326" t="s">
        <v>4183</v>
      </c>
      <c r="E4290" s="326" t="s">
        <v>12756</v>
      </c>
      <c r="F4290" s="326" t="s">
        <v>801</v>
      </c>
      <c r="G4290" s="326" t="s">
        <v>896</v>
      </c>
      <c r="H4290" s="326" t="s">
        <v>6249</v>
      </c>
      <c r="I4290" s="327">
        <v>0</v>
      </c>
      <c r="J4290" s="327">
        <v>0</v>
      </c>
      <c r="K4290" s="327">
        <v>0</v>
      </c>
      <c r="L4290" s="327">
        <v>0</v>
      </c>
      <c r="M4290" s="327">
        <v>0</v>
      </c>
      <c r="N4290" s="326" t="s">
        <v>7279</v>
      </c>
    </row>
    <row r="4291" spans="2:14" ht="15" hidden="1" x14ac:dyDescent="0.25">
      <c r="B4291" s="324" t="s">
        <v>17833</v>
      </c>
      <c r="C4291" s="324" t="s">
        <v>1255</v>
      </c>
      <c r="D4291" s="324" t="s">
        <v>4183</v>
      </c>
      <c r="E4291" s="324" t="s">
        <v>12757</v>
      </c>
      <c r="F4291" s="324" t="s">
        <v>801</v>
      </c>
      <c r="G4291" s="324" t="s">
        <v>896</v>
      </c>
      <c r="H4291" s="324" t="s">
        <v>6249</v>
      </c>
      <c r="I4291" s="325">
        <v>0</v>
      </c>
      <c r="J4291" s="325">
        <v>0</v>
      </c>
      <c r="K4291" s="325">
        <v>0</v>
      </c>
      <c r="L4291" s="325">
        <v>0</v>
      </c>
      <c r="M4291" s="325">
        <v>0</v>
      </c>
      <c r="N4291" s="324" t="s">
        <v>7279</v>
      </c>
    </row>
    <row r="4292" spans="2:14" ht="15" hidden="1" x14ac:dyDescent="0.25">
      <c r="B4292" s="326" t="s">
        <v>17834</v>
      </c>
      <c r="C4292" s="326" t="s">
        <v>1255</v>
      </c>
      <c r="D4292" s="326" t="s">
        <v>4183</v>
      </c>
      <c r="E4292" s="326" t="s">
        <v>6619</v>
      </c>
      <c r="F4292" s="326" t="s">
        <v>801</v>
      </c>
      <c r="G4292" s="326" t="s">
        <v>896</v>
      </c>
      <c r="H4292" s="326" t="s">
        <v>6249</v>
      </c>
      <c r="I4292" s="327">
        <v>0</v>
      </c>
      <c r="J4292" s="327">
        <v>0</v>
      </c>
      <c r="K4292" s="327">
        <v>0</v>
      </c>
      <c r="L4292" s="327">
        <v>0</v>
      </c>
      <c r="M4292" s="327">
        <v>0</v>
      </c>
      <c r="N4292" s="326" t="s">
        <v>7279</v>
      </c>
    </row>
    <row r="4293" spans="2:14" ht="15" hidden="1" x14ac:dyDescent="0.25">
      <c r="B4293" s="324" t="s">
        <v>17835</v>
      </c>
      <c r="C4293" s="324" t="s">
        <v>1255</v>
      </c>
      <c r="D4293" s="324" t="s">
        <v>4183</v>
      </c>
      <c r="E4293" s="324" t="s">
        <v>9442</v>
      </c>
      <c r="F4293" s="324" t="s">
        <v>801</v>
      </c>
      <c r="G4293" s="324" t="s">
        <v>896</v>
      </c>
      <c r="H4293" s="324" t="s">
        <v>6249</v>
      </c>
      <c r="I4293" s="325">
        <v>0</v>
      </c>
      <c r="J4293" s="325">
        <v>0</v>
      </c>
      <c r="K4293" s="325">
        <v>0</v>
      </c>
      <c r="L4293" s="325">
        <v>0</v>
      </c>
      <c r="M4293" s="325">
        <v>0</v>
      </c>
      <c r="N4293" s="324" t="s">
        <v>7279</v>
      </c>
    </row>
    <row r="4294" spans="2:14" ht="15" hidden="1" x14ac:dyDescent="0.25">
      <c r="B4294" s="324" t="s">
        <v>17836</v>
      </c>
      <c r="C4294" s="324" t="s">
        <v>1255</v>
      </c>
      <c r="D4294" s="324" t="s">
        <v>4183</v>
      </c>
      <c r="E4294" s="324" t="s">
        <v>6620</v>
      </c>
      <c r="F4294" s="324" t="s">
        <v>801</v>
      </c>
      <c r="G4294" s="324" t="s">
        <v>896</v>
      </c>
      <c r="H4294" s="324" t="s">
        <v>6249</v>
      </c>
      <c r="I4294" s="325">
        <v>0</v>
      </c>
      <c r="J4294" s="325">
        <v>0</v>
      </c>
      <c r="K4294" s="325">
        <v>0</v>
      </c>
      <c r="L4294" s="325">
        <v>0</v>
      </c>
      <c r="M4294" s="325">
        <v>0</v>
      </c>
      <c r="N4294" s="324" t="s">
        <v>7279</v>
      </c>
    </row>
    <row r="4295" spans="2:14" ht="15" hidden="1" x14ac:dyDescent="0.25">
      <c r="B4295" s="324" t="s">
        <v>17837</v>
      </c>
      <c r="C4295" s="324" t="s">
        <v>1255</v>
      </c>
      <c r="D4295" s="324" t="s">
        <v>4183</v>
      </c>
      <c r="E4295" s="324" t="s">
        <v>17838</v>
      </c>
      <c r="F4295" s="324" t="s">
        <v>801</v>
      </c>
      <c r="G4295" s="324" t="s">
        <v>896</v>
      </c>
      <c r="H4295" s="324" t="s">
        <v>6249</v>
      </c>
      <c r="I4295" s="325">
        <v>0</v>
      </c>
      <c r="J4295" s="325">
        <v>0</v>
      </c>
      <c r="K4295" s="325">
        <v>0</v>
      </c>
      <c r="L4295" s="325">
        <v>0</v>
      </c>
      <c r="M4295" s="325">
        <v>0</v>
      </c>
      <c r="N4295" s="324" t="s">
        <v>7279</v>
      </c>
    </row>
    <row r="4296" spans="2:14" ht="15" hidden="1" x14ac:dyDescent="0.25">
      <c r="B4296" s="324" t="s">
        <v>17839</v>
      </c>
      <c r="C4296" s="324" t="s">
        <v>1255</v>
      </c>
      <c r="D4296" s="324" t="s">
        <v>4183</v>
      </c>
      <c r="E4296" s="324" t="s">
        <v>17840</v>
      </c>
      <c r="F4296" s="324" t="s">
        <v>801</v>
      </c>
      <c r="G4296" s="324" t="s">
        <v>896</v>
      </c>
      <c r="H4296" s="324" t="s">
        <v>6249</v>
      </c>
      <c r="I4296" s="325">
        <v>0</v>
      </c>
      <c r="J4296" s="325">
        <v>0</v>
      </c>
      <c r="K4296" s="325">
        <v>0</v>
      </c>
      <c r="L4296" s="325">
        <v>0</v>
      </c>
      <c r="M4296" s="325">
        <v>0</v>
      </c>
      <c r="N4296" s="324" t="s">
        <v>7279</v>
      </c>
    </row>
    <row r="4297" spans="2:14" ht="15" hidden="1" x14ac:dyDescent="0.25">
      <c r="B4297" s="324" t="s">
        <v>17841</v>
      </c>
      <c r="C4297" s="324" t="s">
        <v>1255</v>
      </c>
      <c r="D4297" s="324" t="s">
        <v>4183</v>
      </c>
      <c r="E4297" s="324" t="s">
        <v>9443</v>
      </c>
      <c r="F4297" s="324" t="s">
        <v>801</v>
      </c>
      <c r="G4297" s="324" t="s">
        <v>896</v>
      </c>
      <c r="H4297" s="324" t="s">
        <v>6249</v>
      </c>
      <c r="I4297" s="325">
        <v>0</v>
      </c>
      <c r="J4297" s="325">
        <v>0</v>
      </c>
      <c r="K4297" s="325">
        <v>0</v>
      </c>
      <c r="L4297" s="325">
        <v>0</v>
      </c>
      <c r="M4297" s="325">
        <v>0</v>
      </c>
      <c r="N4297" s="324" t="s">
        <v>7279</v>
      </c>
    </row>
    <row r="4298" spans="2:14" ht="15" hidden="1" x14ac:dyDescent="0.25">
      <c r="B4298" s="326" t="s">
        <v>17842</v>
      </c>
      <c r="C4298" s="326" t="s">
        <v>1255</v>
      </c>
      <c r="D4298" s="326" t="s">
        <v>4183</v>
      </c>
      <c r="E4298" s="326" t="s">
        <v>21785</v>
      </c>
      <c r="F4298" s="326" t="s">
        <v>801</v>
      </c>
      <c r="G4298" s="326" t="s">
        <v>896</v>
      </c>
      <c r="H4298" s="326" t="s">
        <v>6249</v>
      </c>
      <c r="I4298" s="327">
        <v>0</v>
      </c>
      <c r="J4298" s="327">
        <v>0</v>
      </c>
      <c r="K4298" s="327">
        <v>0</v>
      </c>
      <c r="L4298" s="327">
        <v>0</v>
      </c>
      <c r="M4298" s="327">
        <v>0</v>
      </c>
      <c r="N4298" s="326" t="s">
        <v>7279</v>
      </c>
    </row>
    <row r="4299" spans="2:14" ht="15" hidden="1" x14ac:dyDescent="0.25">
      <c r="B4299" s="326" t="s">
        <v>17843</v>
      </c>
      <c r="C4299" s="326" t="s">
        <v>1255</v>
      </c>
      <c r="D4299" s="326" t="s">
        <v>4183</v>
      </c>
      <c r="E4299" s="326" t="s">
        <v>5374</v>
      </c>
      <c r="F4299" s="326" t="s">
        <v>3788</v>
      </c>
      <c r="G4299" s="326" t="s">
        <v>896</v>
      </c>
      <c r="H4299" s="326" t="s">
        <v>6249</v>
      </c>
      <c r="I4299" s="327">
        <v>0</v>
      </c>
      <c r="J4299" s="327">
        <v>0</v>
      </c>
      <c r="K4299" s="327">
        <v>0</v>
      </c>
      <c r="L4299" s="327">
        <v>0</v>
      </c>
      <c r="M4299" s="327">
        <v>0</v>
      </c>
      <c r="N4299" s="326" t="s">
        <v>7279</v>
      </c>
    </row>
    <row r="4300" spans="2:14" ht="15" hidden="1" x14ac:dyDescent="0.25">
      <c r="B4300" s="324" t="s">
        <v>17844</v>
      </c>
      <c r="C4300" s="324" t="s">
        <v>1255</v>
      </c>
      <c r="D4300" s="324" t="s">
        <v>4183</v>
      </c>
      <c r="E4300" s="324" t="s">
        <v>5894</v>
      </c>
      <c r="F4300" s="324" t="s">
        <v>801</v>
      </c>
      <c r="G4300" s="324" t="s">
        <v>896</v>
      </c>
      <c r="H4300" s="324" t="s">
        <v>6249</v>
      </c>
      <c r="I4300" s="325">
        <v>0</v>
      </c>
      <c r="J4300" s="325">
        <v>0</v>
      </c>
      <c r="K4300" s="325">
        <v>0</v>
      </c>
      <c r="L4300" s="325">
        <v>0</v>
      </c>
      <c r="M4300" s="325">
        <v>0</v>
      </c>
      <c r="N4300" s="324" t="s">
        <v>7279</v>
      </c>
    </row>
    <row r="4301" spans="2:14" ht="15" hidden="1" x14ac:dyDescent="0.25">
      <c r="B4301" s="326" t="s">
        <v>17845</v>
      </c>
      <c r="C4301" s="326" t="s">
        <v>1255</v>
      </c>
      <c r="D4301" s="326" t="s">
        <v>4183</v>
      </c>
      <c r="E4301" s="326" t="s">
        <v>21786</v>
      </c>
      <c r="F4301" s="326" t="s">
        <v>2327</v>
      </c>
      <c r="G4301" s="326" t="s">
        <v>896</v>
      </c>
      <c r="H4301" s="326" t="s">
        <v>6249</v>
      </c>
      <c r="I4301" s="327">
        <v>0</v>
      </c>
      <c r="J4301" s="327">
        <v>0</v>
      </c>
      <c r="K4301" s="327">
        <v>0</v>
      </c>
      <c r="L4301" s="327">
        <v>0</v>
      </c>
      <c r="M4301" s="327">
        <v>0</v>
      </c>
      <c r="N4301" s="326" t="s">
        <v>7279</v>
      </c>
    </row>
    <row r="4302" spans="2:14" ht="15" hidden="1" x14ac:dyDescent="0.25">
      <c r="B4302" s="326" t="s">
        <v>17846</v>
      </c>
      <c r="C4302" s="326" t="s">
        <v>1255</v>
      </c>
      <c r="D4302" s="326" t="s">
        <v>4183</v>
      </c>
      <c r="E4302" s="326" t="s">
        <v>6621</v>
      </c>
      <c r="F4302" s="326" t="s">
        <v>2327</v>
      </c>
      <c r="G4302" s="326" t="s">
        <v>896</v>
      </c>
      <c r="H4302" s="326" t="s">
        <v>6249</v>
      </c>
      <c r="I4302" s="327">
        <v>0</v>
      </c>
      <c r="J4302" s="327">
        <v>0</v>
      </c>
      <c r="K4302" s="327">
        <v>0</v>
      </c>
      <c r="L4302" s="327">
        <v>0</v>
      </c>
      <c r="M4302" s="327">
        <v>0</v>
      </c>
      <c r="N4302" s="326" t="s">
        <v>7279</v>
      </c>
    </row>
    <row r="4303" spans="2:14" ht="15" hidden="1" x14ac:dyDescent="0.25">
      <c r="B4303" s="326" t="s">
        <v>17847</v>
      </c>
      <c r="C4303" s="326" t="s">
        <v>1255</v>
      </c>
      <c r="D4303" s="326" t="s">
        <v>4183</v>
      </c>
      <c r="E4303" s="326" t="s">
        <v>6622</v>
      </c>
      <c r="F4303" s="326" t="s">
        <v>2327</v>
      </c>
      <c r="G4303" s="326" t="s">
        <v>896</v>
      </c>
      <c r="H4303" s="326" t="s">
        <v>6249</v>
      </c>
      <c r="I4303" s="327">
        <v>0</v>
      </c>
      <c r="J4303" s="327">
        <v>0</v>
      </c>
      <c r="K4303" s="327">
        <v>0</v>
      </c>
      <c r="L4303" s="327">
        <v>0</v>
      </c>
      <c r="M4303" s="327">
        <v>0</v>
      </c>
      <c r="N4303" s="326" t="s">
        <v>7279</v>
      </c>
    </row>
    <row r="4304" spans="2:14" ht="15" hidden="1" x14ac:dyDescent="0.25">
      <c r="B4304" s="326" t="s">
        <v>17848</v>
      </c>
      <c r="C4304" s="326" t="s">
        <v>1255</v>
      </c>
      <c r="D4304" s="326" t="s">
        <v>4183</v>
      </c>
      <c r="E4304" s="326" t="s">
        <v>6623</v>
      </c>
      <c r="F4304" s="326" t="s">
        <v>2327</v>
      </c>
      <c r="G4304" s="326" t="s">
        <v>896</v>
      </c>
      <c r="H4304" s="326" t="s">
        <v>6249</v>
      </c>
      <c r="I4304" s="327">
        <v>0</v>
      </c>
      <c r="J4304" s="327">
        <v>0</v>
      </c>
      <c r="K4304" s="327">
        <v>0</v>
      </c>
      <c r="L4304" s="327">
        <v>0</v>
      </c>
      <c r="M4304" s="327">
        <v>0</v>
      </c>
      <c r="N4304" s="326" t="s">
        <v>7279</v>
      </c>
    </row>
    <row r="4305" spans="2:14" ht="15" hidden="1" x14ac:dyDescent="0.25">
      <c r="B4305" s="326" t="s">
        <v>17849</v>
      </c>
      <c r="C4305" s="326" t="s">
        <v>1255</v>
      </c>
      <c r="D4305" s="326" t="s">
        <v>4183</v>
      </c>
      <c r="E4305" s="326" t="s">
        <v>6624</v>
      </c>
      <c r="F4305" s="326" t="s">
        <v>2327</v>
      </c>
      <c r="G4305" s="326" t="s">
        <v>896</v>
      </c>
      <c r="H4305" s="326" t="s">
        <v>6249</v>
      </c>
      <c r="I4305" s="327">
        <v>0</v>
      </c>
      <c r="J4305" s="327">
        <v>0</v>
      </c>
      <c r="K4305" s="327">
        <v>0</v>
      </c>
      <c r="L4305" s="327">
        <v>0</v>
      </c>
      <c r="M4305" s="327">
        <v>0</v>
      </c>
      <c r="N4305" s="326" t="s">
        <v>7279</v>
      </c>
    </row>
    <row r="4306" spans="2:14" ht="15" hidden="1" x14ac:dyDescent="0.25">
      <c r="B4306" s="326" t="s">
        <v>17850</v>
      </c>
      <c r="C4306" s="326" t="s">
        <v>1255</v>
      </c>
      <c r="D4306" s="326" t="s">
        <v>4183</v>
      </c>
      <c r="E4306" s="326" t="s">
        <v>6625</v>
      </c>
      <c r="F4306" s="326" t="s">
        <v>2327</v>
      </c>
      <c r="G4306" s="326" t="s">
        <v>896</v>
      </c>
      <c r="H4306" s="326" t="s">
        <v>6249</v>
      </c>
      <c r="I4306" s="327">
        <v>0</v>
      </c>
      <c r="J4306" s="327">
        <v>0</v>
      </c>
      <c r="K4306" s="327">
        <v>0</v>
      </c>
      <c r="L4306" s="327">
        <v>0</v>
      </c>
      <c r="M4306" s="327">
        <v>0</v>
      </c>
      <c r="N4306" s="326" t="s">
        <v>7279</v>
      </c>
    </row>
    <row r="4307" spans="2:14" ht="15" hidden="1" x14ac:dyDescent="0.25">
      <c r="B4307" s="326" t="s">
        <v>17851</v>
      </c>
      <c r="C4307" s="326" t="s">
        <v>1255</v>
      </c>
      <c r="D4307" s="326" t="s">
        <v>4183</v>
      </c>
      <c r="E4307" s="326" t="s">
        <v>17852</v>
      </c>
      <c r="F4307" s="326" t="s">
        <v>2327</v>
      </c>
      <c r="G4307" s="326" t="s">
        <v>896</v>
      </c>
      <c r="H4307" s="326" t="s">
        <v>6249</v>
      </c>
      <c r="I4307" s="327">
        <v>0</v>
      </c>
      <c r="J4307" s="327">
        <v>0</v>
      </c>
      <c r="K4307" s="327">
        <v>0</v>
      </c>
      <c r="L4307" s="327">
        <v>0</v>
      </c>
      <c r="M4307" s="327">
        <v>0</v>
      </c>
      <c r="N4307" s="326" t="s">
        <v>7279</v>
      </c>
    </row>
    <row r="4308" spans="2:14" ht="15" hidden="1" x14ac:dyDescent="0.25">
      <c r="B4308" s="324" t="s">
        <v>17853</v>
      </c>
      <c r="C4308" s="324" t="s">
        <v>1255</v>
      </c>
      <c r="D4308" s="324" t="s">
        <v>4183</v>
      </c>
      <c r="E4308" s="324" t="s">
        <v>6628</v>
      </c>
      <c r="F4308" s="324" t="s">
        <v>1226</v>
      </c>
      <c r="G4308" s="324" t="s">
        <v>896</v>
      </c>
      <c r="H4308" s="324" t="s">
        <v>6249</v>
      </c>
      <c r="I4308" s="325">
        <v>0</v>
      </c>
      <c r="J4308" s="325">
        <v>0</v>
      </c>
      <c r="K4308" s="325">
        <v>0</v>
      </c>
      <c r="L4308" s="325">
        <v>0</v>
      </c>
      <c r="M4308" s="325">
        <v>0</v>
      </c>
      <c r="N4308" s="324" t="s">
        <v>7279</v>
      </c>
    </row>
    <row r="4309" spans="2:14" ht="15" hidden="1" x14ac:dyDescent="0.25">
      <c r="B4309" s="324" t="s">
        <v>17854</v>
      </c>
      <c r="C4309" s="324" t="s">
        <v>1255</v>
      </c>
      <c r="D4309" s="324" t="s">
        <v>4183</v>
      </c>
      <c r="E4309" s="324" t="s">
        <v>6629</v>
      </c>
      <c r="F4309" s="324" t="s">
        <v>801</v>
      </c>
      <c r="G4309" s="324" t="s">
        <v>896</v>
      </c>
      <c r="H4309" s="324" t="s">
        <v>6249</v>
      </c>
      <c r="I4309" s="325">
        <v>0</v>
      </c>
      <c r="J4309" s="325">
        <v>0</v>
      </c>
      <c r="K4309" s="325">
        <v>0</v>
      </c>
      <c r="L4309" s="325">
        <v>0</v>
      </c>
      <c r="M4309" s="325">
        <v>0</v>
      </c>
      <c r="N4309" s="324" t="s">
        <v>7279</v>
      </c>
    </row>
    <row r="4310" spans="2:14" ht="15" hidden="1" x14ac:dyDescent="0.25">
      <c r="B4310" s="326" t="s">
        <v>17855</v>
      </c>
      <c r="C4310" s="326" t="s">
        <v>1255</v>
      </c>
      <c r="D4310" s="326" t="s">
        <v>4183</v>
      </c>
      <c r="E4310" s="326" t="s">
        <v>7781</v>
      </c>
      <c r="F4310" s="326" t="s">
        <v>2327</v>
      </c>
      <c r="G4310" s="326" t="s">
        <v>896</v>
      </c>
      <c r="H4310" s="326" t="s">
        <v>6249</v>
      </c>
      <c r="I4310" s="327">
        <v>0</v>
      </c>
      <c r="J4310" s="327">
        <v>0</v>
      </c>
      <c r="K4310" s="327">
        <v>0</v>
      </c>
      <c r="L4310" s="327">
        <v>0</v>
      </c>
      <c r="M4310" s="327">
        <v>0</v>
      </c>
      <c r="N4310" s="326" t="s">
        <v>7279</v>
      </c>
    </row>
    <row r="4311" spans="2:14" ht="15" hidden="1" x14ac:dyDescent="0.25">
      <c r="B4311" s="324" t="s">
        <v>17856</v>
      </c>
      <c r="C4311" s="324" t="s">
        <v>1255</v>
      </c>
      <c r="D4311" s="324" t="s">
        <v>4183</v>
      </c>
      <c r="E4311" s="324" t="s">
        <v>6635</v>
      </c>
      <c r="F4311" s="324" t="s">
        <v>801</v>
      </c>
      <c r="G4311" s="324" t="s">
        <v>896</v>
      </c>
      <c r="H4311" s="324" t="s">
        <v>6249</v>
      </c>
      <c r="I4311" s="325">
        <v>0</v>
      </c>
      <c r="J4311" s="325">
        <v>0</v>
      </c>
      <c r="K4311" s="325">
        <v>0</v>
      </c>
      <c r="L4311" s="325">
        <v>0</v>
      </c>
      <c r="M4311" s="325">
        <v>0</v>
      </c>
      <c r="N4311" s="324" t="s">
        <v>7279</v>
      </c>
    </row>
    <row r="4312" spans="2:14" ht="15" hidden="1" x14ac:dyDescent="0.25">
      <c r="B4312" s="324" t="s">
        <v>17857</v>
      </c>
      <c r="C4312" s="324" t="s">
        <v>1255</v>
      </c>
      <c r="D4312" s="324" t="s">
        <v>4183</v>
      </c>
      <c r="E4312" s="324" t="s">
        <v>17858</v>
      </c>
      <c r="F4312" s="324" t="s">
        <v>801</v>
      </c>
      <c r="G4312" s="324" t="s">
        <v>896</v>
      </c>
      <c r="H4312" s="324" t="s">
        <v>6249</v>
      </c>
      <c r="I4312" s="325">
        <v>0</v>
      </c>
      <c r="J4312" s="325">
        <v>0</v>
      </c>
      <c r="K4312" s="325">
        <v>0</v>
      </c>
      <c r="L4312" s="325">
        <v>0</v>
      </c>
      <c r="M4312" s="325">
        <v>0</v>
      </c>
      <c r="N4312" s="324" t="s">
        <v>7279</v>
      </c>
    </row>
    <row r="4313" spans="2:14" ht="15" hidden="1" x14ac:dyDescent="0.25">
      <c r="B4313" s="324" t="s">
        <v>17859</v>
      </c>
      <c r="C4313" s="324" t="s">
        <v>1255</v>
      </c>
      <c r="D4313" s="324" t="s">
        <v>4183</v>
      </c>
      <c r="E4313" s="324" t="s">
        <v>6637</v>
      </c>
      <c r="F4313" s="324" t="s">
        <v>2599</v>
      </c>
      <c r="G4313" s="324" t="s">
        <v>896</v>
      </c>
      <c r="H4313" s="324" t="s">
        <v>6249</v>
      </c>
      <c r="I4313" s="325">
        <v>0</v>
      </c>
      <c r="J4313" s="325">
        <v>0</v>
      </c>
      <c r="K4313" s="325">
        <v>0</v>
      </c>
      <c r="L4313" s="325">
        <v>0</v>
      </c>
      <c r="M4313" s="325">
        <v>0</v>
      </c>
      <c r="N4313" s="324" t="s">
        <v>7279</v>
      </c>
    </row>
    <row r="4314" spans="2:14" ht="15" hidden="1" x14ac:dyDescent="0.25">
      <c r="B4314" s="324" t="s">
        <v>17860</v>
      </c>
      <c r="C4314" s="324" t="s">
        <v>1255</v>
      </c>
      <c r="D4314" s="324" t="s">
        <v>4183</v>
      </c>
      <c r="E4314" s="324" t="s">
        <v>6638</v>
      </c>
      <c r="F4314" s="324" t="s">
        <v>801</v>
      </c>
      <c r="G4314" s="324" t="s">
        <v>896</v>
      </c>
      <c r="H4314" s="324" t="s">
        <v>6249</v>
      </c>
      <c r="I4314" s="325">
        <v>0</v>
      </c>
      <c r="J4314" s="325">
        <v>0</v>
      </c>
      <c r="K4314" s="325">
        <v>0</v>
      </c>
      <c r="L4314" s="325">
        <v>0</v>
      </c>
      <c r="M4314" s="325">
        <v>0</v>
      </c>
      <c r="N4314" s="324" t="s">
        <v>7279</v>
      </c>
    </row>
    <row r="4315" spans="2:14" ht="15" hidden="1" x14ac:dyDescent="0.25">
      <c r="B4315" s="324" t="s">
        <v>17861</v>
      </c>
      <c r="C4315" s="324" t="s">
        <v>1255</v>
      </c>
      <c r="D4315" s="324" t="s">
        <v>4183</v>
      </c>
      <c r="E4315" s="324" t="s">
        <v>6639</v>
      </c>
      <c r="F4315" s="324" t="s">
        <v>2327</v>
      </c>
      <c r="G4315" s="324" t="s">
        <v>896</v>
      </c>
      <c r="H4315" s="324" t="s">
        <v>6249</v>
      </c>
      <c r="I4315" s="325">
        <v>0</v>
      </c>
      <c r="J4315" s="325">
        <v>0</v>
      </c>
      <c r="K4315" s="325">
        <v>0</v>
      </c>
      <c r="L4315" s="325">
        <v>0</v>
      </c>
      <c r="M4315" s="325">
        <v>0</v>
      </c>
      <c r="N4315" s="324" t="s">
        <v>7279</v>
      </c>
    </row>
    <row r="4316" spans="2:14" ht="15" hidden="1" x14ac:dyDescent="0.25">
      <c r="B4316" s="324" t="s">
        <v>17862</v>
      </c>
      <c r="C4316" s="324" t="s">
        <v>1255</v>
      </c>
      <c r="D4316" s="324" t="s">
        <v>4183</v>
      </c>
      <c r="E4316" s="324" t="s">
        <v>6640</v>
      </c>
      <c r="F4316" s="324" t="s">
        <v>801</v>
      </c>
      <c r="G4316" s="324" t="s">
        <v>896</v>
      </c>
      <c r="H4316" s="324" t="s">
        <v>6249</v>
      </c>
      <c r="I4316" s="325">
        <v>0</v>
      </c>
      <c r="J4316" s="325">
        <v>0</v>
      </c>
      <c r="K4316" s="325">
        <v>0</v>
      </c>
      <c r="L4316" s="325">
        <v>0</v>
      </c>
      <c r="M4316" s="325">
        <v>0</v>
      </c>
      <c r="N4316" s="324" t="s">
        <v>7279</v>
      </c>
    </row>
    <row r="4317" spans="2:14" ht="15" hidden="1" x14ac:dyDescent="0.25">
      <c r="B4317" s="324" t="s">
        <v>17863</v>
      </c>
      <c r="C4317" s="324" t="s">
        <v>1255</v>
      </c>
      <c r="D4317" s="324" t="s">
        <v>4183</v>
      </c>
      <c r="E4317" s="324" t="s">
        <v>4436</v>
      </c>
      <c r="F4317" s="324" t="s">
        <v>801</v>
      </c>
      <c r="G4317" s="324" t="s">
        <v>896</v>
      </c>
      <c r="H4317" s="324" t="s">
        <v>6249</v>
      </c>
      <c r="I4317" s="325">
        <v>0</v>
      </c>
      <c r="J4317" s="325">
        <v>0</v>
      </c>
      <c r="K4317" s="325">
        <v>0</v>
      </c>
      <c r="L4317" s="325">
        <v>0</v>
      </c>
      <c r="M4317" s="325">
        <v>0</v>
      </c>
      <c r="N4317" s="324" t="s">
        <v>7279</v>
      </c>
    </row>
    <row r="4318" spans="2:14" ht="15" hidden="1" x14ac:dyDescent="0.25">
      <c r="B4318" s="324" t="s">
        <v>17864</v>
      </c>
      <c r="C4318" s="324" t="s">
        <v>1255</v>
      </c>
      <c r="D4318" s="324" t="s">
        <v>4183</v>
      </c>
      <c r="E4318" s="324" t="s">
        <v>6642</v>
      </c>
      <c r="F4318" s="324" t="s">
        <v>801</v>
      </c>
      <c r="G4318" s="324" t="s">
        <v>896</v>
      </c>
      <c r="H4318" s="324" t="s">
        <v>6249</v>
      </c>
      <c r="I4318" s="325">
        <v>0</v>
      </c>
      <c r="J4318" s="325">
        <v>0</v>
      </c>
      <c r="K4318" s="325">
        <v>0</v>
      </c>
      <c r="L4318" s="325">
        <v>0</v>
      </c>
      <c r="M4318" s="325">
        <v>0</v>
      </c>
      <c r="N4318" s="324" t="s">
        <v>7279</v>
      </c>
    </row>
    <row r="4319" spans="2:14" ht="15" hidden="1" x14ac:dyDescent="0.25">
      <c r="B4319" s="324" t="s">
        <v>17865</v>
      </c>
      <c r="C4319" s="324" t="s">
        <v>1255</v>
      </c>
      <c r="D4319" s="324" t="s">
        <v>4183</v>
      </c>
      <c r="E4319" s="324" t="s">
        <v>6643</v>
      </c>
      <c r="F4319" s="324" t="s">
        <v>801</v>
      </c>
      <c r="G4319" s="324" t="s">
        <v>896</v>
      </c>
      <c r="H4319" s="324" t="s">
        <v>6249</v>
      </c>
      <c r="I4319" s="325">
        <v>0</v>
      </c>
      <c r="J4319" s="325">
        <v>0</v>
      </c>
      <c r="K4319" s="325">
        <v>0</v>
      </c>
      <c r="L4319" s="325">
        <v>0</v>
      </c>
      <c r="M4319" s="325">
        <v>0</v>
      </c>
      <c r="N4319" s="324" t="s">
        <v>7279</v>
      </c>
    </row>
    <row r="4320" spans="2:14" ht="15" hidden="1" x14ac:dyDescent="0.25">
      <c r="B4320" s="324" t="s">
        <v>17866</v>
      </c>
      <c r="C4320" s="324" t="s">
        <v>1255</v>
      </c>
      <c r="D4320" s="324" t="s">
        <v>4183</v>
      </c>
      <c r="E4320" s="324" t="s">
        <v>7785</v>
      </c>
      <c r="F4320" s="324" t="s">
        <v>801</v>
      </c>
      <c r="G4320" s="324" t="s">
        <v>896</v>
      </c>
      <c r="H4320" s="324" t="s">
        <v>6249</v>
      </c>
      <c r="I4320" s="325">
        <v>0</v>
      </c>
      <c r="J4320" s="325">
        <v>0</v>
      </c>
      <c r="K4320" s="325">
        <v>0</v>
      </c>
      <c r="L4320" s="325">
        <v>0</v>
      </c>
      <c r="M4320" s="325">
        <v>0</v>
      </c>
      <c r="N4320" s="324" t="s">
        <v>7279</v>
      </c>
    </row>
    <row r="4321" spans="2:14" ht="15" hidden="1" x14ac:dyDescent="0.25">
      <c r="B4321" s="326" t="s">
        <v>17867</v>
      </c>
      <c r="C4321" s="326" t="s">
        <v>1255</v>
      </c>
      <c r="D4321" s="326" t="s">
        <v>4183</v>
      </c>
      <c r="E4321" s="326" t="s">
        <v>7786</v>
      </c>
      <c r="F4321" s="326" t="s">
        <v>2327</v>
      </c>
      <c r="G4321" s="326" t="s">
        <v>896</v>
      </c>
      <c r="H4321" s="326" t="s">
        <v>6249</v>
      </c>
      <c r="I4321" s="327">
        <v>0</v>
      </c>
      <c r="J4321" s="327">
        <v>0</v>
      </c>
      <c r="K4321" s="327">
        <v>0</v>
      </c>
      <c r="L4321" s="327">
        <v>0</v>
      </c>
      <c r="M4321" s="327">
        <v>0</v>
      </c>
      <c r="N4321" s="326" t="s">
        <v>7279</v>
      </c>
    </row>
    <row r="4322" spans="2:14" ht="15" hidden="1" x14ac:dyDescent="0.25">
      <c r="B4322" s="326" t="s">
        <v>17868</v>
      </c>
      <c r="C4322" s="326" t="s">
        <v>1255</v>
      </c>
      <c r="D4322" s="326" t="s">
        <v>4183</v>
      </c>
      <c r="E4322" s="326" t="s">
        <v>6647</v>
      </c>
      <c r="F4322" s="326" t="s">
        <v>801</v>
      </c>
      <c r="G4322" s="326" t="s">
        <v>896</v>
      </c>
      <c r="H4322" s="326" t="s">
        <v>6249</v>
      </c>
      <c r="I4322" s="327">
        <v>0</v>
      </c>
      <c r="J4322" s="327">
        <v>0</v>
      </c>
      <c r="K4322" s="327">
        <v>0</v>
      </c>
      <c r="L4322" s="327">
        <v>0</v>
      </c>
      <c r="M4322" s="327">
        <v>0</v>
      </c>
      <c r="N4322" s="326" t="s">
        <v>7279</v>
      </c>
    </row>
    <row r="4323" spans="2:14" ht="15" hidden="1" x14ac:dyDescent="0.25">
      <c r="B4323" s="326" t="s">
        <v>17869</v>
      </c>
      <c r="C4323" s="326" t="s">
        <v>1255</v>
      </c>
      <c r="D4323" s="326" t="s">
        <v>4183</v>
      </c>
      <c r="E4323" s="326" t="s">
        <v>17870</v>
      </c>
      <c r="F4323" s="326" t="s">
        <v>801</v>
      </c>
      <c r="G4323" s="326" t="s">
        <v>896</v>
      </c>
      <c r="H4323" s="326" t="s">
        <v>6249</v>
      </c>
      <c r="I4323" s="327">
        <v>0</v>
      </c>
      <c r="J4323" s="327">
        <v>0</v>
      </c>
      <c r="K4323" s="327">
        <v>0</v>
      </c>
      <c r="L4323" s="327">
        <v>0</v>
      </c>
      <c r="M4323" s="327">
        <v>0</v>
      </c>
      <c r="N4323" s="326" t="s">
        <v>7279</v>
      </c>
    </row>
    <row r="4324" spans="2:14" ht="15" hidden="1" x14ac:dyDescent="0.25">
      <c r="B4324" s="326" t="s">
        <v>17871</v>
      </c>
      <c r="C4324" s="326" t="s">
        <v>1255</v>
      </c>
      <c r="D4324" s="326" t="s">
        <v>4183</v>
      </c>
      <c r="E4324" s="326" t="s">
        <v>6649</v>
      </c>
      <c r="F4324" s="326" t="s">
        <v>801</v>
      </c>
      <c r="G4324" s="326" t="s">
        <v>896</v>
      </c>
      <c r="H4324" s="326" t="s">
        <v>6249</v>
      </c>
      <c r="I4324" s="327">
        <v>0</v>
      </c>
      <c r="J4324" s="327">
        <v>0</v>
      </c>
      <c r="K4324" s="327">
        <v>0</v>
      </c>
      <c r="L4324" s="327">
        <v>0</v>
      </c>
      <c r="M4324" s="327">
        <v>0</v>
      </c>
      <c r="N4324" s="326" t="s">
        <v>7279</v>
      </c>
    </row>
    <row r="4325" spans="2:14" ht="15" hidden="1" x14ac:dyDescent="0.25">
      <c r="B4325" s="324" t="s">
        <v>17872</v>
      </c>
      <c r="C4325" s="324" t="s">
        <v>1255</v>
      </c>
      <c r="D4325" s="324" t="s">
        <v>4183</v>
      </c>
      <c r="E4325" s="324" t="s">
        <v>6652</v>
      </c>
      <c r="F4325" s="324" t="s">
        <v>2327</v>
      </c>
      <c r="G4325" s="324" t="s">
        <v>896</v>
      </c>
      <c r="H4325" s="324" t="s">
        <v>6249</v>
      </c>
      <c r="I4325" s="325">
        <v>0</v>
      </c>
      <c r="J4325" s="325">
        <v>0</v>
      </c>
      <c r="K4325" s="325">
        <v>0</v>
      </c>
      <c r="L4325" s="325">
        <v>0</v>
      </c>
      <c r="M4325" s="325">
        <v>0</v>
      </c>
      <c r="N4325" s="324" t="s">
        <v>7279</v>
      </c>
    </row>
    <row r="4326" spans="2:14" ht="15" hidden="1" x14ac:dyDescent="0.25">
      <c r="B4326" s="326" t="s">
        <v>17873</v>
      </c>
      <c r="C4326" s="326" t="s">
        <v>1255</v>
      </c>
      <c r="D4326" s="326" t="s">
        <v>4183</v>
      </c>
      <c r="E4326" s="326" t="s">
        <v>6656</v>
      </c>
      <c r="F4326" s="326" t="s">
        <v>801</v>
      </c>
      <c r="G4326" s="326" t="s">
        <v>896</v>
      </c>
      <c r="H4326" s="326" t="s">
        <v>6249</v>
      </c>
      <c r="I4326" s="327">
        <v>0</v>
      </c>
      <c r="J4326" s="327">
        <v>0</v>
      </c>
      <c r="K4326" s="327">
        <v>0</v>
      </c>
      <c r="L4326" s="327">
        <v>0</v>
      </c>
      <c r="M4326" s="327">
        <v>0</v>
      </c>
      <c r="N4326" s="326" t="s">
        <v>7279</v>
      </c>
    </row>
    <row r="4327" spans="2:14" ht="15" hidden="1" x14ac:dyDescent="0.25">
      <c r="B4327" s="326" t="s">
        <v>17874</v>
      </c>
      <c r="C4327" s="326" t="s">
        <v>1255</v>
      </c>
      <c r="D4327" s="326" t="s">
        <v>4183</v>
      </c>
      <c r="E4327" s="326" t="s">
        <v>6657</v>
      </c>
      <c r="F4327" s="326" t="s">
        <v>801</v>
      </c>
      <c r="G4327" s="326" t="s">
        <v>896</v>
      </c>
      <c r="H4327" s="326" t="s">
        <v>6249</v>
      </c>
      <c r="I4327" s="327">
        <v>0</v>
      </c>
      <c r="J4327" s="327">
        <v>0</v>
      </c>
      <c r="K4327" s="327">
        <v>0</v>
      </c>
      <c r="L4327" s="327">
        <v>0</v>
      </c>
      <c r="M4327" s="327">
        <v>0</v>
      </c>
      <c r="N4327" s="326" t="s">
        <v>7279</v>
      </c>
    </row>
    <row r="4328" spans="2:14" ht="15" hidden="1" x14ac:dyDescent="0.25">
      <c r="B4328" s="326" t="s">
        <v>17875</v>
      </c>
      <c r="C4328" s="326" t="s">
        <v>1255</v>
      </c>
      <c r="D4328" s="326" t="s">
        <v>4183</v>
      </c>
      <c r="E4328" s="326" t="s">
        <v>17876</v>
      </c>
      <c r="F4328" s="326" t="s">
        <v>801</v>
      </c>
      <c r="G4328" s="326" t="s">
        <v>896</v>
      </c>
      <c r="H4328" s="326" t="s">
        <v>6249</v>
      </c>
      <c r="I4328" s="327">
        <v>0</v>
      </c>
      <c r="J4328" s="327">
        <v>0</v>
      </c>
      <c r="K4328" s="327">
        <v>0</v>
      </c>
      <c r="L4328" s="327">
        <v>0</v>
      </c>
      <c r="M4328" s="327">
        <v>0</v>
      </c>
      <c r="N4328" s="326" t="s">
        <v>7279</v>
      </c>
    </row>
    <row r="4329" spans="2:14" ht="15" hidden="1" x14ac:dyDescent="0.25">
      <c r="B4329" s="326" t="s">
        <v>17877</v>
      </c>
      <c r="C4329" s="326" t="s">
        <v>1255</v>
      </c>
      <c r="D4329" s="326" t="s">
        <v>4183</v>
      </c>
      <c r="E4329" s="326" t="s">
        <v>6659</v>
      </c>
      <c r="F4329" s="326" t="s">
        <v>801</v>
      </c>
      <c r="G4329" s="326" t="s">
        <v>896</v>
      </c>
      <c r="H4329" s="326" t="s">
        <v>6249</v>
      </c>
      <c r="I4329" s="327">
        <v>0</v>
      </c>
      <c r="J4329" s="327">
        <v>0</v>
      </c>
      <c r="K4329" s="327">
        <v>0</v>
      </c>
      <c r="L4329" s="327">
        <v>0</v>
      </c>
      <c r="M4329" s="327">
        <v>0</v>
      </c>
      <c r="N4329" s="326" t="s">
        <v>7279</v>
      </c>
    </row>
    <row r="4330" spans="2:14" ht="15" hidden="1" x14ac:dyDescent="0.25">
      <c r="B4330" s="326" t="s">
        <v>17878</v>
      </c>
      <c r="C4330" s="326" t="s">
        <v>1255</v>
      </c>
      <c r="D4330" s="326" t="s">
        <v>4183</v>
      </c>
      <c r="E4330" s="326" t="s">
        <v>6660</v>
      </c>
      <c r="F4330" s="326" t="s">
        <v>801</v>
      </c>
      <c r="G4330" s="326" t="s">
        <v>896</v>
      </c>
      <c r="H4330" s="326" t="s">
        <v>6249</v>
      </c>
      <c r="I4330" s="327">
        <v>0</v>
      </c>
      <c r="J4330" s="327">
        <v>0</v>
      </c>
      <c r="K4330" s="327">
        <v>0</v>
      </c>
      <c r="L4330" s="327">
        <v>0</v>
      </c>
      <c r="M4330" s="327">
        <v>0</v>
      </c>
      <c r="N4330" s="326" t="s">
        <v>7279</v>
      </c>
    </row>
    <row r="4331" spans="2:14" ht="15" hidden="1" x14ac:dyDescent="0.25">
      <c r="B4331" s="326" t="s">
        <v>17879</v>
      </c>
      <c r="C4331" s="326" t="s">
        <v>1255</v>
      </c>
      <c r="D4331" s="326" t="s">
        <v>4183</v>
      </c>
      <c r="E4331" s="326" t="s">
        <v>6661</v>
      </c>
      <c r="F4331" s="326" t="s">
        <v>801</v>
      </c>
      <c r="G4331" s="326" t="s">
        <v>896</v>
      </c>
      <c r="H4331" s="326" t="s">
        <v>6249</v>
      </c>
      <c r="I4331" s="327">
        <v>0</v>
      </c>
      <c r="J4331" s="327">
        <v>0</v>
      </c>
      <c r="K4331" s="327">
        <v>0</v>
      </c>
      <c r="L4331" s="327">
        <v>0</v>
      </c>
      <c r="M4331" s="327">
        <v>0</v>
      </c>
      <c r="N4331" s="326" t="s">
        <v>7279</v>
      </c>
    </row>
    <row r="4332" spans="2:14" ht="15" hidden="1" x14ac:dyDescent="0.25">
      <c r="B4332" s="326" t="s">
        <v>17880</v>
      </c>
      <c r="C4332" s="326" t="s">
        <v>1255</v>
      </c>
      <c r="D4332" s="326" t="s">
        <v>4183</v>
      </c>
      <c r="E4332" s="326" t="s">
        <v>6662</v>
      </c>
      <c r="F4332" s="326" t="s">
        <v>801</v>
      </c>
      <c r="G4332" s="326" t="s">
        <v>896</v>
      </c>
      <c r="H4332" s="326" t="s">
        <v>6249</v>
      </c>
      <c r="I4332" s="327">
        <v>0</v>
      </c>
      <c r="J4332" s="327">
        <v>0</v>
      </c>
      <c r="K4332" s="327">
        <v>0</v>
      </c>
      <c r="L4332" s="327">
        <v>0</v>
      </c>
      <c r="M4332" s="327">
        <v>0</v>
      </c>
      <c r="N4332" s="326" t="s">
        <v>7279</v>
      </c>
    </row>
    <row r="4333" spans="2:14" ht="15" hidden="1" x14ac:dyDescent="0.25">
      <c r="B4333" s="326" t="s">
        <v>17881</v>
      </c>
      <c r="C4333" s="326" t="s">
        <v>1255</v>
      </c>
      <c r="D4333" s="326" t="s">
        <v>4183</v>
      </c>
      <c r="E4333" s="326" t="s">
        <v>6663</v>
      </c>
      <c r="F4333" s="326" t="s">
        <v>801</v>
      </c>
      <c r="G4333" s="326" t="s">
        <v>896</v>
      </c>
      <c r="H4333" s="326" t="s">
        <v>6249</v>
      </c>
      <c r="I4333" s="327">
        <v>0</v>
      </c>
      <c r="J4333" s="327">
        <v>0</v>
      </c>
      <c r="K4333" s="327">
        <v>0</v>
      </c>
      <c r="L4333" s="327">
        <v>0</v>
      </c>
      <c r="M4333" s="327">
        <v>0</v>
      </c>
      <c r="N4333" s="326" t="s">
        <v>7279</v>
      </c>
    </row>
    <row r="4334" spans="2:14" ht="15" hidden="1" x14ac:dyDescent="0.25">
      <c r="B4334" s="326" t="s">
        <v>17882</v>
      </c>
      <c r="C4334" s="326" t="s">
        <v>1255</v>
      </c>
      <c r="D4334" s="326" t="s">
        <v>4183</v>
      </c>
      <c r="E4334" s="326" t="s">
        <v>17883</v>
      </c>
      <c r="F4334" s="326" t="s">
        <v>801</v>
      </c>
      <c r="G4334" s="326" t="s">
        <v>896</v>
      </c>
      <c r="H4334" s="326" t="s">
        <v>6249</v>
      </c>
      <c r="I4334" s="327">
        <v>0</v>
      </c>
      <c r="J4334" s="327">
        <v>0</v>
      </c>
      <c r="K4334" s="327">
        <v>0</v>
      </c>
      <c r="L4334" s="327">
        <v>0</v>
      </c>
      <c r="M4334" s="327">
        <v>0</v>
      </c>
      <c r="N4334" s="326" t="s">
        <v>7279</v>
      </c>
    </row>
    <row r="4335" spans="2:14" ht="15" hidden="1" x14ac:dyDescent="0.25">
      <c r="B4335" s="326" t="s">
        <v>17884</v>
      </c>
      <c r="C4335" s="326" t="s">
        <v>1255</v>
      </c>
      <c r="D4335" s="326" t="s">
        <v>4183</v>
      </c>
      <c r="E4335" s="326" t="s">
        <v>17885</v>
      </c>
      <c r="F4335" s="326" t="s">
        <v>801</v>
      </c>
      <c r="G4335" s="326" t="s">
        <v>896</v>
      </c>
      <c r="H4335" s="326" t="s">
        <v>6249</v>
      </c>
      <c r="I4335" s="327">
        <v>0</v>
      </c>
      <c r="J4335" s="327">
        <v>0</v>
      </c>
      <c r="K4335" s="327">
        <v>0</v>
      </c>
      <c r="L4335" s="327">
        <v>0</v>
      </c>
      <c r="M4335" s="327">
        <v>0</v>
      </c>
      <c r="N4335" s="326" t="s">
        <v>7279</v>
      </c>
    </row>
    <row r="4336" spans="2:14" ht="15" hidden="1" x14ac:dyDescent="0.25">
      <c r="B4336" s="324" t="s">
        <v>17886</v>
      </c>
      <c r="C4336" s="324" t="s">
        <v>1255</v>
      </c>
      <c r="D4336" s="324" t="s">
        <v>4183</v>
      </c>
      <c r="E4336" s="324" t="s">
        <v>6667</v>
      </c>
      <c r="F4336" s="324" t="s">
        <v>801</v>
      </c>
      <c r="G4336" s="324" t="s">
        <v>896</v>
      </c>
      <c r="H4336" s="324" t="s">
        <v>6249</v>
      </c>
      <c r="I4336" s="325">
        <v>0</v>
      </c>
      <c r="J4336" s="325">
        <v>0</v>
      </c>
      <c r="K4336" s="325">
        <v>0</v>
      </c>
      <c r="L4336" s="325">
        <v>0</v>
      </c>
      <c r="M4336" s="325">
        <v>0</v>
      </c>
      <c r="N4336" s="324" t="s">
        <v>7279</v>
      </c>
    </row>
    <row r="4337" spans="2:14" ht="15" hidden="1" x14ac:dyDescent="0.25">
      <c r="B4337" s="326" t="s">
        <v>17887</v>
      </c>
      <c r="C4337" s="326" t="s">
        <v>1255</v>
      </c>
      <c r="D4337" s="326" t="s">
        <v>4183</v>
      </c>
      <c r="E4337" s="326" t="s">
        <v>21787</v>
      </c>
      <c r="F4337" s="326" t="s">
        <v>801</v>
      </c>
      <c r="G4337" s="326" t="s">
        <v>896</v>
      </c>
      <c r="H4337" s="326" t="s">
        <v>6249</v>
      </c>
      <c r="I4337" s="327">
        <v>0</v>
      </c>
      <c r="J4337" s="327">
        <v>0</v>
      </c>
      <c r="K4337" s="327">
        <v>0</v>
      </c>
      <c r="L4337" s="327">
        <v>0</v>
      </c>
      <c r="M4337" s="327">
        <v>0</v>
      </c>
      <c r="N4337" s="326" t="s">
        <v>7279</v>
      </c>
    </row>
    <row r="4338" spans="2:14" ht="15" hidden="1" x14ac:dyDescent="0.25">
      <c r="B4338" s="326" t="s">
        <v>17888</v>
      </c>
      <c r="C4338" s="326" t="s">
        <v>1255</v>
      </c>
      <c r="D4338" s="326" t="s">
        <v>4183</v>
      </c>
      <c r="E4338" s="326" t="s">
        <v>6882</v>
      </c>
      <c r="F4338" s="326" t="s">
        <v>801</v>
      </c>
      <c r="G4338" s="326" t="s">
        <v>896</v>
      </c>
      <c r="H4338" s="326" t="s">
        <v>6249</v>
      </c>
      <c r="I4338" s="327">
        <v>0</v>
      </c>
      <c r="J4338" s="327">
        <v>0</v>
      </c>
      <c r="K4338" s="327">
        <v>0</v>
      </c>
      <c r="L4338" s="327">
        <v>0</v>
      </c>
      <c r="M4338" s="327">
        <v>0</v>
      </c>
      <c r="N4338" s="326" t="s">
        <v>7279</v>
      </c>
    </row>
    <row r="4339" spans="2:14" ht="15" hidden="1" x14ac:dyDescent="0.25">
      <c r="B4339" s="324" t="s">
        <v>17889</v>
      </c>
      <c r="C4339" s="324" t="s">
        <v>1255</v>
      </c>
      <c r="D4339" s="324" t="s">
        <v>4183</v>
      </c>
      <c r="E4339" s="324" t="s">
        <v>9391</v>
      </c>
      <c r="F4339" s="324" t="s">
        <v>2327</v>
      </c>
      <c r="G4339" s="324" t="s">
        <v>896</v>
      </c>
      <c r="H4339" s="324" t="s">
        <v>6249</v>
      </c>
      <c r="I4339" s="325">
        <v>0</v>
      </c>
      <c r="J4339" s="325">
        <v>0</v>
      </c>
      <c r="K4339" s="325">
        <v>0</v>
      </c>
      <c r="L4339" s="325">
        <v>0</v>
      </c>
      <c r="M4339" s="325">
        <v>0</v>
      </c>
      <c r="N4339" s="324" t="s">
        <v>7279</v>
      </c>
    </row>
    <row r="4340" spans="2:14" ht="15" hidden="1" x14ac:dyDescent="0.25">
      <c r="B4340" s="326" t="s">
        <v>17890</v>
      </c>
      <c r="C4340" s="326" t="s">
        <v>1255</v>
      </c>
      <c r="D4340" s="326" t="s">
        <v>4183</v>
      </c>
      <c r="E4340" s="326" t="s">
        <v>6670</v>
      </c>
      <c r="F4340" s="326" t="s">
        <v>801</v>
      </c>
      <c r="G4340" s="326" t="s">
        <v>896</v>
      </c>
      <c r="H4340" s="326" t="s">
        <v>6249</v>
      </c>
      <c r="I4340" s="327">
        <v>0</v>
      </c>
      <c r="J4340" s="327">
        <v>0</v>
      </c>
      <c r="K4340" s="327">
        <v>0</v>
      </c>
      <c r="L4340" s="327">
        <v>0</v>
      </c>
      <c r="M4340" s="327">
        <v>0</v>
      </c>
      <c r="N4340" s="326" t="s">
        <v>7279</v>
      </c>
    </row>
    <row r="4341" spans="2:14" ht="15" hidden="1" x14ac:dyDescent="0.25">
      <c r="B4341" s="326" t="s">
        <v>17891</v>
      </c>
      <c r="C4341" s="326" t="s">
        <v>1255</v>
      </c>
      <c r="D4341" s="326" t="s">
        <v>4183</v>
      </c>
      <c r="E4341" s="326" t="s">
        <v>6671</v>
      </c>
      <c r="F4341" s="326" t="s">
        <v>801</v>
      </c>
      <c r="G4341" s="326" t="s">
        <v>896</v>
      </c>
      <c r="H4341" s="326" t="s">
        <v>6249</v>
      </c>
      <c r="I4341" s="327">
        <v>0</v>
      </c>
      <c r="J4341" s="327">
        <v>0</v>
      </c>
      <c r="K4341" s="327">
        <v>0</v>
      </c>
      <c r="L4341" s="327">
        <v>0</v>
      </c>
      <c r="M4341" s="327">
        <v>0</v>
      </c>
      <c r="N4341" s="326" t="s">
        <v>7279</v>
      </c>
    </row>
    <row r="4342" spans="2:14" ht="15" hidden="1" x14ac:dyDescent="0.25">
      <c r="B4342" s="324" t="s">
        <v>17892</v>
      </c>
      <c r="C4342" s="324" t="s">
        <v>1255</v>
      </c>
      <c r="D4342" s="324" t="s">
        <v>4183</v>
      </c>
      <c r="E4342" s="324" t="s">
        <v>6673</v>
      </c>
      <c r="F4342" s="324" t="s">
        <v>2327</v>
      </c>
      <c r="G4342" s="324" t="s">
        <v>896</v>
      </c>
      <c r="H4342" s="324" t="s">
        <v>6249</v>
      </c>
      <c r="I4342" s="325">
        <v>0</v>
      </c>
      <c r="J4342" s="325">
        <v>0</v>
      </c>
      <c r="K4342" s="325">
        <v>0</v>
      </c>
      <c r="L4342" s="325">
        <v>0</v>
      </c>
      <c r="M4342" s="325">
        <v>0</v>
      </c>
      <c r="N4342" s="324" t="s">
        <v>7279</v>
      </c>
    </row>
    <row r="4343" spans="2:14" ht="15" hidden="1" x14ac:dyDescent="0.25">
      <c r="B4343" s="324" t="s">
        <v>17893</v>
      </c>
      <c r="C4343" s="324" t="s">
        <v>1255</v>
      </c>
      <c r="D4343" s="324" t="s">
        <v>4183</v>
      </c>
      <c r="E4343" s="324" t="s">
        <v>7371</v>
      </c>
      <c r="F4343" s="324" t="s">
        <v>801</v>
      </c>
      <c r="G4343" s="324" t="s">
        <v>896</v>
      </c>
      <c r="H4343" s="324" t="s">
        <v>6249</v>
      </c>
      <c r="I4343" s="325">
        <v>0</v>
      </c>
      <c r="J4343" s="325">
        <v>0</v>
      </c>
      <c r="K4343" s="325">
        <v>0</v>
      </c>
      <c r="L4343" s="325">
        <v>0</v>
      </c>
      <c r="M4343" s="325">
        <v>0</v>
      </c>
      <c r="N4343" s="324" t="s">
        <v>7279</v>
      </c>
    </row>
    <row r="4344" spans="2:14" ht="15" hidden="1" x14ac:dyDescent="0.25">
      <c r="B4344" s="326" t="s">
        <v>17894</v>
      </c>
      <c r="C4344" s="326" t="s">
        <v>1255</v>
      </c>
      <c r="D4344" s="326" t="s">
        <v>4183</v>
      </c>
      <c r="E4344" s="326" t="s">
        <v>6674</v>
      </c>
      <c r="F4344" s="326" t="s">
        <v>2444</v>
      </c>
      <c r="G4344" s="326" t="s">
        <v>896</v>
      </c>
      <c r="H4344" s="326" t="s">
        <v>6249</v>
      </c>
      <c r="I4344" s="327">
        <v>0</v>
      </c>
      <c r="J4344" s="327">
        <v>0</v>
      </c>
      <c r="K4344" s="327">
        <v>0</v>
      </c>
      <c r="L4344" s="327">
        <v>0</v>
      </c>
      <c r="M4344" s="327">
        <v>0</v>
      </c>
      <c r="N4344" s="326" t="s">
        <v>7279</v>
      </c>
    </row>
    <row r="4345" spans="2:14" ht="15" hidden="1" x14ac:dyDescent="0.25">
      <c r="B4345" s="324" t="s">
        <v>17895</v>
      </c>
      <c r="C4345" s="324" t="s">
        <v>1255</v>
      </c>
      <c r="D4345" s="324" t="s">
        <v>4183</v>
      </c>
      <c r="E4345" s="324" t="s">
        <v>6676</v>
      </c>
      <c r="F4345" s="324" t="s">
        <v>2327</v>
      </c>
      <c r="G4345" s="324" t="s">
        <v>896</v>
      </c>
      <c r="H4345" s="324" t="s">
        <v>6249</v>
      </c>
      <c r="I4345" s="325">
        <v>0</v>
      </c>
      <c r="J4345" s="325">
        <v>0</v>
      </c>
      <c r="K4345" s="325">
        <v>0</v>
      </c>
      <c r="L4345" s="325">
        <v>0</v>
      </c>
      <c r="M4345" s="325">
        <v>0</v>
      </c>
      <c r="N4345" s="324" t="s">
        <v>7279</v>
      </c>
    </row>
    <row r="4346" spans="2:14" ht="15" hidden="1" x14ac:dyDescent="0.25">
      <c r="B4346" s="324" t="s">
        <v>17896</v>
      </c>
      <c r="C4346" s="324" t="s">
        <v>1255</v>
      </c>
      <c r="D4346" s="324" t="s">
        <v>4183</v>
      </c>
      <c r="E4346" s="324" t="s">
        <v>7125</v>
      </c>
      <c r="F4346" s="324" t="s">
        <v>801</v>
      </c>
      <c r="G4346" s="324" t="s">
        <v>896</v>
      </c>
      <c r="H4346" s="324" t="s">
        <v>6249</v>
      </c>
      <c r="I4346" s="325">
        <v>0</v>
      </c>
      <c r="J4346" s="325">
        <v>0</v>
      </c>
      <c r="K4346" s="325">
        <v>0</v>
      </c>
      <c r="L4346" s="325">
        <v>0</v>
      </c>
      <c r="M4346" s="325">
        <v>0</v>
      </c>
      <c r="N4346" s="324" t="s">
        <v>7279</v>
      </c>
    </row>
    <row r="4347" spans="2:14" ht="15" hidden="1" x14ac:dyDescent="0.25">
      <c r="B4347" s="326" t="s">
        <v>17897</v>
      </c>
      <c r="C4347" s="326" t="s">
        <v>1255</v>
      </c>
      <c r="D4347" s="326" t="s">
        <v>4183</v>
      </c>
      <c r="E4347" s="326" t="s">
        <v>21788</v>
      </c>
      <c r="F4347" s="326" t="s">
        <v>801</v>
      </c>
      <c r="G4347" s="326" t="s">
        <v>896</v>
      </c>
      <c r="H4347" s="326" t="s">
        <v>6249</v>
      </c>
      <c r="I4347" s="327">
        <v>0</v>
      </c>
      <c r="J4347" s="327">
        <v>0</v>
      </c>
      <c r="K4347" s="327">
        <v>0</v>
      </c>
      <c r="L4347" s="327">
        <v>0</v>
      </c>
      <c r="M4347" s="327">
        <v>0</v>
      </c>
      <c r="N4347" s="326" t="s">
        <v>7279</v>
      </c>
    </row>
    <row r="4348" spans="2:14" ht="15" hidden="1" x14ac:dyDescent="0.25">
      <c r="B4348" s="324" t="s">
        <v>17898</v>
      </c>
      <c r="C4348" s="324" t="s">
        <v>1255</v>
      </c>
      <c r="D4348" s="324" t="s">
        <v>4183</v>
      </c>
      <c r="E4348" s="324" t="s">
        <v>6679</v>
      </c>
      <c r="F4348" s="324" t="s">
        <v>2327</v>
      </c>
      <c r="G4348" s="324" t="s">
        <v>896</v>
      </c>
      <c r="H4348" s="324" t="s">
        <v>6249</v>
      </c>
      <c r="I4348" s="325">
        <v>0</v>
      </c>
      <c r="J4348" s="325">
        <v>0</v>
      </c>
      <c r="K4348" s="325">
        <v>0</v>
      </c>
      <c r="L4348" s="325">
        <v>0</v>
      </c>
      <c r="M4348" s="325">
        <v>0</v>
      </c>
      <c r="N4348" s="324" t="s">
        <v>7279</v>
      </c>
    </row>
    <row r="4349" spans="2:14" ht="15" hidden="1" x14ac:dyDescent="0.25">
      <c r="B4349" s="324" t="s">
        <v>17899</v>
      </c>
      <c r="C4349" s="324" t="s">
        <v>1255</v>
      </c>
      <c r="D4349" s="324" t="s">
        <v>4183</v>
      </c>
      <c r="E4349" s="324" t="s">
        <v>6680</v>
      </c>
      <c r="F4349" s="324" t="s">
        <v>801</v>
      </c>
      <c r="G4349" s="324" t="s">
        <v>896</v>
      </c>
      <c r="H4349" s="324" t="s">
        <v>6249</v>
      </c>
      <c r="I4349" s="325">
        <v>0</v>
      </c>
      <c r="J4349" s="325">
        <v>0</v>
      </c>
      <c r="K4349" s="325">
        <v>0</v>
      </c>
      <c r="L4349" s="325">
        <v>0</v>
      </c>
      <c r="M4349" s="325">
        <v>0</v>
      </c>
      <c r="N4349" s="324" t="s">
        <v>7279</v>
      </c>
    </row>
    <row r="4350" spans="2:14" ht="15" hidden="1" x14ac:dyDescent="0.25">
      <c r="B4350" s="324" t="s">
        <v>17900</v>
      </c>
      <c r="C4350" s="324" t="s">
        <v>1255</v>
      </c>
      <c r="D4350" s="324" t="s">
        <v>4183</v>
      </c>
      <c r="E4350" s="324" t="s">
        <v>7792</v>
      </c>
      <c r="F4350" s="324" t="s">
        <v>801</v>
      </c>
      <c r="G4350" s="324" t="s">
        <v>896</v>
      </c>
      <c r="H4350" s="324" t="s">
        <v>6249</v>
      </c>
      <c r="I4350" s="325">
        <v>0</v>
      </c>
      <c r="J4350" s="325">
        <v>0</v>
      </c>
      <c r="K4350" s="325">
        <v>0</v>
      </c>
      <c r="L4350" s="325">
        <v>0</v>
      </c>
      <c r="M4350" s="325">
        <v>0</v>
      </c>
      <c r="N4350" s="324" t="s">
        <v>7279</v>
      </c>
    </row>
    <row r="4351" spans="2:14" ht="15" hidden="1" x14ac:dyDescent="0.25">
      <c r="B4351" s="326" t="s">
        <v>17901</v>
      </c>
      <c r="C4351" s="326" t="s">
        <v>1255</v>
      </c>
      <c r="D4351" s="326" t="s">
        <v>4183</v>
      </c>
      <c r="E4351" s="326" t="s">
        <v>6681</v>
      </c>
      <c r="F4351" s="326" t="s">
        <v>801</v>
      </c>
      <c r="G4351" s="326" t="s">
        <v>896</v>
      </c>
      <c r="H4351" s="326" t="s">
        <v>6249</v>
      </c>
      <c r="I4351" s="327">
        <v>0</v>
      </c>
      <c r="J4351" s="327">
        <v>0</v>
      </c>
      <c r="K4351" s="327">
        <v>0</v>
      </c>
      <c r="L4351" s="327">
        <v>0</v>
      </c>
      <c r="M4351" s="327">
        <v>0</v>
      </c>
      <c r="N4351" s="326" t="s">
        <v>7279</v>
      </c>
    </row>
    <row r="4352" spans="2:14" ht="15" hidden="1" x14ac:dyDescent="0.25">
      <c r="B4352" s="326" t="s">
        <v>17902</v>
      </c>
      <c r="C4352" s="326" t="s">
        <v>1255</v>
      </c>
      <c r="D4352" s="326" t="s">
        <v>4183</v>
      </c>
      <c r="E4352" s="326" t="s">
        <v>6682</v>
      </c>
      <c r="F4352" s="326" t="s">
        <v>2327</v>
      </c>
      <c r="G4352" s="326" t="s">
        <v>896</v>
      </c>
      <c r="H4352" s="326" t="s">
        <v>6249</v>
      </c>
      <c r="I4352" s="327">
        <v>0</v>
      </c>
      <c r="J4352" s="327">
        <v>0</v>
      </c>
      <c r="K4352" s="327">
        <v>0</v>
      </c>
      <c r="L4352" s="327">
        <v>0</v>
      </c>
      <c r="M4352" s="327">
        <v>0</v>
      </c>
      <c r="N4352" s="326" t="s">
        <v>7279</v>
      </c>
    </row>
    <row r="4353" spans="2:14" ht="15" hidden="1" x14ac:dyDescent="0.25">
      <c r="B4353" s="326" t="s">
        <v>17903</v>
      </c>
      <c r="C4353" s="326" t="s">
        <v>1255</v>
      </c>
      <c r="D4353" s="326" t="s">
        <v>4183</v>
      </c>
      <c r="E4353" s="326" t="s">
        <v>6683</v>
      </c>
      <c r="F4353" s="326" t="s">
        <v>801</v>
      </c>
      <c r="G4353" s="326" t="s">
        <v>896</v>
      </c>
      <c r="H4353" s="326" t="s">
        <v>6249</v>
      </c>
      <c r="I4353" s="327">
        <v>0</v>
      </c>
      <c r="J4353" s="327">
        <v>0</v>
      </c>
      <c r="K4353" s="327">
        <v>0</v>
      </c>
      <c r="L4353" s="327">
        <v>0</v>
      </c>
      <c r="M4353" s="327">
        <v>0</v>
      </c>
      <c r="N4353" s="326" t="s">
        <v>7279</v>
      </c>
    </row>
    <row r="4354" spans="2:14" ht="15" hidden="1" x14ac:dyDescent="0.25">
      <c r="B4354" s="326" t="s">
        <v>17904</v>
      </c>
      <c r="C4354" s="326" t="s">
        <v>1255</v>
      </c>
      <c r="D4354" s="326" t="s">
        <v>4183</v>
      </c>
      <c r="E4354" s="326" t="s">
        <v>6684</v>
      </c>
      <c r="F4354" s="326" t="s">
        <v>2327</v>
      </c>
      <c r="G4354" s="326" t="s">
        <v>896</v>
      </c>
      <c r="H4354" s="326" t="s">
        <v>6249</v>
      </c>
      <c r="I4354" s="327">
        <v>0</v>
      </c>
      <c r="J4354" s="327">
        <v>0</v>
      </c>
      <c r="K4354" s="327">
        <v>0</v>
      </c>
      <c r="L4354" s="327">
        <v>0</v>
      </c>
      <c r="M4354" s="327">
        <v>0</v>
      </c>
      <c r="N4354" s="326" t="s">
        <v>7279</v>
      </c>
    </row>
    <row r="4355" spans="2:14" ht="15" hidden="1" x14ac:dyDescent="0.25">
      <c r="B4355" s="326" t="s">
        <v>17905</v>
      </c>
      <c r="C4355" s="326" t="s">
        <v>1255</v>
      </c>
      <c r="D4355" s="326" t="s">
        <v>4183</v>
      </c>
      <c r="E4355" s="326" t="s">
        <v>7793</v>
      </c>
      <c r="F4355" s="326" t="s">
        <v>801</v>
      </c>
      <c r="G4355" s="326" t="s">
        <v>896</v>
      </c>
      <c r="H4355" s="326" t="s">
        <v>6249</v>
      </c>
      <c r="I4355" s="327">
        <v>0</v>
      </c>
      <c r="J4355" s="327">
        <v>0</v>
      </c>
      <c r="K4355" s="327">
        <v>0</v>
      </c>
      <c r="L4355" s="327">
        <v>0</v>
      </c>
      <c r="M4355" s="327">
        <v>0</v>
      </c>
      <c r="N4355" s="326" t="s">
        <v>7279</v>
      </c>
    </row>
    <row r="4356" spans="2:14" ht="15" hidden="1" x14ac:dyDescent="0.25">
      <c r="B4356" s="324" t="s">
        <v>17906</v>
      </c>
      <c r="C4356" s="324" t="s">
        <v>1255</v>
      </c>
      <c r="D4356" s="324" t="s">
        <v>4183</v>
      </c>
      <c r="E4356" s="324" t="s">
        <v>5911</v>
      </c>
      <c r="F4356" s="324" t="s">
        <v>801</v>
      </c>
      <c r="G4356" s="324" t="s">
        <v>896</v>
      </c>
      <c r="H4356" s="324" t="s">
        <v>6249</v>
      </c>
      <c r="I4356" s="325">
        <v>0</v>
      </c>
      <c r="J4356" s="325">
        <v>0</v>
      </c>
      <c r="K4356" s="325">
        <v>0</v>
      </c>
      <c r="L4356" s="325">
        <v>0</v>
      </c>
      <c r="M4356" s="325">
        <v>0</v>
      </c>
      <c r="N4356" s="324" t="s">
        <v>7279</v>
      </c>
    </row>
    <row r="4357" spans="2:14" ht="15" hidden="1" x14ac:dyDescent="0.25">
      <c r="B4357" s="326" t="s">
        <v>17907</v>
      </c>
      <c r="C4357" s="326" t="s">
        <v>1255</v>
      </c>
      <c r="D4357" s="326" t="s">
        <v>4183</v>
      </c>
      <c r="E4357" s="326" t="s">
        <v>7800</v>
      </c>
      <c r="F4357" s="326" t="s">
        <v>801</v>
      </c>
      <c r="G4357" s="326" t="s">
        <v>896</v>
      </c>
      <c r="H4357" s="326" t="s">
        <v>6249</v>
      </c>
      <c r="I4357" s="327">
        <v>0</v>
      </c>
      <c r="J4357" s="327">
        <v>0</v>
      </c>
      <c r="K4357" s="327">
        <v>0</v>
      </c>
      <c r="L4357" s="327">
        <v>0</v>
      </c>
      <c r="M4357" s="327">
        <v>0</v>
      </c>
      <c r="N4357" s="326" t="s">
        <v>7279</v>
      </c>
    </row>
    <row r="4358" spans="2:14" ht="15" hidden="1" x14ac:dyDescent="0.25">
      <c r="B4358" s="324" t="s">
        <v>17908</v>
      </c>
      <c r="C4358" s="324" t="s">
        <v>1255</v>
      </c>
      <c r="D4358" s="324" t="s">
        <v>4183</v>
      </c>
      <c r="E4358" s="324" t="s">
        <v>21789</v>
      </c>
      <c r="F4358" s="324" t="s">
        <v>2327</v>
      </c>
      <c r="G4358" s="324" t="s">
        <v>896</v>
      </c>
      <c r="H4358" s="324" t="s">
        <v>6249</v>
      </c>
      <c r="I4358" s="325">
        <v>0</v>
      </c>
      <c r="J4358" s="325">
        <v>0</v>
      </c>
      <c r="K4358" s="325">
        <v>0</v>
      </c>
      <c r="L4358" s="325">
        <v>0</v>
      </c>
      <c r="M4358" s="325">
        <v>0</v>
      </c>
      <c r="N4358" s="324" t="s">
        <v>7279</v>
      </c>
    </row>
    <row r="4359" spans="2:14" ht="15" hidden="1" x14ac:dyDescent="0.25">
      <c r="B4359" s="324" t="s">
        <v>17909</v>
      </c>
      <c r="C4359" s="324" t="s">
        <v>1255</v>
      </c>
      <c r="D4359" s="324" t="s">
        <v>4183</v>
      </c>
      <c r="E4359" s="324" t="s">
        <v>6686</v>
      </c>
      <c r="F4359" s="324" t="s">
        <v>801</v>
      </c>
      <c r="G4359" s="324" t="s">
        <v>896</v>
      </c>
      <c r="H4359" s="324" t="s">
        <v>6249</v>
      </c>
      <c r="I4359" s="325">
        <v>0</v>
      </c>
      <c r="J4359" s="325">
        <v>0</v>
      </c>
      <c r="K4359" s="325">
        <v>0</v>
      </c>
      <c r="L4359" s="325">
        <v>0</v>
      </c>
      <c r="M4359" s="325">
        <v>0</v>
      </c>
      <c r="N4359" s="324" t="s">
        <v>7279</v>
      </c>
    </row>
    <row r="4360" spans="2:14" ht="15" hidden="1" x14ac:dyDescent="0.25">
      <c r="B4360" s="324" t="s">
        <v>17910</v>
      </c>
      <c r="C4360" s="324" t="s">
        <v>1255</v>
      </c>
      <c r="D4360" s="324" t="s">
        <v>4183</v>
      </c>
      <c r="E4360" s="324" t="s">
        <v>6687</v>
      </c>
      <c r="F4360" s="324" t="s">
        <v>1226</v>
      </c>
      <c r="G4360" s="324" t="s">
        <v>896</v>
      </c>
      <c r="H4360" s="324" t="s">
        <v>6249</v>
      </c>
      <c r="I4360" s="325">
        <v>0</v>
      </c>
      <c r="J4360" s="325">
        <v>0</v>
      </c>
      <c r="K4360" s="325">
        <v>0</v>
      </c>
      <c r="L4360" s="325">
        <v>0</v>
      </c>
      <c r="M4360" s="325">
        <v>0</v>
      </c>
      <c r="N4360" s="324" t="s">
        <v>7279</v>
      </c>
    </row>
    <row r="4361" spans="2:14" ht="15" hidden="1" x14ac:dyDescent="0.25">
      <c r="B4361" s="324" t="s">
        <v>17911</v>
      </c>
      <c r="C4361" s="324" t="s">
        <v>1255</v>
      </c>
      <c r="D4361" s="324" t="s">
        <v>4183</v>
      </c>
      <c r="E4361" s="324" t="s">
        <v>6688</v>
      </c>
      <c r="F4361" s="324" t="s">
        <v>801</v>
      </c>
      <c r="G4361" s="324" t="s">
        <v>896</v>
      </c>
      <c r="H4361" s="324" t="s">
        <v>6249</v>
      </c>
      <c r="I4361" s="325">
        <v>0</v>
      </c>
      <c r="J4361" s="325">
        <v>0</v>
      </c>
      <c r="K4361" s="325">
        <v>0</v>
      </c>
      <c r="L4361" s="325">
        <v>0</v>
      </c>
      <c r="M4361" s="325">
        <v>0</v>
      </c>
      <c r="N4361" s="324" t="s">
        <v>7279</v>
      </c>
    </row>
    <row r="4362" spans="2:14" ht="15" hidden="1" x14ac:dyDescent="0.25">
      <c r="B4362" s="326" t="s">
        <v>17912</v>
      </c>
      <c r="C4362" s="326" t="s">
        <v>1255</v>
      </c>
      <c r="D4362" s="326" t="s">
        <v>4183</v>
      </c>
      <c r="E4362" s="326" t="s">
        <v>6690</v>
      </c>
      <c r="F4362" s="326" t="s">
        <v>801</v>
      </c>
      <c r="G4362" s="326" t="s">
        <v>896</v>
      </c>
      <c r="H4362" s="326" t="s">
        <v>6249</v>
      </c>
      <c r="I4362" s="327">
        <v>0</v>
      </c>
      <c r="J4362" s="327">
        <v>0</v>
      </c>
      <c r="K4362" s="327">
        <v>0</v>
      </c>
      <c r="L4362" s="327">
        <v>0</v>
      </c>
      <c r="M4362" s="327">
        <v>0</v>
      </c>
      <c r="N4362" s="326" t="s">
        <v>7279</v>
      </c>
    </row>
    <row r="4363" spans="2:14" ht="15" hidden="1" x14ac:dyDescent="0.25">
      <c r="B4363" s="324" t="s">
        <v>17913</v>
      </c>
      <c r="C4363" s="324" t="s">
        <v>1255</v>
      </c>
      <c r="D4363" s="324" t="s">
        <v>4183</v>
      </c>
      <c r="E4363" s="324" t="s">
        <v>7804</v>
      </c>
      <c r="F4363" s="324" t="s">
        <v>801</v>
      </c>
      <c r="G4363" s="324" t="s">
        <v>896</v>
      </c>
      <c r="H4363" s="324" t="s">
        <v>6249</v>
      </c>
      <c r="I4363" s="325">
        <v>0</v>
      </c>
      <c r="J4363" s="325">
        <v>0</v>
      </c>
      <c r="K4363" s="325">
        <v>0</v>
      </c>
      <c r="L4363" s="325">
        <v>0</v>
      </c>
      <c r="M4363" s="325">
        <v>0</v>
      </c>
      <c r="N4363" s="324" t="s">
        <v>7279</v>
      </c>
    </row>
    <row r="4364" spans="2:14" ht="15" hidden="1" x14ac:dyDescent="0.25">
      <c r="B4364" s="326" t="s">
        <v>17914</v>
      </c>
      <c r="C4364" s="326" t="s">
        <v>1255</v>
      </c>
      <c r="D4364" s="326" t="s">
        <v>4183</v>
      </c>
      <c r="E4364" s="326" t="s">
        <v>21790</v>
      </c>
      <c r="F4364" s="326" t="s">
        <v>801</v>
      </c>
      <c r="G4364" s="326" t="s">
        <v>896</v>
      </c>
      <c r="H4364" s="326" t="s">
        <v>6249</v>
      </c>
      <c r="I4364" s="327">
        <v>0</v>
      </c>
      <c r="J4364" s="327">
        <v>0</v>
      </c>
      <c r="K4364" s="327">
        <v>0</v>
      </c>
      <c r="L4364" s="327">
        <v>0</v>
      </c>
      <c r="M4364" s="327">
        <v>0</v>
      </c>
      <c r="N4364" s="326" t="s">
        <v>7279</v>
      </c>
    </row>
    <row r="4365" spans="2:14" ht="15" hidden="1" x14ac:dyDescent="0.25">
      <c r="B4365" s="326" t="s">
        <v>17915</v>
      </c>
      <c r="C4365" s="326" t="s">
        <v>1255</v>
      </c>
      <c r="D4365" s="326" t="s">
        <v>4183</v>
      </c>
      <c r="E4365" s="326" t="s">
        <v>6695</v>
      </c>
      <c r="F4365" s="326" t="s">
        <v>801</v>
      </c>
      <c r="G4365" s="326" t="s">
        <v>896</v>
      </c>
      <c r="H4365" s="326" t="s">
        <v>6249</v>
      </c>
      <c r="I4365" s="327">
        <v>0</v>
      </c>
      <c r="J4365" s="327">
        <v>0</v>
      </c>
      <c r="K4365" s="327">
        <v>0</v>
      </c>
      <c r="L4365" s="327">
        <v>0</v>
      </c>
      <c r="M4365" s="327">
        <v>0</v>
      </c>
      <c r="N4365" s="326" t="s">
        <v>7279</v>
      </c>
    </row>
    <row r="4366" spans="2:14" ht="15" hidden="1" x14ac:dyDescent="0.25">
      <c r="B4366" s="324" t="s">
        <v>17916</v>
      </c>
      <c r="C4366" s="324" t="s">
        <v>1255</v>
      </c>
      <c r="D4366" s="324" t="s">
        <v>4183</v>
      </c>
      <c r="E4366" s="324" t="s">
        <v>6696</v>
      </c>
      <c r="F4366" s="324" t="s">
        <v>801</v>
      </c>
      <c r="G4366" s="324" t="s">
        <v>896</v>
      </c>
      <c r="H4366" s="324" t="s">
        <v>6249</v>
      </c>
      <c r="I4366" s="325">
        <v>0</v>
      </c>
      <c r="J4366" s="325">
        <v>0</v>
      </c>
      <c r="K4366" s="325">
        <v>0</v>
      </c>
      <c r="L4366" s="325">
        <v>0</v>
      </c>
      <c r="M4366" s="325">
        <v>0</v>
      </c>
      <c r="N4366" s="324" t="s">
        <v>7279</v>
      </c>
    </row>
    <row r="4367" spans="2:14" ht="15" hidden="1" x14ac:dyDescent="0.25">
      <c r="B4367" s="326" t="s">
        <v>17917</v>
      </c>
      <c r="C4367" s="326" t="s">
        <v>1255</v>
      </c>
      <c r="D4367" s="326" t="s">
        <v>4183</v>
      </c>
      <c r="E4367" s="326" t="s">
        <v>6697</v>
      </c>
      <c r="F4367" s="326" t="s">
        <v>801</v>
      </c>
      <c r="G4367" s="326" t="s">
        <v>896</v>
      </c>
      <c r="H4367" s="326" t="s">
        <v>6249</v>
      </c>
      <c r="I4367" s="327">
        <v>0</v>
      </c>
      <c r="J4367" s="327">
        <v>0</v>
      </c>
      <c r="K4367" s="327">
        <v>0</v>
      </c>
      <c r="L4367" s="327">
        <v>0</v>
      </c>
      <c r="M4367" s="327">
        <v>0</v>
      </c>
      <c r="N4367" s="326" t="s">
        <v>7279</v>
      </c>
    </row>
    <row r="4368" spans="2:14" ht="15" hidden="1" x14ac:dyDescent="0.25">
      <c r="B4368" s="324" t="s">
        <v>17918</v>
      </c>
      <c r="C4368" s="324" t="s">
        <v>1255</v>
      </c>
      <c r="D4368" s="324" t="s">
        <v>4183</v>
      </c>
      <c r="E4368" s="324" t="s">
        <v>6698</v>
      </c>
      <c r="F4368" s="324" t="s">
        <v>801</v>
      </c>
      <c r="G4368" s="324" t="s">
        <v>896</v>
      </c>
      <c r="H4368" s="324" t="s">
        <v>6249</v>
      </c>
      <c r="I4368" s="325">
        <v>0</v>
      </c>
      <c r="J4368" s="325">
        <v>0</v>
      </c>
      <c r="K4368" s="325">
        <v>0</v>
      </c>
      <c r="L4368" s="325">
        <v>0</v>
      </c>
      <c r="M4368" s="325">
        <v>0</v>
      </c>
      <c r="N4368" s="324" t="s">
        <v>7279</v>
      </c>
    </row>
    <row r="4369" spans="2:14" ht="15" hidden="1" x14ac:dyDescent="0.25">
      <c r="B4369" s="326" t="s">
        <v>17919</v>
      </c>
      <c r="C4369" s="326" t="s">
        <v>1255</v>
      </c>
      <c r="D4369" s="326" t="s">
        <v>4183</v>
      </c>
      <c r="E4369" s="326" t="s">
        <v>6701</v>
      </c>
      <c r="F4369" s="326" t="s">
        <v>801</v>
      </c>
      <c r="G4369" s="326" t="s">
        <v>896</v>
      </c>
      <c r="H4369" s="326" t="s">
        <v>6249</v>
      </c>
      <c r="I4369" s="327">
        <v>0</v>
      </c>
      <c r="J4369" s="327">
        <v>0</v>
      </c>
      <c r="K4369" s="327">
        <v>0</v>
      </c>
      <c r="L4369" s="327">
        <v>0</v>
      </c>
      <c r="M4369" s="327">
        <v>0</v>
      </c>
      <c r="N4369" s="326" t="s">
        <v>7279</v>
      </c>
    </row>
    <row r="4370" spans="2:14" ht="15" hidden="1" x14ac:dyDescent="0.25">
      <c r="B4370" s="324" t="s">
        <v>17920</v>
      </c>
      <c r="C4370" s="324" t="s">
        <v>1255</v>
      </c>
      <c r="D4370" s="324" t="s">
        <v>4183</v>
      </c>
      <c r="E4370" s="324" t="s">
        <v>7808</v>
      </c>
      <c r="F4370" s="324" t="s">
        <v>801</v>
      </c>
      <c r="G4370" s="324" t="s">
        <v>896</v>
      </c>
      <c r="H4370" s="324" t="s">
        <v>6249</v>
      </c>
      <c r="I4370" s="325">
        <v>0</v>
      </c>
      <c r="J4370" s="325">
        <v>0</v>
      </c>
      <c r="K4370" s="325">
        <v>0</v>
      </c>
      <c r="L4370" s="325">
        <v>0</v>
      </c>
      <c r="M4370" s="325">
        <v>0</v>
      </c>
      <c r="N4370" s="324" t="s">
        <v>7279</v>
      </c>
    </row>
    <row r="4371" spans="2:14" ht="15" hidden="1" x14ac:dyDescent="0.25">
      <c r="B4371" s="326" t="s">
        <v>17921</v>
      </c>
      <c r="C4371" s="326" t="s">
        <v>1255</v>
      </c>
      <c r="D4371" s="326" t="s">
        <v>4183</v>
      </c>
      <c r="E4371" s="326" t="s">
        <v>6703</v>
      </c>
      <c r="F4371" s="326" t="s">
        <v>1226</v>
      </c>
      <c r="G4371" s="326" t="s">
        <v>896</v>
      </c>
      <c r="H4371" s="326" t="s">
        <v>6249</v>
      </c>
      <c r="I4371" s="327">
        <v>0</v>
      </c>
      <c r="J4371" s="327">
        <v>0</v>
      </c>
      <c r="K4371" s="327">
        <v>0</v>
      </c>
      <c r="L4371" s="327">
        <v>0</v>
      </c>
      <c r="M4371" s="327">
        <v>0</v>
      </c>
      <c r="N4371" s="326" t="s">
        <v>7279</v>
      </c>
    </row>
    <row r="4372" spans="2:14" ht="15" hidden="1" x14ac:dyDescent="0.25">
      <c r="B4372" s="326" t="s">
        <v>17922</v>
      </c>
      <c r="C4372" s="326" t="s">
        <v>1255</v>
      </c>
      <c r="D4372" s="326" t="s">
        <v>4183</v>
      </c>
      <c r="E4372" s="326" t="s">
        <v>7809</v>
      </c>
      <c r="F4372" s="326" t="s">
        <v>2327</v>
      </c>
      <c r="G4372" s="326" t="s">
        <v>896</v>
      </c>
      <c r="H4372" s="326" t="s">
        <v>6249</v>
      </c>
      <c r="I4372" s="327">
        <v>0</v>
      </c>
      <c r="J4372" s="327">
        <v>0</v>
      </c>
      <c r="K4372" s="327">
        <v>0</v>
      </c>
      <c r="L4372" s="327">
        <v>0</v>
      </c>
      <c r="M4372" s="327">
        <v>0</v>
      </c>
      <c r="N4372" s="326" t="s">
        <v>7279</v>
      </c>
    </row>
    <row r="4373" spans="2:14" ht="15" hidden="1" x14ac:dyDescent="0.25">
      <c r="B4373" s="324" t="s">
        <v>17923</v>
      </c>
      <c r="C4373" s="324" t="s">
        <v>1255</v>
      </c>
      <c r="D4373" s="324" t="s">
        <v>4183</v>
      </c>
      <c r="E4373" s="324" t="s">
        <v>7812</v>
      </c>
      <c r="F4373" s="324" t="s">
        <v>801</v>
      </c>
      <c r="G4373" s="324" t="s">
        <v>896</v>
      </c>
      <c r="H4373" s="324" t="s">
        <v>6249</v>
      </c>
      <c r="I4373" s="325">
        <v>0</v>
      </c>
      <c r="J4373" s="325">
        <v>0</v>
      </c>
      <c r="K4373" s="325">
        <v>0</v>
      </c>
      <c r="L4373" s="325">
        <v>0</v>
      </c>
      <c r="M4373" s="325">
        <v>0</v>
      </c>
      <c r="N4373" s="324" t="s">
        <v>7279</v>
      </c>
    </row>
    <row r="4374" spans="2:14" ht="15" hidden="1" x14ac:dyDescent="0.25">
      <c r="B4374" s="326" t="s">
        <v>17924</v>
      </c>
      <c r="C4374" s="326" t="s">
        <v>1255</v>
      </c>
      <c r="D4374" s="326" t="s">
        <v>4183</v>
      </c>
      <c r="E4374" s="326" t="s">
        <v>6704</v>
      </c>
      <c r="F4374" s="326" t="s">
        <v>801</v>
      </c>
      <c r="G4374" s="326" t="s">
        <v>896</v>
      </c>
      <c r="H4374" s="326" t="s">
        <v>6249</v>
      </c>
      <c r="I4374" s="327">
        <v>0</v>
      </c>
      <c r="J4374" s="327">
        <v>0</v>
      </c>
      <c r="K4374" s="327">
        <v>0</v>
      </c>
      <c r="L4374" s="327">
        <v>0</v>
      </c>
      <c r="M4374" s="327">
        <v>0</v>
      </c>
      <c r="N4374" s="326" t="s">
        <v>7279</v>
      </c>
    </row>
    <row r="4375" spans="2:14" ht="15" hidden="1" x14ac:dyDescent="0.25">
      <c r="B4375" s="324" t="s">
        <v>17925</v>
      </c>
      <c r="C4375" s="324" t="s">
        <v>1255</v>
      </c>
      <c r="D4375" s="324" t="s">
        <v>4183</v>
      </c>
      <c r="E4375" s="324" t="s">
        <v>6705</v>
      </c>
      <c r="F4375" s="324" t="s">
        <v>801</v>
      </c>
      <c r="G4375" s="324" t="s">
        <v>896</v>
      </c>
      <c r="H4375" s="324" t="s">
        <v>6249</v>
      </c>
      <c r="I4375" s="325">
        <v>0</v>
      </c>
      <c r="J4375" s="325">
        <v>0</v>
      </c>
      <c r="K4375" s="325">
        <v>0</v>
      </c>
      <c r="L4375" s="325">
        <v>0</v>
      </c>
      <c r="M4375" s="325">
        <v>0</v>
      </c>
      <c r="N4375" s="324" t="s">
        <v>7279</v>
      </c>
    </row>
    <row r="4376" spans="2:14" ht="15" hidden="1" x14ac:dyDescent="0.25">
      <c r="B4376" s="326" t="s">
        <v>17926</v>
      </c>
      <c r="C4376" s="326" t="s">
        <v>1255</v>
      </c>
      <c r="D4376" s="326" t="s">
        <v>4183</v>
      </c>
      <c r="E4376" s="326" t="s">
        <v>7059</v>
      </c>
      <c r="F4376" s="326" t="s">
        <v>801</v>
      </c>
      <c r="G4376" s="326" t="s">
        <v>896</v>
      </c>
      <c r="H4376" s="326" t="s">
        <v>6249</v>
      </c>
      <c r="I4376" s="327">
        <v>0</v>
      </c>
      <c r="J4376" s="327">
        <v>0</v>
      </c>
      <c r="K4376" s="327">
        <v>0</v>
      </c>
      <c r="L4376" s="327">
        <v>0</v>
      </c>
      <c r="M4376" s="327">
        <v>0</v>
      </c>
      <c r="N4376" s="326" t="s">
        <v>7279</v>
      </c>
    </row>
    <row r="4377" spans="2:14" ht="15" hidden="1" x14ac:dyDescent="0.25">
      <c r="B4377" s="324" t="s">
        <v>17927</v>
      </c>
      <c r="C4377" s="324" t="s">
        <v>1255</v>
      </c>
      <c r="D4377" s="324" t="s">
        <v>4183</v>
      </c>
      <c r="E4377" s="324" t="s">
        <v>6706</v>
      </c>
      <c r="F4377" s="324" t="s">
        <v>2327</v>
      </c>
      <c r="G4377" s="324" t="s">
        <v>896</v>
      </c>
      <c r="H4377" s="324" t="s">
        <v>6249</v>
      </c>
      <c r="I4377" s="325">
        <v>0</v>
      </c>
      <c r="J4377" s="325">
        <v>0</v>
      </c>
      <c r="K4377" s="325">
        <v>0</v>
      </c>
      <c r="L4377" s="325">
        <v>0</v>
      </c>
      <c r="M4377" s="325">
        <v>0</v>
      </c>
      <c r="N4377" s="324" t="s">
        <v>7279</v>
      </c>
    </row>
    <row r="4378" spans="2:14" ht="15" hidden="1" x14ac:dyDescent="0.25">
      <c r="B4378" s="326" t="s">
        <v>17928</v>
      </c>
      <c r="C4378" s="326" t="s">
        <v>1255</v>
      </c>
      <c r="D4378" s="326" t="s">
        <v>4183</v>
      </c>
      <c r="E4378" s="326" t="s">
        <v>7813</v>
      </c>
      <c r="F4378" s="326" t="s">
        <v>2327</v>
      </c>
      <c r="G4378" s="326" t="s">
        <v>896</v>
      </c>
      <c r="H4378" s="326" t="s">
        <v>6249</v>
      </c>
      <c r="I4378" s="327">
        <v>0</v>
      </c>
      <c r="J4378" s="327">
        <v>0</v>
      </c>
      <c r="K4378" s="327">
        <v>0</v>
      </c>
      <c r="L4378" s="327">
        <v>0</v>
      </c>
      <c r="M4378" s="327">
        <v>0</v>
      </c>
      <c r="N4378" s="326" t="s">
        <v>7279</v>
      </c>
    </row>
    <row r="4379" spans="2:14" ht="15" hidden="1" x14ac:dyDescent="0.25">
      <c r="B4379" s="324" t="s">
        <v>17929</v>
      </c>
      <c r="C4379" s="324" t="s">
        <v>1255</v>
      </c>
      <c r="D4379" s="324" t="s">
        <v>4183</v>
      </c>
      <c r="E4379" s="324" t="s">
        <v>12759</v>
      </c>
      <c r="F4379" s="324" t="s">
        <v>2327</v>
      </c>
      <c r="G4379" s="324" t="s">
        <v>896</v>
      </c>
      <c r="H4379" s="324" t="s">
        <v>6249</v>
      </c>
      <c r="I4379" s="325">
        <v>0</v>
      </c>
      <c r="J4379" s="325">
        <v>0</v>
      </c>
      <c r="K4379" s="325">
        <v>0</v>
      </c>
      <c r="L4379" s="325">
        <v>0</v>
      </c>
      <c r="M4379" s="325">
        <v>0</v>
      </c>
      <c r="N4379" s="324" t="s">
        <v>7279</v>
      </c>
    </row>
    <row r="4380" spans="2:14" ht="15" hidden="1" x14ac:dyDescent="0.25">
      <c r="B4380" s="326" t="s">
        <v>17930</v>
      </c>
      <c r="C4380" s="326" t="s">
        <v>1255</v>
      </c>
      <c r="D4380" s="326" t="s">
        <v>4183</v>
      </c>
      <c r="E4380" s="326" t="s">
        <v>6708</v>
      </c>
      <c r="F4380" s="326" t="s">
        <v>801</v>
      </c>
      <c r="G4380" s="326" t="s">
        <v>896</v>
      </c>
      <c r="H4380" s="326" t="s">
        <v>6249</v>
      </c>
      <c r="I4380" s="327">
        <v>0</v>
      </c>
      <c r="J4380" s="327">
        <v>0</v>
      </c>
      <c r="K4380" s="327">
        <v>0</v>
      </c>
      <c r="L4380" s="327">
        <v>0</v>
      </c>
      <c r="M4380" s="327">
        <v>0</v>
      </c>
      <c r="N4380" s="326" t="s">
        <v>7279</v>
      </c>
    </row>
    <row r="4381" spans="2:14" ht="15" hidden="1" x14ac:dyDescent="0.25">
      <c r="B4381" s="324" t="s">
        <v>17931</v>
      </c>
      <c r="C4381" s="324" t="s">
        <v>1255</v>
      </c>
      <c r="D4381" s="324" t="s">
        <v>4183</v>
      </c>
      <c r="E4381" s="324" t="s">
        <v>6709</v>
      </c>
      <c r="F4381" s="324" t="s">
        <v>801</v>
      </c>
      <c r="G4381" s="324" t="s">
        <v>896</v>
      </c>
      <c r="H4381" s="324" t="s">
        <v>6249</v>
      </c>
      <c r="I4381" s="325">
        <v>0</v>
      </c>
      <c r="J4381" s="325">
        <v>0</v>
      </c>
      <c r="K4381" s="325">
        <v>0</v>
      </c>
      <c r="L4381" s="325">
        <v>0</v>
      </c>
      <c r="M4381" s="325">
        <v>0</v>
      </c>
      <c r="N4381" s="324" t="s">
        <v>7279</v>
      </c>
    </row>
    <row r="4382" spans="2:14" ht="15" hidden="1" x14ac:dyDescent="0.25">
      <c r="B4382" s="326" t="s">
        <v>17932</v>
      </c>
      <c r="C4382" s="326" t="s">
        <v>1255</v>
      </c>
      <c r="D4382" s="326" t="s">
        <v>4183</v>
      </c>
      <c r="E4382" s="326" t="s">
        <v>7002</v>
      </c>
      <c r="F4382" s="326" t="s">
        <v>2327</v>
      </c>
      <c r="G4382" s="326" t="s">
        <v>896</v>
      </c>
      <c r="H4382" s="326" t="s">
        <v>6249</v>
      </c>
      <c r="I4382" s="327">
        <v>0</v>
      </c>
      <c r="J4382" s="327">
        <v>0</v>
      </c>
      <c r="K4382" s="327">
        <v>0</v>
      </c>
      <c r="L4382" s="327">
        <v>0</v>
      </c>
      <c r="M4382" s="327">
        <v>0</v>
      </c>
      <c r="N4382" s="326" t="s">
        <v>7279</v>
      </c>
    </row>
    <row r="4383" spans="2:14" ht="15" hidden="1" x14ac:dyDescent="0.25">
      <c r="B4383" s="324" t="s">
        <v>17933</v>
      </c>
      <c r="C4383" s="324" t="s">
        <v>1255</v>
      </c>
      <c r="D4383" s="324" t="s">
        <v>4183</v>
      </c>
      <c r="E4383" s="324" t="s">
        <v>7235</v>
      </c>
      <c r="F4383" s="324" t="s">
        <v>801</v>
      </c>
      <c r="G4383" s="324" t="s">
        <v>896</v>
      </c>
      <c r="H4383" s="324" t="s">
        <v>6249</v>
      </c>
      <c r="I4383" s="325">
        <v>0</v>
      </c>
      <c r="J4383" s="325">
        <v>0</v>
      </c>
      <c r="K4383" s="325">
        <v>0</v>
      </c>
      <c r="L4383" s="325">
        <v>0</v>
      </c>
      <c r="M4383" s="325">
        <v>0</v>
      </c>
      <c r="N4383" s="324" t="s">
        <v>7279</v>
      </c>
    </row>
    <row r="4384" spans="2:14" ht="15" hidden="1" x14ac:dyDescent="0.25">
      <c r="B4384" s="326" t="s">
        <v>17934</v>
      </c>
      <c r="C4384" s="326" t="s">
        <v>1255</v>
      </c>
      <c r="D4384" s="326" t="s">
        <v>4183</v>
      </c>
      <c r="E4384" s="326" t="s">
        <v>6710</v>
      </c>
      <c r="F4384" s="326" t="s">
        <v>1102</v>
      </c>
      <c r="G4384" s="326" t="s">
        <v>896</v>
      </c>
      <c r="H4384" s="326" t="s">
        <v>6249</v>
      </c>
      <c r="I4384" s="327">
        <v>0</v>
      </c>
      <c r="J4384" s="327">
        <v>0</v>
      </c>
      <c r="K4384" s="327">
        <v>0</v>
      </c>
      <c r="L4384" s="327">
        <v>0</v>
      </c>
      <c r="M4384" s="327">
        <v>0</v>
      </c>
      <c r="N4384" s="326" t="s">
        <v>7279</v>
      </c>
    </row>
    <row r="4385" spans="2:14" ht="15" hidden="1" x14ac:dyDescent="0.25">
      <c r="B4385" s="324" t="s">
        <v>17935</v>
      </c>
      <c r="C4385" s="324" t="s">
        <v>1255</v>
      </c>
      <c r="D4385" s="324" t="s">
        <v>4183</v>
      </c>
      <c r="E4385" s="324" t="s">
        <v>6711</v>
      </c>
      <c r="F4385" s="324" t="s">
        <v>801</v>
      </c>
      <c r="G4385" s="324" t="s">
        <v>896</v>
      </c>
      <c r="H4385" s="324" t="s">
        <v>6249</v>
      </c>
      <c r="I4385" s="325">
        <v>0</v>
      </c>
      <c r="J4385" s="325">
        <v>0</v>
      </c>
      <c r="K4385" s="325">
        <v>0</v>
      </c>
      <c r="L4385" s="325">
        <v>0</v>
      </c>
      <c r="M4385" s="325">
        <v>0</v>
      </c>
      <c r="N4385" s="324" t="s">
        <v>7279</v>
      </c>
    </row>
    <row r="4386" spans="2:14" ht="15" hidden="1" x14ac:dyDescent="0.25">
      <c r="B4386" s="326" t="s">
        <v>17936</v>
      </c>
      <c r="C4386" s="326" t="s">
        <v>1255</v>
      </c>
      <c r="D4386" s="326" t="s">
        <v>4183</v>
      </c>
      <c r="E4386" s="326" t="s">
        <v>6712</v>
      </c>
      <c r="F4386" s="326" t="s">
        <v>2327</v>
      </c>
      <c r="G4386" s="326" t="s">
        <v>896</v>
      </c>
      <c r="H4386" s="326" t="s">
        <v>6249</v>
      </c>
      <c r="I4386" s="327">
        <v>0</v>
      </c>
      <c r="J4386" s="327">
        <v>0</v>
      </c>
      <c r="K4386" s="327">
        <v>0</v>
      </c>
      <c r="L4386" s="327">
        <v>0</v>
      </c>
      <c r="M4386" s="327">
        <v>0</v>
      </c>
      <c r="N4386" s="326" t="s">
        <v>7279</v>
      </c>
    </row>
    <row r="4387" spans="2:14" ht="15" hidden="1" x14ac:dyDescent="0.25">
      <c r="B4387" s="324" t="s">
        <v>17937</v>
      </c>
      <c r="C4387" s="324" t="s">
        <v>1255</v>
      </c>
      <c r="D4387" s="324" t="s">
        <v>4183</v>
      </c>
      <c r="E4387" s="324" t="s">
        <v>6713</v>
      </c>
      <c r="F4387" s="324" t="s">
        <v>2327</v>
      </c>
      <c r="G4387" s="324" t="s">
        <v>896</v>
      </c>
      <c r="H4387" s="324" t="s">
        <v>6249</v>
      </c>
      <c r="I4387" s="325">
        <v>0</v>
      </c>
      <c r="J4387" s="325">
        <v>0</v>
      </c>
      <c r="K4387" s="325">
        <v>0</v>
      </c>
      <c r="L4387" s="325">
        <v>0</v>
      </c>
      <c r="M4387" s="325">
        <v>0</v>
      </c>
      <c r="N4387" s="324" t="s">
        <v>7279</v>
      </c>
    </row>
    <row r="4388" spans="2:14" ht="15" hidden="1" x14ac:dyDescent="0.25">
      <c r="B4388" s="326" t="s">
        <v>17938</v>
      </c>
      <c r="C4388" s="326" t="s">
        <v>1255</v>
      </c>
      <c r="D4388" s="326" t="s">
        <v>4183</v>
      </c>
      <c r="E4388" s="326" t="s">
        <v>7957</v>
      </c>
      <c r="F4388" s="326" t="s">
        <v>801</v>
      </c>
      <c r="G4388" s="326" t="s">
        <v>896</v>
      </c>
      <c r="H4388" s="326" t="s">
        <v>6249</v>
      </c>
      <c r="I4388" s="327">
        <v>0</v>
      </c>
      <c r="J4388" s="327">
        <v>0</v>
      </c>
      <c r="K4388" s="327">
        <v>0</v>
      </c>
      <c r="L4388" s="327">
        <v>0</v>
      </c>
      <c r="M4388" s="327">
        <v>0</v>
      </c>
      <c r="N4388" s="326" t="s">
        <v>7279</v>
      </c>
    </row>
    <row r="4389" spans="2:14" ht="15" hidden="1" x14ac:dyDescent="0.25">
      <c r="B4389" s="324" t="s">
        <v>17939</v>
      </c>
      <c r="C4389" s="324" t="s">
        <v>1255</v>
      </c>
      <c r="D4389" s="324" t="s">
        <v>4183</v>
      </c>
      <c r="E4389" s="324" t="s">
        <v>8725</v>
      </c>
      <c r="F4389" s="324" t="s">
        <v>801</v>
      </c>
      <c r="G4389" s="324" t="s">
        <v>896</v>
      </c>
      <c r="H4389" s="324" t="s">
        <v>6249</v>
      </c>
      <c r="I4389" s="325">
        <v>0</v>
      </c>
      <c r="J4389" s="325">
        <v>0</v>
      </c>
      <c r="K4389" s="325">
        <v>0</v>
      </c>
      <c r="L4389" s="325">
        <v>0</v>
      </c>
      <c r="M4389" s="325">
        <v>0</v>
      </c>
      <c r="N4389" s="324" t="s">
        <v>7279</v>
      </c>
    </row>
    <row r="4390" spans="2:14" ht="15" hidden="1" x14ac:dyDescent="0.25">
      <c r="B4390" s="326" t="s">
        <v>17940</v>
      </c>
      <c r="C4390" s="326" t="s">
        <v>1255</v>
      </c>
      <c r="D4390" s="326" t="s">
        <v>4183</v>
      </c>
      <c r="E4390" s="326" t="s">
        <v>7165</v>
      </c>
      <c r="F4390" s="326" t="s">
        <v>2327</v>
      </c>
      <c r="G4390" s="326" t="s">
        <v>896</v>
      </c>
      <c r="H4390" s="326" t="s">
        <v>6249</v>
      </c>
      <c r="I4390" s="327">
        <v>0</v>
      </c>
      <c r="J4390" s="327">
        <v>0</v>
      </c>
      <c r="K4390" s="327">
        <v>0</v>
      </c>
      <c r="L4390" s="327">
        <v>0</v>
      </c>
      <c r="M4390" s="327">
        <v>0</v>
      </c>
      <c r="N4390" s="326" t="s">
        <v>7279</v>
      </c>
    </row>
    <row r="4391" spans="2:14" ht="15" hidden="1" x14ac:dyDescent="0.25">
      <c r="B4391" s="324" t="s">
        <v>17941</v>
      </c>
      <c r="C4391" s="324" t="s">
        <v>1255</v>
      </c>
      <c r="D4391" s="324" t="s">
        <v>4183</v>
      </c>
      <c r="E4391" s="324" t="s">
        <v>7011</v>
      </c>
      <c r="F4391" s="324" t="s">
        <v>801</v>
      </c>
      <c r="G4391" s="324" t="s">
        <v>896</v>
      </c>
      <c r="H4391" s="324" t="s">
        <v>6249</v>
      </c>
      <c r="I4391" s="325">
        <v>0</v>
      </c>
      <c r="J4391" s="325">
        <v>0</v>
      </c>
      <c r="K4391" s="325">
        <v>0</v>
      </c>
      <c r="L4391" s="325">
        <v>0</v>
      </c>
      <c r="M4391" s="325">
        <v>0</v>
      </c>
      <c r="N4391" s="324" t="s">
        <v>7279</v>
      </c>
    </row>
    <row r="4392" spans="2:14" ht="15" hidden="1" x14ac:dyDescent="0.25">
      <c r="B4392" s="326" t="s">
        <v>17942</v>
      </c>
      <c r="C4392" s="326" t="s">
        <v>1255</v>
      </c>
      <c r="D4392" s="326" t="s">
        <v>4183</v>
      </c>
      <c r="E4392" s="326" t="s">
        <v>7012</v>
      </c>
      <c r="F4392" s="326" t="s">
        <v>801</v>
      </c>
      <c r="G4392" s="326" t="s">
        <v>896</v>
      </c>
      <c r="H4392" s="326" t="s">
        <v>6249</v>
      </c>
      <c r="I4392" s="327">
        <v>0</v>
      </c>
      <c r="J4392" s="327">
        <v>0</v>
      </c>
      <c r="K4392" s="327">
        <v>0</v>
      </c>
      <c r="L4392" s="327">
        <v>0</v>
      </c>
      <c r="M4392" s="327">
        <v>0</v>
      </c>
      <c r="N4392" s="326" t="s">
        <v>7279</v>
      </c>
    </row>
    <row r="4393" spans="2:14" ht="15" hidden="1" x14ac:dyDescent="0.25">
      <c r="B4393" s="324" t="s">
        <v>17943</v>
      </c>
      <c r="C4393" s="324" t="s">
        <v>1255</v>
      </c>
      <c r="D4393" s="324" t="s">
        <v>4183</v>
      </c>
      <c r="E4393" s="324" t="s">
        <v>7013</v>
      </c>
      <c r="F4393" s="324" t="s">
        <v>801</v>
      </c>
      <c r="G4393" s="324" t="s">
        <v>896</v>
      </c>
      <c r="H4393" s="324" t="s">
        <v>6249</v>
      </c>
      <c r="I4393" s="325">
        <v>0</v>
      </c>
      <c r="J4393" s="325">
        <v>0</v>
      </c>
      <c r="K4393" s="325">
        <v>0</v>
      </c>
      <c r="L4393" s="325">
        <v>0</v>
      </c>
      <c r="M4393" s="325">
        <v>0</v>
      </c>
      <c r="N4393" s="324" t="s">
        <v>7279</v>
      </c>
    </row>
    <row r="4394" spans="2:14" ht="15" hidden="1" x14ac:dyDescent="0.25">
      <c r="B4394" s="326" t="s">
        <v>17944</v>
      </c>
      <c r="C4394" s="326" t="s">
        <v>1255</v>
      </c>
      <c r="D4394" s="326" t="s">
        <v>4183</v>
      </c>
      <c r="E4394" s="326" t="s">
        <v>7236</v>
      </c>
      <c r="F4394" s="326" t="s">
        <v>801</v>
      </c>
      <c r="G4394" s="326" t="s">
        <v>896</v>
      </c>
      <c r="H4394" s="326" t="s">
        <v>6249</v>
      </c>
      <c r="I4394" s="327">
        <v>0</v>
      </c>
      <c r="J4394" s="327">
        <v>0</v>
      </c>
      <c r="K4394" s="327">
        <v>0</v>
      </c>
      <c r="L4394" s="327">
        <v>0</v>
      </c>
      <c r="M4394" s="327">
        <v>0</v>
      </c>
      <c r="N4394" s="326" t="s">
        <v>7279</v>
      </c>
    </row>
    <row r="4395" spans="2:14" ht="15" hidden="1" x14ac:dyDescent="0.25">
      <c r="B4395" s="324" t="s">
        <v>17945</v>
      </c>
      <c r="C4395" s="324" t="s">
        <v>1255</v>
      </c>
      <c r="D4395" s="324" t="s">
        <v>4183</v>
      </c>
      <c r="E4395" s="324" t="s">
        <v>7237</v>
      </c>
      <c r="F4395" s="324" t="s">
        <v>801</v>
      </c>
      <c r="G4395" s="324" t="s">
        <v>896</v>
      </c>
      <c r="H4395" s="324" t="s">
        <v>6249</v>
      </c>
      <c r="I4395" s="325">
        <v>0</v>
      </c>
      <c r="J4395" s="325">
        <v>0</v>
      </c>
      <c r="K4395" s="325">
        <v>0</v>
      </c>
      <c r="L4395" s="325">
        <v>0</v>
      </c>
      <c r="M4395" s="325">
        <v>0</v>
      </c>
      <c r="N4395" s="324" t="s">
        <v>7279</v>
      </c>
    </row>
    <row r="4396" spans="2:14" ht="15" hidden="1" x14ac:dyDescent="0.25">
      <c r="B4396" s="326" t="s">
        <v>17946</v>
      </c>
      <c r="C4396" s="326" t="s">
        <v>1255</v>
      </c>
      <c r="D4396" s="326" t="s">
        <v>4183</v>
      </c>
      <c r="E4396" s="326" t="s">
        <v>12760</v>
      </c>
      <c r="F4396" s="326" t="s">
        <v>801</v>
      </c>
      <c r="G4396" s="326" t="s">
        <v>896</v>
      </c>
      <c r="H4396" s="326" t="s">
        <v>6249</v>
      </c>
      <c r="I4396" s="327">
        <v>0</v>
      </c>
      <c r="J4396" s="327">
        <v>0</v>
      </c>
      <c r="K4396" s="327">
        <v>0</v>
      </c>
      <c r="L4396" s="327">
        <v>0</v>
      </c>
      <c r="M4396" s="327">
        <v>0</v>
      </c>
      <c r="N4396" s="326" t="s">
        <v>7279</v>
      </c>
    </row>
    <row r="4397" spans="2:14" ht="15" hidden="1" x14ac:dyDescent="0.25">
      <c r="B4397" s="324" t="s">
        <v>17947</v>
      </c>
      <c r="C4397" s="324" t="s">
        <v>1255</v>
      </c>
      <c r="D4397" s="324" t="s">
        <v>4183</v>
      </c>
      <c r="E4397" s="324" t="s">
        <v>7239</v>
      </c>
      <c r="F4397" s="324" t="s">
        <v>801</v>
      </c>
      <c r="G4397" s="324" t="s">
        <v>896</v>
      </c>
      <c r="H4397" s="324" t="s">
        <v>6249</v>
      </c>
      <c r="I4397" s="325">
        <v>0</v>
      </c>
      <c r="J4397" s="325">
        <v>0</v>
      </c>
      <c r="K4397" s="325">
        <v>0</v>
      </c>
      <c r="L4397" s="325">
        <v>0</v>
      </c>
      <c r="M4397" s="325">
        <v>0</v>
      </c>
      <c r="N4397" s="324" t="s">
        <v>7279</v>
      </c>
    </row>
    <row r="4398" spans="2:14" ht="15" hidden="1" x14ac:dyDescent="0.25">
      <c r="B4398" s="326" t="s">
        <v>17948</v>
      </c>
      <c r="C4398" s="326" t="s">
        <v>1255</v>
      </c>
      <c r="D4398" s="326" t="s">
        <v>4183</v>
      </c>
      <c r="E4398" s="326" t="s">
        <v>7240</v>
      </c>
      <c r="F4398" s="326" t="s">
        <v>801</v>
      </c>
      <c r="G4398" s="326" t="s">
        <v>896</v>
      </c>
      <c r="H4398" s="326" t="s">
        <v>6249</v>
      </c>
      <c r="I4398" s="327">
        <v>0</v>
      </c>
      <c r="J4398" s="327">
        <v>0</v>
      </c>
      <c r="K4398" s="327">
        <v>0</v>
      </c>
      <c r="L4398" s="327">
        <v>0</v>
      </c>
      <c r="M4398" s="327">
        <v>0</v>
      </c>
      <c r="N4398" s="326" t="s">
        <v>7279</v>
      </c>
    </row>
    <row r="4399" spans="2:14" ht="15" hidden="1" x14ac:dyDescent="0.25">
      <c r="B4399" s="324" t="s">
        <v>17949</v>
      </c>
      <c r="C4399" s="324" t="s">
        <v>1255</v>
      </c>
      <c r="D4399" s="324" t="s">
        <v>4183</v>
      </c>
      <c r="E4399" s="324" t="s">
        <v>7241</v>
      </c>
      <c r="F4399" s="324" t="s">
        <v>801</v>
      </c>
      <c r="G4399" s="324" t="s">
        <v>896</v>
      </c>
      <c r="H4399" s="324" t="s">
        <v>6249</v>
      </c>
      <c r="I4399" s="325">
        <v>0</v>
      </c>
      <c r="J4399" s="325">
        <v>0</v>
      </c>
      <c r="K4399" s="325">
        <v>0</v>
      </c>
      <c r="L4399" s="325">
        <v>0</v>
      </c>
      <c r="M4399" s="325">
        <v>0</v>
      </c>
      <c r="N4399" s="324" t="s">
        <v>7279</v>
      </c>
    </row>
    <row r="4400" spans="2:14" ht="15" hidden="1" x14ac:dyDescent="0.25">
      <c r="B4400" s="326" t="s">
        <v>17950</v>
      </c>
      <c r="C4400" s="326" t="s">
        <v>1255</v>
      </c>
      <c r="D4400" s="326" t="s">
        <v>4183</v>
      </c>
      <c r="E4400" s="326" t="s">
        <v>7242</v>
      </c>
      <c r="F4400" s="326" t="s">
        <v>801</v>
      </c>
      <c r="G4400" s="326" t="s">
        <v>896</v>
      </c>
      <c r="H4400" s="326" t="s">
        <v>6249</v>
      </c>
      <c r="I4400" s="327">
        <v>0</v>
      </c>
      <c r="J4400" s="327">
        <v>0</v>
      </c>
      <c r="K4400" s="327">
        <v>0</v>
      </c>
      <c r="L4400" s="327">
        <v>0</v>
      </c>
      <c r="M4400" s="327">
        <v>0</v>
      </c>
      <c r="N4400" s="326" t="s">
        <v>7279</v>
      </c>
    </row>
    <row r="4401" spans="2:14" ht="15" hidden="1" x14ac:dyDescent="0.25">
      <c r="B4401" s="324" t="s">
        <v>17951</v>
      </c>
      <c r="C4401" s="324" t="s">
        <v>1255</v>
      </c>
      <c r="D4401" s="324" t="s">
        <v>4183</v>
      </c>
      <c r="E4401" s="324" t="s">
        <v>7243</v>
      </c>
      <c r="F4401" s="324" t="s">
        <v>801</v>
      </c>
      <c r="G4401" s="324" t="s">
        <v>896</v>
      </c>
      <c r="H4401" s="324" t="s">
        <v>6249</v>
      </c>
      <c r="I4401" s="325">
        <v>0</v>
      </c>
      <c r="J4401" s="325">
        <v>0</v>
      </c>
      <c r="K4401" s="325">
        <v>0</v>
      </c>
      <c r="L4401" s="325">
        <v>0</v>
      </c>
      <c r="M4401" s="325">
        <v>0</v>
      </c>
      <c r="N4401" s="324" t="s">
        <v>7279</v>
      </c>
    </row>
    <row r="4402" spans="2:14" ht="15" hidden="1" x14ac:dyDescent="0.25">
      <c r="B4402" s="326" t="s">
        <v>17952</v>
      </c>
      <c r="C4402" s="326" t="s">
        <v>1255</v>
      </c>
      <c r="D4402" s="326" t="s">
        <v>4183</v>
      </c>
      <c r="E4402" s="326" t="s">
        <v>7244</v>
      </c>
      <c r="F4402" s="326" t="s">
        <v>801</v>
      </c>
      <c r="G4402" s="326" t="s">
        <v>896</v>
      </c>
      <c r="H4402" s="326" t="s">
        <v>6249</v>
      </c>
      <c r="I4402" s="327">
        <v>0</v>
      </c>
      <c r="J4402" s="327">
        <v>0</v>
      </c>
      <c r="K4402" s="327">
        <v>0</v>
      </c>
      <c r="L4402" s="327">
        <v>0</v>
      </c>
      <c r="M4402" s="327">
        <v>0</v>
      </c>
      <c r="N4402" s="326" t="s">
        <v>7279</v>
      </c>
    </row>
    <row r="4403" spans="2:14" ht="15" hidden="1" x14ac:dyDescent="0.25">
      <c r="B4403" s="324" t="s">
        <v>17953</v>
      </c>
      <c r="C4403" s="324" t="s">
        <v>1255</v>
      </c>
      <c r="D4403" s="324" t="s">
        <v>4183</v>
      </c>
      <c r="E4403" s="324" t="s">
        <v>7245</v>
      </c>
      <c r="F4403" s="324" t="s">
        <v>801</v>
      </c>
      <c r="G4403" s="324" t="s">
        <v>896</v>
      </c>
      <c r="H4403" s="324" t="s">
        <v>6249</v>
      </c>
      <c r="I4403" s="325">
        <v>0</v>
      </c>
      <c r="J4403" s="325">
        <v>0</v>
      </c>
      <c r="K4403" s="325">
        <v>0</v>
      </c>
      <c r="L4403" s="325">
        <v>0</v>
      </c>
      <c r="M4403" s="325">
        <v>0</v>
      </c>
      <c r="N4403" s="324" t="s">
        <v>7279</v>
      </c>
    </row>
    <row r="4404" spans="2:14" ht="15" hidden="1" x14ac:dyDescent="0.25">
      <c r="B4404" s="326" t="s">
        <v>17954</v>
      </c>
      <c r="C4404" s="326" t="s">
        <v>1255</v>
      </c>
      <c r="D4404" s="326" t="s">
        <v>4183</v>
      </c>
      <c r="E4404" s="326" t="s">
        <v>7246</v>
      </c>
      <c r="F4404" s="326" t="s">
        <v>801</v>
      </c>
      <c r="G4404" s="326" t="s">
        <v>896</v>
      </c>
      <c r="H4404" s="326" t="s">
        <v>6249</v>
      </c>
      <c r="I4404" s="327">
        <v>0</v>
      </c>
      <c r="J4404" s="327">
        <v>0</v>
      </c>
      <c r="K4404" s="327">
        <v>0</v>
      </c>
      <c r="L4404" s="327">
        <v>0</v>
      </c>
      <c r="M4404" s="327">
        <v>0</v>
      </c>
      <c r="N4404" s="326" t="s">
        <v>7279</v>
      </c>
    </row>
    <row r="4405" spans="2:14" ht="15" hidden="1" x14ac:dyDescent="0.25">
      <c r="B4405" s="324" t="s">
        <v>17955</v>
      </c>
      <c r="C4405" s="324" t="s">
        <v>1255</v>
      </c>
      <c r="D4405" s="324" t="s">
        <v>4183</v>
      </c>
      <c r="E4405" s="324" t="s">
        <v>7247</v>
      </c>
      <c r="F4405" s="324" t="s">
        <v>2327</v>
      </c>
      <c r="G4405" s="324" t="s">
        <v>896</v>
      </c>
      <c r="H4405" s="324" t="s">
        <v>6249</v>
      </c>
      <c r="I4405" s="325">
        <v>0</v>
      </c>
      <c r="J4405" s="325">
        <v>0</v>
      </c>
      <c r="K4405" s="325">
        <v>0</v>
      </c>
      <c r="L4405" s="325">
        <v>0</v>
      </c>
      <c r="M4405" s="325">
        <v>0</v>
      </c>
      <c r="N4405" s="324" t="s">
        <v>7279</v>
      </c>
    </row>
    <row r="4406" spans="2:14" ht="15" hidden="1" x14ac:dyDescent="0.25">
      <c r="B4406" s="326" t="s">
        <v>17956</v>
      </c>
      <c r="C4406" s="326" t="s">
        <v>1255</v>
      </c>
      <c r="D4406" s="326" t="s">
        <v>4183</v>
      </c>
      <c r="E4406" s="326" t="s">
        <v>7248</v>
      </c>
      <c r="F4406" s="326" t="s">
        <v>801</v>
      </c>
      <c r="G4406" s="326" t="s">
        <v>896</v>
      </c>
      <c r="H4406" s="326" t="s">
        <v>6249</v>
      </c>
      <c r="I4406" s="327">
        <v>0</v>
      </c>
      <c r="J4406" s="327">
        <v>0</v>
      </c>
      <c r="K4406" s="327">
        <v>0</v>
      </c>
      <c r="L4406" s="327">
        <v>0</v>
      </c>
      <c r="M4406" s="327">
        <v>0</v>
      </c>
      <c r="N4406" s="326" t="s">
        <v>7279</v>
      </c>
    </row>
    <row r="4407" spans="2:14" ht="15" hidden="1" x14ac:dyDescent="0.25">
      <c r="B4407" s="324" t="s">
        <v>17957</v>
      </c>
      <c r="C4407" s="324" t="s">
        <v>1255</v>
      </c>
      <c r="D4407" s="324" t="s">
        <v>4183</v>
      </c>
      <c r="E4407" s="324" t="s">
        <v>12761</v>
      </c>
      <c r="F4407" s="324" t="s">
        <v>801</v>
      </c>
      <c r="G4407" s="324" t="s">
        <v>896</v>
      </c>
      <c r="H4407" s="324" t="s">
        <v>6249</v>
      </c>
      <c r="I4407" s="325">
        <v>0</v>
      </c>
      <c r="J4407" s="325">
        <v>0</v>
      </c>
      <c r="K4407" s="325">
        <v>0</v>
      </c>
      <c r="L4407" s="325">
        <v>0</v>
      </c>
      <c r="M4407" s="325">
        <v>0</v>
      </c>
      <c r="N4407" s="324" t="s">
        <v>7279</v>
      </c>
    </row>
    <row r="4408" spans="2:14" ht="15" hidden="1" x14ac:dyDescent="0.25">
      <c r="B4408" s="326" t="s">
        <v>17958</v>
      </c>
      <c r="C4408" s="326" t="s">
        <v>1255</v>
      </c>
      <c r="D4408" s="326" t="s">
        <v>4183</v>
      </c>
      <c r="E4408" s="326" t="s">
        <v>7390</v>
      </c>
      <c r="F4408" s="326" t="s">
        <v>801</v>
      </c>
      <c r="G4408" s="326" t="s">
        <v>896</v>
      </c>
      <c r="H4408" s="326" t="s">
        <v>6249</v>
      </c>
      <c r="I4408" s="327">
        <v>0</v>
      </c>
      <c r="J4408" s="327">
        <v>0</v>
      </c>
      <c r="K4408" s="327">
        <v>0</v>
      </c>
      <c r="L4408" s="327">
        <v>0</v>
      </c>
      <c r="M4408" s="327">
        <v>0</v>
      </c>
      <c r="N4408" s="326" t="s">
        <v>7279</v>
      </c>
    </row>
    <row r="4409" spans="2:14" ht="15" hidden="1" x14ac:dyDescent="0.25">
      <c r="B4409" s="324" t="s">
        <v>17959</v>
      </c>
      <c r="C4409" s="324" t="s">
        <v>1255</v>
      </c>
      <c r="D4409" s="324" t="s">
        <v>4183</v>
      </c>
      <c r="E4409" s="324" t="s">
        <v>7249</v>
      </c>
      <c r="F4409" s="324" t="s">
        <v>2327</v>
      </c>
      <c r="G4409" s="324" t="s">
        <v>896</v>
      </c>
      <c r="H4409" s="324" t="s">
        <v>6249</v>
      </c>
      <c r="I4409" s="325">
        <v>0</v>
      </c>
      <c r="J4409" s="325">
        <v>0</v>
      </c>
      <c r="K4409" s="325">
        <v>0</v>
      </c>
      <c r="L4409" s="325">
        <v>0</v>
      </c>
      <c r="M4409" s="325">
        <v>0</v>
      </c>
      <c r="N4409" s="324" t="s">
        <v>7279</v>
      </c>
    </row>
    <row r="4410" spans="2:14" ht="15" hidden="1" x14ac:dyDescent="0.25">
      <c r="B4410" s="326" t="s">
        <v>17960</v>
      </c>
      <c r="C4410" s="326" t="s">
        <v>1255</v>
      </c>
      <c r="D4410" s="326" t="s">
        <v>4183</v>
      </c>
      <c r="E4410" s="326" t="s">
        <v>7250</v>
      </c>
      <c r="F4410" s="326" t="s">
        <v>801</v>
      </c>
      <c r="G4410" s="326" t="s">
        <v>896</v>
      </c>
      <c r="H4410" s="326" t="s">
        <v>6249</v>
      </c>
      <c r="I4410" s="327">
        <v>0</v>
      </c>
      <c r="J4410" s="327">
        <v>0</v>
      </c>
      <c r="K4410" s="327">
        <v>0</v>
      </c>
      <c r="L4410" s="327">
        <v>0</v>
      </c>
      <c r="M4410" s="327">
        <v>0</v>
      </c>
      <c r="N4410" s="326" t="s">
        <v>7279</v>
      </c>
    </row>
    <row r="4411" spans="2:14" ht="15" hidden="1" x14ac:dyDescent="0.25">
      <c r="B4411" s="324" t="s">
        <v>17961</v>
      </c>
      <c r="C4411" s="324" t="s">
        <v>1255</v>
      </c>
      <c r="D4411" s="324" t="s">
        <v>4183</v>
      </c>
      <c r="E4411" s="324" t="s">
        <v>7819</v>
      </c>
      <c r="F4411" s="324" t="s">
        <v>801</v>
      </c>
      <c r="G4411" s="324" t="s">
        <v>896</v>
      </c>
      <c r="H4411" s="324" t="s">
        <v>6249</v>
      </c>
      <c r="I4411" s="325">
        <v>0</v>
      </c>
      <c r="J4411" s="325">
        <v>0</v>
      </c>
      <c r="K4411" s="325">
        <v>0</v>
      </c>
      <c r="L4411" s="325">
        <v>0</v>
      </c>
      <c r="M4411" s="325">
        <v>0</v>
      </c>
      <c r="N4411" s="324" t="s">
        <v>7279</v>
      </c>
    </row>
    <row r="4412" spans="2:14" ht="15" hidden="1" x14ac:dyDescent="0.25">
      <c r="B4412" s="326" t="s">
        <v>17962</v>
      </c>
      <c r="C4412" s="326" t="s">
        <v>1255</v>
      </c>
      <c r="D4412" s="326" t="s">
        <v>4183</v>
      </c>
      <c r="E4412" s="326" t="s">
        <v>8229</v>
      </c>
      <c r="F4412" s="326" t="s">
        <v>801</v>
      </c>
      <c r="G4412" s="326" t="s">
        <v>896</v>
      </c>
      <c r="H4412" s="326" t="s">
        <v>6249</v>
      </c>
      <c r="I4412" s="327">
        <v>0</v>
      </c>
      <c r="J4412" s="327">
        <v>0</v>
      </c>
      <c r="K4412" s="327">
        <v>0</v>
      </c>
      <c r="L4412" s="327">
        <v>0</v>
      </c>
      <c r="M4412" s="327">
        <v>0</v>
      </c>
      <c r="N4412" s="326" t="s">
        <v>7279</v>
      </c>
    </row>
    <row r="4413" spans="2:14" ht="15" hidden="1" x14ac:dyDescent="0.25">
      <c r="B4413" s="324" t="s">
        <v>17963</v>
      </c>
      <c r="C4413" s="324" t="s">
        <v>1255</v>
      </c>
      <c r="D4413" s="324" t="s">
        <v>4183</v>
      </c>
      <c r="E4413" s="324" t="s">
        <v>7372</v>
      </c>
      <c r="F4413" s="324" t="s">
        <v>801</v>
      </c>
      <c r="G4413" s="324" t="s">
        <v>896</v>
      </c>
      <c r="H4413" s="324" t="s">
        <v>6249</v>
      </c>
      <c r="I4413" s="325">
        <v>0</v>
      </c>
      <c r="J4413" s="325">
        <v>0</v>
      </c>
      <c r="K4413" s="325">
        <v>0</v>
      </c>
      <c r="L4413" s="325">
        <v>0</v>
      </c>
      <c r="M4413" s="325">
        <v>0</v>
      </c>
      <c r="N4413" s="324" t="s">
        <v>7279</v>
      </c>
    </row>
    <row r="4414" spans="2:14" ht="15" hidden="1" x14ac:dyDescent="0.25">
      <c r="B4414" s="326" t="s">
        <v>17964</v>
      </c>
      <c r="C4414" s="326" t="s">
        <v>1255</v>
      </c>
      <c r="D4414" s="326" t="s">
        <v>4183</v>
      </c>
      <c r="E4414" s="326" t="s">
        <v>8727</v>
      </c>
      <c r="F4414" s="326" t="s">
        <v>801</v>
      </c>
      <c r="G4414" s="326" t="s">
        <v>896</v>
      </c>
      <c r="H4414" s="326" t="s">
        <v>6249</v>
      </c>
      <c r="I4414" s="327">
        <v>0</v>
      </c>
      <c r="J4414" s="327">
        <v>0</v>
      </c>
      <c r="K4414" s="327">
        <v>0</v>
      </c>
      <c r="L4414" s="327">
        <v>0</v>
      </c>
      <c r="M4414" s="327">
        <v>0</v>
      </c>
      <c r="N4414" s="326" t="s">
        <v>7279</v>
      </c>
    </row>
    <row r="4415" spans="2:14" ht="15" hidden="1" x14ac:dyDescent="0.25">
      <c r="B4415" s="324" t="s">
        <v>17965</v>
      </c>
      <c r="C4415" s="324" t="s">
        <v>1255</v>
      </c>
      <c r="D4415" s="324" t="s">
        <v>4183</v>
      </c>
      <c r="E4415" s="324" t="s">
        <v>7401</v>
      </c>
      <c r="F4415" s="324" t="s">
        <v>1226</v>
      </c>
      <c r="G4415" s="324" t="s">
        <v>896</v>
      </c>
      <c r="H4415" s="324" t="s">
        <v>6249</v>
      </c>
      <c r="I4415" s="325">
        <v>0</v>
      </c>
      <c r="J4415" s="325">
        <v>0</v>
      </c>
      <c r="K4415" s="325">
        <v>0</v>
      </c>
      <c r="L4415" s="325">
        <v>0</v>
      </c>
      <c r="M4415" s="325">
        <v>0</v>
      </c>
      <c r="N4415" s="324" t="s">
        <v>7279</v>
      </c>
    </row>
    <row r="4416" spans="2:14" ht="15" hidden="1" x14ac:dyDescent="0.25">
      <c r="B4416" s="326" t="s">
        <v>17966</v>
      </c>
      <c r="C4416" s="326" t="s">
        <v>1255</v>
      </c>
      <c r="D4416" s="326" t="s">
        <v>4183</v>
      </c>
      <c r="E4416" s="326" t="s">
        <v>7373</v>
      </c>
      <c r="F4416" s="326" t="s">
        <v>1226</v>
      </c>
      <c r="G4416" s="326" t="s">
        <v>896</v>
      </c>
      <c r="H4416" s="326" t="s">
        <v>6249</v>
      </c>
      <c r="I4416" s="327">
        <v>0</v>
      </c>
      <c r="J4416" s="327">
        <v>0</v>
      </c>
      <c r="K4416" s="327">
        <v>0</v>
      </c>
      <c r="L4416" s="327">
        <v>0</v>
      </c>
      <c r="M4416" s="327">
        <v>0</v>
      </c>
      <c r="N4416" s="326" t="s">
        <v>7279</v>
      </c>
    </row>
    <row r="4417" spans="2:14" ht="15" hidden="1" x14ac:dyDescent="0.25">
      <c r="B4417" s="324" t="s">
        <v>17967</v>
      </c>
      <c r="C4417" s="324" t="s">
        <v>1255</v>
      </c>
      <c r="D4417" s="324" t="s">
        <v>4183</v>
      </c>
      <c r="E4417" s="324" t="s">
        <v>7391</v>
      </c>
      <c r="F4417" s="324" t="s">
        <v>1226</v>
      </c>
      <c r="G4417" s="324" t="s">
        <v>896</v>
      </c>
      <c r="H4417" s="324" t="s">
        <v>6249</v>
      </c>
      <c r="I4417" s="325">
        <v>0</v>
      </c>
      <c r="J4417" s="325">
        <v>0</v>
      </c>
      <c r="K4417" s="325">
        <v>0</v>
      </c>
      <c r="L4417" s="325">
        <v>0</v>
      </c>
      <c r="M4417" s="325">
        <v>0</v>
      </c>
      <c r="N4417" s="324" t="s">
        <v>7279</v>
      </c>
    </row>
    <row r="4418" spans="2:14" ht="15" hidden="1" x14ac:dyDescent="0.25">
      <c r="B4418" s="326" t="s">
        <v>17968</v>
      </c>
      <c r="C4418" s="326" t="s">
        <v>1255</v>
      </c>
      <c r="D4418" s="326" t="s">
        <v>4183</v>
      </c>
      <c r="E4418" s="326" t="s">
        <v>7392</v>
      </c>
      <c r="F4418" s="326" t="s">
        <v>1226</v>
      </c>
      <c r="G4418" s="326" t="s">
        <v>896</v>
      </c>
      <c r="H4418" s="326" t="s">
        <v>6249</v>
      </c>
      <c r="I4418" s="327">
        <v>0</v>
      </c>
      <c r="J4418" s="327">
        <v>0</v>
      </c>
      <c r="K4418" s="327">
        <v>0</v>
      </c>
      <c r="L4418" s="327">
        <v>0</v>
      </c>
      <c r="M4418" s="327">
        <v>0</v>
      </c>
      <c r="N4418" s="326" t="s">
        <v>7279</v>
      </c>
    </row>
    <row r="4419" spans="2:14" ht="15" hidden="1" x14ac:dyDescent="0.25">
      <c r="B4419" s="324" t="s">
        <v>17969</v>
      </c>
      <c r="C4419" s="324" t="s">
        <v>1255</v>
      </c>
      <c r="D4419" s="324" t="s">
        <v>4183</v>
      </c>
      <c r="E4419" s="324" t="s">
        <v>8038</v>
      </c>
      <c r="F4419" s="324" t="s">
        <v>2327</v>
      </c>
      <c r="G4419" s="324" t="s">
        <v>896</v>
      </c>
      <c r="H4419" s="324" t="s">
        <v>6249</v>
      </c>
      <c r="I4419" s="325">
        <v>0</v>
      </c>
      <c r="J4419" s="325">
        <v>0</v>
      </c>
      <c r="K4419" s="325">
        <v>0</v>
      </c>
      <c r="L4419" s="325">
        <v>0</v>
      </c>
      <c r="M4419" s="325">
        <v>0</v>
      </c>
      <c r="N4419" s="324" t="s">
        <v>7279</v>
      </c>
    </row>
    <row r="4420" spans="2:14" ht="15" hidden="1" x14ac:dyDescent="0.25">
      <c r="B4420" s="326" t="s">
        <v>17970</v>
      </c>
      <c r="C4420" s="326" t="s">
        <v>1255</v>
      </c>
      <c r="D4420" s="326" t="s">
        <v>4183</v>
      </c>
      <c r="E4420" s="326" t="s">
        <v>8039</v>
      </c>
      <c r="F4420" s="326" t="s">
        <v>801</v>
      </c>
      <c r="G4420" s="326" t="s">
        <v>896</v>
      </c>
      <c r="H4420" s="326" t="s">
        <v>6249</v>
      </c>
      <c r="I4420" s="327">
        <v>0</v>
      </c>
      <c r="J4420" s="327">
        <v>0</v>
      </c>
      <c r="K4420" s="327">
        <v>0</v>
      </c>
      <c r="L4420" s="327">
        <v>0</v>
      </c>
      <c r="M4420" s="327">
        <v>0</v>
      </c>
      <c r="N4420" s="326" t="s">
        <v>7279</v>
      </c>
    </row>
    <row r="4421" spans="2:14" ht="15" hidden="1" x14ac:dyDescent="0.25">
      <c r="B4421" s="324" t="s">
        <v>17971</v>
      </c>
      <c r="C4421" s="324" t="s">
        <v>1255</v>
      </c>
      <c r="D4421" s="324" t="s">
        <v>4183</v>
      </c>
      <c r="E4421" s="324" t="s">
        <v>8734</v>
      </c>
      <c r="F4421" s="324" t="s">
        <v>801</v>
      </c>
      <c r="G4421" s="324" t="s">
        <v>896</v>
      </c>
      <c r="H4421" s="324" t="s">
        <v>6249</v>
      </c>
      <c r="I4421" s="325">
        <v>0</v>
      </c>
      <c r="J4421" s="325">
        <v>0</v>
      </c>
      <c r="K4421" s="325">
        <v>0</v>
      </c>
      <c r="L4421" s="325">
        <v>0</v>
      </c>
      <c r="M4421" s="325">
        <v>0</v>
      </c>
      <c r="N4421" s="324" t="s">
        <v>7279</v>
      </c>
    </row>
    <row r="4422" spans="2:14" ht="15" hidden="1" x14ac:dyDescent="0.25">
      <c r="B4422" s="326" t="s">
        <v>17972</v>
      </c>
      <c r="C4422" s="326" t="s">
        <v>1255</v>
      </c>
      <c r="D4422" s="326" t="s">
        <v>4183</v>
      </c>
      <c r="E4422" s="326" t="s">
        <v>8347</v>
      </c>
      <c r="F4422" s="326" t="s">
        <v>801</v>
      </c>
      <c r="G4422" s="326" t="s">
        <v>896</v>
      </c>
      <c r="H4422" s="326" t="s">
        <v>6249</v>
      </c>
      <c r="I4422" s="327">
        <v>0</v>
      </c>
      <c r="J4422" s="327">
        <v>0</v>
      </c>
      <c r="K4422" s="327">
        <v>0</v>
      </c>
      <c r="L4422" s="327">
        <v>0</v>
      </c>
      <c r="M4422" s="327">
        <v>0</v>
      </c>
      <c r="N4422" s="326" t="s">
        <v>7279</v>
      </c>
    </row>
    <row r="4423" spans="2:14" ht="15" hidden="1" x14ac:dyDescent="0.25">
      <c r="B4423" s="324" t="s">
        <v>17973</v>
      </c>
      <c r="C4423" s="324" t="s">
        <v>1255</v>
      </c>
      <c r="D4423" s="324" t="s">
        <v>4183</v>
      </c>
      <c r="E4423" s="324" t="s">
        <v>8735</v>
      </c>
      <c r="F4423" s="324" t="s">
        <v>801</v>
      </c>
      <c r="G4423" s="324" t="s">
        <v>896</v>
      </c>
      <c r="H4423" s="324" t="s">
        <v>6249</v>
      </c>
      <c r="I4423" s="325">
        <v>0</v>
      </c>
      <c r="J4423" s="325">
        <v>0</v>
      </c>
      <c r="K4423" s="325">
        <v>0</v>
      </c>
      <c r="L4423" s="325">
        <v>0</v>
      </c>
      <c r="M4423" s="325">
        <v>0</v>
      </c>
      <c r="N4423" s="324" t="s">
        <v>7279</v>
      </c>
    </row>
    <row r="4424" spans="2:14" ht="15" hidden="1" x14ac:dyDescent="0.25">
      <c r="B4424" s="326" t="s">
        <v>17974</v>
      </c>
      <c r="C4424" s="326" t="s">
        <v>1255</v>
      </c>
      <c r="D4424" s="326" t="s">
        <v>4183</v>
      </c>
      <c r="E4424" s="326" t="s">
        <v>8230</v>
      </c>
      <c r="F4424" s="326" t="s">
        <v>801</v>
      </c>
      <c r="G4424" s="326" t="s">
        <v>896</v>
      </c>
      <c r="H4424" s="326" t="s">
        <v>6249</v>
      </c>
      <c r="I4424" s="327">
        <v>0</v>
      </c>
      <c r="J4424" s="327">
        <v>0</v>
      </c>
      <c r="K4424" s="327">
        <v>0</v>
      </c>
      <c r="L4424" s="327">
        <v>0</v>
      </c>
      <c r="M4424" s="327">
        <v>0</v>
      </c>
      <c r="N4424" s="326" t="s">
        <v>7279</v>
      </c>
    </row>
    <row r="4425" spans="2:14" ht="15" hidden="1" x14ac:dyDescent="0.25">
      <c r="B4425" s="324" t="s">
        <v>17975</v>
      </c>
      <c r="C4425" s="324" t="s">
        <v>1255</v>
      </c>
      <c r="D4425" s="324" t="s">
        <v>4183</v>
      </c>
      <c r="E4425" s="324" t="s">
        <v>8738</v>
      </c>
      <c r="F4425" s="324" t="s">
        <v>801</v>
      </c>
      <c r="G4425" s="324" t="s">
        <v>896</v>
      </c>
      <c r="H4425" s="324" t="s">
        <v>6249</v>
      </c>
      <c r="I4425" s="325">
        <v>0</v>
      </c>
      <c r="J4425" s="325">
        <v>0</v>
      </c>
      <c r="K4425" s="325">
        <v>0</v>
      </c>
      <c r="L4425" s="325">
        <v>0</v>
      </c>
      <c r="M4425" s="325">
        <v>0</v>
      </c>
      <c r="N4425" s="324" t="s">
        <v>7279</v>
      </c>
    </row>
    <row r="4426" spans="2:14" ht="15" hidden="1" x14ac:dyDescent="0.25">
      <c r="B4426" s="326" t="s">
        <v>17976</v>
      </c>
      <c r="C4426" s="326" t="s">
        <v>1255</v>
      </c>
      <c r="D4426" s="326" t="s">
        <v>4183</v>
      </c>
      <c r="E4426" s="326" t="s">
        <v>8046</v>
      </c>
      <c r="F4426" s="326" t="s">
        <v>801</v>
      </c>
      <c r="G4426" s="326" t="s">
        <v>896</v>
      </c>
      <c r="H4426" s="326" t="s">
        <v>6249</v>
      </c>
      <c r="I4426" s="327">
        <v>0</v>
      </c>
      <c r="J4426" s="327">
        <v>0</v>
      </c>
      <c r="K4426" s="327">
        <v>0</v>
      </c>
      <c r="L4426" s="327">
        <v>0</v>
      </c>
      <c r="M4426" s="327">
        <v>0</v>
      </c>
      <c r="N4426" s="326" t="s">
        <v>7279</v>
      </c>
    </row>
    <row r="4427" spans="2:14" ht="15" hidden="1" x14ac:dyDescent="0.25">
      <c r="B4427" s="324" t="s">
        <v>17977</v>
      </c>
      <c r="C4427" s="324" t="s">
        <v>1255</v>
      </c>
      <c r="D4427" s="324" t="s">
        <v>4183</v>
      </c>
      <c r="E4427" s="324" t="s">
        <v>17978</v>
      </c>
      <c r="F4427" s="324" t="s">
        <v>2599</v>
      </c>
      <c r="G4427" s="324" t="s">
        <v>896</v>
      </c>
      <c r="H4427" s="324" t="s">
        <v>6249</v>
      </c>
      <c r="I4427" s="325">
        <v>0</v>
      </c>
      <c r="J4427" s="325">
        <v>0</v>
      </c>
      <c r="K4427" s="325">
        <v>0</v>
      </c>
      <c r="L4427" s="325">
        <v>0</v>
      </c>
      <c r="M4427" s="325">
        <v>0</v>
      </c>
      <c r="N4427" s="324" t="s">
        <v>7279</v>
      </c>
    </row>
    <row r="4428" spans="2:14" ht="15" hidden="1" x14ac:dyDescent="0.25">
      <c r="B4428" s="326" t="s">
        <v>17979</v>
      </c>
      <c r="C4428" s="326" t="s">
        <v>1255</v>
      </c>
      <c r="D4428" s="326" t="s">
        <v>4183</v>
      </c>
      <c r="E4428" s="326" t="s">
        <v>8740</v>
      </c>
      <c r="F4428" s="326" t="s">
        <v>801</v>
      </c>
      <c r="G4428" s="326" t="s">
        <v>896</v>
      </c>
      <c r="H4428" s="326" t="s">
        <v>6249</v>
      </c>
      <c r="I4428" s="327">
        <v>0</v>
      </c>
      <c r="J4428" s="327">
        <v>0</v>
      </c>
      <c r="K4428" s="327">
        <v>0</v>
      </c>
      <c r="L4428" s="327">
        <v>0</v>
      </c>
      <c r="M4428" s="327">
        <v>0</v>
      </c>
      <c r="N4428" s="326" t="s">
        <v>7279</v>
      </c>
    </row>
    <row r="4429" spans="2:14" ht="15" hidden="1" x14ac:dyDescent="0.25">
      <c r="B4429" s="324" t="s">
        <v>17980</v>
      </c>
      <c r="C4429" s="324" t="s">
        <v>1255</v>
      </c>
      <c r="D4429" s="324" t="s">
        <v>4183</v>
      </c>
      <c r="E4429" s="324" t="s">
        <v>8040</v>
      </c>
      <c r="F4429" s="324" t="s">
        <v>801</v>
      </c>
      <c r="G4429" s="324" t="s">
        <v>896</v>
      </c>
      <c r="H4429" s="324" t="s">
        <v>6249</v>
      </c>
      <c r="I4429" s="325">
        <v>0</v>
      </c>
      <c r="J4429" s="325">
        <v>0</v>
      </c>
      <c r="K4429" s="325">
        <v>0</v>
      </c>
      <c r="L4429" s="325">
        <v>0</v>
      </c>
      <c r="M4429" s="325">
        <v>0</v>
      </c>
      <c r="N4429" s="324" t="s">
        <v>7279</v>
      </c>
    </row>
    <row r="4430" spans="2:14" ht="15" hidden="1" x14ac:dyDescent="0.25">
      <c r="B4430" s="326" t="s">
        <v>17981</v>
      </c>
      <c r="C4430" s="326" t="s">
        <v>1255</v>
      </c>
      <c r="D4430" s="326" t="s">
        <v>4183</v>
      </c>
      <c r="E4430" s="326" t="s">
        <v>8041</v>
      </c>
      <c r="F4430" s="326" t="s">
        <v>801</v>
      </c>
      <c r="G4430" s="326" t="s">
        <v>896</v>
      </c>
      <c r="H4430" s="326" t="s">
        <v>6249</v>
      </c>
      <c r="I4430" s="327">
        <v>0</v>
      </c>
      <c r="J4430" s="327">
        <v>0</v>
      </c>
      <c r="K4430" s="327">
        <v>0</v>
      </c>
      <c r="L4430" s="327">
        <v>0</v>
      </c>
      <c r="M4430" s="327">
        <v>0</v>
      </c>
      <c r="N4430" s="326" t="s">
        <v>7279</v>
      </c>
    </row>
    <row r="4431" spans="2:14" ht="15" hidden="1" x14ac:dyDescent="0.25">
      <c r="B4431" s="324" t="s">
        <v>17982</v>
      </c>
      <c r="C4431" s="324" t="s">
        <v>1255</v>
      </c>
      <c r="D4431" s="324" t="s">
        <v>4183</v>
      </c>
      <c r="E4431" s="324" t="s">
        <v>8042</v>
      </c>
      <c r="F4431" s="324" t="s">
        <v>2327</v>
      </c>
      <c r="G4431" s="324" t="s">
        <v>896</v>
      </c>
      <c r="H4431" s="324" t="s">
        <v>6249</v>
      </c>
      <c r="I4431" s="325">
        <v>0</v>
      </c>
      <c r="J4431" s="325">
        <v>0</v>
      </c>
      <c r="K4431" s="325">
        <v>0</v>
      </c>
      <c r="L4431" s="325">
        <v>0</v>
      </c>
      <c r="M4431" s="325">
        <v>0</v>
      </c>
      <c r="N4431" s="324" t="s">
        <v>7279</v>
      </c>
    </row>
    <row r="4432" spans="2:14" ht="15" hidden="1" x14ac:dyDescent="0.25">
      <c r="B4432" s="326" t="s">
        <v>17983</v>
      </c>
      <c r="C4432" s="326" t="s">
        <v>1255</v>
      </c>
      <c r="D4432" s="326" t="s">
        <v>4183</v>
      </c>
      <c r="E4432" s="326" t="s">
        <v>8043</v>
      </c>
      <c r="F4432" s="326" t="s">
        <v>1102</v>
      </c>
      <c r="G4432" s="326" t="s">
        <v>896</v>
      </c>
      <c r="H4432" s="326" t="s">
        <v>6249</v>
      </c>
      <c r="I4432" s="327">
        <v>0</v>
      </c>
      <c r="J4432" s="327">
        <v>0</v>
      </c>
      <c r="K4432" s="327">
        <v>0</v>
      </c>
      <c r="L4432" s="327">
        <v>0</v>
      </c>
      <c r="M4432" s="327">
        <v>0</v>
      </c>
      <c r="N4432" s="326" t="s">
        <v>7279</v>
      </c>
    </row>
    <row r="4433" spans="2:14" ht="15" hidden="1" x14ac:dyDescent="0.25">
      <c r="B4433" s="324" t="s">
        <v>17984</v>
      </c>
      <c r="C4433" s="324" t="s">
        <v>1255</v>
      </c>
      <c r="D4433" s="324" t="s">
        <v>4183</v>
      </c>
      <c r="E4433" s="324" t="s">
        <v>8044</v>
      </c>
      <c r="F4433" s="324" t="s">
        <v>801</v>
      </c>
      <c r="G4433" s="324" t="s">
        <v>896</v>
      </c>
      <c r="H4433" s="324" t="s">
        <v>6249</v>
      </c>
      <c r="I4433" s="325">
        <v>0</v>
      </c>
      <c r="J4433" s="325">
        <v>0</v>
      </c>
      <c r="K4433" s="325">
        <v>0</v>
      </c>
      <c r="L4433" s="325">
        <v>0</v>
      </c>
      <c r="M4433" s="325">
        <v>0</v>
      </c>
      <c r="N4433" s="324" t="s">
        <v>7279</v>
      </c>
    </row>
    <row r="4434" spans="2:14" ht="15" hidden="1" x14ac:dyDescent="0.25">
      <c r="B4434" s="326" t="s">
        <v>17985</v>
      </c>
      <c r="C4434" s="326" t="s">
        <v>1255</v>
      </c>
      <c r="D4434" s="326" t="s">
        <v>4183</v>
      </c>
      <c r="E4434" s="326" t="s">
        <v>8745</v>
      </c>
      <c r="F4434" s="326" t="s">
        <v>801</v>
      </c>
      <c r="G4434" s="326" t="s">
        <v>896</v>
      </c>
      <c r="H4434" s="326" t="s">
        <v>6249</v>
      </c>
      <c r="I4434" s="327">
        <v>0</v>
      </c>
      <c r="J4434" s="327">
        <v>0</v>
      </c>
      <c r="K4434" s="327">
        <v>0</v>
      </c>
      <c r="L4434" s="327">
        <v>0</v>
      </c>
      <c r="M4434" s="327">
        <v>0</v>
      </c>
      <c r="N4434" s="326" t="s">
        <v>7279</v>
      </c>
    </row>
    <row r="4435" spans="2:14" ht="15" hidden="1" x14ac:dyDescent="0.25">
      <c r="B4435" s="324" t="s">
        <v>17986</v>
      </c>
      <c r="C4435" s="324" t="s">
        <v>1255</v>
      </c>
      <c r="D4435" s="324" t="s">
        <v>4183</v>
      </c>
      <c r="E4435" s="324" t="s">
        <v>8756</v>
      </c>
      <c r="F4435" s="324" t="s">
        <v>801</v>
      </c>
      <c r="G4435" s="324" t="s">
        <v>896</v>
      </c>
      <c r="H4435" s="324" t="s">
        <v>6249</v>
      </c>
      <c r="I4435" s="325">
        <v>0</v>
      </c>
      <c r="J4435" s="325">
        <v>0</v>
      </c>
      <c r="K4435" s="325">
        <v>0</v>
      </c>
      <c r="L4435" s="325">
        <v>0</v>
      </c>
      <c r="M4435" s="325">
        <v>0</v>
      </c>
      <c r="N4435" s="324" t="s">
        <v>7279</v>
      </c>
    </row>
    <row r="4436" spans="2:14" ht="15" hidden="1" x14ac:dyDescent="0.25">
      <c r="B4436" s="326" t="s">
        <v>17987</v>
      </c>
      <c r="C4436" s="326" t="s">
        <v>1255</v>
      </c>
      <c r="D4436" s="326" t="s">
        <v>4183</v>
      </c>
      <c r="E4436" s="326" t="s">
        <v>8757</v>
      </c>
      <c r="F4436" s="326" t="s">
        <v>801</v>
      </c>
      <c r="G4436" s="326" t="s">
        <v>896</v>
      </c>
      <c r="H4436" s="326" t="s">
        <v>6249</v>
      </c>
      <c r="I4436" s="327">
        <v>0</v>
      </c>
      <c r="J4436" s="327">
        <v>0</v>
      </c>
      <c r="K4436" s="327">
        <v>0</v>
      </c>
      <c r="L4436" s="327">
        <v>0</v>
      </c>
      <c r="M4436" s="327">
        <v>0</v>
      </c>
      <c r="N4436" s="326" t="s">
        <v>7279</v>
      </c>
    </row>
    <row r="4437" spans="2:14" ht="15" hidden="1" x14ac:dyDescent="0.25">
      <c r="B4437" s="324" t="s">
        <v>17988</v>
      </c>
      <c r="C4437" s="324" t="s">
        <v>1255</v>
      </c>
      <c r="D4437" s="324" t="s">
        <v>4183</v>
      </c>
      <c r="E4437" s="324" t="s">
        <v>8758</v>
      </c>
      <c r="F4437" s="324" t="s">
        <v>801</v>
      </c>
      <c r="G4437" s="324" t="s">
        <v>896</v>
      </c>
      <c r="H4437" s="324" t="s">
        <v>6249</v>
      </c>
      <c r="I4437" s="325">
        <v>0</v>
      </c>
      <c r="J4437" s="325">
        <v>0</v>
      </c>
      <c r="K4437" s="325">
        <v>0</v>
      </c>
      <c r="L4437" s="325">
        <v>0</v>
      </c>
      <c r="M4437" s="325">
        <v>0</v>
      </c>
      <c r="N4437" s="324" t="s">
        <v>7279</v>
      </c>
    </row>
    <row r="4438" spans="2:14" ht="15" hidden="1" x14ac:dyDescent="0.25">
      <c r="B4438" s="326" t="s">
        <v>17989</v>
      </c>
      <c r="C4438" s="326" t="s">
        <v>1255</v>
      </c>
      <c r="D4438" s="326" t="s">
        <v>4183</v>
      </c>
      <c r="E4438" s="326" t="s">
        <v>8759</v>
      </c>
      <c r="F4438" s="326" t="s">
        <v>801</v>
      </c>
      <c r="G4438" s="326" t="s">
        <v>896</v>
      </c>
      <c r="H4438" s="326" t="s">
        <v>6249</v>
      </c>
      <c r="I4438" s="327">
        <v>0</v>
      </c>
      <c r="J4438" s="327">
        <v>0</v>
      </c>
      <c r="K4438" s="327">
        <v>0</v>
      </c>
      <c r="L4438" s="327">
        <v>0</v>
      </c>
      <c r="M4438" s="327">
        <v>0</v>
      </c>
      <c r="N4438" s="326" t="s">
        <v>7279</v>
      </c>
    </row>
    <row r="4439" spans="2:14" ht="15" hidden="1" x14ac:dyDescent="0.25">
      <c r="B4439" s="324" t="s">
        <v>17990</v>
      </c>
      <c r="C4439" s="324" t="s">
        <v>1255</v>
      </c>
      <c r="D4439" s="324" t="s">
        <v>4183</v>
      </c>
      <c r="E4439" s="324" t="s">
        <v>8764</v>
      </c>
      <c r="F4439" s="324" t="s">
        <v>2327</v>
      </c>
      <c r="G4439" s="324" t="s">
        <v>896</v>
      </c>
      <c r="H4439" s="324" t="s">
        <v>6249</v>
      </c>
      <c r="I4439" s="325">
        <v>0</v>
      </c>
      <c r="J4439" s="325">
        <v>0</v>
      </c>
      <c r="K4439" s="325">
        <v>0</v>
      </c>
      <c r="L4439" s="325">
        <v>0</v>
      </c>
      <c r="M4439" s="325">
        <v>0</v>
      </c>
      <c r="N4439" s="324" t="s">
        <v>7279</v>
      </c>
    </row>
    <row r="4440" spans="2:14" ht="15" hidden="1" x14ac:dyDescent="0.25">
      <c r="B4440" s="326" t="s">
        <v>17991</v>
      </c>
      <c r="C4440" s="326" t="s">
        <v>1255</v>
      </c>
      <c r="D4440" s="326" t="s">
        <v>4183</v>
      </c>
      <c r="E4440" s="326" t="s">
        <v>8123</v>
      </c>
      <c r="F4440" s="326" t="s">
        <v>801</v>
      </c>
      <c r="G4440" s="326" t="s">
        <v>896</v>
      </c>
      <c r="H4440" s="326" t="s">
        <v>6249</v>
      </c>
      <c r="I4440" s="327">
        <v>0</v>
      </c>
      <c r="J4440" s="327">
        <v>0</v>
      </c>
      <c r="K4440" s="327">
        <v>0</v>
      </c>
      <c r="L4440" s="327">
        <v>0</v>
      </c>
      <c r="M4440" s="327">
        <v>0</v>
      </c>
      <c r="N4440" s="326" t="s">
        <v>7279</v>
      </c>
    </row>
    <row r="4441" spans="2:14" ht="15" hidden="1" x14ac:dyDescent="0.25">
      <c r="B4441" s="324" t="s">
        <v>17992</v>
      </c>
      <c r="C4441" s="324" t="s">
        <v>1255</v>
      </c>
      <c r="D4441" s="324" t="s">
        <v>4183</v>
      </c>
      <c r="E4441" s="324" t="s">
        <v>8108</v>
      </c>
      <c r="F4441" s="324" t="s">
        <v>801</v>
      </c>
      <c r="G4441" s="324" t="s">
        <v>896</v>
      </c>
      <c r="H4441" s="324" t="s">
        <v>6249</v>
      </c>
      <c r="I4441" s="325">
        <v>0</v>
      </c>
      <c r="J4441" s="325">
        <v>0</v>
      </c>
      <c r="K4441" s="325">
        <v>0</v>
      </c>
      <c r="L4441" s="325">
        <v>0</v>
      </c>
      <c r="M4441" s="325">
        <v>0</v>
      </c>
      <c r="N4441" s="324" t="s">
        <v>7279</v>
      </c>
    </row>
    <row r="4442" spans="2:14" ht="15" hidden="1" x14ac:dyDescent="0.25">
      <c r="B4442" s="326" t="s">
        <v>17993</v>
      </c>
      <c r="C4442" s="326" t="s">
        <v>1255</v>
      </c>
      <c r="D4442" s="326" t="s">
        <v>4183</v>
      </c>
      <c r="E4442" s="326" t="s">
        <v>8767</v>
      </c>
      <c r="F4442" s="326" t="s">
        <v>801</v>
      </c>
      <c r="G4442" s="326" t="s">
        <v>896</v>
      </c>
      <c r="H4442" s="326" t="s">
        <v>6249</v>
      </c>
      <c r="I4442" s="327">
        <v>0</v>
      </c>
      <c r="J4442" s="327">
        <v>0</v>
      </c>
      <c r="K4442" s="327">
        <v>0</v>
      </c>
      <c r="L4442" s="327">
        <v>0</v>
      </c>
      <c r="M4442" s="327">
        <v>0</v>
      </c>
      <c r="N4442" s="326" t="s">
        <v>7279</v>
      </c>
    </row>
    <row r="4443" spans="2:14" ht="15" hidden="1" x14ac:dyDescent="0.25">
      <c r="B4443" s="324" t="s">
        <v>17994</v>
      </c>
      <c r="C4443" s="324" t="s">
        <v>1255</v>
      </c>
      <c r="D4443" s="324" t="s">
        <v>4183</v>
      </c>
      <c r="E4443" s="324" t="s">
        <v>8109</v>
      </c>
      <c r="F4443" s="324" t="s">
        <v>1226</v>
      </c>
      <c r="G4443" s="324" t="s">
        <v>896</v>
      </c>
      <c r="H4443" s="324" t="s">
        <v>6249</v>
      </c>
      <c r="I4443" s="325">
        <v>0</v>
      </c>
      <c r="J4443" s="325">
        <v>0</v>
      </c>
      <c r="K4443" s="325">
        <v>0</v>
      </c>
      <c r="L4443" s="325">
        <v>0</v>
      </c>
      <c r="M4443" s="325">
        <v>0</v>
      </c>
      <c r="N4443" s="324" t="s">
        <v>7279</v>
      </c>
    </row>
    <row r="4444" spans="2:14" ht="15" hidden="1" x14ac:dyDescent="0.25">
      <c r="B4444" s="326" t="s">
        <v>17995</v>
      </c>
      <c r="C4444" s="326" t="s">
        <v>1255</v>
      </c>
      <c r="D4444" s="326" t="s">
        <v>4183</v>
      </c>
      <c r="E4444" s="326" t="s">
        <v>8775</v>
      </c>
      <c r="F4444" s="326" t="s">
        <v>801</v>
      </c>
      <c r="G4444" s="326" t="s">
        <v>896</v>
      </c>
      <c r="H4444" s="326" t="s">
        <v>6249</v>
      </c>
      <c r="I4444" s="327">
        <v>0</v>
      </c>
      <c r="J4444" s="327">
        <v>0</v>
      </c>
      <c r="K4444" s="327">
        <v>0</v>
      </c>
      <c r="L4444" s="327">
        <v>0</v>
      </c>
      <c r="M4444" s="327">
        <v>0</v>
      </c>
      <c r="N4444" s="326" t="s">
        <v>7279</v>
      </c>
    </row>
    <row r="4445" spans="2:14" ht="15" hidden="1" x14ac:dyDescent="0.25">
      <c r="B4445" s="324" t="s">
        <v>17996</v>
      </c>
      <c r="C4445" s="324" t="s">
        <v>1255</v>
      </c>
      <c r="D4445" s="324" t="s">
        <v>4183</v>
      </c>
      <c r="E4445" s="324" t="s">
        <v>8782</v>
      </c>
      <c r="F4445" s="324" t="s">
        <v>801</v>
      </c>
      <c r="G4445" s="324" t="s">
        <v>896</v>
      </c>
      <c r="H4445" s="324" t="s">
        <v>6249</v>
      </c>
      <c r="I4445" s="325">
        <v>0</v>
      </c>
      <c r="J4445" s="325">
        <v>0</v>
      </c>
      <c r="K4445" s="325">
        <v>0</v>
      </c>
      <c r="L4445" s="325">
        <v>0</v>
      </c>
      <c r="M4445" s="325">
        <v>0</v>
      </c>
      <c r="N4445" s="324" t="s">
        <v>7279</v>
      </c>
    </row>
    <row r="4446" spans="2:14" ht="15" hidden="1" x14ac:dyDescent="0.25">
      <c r="B4446" s="326" t="s">
        <v>17997</v>
      </c>
      <c r="C4446" s="326" t="s">
        <v>1255</v>
      </c>
      <c r="D4446" s="326" t="s">
        <v>4183</v>
      </c>
      <c r="E4446" s="326" t="s">
        <v>8110</v>
      </c>
      <c r="F4446" s="326" t="s">
        <v>801</v>
      </c>
      <c r="G4446" s="326" t="s">
        <v>896</v>
      </c>
      <c r="H4446" s="326" t="s">
        <v>6249</v>
      </c>
      <c r="I4446" s="327">
        <v>0</v>
      </c>
      <c r="J4446" s="327">
        <v>0</v>
      </c>
      <c r="K4446" s="327">
        <v>0</v>
      </c>
      <c r="L4446" s="327">
        <v>0</v>
      </c>
      <c r="M4446" s="327">
        <v>0</v>
      </c>
      <c r="N4446" s="326" t="s">
        <v>7279</v>
      </c>
    </row>
    <row r="4447" spans="2:14" ht="15" hidden="1" x14ac:dyDescent="0.25">
      <c r="B4447" s="324" t="s">
        <v>17998</v>
      </c>
      <c r="C4447" s="324" t="s">
        <v>1255</v>
      </c>
      <c r="D4447" s="324" t="s">
        <v>4183</v>
      </c>
      <c r="E4447" s="324" t="s">
        <v>8111</v>
      </c>
      <c r="F4447" s="324" t="s">
        <v>801</v>
      </c>
      <c r="G4447" s="324" t="s">
        <v>896</v>
      </c>
      <c r="H4447" s="324" t="s">
        <v>6249</v>
      </c>
      <c r="I4447" s="325">
        <v>0</v>
      </c>
      <c r="J4447" s="325">
        <v>0</v>
      </c>
      <c r="K4447" s="325">
        <v>0</v>
      </c>
      <c r="L4447" s="325">
        <v>0</v>
      </c>
      <c r="M4447" s="325">
        <v>0</v>
      </c>
      <c r="N4447" s="324" t="s">
        <v>7279</v>
      </c>
    </row>
    <row r="4448" spans="2:14" ht="15" hidden="1" x14ac:dyDescent="0.25">
      <c r="B4448" s="326" t="s">
        <v>17999</v>
      </c>
      <c r="C4448" s="326" t="s">
        <v>1255</v>
      </c>
      <c r="D4448" s="326" t="s">
        <v>4183</v>
      </c>
      <c r="E4448" s="326" t="s">
        <v>8231</v>
      </c>
      <c r="F4448" s="326" t="s">
        <v>801</v>
      </c>
      <c r="G4448" s="326" t="s">
        <v>896</v>
      </c>
      <c r="H4448" s="326" t="s">
        <v>6249</v>
      </c>
      <c r="I4448" s="327">
        <v>0</v>
      </c>
      <c r="J4448" s="327">
        <v>0</v>
      </c>
      <c r="K4448" s="327">
        <v>0</v>
      </c>
      <c r="L4448" s="327">
        <v>0</v>
      </c>
      <c r="M4448" s="327">
        <v>0</v>
      </c>
      <c r="N4448" s="326" t="s">
        <v>7279</v>
      </c>
    </row>
    <row r="4449" spans="2:14" ht="15" hidden="1" x14ac:dyDescent="0.25">
      <c r="B4449" s="324" t="s">
        <v>18000</v>
      </c>
      <c r="C4449" s="324" t="s">
        <v>1255</v>
      </c>
      <c r="D4449" s="324" t="s">
        <v>4183</v>
      </c>
      <c r="E4449" s="324" t="s">
        <v>8232</v>
      </c>
      <c r="F4449" s="324" t="s">
        <v>2327</v>
      </c>
      <c r="G4449" s="324" t="s">
        <v>896</v>
      </c>
      <c r="H4449" s="324" t="s">
        <v>6249</v>
      </c>
      <c r="I4449" s="325">
        <v>0</v>
      </c>
      <c r="J4449" s="325">
        <v>0</v>
      </c>
      <c r="K4449" s="325">
        <v>0</v>
      </c>
      <c r="L4449" s="325">
        <v>0</v>
      </c>
      <c r="M4449" s="325">
        <v>0</v>
      </c>
      <c r="N4449" s="324" t="s">
        <v>7279</v>
      </c>
    </row>
    <row r="4450" spans="2:14" ht="15" hidden="1" x14ac:dyDescent="0.25">
      <c r="B4450" s="326" t="s">
        <v>18001</v>
      </c>
      <c r="C4450" s="326" t="s">
        <v>1255</v>
      </c>
      <c r="D4450" s="326" t="s">
        <v>4183</v>
      </c>
      <c r="E4450" s="326" t="s">
        <v>8233</v>
      </c>
      <c r="F4450" s="326" t="s">
        <v>801</v>
      </c>
      <c r="G4450" s="326" t="s">
        <v>896</v>
      </c>
      <c r="H4450" s="326" t="s">
        <v>6249</v>
      </c>
      <c r="I4450" s="327">
        <v>0</v>
      </c>
      <c r="J4450" s="327">
        <v>0</v>
      </c>
      <c r="K4450" s="327">
        <v>0</v>
      </c>
      <c r="L4450" s="327">
        <v>0</v>
      </c>
      <c r="M4450" s="327">
        <v>0</v>
      </c>
      <c r="N4450" s="326" t="s">
        <v>7279</v>
      </c>
    </row>
    <row r="4451" spans="2:14" ht="15" hidden="1" x14ac:dyDescent="0.25">
      <c r="B4451" s="324" t="s">
        <v>18002</v>
      </c>
      <c r="C4451" s="324" t="s">
        <v>1255</v>
      </c>
      <c r="D4451" s="324" t="s">
        <v>4183</v>
      </c>
      <c r="E4451" s="324" t="s">
        <v>7863</v>
      </c>
      <c r="F4451" s="324" t="s">
        <v>801</v>
      </c>
      <c r="G4451" s="324" t="s">
        <v>896</v>
      </c>
      <c r="H4451" s="324" t="s">
        <v>6249</v>
      </c>
      <c r="I4451" s="325">
        <v>0</v>
      </c>
      <c r="J4451" s="325">
        <v>0</v>
      </c>
      <c r="K4451" s="325">
        <v>0</v>
      </c>
      <c r="L4451" s="325">
        <v>0</v>
      </c>
      <c r="M4451" s="325">
        <v>0</v>
      </c>
      <c r="N4451" s="324" t="s">
        <v>7279</v>
      </c>
    </row>
    <row r="4452" spans="2:14" ht="15" hidden="1" x14ac:dyDescent="0.25">
      <c r="B4452" s="326" t="s">
        <v>18003</v>
      </c>
      <c r="C4452" s="326" t="s">
        <v>1255</v>
      </c>
      <c r="D4452" s="326" t="s">
        <v>4183</v>
      </c>
      <c r="E4452" s="326" t="s">
        <v>8234</v>
      </c>
      <c r="F4452" s="326" t="s">
        <v>2327</v>
      </c>
      <c r="G4452" s="326" t="s">
        <v>896</v>
      </c>
      <c r="H4452" s="326" t="s">
        <v>6249</v>
      </c>
      <c r="I4452" s="327">
        <v>0</v>
      </c>
      <c r="J4452" s="327">
        <v>0</v>
      </c>
      <c r="K4452" s="327">
        <v>0</v>
      </c>
      <c r="L4452" s="327">
        <v>0</v>
      </c>
      <c r="M4452" s="327">
        <v>0</v>
      </c>
      <c r="N4452" s="326" t="s">
        <v>7279</v>
      </c>
    </row>
    <row r="4453" spans="2:14" ht="15" hidden="1" x14ac:dyDescent="0.25">
      <c r="B4453" s="324" t="s">
        <v>18004</v>
      </c>
      <c r="C4453" s="324" t="s">
        <v>1255</v>
      </c>
      <c r="D4453" s="324" t="s">
        <v>4183</v>
      </c>
      <c r="E4453" s="324" t="s">
        <v>8235</v>
      </c>
      <c r="F4453" s="324" t="s">
        <v>801</v>
      </c>
      <c r="G4453" s="324" t="s">
        <v>896</v>
      </c>
      <c r="H4453" s="324" t="s">
        <v>6249</v>
      </c>
      <c r="I4453" s="325">
        <v>0</v>
      </c>
      <c r="J4453" s="325">
        <v>0</v>
      </c>
      <c r="K4453" s="325">
        <v>0</v>
      </c>
      <c r="L4453" s="325">
        <v>0</v>
      </c>
      <c r="M4453" s="325">
        <v>0</v>
      </c>
      <c r="N4453" s="324" t="s">
        <v>7279</v>
      </c>
    </row>
    <row r="4454" spans="2:14" ht="15" hidden="1" x14ac:dyDescent="0.25">
      <c r="B4454" s="326" t="s">
        <v>18005</v>
      </c>
      <c r="C4454" s="326" t="s">
        <v>1255</v>
      </c>
      <c r="D4454" s="326" t="s">
        <v>4183</v>
      </c>
      <c r="E4454" s="326" t="s">
        <v>8236</v>
      </c>
      <c r="F4454" s="326" t="s">
        <v>2327</v>
      </c>
      <c r="G4454" s="326" t="s">
        <v>896</v>
      </c>
      <c r="H4454" s="326" t="s">
        <v>6249</v>
      </c>
      <c r="I4454" s="327">
        <v>0</v>
      </c>
      <c r="J4454" s="327">
        <v>0</v>
      </c>
      <c r="K4454" s="327">
        <v>0</v>
      </c>
      <c r="L4454" s="327">
        <v>0</v>
      </c>
      <c r="M4454" s="327">
        <v>0</v>
      </c>
      <c r="N4454" s="326" t="s">
        <v>7279</v>
      </c>
    </row>
    <row r="4455" spans="2:14" ht="15" hidden="1" x14ac:dyDescent="0.25">
      <c r="B4455" s="324" t="s">
        <v>18006</v>
      </c>
      <c r="C4455" s="324" t="s">
        <v>1255</v>
      </c>
      <c r="D4455" s="324" t="s">
        <v>4183</v>
      </c>
      <c r="E4455" s="324" t="s">
        <v>8237</v>
      </c>
      <c r="F4455" s="324" t="s">
        <v>2327</v>
      </c>
      <c r="G4455" s="324" t="s">
        <v>896</v>
      </c>
      <c r="H4455" s="324" t="s">
        <v>6249</v>
      </c>
      <c r="I4455" s="325">
        <v>0</v>
      </c>
      <c r="J4455" s="325">
        <v>0</v>
      </c>
      <c r="K4455" s="325">
        <v>0</v>
      </c>
      <c r="L4455" s="325">
        <v>0</v>
      </c>
      <c r="M4455" s="325">
        <v>0</v>
      </c>
      <c r="N4455" s="324" t="s">
        <v>7279</v>
      </c>
    </row>
    <row r="4456" spans="2:14" ht="15" hidden="1" x14ac:dyDescent="0.25">
      <c r="B4456" s="326" t="s">
        <v>18007</v>
      </c>
      <c r="C4456" s="326" t="s">
        <v>1255</v>
      </c>
      <c r="D4456" s="326" t="s">
        <v>4183</v>
      </c>
      <c r="E4456" s="326" t="s">
        <v>8238</v>
      </c>
      <c r="F4456" s="326" t="s">
        <v>2327</v>
      </c>
      <c r="G4456" s="326" t="s">
        <v>896</v>
      </c>
      <c r="H4456" s="326" t="s">
        <v>6249</v>
      </c>
      <c r="I4456" s="327">
        <v>0</v>
      </c>
      <c r="J4456" s="327">
        <v>0</v>
      </c>
      <c r="K4456" s="327">
        <v>0</v>
      </c>
      <c r="L4456" s="327">
        <v>0</v>
      </c>
      <c r="M4456" s="327">
        <v>0</v>
      </c>
      <c r="N4456" s="326" t="s">
        <v>7279</v>
      </c>
    </row>
    <row r="4457" spans="2:14" ht="15" hidden="1" x14ac:dyDescent="0.25">
      <c r="B4457" s="324" t="s">
        <v>18008</v>
      </c>
      <c r="C4457" s="324" t="s">
        <v>1255</v>
      </c>
      <c r="D4457" s="324" t="s">
        <v>4183</v>
      </c>
      <c r="E4457" s="324" t="s">
        <v>7263</v>
      </c>
      <c r="F4457" s="324" t="s">
        <v>2327</v>
      </c>
      <c r="G4457" s="324" t="s">
        <v>896</v>
      </c>
      <c r="H4457" s="324" t="s">
        <v>6249</v>
      </c>
      <c r="I4457" s="325">
        <v>0</v>
      </c>
      <c r="J4457" s="325">
        <v>0</v>
      </c>
      <c r="K4457" s="325">
        <v>0</v>
      </c>
      <c r="L4457" s="325">
        <v>0</v>
      </c>
      <c r="M4457" s="325">
        <v>0</v>
      </c>
      <c r="N4457" s="324" t="s">
        <v>7279</v>
      </c>
    </row>
    <row r="4458" spans="2:14" ht="15" hidden="1" x14ac:dyDescent="0.25">
      <c r="B4458" s="326" t="s">
        <v>18009</v>
      </c>
      <c r="C4458" s="326" t="s">
        <v>1255</v>
      </c>
      <c r="D4458" s="326" t="s">
        <v>4183</v>
      </c>
      <c r="E4458" s="326" t="s">
        <v>8239</v>
      </c>
      <c r="F4458" s="326" t="s">
        <v>2327</v>
      </c>
      <c r="G4458" s="326" t="s">
        <v>896</v>
      </c>
      <c r="H4458" s="326" t="s">
        <v>6249</v>
      </c>
      <c r="I4458" s="327">
        <v>0</v>
      </c>
      <c r="J4458" s="327">
        <v>0</v>
      </c>
      <c r="K4458" s="327">
        <v>0</v>
      </c>
      <c r="L4458" s="327">
        <v>0</v>
      </c>
      <c r="M4458" s="327">
        <v>0</v>
      </c>
      <c r="N4458" s="326" t="s">
        <v>7279</v>
      </c>
    </row>
    <row r="4459" spans="2:14" ht="15" hidden="1" x14ac:dyDescent="0.25">
      <c r="B4459" s="324" t="s">
        <v>18010</v>
      </c>
      <c r="C4459" s="324" t="s">
        <v>1255</v>
      </c>
      <c r="D4459" s="324" t="s">
        <v>4183</v>
      </c>
      <c r="E4459" s="324" t="s">
        <v>8240</v>
      </c>
      <c r="F4459" s="324" t="s">
        <v>2327</v>
      </c>
      <c r="G4459" s="324" t="s">
        <v>896</v>
      </c>
      <c r="H4459" s="324" t="s">
        <v>6249</v>
      </c>
      <c r="I4459" s="325">
        <v>0</v>
      </c>
      <c r="J4459" s="325">
        <v>0</v>
      </c>
      <c r="K4459" s="325">
        <v>0</v>
      </c>
      <c r="L4459" s="325">
        <v>0</v>
      </c>
      <c r="M4459" s="325">
        <v>0</v>
      </c>
      <c r="N4459" s="324" t="s">
        <v>7279</v>
      </c>
    </row>
    <row r="4460" spans="2:14" ht="15" hidden="1" x14ac:dyDescent="0.25">
      <c r="B4460" s="326" t="s">
        <v>18011</v>
      </c>
      <c r="C4460" s="326" t="s">
        <v>1255</v>
      </c>
      <c r="D4460" s="326" t="s">
        <v>4183</v>
      </c>
      <c r="E4460" s="326" t="s">
        <v>8241</v>
      </c>
      <c r="F4460" s="326" t="s">
        <v>2327</v>
      </c>
      <c r="G4460" s="326" t="s">
        <v>896</v>
      </c>
      <c r="H4460" s="326" t="s">
        <v>6249</v>
      </c>
      <c r="I4460" s="327">
        <v>0</v>
      </c>
      <c r="J4460" s="327">
        <v>0</v>
      </c>
      <c r="K4460" s="327">
        <v>0</v>
      </c>
      <c r="L4460" s="327">
        <v>0</v>
      </c>
      <c r="M4460" s="327">
        <v>0</v>
      </c>
      <c r="N4460" s="326" t="s">
        <v>7279</v>
      </c>
    </row>
    <row r="4461" spans="2:14" ht="15" hidden="1" x14ac:dyDescent="0.25">
      <c r="B4461" s="324" t="s">
        <v>18012</v>
      </c>
      <c r="C4461" s="324" t="s">
        <v>1255</v>
      </c>
      <c r="D4461" s="324" t="s">
        <v>4183</v>
      </c>
      <c r="E4461" s="324" t="s">
        <v>8242</v>
      </c>
      <c r="F4461" s="324" t="s">
        <v>2327</v>
      </c>
      <c r="G4461" s="324" t="s">
        <v>896</v>
      </c>
      <c r="H4461" s="324" t="s">
        <v>6249</v>
      </c>
      <c r="I4461" s="325">
        <v>0</v>
      </c>
      <c r="J4461" s="325">
        <v>0</v>
      </c>
      <c r="K4461" s="325">
        <v>0</v>
      </c>
      <c r="L4461" s="325">
        <v>0</v>
      </c>
      <c r="M4461" s="325">
        <v>0</v>
      </c>
      <c r="N4461" s="324" t="s">
        <v>7279</v>
      </c>
    </row>
    <row r="4462" spans="2:14" ht="15" hidden="1" x14ac:dyDescent="0.25">
      <c r="B4462" s="326" t="s">
        <v>18013</v>
      </c>
      <c r="C4462" s="326" t="s">
        <v>1255</v>
      </c>
      <c r="D4462" s="326" t="s">
        <v>4183</v>
      </c>
      <c r="E4462" s="326" t="s">
        <v>8243</v>
      </c>
      <c r="F4462" s="326" t="s">
        <v>801</v>
      </c>
      <c r="G4462" s="326" t="s">
        <v>896</v>
      </c>
      <c r="H4462" s="326" t="s">
        <v>6249</v>
      </c>
      <c r="I4462" s="327">
        <v>0</v>
      </c>
      <c r="J4462" s="327">
        <v>0</v>
      </c>
      <c r="K4462" s="327">
        <v>0</v>
      </c>
      <c r="L4462" s="327">
        <v>0</v>
      </c>
      <c r="M4462" s="327">
        <v>0</v>
      </c>
      <c r="N4462" s="326" t="s">
        <v>7279</v>
      </c>
    </row>
    <row r="4463" spans="2:14" ht="15" hidden="1" x14ac:dyDescent="0.25">
      <c r="B4463" s="324" t="s">
        <v>18014</v>
      </c>
      <c r="C4463" s="324" t="s">
        <v>1255</v>
      </c>
      <c r="D4463" s="324" t="s">
        <v>4183</v>
      </c>
      <c r="E4463" s="324" t="s">
        <v>7124</v>
      </c>
      <c r="F4463" s="324" t="s">
        <v>800</v>
      </c>
      <c r="G4463" s="324" t="s">
        <v>896</v>
      </c>
      <c r="H4463" s="324" t="s">
        <v>6249</v>
      </c>
      <c r="I4463" s="325">
        <v>0</v>
      </c>
      <c r="J4463" s="325">
        <v>0</v>
      </c>
      <c r="K4463" s="325">
        <v>0</v>
      </c>
      <c r="L4463" s="325">
        <v>0</v>
      </c>
      <c r="M4463" s="325">
        <v>0</v>
      </c>
      <c r="N4463" s="324" t="s">
        <v>7279</v>
      </c>
    </row>
    <row r="4464" spans="2:14" ht="15" hidden="1" x14ac:dyDescent="0.25">
      <c r="B4464" s="326" t="s">
        <v>18015</v>
      </c>
      <c r="C4464" s="326" t="s">
        <v>1255</v>
      </c>
      <c r="D4464" s="326" t="s">
        <v>4183</v>
      </c>
      <c r="E4464" s="326" t="s">
        <v>8244</v>
      </c>
      <c r="F4464" s="326" t="s">
        <v>801</v>
      </c>
      <c r="G4464" s="326" t="s">
        <v>896</v>
      </c>
      <c r="H4464" s="326" t="s">
        <v>6249</v>
      </c>
      <c r="I4464" s="327">
        <v>0</v>
      </c>
      <c r="J4464" s="327">
        <v>0</v>
      </c>
      <c r="K4464" s="327">
        <v>0</v>
      </c>
      <c r="L4464" s="327">
        <v>0</v>
      </c>
      <c r="M4464" s="327">
        <v>0</v>
      </c>
      <c r="N4464" s="326" t="s">
        <v>7279</v>
      </c>
    </row>
    <row r="4465" spans="2:14" ht="15" hidden="1" x14ac:dyDescent="0.25">
      <c r="B4465" s="324" t="s">
        <v>18016</v>
      </c>
      <c r="C4465" s="324" t="s">
        <v>1255</v>
      </c>
      <c r="D4465" s="324" t="s">
        <v>4183</v>
      </c>
      <c r="E4465" s="324" t="s">
        <v>8245</v>
      </c>
      <c r="F4465" s="324" t="s">
        <v>801</v>
      </c>
      <c r="G4465" s="324" t="s">
        <v>896</v>
      </c>
      <c r="H4465" s="324" t="s">
        <v>6249</v>
      </c>
      <c r="I4465" s="325">
        <v>0</v>
      </c>
      <c r="J4465" s="325">
        <v>0</v>
      </c>
      <c r="K4465" s="325">
        <v>0</v>
      </c>
      <c r="L4465" s="325">
        <v>0</v>
      </c>
      <c r="M4465" s="325">
        <v>0</v>
      </c>
      <c r="N4465" s="324" t="s">
        <v>7279</v>
      </c>
    </row>
    <row r="4466" spans="2:14" ht="15" hidden="1" x14ac:dyDescent="0.25">
      <c r="B4466" s="326" t="s">
        <v>18017</v>
      </c>
      <c r="C4466" s="326" t="s">
        <v>1255</v>
      </c>
      <c r="D4466" s="326" t="s">
        <v>4183</v>
      </c>
      <c r="E4466" s="326" t="s">
        <v>8246</v>
      </c>
      <c r="F4466" s="326" t="s">
        <v>801</v>
      </c>
      <c r="G4466" s="326" t="s">
        <v>896</v>
      </c>
      <c r="H4466" s="326" t="s">
        <v>6249</v>
      </c>
      <c r="I4466" s="327">
        <v>0</v>
      </c>
      <c r="J4466" s="327">
        <v>0</v>
      </c>
      <c r="K4466" s="327">
        <v>0</v>
      </c>
      <c r="L4466" s="327">
        <v>0</v>
      </c>
      <c r="M4466" s="327">
        <v>0</v>
      </c>
      <c r="N4466" s="326" t="s">
        <v>7279</v>
      </c>
    </row>
    <row r="4467" spans="2:14" ht="15" hidden="1" x14ac:dyDescent="0.25">
      <c r="B4467" s="324" t="s">
        <v>18018</v>
      </c>
      <c r="C4467" s="324" t="s">
        <v>1255</v>
      </c>
      <c r="D4467" s="324" t="s">
        <v>4183</v>
      </c>
      <c r="E4467" s="324" t="s">
        <v>8247</v>
      </c>
      <c r="F4467" s="324" t="s">
        <v>2327</v>
      </c>
      <c r="G4467" s="324" t="s">
        <v>896</v>
      </c>
      <c r="H4467" s="324" t="s">
        <v>6249</v>
      </c>
      <c r="I4467" s="325">
        <v>0</v>
      </c>
      <c r="J4467" s="325">
        <v>0</v>
      </c>
      <c r="K4467" s="325">
        <v>0</v>
      </c>
      <c r="L4467" s="325">
        <v>0</v>
      </c>
      <c r="M4467" s="325">
        <v>0</v>
      </c>
      <c r="N4467" s="324" t="s">
        <v>7279</v>
      </c>
    </row>
    <row r="4468" spans="2:14" ht="15" hidden="1" x14ac:dyDescent="0.25">
      <c r="B4468" s="326" t="s">
        <v>18019</v>
      </c>
      <c r="C4468" s="326" t="s">
        <v>1255</v>
      </c>
      <c r="D4468" s="326" t="s">
        <v>4183</v>
      </c>
      <c r="E4468" s="326" t="s">
        <v>8248</v>
      </c>
      <c r="F4468" s="326" t="s">
        <v>2327</v>
      </c>
      <c r="G4468" s="326" t="s">
        <v>896</v>
      </c>
      <c r="H4468" s="326" t="s">
        <v>6249</v>
      </c>
      <c r="I4468" s="327">
        <v>0</v>
      </c>
      <c r="J4468" s="327">
        <v>0</v>
      </c>
      <c r="K4468" s="327">
        <v>0</v>
      </c>
      <c r="L4468" s="327">
        <v>0</v>
      </c>
      <c r="M4468" s="327">
        <v>0</v>
      </c>
      <c r="N4468" s="326" t="s">
        <v>7279</v>
      </c>
    </row>
    <row r="4469" spans="2:14" ht="15" hidden="1" x14ac:dyDescent="0.25">
      <c r="B4469" s="324" t="s">
        <v>18020</v>
      </c>
      <c r="C4469" s="324" t="s">
        <v>1255</v>
      </c>
      <c r="D4469" s="324" t="s">
        <v>4183</v>
      </c>
      <c r="E4469" s="324" t="s">
        <v>8249</v>
      </c>
      <c r="F4469" s="324" t="s">
        <v>2327</v>
      </c>
      <c r="G4469" s="324" t="s">
        <v>896</v>
      </c>
      <c r="H4469" s="324" t="s">
        <v>6249</v>
      </c>
      <c r="I4469" s="325">
        <v>0</v>
      </c>
      <c r="J4469" s="325">
        <v>0</v>
      </c>
      <c r="K4469" s="325">
        <v>0</v>
      </c>
      <c r="L4469" s="325">
        <v>0</v>
      </c>
      <c r="M4469" s="325">
        <v>0</v>
      </c>
      <c r="N4469" s="324" t="s">
        <v>7279</v>
      </c>
    </row>
    <row r="4470" spans="2:14" ht="15" hidden="1" x14ac:dyDescent="0.25">
      <c r="B4470" s="326" t="s">
        <v>18021</v>
      </c>
      <c r="C4470" s="326" t="s">
        <v>1255</v>
      </c>
      <c r="D4470" s="326" t="s">
        <v>4183</v>
      </c>
      <c r="E4470" s="326" t="s">
        <v>8250</v>
      </c>
      <c r="F4470" s="326" t="s">
        <v>2327</v>
      </c>
      <c r="G4470" s="326" t="s">
        <v>896</v>
      </c>
      <c r="H4470" s="326" t="s">
        <v>6249</v>
      </c>
      <c r="I4470" s="327">
        <v>0</v>
      </c>
      <c r="J4470" s="327">
        <v>0</v>
      </c>
      <c r="K4470" s="327">
        <v>0</v>
      </c>
      <c r="L4470" s="327">
        <v>0</v>
      </c>
      <c r="M4470" s="327">
        <v>0</v>
      </c>
      <c r="N4470" s="326" t="s">
        <v>7279</v>
      </c>
    </row>
    <row r="4471" spans="2:14" ht="15" hidden="1" x14ac:dyDescent="0.25">
      <c r="B4471" s="324" t="s">
        <v>18022</v>
      </c>
      <c r="C4471" s="324" t="s">
        <v>1255</v>
      </c>
      <c r="D4471" s="324" t="s">
        <v>4183</v>
      </c>
      <c r="E4471" s="324" t="s">
        <v>8251</v>
      </c>
      <c r="F4471" s="324" t="s">
        <v>2327</v>
      </c>
      <c r="G4471" s="324" t="s">
        <v>896</v>
      </c>
      <c r="H4471" s="324" t="s">
        <v>6249</v>
      </c>
      <c r="I4471" s="325">
        <v>0</v>
      </c>
      <c r="J4471" s="325">
        <v>0</v>
      </c>
      <c r="K4471" s="325">
        <v>0</v>
      </c>
      <c r="L4471" s="325">
        <v>0</v>
      </c>
      <c r="M4471" s="325">
        <v>0</v>
      </c>
      <c r="N4471" s="324" t="s">
        <v>7279</v>
      </c>
    </row>
    <row r="4472" spans="2:14" ht="15" hidden="1" x14ac:dyDescent="0.25">
      <c r="B4472" s="326" t="s">
        <v>18023</v>
      </c>
      <c r="C4472" s="326" t="s">
        <v>1255</v>
      </c>
      <c r="D4472" s="326" t="s">
        <v>4183</v>
      </c>
      <c r="E4472" s="326" t="s">
        <v>8252</v>
      </c>
      <c r="F4472" s="326" t="s">
        <v>2327</v>
      </c>
      <c r="G4472" s="326" t="s">
        <v>896</v>
      </c>
      <c r="H4472" s="326" t="s">
        <v>6249</v>
      </c>
      <c r="I4472" s="327">
        <v>0</v>
      </c>
      <c r="J4472" s="327">
        <v>0</v>
      </c>
      <c r="K4472" s="327">
        <v>0</v>
      </c>
      <c r="L4472" s="327">
        <v>0</v>
      </c>
      <c r="M4472" s="327">
        <v>0</v>
      </c>
      <c r="N4472" s="326" t="s">
        <v>7279</v>
      </c>
    </row>
    <row r="4473" spans="2:14" ht="15" hidden="1" x14ac:dyDescent="0.25">
      <c r="B4473" s="324" t="s">
        <v>18024</v>
      </c>
      <c r="C4473" s="324" t="s">
        <v>1255</v>
      </c>
      <c r="D4473" s="324" t="s">
        <v>4183</v>
      </c>
      <c r="E4473" s="324" t="s">
        <v>8253</v>
      </c>
      <c r="F4473" s="324" t="s">
        <v>2327</v>
      </c>
      <c r="G4473" s="324" t="s">
        <v>896</v>
      </c>
      <c r="H4473" s="324" t="s">
        <v>6249</v>
      </c>
      <c r="I4473" s="325">
        <v>0</v>
      </c>
      <c r="J4473" s="325">
        <v>0</v>
      </c>
      <c r="K4473" s="325">
        <v>0</v>
      </c>
      <c r="L4473" s="325">
        <v>0</v>
      </c>
      <c r="M4473" s="325">
        <v>0</v>
      </c>
      <c r="N4473" s="324" t="s">
        <v>7279</v>
      </c>
    </row>
    <row r="4474" spans="2:14" ht="15" hidden="1" x14ac:dyDescent="0.25">
      <c r="B4474" s="326" t="s">
        <v>18025</v>
      </c>
      <c r="C4474" s="326" t="s">
        <v>1255</v>
      </c>
      <c r="D4474" s="326" t="s">
        <v>4183</v>
      </c>
      <c r="E4474" s="326" t="s">
        <v>8254</v>
      </c>
      <c r="F4474" s="326" t="s">
        <v>2327</v>
      </c>
      <c r="G4474" s="326" t="s">
        <v>896</v>
      </c>
      <c r="H4474" s="326" t="s">
        <v>6249</v>
      </c>
      <c r="I4474" s="327">
        <v>0</v>
      </c>
      <c r="J4474" s="327">
        <v>0</v>
      </c>
      <c r="K4474" s="327">
        <v>0</v>
      </c>
      <c r="L4474" s="327">
        <v>0</v>
      </c>
      <c r="M4474" s="327">
        <v>0</v>
      </c>
      <c r="N4474" s="326" t="s">
        <v>7279</v>
      </c>
    </row>
    <row r="4475" spans="2:14" ht="15" hidden="1" x14ac:dyDescent="0.25">
      <c r="B4475" s="324" t="s">
        <v>18026</v>
      </c>
      <c r="C4475" s="324" t="s">
        <v>1255</v>
      </c>
      <c r="D4475" s="324" t="s">
        <v>4183</v>
      </c>
      <c r="E4475" s="324" t="s">
        <v>9512</v>
      </c>
      <c r="F4475" s="324" t="s">
        <v>801</v>
      </c>
      <c r="G4475" s="324" t="s">
        <v>896</v>
      </c>
      <c r="H4475" s="324" t="s">
        <v>6249</v>
      </c>
      <c r="I4475" s="325">
        <v>0</v>
      </c>
      <c r="J4475" s="325">
        <v>0</v>
      </c>
      <c r="K4475" s="325">
        <v>0</v>
      </c>
      <c r="L4475" s="325">
        <v>0</v>
      </c>
      <c r="M4475" s="325">
        <v>0</v>
      </c>
      <c r="N4475" s="324" t="s">
        <v>7279</v>
      </c>
    </row>
    <row r="4476" spans="2:14" ht="15" hidden="1" x14ac:dyDescent="0.25">
      <c r="B4476" s="326" t="s">
        <v>18027</v>
      </c>
      <c r="C4476" s="326" t="s">
        <v>1255</v>
      </c>
      <c r="D4476" s="326" t="s">
        <v>4183</v>
      </c>
      <c r="E4476" s="326" t="s">
        <v>18028</v>
      </c>
      <c r="F4476" s="326" t="s">
        <v>801</v>
      </c>
      <c r="G4476" s="326" t="s">
        <v>896</v>
      </c>
      <c r="H4476" s="326" t="s">
        <v>6249</v>
      </c>
      <c r="I4476" s="327">
        <v>0</v>
      </c>
      <c r="J4476" s="327">
        <v>0</v>
      </c>
      <c r="K4476" s="327">
        <v>0</v>
      </c>
      <c r="L4476" s="327">
        <v>0</v>
      </c>
      <c r="M4476" s="327">
        <v>0</v>
      </c>
      <c r="N4476" s="326" t="s">
        <v>7279</v>
      </c>
    </row>
    <row r="4477" spans="2:14" ht="15" hidden="1" x14ac:dyDescent="0.25">
      <c r="B4477" s="324" t="s">
        <v>18029</v>
      </c>
      <c r="C4477" s="324" t="s">
        <v>1255</v>
      </c>
      <c r="D4477" s="324" t="s">
        <v>4183</v>
      </c>
      <c r="E4477" s="324" t="s">
        <v>8255</v>
      </c>
      <c r="F4477" s="324" t="s">
        <v>801</v>
      </c>
      <c r="G4477" s="324" t="s">
        <v>896</v>
      </c>
      <c r="H4477" s="324" t="s">
        <v>6249</v>
      </c>
      <c r="I4477" s="325">
        <v>0</v>
      </c>
      <c r="J4477" s="325">
        <v>0</v>
      </c>
      <c r="K4477" s="325">
        <v>0</v>
      </c>
      <c r="L4477" s="325">
        <v>0</v>
      </c>
      <c r="M4477" s="325">
        <v>0</v>
      </c>
      <c r="N4477" s="324" t="s">
        <v>7279</v>
      </c>
    </row>
    <row r="4478" spans="2:14" ht="15" hidden="1" x14ac:dyDescent="0.25">
      <c r="B4478" s="326" t="s">
        <v>18030</v>
      </c>
      <c r="C4478" s="326" t="s">
        <v>1255</v>
      </c>
      <c r="D4478" s="326" t="s">
        <v>4183</v>
      </c>
      <c r="E4478" s="326" t="s">
        <v>9874</v>
      </c>
      <c r="F4478" s="326" t="s">
        <v>801</v>
      </c>
      <c r="G4478" s="326" t="s">
        <v>896</v>
      </c>
      <c r="H4478" s="326" t="s">
        <v>6249</v>
      </c>
      <c r="I4478" s="327">
        <v>0</v>
      </c>
      <c r="J4478" s="327">
        <v>0</v>
      </c>
      <c r="K4478" s="327">
        <v>0</v>
      </c>
      <c r="L4478" s="327">
        <v>0</v>
      </c>
      <c r="M4478" s="327">
        <v>0</v>
      </c>
      <c r="N4478" s="326" t="s">
        <v>7279</v>
      </c>
    </row>
    <row r="4479" spans="2:14" ht="15" hidden="1" x14ac:dyDescent="0.25">
      <c r="B4479" s="324" t="s">
        <v>18031</v>
      </c>
      <c r="C4479" s="324" t="s">
        <v>1255</v>
      </c>
      <c r="D4479" s="324" t="s">
        <v>4183</v>
      </c>
      <c r="E4479" s="324" t="s">
        <v>9875</v>
      </c>
      <c r="F4479" s="324" t="s">
        <v>801</v>
      </c>
      <c r="G4479" s="324" t="s">
        <v>896</v>
      </c>
      <c r="H4479" s="324" t="s">
        <v>6249</v>
      </c>
      <c r="I4479" s="325">
        <v>0</v>
      </c>
      <c r="J4479" s="325">
        <v>0</v>
      </c>
      <c r="K4479" s="325">
        <v>0</v>
      </c>
      <c r="L4479" s="325">
        <v>0</v>
      </c>
      <c r="M4479" s="325">
        <v>0</v>
      </c>
      <c r="N4479" s="324" t="s">
        <v>7279</v>
      </c>
    </row>
    <row r="4480" spans="2:14" ht="15" hidden="1" x14ac:dyDescent="0.25">
      <c r="B4480" s="326" t="s">
        <v>18032</v>
      </c>
      <c r="C4480" s="326" t="s">
        <v>1255</v>
      </c>
      <c r="D4480" s="326" t="s">
        <v>4183</v>
      </c>
      <c r="E4480" s="326" t="s">
        <v>10552</v>
      </c>
      <c r="F4480" s="326" t="s">
        <v>2327</v>
      </c>
      <c r="G4480" s="326" t="s">
        <v>896</v>
      </c>
      <c r="H4480" s="326" t="s">
        <v>6249</v>
      </c>
      <c r="I4480" s="327">
        <v>0</v>
      </c>
      <c r="J4480" s="327">
        <v>0</v>
      </c>
      <c r="K4480" s="327">
        <v>0</v>
      </c>
      <c r="L4480" s="327">
        <v>0</v>
      </c>
      <c r="M4480" s="327">
        <v>0</v>
      </c>
      <c r="N4480" s="326" t="s">
        <v>7279</v>
      </c>
    </row>
    <row r="4481" spans="2:14" ht="15" hidden="1" x14ac:dyDescent="0.25">
      <c r="B4481" s="324" t="s">
        <v>18033</v>
      </c>
      <c r="C4481" s="324" t="s">
        <v>1255</v>
      </c>
      <c r="D4481" s="324" t="s">
        <v>4183</v>
      </c>
      <c r="E4481" s="324" t="s">
        <v>10553</v>
      </c>
      <c r="F4481" s="324" t="s">
        <v>801</v>
      </c>
      <c r="G4481" s="324" t="s">
        <v>896</v>
      </c>
      <c r="H4481" s="324" t="s">
        <v>6249</v>
      </c>
      <c r="I4481" s="325">
        <v>0</v>
      </c>
      <c r="J4481" s="325">
        <v>0</v>
      </c>
      <c r="K4481" s="325">
        <v>0</v>
      </c>
      <c r="L4481" s="325">
        <v>0</v>
      </c>
      <c r="M4481" s="325">
        <v>0</v>
      </c>
      <c r="N4481" s="324" t="s">
        <v>7279</v>
      </c>
    </row>
    <row r="4482" spans="2:14" ht="15" hidden="1" x14ac:dyDescent="0.25">
      <c r="B4482" s="326" t="s">
        <v>18034</v>
      </c>
      <c r="C4482" s="326" t="s">
        <v>1255</v>
      </c>
      <c r="D4482" s="326" t="s">
        <v>4183</v>
      </c>
      <c r="E4482" s="326" t="s">
        <v>8256</v>
      </c>
      <c r="F4482" s="326" t="s">
        <v>801</v>
      </c>
      <c r="G4482" s="326" t="s">
        <v>896</v>
      </c>
      <c r="H4482" s="326" t="s">
        <v>6249</v>
      </c>
      <c r="I4482" s="327">
        <v>0</v>
      </c>
      <c r="J4482" s="327">
        <v>0</v>
      </c>
      <c r="K4482" s="327">
        <v>0</v>
      </c>
      <c r="L4482" s="327">
        <v>0</v>
      </c>
      <c r="M4482" s="327">
        <v>0</v>
      </c>
      <c r="N4482" s="326" t="s">
        <v>7279</v>
      </c>
    </row>
    <row r="4483" spans="2:14" ht="15" hidden="1" x14ac:dyDescent="0.25">
      <c r="B4483" s="324" t="s">
        <v>18035</v>
      </c>
      <c r="C4483" s="324" t="s">
        <v>1255</v>
      </c>
      <c r="D4483" s="324" t="s">
        <v>4183</v>
      </c>
      <c r="E4483" s="324" t="s">
        <v>8257</v>
      </c>
      <c r="F4483" s="324" t="s">
        <v>2414</v>
      </c>
      <c r="G4483" s="324" t="s">
        <v>896</v>
      </c>
      <c r="H4483" s="324" t="s">
        <v>6249</v>
      </c>
      <c r="I4483" s="325">
        <v>0</v>
      </c>
      <c r="J4483" s="325">
        <v>0</v>
      </c>
      <c r="K4483" s="325">
        <v>0</v>
      </c>
      <c r="L4483" s="325">
        <v>0</v>
      </c>
      <c r="M4483" s="325">
        <v>0</v>
      </c>
      <c r="N4483" s="324" t="s">
        <v>7279</v>
      </c>
    </row>
    <row r="4484" spans="2:14" ht="15" hidden="1" x14ac:dyDescent="0.25">
      <c r="B4484" s="326" t="s">
        <v>18036</v>
      </c>
      <c r="C4484" s="326" t="s">
        <v>1255</v>
      </c>
      <c r="D4484" s="326" t="s">
        <v>4183</v>
      </c>
      <c r="E4484" s="326" t="s">
        <v>8258</v>
      </c>
      <c r="F4484" s="326" t="s">
        <v>1226</v>
      </c>
      <c r="G4484" s="326" t="s">
        <v>896</v>
      </c>
      <c r="H4484" s="326" t="s">
        <v>6249</v>
      </c>
      <c r="I4484" s="327">
        <v>0</v>
      </c>
      <c r="J4484" s="327">
        <v>0</v>
      </c>
      <c r="K4484" s="327">
        <v>0</v>
      </c>
      <c r="L4484" s="327">
        <v>0</v>
      </c>
      <c r="M4484" s="327">
        <v>0</v>
      </c>
      <c r="N4484" s="326" t="s">
        <v>7279</v>
      </c>
    </row>
    <row r="4485" spans="2:14" ht="15" hidden="1" x14ac:dyDescent="0.25">
      <c r="B4485" s="324" t="s">
        <v>18037</v>
      </c>
      <c r="C4485" s="324" t="s">
        <v>1255</v>
      </c>
      <c r="D4485" s="324" t="s">
        <v>4183</v>
      </c>
      <c r="E4485" s="324" t="s">
        <v>8259</v>
      </c>
      <c r="F4485" s="324" t="s">
        <v>2327</v>
      </c>
      <c r="G4485" s="324" t="s">
        <v>896</v>
      </c>
      <c r="H4485" s="324" t="s">
        <v>6249</v>
      </c>
      <c r="I4485" s="325">
        <v>0</v>
      </c>
      <c r="J4485" s="325">
        <v>0</v>
      </c>
      <c r="K4485" s="325">
        <v>0</v>
      </c>
      <c r="L4485" s="325">
        <v>0</v>
      </c>
      <c r="M4485" s="325">
        <v>0</v>
      </c>
      <c r="N4485" s="324" t="s">
        <v>7279</v>
      </c>
    </row>
    <row r="4486" spans="2:14" ht="15" hidden="1" x14ac:dyDescent="0.25">
      <c r="B4486" s="326" t="s">
        <v>18038</v>
      </c>
      <c r="C4486" s="326" t="s">
        <v>1255</v>
      </c>
      <c r="D4486" s="326" t="s">
        <v>4183</v>
      </c>
      <c r="E4486" s="326" t="s">
        <v>8260</v>
      </c>
      <c r="F4486" s="326" t="s">
        <v>2327</v>
      </c>
      <c r="G4486" s="326" t="s">
        <v>896</v>
      </c>
      <c r="H4486" s="326" t="s">
        <v>6249</v>
      </c>
      <c r="I4486" s="327">
        <v>0</v>
      </c>
      <c r="J4486" s="327">
        <v>0</v>
      </c>
      <c r="K4486" s="327">
        <v>0</v>
      </c>
      <c r="L4486" s="327">
        <v>0</v>
      </c>
      <c r="M4486" s="327">
        <v>0</v>
      </c>
      <c r="N4486" s="326" t="s">
        <v>7279</v>
      </c>
    </row>
    <row r="4487" spans="2:14" ht="15" hidden="1" x14ac:dyDescent="0.25">
      <c r="B4487" s="324" t="s">
        <v>18039</v>
      </c>
      <c r="C4487" s="324" t="s">
        <v>1255</v>
      </c>
      <c r="D4487" s="324" t="s">
        <v>4183</v>
      </c>
      <c r="E4487" s="324" t="s">
        <v>8261</v>
      </c>
      <c r="F4487" s="324" t="s">
        <v>2327</v>
      </c>
      <c r="G4487" s="324" t="s">
        <v>896</v>
      </c>
      <c r="H4487" s="324" t="s">
        <v>6249</v>
      </c>
      <c r="I4487" s="325">
        <v>0</v>
      </c>
      <c r="J4487" s="325">
        <v>0</v>
      </c>
      <c r="K4487" s="325">
        <v>0</v>
      </c>
      <c r="L4487" s="325">
        <v>0</v>
      </c>
      <c r="M4487" s="325">
        <v>0</v>
      </c>
      <c r="N4487" s="324" t="s">
        <v>7279</v>
      </c>
    </row>
    <row r="4488" spans="2:14" ht="15" hidden="1" x14ac:dyDescent="0.25">
      <c r="B4488" s="326" t="s">
        <v>18040</v>
      </c>
      <c r="C4488" s="326" t="s">
        <v>1255</v>
      </c>
      <c r="D4488" s="326" t="s">
        <v>4183</v>
      </c>
      <c r="E4488" s="326" t="s">
        <v>8262</v>
      </c>
      <c r="F4488" s="326" t="s">
        <v>2327</v>
      </c>
      <c r="G4488" s="326" t="s">
        <v>896</v>
      </c>
      <c r="H4488" s="326" t="s">
        <v>6249</v>
      </c>
      <c r="I4488" s="327">
        <v>0</v>
      </c>
      <c r="J4488" s="327">
        <v>0</v>
      </c>
      <c r="K4488" s="327">
        <v>0</v>
      </c>
      <c r="L4488" s="327">
        <v>0</v>
      </c>
      <c r="M4488" s="327">
        <v>0</v>
      </c>
      <c r="N4488" s="326" t="s">
        <v>7279</v>
      </c>
    </row>
    <row r="4489" spans="2:14" ht="15" hidden="1" x14ac:dyDescent="0.25">
      <c r="B4489" s="324" t="s">
        <v>18041</v>
      </c>
      <c r="C4489" s="324" t="s">
        <v>1255</v>
      </c>
      <c r="D4489" s="324" t="s">
        <v>4183</v>
      </c>
      <c r="E4489" s="324" t="s">
        <v>10558</v>
      </c>
      <c r="F4489" s="324" t="s">
        <v>801</v>
      </c>
      <c r="G4489" s="324" t="s">
        <v>896</v>
      </c>
      <c r="H4489" s="324" t="s">
        <v>6249</v>
      </c>
      <c r="I4489" s="325">
        <v>0</v>
      </c>
      <c r="J4489" s="325">
        <v>0</v>
      </c>
      <c r="K4489" s="325">
        <v>0</v>
      </c>
      <c r="L4489" s="325">
        <v>0</v>
      </c>
      <c r="M4489" s="325">
        <v>0</v>
      </c>
      <c r="N4489" s="324" t="s">
        <v>7279</v>
      </c>
    </row>
    <row r="4490" spans="2:14" ht="15" hidden="1" x14ac:dyDescent="0.25">
      <c r="B4490" s="326" t="s">
        <v>18042</v>
      </c>
      <c r="C4490" s="326" t="s">
        <v>1255</v>
      </c>
      <c r="D4490" s="326" t="s">
        <v>4183</v>
      </c>
      <c r="E4490" s="326" t="s">
        <v>10559</v>
      </c>
      <c r="F4490" s="326" t="s">
        <v>801</v>
      </c>
      <c r="G4490" s="326" t="s">
        <v>896</v>
      </c>
      <c r="H4490" s="326" t="s">
        <v>6249</v>
      </c>
      <c r="I4490" s="327">
        <v>0</v>
      </c>
      <c r="J4490" s="327">
        <v>0</v>
      </c>
      <c r="K4490" s="327">
        <v>0</v>
      </c>
      <c r="L4490" s="327">
        <v>0</v>
      </c>
      <c r="M4490" s="327">
        <v>0</v>
      </c>
      <c r="N4490" s="326" t="s">
        <v>7279</v>
      </c>
    </row>
    <row r="4491" spans="2:14" ht="15" hidden="1" x14ac:dyDescent="0.25">
      <c r="B4491" s="324" t="s">
        <v>18043</v>
      </c>
      <c r="C4491" s="324" t="s">
        <v>1255</v>
      </c>
      <c r="D4491" s="324" t="s">
        <v>4183</v>
      </c>
      <c r="E4491" s="324" t="s">
        <v>8263</v>
      </c>
      <c r="F4491" s="324" t="s">
        <v>801</v>
      </c>
      <c r="G4491" s="324" t="s">
        <v>896</v>
      </c>
      <c r="H4491" s="324" t="s">
        <v>6249</v>
      </c>
      <c r="I4491" s="325">
        <v>0</v>
      </c>
      <c r="J4491" s="325">
        <v>0</v>
      </c>
      <c r="K4491" s="325">
        <v>0</v>
      </c>
      <c r="L4491" s="325">
        <v>0</v>
      </c>
      <c r="M4491" s="325">
        <v>0</v>
      </c>
      <c r="N4491" s="324" t="s">
        <v>7279</v>
      </c>
    </row>
    <row r="4492" spans="2:14" ht="15" hidden="1" x14ac:dyDescent="0.25">
      <c r="B4492" s="326" t="s">
        <v>18044</v>
      </c>
      <c r="C4492" s="326" t="s">
        <v>1255</v>
      </c>
      <c r="D4492" s="326" t="s">
        <v>4183</v>
      </c>
      <c r="E4492" s="326" t="s">
        <v>10560</v>
      </c>
      <c r="F4492" s="326" t="s">
        <v>801</v>
      </c>
      <c r="G4492" s="326" t="s">
        <v>896</v>
      </c>
      <c r="H4492" s="326" t="s">
        <v>6249</v>
      </c>
      <c r="I4492" s="327">
        <v>0</v>
      </c>
      <c r="J4492" s="327">
        <v>0</v>
      </c>
      <c r="K4492" s="327">
        <v>0</v>
      </c>
      <c r="L4492" s="327">
        <v>0</v>
      </c>
      <c r="M4492" s="327">
        <v>0</v>
      </c>
      <c r="N4492" s="326" t="s">
        <v>7279</v>
      </c>
    </row>
    <row r="4493" spans="2:14" ht="15" hidden="1" x14ac:dyDescent="0.25">
      <c r="B4493" s="324" t="s">
        <v>18045</v>
      </c>
      <c r="C4493" s="324" t="s">
        <v>1255</v>
      </c>
      <c r="D4493" s="324" t="s">
        <v>4183</v>
      </c>
      <c r="E4493" s="324" t="s">
        <v>8264</v>
      </c>
      <c r="F4493" s="324" t="s">
        <v>801</v>
      </c>
      <c r="G4493" s="324" t="s">
        <v>896</v>
      </c>
      <c r="H4493" s="324" t="s">
        <v>6249</v>
      </c>
      <c r="I4493" s="325">
        <v>0</v>
      </c>
      <c r="J4493" s="325">
        <v>0</v>
      </c>
      <c r="K4493" s="325">
        <v>0</v>
      </c>
      <c r="L4493" s="325">
        <v>0</v>
      </c>
      <c r="M4493" s="325">
        <v>0</v>
      </c>
      <c r="N4493" s="324" t="s">
        <v>7279</v>
      </c>
    </row>
    <row r="4494" spans="2:14" ht="15" hidden="1" x14ac:dyDescent="0.25">
      <c r="B4494" s="326" t="s">
        <v>18046</v>
      </c>
      <c r="C4494" s="326" t="s">
        <v>1255</v>
      </c>
      <c r="D4494" s="326" t="s">
        <v>4183</v>
      </c>
      <c r="E4494" s="326" t="s">
        <v>10563</v>
      </c>
      <c r="F4494" s="326" t="s">
        <v>801</v>
      </c>
      <c r="G4494" s="326" t="s">
        <v>896</v>
      </c>
      <c r="H4494" s="326" t="s">
        <v>6249</v>
      </c>
      <c r="I4494" s="327">
        <v>0</v>
      </c>
      <c r="J4494" s="327">
        <v>0</v>
      </c>
      <c r="K4494" s="327">
        <v>0</v>
      </c>
      <c r="L4494" s="327">
        <v>0</v>
      </c>
      <c r="M4494" s="327">
        <v>0</v>
      </c>
      <c r="N4494" s="326" t="s">
        <v>7279</v>
      </c>
    </row>
    <row r="4495" spans="2:14" ht="15" hidden="1" x14ac:dyDescent="0.25">
      <c r="B4495" s="324" t="s">
        <v>18047</v>
      </c>
      <c r="C4495" s="324" t="s">
        <v>1255</v>
      </c>
      <c r="D4495" s="324" t="s">
        <v>4183</v>
      </c>
      <c r="E4495" s="324" t="s">
        <v>18048</v>
      </c>
      <c r="F4495" s="324" t="s">
        <v>801</v>
      </c>
      <c r="G4495" s="324" t="s">
        <v>896</v>
      </c>
      <c r="H4495" s="324" t="s">
        <v>6249</v>
      </c>
      <c r="I4495" s="325">
        <v>0</v>
      </c>
      <c r="J4495" s="325">
        <v>0</v>
      </c>
      <c r="K4495" s="325">
        <v>0</v>
      </c>
      <c r="L4495" s="325">
        <v>0</v>
      </c>
      <c r="M4495" s="325">
        <v>0</v>
      </c>
      <c r="N4495" s="324" t="s">
        <v>7279</v>
      </c>
    </row>
    <row r="4496" spans="2:14" ht="15" hidden="1" x14ac:dyDescent="0.25">
      <c r="B4496" s="326" t="s">
        <v>18049</v>
      </c>
      <c r="C4496" s="326" t="s">
        <v>1255</v>
      </c>
      <c r="D4496" s="326" t="s">
        <v>4183</v>
      </c>
      <c r="E4496" s="326" t="s">
        <v>18050</v>
      </c>
      <c r="F4496" s="326" t="s">
        <v>801</v>
      </c>
      <c r="G4496" s="326" t="s">
        <v>896</v>
      </c>
      <c r="H4496" s="326" t="s">
        <v>6249</v>
      </c>
      <c r="I4496" s="327">
        <v>0</v>
      </c>
      <c r="J4496" s="327">
        <v>0</v>
      </c>
      <c r="K4496" s="327">
        <v>0</v>
      </c>
      <c r="L4496" s="327">
        <v>0</v>
      </c>
      <c r="M4496" s="327">
        <v>0</v>
      </c>
      <c r="N4496" s="326" t="s">
        <v>7279</v>
      </c>
    </row>
    <row r="4497" spans="1:14" ht="15" hidden="1" x14ac:dyDescent="0.25">
      <c r="B4497" s="324" t="s">
        <v>18051</v>
      </c>
      <c r="C4497" s="324" t="s">
        <v>1255</v>
      </c>
      <c r="D4497" s="324" t="s">
        <v>4183</v>
      </c>
      <c r="E4497" s="324" t="s">
        <v>8267</v>
      </c>
      <c r="F4497" s="324" t="s">
        <v>801</v>
      </c>
      <c r="G4497" s="324" t="s">
        <v>896</v>
      </c>
      <c r="H4497" s="324" t="s">
        <v>6249</v>
      </c>
      <c r="I4497" s="325">
        <v>0</v>
      </c>
      <c r="J4497" s="325">
        <v>0</v>
      </c>
      <c r="K4497" s="325">
        <v>0</v>
      </c>
      <c r="L4497" s="325">
        <v>0</v>
      </c>
      <c r="M4497" s="325">
        <v>0</v>
      </c>
      <c r="N4497" s="324" t="s">
        <v>7279</v>
      </c>
    </row>
    <row r="4498" spans="1:14" ht="15" hidden="1" x14ac:dyDescent="0.25">
      <c r="B4498" s="326" t="s">
        <v>18052</v>
      </c>
      <c r="C4498" s="326" t="s">
        <v>1255</v>
      </c>
      <c r="D4498" s="326" t="s">
        <v>4183</v>
      </c>
      <c r="E4498" s="326" t="s">
        <v>9444</v>
      </c>
      <c r="F4498" s="326" t="s">
        <v>801</v>
      </c>
      <c r="G4498" s="326" t="s">
        <v>896</v>
      </c>
      <c r="H4498" s="326" t="s">
        <v>6249</v>
      </c>
      <c r="I4498" s="327">
        <v>0</v>
      </c>
      <c r="J4498" s="327">
        <v>0</v>
      </c>
      <c r="K4498" s="327">
        <v>0</v>
      </c>
      <c r="L4498" s="327">
        <v>0</v>
      </c>
      <c r="M4498" s="327">
        <v>0</v>
      </c>
      <c r="N4498" s="326" t="s">
        <v>7279</v>
      </c>
    </row>
    <row r="4499" spans="1:14" ht="15" hidden="1" x14ac:dyDescent="0.25">
      <c r="B4499" s="324" t="s">
        <v>18053</v>
      </c>
      <c r="C4499" s="324" t="s">
        <v>1255</v>
      </c>
      <c r="D4499" s="324" t="s">
        <v>4183</v>
      </c>
      <c r="E4499" s="324" t="s">
        <v>12762</v>
      </c>
      <c r="F4499" s="324" t="s">
        <v>801</v>
      </c>
      <c r="G4499" s="324" t="s">
        <v>896</v>
      </c>
      <c r="H4499" s="324" t="s">
        <v>6249</v>
      </c>
      <c r="I4499" s="325">
        <v>0</v>
      </c>
      <c r="J4499" s="325">
        <v>0</v>
      </c>
      <c r="K4499" s="325">
        <v>0</v>
      </c>
      <c r="L4499" s="325">
        <v>0</v>
      </c>
      <c r="M4499" s="325">
        <v>0</v>
      </c>
      <c r="N4499" s="324" t="s">
        <v>7279</v>
      </c>
    </row>
    <row r="4500" spans="1:14" ht="15" hidden="1" x14ac:dyDescent="0.25">
      <c r="B4500" s="326" t="s">
        <v>18054</v>
      </c>
      <c r="C4500" s="326" t="s">
        <v>1255</v>
      </c>
      <c r="D4500" s="326" t="s">
        <v>4183</v>
      </c>
      <c r="E4500" s="326" t="s">
        <v>8268</v>
      </c>
      <c r="F4500" s="326" t="s">
        <v>801</v>
      </c>
      <c r="G4500" s="326" t="s">
        <v>896</v>
      </c>
      <c r="H4500" s="326" t="s">
        <v>6249</v>
      </c>
      <c r="I4500" s="327">
        <v>0</v>
      </c>
      <c r="J4500" s="327">
        <v>0</v>
      </c>
      <c r="K4500" s="327">
        <v>0</v>
      </c>
      <c r="L4500" s="327">
        <v>0</v>
      </c>
      <c r="M4500" s="327">
        <v>0</v>
      </c>
      <c r="N4500" s="326" t="s">
        <v>7279</v>
      </c>
    </row>
    <row r="4501" spans="1:14" ht="15" hidden="1" x14ac:dyDescent="0.25">
      <c r="B4501" s="324" t="s">
        <v>18055</v>
      </c>
      <c r="C4501" s="324" t="s">
        <v>1255</v>
      </c>
      <c r="D4501" s="324" t="s">
        <v>4183</v>
      </c>
      <c r="E4501" s="324" t="s">
        <v>8269</v>
      </c>
      <c r="F4501" s="324" t="s">
        <v>801</v>
      </c>
      <c r="G4501" s="324" t="s">
        <v>896</v>
      </c>
      <c r="H4501" s="324" t="s">
        <v>6249</v>
      </c>
      <c r="I4501" s="325">
        <v>0</v>
      </c>
      <c r="J4501" s="325">
        <v>0</v>
      </c>
      <c r="K4501" s="325">
        <v>0</v>
      </c>
      <c r="L4501" s="325">
        <v>0</v>
      </c>
      <c r="M4501" s="325">
        <v>0</v>
      </c>
      <c r="N4501" s="324" t="s">
        <v>7279</v>
      </c>
    </row>
    <row r="4502" spans="1:14" ht="15" hidden="1" x14ac:dyDescent="0.25">
      <c r="B4502" s="326" t="s">
        <v>18056</v>
      </c>
      <c r="C4502" s="326" t="s">
        <v>1255</v>
      </c>
      <c r="D4502" s="326" t="s">
        <v>4183</v>
      </c>
      <c r="E4502" s="326" t="s">
        <v>5425</v>
      </c>
      <c r="F4502" s="326" t="s">
        <v>801</v>
      </c>
      <c r="G4502" s="326" t="s">
        <v>896</v>
      </c>
      <c r="H4502" s="326" t="s">
        <v>6249</v>
      </c>
      <c r="I4502" s="327">
        <v>0</v>
      </c>
      <c r="J4502" s="327">
        <v>0</v>
      </c>
      <c r="K4502" s="327">
        <v>0</v>
      </c>
      <c r="L4502" s="327">
        <v>0</v>
      </c>
      <c r="M4502" s="327">
        <v>0</v>
      </c>
      <c r="N4502" s="326" t="s">
        <v>7279</v>
      </c>
    </row>
    <row r="4503" spans="1:14" ht="15" hidden="1" x14ac:dyDescent="0.25">
      <c r="B4503" s="324" t="s">
        <v>18057</v>
      </c>
      <c r="C4503" s="324" t="s">
        <v>1255</v>
      </c>
      <c r="D4503" s="324" t="s">
        <v>4183</v>
      </c>
      <c r="E4503" s="324" t="s">
        <v>9445</v>
      </c>
      <c r="F4503" s="324" t="s">
        <v>1226</v>
      </c>
      <c r="G4503" s="324" t="s">
        <v>896</v>
      </c>
      <c r="H4503" s="324" t="s">
        <v>6249</v>
      </c>
      <c r="I4503" s="325">
        <v>0</v>
      </c>
      <c r="J4503" s="325">
        <v>0</v>
      </c>
      <c r="K4503" s="325">
        <v>0</v>
      </c>
      <c r="L4503" s="325">
        <v>0</v>
      </c>
      <c r="M4503" s="325">
        <v>0</v>
      </c>
      <c r="N4503" s="324" t="s">
        <v>7279</v>
      </c>
    </row>
    <row r="4504" spans="1:14" ht="15" hidden="1" x14ac:dyDescent="0.25">
      <c r="B4504" s="326" t="s">
        <v>18058</v>
      </c>
      <c r="C4504" s="326" t="s">
        <v>1255</v>
      </c>
      <c r="D4504" s="326" t="s">
        <v>4183</v>
      </c>
      <c r="E4504" s="326" t="s">
        <v>8270</v>
      </c>
      <c r="F4504" s="326" t="s">
        <v>801</v>
      </c>
      <c r="G4504" s="326" t="s">
        <v>896</v>
      </c>
      <c r="H4504" s="326" t="s">
        <v>6249</v>
      </c>
      <c r="I4504" s="327">
        <v>0</v>
      </c>
      <c r="J4504" s="327">
        <v>0</v>
      </c>
      <c r="K4504" s="327">
        <v>0</v>
      </c>
      <c r="L4504" s="327">
        <v>0</v>
      </c>
      <c r="M4504" s="327">
        <v>0</v>
      </c>
      <c r="N4504" s="326" t="s">
        <v>7279</v>
      </c>
    </row>
    <row r="4505" spans="1:14" ht="15" hidden="1" x14ac:dyDescent="0.25">
      <c r="B4505" s="324" t="s">
        <v>18059</v>
      </c>
      <c r="C4505" s="324" t="s">
        <v>1255</v>
      </c>
      <c r="D4505" s="324" t="s">
        <v>4183</v>
      </c>
      <c r="E4505" s="324" t="s">
        <v>21791</v>
      </c>
      <c r="F4505" s="324" t="s">
        <v>1226</v>
      </c>
      <c r="G4505" s="324" t="s">
        <v>896</v>
      </c>
      <c r="H4505" s="324" t="s">
        <v>6249</v>
      </c>
      <c r="I4505" s="325">
        <v>0</v>
      </c>
      <c r="J4505" s="325">
        <v>0</v>
      </c>
      <c r="K4505" s="325">
        <v>0</v>
      </c>
      <c r="L4505" s="325">
        <v>0</v>
      </c>
      <c r="M4505" s="325">
        <v>0</v>
      </c>
      <c r="N4505" s="324" t="s">
        <v>7279</v>
      </c>
    </row>
    <row r="4506" spans="1:14" ht="15" hidden="1" x14ac:dyDescent="0.25">
      <c r="A4506" s="216" t="e">
        <f>VLOOKUP(B4506,CONTAGEM!B:B,1,0)</f>
        <v>#N/A</v>
      </c>
      <c r="B4506" s="326" t="s">
        <v>18060</v>
      </c>
      <c r="C4506" s="326" t="s">
        <v>1255</v>
      </c>
      <c r="D4506" s="326" t="s">
        <v>4183</v>
      </c>
      <c r="E4506" s="326" t="s">
        <v>10571</v>
      </c>
      <c r="F4506" s="326" t="s">
        <v>2327</v>
      </c>
      <c r="G4506" s="326" t="s">
        <v>896</v>
      </c>
      <c r="H4506" s="326" t="s">
        <v>6249</v>
      </c>
      <c r="I4506" s="327">
        <v>0</v>
      </c>
      <c r="J4506" s="327">
        <v>0</v>
      </c>
      <c r="K4506" s="327">
        <v>0</v>
      </c>
      <c r="L4506" s="327">
        <v>0</v>
      </c>
      <c r="M4506" s="327">
        <v>0</v>
      </c>
      <c r="N4506" s="326" t="s">
        <v>7279</v>
      </c>
    </row>
    <row r="4507" spans="1:14" ht="15" hidden="1" x14ac:dyDescent="0.25">
      <c r="A4507" s="216" t="e">
        <f>VLOOKUP(B4507,CONTAGEM!B:B,1,0)</f>
        <v>#N/A</v>
      </c>
      <c r="B4507" s="324" t="s">
        <v>18061</v>
      </c>
      <c r="C4507" s="324" t="s">
        <v>1255</v>
      </c>
      <c r="D4507" s="324" t="s">
        <v>4183</v>
      </c>
      <c r="E4507" s="324" t="s">
        <v>9387</v>
      </c>
      <c r="F4507" s="324" t="s">
        <v>801</v>
      </c>
      <c r="G4507" s="324" t="s">
        <v>896</v>
      </c>
      <c r="H4507" s="324" t="s">
        <v>6249</v>
      </c>
      <c r="I4507" s="325">
        <v>0</v>
      </c>
      <c r="J4507" s="325">
        <v>0</v>
      </c>
      <c r="K4507" s="325">
        <v>0</v>
      </c>
      <c r="L4507" s="325">
        <v>0</v>
      </c>
      <c r="M4507" s="325">
        <v>0</v>
      </c>
      <c r="N4507" s="324" t="s">
        <v>7279</v>
      </c>
    </row>
    <row r="4508" spans="1:14" ht="15" hidden="1" x14ac:dyDescent="0.25">
      <c r="A4508" s="216" t="e">
        <f>VLOOKUP(B4508,CONTAGEM!B:B,1,0)</f>
        <v>#N/A</v>
      </c>
      <c r="B4508" s="326" t="s">
        <v>18062</v>
      </c>
      <c r="C4508" s="326" t="s">
        <v>1255</v>
      </c>
      <c r="D4508" s="326" t="s">
        <v>4183</v>
      </c>
      <c r="E4508" s="326" t="s">
        <v>9647</v>
      </c>
      <c r="F4508" s="326" t="s">
        <v>800</v>
      </c>
      <c r="G4508" s="326" t="s">
        <v>896</v>
      </c>
      <c r="H4508" s="326" t="s">
        <v>6249</v>
      </c>
      <c r="I4508" s="327">
        <v>0</v>
      </c>
      <c r="J4508" s="327">
        <v>0</v>
      </c>
      <c r="K4508" s="327">
        <v>0</v>
      </c>
      <c r="L4508" s="327">
        <v>0</v>
      </c>
      <c r="M4508" s="327">
        <v>0</v>
      </c>
      <c r="N4508" s="326" t="s">
        <v>7279</v>
      </c>
    </row>
    <row r="4509" spans="1:14" ht="15" hidden="1" x14ac:dyDescent="0.25">
      <c r="A4509" s="216" t="e">
        <f>VLOOKUP(B4509,CONTAGEM!B:B,1,0)</f>
        <v>#N/A</v>
      </c>
      <c r="B4509" s="324" t="s">
        <v>18063</v>
      </c>
      <c r="C4509" s="324" t="s">
        <v>1255</v>
      </c>
      <c r="D4509" s="324" t="s">
        <v>4183</v>
      </c>
      <c r="E4509" s="324" t="s">
        <v>9648</v>
      </c>
      <c r="F4509" s="324" t="s">
        <v>2318</v>
      </c>
      <c r="G4509" s="324" t="s">
        <v>896</v>
      </c>
      <c r="H4509" s="324" t="s">
        <v>6249</v>
      </c>
      <c r="I4509" s="325">
        <v>0</v>
      </c>
      <c r="J4509" s="325">
        <v>0</v>
      </c>
      <c r="K4509" s="325">
        <v>0</v>
      </c>
      <c r="L4509" s="325">
        <v>0</v>
      </c>
      <c r="M4509" s="325">
        <v>0</v>
      </c>
      <c r="N4509" s="324" t="s">
        <v>7279</v>
      </c>
    </row>
    <row r="4510" spans="1:14" ht="15" hidden="1" x14ac:dyDescent="0.25">
      <c r="A4510" s="216" t="e">
        <f>VLOOKUP(B4510,CONTAGEM!B:B,1,0)</f>
        <v>#N/A</v>
      </c>
      <c r="B4510" s="326" t="s">
        <v>18064</v>
      </c>
      <c r="C4510" s="326" t="s">
        <v>1255</v>
      </c>
      <c r="D4510" s="326" t="s">
        <v>4183</v>
      </c>
      <c r="E4510" s="326" t="s">
        <v>21792</v>
      </c>
      <c r="F4510" s="326" t="s">
        <v>801</v>
      </c>
      <c r="G4510" s="326" t="s">
        <v>896</v>
      </c>
      <c r="H4510" s="326" t="s">
        <v>6249</v>
      </c>
      <c r="I4510" s="327">
        <v>0</v>
      </c>
      <c r="J4510" s="327">
        <v>0</v>
      </c>
      <c r="K4510" s="327">
        <v>0</v>
      </c>
      <c r="L4510" s="327">
        <v>0</v>
      </c>
      <c r="M4510" s="327">
        <v>0</v>
      </c>
      <c r="N4510" s="326" t="s">
        <v>7279</v>
      </c>
    </row>
    <row r="4511" spans="1:14" ht="15" hidden="1" x14ac:dyDescent="0.25">
      <c r="A4511" s="216" t="e">
        <f>VLOOKUP(B4511,CONTAGEM!B:B,1,0)</f>
        <v>#N/A</v>
      </c>
      <c r="B4511" s="324" t="s">
        <v>18065</v>
      </c>
      <c r="C4511" s="324" t="s">
        <v>1255</v>
      </c>
      <c r="D4511" s="324" t="s">
        <v>4183</v>
      </c>
      <c r="E4511" s="324" t="s">
        <v>10579</v>
      </c>
      <c r="F4511" s="324" t="s">
        <v>801</v>
      </c>
      <c r="G4511" s="324" t="s">
        <v>896</v>
      </c>
      <c r="H4511" s="324" t="s">
        <v>6249</v>
      </c>
      <c r="I4511" s="325">
        <v>0</v>
      </c>
      <c r="J4511" s="325">
        <v>0</v>
      </c>
      <c r="K4511" s="325">
        <v>0</v>
      </c>
      <c r="L4511" s="325">
        <v>0</v>
      </c>
      <c r="M4511" s="325">
        <v>0</v>
      </c>
      <c r="N4511" s="324" t="s">
        <v>7279</v>
      </c>
    </row>
    <row r="4512" spans="1:14" ht="15" hidden="1" x14ac:dyDescent="0.25">
      <c r="A4512" s="216" t="e">
        <f>VLOOKUP(B4512,CONTAGEM!B:B,1,0)</f>
        <v>#N/A</v>
      </c>
      <c r="B4512" s="326" t="s">
        <v>18066</v>
      </c>
      <c r="C4512" s="326" t="s">
        <v>1255</v>
      </c>
      <c r="D4512" s="326" t="s">
        <v>4183</v>
      </c>
      <c r="E4512" s="326" t="s">
        <v>9876</v>
      </c>
      <c r="F4512" s="326" t="s">
        <v>801</v>
      </c>
      <c r="G4512" s="326" t="s">
        <v>896</v>
      </c>
      <c r="H4512" s="326" t="s">
        <v>6249</v>
      </c>
      <c r="I4512" s="327">
        <v>0</v>
      </c>
      <c r="J4512" s="327">
        <v>0</v>
      </c>
      <c r="K4512" s="327">
        <v>0</v>
      </c>
      <c r="L4512" s="327">
        <v>0</v>
      </c>
      <c r="M4512" s="327">
        <v>0</v>
      </c>
      <c r="N4512" s="326" t="s">
        <v>7279</v>
      </c>
    </row>
    <row r="4513" spans="1:14" ht="15" hidden="1" x14ac:dyDescent="0.25">
      <c r="A4513" s="216" t="e">
        <f>VLOOKUP(B4513,CONTAGEM!B:B,1,0)</f>
        <v>#N/A</v>
      </c>
      <c r="B4513" s="324" t="s">
        <v>18067</v>
      </c>
      <c r="C4513" s="324" t="s">
        <v>1255</v>
      </c>
      <c r="D4513" s="324" t="s">
        <v>4183</v>
      </c>
      <c r="E4513" s="324" t="s">
        <v>10580</v>
      </c>
      <c r="F4513" s="324" t="s">
        <v>2354</v>
      </c>
      <c r="G4513" s="324" t="s">
        <v>896</v>
      </c>
      <c r="H4513" s="324" t="s">
        <v>6249</v>
      </c>
      <c r="I4513" s="325">
        <v>0</v>
      </c>
      <c r="J4513" s="325">
        <v>0</v>
      </c>
      <c r="K4513" s="325">
        <v>0</v>
      </c>
      <c r="L4513" s="325">
        <v>0</v>
      </c>
      <c r="M4513" s="325">
        <v>0</v>
      </c>
      <c r="N4513" s="324" t="s">
        <v>7279</v>
      </c>
    </row>
    <row r="4514" spans="1:14" ht="15" hidden="1" x14ac:dyDescent="0.25">
      <c r="A4514" s="216" t="e">
        <f>VLOOKUP(B4514,CONTAGEM!B:B,1,0)</f>
        <v>#N/A</v>
      </c>
      <c r="B4514" s="326" t="s">
        <v>18068</v>
      </c>
      <c r="C4514" s="326" t="s">
        <v>1255</v>
      </c>
      <c r="D4514" s="326" t="s">
        <v>4183</v>
      </c>
      <c r="E4514" s="326" t="s">
        <v>9447</v>
      </c>
      <c r="F4514" s="326" t="s">
        <v>801</v>
      </c>
      <c r="G4514" s="326" t="s">
        <v>896</v>
      </c>
      <c r="H4514" s="326" t="s">
        <v>6249</v>
      </c>
      <c r="I4514" s="327">
        <v>0</v>
      </c>
      <c r="J4514" s="327">
        <v>0</v>
      </c>
      <c r="K4514" s="327">
        <v>0</v>
      </c>
      <c r="L4514" s="327">
        <v>185.54</v>
      </c>
      <c r="M4514" s="327">
        <v>0</v>
      </c>
      <c r="N4514" s="326" t="s">
        <v>7279</v>
      </c>
    </row>
    <row r="4515" spans="1:14" ht="15" hidden="1" x14ac:dyDescent="0.25">
      <c r="A4515" s="216" t="e">
        <f>VLOOKUP(B4515,CONTAGEM!B:B,1,0)</f>
        <v>#N/A</v>
      </c>
      <c r="B4515" s="324" t="s">
        <v>18069</v>
      </c>
      <c r="C4515" s="324" t="s">
        <v>1255</v>
      </c>
      <c r="D4515" s="324" t="s">
        <v>4183</v>
      </c>
      <c r="E4515" s="324" t="s">
        <v>9448</v>
      </c>
      <c r="F4515" s="324" t="s">
        <v>801</v>
      </c>
      <c r="G4515" s="324" t="s">
        <v>896</v>
      </c>
      <c r="H4515" s="324" t="s">
        <v>6249</v>
      </c>
      <c r="I4515" s="325">
        <v>0</v>
      </c>
      <c r="J4515" s="325">
        <v>0</v>
      </c>
      <c r="K4515" s="325">
        <v>0</v>
      </c>
      <c r="L4515" s="325">
        <v>0</v>
      </c>
      <c r="M4515" s="325">
        <v>0</v>
      </c>
      <c r="N4515" s="324" t="s">
        <v>7279</v>
      </c>
    </row>
    <row r="4516" spans="1:14" ht="15" hidden="1" x14ac:dyDescent="0.25">
      <c r="A4516" s="216" t="e">
        <f>VLOOKUP(B4516,CONTAGEM!B:B,1,0)</f>
        <v>#N/A</v>
      </c>
      <c r="B4516" s="326" t="s">
        <v>18070</v>
      </c>
      <c r="C4516" s="326" t="s">
        <v>1255</v>
      </c>
      <c r="D4516" s="326" t="s">
        <v>4183</v>
      </c>
      <c r="E4516" s="326" t="s">
        <v>9449</v>
      </c>
      <c r="F4516" s="326" t="s">
        <v>801</v>
      </c>
      <c r="G4516" s="326" t="s">
        <v>896</v>
      </c>
      <c r="H4516" s="326" t="s">
        <v>6249</v>
      </c>
      <c r="I4516" s="327">
        <v>0</v>
      </c>
      <c r="J4516" s="327">
        <v>0</v>
      </c>
      <c r="K4516" s="327">
        <v>0</v>
      </c>
      <c r="L4516" s="327">
        <v>0</v>
      </c>
      <c r="M4516" s="327">
        <v>0</v>
      </c>
      <c r="N4516" s="326" t="s">
        <v>7279</v>
      </c>
    </row>
    <row r="4517" spans="1:14" ht="15" hidden="1" x14ac:dyDescent="0.25">
      <c r="A4517" s="216" t="e">
        <f>VLOOKUP(B4517,CONTAGEM!B:B,1,0)</f>
        <v>#N/A</v>
      </c>
      <c r="B4517" s="324" t="s">
        <v>18071</v>
      </c>
      <c r="C4517" s="324" t="s">
        <v>1255</v>
      </c>
      <c r="D4517" s="324" t="s">
        <v>4183</v>
      </c>
      <c r="E4517" s="324" t="s">
        <v>9450</v>
      </c>
      <c r="F4517" s="324" t="s">
        <v>2327</v>
      </c>
      <c r="G4517" s="324" t="s">
        <v>896</v>
      </c>
      <c r="H4517" s="324" t="s">
        <v>6249</v>
      </c>
      <c r="I4517" s="325">
        <v>0</v>
      </c>
      <c r="J4517" s="325">
        <v>0</v>
      </c>
      <c r="K4517" s="325">
        <v>0</v>
      </c>
      <c r="L4517" s="325">
        <v>0</v>
      </c>
      <c r="M4517" s="325">
        <v>0</v>
      </c>
      <c r="N4517" s="324" t="s">
        <v>7279</v>
      </c>
    </row>
    <row r="4518" spans="1:14" ht="15" hidden="1" x14ac:dyDescent="0.25">
      <c r="A4518" s="216" t="e">
        <f>VLOOKUP(B4518,CONTAGEM!B:B,1,0)</f>
        <v>#N/A</v>
      </c>
      <c r="B4518" s="326" t="s">
        <v>18072</v>
      </c>
      <c r="C4518" s="326" t="s">
        <v>1255</v>
      </c>
      <c r="D4518" s="326" t="s">
        <v>4183</v>
      </c>
      <c r="E4518" s="326" t="s">
        <v>9451</v>
      </c>
      <c r="F4518" s="326" t="s">
        <v>2327</v>
      </c>
      <c r="G4518" s="326" t="s">
        <v>896</v>
      </c>
      <c r="H4518" s="326" t="s">
        <v>6249</v>
      </c>
      <c r="I4518" s="327">
        <v>0</v>
      </c>
      <c r="J4518" s="327">
        <v>0</v>
      </c>
      <c r="K4518" s="327">
        <v>0</v>
      </c>
      <c r="L4518" s="327">
        <v>0</v>
      </c>
      <c r="M4518" s="327">
        <v>0</v>
      </c>
      <c r="N4518" s="326" t="s">
        <v>7279</v>
      </c>
    </row>
    <row r="4519" spans="1:14" ht="15" hidden="1" x14ac:dyDescent="0.25">
      <c r="A4519" s="216" t="e">
        <f>VLOOKUP(B4519,CONTAGEM!B:B,1,0)</f>
        <v>#N/A</v>
      </c>
      <c r="B4519" s="324" t="s">
        <v>18073</v>
      </c>
      <c r="C4519" s="324" t="s">
        <v>1255</v>
      </c>
      <c r="D4519" s="324" t="s">
        <v>4183</v>
      </c>
      <c r="E4519" s="324" t="s">
        <v>9452</v>
      </c>
      <c r="F4519" s="324" t="s">
        <v>801</v>
      </c>
      <c r="G4519" s="324" t="s">
        <v>896</v>
      </c>
      <c r="H4519" s="324" t="s">
        <v>6249</v>
      </c>
      <c r="I4519" s="325">
        <v>0</v>
      </c>
      <c r="J4519" s="325">
        <v>0</v>
      </c>
      <c r="K4519" s="325">
        <v>0</v>
      </c>
      <c r="L4519" s="325">
        <v>0</v>
      </c>
      <c r="M4519" s="325">
        <v>0</v>
      </c>
      <c r="N4519" s="324" t="s">
        <v>7279</v>
      </c>
    </row>
    <row r="4520" spans="1:14" ht="15" hidden="1" x14ac:dyDescent="0.25">
      <c r="A4520" s="216" t="e">
        <f>VLOOKUP(B4520,CONTAGEM!B:B,1,0)</f>
        <v>#N/A</v>
      </c>
      <c r="B4520" s="326" t="s">
        <v>18074</v>
      </c>
      <c r="C4520" s="326" t="s">
        <v>1255</v>
      </c>
      <c r="D4520" s="326" t="s">
        <v>4183</v>
      </c>
      <c r="E4520" s="326" t="s">
        <v>9453</v>
      </c>
      <c r="F4520" s="326" t="s">
        <v>801</v>
      </c>
      <c r="G4520" s="326" t="s">
        <v>896</v>
      </c>
      <c r="H4520" s="326" t="s">
        <v>6249</v>
      </c>
      <c r="I4520" s="327">
        <v>0</v>
      </c>
      <c r="J4520" s="327">
        <v>0</v>
      </c>
      <c r="K4520" s="327">
        <v>0</v>
      </c>
      <c r="L4520" s="327">
        <v>0</v>
      </c>
      <c r="M4520" s="327">
        <v>0</v>
      </c>
      <c r="N4520" s="326" t="s">
        <v>7279</v>
      </c>
    </row>
    <row r="4521" spans="1:14" ht="15" hidden="1" x14ac:dyDescent="0.25">
      <c r="A4521" s="216" t="e">
        <f>VLOOKUP(B4521,CONTAGEM!B:B,1,0)</f>
        <v>#N/A</v>
      </c>
      <c r="B4521" s="324" t="s">
        <v>18075</v>
      </c>
      <c r="C4521" s="324" t="s">
        <v>1255</v>
      </c>
      <c r="D4521" s="324" t="s">
        <v>4183</v>
      </c>
      <c r="E4521" s="324" t="s">
        <v>10589</v>
      </c>
      <c r="F4521" s="324" t="s">
        <v>801</v>
      </c>
      <c r="G4521" s="324" t="s">
        <v>896</v>
      </c>
      <c r="H4521" s="324" t="s">
        <v>6249</v>
      </c>
      <c r="I4521" s="325">
        <v>0</v>
      </c>
      <c r="J4521" s="325">
        <v>0</v>
      </c>
      <c r="K4521" s="325">
        <v>0</v>
      </c>
      <c r="L4521" s="325">
        <v>0</v>
      </c>
      <c r="M4521" s="325">
        <v>0</v>
      </c>
      <c r="N4521" s="324" t="s">
        <v>7279</v>
      </c>
    </row>
    <row r="4522" spans="1:14" ht="15" hidden="1" x14ac:dyDescent="0.25">
      <c r="A4522" s="216" t="e">
        <f>VLOOKUP(B4522,CONTAGEM!B:B,1,0)</f>
        <v>#N/A</v>
      </c>
      <c r="B4522" s="326" t="s">
        <v>18076</v>
      </c>
      <c r="C4522" s="326" t="s">
        <v>1255</v>
      </c>
      <c r="D4522" s="326" t="s">
        <v>4183</v>
      </c>
      <c r="E4522" s="326" t="s">
        <v>10598</v>
      </c>
      <c r="F4522" s="326" t="s">
        <v>801</v>
      </c>
      <c r="G4522" s="326" t="s">
        <v>896</v>
      </c>
      <c r="H4522" s="326" t="s">
        <v>6249</v>
      </c>
      <c r="I4522" s="327">
        <v>0</v>
      </c>
      <c r="J4522" s="327">
        <v>0</v>
      </c>
      <c r="K4522" s="327">
        <v>0</v>
      </c>
      <c r="L4522" s="327">
        <v>0</v>
      </c>
      <c r="M4522" s="327">
        <v>0</v>
      </c>
      <c r="N4522" s="326" t="s">
        <v>7279</v>
      </c>
    </row>
    <row r="4523" spans="1:14" ht="15" hidden="1" x14ac:dyDescent="0.25">
      <c r="A4523" s="216" t="e">
        <f>VLOOKUP(B4523,CONTAGEM!B:B,1,0)</f>
        <v>#N/A</v>
      </c>
      <c r="B4523" s="324" t="s">
        <v>18077</v>
      </c>
      <c r="C4523" s="324" t="s">
        <v>1255</v>
      </c>
      <c r="D4523" s="324" t="s">
        <v>4183</v>
      </c>
      <c r="E4523" s="324" t="s">
        <v>9454</v>
      </c>
      <c r="F4523" s="324" t="s">
        <v>801</v>
      </c>
      <c r="G4523" s="324" t="s">
        <v>896</v>
      </c>
      <c r="H4523" s="324" t="s">
        <v>6249</v>
      </c>
      <c r="I4523" s="325">
        <v>0</v>
      </c>
      <c r="J4523" s="325">
        <v>0</v>
      </c>
      <c r="K4523" s="325">
        <v>0</v>
      </c>
      <c r="L4523" s="325">
        <v>0</v>
      </c>
      <c r="M4523" s="325">
        <v>0</v>
      </c>
      <c r="N4523" s="324" t="s">
        <v>7279</v>
      </c>
    </row>
    <row r="4524" spans="1:14" ht="15" hidden="1" x14ac:dyDescent="0.25">
      <c r="A4524" s="216" t="e">
        <f>VLOOKUP(B4524,CONTAGEM!B:B,1,0)</f>
        <v>#N/A</v>
      </c>
      <c r="B4524" s="326" t="s">
        <v>18078</v>
      </c>
      <c r="C4524" s="326" t="s">
        <v>1255</v>
      </c>
      <c r="D4524" s="326" t="s">
        <v>4183</v>
      </c>
      <c r="E4524" s="326" t="s">
        <v>9455</v>
      </c>
      <c r="F4524" s="326" t="s">
        <v>801</v>
      </c>
      <c r="G4524" s="326" t="s">
        <v>896</v>
      </c>
      <c r="H4524" s="326" t="s">
        <v>6249</v>
      </c>
      <c r="I4524" s="327">
        <v>0</v>
      </c>
      <c r="J4524" s="327">
        <v>0</v>
      </c>
      <c r="K4524" s="327">
        <v>0</v>
      </c>
      <c r="L4524" s="327">
        <v>0</v>
      </c>
      <c r="M4524" s="327">
        <v>0</v>
      </c>
      <c r="N4524" s="326" t="s">
        <v>7279</v>
      </c>
    </row>
    <row r="4525" spans="1:14" ht="15" hidden="1" x14ac:dyDescent="0.25">
      <c r="A4525" s="216" t="e">
        <f>VLOOKUP(B4525,CONTAGEM!B:B,1,0)</f>
        <v>#N/A</v>
      </c>
      <c r="B4525" s="324" t="s">
        <v>18079</v>
      </c>
      <c r="C4525" s="324" t="s">
        <v>1255</v>
      </c>
      <c r="D4525" s="324" t="s">
        <v>4183</v>
      </c>
      <c r="E4525" s="324" t="s">
        <v>4493</v>
      </c>
      <c r="F4525" s="324" t="s">
        <v>801</v>
      </c>
      <c r="G4525" s="324" t="s">
        <v>896</v>
      </c>
      <c r="H4525" s="324" t="s">
        <v>6249</v>
      </c>
      <c r="I4525" s="325">
        <v>0</v>
      </c>
      <c r="J4525" s="325">
        <v>0</v>
      </c>
      <c r="K4525" s="325">
        <v>0</v>
      </c>
      <c r="L4525" s="325">
        <v>0</v>
      </c>
      <c r="M4525" s="325">
        <v>0</v>
      </c>
      <c r="N4525" s="324" t="s">
        <v>7279</v>
      </c>
    </row>
    <row r="4526" spans="1:14" ht="15" hidden="1" x14ac:dyDescent="0.25">
      <c r="A4526" s="216" t="e">
        <f>VLOOKUP(B4526,CONTAGEM!B:B,1,0)</f>
        <v>#N/A</v>
      </c>
      <c r="B4526" s="326" t="s">
        <v>18080</v>
      </c>
      <c r="C4526" s="326" t="s">
        <v>1255</v>
      </c>
      <c r="D4526" s="326" t="s">
        <v>4183</v>
      </c>
      <c r="E4526" s="326" t="s">
        <v>10600</v>
      </c>
      <c r="F4526" s="326" t="s">
        <v>2327</v>
      </c>
      <c r="G4526" s="326" t="s">
        <v>896</v>
      </c>
      <c r="H4526" s="326" t="s">
        <v>6249</v>
      </c>
      <c r="I4526" s="327">
        <v>0</v>
      </c>
      <c r="J4526" s="327">
        <v>0</v>
      </c>
      <c r="K4526" s="327">
        <v>0</v>
      </c>
      <c r="L4526" s="327">
        <v>0</v>
      </c>
      <c r="M4526" s="327">
        <v>0</v>
      </c>
      <c r="N4526" s="326" t="s">
        <v>7279</v>
      </c>
    </row>
    <row r="4527" spans="1:14" ht="15" hidden="1" x14ac:dyDescent="0.25">
      <c r="A4527" s="216" t="e">
        <f>VLOOKUP(B4527,CONTAGEM!B:B,1,0)</f>
        <v>#N/A</v>
      </c>
      <c r="B4527" s="324" t="s">
        <v>18081</v>
      </c>
      <c r="C4527" s="324" t="s">
        <v>1255</v>
      </c>
      <c r="D4527" s="324" t="s">
        <v>4183</v>
      </c>
      <c r="E4527" s="324" t="s">
        <v>4494</v>
      </c>
      <c r="F4527" s="324" t="s">
        <v>801</v>
      </c>
      <c r="G4527" s="324" t="s">
        <v>896</v>
      </c>
      <c r="H4527" s="324" t="s">
        <v>6249</v>
      </c>
      <c r="I4527" s="325">
        <v>0</v>
      </c>
      <c r="J4527" s="325">
        <v>0</v>
      </c>
      <c r="K4527" s="325">
        <v>0</v>
      </c>
      <c r="L4527" s="325">
        <v>0</v>
      </c>
      <c r="M4527" s="325">
        <v>0</v>
      </c>
      <c r="N4527" s="324" t="s">
        <v>7279</v>
      </c>
    </row>
    <row r="4528" spans="1:14" ht="15" hidden="1" x14ac:dyDescent="0.25">
      <c r="A4528" s="216" t="e">
        <f>VLOOKUP(B4528,CONTAGEM!B:B,1,0)</f>
        <v>#N/A</v>
      </c>
      <c r="B4528" s="326" t="s">
        <v>18082</v>
      </c>
      <c r="C4528" s="326" t="s">
        <v>1255</v>
      </c>
      <c r="D4528" s="326" t="s">
        <v>4183</v>
      </c>
      <c r="E4528" s="326" t="s">
        <v>18083</v>
      </c>
      <c r="F4528" s="326" t="s">
        <v>2327</v>
      </c>
      <c r="G4528" s="326" t="s">
        <v>896</v>
      </c>
      <c r="H4528" s="326" t="s">
        <v>6249</v>
      </c>
      <c r="I4528" s="327">
        <v>0</v>
      </c>
      <c r="J4528" s="327">
        <v>0</v>
      </c>
      <c r="K4528" s="327">
        <v>0</v>
      </c>
      <c r="L4528" s="327">
        <v>0</v>
      </c>
      <c r="M4528" s="327">
        <v>0</v>
      </c>
      <c r="N4528" s="326" t="s">
        <v>7279</v>
      </c>
    </row>
    <row r="4529" spans="1:14" ht="15" hidden="1" x14ac:dyDescent="0.25">
      <c r="A4529" s="216" t="e">
        <f>VLOOKUP(B4529,CONTAGEM!B:B,1,0)</f>
        <v>#N/A</v>
      </c>
      <c r="B4529" s="324" t="s">
        <v>18084</v>
      </c>
      <c r="C4529" s="324" t="s">
        <v>1255</v>
      </c>
      <c r="D4529" s="324" t="s">
        <v>4183</v>
      </c>
      <c r="E4529" s="324" t="s">
        <v>10602</v>
      </c>
      <c r="F4529" s="324" t="s">
        <v>2327</v>
      </c>
      <c r="G4529" s="324" t="s">
        <v>896</v>
      </c>
      <c r="H4529" s="324" t="s">
        <v>6249</v>
      </c>
      <c r="I4529" s="325">
        <v>0</v>
      </c>
      <c r="J4529" s="325">
        <v>0</v>
      </c>
      <c r="K4529" s="325">
        <v>0</v>
      </c>
      <c r="L4529" s="325">
        <v>0</v>
      </c>
      <c r="M4529" s="325">
        <v>0</v>
      </c>
      <c r="N4529" s="324" t="s">
        <v>7279</v>
      </c>
    </row>
    <row r="4530" spans="1:14" ht="15" hidden="1" x14ac:dyDescent="0.25">
      <c r="A4530" s="216" t="e">
        <f>VLOOKUP(B4530,CONTAGEM!B:B,1,0)</f>
        <v>#N/A</v>
      </c>
      <c r="B4530" s="326" t="s">
        <v>18085</v>
      </c>
      <c r="C4530" s="326" t="s">
        <v>1255</v>
      </c>
      <c r="D4530" s="326" t="s">
        <v>4183</v>
      </c>
      <c r="E4530" s="326" t="s">
        <v>10603</v>
      </c>
      <c r="F4530" s="326" t="s">
        <v>1226</v>
      </c>
      <c r="G4530" s="326" t="s">
        <v>896</v>
      </c>
      <c r="H4530" s="326" t="s">
        <v>6249</v>
      </c>
      <c r="I4530" s="327">
        <v>0</v>
      </c>
      <c r="J4530" s="327">
        <v>0</v>
      </c>
      <c r="K4530" s="327">
        <v>0</v>
      </c>
      <c r="L4530" s="327">
        <v>0</v>
      </c>
      <c r="M4530" s="327">
        <v>0</v>
      </c>
      <c r="N4530" s="326" t="s">
        <v>7279</v>
      </c>
    </row>
    <row r="4531" spans="1:14" ht="15" hidden="1" x14ac:dyDescent="0.25">
      <c r="A4531" s="216" t="e">
        <f>VLOOKUP(B4531,CONTAGEM!B:B,1,0)</f>
        <v>#N/A</v>
      </c>
      <c r="B4531" s="324" t="s">
        <v>18086</v>
      </c>
      <c r="C4531" s="324" t="s">
        <v>1255</v>
      </c>
      <c r="D4531" s="324" t="s">
        <v>4183</v>
      </c>
      <c r="E4531" s="324" t="s">
        <v>10604</v>
      </c>
      <c r="F4531" s="324" t="s">
        <v>801</v>
      </c>
      <c r="G4531" s="324" t="s">
        <v>896</v>
      </c>
      <c r="H4531" s="324" t="s">
        <v>6249</v>
      </c>
      <c r="I4531" s="325">
        <v>0</v>
      </c>
      <c r="J4531" s="325">
        <v>0</v>
      </c>
      <c r="K4531" s="325">
        <v>0</v>
      </c>
      <c r="L4531" s="325">
        <v>0</v>
      </c>
      <c r="M4531" s="325">
        <v>0</v>
      </c>
      <c r="N4531" s="324" t="s">
        <v>7279</v>
      </c>
    </row>
    <row r="4532" spans="1:14" ht="15" hidden="1" x14ac:dyDescent="0.25">
      <c r="A4532" s="216" t="e">
        <f>VLOOKUP(B4532,CONTAGEM!B:B,1,0)</f>
        <v>#N/A</v>
      </c>
      <c r="B4532" s="326" t="s">
        <v>18087</v>
      </c>
      <c r="C4532" s="326" t="s">
        <v>1255</v>
      </c>
      <c r="D4532" s="326" t="s">
        <v>4183</v>
      </c>
      <c r="E4532" s="326" t="s">
        <v>10605</v>
      </c>
      <c r="F4532" s="326" t="s">
        <v>801</v>
      </c>
      <c r="G4532" s="326" t="s">
        <v>896</v>
      </c>
      <c r="H4532" s="326" t="s">
        <v>6249</v>
      </c>
      <c r="I4532" s="327">
        <v>0</v>
      </c>
      <c r="J4532" s="327">
        <v>0</v>
      </c>
      <c r="K4532" s="327">
        <v>0</v>
      </c>
      <c r="L4532" s="327">
        <v>0</v>
      </c>
      <c r="M4532" s="327">
        <v>0</v>
      </c>
      <c r="N4532" s="326" t="s">
        <v>7279</v>
      </c>
    </row>
    <row r="4533" spans="1:14" ht="15" hidden="1" x14ac:dyDescent="0.25">
      <c r="A4533" s="216" t="e">
        <f>VLOOKUP(B4533,CONTAGEM!B:B,1,0)</f>
        <v>#N/A</v>
      </c>
      <c r="B4533" s="324" t="s">
        <v>18088</v>
      </c>
      <c r="C4533" s="324" t="s">
        <v>1255</v>
      </c>
      <c r="D4533" s="324" t="s">
        <v>4183</v>
      </c>
      <c r="E4533" s="324" t="s">
        <v>10607</v>
      </c>
      <c r="F4533" s="324" t="s">
        <v>801</v>
      </c>
      <c r="G4533" s="324" t="s">
        <v>896</v>
      </c>
      <c r="H4533" s="324" t="s">
        <v>6249</v>
      </c>
      <c r="I4533" s="325">
        <v>0</v>
      </c>
      <c r="J4533" s="325">
        <v>0</v>
      </c>
      <c r="K4533" s="325">
        <v>0</v>
      </c>
      <c r="L4533" s="325">
        <v>0</v>
      </c>
      <c r="M4533" s="325">
        <v>0</v>
      </c>
      <c r="N4533" s="324" t="s">
        <v>7279</v>
      </c>
    </row>
    <row r="4534" spans="1:14" ht="15" hidden="1" x14ac:dyDescent="0.25">
      <c r="A4534" s="216" t="e">
        <f>VLOOKUP(B4534,CONTAGEM!B:B,1,0)</f>
        <v>#N/A</v>
      </c>
      <c r="B4534" s="326" t="s">
        <v>18089</v>
      </c>
      <c r="C4534" s="326" t="s">
        <v>1255</v>
      </c>
      <c r="D4534" s="326" t="s">
        <v>4183</v>
      </c>
      <c r="E4534" s="326" t="s">
        <v>4498</v>
      </c>
      <c r="F4534" s="326" t="s">
        <v>801</v>
      </c>
      <c r="G4534" s="326" t="s">
        <v>896</v>
      </c>
      <c r="H4534" s="326" t="s">
        <v>6249</v>
      </c>
      <c r="I4534" s="327">
        <v>0</v>
      </c>
      <c r="J4534" s="327">
        <v>0</v>
      </c>
      <c r="K4534" s="327">
        <v>0</v>
      </c>
      <c r="L4534" s="327">
        <v>0</v>
      </c>
      <c r="M4534" s="327">
        <v>0</v>
      </c>
      <c r="N4534" s="326" t="s">
        <v>7279</v>
      </c>
    </row>
    <row r="4535" spans="1:14" ht="15" hidden="1" x14ac:dyDescent="0.25">
      <c r="A4535" s="216" t="e">
        <f>VLOOKUP(B4535,CONTAGEM!B:B,1,0)</f>
        <v>#N/A</v>
      </c>
      <c r="B4535" s="324" t="s">
        <v>18090</v>
      </c>
      <c r="C4535" s="324" t="s">
        <v>1255</v>
      </c>
      <c r="D4535" s="324" t="s">
        <v>4183</v>
      </c>
      <c r="E4535" s="324" t="s">
        <v>4499</v>
      </c>
      <c r="F4535" s="324" t="s">
        <v>801</v>
      </c>
      <c r="G4535" s="324" t="s">
        <v>896</v>
      </c>
      <c r="H4535" s="324" t="s">
        <v>6249</v>
      </c>
      <c r="I4535" s="325">
        <v>0</v>
      </c>
      <c r="J4535" s="325">
        <v>0</v>
      </c>
      <c r="K4535" s="325">
        <v>0</v>
      </c>
      <c r="L4535" s="325">
        <v>0</v>
      </c>
      <c r="M4535" s="325">
        <v>0</v>
      </c>
      <c r="N4535" s="324" t="s">
        <v>7279</v>
      </c>
    </row>
    <row r="4536" spans="1:14" ht="15" hidden="1" x14ac:dyDescent="0.25">
      <c r="A4536" s="216" t="e">
        <f>VLOOKUP(B4536,CONTAGEM!B:B,1,0)</f>
        <v>#N/A</v>
      </c>
      <c r="B4536" s="326" t="s">
        <v>18091</v>
      </c>
      <c r="C4536" s="326" t="s">
        <v>1255</v>
      </c>
      <c r="D4536" s="326" t="s">
        <v>4183</v>
      </c>
      <c r="E4536" s="326" t="s">
        <v>10608</v>
      </c>
      <c r="F4536" s="326" t="s">
        <v>801</v>
      </c>
      <c r="G4536" s="326" t="s">
        <v>896</v>
      </c>
      <c r="H4536" s="326" t="s">
        <v>6249</v>
      </c>
      <c r="I4536" s="327">
        <v>0</v>
      </c>
      <c r="J4536" s="327">
        <v>0</v>
      </c>
      <c r="K4536" s="327">
        <v>0</v>
      </c>
      <c r="L4536" s="327">
        <v>0</v>
      </c>
      <c r="M4536" s="327">
        <v>0</v>
      </c>
      <c r="N4536" s="326" t="s">
        <v>7279</v>
      </c>
    </row>
    <row r="4537" spans="1:14" ht="15" hidden="1" x14ac:dyDescent="0.25">
      <c r="A4537" s="216" t="e">
        <f>VLOOKUP(B4537,CONTAGEM!B:B,1,0)</f>
        <v>#N/A</v>
      </c>
      <c r="B4537" s="324" t="s">
        <v>18092</v>
      </c>
      <c r="C4537" s="324" t="s">
        <v>1255</v>
      </c>
      <c r="D4537" s="324" t="s">
        <v>4183</v>
      </c>
      <c r="E4537" s="324" t="s">
        <v>10609</v>
      </c>
      <c r="F4537" s="324" t="s">
        <v>801</v>
      </c>
      <c r="G4537" s="324" t="s">
        <v>896</v>
      </c>
      <c r="H4537" s="324" t="s">
        <v>6249</v>
      </c>
      <c r="I4537" s="325">
        <v>0</v>
      </c>
      <c r="J4537" s="325">
        <v>0</v>
      </c>
      <c r="K4537" s="325">
        <v>0</v>
      </c>
      <c r="L4537" s="325">
        <v>0</v>
      </c>
      <c r="M4537" s="325">
        <v>0</v>
      </c>
      <c r="N4537" s="324" t="s">
        <v>7279</v>
      </c>
    </row>
    <row r="4538" spans="1:14" ht="15" hidden="1" x14ac:dyDescent="0.25">
      <c r="A4538" s="216" t="e">
        <f>VLOOKUP(B4538,CONTAGEM!B:B,1,0)</f>
        <v>#N/A</v>
      </c>
      <c r="B4538" s="326" t="s">
        <v>18093</v>
      </c>
      <c r="C4538" s="326" t="s">
        <v>1255</v>
      </c>
      <c r="D4538" s="326" t="s">
        <v>4183</v>
      </c>
      <c r="E4538" s="326" t="s">
        <v>4502</v>
      </c>
      <c r="F4538" s="326" t="s">
        <v>801</v>
      </c>
      <c r="G4538" s="326" t="s">
        <v>896</v>
      </c>
      <c r="H4538" s="326" t="s">
        <v>6249</v>
      </c>
      <c r="I4538" s="327">
        <v>0</v>
      </c>
      <c r="J4538" s="327">
        <v>0</v>
      </c>
      <c r="K4538" s="327">
        <v>0</v>
      </c>
      <c r="L4538" s="327">
        <v>0</v>
      </c>
      <c r="M4538" s="327">
        <v>0</v>
      </c>
      <c r="N4538" s="326" t="s">
        <v>7279</v>
      </c>
    </row>
    <row r="4539" spans="1:14" ht="15" hidden="1" x14ac:dyDescent="0.25">
      <c r="A4539" s="216" t="e">
        <f>VLOOKUP(B4539,CONTAGEM!B:B,1,0)</f>
        <v>#N/A</v>
      </c>
      <c r="B4539" s="324" t="s">
        <v>18094</v>
      </c>
      <c r="C4539" s="324" t="s">
        <v>1255</v>
      </c>
      <c r="D4539" s="324" t="s">
        <v>4183</v>
      </c>
      <c r="E4539" s="324" t="s">
        <v>4503</v>
      </c>
      <c r="F4539" s="324" t="s">
        <v>801</v>
      </c>
      <c r="G4539" s="324" t="s">
        <v>896</v>
      </c>
      <c r="H4539" s="324" t="s">
        <v>6249</v>
      </c>
      <c r="I4539" s="325">
        <v>0</v>
      </c>
      <c r="J4539" s="325">
        <v>0</v>
      </c>
      <c r="K4539" s="325">
        <v>0</v>
      </c>
      <c r="L4539" s="325">
        <v>0</v>
      </c>
      <c r="M4539" s="325">
        <v>0</v>
      </c>
      <c r="N4539" s="324" t="s">
        <v>7279</v>
      </c>
    </row>
    <row r="4540" spans="1:14" ht="15" hidden="1" x14ac:dyDescent="0.25">
      <c r="A4540" s="216" t="e">
        <f>VLOOKUP(B4540,CONTAGEM!B:B,1,0)</f>
        <v>#N/A</v>
      </c>
      <c r="B4540" s="326" t="s">
        <v>18095</v>
      </c>
      <c r="C4540" s="326" t="s">
        <v>1255</v>
      </c>
      <c r="D4540" s="326" t="s">
        <v>4183</v>
      </c>
      <c r="E4540" s="326" t="s">
        <v>4504</v>
      </c>
      <c r="F4540" s="326" t="s">
        <v>801</v>
      </c>
      <c r="G4540" s="326" t="s">
        <v>896</v>
      </c>
      <c r="H4540" s="326" t="s">
        <v>6249</v>
      </c>
      <c r="I4540" s="327">
        <v>0</v>
      </c>
      <c r="J4540" s="327">
        <v>0</v>
      </c>
      <c r="K4540" s="327">
        <v>0</v>
      </c>
      <c r="L4540" s="327">
        <v>0</v>
      </c>
      <c r="M4540" s="327">
        <v>0</v>
      </c>
      <c r="N4540" s="326" t="s">
        <v>7279</v>
      </c>
    </row>
    <row r="4541" spans="1:14" ht="15" hidden="1" x14ac:dyDescent="0.25">
      <c r="A4541" s="216" t="e">
        <f>VLOOKUP(B4541,CONTAGEM!B:B,1,0)</f>
        <v>#N/A</v>
      </c>
      <c r="B4541" s="324" t="s">
        <v>18096</v>
      </c>
      <c r="C4541" s="324" t="s">
        <v>1255</v>
      </c>
      <c r="D4541" s="324" t="s">
        <v>4183</v>
      </c>
      <c r="E4541" s="324" t="s">
        <v>18097</v>
      </c>
      <c r="F4541" s="324" t="s">
        <v>801</v>
      </c>
      <c r="G4541" s="324" t="s">
        <v>896</v>
      </c>
      <c r="H4541" s="324" t="s">
        <v>6249</v>
      </c>
      <c r="I4541" s="325">
        <v>0</v>
      </c>
      <c r="J4541" s="325">
        <v>0</v>
      </c>
      <c r="K4541" s="325">
        <v>0</v>
      </c>
      <c r="L4541" s="325">
        <v>0</v>
      </c>
      <c r="M4541" s="325">
        <v>0</v>
      </c>
      <c r="N4541" s="324" t="s">
        <v>7279</v>
      </c>
    </row>
    <row r="4542" spans="1:14" ht="15" hidden="1" x14ac:dyDescent="0.25">
      <c r="A4542" s="216" t="e">
        <f>VLOOKUP(B4542,CONTAGEM!B:B,1,0)</f>
        <v>#N/A</v>
      </c>
      <c r="B4542" s="326" t="s">
        <v>18098</v>
      </c>
      <c r="C4542" s="326" t="s">
        <v>1255</v>
      </c>
      <c r="D4542" s="326" t="s">
        <v>4183</v>
      </c>
      <c r="E4542" s="326" t="s">
        <v>10611</v>
      </c>
      <c r="F4542" s="326" t="s">
        <v>801</v>
      </c>
      <c r="G4542" s="326" t="s">
        <v>896</v>
      </c>
      <c r="H4542" s="326" t="s">
        <v>6249</v>
      </c>
      <c r="I4542" s="327">
        <v>0</v>
      </c>
      <c r="J4542" s="327">
        <v>0</v>
      </c>
      <c r="K4542" s="327">
        <v>0</v>
      </c>
      <c r="L4542" s="327">
        <v>0</v>
      </c>
      <c r="M4542" s="327">
        <v>0</v>
      </c>
      <c r="N4542" s="326" t="s">
        <v>7279</v>
      </c>
    </row>
    <row r="4543" spans="1:14" ht="15" hidden="1" x14ac:dyDescent="0.25">
      <c r="A4543" s="216" t="e">
        <f>VLOOKUP(B4543,CONTAGEM!B:B,1,0)</f>
        <v>#N/A</v>
      </c>
      <c r="B4543" s="324" t="s">
        <v>18099</v>
      </c>
      <c r="C4543" s="324" t="s">
        <v>1255</v>
      </c>
      <c r="D4543" s="324" t="s">
        <v>4183</v>
      </c>
      <c r="E4543" s="324" t="s">
        <v>9649</v>
      </c>
      <c r="F4543" s="324" t="s">
        <v>1226</v>
      </c>
      <c r="G4543" s="324" t="s">
        <v>896</v>
      </c>
      <c r="H4543" s="324" t="s">
        <v>6249</v>
      </c>
      <c r="I4543" s="325">
        <v>0</v>
      </c>
      <c r="J4543" s="325">
        <v>0</v>
      </c>
      <c r="K4543" s="325">
        <v>0</v>
      </c>
      <c r="L4543" s="325">
        <v>0</v>
      </c>
      <c r="M4543" s="325">
        <v>0</v>
      </c>
      <c r="N4543" s="324" t="s">
        <v>7279</v>
      </c>
    </row>
    <row r="4544" spans="1:14" ht="15" hidden="1" x14ac:dyDescent="0.25">
      <c r="A4544" s="216" t="e">
        <f>VLOOKUP(B4544,CONTAGEM!B:B,1,0)</f>
        <v>#N/A</v>
      </c>
      <c r="B4544" s="326" t="s">
        <v>18100</v>
      </c>
      <c r="C4544" s="326" t="s">
        <v>1255</v>
      </c>
      <c r="D4544" s="326" t="s">
        <v>4183</v>
      </c>
      <c r="E4544" s="326" t="s">
        <v>10612</v>
      </c>
      <c r="F4544" s="326" t="s">
        <v>801</v>
      </c>
      <c r="G4544" s="326" t="s">
        <v>896</v>
      </c>
      <c r="H4544" s="326" t="s">
        <v>6249</v>
      </c>
      <c r="I4544" s="327">
        <v>0</v>
      </c>
      <c r="J4544" s="327">
        <v>0</v>
      </c>
      <c r="K4544" s="327">
        <v>0</v>
      </c>
      <c r="L4544" s="327">
        <v>0</v>
      </c>
      <c r="M4544" s="327">
        <v>0</v>
      </c>
      <c r="N4544" s="326" t="s">
        <v>7279</v>
      </c>
    </row>
    <row r="4545" spans="1:14" ht="15" hidden="1" x14ac:dyDescent="0.25">
      <c r="A4545" s="216" t="e">
        <f>VLOOKUP(B4545,CONTAGEM!B:B,1,0)</f>
        <v>#N/A</v>
      </c>
      <c r="B4545" s="324" t="s">
        <v>18101</v>
      </c>
      <c r="C4545" s="324" t="s">
        <v>1255</v>
      </c>
      <c r="D4545" s="324" t="s">
        <v>4183</v>
      </c>
      <c r="E4545" s="324" t="s">
        <v>10613</v>
      </c>
      <c r="F4545" s="324" t="s">
        <v>801</v>
      </c>
      <c r="G4545" s="324" t="s">
        <v>896</v>
      </c>
      <c r="H4545" s="324" t="s">
        <v>6249</v>
      </c>
      <c r="I4545" s="325">
        <v>0</v>
      </c>
      <c r="J4545" s="325">
        <v>0</v>
      </c>
      <c r="K4545" s="325">
        <v>0</v>
      </c>
      <c r="L4545" s="325">
        <v>0</v>
      </c>
      <c r="M4545" s="325">
        <v>0</v>
      </c>
      <c r="N4545" s="324" t="s">
        <v>7279</v>
      </c>
    </row>
    <row r="4546" spans="1:14" ht="15" hidden="1" x14ac:dyDescent="0.25">
      <c r="A4546" s="216" t="e">
        <f>VLOOKUP(B4546,CONTAGEM!B:B,1,0)</f>
        <v>#N/A</v>
      </c>
      <c r="B4546" s="326" t="s">
        <v>18102</v>
      </c>
      <c r="C4546" s="326" t="s">
        <v>1255</v>
      </c>
      <c r="D4546" s="326" t="s">
        <v>4183</v>
      </c>
      <c r="E4546" s="326" t="s">
        <v>10614</v>
      </c>
      <c r="F4546" s="326" t="s">
        <v>800</v>
      </c>
      <c r="G4546" s="326" t="s">
        <v>896</v>
      </c>
      <c r="H4546" s="326" t="s">
        <v>6249</v>
      </c>
      <c r="I4546" s="327">
        <v>0</v>
      </c>
      <c r="J4546" s="327">
        <v>0</v>
      </c>
      <c r="K4546" s="327">
        <v>0</v>
      </c>
      <c r="L4546" s="327">
        <v>0</v>
      </c>
      <c r="M4546" s="327">
        <v>0</v>
      </c>
      <c r="N4546" s="326" t="s">
        <v>7279</v>
      </c>
    </row>
    <row r="4547" spans="1:14" ht="15" hidden="1" x14ac:dyDescent="0.25">
      <c r="A4547" s="216" t="e">
        <f>VLOOKUP(B4547,CONTAGEM!B:B,1,0)</f>
        <v>#N/A</v>
      </c>
      <c r="B4547" s="324" t="s">
        <v>18103</v>
      </c>
      <c r="C4547" s="324" t="s">
        <v>1255</v>
      </c>
      <c r="D4547" s="324" t="s">
        <v>4183</v>
      </c>
      <c r="E4547" s="324" t="s">
        <v>9457</v>
      </c>
      <c r="F4547" s="324" t="s">
        <v>1226</v>
      </c>
      <c r="G4547" s="324" t="s">
        <v>896</v>
      </c>
      <c r="H4547" s="324" t="s">
        <v>6249</v>
      </c>
      <c r="I4547" s="325">
        <v>0</v>
      </c>
      <c r="J4547" s="325">
        <v>0</v>
      </c>
      <c r="K4547" s="325">
        <v>0</v>
      </c>
      <c r="L4547" s="325">
        <v>0</v>
      </c>
      <c r="M4547" s="325">
        <v>0</v>
      </c>
      <c r="N4547" s="324" t="s">
        <v>7279</v>
      </c>
    </row>
    <row r="4548" spans="1:14" ht="15" hidden="1" x14ac:dyDescent="0.25">
      <c r="A4548" s="216" t="e">
        <f>VLOOKUP(B4548,CONTAGEM!B:B,1,0)</f>
        <v>#N/A</v>
      </c>
      <c r="B4548" s="326" t="s">
        <v>18104</v>
      </c>
      <c r="C4548" s="326" t="s">
        <v>1255</v>
      </c>
      <c r="D4548" s="326" t="s">
        <v>4183</v>
      </c>
      <c r="E4548" s="326" t="s">
        <v>18105</v>
      </c>
      <c r="F4548" s="326" t="s">
        <v>2327</v>
      </c>
      <c r="G4548" s="326" t="s">
        <v>896</v>
      </c>
      <c r="H4548" s="326" t="s">
        <v>6249</v>
      </c>
      <c r="I4548" s="327">
        <v>0</v>
      </c>
      <c r="J4548" s="327">
        <v>0</v>
      </c>
      <c r="K4548" s="327">
        <v>0</v>
      </c>
      <c r="L4548" s="327">
        <v>0</v>
      </c>
      <c r="M4548" s="327">
        <v>0</v>
      </c>
      <c r="N4548" s="326" t="s">
        <v>7279</v>
      </c>
    </row>
    <row r="4549" spans="1:14" ht="15" hidden="1" x14ac:dyDescent="0.25">
      <c r="A4549" s="216" t="e">
        <f>VLOOKUP(B4549,CONTAGEM!B:B,1,0)</f>
        <v>#N/A</v>
      </c>
      <c r="B4549" s="324" t="s">
        <v>18106</v>
      </c>
      <c r="C4549" s="324" t="s">
        <v>1255</v>
      </c>
      <c r="D4549" s="324" t="s">
        <v>4183</v>
      </c>
      <c r="E4549" s="324" t="s">
        <v>9459</v>
      </c>
      <c r="F4549" s="324" t="s">
        <v>2327</v>
      </c>
      <c r="G4549" s="324" t="s">
        <v>896</v>
      </c>
      <c r="H4549" s="324" t="s">
        <v>6249</v>
      </c>
      <c r="I4549" s="325">
        <v>0</v>
      </c>
      <c r="J4549" s="325">
        <v>0</v>
      </c>
      <c r="K4549" s="325">
        <v>0</v>
      </c>
      <c r="L4549" s="325">
        <v>0</v>
      </c>
      <c r="M4549" s="325">
        <v>0</v>
      </c>
      <c r="N4549" s="324" t="s">
        <v>7279</v>
      </c>
    </row>
    <row r="4550" spans="1:14" ht="15" hidden="1" x14ac:dyDescent="0.25">
      <c r="A4550" s="216" t="e">
        <f>VLOOKUP(B4550,CONTAGEM!B:B,1,0)</f>
        <v>#N/A</v>
      </c>
      <c r="B4550" s="326" t="s">
        <v>18107</v>
      </c>
      <c r="C4550" s="326" t="s">
        <v>1255</v>
      </c>
      <c r="D4550" s="326" t="s">
        <v>4183</v>
      </c>
      <c r="E4550" s="326" t="s">
        <v>9460</v>
      </c>
      <c r="F4550" s="326" t="s">
        <v>2327</v>
      </c>
      <c r="G4550" s="326" t="s">
        <v>896</v>
      </c>
      <c r="H4550" s="326" t="s">
        <v>6249</v>
      </c>
      <c r="I4550" s="327">
        <v>0</v>
      </c>
      <c r="J4550" s="327">
        <v>0</v>
      </c>
      <c r="K4550" s="327">
        <v>0</v>
      </c>
      <c r="L4550" s="327">
        <v>0</v>
      </c>
      <c r="M4550" s="327">
        <v>0</v>
      </c>
      <c r="N4550" s="326" t="s">
        <v>7279</v>
      </c>
    </row>
    <row r="4551" spans="1:14" ht="15" hidden="1" x14ac:dyDescent="0.25">
      <c r="A4551" s="216" t="e">
        <f>VLOOKUP(B4551,CONTAGEM!B:B,1,0)</f>
        <v>#N/A</v>
      </c>
      <c r="B4551" s="324" t="s">
        <v>18108</v>
      </c>
      <c r="C4551" s="324" t="s">
        <v>1255</v>
      </c>
      <c r="D4551" s="324" t="s">
        <v>4183</v>
      </c>
      <c r="E4551" s="324" t="s">
        <v>9461</v>
      </c>
      <c r="F4551" s="324" t="s">
        <v>801</v>
      </c>
      <c r="G4551" s="324" t="s">
        <v>896</v>
      </c>
      <c r="H4551" s="324" t="s">
        <v>6249</v>
      </c>
      <c r="I4551" s="325">
        <v>0</v>
      </c>
      <c r="J4551" s="325">
        <v>0</v>
      </c>
      <c r="K4551" s="325">
        <v>0</v>
      </c>
      <c r="L4551" s="325">
        <v>0</v>
      </c>
      <c r="M4551" s="325">
        <v>0</v>
      </c>
      <c r="N4551" s="324" t="s">
        <v>7279</v>
      </c>
    </row>
    <row r="4552" spans="1:14" ht="15" hidden="1" x14ac:dyDescent="0.25">
      <c r="A4552" s="216" t="e">
        <f>VLOOKUP(B4552,CONTAGEM!B:B,1,0)</f>
        <v>#N/A</v>
      </c>
      <c r="B4552" s="326" t="s">
        <v>18109</v>
      </c>
      <c r="C4552" s="326" t="s">
        <v>1255</v>
      </c>
      <c r="D4552" s="326" t="s">
        <v>4183</v>
      </c>
      <c r="E4552" s="326" t="s">
        <v>9462</v>
      </c>
      <c r="F4552" s="326" t="s">
        <v>2327</v>
      </c>
      <c r="G4552" s="326" t="s">
        <v>896</v>
      </c>
      <c r="H4552" s="326" t="s">
        <v>6249</v>
      </c>
      <c r="I4552" s="327">
        <v>0</v>
      </c>
      <c r="J4552" s="327">
        <v>0</v>
      </c>
      <c r="K4552" s="327">
        <v>0</v>
      </c>
      <c r="L4552" s="327">
        <v>0</v>
      </c>
      <c r="M4552" s="327">
        <v>0</v>
      </c>
      <c r="N4552" s="326" t="s">
        <v>7279</v>
      </c>
    </row>
    <row r="4553" spans="1:14" ht="15" hidden="1" x14ac:dyDescent="0.25">
      <c r="A4553" s="216" t="e">
        <f>VLOOKUP(B4553,CONTAGEM!B:B,1,0)</f>
        <v>#N/A</v>
      </c>
      <c r="B4553" s="324" t="s">
        <v>18110</v>
      </c>
      <c r="C4553" s="324" t="s">
        <v>1255</v>
      </c>
      <c r="D4553" s="324" t="s">
        <v>4183</v>
      </c>
      <c r="E4553" s="324" t="s">
        <v>9463</v>
      </c>
      <c r="F4553" s="324" t="s">
        <v>2327</v>
      </c>
      <c r="G4553" s="324" t="s">
        <v>896</v>
      </c>
      <c r="H4553" s="324" t="s">
        <v>6249</v>
      </c>
      <c r="I4553" s="325">
        <v>0</v>
      </c>
      <c r="J4553" s="325">
        <v>0</v>
      </c>
      <c r="K4553" s="325">
        <v>0</v>
      </c>
      <c r="L4553" s="325">
        <v>0</v>
      </c>
      <c r="M4553" s="325">
        <v>0</v>
      </c>
      <c r="N4553" s="324" t="s">
        <v>7279</v>
      </c>
    </row>
    <row r="4554" spans="1:14" ht="15" hidden="1" x14ac:dyDescent="0.25">
      <c r="A4554" s="216" t="e">
        <f>VLOOKUP(B4554,CONTAGEM!B:B,1,0)</f>
        <v>#N/A</v>
      </c>
      <c r="B4554" s="326" t="s">
        <v>18111</v>
      </c>
      <c r="C4554" s="326" t="s">
        <v>1255</v>
      </c>
      <c r="D4554" s="326" t="s">
        <v>4183</v>
      </c>
      <c r="E4554" s="326" t="s">
        <v>6799</v>
      </c>
      <c r="F4554" s="326" t="s">
        <v>2327</v>
      </c>
      <c r="G4554" s="326" t="s">
        <v>896</v>
      </c>
      <c r="H4554" s="326" t="s">
        <v>6249</v>
      </c>
      <c r="I4554" s="327">
        <v>0</v>
      </c>
      <c r="J4554" s="327">
        <v>0</v>
      </c>
      <c r="K4554" s="327">
        <v>0</v>
      </c>
      <c r="L4554" s="327">
        <v>0</v>
      </c>
      <c r="M4554" s="327">
        <v>0</v>
      </c>
      <c r="N4554" s="326" t="s">
        <v>7279</v>
      </c>
    </row>
    <row r="4555" spans="1:14" ht="15" hidden="1" x14ac:dyDescent="0.25">
      <c r="A4555" s="216" t="e">
        <f>VLOOKUP(B4555,CONTAGEM!B:B,1,0)</f>
        <v>#N/A</v>
      </c>
      <c r="B4555" s="324" t="s">
        <v>18112</v>
      </c>
      <c r="C4555" s="324" t="s">
        <v>1255</v>
      </c>
      <c r="D4555" s="324" t="s">
        <v>4183</v>
      </c>
      <c r="E4555" s="324" t="s">
        <v>9464</v>
      </c>
      <c r="F4555" s="324" t="s">
        <v>801</v>
      </c>
      <c r="G4555" s="324" t="s">
        <v>896</v>
      </c>
      <c r="H4555" s="324" t="s">
        <v>6249</v>
      </c>
      <c r="I4555" s="325">
        <v>0</v>
      </c>
      <c r="J4555" s="325">
        <v>0</v>
      </c>
      <c r="K4555" s="325">
        <v>0</v>
      </c>
      <c r="L4555" s="325">
        <v>0</v>
      </c>
      <c r="M4555" s="325">
        <v>0</v>
      </c>
      <c r="N4555" s="324" t="s">
        <v>7279</v>
      </c>
    </row>
    <row r="4556" spans="1:14" ht="15" hidden="1" x14ac:dyDescent="0.25">
      <c r="A4556" s="216" t="e">
        <f>VLOOKUP(B4556,CONTAGEM!B:B,1,0)</f>
        <v>#N/A</v>
      </c>
      <c r="B4556" s="326" t="s">
        <v>18113</v>
      </c>
      <c r="C4556" s="326" t="s">
        <v>1255</v>
      </c>
      <c r="D4556" s="326" t="s">
        <v>4183</v>
      </c>
      <c r="E4556" s="326" t="s">
        <v>9465</v>
      </c>
      <c r="F4556" s="326" t="s">
        <v>801</v>
      </c>
      <c r="G4556" s="326" t="s">
        <v>896</v>
      </c>
      <c r="H4556" s="326" t="s">
        <v>6249</v>
      </c>
      <c r="I4556" s="327">
        <v>0</v>
      </c>
      <c r="J4556" s="327">
        <v>0</v>
      </c>
      <c r="K4556" s="327">
        <v>0</v>
      </c>
      <c r="L4556" s="327">
        <v>0</v>
      </c>
      <c r="M4556" s="327">
        <v>0</v>
      </c>
      <c r="N4556" s="326" t="s">
        <v>7279</v>
      </c>
    </row>
    <row r="4557" spans="1:14" ht="15" hidden="1" x14ac:dyDescent="0.25">
      <c r="A4557" s="216" t="e">
        <f>VLOOKUP(B4557,CONTAGEM!B:B,1,0)</f>
        <v>#N/A</v>
      </c>
      <c r="B4557" s="324" t="s">
        <v>18114</v>
      </c>
      <c r="C4557" s="324" t="s">
        <v>1255</v>
      </c>
      <c r="D4557" s="324" t="s">
        <v>4183</v>
      </c>
      <c r="E4557" s="324" t="s">
        <v>9466</v>
      </c>
      <c r="F4557" s="324" t="s">
        <v>801</v>
      </c>
      <c r="G4557" s="324" t="s">
        <v>896</v>
      </c>
      <c r="H4557" s="324" t="s">
        <v>6249</v>
      </c>
      <c r="I4557" s="325">
        <v>0</v>
      </c>
      <c r="J4557" s="325">
        <v>0</v>
      </c>
      <c r="K4557" s="325">
        <v>0</v>
      </c>
      <c r="L4557" s="325">
        <v>0</v>
      </c>
      <c r="M4557" s="325">
        <v>0</v>
      </c>
      <c r="N4557" s="324" t="s">
        <v>7279</v>
      </c>
    </row>
    <row r="4558" spans="1:14" ht="15" hidden="1" x14ac:dyDescent="0.25">
      <c r="A4558" s="216" t="e">
        <f>VLOOKUP(B4558,CONTAGEM!B:B,1,0)</f>
        <v>#N/A</v>
      </c>
      <c r="B4558" s="326" t="s">
        <v>18115</v>
      </c>
      <c r="C4558" s="326" t="s">
        <v>1255</v>
      </c>
      <c r="D4558" s="326" t="s">
        <v>4183</v>
      </c>
      <c r="E4558" s="326" t="s">
        <v>10630</v>
      </c>
      <c r="F4558" s="326" t="s">
        <v>801</v>
      </c>
      <c r="G4558" s="326" t="s">
        <v>896</v>
      </c>
      <c r="H4558" s="326" t="s">
        <v>6249</v>
      </c>
      <c r="I4558" s="327">
        <v>0</v>
      </c>
      <c r="J4558" s="327">
        <v>0</v>
      </c>
      <c r="K4558" s="327">
        <v>0</v>
      </c>
      <c r="L4558" s="327">
        <v>0</v>
      </c>
      <c r="M4558" s="327">
        <v>0</v>
      </c>
      <c r="N4558" s="326" t="s">
        <v>7279</v>
      </c>
    </row>
    <row r="4559" spans="1:14" ht="15" hidden="1" x14ac:dyDescent="0.25">
      <c r="A4559" s="216" t="e">
        <f>VLOOKUP(B4559,CONTAGEM!B:B,1,0)</f>
        <v>#N/A</v>
      </c>
      <c r="B4559" s="324" t="s">
        <v>18116</v>
      </c>
      <c r="C4559" s="324" t="s">
        <v>1255</v>
      </c>
      <c r="D4559" s="324" t="s">
        <v>4183</v>
      </c>
      <c r="E4559" s="324" t="s">
        <v>10631</v>
      </c>
      <c r="F4559" s="324" t="s">
        <v>803</v>
      </c>
      <c r="G4559" s="324" t="s">
        <v>896</v>
      </c>
      <c r="H4559" s="324" t="s">
        <v>6249</v>
      </c>
      <c r="I4559" s="325">
        <v>0</v>
      </c>
      <c r="J4559" s="325">
        <v>0</v>
      </c>
      <c r="K4559" s="325">
        <v>0</v>
      </c>
      <c r="L4559" s="325">
        <v>0</v>
      </c>
      <c r="M4559" s="325">
        <v>0</v>
      </c>
      <c r="N4559" s="324" t="s">
        <v>7279</v>
      </c>
    </row>
    <row r="4560" spans="1:14" ht="15" hidden="1" x14ac:dyDescent="0.25">
      <c r="A4560" s="216" t="e">
        <f>VLOOKUP(B4560,CONTAGEM!B:B,1,0)</f>
        <v>#N/A</v>
      </c>
      <c r="B4560" s="326" t="s">
        <v>18117</v>
      </c>
      <c r="C4560" s="326" t="s">
        <v>1255</v>
      </c>
      <c r="D4560" s="326" t="s">
        <v>4183</v>
      </c>
      <c r="E4560" s="326" t="s">
        <v>9650</v>
      </c>
      <c r="F4560" s="326" t="s">
        <v>801</v>
      </c>
      <c r="G4560" s="326" t="s">
        <v>896</v>
      </c>
      <c r="H4560" s="326" t="s">
        <v>6249</v>
      </c>
      <c r="I4560" s="327">
        <v>0</v>
      </c>
      <c r="J4560" s="327">
        <v>0</v>
      </c>
      <c r="K4560" s="327">
        <v>0</v>
      </c>
      <c r="L4560" s="327">
        <v>0</v>
      </c>
      <c r="M4560" s="327">
        <v>0</v>
      </c>
      <c r="N4560" s="326" t="s">
        <v>7279</v>
      </c>
    </row>
    <row r="4561" spans="1:14" ht="15" hidden="1" x14ac:dyDescent="0.25">
      <c r="A4561" s="216" t="e">
        <f>VLOOKUP(B4561,CONTAGEM!B:B,1,0)</f>
        <v>#N/A</v>
      </c>
      <c r="B4561" s="324" t="s">
        <v>18118</v>
      </c>
      <c r="C4561" s="324" t="s">
        <v>1255</v>
      </c>
      <c r="D4561" s="324" t="s">
        <v>4183</v>
      </c>
      <c r="E4561" s="324" t="s">
        <v>10635</v>
      </c>
      <c r="F4561" s="324" t="s">
        <v>801</v>
      </c>
      <c r="G4561" s="324" t="s">
        <v>896</v>
      </c>
      <c r="H4561" s="324" t="s">
        <v>6249</v>
      </c>
      <c r="I4561" s="325">
        <v>0</v>
      </c>
      <c r="J4561" s="325">
        <v>0</v>
      </c>
      <c r="K4561" s="325">
        <v>0</v>
      </c>
      <c r="L4561" s="325">
        <v>0</v>
      </c>
      <c r="M4561" s="325">
        <v>0</v>
      </c>
      <c r="N4561" s="324" t="s">
        <v>7279</v>
      </c>
    </row>
    <row r="4562" spans="1:14" ht="15" hidden="1" x14ac:dyDescent="0.25">
      <c r="A4562" s="216" t="e">
        <f>VLOOKUP(B4562,CONTAGEM!B:B,1,0)</f>
        <v>#N/A</v>
      </c>
      <c r="B4562" s="326" t="s">
        <v>18119</v>
      </c>
      <c r="C4562" s="326" t="s">
        <v>1255</v>
      </c>
      <c r="D4562" s="326" t="s">
        <v>4183</v>
      </c>
      <c r="E4562" s="326" t="s">
        <v>9651</v>
      </c>
      <c r="F4562" s="326" t="s">
        <v>801</v>
      </c>
      <c r="G4562" s="326" t="s">
        <v>896</v>
      </c>
      <c r="H4562" s="326" t="s">
        <v>6249</v>
      </c>
      <c r="I4562" s="327">
        <v>0</v>
      </c>
      <c r="J4562" s="327">
        <v>0</v>
      </c>
      <c r="K4562" s="327">
        <v>0</v>
      </c>
      <c r="L4562" s="327">
        <v>0</v>
      </c>
      <c r="M4562" s="327">
        <v>0</v>
      </c>
      <c r="N4562" s="326" t="s">
        <v>7279</v>
      </c>
    </row>
    <row r="4563" spans="1:14" ht="15" hidden="1" x14ac:dyDescent="0.25">
      <c r="A4563" s="216" t="e">
        <f>VLOOKUP(B4563,CONTAGEM!B:B,1,0)</f>
        <v>#N/A</v>
      </c>
      <c r="B4563" s="324" t="s">
        <v>18120</v>
      </c>
      <c r="C4563" s="324" t="s">
        <v>1255</v>
      </c>
      <c r="D4563" s="324" t="s">
        <v>4183</v>
      </c>
      <c r="E4563" s="324" t="s">
        <v>9652</v>
      </c>
      <c r="F4563" s="324" t="s">
        <v>801</v>
      </c>
      <c r="G4563" s="324" t="s">
        <v>896</v>
      </c>
      <c r="H4563" s="324" t="s">
        <v>6249</v>
      </c>
      <c r="I4563" s="325">
        <v>0</v>
      </c>
      <c r="J4563" s="325">
        <v>0</v>
      </c>
      <c r="K4563" s="325">
        <v>0</v>
      </c>
      <c r="L4563" s="325">
        <v>0</v>
      </c>
      <c r="M4563" s="325">
        <v>0</v>
      </c>
      <c r="N4563" s="324" t="s">
        <v>7279</v>
      </c>
    </row>
    <row r="4564" spans="1:14" ht="15" hidden="1" x14ac:dyDescent="0.25">
      <c r="A4564" s="216" t="e">
        <f>VLOOKUP(B4564,CONTAGEM!B:B,1,0)</f>
        <v>#N/A</v>
      </c>
      <c r="B4564" s="326" t="s">
        <v>18121</v>
      </c>
      <c r="C4564" s="326" t="s">
        <v>1255</v>
      </c>
      <c r="D4564" s="326" t="s">
        <v>4183</v>
      </c>
      <c r="E4564" s="326" t="s">
        <v>10640</v>
      </c>
      <c r="F4564" s="326" t="s">
        <v>801</v>
      </c>
      <c r="G4564" s="326" t="s">
        <v>896</v>
      </c>
      <c r="H4564" s="326" t="s">
        <v>6249</v>
      </c>
      <c r="I4564" s="327">
        <v>0</v>
      </c>
      <c r="J4564" s="327">
        <v>0</v>
      </c>
      <c r="K4564" s="327">
        <v>0</v>
      </c>
      <c r="L4564" s="327">
        <v>0</v>
      </c>
      <c r="M4564" s="327">
        <v>0</v>
      </c>
      <c r="N4564" s="326" t="s">
        <v>7279</v>
      </c>
    </row>
    <row r="4565" spans="1:14" ht="15" hidden="1" x14ac:dyDescent="0.25">
      <c r="A4565" s="216" t="e">
        <f>VLOOKUP(B4565,CONTAGEM!B:B,1,0)</f>
        <v>#N/A</v>
      </c>
      <c r="B4565" s="324" t="s">
        <v>18122</v>
      </c>
      <c r="C4565" s="324" t="s">
        <v>1255</v>
      </c>
      <c r="D4565" s="324" t="s">
        <v>4183</v>
      </c>
      <c r="E4565" s="324" t="s">
        <v>10644</v>
      </c>
      <c r="F4565" s="324" t="s">
        <v>801</v>
      </c>
      <c r="G4565" s="324" t="s">
        <v>896</v>
      </c>
      <c r="H4565" s="324" t="s">
        <v>6249</v>
      </c>
      <c r="I4565" s="325">
        <v>0</v>
      </c>
      <c r="J4565" s="325">
        <v>0</v>
      </c>
      <c r="K4565" s="325">
        <v>0</v>
      </c>
      <c r="L4565" s="325">
        <v>0</v>
      </c>
      <c r="M4565" s="325">
        <v>0</v>
      </c>
      <c r="N4565" s="324" t="s">
        <v>7279</v>
      </c>
    </row>
    <row r="4566" spans="1:14" ht="15" hidden="1" x14ac:dyDescent="0.25">
      <c r="A4566" s="216" t="e">
        <f>VLOOKUP(B4566,CONTAGEM!B:B,1,0)</f>
        <v>#N/A</v>
      </c>
      <c r="B4566" s="326" t="s">
        <v>18123</v>
      </c>
      <c r="C4566" s="326" t="s">
        <v>1255</v>
      </c>
      <c r="D4566" s="326" t="s">
        <v>4183</v>
      </c>
      <c r="E4566" s="326" t="s">
        <v>9467</v>
      </c>
      <c r="F4566" s="326" t="s">
        <v>801</v>
      </c>
      <c r="G4566" s="326" t="s">
        <v>896</v>
      </c>
      <c r="H4566" s="326" t="s">
        <v>6249</v>
      </c>
      <c r="I4566" s="327">
        <v>0</v>
      </c>
      <c r="J4566" s="327">
        <v>0</v>
      </c>
      <c r="K4566" s="327">
        <v>0</v>
      </c>
      <c r="L4566" s="327">
        <v>0</v>
      </c>
      <c r="M4566" s="327">
        <v>0</v>
      </c>
      <c r="N4566" s="326" t="s">
        <v>7279</v>
      </c>
    </row>
    <row r="4567" spans="1:14" ht="15" hidden="1" x14ac:dyDescent="0.25">
      <c r="B4567" s="324" t="s">
        <v>18124</v>
      </c>
      <c r="C4567" s="324" t="s">
        <v>1255</v>
      </c>
      <c r="D4567" s="324" t="s">
        <v>4183</v>
      </c>
      <c r="E4567" s="324" t="s">
        <v>9468</v>
      </c>
      <c r="F4567" s="324" t="s">
        <v>801</v>
      </c>
      <c r="G4567" s="324" t="s">
        <v>896</v>
      </c>
      <c r="H4567" s="324" t="s">
        <v>6249</v>
      </c>
      <c r="I4567" s="325">
        <v>0</v>
      </c>
      <c r="J4567" s="325">
        <v>0</v>
      </c>
      <c r="K4567" s="325">
        <v>0</v>
      </c>
      <c r="L4567" s="325">
        <v>0</v>
      </c>
      <c r="M4567" s="325">
        <v>0</v>
      </c>
      <c r="N4567" s="324" t="s">
        <v>7279</v>
      </c>
    </row>
    <row r="4568" spans="1:14" ht="15" hidden="1" x14ac:dyDescent="0.25">
      <c r="B4568" s="326" t="s">
        <v>18125</v>
      </c>
      <c r="C4568" s="326" t="s">
        <v>1255</v>
      </c>
      <c r="D4568" s="326" t="s">
        <v>4183</v>
      </c>
      <c r="E4568" s="326" t="s">
        <v>9469</v>
      </c>
      <c r="F4568" s="326" t="s">
        <v>801</v>
      </c>
      <c r="G4568" s="326" t="s">
        <v>896</v>
      </c>
      <c r="H4568" s="326" t="s">
        <v>6249</v>
      </c>
      <c r="I4568" s="327">
        <v>0</v>
      </c>
      <c r="J4568" s="327">
        <v>0</v>
      </c>
      <c r="K4568" s="327">
        <v>0</v>
      </c>
      <c r="L4568" s="327">
        <v>0</v>
      </c>
      <c r="M4568" s="327">
        <v>0</v>
      </c>
      <c r="N4568" s="326" t="s">
        <v>7279</v>
      </c>
    </row>
    <row r="4569" spans="1:14" ht="15" hidden="1" x14ac:dyDescent="0.25">
      <c r="B4569" s="324" t="s">
        <v>18126</v>
      </c>
      <c r="C4569" s="324" t="s">
        <v>1255</v>
      </c>
      <c r="D4569" s="324" t="s">
        <v>4183</v>
      </c>
      <c r="E4569" s="324" t="s">
        <v>9470</v>
      </c>
      <c r="F4569" s="324" t="s">
        <v>801</v>
      </c>
      <c r="G4569" s="324" t="s">
        <v>896</v>
      </c>
      <c r="H4569" s="324" t="s">
        <v>6249</v>
      </c>
      <c r="I4569" s="325">
        <v>0</v>
      </c>
      <c r="J4569" s="325">
        <v>0</v>
      </c>
      <c r="K4569" s="325">
        <v>0</v>
      </c>
      <c r="L4569" s="325">
        <v>0</v>
      </c>
      <c r="M4569" s="325">
        <v>0</v>
      </c>
      <c r="N4569" s="324" t="s">
        <v>7279</v>
      </c>
    </row>
    <row r="4570" spans="1:14" ht="15" hidden="1" x14ac:dyDescent="0.25">
      <c r="B4570" s="326" t="s">
        <v>18127</v>
      </c>
      <c r="C4570" s="326" t="s">
        <v>1255</v>
      </c>
      <c r="D4570" s="326" t="s">
        <v>4183</v>
      </c>
      <c r="E4570" s="326" t="s">
        <v>9471</v>
      </c>
      <c r="F4570" s="326" t="s">
        <v>801</v>
      </c>
      <c r="G4570" s="326" t="s">
        <v>896</v>
      </c>
      <c r="H4570" s="326" t="s">
        <v>6249</v>
      </c>
      <c r="I4570" s="327">
        <v>0</v>
      </c>
      <c r="J4570" s="327">
        <v>0</v>
      </c>
      <c r="K4570" s="327">
        <v>0</v>
      </c>
      <c r="L4570" s="327">
        <v>0</v>
      </c>
      <c r="M4570" s="327">
        <v>0</v>
      </c>
      <c r="N4570" s="326" t="s">
        <v>7279</v>
      </c>
    </row>
    <row r="4571" spans="1:14" ht="15" hidden="1" x14ac:dyDescent="0.25">
      <c r="B4571" s="324" t="s">
        <v>18128</v>
      </c>
      <c r="C4571" s="324" t="s">
        <v>1255</v>
      </c>
      <c r="D4571" s="324" t="s">
        <v>4183</v>
      </c>
      <c r="E4571" s="324" t="s">
        <v>9545</v>
      </c>
      <c r="F4571" s="324" t="s">
        <v>801</v>
      </c>
      <c r="G4571" s="324" t="s">
        <v>896</v>
      </c>
      <c r="H4571" s="324" t="s">
        <v>6249</v>
      </c>
      <c r="I4571" s="325">
        <v>0</v>
      </c>
      <c r="J4571" s="325">
        <v>0</v>
      </c>
      <c r="K4571" s="325">
        <v>0</v>
      </c>
      <c r="L4571" s="325">
        <v>0</v>
      </c>
      <c r="M4571" s="325">
        <v>0</v>
      </c>
      <c r="N4571" s="324" t="s">
        <v>7279</v>
      </c>
    </row>
    <row r="4572" spans="1:14" ht="15" hidden="1" x14ac:dyDescent="0.25">
      <c r="B4572" s="326" t="s">
        <v>18129</v>
      </c>
      <c r="C4572" s="326" t="s">
        <v>1255</v>
      </c>
      <c r="D4572" s="326" t="s">
        <v>4183</v>
      </c>
      <c r="E4572" s="326" t="s">
        <v>9546</v>
      </c>
      <c r="F4572" s="326" t="s">
        <v>801</v>
      </c>
      <c r="G4572" s="326" t="s">
        <v>896</v>
      </c>
      <c r="H4572" s="326" t="s">
        <v>6249</v>
      </c>
      <c r="I4572" s="327">
        <v>0</v>
      </c>
      <c r="J4572" s="327">
        <v>0</v>
      </c>
      <c r="K4572" s="327">
        <v>0</v>
      </c>
      <c r="L4572" s="327">
        <v>0</v>
      </c>
      <c r="M4572" s="327">
        <v>0</v>
      </c>
      <c r="N4572" s="326" t="s">
        <v>7279</v>
      </c>
    </row>
    <row r="4573" spans="1:14" ht="15" hidden="1" x14ac:dyDescent="0.25">
      <c r="B4573" s="324" t="s">
        <v>18130</v>
      </c>
      <c r="C4573" s="324" t="s">
        <v>1255</v>
      </c>
      <c r="D4573" s="324" t="s">
        <v>4183</v>
      </c>
      <c r="E4573" s="324" t="s">
        <v>9653</v>
      </c>
      <c r="F4573" s="324" t="s">
        <v>801</v>
      </c>
      <c r="G4573" s="324" t="s">
        <v>896</v>
      </c>
      <c r="H4573" s="324" t="s">
        <v>6249</v>
      </c>
      <c r="I4573" s="325">
        <v>0</v>
      </c>
      <c r="J4573" s="325">
        <v>0</v>
      </c>
      <c r="K4573" s="325">
        <v>0</v>
      </c>
      <c r="L4573" s="325">
        <v>0</v>
      </c>
      <c r="M4573" s="325">
        <v>0</v>
      </c>
      <c r="N4573" s="324" t="s">
        <v>7279</v>
      </c>
    </row>
    <row r="4574" spans="1:14" ht="15" hidden="1" x14ac:dyDescent="0.25">
      <c r="B4574" s="326" t="s">
        <v>18131</v>
      </c>
      <c r="C4574" s="326" t="s">
        <v>1255</v>
      </c>
      <c r="D4574" s="326" t="s">
        <v>4183</v>
      </c>
      <c r="E4574" s="326" t="s">
        <v>9472</v>
      </c>
      <c r="F4574" s="326" t="s">
        <v>801</v>
      </c>
      <c r="G4574" s="326" t="s">
        <v>896</v>
      </c>
      <c r="H4574" s="326" t="s">
        <v>6249</v>
      </c>
      <c r="I4574" s="327">
        <v>0</v>
      </c>
      <c r="J4574" s="327">
        <v>0</v>
      </c>
      <c r="K4574" s="327">
        <v>0</v>
      </c>
      <c r="L4574" s="327">
        <v>0</v>
      </c>
      <c r="M4574" s="327">
        <v>0</v>
      </c>
      <c r="N4574" s="326" t="s">
        <v>7279</v>
      </c>
    </row>
    <row r="4575" spans="1:14" ht="15" hidden="1" x14ac:dyDescent="0.25">
      <c r="B4575" s="324" t="s">
        <v>18132</v>
      </c>
      <c r="C4575" s="324" t="s">
        <v>1255</v>
      </c>
      <c r="D4575" s="324" t="s">
        <v>4183</v>
      </c>
      <c r="E4575" s="324" t="s">
        <v>10651</v>
      </c>
      <c r="F4575" s="324" t="s">
        <v>2327</v>
      </c>
      <c r="G4575" s="324" t="s">
        <v>896</v>
      </c>
      <c r="H4575" s="324" t="s">
        <v>6249</v>
      </c>
      <c r="I4575" s="325">
        <v>0</v>
      </c>
      <c r="J4575" s="325">
        <v>0</v>
      </c>
      <c r="K4575" s="325">
        <v>0</v>
      </c>
      <c r="L4575" s="325">
        <v>0</v>
      </c>
      <c r="M4575" s="325">
        <v>0</v>
      </c>
      <c r="N4575" s="324" t="s">
        <v>7279</v>
      </c>
    </row>
    <row r="4576" spans="1:14" ht="15" hidden="1" x14ac:dyDescent="0.25">
      <c r="B4576" s="326" t="s">
        <v>18133</v>
      </c>
      <c r="C4576" s="326" t="s">
        <v>1255</v>
      </c>
      <c r="D4576" s="326" t="s">
        <v>4183</v>
      </c>
      <c r="E4576" s="326" t="s">
        <v>9508</v>
      </c>
      <c r="F4576" s="326" t="s">
        <v>801</v>
      </c>
      <c r="G4576" s="326" t="s">
        <v>896</v>
      </c>
      <c r="H4576" s="326" t="s">
        <v>6249</v>
      </c>
      <c r="I4576" s="327">
        <v>0</v>
      </c>
      <c r="J4576" s="327">
        <v>0</v>
      </c>
      <c r="K4576" s="327">
        <v>0</v>
      </c>
      <c r="L4576" s="327">
        <v>0</v>
      </c>
      <c r="M4576" s="327">
        <v>0</v>
      </c>
      <c r="N4576" s="326" t="s">
        <v>7279</v>
      </c>
    </row>
    <row r="4577" spans="2:14" ht="15" hidden="1" x14ac:dyDescent="0.25">
      <c r="B4577" s="324" t="s">
        <v>18134</v>
      </c>
      <c r="C4577" s="324" t="s">
        <v>1255</v>
      </c>
      <c r="D4577" s="324" t="s">
        <v>4183</v>
      </c>
      <c r="E4577" s="324" t="s">
        <v>9513</v>
      </c>
      <c r="F4577" s="324" t="s">
        <v>2327</v>
      </c>
      <c r="G4577" s="324" t="s">
        <v>896</v>
      </c>
      <c r="H4577" s="324" t="s">
        <v>6249</v>
      </c>
      <c r="I4577" s="325">
        <v>0</v>
      </c>
      <c r="J4577" s="325">
        <v>0</v>
      </c>
      <c r="K4577" s="325">
        <v>0</v>
      </c>
      <c r="L4577" s="325">
        <v>0</v>
      </c>
      <c r="M4577" s="325">
        <v>0</v>
      </c>
      <c r="N4577" s="324" t="s">
        <v>7279</v>
      </c>
    </row>
    <row r="4578" spans="2:14" ht="15" hidden="1" x14ac:dyDescent="0.25">
      <c r="B4578" s="326" t="s">
        <v>18135</v>
      </c>
      <c r="C4578" s="326" t="s">
        <v>1255</v>
      </c>
      <c r="D4578" s="326" t="s">
        <v>4183</v>
      </c>
      <c r="E4578" s="326" t="s">
        <v>9514</v>
      </c>
      <c r="F4578" s="326" t="s">
        <v>2327</v>
      </c>
      <c r="G4578" s="326" t="s">
        <v>896</v>
      </c>
      <c r="H4578" s="326" t="s">
        <v>6249</v>
      </c>
      <c r="I4578" s="327">
        <v>0</v>
      </c>
      <c r="J4578" s="327">
        <v>0</v>
      </c>
      <c r="K4578" s="327">
        <v>0</v>
      </c>
      <c r="L4578" s="327">
        <v>0</v>
      </c>
      <c r="M4578" s="327">
        <v>0</v>
      </c>
      <c r="N4578" s="326" t="s">
        <v>7279</v>
      </c>
    </row>
    <row r="4579" spans="2:14" ht="15" hidden="1" x14ac:dyDescent="0.25">
      <c r="B4579" s="324" t="s">
        <v>18136</v>
      </c>
      <c r="C4579" s="324" t="s">
        <v>1255</v>
      </c>
      <c r="D4579" s="324" t="s">
        <v>4183</v>
      </c>
      <c r="E4579" s="324" t="s">
        <v>9515</v>
      </c>
      <c r="F4579" s="324" t="s">
        <v>2327</v>
      </c>
      <c r="G4579" s="324" t="s">
        <v>896</v>
      </c>
      <c r="H4579" s="324" t="s">
        <v>6249</v>
      </c>
      <c r="I4579" s="325">
        <v>0</v>
      </c>
      <c r="J4579" s="325">
        <v>0</v>
      </c>
      <c r="K4579" s="325">
        <v>0</v>
      </c>
      <c r="L4579" s="325">
        <v>0</v>
      </c>
      <c r="M4579" s="325">
        <v>0</v>
      </c>
      <c r="N4579" s="324" t="s">
        <v>7279</v>
      </c>
    </row>
    <row r="4580" spans="2:14" ht="15" hidden="1" x14ac:dyDescent="0.25">
      <c r="B4580" s="326" t="s">
        <v>18137</v>
      </c>
      <c r="C4580" s="326" t="s">
        <v>1255</v>
      </c>
      <c r="D4580" s="326" t="s">
        <v>4183</v>
      </c>
      <c r="E4580" s="326" t="s">
        <v>9516</v>
      </c>
      <c r="F4580" s="326" t="s">
        <v>2327</v>
      </c>
      <c r="G4580" s="326" t="s">
        <v>896</v>
      </c>
      <c r="H4580" s="326" t="s">
        <v>6249</v>
      </c>
      <c r="I4580" s="327">
        <v>0</v>
      </c>
      <c r="J4580" s="327">
        <v>0</v>
      </c>
      <c r="K4580" s="327">
        <v>0</v>
      </c>
      <c r="L4580" s="327">
        <v>0</v>
      </c>
      <c r="M4580" s="327">
        <v>0</v>
      </c>
      <c r="N4580" s="326" t="s">
        <v>7279</v>
      </c>
    </row>
    <row r="4581" spans="2:14" ht="15" hidden="1" x14ac:dyDescent="0.25">
      <c r="B4581" s="324" t="s">
        <v>18138</v>
      </c>
      <c r="C4581" s="324" t="s">
        <v>1255</v>
      </c>
      <c r="D4581" s="324" t="s">
        <v>4183</v>
      </c>
      <c r="E4581" s="324" t="s">
        <v>9517</v>
      </c>
      <c r="F4581" s="324" t="s">
        <v>2327</v>
      </c>
      <c r="G4581" s="324" t="s">
        <v>896</v>
      </c>
      <c r="H4581" s="324" t="s">
        <v>6249</v>
      </c>
      <c r="I4581" s="325">
        <v>0</v>
      </c>
      <c r="J4581" s="325">
        <v>0</v>
      </c>
      <c r="K4581" s="325">
        <v>0</v>
      </c>
      <c r="L4581" s="325">
        <v>0</v>
      </c>
      <c r="M4581" s="325">
        <v>0</v>
      </c>
      <c r="N4581" s="324" t="s">
        <v>7279</v>
      </c>
    </row>
    <row r="4582" spans="2:14" ht="15" hidden="1" x14ac:dyDescent="0.25">
      <c r="B4582" s="326" t="s">
        <v>18139</v>
      </c>
      <c r="C4582" s="326" t="s">
        <v>1255</v>
      </c>
      <c r="D4582" s="326" t="s">
        <v>4183</v>
      </c>
      <c r="E4582" s="326" t="s">
        <v>9518</v>
      </c>
      <c r="F4582" s="326" t="s">
        <v>801</v>
      </c>
      <c r="G4582" s="326" t="s">
        <v>896</v>
      </c>
      <c r="H4582" s="326" t="s">
        <v>6249</v>
      </c>
      <c r="I4582" s="327">
        <v>0</v>
      </c>
      <c r="J4582" s="327">
        <v>0</v>
      </c>
      <c r="K4582" s="327">
        <v>0</v>
      </c>
      <c r="L4582" s="327">
        <v>0</v>
      </c>
      <c r="M4582" s="327">
        <v>0</v>
      </c>
      <c r="N4582" s="326" t="s">
        <v>7279</v>
      </c>
    </row>
    <row r="4583" spans="2:14" ht="15" hidden="1" x14ac:dyDescent="0.25">
      <c r="B4583" s="324" t="s">
        <v>18140</v>
      </c>
      <c r="C4583" s="324" t="s">
        <v>1255</v>
      </c>
      <c r="D4583" s="324" t="s">
        <v>4183</v>
      </c>
      <c r="E4583" s="324" t="s">
        <v>9519</v>
      </c>
      <c r="F4583" s="324" t="s">
        <v>801</v>
      </c>
      <c r="G4583" s="324" t="s">
        <v>896</v>
      </c>
      <c r="H4583" s="324" t="s">
        <v>6249</v>
      </c>
      <c r="I4583" s="325">
        <v>0</v>
      </c>
      <c r="J4583" s="325">
        <v>0</v>
      </c>
      <c r="K4583" s="325">
        <v>0</v>
      </c>
      <c r="L4583" s="325">
        <v>0</v>
      </c>
      <c r="M4583" s="325">
        <v>0</v>
      </c>
      <c r="N4583" s="324" t="s">
        <v>7279</v>
      </c>
    </row>
    <row r="4584" spans="2:14" ht="15" hidden="1" x14ac:dyDescent="0.25">
      <c r="B4584" s="326" t="s">
        <v>18141</v>
      </c>
      <c r="C4584" s="326" t="s">
        <v>1255</v>
      </c>
      <c r="D4584" s="326" t="s">
        <v>4183</v>
      </c>
      <c r="E4584" s="326" t="s">
        <v>9520</v>
      </c>
      <c r="F4584" s="326" t="s">
        <v>2327</v>
      </c>
      <c r="G4584" s="326" t="s">
        <v>896</v>
      </c>
      <c r="H4584" s="326" t="s">
        <v>6249</v>
      </c>
      <c r="I4584" s="327">
        <v>0</v>
      </c>
      <c r="J4584" s="327">
        <v>0</v>
      </c>
      <c r="K4584" s="327">
        <v>0</v>
      </c>
      <c r="L4584" s="327">
        <v>0</v>
      </c>
      <c r="M4584" s="327">
        <v>0</v>
      </c>
      <c r="N4584" s="326" t="s">
        <v>7279</v>
      </c>
    </row>
    <row r="4585" spans="2:14" ht="15" hidden="1" x14ac:dyDescent="0.25">
      <c r="B4585" s="324" t="s">
        <v>18142</v>
      </c>
      <c r="C4585" s="324" t="s">
        <v>1255</v>
      </c>
      <c r="D4585" s="324" t="s">
        <v>4183</v>
      </c>
      <c r="E4585" s="324" t="s">
        <v>9521</v>
      </c>
      <c r="F4585" s="324" t="s">
        <v>801</v>
      </c>
      <c r="G4585" s="324" t="s">
        <v>896</v>
      </c>
      <c r="H4585" s="324" t="s">
        <v>6249</v>
      </c>
      <c r="I4585" s="325">
        <v>0</v>
      </c>
      <c r="J4585" s="325">
        <v>0</v>
      </c>
      <c r="K4585" s="325">
        <v>0</v>
      </c>
      <c r="L4585" s="325">
        <v>0</v>
      </c>
      <c r="M4585" s="325">
        <v>0</v>
      </c>
      <c r="N4585" s="324" t="s">
        <v>7279</v>
      </c>
    </row>
    <row r="4586" spans="2:14" ht="15" hidden="1" x14ac:dyDescent="0.25">
      <c r="B4586" s="326" t="s">
        <v>18143</v>
      </c>
      <c r="C4586" s="326" t="s">
        <v>1255</v>
      </c>
      <c r="D4586" s="326" t="s">
        <v>4183</v>
      </c>
      <c r="E4586" s="326" t="s">
        <v>9522</v>
      </c>
      <c r="F4586" s="326" t="s">
        <v>801</v>
      </c>
      <c r="G4586" s="326" t="s">
        <v>896</v>
      </c>
      <c r="H4586" s="326" t="s">
        <v>6249</v>
      </c>
      <c r="I4586" s="327">
        <v>0</v>
      </c>
      <c r="J4586" s="327">
        <v>0</v>
      </c>
      <c r="K4586" s="327">
        <v>0</v>
      </c>
      <c r="L4586" s="327">
        <v>0</v>
      </c>
      <c r="M4586" s="327">
        <v>0</v>
      </c>
      <c r="N4586" s="326" t="s">
        <v>7279</v>
      </c>
    </row>
    <row r="4587" spans="2:14" ht="15" hidden="1" x14ac:dyDescent="0.25">
      <c r="B4587" s="324" t="s">
        <v>18144</v>
      </c>
      <c r="C4587" s="324" t="s">
        <v>1255</v>
      </c>
      <c r="D4587" s="324" t="s">
        <v>4183</v>
      </c>
      <c r="E4587" s="324" t="s">
        <v>9523</v>
      </c>
      <c r="F4587" s="324" t="s">
        <v>801</v>
      </c>
      <c r="G4587" s="324" t="s">
        <v>896</v>
      </c>
      <c r="H4587" s="324" t="s">
        <v>6249</v>
      </c>
      <c r="I4587" s="325">
        <v>0</v>
      </c>
      <c r="J4587" s="325">
        <v>0</v>
      </c>
      <c r="K4587" s="325">
        <v>0</v>
      </c>
      <c r="L4587" s="325">
        <v>0</v>
      </c>
      <c r="M4587" s="325">
        <v>0</v>
      </c>
      <c r="N4587" s="324" t="s">
        <v>7279</v>
      </c>
    </row>
    <row r="4588" spans="2:14" ht="15" hidden="1" x14ac:dyDescent="0.25">
      <c r="B4588" s="326" t="s">
        <v>18145</v>
      </c>
      <c r="C4588" s="326" t="s">
        <v>1255</v>
      </c>
      <c r="D4588" s="326" t="s">
        <v>4183</v>
      </c>
      <c r="E4588" s="326" t="s">
        <v>9524</v>
      </c>
      <c r="F4588" s="326" t="s">
        <v>801</v>
      </c>
      <c r="G4588" s="326" t="s">
        <v>896</v>
      </c>
      <c r="H4588" s="326" t="s">
        <v>6249</v>
      </c>
      <c r="I4588" s="327">
        <v>0</v>
      </c>
      <c r="J4588" s="327">
        <v>0</v>
      </c>
      <c r="K4588" s="327">
        <v>0</v>
      </c>
      <c r="L4588" s="327">
        <v>0</v>
      </c>
      <c r="M4588" s="327">
        <v>0</v>
      </c>
      <c r="N4588" s="326" t="s">
        <v>7279</v>
      </c>
    </row>
    <row r="4589" spans="2:14" ht="15" hidden="1" x14ac:dyDescent="0.25">
      <c r="B4589" s="324" t="s">
        <v>18146</v>
      </c>
      <c r="C4589" s="324" t="s">
        <v>1255</v>
      </c>
      <c r="D4589" s="324" t="s">
        <v>4183</v>
      </c>
      <c r="E4589" s="324" t="s">
        <v>9525</v>
      </c>
      <c r="F4589" s="324" t="s">
        <v>801</v>
      </c>
      <c r="G4589" s="324" t="s">
        <v>896</v>
      </c>
      <c r="H4589" s="324" t="s">
        <v>6249</v>
      </c>
      <c r="I4589" s="325">
        <v>0</v>
      </c>
      <c r="J4589" s="325">
        <v>0</v>
      </c>
      <c r="K4589" s="325">
        <v>0</v>
      </c>
      <c r="L4589" s="325">
        <v>0</v>
      </c>
      <c r="M4589" s="325">
        <v>0</v>
      </c>
      <c r="N4589" s="324" t="s">
        <v>7279</v>
      </c>
    </row>
    <row r="4590" spans="2:14" ht="15" hidden="1" x14ac:dyDescent="0.25">
      <c r="B4590" s="326" t="s">
        <v>18147</v>
      </c>
      <c r="C4590" s="326" t="s">
        <v>1255</v>
      </c>
      <c r="D4590" s="326" t="s">
        <v>4183</v>
      </c>
      <c r="E4590" s="326" t="s">
        <v>9526</v>
      </c>
      <c r="F4590" s="326" t="s">
        <v>801</v>
      </c>
      <c r="G4590" s="326" t="s">
        <v>896</v>
      </c>
      <c r="H4590" s="326" t="s">
        <v>6249</v>
      </c>
      <c r="I4590" s="327">
        <v>0</v>
      </c>
      <c r="J4590" s="327">
        <v>0</v>
      </c>
      <c r="K4590" s="327">
        <v>0</v>
      </c>
      <c r="L4590" s="327">
        <v>0</v>
      </c>
      <c r="M4590" s="327">
        <v>0</v>
      </c>
      <c r="N4590" s="326" t="s">
        <v>7279</v>
      </c>
    </row>
    <row r="4591" spans="2:14" ht="15" hidden="1" x14ac:dyDescent="0.25">
      <c r="B4591" s="324" t="s">
        <v>18148</v>
      </c>
      <c r="C4591" s="324" t="s">
        <v>1255</v>
      </c>
      <c r="D4591" s="324" t="s">
        <v>4183</v>
      </c>
      <c r="E4591" s="324" t="s">
        <v>9527</v>
      </c>
      <c r="F4591" s="324" t="s">
        <v>1226</v>
      </c>
      <c r="G4591" s="324" t="s">
        <v>896</v>
      </c>
      <c r="H4591" s="324" t="s">
        <v>6249</v>
      </c>
      <c r="I4591" s="325">
        <v>0</v>
      </c>
      <c r="J4591" s="325">
        <v>0</v>
      </c>
      <c r="K4591" s="325">
        <v>0</v>
      </c>
      <c r="L4591" s="325">
        <v>0</v>
      </c>
      <c r="M4591" s="325">
        <v>0</v>
      </c>
      <c r="N4591" s="324" t="s">
        <v>7279</v>
      </c>
    </row>
    <row r="4592" spans="2:14" ht="15" hidden="1" x14ac:dyDescent="0.25">
      <c r="B4592" s="326" t="s">
        <v>18149</v>
      </c>
      <c r="C4592" s="326" t="s">
        <v>1255</v>
      </c>
      <c r="D4592" s="326" t="s">
        <v>4183</v>
      </c>
      <c r="E4592" s="326" t="s">
        <v>4126</v>
      </c>
      <c r="F4592" s="326" t="s">
        <v>1226</v>
      </c>
      <c r="G4592" s="326" t="s">
        <v>896</v>
      </c>
      <c r="H4592" s="326" t="s">
        <v>6249</v>
      </c>
      <c r="I4592" s="327">
        <v>0</v>
      </c>
      <c r="J4592" s="327">
        <v>0</v>
      </c>
      <c r="K4592" s="327">
        <v>0</v>
      </c>
      <c r="L4592" s="327">
        <v>0</v>
      </c>
      <c r="M4592" s="327">
        <v>0</v>
      </c>
      <c r="N4592" s="326" t="s">
        <v>7279</v>
      </c>
    </row>
    <row r="4593" spans="2:14" ht="15" hidden="1" x14ac:dyDescent="0.25">
      <c r="B4593" s="324" t="s">
        <v>18150</v>
      </c>
      <c r="C4593" s="324" t="s">
        <v>1255</v>
      </c>
      <c r="D4593" s="324" t="s">
        <v>4183</v>
      </c>
      <c r="E4593" s="324" t="s">
        <v>4127</v>
      </c>
      <c r="F4593" s="324" t="s">
        <v>1226</v>
      </c>
      <c r="G4593" s="324" t="s">
        <v>896</v>
      </c>
      <c r="H4593" s="324" t="s">
        <v>6249</v>
      </c>
      <c r="I4593" s="325">
        <v>0</v>
      </c>
      <c r="J4593" s="325">
        <v>0</v>
      </c>
      <c r="K4593" s="325">
        <v>0</v>
      </c>
      <c r="L4593" s="325">
        <v>0</v>
      </c>
      <c r="M4593" s="325">
        <v>0</v>
      </c>
      <c r="N4593" s="324" t="s">
        <v>7279</v>
      </c>
    </row>
    <row r="4594" spans="2:14" ht="15" hidden="1" x14ac:dyDescent="0.25">
      <c r="B4594" s="326" t="s">
        <v>18151</v>
      </c>
      <c r="C4594" s="326" t="s">
        <v>1255</v>
      </c>
      <c r="D4594" s="326" t="s">
        <v>4183</v>
      </c>
      <c r="E4594" s="326" t="s">
        <v>9528</v>
      </c>
      <c r="F4594" s="326" t="s">
        <v>1226</v>
      </c>
      <c r="G4594" s="326" t="s">
        <v>896</v>
      </c>
      <c r="H4594" s="326" t="s">
        <v>6249</v>
      </c>
      <c r="I4594" s="327">
        <v>0</v>
      </c>
      <c r="J4594" s="327">
        <v>0</v>
      </c>
      <c r="K4594" s="327">
        <v>0</v>
      </c>
      <c r="L4594" s="327">
        <v>0</v>
      </c>
      <c r="M4594" s="327">
        <v>0</v>
      </c>
      <c r="N4594" s="326" t="s">
        <v>7279</v>
      </c>
    </row>
    <row r="4595" spans="2:14" ht="15" hidden="1" x14ac:dyDescent="0.25">
      <c r="B4595" s="324" t="s">
        <v>18152</v>
      </c>
      <c r="C4595" s="324" t="s">
        <v>1255</v>
      </c>
      <c r="D4595" s="324" t="s">
        <v>4183</v>
      </c>
      <c r="E4595" s="324" t="s">
        <v>9529</v>
      </c>
      <c r="F4595" s="324" t="s">
        <v>1226</v>
      </c>
      <c r="G4595" s="324" t="s">
        <v>896</v>
      </c>
      <c r="H4595" s="324" t="s">
        <v>6249</v>
      </c>
      <c r="I4595" s="325">
        <v>0</v>
      </c>
      <c r="J4595" s="325">
        <v>0</v>
      </c>
      <c r="K4595" s="325">
        <v>0</v>
      </c>
      <c r="L4595" s="325">
        <v>0</v>
      </c>
      <c r="M4595" s="325">
        <v>0</v>
      </c>
      <c r="N4595" s="324" t="s">
        <v>7279</v>
      </c>
    </row>
    <row r="4596" spans="2:14" ht="15" hidden="1" x14ac:dyDescent="0.25">
      <c r="B4596" s="326" t="s">
        <v>18153</v>
      </c>
      <c r="C4596" s="326" t="s">
        <v>1255</v>
      </c>
      <c r="D4596" s="326" t="s">
        <v>4183</v>
      </c>
      <c r="E4596" s="326" t="s">
        <v>10655</v>
      </c>
      <c r="F4596" s="326" t="s">
        <v>801</v>
      </c>
      <c r="G4596" s="326" t="s">
        <v>896</v>
      </c>
      <c r="H4596" s="326" t="s">
        <v>6249</v>
      </c>
      <c r="I4596" s="327">
        <v>0</v>
      </c>
      <c r="J4596" s="327">
        <v>0</v>
      </c>
      <c r="K4596" s="327">
        <v>0</v>
      </c>
      <c r="L4596" s="327">
        <v>0</v>
      </c>
      <c r="M4596" s="327">
        <v>0</v>
      </c>
      <c r="N4596" s="326" t="s">
        <v>7279</v>
      </c>
    </row>
    <row r="4597" spans="2:14" ht="15" hidden="1" x14ac:dyDescent="0.25">
      <c r="B4597" s="324" t="s">
        <v>18154</v>
      </c>
      <c r="C4597" s="324" t="s">
        <v>1255</v>
      </c>
      <c r="D4597" s="324" t="s">
        <v>4183</v>
      </c>
      <c r="E4597" s="324" t="s">
        <v>9537</v>
      </c>
      <c r="F4597" s="324" t="s">
        <v>801</v>
      </c>
      <c r="G4597" s="324" t="s">
        <v>896</v>
      </c>
      <c r="H4597" s="324" t="s">
        <v>6249</v>
      </c>
      <c r="I4597" s="325">
        <v>0</v>
      </c>
      <c r="J4597" s="325">
        <v>0</v>
      </c>
      <c r="K4597" s="325">
        <v>0</v>
      </c>
      <c r="L4597" s="325">
        <v>0</v>
      </c>
      <c r="M4597" s="325">
        <v>0</v>
      </c>
      <c r="N4597" s="324" t="s">
        <v>7279</v>
      </c>
    </row>
    <row r="4598" spans="2:14" ht="15" hidden="1" x14ac:dyDescent="0.25">
      <c r="B4598" s="326" t="s">
        <v>18155</v>
      </c>
      <c r="C4598" s="326" t="s">
        <v>1255</v>
      </c>
      <c r="D4598" s="326" t="s">
        <v>4183</v>
      </c>
      <c r="E4598" s="326" t="s">
        <v>9538</v>
      </c>
      <c r="F4598" s="326" t="s">
        <v>2327</v>
      </c>
      <c r="G4598" s="326" t="s">
        <v>896</v>
      </c>
      <c r="H4598" s="326" t="s">
        <v>6249</v>
      </c>
      <c r="I4598" s="327">
        <v>0</v>
      </c>
      <c r="J4598" s="327">
        <v>0</v>
      </c>
      <c r="K4598" s="327">
        <v>0</v>
      </c>
      <c r="L4598" s="327">
        <v>0</v>
      </c>
      <c r="M4598" s="327">
        <v>0</v>
      </c>
      <c r="N4598" s="326" t="s">
        <v>7279</v>
      </c>
    </row>
    <row r="4599" spans="2:14" ht="15" hidden="1" x14ac:dyDescent="0.25">
      <c r="B4599" s="324" t="s">
        <v>18156</v>
      </c>
      <c r="C4599" s="324" t="s">
        <v>1255</v>
      </c>
      <c r="D4599" s="324" t="s">
        <v>4183</v>
      </c>
      <c r="E4599" s="324" t="s">
        <v>9539</v>
      </c>
      <c r="F4599" s="324" t="s">
        <v>2327</v>
      </c>
      <c r="G4599" s="324" t="s">
        <v>896</v>
      </c>
      <c r="H4599" s="324" t="s">
        <v>6249</v>
      </c>
      <c r="I4599" s="325">
        <v>0</v>
      </c>
      <c r="J4599" s="325">
        <v>0</v>
      </c>
      <c r="K4599" s="325">
        <v>0</v>
      </c>
      <c r="L4599" s="325">
        <v>0</v>
      </c>
      <c r="M4599" s="325">
        <v>0</v>
      </c>
      <c r="N4599" s="324" t="s">
        <v>7279</v>
      </c>
    </row>
    <row r="4600" spans="2:14" ht="15" hidden="1" x14ac:dyDescent="0.25">
      <c r="B4600" s="326" t="s">
        <v>18157</v>
      </c>
      <c r="C4600" s="326" t="s">
        <v>1255</v>
      </c>
      <c r="D4600" s="326" t="s">
        <v>4183</v>
      </c>
      <c r="E4600" s="326" t="s">
        <v>9540</v>
      </c>
      <c r="F4600" s="326" t="s">
        <v>2327</v>
      </c>
      <c r="G4600" s="326" t="s">
        <v>896</v>
      </c>
      <c r="H4600" s="326" t="s">
        <v>6249</v>
      </c>
      <c r="I4600" s="327">
        <v>0</v>
      </c>
      <c r="J4600" s="327">
        <v>0</v>
      </c>
      <c r="K4600" s="327">
        <v>0</v>
      </c>
      <c r="L4600" s="327">
        <v>0</v>
      </c>
      <c r="M4600" s="327">
        <v>0</v>
      </c>
      <c r="N4600" s="326" t="s">
        <v>7279</v>
      </c>
    </row>
    <row r="4601" spans="2:14" ht="15" hidden="1" x14ac:dyDescent="0.25">
      <c r="B4601" s="324" t="s">
        <v>18158</v>
      </c>
      <c r="C4601" s="324" t="s">
        <v>1255</v>
      </c>
      <c r="D4601" s="324" t="s">
        <v>4183</v>
      </c>
      <c r="E4601" s="324" t="s">
        <v>9547</v>
      </c>
      <c r="F4601" s="324" t="s">
        <v>2327</v>
      </c>
      <c r="G4601" s="324" t="s">
        <v>896</v>
      </c>
      <c r="H4601" s="324" t="s">
        <v>6249</v>
      </c>
      <c r="I4601" s="325">
        <v>0</v>
      </c>
      <c r="J4601" s="325">
        <v>0</v>
      </c>
      <c r="K4601" s="325">
        <v>0</v>
      </c>
      <c r="L4601" s="325">
        <v>0</v>
      </c>
      <c r="M4601" s="325">
        <v>0</v>
      </c>
      <c r="N4601" s="324" t="s">
        <v>7279</v>
      </c>
    </row>
    <row r="4602" spans="2:14" ht="15" hidden="1" x14ac:dyDescent="0.25">
      <c r="B4602" s="326" t="s">
        <v>18159</v>
      </c>
      <c r="C4602" s="326" t="s">
        <v>1255</v>
      </c>
      <c r="D4602" s="326" t="s">
        <v>4183</v>
      </c>
      <c r="E4602" s="326" t="s">
        <v>9530</v>
      </c>
      <c r="F4602" s="326" t="s">
        <v>2327</v>
      </c>
      <c r="G4602" s="326" t="s">
        <v>896</v>
      </c>
      <c r="H4602" s="326" t="s">
        <v>6249</v>
      </c>
      <c r="I4602" s="327">
        <v>0</v>
      </c>
      <c r="J4602" s="327">
        <v>0</v>
      </c>
      <c r="K4602" s="327">
        <v>0</v>
      </c>
      <c r="L4602" s="327">
        <v>0</v>
      </c>
      <c r="M4602" s="327">
        <v>0</v>
      </c>
      <c r="N4602" s="326" t="s">
        <v>7279</v>
      </c>
    </row>
    <row r="4603" spans="2:14" ht="15" hidden="1" x14ac:dyDescent="0.25">
      <c r="B4603" s="324" t="s">
        <v>18160</v>
      </c>
      <c r="C4603" s="324" t="s">
        <v>1255</v>
      </c>
      <c r="D4603" s="324" t="s">
        <v>4183</v>
      </c>
      <c r="E4603" s="324" t="s">
        <v>9531</v>
      </c>
      <c r="F4603" s="324" t="s">
        <v>2327</v>
      </c>
      <c r="G4603" s="324" t="s">
        <v>896</v>
      </c>
      <c r="H4603" s="324" t="s">
        <v>6249</v>
      </c>
      <c r="I4603" s="325">
        <v>0</v>
      </c>
      <c r="J4603" s="325">
        <v>0</v>
      </c>
      <c r="K4603" s="325">
        <v>0</v>
      </c>
      <c r="L4603" s="325">
        <v>0</v>
      </c>
      <c r="M4603" s="325">
        <v>0</v>
      </c>
      <c r="N4603" s="324" t="s">
        <v>7279</v>
      </c>
    </row>
    <row r="4604" spans="2:14" ht="15" hidden="1" x14ac:dyDescent="0.25">
      <c r="B4604" s="326" t="s">
        <v>18161</v>
      </c>
      <c r="C4604" s="326" t="s">
        <v>1255</v>
      </c>
      <c r="D4604" s="326" t="s">
        <v>4183</v>
      </c>
      <c r="E4604" s="326" t="s">
        <v>9541</v>
      </c>
      <c r="F4604" s="326" t="s">
        <v>2327</v>
      </c>
      <c r="G4604" s="326" t="s">
        <v>896</v>
      </c>
      <c r="H4604" s="326" t="s">
        <v>6249</v>
      </c>
      <c r="I4604" s="327">
        <v>0</v>
      </c>
      <c r="J4604" s="327">
        <v>0</v>
      </c>
      <c r="K4604" s="327">
        <v>0</v>
      </c>
      <c r="L4604" s="327">
        <v>0</v>
      </c>
      <c r="M4604" s="327">
        <v>0</v>
      </c>
      <c r="N4604" s="326" t="s">
        <v>7279</v>
      </c>
    </row>
    <row r="4605" spans="2:14" ht="15" hidden="1" x14ac:dyDescent="0.25">
      <c r="B4605" s="324" t="s">
        <v>18162</v>
      </c>
      <c r="C4605" s="324" t="s">
        <v>1255</v>
      </c>
      <c r="D4605" s="324" t="s">
        <v>4183</v>
      </c>
      <c r="E4605" s="324" t="s">
        <v>9548</v>
      </c>
      <c r="F4605" s="324" t="s">
        <v>2327</v>
      </c>
      <c r="G4605" s="324" t="s">
        <v>896</v>
      </c>
      <c r="H4605" s="324" t="s">
        <v>6249</v>
      </c>
      <c r="I4605" s="325">
        <v>0</v>
      </c>
      <c r="J4605" s="325">
        <v>0</v>
      </c>
      <c r="K4605" s="325">
        <v>0</v>
      </c>
      <c r="L4605" s="325">
        <v>0</v>
      </c>
      <c r="M4605" s="325">
        <v>0</v>
      </c>
      <c r="N4605" s="324" t="s">
        <v>7279</v>
      </c>
    </row>
    <row r="4606" spans="2:14" ht="15" hidden="1" x14ac:dyDescent="0.25">
      <c r="B4606" s="326" t="s">
        <v>18163</v>
      </c>
      <c r="C4606" s="326" t="s">
        <v>1255</v>
      </c>
      <c r="D4606" s="326" t="s">
        <v>4183</v>
      </c>
      <c r="E4606" s="326" t="s">
        <v>9549</v>
      </c>
      <c r="F4606" s="326" t="s">
        <v>2327</v>
      </c>
      <c r="G4606" s="326" t="s">
        <v>896</v>
      </c>
      <c r="H4606" s="326" t="s">
        <v>6249</v>
      </c>
      <c r="I4606" s="327">
        <v>0</v>
      </c>
      <c r="J4606" s="327">
        <v>0</v>
      </c>
      <c r="K4606" s="327">
        <v>0</v>
      </c>
      <c r="L4606" s="327">
        <v>0</v>
      </c>
      <c r="M4606" s="327">
        <v>0</v>
      </c>
      <c r="N4606" s="326" t="s">
        <v>7279</v>
      </c>
    </row>
    <row r="4607" spans="2:14" ht="15" hidden="1" x14ac:dyDescent="0.25">
      <c r="B4607" s="324" t="s">
        <v>18164</v>
      </c>
      <c r="C4607" s="324" t="s">
        <v>1255</v>
      </c>
      <c r="D4607" s="324" t="s">
        <v>4183</v>
      </c>
      <c r="E4607" s="324" t="s">
        <v>9550</v>
      </c>
      <c r="F4607" s="324" t="s">
        <v>2327</v>
      </c>
      <c r="G4607" s="324" t="s">
        <v>896</v>
      </c>
      <c r="H4607" s="324" t="s">
        <v>6249</v>
      </c>
      <c r="I4607" s="325">
        <v>0</v>
      </c>
      <c r="J4607" s="325">
        <v>0</v>
      </c>
      <c r="K4607" s="325">
        <v>0</v>
      </c>
      <c r="L4607" s="325">
        <v>0</v>
      </c>
      <c r="M4607" s="325">
        <v>0</v>
      </c>
      <c r="N4607" s="324" t="s">
        <v>7279</v>
      </c>
    </row>
    <row r="4608" spans="2:14" ht="15" hidden="1" x14ac:dyDescent="0.25">
      <c r="B4608" s="326" t="s">
        <v>18165</v>
      </c>
      <c r="C4608" s="326" t="s">
        <v>1255</v>
      </c>
      <c r="D4608" s="326" t="s">
        <v>4183</v>
      </c>
      <c r="E4608" s="326" t="s">
        <v>9551</v>
      </c>
      <c r="F4608" s="326" t="s">
        <v>2327</v>
      </c>
      <c r="G4608" s="326" t="s">
        <v>896</v>
      </c>
      <c r="H4608" s="326" t="s">
        <v>6249</v>
      </c>
      <c r="I4608" s="327">
        <v>0</v>
      </c>
      <c r="J4608" s="327">
        <v>0</v>
      </c>
      <c r="K4608" s="327">
        <v>0</v>
      </c>
      <c r="L4608" s="327">
        <v>0</v>
      </c>
      <c r="M4608" s="327">
        <v>0</v>
      </c>
      <c r="N4608" s="326" t="s">
        <v>7279</v>
      </c>
    </row>
    <row r="4609" spans="2:14" ht="15" hidden="1" x14ac:dyDescent="0.25">
      <c r="B4609" s="324" t="s">
        <v>18166</v>
      </c>
      <c r="C4609" s="324" t="s">
        <v>1255</v>
      </c>
      <c r="D4609" s="324" t="s">
        <v>4183</v>
      </c>
      <c r="E4609" s="324" t="s">
        <v>9552</v>
      </c>
      <c r="F4609" s="324" t="s">
        <v>1102</v>
      </c>
      <c r="G4609" s="324" t="s">
        <v>896</v>
      </c>
      <c r="H4609" s="324" t="s">
        <v>6249</v>
      </c>
      <c r="I4609" s="325">
        <v>0</v>
      </c>
      <c r="J4609" s="325">
        <v>0</v>
      </c>
      <c r="K4609" s="325">
        <v>0</v>
      </c>
      <c r="L4609" s="325">
        <v>0</v>
      </c>
      <c r="M4609" s="325">
        <v>0</v>
      </c>
      <c r="N4609" s="324" t="s">
        <v>7279</v>
      </c>
    </row>
    <row r="4610" spans="2:14" ht="15" hidden="1" x14ac:dyDescent="0.25">
      <c r="B4610" s="326" t="s">
        <v>18167</v>
      </c>
      <c r="C4610" s="326" t="s">
        <v>1255</v>
      </c>
      <c r="D4610" s="326" t="s">
        <v>4183</v>
      </c>
      <c r="E4610" s="326" t="s">
        <v>7959</v>
      </c>
      <c r="F4610" s="326" t="s">
        <v>801</v>
      </c>
      <c r="G4610" s="326" t="s">
        <v>896</v>
      </c>
      <c r="H4610" s="326" t="s">
        <v>6249</v>
      </c>
      <c r="I4610" s="327">
        <v>0</v>
      </c>
      <c r="J4610" s="327">
        <v>0</v>
      </c>
      <c r="K4610" s="327">
        <v>0</v>
      </c>
      <c r="L4610" s="327">
        <v>0</v>
      </c>
      <c r="M4610" s="327">
        <v>0</v>
      </c>
      <c r="N4610" s="326" t="s">
        <v>7279</v>
      </c>
    </row>
    <row r="4611" spans="2:14" ht="15" hidden="1" x14ac:dyDescent="0.25">
      <c r="B4611" s="324" t="s">
        <v>18168</v>
      </c>
      <c r="C4611" s="324" t="s">
        <v>1255</v>
      </c>
      <c r="D4611" s="324" t="s">
        <v>4183</v>
      </c>
      <c r="E4611" s="324" t="s">
        <v>18169</v>
      </c>
      <c r="F4611" s="324" t="s">
        <v>801</v>
      </c>
      <c r="G4611" s="324" t="s">
        <v>896</v>
      </c>
      <c r="H4611" s="324" t="s">
        <v>6249</v>
      </c>
      <c r="I4611" s="325">
        <v>0</v>
      </c>
      <c r="J4611" s="325">
        <v>0</v>
      </c>
      <c r="K4611" s="325">
        <v>0</v>
      </c>
      <c r="L4611" s="325">
        <v>0</v>
      </c>
      <c r="M4611" s="325">
        <v>0</v>
      </c>
      <c r="N4611" s="324" t="s">
        <v>7279</v>
      </c>
    </row>
    <row r="4612" spans="2:14" ht="15" hidden="1" x14ac:dyDescent="0.25">
      <c r="B4612" s="326" t="s">
        <v>18170</v>
      </c>
      <c r="C4612" s="326" t="s">
        <v>1255</v>
      </c>
      <c r="D4612" s="326" t="s">
        <v>4183</v>
      </c>
      <c r="E4612" s="326" t="s">
        <v>9654</v>
      </c>
      <c r="F4612" s="326" t="s">
        <v>801</v>
      </c>
      <c r="G4612" s="326" t="s">
        <v>896</v>
      </c>
      <c r="H4612" s="326" t="s">
        <v>6249</v>
      </c>
      <c r="I4612" s="327">
        <v>0</v>
      </c>
      <c r="J4612" s="327">
        <v>0</v>
      </c>
      <c r="K4612" s="327">
        <v>0</v>
      </c>
      <c r="L4612" s="327">
        <v>0</v>
      </c>
      <c r="M4612" s="327">
        <v>0</v>
      </c>
      <c r="N4612" s="326" t="s">
        <v>7279</v>
      </c>
    </row>
    <row r="4613" spans="2:14" ht="15" hidden="1" x14ac:dyDescent="0.25">
      <c r="B4613" s="324" t="s">
        <v>18171</v>
      </c>
      <c r="C4613" s="324" t="s">
        <v>1255</v>
      </c>
      <c r="D4613" s="324" t="s">
        <v>4183</v>
      </c>
      <c r="E4613" s="324" t="s">
        <v>9655</v>
      </c>
      <c r="F4613" s="324" t="s">
        <v>801</v>
      </c>
      <c r="G4613" s="324" t="s">
        <v>896</v>
      </c>
      <c r="H4613" s="324" t="s">
        <v>6249</v>
      </c>
      <c r="I4613" s="325">
        <v>0</v>
      </c>
      <c r="J4613" s="325">
        <v>0</v>
      </c>
      <c r="K4613" s="325">
        <v>0</v>
      </c>
      <c r="L4613" s="325">
        <v>0</v>
      </c>
      <c r="M4613" s="325">
        <v>0</v>
      </c>
      <c r="N4613" s="324" t="s">
        <v>7279</v>
      </c>
    </row>
    <row r="4614" spans="2:14" ht="15" hidden="1" x14ac:dyDescent="0.25">
      <c r="B4614" s="326" t="s">
        <v>18172</v>
      </c>
      <c r="C4614" s="326" t="s">
        <v>1255</v>
      </c>
      <c r="D4614" s="326" t="s">
        <v>4183</v>
      </c>
      <c r="E4614" s="326" t="s">
        <v>9656</v>
      </c>
      <c r="F4614" s="326" t="s">
        <v>801</v>
      </c>
      <c r="G4614" s="326" t="s">
        <v>896</v>
      </c>
      <c r="H4614" s="326" t="s">
        <v>6249</v>
      </c>
      <c r="I4614" s="327">
        <v>0</v>
      </c>
      <c r="J4614" s="327">
        <v>0</v>
      </c>
      <c r="K4614" s="327">
        <v>0</v>
      </c>
      <c r="L4614" s="327">
        <v>0</v>
      </c>
      <c r="M4614" s="327">
        <v>0</v>
      </c>
      <c r="N4614" s="326" t="s">
        <v>7279</v>
      </c>
    </row>
    <row r="4615" spans="2:14" ht="15" hidden="1" x14ac:dyDescent="0.25">
      <c r="B4615" s="324" t="s">
        <v>18173</v>
      </c>
      <c r="C4615" s="324" t="s">
        <v>1255</v>
      </c>
      <c r="D4615" s="324" t="s">
        <v>4183</v>
      </c>
      <c r="E4615" s="324" t="s">
        <v>21793</v>
      </c>
      <c r="F4615" s="324" t="s">
        <v>2327</v>
      </c>
      <c r="G4615" s="324" t="s">
        <v>896</v>
      </c>
      <c r="H4615" s="324" t="s">
        <v>6249</v>
      </c>
      <c r="I4615" s="325">
        <v>0</v>
      </c>
      <c r="J4615" s="325">
        <v>0</v>
      </c>
      <c r="K4615" s="325">
        <v>0</v>
      </c>
      <c r="L4615" s="325">
        <v>0</v>
      </c>
      <c r="M4615" s="325">
        <v>0</v>
      </c>
      <c r="N4615" s="324" t="s">
        <v>7279</v>
      </c>
    </row>
    <row r="4616" spans="2:14" ht="15" hidden="1" x14ac:dyDescent="0.25">
      <c r="B4616" s="326" t="s">
        <v>18174</v>
      </c>
      <c r="C4616" s="326" t="s">
        <v>1255</v>
      </c>
      <c r="D4616" s="326" t="s">
        <v>4183</v>
      </c>
      <c r="E4616" s="326" t="s">
        <v>9658</v>
      </c>
      <c r="F4616" s="326" t="s">
        <v>2327</v>
      </c>
      <c r="G4616" s="326" t="s">
        <v>896</v>
      </c>
      <c r="H4616" s="326" t="s">
        <v>6249</v>
      </c>
      <c r="I4616" s="327">
        <v>0</v>
      </c>
      <c r="J4616" s="327">
        <v>0</v>
      </c>
      <c r="K4616" s="327">
        <v>0</v>
      </c>
      <c r="L4616" s="327">
        <v>0</v>
      </c>
      <c r="M4616" s="327">
        <v>0</v>
      </c>
      <c r="N4616" s="326" t="s">
        <v>7279</v>
      </c>
    </row>
    <row r="4617" spans="2:14" ht="15" hidden="1" x14ac:dyDescent="0.25">
      <c r="B4617" s="324" t="s">
        <v>18175</v>
      </c>
      <c r="C4617" s="324" t="s">
        <v>1255</v>
      </c>
      <c r="D4617" s="324" t="s">
        <v>4183</v>
      </c>
      <c r="E4617" s="324" t="s">
        <v>9659</v>
      </c>
      <c r="F4617" s="324" t="s">
        <v>2327</v>
      </c>
      <c r="G4617" s="324" t="s">
        <v>896</v>
      </c>
      <c r="H4617" s="324" t="s">
        <v>6249</v>
      </c>
      <c r="I4617" s="325">
        <v>0</v>
      </c>
      <c r="J4617" s="325">
        <v>0</v>
      </c>
      <c r="K4617" s="325">
        <v>0</v>
      </c>
      <c r="L4617" s="325">
        <v>0</v>
      </c>
      <c r="M4617" s="325">
        <v>0</v>
      </c>
      <c r="N4617" s="324" t="s">
        <v>7279</v>
      </c>
    </row>
    <row r="4618" spans="2:14" ht="15" hidden="1" x14ac:dyDescent="0.25">
      <c r="B4618" s="326" t="s">
        <v>18176</v>
      </c>
      <c r="C4618" s="326" t="s">
        <v>1255</v>
      </c>
      <c r="D4618" s="326" t="s">
        <v>4183</v>
      </c>
      <c r="E4618" s="326" t="s">
        <v>9660</v>
      </c>
      <c r="F4618" s="326" t="s">
        <v>2327</v>
      </c>
      <c r="G4618" s="326" t="s">
        <v>896</v>
      </c>
      <c r="H4618" s="326" t="s">
        <v>6249</v>
      </c>
      <c r="I4618" s="327">
        <v>0</v>
      </c>
      <c r="J4618" s="327">
        <v>0</v>
      </c>
      <c r="K4618" s="327">
        <v>0</v>
      </c>
      <c r="L4618" s="327">
        <v>0</v>
      </c>
      <c r="M4618" s="327">
        <v>0</v>
      </c>
      <c r="N4618" s="326" t="s">
        <v>7279</v>
      </c>
    </row>
    <row r="4619" spans="2:14" ht="15" hidden="1" x14ac:dyDescent="0.25">
      <c r="B4619" s="324" t="s">
        <v>18177</v>
      </c>
      <c r="C4619" s="324" t="s">
        <v>1255</v>
      </c>
      <c r="D4619" s="324" t="s">
        <v>4183</v>
      </c>
      <c r="E4619" s="324" t="s">
        <v>9661</v>
      </c>
      <c r="F4619" s="324" t="s">
        <v>2327</v>
      </c>
      <c r="G4619" s="324" t="s">
        <v>896</v>
      </c>
      <c r="H4619" s="324" t="s">
        <v>6249</v>
      </c>
      <c r="I4619" s="325">
        <v>0</v>
      </c>
      <c r="J4619" s="325">
        <v>0</v>
      </c>
      <c r="K4619" s="325">
        <v>0</v>
      </c>
      <c r="L4619" s="325">
        <v>0</v>
      </c>
      <c r="M4619" s="325">
        <v>0</v>
      </c>
      <c r="N4619" s="324" t="s">
        <v>7279</v>
      </c>
    </row>
    <row r="4620" spans="2:14" ht="15" hidden="1" x14ac:dyDescent="0.25">
      <c r="B4620" s="326" t="s">
        <v>18178</v>
      </c>
      <c r="C4620" s="326" t="s">
        <v>1255</v>
      </c>
      <c r="D4620" s="326" t="s">
        <v>4183</v>
      </c>
      <c r="E4620" s="326" t="s">
        <v>9662</v>
      </c>
      <c r="F4620" s="326" t="s">
        <v>2327</v>
      </c>
      <c r="G4620" s="326" t="s">
        <v>896</v>
      </c>
      <c r="H4620" s="326" t="s">
        <v>6249</v>
      </c>
      <c r="I4620" s="327">
        <v>0</v>
      </c>
      <c r="J4620" s="327">
        <v>0</v>
      </c>
      <c r="K4620" s="327">
        <v>0</v>
      </c>
      <c r="L4620" s="327">
        <v>0</v>
      </c>
      <c r="M4620" s="327">
        <v>0</v>
      </c>
      <c r="N4620" s="326" t="s">
        <v>7279</v>
      </c>
    </row>
    <row r="4621" spans="2:14" ht="15" hidden="1" x14ac:dyDescent="0.25">
      <c r="B4621" s="324" t="s">
        <v>18179</v>
      </c>
      <c r="C4621" s="324" t="s">
        <v>1255</v>
      </c>
      <c r="D4621" s="324" t="s">
        <v>4183</v>
      </c>
      <c r="E4621" s="324" t="s">
        <v>9663</v>
      </c>
      <c r="F4621" s="324" t="s">
        <v>2327</v>
      </c>
      <c r="G4621" s="324" t="s">
        <v>896</v>
      </c>
      <c r="H4621" s="324" t="s">
        <v>6249</v>
      </c>
      <c r="I4621" s="325">
        <v>0</v>
      </c>
      <c r="J4621" s="325">
        <v>0</v>
      </c>
      <c r="K4621" s="325">
        <v>0</v>
      </c>
      <c r="L4621" s="325">
        <v>0</v>
      </c>
      <c r="M4621" s="325">
        <v>0</v>
      </c>
      <c r="N4621" s="324" t="s">
        <v>7279</v>
      </c>
    </row>
    <row r="4622" spans="2:14" ht="15" hidden="1" x14ac:dyDescent="0.25">
      <c r="B4622" s="326" t="s">
        <v>18180</v>
      </c>
      <c r="C4622" s="326" t="s">
        <v>1255</v>
      </c>
      <c r="D4622" s="326" t="s">
        <v>4183</v>
      </c>
      <c r="E4622" s="326" t="s">
        <v>10668</v>
      </c>
      <c r="F4622" s="326" t="s">
        <v>2706</v>
      </c>
      <c r="G4622" s="326" t="s">
        <v>896</v>
      </c>
      <c r="H4622" s="326" t="s">
        <v>6249</v>
      </c>
      <c r="I4622" s="327">
        <v>0</v>
      </c>
      <c r="J4622" s="327">
        <v>0</v>
      </c>
      <c r="K4622" s="327">
        <v>0</v>
      </c>
      <c r="L4622" s="327">
        <v>0</v>
      </c>
      <c r="M4622" s="327">
        <v>0</v>
      </c>
      <c r="N4622" s="326" t="s">
        <v>7279</v>
      </c>
    </row>
    <row r="4623" spans="2:14" ht="15" hidden="1" x14ac:dyDescent="0.25">
      <c r="B4623" s="324" t="s">
        <v>18181</v>
      </c>
      <c r="C4623" s="324" t="s">
        <v>1255</v>
      </c>
      <c r="D4623" s="324" t="s">
        <v>4183</v>
      </c>
      <c r="E4623" s="324" t="s">
        <v>9664</v>
      </c>
      <c r="F4623" s="324" t="s">
        <v>801</v>
      </c>
      <c r="G4623" s="324" t="s">
        <v>896</v>
      </c>
      <c r="H4623" s="324" t="s">
        <v>6249</v>
      </c>
      <c r="I4623" s="325">
        <v>0</v>
      </c>
      <c r="J4623" s="325">
        <v>0</v>
      </c>
      <c r="K4623" s="325">
        <v>0</v>
      </c>
      <c r="L4623" s="325">
        <v>0</v>
      </c>
      <c r="M4623" s="325">
        <v>0</v>
      </c>
      <c r="N4623" s="324" t="s">
        <v>7279</v>
      </c>
    </row>
    <row r="4624" spans="2:14" ht="15" hidden="1" x14ac:dyDescent="0.25">
      <c r="B4624" s="326" t="s">
        <v>18182</v>
      </c>
      <c r="C4624" s="326" t="s">
        <v>1255</v>
      </c>
      <c r="D4624" s="326" t="s">
        <v>4183</v>
      </c>
      <c r="E4624" s="326" t="s">
        <v>18183</v>
      </c>
      <c r="F4624" s="326" t="s">
        <v>2327</v>
      </c>
      <c r="G4624" s="326" t="s">
        <v>896</v>
      </c>
      <c r="H4624" s="326" t="s">
        <v>6249</v>
      </c>
      <c r="I4624" s="327">
        <v>0</v>
      </c>
      <c r="J4624" s="327">
        <v>0</v>
      </c>
      <c r="K4624" s="327">
        <v>0</v>
      </c>
      <c r="L4624" s="327">
        <v>0</v>
      </c>
      <c r="M4624" s="327">
        <v>0</v>
      </c>
      <c r="N4624" s="326" t="s">
        <v>7279</v>
      </c>
    </row>
    <row r="4625" spans="2:14" ht="15" hidden="1" x14ac:dyDescent="0.25">
      <c r="B4625" s="324" t="s">
        <v>18184</v>
      </c>
      <c r="C4625" s="324" t="s">
        <v>1255</v>
      </c>
      <c r="D4625" s="324" t="s">
        <v>4183</v>
      </c>
      <c r="E4625" s="324" t="s">
        <v>18185</v>
      </c>
      <c r="F4625" s="324" t="s">
        <v>2327</v>
      </c>
      <c r="G4625" s="324" t="s">
        <v>896</v>
      </c>
      <c r="H4625" s="324" t="s">
        <v>6249</v>
      </c>
      <c r="I4625" s="325">
        <v>0</v>
      </c>
      <c r="J4625" s="325">
        <v>0</v>
      </c>
      <c r="K4625" s="325">
        <v>0</v>
      </c>
      <c r="L4625" s="325">
        <v>0</v>
      </c>
      <c r="M4625" s="325">
        <v>0</v>
      </c>
      <c r="N4625" s="324" t="s">
        <v>7279</v>
      </c>
    </row>
    <row r="4626" spans="2:14" ht="15" hidden="1" x14ac:dyDescent="0.25">
      <c r="B4626" s="326" t="s">
        <v>18186</v>
      </c>
      <c r="C4626" s="326" t="s">
        <v>1255</v>
      </c>
      <c r="D4626" s="326" t="s">
        <v>4183</v>
      </c>
      <c r="E4626" s="326" t="s">
        <v>9667</v>
      </c>
      <c r="F4626" s="326" t="s">
        <v>801</v>
      </c>
      <c r="G4626" s="326" t="s">
        <v>896</v>
      </c>
      <c r="H4626" s="326" t="s">
        <v>6249</v>
      </c>
      <c r="I4626" s="327">
        <v>0</v>
      </c>
      <c r="J4626" s="327">
        <v>0</v>
      </c>
      <c r="K4626" s="327">
        <v>0</v>
      </c>
      <c r="L4626" s="327">
        <v>0</v>
      </c>
      <c r="M4626" s="327">
        <v>0</v>
      </c>
      <c r="N4626" s="326" t="s">
        <v>7279</v>
      </c>
    </row>
    <row r="4627" spans="2:14" ht="15" hidden="1" x14ac:dyDescent="0.25">
      <c r="B4627" s="324" t="s">
        <v>18187</v>
      </c>
      <c r="C4627" s="324" t="s">
        <v>1255</v>
      </c>
      <c r="D4627" s="324" t="s">
        <v>4183</v>
      </c>
      <c r="E4627" s="324" t="s">
        <v>9668</v>
      </c>
      <c r="F4627" s="324" t="s">
        <v>801</v>
      </c>
      <c r="G4627" s="324" t="s">
        <v>896</v>
      </c>
      <c r="H4627" s="324" t="s">
        <v>6249</v>
      </c>
      <c r="I4627" s="325">
        <v>0</v>
      </c>
      <c r="J4627" s="325">
        <v>0</v>
      </c>
      <c r="K4627" s="325">
        <v>0</v>
      </c>
      <c r="L4627" s="325">
        <v>0</v>
      </c>
      <c r="M4627" s="325">
        <v>0</v>
      </c>
      <c r="N4627" s="324" t="s">
        <v>7279</v>
      </c>
    </row>
    <row r="4628" spans="2:14" ht="15" hidden="1" x14ac:dyDescent="0.25">
      <c r="B4628" s="326" t="s">
        <v>18188</v>
      </c>
      <c r="C4628" s="326" t="s">
        <v>1255</v>
      </c>
      <c r="D4628" s="326" t="s">
        <v>4183</v>
      </c>
      <c r="E4628" s="326" t="s">
        <v>9669</v>
      </c>
      <c r="F4628" s="326" t="s">
        <v>801</v>
      </c>
      <c r="G4628" s="326" t="s">
        <v>896</v>
      </c>
      <c r="H4628" s="326" t="s">
        <v>6249</v>
      </c>
      <c r="I4628" s="327">
        <v>0</v>
      </c>
      <c r="J4628" s="327">
        <v>0</v>
      </c>
      <c r="K4628" s="327">
        <v>0</v>
      </c>
      <c r="L4628" s="327">
        <v>0</v>
      </c>
      <c r="M4628" s="327">
        <v>0</v>
      </c>
      <c r="N4628" s="326" t="s">
        <v>7279</v>
      </c>
    </row>
    <row r="4629" spans="2:14" ht="15" hidden="1" x14ac:dyDescent="0.25">
      <c r="B4629" s="324" t="s">
        <v>18189</v>
      </c>
      <c r="C4629" s="324" t="s">
        <v>1255</v>
      </c>
      <c r="D4629" s="324" t="s">
        <v>4183</v>
      </c>
      <c r="E4629" s="324" t="s">
        <v>9670</v>
      </c>
      <c r="F4629" s="324" t="s">
        <v>801</v>
      </c>
      <c r="G4629" s="324" t="s">
        <v>896</v>
      </c>
      <c r="H4629" s="324" t="s">
        <v>6249</v>
      </c>
      <c r="I4629" s="325">
        <v>0</v>
      </c>
      <c r="J4629" s="325">
        <v>0</v>
      </c>
      <c r="K4629" s="325">
        <v>0</v>
      </c>
      <c r="L4629" s="325">
        <v>0</v>
      </c>
      <c r="M4629" s="325">
        <v>0</v>
      </c>
      <c r="N4629" s="324" t="s">
        <v>7279</v>
      </c>
    </row>
    <row r="4630" spans="2:14" ht="15" hidden="1" x14ac:dyDescent="0.25">
      <c r="B4630" s="326" t="s">
        <v>18190</v>
      </c>
      <c r="C4630" s="326" t="s">
        <v>1255</v>
      </c>
      <c r="D4630" s="326" t="s">
        <v>4183</v>
      </c>
      <c r="E4630" s="326" t="s">
        <v>9671</v>
      </c>
      <c r="F4630" s="326" t="s">
        <v>801</v>
      </c>
      <c r="G4630" s="326" t="s">
        <v>896</v>
      </c>
      <c r="H4630" s="326" t="s">
        <v>6249</v>
      </c>
      <c r="I4630" s="327">
        <v>0</v>
      </c>
      <c r="J4630" s="327">
        <v>0</v>
      </c>
      <c r="K4630" s="327">
        <v>0</v>
      </c>
      <c r="L4630" s="327">
        <v>0</v>
      </c>
      <c r="M4630" s="327">
        <v>0</v>
      </c>
      <c r="N4630" s="326" t="s">
        <v>7279</v>
      </c>
    </row>
    <row r="4631" spans="2:14" ht="15" hidden="1" x14ac:dyDescent="0.25">
      <c r="B4631" s="324" t="s">
        <v>18191</v>
      </c>
      <c r="C4631" s="324" t="s">
        <v>1255</v>
      </c>
      <c r="D4631" s="324" t="s">
        <v>4183</v>
      </c>
      <c r="E4631" s="324" t="s">
        <v>9672</v>
      </c>
      <c r="F4631" s="324" t="s">
        <v>801</v>
      </c>
      <c r="G4631" s="324" t="s">
        <v>896</v>
      </c>
      <c r="H4631" s="324" t="s">
        <v>6249</v>
      </c>
      <c r="I4631" s="325">
        <v>0</v>
      </c>
      <c r="J4631" s="325">
        <v>0</v>
      </c>
      <c r="K4631" s="325">
        <v>0</v>
      </c>
      <c r="L4631" s="325">
        <v>0</v>
      </c>
      <c r="M4631" s="325">
        <v>0</v>
      </c>
      <c r="N4631" s="324" t="s">
        <v>7279</v>
      </c>
    </row>
    <row r="4632" spans="2:14" ht="15" hidden="1" x14ac:dyDescent="0.25">
      <c r="B4632" s="326" t="s">
        <v>18192</v>
      </c>
      <c r="C4632" s="326" t="s">
        <v>1255</v>
      </c>
      <c r="D4632" s="326" t="s">
        <v>4183</v>
      </c>
      <c r="E4632" s="326" t="s">
        <v>10673</v>
      </c>
      <c r="F4632" s="326" t="s">
        <v>801</v>
      </c>
      <c r="G4632" s="326" t="s">
        <v>896</v>
      </c>
      <c r="H4632" s="326" t="s">
        <v>6249</v>
      </c>
      <c r="I4632" s="327">
        <v>0</v>
      </c>
      <c r="J4632" s="327">
        <v>0</v>
      </c>
      <c r="K4632" s="327">
        <v>0</v>
      </c>
      <c r="L4632" s="327">
        <v>0</v>
      </c>
      <c r="M4632" s="327">
        <v>0</v>
      </c>
      <c r="N4632" s="326" t="s">
        <v>7279</v>
      </c>
    </row>
    <row r="4633" spans="2:14" ht="15" hidden="1" x14ac:dyDescent="0.25">
      <c r="B4633" s="324" t="s">
        <v>18193</v>
      </c>
      <c r="C4633" s="324" t="s">
        <v>1255</v>
      </c>
      <c r="D4633" s="324" t="s">
        <v>4183</v>
      </c>
      <c r="E4633" s="324" t="s">
        <v>10674</v>
      </c>
      <c r="F4633" s="324" t="s">
        <v>801</v>
      </c>
      <c r="G4633" s="324" t="s">
        <v>896</v>
      </c>
      <c r="H4633" s="324" t="s">
        <v>6249</v>
      </c>
      <c r="I4633" s="325">
        <v>0</v>
      </c>
      <c r="J4633" s="325">
        <v>0</v>
      </c>
      <c r="K4633" s="325">
        <v>0</v>
      </c>
      <c r="L4633" s="325">
        <v>0</v>
      </c>
      <c r="M4633" s="325">
        <v>0</v>
      </c>
      <c r="N4633" s="324" t="s">
        <v>7279</v>
      </c>
    </row>
    <row r="4634" spans="2:14" ht="15" hidden="1" x14ac:dyDescent="0.25">
      <c r="B4634" s="326" t="s">
        <v>18194</v>
      </c>
      <c r="C4634" s="326" t="s">
        <v>1255</v>
      </c>
      <c r="D4634" s="326" t="s">
        <v>4183</v>
      </c>
      <c r="E4634" s="326" t="s">
        <v>12763</v>
      </c>
      <c r="F4634" s="326" t="s">
        <v>801</v>
      </c>
      <c r="G4634" s="326" t="s">
        <v>896</v>
      </c>
      <c r="H4634" s="326" t="s">
        <v>6249</v>
      </c>
      <c r="I4634" s="327">
        <v>0</v>
      </c>
      <c r="J4634" s="327">
        <v>0</v>
      </c>
      <c r="K4634" s="327">
        <v>0</v>
      </c>
      <c r="L4634" s="327">
        <v>0</v>
      </c>
      <c r="M4634" s="327">
        <v>0</v>
      </c>
      <c r="N4634" s="326" t="s">
        <v>7279</v>
      </c>
    </row>
    <row r="4635" spans="2:14" ht="15" hidden="1" x14ac:dyDescent="0.25">
      <c r="B4635" s="324" t="s">
        <v>18195</v>
      </c>
      <c r="C4635" s="324" t="s">
        <v>1255</v>
      </c>
      <c r="D4635" s="324" t="s">
        <v>4183</v>
      </c>
      <c r="E4635" s="324" t="s">
        <v>9673</v>
      </c>
      <c r="F4635" s="324" t="s">
        <v>801</v>
      </c>
      <c r="G4635" s="324" t="s">
        <v>896</v>
      </c>
      <c r="H4635" s="324" t="s">
        <v>6249</v>
      </c>
      <c r="I4635" s="325">
        <v>0</v>
      </c>
      <c r="J4635" s="325">
        <v>0</v>
      </c>
      <c r="K4635" s="325">
        <v>0</v>
      </c>
      <c r="L4635" s="325">
        <v>0</v>
      </c>
      <c r="M4635" s="325">
        <v>0</v>
      </c>
      <c r="N4635" s="324" t="s">
        <v>7279</v>
      </c>
    </row>
    <row r="4636" spans="2:14" ht="15" hidden="1" x14ac:dyDescent="0.25">
      <c r="B4636" s="326" t="s">
        <v>18196</v>
      </c>
      <c r="C4636" s="326" t="s">
        <v>1255</v>
      </c>
      <c r="D4636" s="326" t="s">
        <v>4183</v>
      </c>
      <c r="E4636" s="326" t="s">
        <v>9674</v>
      </c>
      <c r="F4636" s="326" t="s">
        <v>801</v>
      </c>
      <c r="G4636" s="326" t="s">
        <v>896</v>
      </c>
      <c r="H4636" s="326" t="s">
        <v>6249</v>
      </c>
      <c r="I4636" s="327">
        <v>0</v>
      </c>
      <c r="J4636" s="327">
        <v>0</v>
      </c>
      <c r="K4636" s="327">
        <v>0</v>
      </c>
      <c r="L4636" s="327">
        <v>0</v>
      </c>
      <c r="M4636" s="327">
        <v>0</v>
      </c>
      <c r="N4636" s="326" t="s">
        <v>7279</v>
      </c>
    </row>
    <row r="4637" spans="2:14" ht="15" hidden="1" x14ac:dyDescent="0.25">
      <c r="B4637" s="324" t="s">
        <v>18197</v>
      </c>
      <c r="C4637" s="324" t="s">
        <v>1255</v>
      </c>
      <c r="D4637" s="324" t="s">
        <v>4183</v>
      </c>
      <c r="E4637" s="324" t="s">
        <v>10678</v>
      </c>
      <c r="F4637" s="324" t="s">
        <v>2327</v>
      </c>
      <c r="G4637" s="324" t="s">
        <v>896</v>
      </c>
      <c r="H4637" s="324" t="s">
        <v>6249</v>
      </c>
      <c r="I4637" s="325">
        <v>0</v>
      </c>
      <c r="J4637" s="325">
        <v>0</v>
      </c>
      <c r="K4637" s="325">
        <v>0</v>
      </c>
      <c r="L4637" s="325">
        <v>0</v>
      </c>
      <c r="M4637" s="325">
        <v>0</v>
      </c>
      <c r="N4637" s="324" t="s">
        <v>7279</v>
      </c>
    </row>
    <row r="4638" spans="2:14" ht="15" hidden="1" x14ac:dyDescent="0.25">
      <c r="B4638" s="326" t="s">
        <v>18198</v>
      </c>
      <c r="C4638" s="326" t="s">
        <v>1255</v>
      </c>
      <c r="D4638" s="326" t="s">
        <v>4183</v>
      </c>
      <c r="E4638" s="326" t="s">
        <v>18199</v>
      </c>
      <c r="F4638" s="326" t="s">
        <v>2327</v>
      </c>
      <c r="G4638" s="326" t="s">
        <v>896</v>
      </c>
      <c r="H4638" s="326" t="s">
        <v>6249</v>
      </c>
      <c r="I4638" s="327">
        <v>0</v>
      </c>
      <c r="J4638" s="327">
        <v>0</v>
      </c>
      <c r="K4638" s="327">
        <v>0</v>
      </c>
      <c r="L4638" s="327">
        <v>0</v>
      </c>
      <c r="M4638" s="327">
        <v>0</v>
      </c>
      <c r="N4638" s="326" t="s">
        <v>7279</v>
      </c>
    </row>
    <row r="4639" spans="2:14" ht="15" hidden="1" x14ac:dyDescent="0.25">
      <c r="B4639" s="324" t="s">
        <v>18200</v>
      </c>
      <c r="C4639" s="324" t="s">
        <v>1255</v>
      </c>
      <c r="D4639" s="324" t="s">
        <v>4183</v>
      </c>
      <c r="E4639" s="324" t="s">
        <v>10680</v>
      </c>
      <c r="F4639" s="324" t="s">
        <v>2327</v>
      </c>
      <c r="G4639" s="324" t="s">
        <v>896</v>
      </c>
      <c r="H4639" s="324" t="s">
        <v>6249</v>
      </c>
      <c r="I4639" s="325">
        <v>0</v>
      </c>
      <c r="J4639" s="325">
        <v>0</v>
      </c>
      <c r="K4639" s="325">
        <v>0</v>
      </c>
      <c r="L4639" s="325">
        <v>0</v>
      </c>
      <c r="M4639" s="325">
        <v>0</v>
      </c>
      <c r="N4639" s="324" t="s">
        <v>7279</v>
      </c>
    </row>
    <row r="4640" spans="2:14" ht="15" hidden="1" x14ac:dyDescent="0.25">
      <c r="B4640" s="326" t="s">
        <v>18201</v>
      </c>
      <c r="C4640" s="326" t="s">
        <v>1255</v>
      </c>
      <c r="D4640" s="326" t="s">
        <v>4183</v>
      </c>
      <c r="E4640" s="326" t="s">
        <v>10681</v>
      </c>
      <c r="F4640" s="326" t="s">
        <v>2327</v>
      </c>
      <c r="G4640" s="326" t="s">
        <v>896</v>
      </c>
      <c r="H4640" s="326" t="s">
        <v>6249</v>
      </c>
      <c r="I4640" s="327">
        <v>0</v>
      </c>
      <c r="J4640" s="327">
        <v>0</v>
      </c>
      <c r="K4640" s="327">
        <v>0</v>
      </c>
      <c r="L4640" s="327">
        <v>0</v>
      </c>
      <c r="M4640" s="327">
        <v>0</v>
      </c>
      <c r="N4640" s="326" t="s">
        <v>7279</v>
      </c>
    </row>
    <row r="4641" spans="2:14" ht="15" hidden="1" x14ac:dyDescent="0.25">
      <c r="B4641" s="324" t="s">
        <v>18202</v>
      </c>
      <c r="C4641" s="324" t="s">
        <v>1255</v>
      </c>
      <c r="D4641" s="324" t="s">
        <v>4183</v>
      </c>
      <c r="E4641" s="324" t="s">
        <v>18203</v>
      </c>
      <c r="F4641" s="324" t="s">
        <v>2327</v>
      </c>
      <c r="G4641" s="324" t="s">
        <v>896</v>
      </c>
      <c r="H4641" s="324" t="s">
        <v>6249</v>
      </c>
      <c r="I4641" s="325">
        <v>0</v>
      </c>
      <c r="J4641" s="325">
        <v>0</v>
      </c>
      <c r="K4641" s="325">
        <v>0</v>
      </c>
      <c r="L4641" s="325">
        <v>0</v>
      </c>
      <c r="M4641" s="325">
        <v>0</v>
      </c>
      <c r="N4641" s="324" t="s">
        <v>7279</v>
      </c>
    </row>
    <row r="4642" spans="2:14" ht="15" hidden="1" x14ac:dyDescent="0.25">
      <c r="B4642" s="326" t="s">
        <v>18204</v>
      </c>
      <c r="C4642" s="326" t="s">
        <v>1255</v>
      </c>
      <c r="D4642" s="326" t="s">
        <v>4183</v>
      </c>
      <c r="E4642" s="326" t="s">
        <v>21794</v>
      </c>
      <c r="F4642" s="326" t="s">
        <v>2327</v>
      </c>
      <c r="G4642" s="326" t="s">
        <v>896</v>
      </c>
      <c r="H4642" s="326" t="s">
        <v>6249</v>
      </c>
      <c r="I4642" s="327">
        <v>0</v>
      </c>
      <c r="J4642" s="327">
        <v>0</v>
      </c>
      <c r="K4642" s="327">
        <v>0</v>
      </c>
      <c r="L4642" s="327">
        <v>0</v>
      </c>
      <c r="M4642" s="327">
        <v>0</v>
      </c>
      <c r="N4642" s="326" t="s">
        <v>7279</v>
      </c>
    </row>
    <row r="4643" spans="2:14" ht="15" hidden="1" x14ac:dyDescent="0.25">
      <c r="B4643" s="324" t="s">
        <v>18205</v>
      </c>
      <c r="C4643" s="324" t="s">
        <v>1255</v>
      </c>
      <c r="D4643" s="324" t="s">
        <v>4183</v>
      </c>
      <c r="E4643" s="324" t="s">
        <v>12764</v>
      </c>
      <c r="F4643" s="324" t="s">
        <v>2599</v>
      </c>
      <c r="G4643" s="324" t="s">
        <v>896</v>
      </c>
      <c r="H4643" s="324" t="s">
        <v>6249</v>
      </c>
      <c r="I4643" s="325">
        <v>0</v>
      </c>
      <c r="J4643" s="325">
        <v>0</v>
      </c>
      <c r="K4643" s="325">
        <v>0</v>
      </c>
      <c r="L4643" s="325">
        <v>0</v>
      </c>
      <c r="M4643" s="325">
        <v>0</v>
      </c>
      <c r="N4643" s="324" t="s">
        <v>7279</v>
      </c>
    </row>
    <row r="4644" spans="2:14" ht="15" hidden="1" x14ac:dyDescent="0.25">
      <c r="B4644" s="326" t="s">
        <v>18206</v>
      </c>
      <c r="C4644" s="326" t="s">
        <v>1255</v>
      </c>
      <c r="D4644" s="326" t="s">
        <v>4183</v>
      </c>
      <c r="E4644" s="326" t="s">
        <v>21795</v>
      </c>
      <c r="F4644" s="326" t="s">
        <v>2599</v>
      </c>
      <c r="G4644" s="326" t="s">
        <v>896</v>
      </c>
      <c r="H4644" s="326" t="s">
        <v>6249</v>
      </c>
      <c r="I4644" s="327">
        <v>0</v>
      </c>
      <c r="J4644" s="327">
        <v>0</v>
      </c>
      <c r="K4644" s="327">
        <v>0</v>
      </c>
      <c r="L4644" s="327">
        <v>0</v>
      </c>
      <c r="M4644" s="327">
        <v>0</v>
      </c>
      <c r="N4644" s="326" t="s">
        <v>7279</v>
      </c>
    </row>
    <row r="4645" spans="2:14" ht="15" hidden="1" x14ac:dyDescent="0.25">
      <c r="B4645" s="324" t="s">
        <v>18207</v>
      </c>
      <c r="C4645" s="324" t="s">
        <v>1255</v>
      </c>
      <c r="D4645" s="324" t="s">
        <v>4183</v>
      </c>
      <c r="E4645" s="324" t="s">
        <v>9675</v>
      </c>
      <c r="F4645" s="324" t="s">
        <v>2327</v>
      </c>
      <c r="G4645" s="324" t="s">
        <v>896</v>
      </c>
      <c r="H4645" s="324" t="s">
        <v>6249</v>
      </c>
      <c r="I4645" s="325">
        <v>0</v>
      </c>
      <c r="J4645" s="325">
        <v>0</v>
      </c>
      <c r="K4645" s="325">
        <v>0</v>
      </c>
      <c r="L4645" s="325">
        <v>0</v>
      </c>
      <c r="M4645" s="325">
        <v>0</v>
      </c>
      <c r="N4645" s="324" t="s">
        <v>7279</v>
      </c>
    </row>
    <row r="4646" spans="2:14" ht="15" hidden="1" x14ac:dyDescent="0.25">
      <c r="B4646" s="326" t="s">
        <v>18208</v>
      </c>
      <c r="C4646" s="326" t="s">
        <v>1255</v>
      </c>
      <c r="D4646" s="326" t="s">
        <v>4183</v>
      </c>
      <c r="E4646" s="326" t="s">
        <v>9676</v>
      </c>
      <c r="F4646" s="326" t="s">
        <v>2327</v>
      </c>
      <c r="G4646" s="326" t="s">
        <v>896</v>
      </c>
      <c r="H4646" s="326" t="s">
        <v>6249</v>
      </c>
      <c r="I4646" s="327">
        <v>0</v>
      </c>
      <c r="J4646" s="327">
        <v>0</v>
      </c>
      <c r="K4646" s="327">
        <v>0</v>
      </c>
      <c r="L4646" s="327">
        <v>0</v>
      </c>
      <c r="M4646" s="327">
        <v>0</v>
      </c>
      <c r="N4646" s="326" t="s">
        <v>7279</v>
      </c>
    </row>
    <row r="4647" spans="2:14" ht="15" hidden="1" x14ac:dyDescent="0.25">
      <c r="B4647" s="324" t="s">
        <v>18209</v>
      </c>
      <c r="C4647" s="324" t="s">
        <v>1255</v>
      </c>
      <c r="D4647" s="324" t="s">
        <v>4183</v>
      </c>
      <c r="E4647" s="324" t="s">
        <v>9677</v>
      </c>
      <c r="F4647" s="324" t="s">
        <v>2327</v>
      </c>
      <c r="G4647" s="324" t="s">
        <v>896</v>
      </c>
      <c r="H4647" s="324" t="s">
        <v>6249</v>
      </c>
      <c r="I4647" s="325">
        <v>0</v>
      </c>
      <c r="J4647" s="325">
        <v>0</v>
      </c>
      <c r="K4647" s="325">
        <v>0</v>
      </c>
      <c r="L4647" s="325">
        <v>0</v>
      </c>
      <c r="M4647" s="325">
        <v>0</v>
      </c>
      <c r="N4647" s="324" t="s">
        <v>7279</v>
      </c>
    </row>
    <row r="4648" spans="2:14" ht="15" hidden="1" x14ac:dyDescent="0.25">
      <c r="B4648" s="326" t="s">
        <v>18210</v>
      </c>
      <c r="C4648" s="326" t="s">
        <v>1255</v>
      </c>
      <c r="D4648" s="326" t="s">
        <v>4183</v>
      </c>
      <c r="E4648" s="326" t="s">
        <v>9678</v>
      </c>
      <c r="F4648" s="326" t="s">
        <v>2327</v>
      </c>
      <c r="G4648" s="326" t="s">
        <v>896</v>
      </c>
      <c r="H4648" s="326" t="s">
        <v>6249</v>
      </c>
      <c r="I4648" s="327">
        <v>0</v>
      </c>
      <c r="J4648" s="327">
        <v>0</v>
      </c>
      <c r="K4648" s="327">
        <v>0</v>
      </c>
      <c r="L4648" s="327">
        <v>0</v>
      </c>
      <c r="M4648" s="327">
        <v>0</v>
      </c>
      <c r="N4648" s="326" t="s">
        <v>7279</v>
      </c>
    </row>
    <row r="4649" spans="2:14" ht="15" hidden="1" x14ac:dyDescent="0.25">
      <c r="B4649" s="324" t="s">
        <v>18211</v>
      </c>
      <c r="C4649" s="324" t="s">
        <v>1255</v>
      </c>
      <c r="D4649" s="324" t="s">
        <v>4183</v>
      </c>
      <c r="E4649" s="324" t="s">
        <v>9679</v>
      </c>
      <c r="F4649" s="324" t="s">
        <v>801</v>
      </c>
      <c r="G4649" s="324" t="s">
        <v>896</v>
      </c>
      <c r="H4649" s="324" t="s">
        <v>6249</v>
      </c>
      <c r="I4649" s="325">
        <v>0</v>
      </c>
      <c r="J4649" s="325">
        <v>0</v>
      </c>
      <c r="K4649" s="325">
        <v>0</v>
      </c>
      <c r="L4649" s="325">
        <v>0</v>
      </c>
      <c r="M4649" s="325">
        <v>0</v>
      </c>
      <c r="N4649" s="324" t="s">
        <v>7279</v>
      </c>
    </row>
    <row r="4650" spans="2:14" ht="15" hidden="1" x14ac:dyDescent="0.25">
      <c r="B4650" s="326" t="s">
        <v>18212</v>
      </c>
      <c r="C4650" s="326" t="s">
        <v>1255</v>
      </c>
      <c r="D4650" s="326" t="s">
        <v>4183</v>
      </c>
      <c r="E4650" s="326" t="s">
        <v>9680</v>
      </c>
      <c r="F4650" s="326" t="s">
        <v>801</v>
      </c>
      <c r="G4650" s="326" t="s">
        <v>896</v>
      </c>
      <c r="H4650" s="326" t="s">
        <v>6249</v>
      </c>
      <c r="I4650" s="327">
        <v>0</v>
      </c>
      <c r="J4650" s="327">
        <v>0</v>
      </c>
      <c r="K4650" s="327">
        <v>0</v>
      </c>
      <c r="L4650" s="327">
        <v>0</v>
      </c>
      <c r="M4650" s="327">
        <v>0</v>
      </c>
      <c r="N4650" s="326" t="s">
        <v>7279</v>
      </c>
    </row>
    <row r="4651" spans="2:14" ht="15" hidden="1" x14ac:dyDescent="0.25">
      <c r="B4651" s="324" t="s">
        <v>18213</v>
      </c>
      <c r="C4651" s="324" t="s">
        <v>1255</v>
      </c>
      <c r="D4651" s="324" t="s">
        <v>4183</v>
      </c>
      <c r="E4651" s="324" t="s">
        <v>10695</v>
      </c>
      <c r="F4651" s="324" t="s">
        <v>801</v>
      </c>
      <c r="G4651" s="324" t="s">
        <v>896</v>
      </c>
      <c r="H4651" s="324" t="s">
        <v>6249</v>
      </c>
      <c r="I4651" s="325">
        <v>0</v>
      </c>
      <c r="J4651" s="325">
        <v>0</v>
      </c>
      <c r="K4651" s="325">
        <v>0</v>
      </c>
      <c r="L4651" s="325">
        <v>0</v>
      </c>
      <c r="M4651" s="325">
        <v>0</v>
      </c>
      <c r="N4651" s="324" t="s">
        <v>7279</v>
      </c>
    </row>
    <row r="4652" spans="2:14" ht="15" hidden="1" x14ac:dyDescent="0.25">
      <c r="B4652" s="326" t="s">
        <v>18214</v>
      </c>
      <c r="C4652" s="326" t="s">
        <v>1255</v>
      </c>
      <c r="D4652" s="326" t="s">
        <v>4183</v>
      </c>
      <c r="E4652" s="326" t="s">
        <v>10696</v>
      </c>
      <c r="F4652" s="326" t="s">
        <v>801</v>
      </c>
      <c r="G4652" s="326" t="s">
        <v>896</v>
      </c>
      <c r="H4652" s="326" t="s">
        <v>6249</v>
      </c>
      <c r="I4652" s="327">
        <v>0</v>
      </c>
      <c r="J4652" s="327">
        <v>0</v>
      </c>
      <c r="K4652" s="327">
        <v>0</v>
      </c>
      <c r="L4652" s="327">
        <v>0</v>
      </c>
      <c r="M4652" s="327">
        <v>0</v>
      </c>
      <c r="N4652" s="326" t="s">
        <v>7279</v>
      </c>
    </row>
    <row r="4653" spans="2:14" ht="15" hidden="1" x14ac:dyDescent="0.25">
      <c r="B4653" s="324" t="s">
        <v>18215</v>
      </c>
      <c r="C4653" s="324" t="s">
        <v>1255</v>
      </c>
      <c r="D4653" s="324" t="s">
        <v>4183</v>
      </c>
      <c r="E4653" s="324" t="s">
        <v>10697</v>
      </c>
      <c r="F4653" s="324" t="s">
        <v>801</v>
      </c>
      <c r="G4653" s="324" t="s">
        <v>896</v>
      </c>
      <c r="H4653" s="324" t="s">
        <v>6249</v>
      </c>
      <c r="I4653" s="325">
        <v>0</v>
      </c>
      <c r="J4653" s="325">
        <v>0</v>
      </c>
      <c r="K4653" s="325">
        <v>0</v>
      </c>
      <c r="L4653" s="325">
        <v>0</v>
      </c>
      <c r="M4653" s="325">
        <v>0</v>
      </c>
      <c r="N4653" s="324" t="s">
        <v>7279</v>
      </c>
    </row>
    <row r="4654" spans="2:14" ht="15" hidden="1" x14ac:dyDescent="0.25">
      <c r="B4654" s="326" t="s">
        <v>18216</v>
      </c>
      <c r="C4654" s="326" t="s">
        <v>1255</v>
      </c>
      <c r="D4654" s="326" t="s">
        <v>4183</v>
      </c>
      <c r="E4654" s="326" t="s">
        <v>18217</v>
      </c>
      <c r="F4654" s="326" t="s">
        <v>801</v>
      </c>
      <c r="G4654" s="326" t="s">
        <v>896</v>
      </c>
      <c r="H4654" s="326" t="s">
        <v>6249</v>
      </c>
      <c r="I4654" s="327">
        <v>0</v>
      </c>
      <c r="J4654" s="327">
        <v>0</v>
      </c>
      <c r="K4654" s="327">
        <v>0</v>
      </c>
      <c r="L4654" s="327">
        <v>0</v>
      </c>
      <c r="M4654" s="327">
        <v>0</v>
      </c>
      <c r="N4654" s="326" t="s">
        <v>7279</v>
      </c>
    </row>
    <row r="4655" spans="2:14" ht="15" hidden="1" x14ac:dyDescent="0.25">
      <c r="B4655" s="324" t="s">
        <v>18218</v>
      </c>
      <c r="C4655" s="324" t="s">
        <v>1255</v>
      </c>
      <c r="D4655" s="324" t="s">
        <v>4183</v>
      </c>
      <c r="E4655" s="324" t="s">
        <v>10699</v>
      </c>
      <c r="F4655" s="324" t="s">
        <v>801</v>
      </c>
      <c r="G4655" s="324" t="s">
        <v>896</v>
      </c>
      <c r="H4655" s="324" t="s">
        <v>6249</v>
      </c>
      <c r="I4655" s="325">
        <v>0</v>
      </c>
      <c r="J4655" s="325">
        <v>0</v>
      </c>
      <c r="K4655" s="325">
        <v>0</v>
      </c>
      <c r="L4655" s="325">
        <v>0</v>
      </c>
      <c r="M4655" s="325">
        <v>0</v>
      </c>
      <c r="N4655" s="324" t="s">
        <v>7279</v>
      </c>
    </row>
    <row r="4656" spans="2:14" ht="15" hidden="1" x14ac:dyDescent="0.25">
      <c r="B4656" s="326" t="s">
        <v>18219</v>
      </c>
      <c r="C4656" s="326" t="s">
        <v>1255</v>
      </c>
      <c r="D4656" s="326" t="s">
        <v>4183</v>
      </c>
      <c r="E4656" s="326" t="s">
        <v>10701</v>
      </c>
      <c r="F4656" s="326" t="s">
        <v>801</v>
      </c>
      <c r="G4656" s="326" t="s">
        <v>896</v>
      </c>
      <c r="H4656" s="326" t="s">
        <v>6249</v>
      </c>
      <c r="I4656" s="327">
        <v>0</v>
      </c>
      <c r="J4656" s="327">
        <v>0</v>
      </c>
      <c r="K4656" s="327">
        <v>0</v>
      </c>
      <c r="L4656" s="327">
        <v>0</v>
      </c>
      <c r="M4656" s="327">
        <v>0</v>
      </c>
      <c r="N4656" s="326" t="s">
        <v>7279</v>
      </c>
    </row>
    <row r="4657" spans="2:14" ht="15" hidden="1" x14ac:dyDescent="0.25">
      <c r="B4657" s="324" t="s">
        <v>18220</v>
      </c>
      <c r="C4657" s="324" t="s">
        <v>1255</v>
      </c>
      <c r="D4657" s="324" t="s">
        <v>4183</v>
      </c>
      <c r="E4657" s="324" t="s">
        <v>18221</v>
      </c>
      <c r="F4657" s="324" t="s">
        <v>801</v>
      </c>
      <c r="G4657" s="324" t="s">
        <v>896</v>
      </c>
      <c r="H4657" s="324" t="s">
        <v>6249</v>
      </c>
      <c r="I4657" s="325">
        <v>0</v>
      </c>
      <c r="J4657" s="325">
        <v>0</v>
      </c>
      <c r="K4657" s="325">
        <v>0</v>
      </c>
      <c r="L4657" s="325">
        <v>0</v>
      </c>
      <c r="M4657" s="325">
        <v>0</v>
      </c>
      <c r="N4657" s="324" t="s">
        <v>7279</v>
      </c>
    </row>
    <row r="4658" spans="2:14" ht="15" hidden="1" x14ac:dyDescent="0.25">
      <c r="B4658" s="326" t="s">
        <v>18222</v>
      </c>
      <c r="C4658" s="326" t="s">
        <v>1255</v>
      </c>
      <c r="D4658" s="326" t="s">
        <v>4183</v>
      </c>
      <c r="E4658" s="326" t="s">
        <v>10704</v>
      </c>
      <c r="F4658" s="326" t="s">
        <v>801</v>
      </c>
      <c r="G4658" s="326" t="s">
        <v>896</v>
      </c>
      <c r="H4658" s="326" t="s">
        <v>6249</v>
      </c>
      <c r="I4658" s="327">
        <v>0</v>
      </c>
      <c r="J4658" s="327">
        <v>0</v>
      </c>
      <c r="K4658" s="327">
        <v>0</v>
      </c>
      <c r="L4658" s="327">
        <v>0</v>
      </c>
      <c r="M4658" s="327">
        <v>0</v>
      </c>
      <c r="N4658" s="326" t="s">
        <v>7279</v>
      </c>
    </row>
    <row r="4659" spans="2:14" ht="15" hidden="1" x14ac:dyDescent="0.25">
      <c r="B4659" s="324" t="s">
        <v>18223</v>
      </c>
      <c r="C4659" s="324" t="s">
        <v>1255</v>
      </c>
      <c r="D4659" s="324" t="s">
        <v>4183</v>
      </c>
      <c r="E4659" s="324" t="s">
        <v>10706</v>
      </c>
      <c r="F4659" s="324" t="s">
        <v>801</v>
      </c>
      <c r="G4659" s="324" t="s">
        <v>896</v>
      </c>
      <c r="H4659" s="324" t="s">
        <v>6249</v>
      </c>
      <c r="I4659" s="325">
        <v>0</v>
      </c>
      <c r="J4659" s="325">
        <v>0</v>
      </c>
      <c r="K4659" s="325">
        <v>0</v>
      </c>
      <c r="L4659" s="325">
        <v>0</v>
      </c>
      <c r="M4659" s="325">
        <v>0</v>
      </c>
      <c r="N4659" s="324" t="s">
        <v>7279</v>
      </c>
    </row>
    <row r="4660" spans="2:14" ht="15" hidden="1" x14ac:dyDescent="0.25">
      <c r="B4660" s="326" t="s">
        <v>18224</v>
      </c>
      <c r="C4660" s="326" t="s">
        <v>1255</v>
      </c>
      <c r="D4660" s="326" t="s">
        <v>4183</v>
      </c>
      <c r="E4660" s="326" t="s">
        <v>6886</v>
      </c>
      <c r="F4660" s="326" t="s">
        <v>801</v>
      </c>
      <c r="G4660" s="326" t="s">
        <v>896</v>
      </c>
      <c r="H4660" s="326" t="s">
        <v>6249</v>
      </c>
      <c r="I4660" s="327">
        <v>0</v>
      </c>
      <c r="J4660" s="327">
        <v>0</v>
      </c>
      <c r="K4660" s="327">
        <v>0</v>
      </c>
      <c r="L4660" s="327">
        <v>0</v>
      </c>
      <c r="M4660" s="327">
        <v>0</v>
      </c>
      <c r="N4660" s="326" t="s">
        <v>7279</v>
      </c>
    </row>
    <row r="4661" spans="2:14" ht="15" hidden="1" x14ac:dyDescent="0.25">
      <c r="B4661" s="324" t="s">
        <v>18225</v>
      </c>
      <c r="C4661" s="324" t="s">
        <v>1255</v>
      </c>
      <c r="D4661" s="324" t="s">
        <v>4183</v>
      </c>
      <c r="E4661" s="324" t="s">
        <v>10710</v>
      </c>
      <c r="F4661" s="324" t="s">
        <v>801</v>
      </c>
      <c r="G4661" s="324" t="s">
        <v>896</v>
      </c>
      <c r="H4661" s="324" t="s">
        <v>6249</v>
      </c>
      <c r="I4661" s="325">
        <v>0</v>
      </c>
      <c r="J4661" s="325">
        <v>0</v>
      </c>
      <c r="K4661" s="325">
        <v>0</v>
      </c>
      <c r="L4661" s="325">
        <v>0</v>
      </c>
      <c r="M4661" s="325">
        <v>0</v>
      </c>
      <c r="N4661" s="324" t="s">
        <v>7279</v>
      </c>
    </row>
    <row r="4662" spans="2:14" ht="15" hidden="1" x14ac:dyDescent="0.25">
      <c r="B4662" s="326" t="s">
        <v>18226</v>
      </c>
      <c r="C4662" s="326" t="s">
        <v>1255</v>
      </c>
      <c r="D4662" s="326" t="s">
        <v>4183</v>
      </c>
      <c r="E4662" s="326" t="s">
        <v>10711</v>
      </c>
      <c r="F4662" s="326" t="s">
        <v>801</v>
      </c>
      <c r="G4662" s="326" t="s">
        <v>896</v>
      </c>
      <c r="H4662" s="326" t="s">
        <v>6249</v>
      </c>
      <c r="I4662" s="327">
        <v>0</v>
      </c>
      <c r="J4662" s="327">
        <v>0</v>
      </c>
      <c r="K4662" s="327">
        <v>0</v>
      </c>
      <c r="L4662" s="327">
        <v>0</v>
      </c>
      <c r="M4662" s="327">
        <v>0</v>
      </c>
      <c r="N4662" s="326" t="s">
        <v>7279</v>
      </c>
    </row>
    <row r="4663" spans="2:14" ht="15" hidden="1" x14ac:dyDescent="0.25">
      <c r="B4663" s="324" t="s">
        <v>18227</v>
      </c>
      <c r="C4663" s="324" t="s">
        <v>1255</v>
      </c>
      <c r="D4663" s="324" t="s">
        <v>4183</v>
      </c>
      <c r="E4663" s="324" t="s">
        <v>10714</v>
      </c>
      <c r="F4663" s="324" t="s">
        <v>801</v>
      </c>
      <c r="G4663" s="324" t="s">
        <v>896</v>
      </c>
      <c r="H4663" s="324" t="s">
        <v>6249</v>
      </c>
      <c r="I4663" s="325">
        <v>0</v>
      </c>
      <c r="J4663" s="325">
        <v>0</v>
      </c>
      <c r="K4663" s="325">
        <v>0</v>
      </c>
      <c r="L4663" s="325">
        <v>0</v>
      </c>
      <c r="M4663" s="325">
        <v>0</v>
      </c>
      <c r="N4663" s="324" t="s">
        <v>7279</v>
      </c>
    </row>
    <row r="4664" spans="2:14" ht="15" hidden="1" x14ac:dyDescent="0.25">
      <c r="B4664" s="326" t="s">
        <v>18228</v>
      </c>
      <c r="C4664" s="326" t="s">
        <v>1255</v>
      </c>
      <c r="D4664" s="326" t="s">
        <v>4183</v>
      </c>
      <c r="E4664" s="326" t="s">
        <v>18229</v>
      </c>
      <c r="F4664" s="326" t="s">
        <v>801</v>
      </c>
      <c r="G4664" s="326" t="s">
        <v>896</v>
      </c>
      <c r="H4664" s="326" t="s">
        <v>6249</v>
      </c>
      <c r="I4664" s="327">
        <v>0</v>
      </c>
      <c r="J4664" s="327">
        <v>0</v>
      </c>
      <c r="K4664" s="327">
        <v>0</v>
      </c>
      <c r="L4664" s="327">
        <v>0</v>
      </c>
      <c r="M4664" s="327">
        <v>0</v>
      </c>
      <c r="N4664" s="326" t="s">
        <v>7279</v>
      </c>
    </row>
    <row r="4665" spans="2:14" ht="15" hidden="1" x14ac:dyDescent="0.25">
      <c r="B4665" s="324" t="s">
        <v>18230</v>
      </c>
      <c r="C4665" s="324" t="s">
        <v>1255</v>
      </c>
      <c r="D4665" s="324" t="s">
        <v>4183</v>
      </c>
      <c r="E4665" s="324" t="s">
        <v>6950</v>
      </c>
      <c r="F4665" s="324" t="s">
        <v>801</v>
      </c>
      <c r="G4665" s="324" t="s">
        <v>896</v>
      </c>
      <c r="H4665" s="324" t="s">
        <v>6249</v>
      </c>
      <c r="I4665" s="325">
        <v>0</v>
      </c>
      <c r="J4665" s="325">
        <v>0</v>
      </c>
      <c r="K4665" s="325">
        <v>0</v>
      </c>
      <c r="L4665" s="325">
        <v>0</v>
      </c>
      <c r="M4665" s="325">
        <v>0</v>
      </c>
      <c r="N4665" s="324" t="s">
        <v>7279</v>
      </c>
    </row>
    <row r="4666" spans="2:14" ht="15" hidden="1" x14ac:dyDescent="0.25">
      <c r="B4666" s="326" t="s">
        <v>18231</v>
      </c>
      <c r="C4666" s="326" t="s">
        <v>1255</v>
      </c>
      <c r="D4666" s="326" t="s">
        <v>4183</v>
      </c>
      <c r="E4666" s="326" t="s">
        <v>6949</v>
      </c>
      <c r="F4666" s="326" t="s">
        <v>801</v>
      </c>
      <c r="G4666" s="326" t="s">
        <v>896</v>
      </c>
      <c r="H4666" s="326" t="s">
        <v>6249</v>
      </c>
      <c r="I4666" s="327">
        <v>0</v>
      </c>
      <c r="J4666" s="327">
        <v>0</v>
      </c>
      <c r="K4666" s="327">
        <v>0</v>
      </c>
      <c r="L4666" s="327">
        <v>0</v>
      </c>
      <c r="M4666" s="327">
        <v>0</v>
      </c>
      <c r="N4666" s="326" t="s">
        <v>7279</v>
      </c>
    </row>
    <row r="4667" spans="2:14" ht="15" hidden="1" x14ac:dyDescent="0.25">
      <c r="B4667" s="324" t="s">
        <v>18232</v>
      </c>
      <c r="C4667" s="324" t="s">
        <v>1255</v>
      </c>
      <c r="D4667" s="324" t="s">
        <v>4183</v>
      </c>
      <c r="E4667" s="324" t="s">
        <v>10717</v>
      </c>
      <c r="F4667" s="324" t="s">
        <v>801</v>
      </c>
      <c r="G4667" s="324" t="s">
        <v>896</v>
      </c>
      <c r="H4667" s="324" t="s">
        <v>6249</v>
      </c>
      <c r="I4667" s="325">
        <v>0</v>
      </c>
      <c r="J4667" s="325">
        <v>0</v>
      </c>
      <c r="K4667" s="325">
        <v>0</v>
      </c>
      <c r="L4667" s="325">
        <v>0</v>
      </c>
      <c r="M4667" s="325">
        <v>0</v>
      </c>
      <c r="N4667" s="324" t="s">
        <v>7279</v>
      </c>
    </row>
    <row r="4668" spans="2:14" ht="15" hidden="1" x14ac:dyDescent="0.25">
      <c r="B4668" s="326" t="s">
        <v>18233</v>
      </c>
      <c r="C4668" s="326" t="s">
        <v>1255</v>
      </c>
      <c r="D4668" s="326" t="s">
        <v>4183</v>
      </c>
      <c r="E4668" s="326" t="s">
        <v>10719</v>
      </c>
      <c r="F4668" s="326" t="s">
        <v>801</v>
      </c>
      <c r="G4668" s="326" t="s">
        <v>896</v>
      </c>
      <c r="H4668" s="326" t="s">
        <v>6249</v>
      </c>
      <c r="I4668" s="327">
        <v>0</v>
      </c>
      <c r="J4668" s="327">
        <v>0</v>
      </c>
      <c r="K4668" s="327">
        <v>0</v>
      </c>
      <c r="L4668" s="327">
        <v>0</v>
      </c>
      <c r="M4668" s="327">
        <v>0</v>
      </c>
      <c r="N4668" s="326" t="s">
        <v>7279</v>
      </c>
    </row>
    <row r="4669" spans="2:14" ht="15" hidden="1" x14ac:dyDescent="0.25">
      <c r="B4669" s="324" t="s">
        <v>18234</v>
      </c>
      <c r="C4669" s="324" t="s">
        <v>1255</v>
      </c>
      <c r="D4669" s="324" t="s">
        <v>4183</v>
      </c>
      <c r="E4669" s="324" t="s">
        <v>6962</v>
      </c>
      <c r="F4669" s="324" t="s">
        <v>801</v>
      </c>
      <c r="G4669" s="324" t="s">
        <v>896</v>
      </c>
      <c r="H4669" s="324" t="s">
        <v>6249</v>
      </c>
      <c r="I4669" s="325">
        <v>0</v>
      </c>
      <c r="J4669" s="325">
        <v>0</v>
      </c>
      <c r="K4669" s="325">
        <v>0</v>
      </c>
      <c r="L4669" s="325">
        <v>0</v>
      </c>
      <c r="M4669" s="325">
        <v>0</v>
      </c>
      <c r="N4669" s="324" t="s">
        <v>7279</v>
      </c>
    </row>
    <row r="4670" spans="2:14" ht="15" hidden="1" x14ac:dyDescent="0.25">
      <c r="B4670" s="326" t="s">
        <v>18235</v>
      </c>
      <c r="C4670" s="326" t="s">
        <v>1255</v>
      </c>
      <c r="D4670" s="326" t="s">
        <v>4183</v>
      </c>
      <c r="E4670" s="326" t="s">
        <v>10720</v>
      </c>
      <c r="F4670" s="326" t="s">
        <v>801</v>
      </c>
      <c r="G4670" s="326" t="s">
        <v>896</v>
      </c>
      <c r="H4670" s="326" t="s">
        <v>6249</v>
      </c>
      <c r="I4670" s="327">
        <v>0</v>
      </c>
      <c r="J4670" s="327">
        <v>0</v>
      </c>
      <c r="K4670" s="327">
        <v>0</v>
      </c>
      <c r="L4670" s="327">
        <v>0</v>
      </c>
      <c r="M4670" s="327">
        <v>0</v>
      </c>
      <c r="N4670" s="326" t="s">
        <v>7279</v>
      </c>
    </row>
    <row r="4671" spans="2:14" ht="15" hidden="1" x14ac:dyDescent="0.25">
      <c r="B4671" s="324" t="s">
        <v>18236</v>
      </c>
      <c r="C4671" s="324" t="s">
        <v>1255</v>
      </c>
      <c r="D4671" s="324" t="s">
        <v>4183</v>
      </c>
      <c r="E4671" s="324" t="s">
        <v>9681</v>
      </c>
      <c r="F4671" s="324" t="s">
        <v>801</v>
      </c>
      <c r="G4671" s="324" t="s">
        <v>896</v>
      </c>
      <c r="H4671" s="324" t="s">
        <v>6249</v>
      </c>
      <c r="I4671" s="325">
        <v>0</v>
      </c>
      <c r="J4671" s="325">
        <v>0</v>
      </c>
      <c r="K4671" s="325">
        <v>0</v>
      </c>
      <c r="L4671" s="325">
        <v>0</v>
      </c>
      <c r="M4671" s="325">
        <v>0</v>
      </c>
      <c r="N4671" s="324" t="s">
        <v>7279</v>
      </c>
    </row>
    <row r="4672" spans="2:14" ht="15" hidden="1" x14ac:dyDescent="0.25">
      <c r="B4672" s="326" t="s">
        <v>18237</v>
      </c>
      <c r="C4672" s="326" t="s">
        <v>1255</v>
      </c>
      <c r="D4672" s="326" t="s">
        <v>4183</v>
      </c>
      <c r="E4672" s="326" t="s">
        <v>18238</v>
      </c>
      <c r="F4672" s="326" t="s">
        <v>801</v>
      </c>
      <c r="G4672" s="326" t="s">
        <v>896</v>
      </c>
      <c r="H4672" s="326" t="s">
        <v>6249</v>
      </c>
      <c r="I4672" s="327">
        <v>0</v>
      </c>
      <c r="J4672" s="327">
        <v>0</v>
      </c>
      <c r="K4672" s="327">
        <v>0</v>
      </c>
      <c r="L4672" s="327">
        <v>0</v>
      </c>
      <c r="M4672" s="327">
        <v>0</v>
      </c>
      <c r="N4672" s="326" t="s">
        <v>7279</v>
      </c>
    </row>
    <row r="4673" spans="2:14" ht="15" hidden="1" x14ac:dyDescent="0.25">
      <c r="B4673" s="324" t="s">
        <v>18239</v>
      </c>
      <c r="C4673" s="324" t="s">
        <v>1255</v>
      </c>
      <c r="D4673" s="324" t="s">
        <v>4183</v>
      </c>
      <c r="E4673" s="324" t="s">
        <v>9683</v>
      </c>
      <c r="F4673" s="324" t="s">
        <v>801</v>
      </c>
      <c r="G4673" s="324" t="s">
        <v>896</v>
      </c>
      <c r="H4673" s="324" t="s">
        <v>6249</v>
      </c>
      <c r="I4673" s="325">
        <v>0</v>
      </c>
      <c r="J4673" s="325">
        <v>0</v>
      </c>
      <c r="K4673" s="325">
        <v>0</v>
      </c>
      <c r="L4673" s="325">
        <v>0</v>
      </c>
      <c r="M4673" s="325">
        <v>0</v>
      </c>
      <c r="N4673" s="324" t="s">
        <v>7279</v>
      </c>
    </row>
    <row r="4674" spans="2:14" ht="15" hidden="1" x14ac:dyDescent="0.25">
      <c r="B4674" s="326" t="s">
        <v>18240</v>
      </c>
      <c r="C4674" s="326" t="s">
        <v>1255</v>
      </c>
      <c r="D4674" s="326" t="s">
        <v>4183</v>
      </c>
      <c r="E4674" s="326" t="s">
        <v>9684</v>
      </c>
      <c r="F4674" s="326" t="s">
        <v>801</v>
      </c>
      <c r="G4674" s="326" t="s">
        <v>896</v>
      </c>
      <c r="H4674" s="326" t="s">
        <v>6249</v>
      </c>
      <c r="I4674" s="327">
        <v>0</v>
      </c>
      <c r="J4674" s="327">
        <v>0</v>
      </c>
      <c r="K4674" s="327">
        <v>0</v>
      </c>
      <c r="L4674" s="327">
        <v>0</v>
      </c>
      <c r="M4674" s="327">
        <v>0</v>
      </c>
      <c r="N4674" s="326" t="s">
        <v>7279</v>
      </c>
    </row>
    <row r="4675" spans="2:14" ht="15" hidden="1" x14ac:dyDescent="0.25">
      <c r="B4675" s="324" t="s">
        <v>18241</v>
      </c>
      <c r="C4675" s="324" t="s">
        <v>1255</v>
      </c>
      <c r="D4675" s="324" t="s">
        <v>4183</v>
      </c>
      <c r="E4675" s="324" t="s">
        <v>9685</v>
      </c>
      <c r="F4675" s="324" t="s">
        <v>801</v>
      </c>
      <c r="G4675" s="324" t="s">
        <v>896</v>
      </c>
      <c r="H4675" s="324" t="s">
        <v>6249</v>
      </c>
      <c r="I4675" s="325">
        <v>0</v>
      </c>
      <c r="J4675" s="325">
        <v>0</v>
      </c>
      <c r="K4675" s="325">
        <v>0</v>
      </c>
      <c r="L4675" s="325">
        <v>0</v>
      </c>
      <c r="M4675" s="325">
        <v>0</v>
      </c>
      <c r="N4675" s="324" t="s">
        <v>7279</v>
      </c>
    </row>
    <row r="4676" spans="2:14" ht="15" hidden="1" x14ac:dyDescent="0.25">
      <c r="B4676" s="326" t="s">
        <v>18242</v>
      </c>
      <c r="C4676" s="326" t="s">
        <v>1255</v>
      </c>
      <c r="D4676" s="326" t="s">
        <v>4183</v>
      </c>
      <c r="E4676" s="326" t="s">
        <v>9686</v>
      </c>
      <c r="F4676" s="326" t="s">
        <v>801</v>
      </c>
      <c r="G4676" s="326" t="s">
        <v>896</v>
      </c>
      <c r="H4676" s="326" t="s">
        <v>6249</v>
      </c>
      <c r="I4676" s="327">
        <v>0</v>
      </c>
      <c r="J4676" s="327">
        <v>0</v>
      </c>
      <c r="K4676" s="327">
        <v>0</v>
      </c>
      <c r="L4676" s="327">
        <v>0</v>
      </c>
      <c r="M4676" s="327">
        <v>0</v>
      </c>
      <c r="N4676" s="326" t="s">
        <v>7279</v>
      </c>
    </row>
    <row r="4677" spans="2:14" ht="15" hidden="1" x14ac:dyDescent="0.25">
      <c r="B4677" s="324" t="s">
        <v>18243</v>
      </c>
      <c r="C4677" s="324" t="s">
        <v>1255</v>
      </c>
      <c r="D4677" s="324" t="s">
        <v>4183</v>
      </c>
      <c r="E4677" s="324" t="s">
        <v>9687</v>
      </c>
      <c r="F4677" s="324" t="s">
        <v>801</v>
      </c>
      <c r="G4677" s="324" t="s">
        <v>896</v>
      </c>
      <c r="H4677" s="324" t="s">
        <v>6249</v>
      </c>
      <c r="I4677" s="325">
        <v>0</v>
      </c>
      <c r="J4677" s="325">
        <v>0</v>
      </c>
      <c r="K4677" s="325">
        <v>0</v>
      </c>
      <c r="L4677" s="325">
        <v>0</v>
      </c>
      <c r="M4677" s="325">
        <v>0</v>
      </c>
      <c r="N4677" s="324" t="s">
        <v>7279</v>
      </c>
    </row>
    <row r="4678" spans="2:14" ht="15" hidden="1" x14ac:dyDescent="0.25">
      <c r="B4678" s="326" t="s">
        <v>18244</v>
      </c>
      <c r="C4678" s="326" t="s">
        <v>1255</v>
      </c>
      <c r="D4678" s="326" t="s">
        <v>4183</v>
      </c>
      <c r="E4678" s="326" t="s">
        <v>9688</v>
      </c>
      <c r="F4678" s="326" t="s">
        <v>801</v>
      </c>
      <c r="G4678" s="326" t="s">
        <v>896</v>
      </c>
      <c r="H4678" s="326" t="s">
        <v>6249</v>
      </c>
      <c r="I4678" s="327">
        <v>0</v>
      </c>
      <c r="J4678" s="327">
        <v>0</v>
      </c>
      <c r="K4678" s="327">
        <v>0</v>
      </c>
      <c r="L4678" s="327">
        <v>0</v>
      </c>
      <c r="M4678" s="327">
        <v>0</v>
      </c>
      <c r="N4678" s="326" t="s">
        <v>7279</v>
      </c>
    </row>
    <row r="4679" spans="2:14" ht="15" hidden="1" x14ac:dyDescent="0.25">
      <c r="B4679" s="324" t="s">
        <v>18245</v>
      </c>
      <c r="C4679" s="324" t="s">
        <v>1255</v>
      </c>
      <c r="D4679" s="324" t="s">
        <v>4183</v>
      </c>
      <c r="E4679" s="324" t="s">
        <v>9689</v>
      </c>
      <c r="F4679" s="324" t="s">
        <v>801</v>
      </c>
      <c r="G4679" s="324" t="s">
        <v>896</v>
      </c>
      <c r="H4679" s="324" t="s">
        <v>6249</v>
      </c>
      <c r="I4679" s="325">
        <v>0</v>
      </c>
      <c r="J4679" s="325">
        <v>0</v>
      </c>
      <c r="K4679" s="325">
        <v>0</v>
      </c>
      <c r="L4679" s="325">
        <v>0</v>
      </c>
      <c r="M4679" s="325">
        <v>0</v>
      </c>
      <c r="N4679" s="324" t="s">
        <v>7279</v>
      </c>
    </row>
    <row r="4680" spans="2:14" ht="15" hidden="1" x14ac:dyDescent="0.25">
      <c r="B4680" s="326" t="s">
        <v>18246</v>
      </c>
      <c r="C4680" s="326" t="s">
        <v>1255</v>
      </c>
      <c r="D4680" s="326" t="s">
        <v>4183</v>
      </c>
      <c r="E4680" s="326" t="s">
        <v>9690</v>
      </c>
      <c r="F4680" s="326" t="s">
        <v>801</v>
      </c>
      <c r="G4680" s="326" t="s">
        <v>896</v>
      </c>
      <c r="H4680" s="326" t="s">
        <v>6249</v>
      </c>
      <c r="I4680" s="327">
        <v>0</v>
      </c>
      <c r="J4680" s="327">
        <v>0</v>
      </c>
      <c r="K4680" s="327">
        <v>0</v>
      </c>
      <c r="L4680" s="327">
        <v>0</v>
      </c>
      <c r="M4680" s="327">
        <v>0</v>
      </c>
      <c r="N4680" s="326" t="s">
        <v>7279</v>
      </c>
    </row>
    <row r="4681" spans="2:14" ht="15" hidden="1" x14ac:dyDescent="0.25">
      <c r="B4681" s="324" t="s">
        <v>18247</v>
      </c>
      <c r="C4681" s="324" t="s">
        <v>1255</v>
      </c>
      <c r="D4681" s="324" t="s">
        <v>4183</v>
      </c>
      <c r="E4681" s="324" t="s">
        <v>10726</v>
      </c>
      <c r="F4681" s="324" t="s">
        <v>1226</v>
      </c>
      <c r="G4681" s="324" t="s">
        <v>896</v>
      </c>
      <c r="H4681" s="324" t="s">
        <v>6249</v>
      </c>
      <c r="I4681" s="325">
        <v>0</v>
      </c>
      <c r="J4681" s="325">
        <v>0</v>
      </c>
      <c r="K4681" s="325">
        <v>0</v>
      </c>
      <c r="L4681" s="325">
        <v>0</v>
      </c>
      <c r="M4681" s="325">
        <v>0</v>
      </c>
      <c r="N4681" s="324" t="s">
        <v>7279</v>
      </c>
    </row>
    <row r="4682" spans="2:14" ht="15" hidden="1" x14ac:dyDescent="0.25">
      <c r="B4682" s="326" t="s">
        <v>18248</v>
      </c>
      <c r="C4682" s="326" t="s">
        <v>1255</v>
      </c>
      <c r="D4682" s="326" t="s">
        <v>4183</v>
      </c>
      <c r="E4682" s="326" t="s">
        <v>9691</v>
      </c>
      <c r="F4682" s="326" t="s">
        <v>801</v>
      </c>
      <c r="G4682" s="326" t="s">
        <v>896</v>
      </c>
      <c r="H4682" s="326" t="s">
        <v>6249</v>
      </c>
      <c r="I4682" s="327">
        <v>0</v>
      </c>
      <c r="J4682" s="327">
        <v>0</v>
      </c>
      <c r="K4682" s="327">
        <v>0</v>
      </c>
      <c r="L4682" s="327">
        <v>0</v>
      </c>
      <c r="M4682" s="327">
        <v>0</v>
      </c>
      <c r="N4682" s="326" t="s">
        <v>7279</v>
      </c>
    </row>
    <row r="4683" spans="2:14" ht="15" hidden="1" x14ac:dyDescent="0.25">
      <c r="B4683" s="324" t="s">
        <v>18249</v>
      </c>
      <c r="C4683" s="324" t="s">
        <v>1255</v>
      </c>
      <c r="D4683" s="324" t="s">
        <v>4183</v>
      </c>
      <c r="E4683" s="324" t="s">
        <v>10727</v>
      </c>
      <c r="F4683" s="324" t="s">
        <v>801</v>
      </c>
      <c r="G4683" s="324" t="s">
        <v>896</v>
      </c>
      <c r="H4683" s="324" t="s">
        <v>6249</v>
      </c>
      <c r="I4683" s="325">
        <v>0</v>
      </c>
      <c r="J4683" s="325">
        <v>0</v>
      </c>
      <c r="K4683" s="325">
        <v>0</v>
      </c>
      <c r="L4683" s="325">
        <v>0</v>
      </c>
      <c r="M4683" s="325">
        <v>0</v>
      </c>
      <c r="N4683" s="324" t="s">
        <v>7279</v>
      </c>
    </row>
    <row r="4684" spans="2:14" ht="15" hidden="1" x14ac:dyDescent="0.25">
      <c r="B4684" s="326" t="s">
        <v>18250</v>
      </c>
      <c r="C4684" s="326" t="s">
        <v>1255</v>
      </c>
      <c r="D4684" s="326" t="s">
        <v>4183</v>
      </c>
      <c r="E4684" s="326" t="s">
        <v>9692</v>
      </c>
      <c r="F4684" s="326" t="s">
        <v>801</v>
      </c>
      <c r="G4684" s="326" t="s">
        <v>896</v>
      </c>
      <c r="H4684" s="326" t="s">
        <v>6249</v>
      </c>
      <c r="I4684" s="327">
        <v>0</v>
      </c>
      <c r="J4684" s="327">
        <v>0</v>
      </c>
      <c r="K4684" s="327">
        <v>0</v>
      </c>
      <c r="L4684" s="327">
        <v>0</v>
      </c>
      <c r="M4684" s="327">
        <v>0</v>
      </c>
      <c r="N4684" s="326" t="s">
        <v>7279</v>
      </c>
    </row>
    <row r="4685" spans="2:14" ht="15" hidden="1" x14ac:dyDescent="0.25">
      <c r="B4685" s="324" t="s">
        <v>18251</v>
      </c>
      <c r="C4685" s="324" t="s">
        <v>1255</v>
      </c>
      <c r="D4685" s="324" t="s">
        <v>4183</v>
      </c>
      <c r="E4685" s="324" t="s">
        <v>21796</v>
      </c>
      <c r="F4685" s="324" t="s">
        <v>811</v>
      </c>
      <c r="G4685" s="324" t="s">
        <v>896</v>
      </c>
      <c r="H4685" s="324" t="s">
        <v>6249</v>
      </c>
      <c r="I4685" s="325">
        <v>0</v>
      </c>
      <c r="J4685" s="325">
        <v>0</v>
      </c>
      <c r="K4685" s="325">
        <v>0</v>
      </c>
      <c r="L4685" s="325">
        <v>0</v>
      </c>
      <c r="M4685" s="325">
        <v>0</v>
      </c>
      <c r="N4685" s="324" t="s">
        <v>7279</v>
      </c>
    </row>
    <row r="4686" spans="2:14" ht="15" hidden="1" x14ac:dyDescent="0.25">
      <c r="B4686" s="326" t="s">
        <v>18252</v>
      </c>
      <c r="C4686" s="326" t="s">
        <v>1255</v>
      </c>
      <c r="D4686" s="326" t="s">
        <v>4183</v>
      </c>
      <c r="E4686" s="326" t="s">
        <v>9694</v>
      </c>
      <c r="F4686" s="326" t="s">
        <v>801</v>
      </c>
      <c r="G4686" s="326" t="s">
        <v>896</v>
      </c>
      <c r="H4686" s="326" t="s">
        <v>6249</v>
      </c>
      <c r="I4686" s="327">
        <v>0</v>
      </c>
      <c r="J4686" s="327">
        <v>0</v>
      </c>
      <c r="K4686" s="327">
        <v>0</v>
      </c>
      <c r="L4686" s="327">
        <v>0</v>
      </c>
      <c r="M4686" s="327">
        <v>0</v>
      </c>
      <c r="N4686" s="326" t="s">
        <v>7279</v>
      </c>
    </row>
    <row r="4687" spans="2:14" ht="15" hidden="1" x14ac:dyDescent="0.25">
      <c r="B4687" s="324" t="s">
        <v>18253</v>
      </c>
      <c r="C4687" s="324" t="s">
        <v>1255</v>
      </c>
      <c r="D4687" s="324" t="s">
        <v>4183</v>
      </c>
      <c r="E4687" s="324" t="s">
        <v>9695</v>
      </c>
      <c r="F4687" s="324" t="s">
        <v>801</v>
      </c>
      <c r="G4687" s="324" t="s">
        <v>896</v>
      </c>
      <c r="H4687" s="324" t="s">
        <v>6249</v>
      </c>
      <c r="I4687" s="325">
        <v>0</v>
      </c>
      <c r="J4687" s="325">
        <v>0</v>
      </c>
      <c r="K4687" s="325">
        <v>0</v>
      </c>
      <c r="L4687" s="325">
        <v>0</v>
      </c>
      <c r="M4687" s="325">
        <v>0</v>
      </c>
      <c r="N4687" s="324" t="s">
        <v>7279</v>
      </c>
    </row>
    <row r="4688" spans="2:14" ht="15" hidden="1" x14ac:dyDescent="0.25">
      <c r="B4688" s="326" t="s">
        <v>18254</v>
      </c>
      <c r="C4688" s="326" t="s">
        <v>1255</v>
      </c>
      <c r="D4688" s="326" t="s">
        <v>4183</v>
      </c>
      <c r="E4688" s="326" t="s">
        <v>9696</v>
      </c>
      <c r="F4688" s="326" t="s">
        <v>2327</v>
      </c>
      <c r="G4688" s="326" t="s">
        <v>896</v>
      </c>
      <c r="H4688" s="326" t="s">
        <v>6249</v>
      </c>
      <c r="I4688" s="327">
        <v>0</v>
      </c>
      <c r="J4688" s="327">
        <v>0</v>
      </c>
      <c r="K4688" s="327">
        <v>0</v>
      </c>
      <c r="L4688" s="327">
        <v>0</v>
      </c>
      <c r="M4688" s="327">
        <v>0</v>
      </c>
      <c r="N4688" s="326" t="s">
        <v>7279</v>
      </c>
    </row>
    <row r="4689" spans="2:14" ht="15" hidden="1" x14ac:dyDescent="0.25">
      <c r="B4689" s="324" t="s">
        <v>18255</v>
      </c>
      <c r="C4689" s="324" t="s">
        <v>1255</v>
      </c>
      <c r="D4689" s="324" t="s">
        <v>4183</v>
      </c>
      <c r="E4689" s="324" t="s">
        <v>9697</v>
      </c>
      <c r="F4689" s="324" t="s">
        <v>2327</v>
      </c>
      <c r="G4689" s="324" t="s">
        <v>896</v>
      </c>
      <c r="H4689" s="324" t="s">
        <v>6249</v>
      </c>
      <c r="I4689" s="325">
        <v>0</v>
      </c>
      <c r="J4689" s="325">
        <v>0</v>
      </c>
      <c r="K4689" s="325">
        <v>0</v>
      </c>
      <c r="L4689" s="325">
        <v>0</v>
      </c>
      <c r="M4689" s="325">
        <v>0</v>
      </c>
      <c r="N4689" s="324" t="s">
        <v>7279</v>
      </c>
    </row>
    <row r="4690" spans="2:14" ht="15" hidden="1" x14ac:dyDescent="0.25">
      <c r="B4690" s="326" t="s">
        <v>18256</v>
      </c>
      <c r="C4690" s="326" t="s">
        <v>1255</v>
      </c>
      <c r="D4690" s="326" t="s">
        <v>4183</v>
      </c>
      <c r="E4690" s="326" t="s">
        <v>9698</v>
      </c>
      <c r="F4690" s="326" t="s">
        <v>801</v>
      </c>
      <c r="G4690" s="326" t="s">
        <v>896</v>
      </c>
      <c r="H4690" s="326" t="s">
        <v>6249</v>
      </c>
      <c r="I4690" s="327">
        <v>0</v>
      </c>
      <c r="J4690" s="327">
        <v>0</v>
      </c>
      <c r="K4690" s="327">
        <v>0</v>
      </c>
      <c r="L4690" s="327">
        <v>0</v>
      </c>
      <c r="M4690" s="327">
        <v>0</v>
      </c>
      <c r="N4690" s="326" t="s">
        <v>7279</v>
      </c>
    </row>
    <row r="4691" spans="2:14" ht="15" hidden="1" x14ac:dyDescent="0.25">
      <c r="B4691" s="324" t="s">
        <v>18257</v>
      </c>
      <c r="C4691" s="324" t="s">
        <v>1255</v>
      </c>
      <c r="D4691" s="324" t="s">
        <v>4183</v>
      </c>
      <c r="E4691" s="324" t="s">
        <v>9699</v>
      </c>
      <c r="F4691" s="324" t="s">
        <v>2327</v>
      </c>
      <c r="G4691" s="324" t="s">
        <v>896</v>
      </c>
      <c r="H4691" s="324" t="s">
        <v>6249</v>
      </c>
      <c r="I4691" s="325">
        <v>0</v>
      </c>
      <c r="J4691" s="325">
        <v>0</v>
      </c>
      <c r="K4691" s="325">
        <v>0</v>
      </c>
      <c r="L4691" s="325">
        <v>0</v>
      </c>
      <c r="M4691" s="325">
        <v>0</v>
      </c>
      <c r="N4691" s="324" t="s">
        <v>7279</v>
      </c>
    </row>
    <row r="4692" spans="2:14" ht="15" hidden="1" x14ac:dyDescent="0.25">
      <c r="B4692" s="326" t="s">
        <v>18258</v>
      </c>
      <c r="C4692" s="326" t="s">
        <v>1255</v>
      </c>
      <c r="D4692" s="326" t="s">
        <v>4183</v>
      </c>
      <c r="E4692" s="326" t="s">
        <v>9700</v>
      </c>
      <c r="F4692" s="326" t="s">
        <v>801</v>
      </c>
      <c r="G4692" s="326" t="s">
        <v>896</v>
      </c>
      <c r="H4692" s="326" t="s">
        <v>6249</v>
      </c>
      <c r="I4692" s="327">
        <v>0</v>
      </c>
      <c r="J4692" s="327">
        <v>0</v>
      </c>
      <c r="K4692" s="327">
        <v>0</v>
      </c>
      <c r="L4692" s="327">
        <v>0</v>
      </c>
      <c r="M4692" s="327">
        <v>0</v>
      </c>
      <c r="N4692" s="326" t="s">
        <v>7279</v>
      </c>
    </row>
    <row r="4693" spans="2:14" ht="15" hidden="1" x14ac:dyDescent="0.25">
      <c r="B4693" s="324" t="s">
        <v>18259</v>
      </c>
      <c r="C4693" s="324" t="s">
        <v>1255</v>
      </c>
      <c r="D4693" s="324" t="s">
        <v>4183</v>
      </c>
      <c r="E4693" s="324" t="s">
        <v>9701</v>
      </c>
      <c r="F4693" s="324" t="s">
        <v>801</v>
      </c>
      <c r="G4693" s="324" t="s">
        <v>896</v>
      </c>
      <c r="H4693" s="324" t="s">
        <v>6249</v>
      </c>
      <c r="I4693" s="325">
        <v>0</v>
      </c>
      <c r="J4693" s="325">
        <v>0</v>
      </c>
      <c r="K4693" s="325">
        <v>0</v>
      </c>
      <c r="L4693" s="325">
        <v>0</v>
      </c>
      <c r="M4693" s="325">
        <v>0</v>
      </c>
      <c r="N4693" s="324" t="s">
        <v>7279</v>
      </c>
    </row>
    <row r="4694" spans="2:14" ht="15" hidden="1" x14ac:dyDescent="0.25">
      <c r="B4694" s="326" t="s">
        <v>18260</v>
      </c>
      <c r="C4694" s="326" t="s">
        <v>1255</v>
      </c>
      <c r="D4694" s="326" t="s">
        <v>4183</v>
      </c>
      <c r="E4694" s="326" t="s">
        <v>18261</v>
      </c>
      <c r="F4694" s="326" t="s">
        <v>2327</v>
      </c>
      <c r="G4694" s="326" t="s">
        <v>896</v>
      </c>
      <c r="H4694" s="326" t="s">
        <v>6249</v>
      </c>
      <c r="I4694" s="327">
        <v>0</v>
      </c>
      <c r="J4694" s="327">
        <v>0</v>
      </c>
      <c r="K4694" s="327">
        <v>0</v>
      </c>
      <c r="L4694" s="327">
        <v>0</v>
      </c>
      <c r="M4694" s="327">
        <v>0</v>
      </c>
      <c r="N4694" s="326" t="s">
        <v>7279</v>
      </c>
    </row>
    <row r="4695" spans="2:14" ht="15" hidden="1" x14ac:dyDescent="0.25">
      <c r="B4695" s="324" t="s">
        <v>18262</v>
      </c>
      <c r="C4695" s="324" t="s">
        <v>1255</v>
      </c>
      <c r="D4695" s="324" t="s">
        <v>4183</v>
      </c>
      <c r="E4695" s="324" t="s">
        <v>9703</v>
      </c>
      <c r="F4695" s="324" t="s">
        <v>1226</v>
      </c>
      <c r="G4695" s="324" t="s">
        <v>896</v>
      </c>
      <c r="H4695" s="324" t="s">
        <v>6249</v>
      </c>
      <c r="I4695" s="325">
        <v>0</v>
      </c>
      <c r="J4695" s="325">
        <v>0</v>
      </c>
      <c r="K4695" s="325">
        <v>0</v>
      </c>
      <c r="L4695" s="325">
        <v>0</v>
      </c>
      <c r="M4695" s="325">
        <v>0</v>
      </c>
      <c r="N4695" s="324" t="s">
        <v>7279</v>
      </c>
    </row>
    <row r="4696" spans="2:14" ht="15" hidden="1" x14ac:dyDescent="0.25">
      <c r="B4696" s="326" t="s">
        <v>18263</v>
      </c>
      <c r="C4696" s="326" t="s">
        <v>1255</v>
      </c>
      <c r="D4696" s="326" t="s">
        <v>4183</v>
      </c>
      <c r="E4696" s="326" t="s">
        <v>9704</v>
      </c>
      <c r="F4696" s="326" t="s">
        <v>2327</v>
      </c>
      <c r="G4696" s="326" t="s">
        <v>896</v>
      </c>
      <c r="H4696" s="326" t="s">
        <v>6249</v>
      </c>
      <c r="I4696" s="327">
        <v>0</v>
      </c>
      <c r="J4696" s="327">
        <v>0</v>
      </c>
      <c r="K4696" s="327">
        <v>0</v>
      </c>
      <c r="L4696" s="327">
        <v>0</v>
      </c>
      <c r="M4696" s="327">
        <v>0</v>
      </c>
      <c r="N4696" s="326" t="s">
        <v>7279</v>
      </c>
    </row>
    <row r="4697" spans="2:14" ht="15" hidden="1" x14ac:dyDescent="0.25">
      <c r="B4697" s="324" t="s">
        <v>18264</v>
      </c>
      <c r="C4697" s="324" t="s">
        <v>1255</v>
      </c>
      <c r="D4697" s="324" t="s">
        <v>4183</v>
      </c>
      <c r="E4697" s="324" t="s">
        <v>9705</v>
      </c>
      <c r="F4697" s="324" t="s">
        <v>801</v>
      </c>
      <c r="G4697" s="324" t="s">
        <v>896</v>
      </c>
      <c r="H4697" s="324" t="s">
        <v>6249</v>
      </c>
      <c r="I4697" s="325">
        <v>0</v>
      </c>
      <c r="J4697" s="325">
        <v>0</v>
      </c>
      <c r="K4697" s="325">
        <v>0</v>
      </c>
      <c r="L4697" s="325">
        <v>0</v>
      </c>
      <c r="M4697" s="325">
        <v>0</v>
      </c>
      <c r="N4697" s="324" t="s">
        <v>7279</v>
      </c>
    </row>
    <row r="4698" spans="2:14" ht="15" hidden="1" x14ac:dyDescent="0.25">
      <c r="B4698" s="326" t="s">
        <v>18265</v>
      </c>
      <c r="C4698" s="326" t="s">
        <v>1255</v>
      </c>
      <c r="D4698" s="326" t="s">
        <v>4183</v>
      </c>
      <c r="E4698" s="326" t="s">
        <v>9826</v>
      </c>
      <c r="F4698" s="326" t="s">
        <v>1226</v>
      </c>
      <c r="G4698" s="326" t="s">
        <v>896</v>
      </c>
      <c r="H4698" s="326" t="s">
        <v>6249</v>
      </c>
      <c r="I4698" s="327">
        <v>0</v>
      </c>
      <c r="J4698" s="327">
        <v>0</v>
      </c>
      <c r="K4698" s="327">
        <v>0</v>
      </c>
      <c r="L4698" s="327">
        <v>0</v>
      </c>
      <c r="M4698" s="327">
        <v>0</v>
      </c>
      <c r="N4698" s="326" t="s">
        <v>7279</v>
      </c>
    </row>
    <row r="4699" spans="2:14" ht="15" hidden="1" x14ac:dyDescent="0.25">
      <c r="B4699" s="324" t="s">
        <v>18266</v>
      </c>
      <c r="C4699" s="324" t="s">
        <v>1255</v>
      </c>
      <c r="D4699" s="324" t="s">
        <v>4183</v>
      </c>
      <c r="E4699" s="324" t="s">
        <v>9706</v>
      </c>
      <c r="F4699" s="324" t="s">
        <v>2327</v>
      </c>
      <c r="G4699" s="324" t="s">
        <v>896</v>
      </c>
      <c r="H4699" s="324" t="s">
        <v>6249</v>
      </c>
      <c r="I4699" s="325">
        <v>0</v>
      </c>
      <c r="J4699" s="325">
        <v>0</v>
      </c>
      <c r="K4699" s="325">
        <v>0</v>
      </c>
      <c r="L4699" s="325">
        <v>0</v>
      </c>
      <c r="M4699" s="325">
        <v>0</v>
      </c>
      <c r="N4699" s="324" t="s">
        <v>7279</v>
      </c>
    </row>
    <row r="4700" spans="2:14" ht="15" hidden="1" x14ac:dyDescent="0.25">
      <c r="B4700" s="326" t="s">
        <v>18267</v>
      </c>
      <c r="C4700" s="326" t="s">
        <v>1255</v>
      </c>
      <c r="D4700" s="326" t="s">
        <v>4183</v>
      </c>
      <c r="E4700" s="326" t="s">
        <v>9707</v>
      </c>
      <c r="F4700" s="326" t="s">
        <v>2599</v>
      </c>
      <c r="G4700" s="326" t="s">
        <v>896</v>
      </c>
      <c r="H4700" s="326" t="s">
        <v>6249</v>
      </c>
      <c r="I4700" s="327">
        <v>0</v>
      </c>
      <c r="J4700" s="327">
        <v>0</v>
      </c>
      <c r="K4700" s="327">
        <v>0</v>
      </c>
      <c r="L4700" s="327">
        <v>0</v>
      </c>
      <c r="M4700" s="327">
        <v>0</v>
      </c>
      <c r="N4700" s="326" t="s">
        <v>7279</v>
      </c>
    </row>
    <row r="4701" spans="2:14" ht="15" hidden="1" x14ac:dyDescent="0.25">
      <c r="B4701" s="324" t="s">
        <v>18268</v>
      </c>
      <c r="C4701" s="324" t="s">
        <v>1255</v>
      </c>
      <c r="D4701" s="324" t="s">
        <v>4183</v>
      </c>
      <c r="E4701" s="324" t="s">
        <v>9708</v>
      </c>
      <c r="F4701" s="324" t="s">
        <v>2327</v>
      </c>
      <c r="G4701" s="324" t="s">
        <v>896</v>
      </c>
      <c r="H4701" s="324" t="s">
        <v>6249</v>
      </c>
      <c r="I4701" s="325">
        <v>0</v>
      </c>
      <c r="J4701" s="325">
        <v>0</v>
      </c>
      <c r="K4701" s="325">
        <v>0</v>
      </c>
      <c r="L4701" s="325">
        <v>0</v>
      </c>
      <c r="M4701" s="325">
        <v>0</v>
      </c>
      <c r="N4701" s="324" t="s">
        <v>7279</v>
      </c>
    </row>
    <row r="4702" spans="2:14" ht="15" hidden="1" x14ac:dyDescent="0.25">
      <c r="B4702" s="326" t="s">
        <v>18269</v>
      </c>
      <c r="C4702" s="326" t="s">
        <v>1255</v>
      </c>
      <c r="D4702" s="326" t="s">
        <v>4183</v>
      </c>
      <c r="E4702" s="326" t="s">
        <v>9709</v>
      </c>
      <c r="F4702" s="326" t="s">
        <v>2327</v>
      </c>
      <c r="G4702" s="326" t="s">
        <v>896</v>
      </c>
      <c r="H4702" s="326" t="s">
        <v>6249</v>
      </c>
      <c r="I4702" s="327">
        <v>0</v>
      </c>
      <c r="J4702" s="327">
        <v>0</v>
      </c>
      <c r="K4702" s="327">
        <v>0</v>
      </c>
      <c r="L4702" s="327">
        <v>0</v>
      </c>
      <c r="M4702" s="327">
        <v>0</v>
      </c>
      <c r="N4702" s="326" t="s">
        <v>7279</v>
      </c>
    </row>
    <row r="4703" spans="2:14" ht="15" hidden="1" x14ac:dyDescent="0.25">
      <c r="B4703" s="324" t="s">
        <v>18270</v>
      </c>
      <c r="C4703" s="324" t="s">
        <v>1255</v>
      </c>
      <c r="D4703" s="324" t="s">
        <v>4183</v>
      </c>
      <c r="E4703" s="324" t="s">
        <v>9710</v>
      </c>
      <c r="F4703" s="324" t="s">
        <v>2327</v>
      </c>
      <c r="G4703" s="324" t="s">
        <v>896</v>
      </c>
      <c r="H4703" s="324" t="s">
        <v>6249</v>
      </c>
      <c r="I4703" s="325">
        <v>0</v>
      </c>
      <c r="J4703" s="325">
        <v>0</v>
      </c>
      <c r="K4703" s="325">
        <v>0</v>
      </c>
      <c r="L4703" s="325">
        <v>0</v>
      </c>
      <c r="M4703" s="325">
        <v>0</v>
      </c>
      <c r="N4703" s="324" t="s">
        <v>7279</v>
      </c>
    </row>
    <row r="4704" spans="2:14" ht="15" hidden="1" x14ac:dyDescent="0.25">
      <c r="B4704" s="326" t="s">
        <v>18271</v>
      </c>
      <c r="C4704" s="326" t="s">
        <v>1255</v>
      </c>
      <c r="D4704" s="326" t="s">
        <v>4183</v>
      </c>
      <c r="E4704" s="326" t="s">
        <v>9711</v>
      </c>
      <c r="F4704" s="326" t="s">
        <v>2327</v>
      </c>
      <c r="G4704" s="326" t="s">
        <v>896</v>
      </c>
      <c r="H4704" s="326" t="s">
        <v>6249</v>
      </c>
      <c r="I4704" s="327">
        <v>0</v>
      </c>
      <c r="J4704" s="327">
        <v>0</v>
      </c>
      <c r="K4704" s="327">
        <v>0</v>
      </c>
      <c r="L4704" s="327">
        <v>0</v>
      </c>
      <c r="M4704" s="327">
        <v>0</v>
      </c>
      <c r="N4704" s="326" t="s">
        <v>7279</v>
      </c>
    </row>
    <row r="4705" spans="2:14" ht="15" hidden="1" x14ac:dyDescent="0.25">
      <c r="B4705" s="324" t="s">
        <v>18272</v>
      </c>
      <c r="C4705" s="324" t="s">
        <v>1255</v>
      </c>
      <c r="D4705" s="324" t="s">
        <v>4183</v>
      </c>
      <c r="E4705" s="324" t="s">
        <v>9712</v>
      </c>
      <c r="F4705" s="324" t="s">
        <v>2327</v>
      </c>
      <c r="G4705" s="324" t="s">
        <v>896</v>
      </c>
      <c r="H4705" s="324" t="s">
        <v>6249</v>
      </c>
      <c r="I4705" s="325">
        <v>0</v>
      </c>
      <c r="J4705" s="325">
        <v>0</v>
      </c>
      <c r="K4705" s="325">
        <v>0</v>
      </c>
      <c r="L4705" s="325">
        <v>0</v>
      </c>
      <c r="M4705" s="325">
        <v>0</v>
      </c>
      <c r="N4705" s="324" t="s">
        <v>7279</v>
      </c>
    </row>
    <row r="4706" spans="2:14" ht="15" hidden="1" x14ac:dyDescent="0.25">
      <c r="B4706" s="326" t="s">
        <v>18273</v>
      </c>
      <c r="C4706" s="326" t="s">
        <v>1255</v>
      </c>
      <c r="D4706" s="326" t="s">
        <v>4183</v>
      </c>
      <c r="E4706" s="326" t="s">
        <v>9713</v>
      </c>
      <c r="F4706" s="326" t="s">
        <v>2327</v>
      </c>
      <c r="G4706" s="326" t="s">
        <v>896</v>
      </c>
      <c r="H4706" s="326" t="s">
        <v>6249</v>
      </c>
      <c r="I4706" s="327">
        <v>0</v>
      </c>
      <c r="J4706" s="327">
        <v>0</v>
      </c>
      <c r="K4706" s="327">
        <v>0</v>
      </c>
      <c r="L4706" s="327">
        <v>0</v>
      </c>
      <c r="M4706" s="327">
        <v>0</v>
      </c>
      <c r="N4706" s="326" t="s">
        <v>7279</v>
      </c>
    </row>
    <row r="4707" spans="2:14" ht="15" hidden="1" x14ac:dyDescent="0.25">
      <c r="B4707" s="324" t="s">
        <v>18274</v>
      </c>
      <c r="C4707" s="324" t="s">
        <v>1255</v>
      </c>
      <c r="D4707" s="324" t="s">
        <v>4183</v>
      </c>
      <c r="E4707" s="324" t="s">
        <v>9714</v>
      </c>
      <c r="F4707" s="324" t="s">
        <v>2327</v>
      </c>
      <c r="G4707" s="324" t="s">
        <v>896</v>
      </c>
      <c r="H4707" s="324" t="s">
        <v>6249</v>
      </c>
      <c r="I4707" s="325">
        <v>0</v>
      </c>
      <c r="J4707" s="325">
        <v>0</v>
      </c>
      <c r="K4707" s="325">
        <v>0</v>
      </c>
      <c r="L4707" s="325">
        <v>0</v>
      </c>
      <c r="M4707" s="325">
        <v>0</v>
      </c>
      <c r="N4707" s="324" t="s">
        <v>7279</v>
      </c>
    </row>
    <row r="4708" spans="2:14" ht="15" hidden="1" x14ac:dyDescent="0.25">
      <c r="B4708" s="326" t="s">
        <v>18275</v>
      </c>
      <c r="C4708" s="326" t="s">
        <v>1255</v>
      </c>
      <c r="D4708" s="326" t="s">
        <v>4183</v>
      </c>
      <c r="E4708" s="326" t="s">
        <v>9715</v>
      </c>
      <c r="F4708" s="326" t="s">
        <v>801</v>
      </c>
      <c r="G4708" s="326" t="s">
        <v>896</v>
      </c>
      <c r="H4708" s="326" t="s">
        <v>6249</v>
      </c>
      <c r="I4708" s="327">
        <v>0</v>
      </c>
      <c r="J4708" s="327">
        <v>0</v>
      </c>
      <c r="K4708" s="327">
        <v>0</v>
      </c>
      <c r="L4708" s="327">
        <v>0</v>
      </c>
      <c r="M4708" s="327">
        <v>0</v>
      </c>
      <c r="N4708" s="326" t="s">
        <v>7279</v>
      </c>
    </row>
    <row r="4709" spans="2:14" ht="15" hidden="1" x14ac:dyDescent="0.25">
      <c r="B4709" s="324" t="s">
        <v>18276</v>
      </c>
      <c r="C4709" s="324" t="s">
        <v>1255</v>
      </c>
      <c r="D4709" s="324" t="s">
        <v>4183</v>
      </c>
      <c r="E4709" s="324" t="s">
        <v>9716</v>
      </c>
      <c r="F4709" s="324" t="s">
        <v>2327</v>
      </c>
      <c r="G4709" s="324" t="s">
        <v>896</v>
      </c>
      <c r="H4709" s="324" t="s">
        <v>6249</v>
      </c>
      <c r="I4709" s="325">
        <v>0</v>
      </c>
      <c r="J4709" s="325">
        <v>0</v>
      </c>
      <c r="K4709" s="325">
        <v>0</v>
      </c>
      <c r="L4709" s="325">
        <v>0</v>
      </c>
      <c r="M4709" s="325">
        <v>0</v>
      </c>
      <c r="N4709" s="324" t="s">
        <v>7279</v>
      </c>
    </row>
    <row r="4710" spans="2:14" ht="15" hidden="1" x14ac:dyDescent="0.25">
      <c r="B4710" s="326" t="s">
        <v>18277</v>
      </c>
      <c r="C4710" s="326" t="s">
        <v>1255</v>
      </c>
      <c r="D4710" s="326" t="s">
        <v>4183</v>
      </c>
      <c r="E4710" s="326" t="s">
        <v>9717</v>
      </c>
      <c r="F4710" s="326" t="s">
        <v>801</v>
      </c>
      <c r="G4710" s="326" t="s">
        <v>896</v>
      </c>
      <c r="H4710" s="326" t="s">
        <v>6249</v>
      </c>
      <c r="I4710" s="327">
        <v>0</v>
      </c>
      <c r="J4710" s="327">
        <v>0</v>
      </c>
      <c r="K4710" s="327">
        <v>0</v>
      </c>
      <c r="L4710" s="327">
        <v>0</v>
      </c>
      <c r="M4710" s="327">
        <v>0</v>
      </c>
      <c r="N4710" s="326" t="s">
        <v>7279</v>
      </c>
    </row>
    <row r="4711" spans="2:14" ht="15" hidden="1" x14ac:dyDescent="0.25">
      <c r="B4711" s="324" t="s">
        <v>18278</v>
      </c>
      <c r="C4711" s="324" t="s">
        <v>1255</v>
      </c>
      <c r="D4711" s="324" t="s">
        <v>4183</v>
      </c>
      <c r="E4711" s="324" t="s">
        <v>9718</v>
      </c>
      <c r="F4711" s="324" t="s">
        <v>801</v>
      </c>
      <c r="G4711" s="324" t="s">
        <v>896</v>
      </c>
      <c r="H4711" s="324" t="s">
        <v>6249</v>
      </c>
      <c r="I4711" s="325">
        <v>0</v>
      </c>
      <c r="J4711" s="325">
        <v>0</v>
      </c>
      <c r="K4711" s="325">
        <v>0</v>
      </c>
      <c r="L4711" s="325">
        <v>0</v>
      </c>
      <c r="M4711" s="325">
        <v>0</v>
      </c>
      <c r="N4711" s="324" t="s">
        <v>7279</v>
      </c>
    </row>
    <row r="4712" spans="2:14" ht="15" hidden="1" x14ac:dyDescent="0.25">
      <c r="B4712" s="326" t="s">
        <v>18279</v>
      </c>
      <c r="C4712" s="326" t="s">
        <v>1255</v>
      </c>
      <c r="D4712" s="326" t="s">
        <v>4183</v>
      </c>
      <c r="E4712" s="326" t="s">
        <v>9719</v>
      </c>
      <c r="F4712" s="326" t="s">
        <v>801</v>
      </c>
      <c r="G4712" s="326" t="s">
        <v>896</v>
      </c>
      <c r="H4712" s="326" t="s">
        <v>6249</v>
      </c>
      <c r="I4712" s="327">
        <v>0</v>
      </c>
      <c r="J4712" s="327">
        <v>0</v>
      </c>
      <c r="K4712" s="327">
        <v>0</v>
      </c>
      <c r="L4712" s="327">
        <v>0</v>
      </c>
      <c r="M4712" s="327">
        <v>0</v>
      </c>
      <c r="N4712" s="326" t="s">
        <v>7279</v>
      </c>
    </row>
    <row r="4713" spans="2:14" ht="15" hidden="1" x14ac:dyDescent="0.25">
      <c r="B4713" s="324" t="s">
        <v>18280</v>
      </c>
      <c r="C4713" s="324" t="s">
        <v>1255</v>
      </c>
      <c r="D4713" s="324" t="s">
        <v>4183</v>
      </c>
      <c r="E4713" s="324" t="s">
        <v>9720</v>
      </c>
      <c r="F4713" s="324" t="s">
        <v>2327</v>
      </c>
      <c r="G4713" s="324" t="s">
        <v>896</v>
      </c>
      <c r="H4713" s="324" t="s">
        <v>6249</v>
      </c>
      <c r="I4713" s="325">
        <v>0</v>
      </c>
      <c r="J4713" s="325">
        <v>0</v>
      </c>
      <c r="K4713" s="325">
        <v>0</v>
      </c>
      <c r="L4713" s="325">
        <v>0</v>
      </c>
      <c r="M4713" s="325">
        <v>0</v>
      </c>
      <c r="N4713" s="324" t="s">
        <v>7279</v>
      </c>
    </row>
    <row r="4714" spans="2:14" ht="15" hidden="1" x14ac:dyDescent="0.25">
      <c r="B4714" s="326" t="s">
        <v>18281</v>
      </c>
      <c r="C4714" s="326" t="s">
        <v>1255</v>
      </c>
      <c r="D4714" s="326" t="s">
        <v>4183</v>
      </c>
      <c r="E4714" s="326" t="s">
        <v>9721</v>
      </c>
      <c r="F4714" s="326" t="s">
        <v>2327</v>
      </c>
      <c r="G4714" s="326" t="s">
        <v>896</v>
      </c>
      <c r="H4714" s="326" t="s">
        <v>6249</v>
      </c>
      <c r="I4714" s="327">
        <v>0</v>
      </c>
      <c r="J4714" s="327">
        <v>0</v>
      </c>
      <c r="K4714" s="327">
        <v>0</v>
      </c>
      <c r="L4714" s="327">
        <v>0</v>
      </c>
      <c r="M4714" s="327">
        <v>0</v>
      </c>
      <c r="N4714" s="326" t="s">
        <v>7279</v>
      </c>
    </row>
    <row r="4715" spans="2:14" ht="15" hidden="1" x14ac:dyDescent="0.25">
      <c r="B4715" s="324" t="s">
        <v>18282</v>
      </c>
      <c r="C4715" s="324" t="s">
        <v>1255</v>
      </c>
      <c r="D4715" s="324" t="s">
        <v>4183</v>
      </c>
      <c r="E4715" s="324" t="s">
        <v>9722</v>
      </c>
      <c r="F4715" s="324" t="s">
        <v>1226</v>
      </c>
      <c r="G4715" s="324" t="s">
        <v>896</v>
      </c>
      <c r="H4715" s="324" t="s">
        <v>6249</v>
      </c>
      <c r="I4715" s="325">
        <v>0</v>
      </c>
      <c r="J4715" s="325">
        <v>0</v>
      </c>
      <c r="K4715" s="325">
        <v>0</v>
      </c>
      <c r="L4715" s="325">
        <v>0</v>
      </c>
      <c r="M4715" s="325">
        <v>0</v>
      </c>
      <c r="N4715" s="324" t="s">
        <v>7279</v>
      </c>
    </row>
    <row r="4716" spans="2:14" ht="15" hidden="1" x14ac:dyDescent="0.25">
      <c r="B4716" s="326" t="s">
        <v>18283</v>
      </c>
      <c r="C4716" s="326" t="s">
        <v>1255</v>
      </c>
      <c r="D4716" s="326" t="s">
        <v>4183</v>
      </c>
      <c r="E4716" s="326" t="s">
        <v>9723</v>
      </c>
      <c r="F4716" s="326" t="s">
        <v>801</v>
      </c>
      <c r="G4716" s="326" t="s">
        <v>896</v>
      </c>
      <c r="H4716" s="326" t="s">
        <v>6249</v>
      </c>
      <c r="I4716" s="327">
        <v>0</v>
      </c>
      <c r="J4716" s="327">
        <v>0</v>
      </c>
      <c r="K4716" s="327">
        <v>0</v>
      </c>
      <c r="L4716" s="327">
        <v>0</v>
      </c>
      <c r="M4716" s="327">
        <v>0</v>
      </c>
      <c r="N4716" s="326" t="s">
        <v>7279</v>
      </c>
    </row>
    <row r="4717" spans="2:14" ht="15" hidden="1" x14ac:dyDescent="0.25">
      <c r="B4717" s="324" t="s">
        <v>18284</v>
      </c>
      <c r="C4717" s="324" t="s">
        <v>1255</v>
      </c>
      <c r="D4717" s="324" t="s">
        <v>4183</v>
      </c>
      <c r="E4717" s="324" t="s">
        <v>9724</v>
      </c>
      <c r="F4717" s="324" t="s">
        <v>1226</v>
      </c>
      <c r="G4717" s="324" t="s">
        <v>896</v>
      </c>
      <c r="H4717" s="324" t="s">
        <v>6249</v>
      </c>
      <c r="I4717" s="325">
        <v>0</v>
      </c>
      <c r="J4717" s="325">
        <v>0</v>
      </c>
      <c r="K4717" s="325">
        <v>0</v>
      </c>
      <c r="L4717" s="325">
        <v>0</v>
      </c>
      <c r="M4717" s="325">
        <v>0</v>
      </c>
      <c r="N4717" s="324" t="s">
        <v>7279</v>
      </c>
    </row>
    <row r="4718" spans="2:14" ht="15" hidden="1" x14ac:dyDescent="0.25">
      <c r="B4718" s="326" t="s">
        <v>18285</v>
      </c>
      <c r="C4718" s="326" t="s">
        <v>1255</v>
      </c>
      <c r="D4718" s="326" t="s">
        <v>4183</v>
      </c>
      <c r="E4718" s="326" t="s">
        <v>9725</v>
      </c>
      <c r="F4718" s="326" t="s">
        <v>801</v>
      </c>
      <c r="G4718" s="326" t="s">
        <v>896</v>
      </c>
      <c r="H4718" s="326" t="s">
        <v>6249</v>
      </c>
      <c r="I4718" s="327">
        <v>0</v>
      </c>
      <c r="J4718" s="327">
        <v>0</v>
      </c>
      <c r="K4718" s="327">
        <v>0</v>
      </c>
      <c r="L4718" s="327">
        <v>0</v>
      </c>
      <c r="M4718" s="327">
        <v>0</v>
      </c>
      <c r="N4718" s="326" t="s">
        <v>7279</v>
      </c>
    </row>
    <row r="4719" spans="2:14" ht="15" hidden="1" x14ac:dyDescent="0.25">
      <c r="B4719" s="324" t="s">
        <v>18286</v>
      </c>
      <c r="C4719" s="324" t="s">
        <v>1255</v>
      </c>
      <c r="D4719" s="324" t="s">
        <v>4183</v>
      </c>
      <c r="E4719" s="324" t="s">
        <v>9726</v>
      </c>
      <c r="F4719" s="324" t="s">
        <v>2327</v>
      </c>
      <c r="G4719" s="324" t="s">
        <v>896</v>
      </c>
      <c r="H4719" s="324" t="s">
        <v>6249</v>
      </c>
      <c r="I4719" s="325">
        <v>0</v>
      </c>
      <c r="J4719" s="325">
        <v>0</v>
      </c>
      <c r="K4719" s="325">
        <v>0</v>
      </c>
      <c r="L4719" s="325">
        <v>0</v>
      </c>
      <c r="M4719" s="325">
        <v>0</v>
      </c>
      <c r="N4719" s="324" t="s">
        <v>7279</v>
      </c>
    </row>
    <row r="4720" spans="2:14" ht="15" hidden="1" x14ac:dyDescent="0.25">
      <c r="B4720" s="326" t="s">
        <v>18287</v>
      </c>
      <c r="C4720" s="326" t="s">
        <v>1255</v>
      </c>
      <c r="D4720" s="326" t="s">
        <v>4183</v>
      </c>
      <c r="E4720" s="326" t="s">
        <v>9831</v>
      </c>
      <c r="F4720" s="326" t="s">
        <v>801</v>
      </c>
      <c r="G4720" s="326" t="s">
        <v>896</v>
      </c>
      <c r="H4720" s="326" t="s">
        <v>6249</v>
      </c>
      <c r="I4720" s="327">
        <v>0</v>
      </c>
      <c r="J4720" s="327">
        <v>0</v>
      </c>
      <c r="K4720" s="327">
        <v>0</v>
      </c>
      <c r="L4720" s="327">
        <v>0</v>
      </c>
      <c r="M4720" s="327">
        <v>0</v>
      </c>
      <c r="N4720" s="326" t="s">
        <v>7279</v>
      </c>
    </row>
    <row r="4721" spans="2:14" ht="15" hidden="1" x14ac:dyDescent="0.25">
      <c r="B4721" s="324" t="s">
        <v>18288</v>
      </c>
      <c r="C4721" s="324" t="s">
        <v>1255</v>
      </c>
      <c r="D4721" s="324" t="s">
        <v>4183</v>
      </c>
      <c r="E4721" s="324" t="s">
        <v>4435</v>
      </c>
      <c r="F4721" s="324" t="s">
        <v>801</v>
      </c>
      <c r="G4721" s="324" t="s">
        <v>896</v>
      </c>
      <c r="H4721" s="324" t="s">
        <v>6249</v>
      </c>
      <c r="I4721" s="325">
        <v>0</v>
      </c>
      <c r="J4721" s="325">
        <v>0</v>
      </c>
      <c r="K4721" s="325">
        <v>0</v>
      </c>
      <c r="L4721" s="325">
        <v>0</v>
      </c>
      <c r="M4721" s="325">
        <v>0</v>
      </c>
      <c r="N4721" s="324" t="s">
        <v>7279</v>
      </c>
    </row>
    <row r="4722" spans="2:14" ht="15" hidden="1" x14ac:dyDescent="0.25">
      <c r="B4722" s="326" t="s">
        <v>18289</v>
      </c>
      <c r="C4722" s="326" t="s">
        <v>1255</v>
      </c>
      <c r="D4722" s="326" t="s">
        <v>4183</v>
      </c>
      <c r="E4722" s="326" t="s">
        <v>9878</v>
      </c>
      <c r="F4722" s="326" t="s">
        <v>801</v>
      </c>
      <c r="G4722" s="326" t="s">
        <v>896</v>
      </c>
      <c r="H4722" s="326" t="s">
        <v>6249</v>
      </c>
      <c r="I4722" s="327">
        <v>0</v>
      </c>
      <c r="J4722" s="327">
        <v>0</v>
      </c>
      <c r="K4722" s="327">
        <v>0</v>
      </c>
      <c r="L4722" s="327">
        <v>0</v>
      </c>
      <c r="M4722" s="327">
        <v>0</v>
      </c>
      <c r="N4722" s="326" t="s">
        <v>7279</v>
      </c>
    </row>
    <row r="4723" spans="2:14" ht="15" hidden="1" x14ac:dyDescent="0.25">
      <c r="B4723" s="324" t="s">
        <v>18290</v>
      </c>
      <c r="C4723" s="324" t="s">
        <v>1255</v>
      </c>
      <c r="D4723" s="324" t="s">
        <v>4183</v>
      </c>
      <c r="E4723" s="324" t="s">
        <v>10736</v>
      </c>
      <c r="F4723" s="324" t="s">
        <v>2327</v>
      </c>
      <c r="G4723" s="324" t="s">
        <v>896</v>
      </c>
      <c r="H4723" s="324" t="s">
        <v>6249</v>
      </c>
      <c r="I4723" s="325">
        <v>0</v>
      </c>
      <c r="J4723" s="325">
        <v>0</v>
      </c>
      <c r="K4723" s="325">
        <v>0</v>
      </c>
      <c r="L4723" s="325">
        <v>0</v>
      </c>
      <c r="M4723" s="325">
        <v>0</v>
      </c>
      <c r="N4723" s="324" t="s">
        <v>7279</v>
      </c>
    </row>
    <row r="4724" spans="2:14" ht="15" hidden="1" x14ac:dyDescent="0.25">
      <c r="B4724" s="326" t="s">
        <v>18291</v>
      </c>
      <c r="C4724" s="326" t="s">
        <v>1255</v>
      </c>
      <c r="D4724" s="326" t="s">
        <v>4183</v>
      </c>
      <c r="E4724" s="326" t="s">
        <v>10737</v>
      </c>
      <c r="F4724" s="326" t="s">
        <v>801</v>
      </c>
      <c r="G4724" s="326" t="s">
        <v>896</v>
      </c>
      <c r="H4724" s="326" t="s">
        <v>6249</v>
      </c>
      <c r="I4724" s="327">
        <v>0</v>
      </c>
      <c r="J4724" s="327">
        <v>0</v>
      </c>
      <c r="K4724" s="327">
        <v>0</v>
      </c>
      <c r="L4724" s="327">
        <v>0</v>
      </c>
      <c r="M4724" s="327">
        <v>0</v>
      </c>
      <c r="N4724" s="326" t="s">
        <v>7279</v>
      </c>
    </row>
    <row r="4725" spans="2:14" ht="15" hidden="1" x14ac:dyDescent="0.25">
      <c r="B4725" s="324" t="s">
        <v>18292</v>
      </c>
      <c r="C4725" s="324" t="s">
        <v>1255</v>
      </c>
      <c r="D4725" s="324" t="s">
        <v>4183</v>
      </c>
      <c r="E4725" s="324" t="s">
        <v>9783</v>
      </c>
      <c r="F4725" s="324" t="s">
        <v>801</v>
      </c>
      <c r="G4725" s="324" t="s">
        <v>896</v>
      </c>
      <c r="H4725" s="324" t="s">
        <v>6249</v>
      </c>
      <c r="I4725" s="325">
        <v>0</v>
      </c>
      <c r="J4725" s="325">
        <v>0</v>
      </c>
      <c r="K4725" s="325">
        <v>0</v>
      </c>
      <c r="L4725" s="325">
        <v>0</v>
      </c>
      <c r="M4725" s="325">
        <v>0</v>
      </c>
      <c r="N4725" s="324" t="s">
        <v>7279</v>
      </c>
    </row>
    <row r="4726" spans="2:14" ht="15" hidden="1" x14ac:dyDescent="0.25">
      <c r="B4726" s="326" t="s">
        <v>18293</v>
      </c>
      <c r="C4726" s="326" t="s">
        <v>1255</v>
      </c>
      <c r="D4726" s="326" t="s">
        <v>4183</v>
      </c>
      <c r="E4726" s="326" t="s">
        <v>9784</v>
      </c>
      <c r="F4726" s="326" t="s">
        <v>801</v>
      </c>
      <c r="G4726" s="326" t="s">
        <v>896</v>
      </c>
      <c r="H4726" s="326" t="s">
        <v>6249</v>
      </c>
      <c r="I4726" s="327">
        <v>0</v>
      </c>
      <c r="J4726" s="327">
        <v>0</v>
      </c>
      <c r="K4726" s="327">
        <v>0</v>
      </c>
      <c r="L4726" s="327">
        <v>0</v>
      </c>
      <c r="M4726" s="327">
        <v>0</v>
      </c>
      <c r="N4726" s="326" t="s">
        <v>7279</v>
      </c>
    </row>
    <row r="4727" spans="2:14" ht="15" hidden="1" x14ac:dyDescent="0.25">
      <c r="B4727" s="324" t="s">
        <v>18294</v>
      </c>
      <c r="C4727" s="324" t="s">
        <v>1255</v>
      </c>
      <c r="D4727" s="324" t="s">
        <v>4183</v>
      </c>
      <c r="E4727" s="324" t="s">
        <v>18295</v>
      </c>
      <c r="F4727" s="324" t="s">
        <v>801</v>
      </c>
      <c r="G4727" s="324" t="s">
        <v>896</v>
      </c>
      <c r="H4727" s="324" t="s">
        <v>6249</v>
      </c>
      <c r="I4727" s="325">
        <v>0</v>
      </c>
      <c r="J4727" s="325">
        <v>0</v>
      </c>
      <c r="K4727" s="325">
        <v>0</v>
      </c>
      <c r="L4727" s="325">
        <v>0</v>
      </c>
      <c r="M4727" s="325">
        <v>0</v>
      </c>
      <c r="N4727" s="324" t="s">
        <v>7279</v>
      </c>
    </row>
    <row r="4728" spans="2:14" ht="15" hidden="1" x14ac:dyDescent="0.25">
      <c r="B4728" s="326" t="s">
        <v>18296</v>
      </c>
      <c r="C4728" s="326" t="s">
        <v>1255</v>
      </c>
      <c r="D4728" s="326" t="s">
        <v>4183</v>
      </c>
      <c r="E4728" s="326" t="s">
        <v>21797</v>
      </c>
      <c r="F4728" s="326" t="s">
        <v>801</v>
      </c>
      <c r="G4728" s="326" t="s">
        <v>896</v>
      </c>
      <c r="H4728" s="326" t="s">
        <v>6249</v>
      </c>
      <c r="I4728" s="327">
        <v>0</v>
      </c>
      <c r="J4728" s="327">
        <v>0</v>
      </c>
      <c r="K4728" s="327">
        <v>0</v>
      </c>
      <c r="L4728" s="327">
        <v>0</v>
      </c>
      <c r="M4728" s="327">
        <v>0</v>
      </c>
      <c r="N4728" s="326" t="s">
        <v>7279</v>
      </c>
    </row>
    <row r="4729" spans="2:14" ht="15" hidden="1" x14ac:dyDescent="0.25">
      <c r="B4729" s="324" t="s">
        <v>18297</v>
      </c>
      <c r="C4729" s="324" t="s">
        <v>1255</v>
      </c>
      <c r="D4729" s="324" t="s">
        <v>4183</v>
      </c>
      <c r="E4729" s="324" t="s">
        <v>21798</v>
      </c>
      <c r="F4729" s="324" t="s">
        <v>801</v>
      </c>
      <c r="G4729" s="324" t="s">
        <v>896</v>
      </c>
      <c r="H4729" s="324" t="s">
        <v>6249</v>
      </c>
      <c r="I4729" s="325">
        <v>0</v>
      </c>
      <c r="J4729" s="325">
        <v>0</v>
      </c>
      <c r="K4729" s="325">
        <v>0</v>
      </c>
      <c r="L4729" s="325">
        <v>0</v>
      </c>
      <c r="M4729" s="325">
        <v>0</v>
      </c>
      <c r="N4729" s="324" t="s">
        <v>7279</v>
      </c>
    </row>
    <row r="4730" spans="2:14" ht="15" hidden="1" x14ac:dyDescent="0.25">
      <c r="B4730" s="326" t="s">
        <v>18298</v>
      </c>
      <c r="C4730" s="326" t="s">
        <v>1255</v>
      </c>
      <c r="D4730" s="326" t="s">
        <v>4183</v>
      </c>
      <c r="E4730" s="326" t="s">
        <v>5282</v>
      </c>
      <c r="F4730" s="326" t="s">
        <v>801</v>
      </c>
      <c r="G4730" s="326" t="s">
        <v>896</v>
      </c>
      <c r="H4730" s="326" t="s">
        <v>6249</v>
      </c>
      <c r="I4730" s="327">
        <v>0</v>
      </c>
      <c r="J4730" s="327">
        <v>0</v>
      </c>
      <c r="K4730" s="327">
        <v>0</v>
      </c>
      <c r="L4730" s="327">
        <v>0</v>
      </c>
      <c r="M4730" s="327">
        <v>0</v>
      </c>
      <c r="N4730" s="326" t="s">
        <v>7279</v>
      </c>
    </row>
    <row r="4731" spans="2:14" ht="15" hidden="1" x14ac:dyDescent="0.25">
      <c r="B4731" s="324" t="s">
        <v>18299</v>
      </c>
      <c r="C4731" s="324" t="s">
        <v>1255</v>
      </c>
      <c r="D4731" s="324" t="s">
        <v>4183</v>
      </c>
      <c r="E4731" s="324" t="s">
        <v>9787</v>
      </c>
      <c r="F4731" s="324" t="s">
        <v>801</v>
      </c>
      <c r="G4731" s="324" t="s">
        <v>896</v>
      </c>
      <c r="H4731" s="324" t="s">
        <v>6249</v>
      </c>
      <c r="I4731" s="325">
        <v>0</v>
      </c>
      <c r="J4731" s="325">
        <v>0</v>
      </c>
      <c r="K4731" s="325">
        <v>0</v>
      </c>
      <c r="L4731" s="325">
        <v>0</v>
      </c>
      <c r="M4731" s="325">
        <v>0</v>
      </c>
      <c r="N4731" s="324" t="s">
        <v>7279</v>
      </c>
    </row>
    <row r="4732" spans="2:14" ht="15" hidden="1" x14ac:dyDescent="0.25">
      <c r="B4732" s="326" t="s">
        <v>18300</v>
      </c>
      <c r="C4732" s="326" t="s">
        <v>1255</v>
      </c>
      <c r="D4732" s="326" t="s">
        <v>4183</v>
      </c>
      <c r="E4732" s="326" t="s">
        <v>9792</v>
      </c>
      <c r="F4732" s="326" t="s">
        <v>2327</v>
      </c>
      <c r="G4732" s="326" t="s">
        <v>896</v>
      </c>
      <c r="H4732" s="326" t="s">
        <v>6249</v>
      </c>
      <c r="I4732" s="327">
        <v>0</v>
      </c>
      <c r="J4732" s="327">
        <v>0</v>
      </c>
      <c r="K4732" s="327">
        <v>0</v>
      </c>
      <c r="L4732" s="327">
        <v>0</v>
      </c>
      <c r="M4732" s="327">
        <v>0</v>
      </c>
      <c r="N4732" s="326" t="s">
        <v>7279</v>
      </c>
    </row>
    <row r="4733" spans="2:14" ht="15" hidden="1" x14ac:dyDescent="0.25">
      <c r="B4733" s="324" t="s">
        <v>18301</v>
      </c>
      <c r="C4733" s="324" t="s">
        <v>1255</v>
      </c>
      <c r="D4733" s="324" t="s">
        <v>4183</v>
      </c>
      <c r="E4733" s="324" t="s">
        <v>9793</v>
      </c>
      <c r="F4733" s="324" t="s">
        <v>2327</v>
      </c>
      <c r="G4733" s="324" t="s">
        <v>896</v>
      </c>
      <c r="H4733" s="324" t="s">
        <v>6249</v>
      </c>
      <c r="I4733" s="325">
        <v>0</v>
      </c>
      <c r="J4733" s="325">
        <v>0</v>
      </c>
      <c r="K4733" s="325">
        <v>0</v>
      </c>
      <c r="L4733" s="325">
        <v>0</v>
      </c>
      <c r="M4733" s="325">
        <v>0</v>
      </c>
      <c r="N4733" s="324" t="s">
        <v>7279</v>
      </c>
    </row>
    <row r="4734" spans="2:14" ht="15" hidden="1" x14ac:dyDescent="0.25">
      <c r="B4734" s="326" t="s">
        <v>18302</v>
      </c>
      <c r="C4734" s="326" t="s">
        <v>1255</v>
      </c>
      <c r="D4734" s="326" t="s">
        <v>4183</v>
      </c>
      <c r="E4734" s="326" t="s">
        <v>9794</v>
      </c>
      <c r="F4734" s="326" t="s">
        <v>2327</v>
      </c>
      <c r="G4734" s="326" t="s">
        <v>896</v>
      </c>
      <c r="H4734" s="326" t="s">
        <v>6249</v>
      </c>
      <c r="I4734" s="327">
        <v>0</v>
      </c>
      <c r="J4734" s="327">
        <v>0</v>
      </c>
      <c r="K4734" s="327">
        <v>0</v>
      </c>
      <c r="L4734" s="327">
        <v>0</v>
      </c>
      <c r="M4734" s="327">
        <v>0</v>
      </c>
      <c r="N4734" s="326" t="s">
        <v>7279</v>
      </c>
    </row>
    <row r="4735" spans="2:14" ht="15" hidden="1" x14ac:dyDescent="0.25">
      <c r="B4735" s="324" t="s">
        <v>18303</v>
      </c>
      <c r="C4735" s="324" t="s">
        <v>1255</v>
      </c>
      <c r="D4735" s="324" t="s">
        <v>4183</v>
      </c>
      <c r="E4735" s="324" t="s">
        <v>9795</v>
      </c>
      <c r="F4735" s="324" t="s">
        <v>2327</v>
      </c>
      <c r="G4735" s="324" t="s">
        <v>896</v>
      </c>
      <c r="H4735" s="324" t="s">
        <v>6249</v>
      </c>
      <c r="I4735" s="325">
        <v>0</v>
      </c>
      <c r="J4735" s="325">
        <v>0</v>
      </c>
      <c r="K4735" s="325">
        <v>0</v>
      </c>
      <c r="L4735" s="325">
        <v>0</v>
      </c>
      <c r="M4735" s="325">
        <v>0</v>
      </c>
      <c r="N4735" s="324" t="s">
        <v>7279</v>
      </c>
    </row>
    <row r="4736" spans="2:14" ht="15" hidden="1" x14ac:dyDescent="0.25">
      <c r="B4736" s="326" t="s">
        <v>18304</v>
      </c>
      <c r="C4736" s="326" t="s">
        <v>1255</v>
      </c>
      <c r="D4736" s="326" t="s">
        <v>4183</v>
      </c>
      <c r="E4736" s="326" t="s">
        <v>9796</v>
      </c>
      <c r="F4736" s="326" t="s">
        <v>2327</v>
      </c>
      <c r="G4736" s="326" t="s">
        <v>896</v>
      </c>
      <c r="H4736" s="326" t="s">
        <v>6249</v>
      </c>
      <c r="I4736" s="327">
        <v>0</v>
      </c>
      <c r="J4736" s="327">
        <v>0</v>
      </c>
      <c r="K4736" s="327">
        <v>0</v>
      </c>
      <c r="L4736" s="327">
        <v>0</v>
      </c>
      <c r="M4736" s="327">
        <v>0</v>
      </c>
      <c r="N4736" s="326" t="s">
        <v>7279</v>
      </c>
    </row>
    <row r="4737" spans="2:14" ht="15" hidden="1" x14ac:dyDescent="0.25">
      <c r="B4737" s="324" t="s">
        <v>18305</v>
      </c>
      <c r="C4737" s="324" t="s">
        <v>1255</v>
      </c>
      <c r="D4737" s="324" t="s">
        <v>4183</v>
      </c>
      <c r="E4737" s="324" t="s">
        <v>9879</v>
      </c>
      <c r="F4737" s="324" t="s">
        <v>801</v>
      </c>
      <c r="G4737" s="324" t="s">
        <v>896</v>
      </c>
      <c r="H4737" s="324" t="s">
        <v>6249</v>
      </c>
      <c r="I4737" s="325">
        <v>0</v>
      </c>
      <c r="J4737" s="325">
        <v>0</v>
      </c>
      <c r="K4737" s="325">
        <v>0</v>
      </c>
      <c r="L4737" s="325">
        <v>0</v>
      </c>
      <c r="M4737" s="325">
        <v>0</v>
      </c>
      <c r="N4737" s="324" t="s">
        <v>7279</v>
      </c>
    </row>
    <row r="4738" spans="2:14" ht="15" hidden="1" x14ac:dyDescent="0.25">
      <c r="B4738" s="326" t="s">
        <v>18306</v>
      </c>
      <c r="C4738" s="326" t="s">
        <v>1255</v>
      </c>
      <c r="D4738" s="326" t="s">
        <v>4183</v>
      </c>
      <c r="E4738" s="326" t="s">
        <v>9797</v>
      </c>
      <c r="F4738" s="326" t="s">
        <v>2327</v>
      </c>
      <c r="G4738" s="326" t="s">
        <v>896</v>
      </c>
      <c r="H4738" s="326" t="s">
        <v>6249</v>
      </c>
      <c r="I4738" s="327">
        <v>0</v>
      </c>
      <c r="J4738" s="327">
        <v>0</v>
      </c>
      <c r="K4738" s="327">
        <v>0</v>
      </c>
      <c r="L4738" s="327">
        <v>0</v>
      </c>
      <c r="M4738" s="327">
        <v>0</v>
      </c>
      <c r="N4738" s="326" t="s">
        <v>7279</v>
      </c>
    </row>
    <row r="4739" spans="2:14" ht="15" hidden="1" x14ac:dyDescent="0.25">
      <c r="B4739" s="324" t="s">
        <v>18307</v>
      </c>
      <c r="C4739" s="324" t="s">
        <v>1255</v>
      </c>
      <c r="D4739" s="324" t="s">
        <v>4183</v>
      </c>
      <c r="E4739" s="324" t="s">
        <v>9798</v>
      </c>
      <c r="F4739" s="324" t="s">
        <v>2327</v>
      </c>
      <c r="G4739" s="324" t="s">
        <v>896</v>
      </c>
      <c r="H4739" s="324" t="s">
        <v>6249</v>
      </c>
      <c r="I4739" s="325">
        <v>0</v>
      </c>
      <c r="J4739" s="325">
        <v>0</v>
      </c>
      <c r="K4739" s="325">
        <v>0</v>
      </c>
      <c r="L4739" s="325">
        <v>0</v>
      </c>
      <c r="M4739" s="325">
        <v>0</v>
      </c>
      <c r="N4739" s="324" t="s">
        <v>7279</v>
      </c>
    </row>
    <row r="4740" spans="2:14" ht="15" hidden="1" x14ac:dyDescent="0.25">
      <c r="B4740" s="326" t="s">
        <v>18308</v>
      </c>
      <c r="C4740" s="326" t="s">
        <v>1255</v>
      </c>
      <c r="D4740" s="326" t="s">
        <v>4183</v>
      </c>
      <c r="E4740" s="326" t="s">
        <v>9799</v>
      </c>
      <c r="F4740" s="326" t="s">
        <v>2327</v>
      </c>
      <c r="G4740" s="326" t="s">
        <v>896</v>
      </c>
      <c r="H4740" s="326" t="s">
        <v>6249</v>
      </c>
      <c r="I4740" s="327">
        <v>0</v>
      </c>
      <c r="J4740" s="327">
        <v>0</v>
      </c>
      <c r="K4740" s="327">
        <v>0</v>
      </c>
      <c r="L4740" s="327">
        <v>0</v>
      </c>
      <c r="M4740" s="327">
        <v>0</v>
      </c>
      <c r="N4740" s="326" t="s">
        <v>7279</v>
      </c>
    </row>
    <row r="4741" spans="2:14" ht="15" hidden="1" x14ac:dyDescent="0.25">
      <c r="B4741" s="324" t="s">
        <v>18309</v>
      </c>
      <c r="C4741" s="324" t="s">
        <v>1255</v>
      </c>
      <c r="D4741" s="324" t="s">
        <v>4183</v>
      </c>
      <c r="E4741" s="324" t="s">
        <v>9800</v>
      </c>
      <c r="F4741" s="324" t="s">
        <v>2327</v>
      </c>
      <c r="G4741" s="324" t="s">
        <v>896</v>
      </c>
      <c r="H4741" s="324" t="s">
        <v>6249</v>
      </c>
      <c r="I4741" s="325">
        <v>0</v>
      </c>
      <c r="J4741" s="325">
        <v>0</v>
      </c>
      <c r="K4741" s="325">
        <v>0</v>
      </c>
      <c r="L4741" s="325">
        <v>0</v>
      </c>
      <c r="M4741" s="325">
        <v>0</v>
      </c>
      <c r="N4741" s="324" t="s">
        <v>7279</v>
      </c>
    </row>
    <row r="4742" spans="2:14" ht="15" hidden="1" x14ac:dyDescent="0.25">
      <c r="B4742" s="326" t="s">
        <v>18310</v>
      </c>
      <c r="C4742" s="326" t="s">
        <v>1255</v>
      </c>
      <c r="D4742" s="326" t="s">
        <v>4183</v>
      </c>
      <c r="E4742" s="326" t="s">
        <v>9801</v>
      </c>
      <c r="F4742" s="326" t="s">
        <v>801</v>
      </c>
      <c r="G4742" s="326" t="s">
        <v>896</v>
      </c>
      <c r="H4742" s="326" t="s">
        <v>6249</v>
      </c>
      <c r="I4742" s="327">
        <v>0</v>
      </c>
      <c r="J4742" s="327">
        <v>0</v>
      </c>
      <c r="K4742" s="327">
        <v>0</v>
      </c>
      <c r="L4742" s="327">
        <v>0</v>
      </c>
      <c r="M4742" s="327">
        <v>0</v>
      </c>
      <c r="N4742" s="326" t="s">
        <v>7279</v>
      </c>
    </row>
    <row r="4743" spans="2:14" ht="15" hidden="1" x14ac:dyDescent="0.25">
      <c r="B4743" s="324" t="s">
        <v>18311</v>
      </c>
      <c r="C4743" s="324" t="s">
        <v>1255</v>
      </c>
      <c r="D4743" s="324" t="s">
        <v>4183</v>
      </c>
      <c r="E4743" s="324" t="s">
        <v>9802</v>
      </c>
      <c r="F4743" s="324" t="s">
        <v>801</v>
      </c>
      <c r="G4743" s="324" t="s">
        <v>896</v>
      </c>
      <c r="H4743" s="324" t="s">
        <v>6249</v>
      </c>
      <c r="I4743" s="325">
        <v>0</v>
      </c>
      <c r="J4743" s="325">
        <v>0</v>
      </c>
      <c r="K4743" s="325">
        <v>0</v>
      </c>
      <c r="L4743" s="325">
        <v>0</v>
      </c>
      <c r="M4743" s="325">
        <v>0</v>
      </c>
      <c r="N4743" s="324" t="s">
        <v>7279</v>
      </c>
    </row>
    <row r="4744" spans="2:14" ht="15" hidden="1" x14ac:dyDescent="0.25">
      <c r="B4744" s="326" t="s">
        <v>18312</v>
      </c>
      <c r="C4744" s="326" t="s">
        <v>1255</v>
      </c>
      <c r="D4744" s="326" t="s">
        <v>4183</v>
      </c>
      <c r="E4744" s="326" t="s">
        <v>9803</v>
      </c>
      <c r="F4744" s="326" t="s">
        <v>801</v>
      </c>
      <c r="G4744" s="326" t="s">
        <v>896</v>
      </c>
      <c r="H4744" s="326" t="s">
        <v>6249</v>
      </c>
      <c r="I4744" s="327">
        <v>0</v>
      </c>
      <c r="J4744" s="327">
        <v>0</v>
      </c>
      <c r="K4744" s="327">
        <v>0</v>
      </c>
      <c r="L4744" s="327">
        <v>0</v>
      </c>
      <c r="M4744" s="327">
        <v>0</v>
      </c>
      <c r="N4744" s="326" t="s">
        <v>7279</v>
      </c>
    </row>
    <row r="4745" spans="2:14" ht="15" hidden="1" x14ac:dyDescent="0.25">
      <c r="B4745" s="324" t="s">
        <v>18313</v>
      </c>
      <c r="C4745" s="324" t="s">
        <v>1255</v>
      </c>
      <c r="D4745" s="324" t="s">
        <v>4183</v>
      </c>
      <c r="E4745" s="324" t="s">
        <v>9804</v>
      </c>
      <c r="F4745" s="324" t="s">
        <v>801</v>
      </c>
      <c r="G4745" s="324" t="s">
        <v>896</v>
      </c>
      <c r="H4745" s="324" t="s">
        <v>6249</v>
      </c>
      <c r="I4745" s="325">
        <v>0</v>
      </c>
      <c r="J4745" s="325">
        <v>0</v>
      </c>
      <c r="K4745" s="325">
        <v>0</v>
      </c>
      <c r="L4745" s="325">
        <v>0</v>
      </c>
      <c r="M4745" s="325">
        <v>0</v>
      </c>
      <c r="N4745" s="324" t="s">
        <v>7279</v>
      </c>
    </row>
    <row r="4746" spans="2:14" ht="15" hidden="1" x14ac:dyDescent="0.25">
      <c r="B4746" s="326" t="s">
        <v>18314</v>
      </c>
      <c r="C4746" s="326" t="s">
        <v>1255</v>
      </c>
      <c r="D4746" s="326" t="s">
        <v>4183</v>
      </c>
      <c r="E4746" s="326" t="s">
        <v>9805</v>
      </c>
      <c r="F4746" s="326" t="s">
        <v>801</v>
      </c>
      <c r="G4746" s="326" t="s">
        <v>896</v>
      </c>
      <c r="H4746" s="326" t="s">
        <v>6249</v>
      </c>
      <c r="I4746" s="327">
        <v>0</v>
      </c>
      <c r="J4746" s="327">
        <v>0</v>
      </c>
      <c r="K4746" s="327">
        <v>0</v>
      </c>
      <c r="L4746" s="327">
        <v>0</v>
      </c>
      <c r="M4746" s="327">
        <v>0</v>
      </c>
      <c r="N4746" s="326" t="s">
        <v>7279</v>
      </c>
    </row>
    <row r="4747" spans="2:14" ht="15" hidden="1" x14ac:dyDescent="0.25">
      <c r="B4747" s="324" t="s">
        <v>18315</v>
      </c>
      <c r="C4747" s="324" t="s">
        <v>1255</v>
      </c>
      <c r="D4747" s="324" t="s">
        <v>4183</v>
      </c>
      <c r="E4747" s="324" t="s">
        <v>9806</v>
      </c>
      <c r="F4747" s="324" t="s">
        <v>801</v>
      </c>
      <c r="G4747" s="324" t="s">
        <v>896</v>
      </c>
      <c r="H4747" s="324" t="s">
        <v>6249</v>
      </c>
      <c r="I4747" s="325">
        <v>0</v>
      </c>
      <c r="J4747" s="325">
        <v>0</v>
      </c>
      <c r="K4747" s="325">
        <v>0</v>
      </c>
      <c r="L4747" s="325">
        <v>0</v>
      </c>
      <c r="M4747" s="325">
        <v>0</v>
      </c>
      <c r="N4747" s="324" t="s">
        <v>7279</v>
      </c>
    </row>
    <row r="4748" spans="2:14" ht="15" hidden="1" x14ac:dyDescent="0.25">
      <c r="B4748" s="326" t="s">
        <v>18316</v>
      </c>
      <c r="C4748" s="326" t="s">
        <v>1255</v>
      </c>
      <c r="D4748" s="326" t="s">
        <v>4183</v>
      </c>
      <c r="E4748" s="326" t="s">
        <v>9807</v>
      </c>
      <c r="F4748" s="326" t="s">
        <v>801</v>
      </c>
      <c r="G4748" s="326" t="s">
        <v>896</v>
      </c>
      <c r="H4748" s="326" t="s">
        <v>6249</v>
      </c>
      <c r="I4748" s="327">
        <v>0</v>
      </c>
      <c r="J4748" s="327">
        <v>0</v>
      </c>
      <c r="K4748" s="327">
        <v>0</v>
      </c>
      <c r="L4748" s="327">
        <v>0</v>
      </c>
      <c r="M4748" s="327">
        <v>0</v>
      </c>
      <c r="N4748" s="326" t="s">
        <v>7279</v>
      </c>
    </row>
    <row r="4749" spans="2:14" ht="15" hidden="1" x14ac:dyDescent="0.25">
      <c r="B4749" s="324" t="s">
        <v>18317</v>
      </c>
      <c r="C4749" s="324" t="s">
        <v>1255</v>
      </c>
      <c r="D4749" s="324" t="s">
        <v>4183</v>
      </c>
      <c r="E4749" s="324" t="s">
        <v>9808</v>
      </c>
      <c r="F4749" s="324" t="s">
        <v>801</v>
      </c>
      <c r="G4749" s="324" t="s">
        <v>896</v>
      </c>
      <c r="H4749" s="324" t="s">
        <v>6249</v>
      </c>
      <c r="I4749" s="325">
        <v>0</v>
      </c>
      <c r="J4749" s="325">
        <v>0</v>
      </c>
      <c r="K4749" s="325">
        <v>0</v>
      </c>
      <c r="L4749" s="325">
        <v>0</v>
      </c>
      <c r="M4749" s="325">
        <v>0</v>
      </c>
      <c r="N4749" s="324" t="s">
        <v>7279</v>
      </c>
    </row>
    <row r="4750" spans="2:14" ht="15" hidden="1" x14ac:dyDescent="0.25">
      <c r="B4750" s="326" t="s">
        <v>18318</v>
      </c>
      <c r="C4750" s="326" t="s">
        <v>1255</v>
      </c>
      <c r="D4750" s="326" t="s">
        <v>4183</v>
      </c>
      <c r="E4750" s="326" t="s">
        <v>9809</v>
      </c>
      <c r="F4750" s="326" t="s">
        <v>801</v>
      </c>
      <c r="G4750" s="326" t="s">
        <v>896</v>
      </c>
      <c r="H4750" s="326" t="s">
        <v>6249</v>
      </c>
      <c r="I4750" s="327">
        <v>0</v>
      </c>
      <c r="J4750" s="327">
        <v>0</v>
      </c>
      <c r="K4750" s="327">
        <v>0</v>
      </c>
      <c r="L4750" s="327">
        <v>0</v>
      </c>
      <c r="M4750" s="327">
        <v>0</v>
      </c>
      <c r="N4750" s="326" t="s">
        <v>7279</v>
      </c>
    </row>
    <row r="4751" spans="2:14" ht="15" hidden="1" x14ac:dyDescent="0.25">
      <c r="B4751" s="324" t="s">
        <v>18319</v>
      </c>
      <c r="C4751" s="324" t="s">
        <v>1255</v>
      </c>
      <c r="D4751" s="324" t="s">
        <v>4183</v>
      </c>
      <c r="E4751" s="324" t="s">
        <v>9810</v>
      </c>
      <c r="F4751" s="324" t="s">
        <v>801</v>
      </c>
      <c r="G4751" s="324" t="s">
        <v>896</v>
      </c>
      <c r="H4751" s="324" t="s">
        <v>6249</v>
      </c>
      <c r="I4751" s="325">
        <v>0</v>
      </c>
      <c r="J4751" s="325">
        <v>0</v>
      </c>
      <c r="K4751" s="325">
        <v>0</v>
      </c>
      <c r="L4751" s="325">
        <v>0</v>
      </c>
      <c r="M4751" s="325">
        <v>0</v>
      </c>
      <c r="N4751" s="324" t="s">
        <v>7279</v>
      </c>
    </row>
    <row r="4752" spans="2:14" ht="15" hidden="1" x14ac:dyDescent="0.25">
      <c r="B4752" s="326" t="s">
        <v>18320</v>
      </c>
      <c r="C4752" s="326" t="s">
        <v>1255</v>
      </c>
      <c r="D4752" s="326" t="s">
        <v>4183</v>
      </c>
      <c r="E4752" s="326" t="s">
        <v>9811</v>
      </c>
      <c r="F4752" s="326" t="s">
        <v>801</v>
      </c>
      <c r="G4752" s="326" t="s">
        <v>896</v>
      </c>
      <c r="H4752" s="326" t="s">
        <v>6249</v>
      </c>
      <c r="I4752" s="327">
        <v>0</v>
      </c>
      <c r="J4752" s="327">
        <v>0</v>
      </c>
      <c r="K4752" s="327">
        <v>0</v>
      </c>
      <c r="L4752" s="327">
        <v>0</v>
      </c>
      <c r="M4752" s="327">
        <v>0</v>
      </c>
      <c r="N4752" s="326" t="s">
        <v>7279</v>
      </c>
    </row>
    <row r="4753" spans="2:14" ht="15" hidden="1" x14ac:dyDescent="0.25">
      <c r="B4753" s="324" t="s">
        <v>18321</v>
      </c>
      <c r="C4753" s="324" t="s">
        <v>1255</v>
      </c>
      <c r="D4753" s="324" t="s">
        <v>4183</v>
      </c>
      <c r="E4753" s="324" t="s">
        <v>9812</v>
      </c>
      <c r="F4753" s="324" t="s">
        <v>801</v>
      </c>
      <c r="G4753" s="324" t="s">
        <v>896</v>
      </c>
      <c r="H4753" s="324" t="s">
        <v>6249</v>
      </c>
      <c r="I4753" s="325">
        <v>0</v>
      </c>
      <c r="J4753" s="325">
        <v>0</v>
      </c>
      <c r="K4753" s="325">
        <v>0</v>
      </c>
      <c r="L4753" s="325">
        <v>0</v>
      </c>
      <c r="M4753" s="325">
        <v>0</v>
      </c>
      <c r="N4753" s="324" t="s">
        <v>7279</v>
      </c>
    </row>
    <row r="4754" spans="2:14" ht="15" hidden="1" x14ac:dyDescent="0.25">
      <c r="B4754" s="326" t="s">
        <v>18322</v>
      </c>
      <c r="C4754" s="326" t="s">
        <v>1255</v>
      </c>
      <c r="D4754" s="326" t="s">
        <v>4183</v>
      </c>
      <c r="E4754" s="326" t="s">
        <v>9813</v>
      </c>
      <c r="F4754" s="326" t="s">
        <v>801</v>
      </c>
      <c r="G4754" s="326" t="s">
        <v>896</v>
      </c>
      <c r="H4754" s="326" t="s">
        <v>6249</v>
      </c>
      <c r="I4754" s="327">
        <v>0</v>
      </c>
      <c r="J4754" s="327">
        <v>0</v>
      </c>
      <c r="K4754" s="327">
        <v>0</v>
      </c>
      <c r="L4754" s="327">
        <v>0</v>
      </c>
      <c r="M4754" s="327">
        <v>0</v>
      </c>
      <c r="N4754" s="326" t="s">
        <v>7279</v>
      </c>
    </row>
    <row r="4755" spans="2:14" ht="15" hidden="1" x14ac:dyDescent="0.25">
      <c r="B4755" s="324" t="s">
        <v>18323</v>
      </c>
      <c r="C4755" s="324" t="s">
        <v>1255</v>
      </c>
      <c r="D4755" s="324" t="s">
        <v>4183</v>
      </c>
      <c r="E4755" s="324" t="s">
        <v>9814</v>
      </c>
      <c r="F4755" s="324" t="s">
        <v>801</v>
      </c>
      <c r="G4755" s="324" t="s">
        <v>896</v>
      </c>
      <c r="H4755" s="324" t="s">
        <v>6249</v>
      </c>
      <c r="I4755" s="325">
        <v>0</v>
      </c>
      <c r="J4755" s="325">
        <v>0</v>
      </c>
      <c r="K4755" s="325">
        <v>0</v>
      </c>
      <c r="L4755" s="325">
        <v>0</v>
      </c>
      <c r="M4755" s="325">
        <v>0</v>
      </c>
      <c r="N4755" s="324" t="s">
        <v>7279</v>
      </c>
    </row>
    <row r="4756" spans="2:14" ht="15" hidden="1" x14ac:dyDescent="0.25">
      <c r="B4756" s="326" t="s">
        <v>18324</v>
      </c>
      <c r="C4756" s="326" t="s">
        <v>1255</v>
      </c>
      <c r="D4756" s="326" t="s">
        <v>4183</v>
      </c>
      <c r="E4756" s="326" t="s">
        <v>9815</v>
      </c>
      <c r="F4756" s="326" t="s">
        <v>801</v>
      </c>
      <c r="G4756" s="326" t="s">
        <v>896</v>
      </c>
      <c r="H4756" s="326" t="s">
        <v>6249</v>
      </c>
      <c r="I4756" s="327">
        <v>0</v>
      </c>
      <c r="J4756" s="327">
        <v>0</v>
      </c>
      <c r="K4756" s="327">
        <v>0</v>
      </c>
      <c r="L4756" s="327">
        <v>0</v>
      </c>
      <c r="M4756" s="327">
        <v>0</v>
      </c>
      <c r="N4756" s="326" t="s">
        <v>7279</v>
      </c>
    </row>
    <row r="4757" spans="2:14" ht="15" hidden="1" x14ac:dyDescent="0.25">
      <c r="B4757" s="324" t="s">
        <v>18325</v>
      </c>
      <c r="C4757" s="324" t="s">
        <v>1255</v>
      </c>
      <c r="D4757" s="324" t="s">
        <v>4183</v>
      </c>
      <c r="E4757" s="324" t="s">
        <v>9816</v>
      </c>
      <c r="F4757" s="324" t="s">
        <v>801</v>
      </c>
      <c r="G4757" s="324" t="s">
        <v>896</v>
      </c>
      <c r="H4757" s="324" t="s">
        <v>6249</v>
      </c>
      <c r="I4757" s="325">
        <v>0</v>
      </c>
      <c r="J4757" s="325">
        <v>0</v>
      </c>
      <c r="K4757" s="325">
        <v>0</v>
      </c>
      <c r="L4757" s="325">
        <v>0</v>
      </c>
      <c r="M4757" s="325">
        <v>0</v>
      </c>
      <c r="N4757" s="324" t="s">
        <v>7279</v>
      </c>
    </row>
    <row r="4758" spans="2:14" ht="15" hidden="1" x14ac:dyDescent="0.25">
      <c r="B4758" s="326" t="s">
        <v>18326</v>
      </c>
      <c r="C4758" s="326" t="s">
        <v>1255</v>
      </c>
      <c r="D4758" s="326" t="s">
        <v>4183</v>
      </c>
      <c r="E4758" s="326" t="s">
        <v>9817</v>
      </c>
      <c r="F4758" s="326" t="s">
        <v>801</v>
      </c>
      <c r="G4758" s="326" t="s">
        <v>896</v>
      </c>
      <c r="H4758" s="326" t="s">
        <v>6249</v>
      </c>
      <c r="I4758" s="327">
        <v>0</v>
      </c>
      <c r="J4758" s="327">
        <v>0</v>
      </c>
      <c r="K4758" s="327">
        <v>0</v>
      </c>
      <c r="L4758" s="327">
        <v>0</v>
      </c>
      <c r="M4758" s="327">
        <v>0</v>
      </c>
      <c r="N4758" s="326" t="s">
        <v>7279</v>
      </c>
    </row>
    <row r="4759" spans="2:14" ht="15" hidden="1" x14ac:dyDescent="0.25">
      <c r="B4759" s="324" t="s">
        <v>18327</v>
      </c>
      <c r="C4759" s="324" t="s">
        <v>1255</v>
      </c>
      <c r="D4759" s="324" t="s">
        <v>4183</v>
      </c>
      <c r="E4759" s="324" t="s">
        <v>9818</v>
      </c>
      <c r="F4759" s="324" t="s">
        <v>801</v>
      </c>
      <c r="G4759" s="324" t="s">
        <v>896</v>
      </c>
      <c r="H4759" s="324" t="s">
        <v>6249</v>
      </c>
      <c r="I4759" s="325">
        <v>0</v>
      </c>
      <c r="J4759" s="325">
        <v>0</v>
      </c>
      <c r="K4759" s="325">
        <v>0</v>
      </c>
      <c r="L4759" s="325">
        <v>0</v>
      </c>
      <c r="M4759" s="325">
        <v>0</v>
      </c>
      <c r="N4759" s="324" t="s">
        <v>7279</v>
      </c>
    </row>
    <row r="4760" spans="2:14" ht="15" hidden="1" x14ac:dyDescent="0.25">
      <c r="B4760" s="326" t="s">
        <v>18328</v>
      </c>
      <c r="C4760" s="326" t="s">
        <v>1255</v>
      </c>
      <c r="D4760" s="326" t="s">
        <v>4183</v>
      </c>
      <c r="E4760" s="326" t="s">
        <v>9819</v>
      </c>
      <c r="F4760" s="326" t="s">
        <v>801</v>
      </c>
      <c r="G4760" s="326" t="s">
        <v>896</v>
      </c>
      <c r="H4760" s="326" t="s">
        <v>6249</v>
      </c>
      <c r="I4760" s="327">
        <v>0</v>
      </c>
      <c r="J4760" s="327">
        <v>0</v>
      </c>
      <c r="K4760" s="327">
        <v>0</v>
      </c>
      <c r="L4760" s="327">
        <v>0</v>
      </c>
      <c r="M4760" s="327">
        <v>0</v>
      </c>
      <c r="N4760" s="326" t="s">
        <v>7279</v>
      </c>
    </row>
    <row r="4761" spans="2:14" ht="15" hidden="1" x14ac:dyDescent="0.25">
      <c r="B4761" s="324" t="s">
        <v>18329</v>
      </c>
      <c r="C4761" s="324" t="s">
        <v>1255</v>
      </c>
      <c r="D4761" s="324" t="s">
        <v>4183</v>
      </c>
      <c r="E4761" s="324" t="s">
        <v>9820</v>
      </c>
      <c r="F4761" s="324" t="s">
        <v>801</v>
      </c>
      <c r="G4761" s="324" t="s">
        <v>896</v>
      </c>
      <c r="H4761" s="324" t="s">
        <v>6249</v>
      </c>
      <c r="I4761" s="325">
        <v>0</v>
      </c>
      <c r="J4761" s="325">
        <v>0</v>
      </c>
      <c r="K4761" s="325">
        <v>0</v>
      </c>
      <c r="L4761" s="325">
        <v>0</v>
      </c>
      <c r="M4761" s="325">
        <v>0</v>
      </c>
      <c r="N4761" s="324" t="s">
        <v>7279</v>
      </c>
    </row>
    <row r="4762" spans="2:14" ht="15" hidden="1" x14ac:dyDescent="0.25">
      <c r="B4762" s="326" t="s">
        <v>18330</v>
      </c>
      <c r="C4762" s="326" t="s">
        <v>1255</v>
      </c>
      <c r="D4762" s="326" t="s">
        <v>4183</v>
      </c>
      <c r="E4762" s="326" t="s">
        <v>9821</v>
      </c>
      <c r="F4762" s="326" t="s">
        <v>801</v>
      </c>
      <c r="G4762" s="326" t="s">
        <v>896</v>
      </c>
      <c r="H4762" s="326" t="s">
        <v>6249</v>
      </c>
      <c r="I4762" s="327">
        <v>0</v>
      </c>
      <c r="J4762" s="327">
        <v>0</v>
      </c>
      <c r="K4762" s="327">
        <v>0</v>
      </c>
      <c r="L4762" s="327">
        <v>0</v>
      </c>
      <c r="M4762" s="327">
        <v>0</v>
      </c>
      <c r="N4762" s="326" t="s">
        <v>7279</v>
      </c>
    </row>
    <row r="4763" spans="2:14" ht="15" hidden="1" x14ac:dyDescent="0.25">
      <c r="B4763" s="324" t="s">
        <v>18331</v>
      </c>
      <c r="C4763" s="324" t="s">
        <v>1255</v>
      </c>
      <c r="D4763" s="324" t="s">
        <v>4183</v>
      </c>
      <c r="E4763" s="324" t="s">
        <v>9822</v>
      </c>
      <c r="F4763" s="324" t="s">
        <v>801</v>
      </c>
      <c r="G4763" s="324" t="s">
        <v>896</v>
      </c>
      <c r="H4763" s="324" t="s">
        <v>6249</v>
      </c>
      <c r="I4763" s="325">
        <v>0</v>
      </c>
      <c r="J4763" s="325">
        <v>0</v>
      </c>
      <c r="K4763" s="325">
        <v>0</v>
      </c>
      <c r="L4763" s="325">
        <v>0</v>
      </c>
      <c r="M4763" s="325">
        <v>0</v>
      </c>
      <c r="N4763" s="324" t="s">
        <v>7279</v>
      </c>
    </row>
    <row r="4764" spans="2:14" ht="15" hidden="1" x14ac:dyDescent="0.25">
      <c r="B4764" s="326" t="s">
        <v>18332</v>
      </c>
      <c r="C4764" s="326" t="s">
        <v>1255</v>
      </c>
      <c r="D4764" s="326" t="s">
        <v>4183</v>
      </c>
      <c r="E4764" s="326" t="s">
        <v>9880</v>
      </c>
      <c r="F4764" s="326" t="s">
        <v>800</v>
      </c>
      <c r="G4764" s="326" t="s">
        <v>896</v>
      </c>
      <c r="H4764" s="326" t="s">
        <v>6249</v>
      </c>
      <c r="I4764" s="327">
        <v>0</v>
      </c>
      <c r="J4764" s="327">
        <v>0</v>
      </c>
      <c r="K4764" s="327">
        <v>0</v>
      </c>
      <c r="L4764" s="327">
        <v>0</v>
      </c>
      <c r="M4764" s="327">
        <v>0</v>
      </c>
      <c r="N4764" s="326" t="s">
        <v>7279</v>
      </c>
    </row>
    <row r="4765" spans="2:14" ht="15" hidden="1" x14ac:dyDescent="0.25">
      <c r="B4765" s="324" t="s">
        <v>18333</v>
      </c>
      <c r="C4765" s="324" t="s">
        <v>1255</v>
      </c>
      <c r="D4765" s="324" t="s">
        <v>4183</v>
      </c>
      <c r="E4765" s="324" t="s">
        <v>9881</v>
      </c>
      <c r="F4765" s="324" t="s">
        <v>800</v>
      </c>
      <c r="G4765" s="324" t="s">
        <v>896</v>
      </c>
      <c r="H4765" s="324" t="s">
        <v>6249</v>
      </c>
      <c r="I4765" s="325">
        <v>0</v>
      </c>
      <c r="J4765" s="325">
        <v>0</v>
      </c>
      <c r="K4765" s="325">
        <v>0</v>
      </c>
      <c r="L4765" s="325">
        <v>0</v>
      </c>
      <c r="M4765" s="325">
        <v>0</v>
      </c>
      <c r="N4765" s="324" t="s">
        <v>7279</v>
      </c>
    </row>
    <row r="4766" spans="2:14" ht="15" hidden="1" x14ac:dyDescent="0.25">
      <c r="B4766" s="326" t="s">
        <v>18334</v>
      </c>
      <c r="C4766" s="326" t="s">
        <v>1255</v>
      </c>
      <c r="D4766" s="326" t="s">
        <v>4183</v>
      </c>
      <c r="E4766" s="326" t="s">
        <v>21799</v>
      </c>
      <c r="F4766" s="326" t="s">
        <v>2327</v>
      </c>
      <c r="G4766" s="326" t="s">
        <v>896</v>
      </c>
      <c r="H4766" s="326" t="s">
        <v>6249</v>
      </c>
      <c r="I4766" s="327">
        <v>0</v>
      </c>
      <c r="J4766" s="327">
        <v>0</v>
      </c>
      <c r="K4766" s="327">
        <v>0</v>
      </c>
      <c r="L4766" s="327">
        <v>0</v>
      </c>
      <c r="M4766" s="327">
        <v>0</v>
      </c>
      <c r="N4766" s="326" t="s">
        <v>7279</v>
      </c>
    </row>
    <row r="4767" spans="2:14" ht="15" hidden="1" x14ac:dyDescent="0.25">
      <c r="B4767" s="324" t="s">
        <v>18335</v>
      </c>
      <c r="C4767" s="324" t="s">
        <v>1255</v>
      </c>
      <c r="D4767" s="324" t="s">
        <v>4183</v>
      </c>
      <c r="E4767" s="324" t="s">
        <v>21800</v>
      </c>
      <c r="F4767" s="324" t="s">
        <v>2327</v>
      </c>
      <c r="G4767" s="324" t="s">
        <v>896</v>
      </c>
      <c r="H4767" s="324" t="s">
        <v>6249</v>
      </c>
      <c r="I4767" s="325">
        <v>0</v>
      </c>
      <c r="J4767" s="325">
        <v>0</v>
      </c>
      <c r="K4767" s="325">
        <v>0</v>
      </c>
      <c r="L4767" s="325">
        <v>0</v>
      </c>
      <c r="M4767" s="325">
        <v>0</v>
      </c>
      <c r="N4767" s="324" t="s">
        <v>7279</v>
      </c>
    </row>
    <row r="4768" spans="2:14" ht="15" hidden="1" x14ac:dyDescent="0.25">
      <c r="B4768" s="326" t="s">
        <v>18336</v>
      </c>
      <c r="C4768" s="326" t="s">
        <v>1255</v>
      </c>
      <c r="D4768" s="326" t="s">
        <v>4183</v>
      </c>
      <c r="E4768" s="326" t="s">
        <v>21801</v>
      </c>
      <c r="F4768" s="326" t="s">
        <v>2327</v>
      </c>
      <c r="G4768" s="326" t="s">
        <v>896</v>
      </c>
      <c r="H4768" s="326" t="s">
        <v>6249</v>
      </c>
      <c r="I4768" s="327">
        <v>0</v>
      </c>
      <c r="J4768" s="327">
        <v>0</v>
      </c>
      <c r="K4768" s="327">
        <v>0</v>
      </c>
      <c r="L4768" s="327">
        <v>0</v>
      </c>
      <c r="M4768" s="327">
        <v>0</v>
      </c>
      <c r="N4768" s="326" t="s">
        <v>7279</v>
      </c>
    </row>
    <row r="4769" spans="2:14" ht="15" hidden="1" x14ac:dyDescent="0.25">
      <c r="B4769" s="324" t="s">
        <v>18337</v>
      </c>
      <c r="C4769" s="324" t="s">
        <v>1255</v>
      </c>
      <c r="D4769" s="324" t="s">
        <v>4183</v>
      </c>
      <c r="E4769" s="324" t="s">
        <v>9885</v>
      </c>
      <c r="F4769" s="324" t="s">
        <v>2327</v>
      </c>
      <c r="G4769" s="324" t="s">
        <v>896</v>
      </c>
      <c r="H4769" s="324" t="s">
        <v>6249</v>
      </c>
      <c r="I4769" s="325">
        <v>0</v>
      </c>
      <c r="J4769" s="325">
        <v>0</v>
      </c>
      <c r="K4769" s="325">
        <v>0</v>
      </c>
      <c r="L4769" s="325">
        <v>0</v>
      </c>
      <c r="M4769" s="325">
        <v>0</v>
      </c>
      <c r="N4769" s="324" t="s">
        <v>7279</v>
      </c>
    </row>
    <row r="4770" spans="2:14" ht="15" hidden="1" x14ac:dyDescent="0.25">
      <c r="B4770" s="326" t="s">
        <v>18338</v>
      </c>
      <c r="C4770" s="326" t="s">
        <v>1255</v>
      </c>
      <c r="D4770" s="326" t="s">
        <v>4183</v>
      </c>
      <c r="E4770" s="326" t="s">
        <v>9886</v>
      </c>
      <c r="F4770" s="326" t="s">
        <v>2327</v>
      </c>
      <c r="G4770" s="326" t="s">
        <v>896</v>
      </c>
      <c r="H4770" s="326" t="s">
        <v>6249</v>
      </c>
      <c r="I4770" s="327">
        <v>0</v>
      </c>
      <c r="J4770" s="327">
        <v>0</v>
      </c>
      <c r="K4770" s="327">
        <v>0</v>
      </c>
      <c r="L4770" s="327">
        <v>0</v>
      </c>
      <c r="M4770" s="327">
        <v>0</v>
      </c>
      <c r="N4770" s="326" t="s">
        <v>7279</v>
      </c>
    </row>
    <row r="4771" spans="2:14" ht="15" hidden="1" x14ac:dyDescent="0.25">
      <c r="B4771" s="324" t="s">
        <v>18339</v>
      </c>
      <c r="C4771" s="324" t="s">
        <v>1255</v>
      </c>
      <c r="D4771" s="324" t="s">
        <v>4183</v>
      </c>
      <c r="E4771" s="324" t="s">
        <v>9887</v>
      </c>
      <c r="F4771" s="324" t="s">
        <v>2327</v>
      </c>
      <c r="G4771" s="324" t="s">
        <v>896</v>
      </c>
      <c r="H4771" s="324" t="s">
        <v>6249</v>
      </c>
      <c r="I4771" s="325">
        <v>0</v>
      </c>
      <c r="J4771" s="325">
        <v>0</v>
      </c>
      <c r="K4771" s="325">
        <v>0</v>
      </c>
      <c r="L4771" s="325">
        <v>0</v>
      </c>
      <c r="M4771" s="325">
        <v>0</v>
      </c>
      <c r="N4771" s="324" t="s">
        <v>7279</v>
      </c>
    </row>
    <row r="4772" spans="2:14" ht="15" hidden="1" x14ac:dyDescent="0.25">
      <c r="B4772" s="326" t="s">
        <v>18340</v>
      </c>
      <c r="C4772" s="326" t="s">
        <v>1255</v>
      </c>
      <c r="D4772" s="326" t="s">
        <v>4183</v>
      </c>
      <c r="E4772" s="326" t="s">
        <v>9888</v>
      </c>
      <c r="F4772" s="326" t="s">
        <v>801</v>
      </c>
      <c r="G4772" s="326" t="s">
        <v>896</v>
      </c>
      <c r="H4772" s="326" t="s">
        <v>6249</v>
      </c>
      <c r="I4772" s="327">
        <v>0</v>
      </c>
      <c r="J4772" s="327">
        <v>0</v>
      </c>
      <c r="K4772" s="327">
        <v>0</v>
      </c>
      <c r="L4772" s="327">
        <v>0</v>
      </c>
      <c r="M4772" s="327">
        <v>0</v>
      </c>
      <c r="N4772" s="326" t="s">
        <v>7279</v>
      </c>
    </row>
    <row r="4773" spans="2:14" ht="15" hidden="1" x14ac:dyDescent="0.25">
      <c r="B4773" s="324" t="s">
        <v>18341</v>
      </c>
      <c r="C4773" s="324" t="s">
        <v>1255</v>
      </c>
      <c r="D4773" s="324" t="s">
        <v>4183</v>
      </c>
      <c r="E4773" s="324" t="s">
        <v>9832</v>
      </c>
      <c r="F4773" s="324" t="s">
        <v>801</v>
      </c>
      <c r="G4773" s="324" t="s">
        <v>896</v>
      </c>
      <c r="H4773" s="324" t="s">
        <v>6249</v>
      </c>
      <c r="I4773" s="325">
        <v>0</v>
      </c>
      <c r="J4773" s="325">
        <v>0</v>
      </c>
      <c r="K4773" s="325">
        <v>0</v>
      </c>
      <c r="L4773" s="325">
        <v>0</v>
      </c>
      <c r="M4773" s="325">
        <v>0</v>
      </c>
      <c r="N4773" s="324" t="s">
        <v>7279</v>
      </c>
    </row>
    <row r="4774" spans="2:14" ht="15" hidden="1" x14ac:dyDescent="0.25">
      <c r="B4774" s="326" t="s">
        <v>18342</v>
      </c>
      <c r="C4774" s="326" t="s">
        <v>1255</v>
      </c>
      <c r="D4774" s="326" t="s">
        <v>4183</v>
      </c>
      <c r="E4774" s="326" t="s">
        <v>10756</v>
      </c>
      <c r="F4774" s="326" t="s">
        <v>801</v>
      </c>
      <c r="G4774" s="326" t="s">
        <v>896</v>
      </c>
      <c r="H4774" s="326" t="s">
        <v>6249</v>
      </c>
      <c r="I4774" s="327">
        <v>0</v>
      </c>
      <c r="J4774" s="327">
        <v>0</v>
      </c>
      <c r="K4774" s="327">
        <v>0</v>
      </c>
      <c r="L4774" s="327">
        <v>0</v>
      </c>
      <c r="M4774" s="327">
        <v>0</v>
      </c>
      <c r="N4774" s="326" t="s">
        <v>7279</v>
      </c>
    </row>
    <row r="4775" spans="2:14" ht="15" hidden="1" x14ac:dyDescent="0.25">
      <c r="B4775" s="324" t="s">
        <v>18343</v>
      </c>
      <c r="C4775" s="324" t="s">
        <v>1255</v>
      </c>
      <c r="D4775" s="324" t="s">
        <v>4183</v>
      </c>
      <c r="E4775" s="324" t="s">
        <v>9889</v>
      </c>
      <c r="F4775" s="324" t="s">
        <v>800</v>
      </c>
      <c r="G4775" s="324" t="s">
        <v>896</v>
      </c>
      <c r="H4775" s="324" t="s">
        <v>6249</v>
      </c>
      <c r="I4775" s="325">
        <v>0</v>
      </c>
      <c r="J4775" s="325">
        <v>0</v>
      </c>
      <c r="K4775" s="325">
        <v>0</v>
      </c>
      <c r="L4775" s="325">
        <v>0</v>
      </c>
      <c r="M4775" s="325">
        <v>0</v>
      </c>
      <c r="N4775" s="324" t="s">
        <v>7279</v>
      </c>
    </row>
    <row r="4776" spans="2:14" ht="15" hidden="1" x14ac:dyDescent="0.25">
      <c r="B4776" s="326" t="s">
        <v>18344</v>
      </c>
      <c r="C4776" s="326" t="s">
        <v>1255</v>
      </c>
      <c r="D4776" s="326" t="s">
        <v>4183</v>
      </c>
      <c r="E4776" s="326" t="s">
        <v>9890</v>
      </c>
      <c r="F4776" s="326" t="s">
        <v>800</v>
      </c>
      <c r="G4776" s="326" t="s">
        <v>896</v>
      </c>
      <c r="H4776" s="326" t="s">
        <v>6249</v>
      </c>
      <c r="I4776" s="327">
        <v>0</v>
      </c>
      <c r="J4776" s="327">
        <v>0</v>
      </c>
      <c r="K4776" s="327">
        <v>0</v>
      </c>
      <c r="L4776" s="327">
        <v>0</v>
      </c>
      <c r="M4776" s="327">
        <v>0</v>
      </c>
      <c r="N4776" s="326" t="s">
        <v>7279</v>
      </c>
    </row>
    <row r="4777" spans="2:14" ht="15" hidden="1" x14ac:dyDescent="0.25">
      <c r="B4777" s="324" t="s">
        <v>18345</v>
      </c>
      <c r="C4777" s="324" t="s">
        <v>1255</v>
      </c>
      <c r="D4777" s="324" t="s">
        <v>4183</v>
      </c>
      <c r="E4777" s="324" t="s">
        <v>9891</v>
      </c>
      <c r="F4777" s="324" t="s">
        <v>800</v>
      </c>
      <c r="G4777" s="324" t="s">
        <v>896</v>
      </c>
      <c r="H4777" s="324" t="s">
        <v>6249</v>
      </c>
      <c r="I4777" s="325">
        <v>0</v>
      </c>
      <c r="J4777" s="325">
        <v>0</v>
      </c>
      <c r="K4777" s="325">
        <v>0</v>
      </c>
      <c r="L4777" s="325">
        <v>0</v>
      </c>
      <c r="M4777" s="325">
        <v>0</v>
      </c>
      <c r="N4777" s="324" t="s">
        <v>7279</v>
      </c>
    </row>
    <row r="4778" spans="2:14" ht="15" hidden="1" x14ac:dyDescent="0.25">
      <c r="B4778" s="326" t="s">
        <v>18346</v>
      </c>
      <c r="C4778" s="326" t="s">
        <v>1255</v>
      </c>
      <c r="D4778" s="326" t="s">
        <v>4183</v>
      </c>
      <c r="E4778" s="326" t="s">
        <v>12765</v>
      </c>
      <c r="F4778" s="326" t="s">
        <v>2327</v>
      </c>
      <c r="G4778" s="326" t="s">
        <v>896</v>
      </c>
      <c r="H4778" s="326" t="s">
        <v>6249</v>
      </c>
      <c r="I4778" s="327">
        <v>0</v>
      </c>
      <c r="J4778" s="327">
        <v>0</v>
      </c>
      <c r="K4778" s="327">
        <v>0</v>
      </c>
      <c r="L4778" s="327">
        <v>0</v>
      </c>
      <c r="M4778" s="327">
        <v>0</v>
      </c>
      <c r="N4778" s="326" t="s">
        <v>7279</v>
      </c>
    </row>
    <row r="4779" spans="2:14" ht="15" hidden="1" x14ac:dyDescent="0.25">
      <c r="B4779" s="324" t="s">
        <v>18347</v>
      </c>
      <c r="C4779" s="324" t="s">
        <v>1255</v>
      </c>
      <c r="D4779" s="324" t="s">
        <v>4183</v>
      </c>
      <c r="E4779" s="324" t="s">
        <v>9892</v>
      </c>
      <c r="F4779" s="324" t="s">
        <v>2327</v>
      </c>
      <c r="G4779" s="324" t="s">
        <v>896</v>
      </c>
      <c r="H4779" s="324" t="s">
        <v>6249</v>
      </c>
      <c r="I4779" s="325">
        <v>0</v>
      </c>
      <c r="J4779" s="325">
        <v>0</v>
      </c>
      <c r="K4779" s="325">
        <v>0</v>
      </c>
      <c r="L4779" s="325">
        <v>0</v>
      </c>
      <c r="M4779" s="325">
        <v>0</v>
      </c>
      <c r="N4779" s="324" t="s">
        <v>7279</v>
      </c>
    </row>
    <row r="4780" spans="2:14" ht="15" hidden="1" x14ac:dyDescent="0.25">
      <c r="B4780" s="326" t="s">
        <v>18348</v>
      </c>
      <c r="C4780" s="326" t="s">
        <v>1255</v>
      </c>
      <c r="D4780" s="326" t="s">
        <v>4183</v>
      </c>
      <c r="E4780" s="326" t="s">
        <v>9893</v>
      </c>
      <c r="F4780" s="326" t="s">
        <v>2327</v>
      </c>
      <c r="G4780" s="326" t="s">
        <v>896</v>
      </c>
      <c r="H4780" s="326" t="s">
        <v>6249</v>
      </c>
      <c r="I4780" s="327">
        <v>0</v>
      </c>
      <c r="J4780" s="327">
        <v>0</v>
      </c>
      <c r="K4780" s="327">
        <v>0</v>
      </c>
      <c r="L4780" s="327">
        <v>0</v>
      </c>
      <c r="M4780" s="327">
        <v>0</v>
      </c>
      <c r="N4780" s="326" t="s">
        <v>7279</v>
      </c>
    </row>
    <row r="4781" spans="2:14" ht="15" hidden="1" x14ac:dyDescent="0.25">
      <c r="B4781" s="324" t="s">
        <v>18349</v>
      </c>
      <c r="C4781" s="324" t="s">
        <v>1255</v>
      </c>
      <c r="D4781" s="324" t="s">
        <v>4183</v>
      </c>
      <c r="E4781" s="324" t="s">
        <v>9894</v>
      </c>
      <c r="F4781" s="324" t="s">
        <v>801</v>
      </c>
      <c r="G4781" s="324" t="s">
        <v>896</v>
      </c>
      <c r="H4781" s="324" t="s">
        <v>6249</v>
      </c>
      <c r="I4781" s="325">
        <v>0</v>
      </c>
      <c r="J4781" s="325">
        <v>0</v>
      </c>
      <c r="K4781" s="325">
        <v>0</v>
      </c>
      <c r="L4781" s="325">
        <v>0</v>
      </c>
      <c r="M4781" s="325">
        <v>0</v>
      </c>
      <c r="N4781" s="324" t="s">
        <v>7279</v>
      </c>
    </row>
    <row r="4782" spans="2:14" ht="15" hidden="1" x14ac:dyDescent="0.25">
      <c r="B4782" s="326" t="s">
        <v>18350</v>
      </c>
      <c r="C4782" s="326" t="s">
        <v>1255</v>
      </c>
      <c r="D4782" s="326" t="s">
        <v>4183</v>
      </c>
      <c r="E4782" s="326" t="s">
        <v>9895</v>
      </c>
      <c r="F4782" s="326" t="s">
        <v>801</v>
      </c>
      <c r="G4782" s="326" t="s">
        <v>896</v>
      </c>
      <c r="H4782" s="326" t="s">
        <v>6249</v>
      </c>
      <c r="I4782" s="327">
        <v>0</v>
      </c>
      <c r="J4782" s="327">
        <v>0</v>
      </c>
      <c r="K4782" s="327">
        <v>0</v>
      </c>
      <c r="L4782" s="327">
        <v>0</v>
      </c>
      <c r="M4782" s="327">
        <v>0</v>
      </c>
      <c r="N4782" s="326" t="s">
        <v>7279</v>
      </c>
    </row>
    <row r="4783" spans="2:14" ht="15" hidden="1" x14ac:dyDescent="0.25">
      <c r="B4783" s="324" t="s">
        <v>18351</v>
      </c>
      <c r="C4783" s="324" t="s">
        <v>1255</v>
      </c>
      <c r="D4783" s="324" t="s">
        <v>4183</v>
      </c>
      <c r="E4783" s="324" t="s">
        <v>10758</v>
      </c>
      <c r="F4783" s="324" t="s">
        <v>800</v>
      </c>
      <c r="G4783" s="324" t="s">
        <v>896</v>
      </c>
      <c r="H4783" s="324" t="s">
        <v>6249</v>
      </c>
      <c r="I4783" s="325">
        <v>0</v>
      </c>
      <c r="J4783" s="325">
        <v>0</v>
      </c>
      <c r="K4783" s="325">
        <v>0</v>
      </c>
      <c r="L4783" s="325">
        <v>0</v>
      </c>
      <c r="M4783" s="325">
        <v>0</v>
      </c>
      <c r="N4783" s="324" t="s">
        <v>7279</v>
      </c>
    </row>
    <row r="4784" spans="2:14" ht="15" hidden="1" x14ac:dyDescent="0.25">
      <c r="B4784" s="326" t="s">
        <v>18352</v>
      </c>
      <c r="C4784" s="326" t="s">
        <v>1255</v>
      </c>
      <c r="D4784" s="326" t="s">
        <v>4183</v>
      </c>
      <c r="E4784" s="326" t="s">
        <v>10760</v>
      </c>
      <c r="F4784" s="326" t="s">
        <v>801</v>
      </c>
      <c r="G4784" s="326" t="s">
        <v>896</v>
      </c>
      <c r="H4784" s="326" t="s">
        <v>6249</v>
      </c>
      <c r="I4784" s="327">
        <v>0</v>
      </c>
      <c r="J4784" s="327">
        <v>0</v>
      </c>
      <c r="K4784" s="327">
        <v>0</v>
      </c>
      <c r="L4784" s="327">
        <v>0</v>
      </c>
      <c r="M4784" s="327">
        <v>0</v>
      </c>
      <c r="N4784" s="326" t="s">
        <v>7279</v>
      </c>
    </row>
    <row r="4785" spans="2:14" ht="15" hidden="1" x14ac:dyDescent="0.25">
      <c r="B4785" s="324" t="s">
        <v>18353</v>
      </c>
      <c r="C4785" s="324" t="s">
        <v>1255</v>
      </c>
      <c r="D4785" s="324" t="s">
        <v>4183</v>
      </c>
      <c r="E4785" s="324" t="s">
        <v>9896</v>
      </c>
      <c r="F4785" s="324" t="s">
        <v>801</v>
      </c>
      <c r="G4785" s="324" t="s">
        <v>896</v>
      </c>
      <c r="H4785" s="324" t="s">
        <v>6249</v>
      </c>
      <c r="I4785" s="325">
        <v>0</v>
      </c>
      <c r="J4785" s="325">
        <v>0</v>
      </c>
      <c r="K4785" s="325">
        <v>0</v>
      </c>
      <c r="L4785" s="325">
        <v>0</v>
      </c>
      <c r="M4785" s="325">
        <v>0</v>
      </c>
      <c r="N4785" s="324" t="s">
        <v>7279</v>
      </c>
    </row>
    <row r="4786" spans="2:14" ht="15" hidden="1" x14ac:dyDescent="0.25">
      <c r="B4786" s="326" t="s">
        <v>18354</v>
      </c>
      <c r="C4786" s="326" t="s">
        <v>1255</v>
      </c>
      <c r="D4786" s="326" t="s">
        <v>4183</v>
      </c>
      <c r="E4786" s="326" t="s">
        <v>9897</v>
      </c>
      <c r="F4786" s="326" t="s">
        <v>801</v>
      </c>
      <c r="G4786" s="326" t="s">
        <v>896</v>
      </c>
      <c r="H4786" s="326" t="s">
        <v>6249</v>
      </c>
      <c r="I4786" s="327">
        <v>0</v>
      </c>
      <c r="J4786" s="327">
        <v>0</v>
      </c>
      <c r="K4786" s="327">
        <v>0</v>
      </c>
      <c r="L4786" s="327">
        <v>0</v>
      </c>
      <c r="M4786" s="327">
        <v>0</v>
      </c>
      <c r="N4786" s="326" t="s">
        <v>7279</v>
      </c>
    </row>
    <row r="4787" spans="2:14" ht="15" hidden="1" x14ac:dyDescent="0.25">
      <c r="B4787" s="324" t="s">
        <v>18355</v>
      </c>
      <c r="C4787" s="324" t="s">
        <v>1255</v>
      </c>
      <c r="D4787" s="324" t="s">
        <v>4183</v>
      </c>
      <c r="E4787" s="324" t="s">
        <v>9898</v>
      </c>
      <c r="F4787" s="324" t="s">
        <v>1226</v>
      </c>
      <c r="G4787" s="324" t="s">
        <v>896</v>
      </c>
      <c r="H4787" s="324" t="s">
        <v>6249</v>
      </c>
      <c r="I4787" s="325">
        <v>0</v>
      </c>
      <c r="J4787" s="325">
        <v>0</v>
      </c>
      <c r="K4787" s="325">
        <v>0</v>
      </c>
      <c r="L4787" s="325">
        <v>0</v>
      </c>
      <c r="M4787" s="325">
        <v>0</v>
      </c>
      <c r="N4787" s="324" t="s">
        <v>7279</v>
      </c>
    </row>
    <row r="4788" spans="2:14" ht="15" hidden="1" x14ac:dyDescent="0.25">
      <c r="B4788" s="326" t="s">
        <v>18356</v>
      </c>
      <c r="C4788" s="326" t="s">
        <v>1255</v>
      </c>
      <c r="D4788" s="326" t="s">
        <v>4183</v>
      </c>
      <c r="E4788" s="326" t="s">
        <v>9899</v>
      </c>
      <c r="F4788" s="326" t="s">
        <v>801</v>
      </c>
      <c r="G4788" s="326" t="s">
        <v>896</v>
      </c>
      <c r="H4788" s="326" t="s">
        <v>6249</v>
      </c>
      <c r="I4788" s="327">
        <v>0</v>
      </c>
      <c r="J4788" s="327">
        <v>0</v>
      </c>
      <c r="K4788" s="327">
        <v>0</v>
      </c>
      <c r="L4788" s="327">
        <v>0</v>
      </c>
      <c r="M4788" s="327">
        <v>0</v>
      </c>
      <c r="N4788" s="326" t="s">
        <v>7279</v>
      </c>
    </row>
    <row r="4789" spans="2:14" ht="15" hidden="1" x14ac:dyDescent="0.25">
      <c r="B4789" s="324" t="s">
        <v>18357</v>
      </c>
      <c r="C4789" s="324" t="s">
        <v>1255</v>
      </c>
      <c r="D4789" s="324" t="s">
        <v>4183</v>
      </c>
      <c r="E4789" s="324" t="s">
        <v>9900</v>
      </c>
      <c r="F4789" s="324" t="s">
        <v>801</v>
      </c>
      <c r="G4789" s="324" t="s">
        <v>896</v>
      </c>
      <c r="H4789" s="324" t="s">
        <v>6249</v>
      </c>
      <c r="I4789" s="325">
        <v>0</v>
      </c>
      <c r="J4789" s="325">
        <v>0</v>
      </c>
      <c r="K4789" s="325">
        <v>0</v>
      </c>
      <c r="L4789" s="325">
        <v>0</v>
      </c>
      <c r="M4789" s="325">
        <v>0</v>
      </c>
      <c r="N4789" s="324" t="s">
        <v>7279</v>
      </c>
    </row>
    <row r="4790" spans="2:14" ht="15" hidden="1" x14ac:dyDescent="0.25">
      <c r="B4790" s="326" t="s">
        <v>18358</v>
      </c>
      <c r="C4790" s="326" t="s">
        <v>1255</v>
      </c>
      <c r="D4790" s="326" t="s">
        <v>4183</v>
      </c>
      <c r="E4790" s="326" t="s">
        <v>9901</v>
      </c>
      <c r="F4790" s="326" t="s">
        <v>801</v>
      </c>
      <c r="G4790" s="326" t="s">
        <v>896</v>
      </c>
      <c r="H4790" s="326" t="s">
        <v>6249</v>
      </c>
      <c r="I4790" s="327">
        <v>0</v>
      </c>
      <c r="J4790" s="327">
        <v>0</v>
      </c>
      <c r="K4790" s="327">
        <v>0</v>
      </c>
      <c r="L4790" s="327">
        <v>0</v>
      </c>
      <c r="M4790" s="327">
        <v>0</v>
      </c>
      <c r="N4790" s="326" t="s">
        <v>7279</v>
      </c>
    </row>
    <row r="4791" spans="2:14" ht="15" hidden="1" x14ac:dyDescent="0.25">
      <c r="B4791" s="324" t="s">
        <v>18359</v>
      </c>
      <c r="C4791" s="324" t="s">
        <v>1255</v>
      </c>
      <c r="D4791" s="324" t="s">
        <v>4183</v>
      </c>
      <c r="E4791" s="324" t="s">
        <v>9902</v>
      </c>
      <c r="F4791" s="324" t="s">
        <v>801</v>
      </c>
      <c r="G4791" s="324" t="s">
        <v>896</v>
      </c>
      <c r="H4791" s="324" t="s">
        <v>6249</v>
      </c>
      <c r="I4791" s="325">
        <v>0</v>
      </c>
      <c r="J4791" s="325">
        <v>0</v>
      </c>
      <c r="K4791" s="325">
        <v>0</v>
      </c>
      <c r="L4791" s="325">
        <v>0</v>
      </c>
      <c r="M4791" s="325">
        <v>0</v>
      </c>
      <c r="N4791" s="324" t="s">
        <v>7279</v>
      </c>
    </row>
    <row r="4792" spans="2:14" ht="15" hidden="1" x14ac:dyDescent="0.25">
      <c r="B4792" s="326" t="s">
        <v>18360</v>
      </c>
      <c r="C4792" s="326" t="s">
        <v>1255</v>
      </c>
      <c r="D4792" s="326" t="s">
        <v>4183</v>
      </c>
      <c r="E4792" s="326" t="s">
        <v>9903</v>
      </c>
      <c r="F4792" s="326" t="s">
        <v>2327</v>
      </c>
      <c r="G4792" s="326" t="s">
        <v>896</v>
      </c>
      <c r="H4792" s="326" t="s">
        <v>6249</v>
      </c>
      <c r="I4792" s="327">
        <v>0</v>
      </c>
      <c r="J4792" s="327">
        <v>0</v>
      </c>
      <c r="K4792" s="327">
        <v>0</v>
      </c>
      <c r="L4792" s="327">
        <v>0</v>
      </c>
      <c r="M4792" s="327">
        <v>0</v>
      </c>
      <c r="N4792" s="326" t="s">
        <v>7279</v>
      </c>
    </row>
    <row r="4793" spans="2:14" ht="15" hidden="1" x14ac:dyDescent="0.25">
      <c r="B4793" s="324" t="s">
        <v>18361</v>
      </c>
      <c r="C4793" s="324" t="s">
        <v>1255</v>
      </c>
      <c r="D4793" s="324" t="s">
        <v>4183</v>
      </c>
      <c r="E4793" s="324" t="s">
        <v>10787</v>
      </c>
      <c r="F4793" s="324" t="s">
        <v>801</v>
      </c>
      <c r="G4793" s="324" t="s">
        <v>896</v>
      </c>
      <c r="H4793" s="324" t="s">
        <v>6249</v>
      </c>
      <c r="I4793" s="325">
        <v>0</v>
      </c>
      <c r="J4793" s="325">
        <v>0</v>
      </c>
      <c r="K4793" s="325">
        <v>0</v>
      </c>
      <c r="L4793" s="325">
        <v>0</v>
      </c>
      <c r="M4793" s="325">
        <v>0</v>
      </c>
      <c r="N4793" s="324" t="s">
        <v>7279</v>
      </c>
    </row>
    <row r="4794" spans="2:14" ht="15" hidden="1" x14ac:dyDescent="0.25">
      <c r="B4794" s="326" t="s">
        <v>18362</v>
      </c>
      <c r="C4794" s="326" t="s">
        <v>1255</v>
      </c>
      <c r="D4794" s="326" t="s">
        <v>4183</v>
      </c>
      <c r="E4794" s="326" t="s">
        <v>9904</v>
      </c>
      <c r="F4794" s="326" t="s">
        <v>801</v>
      </c>
      <c r="G4794" s="326" t="s">
        <v>896</v>
      </c>
      <c r="H4794" s="326" t="s">
        <v>6249</v>
      </c>
      <c r="I4794" s="327">
        <v>0</v>
      </c>
      <c r="J4794" s="327">
        <v>0</v>
      </c>
      <c r="K4794" s="327">
        <v>0</v>
      </c>
      <c r="L4794" s="327">
        <v>0</v>
      </c>
      <c r="M4794" s="327">
        <v>0</v>
      </c>
      <c r="N4794" s="326" t="s">
        <v>7279</v>
      </c>
    </row>
    <row r="4795" spans="2:14" ht="15" hidden="1" x14ac:dyDescent="0.25">
      <c r="B4795" s="324" t="s">
        <v>18363</v>
      </c>
      <c r="C4795" s="324" t="s">
        <v>1255</v>
      </c>
      <c r="D4795" s="324" t="s">
        <v>4183</v>
      </c>
      <c r="E4795" s="324" t="s">
        <v>9905</v>
      </c>
      <c r="F4795" s="324" t="s">
        <v>801</v>
      </c>
      <c r="G4795" s="324" t="s">
        <v>896</v>
      </c>
      <c r="H4795" s="324" t="s">
        <v>6249</v>
      </c>
      <c r="I4795" s="325">
        <v>0</v>
      </c>
      <c r="J4795" s="325">
        <v>0</v>
      </c>
      <c r="K4795" s="325">
        <v>0</v>
      </c>
      <c r="L4795" s="325">
        <v>0</v>
      </c>
      <c r="M4795" s="325">
        <v>0</v>
      </c>
      <c r="N4795" s="324" t="s">
        <v>7279</v>
      </c>
    </row>
    <row r="4796" spans="2:14" ht="15" hidden="1" x14ac:dyDescent="0.25">
      <c r="B4796" s="326" t="s">
        <v>18364</v>
      </c>
      <c r="C4796" s="326" t="s">
        <v>1255</v>
      </c>
      <c r="D4796" s="326" t="s">
        <v>4183</v>
      </c>
      <c r="E4796" s="326" t="s">
        <v>9906</v>
      </c>
      <c r="F4796" s="326" t="s">
        <v>801</v>
      </c>
      <c r="G4796" s="326" t="s">
        <v>896</v>
      </c>
      <c r="H4796" s="326" t="s">
        <v>6249</v>
      </c>
      <c r="I4796" s="327">
        <v>0</v>
      </c>
      <c r="J4796" s="327">
        <v>0</v>
      </c>
      <c r="K4796" s="327">
        <v>0</v>
      </c>
      <c r="L4796" s="327">
        <v>0</v>
      </c>
      <c r="M4796" s="327">
        <v>0</v>
      </c>
      <c r="N4796" s="326" t="s">
        <v>7279</v>
      </c>
    </row>
    <row r="4797" spans="2:14" ht="15" hidden="1" x14ac:dyDescent="0.25">
      <c r="B4797" s="324" t="s">
        <v>18365</v>
      </c>
      <c r="C4797" s="324" t="s">
        <v>1255</v>
      </c>
      <c r="D4797" s="324" t="s">
        <v>4183</v>
      </c>
      <c r="E4797" s="324" t="s">
        <v>9907</v>
      </c>
      <c r="F4797" s="324" t="s">
        <v>801</v>
      </c>
      <c r="G4797" s="324" t="s">
        <v>896</v>
      </c>
      <c r="H4797" s="324" t="s">
        <v>6249</v>
      </c>
      <c r="I4797" s="325">
        <v>0</v>
      </c>
      <c r="J4797" s="325">
        <v>0</v>
      </c>
      <c r="K4797" s="325">
        <v>0</v>
      </c>
      <c r="L4797" s="325">
        <v>0</v>
      </c>
      <c r="M4797" s="325">
        <v>0</v>
      </c>
      <c r="N4797" s="324" t="s">
        <v>7279</v>
      </c>
    </row>
    <row r="4798" spans="2:14" ht="15" hidden="1" x14ac:dyDescent="0.25">
      <c r="B4798" s="326" t="s">
        <v>18366</v>
      </c>
      <c r="C4798" s="326" t="s">
        <v>1255</v>
      </c>
      <c r="D4798" s="326" t="s">
        <v>4183</v>
      </c>
      <c r="E4798" s="326" t="s">
        <v>9908</v>
      </c>
      <c r="F4798" s="326" t="s">
        <v>801</v>
      </c>
      <c r="G4798" s="326" t="s">
        <v>896</v>
      </c>
      <c r="H4798" s="326" t="s">
        <v>6249</v>
      </c>
      <c r="I4798" s="327">
        <v>0</v>
      </c>
      <c r="J4798" s="327">
        <v>0</v>
      </c>
      <c r="K4798" s="327">
        <v>0</v>
      </c>
      <c r="L4798" s="327">
        <v>0</v>
      </c>
      <c r="M4798" s="327">
        <v>0</v>
      </c>
      <c r="N4798" s="326" t="s">
        <v>7279</v>
      </c>
    </row>
    <row r="4799" spans="2:14" ht="15" hidden="1" x14ac:dyDescent="0.25">
      <c r="B4799" s="324" t="s">
        <v>18367</v>
      </c>
      <c r="C4799" s="324" t="s">
        <v>1255</v>
      </c>
      <c r="D4799" s="324" t="s">
        <v>4183</v>
      </c>
      <c r="E4799" s="324" t="s">
        <v>9909</v>
      </c>
      <c r="F4799" s="324" t="s">
        <v>801</v>
      </c>
      <c r="G4799" s="324" t="s">
        <v>896</v>
      </c>
      <c r="H4799" s="324" t="s">
        <v>6249</v>
      </c>
      <c r="I4799" s="325">
        <v>0</v>
      </c>
      <c r="J4799" s="325">
        <v>0</v>
      </c>
      <c r="K4799" s="325">
        <v>0</v>
      </c>
      <c r="L4799" s="325">
        <v>0</v>
      </c>
      <c r="M4799" s="325">
        <v>0</v>
      </c>
      <c r="N4799" s="324" t="s">
        <v>7279</v>
      </c>
    </row>
    <row r="4800" spans="2:14" ht="15" hidden="1" x14ac:dyDescent="0.25">
      <c r="B4800" s="326" t="s">
        <v>18368</v>
      </c>
      <c r="C4800" s="326" t="s">
        <v>1255</v>
      </c>
      <c r="D4800" s="326" t="s">
        <v>4183</v>
      </c>
      <c r="E4800" s="326" t="s">
        <v>9910</v>
      </c>
      <c r="F4800" s="326" t="s">
        <v>801</v>
      </c>
      <c r="G4800" s="326" t="s">
        <v>896</v>
      </c>
      <c r="H4800" s="326" t="s">
        <v>6249</v>
      </c>
      <c r="I4800" s="327">
        <v>0</v>
      </c>
      <c r="J4800" s="327">
        <v>0</v>
      </c>
      <c r="K4800" s="327">
        <v>0</v>
      </c>
      <c r="L4800" s="327">
        <v>0</v>
      </c>
      <c r="M4800" s="327">
        <v>0</v>
      </c>
      <c r="N4800" s="326" t="s">
        <v>7279</v>
      </c>
    </row>
    <row r="4801" spans="2:14" ht="15" hidden="1" x14ac:dyDescent="0.25">
      <c r="B4801" s="324" t="s">
        <v>18369</v>
      </c>
      <c r="C4801" s="324" t="s">
        <v>1255</v>
      </c>
      <c r="D4801" s="324" t="s">
        <v>4183</v>
      </c>
      <c r="E4801" s="324" t="s">
        <v>9911</v>
      </c>
      <c r="F4801" s="324" t="s">
        <v>1226</v>
      </c>
      <c r="G4801" s="324" t="s">
        <v>896</v>
      </c>
      <c r="H4801" s="324" t="s">
        <v>6249</v>
      </c>
      <c r="I4801" s="325">
        <v>0</v>
      </c>
      <c r="J4801" s="325">
        <v>0</v>
      </c>
      <c r="K4801" s="325">
        <v>0</v>
      </c>
      <c r="L4801" s="325">
        <v>0</v>
      </c>
      <c r="M4801" s="325">
        <v>0</v>
      </c>
      <c r="N4801" s="324" t="s">
        <v>7279</v>
      </c>
    </row>
    <row r="4802" spans="2:14" ht="15" hidden="1" x14ac:dyDescent="0.25">
      <c r="B4802" s="326" t="s">
        <v>18370</v>
      </c>
      <c r="C4802" s="326" t="s">
        <v>1255</v>
      </c>
      <c r="D4802" s="326" t="s">
        <v>4183</v>
      </c>
      <c r="E4802" s="326" t="s">
        <v>9912</v>
      </c>
      <c r="F4802" s="326" t="s">
        <v>1226</v>
      </c>
      <c r="G4802" s="326" t="s">
        <v>896</v>
      </c>
      <c r="H4802" s="326" t="s">
        <v>6249</v>
      </c>
      <c r="I4802" s="327">
        <v>0</v>
      </c>
      <c r="J4802" s="327">
        <v>0</v>
      </c>
      <c r="K4802" s="327">
        <v>0</v>
      </c>
      <c r="L4802" s="327">
        <v>0</v>
      </c>
      <c r="M4802" s="327">
        <v>0</v>
      </c>
      <c r="N4802" s="326" t="s">
        <v>7279</v>
      </c>
    </row>
    <row r="4803" spans="2:14" ht="15" hidden="1" x14ac:dyDescent="0.25">
      <c r="B4803" s="324" t="s">
        <v>18371</v>
      </c>
      <c r="C4803" s="324" t="s">
        <v>1255</v>
      </c>
      <c r="D4803" s="324" t="s">
        <v>4183</v>
      </c>
      <c r="E4803" s="324" t="s">
        <v>9913</v>
      </c>
      <c r="F4803" s="324" t="s">
        <v>1226</v>
      </c>
      <c r="G4803" s="324" t="s">
        <v>896</v>
      </c>
      <c r="H4803" s="324" t="s">
        <v>6249</v>
      </c>
      <c r="I4803" s="325">
        <v>0</v>
      </c>
      <c r="J4803" s="325">
        <v>0</v>
      </c>
      <c r="K4803" s="325">
        <v>0</v>
      </c>
      <c r="L4803" s="325">
        <v>0</v>
      </c>
      <c r="M4803" s="325">
        <v>0</v>
      </c>
      <c r="N4803" s="324" t="s">
        <v>7279</v>
      </c>
    </row>
    <row r="4804" spans="2:14" ht="15" hidden="1" x14ac:dyDescent="0.25">
      <c r="B4804" s="326" t="s">
        <v>18372</v>
      </c>
      <c r="C4804" s="326" t="s">
        <v>1255</v>
      </c>
      <c r="D4804" s="326" t="s">
        <v>4183</v>
      </c>
      <c r="E4804" s="326" t="s">
        <v>9914</v>
      </c>
      <c r="F4804" s="326" t="s">
        <v>1226</v>
      </c>
      <c r="G4804" s="326" t="s">
        <v>896</v>
      </c>
      <c r="H4804" s="326" t="s">
        <v>6249</v>
      </c>
      <c r="I4804" s="327">
        <v>0</v>
      </c>
      <c r="J4804" s="327">
        <v>0</v>
      </c>
      <c r="K4804" s="327">
        <v>0</v>
      </c>
      <c r="L4804" s="327">
        <v>0</v>
      </c>
      <c r="M4804" s="327">
        <v>0</v>
      </c>
      <c r="N4804" s="326" t="s">
        <v>7279</v>
      </c>
    </row>
    <row r="4805" spans="2:14" ht="15" hidden="1" x14ac:dyDescent="0.25">
      <c r="B4805" s="324" t="s">
        <v>18373</v>
      </c>
      <c r="C4805" s="324" t="s">
        <v>1255</v>
      </c>
      <c r="D4805" s="324" t="s">
        <v>4183</v>
      </c>
      <c r="E4805" s="324" t="s">
        <v>9915</v>
      </c>
      <c r="F4805" s="324" t="s">
        <v>1226</v>
      </c>
      <c r="G4805" s="324" t="s">
        <v>896</v>
      </c>
      <c r="H4805" s="324" t="s">
        <v>6249</v>
      </c>
      <c r="I4805" s="325">
        <v>0</v>
      </c>
      <c r="J4805" s="325">
        <v>0</v>
      </c>
      <c r="K4805" s="325">
        <v>0</v>
      </c>
      <c r="L4805" s="325">
        <v>0</v>
      </c>
      <c r="M4805" s="325">
        <v>0</v>
      </c>
      <c r="N4805" s="324" t="s">
        <v>7279</v>
      </c>
    </row>
    <row r="4806" spans="2:14" ht="15" hidden="1" x14ac:dyDescent="0.25">
      <c r="B4806" s="326" t="s">
        <v>18374</v>
      </c>
      <c r="C4806" s="326" t="s">
        <v>1255</v>
      </c>
      <c r="D4806" s="326" t="s">
        <v>4183</v>
      </c>
      <c r="E4806" s="326" t="s">
        <v>9916</v>
      </c>
      <c r="F4806" s="326" t="s">
        <v>1226</v>
      </c>
      <c r="G4806" s="326" t="s">
        <v>896</v>
      </c>
      <c r="H4806" s="326" t="s">
        <v>6249</v>
      </c>
      <c r="I4806" s="327">
        <v>0</v>
      </c>
      <c r="J4806" s="327">
        <v>0</v>
      </c>
      <c r="K4806" s="327">
        <v>0</v>
      </c>
      <c r="L4806" s="327">
        <v>0</v>
      </c>
      <c r="M4806" s="327">
        <v>0</v>
      </c>
      <c r="N4806" s="326" t="s">
        <v>7279</v>
      </c>
    </row>
    <row r="4807" spans="2:14" ht="15" hidden="1" x14ac:dyDescent="0.25">
      <c r="B4807" s="324" t="s">
        <v>18375</v>
      </c>
      <c r="C4807" s="324" t="s">
        <v>1255</v>
      </c>
      <c r="D4807" s="324" t="s">
        <v>4183</v>
      </c>
      <c r="E4807" s="324" t="s">
        <v>9917</v>
      </c>
      <c r="F4807" s="324" t="s">
        <v>1226</v>
      </c>
      <c r="G4807" s="324" t="s">
        <v>896</v>
      </c>
      <c r="H4807" s="324" t="s">
        <v>6249</v>
      </c>
      <c r="I4807" s="325">
        <v>0</v>
      </c>
      <c r="J4807" s="325">
        <v>0</v>
      </c>
      <c r="K4807" s="325">
        <v>0</v>
      </c>
      <c r="L4807" s="325">
        <v>0</v>
      </c>
      <c r="M4807" s="325">
        <v>0</v>
      </c>
      <c r="N4807" s="324" t="s">
        <v>7279</v>
      </c>
    </row>
    <row r="4808" spans="2:14" ht="15" hidden="1" x14ac:dyDescent="0.25">
      <c r="B4808" s="326" t="s">
        <v>18376</v>
      </c>
      <c r="C4808" s="326" t="s">
        <v>1255</v>
      </c>
      <c r="D4808" s="326" t="s">
        <v>4183</v>
      </c>
      <c r="E4808" s="326" t="s">
        <v>9918</v>
      </c>
      <c r="F4808" s="326" t="s">
        <v>1226</v>
      </c>
      <c r="G4808" s="326" t="s">
        <v>896</v>
      </c>
      <c r="H4808" s="326" t="s">
        <v>6249</v>
      </c>
      <c r="I4808" s="327">
        <v>0</v>
      </c>
      <c r="J4808" s="327">
        <v>0</v>
      </c>
      <c r="K4808" s="327">
        <v>0</v>
      </c>
      <c r="L4808" s="327">
        <v>0</v>
      </c>
      <c r="M4808" s="327">
        <v>0</v>
      </c>
      <c r="N4808" s="326" t="s">
        <v>7279</v>
      </c>
    </row>
    <row r="4809" spans="2:14" ht="15" hidden="1" x14ac:dyDescent="0.25">
      <c r="B4809" s="324" t="s">
        <v>18377</v>
      </c>
      <c r="C4809" s="324" t="s">
        <v>1255</v>
      </c>
      <c r="D4809" s="324" t="s">
        <v>4183</v>
      </c>
      <c r="E4809" s="324" t="s">
        <v>9919</v>
      </c>
      <c r="F4809" s="324" t="s">
        <v>801</v>
      </c>
      <c r="G4809" s="324" t="s">
        <v>896</v>
      </c>
      <c r="H4809" s="324" t="s">
        <v>6249</v>
      </c>
      <c r="I4809" s="325">
        <v>0</v>
      </c>
      <c r="J4809" s="325">
        <v>0</v>
      </c>
      <c r="K4809" s="325">
        <v>0</v>
      </c>
      <c r="L4809" s="325">
        <v>0</v>
      </c>
      <c r="M4809" s="325">
        <v>0</v>
      </c>
      <c r="N4809" s="324" t="s">
        <v>7279</v>
      </c>
    </row>
    <row r="4810" spans="2:14" ht="15" hidden="1" x14ac:dyDescent="0.25">
      <c r="B4810" s="326" t="s">
        <v>18378</v>
      </c>
      <c r="C4810" s="326" t="s">
        <v>1255</v>
      </c>
      <c r="D4810" s="326" t="s">
        <v>4183</v>
      </c>
      <c r="E4810" s="326" t="s">
        <v>9920</v>
      </c>
      <c r="F4810" s="326" t="s">
        <v>1226</v>
      </c>
      <c r="G4810" s="326" t="s">
        <v>896</v>
      </c>
      <c r="H4810" s="326" t="s">
        <v>6249</v>
      </c>
      <c r="I4810" s="327">
        <v>0</v>
      </c>
      <c r="J4810" s="327">
        <v>0</v>
      </c>
      <c r="K4810" s="327">
        <v>0</v>
      </c>
      <c r="L4810" s="327">
        <v>0</v>
      </c>
      <c r="M4810" s="327">
        <v>0</v>
      </c>
      <c r="N4810" s="326" t="s">
        <v>7279</v>
      </c>
    </row>
    <row r="4811" spans="2:14" ht="15" hidden="1" x14ac:dyDescent="0.25">
      <c r="B4811" s="324" t="s">
        <v>18379</v>
      </c>
      <c r="C4811" s="324" t="s">
        <v>1255</v>
      </c>
      <c r="D4811" s="324" t="s">
        <v>4183</v>
      </c>
      <c r="E4811" s="324" t="s">
        <v>10797</v>
      </c>
      <c r="F4811" s="324" t="s">
        <v>801</v>
      </c>
      <c r="G4811" s="324" t="s">
        <v>896</v>
      </c>
      <c r="H4811" s="324" t="s">
        <v>6249</v>
      </c>
      <c r="I4811" s="325">
        <v>0</v>
      </c>
      <c r="J4811" s="325">
        <v>0</v>
      </c>
      <c r="K4811" s="325">
        <v>0</v>
      </c>
      <c r="L4811" s="325">
        <v>0</v>
      </c>
      <c r="M4811" s="325">
        <v>0</v>
      </c>
      <c r="N4811" s="324" t="s">
        <v>7279</v>
      </c>
    </row>
    <row r="4812" spans="2:14" ht="15" hidden="1" x14ac:dyDescent="0.25">
      <c r="B4812" s="326" t="s">
        <v>18380</v>
      </c>
      <c r="C4812" s="326" t="s">
        <v>1255</v>
      </c>
      <c r="D4812" s="326" t="s">
        <v>4183</v>
      </c>
      <c r="E4812" s="326" t="s">
        <v>9921</v>
      </c>
      <c r="F4812" s="326" t="s">
        <v>801</v>
      </c>
      <c r="G4812" s="326" t="s">
        <v>896</v>
      </c>
      <c r="H4812" s="326" t="s">
        <v>6249</v>
      </c>
      <c r="I4812" s="327">
        <v>0</v>
      </c>
      <c r="J4812" s="327">
        <v>0</v>
      </c>
      <c r="K4812" s="327">
        <v>0</v>
      </c>
      <c r="L4812" s="327">
        <v>0</v>
      </c>
      <c r="M4812" s="327">
        <v>0</v>
      </c>
      <c r="N4812" s="326" t="s">
        <v>7279</v>
      </c>
    </row>
    <row r="4813" spans="2:14" ht="15" hidden="1" x14ac:dyDescent="0.25">
      <c r="B4813" s="324" t="s">
        <v>18381</v>
      </c>
      <c r="C4813" s="324" t="s">
        <v>1255</v>
      </c>
      <c r="D4813" s="324" t="s">
        <v>4183</v>
      </c>
      <c r="E4813" s="324" t="s">
        <v>12766</v>
      </c>
      <c r="F4813" s="324" t="s">
        <v>801</v>
      </c>
      <c r="G4813" s="324" t="s">
        <v>896</v>
      </c>
      <c r="H4813" s="324" t="s">
        <v>6249</v>
      </c>
      <c r="I4813" s="325">
        <v>0</v>
      </c>
      <c r="J4813" s="325">
        <v>0</v>
      </c>
      <c r="K4813" s="325">
        <v>0</v>
      </c>
      <c r="L4813" s="325">
        <v>0</v>
      </c>
      <c r="M4813" s="325">
        <v>0</v>
      </c>
      <c r="N4813" s="324" t="s">
        <v>7279</v>
      </c>
    </row>
    <row r="4814" spans="2:14" ht="15" hidden="1" x14ac:dyDescent="0.25">
      <c r="B4814" s="326" t="s">
        <v>18382</v>
      </c>
      <c r="C4814" s="326" t="s">
        <v>1255</v>
      </c>
      <c r="D4814" s="326" t="s">
        <v>4183</v>
      </c>
      <c r="E4814" s="326" t="s">
        <v>12767</v>
      </c>
      <c r="F4814" s="326" t="s">
        <v>801</v>
      </c>
      <c r="G4814" s="326" t="s">
        <v>896</v>
      </c>
      <c r="H4814" s="326" t="s">
        <v>6249</v>
      </c>
      <c r="I4814" s="327">
        <v>0</v>
      </c>
      <c r="J4814" s="327">
        <v>0</v>
      </c>
      <c r="K4814" s="327">
        <v>0</v>
      </c>
      <c r="L4814" s="327">
        <v>0</v>
      </c>
      <c r="M4814" s="327">
        <v>0</v>
      </c>
      <c r="N4814" s="326" t="s">
        <v>7279</v>
      </c>
    </row>
    <row r="4815" spans="2:14" ht="15" hidden="1" x14ac:dyDescent="0.25">
      <c r="B4815" s="324" t="s">
        <v>18383</v>
      </c>
      <c r="C4815" s="324" t="s">
        <v>1255</v>
      </c>
      <c r="D4815" s="324" t="s">
        <v>4183</v>
      </c>
      <c r="E4815" s="324" t="s">
        <v>12768</v>
      </c>
      <c r="F4815" s="324" t="s">
        <v>1226</v>
      </c>
      <c r="G4815" s="324" t="s">
        <v>896</v>
      </c>
      <c r="H4815" s="324" t="s">
        <v>6249</v>
      </c>
      <c r="I4815" s="325">
        <v>0</v>
      </c>
      <c r="J4815" s="325">
        <v>0</v>
      </c>
      <c r="K4815" s="325">
        <v>0</v>
      </c>
      <c r="L4815" s="325">
        <v>0</v>
      </c>
      <c r="M4815" s="325">
        <v>0</v>
      </c>
      <c r="N4815" s="324" t="s">
        <v>7279</v>
      </c>
    </row>
    <row r="4816" spans="2:14" ht="15" hidden="1" x14ac:dyDescent="0.25">
      <c r="B4816" s="326" t="s">
        <v>18384</v>
      </c>
      <c r="C4816" s="326" t="s">
        <v>1255</v>
      </c>
      <c r="D4816" s="326" t="s">
        <v>4183</v>
      </c>
      <c r="E4816" s="326" t="s">
        <v>12769</v>
      </c>
      <c r="F4816" s="326" t="s">
        <v>1226</v>
      </c>
      <c r="G4816" s="326" t="s">
        <v>896</v>
      </c>
      <c r="H4816" s="326" t="s">
        <v>6249</v>
      </c>
      <c r="I4816" s="327">
        <v>0</v>
      </c>
      <c r="J4816" s="327">
        <v>0</v>
      </c>
      <c r="K4816" s="327">
        <v>0</v>
      </c>
      <c r="L4816" s="327">
        <v>0</v>
      </c>
      <c r="M4816" s="327">
        <v>0</v>
      </c>
      <c r="N4816" s="326" t="s">
        <v>7279</v>
      </c>
    </row>
    <row r="4817" spans="2:14" ht="15" hidden="1" x14ac:dyDescent="0.25">
      <c r="B4817" s="324" t="s">
        <v>18385</v>
      </c>
      <c r="C4817" s="324" t="s">
        <v>1255</v>
      </c>
      <c r="D4817" s="324" t="s">
        <v>4183</v>
      </c>
      <c r="E4817" s="324" t="s">
        <v>12770</v>
      </c>
      <c r="F4817" s="324" t="s">
        <v>1226</v>
      </c>
      <c r="G4817" s="324" t="s">
        <v>896</v>
      </c>
      <c r="H4817" s="324" t="s">
        <v>6249</v>
      </c>
      <c r="I4817" s="325">
        <v>0</v>
      </c>
      <c r="J4817" s="325">
        <v>0</v>
      </c>
      <c r="K4817" s="325">
        <v>0</v>
      </c>
      <c r="L4817" s="325">
        <v>0</v>
      </c>
      <c r="M4817" s="325">
        <v>0</v>
      </c>
      <c r="N4817" s="324" t="s">
        <v>7279</v>
      </c>
    </row>
    <row r="4818" spans="2:14" ht="15" hidden="1" x14ac:dyDescent="0.25">
      <c r="B4818" s="326" t="s">
        <v>18386</v>
      </c>
      <c r="C4818" s="326" t="s">
        <v>1255</v>
      </c>
      <c r="D4818" s="326" t="s">
        <v>4183</v>
      </c>
      <c r="E4818" s="326" t="s">
        <v>12771</v>
      </c>
      <c r="F4818" s="326" t="s">
        <v>2327</v>
      </c>
      <c r="G4818" s="326" t="s">
        <v>896</v>
      </c>
      <c r="H4818" s="326" t="s">
        <v>6249</v>
      </c>
      <c r="I4818" s="327">
        <v>0</v>
      </c>
      <c r="J4818" s="327">
        <v>0</v>
      </c>
      <c r="K4818" s="327">
        <v>0</v>
      </c>
      <c r="L4818" s="327">
        <v>0</v>
      </c>
      <c r="M4818" s="327">
        <v>0</v>
      </c>
      <c r="N4818" s="326" t="s">
        <v>7279</v>
      </c>
    </row>
    <row r="4819" spans="2:14" ht="15" hidden="1" x14ac:dyDescent="0.25">
      <c r="B4819" s="324" t="s">
        <v>18387</v>
      </c>
      <c r="C4819" s="324" t="s">
        <v>1255</v>
      </c>
      <c r="D4819" s="324" t="s">
        <v>4183</v>
      </c>
      <c r="E4819" s="324" t="s">
        <v>12772</v>
      </c>
      <c r="F4819" s="324" t="s">
        <v>2327</v>
      </c>
      <c r="G4819" s="324" t="s">
        <v>896</v>
      </c>
      <c r="H4819" s="324" t="s">
        <v>6249</v>
      </c>
      <c r="I4819" s="325">
        <v>0</v>
      </c>
      <c r="J4819" s="325">
        <v>0</v>
      </c>
      <c r="K4819" s="325">
        <v>0</v>
      </c>
      <c r="L4819" s="325">
        <v>0</v>
      </c>
      <c r="M4819" s="325">
        <v>0</v>
      </c>
      <c r="N4819" s="324" t="s">
        <v>7279</v>
      </c>
    </row>
    <row r="4820" spans="2:14" ht="15" hidden="1" x14ac:dyDescent="0.25">
      <c r="B4820" s="326" t="s">
        <v>18388</v>
      </c>
      <c r="C4820" s="326" t="s">
        <v>1255</v>
      </c>
      <c r="D4820" s="326" t="s">
        <v>4183</v>
      </c>
      <c r="E4820" s="326" t="s">
        <v>12773</v>
      </c>
      <c r="F4820" s="326" t="s">
        <v>2327</v>
      </c>
      <c r="G4820" s="326" t="s">
        <v>896</v>
      </c>
      <c r="H4820" s="326" t="s">
        <v>6249</v>
      </c>
      <c r="I4820" s="327">
        <v>0</v>
      </c>
      <c r="J4820" s="327">
        <v>0</v>
      </c>
      <c r="K4820" s="327">
        <v>0</v>
      </c>
      <c r="L4820" s="327">
        <v>0</v>
      </c>
      <c r="M4820" s="327">
        <v>0</v>
      </c>
      <c r="N4820" s="326" t="s">
        <v>7279</v>
      </c>
    </row>
    <row r="4821" spans="2:14" ht="15" hidden="1" x14ac:dyDescent="0.25">
      <c r="B4821" s="324" t="s">
        <v>18389</v>
      </c>
      <c r="C4821" s="324" t="s">
        <v>1255</v>
      </c>
      <c r="D4821" s="324" t="s">
        <v>4183</v>
      </c>
      <c r="E4821" s="324" t="s">
        <v>12774</v>
      </c>
      <c r="F4821" s="324" t="s">
        <v>1226</v>
      </c>
      <c r="G4821" s="324" t="s">
        <v>896</v>
      </c>
      <c r="H4821" s="324" t="s">
        <v>6249</v>
      </c>
      <c r="I4821" s="325">
        <v>0</v>
      </c>
      <c r="J4821" s="325">
        <v>0</v>
      </c>
      <c r="K4821" s="325">
        <v>0</v>
      </c>
      <c r="L4821" s="325">
        <v>0</v>
      </c>
      <c r="M4821" s="325">
        <v>0</v>
      </c>
      <c r="N4821" s="324" t="s">
        <v>7279</v>
      </c>
    </row>
    <row r="4822" spans="2:14" ht="15" hidden="1" x14ac:dyDescent="0.25">
      <c r="B4822" s="326" t="s">
        <v>18390</v>
      </c>
      <c r="C4822" s="326" t="s">
        <v>1255</v>
      </c>
      <c r="D4822" s="326" t="s">
        <v>4183</v>
      </c>
      <c r="E4822" s="326" t="s">
        <v>12775</v>
      </c>
      <c r="F4822" s="326" t="s">
        <v>2327</v>
      </c>
      <c r="G4822" s="326" t="s">
        <v>896</v>
      </c>
      <c r="H4822" s="326" t="s">
        <v>6249</v>
      </c>
      <c r="I4822" s="327">
        <v>0</v>
      </c>
      <c r="J4822" s="327">
        <v>0</v>
      </c>
      <c r="K4822" s="327">
        <v>0</v>
      </c>
      <c r="L4822" s="327">
        <v>0</v>
      </c>
      <c r="M4822" s="327">
        <v>0</v>
      </c>
      <c r="N4822" s="326" t="s">
        <v>7279</v>
      </c>
    </row>
    <row r="4823" spans="2:14" ht="15" hidden="1" x14ac:dyDescent="0.25">
      <c r="B4823" s="324" t="s">
        <v>18391</v>
      </c>
      <c r="C4823" s="324" t="s">
        <v>1255</v>
      </c>
      <c r="D4823" s="324" t="s">
        <v>4183</v>
      </c>
      <c r="E4823" s="324" t="s">
        <v>12776</v>
      </c>
      <c r="F4823" s="324" t="s">
        <v>801</v>
      </c>
      <c r="G4823" s="324" t="s">
        <v>896</v>
      </c>
      <c r="H4823" s="324" t="s">
        <v>6249</v>
      </c>
      <c r="I4823" s="325">
        <v>0</v>
      </c>
      <c r="J4823" s="325">
        <v>0</v>
      </c>
      <c r="K4823" s="325">
        <v>0</v>
      </c>
      <c r="L4823" s="325">
        <v>0</v>
      </c>
      <c r="M4823" s="325">
        <v>0</v>
      </c>
      <c r="N4823" s="324" t="s">
        <v>7279</v>
      </c>
    </row>
    <row r="4824" spans="2:14" ht="15" hidden="1" x14ac:dyDescent="0.25">
      <c r="B4824" s="326" t="s">
        <v>18392</v>
      </c>
      <c r="C4824" s="326" t="s">
        <v>1255</v>
      </c>
      <c r="D4824" s="326" t="s">
        <v>4183</v>
      </c>
      <c r="E4824" s="326" t="s">
        <v>12777</v>
      </c>
      <c r="F4824" s="326" t="s">
        <v>801</v>
      </c>
      <c r="G4824" s="326" t="s">
        <v>896</v>
      </c>
      <c r="H4824" s="326" t="s">
        <v>6249</v>
      </c>
      <c r="I4824" s="327">
        <v>0</v>
      </c>
      <c r="J4824" s="327">
        <v>0</v>
      </c>
      <c r="K4824" s="327">
        <v>0</v>
      </c>
      <c r="L4824" s="327">
        <v>0</v>
      </c>
      <c r="M4824" s="327">
        <v>0</v>
      </c>
      <c r="N4824" s="326" t="s">
        <v>7279</v>
      </c>
    </row>
    <row r="4825" spans="2:14" ht="15" hidden="1" x14ac:dyDescent="0.25">
      <c r="B4825" s="324" t="s">
        <v>18393</v>
      </c>
      <c r="C4825" s="324" t="s">
        <v>1255</v>
      </c>
      <c r="D4825" s="324" t="s">
        <v>4183</v>
      </c>
      <c r="E4825" s="324" t="s">
        <v>8307</v>
      </c>
      <c r="F4825" s="324" t="s">
        <v>1226</v>
      </c>
      <c r="G4825" s="324" t="s">
        <v>896</v>
      </c>
      <c r="H4825" s="324" t="s">
        <v>6249</v>
      </c>
      <c r="I4825" s="325">
        <v>0</v>
      </c>
      <c r="J4825" s="325">
        <v>0</v>
      </c>
      <c r="K4825" s="325">
        <v>0</v>
      </c>
      <c r="L4825" s="325">
        <v>0</v>
      </c>
      <c r="M4825" s="325">
        <v>0</v>
      </c>
      <c r="N4825" s="324" t="s">
        <v>7279</v>
      </c>
    </row>
    <row r="4826" spans="2:14" ht="15" hidden="1" x14ac:dyDescent="0.25">
      <c r="B4826" s="326" t="s">
        <v>18394</v>
      </c>
      <c r="C4826" s="326" t="s">
        <v>1255</v>
      </c>
      <c r="D4826" s="326" t="s">
        <v>4183</v>
      </c>
      <c r="E4826" s="326" t="s">
        <v>12778</v>
      </c>
      <c r="F4826" s="326" t="s">
        <v>801</v>
      </c>
      <c r="G4826" s="326" t="s">
        <v>896</v>
      </c>
      <c r="H4826" s="326" t="s">
        <v>6249</v>
      </c>
      <c r="I4826" s="327">
        <v>0</v>
      </c>
      <c r="J4826" s="327">
        <v>0</v>
      </c>
      <c r="K4826" s="327">
        <v>0</v>
      </c>
      <c r="L4826" s="327">
        <v>0</v>
      </c>
      <c r="M4826" s="327">
        <v>0</v>
      </c>
      <c r="N4826" s="326" t="s">
        <v>7279</v>
      </c>
    </row>
    <row r="4827" spans="2:14" ht="15" hidden="1" x14ac:dyDescent="0.25">
      <c r="B4827" s="324" t="s">
        <v>18395</v>
      </c>
      <c r="C4827" s="324" t="s">
        <v>1255</v>
      </c>
      <c r="D4827" s="324" t="s">
        <v>4183</v>
      </c>
      <c r="E4827" s="324" t="s">
        <v>12779</v>
      </c>
      <c r="F4827" s="324" t="s">
        <v>2327</v>
      </c>
      <c r="G4827" s="324" t="s">
        <v>896</v>
      </c>
      <c r="H4827" s="324" t="s">
        <v>6249</v>
      </c>
      <c r="I4827" s="325">
        <v>0</v>
      </c>
      <c r="J4827" s="325">
        <v>0</v>
      </c>
      <c r="K4827" s="325">
        <v>0</v>
      </c>
      <c r="L4827" s="325">
        <v>0</v>
      </c>
      <c r="M4827" s="325">
        <v>0</v>
      </c>
      <c r="N4827" s="324" t="s">
        <v>7279</v>
      </c>
    </row>
    <row r="4828" spans="2:14" ht="15" hidden="1" x14ac:dyDescent="0.25">
      <c r="B4828" s="326" t="s">
        <v>18396</v>
      </c>
      <c r="C4828" s="326" t="s">
        <v>1255</v>
      </c>
      <c r="D4828" s="326" t="s">
        <v>4183</v>
      </c>
      <c r="E4828" s="326" t="s">
        <v>12780</v>
      </c>
      <c r="F4828" s="326" t="s">
        <v>2327</v>
      </c>
      <c r="G4828" s="326" t="s">
        <v>896</v>
      </c>
      <c r="H4828" s="326" t="s">
        <v>6249</v>
      </c>
      <c r="I4828" s="327">
        <v>0</v>
      </c>
      <c r="J4828" s="327">
        <v>0</v>
      </c>
      <c r="K4828" s="327">
        <v>0</v>
      </c>
      <c r="L4828" s="327">
        <v>0</v>
      </c>
      <c r="M4828" s="327">
        <v>0</v>
      </c>
      <c r="N4828" s="326" t="s">
        <v>7279</v>
      </c>
    </row>
    <row r="4829" spans="2:14" ht="15" hidden="1" x14ac:dyDescent="0.25">
      <c r="B4829" s="324" t="s">
        <v>18397</v>
      </c>
      <c r="C4829" s="324" t="s">
        <v>1255</v>
      </c>
      <c r="D4829" s="324" t="s">
        <v>4183</v>
      </c>
      <c r="E4829" s="324" t="s">
        <v>12781</v>
      </c>
      <c r="F4829" s="324" t="s">
        <v>801</v>
      </c>
      <c r="G4829" s="324" t="s">
        <v>896</v>
      </c>
      <c r="H4829" s="324" t="s">
        <v>6249</v>
      </c>
      <c r="I4829" s="325">
        <v>0</v>
      </c>
      <c r="J4829" s="325">
        <v>0</v>
      </c>
      <c r="K4829" s="325">
        <v>0</v>
      </c>
      <c r="L4829" s="325">
        <v>0</v>
      </c>
      <c r="M4829" s="325">
        <v>0</v>
      </c>
      <c r="N4829" s="324" t="s">
        <v>7279</v>
      </c>
    </row>
    <row r="4830" spans="2:14" ht="15" hidden="1" x14ac:dyDescent="0.25">
      <c r="B4830" s="326" t="s">
        <v>18398</v>
      </c>
      <c r="C4830" s="326" t="s">
        <v>1255</v>
      </c>
      <c r="D4830" s="326" t="s">
        <v>4183</v>
      </c>
      <c r="E4830" s="326" t="s">
        <v>12782</v>
      </c>
      <c r="F4830" s="326" t="s">
        <v>801</v>
      </c>
      <c r="G4830" s="326" t="s">
        <v>896</v>
      </c>
      <c r="H4830" s="326" t="s">
        <v>6249</v>
      </c>
      <c r="I4830" s="327">
        <v>0</v>
      </c>
      <c r="J4830" s="327">
        <v>0</v>
      </c>
      <c r="K4830" s="327">
        <v>0</v>
      </c>
      <c r="L4830" s="327">
        <v>0</v>
      </c>
      <c r="M4830" s="327">
        <v>0</v>
      </c>
      <c r="N4830" s="326" t="s">
        <v>7279</v>
      </c>
    </row>
    <row r="4831" spans="2:14" ht="15" hidden="1" x14ac:dyDescent="0.25">
      <c r="B4831" s="324" t="s">
        <v>18399</v>
      </c>
      <c r="C4831" s="324" t="s">
        <v>1255</v>
      </c>
      <c r="D4831" s="324" t="s">
        <v>4183</v>
      </c>
      <c r="E4831" s="324" t="s">
        <v>12783</v>
      </c>
      <c r="F4831" s="324" t="s">
        <v>801</v>
      </c>
      <c r="G4831" s="324" t="s">
        <v>896</v>
      </c>
      <c r="H4831" s="324" t="s">
        <v>6249</v>
      </c>
      <c r="I4831" s="325">
        <v>0</v>
      </c>
      <c r="J4831" s="325">
        <v>0</v>
      </c>
      <c r="K4831" s="325">
        <v>0</v>
      </c>
      <c r="L4831" s="325">
        <v>131</v>
      </c>
      <c r="M4831" s="325">
        <v>0</v>
      </c>
      <c r="N4831" s="324" t="s">
        <v>7279</v>
      </c>
    </row>
    <row r="4832" spans="2:14" ht="15" hidden="1" x14ac:dyDescent="0.25">
      <c r="B4832" s="326" t="s">
        <v>18400</v>
      </c>
      <c r="C4832" s="326" t="s">
        <v>1255</v>
      </c>
      <c r="D4832" s="326" t="s">
        <v>4183</v>
      </c>
      <c r="E4832" s="326" t="s">
        <v>12784</v>
      </c>
      <c r="F4832" s="326" t="s">
        <v>2327</v>
      </c>
      <c r="G4832" s="326" t="s">
        <v>896</v>
      </c>
      <c r="H4832" s="326" t="s">
        <v>6249</v>
      </c>
      <c r="I4832" s="327">
        <v>0</v>
      </c>
      <c r="J4832" s="327">
        <v>0</v>
      </c>
      <c r="K4832" s="327">
        <v>0</v>
      </c>
      <c r="L4832" s="327">
        <v>0</v>
      </c>
      <c r="M4832" s="327">
        <v>0</v>
      </c>
      <c r="N4832" s="326" t="s">
        <v>7279</v>
      </c>
    </row>
    <row r="4833" spans="2:14" ht="15" hidden="1" x14ac:dyDescent="0.25">
      <c r="B4833" s="324" t="s">
        <v>18401</v>
      </c>
      <c r="C4833" s="324" t="s">
        <v>1255</v>
      </c>
      <c r="D4833" s="324" t="s">
        <v>4183</v>
      </c>
      <c r="E4833" s="324" t="s">
        <v>12785</v>
      </c>
      <c r="F4833" s="324" t="s">
        <v>801</v>
      </c>
      <c r="G4833" s="324" t="s">
        <v>896</v>
      </c>
      <c r="H4833" s="324" t="s">
        <v>6249</v>
      </c>
      <c r="I4833" s="325">
        <v>0</v>
      </c>
      <c r="J4833" s="325">
        <v>0</v>
      </c>
      <c r="K4833" s="325">
        <v>0</v>
      </c>
      <c r="L4833" s="325">
        <v>0</v>
      </c>
      <c r="M4833" s="325">
        <v>0</v>
      </c>
      <c r="N4833" s="324" t="s">
        <v>7279</v>
      </c>
    </row>
    <row r="4834" spans="2:14" ht="15" hidden="1" x14ac:dyDescent="0.25">
      <c r="B4834" s="326" t="s">
        <v>18402</v>
      </c>
      <c r="C4834" s="326" t="s">
        <v>1255</v>
      </c>
      <c r="D4834" s="326" t="s">
        <v>4183</v>
      </c>
      <c r="E4834" s="326" t="s">
        <v>12786</v>
      </c>
      <c r="F4834" s="326" t="s">
        <v>2327</v>
      </c>
      <c r="G4834" s="326" t="s">
        <v>896</v>
      </c>
      <c r="H4834" s="326" t="s">
        <v>6249</v>
      </c>
      <c r="I4834" s="327">
        <v>0</v>
      </c>
      <c r="J4834" s="327">
        <v>0</v>
      </c>
      <c r="K4834" s="327">
        <v>0</v>
      </c>
      <c r="L4834" s="327">
        <v>0</v>
      </c>
      <c r="M4834" s="327">
        <v>0</v>
      </c>
      <c r="N4834" s="326" t="s">
        <v>7279</v>
      </c>
    </row>
    <row r="4835" spans="2:14" ht="15" hidden="1" x14ac:dyDescent="0.25">
      <c r="B4835" s="324" t="s">
        <v>18403</v>
      </c>
      <c r="C4835" s="324" t="s">
        <v>1255</v>
      </c>
      <c r="D4835" s="324" t="s">
        <v>4183</v>
      </c>
      <c r="E4835" s="324" t="s">
        <v>21802</v>
      </c>
      <c r="F4835" s="324" t="s">
        <v>2327</v>
      </c>
      <c r="G4835" s="324" t="s">
        <v>896</v>
      </c>
      <c r="H4835" s="324" t="s">
        <v>6249</v>
      </c>
      <c r="I4835" s="325">
        <v>0</v>
      </c>
      <c r="J4835" s="325">
        <v>0</v>
      </c>
      <c r="K4835" s="325">
        <v>0</v>
      </c>
      <c r="L4835" s="325">
        <v>0</v>
      </c>
      <c r="M4835" s="325">
        <v>0</v>
      </c>
      <c r="N4835" s="324" t="s">
        <v>7279</v>
      </c>
    </row>
    <row r="4836" spans="2:14" ht="15" hidden="1" x14ac:dyDescent="0.25">
      <c r="B4836" s="326" t="s">
        <v>18404</v>
      </c>
      <c r="C4836" s="326" t="s">
        <v>1255</v>
      </c>
      <c r="D4836" s="326" t="s">
        <v>4183</v>
      </c>
      <c r="E4836" s="326" t="s">
        <v>12788</v>
      </c>
      <c r="F4836" s="326" t="s">
        <v>801</v>
      </c>
      <c r="G4836" s="326" t="s">
        <v>896</v>
      </c>
      <c r="H4836" s="326" t="s">
        <v>6249</v>
      </c>
      <c r="I4836" s="327">
        <v>0</v>
      </c>
      <c r="J4836" s="327">
        <v>0</v>
      </c>
      <c r="K4836" s="327">
        <v>0</v>
      </c>
      <c r="L4836" s="327">
        <v>0</v>
      </c>
      <c r="M4836" s="327">
        <v>0</v>
      </c>
      <c r="N4836" s="326" t="s">
        <v>7279</v>
      </c>
    </row>
    <row r="4837" spans="2:14" ht="15" hidden="1" x14ac:dyDescent="0.25">
      <c r="B4837" s="324" t="s">
        <v>18405</v>
      </c>
      <c r="C4837" s="324" t="s">
        <v>1255</v>
      </c>
      <c r="D4837" s="324" t="s">
        <v>4183</v>
      </c>
      <c r="E4837" s="324" t="s">
        <v>12789</v>
      </c>
      <c r="F4837" s="324" t="s">
        <v>1226</v>
      </c>
      <c r="G4837" s="324" t="s">
        <v>896</v>
      </c>
      <c r="H4837" s="324" t="s">
        <v>6249</v>
      </c>
      <c r="I4837" s="325">
        <v>0</v>
      </c>
      <c r="J4837" s="325">
        <v>0</v>
      </c>
      <c r="K4837" s="325">
        <v>0</v>
      </c>
      <c r="L4837" s="325">
        <v>0</v>
      </c>
      <c r="M4837" s="325">
        <v>0</v>
      </c>
      <c r="N4837" s="324" t="s">
        <v>7279</v>
      </c>
    </row>
    <row r="4838" spans="2:14" ht="15" hidden="1" x14ac:dyDescent="0.25">
      <c r="B4838" s="326" t="s">
        <v>18406</v>
      </c>
      <c r="C4838" s="326" t="s">
        <v>1255</v>
      </c>
      <c r="D4838" s="326" t="s">
        <v>4183</v>
      </c>
      <c r="E4838" s="326" t="s">
        <v>12790</v>
      </c>
      <c r="F4838" s="326" t="s">
        <v>1226</v>
      </c>
      <c r="G4838" s="326" t="s">
        <v>896</v>
      </c>
      <c r="H4838" s="326" t="s">
        <v>6249</v>
      </c>
      <c r="I4838" s="327">
        <v>0</v>
      </c>
      <c r="J4838" s="327">
        <v>0</v>
      </c>
      <c r="K4838" s="327">
        <v>0</v>
      </c>
      <c r="L4838" s="327">
        <v>0</v>
      </c>
      <c r="M4838" s="327">
        <v>0</v>
      </c>
      <c r="N4838" s="326" t="s">
        <v>7279</v>
      </c>
    </row>
    <row r="4839" spans="2:14" ht="15" hidden="1" x14ac:dyDescent="0.25">
      <c r="B4839" s="324" t="s">
        <v>18407</v>
      </c>
      <c r="C4839" s="324" t="s">
        <v>1255</v>
      </c>
      <c r="D4839" s="324" t="s">
        <v>4183</v>
      </c>
      <c r="E4839" s="324" t="s">
        <v>12791</v>
      </c>
      <c r="F4839" s="324" t="s">
        <v>1226</v>
      </c>
      <c r="G4839" s="324" t="s">
        <v>896</v>
      </c>
      <c r="H4839" s="324" t="s">
        <v>6249</v>
      </c>
      <c r="I4839" s="325">
        <v>0</v>
      </c>
      <c r="J4839" s="325">
        <v>0</v>
      </c>
      <c r="K4839" s="325">
        <v>0</v>
      </c>
      <c r="L4839" s="325">
        <v>0</v>
      </c>
      <c r="M4839" s="325">
        <v>0</v>
      </c>
      <c r="N4839" s="324" t="s">
        <v>7279</v>
      </c>
    </row>
    <row r="4840" spans="2:14" ht="15" hidden="1" x14ac:dyDescent="0.25">
      <c r="B4840" s="326" t="s">
        <v>18408</v>
      </c>
      <c r="C4840" s="326" t="s">
        <v>1255</v>
      </c>
      <c r="D4840" s="326" t="s">
        <v>4183</v>
      </c>
      <c r="E4840" s="326" t="s">
        <v>12792</v>
      </c>
      <c r="F4840" s="326" t="s">
        <v>800</v>
      </c>
      <c r="G4840" s="326" t="s">
        <v>896</v>
      </c>
      <c r="H4840" s="326" t="s">
        <v>6249</v>
      </c>
      <c r="I4840" s="327">
        <v>0</v>
      </c>
      <c r="J4840" s="327">
        <v>0</v>
      </c>
      <c r="K4840" s="327">
        <v>0</v>
      </c>
      <c r="L4840" s="327">
        <v>0</v>
      </c>
      <c r="M4840" s="327">
        <v>0</v>
      </c>
      <c r="N4840" s="326" t="s">
        <v>7279</v>
      </c>
    </row>
    <row r="4841" spans="2:14" ht="15" hidden="1" x14ac:dyDescent="0.25">
      <c r="B4841" s="324" t="s">
        <v>18409</v>
      </c>
      <c r="C4841" s="324" t="s">
        <v>1255</v>
      </c>
      <c r="D4841" s="324" t="s">
        <v>4183</v>
      </c>
      <c r="E4841" s="324" t="s">
        <v>12793</v>
      </c>
      <c r="F4841" s="324" t="s">
        <v>801</v>
      </c>
      <c r="G4841" s="324" t="s">
        <v>896</v>
      </c>
      <c r="H4841" s="324" t="s">
        <v>6249</v>
      </c>
      <c r="I4841" s="325">
        <v>0</v>
      </c>
      <c r="J4841" s="325">
        <v>0</v>
      </c>
      <c r="K4841" s="325">
        <v>0</v>
      </c>
      <c r="L4841" s="325">
        <v>0</v>
      </c>
      <c r="M4841" s="325">
        <v>0</v>
      </c>
      <c r="N4841" s="324" t="s">
        <v>7279</v>
      </c>
    </row>
    <row r="4842" spans="2:14" ht="15" hidden="1" x14ac:dyDescent="0.25">
      <c r="B4842" s="326" t="s">
        <v>18410</v>
      </c>
      <c r="C4842" s="326" t="s">
        <v>1255</v>
      </c>
      <c r="D4842" s="326" t="s">
        <v>4183</v>
      </c>
      <c r="E4842" s="326" t="s">
        <v>12794</v>
      </c>
      <c r="F4842" s="326" t="s">
        <v>801</v>
      </c>
      <c r="G4842" s="326" t="s">
        <v>896</v>
      </c>
      <c r="H4842" s="326" t="s">
        <v>6249</v>
      </c>
      <c r="I4842" s="327">
        <v>0</v>
      </c>
      <c r="J4842" s="327">
        <v>0</v>
      </c>
      <c r="K4842" s="327">
        <v>0</v>
      </c>
      <c r="L4842" s="327">
        <v>0</v>
      </c>
      <c r="M4842" s="327">
        <v>0</v>
      </c>
      <c r="N4842" s="326" t="s">
        <v>7279</v>
      </c>
    </row>
    <row r="4843" spans="2:14" ht="15" hidden="1" x14ac:dyDescent="0.25">
      <c r="B4843" s="324" t="s">
        <v>18411</v>
      </c>
      <c r="C4843" s="324" t="s">
        <v>1255</v>
      </c>
      <c r="D4843" s="324" t="s">
        <v>4183</v>
      </c>
      <c r="E4843" s="324" t="s">
        <v>12795</v>
      </c>
      <c r="F4843" s="324" t="s">
        <v>801</v>
      </c>
      <c r="G4843" s="324" t="s">
        <v>896</v>
      </c>
      <c r="H4843" s="324" t="s">
        <v>6249</v>
      </c>
      <c r="I4843" s="325">
        <v>0</v>
      </c>
      <c r="J4843" s="325">
        <v>0</v>
      </c>
      <c r="K4843" s="325">
        <v>0</v>
      </c>
      <c r="L4843" s="325">
        <v>0</v>
      </c>
      <c r="M4843" s="325">
        <v>0</v>
      </c>
      <c r="N4843" s="324" t="s">
        <v>7279</v>
      </c>
    </row>
    <row r="4844" spans="2:14" ht="15" hidden="1" x14ac:dyDescent="0.25">
      <c r="B4844" s="326" t="s">
        <v>18412</v>
      </c>
      <c r="C4844" s="326" t="s">
        <v>1255</v>
      </c>
      <c r="D4844" s="326" t="s">
        <v>4183</v>
      </c>
      <c r="E4844" s="326" t="s">
        <v>12796</v>
      </c>
      <c r="F4844" s="326" t="s">
        <v>2327</v>
      </c>
      <c r="G4844" s="326" t="s">
        <v>896</v>
      </c>
      <c r="H4844" s="326" t="s">
        <v>6249</v>
      </c>
      <c r="I4844" s="327">
        <v>0</v>
      </c>
      <c r="J4844" s="327">
        <v>0</v>
      </c>
      <c r="K4844" s="327">
        <v>0</v>
      </c>
      <c r="L4844" s="327">
        <v>0</v>
      </c>
      <c r="M4844" s="327">
        <v>0</v>
      </c>
      <c r="N4844" s="326" t="s">
        <v>7279</v>
      </c>
    </row>
    <row r="4845" spans="2:14" ht="15" hidden="1" x14ac:dyDescent="0.25">
      <c r="B4845" s="324" t="s">
        <v>18413</v>
      </c>
      <c r="C4845" s="324" t="s">
        <v>1255</v>
      </c>
      <c r="D4845" s="324" t="s">
        <v>4183</v>
      </c>
      <c r="E4845" s="324" t="s">
        <v>12797</v>
      </c>
      <c r="F4845" s="324" t="s">
        <v>2327</v>
      </c>
      <c r="G4845" s="324" t="s">
        <v>896</v>
      </c>
      <c r="H4845" s="324" t="s">
        <v>6249</v>
      </c>
      <c r="I4845" s="325">
        <v>0</v>
      </c>
      <c r="J4845" s="325">
        <v>0</v>
      </c>
      <c r="K4845" s="325">
        <v>0</v>
      </c>
      <c r="L4845" s="325">
        <v>0</v>
      </c>
      <c r="M4845" s="325">
        <v>0</v>
      </c>
      <c r="N4845" s="324" t="s">
        <v>7279</v>
      </c>
    </row>
    <row r="4846" spans="2:14" ht="15" hidden="1" x14ac:dyDescent="0.25">
      <c r="B4846" s="326" t="s">
        <v>18414</v>
      </c>
      <c r="C4846" s="326" t="s">
        <v>1255</v>
      </c>
      <c r="D4846" s="326" t="s">
        <v>4183</v>
      </c>
      <c r="E4846" s="326" t="s">
        <v>12798</v>
      </c>
      <c r="F4846" s="326" t="s">
        <v>2327</v>
      </c>
      <c r="G4846" s="326" t="s">
        <v>896</v>
      </c>
      <c r="H4846" s="326" t="s">
        <v>6249</v>
      </c>
      <c r="I4846" s="327">
        <v>0</v>
      </c>
      <c r="J4846" s="327">
        <v>0</v>
      </c>
      <c r="K4846" s="327">
        <v>0</v>
      </c>
      <c r="L4846" s="327">
        <v>0</v>
      </c>
      <c r="M4846" s="327">
        <v>0</v>
      </c>
      <c r="N4846" s="326" t="s">
        <v>7279</v>
      </c>
    </row>
    <row r="4847" spans="2:14" ht="15" hidden="1" x14ac:dyDescent="0.25">
      <c r="B4847" s="324" t="s">
        <v>18415</v>
      </c>
      <c r="C4847" s="324" t="s">
        <v>1255</v>
      </c>
      <c r="D4847" s="324" t="s">
        <v>4183</v>
      </c>
      <c r="E4847" s="324" t="s">
        <v>12799</v>
      </c>
      <c r="F4847" s="324" t="s">
        <v>801</v>
      </c>
      <c r="G4847" s="324" t="s">
        <v>896</v>
      </c>
      <c r="H4847" s="324" t="s">
        <v>6249</v>
      </c>
      <c r="I4847" s="325">
        <v>0</v>
      </c>
      <c r="J4847" s="325">
        <v>0</v>
      </c>
      <c r="K4847" s="325">
        <v>0</v>
      </c>
      <c r="L4847" s="325">
        <v>0</v>
      </c>
      <c r="M4847" s="325">
        <v>0</v>
      </c>
      <c r="N4847" s="324" t="s">
        <v>7279</v>
      </c>
    </row>
    <row r="4848" spans="2:14" ht="15" hidden="1" x14ac:dyDescent="0.25">
      <c r="B4848" s="326" t="s">
        <v>18416</v>
      </c>
      <c r="C4848" s="326" t="s">
        <v>1255</v>
      </c>
      <c r="D4848" s="326" t="s">
        <v>4183</v>
      </c>
      <c r="E4848" s="326" t="s">
        <v>12800</v>
      </c>
      <c r="F4848" s="326" t="s">
        <v>801</v>
      </c>
      <c r="G4848" s="326" t="s">
        <v>896</v>
      </c>
      <c r="H4848" s="326" t="s">
        <v>6249</v>
      </c>
      <c r="I4848" s="327">
        <v>0</v>
      </c>
      <c r="J4848" s="327">
        <v>0</v>
      </c>
      <c r="K4848" s="327">
        <v>0</v>
      </c>
      <c r="L4848" s="327">
        <v>0</v>
      </c>
      <c r="M4848" s="327">
        <v>0</v>
      </c>
      <c r="N4848" s="326" t="s">
        <v>7279</v>
      </c>
    </row>
    <row r="4849" spans="2:14" ht="15" hidden="1" x14ac:dyDescent="0.25">
      <c r="B4849" s="324" t="s">
        <v>18417</v>
      </c>
      <c r="C4849" s="324" t="s">
        <v>1255</v>
      </c>
      <c r="D4849" s="324" t="s">
        <v>4183</v>
      </c>
      <c r="E4849" s="324" t="s">
        <v>12801</v>
      </c>
      <c r="F4849" s="324" t="s">
        <v>801</v>
      </c>
      <c r="G4849" s="324" t="s">
        <v>896</v>
      </c>
      <c r="H4849" s="324" t="s">
        <v>6249</v>
      </c>
      <c r="I4849" s="325">
        <v>0</v>
      </c>
      <c r="J4849" s="325">
        <v>0</v>
      </c>
      <c r="K4849" s="325">
        <v>0</v>
      </c>
      <c r="L4849" s="325">
        <v>0</v>
      </c>
      <c r="M4849" s="325">
        <v>0</v>
      </c>
      <c r="N4849" s="324" t="s">
        <v>7279</v>
      </c>
    </row>
    <row r="4850" spans="2:14" ht="15" hidden="1" x14ac:dyDescent="0.25">
      <c r="B4850" s="326" t="s">
        <v>18418</v>
      </c>
      <c r="C4850" s="326" t="s">
        <v>1255</v>
      </c>
      <c r="D4850" s="326" t="s">
        <v>4183</v>
      </c>
      <c r="E4850" s="326" t="s">
        <v>12802</v>
      </c>
      <c r="F4850" s="326" t="s">
        <v>801</v>
      </c>
      <c r="G4850" s="326" t="s">
        <v>896</v>
      </c>
      <c r="H4850" s="326" t="s">
        <v>6249</v>
      </c>
      <c r="I4850" s="327">
        <v>0</v>
      </c>
      <c r="J4850" s="327">
        <v>0</v>
      </c>
      <c r="K4850" s="327">
        <v>0</v>
      </c>
      <c r="L4850" s="327">
        <v>0</v>
      </c>
      <c r="M4850" s="327">
        <v>0</v>
      </c>
      <c r="N4850" s="326" t="s">
        <v>7279</v>
      </c>
    </row>
    <row r="4851" spans="2:14" ht="15" hidden="1" x14ac:dyDescent="0.25">
      <c r="B4851" s="324" t="s">
        <v>18419</v>
      </c>
      <c r="C4851" s="324" t="s">
        <v>1255</v>
      </c>
      <c r="D4851" s="324" t="s">
        <v>4183</v>
      </c>
      <c r="E4851" s="324" t="s">
        <v>12803</v>
      </c>
      <c r="F4851" s="324" t="s">
        <v>1226</v>
      </c>
      <c r="G4851" s="324" t="s">
        <v>896</v>
      </c>
      <c r="H4851" s="324" t="s">
        <v>6249</v>
      </c>
      <c r="I4851" s="325">
        <v>0</v>
      </c>
      <c r="J4851" s="325">
        <v>0</v>
      </c>
      <c r="K4851" s="325">
        <v>0</v>
      </c>
      <c r="L4851" s="325">
        <v>0</v>
      </c>
      <c r="M4851" s="325">
        <v>0</v>
      </c>
      <c r="N4851" s="324" t="s">
        <v>7279</v>
      </c>
    </row>
    <row r="4852" spans="2:14" ht="15" hidden="1" x14ac:dyDescent="0.25">
      <c r="B4852" s="326" t="s">
        <v>18420</v>
      </c>
      <c r="C4852" s="326" t="s">
        <v>1255</v>
      </c>
      <c r="D4852" s="326" t="s">
        <v>4183</v>
      </c>
      <c r="E4852" s="326" t="s">
        <v>21803</v>
      </c>
      <c r="F4852" s="326" t="s">
        <v>2354</v>
      </c>
      <c r="G4852" s="326" t="s">
        <v>896</v>
      </c>
      <c r="H4852" s="326" t="s">
        <v>6249</v>
      </c>
      <c r="I4852" s="327">
        <v>0</v>
      </c>
      <c r="J4852" s="327">
        <v>0</v>
      </c>
      <c r="K4852" s="327">
        <v>0</v>
      </c>
      <c r="L4852" s="327">
        <v>0</v>
      </c>
      <c r="M4852" s="327">
        <v>0</v>
      </c>
      <c r="N4852" s="326" t="s">
        <v>7279</v>
      </c>
    </row>
    <row r="4853" spans="2:14" ht="15" hidden="1" x14ac:dyDescent="0.25">
      <c r="B4853" s="324" t="s">
        <v>18421</v>
      </c>
      <c r="C4853" s="324" t="s">
        <v>1255</v>
      </c>
      <c r="D4853" s="324" t="s">
        <v>4183</v>
      </c>
      <c r="E4853" s="324" t="s">
        <v>12804</v>
      </c>
      <c r="F4853" s="324" t="s">
        <v>801</v>
      </c>
      <c r="G4853" s="324" t="s">
        <v>896</v>
      </c>
      <c r="H4853" s="324" t="s">
        <v>6249</v>
      </c>
      <c r="I4853" s="325">
        <v>0</v>
      </c>
      <c r="J4853" s="325">
        <v>0</v>
      </c>
      <c r="K4853" s="325">
        <v>0</v>
      </c>
      <c r="L4853" s="325">
        <v>0</v>
      </c>
      <c r="M4853" s="325">
        <v>0</v>
      </c>
      <c r="N4853" s="324" t="s">
        <v>7279</v>
      </c>
    </row>
    <row r="4854" spans="2:14" ht="15" hidden="1" x14ac:dyDescent="0.25">
      <c r="B4854" s="326" t="s">
        <v>18422</v>
      </c>
      <c r="C4854" s="326" t="s">
        <v>1255</v>
      </c>
      <c r="D4854" s="326" t="s">
        <v>4183</v>
      </c>
      <c r="E4854" s="326" t="s">
        <v>21804</v>
      </c>
      <c r="F4854" s="326" t="s">
        <v>801</v>
      </c>
      <c r="G4854" s="326" t="s">
        <v>896</v>
      </c>
      <c r="H4854" s="326" t="s">
        <v>6249</v>
      </c>
      <c r="I4854" s="327">
        <v>0</v>
      </c>
      <c r="J4854" s="327">
        <v>0</v>
      </c>
      <c r="K4854" s="327">
        <v>0</v>
      </c>
      <c r="L4854" s="327">
        <v>0</v>
      </c>
      <c r="M4854" s="327">
        <v>0</v>
      </c>
      <c r="N4854" s="326" t="s">
        <v>7279</v>
      </c>
    </row>
    <row r="4855" spans="2:14" ht="15" hidden="1" x14ac:dyDescent="0.25">
      <c r="B4855" s="324" t="s">
        <v>18423</v>
      </c>
      <c r="C4855" s="324" t="s">
        <v>1255</v>
      </c>
      <c r="D4855" s="324" t="s">
        <v>4183</v>
      </c>
      <c r="E4855" s="324" t="s">
        <v>12806</v>
      </c>
      <c r="F4855" s="324" t="s">
        <v>2327</v>
      </c>
      <c r="G4855" s="324" t="s">
        <v>896</v>
      </c>
      <c r="H4855" s="324" t="s">
        <v>6249</v>
      </c>
      <c r="I4855" s="325">
        <v>0</v>
      </c>
      <c r="J4855" s="325">
        <v>0</v>
      </c>
      <c r="K4855" s="325">
        <v>0</v>
      </c>
      <c r="L4855" s="325">
        <v>0</v>
      </c>
      <c r="M4855" s="325">
        <v>0</v>
      </c>
      <c r="N4855" s="324" t="s">
        <v>7279</v>
      </c>
    </row>
    <row r="4856" spans="2:14" ht="15" hidden="1" x14ac:dyDescent="0.25">
      <c r="B4856" s="326" t="s">
        <v>18424</v>
      </c>
      <c r="C4856" s="326" t="s">
        <v>1255</v>
      </c>
      <c r="D4856" s="326" t="s">
        <v>4183</v>
      </c>
      <c r="E4856" s="326" t="s">
        <v>12807</v>
      </c>
      <c r="F4856" s="326" t="s">
        <v>801</v>
      </c>
      <c r="G4856" s="326" t="s">
        <v>896</v>
      </c>
      <c r="H4856" s="326" t="s">
        <v>6249</v>
      </c>
      <c r="I4856" s="327">
        <v>0</v>
      </c>
      <c r="J4856" s="327">
        <v>0</v>
      </c>
      <c r="K4856" s="327">
        <v>0</v>
      </c>
      <c r="L4856" s="327">
        <v>0</v>
      </c>
      <c r="M4856" s="327">
        <v>0</v>
      </c>
      <c r="N4856" s="326" t="s">
        <v>7279</v>
      </c>
    </row>
    <row r="4857" spans="2:14" ht="15" hidden="1" x14ac:dyDescent="0.25">
      <c r="B4857" s="324" t="s">
        <v>18425</v>
      </c>
      <c r="C4857" s="324" t="s">
        <v>1255</v>
      </c>
      <c r="D4857" s="324" t="s">
        <v>4183</v>
      </c>
      <c r="E4857" s="324" t="s">
        <v>12808</v>
      </c>
      <c r="F4857" s="324" t="s">
        <v>2599</v>
      </c>
      <c r="G4857" s="324" t="s">
        <v>896</v>
      </c>
      <c r="H4857" s="324" t="s">
        <v>6249</v>
      </c>
      <c r="I4857" s="325">
        <v>0</v>
      </c>
      <c r="J4857" s="325">
        <v>0</v>
      </c>
      <c r="K4857" s="325">
        <v>0</v>
      </c>
      <c r="L4857" s="325">
        <v>0</v>
      </c>
      <c r="M4857" s="325">
        <v>0</v>
      </c>
      <c r="N4857" s="324" t="s">
        <v>7279</v>
      </c>
    </row>
    <row r="4858" spans="2:14" ht="15" hidden="1" x14ac:dyDescent="0.25">
      <c r="B4858" s="326" t="s">
        <v>18426</v>
      </c>
      <c r="C4858" s="326" t="s">
        <v>1255</v>
      </c>
      <c r="D4858" s="326" t="s">
        <v>4183</v>
      </c>
      <c r="E4858" s="326" t="s">
        <v>12809</v>
      </c>
      <c r="F4858" s="326" t="s">
        <v>2327</v>
      </c>
      <c r="G4858" s="326" t="s">
        <v>896</v>
      </c>
      <c r="H4858" s="326" t="s">
        <v>6249</v>
      </c>
      <c r="I4858" s="327">
        <v>0</v>
      </c>
      <c r="J4858" s="327">
        <v>0</v>
      </c>
      <c r="K4858" s="327">
        <v>0</v>
      </c>
      <c r="L4858" s="327">
        <v>0</v>
      </c>
      <c r="M4858" s="327">
        <v>0</v>
      </c>
      <c r="N4858" s="326" t="s">
        <v>7279</v>
      </c>
    </row>
    <row r="4859" spans="2:14" ht="15" hidden="1" x14ac:dyDescent="0.25">
      <c r="B4859" s="324" t="s">
        <v>18427</v>
      </c>
      <c r="C4859" s="324" t="s">
        <v>1255</v>
      </c>
      <c r="D4859" s="324" t="s">
        <v>4183</v>
      </c>
      <c r="E4859" s="324" t="s">
        <v>21805</v>
      </c>
      <c r="F4859" s="324" t="s">
        <v>801</v>
      </c>
      <c r="G4859" s="324" t="s">
        <v>896</v>
      </c>
      <c r="H4859" s="324" t="s">
        <v>6249</v>
      </c>
      <c r="I4859" s="325">
        <v>0</v>
      </c>
      <c r="J4859" s="325">
        <v>0</v>
      </c>
      <c r="K4859" s="325">
        <v>0</v>
      </c>
      <c r="L4859" s="325">
        <v>0</v>
      </c>
      <c r="M4859" s="325">
        <v>0</v>
      </c>
      <c r="N4859" s="324" t="s">
        <v>7279</v>
      </c>
    </row>
    <row r="4860" spans="2:14" ht="15" hidden="1" x14ac:dyDescent="0.25">
      <c r="B4860" s="326" t="s">
        <v>18428</v>
      </c>
      <c r="C4860" s="326" t="s">
        <v>1255</v>
      </c>
      <c r="D4860" s="326" t="s">
        <v>4183</v>
      </c>
      <c r="E4860" s="326" t="s">
        <v>12811</v>
      </c>
      <c r="F4860" s="326" t="s">
        <v>2599</v>
      </c>
      <c r="G4860" s="326" t="s">
        <v>896</v>
      </c>
      <c r="H4860" s="326" t="s">
        <v>6249</v>
      </c>
      <c r="I4860" s="327">
        <v>0</v>
      </c>
      <c r="J4860" s="327">
        <v>0</v>
      </c>
      <c r="K4860" s="327">
        <v>0</v>
      </c>
      <c r="L4860" s="327">
        <v>0</v>
      </c>
      <c r="M4860" s="327">
        <v>0</v>
      </c>
      <c r="N4860" s="326" t="s">
        <v>7279</v>
      </c>
    </row>
    <row r="4861" spans="2:14" ht="15" hidden="1" x14ac:dyDescent="0.25">
      <c r="B4861" s="324" t="s">
        <v>18429</v>
      </c>
      <c r="C4861" s="324" t="s">
        <v>1255</v>
      </c>
      <c r="D4861" s="324" t="s">
        <v>4183</v>
      </c>
      <c r="E4861" s="324" t="s">
        <v>12812</v>
      </c>
      <c r="F4861" s="324" t="s">
        <v>2599</v>
      </c>
      <c r="G4861" s="324" t="s">
        <v>896</v>
      </c>
      <c r="H4861" s="324" t="s">
        <v>6249</v>
      </c>
      <c r="I4861" s="325">
        <v>0</v>
      </c>
      <c r="J4861" s="325">
        <v>0</v>
      </c>
      <c r="K4861" s="325">
        <v>0</v>
      </c>
      <c r="L4861" s="325">
        <v>0</v>
      </c>
      <c r="M4861" s="325">
        <v>0</v>
      </c>
      <c r="N4861" s="324" t="s">
        <v>7279</v>
      </c>
    </row>
    <row r="4862" spans="2:14" ht="15" hidden="1" x14ac:dyDescent="0.25">
      <c r="B4862" s="326" t="s">
        <v>18430</v>
      </c>
      <c r="C4862" s="326" t="s">
        <v>1255</v>
      </c>
      <c r="D4862" s="326" t="s">
        <v>4183</v>
      </c>
      <c r="E4862" s="326" t="s">
        <v>12813</v>
      </c>
      <c r="F4862" s="326" t="s">
        <v>2599</v>
      </c>
      <c r="G4862" s="326" t="s">
        <v>896</v>
      </c>
      <c r="H4862" s="326" t="s">
        <v>6249</v>
      </c>
      <c r="I4862" s="327">
        <v>0</v>
      </c>
      <c r="J4862" s="327">
        <v>0</v>
      </c>
      <c r="K4862" s="327">
        <v>0</v>
      </c>
      <c r="L4862" s="327">
        <v>0</v>
      </c>
      <c r="M4862" s="327">
        <v>0</v>
      </c>
      <c r="N4862" s="326" t="s">
        <v>7279</v>
      </c>
    </row>
    <row r="4863" spans="2:14" ht="15" hidden="1" x14ac:dyDescent="0.25">
      <c r="B4863" s="324" t="s">
        <v>18431</v>
      </c>
      <c r="C4863" s="324" t="s">
        <v>1255</v>
      </c>
      <c r="D4863" s="324" t="s">
        <v>4183</v>
      </c>
      <c r="E4863" s="324" t="s">
        <v>18432</v>
      </c>
      <c r="F4863" s="324" t="s">
        <v>2599</v>
      </c>
      <c r="G4863" s="324" t="s">
        <v>896</v>
      </c>
      <c r="H4863" s="324" t="s">
        <v>6249</v>
      </c>
      <c r="I4863" s="325">
        <v>0</v>
      </c>
      <c r="J4863" s="325">
        <v>0</v>
      </c>
      <c r="K4863" s="325">
        <v>0</v>
      </c>
      <c r="L4863" s="325">
        <v>0</v>
      </c>
      <c r="M4863" s="325">
        <v>0</v>
      </c>
      <c r="N4863" s="324" t="s">
        <v>7279</v>
      </c>
    </row>
    <row r="4864" spans="2:14" ht="15" hidden="1" x14ac:dyDescent="0.25">
      <c r="B4864" s="326" t="s">
        <v>18433</v>
      </c>
      <c r="C4864" s="326" t="s">
        <v>1255</v>
      </c>
      <c r="D4864" s="326" t="s">
        <v>4183</v>
      </c>
      <c r="E4864" s="326" t="s">
        <v>12815</v>
      </c>
      <c r="F4864" s="326" t="s">
        <v>2327</v>
      </c>
      <c r="G4864" s="326" t="s">
        <v>896</v>
      </c>
      <c r="H4864" s="326" t="s">
        <v>6249</v>
      </c>
      <c r="I4864" s="327">
        <v>0</v>
      </c>
      <c r="J4864" s="327">
        <v>0</v>
      </c>
      <c r="K4864" s="327">
        <v>0</v>
      </c>
      <c r="L4864" s="327">
        <v>0</v>
      </c>
      <c r="M4864" s="327">
        <v>0</v>
      </c>
      <c r="N4864" s="326" t="s">
        <v>7279</v>
      </c>
    </row>
    <row r="4865" spans="2:14" ht="15" hidden="1" x14ac:dyDescent="0.25">
      <c r="B4865" s="324" t="s">
        <v>18434</v>
      </c>
      <c r="C4865" s="324" t="s">
        <v>1255</v>
      </c>
      <c r="D4865" s="324" t="s">
        <v>4183</v>
      </c>
      <c r="E4865" s="324" t="s">
        <v>12816</v>
      </c>
      <c r="F4865" s="324" t="s">
        <v>801</v>
      </c>
      <c r="G4865" s="324" t="s">
        <v>896</v>
      </c>
      <c r="H4865" s="324" t="s">
        <v>6249</v>
      </c>
      <c r="I4865" s="325">
        <v>0</v>
      </c>
      <c r="J4865" s="325">
        <v>0</v>
      </c>
      <c r="K4865" s="325">
        <v>0</v>
      </c>
      <c r="L4865" s="325">
        <v>0</v>
      </c>
      <c r="M4865" s="325">
        <v>0</v>
      </c>
      <c r="N4865" s="324" t="s">
        <v>7279</v>
      </c>
    </row>
    <row r="4866" spans="2:14" ht="15" hidden="1" x14ac:dyDescent="0.25">
      <c r="B4866" s="326" t="s">
        <v>18435</v>
      </c>
      <c r="C4866" s="326" t="s">
        <v>1255</v>
      </c>
      <c r="D4866" s="326" t="s">
        <v>4183</v>
      </c>
      <c r="E4866" s="326" t="s">
        <v>12817</v>
      </c>
      <c r="F4866" s="326" t="s">
        <v>801</v>
      </c>
      <c r="G4866" s="326" t="s">
        <v>896</v>
      </c>
      <c r="H4866" s="326" t="s">
        <v>6249</v>
      </c>
      <c r="I4866" s="327">
        <v>0</v>
      </c>
      <c r="J4866" s="327">
        <v>0</v>
      </c>
      <c r="K4866" s="327">
        <v>0</v>
      </c>
      <c r="L4866" s="327">
        <v>0</v>
      </c>
      <c r="M4866" s="327">
        <v>0</v>
      </c>
      <c r="N4866" s="326" t="s">
        <v>7279</v>
      </c>
    </row>
    <row r="4867" spans="2:14" ht="15" hidden="1" x14ac:dyDescent="0.25">
      <c r="B4867" s="324" t="s">
        <v>18436</v>
      </c>
      <c r="C4867" s="324" t="s">
        <v>1255</v>
      </c>
      <c r="D4867" s="324" t="s">
        <v>4183</v>
      </c>
      <c r="E4867" s="324" t="s">
        <v>12818</v>
      </c>
      <c r="F4867" s="324" t="s">
        <v>2327</v>
      </c>
      <c r="G4867" s="324" t="s">
        <v>896</v>
      </c>
      <c r="H4867" s="324" t="s">
        <v>6249</v>
      </c>
      <c r="I4867" s="325">
        <v>0</v>
      </c>
      <c r="J4867" s="325">
        <v>0</v>
      </c>
      <c r="K4867" s="325">
        <v>0</v>
      </c>
      <c r="L4867" s="325">
        <v>0</v>
      </c>
      <c r="M4867" s="325">
        <v>0</v>
      </c>
      <c r="N4867" s="324" t="s">
        <v>7279</v>
      </c>
    </row>
    <row r="4868" spans="2:14" ht="15" hidden="1" x14ac:dyDescent="0.25">
      <c r="B4868" s="326" t="s">
        <v>18437</v>
      </c>
      <c r="C4868" s="326" t="s">
        <v>1255</v>
      </c>
      <c r="D4868" s="326" t="s">
        <v>4183</v>
      </c>
      <c r="E4868" s="326" t="s">
        <v>12819</v>
      </c>
      <c r="F4868" s="326" t="s">
        <v>2618</v>
      </c>
      <c r="G4868" s="326" t="s">
        <v>896</v>
      </c>
      <c r="H4868" s="326" t="s">
        <v>6249</v>
      </c>
      <c r="I4868" s="327">
        <v>0</v>
      </c>
      <c r="J4868" s="327">
        <v>0</v>
      </c>
      <c r="K4868" s="327">
        <v>0</v>
      </c>
      <c r="L4868" s="327">
        <v>0</v>
      </c>
      <c r="M4868" s="327">
        <v>0</v>
      </c>
      <c r="N4868" s="326" t="s">
        <v>7279</v>
      </c>
    </row>
    <row r="4869" spans="2:14" ht="15" hidden="1" x14ac:dyDescent="0.25">
      <c r="B4869" s="324" t="s">
        <v>18438</v>
      </c>
      <c r="C4869" s="324" t="s">
        <v>1255</v>
      </c>
      <c r="D4869" s="324" t="s">
        <v>4183</v>
      </c>
      <c r="E4869" s="324" t="s">
        <v>12820</v>
      </c>
      <c r="F4869" s="324" t="s">
        <v>2327</v>
      </c>
      <c r="G4869" s="324" t="s">
        <v>896</v>
      </c>
      <c r="H4869" s="324" t="s">
        <v>6249</v>
      </c>
      <c r="I4869" s="325">
        <v>0</v>
      </c>
      <c r="J4869" s="325">
        <v>0</v>
      </c>
      <c r="K4869" s="325">
        <v>0</v>
      </c>
      <c r="L4869" s="325">
        <v>0</v>
      </c>
      <c r="M4869" s="325">
        <v>0</v>
      </c>
      <c r="N4869" s="324" t="s">
        <v>7279</v>
      </c>
    </row>
    <row r="4870" spans="2:14" ht="15" hidden="1" x14ac:dyDescent="0.25">
      <c r="B4870" s="326" t="s">
        <v>18439</v>
      </c>
      <c r="C4870" s="326" t="s">
        <v>1255</v>
      </c>
      <c r="D4870" s="326" t="s">
        <v>4183</v>
      </c>
      <c r="E4870" s="326" t="s">
        <v>12821</v>
      </c>
      <c r="F4870" s="326" t="s">
        <v>2327</v>
      </c>
      <c r="G4870" s="326" t="s">
        <v>896</v>
      </c>
      <c r="H4870" s="326" t="s">
        <v>6249</v>
      </c>
      <c r="I4870" s="327">
        <v>0</v>
      </c>
      <c r="J4870" s="327">
        <v>0</v>
      </c>
      <c r="K4870" s="327">
        <v>0</v>
      </c>
      <c r="L4870" s="327">
        <v>0</v>
      </c>
      <c r="M4870" s="327">
        <v>0</v>
      </c>
      <c r="N4870" s="326" t="s">
        <v>7279</v>
      </c>
    </row>
    <row r="4871" spans="2:14" ht="15" hidden="1" x14ac:dyDescent="0.25">
      <c r="B4871" s="324" t="s">
        <v>18440</v>
      </c>
      <c r="C4871" s="324" t="s">
        <v>1255</v>
      </c>
      <c r="D4871" s="324" t="s">
        <v>4183</v>
      </c>
      <c r="E4871" s="324" t="s">
        <v>12822</v>
      </c>
      <c r="F4871" s="324" t="s">
        <v>801</v>
      </c>
      <c r="G4871" s="324" t="s">
        <v>896</v>
      </c>
      <c r="H4871" s="324" t="s">
        <v>6249</v>
      </c>
      <c r="I4871" s="325">
        <v>0</v>
      </c>
      <c r="J4871" s="325">
        <v>0</v>
      </c>
      <c r="K4871" s="325">
        <v>0</v>
      </c>
      <c r="L4871" s="325">
        <v>0</v>
      </c>
      <c r="M4871" s="325">
        <v>0</v>
      </c>
      <c r="N4871" s="324" t="s">
        <v>7279</v>
      </c>
    </row>
    <row r="4872" spans="2:14" ht="15" hidden="1" x14ac:dyDescent="0.25">
      <c r="B4872" s="326" t="s">
        <v>18441</v>
      </c>
      <c r="C4872" s="326" t="s">
        <v>1255</v>
      </c>
      <c r="D4872" s="326" t="s">
        <v>4183</v>
      </c>
      <c r="E4872" s="326" t="s">
        <v>12823</v>
      </c>
      <c r="F4872" s="326" t="s">
        <v>801</v>
      </c>
      <c r="G4872" s="326" t="s">
        <v>896</v>
      </c>
      <c r="H4872" s="326" t="s">
        <v>6249</v>
      </c>
      <c r="I4872" s="327">
        <v>0</v>
      </c>
      <c r="J4872" s="327">
        <v>0</v>
      </c>
      <c r="K4872" s="327">
        <v>0</v>
      </c>
      <c r="L4872" s="327">
        <v>0</v>
      </c>
      <c r="M4872" s="327">
        <v>0</v>
      </c>
      <c r="N4872" s="326" t="s">
        <v>7279</v>
      </c>
    </row>
    <row r="4873" spans="2:14" ht="15" hidden="1" x14ac:dyDescent="0.25">
      <c r="B4873" s="324" t="s">
        <v>18442</v>
      </c>
      <c r="C4873" s="324" t="s">
        <v>1255</v>
      </c>
      <c r="D4873" s="324" t="s">
        <v>4183</v>
      </c>
      <c r="E4873" s="324" t="s">
        <v>12824</v>
      </c>
      <c r="F4873" s="324" t="s">
        <v>801</v>
      </c>
      <c r="G4873" s="324" t="s">
        <v>896</v>
      </c>
      <c r="H4873" s="324" t="s">
        <v>6249</v>
      </c>
      <c r="I4873" s="325">
        <v>0</v>
      </c>
      <c r="J4873" s="325">
        <v>0</v>
      </c>
      <c r="K4873" s="325">
        <v>0</v>
      </c>
      <c r="L4873" s="325">
        <v>0</v>
      </c>
      <c r="M4873" s="325">
        <v>0</v>
      </c>
      <c r="N4873" s="324" t="s">
        <v>7279</v>
      </c>
    </row>
    <row r="4874" spans="2:14" ht="15" hidden="1" x14ac:dyDescent="0.25">
      <c r="B4874" s="326" t="s">
        <v>18443</v>
      </c>
      <c r="C4874" s="326" t="s">
        <v>1255</v>
      </c>
      <c r="D4874" s="326" t="s">
        <v>4183</v>
      </c>
      <c r="E4874" s="326" t="s">
        <v>12825</v>
      </c>
      <c r="F4874" s="326" t="s">
        <v>801</v>
      </c>
      <c r="G4874" s="326" t="s">
        <v>896</v>
      </c>
      <c r="H4874" s="326" t="s">
        <v>6249</v>
      </c>
      <c r="I4874" s="327">
        <v>0</v>
      </c>
      <c r="J4874" s="327">
        <v>0</v>
      </c>
      <c r="K4874" s="327">
        <v>0</v>
      </c>
      <c r="L4874" s="327">
        <v>0</v>
      </c>
      <c r="M4874" s="327">
        <v>0</v>
      </c>
      <c r="N4874" s="326" t="s">
        <v>7279</v>
      </c>
    </row>
    <row r="4875" spans="2:14" ht="15" hidden="1" x14ac:dyDescent="0.25">
      <c r="B4875" s="324" t="s">
        <v>18444</v>
      </c>
      <c r="C4875" s="324" t="s">
        <v>1255</v>
      </c>
      <c r="D4875" s="324" t="s">
        <v>4183</v>
      </c>
      <c r="E4875" s="324" t="s">
        <v>11480</v>
      </c>
      <c r="F4875" s="324" t="s">
        <v>801</v>
      </c>
      <c r="G4875" s="324" t="s">
        <v>896</v>
      </c>
      <c r="H4875" s="324" t="s">
        <v>6249</v>
      </c>
      <c r="I4875" s="325">
        <v>0</v>
      </c>
      <c r="J4875" s="325">
        <v>0</v>
      </c>
      <c r="K4875" s="325">
        <v>0</v>
      </c>
      <c r="L4875" s="325">
        <v>0</v>
      </c>
      <c r="M4875" s="325">
        <v>0</v>
      </c>
      <c r="N4875" s="324" t="s">
        <v>7279</v>
      </c>
    </row>
    <row r="4876" spans="2:14" ht="15" hidden="1" x14ac:dyDescent="0.25">
      <c r="B4876" s="326" t="s">
        <v>18445</v>
      </c>
      <c r="C4876" s="326" t="s">
        <v>1255</v>
      </c>
      <c r="D4876" s="326" t="s">
        <v>4183</v>
      </c>
      <c r="E4876" s="326" t="s">
        <v>12826</v>
      </c>
      <c r="F4876" s="326" t="s">
        <v>2327</v>
      </c>
      <c r="G4876" s="326" t="s">
        <v>896</v>
      </c>
      <c r="H4876" s="326" t="s">
        <v>6249</v>
      </c>
      <c r="I4876" s="327">
        <v>0</v>
      </c>
      <c r="J4876" s="327">
        <v>0</v>
      </c>
      <c r="K4876" s="327">
        <v>0</v>
      </c>
      <c r="L4876" s="327">
        <v>0</v>
      </c>
      <c r="M4876" s="327">
        <v>0</v>
      </c>
      <c r="N4876" s="326" t="s">
        <v>7279</v>
      </c>
    </row>
    <row r="4877" spans="2:14" ht="15" hidden="1" x14ac:dyDescent="0.25">
      <c r="B4877" s="324" t="s">
        <v>18446</v>
      </c>
      <c r="C4877" s="324" t="s">
        <v>1255</v>
      </c>
      <c r="D4877" s="324" t="s">
        <v>4183</v>
      </c>
      <c r="E4877" s="324" t="s">
        <v>12827</v>
      </c>
      <c r="F4877" s="324" t="s">
        <v>801</v>
      </c>
      <c r="G4877" s="324" t="s">
        <v>896</v>
      </c>
      <c r="H4877" s="324" t="s">
        <v>6249</v>
      </c>
      <c r="I4877" s="325">
        <v>0</v>
      </c>
      <c r="J4877" s="325">
        <v>0</v>
      </c>
      <c r="K4877" s="325">
        <v>0</v>
      </c>
      <c r="L4877" s="325">
        <v>0</v>
      </c>
      <c r="M4877" s="325">
        <v>0</v>
      </c>
      <c r="N4877" s="324" t="s">
        <v>7279</v>
      </c>
    </row>
    <row r="4878" spans="2:14" ht="15" hidden="1" x14ac:dyDescent="0.25">
      <c r="B4878" s="326" t="s">
        <v>18447</v>
      </c>
      <c r="C4878" s="326" t="s">
        <v>1255</v>
      </c>
      <c r="D4878" s="326" t="s">
        <v>4183</v>
      </c>
      <c r="E4878" s="326" t="s">
        <v>12828</v>
      </c>
      <c r="F4878" s="326" t="s">
        <v>801</v>
      </c>
      <c r="G4878" s="326" t="s">
        <v>896</v>
      </c>
      <c r="H4878" s="326" t="s">
        <v>6249</v>
      </c>
      <c r="I4878" s="327">
        <v>0</v>
      </c>
      <c r="J4878" s="327">
        <v>0</v>
      </c>
      <c r="K4878" s="327">
        <v>0</v>
      </c>
      <c r="L4878" s="327">
        <v>0</v>
      </c>
      <c r="M4878" s="327">
        <v>0</v>
      </c>
      <c r="N4878" s="326" t="s">
        <v>7279</v>
      </c>
    </row>
    <row r="4879" spans="2:14" ht="15" hidden="1" x14ac:dyDescent="0.25">
      <c r="B4879" s="324" t="s">
        <v>18448</v>
      </c>
      <c r="C4879" s="324" t="s">
        <v>1255</v>
      </c>
      <c r="D4879" s="324" t="s">
        <v>4183</v>
      </c>
      <c r="E4879" s="324" t="s">
        <v>13343</v>
      </c>
      <c r="F4879" s="324" t="s">
        <v>801</v>
      </c>
      <c r="G4879" s="324" t="s">
        <v>896</v>
      </c>
      <c r="H4879" s="324" t="s">
        <v>6249</v>
      </c>
      <c r="I4879" s="325">
        <v>0</v>
      </c>
      <c r="J4879" s="325">
        <v>0</v>
      </c>
      <c r="K4879" s="325">
        <v>0</v>
      </c>
      <c r="L4879" s="325">
        <v>0</v>
      </c>
      <c r="M4879" s="325">
        <v>0</v>
      </c>
      <c r="N4879" s="324" t="s">
        <v>7279</v>
      </c>
    </row>
    <row r="4880" spans="2:14" ht="15" hidden="1" x14ac:dyDescent="0.25">
      <c r="B4880" s="326" t="s">
        <v>18449</v>
      </c>
      <c r="C4880" s="326" t="s">
        <v>1255</v>
      </c>
      <c r="D4880" s="326" t="s">
        <v>4183</v>
      </c>
      <c r="E4880" s="326" t="s">
        <v>12829</v>
      </c>
      <c r="F4880" s="326" t="s">
        <v>2327</v>
      </c>
      <c r="G4880" s="326" t="s">
        <v>896</v>
      </c>
      <c r="H4880" s="326" t="s">
        <v>6249</v>
      </c>
      <c r="I4880" s="327">
        <v>0</v>
      </c>
      <c r="J4880" s="327">
        <v>0</v>
      </c>
      <c r="K4880" s="327">
        <v>0</v>
      </c>
      <c r="L4880" s="327">
        <v>0</v>
      </c>
      <c r="M4880" s="327">
        <v>0</v>
      </c>
      <c r="N4880" s="326" t="s">
        <v>7279</v>
      </c>
    </row>
    <row r="4881" spans="2:14" ht="15" hidden="1" x14ac:dyDescent="0.25">
      <c r="B4881" s="324" t="s">
        <v>18450</v>
      </c>
      <c r="C4881" s="324" t="s">
        <v>1255</v>
      </c>
      <c r="D4881" s="324" t="s">
        <v>4183</v>
      </c>
      <c r="E4881" s="324" t="s">
        <v>12830</v>
      </c>
      <c r="F4881" s="324" t="s">
        <v>2327</v>
      </c>
      <c r="G4881" s="324" t="s">
        <v>896</v>
      </c>
      <c r="H4881" s="324" t="s">
        <v>6249</v>
      </c>
      <c r="I4881" s="325">
        <v>0</v>
      </c>
      <c r="J4881" s="325">
        <v>0</v>
      </c>
      <c r="K4881" s="325">
        <v>0</v>
      </c>
      <c r="L4881" s="325">
        <v>0</v>
      </c>
      <c r="M4881" s="325">
        <v>0</v>
      </c>
      <c r="N4881" s="324" t="s">
        <v>7279</v>
      </c>
    </row>
    <row r="4882" spans="2:14" ht="15" hidden="1" x14ac:dyDescent="0.25">
      <c r="B4882" s="326" t="s">
        <v>18451</v>
      </c>
      <c r="C4882" s="326" t="s">
        <v>1255</v>
      </c>
      <c r="D4882" s="326" t="s">
        <v>4183</v>
      </c>
      <c r="E4882" s="326" t="s">
        <v>12831</v>
      </c>
      <c r="F4882" s="326" t="s">
        <v>801</v>
      </c>
      <c r="G4882" s="326" t="s">
        <v>896</v>
      </c>
      <c r="H4882" s="326" t="s">
        <v>6249</v>
      </c>
      <c r="I4882" s="327">
        <v>0</v>
      </c>
      <c r="J4882" s="327">
        <v>0</v>
      </c>
      <c r="K4882" s="327">
        <v>0</v>
      </c>
      <c r="L4882" s="327">
        <v>0</v>
      </c>
      <c r="M4882" s="327">
        <v>0</v>
      </c>
      <c r="N4882" s="326" t="s">
        <v>7279</v>
      </c>
    </row>
    <row r="4883" spans="2:14" ht="15" hidden="1" x14ac:dyDescent="0.25">
      <c r="B4883" s="324" t="s">
        <v>18452</v>
      </c>
      <c r="C4883" s="324" t="s">
        <v>1255</v>
      </c>
      <c r="D4883" s="324" t="s">
        <v>4183</v>
      </c>
      <c r="E4883" s="324" t="s">
        <v>12832</v>
      </c>
      <c r="F4883" s="324" t="s">
        <v>801</v>
      </c>
      <c r="G4883" s="324" t="s">
        <v>896</v>
      </c>
      <c r="H4883" s="324" t="s">
        <v>6249</v>
      </c>
      <c r="I4883" s="325">
        <v>0</v>
      </c>
      <c r="J4883" s="325">
        <v>0</v>
      </c>
      <c r="K4883" s="325">
        <v>0</v>
      </c>
      <c r="L4883" s="325">
        <v>0</v>
      </c>
      <c r="M4883" s="325">
        <v>0</v>
      </c>
      <c r="N4883" s="324" t="s">
        <v>7279</v>
      </c>
    </row>
    <row r="4884" spans="2:14" ht="15" hidden="1" x14ac:dyDescent="0.25">
      <c r="B4884" s="326" t="s">
        <v>18453</v>
      </c>
      <c r="C4884" s="326" t="s">
        <v>1255</v>
      </c>
      <c r="D4884" s="326" t="s">
        <v>4183</v>
      </c>
      <c r="E4884" s="326" t="s">
        <v>12833</v>
      </c>
      <c r="F4884" s="326" t="s">
        <v>2327</v>
      </c>
      <c r="G4884" s="326" t="s">
        <v>896</v>
      </c>
      <c r="H4884" s="326" t="s">
        <v>6249</v>
      </c>
      <c r="I4884" s="327">
        <v>0</v>
      </c>
      <c r="J4884" s="327">
        <v>0</v>
      </c>
      <c r="K4884" s="327">
        <v>0</v>
      </c>
      <c r="L4884" s="327">
        <v>0</v>
      </c>
      <c r="M4884" s="327">
        <v>0</v>
      </c>
      <c r="N4884" s="326" t="s">
        <v>7279</v>
      </c>
    </row>
    <row r="4885" spans="2:14" ht="15" hidden="1" x14ac:dyDescent="0.25">
      <c r="B4885" s="324" t="s">
        <v>18454</v>
      </c>
      <c r="C4885" s="324" t="s">
        <v>1255</v>
      </c>
      <c r="D4885" s="324" t="s">
        <v>4183</v>
      </c>
      <c r="E4885" s="324" t="s">
        <v>12834</v>
      </c>
      <c r="F4885" s="324" t="s">
        <v>801</v>
      </c>
      <c r="G4885" s="324" t="s">
        <v>896</v>
      </c>
      <c r="H4885" s="324" t="s">
        <v>6249</v>
      </c>
      <c r="I4885" s="325">
        <v>0</v>
      </c>
      <c r="J4885" s="325">
        <v>0</v>
      </c>
      <c r="K4885" s="325">
        <v>0</v>
      </c>
      <c r="L4885" s="325">
        <v>0</v>
      </c>
      <c r="M4885" s="325">
        <v>0</v>
      </c>
      <c r="N4885" s="324" t="s">
        <v>7279</v>
      </c>
    </row>
    <row r="4886" spans="2:14" ht="15" hidden="1" x14ac:dyDescent="0.25">
      <c r="B4886" s="326" t="s">
        <v>18455</v>
      </c>
      <c r="C4886" s="326" t="s">
        <v>1255</v>
      </c>
      <c r="D4886" s="326" t="s">
        <v>4183</v>
      </c>
      <c r="E4886" s="326" t="s">
        <v>12835</v>
      </c>
      <c r="F4886" s="326" t="s">
        <v>2327</v>
      </c>
      <c r="G4886" s="326" t="s">
        <v>896</v>
      </c>
      <c r="H4886" s="326" t="s">
        <v>6249</v>
      </c>
      <c r="I4886" s="327">
        <v>0</v>
      </c>
      <c r="J4886" s="327">
        <v>0</v>
      </c>
      <c r="K4886" s="327">
        <v>0</v>
      </c>
      <c r="L4886" s="327">
        <v>0</v>
      </c>
      <c r="M4886" s="327">
        <v>0</v>
      </c>
      <c r="N4886" s="326" t="s">
        <v>7279</v>
      </c>
    </row>
    <row r="4887" spans="2:14" ht="15" hidden="1" x14ac:dyDescent="0.25">
      <c r="B4887" s="324" t="s">
        <v>18456</v>
      </c>
      <c r="C4887" s="324" t="s">
        <v>1255</v>
      </c>
      <c r="D4887" s="324" t="s">
        <v>4183</v>
      </c>
      <c r="E4887" s="324" t="s">
        <v>12836</v>
      </c>
      <c r="F4887" s="324" t="s">
        <v>801</v>
      </c>
      <c r="G4887" s="324" t="s">
        <v>896</v>
      </c>
      <c r="H4887" s="324" t="s">
        <v>6249</v>
      </c>
      <c r="I4887" s="325">
        <v>0</v>
      </c>
      <c r="J4887" s="325">
        <v>0</v>
      </c>
      <c r="K4887" s="325">
        <v>0</v>
      </c>
      <c r="L4887" s="325">
        <v>0</v>
      </c>
      <c r="M4887" s="325">
        <v>0</v>
      </c>
      <c r="N4887" s="324" t="s">
        <v>7279</v>
      </c>
    </row>
    <row r="4888" spans="2:14" ht="15" hidden="1" x14ac:dyDescent="0.25">
      <c r="B4888" s="326" t="s">
        <v>18457</v>
      </c>
      <c r="C4888" s="326" t="s">
        <v>1255</v>
      </c>
      <c r="D4888" s="326" t="s">
        <v>4183</v>
      </c>
      <c r="E4888" s="326" t="s">
        <v>12837</v>
      </c>
      <c r="F4888" s="326" t="s">
        <v>2327</v>
      </c>
      <c r="G4888" s="326" t="s">
        <v>896</v>
      </c>
      <c r="H4888" s="326" t="s">
        <v>6249</v>
      </c>
      <c r="I4888" s="327">
        <v>0</v>
      </c>
      <c r="J4888" s="327">
        <v>0</v>
      </c>
      <c r="K4888" s="327">
        <v>0</v>
      </c>
      <c r="L4888" s="327">
        <v>0</v>
      </c>
      <c r="M4888" s="327">
        <v>0</v>
      </c>
      <c r="N4888" s="326" t="s">
        <v>7279</v>
      </c>
    </row>
    <row r="4889" spans="2:14" ht="15" hidden="1" x14ac:dyDescent="0.25">
      <c r="B4889" s="324" t="s">
        <v>18458</v>
      </c>
      <c r="C4889" s="324" t="s">
        <v>1255</v>
      </c>
      <c r="D4889" s="324" t="s">
        <v>4183</v>
      </c>
      <c r="E4889" s="324" t="s">
        <v>12838</v>
      </c>
      <c r="F4889" s="324" t="s">
        <v>801</v>
      </c>
      <c r="G4889" s="324" t="s">
        <v>896</v>
      </c>
      <c r="H4889" s="324" t="s">
        <v>6249</v>
      </c>
      <c r="I4889" s="325">
        <v>0</v>
      </c>
      <c r="J4889" s="325">
        <v>0</v>
      </c>
      <c r="K4889" s="325">
        <v>0</v>
      </c>
      <c r="L4889" s="325">
        <v>0</v>
      </c>
      <c r="M4889" s="325">
        <v>0</v>
      </c>
      <c r="N4889" s="324" t="s">
        <v>7279</v>
      </c>
    </row>
    <row r="4890" spans="2:14" ht="15" hidden="1" x14ac:dyDescent="0.25">
      <c r="B4890" s="326" t="s">
        <v>18459</v>
      </c>
      <c r="C4890" s="326" t="s">
        <v>1255</v>
      </c>
      <c r="D4890" s="326" t="s">
        <v>4183</v>
      </c>
      <c r="E4890" s="326" t="s">
        <v>12839</v>
      </c>
      <c r="F4890" s="326" t="s">
        <v>801</v>
      </c>
      <c r="G4890" s="326" t="s">
        <v>896</v>
      </c>
      <c r="H4890" s="326" t="s">
        <v>6249</v>
      </c>
      <c r="I4890" s="327">
        <v>0</v>
      </c>
      <c r="J4890" s="327">
        <v>0</v>
      </c>
      <c r="K4890" s="327">
        <v>0</v>
      </c>
      <c r="L4890" s="327">
        <v>0</v>
      </c>
      <c r="M4890" s="327">
        <v>0</v>
      </c>
      <c r="N4890" s="326" t="s">
        <v>7279</v>
      </c>
    </row>
    <row r="4891" spans="2:14" ht="15" hidden="1" x14ac:dyDescent="0.25">
      <c r="B4891" s="324" t="s">
        <v>18460</v>
      </c>
      <c r="C4891" s="324" t="s">
        <v>1255</v>
      </c>
      <c r="D4891" s="324" t="s">
        <v>4183</v>
      </c>
      <c r="E4891" s="324" t="s">
        <v>12840</v>
      </c>
      <c r="F4891" s="324" t="s">
        <v>2327</v>
      </c>
      <c r="G4891" s="324" t="s">
        <v>896</v>
      </c>
      <c r="H4891" s="324" t="s">
        <v>6249</v>
      </c>
      <c r="I4891" s="325">
        <v>0</v>
      </c>
      <c r="J4891" s="325">
        <v>0</v>
      </c>
      <c r="K4891" s="325">
        <v>0</v>
      </c>
      <c r="L4891" s="325">
        <v>0</v>
      </c>
      <c r="M4891" s="325">
        <v>0</v>
      </c>
      <c r="N4891" s="324" t="s">
        <v>7279</v>
      </c>
    </row>
    <row r="4892" spans="2:14" ht="15" hidden="1" x14ac:dyDescent="0.25">
      <c r="B4892" s="326" t="s">
        <v>18461</v>
      </c>
      <c r="C4892" s="326" t="s">
        <v>1255</v>
      </c>
      <c r="D4892" s="326" t="s">
        <v>4183</v>
      </c>
      <c r="E4892" s="326" t="s">
        <v>12841</v>
      </c>
      <c r="F4892" s="326" t="s">
        <v>801</v>
      </c>
      <c r="G4892" s="326" t="s">
        <v>896</v>
      </c>
      <c r="H4892" s="326" t="s">
        <v>6249</v>
      </c>
      <c r="I4892" s="327">
        <v>0</v>
      </c>
      <c r="J4892" s="327">
        <v>0</v>
      </c>
      <c r="K4892" s="327">
        <v>0</v>
      </c>
      <c r="L4892" s="327">
        <v>0</v>
      </c>
      <c r="M4892" s="327">
        <v>0</v>
      </c>
      <c r="N4892" s="326" t="s">
        <v>7279</v>
      </c>
    </row>
    <row r="4893" spans="2:14" ht="15" hidden="1" x14ac:dyDescent="0.25">
      <c r="B4893" s="324" t="s">
        <v>18462</v>
      </c>
      <c r="C4893" s="324" t="s">
        <v>1255</v>
      </c>
      <c r="D4893" s="324" t="s">
        <v>4183</v>
      </c>
      <c r="E4893" s="324" t="s">
        <v>12842</v>
      </c>
      <c r="F4893" s="324" t="s">
        <v>801</v>
      </c>
      <c r="G4893" s="324" t="s">
        <v>896</v>
      </c>
      <c r="H4893" s="324" t="s">
        <v>6249</v>
      </c>
      <c r="I4893" s="325">
        <v>0</v>
      </c>
      <c r="J4893" s="325">
        <v>0</v>
      </c>
      <c r="K4893" s="325">
        <v>0</v>
      </c>
      <c r="L4893" s="325">
        <v>0</v>
      </c>
      <c r="M4893" s="325">
        <v>0</v>
      </c>
      <c r="N4893" s="324" t="s">
        <v>7279</v>
      </c>
    </row>
    <row r="4894" spans="2:14" ht="15" hidden="1" x14ac:dyDescent="0.25">
      <c r="B4894" s="326" t="s">
        <v>18463</v>
      </c>
      <c r="C4894" s="326" t="s">
        <v>1255</v>
      </c>
      <c r="D4894" s="326" t="s">
        <v>4183</v>
      </c>
      <c r="E4894" s="326" t="s">
        <v>12843</v>
      </c>
      <c r="F4894" s="326" t="s">
        <v>2327</v>
      </c>
      <c r="G4894" s="326" t="s">
        <v>896</v>
      </c>
      <c r="H4894" s="326" t="s">
        <v>6249</v>
      </c>
      <c r="I4894" s="327">
        <v>0</v>
      </c>
      <c r="J4894" s="327">
        <v>0</v>
      </c>
      <c r="K4894" s="327">
        <v>0</v>
      </c>
      <c r="L4894" s="327">
        <v>0</v>
      </c>
      <c r="M4894" s="327">
        <v>0</v>
      </c>
      <c r="N4894" s="326" t="s">
        <v>7279</v>
      </c>
    </row>
    <row r="4895" spans="2:14" ht="15" hidden="1" x14ac:dyDescent="0.25">
      <c r="B4895" s="324" t="s">
        <v>18464</v>
      </c>
      <c r="C4895" s="324" t="s">
        <v>1255</v>
      </c>
      <c r="D4895" s="324" t="s">
        <v>4183</v>
      </c>
      <c r="E4895" s="324" t="s">
        <v>12844</v>
      </c>
      <c r="F4895" s="324" t="s">
        <v>801</v>
      </c>
      <c r="G4895" s="324" t="s">
        <v>896</v>
      </c>
      <c r="H4895" s="324" t="s">
        <v>6249</v>
      </c>
      <c r="I4895" s="325">
        <v>0</v>
      </c>
      <c r="J4895" s="325">
        <v>0</v>
      </c>
      <c r="K4895" s="325">
        <v>0</v>
      </c>
      <c r="L4895" s="325">
        <v>0</v>
      </c>
      <c r="M4895" s="325">
        <v>0</v>
      </c>
      <c r="N4895" s="324" t="s">
        <v>7279</v>
      </c>
    </row>
    <row r="4896" spans="2:14" ht="15" hidden="1" x14ac:dyDescent="0.25">
      <c r="B4896" s="326" t="s">
        <v>18465</v>
      </c>
      <c r="C4896" s="326" t="s">
        <v>1255</v>
      </c>
      <c r="D4896" s="326" t="s">
        <v>4183</v>
      </c>
      <c r="E4896" s="326" t="s">
        <v>21806</v>
      </c>
      <c r="F4896" s="326" t="s">
        <v>801</v>
      </c>
      <c r="G4896" s="326" t="s">
        <v>896</v>
      </c>
      <c r="H4896" s="326" t="s">
        <v>6249</v>
      </c>
      <c r="I4896" s="327">
        <v>0</v>
      </c>
      <c r="J4896" s="327">
        <v>0</v>
      </c>
      <c r="K4896" s="327">
        <v>0</v>
      </c>
      <c r="L4896" s="327">
        <v>0</v>
      </c>
      <c r="M4896" s="327">
        <v>0</v>
      </c>
      <c r="N4896" s="326" t="s">
        <v>7279</v>
      </c>
    </row>
    <row r="4897" spans="2:14" ht="15" hidden="1" x14ac:dyDescent="0.25">
      <c r="B4897" s="324" t="s">
        <v>18466</v>
      </c>
      <c r="C4897" s="324" t="s">
        <v>1255</v>
      </c>
      <c r="D4897" s="324" t="s">
        <v>4183</v>
      </c>
      <c r="E4897" s="324" t="s">
        <v>12846</v>
      </c>
      <c r="F4897" s="324" t="s">
        <v>801</v>
      </c>
      <c r="G4897" s="324" t="s">
        <v>896</v>
      </c>
      <c r="H4897" s="324" t="s">
        <v>6249</v>
      </c>
      <c r="I4897" s="325">
        <v>0</v>
      </c>
      <c r="J4897" s="325">
        <v>0</v>
      </c>
      <c r="K4897" s="325">
        <v>0</v>
      </c>
      <c r="L4897" s="325">
        <v>0</v>
      </c>
      <c r="M4897" s="325">
        <v>0</v>
      </c>
      <c r="N4897" s="324" t="s">
        <v>7279</v>
      </c>
    </row>
    <row r="4898" spans="2:14" ht="15" hidden="1" x14ac:dyDescent="0.25">
      <c r="B4898" s="326" t="s">
        <v>18467</v>
      </c>
      <c r="C4898" s="326" t="s">
        <v>1255</v>
      </c>
      <c r="D4898" s="326" t="s">
        <v>4183</v>
      </c>
      <c r="E4898" s="326" t="s">
        <v>12847</v>
      </c>
      <c r="F4898" s="326" t="s">
        <v>801</v>
      </c>
      <c r="G4898" s="326" t="s">
        <v>896</v>
      </c>
      <c r="H4898" s="326" t="s">
        <v>6249</v>
      </c>
      <c r="I4898" s="327">
        <v>0</v>
      </c>
      <c r="J4898" s="327">
        <v>0</v>
      </c>
      <c r="K4898" s="327">
        <v>0</v>
      </c>
      <c r="L4898" s="327">
        <v>0</v>
      </c>
      <c r="M4898" s="327">
        <v>0</v>
      </c>
      <c r="N4898" s="326" t="s">
        <v>7279</v>
      </c>
    </row>
    <row r="4899" spans="2:14" ht="15" hidden="1" x14ac:dyDescent="0.25">
      <c r="B4899" s="324" t="s">
        <v>18468</v>
      </c>
      <c r="C4899" s="324" t="s">
        <v>1255</v>
      </c>
      <c r="D4899" s="324" t="s">
        <v>4183</v>
      </c>
      <c r="E4899" s="324" t="s">
        <v>12848</v>
      </c>
      <c r="F4899" s="324" t="s">
        <v>801</v>
      </c>
      <c r="G4899" s="324" t="s">
        <v>896</v>
      </c>
      <c r="H4899" s="324" t="s">
        <v>6249</v>
      </c>
      <c r="I4899" s="325">
        <v>0</v>
      </c>
      <c r="J4899" s="325">
        <v>0</v>
      </c>
      <c r="K4899" s="325">
        <v>0</v>
      </c>
      <c r="L4899" s="325">
        <v>0</v>
      </c>
      <c r="M4899" s="325">
        <v>0</v>
      </c>
      <c r="N4899" s="324" t="s">
        <v>7279</v>
      </c>
    </row>
    <row r="4900" spans="2:14" ht="15" hidden="1" x14ac:dyDescent="0.25">
      <c r="B4900" s="326" t="s">
        <v>18469</v>
      </c>
      <c r="C4900" s="326" t="s">
        <v>1255</v>
      </c>
      <c r="D4900" s="326" t="s">
        <v>4183</v>
      </c>
      <c r="E4900" s="326" t="s">
        <v>12849</v>
      </c>
      <c r="F4900" s="326" t="s">
        <v>801</v>
      </c>
      <c r="G4900" s="326" t="s">
        <v>896</v>
      </c>
      <c r="H4900" s="326" t="s">
        <v>6249</v>
      </c>
      <c r="I4900" s="327">
        <v>0</v>
      </c>
      <c r="J4900" s="327">
        <v>0</v>
      </c>
      <c r="K4900" s="327">
        <v>0</v>
      </c>
      <c r="L4900" s="327">
        <v>0</v>
      </c>
      <c r="M4900" s="327">
        <v>0</v>
      </c>
      <c r="N4900" s="326" t="s">
        <v>7279</v>
      </c>
    </row>
    <row r="4901" spans="2:14" ht="15" hidden="1" x14ac:dyDescent="0.25">
      <c r="B4901" s="324" t="s">
        <v>18470</v>
      </c>
      <c r="C4901" s="324" t="s">
        <v>1255</v>
      </c>
      <c r="D4901" s="324" t="s">
        <v>4183</v>
      </c>
      <c r="E4901" s="324" t="s">
        <v>12850</v>
      </c>
      <c r="F4901" s="324" t="s">
        <v>801</v>
      </c>
      <c r="G4901" s="324" t="s">
        <v>896</v>
      </c>
      <c r="H4901" s="324" t="s">
        <v>6249</v>
      </c>
      <c r="I4901" s="325">
        <v>0</v>
      </c>
      <c r="J4901" s="325">
        <v>0</v>
      </c>
      <c r="K4901" s="325">
        <v>0</v>
      </c>
      <c r="L4901" s="325">
        <v>0</v>
      </c>
      <c r="M4901" s="325">
        <v>0</v>
      </c>
      <c r="N4901" s="324" t="s">
        <v>7279</v>
      </c>
    </row>
    <row r="4902" spans="2:14" ht="15" hidden="1" x14ac:dyDescent="0.25">
      <c r="B4902" s="326" t="s">
        <v>18471</v>
      </c>
      <c r="C4902" s="326" t="s">
        <v>1255</v>
      </c>
      <c r="D4902" s="326" t="s">
        <v>4183</v>
      </c>
      <c r="E4902" s="326" t="s">
        <v>12851</v>
      </c>
      <c r="F4902" s="326" t="s">
        <v>801</v>
      </c>
      <c r="G4902" s="326" t="s">
        <v>896</v>
      </c>
      <c r="H4902" s="326" t="s">
        <v>6249</v>
      </c>
      <c r="I4902" s="327">
        <v>0</v>
      </c>
      <c r="J4902" s="327">
        <v>0</v>
      </c>
      <c r="K4902" s="327">
        <v>0</v>
      </c>
      <c r="L4902" s="327">
        <v>0</v>
      </c>
      <c r="M4902" s="327">
        <v>0</v>
      </c>
      <c r="N4902" s="326" t="s">
        <v>7279</v>
      </c>
    </row>
    <row r="4903" spans="2:14" ht="15" hidden="1" x14ac:dyDescent="0.25">
      <c r="B4903" s="324" t="s">
        <v>18472</v>
      </c>
      <c r="C4903" s="324" t="s">
        <v>1255</v>
      </c>
      <c r="D4903" s="324" t="s">
        <v>4183</v>
      </c>
      <c r="E4903" s="324" t="s">
        <v>12852</v>
      </c>
      <c r="F4903" s="324" t="s">
        <v>801</v>
      </c>
      <c r="G4903" s="324" t="s">
        <v>896</v>
      </c>
      <c r="H4903" s="324" t="s">
        <v>6249</v>
      </c>
      <c r="I4903" s="325">
        <v>0</v>
      </c>
      <c r="J4903" s="325">
        <v>0</v>
      </c>
      <c r="K4903" s="325">
        <v>0</v>
      </c>
      <c r="L4903" s="325">
        <v>0</v>
      </c>
      <c r="M4903" s="325">
        <v>0</v>
      </c>
      <c r="N4903" s="324" t="s">
        <v>7279</v>
      </c>
    </row>
    <row r="4904" spans="2:14" ht="15" hidden="1" x14ac:dyDescent="0.25">
      <c r="B4904" s="326" t="s">
        <v>18473</v>
      </c>
      <c r="C4904" s="326" t="s">
        <v>1255</v>
      </c>
      <c r="D4904" s="326" t="s">
        <v>4183</v>
      </c>
      <c r="E4904" s="326" t="s">
        <v>12853</v>
      </c>
      <c r="F4904" s="326" t="s">
        <v>801</v>
      </c>
      <c r="G4904" s="326" t="s">
        <v>896</v>
      </c>
      <c r="H4904" s="326" t="s">
        <v>6249</v>
      </c>
      <c r="I4904" s="327">
        <v>0</v>
      </c>
      <c r="J4904" s="327">
        <v>0</v>
      </c>
      <c r="K4904" s="327">
        <v>0</v>
      </c>
      <c r="L4904" s="327">
        <v>0</v>
      </c>
      <c r="M4904" s="327">
        <v>0</v>
      </c>
      <c r="N4904" s="326" t="s">
        <v>7279</v>
      </c>
    </row>
    <row r="4905" spans="2:14" ht="15" hidden="1" x14ac:dyDescent="0.25">
      <c r="B4905" s="324" t="s">
        <v>18474</v>
      </c>
      <c r="C4905" s="324" t="s">
        <v>1255</v>
      </c>
      <c r="D4905" s="324" t="s">
        <v>4183</v>
      </c>
      <c r="E4905" s="324" t="s">
        <v>12854</v>
      </c>
      <c r="F4905" s="324" t="s">
        <v>801</v>
      </c>
      <c r="G4905" s="324" t="s">
        <v>896</v>
      </c>
      <c r="H4905" s="324" t="s">
        <v>6249</v>
      </c>
      <c r="I4905" s="325">
        <v>0</v>
      </c>
      <c r="J4905" s="325">
        <v>0</v>
      </c>
      <c r="K4905" s="325">
        <v>0</v>
      </c>
      <c r="L4905" s="325">
        <v>0</v>
      </c>
      <c r="M4905" s="325">
        <v>0</v>
      </c>
      <c r="N4905" s="324" t="s">
        <v>7279</v>
      </c>
    </row>
    <row r="4906" spans="2:14" ht="15" hidden="1" x14ac:dyDescent="0.25">
      <c r="B4906" s="326" t="s">
        <v>18475</v>
      </c>
      <c r="C4906" s="326" t="s">
        <v>1255</v>
      </c>
      <c r="D4906" s="326" t="s">
        <v>4183</v>
      </c>
      <c r="E4906" s="326" t="s">
        <v>12933</v>
      </c>
      <c r="F4906" s="326" t="s">
        <v>801</v>
      </c>
      <c r="G4906" s="326" t="s">
        <v>896</v>
      </c>
      <c r="H4906" s="326" t="s">
        <v>6249</v>
      </c>
      <c r="I4906" s="327">
        <v>0</v>
      </c>
      <c r="J4906" s="327">
        <v>0</v>
      </c>
      <c r="K4906" s="327">
        <v>0</v>
      </c>
      <c r="L4906" s="327">
        <v>0</v>
      </c>
      <c r="M4906" s="327">
        <v>0</v>
      </c>
      <c r="N4906" s="326" t="s">
        <v>7279</v>
      </c>
    </row>
    <row r="4907" spans="2:14" ht="15" hidden="1" x14ac:dyDescent="0.25">
      <c r="B4907" s="324" t="s">
        <v>18476</v>
      </c>
      <c r="C4907" s="324" t="s">
        <v>1255</v>
      </c>
      <c r="D4907" s="324" t="s">
        <v>4183</v>
      </c>
      <c r="E4907" s="324" t="s">
        <v>12855</v>
      </c>
      <c r="F4907" s="324" t="s">
        <v>801</v>
      </c>
      <c r="G4907" s="324" t="s">
        <v>896</v>
      </c>
      <c r="H4907" s="324" t="s">
        <v>6249</v>
      </c>
      <c r="I4907" s="325">
        <v>0</v>
      </c>
      <c r="J4907" s="325">
        <v>0</v>
      </c>
      <c r="K4907" s="325">
        <v>0</v>
      </c>
      <c r="L4907" s="325">
        <v>0</v>
      </c>
      <c r="M4907" s="325">
        <v>0</v>
      </c>
      <c r="N4907" s="324" t="s">
        <v>7279</v>
      </c>
    </row>
    <row r="4908" spans="2:14" ht="15" hidden="1" x14ac:dyDescent="0.25">
      <c r="B4908" s="326" t="s">
        <v>18477</v>
      </c>
      <c r="C4908" s="326" t="s">
        <v>1255</v>
      </c>
      <c r="D4908" s="326" t="s">
        <v>4183</v>
      </c>
      <c r="E4908" s="326" t="s">
        <v>12856</v>
      </c>
      <c r="F4908" s="326" t="s">
        <v>801</v>
      </c>
      <c r="G4908" s="326" t="s">
        <v>896</v>
      </c>
      <c r="H4908" s="326" t="s">
        <v>6249</v>
      </c>
      <c r="I4908" s="327">
        <v>0</v>
      </c>
      <c r="J4908" s="327">
        <v>0</v>
      </c>
      <c r="K4908" s="327">
        <v>0</v>
      </c>
      <c r="L4908" s="327">
        <v>0</v>
      </c>
      <c r="M4908" s="327">
        <v>0</v>
      </c>
      <c r="N4908" s="326" t="s">
        <v>7279</v>
      </c>
    </row>
    <row r="4909" spans="2:14" ht="15" hidden="1" x14ac:dyDescent="0.25">
      <c r="B4909" s="324" t="s">
        <v>18478</v>
      </c>
      <c r="C4909" s="324" t="s">
        <v>1255</v>
      </c>
      <c r="D4909" s="324" t="s">
        <v>4183</v>
      </c>
      <c r="E4909" s="324" t="s">
        <v>12857</v>
      </c>
      <c r="F4909" s="324" t="s">
        <v>801</v>
      </c>
      <c r="G4909" s="324" t="s">
        <v>896</v>
      </c>
      <c r="H4909" s="324" t="s">
        <v>6249</v>
      </c>
      <c r="I4909" s="325">
        <v>0</v>
      </c>
      <c r="J4909" s="325">
        <v>0</v>
      </c>
      <c r="K4909" s="325">
        <v>0</v>
      </c>
      <c r="L4909" s="325">
        <v>0</v>
      </c>
      <c r="M4909" s="325">
        <v>0</v>
      </c>
      <c r="N4909" s="324" t="s">
        <v>7279</v>
      </c>
    </row>
    <row r="4910" spans="2:14" ht="15" hidden="1" x14ac:dyDescent="0.25">
      <c r="B4910" s="326" t="s">
        <v>18479</v>
      </c>
      <c r="C4910" s="326" t="s">
        <v>1255</v>
      </c>
      <c r="D4910" s="326" t="s">
        <v>4183</v>
      </c>
      <c r="E4910" s="326" t="s">
        <v>12858</v>
      </c>
      <c r="F4910" s="326" t="s">
        <v>801</v>
      </c>
      <c r="G4910" s="326" t="s">
        <v>896</v>
      </c>
      <c r="H4910" s="326" t="s">
        <v>6249</v>
      </c>
      <c r="I4910" s="327">
        <v>0</v>
      </c>
      <c r="J4910" s="327">
        <v>0</v>
      </c>
      <c r="K4910" s="327">
        <v>0</v>
      </c>
      <c r="L4910" s="327">
        <v>0</v>
      </c>
      <c r="M4910" s="327">
        <v>0</v>
      </c>
      <c r="N4910" s="326" t="s">
        <v>7279</v>
      </c>
    </row>
    <row r="4911" spans="2:14" ht="15" hidden="1" x14ac:dyDescent="0.25">
      <c r="B4911" s="324" t="s">
        <v>18480</v>
      </c>
      <c r="C4911" s="324" t="s">
        <v>1255</v>
      </c>
      <c r="D4911" s="324" t="s">
        <v>4183</v>
      </c>
      <c r="E4911" s="324" t="s">
        <v>12859</v>
      </c>
      <c r="F4911" s="324" t="s">
        <v>801</v>
      </c>
      <c r="G4911" s="324" t="s">
        <v>896</v>
      </c>
      <c r="H4911" s="324" t="s">
        <v>6249</v>
      </c>
      <c r="I4911" s="325">
        <v>0</v>
      </c>
      <c r="J4911" s="325">
        <v>0</v>
      </c>
      <c r="K4911" s="325">
        <v>0</v>
      </c>
      <c r="L4911" s="325">
        <v>0</v>
      </c>
      <c r="M4911" s="325">
        <v>0</v>
      </c>
      <c r="N4911" s="324" t="s">
        <v>7279</v>
      </c>
    </row>
    <row r="4912" spans="2:14" ht="15" hidden="1" x14ac:dyDescent="0.25">
      <c r="B4912" s="326" t="s">
        <v>18481</v>
      </c>
      <c r="C4912" s="326" t="s">
        <v>1255</v>
      </c>
      <c r="D4912" s="326" t="s">
        <v>4183</v>
      </c>
      <c r="E4912" s="326" t="s">
        <v>12860</v>
      </c>
      <c r="F4912" s="326" t="s">
        <v>801</v>
      </c>
      <c r="G4912" s="326" t="s">
        <v>896</v>
      </c>
      <c r="H4912" s="326" t="s">
        <v>6249</v>
      </c>
      <c r="I4912" s="327">
        <v>0</v>
      </c>
      <c r="J4912" s="327">
        <v>0</v>
      </c>
      <c r="K4912" s="327">
        <v>0</v>
      </c>
      <c r="L4912" s="327">
        <v>0</v>
      </c>
      <c r="M4912" s="327">
        <v>0</v>
      </c>
      <c r="N4912" s="326" t="s">
        <v>7279</v>
      </c>
    </row>
    <row r="4913" spans="2:14" ht="15" hidden="1" x14ac:dyDescent="0.25">
      <c r="B4913" s="324" t="s">
        <v>18482</v>
      </c>
      <c r="C4913" s="324" t="s">
        <v>1255</v>
      </c>
      <c r="D4913" s="324" t="s">
        <v>4183</v>
      </c>
      <c r="E4913" s="324" t="s">
        <v>12861</v>
      </c>
      <c r="F4913" s="324" t="s">
        <v>801</v>
      </c>
      <c r="G4913" s="324" t="s">
        <v>896</v>
      </c>
      <c r="H4913" s="324" t="s">
        <v>6249</v>
      </c>
      <c r="I4913" s="325">
        <v>0</v>
      </c>
      <c r="J4913" s="325">
        <v>0</v>
      </c>
      <c r="K4913" s="325">
        <v>0</v>
      </c>
      <c r="L4913" s="325">
        <v>0</v>
      </c>
      <c r="M4913" s="325">
        <v>0</v>
      </c>
      <c r="N4913" s="324" t="s">
        <v>7279</v>
      </c>
    </row>
    <row r="4914" spans="2:14" ht="15" hidden="1" x14ac:dyDescent="0.25">
      <c r="B4914" s="326" t="s">
        <v>18483</v>
      </c>
      <c r="C4914" s="326" t="s">
        <v>1255</v>
      </c>
      <c r="D4914" s="326" t="s">
        <v>4183</v>
      </c>
      <c r="E4914" s="326" t="s">
        <v>12862</v>
      </c>
      <c r="F4914" s="326" t="s">
        <v>801</v>
      </c>
      <c r="G4914" s="326" t="s">
        <v>896</v>
      </c>
      <c r="H4914" s="326" t="s">
        <v>6249</v>
      </c>
      <c r="I4914" s="327">
        <v>0</v>
      </c>
      <c r="J4914" s="327">
        <v>0</v>
      </c>
      <c r="K4914" s="327">
        <v>0</v>
      </c>
      <c r="L4914" s="327">
        <v>0</v>
      </c>
      <c r="M4914" s="327">
        <v>0</v>
      </c>
      <c r="N4914" s="326" t="s">
        <v>7279</v>
      </c>
    </row>
    <row r="4915" spans="2:14" ht="15" hidden="1" x14ac:dyDescent="0.25">
      <c r="B4915" s="324" t="s">
        <v>18484</v>
      </c>
      <c r="C4915" s="324" t="s">
        <v>1255</v>
      </c>
      <c r="D4915" s="324" t="s">
        <v>4183</v>
      </c>
      <c r="E4915" s="324" t="s">
        <v>12863</v>
      </c>
      <c r="F4915" s="324" t="s">
        <v>811</v>
      </c>
      <c r="G4915" s="324" t="s">
        <v>896</v>
      </c>
      <c r="H4915" s="324" t="s">
        <v>6249</v>
      </c>
      <c r="I4915" s="325">
        <v>0</v>
      </c>
      <c r="J4915" s="325">
        <v>0</v>
      </c>
      <c r="K4915" s="325">
        <v>0</v>
      </c>
      <c r="L4915" s="325">
        <v>0</v>
      </c>
      <c r="M4915" s="325">
        <v>0</v>
      </c>
      <c r="N4915" s="324" t="s">
        <v>7279</v>
      </c>
    </row>
    <row r="4916" spans="2:14" ht="15" hidden="1" x14ac:dyDescent="0.25">
      <c r="B4916" s="326" t="s">
        <v>18485</v>
      </c>
      <c r="C4916" s="326" t="s">
        <v>1255</v>
      </c>
      <c r="D4916" s="326" t="s">
        <v>4183</v>
      </c>
      <c r="E4916" s="326" t="s">
        <v>12864</v>
      </c>
      <c r="F4916" s="326" t="s">
        <v>801</v>
      </c>
      <c r="G4916" s="326" t="s">
        <v>896</v>
      </c>
      <c r="H4916" s="326" t="s">
        <v>6249</v>
      </c>
      <c r="I4916" s="327">
        <v>0</v>
      </c>
      <c r="J4916" s="327">
        <v>0</v>
      </c>
      <c r="K4916" s="327">
        <v>0</v>
      </c>
      <c r="L4916" s="327">
        <v>0</v>
      </c>
      <c r="M4916" s="327">
        <v>0</v>
      </c>
      <c r="N4916" s="326" t="s">
        <v>7279</v>
      </c>
    </row>
    <row r="4917" spans="2:14" ht="15" hidden="1" x14ac:dyDescent="0.25">
      <c r="B4917" s="324" t="s">
        <v>18486</v>
      </c>
      <c r="C4917" s="324" t="s">
        <v>1255</v>
      </c>
      <c r="D4917" s="324" t="s">
        <v>4183</v>
      </c>
      <c r="E4917" s="324" t="s">
        <v>12865</v>
      </c>
      <c r="F4917" s="324" t="s">
        <v>801</v>
      </c>
      <c r="G4917" s="324" t="s">
        <v>896</v>
      </c>
      <c r="H4917" s="324" t="s">
        <v>6249</v>
      </c>
      <c r="I4917" s="325">
        <v>0</v>
      </c>
      <c r="J4917" s="325">
        <v>0</v>
      </c>
      <c r="K4917" s="325">
        <v>0</v>
      </c>
      <c r="L4917" s="325">
        <v>0</v>
      </c>
      <c r="M4917" s="325">
        <v>0</v>
      </c>
      <c r="N4917" s="324" t="s">
        <v>7279</v>
      </c>
    </row>
    <row r="4918" spans="2:14" ht="15" hidden="1" x14ac:dyDescent="0.25">
      <c r="B4918" s="326" t="s">
        <v>18487</v>
      </c>
      <c r="C4918" s="326" t="s">
        <v>1255</v>
      </c>
      <c r="D4918" s="326" t="s">
        <v>4183</v>
      </c>
      <c r="E4918" s="326" t="s">
        <v>12866</v>
      </c>
      <c r="F4918" s="326" t="s">
        <v>801</v>
      </c>
      <c r="G4918" s="326" t="s">
        <v>896</v>
      </c>
      <c r="H4918" s="326" t="s">
        <v>6249</v>
      </c>
      <c r="I4918" s="327">
        <v>0</v>
      </c>
      <c r="J4918" s="327">
        <v>0</v>
      </c>
      <c r="K4918" s="327">
        <v>0</v>
      </c>
      <c r="L4918" s="327">
        <v>0</v>
      </c>
      <c r="M4918" s="327">
        <v>0</v>
      </c>
      <c r="N4918" s="326" t="s">
        <v>7279</v>
      </c>
    </row>
    <row r="4919" spans="2:14" ht="15" hidden="1" x14ac:dyDescent="0.25">
      <c r="B4919" s="324" t="s">
        <v>18488</v>
      </c>
      <c r="C4919" s="324" t="s">
        <v>1255</v>
      </c>
      <c r="D4919" s="324" t="s">
        <v>4183</v>
      </c>
      <c r="E4919" s="324" t="s">
        <v>12867</v>
      </c>
      <c r="F4919" s="324" t="s">
        <v>3788</v>
      </c>
      <c r="G4919" s="324" t="s">
        <v>896</v>
      </c>
      <c r="H4919" s="324" t="s">
        <v>6249</v>
      </c>
      <c r="I4919" s="325">
        <v>0</v>
      </c>
      <c r="J4919" s="325">
        <v>0</v>
      </c>
      <c r="K4919" s="325">
        <v>0</v>
      </c>
      <c r="L4919" s="325">
        <v>0</v>
      </c>
      <c r="M4919" s="325">
        <v>0</v>
      </c>
      <c r="N4919" s="324" t="s">
        <v>7279</v>
      </c>
    </row>
    <row r="4920" spans="2:14" ht="15" hidden="1" x14ac:dyDescent="0.25">
      <c r="B4920" s="326" t="s">
        <v>18489</v>
      </c>
      <c r="C4920" s="326" t="s">
        <v>1255</v>
      </c>
      <c r="D4920" s="326" t="s">
        <v>4183</v>
      </c>
      <c r="E4920" s="326" t="s">
        <v>12868</v>
      </c>
      <c r="F4920" s="326" t="s">
        <v>801</v>
      </c>
      <c r="G4920" s="326" t="s">
        <v>896</v>
      </c>
      <c r="H4920" s="326" t="s">
        <v>6249</v>
      </c>
      <c r="I4920" s="327">
        <v>0</v>
      </c>
      <c r="J4920" s="327">
        <v>0</v>
      </c>
      <c r="K4920" s="327">
        <v>0</v>
      </c>
      <c r="L4920" s="327">
        <v>0</v>
      </c>
      <c r="M4920" s="327">
        <v>0</v>
      </c>
      <c r="N4920" s="326" t="s">
        <v>7279</v>
      </c>
    </row>
    <row r="4921" spans="2:14" ht="15" hidden="1" x14ac:dyDescent="0.25">
      <c r="B4921" s="324" t="s">
        <v>18490</v>
      </c>
      <c r="C4921" s="324" t="s">
        <v>1255</v>
      </c>
      <c r="D4921" s="324" t="s">
        <v>4183</v>
      </c>
      <c r="E4921" s="324" t="s">
        <v>12869</v>
      </c>
      <c r="F4921" s="324" t="s">
        <v>801</v>
      </c>
      <c r="G4921" s="324" t="s">
        <v>896</v>
      </c>
      <c r="H4921" s="324" t="s">
        <v>6249</v>
      </c>
      <c r="I4921" s="325">
        <v>0</v>
      </c>
      <c r="J4921" s="325">
        <v>0</v>
      </c>
      <c r="K4921" s="325">
        <v>0</v>
      </c>
      <c r="L4921" s="325">
        <v>0</v>
      </c>
      <c r="M4921" s="325">
        <v>0</v>
      </c>
      <c r="N4921" s="324" t="s">
        <v>7279</v>
      </c>
    </row>
    <row r="4922" spans="2:14" ht="15" hidden="1" x14ac:dyDescent="0.25">
      <c r="B4922" s="326" t="s">
        <v>18491</v>
      </c>
      <c r="C4922" s="326" t="s">
        <v>1255</v>
      </c>
      <c r="D4922" s="326" t="s">
        <v>4183</v>
      </c>
      <c r="E4922" s="326" t="s">
        <v>13355</v>
      </c>
      <c r="F4922" s="326" t="s">
        <v>801</v>
      </c>
      <c r="G4922" s="326" t="s">
        <v>896</v>
      </c>
      <c r="H4922" s="326" t="s">
        <v>6249</v>
      </c>
      <c r="I4922" s="327">
        <v>0</v>
      </c>
      <c r="J4922" s="327">
        <v>0</v>
      </c>
      <c r="K4922" s="327">
        <v>0</v>
      </c>
      <c r="L4922" s="327">
        <v>0</v>
      </c>
      <c r="M4922" s="327">
        <v>0</v>
      </c>
      <c r="N4922" s="326" t="s">
        <v>7279</v>
      </c>
    </row>
    <row r="4923" spans="2:14" ht="15" hidden="1" x14ac:dyDescent="0.25">
      <c r="B4923" s="324" t="s">
        <v>18492</v>
      </c>
      <c r="C4923" s="324" t="s">
        <v>1255</v>
      </c>
      <c r="D4923" s="324" t="s">
        <v>4183</v>
      </c>
      <c r="E4923" s="324" t="s">
        <v>13358</v>
      </c>
      <c r="F4923" s="324" t="s">
        <v>801</v>
      </c>
      <c r="G4923" s="324" t="s">
        <v>896</v>
      </c>
      <c r="H4923" s="324" t="s">
        <v>6249</v>
      </c>
      <c r="I4923" s="325">
        <v>0</v>
      </c>
      <c r="J4923" s="325">
        <v>0</v>
      </c>
      <c r="K4923" s="325">
        <v>0</v>
      </c>
      <c r="L4923" s="325">
        <v>0</v>
      </c>
      <c r="M4923" s="325">
        <v>0</v>
      </c>
      <c r="N4923" s="324" t="s">
        <v>7279</v>
      </c>
    </row>
    <row r="4924" spans="2:14" ht="15" hidden="1" x14ac:dyDescent="0.25">
      <c r="B4924" s="326" t="s">
        <v>18493</v>
      </c>
      <c r="C4924" s="326" t="s">
        <v>1255</v>
      </c>
      <c r="D4924" s="326" t="s">
        <v>4183</v>
      </c>
      <c r="E4924" s="326" t="s">
        <v>12870</v>
      </c>
      <c r="F4924" s="326" t="s">
        <v>801</v>
      </c>
      <c r="G4924" s="326" t="s">
        <v>896</v>
      </c>
      <c r="H4924" s="326" t="s">
        <v>6249</v>
      </c>
      <c r="I4924" s="327">
        <v>0</v>
      </c>
      <c r="J4924" s="327">
        <v>0</v>
      </c>
      <c r="K4924" s="327">
        <v>0</v>
      </c>
      <c r="L4924" s="327">
        <v>0</v>
      </c>
      <c r="M4924" s="327">
        <v>0</v>
      </c>
      <c r="N4924" s="326" t="s">
        <v>7279</v>
      </c>
    </row>
    <row r="4925" spans="2:14" ht="15" hidden="1" x14ac:dyDescent="0.25">
      <c r="B4925" s="324" t="s">
        <v>18494</v>
      </c>
      <c r="C4925" s="324" t="s">
        <v>1255</v>
      </c>
      <c r="D4925" s="324" t="s">
        <v>4183</v>
      </c>
      <c r="E4925" s="324" t="s">
        <v>12871</v>
      </c>
      <c r="F4925" s="324" t="s">
        <v>2327</v>
      </c>
      <c r="G4925" s="324" t="s">
        <v>896</v>
      </c>
      <c r="H4925" s="324" t="s">
        <v>6249</v>
      </c>
      <c r="I4925" s="325">
        <v>0</v>
      </c>
      <c r="J4925" s="325">
        <v>0</v>
      </c>
      <c r="K4925" s="325">
        <v>0</v>
      </c>
      <c r="L4925" s="325">
        <v>0</v>
      </c>
      <c r="M4925" s="325">
        <v>0</v>
      </c>
      <c r="N4925" s="324" t="s">
        <v>7279</v>
      </c>
    </row>
    <row r="4926" spans="2:14" ht="15" hidden="1" x14ac:dyDescent="0.25">
      <c r="B4926" s="326" t="s">
        <v>18495</v>
      </c>
      <c r="C4926" s="326" t="s">
        <v>1255</v>
      </c>
      <c r="D4926" s="326" t="s">
        <v>4183</v>
      </c>
      <c r="E4926" s="326" t="s">
        <v>12872</v>
      </c>
      <c r="F4926" s="326" t="s">
        <v>2327</v>
      </c>
      <c r="G4926" s="326" t="s">
        <v>896</v>
      </c>
      <c r="H4926" s="326" t="s">
        <v>6249</v>
      </c>
      <c r="I4926" s="327">
        <v>0</v>
      </c>
      <c r="J4926" s="327">
        <v>0</v>
      </c>
      <c r="K4926" s="327">
        <v>0</v>
      </c>
      <c r="L4926" s="327">
        <v>0</v>
      </c>
      <c r="M4926" s="327">
        <v>0</v>
      </c>
      <c r="N4926" s="326" t="s">
        <v>7279</v>
      </c>
    </row>
    <row r="4927" spans="2:14" ht="15" hidden="1" x14ac:dyDescent="0.25">
      <c r="B4927" s="324" t="s">
        <v>18496</v>
      </c>
      <c r="C4927" s="324" t="s">
        <v>1255</v>
      </c>
      <c r="D4927" s="324" t="s">
        <v>4183</v>
      </c>
      <c r="E4927" s="324" t="s">
        <v>12873</v>
      </c>
      <c r="F4927" s="324" t="s">
        <v>801</v>
      </c>
      <c r="G4927" s="324" t="s">
        <v>896</v>
      </c>
      <c r="H4927" s="324" t="s">
        <v>6249</v>
      </c>
      <c r="I4927" s="325">
        <v>0</v>
      </c>
      <c r="J4927" s="325">
        <v>0</v>
      </c>
      <c r="K4927" s="325">
        <v>0</v>
      </c>
      <c r="L4927" s="325">
        <v>0</v>
      </c>
      <c r="M4927" s="325">
        <v>0</v>
      </c>
      <c r="N4927" s="324" t="s">
        <v>7279</v>
      </c>
    </row>
    <row r="4928" spans="2:14" ht="15" hidden="1" x14ac:dyDescent="0.25">
      <c r="B4928" s="326" t="s">
        <v>18497</v>
      </c>
      <c r="C4928" s="326" t="s">
        <v>1255</v>
      </c>
      <c r="D4928" s="326" t="s">
        <v>4183</v>
      </c>
      <c r="E4928" s="326" t="s">
        <v>18498</v>
      </c>
      <c r="F4928" s="326" t="s">
        <v>801</v>
      </c>
      <c r="G4928" s="326" t="s">
        <v>896</v>
      </c>
      <c r="H4928" s="326" t="s">
        <v>6249</v>
      </c>
      <c r="I4928" s="327">
        <v>0</v>
      </c>
      <c r="J4928" s="327">
        <v>0</v>
      </c>
      <c r="K4928" s="327">
        <v>0</v>
      </c>
      <c r="L4928" s="327">
        <v>0</v>
      </c>
      <c r="M4928" s="327">
        <v>0</v>
      </c>
      <c r="N4928" s="326" t="s">
        <v>7279</v>
      </c>
    </row>
    <row r="4929" spans="2:14" ht="15" hidden="1" x14ac:dyDescent="0.25">
      <c r="B4929" s="324" t="s">
        <v>18499</v>
      </c>
      <c r="C4929" s="324" t="s">
        <v>1255</v>
      </c>
      <c r="D4929" s="324" t="s">
        <v>4183</v>
      </c>
      <c r="E4929" s="324" t="s">
        <v>12874</v>
      </c>
      <c r="F4929" s="324" t="s">
        <v>801</v>
      </c>
      <c r="G4929" s="324" t="s">
        <v>896</v>
      </c>
      <c r="H4929" s="324" t="s">
        <v>6249</v>
      </c>
      <c r="I4929" s="325">
        <v>0</v>
      </c>
      <c r="J4929" s="325">
        <v>0</v>
      </c>
      <c r="K4929" s="325">
        <v>0</v>
      </c>
      <c r="L4929" s="325">
        <v>0</v>
      </c>
      <c r="M4929" s="325">
        <v>0</v>
      </c>
      <c r="N4929" s="324" t="s">
        <v>7279</v>
      </c>
    </row>
    <row r="4930" spans="2:14" ht="15" hidden="1" x14ac:dyDescent="0.25">
      <c r="B4930" s="326" t="s">
        <v>18500</v>
      </c>
      <c r="C4930" s="326" t="s">
        <v>1255</v>
      </c>
      <c r="D4930" s="326" t="s">
        <v>4183</v>
      </c>
      <c r="E4930" s="326" t="s">
        <v>21807</v>
      </c>
      <c r="F4930" s="326" t="s">
        <v>2327</v>
      </c>
      <c r="G4930" s="326" t="s">
        <v>896</v>
      </c>
      <c r="H4930" s="326" t="s">
        <v>6249</v>
      </c>
      <c r="I4930" s="327">
        <v>0</v>
      </c>
      <c r="J4930" s="327">
        <v>0</v>
      </c>
      <c r="K4930" s="327">
        <v>0</v>
      </c>
      <c r="L4930" s="327">
        <v>0</v>
      </c>
      <c r="M4930" s="327">
        <v>0</v>
      </c>
      <c r="N4930" s="326" t="s">
        <v>7279</v>
      </c>
    </row>
    <row r="4931" spans="2:14" ht="15" hidden="1" x14ac:dyDescent="0.25">
      <c r="B4931" s="324" t="s">
        <v>18501</v>
      </c>
      <c r="C4931" s="324" t="s">
        <v>1255</v>
      </c>
      <c r="D4931" s="324" t="s">
        <v>4183</v>
      </c>
      <c r="E4931" s="324" t="s">
        <v>18502</v>
      </c>
      <c r="F4931" s="324" t="s">
        <v>801</v>
      </c>
      <c r="G4931" s="324" t="s">
        <v>896</v>
      </c>
      <c r="H4931" s="324" t="s">
        <v>6249</v>
      </c>
      <c r="I4931" s="325">
        <v>0</v>
      </c>
      <c r="J4931" s="325">
        <v>0</v>
      </c>
      <c r="K4931" s="325">
        <v>0</v>
      </c>
      <c r="L4931" s="325">
        <v>0</v>
      </c>
      <c r="M4931" s="325">
        <v>0</v>
      </c>
      <c r="N4931" s="324" t="s">
        <v>7279</v>
      </c>
    </row>
    <row r="4932" spans="2:14" ht="15" hidden="1" x14ac:dyDescent="0.25">
      <c r="B4932" s="326" t="s">
        <v>18503</v>
      </c>
      <c r="C4932" s="326" t="s">
        <v>1255</v>
      </c>
      <c r="D4932" s="326" t="s">
        <v>4183</v>
      </c>
      <c r="E4932" s="326" t="s">
        <v>18504</v>
      </c>
      <c r="F4932" s="326" t="s">
        <v>2327</v>
      </c>
      <c r="G4932" s="326" t="s">
        <v>896</v>
      </c>
      <c r="H4932" s="326" t="s">
        <v>6249</v>
      </c>
      <c r="I4932" s="327">
        <v>0</v>
      </c>
      <c r="J4932" s="327">
        <v>0</v>
      </c>
      <c r="K4932" s="327">
        <v>0</v>
      </c>
      <c r="L4932" s="327">
        <v>0</v>
      </c>
      <c r="M4932" s="327">
        <v>0</v>
      </c>
      <c r="N4932" s="326" t="s">
        <v>7279</v>
      </c>
    </row>
    <row r="4933" spans="2:14" ht="15" hidden="1" x14ac:dyDescent="0.25">
      <c r="B4933" s="324" t="s">
        <v>18505</v>
      </c>
      <c r="C4933" s="324" t="s">
        <v>1255</v>
      </c>
      <c r="D4933" s="324" t="s">
        <v>4183</v>
      </c>
      <c r="E4933" s="324" t="s">
        <v>18506</v>
      </c>
      <c r="F4933" s="324" t="s">
        <v>1226</v>
      </c>
      <c r="G4933" s="324" t="s">
        <v>896</v>
      </c>
      <c r="H4933" s="324" t="s">
        <v>6249</v>
      </c>
      <c r="I4933" s="325">
        <v>0</v>
      </c>
      <c r="J4933" s="325">
        <v>0</v>
      </c>
      <c r="K4933" s="325">
        <v>0</v>
      </c>
      <c r="L4933" s="325">
        <v>0</v>
      </c>
      <c r="M4933" s="325">
        <v>0</v>
      </c>
      <c r="N4933" s="324" t="s">
        <v>7279</v>
      </c>
    </row>
    <row r="4934" spans="2:14" ht="15" hidden="1" x14ac:dyDescent="0.25">
      <c r="B4934" s="326" t="s">
        <v>18507</v>
      </c>
      <c r="C4934" s="326" t="s">
        <v>1255</v>
      </c>
      <c r="D4934" s="326" t="s">
        <v>4183</v>
      </c>
      <c r="E4934" s="326" t="s">
        <v>18508</v>
      </c>
      <c r="F4934" s="326" t="s">
        <v>1226</v>
      </c>
      <c r="G4934" s="326" t="s">
        <v>896</v>
      </c>
      <c r="H4934" s="326" t="s">
        <v>6249</v>
      </c>
      <c r="I4934" s="327">
        <v>0</v>
      </c>
      <c r="J4934" s="327">
        <v>0</v>
      </c>
      <c r="K4934" s="327">
        <v>0</v>
      </c>
      <c r="L4934" s="327">
        <v>0</v>
      </c>
      <c r="M4934" s="327">
        <v>0</v>
      </c>
      <c r="N4934" s="326" t="s">
        <v>7279</v>
      </c>
    </row>
    <row r="4935" spans="2:14" ht="15" hidden="1" x14ac:dyDescent="0.25">
      <c r="B4935" s="324" t="s">
        <v>18509</v>
      </c>
      <c r="C4935" s="324" t="s">
        <v>1255</v>
      </c>
      <c r="D4935" s="324" t="s">
        <v>4183</v>
      </c>
      <c r="E4935" s="324" t="s">
        <v>18510</v>
      </c>
      <c r="F4935" s="324" t="s">
        <v>801</v>
      </c>
      <c r="G4935" s="324" t="s">
        <v>896</v>
      </c>
      <c r="H4935" s="324" t="s">
        <v>6249</v>
      </c>
      <c r="I4935" s="325">
        <v>0</v>
      </c>
      <c r="J4935" s="325">
        <v>0</v>
      </c>
      <c r="K4935" s="325">
        <v>0</v>
      </c>
      <c r="L4935" s="325">
        <v>0</v>
      </c>
      <c r="M4935" s="325">
        <v>0</v>
      </c>
      <c r="N4935" s="324" t="s">
        <v>7279</v>
      </c>
    </row>
    <row r="4936" spans="2:14" ht="15" hidden="1" x14ac:dyDescent="0.25">
      <c r="B4936" s="326" t="s">
        <v>18511</v>
      </c>
      <c r="C4936" s="326" t="s">
        <v>1255</v>
      </c>
      <c r="D4936" s="326" t="s">
        <v>4183</v>
      </c>
      <c r="E4936" s="326" t="s">
        <v>18512</v>
      </c>
      <c r="F4936" s="326" t="s">
        <v>801</v>
      </c>
      <c r="G4936" s="326" t="s">
        <v>896</v>
      </c>
      <c r="H4936" s="326" t="s">
        <v>6249</v>
      </c>
      <c r="I4936" s="327">
        <v>0</v>
      </c>
      <c r="J4936" s="327">
        <v>0</v>
      </c>
      <c r="K4936" s="327">
        <v>0</v>
      </c>
      <c r="L4936" s="327">
        <v>0</v>
      </c>
      <c r="M4936" s="327">
        <v>0</v>
      </c>
      <c r="N4936" s="326" t="s">
        <v>7279</v>
      </c>
    </row>
    <row r="4937" spans="2:14" ht="15" hidden="1" x14ac:dyDescent="0.25">
      <c r="B4937" s="324" t="s">
        <v>18513</v>
      </c>
      <c r="C4937" s="324" t="s">
        <v>1255</v>
      </c>
      <c r="D4937" s="324" t="s">
        <v>4183</v>
      </c>
      <c r="E4937" s="324" t="s">
        <v>18514</v>
      </c>
      <c r="F4937" s="324" t="s">
        <v>801</v>
      </c>
      <c r="G4937" s="324" t="s">
        <v>896</v>
      </c>
      <c r="H4937" s="324" t="s">
        <v>6249</v>
      </c>
      <c r="I4937" s="325">
        <v>0</v>
      </c>
      <c r="J4937" s="325">
        <v>0</v>
      </c>
      <c r="K4937" s="325">
        <v>0</v>
      </c>
      <c r="L4937" s="325">
        <v>0</v>
      </c>
      <c r="M4937" s="325">
        <v>0</v>
      </c>
      <c r="N4937" s="324" t="s">
        <v>7279</v>
      </c>
    </row>
    <row r="4938" spans="2:14" ht="15" hidden="1" x14ac:dyDescent="0.25">
      <c r="B4938" s="326" t="s">
        <v>18515</v>
      </c>
      <c r="C4938" s="326" t="s">
        <v>1255</v>
      </c>
      <c r="D4938" s="326" t="s">
        <v>4183</v>
      </c>
      <c r="E4938" s="326" t="s">
        <v>18516</v>
      </c>
      <c r="F4938" s="326" t="s">
        <v>801</v>
      </c>
      <c r="G4938" s="326" t="s">
        <v>896</v>
      </c>
      <c r="H4938" s="326" t="s">
        <v>6249</v>
      </c>
      <c r="I4938" s="327">
        <v>0</v>
      </c>
      <c r="J4938" s="327">
        <v>0</v>
      </c>
      <c r="K4938" s="327">
        <v>0</v>
      </c>
      <c r="L4938" s="327">
        <v>0</v>
      </c>
      <c r="M4938" s="327">
        <v>0</v>
      </c>
      <c r="N4938" s="326" t="s">
        <v>7279</v>
      </c>
    </row>
    <row r="4939" spans="2:14" ht="15" hidden="1" x14ac:dyDescent="0.25">
      <c r="B4939" s="324" t="s">
        <v>18517</v>
      </c>
      <c r="C4939" s="324" t="s">
        <v>1255</v>
      </c>
      <c r="D4939" s="324" t="s">
        <v>4183</v>
      </c>
      <c r="E4939" s="324" t="s">
        <v>18518</v>
      </c>
      <c r="F4939" s="324" t="s">
        <v>2327</v>
      </c>
      <c r="G4939" s="324" t="s">
        <v>896</v>
      </c>
      <c r="H4939" s="324" t="s">
        <v>6249</v>
      </c>
      <c r="I4939" s="325">
        <v>0</v>
      </c>
      <c r="J4939" s="325">
        <v>0</v>
      </c>
      <c r="K4939" s="325">
        <v>0</v>
      </c>
      <c r="L4939" s="325">
        <v>0</v>
      </c>
      <c r="M4939" s="325">
        <v>0</v>
      </c>
      <c r="N4939" s="324" t="s">
        <v>7279</v>
      </c>
    </row>
    <row r="4940" spans="2:14" ht="15" hidden="1" x14ac:dyDescent="0.25">
      <c r="B4940" s="326" t="s">
        <v>18519</v>
      </c>
      <c r="C4940" s="326" t="s">
        <v>1255</v>
      </c>
      <c r="D4940" s="326" t="s">
        <v>4183</v>
      </c>
      <c r="E4940" s="326" t="s">
        <v>18520</v>
      </c>
      <c r="F4940" s="326" t="s">
        <v>2327</v>
      </c>
      <c r="G4940" s="326" t="s">
        <v>896</v>
      </c>
      <c r="H4940" s="326" t="s">
        <v>6249</v>
      </c>
      <c r="I4940" s="327">
        <v>0</v>
      </c>
      <c r="J4940" s="327">
        <v>0</v>
      </c>
      <c r="K4940" s="327">
        <v>0</v>
      </c>
      <c r="L4940" s="327">
        <v>0</v>
      </c>
      <c r="M4940" s="327">
        <v>0</v>
      </c>
      <c r="N4940" s="326" t="s">
        <v>7279</v>
      </c>
    </row>
    <row r="4941" spans="2:14" ht="15" hidden="1" x14ac:dyDescent="0.25">
      <c r="B4941" s="324" t="s">
        <v>18521</v>
      </c>
      <c r="C4941" s="324" t="s">
        <v>1255</v>
      </c>
      <c r="D4941" s="324" t="s">
        <v>4183</v>
      </c>
      <c r="E4941" s="324" t="s">
        <v>18522</v>
      </c>
      <c r="F4941" s="324" t="s">
        <v>801</v>
      </c>
      <c r="G4941" s="324" t="s">
        <v>896</v>
      </c>
      <c r="H4941" s="324" t="s">
        <v>6249</v>
      </c>
      <c r="I4941" s="325">
        <v>0</v>
      </c>
      <c r="J4941" s="325">
        <v>0</v>
      </c>
      <c r="K4941" s="325">
        <v>0</v>
      </c>
      <c r="L4941" s="325">
        <v>0</v>
      </c>
      <c r="M4941" s="325">
        <v>0</v>
      </c>
      <c r="N4941" s="324" t="s">
        <v>7279</v>
      </c>
    </row>
    <row r="4942" spans="2:14" ht="15" hidden="1" x14ac:dyDescent="0.25">
      <c r="B4942" s="326" t="s">
        <v>18523</v>
      </c>
      <c r="C4942" s="326" t="s">
        <v>1255</v>
      </c>
      <c r="D4942" s="326" t="s">
        <v>4183</v>
      </c>
      <c r="E4942" s="326" t="s">
        <v>18524</v>
      </c>
      <c r="F4942" s="326" t="s">
        <v>1226</v>
      </c>
      <c r="G4942" s="326" t="s">
        <v>896</v>
      </c>
      <c r="H4942" s="326" t="s">
        <v>6249</v>
      </c>
      <c r="I4942" s="327">
        <v>0</v>
      </c>
      <c r="J4942" s="327">
        <v>0</v>
      </c>
      <c r="K4942" s="327">
        <v>0</v>
      </c>
      <c r="L4942" s="327">
        <v>0</v>
      </c>
      <c r="M4942" s="327">
        <v>0</v>
      </c>
      <c r="N4942" s="326" t="s">
        <v>7279</v>
      </c>
    </row>
    <row r="4943" spans="2:14" ht="15" hidden="1" x14ac:dyDescent="0.25">
      <c r="B4943" s="324" t="s">
        <v>18525</v>
      </c>
      <c r="C4943" s="324" t="s">
        <v>1255</v>
      </c>
      <c r="D4943" s="324" t="s">
        <v>4183</v>
      </c>
      <c r="E4943" s="324" t="s">
        <v>18526</v>
      </c>
      <c r="F4943" s="324" t="s">
        <v>801</v>
      </c>
      <c r="G4943" s="324" t="s">
        <v>896</v>
      </c>
      <c r="H4943" s="324" t="s">
        <v>6249</v>
      </c>
      <c r="I4943" s="325">
        <v>0</v>
      </c>
      <c r="J4943" s="325">
        <v>0</v>
      </c>
      <c r="K4943" s="325">
        <v>0</v>
      </c>
      <c r="L4943" s="325">
        <v>0</v>
      </c>
      <c r="M4943" s="325">
        <v>0</v>
      </c>
      <c r="N4943" s="324" t="s">
        <v>7279</v>
      </c>
    </row>
    <row r="4944" spans="2:14" ht="15" hidden="1" x14ac:dyDescent="0.25">
      <c r="B4944" s="326" t="s">
        <v>18527</v>
      </c>
      <c r="C4944" s="326" t="s">
        <v>1255</v>
      </c>
      <c r="D4944" s="326" t="s">
        <v>4183</v>
      </c>
      <c r="E4944" s="326" t="s">
        <v>18528</v>
      </c>
      <c r="F4944" s="326" t="s">
        <v>2327</v>
      </c>
      <c r="G4944" s="326" t="s">
        <v>896</v>
      </c>
      <c r="H4944" s="326" t="s">
        <v>6249</v>
      </c>
      <c r="I4944" s="327">
        <v>0</v>
      </c>
      <c r="J4944" s="327">
        <v>0</v>
      </c>
      <c r="K4944" s="327">
        <v>0</v>
      </c>
      <c r="L4944" s="327">
        <v>0</v>
      </c>
      <c r="M4944" s="327">
        <v>0</v>
      </c>
      <c r="N4944" s="326" t="s">
        <v>7279</v>
      </c>
    </row>
    <row r="4945" spans="2:14" ht="15" hidden="1" x14ac:dyDescent="0.25">
      <c r="B4945" s="324" t="s">
        <v>18529</v>
      </c>
      <c r="C4945" s="324" t="s">
        <v>1255</v>
      </c>
      <c r="D4945" s="324" t="s">
        <v>4183</v>
      </c>
      <c r="E4945" s="324" t="s">
        <v>18530</v>
      </c>
      <c r="F4945" s="324" t="s">
        <v>801</v>
      </c>
      <c r="G4945" s="324" t="s">
        <v>896</v>
      </c>
      <c r="H4945" s="324" t="s">
        <v>6249</v>
      </c>
      <c r="I4945" s="325">
        <v>0</v>
      </c>
      <c r="J4945" s="325">
        <v>0</v>
      </c>
      <c r="K4945" s="325">
        <v>0</v>
      </c>
      <c r="L4945" s="325">
        <v>0</v>
      </c>
      <c r="M4945" s="325">
        <v>0</v>
      </c>
      <c r="N4945" s="324" t="s">
        <v>7279</v>
      </c>
    </row>
    <row r="4946" spans="2:14" ht="15" hidden="1" x14ac:dyDescent="0.25">
      <c r="B4946" s="326" t="s">
        <v>18531</v>
      </c>
      <c r="C4946" s="326" t="s">
        <v>1255</v>
      </c>
      <c r="D4946" s="326" t="s">
        <v>4183</v>
      </c>
      <c r="E4946" s="326" t="s">
        <v>18532</v>
      </c>
      <c r="F4946" s="326" t="s">
        <v>2327</v>
      </c>
      <c r="G4946" s="326" t="s">
        <v>896</v>
      </c>
      <c r="H4946" s="326" t="s">
        <v>6249</v>
      </c>
      <c r="I4946" s="327">
        <v>0</v>
      </c>
      <c r="J4946" s="327">
        <v>0</v>
      </c>
      <c r="K4946" s="327">
        <v>0</v>
      </c>
      <c r="L4946" s="327">
        <v>0</v>
      </c>
      <c r="M4946" s="327">
        <v>0</v>
      </c>
      <c r="N4946" s="326" t="s">
        <v>7279</v>
      </c>
    </row>
    <row r="4947" spans="2:14" ht="15" hidden="1" x14ac:dyDescent="0.25">
      <c r="B4947" s="324" t="s">
        <v>18533</v>
      </c>
      <c r="C4947" s="324" t="s">
        <v>1255</v>
      </c>
      <c r="D4947" s="324" t="s">
        <v>4183</v>
      </c>
      <c r="E4947" s="324" t="s">
        <v>18534</v>
      </c>
      <c r="F4947" s="324" t="s">
        <v>801</v>
      </c>
      <c r="G4947" s="324" t="s">
        <v>896</v>
      </c>
      <c r="H4947" s="324" t="s">
        <v>6249</v>
      </c>
      <c r="I4947" s="325">
        <v>0</v>
      </c>
      <c r="J4947" s="325">
        <v>0</v>
      </c>
      <c r="K4947" s="325">
        <v>0</v>
      </c>
      <c r="L4947" s="325">
        <v>0</v>
      </c>
      <c r="M4947" s="325">
        <v>0</v>
      </c>
      <c r="N4947" s="324" t="s">
        <v>7279</v>
      </c>
    </row>
    <row r="4948" spans="2:14" ht="15" hidden="1" x14ac:dyDescent="0.25">
      <c r="B4948" s="326" t="s">
        <v>18535</v>
      </c>
      <c r="C4948" s="326" t="s">
        <v>1255</v>
      </c>
      <c r="D4948" s="326" t="s">
        <v>4183</v>
      </c>
      <c r="E4948" s="326" t="s">
        <v>18536</v>
      </c>
      <c r="F4948" s="326" t="s">
        <v>801</v>
      </c>
      <c r="G4948" s="326" t="s">
        <v>896</v>
      </c>
      <c r="H4948" s="326" t="s">
        <v>6249</v>
      </c>
      <c r="I4948" s="327">
        <v>0</v>
      </c>
      <c r="J4948" s="327">
        <v>0</v>
      </c>
      <c r="K4948" s="327">
        <v>0</v>
      </c>
      <c r="L4948" s="327">
        <v>0</v>
      </c>
      <c r="M4948" s="327">
        <v>0</v>
      </c>
      <c r="N4948" s="326" t="s">
        <v>7279</v>
      </c>
    </row>
    <row r="4949" spans="2:14" ht="15" hidden="1" x14ac:dyDescent="0.25">
      <c r="B4949" s="324" t="s">
        <v>18537</v>
      </c>
      <c r="C4949" s="324" t="s">
        <v>1255</v>
      </c>
      <c r="D4949" s="324" t="s">
        <v>4183</v>
      </c>
      <c r="E4949" s="324" t="s">
        <v>18538</v>
      </c>
      <c r="F4949" s="324" t="s">
        <v>2327</v>
      </c>
      <c r="G4949" s="324" t="s">
        <v>896</v>
      </c>
      <c r="H4949" s="324" t="s">
        <v>6249</v>
      </c>
      <c r="I4949" s="325">
        <v>0</v>
      </c>
      <c r="J4949" s="325">
        <v>0</v>
      </c>
      <c r="K4949" s="325">
        <v>0</v>
      </c>
      <c r="L4949" s="325">
        <v>0</v>
      </c>
      <c r="M4949" s="325">
        <v>0</v>
      </c>
      <c r="N4949" s="324" t="s">
        <v>7279</v>
      </c>
    </row>
    <row r="4950" spans="2:14" ht="15" hidden="1" x14ac:dyDescent="0.25">
      <c r="B4950" s="326" t="s">
        <v>18539</v>
      </c>
      <c r="C4950" s="326" t="s">
        <v>1255</v>
      </c>
      <c r="D4950" s="326" t="s">
        <v>4183</v>
      </c>
      <c r="E4950" s="326" t="s">
        <v>18540</v>
      </c>
      <c r="F4950" s="326" t="s">
        <v>801</v>
      </c>
      <c r="G4950" s="326" t="s">
        <v>896</v>
      </c>
      <c r="H4950" s="326" t="s">
        <v>6249</v>
      </c>
      <c r="I4950" s="327">
        <v>0</v>
      </c>
      <c r="J4950" s="327">
        <v>0</v>
      </c>
      <c r="K4950" s="327">
        <v>0</v>
      </c>
      <c r="L4950" s="327">
        <v>0</v>
      </c>
      <c r="M4950" s="327">
        <v>0</v>
      </c>
      <c r="N4950" s="326" t="s">
        <v>7279</v>
      </c>
    </row>
    <row r="4951" spans="2:14" ht="15" hidden="1" x14ac:dyDescent="0.25">
      <c r="B4951" s="324" t="s">
        <v>18541</v>
      </c>
      <c r="C4951" s="324" t="s">
        <v>1255</v>
      </c>
      <c r="D4951" s="324" t="s">
        <v>4183</v>
      </c>
      <c r="E4951" s="324" t="s">
        <v>8906</v>
      </c>
      <c r="F4951" s="324" t="s">
        <v>2327</v>
      </c>
      <c r="G4951" s="324" t="s">
        <v>896</v>
      </c>
      <c r="H4951" s="324" t="s">
        <v>6249</v>
      </c>
      <c r="I4951" s="325">
        <v>0</v>
      </c>
      <c r="J4951" s="325">
        <v>0</v>
      </c>
      <c r="K4951" s="325">
        <v>0</v>
      </c>
      <c r="L4951" s="325">
        <v>0</v>
      </c>
      <c r="M4951" s="325">
        <v>0</v>
      </c>
      <c r="N4951" s="324" t="s">
        <v>7279</v>
      </c>
    </row>
    <row r="4952" spans="2:14" ht="15" hidden="1" x14ac:dyDescent="0.25">
      <c r="B4952" s="326" t="s">
        <v>18542</v>
      </c>
      <c r="C4952" s="326" t="s">
        <v>1255</v>
      </c>
      <c r="D4952" s="326" t="s">
        <v>4183</v>
      </c>
      <c r="E4952" s="326" t="s">
        <v>18543</v>
      </c>
      <c r="F4952" s="326" t="s">
        <v>2327</v>
      </c>
      <c r="G4952" s="326" t="s">
        <v>896</v>
      </c>
      <c r="H4952" s="326" t="s">
        <v>6249</v>
      </c>
      <c r="I4952" s="327">
        <v>0</v>
      </c>
      <c r="J4952" s="327">
        <v>0</v>
      </c>
      <c r="K4952" s="327">
        <v>0</v>
      </c>
      <c r="L4952" s="327">
        <v>0</v>
      </c>
      <c r="M4952" s="327">
        <v>0</v>
      </c>
      <c r="N4952" s="326" t="s">
        <v>7279</v>
      </c>
    </row>
    <row r="4953" spans="2:14" ht="15" hidden="1" x14ac:dyDescent="0.25">
      <c r="B4953" s="324" t="s">
        <v>18544</v>
      </c>
      <c r="C4953" s="324" t="s">
        <v>1255</v>
      </c>
      <c r="D4953" s="324" t="s">
        <v>4183</v>
      </c>
      <c r="E4953" s="324" t="s">
        <v>8907</v>
      </c>
      <c r="F4953" s="324" t="s">
        <v>2327</v>
      </c>
      <c r="G4953" s="324" t="s">
        <v>896</v>
      </c>
      <c r="H4953" s="324" t="s">
        <v>6249</v>
      </c>
      <c r="I4953" s="325">
        <v>0</v>
      </c>
      <c r="J4953" s="325">
        <v>0</v>
      </c>
      <c r="K4953" s="325">
        <v>0</v>
      </c>
      <c r="L4953" s="325">
        <v>0</v>
      </c>
      <c r="M4953" s="325">
        <v>0</v>
      </c>
      <c r="N4953" s="324" t="s">
        <v>7279</v>
      </c>
    </row>
    <row r="4954" spans="2:14" ht="15" hidden="1" x14ac:dyDescent="0.25">
      <c r="B4954" s="326" t="s">
        <v>21808</v>
      </c>
      <c r="C4954" s="326" t="s">
        <v>1255</v>
      </c>
      <c r="D4954" s="326" t="s">
        <v>4183</v>
      </c>
      <c r="E4954" s="326" t="s">
        <v>21809</v>
      </c>
      <c r="F4954" s="326" t="s">
        <v>2327</v>
      </c>
      <c r="G4954" s="326" t="s">
        <v>896</v>
      </c>
      <c r="H4954" s="326" t="s">
        <v>6249</v>
      </c>
      <c r="I4954" s="327">
        <v>0</v>
      </c>
      <c r="J4954" s="327">
        <v>0</v>
      </c>
      <c r="K4954" s="327">
        <v>0</v>
      </c>
      <c r="L4954" s="327">
        <v>0</v>
      </c>
      <c r="M4954" s="327">
        <v>0</v>
      </c>
      <c r="N4954" s="326" t="s">
        <v>7279</v>
      </c>
    </row>
    <row r="4955" spans="2:14" ht="15" hidden="1" x14ac:dyDescent="0.25">
      <c r="B4955" s="324" t="s">
        <v>18545</v>
      </c>
      <c r="C4955" s="324" t="s">
        <v>1255</v>
      </c>
      <c r="D4955" s="324" t="s">
        <v>4183</v>
      </c>
      <c r="E4955" s="324" t="s">
        <v>18546</v>
      </c>
      <c r="F4955" s="324" t="s">
        <v>2327</v>
      </c>
      <c r="G4955" s="324" t="s">
        <v>896</v>
      </c>
      <c r="H4955" s="324" t="s">
        <v>6249</v>
      </c>
      <c r="I4955" s="325">
        <v>0</v>
      </c>
      <c r="J4955" s="325">
        <v>0</v>
      </c>
      <c r="K4955" s="325">
        <v>0</v>
      </c>
      <c r="L4955" s="325">
        <v>0</v>
      </c>
      <c r="M4955" s="325">
        <v>0</v>
      </c>
      <c r="N4955" s="324" t="s">
        <v>7279</v>
      </c>
    </row>
    <row r="4956" spans="2:14" ht="15" hidden="1" x14ac:dyDescent="0.25">
      <c r="B4956" s="326" t="s">
        <v>18547</v>
      </c>
      <c r="C4956" s="326" t="s">
        <v>1255</v>
      </c>
      <c r="D4956" s="326" t="s">
        <v>4183</v>
      </c>
      <c r="E4956" s="326" t="s">
        <v>18548</v>
      </c>
      <c r="F4956" s="326" t="s">
        <v>801</v>
      </c>
      <c r="G4956" s="326" t="s">
        <v>896</v>
      </c>
      <c r="H4956" s="326" t="s">
        <v>6249</v>
      </c>
      <c r="I4956" s="327">
        <v>0</v>
      </c>
      <c r="J4956" s="327">
        <v>0</v>
      </c>
      <c r="K4956" s="327">
        <v>0</v>
      </c>
      <c r="L4956" s="327">
        <v>0</v>
      </c>
      <c r="M4956" s="327">
        <v>0</v>
      </c>
      <c r="N4956" s="326" t="s">
        <v>7279</v>
      </c>
    </row>
    <row r="4957" spans="2:14" ht="15" hidden="1" x14ac:dyDescent="0.25">
      <c r="B4957" s="324" t="s">
        <v>18549</v>
      </c>
      <c r="C4957" s="324" t="s">
        <v>1255</v>
      </c>
      <c r="D4957" s="324" t="s">
        <v>4183</v>
      </c>
      <c r="E4957" s="324" t="s">
        <v>18550</v>
      </c>
      <c r="F4957" s="324" t="s">
        <v>801</v>
      </c>
      <c r="G4957" s="324" t="s">
        <v>896</v>
      </c>
      <c r="H4957" s="324" t="s">
        <v>6249</v>
      </c>
      <c r="I4957" s="325">
        <v>0</v>
      </c>
      <c r="J4957" s="325">
        <v>0</v>
      </c>
      <c r="K4957" s="325">
        <v>0</v>
      </c>
      <c r="L4957" s="325">
        <v>0</v>
      </c>
      <c r="M4957" s="325">
        <v>0</v>
      </c>
      <c r="N4957" s="324" t="s">
        <v>7279</v>
      </c>
    </row>
    <row r="4958" spans="2:14" ht="15" hidden="1" x14ac:dyDescent="0.25">
      <c r="B4958" s="326" t="s">
        <v>18551</v>
      </c>
      <c r="C4958" s="326" t="s">
        <v>1255</v>
      </c>
      <c r="D4958" s="326" t="s">
        <v>4183</v>
      </c>
      <c r="E4958" s="326" t="s">
        <v>18552</v>
      </c>
      <c r="F4958" s="326" t="s">
        <v>2327</v>
      </c>
      <c r="G4958" s="326" t="s">
        <v>896</v>
      </c>
      <c r="H4958" s="326" t="s">
        <v>6249</v>
      </c>
      <c r="I4958" s="327">
        <v>0</v>
      </c>
      <c r="J4958" s="327">
        <v>0</v>
      </c>
      <c r="K4958" s="327">
        <v>0</v>
      </c>
      <c r="L4958" s="327">
        <v>0</v>
      </c>
      <c r="M4958" s="327">
        <v>0</v>
      </c>
      <c r="N4958" s="326" t="s">
        <v>7279</v>
      </c>
    </row>
    <row r="4959" spans="2:14" ht="15" hidden="1" x14ac:dyDescent="0.25">
      <c r="B4959" s="324" t="s">
        <v>18553</v>
      </c>
      <c r="C4959" s="324" t="s">
        <v>1255</v>
      </c>
      <c r="D4959" s="324" t="s">
        <v>4183</v>
      </c>
      <c r="E4959" s="324" t="s">
        <v>18554</v>
      </c>
      <c r="F4959" s="324" t="s">
        <v>2327</v>
      </c>
      <c r="G4959" s="324" t="s">
        <v>896</v>
      </c>
      <c r="H4959" s="324" t="s">
        <v>6249</v>
      </c>
      <c r="I4959" s="325">
        <v>0</v>
      </c>
      <c r="J4959" s="325">
        <v>0</v>
      </c>
      <c r="K4959" s="325">
        <v>0</v>
      </c>
      <c r="L4959" s="325">
        <v>0</v>
      </c>
      <c r="M4959" s="325">
        <v>0</v>
      </c>
      <c r="N4959" s="324" t="s">
        <v>7279</v>
      </c>
    </row>
    <row r="4960" spans="2:14" ht="15" hidden="1" x14ac:dyDescent="0.25">
      <c r="B4960" s="326" t="s">
        <v>18555</v>
      </c>
      <c r="C4960" s="326" t="s">
        <v>1255</v>
      </c>
      <c r="D4960" s="326" t="s">
        <v>4183</v>
      </c>
      <c r="E4960" s="326" t="s">
        <v>18556</v>
      </c>
      <c r="F4960" s="326" t="s">
        <v>2327</v>
      </c>
      <c r="G4960" s="326" t="s">
        <v>896</v>
      </c>
      <c r="H4960" s="326" t="s">
        <v>6249</v>
      </c>
      <c r="I4960" s="327">
        <v>0</v>
      </c>
      <c r="J4960" s="327">
        <v>0</v>
      </c>
      <c r="K4960" s="327">
        <v>0</v>
      </c>
      <c r="L4960" s="327">
        <v>0</v>
      </c>
      <c r="M4960" s="327">
        <v>0</v>
      </c>
      <c r="N4960" s="326" t="s">
        <v>7279</v>
      </c>
    </row>
    <row r="4961" spans="1:14" ht="15" hidden="1" x14ac:dyDescent="0.25">
      <c r="B4961" s="324" t="s">
        <v>18557</v>
      </c>
      <c r="C4961" s="324" t="s">
        <v>1255</v>
      </c>
      <c r="D4961" s="324" t="s">
        <v>4183</v>
      </c>
      <c r="E4961" s="324" t="s">
        <v>18558</v>
      </c>
      <c r="F4961" s="324" t="s">
        <v>801</v>
      </c>
      <c r="G4961" s="324" t="s">
        <v>896</v>
      </c>
      <c r="H4961" s="324" t="s">
        <v>6249</v>
      </c>
      <c r="I4961" s="325">
        <v>0</v>
      </c>
      <c r="J4961" s="325">
        <v>0</v>
      </c>
      <c r="K4961" s="325">
        <v>0</v>
      </c>
      <c r="L4961" s="325">
        <v>0</v>
      </c>
      <c r="M4961" s="325">
        <v>0</v>
      </c>
      <c r="N4961" s="324" t="s">
        <v>7279</v>
      </c>
    </row>
    <row r="4962" spans="1:14" ht="15" hidden="1" x14ac:dyDescent="0.25">
      <c r="B4962" s="326" t="s">
        <v>18559</v>
      </c>
      <c r="C4962" s="326" t="s">
        <v>1255</v>
      </c>
      <c r="D4962" s="326" t="s">
        <v>4183</v>
      </c>
      <c r="E4962" s="326" t="s">
        <v>18560</v>
      </c>
      <c r="F4962" s="326" t="s">
        <v>801</v>
      </c>
      <c r="G4962" s="326" t="s">
        <v>896</v>
      </c>
      <c r="H4962" s="326" t="s">
        <v>6249</v>
      </c>
      <c r="I4962" s="327">
        <v>0</v>
      </c>
      <c r="J4962" s="327">
        <v>0</v>
      </c>
      <c r="K4962" s="327">
        <v>0</v>
      </c>
      <c r="L4962" s="327">
        <v>0</v>
      </c>
      <c r="M4962" s="327">
        <v>0</v>
      </c>
      <c r="N4962" s="326" t="s">
        <v>7279</v>
      </c>
    </row>
    <row r="4963" spans="1:14" ht="15" hidden="1" x14ac:dyDescent="0.25">
      <c r="B4963" s="324" t="s">
        <v>18561</v>
      </c>
      <c r="C4963" s="324" t="s">
        <v>1255</v>
      </c>
      <c r="D4963" s="324" t="s">
        <v>4183</v>
      </c>
      <c r="E4963" s="324" t="s">
        <v>18562</v>
      </c>
      <c r="F4963" s="324" t="s">
        <v>801</v>
      </c>
      <c r="G4963" s="324" t="s">
        <v>896</v>
      </c>
      <c r="H4963" s="324" t="s">
        <v>6249</v>
      </c>
      <c r="I4963" s="325">
        <v>0</v>
      </c>
      <c r="J4963" s="325">
        <v>0</v>
      </c>
      <c r="K4963" s="325">
        <v>0</v>
      </c>
      <c r="L4963" s="325">
        <v>0</v>
      </c>
      <c r="M4963" s="325">
        <v>0</v>
      </c>
      <c r="N4963" s="324" t="s">
        <v>7279</v>
      </c>
    </row>
    <row r="4964" spans="1:14" ht="15" hidden="1" x14ac:dyDescent="0.25">
      <c r="B4964" s="326" t="s">
        <v>18563</v>
      </c>
      <c r="C4964" s="326" t="s">
        <v>1255</v>
      </c>
      <c r="D4964" s="326" t="s">
        <v>4183</v>
      </c>
      <c r="E4964" s="326" t="s">
        <v>18564</v>
      </c>
      <c r="F4964" s="326" t="s">
        <v>801</v>
      </c>
      <c r="G4964" s="326" t="s">
        <v>896</v>
      </c>
      <c r="H4964" s="326" t="s">
        <v>6249</v>
      </c>
      <c r="I4964" s="327">
        <v>0</v>
      </c>
      <c r="J4964" s="327">
        <v>0</v>
      </c>
      <c r="K4964" s="327">
        <v>0</v>
      </c>
      <c r="L4964" s="327">
        <v>105.14</v>
      </c>
      <c r="M4964" s="327">
        <v>0</v>
      </c>
      <c r="N4964" s="326" t="s">
        <v>7279</v>
      </c>
    </row>
    <row r="4965" spans="1:14" ht="15" hidden="1" x14ac:dyDescent="0.25">
      <c r="A4965" s="216" t="e">
        <f>VLOOKUP(B4965,CONTAGEM!B:B,1,0)</f>
        <v>#N/A</v>
      </c>
      <c r="B4965" s="324" t="s">
        <v>18565</v>
      </c>
      <c r="C4965" s="324" t="s">
        <v>1255</v>
      </c>
      <c r="D4965" s="324" t="s">
        <v>4183</v>
      </c>
      <c r="E4965" s="324" t="s">
        <v>18566</v>
      </c>
      <c r="F4965" s="324" t="s">
        <v>801</v>
      </c>
      <c r="G4965" s="324" t="s">
        <v>896</v>
      </c>
      <c r="H4965" s="324" t="s">
        <v>6249</v>
      </c>
      <c r="I4965" s="325">
        <v>0</v>
      </c>
      <c r="J4965" s="325">
        <v>0</v>
      </c>
      <c r="K4965" s="325">
        <v>0</v>
      </c>
      <c r="L4965" s="325">
        <v>93.3</v>
      </c>
      <c r="M4965" s="325">
        <v>0</v>
      </c>
      <c r="N4965" s="324" t="s">
        <v>7279</v>
      </c>
    </row>
    <row r="4966" spans="1:14" ht="15" hidden="1" x14ac:dyDescent="0.25">
      <c r="B4966" s="326" t="s">
        <v>18567</v>
      </c>
      <c r="C4966" s="326" t="s">
        <v>1255</v>
      </c>
      <c r="D4966" s="326" t="s">
        <v>4183</v>
      </c>
      <c r="E4966" s="326" t="s">
        <v>18568</v>
      </c>
      <c r="F4966" s="326" t="s">
        <v>2327</v>
      </c>
      <c r="G4966" s="326" t="s">
        <v>896</v>
      </c>
      <c r="H4966" s="326" t="s">
        <v>6249</v>
      </c>
      <c r="I4966" s="327">
        <v>0</v>
      </c>
      <c r="J4966" s="327">
        <v>0</v>
      </c>
      <c r="K4966" s="327">
        <v>0</v>
      </c>
      <c r="L4966" s="327">
        <v>0</v>
      </c>
      <c r="M4966" s="327">
        <v>0</v>
      </c>
      <c r="N4966" s="326" t="s">
        <v>7279</v>
      </c>
    </row>
    <row r="4967" spans="1:14" ht="15" hidden="1" x14ac:dyDescent="0.25">
      <c r="B4967" s="324" t="s">
        <v>18569</v>
      </c>
      <c r="C4967" s="324" t="s">
        <v>1255</v>
      </c>
      <c r="D4967" s="324" t="s">
        <v>4183</v>
      </c>
      <c r="E4967" s="324" t="s">
        <v>18570</v>
      </c>
      <c r="F4967" s="324" t="s">
        <v>801</v>
      </c>
      <c r="G4967" s="324" t="s">
        <v>896</v>
      </c>
      <c r="H4967" s="324" t="s">
        <v>6249</v>
      </c>
      <c r="I4967" s="325">
        <v>0</v>
      </c>
      <c r="J4967" s="325">
        <v>0</v>
      </c>
      <c r="K4967" s="325">
        <v>0</v>
      </c>
      <c r="L4967" s="325">
        <v>0</v>
      </c>
      <c r="M4967" s="325">
        <v>0</v>
      </c>
      <c r="N4967" s="324" t="s">
        <v>7279</v>
      </c>
    </row>
    <row r="4968" spans="1:14" ht="15" hidden="1" x14ac:dyDescent="0.25">
      <c r="B4968" s="326" t="s">
        <v>18571</v>
      </c>
      <c r="C4968" s="326" t="s">
        <v>1255</v>
      </c>
      <c r="D4968" s="326" t="s">
        <v>4183</v>
      </c>
      <c r="E4968" s="326" t="s">
        <v>18572</v>
      </c>
      <c r="F4968" s="326" t="s">
        <v>801</v>
      </c>
      <c r="G4968" s="326" t="s">
        <v>896</v>
      </c>
      <c r="H4968" s="326" t="s">
        <v>6249</v>
      </c>
      <c r="I4968" s="327">
        <v>0</v>
      </c>
      <c r="J4968" s="327">
        <v>0</v>
      </c>
      <c r="K4968" s="327">
        <v>0</v>
      </c>
      <c r="L4968" s="327">
        <v>0</v>
      </c>
      <c r="M4968" s="327">
        <v>0</v>
      </c>
      <c r="N4968" s="326" t="s">
        <v>7279</v>
      </c>
    </row>
    <row r="4969" spans="1:14" ht="15" hidden="1" x14ac:dyDescent="0.25">
      <c r="B4969" s="324" t="s">
        <v>18573</v>
      </c>
      <c r="C4969" s="324" t="s">
        <v>1255</v>
      </c>
      <c r="D4969" s="324" t="s">
        <v>4183</v>
      </c>
      <c r="E4969" s="324" t="s">
        <v>18574</v>
      </c>
      <c r="F4969" s="324" t="s">
        <v>801</v>
      </c>
      <c r="G4969" s="324" t="s">
        <v>896</v>
      </c>
      <c r="H4969" s="324" t="s">
        <v>6249</v>
      </c>
      <c r="I4969" s="325">
        <v>0</v>
      </c>
      <c r="J4969" s="325">
        <v>0</v>
      </c>
      <c r="K4969" s="325">
        <v>0</v>
      </c>
      <c r="L4969" s="325">
        <v>0</v>
      </c>
      <c r="M4969" s="325">
        <v>0</v>
      </c>
      <c r="N4969" s="324" t="s">
        <v>7279</v>
      </c>
    </row>
    <row r="4970" spans="1:14" ht="15" hidden="1" x14ac:dyDescent="0.25">
      <c r="B4970" s="326" t="s">
        <v>18575</v>
      </c>
      <c r="C4970" s="326" t="s">
        <v>1255</v>
      </c>
      <c r="D4970" s="326" t="s">
        <v>4183</v>
      </c>
      <c r="E4970" s="326" t="s">
        <v>6970</v>
      </c>
      <c r="F4970" s="326" t="s">
        <v>801</v>
      </c>
      <c r="G4970" s="326" t="s">
        <v>896</v>
      </c>
      <c r="H4970" s="326" t="s">
        <v>6249</v>
      </c>
      <c r="I4970" s="327">
        <v>0</v>
      </c>
      <c r="J4970" s="327">
        <v>0</v>
      </c>
      <c r="K4970" s="327">
        <v>0</v>
      </c>
      <c r="L4970" s="327">
        <v>0</v>
      </c>
      <c r="M4970" s="327">
        <v>0</v>
      </c>
      <c r="N4970" s="326" t="s">
        <v>7279</v>
      </c>
    </row>
    <row r="4971" spans="1:14" ht="15" hidden="1" x14ac:dyDescent="0.25">
      <c r="B4971" s="324" t="s">
        <v>18576</v>
      </c>
      <c r="C4971" s="324" t="s">
        <v>1255</v>
      </c>
      <c r="D4971" s="324" t="s">
        <v>4183</v>
      </c>
      <c r="E4971" s="324" t="s">
        <v>18577</v>
      </c>
      <c r="F4971" s="324" t="s">
        <v>801</v>
      </c>
      <c r="G4971" s="324" t="s">
        <v>896</v>
      </c>
      <c r="H4971" s="324" t="s">
        <v>6249</v>
      </c>
      <c r="I4971" s="325">
        <v>0</v>
      </c>
      <c r="J4971" s="325">
        <v>0</v>
      </c>
      <c r="K4971" s="325">
        <v>0</v>
      </c>
      <c r="L4971" s="325">
        <v>0</v>
      </c>
      <c r="M4971" s="325">
        <v>0</v>
      </c>
      <c r="N4971" s="324" t="s">
        <v>7279</v>
      </c>
    </row>
    <row r="4972" spans="1:14" ht="15" hidden="1" x14ac:dyDescent="0.25">
      <c r="B4972" s="326" t="s">
        <v>18578</v>
      </c>
      <c r="C4972" s="326" t="s">
        <v>1255</v>
      </c>
      <c r="D4972" s="326" t="s">
        <v>4183</v>
      </c>
      <c r="E4972" s="326" t="s">
        <v>18579</v>
      </c>
      <c r="F4972" s="326" t="s">
        <v>801</v>
      </c>
      <c r="G4972" s="326" t="s">
        <v>896</v>
      </c>
      <c r="H4972" s="326" t="s">
        <v>6249</v>
      </c>
      <c r="I4972" s="327">
        <v>0</v>
      </c>
      <c r="J4972" s="327">
        <v>0</v>
      </c>
      <c r="K4972" s="327">
        <v>0</v>
      </c>
      <c r="L4972" s="327">
        <v>0</v>
      </c>
      <c r="M4972" s="327">
        <v>0</v>
      </c>
      <c r="N4972" s="326" t="s">
        <v>7279</v>
      </c>
    </row>
    <row r="4973" spans="1:14" ht="15" hidden="1" x14ac:dyDescent="0.25">
      <c r="B4973" s="324" t="s">
        <v>18580</v>
      </c>
      <c r="C4973" s="324" t="s">
        <v>1255</v>
      </c>
      <c r="D4973" s="324" t="s">
        <v>4183</v>
      </c>
      <c r="E4973" s="324" t="s">
        <v>6969</v>
      </c>
      <c r="F4973" s="324" t="s">
        <v>801</v>
      </c>
      <c r="G4973" s="324" t="s">
        <v>896</v>
      </c>
      <c r="H4973" s="324" t="s">
        <v>6249</v>
      </c>
      <c r="I4973" s="325">
        <v>0</v>
      </c>
      <c r="J4973" s="325">
        <v>0</v>
      </c>
      <c r="K4973" s="325">
        <v>0</v>
      </c>
      <c r="L4973" s="325">
        <v>0</v>
      </c>
      <c r="M4973" s="325">
        <v>0</v>
      </c>
      <c r="N4973" s="324" t="s">
        <v>7279</v>
      </c>
    </row>
    <row r="4974" spans="1:14" ht="15" hidden="1" x14ac:dyDescent="0.25">
      <c r="B4974" s="326" t="s">
        <v>18581</v>
      </c>
      <c r="C4974" s="326" t="s">
        <v>1255</v>
      </c>
      <c r="D4974" s="326" t="s">
        <v>4183</v>
      </c>
      <c r="E4974" s="326" t="s">
        <v>18582</v>
      </c>
      <c r="F4974" s="326" t="s">
        <v>801</v>
      </c>
      <c r="G4974" s="326" t="s">
        <v>896</v>
      </c>
      <c r="H4974" s="326" t="s">
        <v>6249</v>
      </c>
      <c r="I4974" s="327">
        <v>0</v>
      </c>
      <c r="J4974" s="327">
        <v>0</v>
      </c>
      <c r="K4974" s="327">
        <v>0</v>
      </c>
      <c r="L4974" s="327">
        <v>0</v>
      </c>
      <c r="M4974" s="327">
        <v>0</v>
      </c>
      <c r="N4974" s="326" t="s">
        <v>7279</v>
      </c>
    </row>
    <row r="4975" spans="1:14" ht="15" hidden="1" x14ac:dyDescent="0.25">
      <c r="B4975" s="324" t="s">
        <v>18583</v>
      </c>
      <c r="C4975" s="324" t="s">
        <v>1255</v>
      </c>
      <c r="D4975" s="324" t="s">
        <v>4183</v>
      </c>
      <c r="E4975" s="324" t="s">
        <v>18584</v>
      </c>
      <c r="F4975" s="324" t="s">
        <v>801</v>
      </c>
      <c r="G4975" s="324" t="s">
        <v>896</v>
      </c>
      <c r="H4975" s="324" t="s">
        <v>6249</v>
      </c>
      <c r="I4975" s="325">
        <v>0</v>
      </c>
      <c r="J4975" s="325">
        <v>0</v>
      </c>
      <c r="K4975" s="325">
        <v>0</v>
      </c>
      <c r="L4975" s="325">
        <v>0</v>
      </c>
      <c r="M4975" s="325">
        <v>0</v>
      </c>
      <c r="N4975" s="324" t="s">
        <v>7279</v>
      </c>
    </row>
    <row r="4976" spans="1:14" ht="15" hidden="1" x14ac:dyDescent="0.25">
      <c r="B4976" s="326" t="s">
        <v>18585</v>
      </c>
      <c r="C4976" s="326" t="s">
        <v>1255</v>
      </c>
      <c r="D4976" s="326" t="s">
        <v>4183</v>
      </c>
      <c r="E4976" s="326" t="s">
        <v>18586</v>
      </c>
      <c r="F4976" s="326" t="s">
        <v>2327</v>
      </c>
      <c r="G4976" s="326" t="s">
        <v>896</v>
      </c>
      <c r="H4976" s="326" t="s">
        <v>6249</v>
      </c>
      <c r="I4976" s="327">
        <v>0</v>
      </c>
      <c r="J4976" s="327">
        <v>0</v>
      </c>
      <c r="K4976" s="327">
        <v>0</v>
      </c>
      <c r="L4976" s="327">
        <v>0</v>
      </c>
      <c r="M4976" s="327">
        <v>0</v>
      </c>
      <c r="N4976" s="326" t="s">
        <v>7279</v>
      </c>
    </row>
    <row r="4977" spans="2:14" ht="15" hidden="1" x14ac:dyDescent="0.25">
      <c r="B4977" s="324" t="s">
        <v>18587</v>
      </c>
      <c r="C4977" s="324" t="s">
        <v>1255</v>
      </c>
      <c r="D4977" s="324" t="s">
        <v>4183</v>
      </c>
      <c r="E4977" s="324" t="s">
        <v>18588</v>
      </c>
      <c r="F4977" s="324" t="s">
        <v>2327</v>
      </c>
      <c r="G4977" s="324" t="s">
        <v>896</v>
      </c>
      <c r="H4977" s="324" t="s">
        <v>6249</v>
      </c>
      <c r="I4977" s="325">
        <v>0</v>
      </c>
      <c r="J4977" s="325">
        <v>0</v>
      </c>
      <c r="K4977" s="325">
        <v>0</v>
      </c>
      <c r="L4977" s="325">
        <v>0</v>
      </c>
      <c r="M4977" s="325">
        <v>0</v>
      </c>
      <c r="N4977" s="324" t="s">
        <v>7279</v>
      </c>
    </row>
    <row r="4978" spans="2:14" ht="15" hidden="1" x14ac:dyDescent="0.25">
      <c r="B4978" s="326" t="s">
        <v>18589</v>
      </c>
      <c r="C4978" s="326" t="s">
        <v>1255</v>
      </c>
      <c r="D4978" s="326" t="s">
        <v>4183</v>
      </c>
      <c r="E4978" s="326" t="s">
        <v>18590</v>
      </c>
      <c r="F4978" s="326" t="s">
        <v>2327</v>
      </c>
      <c r="G4978" s="326" t="s">
        <v>896</v>
      </c>
      <c r="H4978" s="326" t="s">
        <v>6249</v>
      </c>
      <c r="I4978" s="327">
        <v>0</v>
      </c>
      <c r="J4978" s="327">
        <v>0</v>
      </c>
      <c r="K4978" s="327">
        <v>0</v>
      </c>
      <c r="L4978" s="327">
        <v>0</v>
      </c>
      <c r="M4978" s="327">
        <v>0</v>
      </c>
      <c r="N4978" s="326" t="s">
        <v>7279</v>
      </c>
    </row>
    <row r="4979" spans="2:14" ht="15" hidden="1" x14ac:dyDescent="0.25">
      <c r="B4979" s="324" t="s">
        <v>18591</v>
      </c>
      <c r="C4979" s="324" t="s">
        <v>1255</v>
      </c>
      <c r="D4979" s="324" t="s">
        <v>4183</v>
      </c>
      <c r="E4979" s="324" t="s">
        <v>18592</v>
      </c>
      <c r="F4979" s="324" t="s">
        <v>2327</v>
      </c>
      <c r="G4979" s="324" t="s">
        <v>896</v>
      </c>
      <c r="H4979" s="324" t="s">
        <v>6249</v>
      </c>
      <c r="I4979" s="325">
        <v>0</v>
      </c>
      <c r="J4979" s="325">
        <v>0</v>
      </c>
      <c r="K4979" s="325">
        <v>0</v>
      </c>
      <c r="L4979" s="325">
        <v>0</v>
      </c>
      <c r="M4979" s="325">
        <v>0</v>
      </c>
      <c r="N4979" s="324" t="s">
        <v>7279</v>
      </c>
    </row>
    <row r="4980" spans="2:14" ht="15" hidden="1" x14ac:dyDescent="0.25">
      <c r="B4980" s="326" t="s">
        <v>18593</v>
      </c>
      <c r="C4980" s="326" t="s">
        <v>1255</v>
      </c>
      <c r="D4980" s="326" t="s">
        <v>4183</v>
      </c>
      <c r="E4980" s="326" t="s">
        <v>18594</v>
      </c>
      <c r="F4980" s="326" t="s">
        <v>2327</v>
      </c>
      <c r="G4980" s="326" t="s">
        <v>896</v>
      </c>
      <c r="H4980" s="326" t="s">
        <v>6249</v>
      </c>
      <c r="I4980" s="327">
        <v>0</v>
      </c>
      <c r="J4980" s="327">
        <v>0</v>
      </c>
      <c r="K4980" s="327">
        <v>0</v>
      </c>
      <c r="L4980" s="327">
        <v>0</v>
      </c>
      <c r="M4980" s="327">
        <v>0</v>
      </c>
      <c r="N4980" s="326" t="s">
        <v>7279</v>
      </c>
    </row>
    <row r="4981" spans="2:14" ht="15" hidden="1" x14ac:dyDescent="0.25">
      <c r="B4981" s="324" t="s">
        <v>18595</v>
      </c>
      <c r="C4981" s="324" t="s">
        <v>1255</v>
      </c>
      <c r="D4981" s="324" t="s">
        <v>4183</v>
      </c>
      <c r="E4981" s="324" t="s">
        <v>18596</v>
      </c>
      <c r="F4981" s="324" t="s">
        <v>1226</v>
      </c>
      <c r="G4981" s="324" t="s">
        <v>896</v>
      </c>
      <c r="H4981" s="324" t="s">
        <v>6249</v>
      </c>
      <c r="I4981" s="325">
        <v>0</v>
      </c>
      <c r="J4981" s="325">
        <v>0</v>
      </c>
      <c r="K4981" s="325">
        <v>0</v>
      </c>
      <c r="L4981" s="325">
        <v>0</v>
      </c>
      <c r="M4981" s="325">
        <v>0</v>
      </c>
      <c r="N4981" s="324" t="s">
        <v>7279</v>
      </c>
    </row>
    <row r="4982" spans="2:14" ht="15" hidden="1" x14ac:dyDescent="0.25">
      <c r="B4982" s="326" t="s">
        <v>18597</v>
      </c>
      <c r="C4982" s="326" t="s">
        <v>1255</v>
      </c>
      <c r="D4982" s="326" t="s">
        <v>4183</v>
      </c>
      <c r="E4982" s="326" t="s">
        <v>18598</v>
      </c>
      <c r="F4982" s="326" t="s">
        <v>801</v>
      </c>
      <c r="G4982" s="326" t="s">
        <v>896</v>
      </c>
      <c r="H4982" s="326" t="s">
        <v>6249</v>
      </c>
      <c r="I4982" s="327">
        <v>0</v>
      </c>
      <c r="J4982" s="327">
        <v>0</v>
      </c>
      <c r="K4982" s="327">
        <v>0</v>
      </c>
      <c r="L4982" s="327">
        <v>0</v>
      </c>
      <c r="M4982" s="327">
        <v>0</v>
      </c>
      <c r="N4982" s="326" t="s">
        <v>7279</v>
      </c>
    </row>
    <row r="4983" spans="2:14" ht="15" hidden="1" x14ac:dyDescent="0.25">
      <c r="B4983" s="324" t="s">
        <v>18599</v>
      </c>
      <c r="C4983" s="324" t="s">
        <v>1255</v>
      </c>
      <c r="D4983" s="324" t="s">
        <v>4183</v>
      </c>
      <c r="E4983" s="324" t="s">
        <v>7029</v>
      </c>
      <c r="F4983" s="324" t="s">
        <v>801</v>
      </c>
      <c r="G4983" s="324" t="s">
        <v>896</v>
      </c>
      <c r="H4983" s="324" t="s">
        <v>6249</v>
      </c>
      <c r="I4983" s="325">
        <v>0</v>
      </c>
      <c r="J4983" s="325">
        <v>0</v>
      </c>
      <c r="K4983" s="325">
        <v>0</v>
      </c>
      <c r="L4983" s="325">
        <v>0</v>
      </c>
      <c r="M4983" s="325">
        <v>0</v>
      </c>
      <c r="N4983" s="324" t="s">
        <v>7279</v>
      </c>
    </row>
    <row r="4984" spans="2:14" ht="15" hidden="1" x14ac:dyDescent="0.25">
      <c r="B4984" s="326" t="s">
        <v>18600</v>
      </c>
      <c r="C4984" s="326" t="s">
        <v>1255</v>
      </c>
      <c r="D4984" s="326" t="s">
        <v>4183</v>
      </c>
      <c r="E4984" s="326" t="s">
        <v>18601</v>
      </c>
      <c r="F4984" s="326" t="s">
        <v>801</v>
      </c>
      <c r="G4984" s="326" t="s">
        <v>896</v>
      </c>
      <c r="H4984" s="326" t="s">
        <v>6249</v>
      </c>
      <c r="I4984" s="327">
        <v>0</v>
      </c>
      <c r="J4984" s="327">
        <v>0</v>
      </c>
      <c r="K4984" s="327">
        <v>0</v>
      </c>
      <c r="L4984" s="327">
        <v>0</v>
      </c>
      <c r="M4984" s="327">
        <v>0</v>
      </c>
      <c r="N4984" s="326" t="s">
        <v>7279</v>
      </c>
    </row>
    <row r="4985" spans="2:14" ht="15" hidden="1" x14ac:dyDescent="0.25">
      <c r="B4985" s="324" t="s">
        <v>18602</v>
      </c>
      <c r="C4985" s="324" t="s">
        <v>1255</v>
      </c>
      <c r="D4985" s="324" t="s">
        <v>4183</v>
      </c>
      <c r="E4985" s="324" t="s">
        <v>18603</v>
      </c>
      <c r="F4985" s="324" t="s">
        <v>801</v>
      </c>
      <c r="G4985" s="324" t="s">
        <v>896</v>
      </c>
      <c r="H4985" s="324" t="s">
        <v>6249</v>
      </c>
      <c r="I4985" s="325">
        <v>0</v>
      </c>
      <c r="J4985" s="325">
        <v>0</v>
      </c>
      <c r="K4985" s="325">
        <v>0</v>
      </c>
      <c r="L4985" s="325">
        <v>0</v>
      </c>
      <c r="M4985" s="325">
        <v>0</v>
      </c>
      <c r="N4985" s="324" t="s">
        <v>7279</v>
      </c>
    </row>
    <row r="4986" spans="2:14" ht="15" hidden="1" x14ac:dyDescent="0.25">
      <c r="B4986" s="326" t="s">
        <v>18604</v>
      </c>
      <c r="C4986" s="326" t="s">
        <v>1255</v>
      </c>
      <c r="D4986" s="326" t="s">
        <v>4183</v>
      </c>
      <c r="E4986" s="326" t="s">
        <v>18605</v>
      </c>
      <c r="F4986" s="326" t="s">
        <v>2327</v>
      </c>
      <c r="G4986" s="326" t="s">
        <v>896</v>
      </c>
      <c r="H4986" s="326" t="s">
        <v>6249</v>
      </c>
      <c r="I4986" s="327">
        <v>0</v>
      </c>
      <c r="J4986" s="327">
        <v>0</v>
      </c>
      <c r="K4986" s="327">
        <v>0</v>
      </c>
      <c r="L4986" s="327">
        <v>0</v>
      </c>
      <c r="M4986" s="327">
        <v>0</v>
      </c>
      <c r="N4986" s="326" t="s">
        <v>7279</v>
      </c>
    </row>
    <row r="4987" spans="2:14" ht="15" hidden="1" x14ac:dyDescent="0.25">
      <c r="B4987" s="324" t="s">
        <v>18606</v>
      </c>
      <c r="C4987" s="324" t="s">
        <v>1255</v>
      </c>
      <c r="D4987" s="324" t="s">
        <v>4183</v>
      </c>
      <c r="E4987" s="324" t="s">
        <v>18607</v>
      </c>
      <c r="F4987" s="324" t="s">
        <v>2327</v>
      </c>
      <c r="G4987" s="324" t="s">
        <v>896</v>
      </c>
      <c r="H4987" s="324" t="s">
        <v>6249</v>
      </c>
      <c r="I4987" s="325">
        <v>0</v>
      </c>
      <c r="J4987" s="325">
        <v>0</v>
      </c>
      <c r="K4987" s="325">
        <v>0</v>
      </c>
      <c r="L4987" s="325">
        <v>0</v>
      </c>
      <c r="M4987" s="325">
        <v>0</v>
      </c>
      <c r="N4987" s="324" t="s">
        <v>7279</v>
      </c>
    </row>
    <row r="4988" spans="2:14" ht="15" hidden="1" x14ac:dyDescent="0.25">
      <c r="B4988" s="326" t="s">
        <v>18608</v>
      </c>
      <c r="C4988" s="326" t="s">
        <v>1255</v>
      </c>
      <c r="D4988" s="326" t="s">
        <v>4183</v>
      </c>
      <c r="E4988" s="326" t="s">
        <v>18609</v>
      </c>
      <c r="F4988" s="326" t="s">
        <v>801</v>
      </c>
      <c r="G4988" s="326" t="s">
        <v>896</v>
      </c>
      <c r="H4988" s="326" t="s">
        <v>6249</v>
      </c>
      <c r="I4988" s="327">
        <v>0</v>
      </c>
      <c r="J4988" s="327">
        <v>0</v>
      </c>
      <c r="K4988" s="327">
        <v>0</v>
      </c>
      <c r="L4988" s="327">
        <v>0</v>
      </c>
      <c r="M4988" s="327">
        <v>0</v>
      </c>
      <c r="N4988" s="326" t="s">
        <v>7279</v>
      </c>
    </row>
    <row r="4989" spans="2:14" ht="15" hidden="1" x14ac:dyDescent="0.25">
      <c r="B4989" s="324" t="s">
        <v>18610</v>
      </c>
      <c r="C4989" s="324" t="s">
        <v>1255</v>
      </c>
      <c r="D4989" s="324" t="s">
        <v>4183</v>
      </c>
      <c r="E4989" s="324" t="s">
        <v>18611</v>
      </c>
      <c r="F4989" s="324" t="s">
        <v>2327</v>
      </c>
      <c r="G4989" s="324" t="s">
        <v>896</v>
      </c>
      <c r="H4989" s="324" t="s">
        <v>6249</v>
      </c>
      <c r="I4989" s="325">
        <v>0</v>
      </c>
      <c r="J4989" s="325">
        <v>0</v>
      </c>
      <c r="K4989" s="325">
        <v>0</v>
      </c>
      <c r="L4989" s="325">
        <v>0</v>
      </c>
      <c r="M4989" s="325">
        <v>0</v>
      </c>
      <c r="N4989" s="324" t="s">
        <v>7279</v>
      </c>
    </row>
    <row r="4990" spans="2:14" ht="15" hidden="1" x14ac:dyDescent="0.25">
      <c r="B4990" s="326" t="s">
        <v>18612</v>
      </c>
      <c r="C4990" s="326" t="s">
        <v>1255</v>
      </c>
      <c r="D4990" s="326" t="s">
        <v>4183</v>
      </c>
      <c r="E4990" s="326" t="s">
        <v>18613</v>
      </c>
      <c r="F4990" s="326" t="s">
        <v>801</v>
      </c>
      <c r="G4990" s="326" t="s">
        <v>896</v>
      </c>
      <c r="H4990" s="326" t="s">
        <v>6249</v>
      </c>
      <c r="I4990" s="327">
        <v>0</v>
      </c>
      <c r="J4990" s="327">
        <v>0</v>
      </c>
      <c r="K4990" s="327">
        <v>0</v>
      </c>
      <c r="L4990" s="327">
        <v>0</v>
      </c>
      <c r="M4990" s="327">
        <v>0</v>
      </c>
      <c r="N4990" s="326" t="s">
        <v>7279</v>
      </c>
    </row>
    <row r="4991" spans="2:14" ht="15" hidden="1" x14ac:dyDescent="0.25">
      <c r="B4991" s="324" t="s">
        <v>18614</v>
      </c>
      <c r="C4991" s="324" t="s">
        <v>1255</v>
      </c>
      <c r="D4991" s="324" t="s">
        <v>4183</v>
      </c>
      <c r="E4991" s="324" t="s">
        <v>18615</v>
      </c>
      <c r="F4991" s="324" t="s">
        <v>801</v>
      </c>
      <c r="G4991" s="324" t="s">
        <v>896</v>
      </c>
      <c r="H4991" s="324" t="s">
        <v>6249</v>
      </c>
      <c r="I4991" s="325">
        <v>0</v>
      </c>
      <c r="J4991" s="325">
        <v>0</v>
      </c>
      <c r="K4991" s="325">
        <v>0</v>
      </c>
      <c r="L4991" s="325">
        <v>0</v>
      </c>
      <c r="M4991" s="325">
        <v>0</v>
      </c>
      <c r="N4991" s="324" t="s">
        <v>7279</v>
      </c>
    </row>
    <row r="4992" spans="2:14" ht="15" hidden="1" x14ac:dyDescent="0.25">
      <c r="B4992" s="326" t="s">
        <v>18616</v>
      </c>
      <c r="C4992" s="326" t="s">
        <v>1255</v>
      </c>
      <c r="D4992" s="326" t="s">
        <v>4183</v>
      </c>
      <c r="E4992" s="326" t="s">
        <v>18617</v>
      </c>
      <c r="F4992" s="326" t="s">
        <v>801</v>
      </c>
      <c r="G4992" s="326" t="s">
        <v>896</v>
      </c>
      <c r="H4992" s="326" t="s">
        <v>6249</v>
      </c>
      <c r="I4992" s="327">
        <v>0</v>
      </c>
      <c r="J4992" s="327">
        <v>0</v>
      </c>
      <c r="K4992" s="327">
        <v>0</v>
      </c>
      <c r="L4992" s="327">
        <v>0</v>
      </c>
      <c r="M4992" s="327">
        <v>0</v>
      </c>
      <c r="N4992" s="326" t="s">
        <v>7279</v>
      </c>
    </row>
    <row r="4993" spans="2:14" ht="15" hidden="1" x14ac:dyDescent="0.25">
      <c r="B4993" s="324" t="s">
        <v>18618</v>
      </c>
      <c r="C4993" s="324" t="s">
        <v>1255</v>
      </c>
      <c r="D4993" s="324" t="s">
        <v>4183</v>
      </c>
      <c r="E4993" s="324" t="s">
        <v>7049</v>
      </c>
      <c r="F4993" s="324" t="s">
        <v>2327</v>
      </c>
      <c r="G4993" s="324" t="s">
        <v>896</v>
      </c>
      <c r="H4993" s="324" t="s">
        <v>6249</v>
      </c>
      <c r="I4993" s="325">
        <v>0</v>
      </c>
      <c r="J4993" s="325">
        <v>0</v>
      </c>
      <c r="K4993" s="325">
        <v>0</v>
      </c>
      <c r="L4993" s="325">
        <v>0</v>
      </c>
      <c r="M4993" s="325">
        <v>0</v>
      </c>
      <c r="N4993" s="324" t="s">
        <v>7279</v>
      </c>
    </row>
    <row r="4994" spans="2:14" ht="15" hidden="1" x14ac:dyDescent="0.25">
      <c r="B4994" s="326" t="s">
        <v>18619</v>
      </c>
      <c r="C4994" s="326" t="s">
        <v>1255</v>
      </c>
      <c r="D4994" s="326" t="s">
        <v>4183</v>
      </c>
      <c r="E4994" s="326" t="s">
        <v>18620</v>
      </c>
      <c r="F4994" s="326" t="s">
        <v>801</v>
      </c>
      <c r="G4994" s="326" t="s">
        <v>896</v>
      </c>
      <c r="H4994" s="326" t="s">
        <v>6249</v>
      </c>
      <c r="I4994" s="327">
        <v>0</v>
      </c>
      <c r="J4994" s="327">
        <v>0</v>
      </c>
      <c r="K4994" s="327">
        <v>0</v>
      </c>
      <c r="L4994" s="327">
        <v>0</v>
      </c>
      <c r="M4994" s="327">
        <v>0</v>
      </c>
      <c r="N4994" s="326" t="s">
        <v>7279</v>
      </c>
    </row>
    <row r="4995" spans="2:14" ht="15" hidden="1" x14ac:dyDescent="0.25">
      <c r="B4995" s="324" t="s">
        <v>18621</v>
      </c>
      <c r="C4995" s="324" t="s">
        <v>1255</v>
      </c>
      <c r="D4995" s="324" t="s">
        <v>4183</v>
      </c>
      <c r="E4995" s="324" t="s">
        <v>18622</v>
      </c>
      <c r="F4995" s="324" t="s">
        <v>801</v>
      </c>
      <c r="G4995" s="324" t="s">
        <v>896</v>
      </c>
      <c r="H4995" s="324" t="s">
        <v>6249</v>
      </c>
      <c r="I4995" s="325">
        <v>0</v>
      </c>
      <c r="J4995" s="325">
        <v>0</v>
      </c>
      <c r="K4995" s="325">
        <v>0</v>
      </c>
      <c r="L4995" s="325">
        <v>0</v>
      </c>
      <c r="M4995" s="325">
        <v>0</v>
      </c>
      <c r="N4995" s="324" t="s">
        <v>7279</v>
      </c>
    </row>
    <row r="4996" spans="2:14" ht="15" hidden="1" x14ac:dyDescent="0.25">
      <c r="B4996" s="326" t="s">
        <v>18623</v>
      </c>
      <c r="C4996" s="326" t="s">
        <v>1255</v>
      </c>
      <c r="D4996" s="326" t="s">
        <v>4183</v>
      </c>
      <c r="E4996" s="326" t="s">
        <v>18624</v>
      </c>
      <c r="F4996" s="326" t="s">
        <v>801</v>
      </c>
      <c r="G4996" s="326" t="s">
        <v>896</v>
      </c>
      <c r="H4996" s="326" t="s">
        <v>6249</v>
      </c>
      <c r="I4996" s="327">
        <v>0</v>
      </c>
      <c r="J4996" s="327">
        <v>0</v>
      </c>
      <c r="K4996" s="327">
        <v>0</v>
      </c>
      <c r="L4996" s="327">
        <v>0</v>
      </c>
      <c r="M4996" s="327">
        <v>0</v>
      </c>
      <c r="N4996" s="326" t="s">
        <v>7279</v>
      </c>
    </row>
    <row r="4997" spans="2:14" ht="15" hidden="1" x14ac:dyDescent="0.25">
      <c r="B4997" s="324" t="s">
        <v>18625</v>
      </c>
      <c r="C4997" s="324" t="s">
        <v>1255</v>
      </c>
      <c r="D4997" s="324" t="s">
        <v>4183</v>
      </c>
      <c r="E4997" s="324" t="s">
        <v>18626</v>
      </c>
      <c r="F4997" s="324" t="s">
        <v>2327</v>
      </c>
      <c r="G4997" s="324" t="s">
        <v>896</v>
      </c>
      <c r="H4997" s="324" t="s">
        <v>6249</v>
      </c>
      <c r="I4997" s="325">
        <v>0</v>
      </c>
      <c r="J4997" s="325">
        <v>0</v>
      </c>
      <c r="K4997" s="325">
        <v>0</v>
      </c>
      <c r="L4997" s="325">
        <v>0</v>
      </c>
      <c r="M4997" s="325">
        <v>0</v>
      </c>
      <c r="N4997" s="324" t="s">
        <v>7279</v>
      </c>
    </row>
    <row r="4998" spans="2:14" ht="15" hidden="1" x14ac:dyDescent="0.25">
      <c r="B4998" s="326" t="s">
        <v>18627</v>
      </c>
      <c r="C4998" s="326" t="s">
        <v>1255</v>
      </c>
      <c r="D4998" s="326" t="s">
        <v>4183</v>
      </c>
      <c r="E4998" s="326" t="s">
        <v>18628</v>
      </c>
      <c r="F4998" s="326" t="s">
        <v>801</v>
      </c>
      <c r="G4998" s="326" t="s">
        <v>896</v>
      </c>
      <c r="H4998" s="326" t="s">
        <v>6249</v>
      </c>
      <c r="I4998" s="327">
        <v>0</v>
      </c>
      <c r="J4998" s="327">
        <v>0</v>
      </c>
      <c r="K4998" s="327">
        <v>0</v>
      </c>
      <c r="L4998" s="327">
        <v>0</v>
      </c>
      <c r="M4998" s="327">
        <v>0</v>
      </c>
      <c r="N4998" s="326" t="s">
        <v>7279</v>
      </c>
    </row>
    <row r="4999" spans="2:14" ht="15" hidden="1" x14ac:dyDescent="0.25">
      <c r="B4999" s="324" t="s">
        <v>18629</v>
      </c>
      <c r="C4999" s="324" t="s">
        <v>1255</v>
      </c>
      <c r="D4999" s="324" t="s">
        <v>4183</v>
      </c>
      <c r="E4999" s="324" t="s">
        <v>18630</v>
      </c>
      <c r="F4999" s="324" t="s">
        <v>800</v>
      </c>
      <c r="G4999" s="324" t="s">
        <v>896</v>
      </c>
      <c r="H4999" s="324" t="s">
        <v>6249</v>
      </c>
      <c r="I4999" s="325">
        <v>0</v>
      </c>
      <c r="J4999" s="325">
        <v>0</v>
      </c>
      <c r="K4999" s="325">
        <v>0</v>
      </c>
      <c r="L4999" s="325">
        <v>0</v>
      </c>
      <c r="M4999" s="325">
        <v>0</v>
      </c>
      <c r="N4999" s="324" t="s">
        <v>7279</v>
      </c>
    </row>
    <row r="5000" spans="2:14" ht="15" hidden="1" x14ac:dyDescent="0.25">
      <c r="B5000" s="326" t="s">
        <v>18631</v>
      </c>
      <c r="C5000" s="326" t="s">
        <v>1255</v>
      </c>
      <c r="D5000" s="326" t="s">
        <v>4183</v>
      </c>
      <c r="E5000" s="326" t="s">
        <v>18632</v>
      </c>
      <c r="F5000" s="326" t="s">
        <v>801</v>
      </c>
      <c r="G5000" s="326" t="s">
        <v>896</v>
      </c>
      <c r="H5000" s="326" t="s">
        <v>6249</v>
      </c>
      <c r="I5000" s="327">
        <v>0</v>
      </c>
      <c r="J5000" s="327">
        <v>0</v>
      </c>
      <c r="K5000" s="327">
        <v>0</v>
      </c>
      <c r="L5000" s="327">
        <v>0</v>
      </c>
      <c r="M5000" s="327">
        <v>0</v>
      </c>
      <c r="N5000" s="326" t="s">
        <v>7279</v>
      </c>
    </row>
    <row r="5001" spans="2:14" ht="15" hidden="1" x14ac:dyDescent="0.25">
      <c r="B5001" s="324" t="s">
        <v>18633</v>
      </c>
      <c r="C5001" s="324" t="s">
        <v>1255</v>
      </c>
      <c r="D5001" s="324" t="s">
        <v>4183</v>
      </c>
      <c r="E5001" s="324" t="s">
        <v>18634</v>
      </c>
      <c r="F5001" s="324" t="s">
        <v>801</v>
      </c>
      <c r="G5001" s="324" t="s">
        <v>896</v>
      </c>
      <c r="H5001" s="324" t="s">
        <v>6249</v>
      </c>
      <c r="I5001" s="325">
        <v>0</v>
      </c>
      <c r="J5001" s="325">
        <v>0</v>
      </c>
      <c r="K5001" s="325">
        <v>0</v>
      </c>
      <c r="L5001" s="325">
        <v>0</v>
      </c>
      <c r="M5001" s="325">
        <v>0</v>
      </c>
      <c r="N5001" s="324" t="s">
        <v>7279</v>
      </c>
    </row>
    <row r="5002" spans="2:14" ht="15" hidden="1" x14ac:dyDescent="0.25">
      <c r="B5002" s="326" t="s">
        <v>18635</v>
      </c>
      <c r="C5002" s="326" t="s">
        <v>1255</v>
      </c>
      <c r="D5002" s="326" t="s">
        <v>4183</v>
      </c>
      <c r="E5002" s="326" t="s">
        <v>18636</v>
      </c>
      <c r="F5002" s="326" t="s">
        <v>801</v>
      </c>
      <c r="G5002" s="326" t="s">
        <v>896</v>
      </c>
      <c r="H5002" s="326" t="s">
        <v>6249</v>
      </c>
      <c r="I5002" s="327">
        <v>0</v>
      </c>
      <c r="J5002" s="327">
        <v>0</v>
      </c>
      <c r="K5002" s="327">
        <v>0</v>
      </c>
      <c r="L5002" s="327">
        <v>0</v>
      </c>
      <c r="M5002" s="327">
        <v>0</v>
      </c>
      <c r="N5002" s="326" t="s">
        <v>7279</v>
      </c>
    </row>
    <row r="5003" spans="2:14" ht="15" hidden="1" x14ac:dyDescent="0.25">
      <c r="B5003" s="324" t="s">
        <v>18637</v>
      </c>
      <c r="C5003" s="324" t="s">
        <v>1255</v>
      </c>
      <c r="D5003" s="324" t="s">
        <v>4183</v>
      </c>
      <c r="E5003" s="324" t="s">
        <v>18638</v>
      </c>
      <c r="F5003" s="324" t="s">
        <v>801</v>
      </c>
      <c r="G5003" s="324" t="s">
        <v>896</v>
      </c>
      <c r="H5003" s="324" t="s">
        <v>6249</v>
      </c>
      <c r="I5003" s="325">
        <v>0</v>
      </c>
      <c r="J5003" s="325">
        <v>0</v>
      </c>
      <c r="K5003" s="325">
        <v>0</v>
      </c>
      <c r="L5003" s="325">
        <v>0</v>
      </c>
      <c r="M5003" s="325">
        <v>0</v>
      </c>
      <c r="N5003" s="324" t="s">
        <v>7279</v>
      </c>
    </row>
    <row r="5004" spans="2:14" ht="15" hidden="1" x14ac:dyDescent="0.25">
      <c r="B5004" s="326" t="s">
        <v>18639</v>
      </c>
      <c r="C5004" s="326" t="s">
        <v>1255</v>
      </c>
      <c r="D5004" s="326" t="s">
        <v>4183</v>
      </c>
      <c r="E5004" s="326" t="s">
        <v>18640</v>
      </c>
      <c r="F5004" s="326" t="s">
        <v>801</v>
      </c>
      <c r="G5004" s="326" t="s">
        <v>896</v>
      </c>
      <c r="H5004" s="326" t="s">
        <v>6249</v>
      </c>
      <c r="I5004" s="327">
        <v>0</v>
      </c>
      <c r="J5004" s="327">
        <v>0</v>
      </c>
      <c r="K5004" s="327">
        <v>0</v>
      </c>
      <c r="L5004" s="327">
        <v>0</v>
      </c>
      <c r="M5004" s="327">
        <v>0</v>
      </c>
      <c r="N5004" s="326" t="s">
        <v>7279</v>
      </c>
    </row>
    <row r="5005" spans="2:14" ht="15" hidden="1" x14ac:dyDescent="0.25">
      <c r="B5005" s="324" t="s">
        <v>18641</v>
      </c>
      <c r="C5005" s="324" t="s">
        <v>1255</v>
      </c>
      <c r="D5005" s="324" t="s">
        <v>4183</v>
      </c>
      <c r="E5005" s="324" t="s">
        <v>18642</v>
      </c>
      <c r="F5005" s="324" t="s">
        <v>801</v>
      </c>
      <c r="G5005" s="324" t="s">
        <v>896</v>
      </c>
      <c r="H5005" s="324" t="s">
        <v>6249</v>
      </c>
      <c r="I5005" s="325">
        <v>0</v>
      </c>
      <c r="J5005" s="325">
        <v>0</v>
      </c>
      <c r="K5005" s="325">
        <v>0</v>
      </c>
      <c r="L5005" s="325">
        <v>0</v>
      </c>
      <c r="M5005" s="325">
        <v>0</v>
      </c>
      <c r="N5005" s="324" t="s">
        <v>7279</v>
      </c>
    </row>
    <row r="5006" spans="2:14" ht="15" hidden="1" x14ac:dyDescent="0.25">
      <c r="B5006" s="326" t="s">
        <v>18643</v>
      </c>
      <c r="C5006" s="326" t="s">
        <v>1255</v>
      </c>
      <c r="D5006" s="326" t="s">
        <v>4183</v>
      </c>
      <c r="E5006" s="326" t="s">
        <v>18644</v>
      </c>
      <c r="F5006" s="326" t="s">
        <v>801</v>
      </c>
      <c r="G5006" s="326" t="s">
        <v>896</v>
      </c>
      <c r="H5006" s="326" t="s">
        <v>6249</v>
      </c>
      <c r="I5006" s="327">
        <v>0</v>
      </c>
      <c r="J5006" s="327">
        <v>0</v>
      </c>
      <c r="K5006" s="327">
        <v>0</v>
      </c>
      <c r="L5006" s="327">
        <v>0</v>
      </c>
      <c r="M5006" s="327">
        <v>0</v>
      </c>
      <c r="N5006" s="326" t="s">
        <v>7279</v>
      </c>
    </row>
    <row r="5007" spans="2:14" ht="15" hidden="1" x14ac:dyDescent="0.25">
      <c r="B5007" s="324" t="s">
        <v>18645</v>
      </c>
      <c r="C5007" s="324" t="s">
        <v>1255</v>
      </c>
      <c r="D5007" s="324" t="s">
        <v>4183</v>
      </c>
      <c r="E5007" s="324" t="s">
        <v>18646</v>
      </c>
      <c r="F5007" s="324" t="s">
        <v>801</v>
      </c>
      <c r="G5007" s="324" t="s">
        <v>896</v>
      </c>
      <c r="H5007" s="324" t="s">
        <v>6249</v>
      </c>
      <c r="I5007" s="325">
        <v>0</v>
      </c>
      <c r="J5007" s="325">
        <v>0</v>
      </c>
      <c r="K5007" s="325">
        <v>0</v>
      </c>
      <c r="L5007" s="325">
        <v>0</v>
      </c>
      <c r="M5007" s="325">
        <v>0</v>
      </c>
      <c r="N5007" s="324" t="s">
        <v>7279</v>
      </c>
    </row>
    <row r="5008" spans="2:14" ht="15" hidden="1" x14ac:dyDescent="0.25">
      <c r="B5008" s="326" t="s">
        <v>18647</v>
      </c>
      <c r="C5008" s="326" t="s">
        <v>1255</v>
      </c>
      <c r="D5008" s="326" t="s">
        <v>4183</v>
      </c>
      <c r="E5008" s="326" t="s">
        <v>18648</v>
      </c>
      <c r="F5008" s="326" t="s">
        <v>2327</v>
      </c>
      <c r="G5008" s="326" t="s">
        <v>896</v>
      </c>
      <c r="H5008" s="326" t="s">
        <v>6249</v>
      </c>
      <c r="I5008" s="327">
        <v>0</v>
      </c>
      <c r="J5008" s="327">
        <v>0</v>
      </c>
      <c r="K5008" s="327">
        <v>0</v>
      </c>
      <c r="L5008" s="327">
        <v>0</v>
      </c>
      <c r="M5008" s="327">
        <v>0</v>
      </c>
      <c r="N5008" s="326" t="s">
        <v>7279</v>
      </c>
    </row>
    <row r="5009" spans="2:14" ht="15" hidden="1" x14ac:dyDescent="0.25">
      <c r="B5009" s="324" t="s">
        <v>18649</v>
      </c>
      <c r="C5009" s="324" t="s">
        <v>1255</v>
      </c>
      <c r="D5009" s="324" t="s">
        <v>4183</v>
      </c>
      <c r="E5009" s="324" t="s">
        <v>18650</v>
      </c>
      <c r="F5009" s="324" t="s">
        <v>801</v>
      </c>
      <c r="G5009" s="324" t="s">
        <v>896</v>
      </c>
      <c r="H5009" s="324" t="s">
        <v>6249</v>
      </c>
      <c r="I5009" s="325">
        <v>0</v>
      </c>
      <c r="J5009" s="325">
        <v>0</v>
      </c>
      <c r="K5009" s="325">
        <v>0</v>
      </c>
      <c r="L5009" s="325">
        <v>0</v>
      </c>
      <c r="M5009" s="325">
        <v>0</v>
      </c>
      <c r="N5009" s="324" t="s">
        <v>7279</v>
      </c>
    </row>
    <row r="5010" spans="2:14" ht="15" hidden="1" x14ac:dyDescent="0.25">
      <c r="B5010" s="326" t="s">
        <v>18651</v>
      </c>
      <c r="C5010" s="326" t="s">
        <v>1255</v>
      </c>
      <c r="D5010" s="326" t="s">
        <v>4183</v>
      </c>
      <c r="E5010" s="326" t="s">
        <v>18652</v>
      </c>
      <c r="F5010" s="326" t="s">
        <v>801</v>
      </c>
      <c r="G5010" s="326" t="s">
        <v>896</v>
      </c>
      <c r="H5010" s="326" t="s">
        <v>6249</v>
      </c>
      <c r="I5010" s="327">
        <v>0</v>
      </c>
      <c r="J5010" s="327">
        <v>0</v>
      </c>
      <c r="K5010" s="327">
        <v>0</v>
      </c>
      <c r="L5010" s="327">
        <v>0</v>
      </c>
      <c r="M5010" s="327">
        <v>0</v>
      </c>
      <c r="N5010" s="326" t="s">
        <v>7279</v>
      </c>
    </row>
    <row r="5011" spans="2:14" ht="15" hidden="1" x14ac:dyDescent="0.25">
      <c r="B5011" s="324" t="s">
        <v>18653</v>
      </c>
      <c r="C5011" s="324" t="s">
        <v>1255</v>
      </c>
      <c r="D5011" s="324" t="s">
        <v>4183</v>
      </c>
      <c r="E5011" s="324" t="s">
        <v>18654</v>
      </c>
      <c r="F5011" s="324" t="s">
        <v>801</v>
      </c>
      <c r="G5011" s="324" t="s">
        <v>896</v>
      </c>
      <c r="H5011" s="324" t="s">
        <v>6249</v>
      </c>
      <c r="I5011" s="325">
        <v>0</v>
      </c>
      <c r="J5011" s="325">
        <v>0</v>
      </c>
      <c r="K5011" s="325">
        <v>0</v>
      </c>
      <c r="L5011" s="325">
        <v>0</v>
      </c>
      <c r="M5011" s="325">
        <v>0</v>
      </c>
      <c r="N5011" s="324" t="s">
        <v>7279</v>
      </c>
    </row>
    <row r="5012" spans="2:14" ht="15" hidden="1" x14ac:dyDescent="0.25">
      <c r="B5012" s="326" t="s">
        <v>18655</v>
      </c>
      <c r="C5012" s="326" t="s">
        <v>1255</v>
      </c>
      <c r="D5012" s="326" t="s">
        <v>4183</v>
      </c>
      <c r="E5012" s="326" t="s">
        <v>18656</v>
      </c>
      <c r="F5012" s="326" t="s">
        <v>801</v>
      </c>
      <c r="G5012" s="326" t="s">
        <v>896</v>
      </c>
      <c r="H5012" s="326" t="s">
        <v>6249</v>
      </c>
      <c r="I5012" s="327">
        <v>0</v>
      </c>
      <c r="J5012" s="327">
        <v>0</v>
      </c>
      <c r="K5012" s="327">
        <v>0</v>
      </c>
      <c r="L5012" s="327">
        <v>0</v>
      </c>
      <c r="M5012" s="327">
        <v>0</v>
      </c>
      <c r="N5012" s="326" t="s">
        <v>7279</v>
      </c>
    </row>
    <row r="5013" spans="2:14" ht="15" hidden="1" x14ac:dyDescent="0.25">
      <c r="B5013" s="324" t="s">
        <v>18657</v>
      </c>
      <c r="C5013" s="324" t="s">
        <v>1255</v>
      </c>
      <c r="D5013" s="324" t="s">
        <v>4183</v>
      </c>
      <c r="E5013" s="324" t="s">
        <v>18658</v>
      </c>
      <c r="F5013" s="324" t="s">
        <v>2327</v>
      </c>
      <c r="G5013" s="324" t="s">
        <v>896</v>
      </c>
      <c r="H5013" s="324" t="s">
        <v>6249</v>
      </c>
      <c r="I5013" s="325">
        <v>0</v>
      </c>
      <c r="J5013" s="325">
        <v>0</v>
      </c>
      <c r="K5013" s="325">
        <v>0</v>
      </c>
      <c r="L5013" s="325">
        <v>0</v>
      </c>
      <c r="M5013" s="325">
        <v>0</v>
      </c>
      <c r="N5013" s="324" t="s">
        <v>7279</v>
      </c>
    </row>
    <row r="5014" spans="2:14" ht="15" hidden="1" x14ac:dyDescent="0.25">
      <c r="B5014" s="326" t="s">
        <v>18659</v>
      </c>
      <c r="C5014" s="326" t="s">
        <v>1255</v>
      </c>
      <c r="D5014" s="326" t="s">
        <v>4183</v>
      </c>
      <c r="E5014" s="326" t="s">
        <v>18660</v>
      </c>
      <c r="F5014" s="326" t="s">
        <v>2327</v>
      </c>
      <c r="G5014" s="326" t="s">
        <v>896</v>
      </c>
      <c r="H5014" s="326" t="s">
        <v>6249</v>
      </c>
      <c r="I5014" s="327">
        <v>0</v>
      </c>
      <c r="J5014" s="327">
        <v>0</v>
      </c>
      <c r="K5014" s="327">
        <v>0</v>
      </c>
      <c r="L5014" s="327">
        <v>0</v>
      </c>
      <c r="M5014" s="327">
        <v>0</v>
      </c>
      <c r="N5014" s="326" t="s">
        <v>7279</v>
      </c>
    </row>
    <row r="5015" spans="2:14" ht="15" hidden="1" x14ac:dyDescent="0.25">
      <c r="B5015" s="324" t="s">
        <v>18661</v>
      </c>
      <c r="C5015" s="324" t="s">
        <v>1255</v>
      </c>
      <c r="D5015" s="324" t="s">
        <v>4183</v>
      </c>
      <c r="E5015" s="324" t="s">
        <v>18662</v>
      </c>
      <c r="F5015" s="324" t="s">
        <v>801</v>
      </c>
      <c r="G5015" s="324" t="s">
        <v>896</v>
      </c>
      <c r="H5015" s="324" t="s">
        <v>6249</v>
      </c>
      <c r="I5015" s="325">
        <v>0</v>
      </c>
      <c r="J5015" s="325">
        <v>0</v>
      </c>
      <c r="K5015" s="325">
        <v>0</v>
      </c>
      <c r="L5015" s="325">
        <v>0</v>
      </c>
      <c r="M5015" s="325">
        <v>0</v>
      </c>
      <c r="N5015" s="324" t="s">
        <v>7279</v>
      </c>
    </row>
    <row r="5016" spans="2:14" ht="15" hidden="1" x14ac:dyDescent="0.25">
      <c r="B5016" s="326" t="s">
        <v>18663</v>
      </c>
      <c r="C5016" s="326" t="s">
        <v>1255</v>
      </c>
      <c r="D5016" s="326" t="s">
        <v>4183</v>
      </c>
      <c r="E5016" s="326" t="s">
        <v>18664</v>
      </c>
      <c r="F5016" s="326" t="s">
        <v>1226</v>
      </c>
      <c r="G5016" s="326" t="s">
        <v>896</v>
      </c>
      <c r="H5016" s="326" t="s">
        <v>6249</v>
      </c>
      <c r="I5016" s="327">
        <v>0</v>
      </c>
      <c r="J5016" s="327">
        <v>0</v>
      </c>
      <c r="K5016" s="327">
        <v>0</v>
      </c>
      <c r="L5016" s="327">
        <v>0</v>
      </c>
      <c r="M5016" s="327">
        <v>0</v>
      </c>
      <c r="N5016" s="326" t="s">
        <v>7279</v>
      </c>
    </row>
    <row r="5017" spans="2:14" ht="15" hidden="1" x14ac:dyDescent="0.25">
      <c r="B5017" s="324" t="s">
        <v>18665</v>
      </c>
      <c r="C5017" s="324" t="s">
        <v>1255</v>
      </c>
      <c r="D5017" s="324" t="s">
        <v>4183</v>
      </c>
      <c r="E5017" s="324" t="s">
        <v>18666</v>
      </c>
      <c r="F5017" s="324" t="s">
        <v>801</v>
      </c>
      <c r="G5017" s="324" t="s">
        <v>896</v>
      </c>
      <c r="H5017" s="324" t="s">
        <v>6249</v>
      </c>
      <c r="I5017" s="325">
        <v>0</v>
      </c>
      <c r="J5017" s="325">
        <v>0</v>
      </c>
      <c r="K5017" s="325">
        <v>0</v>
      </c>
      <c r="L5017" s="325">
        <v>0</v>
      </c>
      <c r="M5017" s="325">
        <v>0</v>
      </c>
      <c r="N5017" s="324" t="s">
        <v>7279</v>
      </c>
    </row>
    <row r="5018" spans="2:14" ht="15" hidden="1" x14ac:dyDescent="0.25">
      <c r="B5018" s="326" t="s">
        <v>18667</v>
      </c>
      <c r="C5018" s="326" t="s">
        <v>1255</v>
      </c>
      <c r="D5018" s="326" t="s">
        <v>4183</v>
      </c>
      <c r="E5018" s="326" t="s">
        <v>18668</v>
      </c>
      <c r="F5018" s="326" t="s">
        <v>2618</v>
      </c>
      <c r="G5018" s="326" t="s">
        <v>896</v>
      </c>
      <c r="H5018" s="326" t="s">
        <v>6249</v>
      </c>
      <c r="I5018" s="327">
        <v>0</v>
      </c>
      <c r="J5018" s="327">
        <v>0</v>
      </c>
      <c r="K5018" s="327">
        <v>0</v>
      </c>
      <c r="L5018" s="327">
        <v>0</v>
      </c>
      <c r="M5018" s="327">
        <v>0</v>
      </c>
      <c r="N5018" s="326" t="s">
        <v>7279</v>
      </c>
    </row>
    <row r="5019" spans="2:14" ht="15" hidden="1" x14ac:dyDescent="0.25">
      <c r="B5019" s="324" t="s">
        <v>18669</v>
      </c>
      <c r="C5019" s="324" t="s">
        <v>1255</v>
      </c>
      <c r="D5019" s="324" t="s">
        <v>4183</v>
      </c>
      <c r="E5019" s="324" t="s">
        <v>18670</v>
      </c>
      <c r="F5019" s="324" t="s">
        <v>801</v>
      </c>
      <c r="G5019" s="324" t="s">
        <v>896</v>
      </c>
      <c r="H5019" s="324" t="s">
        <v>6249</v>
      </c>
      <c r="I5019" s="325">
        <v>0</v>
      </c>
      <c r="J5019" s="325">
        <v>0</v>
      </c>
      <c r="K5019" s="325">
        <v>0</v>
      </c>
      <c r="L5019" s="325">
        <v>0</v>
      </c>
      <c r="M5019" s="325">
        <v>0</v>
      </c>
      <c r="N5019" s="324" t="s">
        <v>7279</v>
      </c>
    </row>
    <row r="5020" spans="2:14" ht="15" hidden="1" x14ac:dyDescent="0.25">
      <c r="B5020" s="326" t="s">
        <v>18671</v>
      </c>
      <c r="C5020" s="326" t="s">
        <v>1255</v>
      </c>
      <c r="D5020" s="326" t="s">
        <v>4183</v>
      </c>
      <c r="E5020" s="326" t="s">
        <v>18672</v>
      </c>
      <c r="F5020" s="326" t="s">
        <v>801</v>
      </c>
      <c r="G5020" s="326" t="s">
        <v>896</v>
      </c>
      <c r="H5020" s="326" t="s">
        <v>6249</v>
      </c>
      <c r="I5020" s="327">
        <v>0</v>
      </c>
      <c r="J5020" s="327">
        <v>0</v>
      </c>
      <c r="K5020" s="327">
        <v>0</v>
      </c>
      <c r="L5020" s="327">
        <v>0</v>
      </c>
      <c r="M5020" s="327">
        <v>0</v>
      </c>
      <c r="N5020" s="326" t="s">
        <v>7279</v>
      </c>
    </row>
    <row r="5021" spans="2:14" ht="15" hidden="1" x14ac:dyDescent="0.25">
      <c r="B5021" s="324" t="s">
        <v>18673</v>
      </c>
      <c r="C5021" s="324" t="s">
        <v>1255</v>
      </c>
      <c r="D5021" s="324" t="s">
        <v>4183</v>
      </c>
      <c r="E5021" s="324" t="s">
        <v>18674</v>
      </c>
      <c r="F5021" s="324" t="s">
        <v>801</v>
      </c>
      <c r="G5021" s="324" t="s">
        <v>896</v>
      </c>
      <c r="H5021" s="324" t="s">
        <v>6249</v>
      </c>
      <c r="I5021" s="325">
        <v>0</v>
      </c>
      <c r="J5021" s="325">
        <v>0</v>
      </c>
      <c r="K5021" s="325">
        <v>0</v>
      </c>
      <c r="L5021" s="325">
        <v>0</v>
      </c>
      <c r="M5021" s="325">
        <v>0</v>
      </c>
      <c r="N5021" s="324" t="s">
        <v>7279</v>
      </c>
    </row>
    <row r="5022" spans="2:14" ht="15" hidden="1" x14ac:dyDescent="0.25">
      <c r="B5022" s="326" t="s">
        <v>18675</v>
      </c>
      <c r="C5022" s="326" t="s">
        <v>1255</v>
      </c>
      <c r="D5022" s="326" t="s">
        <v>4183</v>
      </c>
      <c r="E5022" s="326" t="s">
        <v>18676</v>
      </c>
      <c r="F5022" s="326" t="s">
        <v>2327</v>
      </c>
      <c r="G5022" s="326" t="s">
        <v>896</v>
      </c>
      <c r="H5022" s="326" t="s">
        <v>6249</v>
      </c>
      <c r="I5022" s="327">
        <v>0</v>
      </c>
      <c r="J5022" s="327">
        <v>0</v>
      </c>
      <c r="K5022" s="327">
        <v>0</v>
      </c>
      <c r="L5022" s="327">
        <v>0</v>
      </c>
      <c r="M5022" s="327">
        <v>0</v>
      </c>
      <c r="N5022" s="326" t="s">
        <v>7279</v>
      </c>
    </row>
    <row r="5023" spans="2:14" ht="15" hidden="1" x14ac:dyDescent="0.25">
      <c r="B5023" s="324" t="s">
        <v>18677</v>
      </c>
      <c r="C5023" s="324" t="s">
        <v>1255</v>
      </c>
      <c r="D5023" s="324" t="s">
        <v>4183</v>
      </c>
      <c r="E5023" s="324" t="s">
        <v>18678</v>
      </c>
      <c r="F5023" s="324" t="s">
        <v>801</v>
      </c>
      <c r="G5023" s="324" t="s">
        <v>896</v>
      </c>
      <c r="H5023" s="324" t="s">
        <v>6249</v>
      </c>
      <c r="I5023" s="325">
        <v>0</v>
      </c>
      <c r="J5023" s="325">
        <v>0</v>
      </c>
      <c r="K5023" s="325">
        <v>0</v>
      </c>
      <c r="L5023" s="325">
        <v>0</v>
      </c>
      <c r="M5023" s="325">
        <v>0</v>
      </c>
      <c r="N5023" s="324" t="s">
        <v>7279</v>
      </c>
    </row>
    <row r="5024" spans="2:14" ht="15" hidden="1" x14ac:dyDescent="0.25">
      <c r="B5024" s="326" t="s">
        <v>18679</v>
      </c>
      <c r="C5024" s="326" t="s">
        <v>1255</v>
      </c>
      <c r="D5024" s="326" t="s">
        <v>4183</v>
      </c>
      <c r="E5024" s="326" t="s">
        <v>18680</v>
      </c>
      <c r="F5024" s="326" t="s">
        <v>2443</v>
      </c>
      <c r="G5024" s="326" t="s">
        <v>896</v>
      </c>
      <c r="H5024" s="326" t="s">
        <v>6249</v>
      </c>
      <c r="I5024" s="327">
        <v>0</v>
      </c>
      <c r="J5024" s="327">
        <v>0</v>
      </c>
      <c r="K5024" s="327">
        <v>0</v>
      </c>
      <c r="L5024" s="327">
        <v>0</v>
      </c>
      <c r="M5024" s="327">
        <v>0</v>
      </c>
      <c r="N5024" s="326" t="s">
        <v>7279</v>
      </c>
    </row>
    <row r="5025" spans="2:14" ht="15" hidden="1" x14ac:dyDescent="0.25">
      <c r="B5025" s="324" t="s">
        <v>18681</v>
      </c>
      <c r="C5025" s="324" t="s">
        <v>1255</v>
      </c>
      <c r="D5025" s="324" t="s">
        <v>4183</v>
      </c>
      <c r="E5025" s="324" t="s">
        <v>18682</v>
      </c>
      <c r="F5025" s="324" t="s">
        <v>801</v>
      </c>
      <c r="G5025" s="324" t="s">
        <v>896</v>
      </c>
      <c r="H5025" s="324" t="s">
        <v>6249</v>
      </c>
      <c r="I5025" s="325">
        <v>0</v>
      </c>
      <c r="J5025" s="325">
        <v>0</v>
      </c>
      <c r="K5025" s="325">
        <v>0</v>
      </c>
      <c r="L5025" s="325">
        <v>0</v>
      </c>
      <c r="M5025" s="325">
        <v>0</v>
      </c>
      <c r="N5025" s="324" t="s">
        <v>7279</v>
      </c>
    </row>
    <row r="5026" spans="2:14" ht="15" hidden="1" x14ac:dyDescent="0.25">
      <c r="B5026" s="326" t="s">
        <v>18683</v>
      </c>
      <c r="C5026" s="326" t="s">
        <v>1255</v>
      </c>
      <c r="D5026" s="326" t="s">
        <v>4183</v>
      </c>
      <c r="E5026" s="326" t="s">
        <v>18684</v>
      </c>
      <c r="F5026" s="326" t="s">
        <v>801</v>
      </c>
      <c r="G5026" s="326" t="s">
        <v>896</v>
      </c>
      <c r="H5026" s="326" t="s">
        <v>6249</v>
      </c>
      <c r="I5026" s="327">
        <v>0</v>
      </c>
      <c r="J5026" s="327">
        <v>0</v>
      </c>
      <c r="K5026" s="327">
        <v>0</v>
      </c>
      <c r="L5026" s="327">
        <v>0</v>
      </c>
      <c r="M5026" s="327">
        <v>0</v>
      </c>
      <c r="N5026" s="326" t="s">
        <v>7279</v>
      </c>
    </row>
    <row r="5027" spans="2:14" ht="15" hidden="1" x14ac:dyDescent="0.25">
      <c r="B5027" s="324" t="s">
        <v>18685</v>
      </c>
      <c r="C5027" s="324" t="s">
        <v>1255</v>
      </c>
      <c r="D5027" s="324" t="s">
        <v>4183</v>
      </c>
      <c r="E5027" s="324" t="s">
        <v>18686</v>
      </c>
      <c r="F5027" s="324" t="s">
        <v>1226</v>
      </c>
      <c r="G5027" s="324" t="s">
        <v>896</v>
      </c>
      <c r="H5027" s="324" t="s">
        <v>6249</v>
      </c>
      <c r="I5027" s="325">
        <v>0</v>
      </c>
      <c r="J5027" s="325">
        <v>0</v>
      </c>
      <c r="K5027" s="325">
        <v>0</v>
      </c>
      <c r="L5027" s="325">
        <v>0</v>
      </c>
      <c r="M5027" s="325">
        <v>0</v>
      </c>
      <c r="N5027" s="324" t="s">
        <v>7279</v>
      </c>
    </row>
    <row r="5028" spans="2:14" ht="15" hidden="1" x14ac:dyDescent="0.25">
      <c r="B5028" s="326" t="s">
        <v>18687</v>
      </c>
      <c r="C5028" s="326" t="s">
        <v>1255</v>
      </c>
      <c r="D5028" s="326" t="s">
        <v>4183</v>
      </c>
      <c r="E5028" s="326" t="s">
        <v>18688</v>
      </c>
      <c r="F5028" s="326" t="s">
        <v>2327</v>
      </c>
      <c r="G5028" s="326" t="s">
        <v>896</v>
      </c>
      <c r="H5028" s="326" t="s">
        <v>6249</v>
      </c>
      <c r="I5028" s="327">
        <v>0</v>
      </c>
      <c r="J5028" s="327">
        <v>0</v>
      </c>
      <c r="K5028" s="327">
        <v>0</v>
      </c>
      <c r="L5028" s="327">
        <v>0</v>
      </c>
      <c r="M5028" s="327">
        <v>0</v>
      </c>
      <c r="N5028" s="326" t="s">
        <v>7279</v>
      </c>
    </row>
    <row r="5029" spans="2:14" ht="15" hidden="1" x14ac:dyDescent="0.25">
      <c r="B5029" s="324" t="s">
        <v>18689</v>
      </c>
      <c r="C5029" s="324" t="s">
        <v>1255</v>
      </c>
      <c r="D5029" s="324" t="s">
        <v>4183</v>
      </c>
      <c r="E5029" s="324" t="s">
        <v>18690</v>
      </c>
      <c r="F5029" s="324" t="s">
        <v>801</v>
      </c>
      <c r="G5029" s="324" t="s">
        <v>896</v>
      </c>
      <c r="H5029" s="324" t="s">
        <v>6249</v>
      </c>
      <c r="I5029" s="325">
        <v>0</v>
      </c>
      <c r="J5029" s="325">
        <v>0</v>
      </c>
      <c r="K5029" s="325">
        <v>0</v>
      </c>
      <c r="L5029" s="325">
        <v>0</v>
      </c>
      <c r="M5029" s="325">
        <v>0</v>
      </c>
      <c r="N5029" s="324" t="s">
        <v>7279</v>
      </c>
    </row>
    <row r="5030" spans="2:14" ht="15" hidden="1" x14ac:dyDescent="0.25">
      <c r="B5030" s="326" t="s">
        <v>18691</v>
      </c>
      <c r="C5030" s="326" t="s">
        <v>1255</v>
      </c>
      <c r="D5030" s="326" t="s">
        <v>4183</v>
      </c>
      <c r="E5030" s="326" t="s">
        <v>18692</v>
      </c>
      <c r="F5030" s="326" t="s">
        <v>801</v>
      </c>
      <c r="G5030" s="326" t="s">
        <v>896</v>
      </c>
      <c r="H5030" s="326" t="s">
        <v>6249</v>
      </c>
      <c r="I5030" s="327">
        <v>0</v>
      </c>
      <c r="J5030" s="327">
        <v>0</v>
      </c>
      <c r="K5030" s="327">
        <v>0</v>
      </c>
      <c r="L5030" s="327">
        <v>0</v>
      </c>
      <c r="M5030" s="327">
        <v>0</v>
      </c>
      <c r="N5030" s="326" t="s">
        <v>7279</v>
      </c>
    </row>
    <row r="5031" spans="2:14" ht="15" hidden="1" x14ac:dyDescent="0.25">
      <c r="B5031" s="324" t="s">
        <v>18693</v>
      </c>
      <c r="C5031" s="324" t="s">
        <v>1255</v>
      </c>
      <c r="D5031" s="324" t="s">
        <v>4183</v>
      </c>
      <c r="E5031" s="324" t="s">
        <v>18694</v>
      </c>
      <c r="F5031" s="324" t="s">
        <v>801</v>
      </c>
      <c r="G5031" s="324" t="s">
        <v>896</v>
      </c>
      <c r="H5031" s="324" t="s">
        <v>6249</v>
      </c>
      <c r="I5031" s="325">
        <v>0</v>
      </c>
      <c r="J5031" s="325">
        <v>0</v>
      </c>
      <c r="K5031" s="325">
        <v>0</v>
      </c>
      <c r="L5031" s="325">
        <v>0</v>
      </c>
      <c r="M5031" s="325">
        <v>0</v>
      </c>
      <c r="N5031" s="324" t="s">
        <v>7279</v>
      </c>
    </row>
    <row r="5032" spans="2:14" ht="15" hidden="1" x14ac:dyDescent="0.25">
      <c r="B5032" s="326" t="s">
        <v>18695</v>
      </c>
      <c r="C5032" s="326" t="s">
        <v>1255</v>
      </c>
      <c r="D5032" s="326" t="s">
        <v>4183</v>
      </c>
      <c r="E5032" s="326" t="s">
        <v>18696</v>
      </c>
      <c r="F5032" s="326" t="s">
        <v>801</v>
      </c>
      <c r="G5032" s="326" t="s">
        <v>896</v>
      </c>
      <c r="H5032" s="326" t="s">
        <v>6249</v>
      </c>
      <c r="I5032" s="327">
        <v>0</v>
      </c>
      <c r="J5032" s="327">
        <v>0</v>
      </c>
      <c r="K5032" s="327">
        <v>0</v>
      </c>
      <c r="L5032" s="327">
        <v>0</v>
      </c>
      <c r="M5032" s="327">
        <v>0</v>
      </c>
      <c r="N5032" s="326" t="s">
        <v>7279</v>
      </c>
    </row>
    <row r="5033" spans="2:14" ht="15" hidden="1" x14ac:dyDescent="0.25">
      <c r="B5033" s="324" t="s">
        <v>18697</v>
      </c>
      <c r="C5033" s="324" t="s">
        <v>1255</v>
      </c>
      <c r="D5033" s="324" t="s">
        <v>4183</v>
      </c>
      <c r="E5033" s="324" t="s">
        <v>18698</v>
      </c>
      <c r="F5033" s="324" t="s">
        <v>801</v>
      </c>
      <c r="G5033" s="324" t="s">
        <v>896</v>
      </c>
      <c r="H5033" s="324" t="s">
        <v>6249</v>
      </c>
      <c r="I5033" s="325">
        <v>0</v>
      </c>
      <c r="J5033" s="325">
        <v>0</v>
      </c>
      <c r="K5033" s="325">
        <v>0</v>
      </c>
      <c r="L5033" s="325">
        <v>0</v>
      </c>
      <c r="M5033" s="325">
        <v>0</v>
      </c>
      <c r="N5033" s="324" t="s">
        <v>7279</v>
      </c>
    </row>
    <row r="5034" spans="2:14" ht="15" hidden="1" x14ac:dyDescent="0.25">
      <c r="B5034" s="326" t="s">
        <v>18699</v>
      </c>
      <c r="C5034" s="326" t="s">
        <v>1255</v>
      </c>
      <c r="D5034" s="326" t="s">
        <v>4183</v>
      </c>
      <c r="E5034" s="326" t="s">
        <v>18700</v>
      </c>
      <c r="F5034" s="326" t="s">
        <v>801</v>
      </c>
      <c r="G5034" s="326" t="s">
        <v>896</v>
      </c>
      <c r="H5034" s="326" t="s">
        <v>6249</v>
      </c>
      <c r="I5034" s="327">
        <v>0</v>
      </c>
      <c r="J5034" s="327">
        <v>0</v>
      </c>
      <c r="K5034" s="327">
        <v>0</v>
      </c>
      <c r="L5034" s="327">
        <v>0</v>
      </c>
      <c r="M5034" s="327">
        <v>0</v>
      </c>
      <c r="N5034" s="326" t="s">
        <v>7279</v>
      </c>
    </row>
    <row r="5035" spans="2:14" ht="15" hidden="1" x14ac:dyDescent="0.25">
      <c r="B5035" s="324" t="s">
        <v>18701</v>
      </c>
      <c r="C5035" s="324" t="s">
        <v>1255</v>
      </c>
      <c r="D5035" s="324" t="s">
        <v>4183</v>
      </c>
      <c r="E5035" s="324" t="s">
        <v>18702</v>
      </c>
      <c r="F5035" s="324" t="s">
        <v>2618</v>
      </c>
      <c r="G5035" s="324" t="s">
        <v>896</v>
      </c>
      <c r="H5035" s="324" t="s">
        <v>6249</v>
      </c>
      <c r="I5035" s="325">
        <v>0</v>
      </c>
      <c r="J5035" s="325">
        <v>0</v>
      </c>
      <c r="K5035" s="325">
        <v>0</v>
      </c>
      <c r="L5035" s="325">
        <v>0</v>
      </c>
      <c r="M5035" s="325">
        <v>0</v>
      </c>
      <c r="N5035" s="324" t="s">
        <v>7279</v>
      </c>
    </row>
    <row r="5036" spans="2:14" ht="15" hidden="1" x14ac:dyDescent="0.25">
      <c r="B5036" s="326" t="s">
        <v>18703</v>
      </c>
      <c r="C5036" s="326" t="s">
        <v>1255</v>
      </c>
      <c r="D5036" s="326" t="s">
        <v>4183</v>
      </c>
      <c r="E5036" s="326" t="s">
        <v>18704</v>
      </c>
      <c r="F5036" s="326" t="s">
        <v>2599</v>
      </c>
      <c r="G5036" s="326" t="s">
        <v>896</v>
      </c>
      <c r="H5036" s="326" t="s">
        <v>6249</v>
      </c>
      <c r="I5036" s="327">
        <v>0</v>
      </c>
      <c r="J5036" s="327">
        <v>0</v>
      </c>
      <c r="K5036" s="327">
        <v>0</v>
      </c>
      <c r="L5036" s="327">
        <v>0</v>
      </c>
      <c r="M5036" s="327">
        <v>0</v>
      </c>
      <c r="N5036" s="326" t="s">
        <v>7279</v>
      </c>
    </row>
    <row r="5037" spans="2:14" ht="15" hidden="1" x14ac:dyDescent="0.25">
      <c r="B5037" s="324" t="s">
        <v>18705</v>
      </c>
      <c r="C5037" s="324" t="s">
        <v>1255</v>
      </c>
      <c r="D5037" s="324" t="s">
        <v>4183</v>
      </c>
      <c r="E5037" s="324" t="s">
        <v>18706</v>
      </c>
      <c r="F5037" s="324" t="s">
        <v>801</v>
      </c>
      <c r="G5037" s="324" t="s">
        <v>896</v>
      </c>
      <c r="H5037" s="324" t="s">
        <v>6249</v>
      </c>
      <c r="I5037" s="325">
        <v>0</v>
      </c>
      <c r="J5037" s="325">
        <v>0</v>
      </c>
      <c r="K5037" s="325">
        <v>0</v>
      </c>
      <c r="L5037" s="325">
        <v>0</v>
      </c>
      <c r="M5037" s="325">
        <v>0</v>
      </c>
      <c r="N5037" s="324" t="s">
        <v>7279</v>
      </c>
    </row>
    <row r="5038" spans="2:14" ht="15" hidden="1" x14ac:dyDescent="0.25">
      <c r="B5038" s="326" t="s">
        <v>18707</v>
      </c>
      <c r="C5038" s="326" t="s">
        <v>1255</v>
      </c>
      <c r="D5038" s="326" t="s">
        <v>4183</v>
      </c>
      <c r="E5038" s="326" t="s">
        <v>18708</v>
      </c>
      <c r="F5038" s="326" t="s">
        <v>801</v>
      </c>
      <c r="G5038" s="326" t="s">
        <v>896</v>
      </c>
      <c r="H5038" s="326" t="s">
        <v>6249</v>
      </c>
      <c r="I5038" s="327">
        <v>0</v>
      </c>
      <c r="J5038" s="327">
        <v>0</v>
      </c>
      <c r="K5038" s="327">
        <v>0</v>
      </c>
      <c r="L5038" s="327">
        <v>0</v>
      </c>
      <c r="M5038" s="327">
        <v>0</v>
      </c>
      <c r="N5038" s="326" t="s">
        <v>7279</v>
      </c>
    </row>
    <row r="5039" spans="2:14" ht="15" hidden="1" x14ac:dyDescent="0.25">
      <c r="B5039" s="324" t="s">
        <v>18709</v>
      </c>
      <c r="C5039" s="324" t="s">
        <v>1255</v>
      </c>
      <c r="D5039" s="324" t="s">
        <v>4183</v>
      </c>
      <c r="E5039" s="324" t="s">
        <v>18710</v>
      </c>
      <c r="F5039" s="324" t="s">
        <v>2327</v>
      </c>
      <c r="G5039" s="324" t="s">
        <v>896</v>
      </c>
      <c r="H5039" s="324" t="s">
        <v>6249</v>
      </c>
      <c r="I5039" s="325">
        <v>0</v>
      </c>
      <c r="J5039" s="325">
        <v>0</v>
      </c>
      <c r="K5039" s="325">
        <v>0</v>
      </c>
      <c r="L5039" s="325">
        <v>0</v>
      </c>
      <c r="M5039" s="325">
        <v>0</v>
      </c>
      <c r="N5039" s="324" t="s">
        <v>7279</v>
      </c>
    </row>
    <row r="5040" spans="2:14" ht="15" hidden="1" x14ac:dyDescent="0.25">
      <c r="B5040" s="326" t="s">
        <v>18711</v>
      </c>
      <c r="C5040" s="326" t="s">
        <v>1255</v>
      </c>
      <c r="D5040" s="326" t="s">
        <v>4183</v>
      </c>
      <c r="E5040" s="326" t="s">
        <v>18712</v>
      </c>
      <c r="F5040" s="326" t="s">
        <v>2327</v>
      </c>
      <c r="G5040" s="326" t="s">
        <v>896</v>
      </c>
      <c r="H5040" s="326" t="s">
        <v>6249</v>
      </c>
      <c r="I5040" s="327">
        <v>0</v>
      </c>
      <c r="J5040" s="327">
        <v>0</v>
      </c>
      <c r="K5040" s="327">
        <v>0</v>
      </c>
      <c r="L5040" s="327">
        <v>0</v>
      </c>
      <c r="M5040" s="327">
        <v>0</v>
      </c>
      <c r="N5040" s="326" t="s">
        <v>7279</v>
      </c>
    </row>
    <row r="5041" spans="2:14" ht="15" hidden="1" x14ac:dyDescent="0.25">
      <c r="B5041" s="324" t="s">
        <v>18713</v>
      </c>
      <c r="C5041" s="324" t="s">
        <v>1255</v>
      </c>
      <c r="D5041" s="324" t="s">
        <v>4183</v>
      </c>
      <c r="E5041" s="324" t="s">
        <v>18714</v>
      </c>
      <c r="F5041" s="324" t="s">
        <v>801</v>
      </c>
      <c r="G5041" s="324" t="s">
        <v>896</v>
      </c>
      <c r="H5041" s="324" t="s">
        <v>6249</v>
      </c>
      <c r="I5041" s="325">
        <v>0</v>
      </c>
      <c r="J5041" s="325">
        <v>0</v>
      </c>
      <c r="K5041" s="325">
        <v>0</v>
      </c>
      <c r="L5041" s="325">
        <v>0</v>
      </c>
      <c r="M5041" s="325">
        <v>0</v>
      </c>
      <c r="N5041" s="324" t="s">
        <v>7279</v>
      </c>
    </row>
    <row r="5042" spans="2:14" ht="15" hidden="1" x14ac:dyDescent="0.25">
      <c r="B5042" s="326" t="s">
        <v>18715</v>
      </c>
      <c r="C5042" s="326" t="s">
        <v>1255</v>
      </c>
      <c r="D5042" s="326" t="s">
        <v>4183</v>
      </c>
      <c r="E5042" s="326" t="s">
        <v>18716</v>
      </c>
      <c r="F5042" s="326" t="s">
        <v>801</v>
      </c>
      <c r="G5042" s="326" t="s">
        <v>896</v>
      </c>
      <c r="H5042" s="326" t="s">
        <v>6249</v>
      </c>
      <c r="I5042" s="327">
        <v>0</v>
      </c>
      <c r="J5042" s="327">
        <v>0</v>
      </c>
      <c r="K5042" s="327">
        <v>0</v>
      </c>
      <c r="L5042" s="327">
        <v>0</v>
      </c>
      <c r="M5042" s="327">
        <v>0</v>
      </c>
      <c r="N5042" s="326" t="s">
        <v>7279</v>
      </c>
    </row>
    <row r="5043" spans="2:14" ht="15" hidden="1" x14ac:dyDescent="0.25">
      <c r="B5043" s="324" t="s">
        <v>18717</v>
      </c>
      <c r="C5043" s="324" t="s">
        <v>1255</v>
      </c>
      <c r="D5043" s="324" t="s">
        <v>4183</v>
      </c>
      <c r="E5043" s="324" t="s">
        <v>18718</v>
      </c>
      <c r="F5043" s="324" t="s">
        <v>2327</v>
      </c>
      <c r="G5043" s="324" t="s">
        <v>896</v>
      </c>
      <c r="H5043" s="324" t="s">
        <v>6249</v>
      </c>
      <c r="I5043" s="325">
        <v>0</v>
      </c>
      <c r="J5043" s="325">
        <v>0</v>
      </c>
      <c r="K5043" s="325">
        <v>0</v>
      </c>
      <c r="L5043" s="325">
        <v>0</v>
      </c>
      <c r="M5043" s="325">
        <v>0</v>
      </c>
      <c r="N5043" s="324" t="s">
        <v>7279</v>
      </c>
    </row>
    <row r="5044" spans="2:14" ht="15" hidden="1" x14ac:dyDescent="0.25">
      <c r="B5044" s="326" t="s">
        <v>18719</v>
      </c>
      <c r="C5044" s="326" t="s">
        <v>1255</v>
      </c>
      <c r="D5044" s="326" t="s">
        <v>4183</v>
      </c>
      <c r="E5044" s="326" t="s">
        <v>18720</v>
      </c>
      <c r="F5044" s="326" t="s">
        <v>801</v>
      </c>
      <c r="G5044" s="326" t="s">
        <v>896</v>
      </c>
      <c r="H5044" s="326" t="s">
        <v>6249</v>
      </c>
      <c r="I5044" s="327">
        <v>0</v>
      </c>
      <c r="J5044" s="327">
        <v>0</v>
      </c>
      <c r="K5044" s="327">
        <v>0</v>
      </c>
      <c r="L5044" s="327">
        <v>0</v>
      </c>
      <c r="M5044" s="327">
        <v>0</v>
      </c>
      <c r="N5044" s="326" t="s">
        <v>7279</v>
      </c>
    </row>
    <row r="5045" spans="2:14" ht="15" hidden="1" x14ac:dyDescent="0.25">
      <c r="B5045" s="324" t="s">
        <v>18721</v>
      </c>
      <c r="C5045" s="324" t="s">
        <v>1255</v>
      </c>
      <c r="D5045" s="324" t="s">
        <v>4183</v>
      </c>
      <c r="E5045" s="324" t="s">
        <v>18722</v>
      </c>
      <c r="F5045" s="324" t="s">
        <v>801</v>
      </c>
      <c r="G5045" s="324" t="s">
        <v>896</v>
      </c>
      <c r="H5045" s="324" t="s">
        <v>6249</v>
      </c>
      <c r="I5045" s="325">
        <v>0</v>
      </c>
      <c r="J5045" s="325">
        <v>0</v>
      </c>
      <c r="K5045" s="325">
        <v>0</v>
      </c>
      <c r="L5045" s="325">
        <v>0</v>
      </c>
      <c r="M5045" s="325">
        <v>0</v>
      </c>
      <c r="N5045" s="324" t="s">
        <v>7279</v>
      </c>
    </row>
    <row r="5046" spans="2:14" ht="15" hidden="1" x14ac:dyDescent="0.25">
      <c r="B5046" s="326" t="s">
        <v>18723</v>
      </c>
      <c r="C5046" s="326" t="s">
        <v>1255</v>
      </c>
      <c r="D5046" s="326" t="s">
        <v>4183</v>
      </c>
      <c r="E5046" s="326" t="s">
        <v>18724</v>
      </c>
      <c r="F5046" s="326" t="s">
        <v>801</v>
      </c>
      <c r="G5046" s="326" t="s">
        <v>896</v>
      </c>
      <c r="H5046" s="326" t="s">
        <v>6249</v>
      </c>
      <c r="I5046" s="327">
        <v>0</v>
      </c>
      <c r="J5046" s="327">
        <v>0</v>
      </c>
      <c r="K5046" s="327">
        <v>0</v>
      </c>
      <c r="L5046" s="327">
        <v>0</v>
      </c>
      <c r="M5046" s="327">
        <v>0</v>
      </c>
      <c r="N5046" s="326" t="s">
        <v>7279</v>
      </c>
    </row>
    <row r="5047" spans="2:14" ht="15" hidden="1" x14ac:dyDescent="0.25">
      <c r="B5047" s="324" t="s">
        <v>18725</v>
      </c>
      <c r="C5047" s="324" t="s">
        <v>1255</v>
      </c>
      <c r="D5047" s="324" t="s">
        <v>4183</v>
      </c>
      <c r="E5047" s="324" t="s">
        <v>18726</v>
      </c>
      <c r="F5047" s="324" t="s">
        <v>801</v>
      </c>
      <c r="G5047" s="324" t="s">
        <v>896</v>
      </c>
      <c r="H5047" s="324" t="s">
        <v>6249</v>
      </c>
      <c r="I5047" s="325">
        <v>0</v>
      </c>
      <c r="J5047" s="325">
        <v>0</v>
      </c>
      <c r="K5047" s="325">
        <v>0</v>
      </c>
      <c r="L5047" s="325">
        <v>0</v>
      </c>
      <c r="M5047" s="325">
        <v>0</v>
      </c>
      <c r="N5047" s="324" t="s">
        <v>7279</v>
      </c>
    </row>
    <row r="5048" spans="2:14" ht="15" hidden="1" x14ac:dyDescent="0.25">
      <c r="B5048" s="326" t="s">
        <v>18727</v>
      </c>
      <c r="C5048" s="326" t="s">
        <v>1255</v>
      </c>
      <c r="D5048" s="326" t="s">
        <v>4183</v>
      </c>
      <c r="E5048" s="326" t="s">
        <v>18728</v>
      </c>
      <c r="F5048" s="326" t="s">
        <v>2327</v>
      </c>
      <c r="G5048" s="326" t="s">
        <v>896</v>
      </c>
      <c r="H5048" s="326" t="s">
        <v>6249</v>
      </c>
      <c r="I5048" s="327">
        <v>0</v>
      </c>
      <c r="J5048" s="327">
        <v>0</v>
      </c>
      <c r="K5048" s="327">
        <v>0</v>
      </c>
      <c r="L5048" s="327">
        <v>0</v>
      </c>
      <c r="M5048" s="327">
        <v>0</v>
      </c>
      <c r="N5048" s="326" t="s">
        <v>7279</v>
      </c>
    </row>
    <row r="5049" spans="2:14" ht="15" hidden="1" x14ac:dyDescent="0.25">
      <c r="B5049" s="324" t="s">
        <v>18729</v>
      </c>
      <c r="C5049" s="324" t="s">
        <v>1255</v>
      </c>
      <c r="D5049" s="324" t="s">
        <v>4183</v>
      </c>
      <c r="E5049" s="324" t="s">
        <v>18730</v>
      </c>
      <c r="F5049" s="324" t="s">
        <v>801</v>
      </c>
      <c r="G5049" s="324" t="s">
        <v>896</v>
      </c>
      <c r="H5049" s="324" t="s">
        <v>6249</v>
      </c>
      <c r="I5049" s="325">
        <v>0</v>
      </c>
      <c r="J5049" s="325">
        <v>0</v>
      </c>
      <c r="K5049" s="325">
        <v>0</v>
      </c>
      <c r="L5049" s="325">
        <v>0</v>
      </c>
      <c r="M5049" s="325">
        <v>0</v>
      </c>
      <c r="N5049" s="324" t="s">
        <v>7279</v>
      </c>
    </row>
    <row r="5050" spans="2:14" ht="15" hidden="1" x14ac:dyDescent="0.25">
      <c r="B5050" s="326" t="s">
        <v>18731</v>
      </c>
      <c r="C5050" s="326" t="s">
        <v>1255</v>
      </c>
      <c r="D5050" s="326" t="s">
        <v>4183</v>
      </c>
      <c r="E5050" s="326" t="s">
        <v>18732</v>
      </c>
      <c r="F5050" s="326" t="s">
        <v>801</v>
      </c>
      <c r="G5050" s="326" t="s">
        <v>896</v>
      </c>
      <c r="H5050" s="326" t="s">
        <v>6249</v>
      </c>
      <c r="I5050" s="327">
        <v>0</v>
      </c>
      <c r="J5050" s="327">
        <v>0</v>
      </c>
      <c r="K5050" s="327">
        <v>0</v>
      </c>
      <c r="L5050" s="327">
        <v>0</v>
      </c>
      <c r="M5050" s="327">
        <v>0</v>
      </c>
      <c r="N5050" s="326" t="s">
        <v>7279</v>
      </c>
    </row>
    <row r="5051" spans="2:14" ht="15" hidden="1" x14ac:dyDescent="0.25">
      <c r="B5051" s="324" t="s">
        <v>18733</v>
      </c>
      <c r="C5051" s="324" t="s">
        <v>1255</v>
      </c>
      <c r="D5051" s="324" t="s">
        <v>4183</v>
      </c>
      <c r="E5051" s="324" t="s">
        <v>18734</v>
      </c>
      <c r="F5051" s="324" t="s">
        <v>801</v>
      </c>
      <c r="G5051" s="324" t="s">
        <v>896</v>
      </c>
      <c r="H5051" s="324" t="s">
        <v>6249</v>
      </c>
      <c r="I5051" s="325">
        <v>0</v>
      </c>
      <c r="J5051" s="325">
        <v>0</v>
      </c>
      <c r="K5051" s="325">
        <v>0</v>
      </c>
      <c r="L5051" s="325">
        <v>0</v>
      </c>
      <c r="M5051" s="325">
        <v>0</v>
      </c>
      <c r="N5051" s="324" t="s">
        <v>7279</v>
      </c>
    </row>
    <row r="5052" spans="2:14" ht="15" hidden="1" x14ac:dyDescent="0.25">
      <c r="B5052" s="326" t="s">
        <v>18735</v>
      </c>
      <c r="C5052" s="326" t="s">
        <v>1255</v>
      </c>
      <c r="D5052" s="326" t="s">
        <v>4183</v>
      </c>
      <c r="E5052" s="326" t="s">
        <v>18736</v>
      </c>
      <c r="F5052" s="326" t="s">
        <v>801</v>
      </c>
      <c r="G5052" s="326" t="s">
        <v>896</v>
      </c>
      <c r="H5052" s="326" t="s">
        <v>6249</v>
      </c>
      <c r="I5052" s="327">
        <v>0</v>
      </c>
      <c r="J5052" s="327">
        <v>0</v>
      </c>
      <c r="K5052" s="327">
        <v>0</v>
      </c>
      <c r="L5052" s="327">
        <v>0</v>
      </c>
      <c r="M5052" s="327">
        <v>0</v>
      </c>
      <c r="N5052" s="326" t="s">
        <v>7279</v>
      </c>
    </row>
    <row r="5053" spans="2:14" ht="15" hidden="1" x14ac:dyDescent="0.25">
      <c r="B5053" s="324" t="s">
        <v>18737</v>
      </c>
      <c r="C5053" s="324" t="s">
        <v>1255</v>
      </c>
      <c r="D5053" s="324" t="s">
        <v>4183</v>
      </c>
      <c r="E5053" s="324" t="s">
        <v>18738</v>
      </c>
      <c r="F5053" s="324" t="s">
        <v>3788</v>
      </c>
      <c r="G5053" s="324" t="s">
        <v>896</v>
      </c>
      <c r="H5053" s="324" t="s">
        <v>6249</v>
      </c>
      <c r="I5053" s="325">
        <v>0</v>
      </c>
      <c r="J5053" s="325">
        <v>0</v>
      </c>
      <c r="K5053" s="325">
        <v>0</v>
      </c>
      <c r="L5053" s="325">
        <v>0</v>
      </c>
      <c r="M5053" s="325">
        <v>0</v>
      </c>
      <c r="N5053" s="324" t="s">
        <v>7279</v>
      </c>
    </row>
    <row r="5054" spans="2:14" ht="15" hidden="1" x14ac:dyDescent="0.25">
      <c r="B5054" s="326" t="s">
        <v>18739</v>
      </c>
      <c r="C5054" s="326" t="s">
        <v>1255</v>
      </c>
      <c r="D5054" s="326" t="s">
        <v>4183</v>
      </c>
      <c r="E5054" s="326" t="s">
        <v>18740</v>
      </c>
      <c r="F5054" s="326" t="s">
        <v>801</v>
      </c>
      <c r="G5054" s="326" t="s">
        <v>896</v>
      </c>
      <c r="H5054" s="326" t="s">
        <v>6249</v>
      </c>
      <c r="I5054" s="327">
        <v>0</v>
      </c>
      <c r="J5054" s="327">
        <v>0</v>
      </c>
      <c r="K5054" s="327">
        <v>0</v>
      </c>
      <c r="L5054" s="327">
        <v>0</v>
      </c>
      <c r="M5054" s="327">
        <v>0</v>
      </c>
      <c r="N5054" s="326" t="s">
        <v>7279</v>
      </c>
    </row>
    <row r="5055" spans="2:14" ht="15" hidden="1" x14ac:dyDescent="0.25">
      <c r="B5055" s="324" t="s">
        <v>18741</v>
      </c>
      <c r="C5055" s="324" t="s">
        <v>1255</v>
      </c>
      <c r="D5055" s="324" t="s">
        <v>4183</v>
      </c>
      <c r="E5055" s="324" t="s">
        <v>18742</v>
      </c>
      <c r="F5055" s="324" t="s">
        <v>801</v>
      </c>
      <c r="G5055" s="324" t="s">
        <v>896</v>
      </c>
      <c r="H5055" s="324" t="s">
        <v>6249</v>
      </c>
      <c r="I5055" s="325">
        <v>0</v>
      </c>
      <c r="J5055" s="325">
        <v>0</v>
      </c>
      <c r="K5055" s="325">
        <v>0</v>
      </c>
      <c r="L5055" s="325">
        <v>0</v>
      </c>
      <c r="M5055" s="325">
        <v>0</v>
      </c>
      <c r="N5055" s="324" t="s">
        <v>7279</v>
      </c>
    </row>
    <row r="5056" spans="2:14" ht="15" hidden="1" x14ac:dyDescent="0.25">
      <c r="B5056" s="326" t="s">
        <v>18743</v>
      </c>
      <c r="C5056" s="326" t="s">
        <v>1255</v>
      </c>
      <c r="D5056" s="326" t="s">
        <v>4183</v>
      </c>
      <c r="E5056" s="326" t="s">
        <v>18744</v>
      </c>
      <c r="F5056" s="326" t="s">
        <v>801</v>
      </c>
      <c r="G5056" s="326" t="s">
        <v>896</v>
      </c>
      <c r="H5056" s="326" t="s">
        <v>6249</v>
      </c>
      <c r="I5056" s="327">
        <v>0</v>
      </c>
      <c r="J5056" s="327">
        <v>0</v>
      </c>
      <c r="K5056" s="327">
        <v>0</v>
      </c>
      <c r="L5056" s="327">
        <v>0</v>
      </c>
      <c r="M5056" s="327">
        <v>0</v>
      </c>
      <c r="N5056" s="326" t="s">
        <v>7279</v>
      </c>
    </row>
    <row r="5057" spans="2:14" ht="15" hidden="1" x14ac:dyDescent="0.25">
      <c r="B5057" s="324" t="s">
        <v>18745</v>
      </c>
      <c r="C5057" s="324" t="s">
        <v>1255</v>
      </c>
      <c r="D5057" s="324" t="s">
        <v>4183</v>
      </c>
      <c r="E5057" s="324" t="s">
        <v>18746</v>
      </c>
      <c r="F5057" s="324" t="s">
        <v>801</v>
      </c>
      <c r="G5057" s="324" t="s">
        <v>896</v>
      </c>
      <c r="H5057" s="324" t="s">
        <v>6249</v>
      </c>
      <c r="I5057" s="325">
        <v>0</v>
      </c>
      <c r="J5057" s="325">
        <v>0</v>
      </c>
      <c r="K5057" s="325">
        <v>0</v>
      </c>
      <c r="L5057" s="325">
        <v>0</v>
      </c>
      <c r="M5057" s="325">
        <v>0</v>
      </c>
      <c r="N5057" s="324" t="s">
        <v>7279</v>
      </c>
    </row>
    <row r="5058" spans="2:14" ht="15" hidden="1" x14ac:dyDescent="0.25">
      <c r="B5058" s="326" t="s">
        <v>18747</v>
      </c>
      <c r="C5058" s="326" t="s">
        <v>1255</v>
      </c>
      <c r="D5058" s="326" t="s">
        <v>4183</v>
      </c>
      <c r="E5058" s="326" t="s">
        <v>18748</v>
      </c>
      <c r="F5058" s="326" t="s">
        <v>2327</v>
      </c>
      <c r="G5058" s="326" t="s">
        <v>896</v>
      </c>
      <c r="H5058" s="326" t="s">
        <v>6249</v>
      </c>
      <c r="I5058" s="327">
        <v>0</v>
      </c>
      <c r="J5058" s="327">
        <v>0</v>
      </c>
      <c r="K5058" s="327">
        <v>0</v>
      </c>
      <c r="L5058" s="327">
        <v>0</v>
      </c>
      <c r="M5058" s="327">
        <v>0</v>
      </c>
      <c r="N5058" s="326" t="s">
        <v>7279</v>
      </c>
    </row>
    <row r="5059" spans="2:14" ht="15" hidden="1" x14ac:dyDescent="0.25">
      <c r="B5059" s="324" t="s">
        <v>18749</v>
      </c>
      <c r="C5059" s="324" t="s">
        <v>1255</v>
      </c>
      <c r="D5059" s="324" t="s">
        <v>4183</v>
      </c>
      <c r="E5059" s="324" t="s">
        <v>18750</v>
      </c>
      <c r="F5059" s="324" t="s">
        <v>2327</v>
      </c>
      <c r="G5059" s="324" t="s">
        <v>896</v>
      </c>
      <c r="H5059" s="324" t="s">
        <v>6249</v>
      </c>
      <c r="I5059" s="325">
        <v>0</v>
      </c>
      <c r="J5059" s="325">
        <v>0</v>
      </c>
      <c r="K5059" s="325">
        <v>0</v>
      </c>
      <c r="L5059" s="325">
        <v>0</v>
      </c>
      <c r="M5059" s="325">
        <v>0</v>
      </c>
      <c r="N5059" s="324" t="s">
        <v>7279</v>
      </c>
    </row>
    <row r="5060" spans="2:14" ht="15" hidden="1" x14ac:dyDescent="0.25">
      <c r="B5060" s="326" t="s">
        <v>18751</v>
      </c>
      <c r="C5060" s="326" t="s">
        <v>1255</v>
      </c>
      <c r="D5060" s="326" t="s">
        <v>4183</v>
      </c>
      <c r="E5060" s="326" t="s">
        <v>18752</v>
      </c>
      <c r="F5060" s="326" t="s">
        <v>801</v>
      </c>
      <c r="G5060" s="326" t="s">
        <v>896</v>
      </c>
      <c r="H5060" s="326" t="s">
        <v>6249</v>
      </c>
      <c r="I5060" s="327">
        <v>0</v>
      </c>
      <c r="J5060" s="327">
        <v>0</v>
      </c>
      <c r="K5060" s="327">
        <v>0</v>
      </c>
      <c r="L5060" s="327">
        <v>0</v>
      </c>
      <c r="M5060" s="327">
        <v>0</v>
      </c>
      <c r="N5060" s="326" t="s">
        <v>7279</v>
      </c>
    </row>
    <row r="5061" spans="2:14" ht="15" hidden="1" x14ac:dyDescent="0.25">
      <c r="B5061" s="324" t="s">
        <v>18753</v>
      </c>
      <c r="C5061" s="324" t="s">
        <v>1255</v>
      </c>
      <c r="D5061" s="324" t="s">
        <v>4183</v>
      </c>
      <c r="E5061" s="324" t="s">
        <v>18754</v>
      </c>
      <c r="F5061" s="324" t="s">
        <v>801</v>
      </c>
      <c r="G5061" s="324" t="s">
        <v>896</v>
      </c>
      <c r="H5061" s="324" t="s">
        <v>6249</v>
      </c>
      <c r="I5061" s="325">
        <v>0</v>
      </c>
      <c r="J5061" s="325">
        <v>0</v>
      </c>
      <c r="K5061" s="325">
        <v>0</v>
      </c>
      <c r="L5061" s="325">
        <v>0</v>
      </c>
      <c r="M5061" s="325">
        <v>0</v>
      </c>
      <c r="N5061" s="324" t="s">
        <v>7279</v>
      </c>
    </row>
    <row r="5062" spans="2:14" ht="15" hidden="1" x14ac:dyDescent="0.25">
      <c r="B5062" s="326" t="s">
        <v>18755</v>
      </c>
      <c r="C5062" s="326" t="s">
        <v>1255</v>
      </c>
      <c r="D5062" s="326" t="s">
        <v>4183</v>
      </c>
      <c r="E5062" s="326" t="s">
        <v>18756</v>
      </c>
      <c r="F5062" s="326" t="s">
        <v>2327</v>
      </c>
      <c r="G5062" s="326" t="s">
        <v>896</v>
      </c>
      <c r="H5062" s="326" t="s">
        <v>6249</v>
      </c>
      <c r="I5062" s="327">
        <v>0</v>
      </c>
      <c r="J5062" s="327">
        <v>0</v>
      </c>
      <c r="K5062" s="327">
        <v>0</v>
      </c>
      <c r="L5062" s="327">
        <v>0</v>
      </c>
      <c r="M5062" s="327">
        <v>0</v>
      </c>
      <c r="N5062" s="326" t="s">
        <v>7279</v>
      </c>
    </row>
    <row r="5063" spans="2:14" ht="15" hidden="1" x14ac:dyDescent="0.25">
      <c r="B5063" s="324" t="s">
        <v>18757</v>
      </c>
      <c r="C5063" s="324" t="s">
        <v>1255</v>
      </c>
      <c r="D5063" s="324" t="s">
        <v>4183</v>
      </c>
      <c r="E5063" s="324" t="s">
        <v>18758</v>
      </c>
      <c r="F5063" s="324" t="s">
        <v>2327</v>
      </c>
      <c r="G5063" s="324" t="s">
        <v>896</v>
      </c>
      <c r="H5063" s="324" t="s">
        <v>6249</v>
      </c>
      <c r="I5063" s="325">
        <v>0</v>
      </c>
      <c r="J5063" s="325">
        <v>0</v>
      </c>
      <c r="K5063" s="325">
        <v>0</v>
      </c>
      <c r="L5063" s="325">
        <v>0</v>
      </c>
      <c r="M5063" s="325">
        <v>0</v>
      </c>
      <c r="N5063" s="324" t="s">
        <v>7279</v>
      </c>
    </row>
    <row r="5064" spans="2:14" ht="15" hidden="1" x14ac:dyDescent="0.25">
      <c r="B5064" s="326" t="s">
        <v>18759</v>
      </c>
      <c r="C5064" s="326" t="s">
        <v>1255</v>
      </c>
      <c r="D5064" s="326" t="s">
        <v>4183</v>
      </c>
      <c r="E5064" s="326" t="s">
        <v>18760</v>
      </c>
      <c r="F5064" s="326" t="s">
        <v>2327</v>
      </c>
      <c r="G5064" s="326" t="s">
        <v>896</v>
      </c>
      <c r="H5064" s="326" t="s">
        <v>6249</v>
      </c>
      <c r="I5064" s="327">
        <v>0</v>
      </c>
      <c r="J5064" s="327">
        <v>0</v>
      </c>
      <c r="K5064" s="327">
        <v>0</v>
      </c>
      <c r="L5064" s="327">
        <v>0</v>
      </c>
      <c r="M5064" s="327">
        <v>0</v>
      </c>
      <c r="N5064" s="326" t="s">
        <v>7279</v>
      </c>
    </row>
    <row r="5065" spans="2:14" ht="15" hidden="1" x14ac:dyDescent="0.25">
      <c r="B5065" s="324" t="s">
        <v>18761</v>
      </c>
      <c r="C5065" s="324" t="s">
        <v>1255</v>
      </c>
      <c r="D5065" s="324" t="s">
        <v>4183</v>
      </c>
      <c r="E5065" s="324" t="s">
        <v>18762</v>
      </c>
      <c r="F5065" s="324" t="s">
        <v>2327</v>
      </c>
      <c r="G5065" s="324" t="s">
        <v>896</v>
      </c>
      <c r="H5065" s="324" t="s">
        <v>6249</v>
      </c>
      <c r="I5065" s="325">
        <v>0</v>
      </c>
      <c r="J5065" s="325">
        <v>0</v>
      </c>
      <c r="K5065" s="325">
        <v>0</v>
      </c>
      <c r="L5065" s="325">
        <v>0</v>
      </c>
      <c r="M5065" s="325">
        <v>0</v>
      </c>
      <c r="N5065" s="324" t="s">
        <v>7279</v>
      </c>
    </row>
    <row r="5066" spans="2:14" ht="15" hidden="1" x14ac:dyDescent="0.25">
      <c r="B5066" s="326" t="s">
        <v>18763</v>
      </c>
      <c r="C5066" s="326" t="s">
        <v>1255</v>
      </c>
      <c r="D5066" s="326" t="s">
        <v>4183</v>
      </c>
      <c r="E5066" s="326" t="s">
        <v>18764</v>
      </c>
      <c r="F5066" s="326" t="s">
        <v>2327</v>
      </c>
      <c r="G5066" s="326" t="s">
        <v>896</v>
      </c>
      <c r="H5066" s="326" t="s">
        <v>6249</v>
      </c>
      <c r="I5066" s="327">
        <v>0</v>
      </c>
      <c r="J5066" s="327">
        <v>0</v>
      </c>
      <c r="K5066" s="327">
        <v>0</v>
      </c>
      <c r="L5066" s="327">
        <v>0</v>
      </c>
      <c r="M5066" s="327">
        <v>0</v>
      </c>
      <c r="N5066" s="326" t="s">
        <v>7279</v>
      </c>
    </row>
    <row r="5067" spans="2:14" ht="15" hidden="1" x14ac:dyDescent="0.25">
      <c r="B5067" s="324" t="s">
        <v>18765</v>
      </c>
      <c r="C5067" s="324" t="s">
        <v>1255</v>
      </c>
      <c r="D5067" s="324" t="s">
        <v>4183</v>
      </c>
      <c r="E5067" s="324" t="s">
        <v>18766</v>
      </c>
      <c r="F5067" s="324" t="s">
        <v>2327</v>
      </c>
      <c r="G5067" s="324" t="s">
        <v>896</v>
      </c>
      <c r="H5067" s="324" t="s">
        <v>6249</v>
      </c>
      <c r="I5067" s="325">
        <v>0</v>
      </c>
      <c r="J5067" s="325">
        <v>0</v>
      </c>
      <c r="K5067" s="325">
        <v>0</v>
      </c>
      <c r="L5067" s="325">
        <v>0</v>
      </c>
      <c r="M5067" s="325">
        <v>0</v>
      </c>
      <c r="N5067" s="324" t="s">
        <v>7279</v>
      </c>
    </row>
    <row r="5068" spans="2:14" ht="15" hidden="1" x14ac:dyDescent="0.25">
      <c r="B5068" s="326" t="s">
        <v>18767</v>
      </c>
      <c r="C5068" s="326" t="s">
        <v>1255</v>
      </c>
      <c r="D5068" s="326" t="s">
        <v>4183</v>
      </c>
      <c r="E5068" s="326" t="s">
        <v>18768</v>
      </c>
      <c r="F5068" s="326" t="s">
        <v>2327</v>
      </c>
      <c r="G5068" s="326" t="s">
        <v>896</v>
      </c>
      <c r="H5068" s="326" t="s">
        <v>6249</v>
      </c>
      <c r="I5068" s="327">
        <v>0</v>
      </c>
      <c r="J5068" s="327">
        <v>0</v>
      </c>
      <c r="K5068" s="327">
        <v>0</v>
      </c>
      <c r="L5068" s="327">
        <v>0</v>
      </c>
      <c r="M5068" s="327">
        <v>0</v>
      </c>
      <c r="N5068" s="326" t="s">
        <v>7279</v>
      </c>
    </row>
    <row r="5069" spans="2:14" ht="15" hidden="1" x14ac:dyDescent="0.25">
      <c r="B5069" s="324" t="s">
        <v>18769</v>
      </c>
      <c r="C5069" s="324" t="s">
        <v>1255</v>
      </c>
      <c r="D5069" s="324" t="s">
        <v>4183</v>
      </c>
      <c r="E5069" s="324" t="s">
        <v>18770</v>
      </c>
      <c r="F5069" s="324" t="s">
        <v>2327</v>
      </c>
      <c r="G5069" s="324" t="s">
        <v>896</v>
      </c>
      <c r="H5069" s="324" t="s">
        <v>6249</v>
      </c>
      <c r="I5069" s="325">
        <v>0</v>
      </c>
      <c r="J5069" s="325">
        <v>0</v>
      </c>
      <c r="K5069" s="325">
        <v>0</v>
      </c>
      <c r="L5069" s="325">
        <v>0</v>
      </c>
      <c r="M5069" s="325">
        <v>0</v>
      </c>
      <c r="N5069" s="324" t="s">
        <v>7279</v>
      </c>
    </row>
    <row r="5070" spans="2:14" ht="15" hidden="1" x14ac:dyDescent="0.25">
      <c r="B5070" s="326" t="s">
        <v>18771</v>
      </c>
      <c r="C5070" s="326" t="s">
        <v>1255</v>
      </c>
      <c r="D5070" s="326" t="s">
        <v>4183</v>
      </c>
      <c r="E5070" s="326" t="s">
        <v>18772</v>
      </c>
      <c r="F5070" s="326" t="s">
        <v>2327</v>
      </c>
      <c r="G5070" s="326" t="s">
        <v>896</v>
      </c>
      <c r="H5070" s="326" t="s">
        <v>6249</v>
      </c>
      <c r="I5070" s="327">
        <v>0</v>
      </c>
      <c r="J5070" s="327">
        <v>0</v>
      </c>
      <c r="K5070" s="327">
        <v>0</v>
      </c>
      <c r="L5070" s="327">
        <v>0</v>
      </c>
      <c r="M5070" s="327">
        <v>0</v>
      </c>
      <c r="N5070" s="326" t="s">
        <v>7279</v>
      </c>
    </row>
    <row r="5071" spans="2:14" ht="15" hidden="1" x14ac:dyDescent="0.25">
      <c r="B5071" s="324" t="s">
        <v>18773</v>
      </c>
      <c r="C5071" s="324" t="s">
        <v>1255</v>
      </c>
      <c r="D5071" s="324" t="s">
        <v>4183</v>
      </c>
      <c r="E5071" s="324" t="s">
        <v>18774</v>
      </c>
      <c r="F5071" s="324" t="s">
        <v>2327</v>
      </c>
      <c r="G5071" s="324" t="s">
        <v>896</v>
      </c>
      <c r="H5071" s="324" t="s">
        <v>6249</v>
      </c>
      <c r="I5071" s="325">
        <v>0</v>
      </c>
      <c r="J5071" s="325">
        <v>0</v>
      </c>
      <c r="K5071" s="325">
        <v>0</v>
      </c>
      <c r="L5071" s="325">
        <v>0</v>
      </c>
      <c r="M5071" s="325">
        <v>0</v>
      </c>
      <c r="N5071" s="324" t="s">
        <v>7279</v>
      </c>
    </row>
    <row r="5072" spans="2:14" ht="15" hidden="1" x14ac:dyDescent="0.25">
      <c r="B5072" s="326" t="s">
        <v>18775</v>
      </c>
      <c r="C5072" s="326" t="s">
        <v>1255</v>
      </c>
      <c r="D5072" s="326" t="s">
        <v>4183</v>
      </c>
      <c r="E5072" s="326" t="s">
        <v>18776</v>
      </c>
      <c r="F5072" s="326" t="s">
        <v>2327</v>
      </c>
      <c r="G5072" s="326" t="s">
        <v>896</v>
      </c>
      <c r="H5072" s="326" t="s">
        <v>6249</v>
      </c>
      <c r="I5072" s="327">
        <v>0</v>
      </c>
      <c r="J5072" s="327">
        <v>0</v>
      </c>
      <c r="K5072" s="327">
        <v>0</v>
      </c>
      <c r="L5072" s="327">
        <v>0</v>
      </c>
      <c r="M5072" s="327">
        <v>0</v>
      </c>
      <c r="N5072" s="326" t="s">
        <v>7279</v>
      </c>
    </row>
    <row r="5073" spans="1:14" ht="15" hidden="1" x14ac:dyDescent="0.25">
      <c r="B5073" s="324" t="s">
        <v>18777</v>
      </c>
      <c r="C5073" s="324" t="s">
        <v>1255</v>
      </c>
      <c r="D5073" s="324" t="s">
        <v>4183</v>
      </c>
      <c r="E5073" s="324" t="s">
        <v>18778</v>
      </c>
      <c r="F5073" s="324" t="s">
        <v>801</v>
      </c>
      <c r="G5073" s="324" t="s">
        <v>896</v>
      </c>
      <c r="H5073" s="324" t="s">
        <v>6249</v>
      </c>
      <c r="I5073" s="325">
        <v>0</v>
      </c>
      <c r="J5073" s="325">
        <v>0</v>
      </c>
      <c r="K5073" s="325">
        <v>0</v>
      </c>
      <c r="L5073" s="325">
        <v>0</v>
      </c>
      <c r="M5073" s="325">
        <v>0</v>
      </c>
      <c r="N5073" s="324" t="s">
        <v>7279</v>
      </c>
    </row>
    <row r="5074" spans="1:14" ht="15" hidden="1" x14ac:dyDescent="0.25">
      <c r="B5074" s="326" t="s">
        <v>18779</v>
      </c>
      <c r="C5074" s="326" t="s">
        <v>1255</v>
      </c>
      <c r="D5074" s="326" t="s">
        <v>4183</v>
      </c>
      <c r="E5074" s="326" t="s">
        <v>18780</v>
      </c>
      <c r="F5074" s="326" t="s">
        <v>2327</v>
      </c>
      <c r="G5074" s="326" t="s">
        <v>896</v>
      </c>
      <c r="H5074" s="326" t="s">
        <v>6249</v>
      </c>
      <c r="I5074" s="327">
        <v>0</v>
      </c>
      <c r="J5074" s="327">
        <v>0</v>
      </c>
      <c r="K5074" s="327">
        <v>0</v>
      </c>
      <c r="L5074" s="327">
        <v>0</v>
      </c>
      <c r="M5074" s="327">
        <v>0</v>
      </c>
      <c r="N5074" s="326" t="s">
        <v>7279</v>
      </c>
    </row>
    <row r="5075" spans="1:14" ht="15" hidden="1" x14ac:dyDescent="0.25">
      <c r="B5075" s="324" t="s">
        <v>18781</v>
      </c>
      <c r="C5075" s="324" t="s">
        <v>1255</v>
      </c>
      <c r="D5075" s="324" t="s">
        <v>4183</v>
      </c>
      <c r="E5075" s="324" t="s">
        <v>18782</v>
      </c>
      <c r="F5075" s="324" t="s">
        <v>2327</v>
      </c>
      <c r="G5075" s="324" t="s">
        <v>896</v>
      </c>
      <c r="H5075" s="324" t="s">
        <v>6249</v>
      </c>
      <c r="I5075" s="325">
        <v>0</v>
      </c>
      <c r="J5075" s="325">
        <v>0</v>
      </c>
      <c r="K5075" s="325">
        <v>0</v>
      </c>
      <c r="L5075" s="325">
        <v>0</v>
      </c>
      <c r="M5075" s="325">
        <v>0</v>
      </c>
      <c r="N5075" s="324" t="s">
        <v>7279</v>
      </c>
    </row>
    <row r="5076" spans="1:14" ht="15" hidden="1" x14ac:dyDescent="0.25">
      <c r="B5076" s="326" t="s">
        <v>18783</v>
      </c>
      <c r="C5076" s="326" t="s">
        <v>1255</v>
      </c>
      <c r="D5076" s="326" t="s">
        <v>4183</v>
      </c>
      <c r="E5076" s="326" t="s">
        <v>18784</v>
      </c>
      <c r="F5076" s="326" t="s">
        <v>3788</v>
      </c>
      <c r="G5076" s="326" t="s">
        <v>896</v>
      </c>
      <c r="H5076" s="326" t="s">
        <v>6249</v>
      </c>
      <c r="I5076" s="327">
        <v>0</v>
      </c>
      <c r="J5076" s="327">
        <v>0</v>
      </c>
      <c r="K5076" s="327">
        <v>0</v>
      </c>
      <c r="L5076" s="327">
        <v>0</v>
      </c>
      <c r="M5076" s="327">
        <v>0</v>
      </c>
      <c r="N5076" s="326" t="s">
        <v>7279</v>
      </c>
    </row>
    <row r="5077" spans="1:14" ht="15" hidden="1" x14ac:dyDescent="0.25">
      <c r="B5077" s="324" t="s">
        <v>18785</v>
      </c>
      <c r="C5077" s="324" t="s">
        <v>1255</v>
      </c>
      <c r="D5077" s="324" t="s">
        <v>4183</v>
      </c>
      <c r="E5077" s="324" t="s">
        <v>18786</v>
      </c>
      <c r="F5077" s="324" t="s">
        <v>801</v>
      </c>
      <c r="G5077" s="324" t="s">
        <v>896</v>
      </c>
      <c r="H5077" s="324" t="s">
        <v>6249</v>
      </c>
      <c r="I5077" s="325">
        <v>0</v>
      </c>
      <c r="J5077" s="325">
        <v>0</v>
      </c>
      <c r="K5077" s="325">
        <v>0</v>
      </c>
      <c r="L5077" s="325">
        <v>0</v>
      </c>
      <c r="M5077" s="325">
        <v>0</v>
      </c>
      <c r="N5077" s="324" t="s">
        <v>7279</v>
      </c>
    </row>
    <row r="5078" spans="1:14" ht="15" hidden="1" x14ac:dyDescent="0.25">
      <c r="B5078" s="326" t="s">
        <v>18787</v>
      </c>
      <c r="C5078" s="326" t="s">
        <v>1255</v>
      </c>
      <c r="D5078" s="326" t="s">
        <v>4183</v>
      </c>
      <c r="E5078" s="326" t="s">
        <v>18788</v>
      </c>
      <c r="F5078" s="326" t="s">
        <v>801</v>
      </c>
      <c r="G5078" s="326" t="s">
        <v>896</v>
      </c>
      <c r="H5078" s="326" t="s">
        <v>6249</v>
      </c>
      <c r="I5078" s="327">
        <v>0</v>
      </c>
      <c r="J5078" s="327">
        <v>0</v>
      </c>
      <c r="K5078" s="327">
        <v>0</v>
      </c>
      <c r="L5078" s="327">
        <v>0</v>
      </c>
      <c r="M5078" s="327">
        <v>0</v>
      </c>
      <c r="N5078" s="326" t="s">
        <v>7279</v>
      </c>
    </row>
    <row r="5079" spans="1:14" ht="15" hidden="1" x14ac:dyDescent="0.25">
      <c r="B5079" s="324" t="s">
        <v>18789</v>
      </c>
      <c r="C5079" s="324" t="s">
        <v>1255</v>
      </c>
      <c r="D5079" s="324" t="s">
        <v>4183</v>
      </c>
      <c r="E5079" s="324" t="s">
        <v>18790</v>
      </c>
      <c r="F5079" s="324" t="s">
        <v>801</v>
      </c>
      <c r="G5079" s="324" t="s">
        <v>896</v>
      </c>
      <c r="H5079" s="324" t="s">
        <v>6249</v>
      </c>
      <c r="I5079" s="325">
        <v>0</v>
      </c>
      <c r="J5079" s="325">
        <v>0</v>
      </c>
      <c r="K5079" s="325">
        <v>0</v>
      </c>
      <c r="L5079" s="325">
        <v>0</v>
      </c>
      <c r="M5079" s="325">
        <v>0</v>
      </c>
      <c r="N5079" s="324" t="s">
        <v>7279</v>
      </c>
    </row>
    <row r="5080" spans="1:14" ht="15" hidden="1" x14ac:dyDescent="0.25">
      <c r="B5080" s="326" t="s">
        <v>18791</v>
      </c>
      <c r="C5080" s="326" t="s">
        <v>1255</v>
      </c>
      <c r="D5080" s="326" t="s">
        <v>4183</v>
      </c>
      <c r="E5080" s="326" t="s">
        <v>18792</v>
      </c>
      <c r="F5080" s="326" t="s">
        <v>2327</v>
      </c>
      <c r="G5080" s="326" t="s">
        <v>896</v>
      </c>
      <c r="H5080" s="326" t="s">
        <v>6249</v>
      </c>
      <c r="I5080" s="327">
        <v>0</v>
      </c>
      <c r="J5080" s="327">
        <v>0</v>
      </c>
      <c r="K5080" s="327">
        <v>0</v>
      </c>
      <c r="L5080" s="327">
        <v>0</v>
      </c>
      <c r="M5080" s="327">
        <v>0</v>
      </c>
      <c r="N5080" s="326" t="s">
        <v>7279</v>
      </c>
    </row>
    <row r="5081" spans="1:14" ht="15" hidden="1" x14ac:dyDescent="0.25">
      <c r="B5081" s="324" t="s">
        <v>18793</v>
      </c>
      <c r="C5081" s="324" t="s">
        <v>1255</v>
      </c>
      <c r="D5081" s="324" t="s">
        <v>4183</v>
      </c>
      <c r="E5081" s="324" t="s">
        <v>18794</v>
      </c>
      <c r="F5081" s="324" t="s">
        <v>2618</v>
      </c>
      <c r="G5081" s="324" t="s">
        <v>896</v>
      </c>
      <c r="H5081" s="324" t="s">
        <v>6249</v>
      </c>
      <c r="I5081" s="325">
        <v>0</v>
      </c>
      <c r="J5081" s="325">
        <v>0</v>
      </c>
      <c r="K5081" s="325">
        <v>0</v>
      </c>
      <c r="L5081" s="325">
        <v>0</v>
      </c>
      <c r="M5081" s="325">
        <v>0</v>
      </c>
      <c r="N5081" s="324" t="s">
        <v>7279</v>
      </c>
    </row>
    <row r="5082" spans="1:14" ht="15" hidden="1" x14ac:dyDescent="0.25">
      <c r="B5082" s="326" t="s">
        <v>18795</v>
      </c>
      <c r="C5082" s="326" t="s">
        <v>1255</v>
      </c>
      <c r="D5082" s="326" t="s">
        <v>4183</v>
      </c>
      <c r="E5082" s="326" t="s">
        <v>18796</v>
      </c>
      <c r="F5082" s="326" t="s">
        <v>801</v>
      </c>
      <c r="G5082" s="326" t="s">
        <v>896</v>
      </c>
      <c r="H5082" s="326" t="s">
        <v>6249</v>
      </c>
      <c r="I5082" s="327">
        <v>0</v>
      </c>
      <c r="J5082" s="327">
        <v>0</v>
      </c>
      <c r="K5082" s="327">
        <v>0</v>
      </c>
      <c r="L5082" s="327">
        <v>0</v>
      </c>
      <c r="M5082" s="327">
        <v>0</v>
      </c>
      <c r="N5082" s="326" t="s">
        <v>7279</v>
      </c>
    </row>
    <row r="5083" spans="1:14" ht="15" hidden="1" x14ac:dyDescent="0.25">
      <c r="B5083" s="324" t="s">
        <v>18797</v>
      </c>
      <c r="C5083" s="324" t="s">
        <v>1255</v>
      </c>
      <c r="D5083" s="324" t="s">
        <v>4183</v>
      </c>
      <c r="E5083" s="324" t="s">
        <v>18798</v>
      </c>
      <c r="F5083" s="324" t="s">
        <v>801</v>
      </c>
      <c r="G5083" s="324" t="s">
        <v>896</v>
      </c>
      <c r="H5083" s="324" t="s">
        <v>6249</v>
      </c>
      <c r="I5083" s="325">
        <v>0</v>
      </c>
      <c r="J5083" s="325">
        <v>0</v>
      </c>
      <c r="K5083" s="325">
        <v>0</v>
      </c>
      <c r="L5083" s="325">
        <v>0</v>
      </c>
      <c r="M5083" s="325">
        <v>0</v>
      </c>
      <c r="N5083" s="324" t="s">
        <v>7279</v>
      </c>
    </row>
    <row r="5084" spans="1:14" ht="15" hidden="1" x14ac:dyDescent="0.25">
      <c r="B5084" s="326" t="s">
        <v>18799</v>
      </c>
      <c r="C5084" s="326" t="s">
        <v>1255</v>
      </c>
      <c r="D5084" s="326" t="s">
        <v>4183</v>
      </c>
      <c r="E5084" s="326" t="s">
        <v>18800</v>
      </c>
      <c r="F5084" s="326" t="s">
        <v>801</v>
      </c>
      <c r="G5084" s="326" t="s">
        <v>896</v>
      </c>
      <c r="H5084" s="326" t="s">
        <v>6249</v>
      </c>
      <c r="I5084" s="327">
        <v>0</v>
      </c>
      <c r="J5084" s="327">
        <v>0</v>
      </c>
      <c r="K5084" s="327">
        <v>0</v>
      </c>
      <c r="L5084" s="327">
        <v>0</v>
      </c>
      <c r="M5084" s="327">
        <v>0</v>
      </c>
      <c r="N5084" s="326" t="s">
        <v>7279</v>
      </c>
    </row>
    <row r="5085" spans="1:14" ht="15" hidden="1" x14ac:dyDescent="0.25">
      <c r="B5085" s="324" t="s">
        <v>18801</v>
      </c>
      <c r="C5085" s="324" t="s">
        <v>1255</v>
      </c>
      <c r="D5085" s="324" t="s">
        <v>4183</v>
      </c>
      <c r="E5085" s="324" t="s">
        <v>18802</v>
      </c>
      <c r="F5085" s="324" t="s">
        <v>801</v>
      </c>
      <c r="G5085" s="324" t="s">
        <v>896</v>
      </c>
      <c r="H5085" s="324" t="s">
        <v>6249</v>
      </c>
      <c r="I5085" s="325">
        <v>0</v>
      </c>
      <c r="J5085" s="325">
        <v>0</v>
      </c>
      <c r="K5085" s="325">
        <v>0</v>
      </c>
      <c r="L5085" s="325">
        <v>0</v>
      </c>
      <c r="M5085" s="325">
        <v>0</v>
      </c>
      <c r="N5085" s="324" t="s">
        <v>7279</v>
      </c>
    </row>
    <row r="5086" spans="1:14" ht="15" hidden="1" x14ac:dyDescent="0.25">
      <c r="B5086" s="326" t="s">
        <v>18803</v>
      </c>
      <c r="C5086" s="326" t="s">
        <v>1255</v>
      </c>
      <c r="D5086" s="326" t="s">
        <v>4183</v>
      </c>
      <c r="E5086" s="326" t="s">
        <v>18804</v>
      </c>
      <c r="F5086" s="326" t="s">
        <v>801</v>
      </c>
      <c r="G5086" s="326" t="s">
        <v>896</v>
      </c>
      <c r="H5086" s="326" t="s">
        <v>6249</v>
      </c>
      <c r="I5086" s="327">
        <v>0</v>
      </c>
      <c r="J5086" s="327">
        <v>0</v>
      </c>
      <c r="K5086" s="327">
        <v>0</v>
      </c>
      <c r="L5086" s="327">
        <v>0</v>
      </c>
      <c r="M5086" s="327">
        <v>0</v>
      </c>
      <c r="N5086" s="326" t="s">
        <v>7279</v>
      </c>
    </row>
    <row r="5087" spans="1:14" ht="15" hidden="1" x14ac:dyDescent="0.25">
      <c r="A5087" s="216" t="e">
        <f>VLOOKUP(B5087,CONTAGEM!B:B,1,0)</f>
        <v>#N/A</v>
      </c>
      <c r="B5087" s="324" t="s">
        <v>18805</v>
      </c>
      <c r="C5087" s="324" t="s">
        <v>1255</v>
      </c>
      <c r="D5087" s="324" t="s">
        <v>4183</v>
      </c>
      <c r="E5087" s="324" t="s">
        <v>8902</v>
      </c>
      <c r="F5087" s="324" t="s">
        <v>801</v>
      </c>
      <c r="G5087" s="324" t="s">
        <v>896</v>
      </c>
      <c r="H5087" s="324" t="s">
        <v>6249</v>
      </c>
      <c r="I5087" s="325">
        <v>0</v>
      </c>
      <c r="J5087" s="325">
        <v>0</v>
      </c>
      <c r="K5087" s="325">
        <v>0</v>
      </c>
      <c r="L5087" s="325">
        <v>0</v>
      </c>
      <c r="M5087" s="325">
        <v>0</v>
      </c>
      <c r="N5087" s="324" t="s">
        <v>7279</v>
      </c>
    </row>
    <row r="5088" spans="1:14" ht="15" hidden="1" x14ac:dyDescent="0.25">
      <c r="B5088" s="326" t="s">
        <v>18806</v>
      </c>
      <c r="C5088" s="326" t="s">
        <v>1255</v>
      </c>
      <c r="D5088" s="326" t="s">
        <v>4183</v>
      </c>
      <c r="E5088" s="326" t="s">
        <v>8903</v>
      </c>
      <c r="F5088" s="326" t="s">
        <v>801</v>
      </c>
      <c r="G5088" s="326" t="s">
        <v>896</v>
      </c>
      <c r="H5088" s="326" t="s">
        <v>6249</v>
      </c>
      <c r="I5088" s="327">
        <v>0</v>
      </c>
      <c r="J5088" s="327">
        <v>0</v>
      </c>
      <c r="K5088" s="327">
        <v>0</v>
      </c>
      <c r="L5088" s="327">
        <v>0</v>
      </c>
      <c r="M5088" s="327">
        <v>0</v>
      </c>
      <c r="N5088" s="326" t="s">
        <v>7279</v>
      </c>
    </row>
    <row r="5089" spans="1:14" ht="15" hidden="1" x14ac:dyDescent="0.25">
      <c r="B5089" s="324" t="s">
        <v>18807</v>
      </c>
      <c r="C5089" s="324" t="s">
        <v>1255</v>
      </c>
      <c r="D5089" s="324" t="s">
        <v>4183</v>
      </c>
      <c r="E5089" s="324" t="s">
        <v>18808</v>
      </c>
      <c r="F5089" s="324" t="s">
        <v>801</v>
      </c>
      <c r="G5089" s="324" t="s">
        <v>896</v>
      </c>
      <c r="H5089" s="324" t="s">
        <v>6249</v>
      </c>
      <c r="I5089" s="325">
        <v>0</v>
      </c>
      <c r="J5089" s="325">
        <v>0</v>
      </c>
      <c r="K5089" s="325">
        <v>0</v>
      </c>
      <c r="L5089" s="325">
        <v>0</v>
      </c>
      <c r="M5089" s="325">
        <v>0</v>
      </c>
      <c r="N5089" s="324" t="s">
        <v>7279</v>
      </c>
    </row>
    <row r="5090" spans="1:14" ht="15" hidden="1" x14ac:dyDescent="0.25">
      <c r="B5090" s="326" t="s">
        <v>18809</v>
      </c>
      <c r="C5090" s="326" t="s">
        <v>1255</v>
      </c>
      <c r="D5090" s="326" t="s">
        <v>4183</v>
      </c>
      <c r="E5090" s="326" t="s">
        <v>18810</v>
      </c>
      <c r="F5090" s="326" t="s">
        <v>801</v>
      </c>
      <c r="G5090" s="326" t="s">
        <v>896</v>
      </c>
      <c r="H5090" s="326" t="s">
        <v>6249</v>
      </c>
      <c r="I5090" s="327">
        <v>0</v>
      </c>
      <c r="J5090" s="327">
        <v>0</v>
      </c>
      <c r="K5090" s="327">
        <v>0</v>
      </c>
      <c r="L5090" s="327">
        <v>0</v>
      </c>
      <c r="M5090" s="327">
        <v>0</v>
      </c>
      <c r="N5090" s="326" t="s">
        <v>7279</v>
      </c>
    </row>
    <row r="5091" spans="1:14" ht="15" hidden="1" x14ac:dyDescent="0.25">
      <c r="B5091" s="324" t="s">
        <v>18811</v>
      </c>
      <c r="C5091" s="324" t="s">
        <v>1255</v>
      </c>
      <c r="D5091" s="324" t="s">
        <v>4183</v>
      </c>
      <c r="E5091" s="324" t="s">
        <v>18812</v>
      </c>
      <c r="F5091" s="324" t="s">
        <v>801</v>
      </c>
      <c r="G5091" s="324" t="s">
        <v>896</v>
      </c>
      <c r="H5091" s="324" t="s">
        <v>6249</v>
      </c>
      <c r="I5091" s="325">
        <v>0</v>
      </c>
      <c r="J5091" s="325">
        <v>0</v>
      </c>
      <c r="K5091" s="325">
        <v>0</v>
      </c>
      <c r="L5091" s="325">
        <v>0</v>
      </c>
      <c r="M5091" s="325">
        <v>0</v>
      </c>
      <c r="N5091" s="324" t="s">
        <v>7279</v>
      </c>
    </row>
    <row r="5092" spans="1:14" ht="15" hidden="1" x14ac:dyDescent="0.25">
      <c r="A5092" s="216" t="e">
        <f>VLOOKUP(B5092,CONTAGEM!B:B,1,0)</f>
        <v>#N/A</v>
      </c>
      <c r="B5092" s="326" t="s">
        <v>18813</v>
      </c>
      <c r="C5092" s="326" t="s">
        <v>1255</v>
      </c>
      <c r="D5092" s="326" t="s">
        <v>4183</v>
      </c>
      <c r="E5092" s="326" t="s">
        <v>18814</v>
      </c>
      <c r="F5092" s="326" t="s">
        <v>801</v>
      </c>
      <c r="G5092" s="326" t="s">
        <v>896</v>
      </c>
      <c r="H5092" s="326" t="s">
        <v>6249</v>
      </c>
      <c r="I5092" s="327">
        <v>0</v>
      </c>
      <c r="J5092" s="327">
        <v>0</v>
      </c>
      <c r="K5092" s="327">
        <v>0</v>
      </c>
      <c r="L5092" s="327">
        <v>0</v>
      </c>
      <c r="M5092" s="327">
        <v>0</v>
      </c>
      <c r="N5092" s="326" t="s">
        <v>7279</v>
      </c>
    </row>
    <row r="5093" spans="1:14" ht="15" hidden="1" x14ac:dyDescent="0.25">
      <c r="A5093" s="216" t="e">
        <f>VLOOKUP(B5093,CONTAGEM!B:B,1,0)</f>
        <v>#N/A</v>
      </c>
      <c r="B5093" s="324" t="s">
        <v>18815</v>
      </c>
      <c r="C5093" s="324" t="s">
        <v>1255</v>
      </c>
      <c r="D5093" s="324" t="s">
        <v>4183</v>
      </c>
      <c r="E5093" s="324" t="s">
        <v>18816</v>
      </c>
      <c r="F5093" s="324" t="s">
        <v>801</v>
      </c>
      <c r="G5093" s="324" t="s">
        <v>896</v>
      </c>
      <c r="H5093" s="324" t="s">
        <v>6249</v>
      </c>
      <c r="I5093" s="325">
        <v>0</v>
      </c>
      <c r="J5093" s="325">
        <v>0</v>
      </c>
      <c r="K5093" s="325">
        <v>0</v>
      </c>
      <c r="L5093" s="325">
        <v>0</v>
      </c>
      <c r="M5093" s="325">
        <v>0</v>
      </c>
      <c r="N5093" s="324" t="s">
        <v>7279</v>
      </c>
    </row>
    <row r="5094" spans="1:14" ht="15" hidden="1" x14ac:dyDescent="0.25">
      <c r="A5094" s="216" t="e">
        <f>VLOOKUP(B5094,CONTAGEM!B:B,1,0)</f>
        <v>#N/A</v>
      </c>
      <c r="B5094" s="326" t="s">
        <v>18817</v>
      </c>
      <c r="C5094" s="326" t="s">
        <v>1255</v>
      </c>
      <c r="D5094" s="326" t="s">
        <v>4183</v>
      </c>
      <c r="E5094" s="326" t="s">
        <v>18818</v>
      </c>
      <c r="F5094" s="326" t="s">
        <v>801</v>
      </c>
      <c r="G5094" s="326" t="s">
        <v>896</v>
      </c>
      <c r="H5094" s="326" t="s">
        <v>6249</v>
      </c>
      <c r="I5094" s="327">
        <v>0</v>
      </c>
      <c r="J5094" s="327">
        <v>0</v>
      </c>
      <c r="K5094" s="327">
        <v>0</v>
      </c>
      <c r="L5094" s="327">
        <v>0</v>
      </c>
      <c r="M5094" s="327">
        <v>0</v>
      </c>
      <c r="N5094" s="326" t="s">
        <v>7279</v>
      </c>
    </row>
    <row r="5095" spans="1:14" ht="15" hidden="1" x14ac:dyDescent="0.25">
      <c r="A5095" s="216" t="e">
        <f>VLOOKUP(B5095,CONTAGEM!B:B,1,0)</f>
        <v>#N/A</v>
      </c>
      <c r="B5095" s="324" t="s">
        <v>18819</v>
      </c>
      <c r="C5095" s="324" t="s">
        <v>1255</v>
      </c>
      <c r="D5095" s="324" t="s">
        <v>4183</v>
      </c>
      <c r="E5095" s="324" t="s">
        <v>18820</v>
      </c>
      <c r="F5095" s="324" t="s">
        <v>2327</v>
      </c>
      <c r="G5095" s="324" t="s">
        <v>896</v>
      </c>
      <c r="H5095" s="324" t="s">
        <v>6249</v>
      </c>
      <c r="I5095" s="325">
        <v>0</v>
      </c>
      <c r="J5095" s="325">
        <v>0</v>
      </c>
      <c r="K5095" s="325">
        <v>0</v>
      </c>
      <c r="L5095" s="325">
        <v>0</v>
      </c>
      <c r="M5095" s="325">
        <v>0</v>
      </c>
      <c r="N5095" s="324" t="s">
        <v>7279</v>
      </c>
    </row>
    <row r="5096" spans="1:14" ht="15" hidden="1" x14ac:dyDescent="0.25">
      <c r="A5096" s="216" t="e">
        <f>VLOOKUP(B5096,CONTAGEM!B:B,1,0)</f>
        <v>#N/A</v>
      </c>
      <c r="B5096" s="326" t="s">
        <v>18821</v>
      </c>
      <c r="C5096" s="326" t="s">
        <v>1255</v>
      </c>
      <c r="D5096" s="326" t="s">
        <v>4183</v>
      </c>
      <c r="E5096" s="326" t="s">
        <v>18822</v>
      </c>
      <c r="F5096" s="326" t="s">
        <v>801</v>
      </c>
      <c r="G5096" s="326" t="s">
        <v>896</v>
      </c>
      <c r="H5096" s="326" t="s">
        <v>6249</v>
      </c>
      <c r="I5096" s="327">
        <v>0</v>
      </c>
      <c r="J5096" s="327">
        <v>0</v>
      </c>
      <c r="K5096" s="327">
        <v>0</v>
      </c>
      <c r="L5096" s="327">
        <v>0</v>
      </c>
      <c r="M5096" s="327">
        <v>0</v>
      </c>
      <c r="N5096" s="326" t="s">
        <v>7279</v>
      </c>
    </row>
    <row r="5097" spans="1:14" ht="15" hidden="1" x14ac:dyDescent="0.25">
      <c r="A5097" s="216" t="e">
        <f>VLOOKUP(B5097,CONTAGEM!B:B,1,0)</f>
        <v>#N/A</v>
      </c>
      <c r="B5097" s="324" t="s">
        <v>18823</v>
      </c>
      <c r="C5097" s="324" t="s">
        <v>1255</v>
      </c>
      <c r="D5097" s="324" t="s">
        <v>4183</v>
      </c>
      <c r="E5097" s="324" t="s">
        <v>18824</v>
      </c>
      <c r="F5097" s="324" t="s">
        <v>801</v>
      </c>
      <c r="G5097" s="324" t="s">
        <v>896</v>
      </c>
      <c r="H5097" s="324" t="s">
        <v>6249</v>
      </c>
      <c r="I5097" s="325">
        <v>0</v>
      </c>
      <c r="J5097" s="325">
        <v>0</v>
      </c>
      <c r="K5097" s="325">
        <v>0</v>
      </c>
      <c r="L5097" s="325">
        <v>0</v>
      </c>
      <c r="M5097" s="325">
        <v>0</v>
      </c>
      <c r="N5097" s="324" t="s">
        <v>7279</v>
      </c>
    </row>
    <row r="5098" spans="1:14" ht="15" hidden="1" x14ac:dyDescent="0.25">
      <c r="A5098" s="216" t="e">
        <f>VLOOKUP(B5098,CONTAGEM!B:B,1,0)</f>
        <v>#N/A</v>
      </c>
      <c r="B5098" s="326" t="s">
        <v>18825</v>
      </c>
      <c r="C5098" s="326" t="s">
        <v>1255</v>
      </c>
      <c r="D5098" s="326" t="s">
        <v>4183</v>
      </c>
      <c r="E5098" s="326" t="s">
        <v>18826</v>
      </c>
      <c r="F5098" s="326" t="s">
        <v>801</v>
      </c>
      <c r="G5098" s="326" t="s">
        <v>896</v>
      </c>
      <c r="H5098" s="326" t="s">
        <v>6249</v>
      </c>
      <c r="I5098" s="327">
        <v>0</v>
      </c>
      <c r="J5098" s="327">
        <v>0</v>
      </c>
      <c r="K5098" s="327">
        <v>0</v>
      </c>
      <c r="L5098" s="327">
        <v>0</v>
      </c>
      <c r="M5098" s="327">
        <v>0</v>
      </c>
      <c r="N5098" s="326" t="s">
        <v>7279</v>
      </c>
    </row>
    <row r="5099" spans="1:14" ht="15" hidden="1" x14ac:dyDescent="0.25">
      <c r="A5099" s="216" t="e">
        <f>VLOOKUP(B5099,CONTAGEM!B:B,1,0)</f>
        <v>#N/A</v>
      </c>
      <c r="B5099" s="324" t="s">
        <v>18827</v>
      </c>
      <c r="C5099" s="324" t="s">
        <v>1255</v>
      </c>
      <c r="D5099" s="324" t="s">
        <v>4183</v>
      </c>
      <c r="E5099" s="324" t="s">
        <v>18828</v>
      </c>
      <c r="F5099" s="324" t="s">
        <v>801</v>
      </c>
      <c r="G5099" s="324" t="s">
        <v>896</v>
      </c>
      <c r="H5099" s="324" t="s">
        <v>6249</v>
      </c>
      <c r="I5099" s="325">
        <v>0</v>
      </c>
      <c r="J5099" s="325">
        <v>0</v>
      </c>
      <c r="K5099" s="325">
        <v>0</v>
      </c>
      <c r="L5099" s="325">
        <v>0</v>
      </c>
      <c r="M5099" s="325">
        <v>0</v>
      </c>
      <c r="N5099" s="324" t="s">
        <v>7279</v>
      </c>
    </row>
    <row r="5100" spans="1:14" ht="15" hidden="1" x14ac:dyDescent="0.25">
      <c r="A5100" s="216" t="e">
        <f>VLOOKUP(B5100,CONTAGEM!B:B,1,0)</f>
        <v>#N/A</v>
      </c>
      <c r="B5100" s="326" t="s">
        <v>18829</v>
      </c>
      <c r="C5100" s="326" t="s">
        <v>1255</v>
      </c>
      <c r="D5100" s="326" t="s">
        <v>4183</v>
      </c>
      <c r="E5100" s="326" t="s">
        <v>18830</v>
      </c>
      <c r="F5100" s="326" t="s">
        <v>2327</v>
      </c>
      <c r="G5100" s="326" t="s">
        <v>896</v>
      </c>
      <c r="H5100" s="326" t="s">
        <v>6249</v>
      </c>
      <c r="I5100" s="327">
        <v>0</v>
      </c>
      <c r="J5100" s="327">
        <v>0</v>
      </c>
      <c r="K5100" s="327">
        <v>0</v>
      </c>
      <c r="L5100" s="327">
        <v>0</v>
      </c>
      <c r="M5100" s="327">
        <v>0</v>
      </c>
      <c r="N5100" s="326" t="s">
        <v>7279</v>
      </c>
    </row>
    <row r="5101" spans="1:14" ht="15" hidden="1" x14ac:dyDescent="0.25">
      <c r="A5101" s="216" t="e">
        <f>VLOOKUP(B5101,CONTAGEM!B:B,1,0)</f>
        <v>#N/A</v>
      </c>
      <c r="B5101" s="324" t="s">
        <v>18831</v>
      </c>
      <c r="C5101" s="324" t="s">
        <v>1255</v>
      </c>
      <c r="D5101" s="324" t="s">
        <v>4183</v>
      </c>
      <c r="E5101" s="324" t="s">
        <v>18832</v>
      </c>
      <c r="F5101" s="324" t="s">
        <v>2327</v>
      </c>
      <c r="G5101" s="324" t="s">
        <v>896</v>
      </c>
      <c r="H5101" s="324" t="s">
        <v>6249</v>
      </c>
      <c r="I5101" s="325">
        <v>0</v>
      </c>
      <c r="J5101" s="325">
        <v>0</v>
      </c>
      <c r="K5101" s="325">
        <v>0</v>
      </c>
      <c r="L5101" s="325">
        <v>0</v>
      </c>
      <c r="M5101" s="325">
        <v>0</v>
      </c>
      <c r="N5101" s="324" t="s">
        <v>7279</v>
      </c>
    </row>
    <row r="5102" spans="1:14" ht="15" hidden="1" x14ac:dyDescent="0.25">
      <c r="A5102" s="216" t="e">
        <f>VLOOKUP(B5102,CONTAGEM!B:B,1,0)</f>
        <v>#N/A</v>
      </c>
      <c r="B5102" s="326" t="s">
        <v>18833</v>
      </c>
      <c r="C5102" s="326" t="s">
        <v>1255</v>
      </c>
      <c r="D5102" s="326" t="s">
        <v>4183</v>
      </c>
      <c r="E5102" s="326" t="s">
        <v>18834</v>
      </c>
      <c r="F5102" s="326" t="s">
        <v>2327</v>
      </c>
      <c r="G5102" s="326" t="s">
        <v>896</v>
      </c>
      <c r="H5102" s="326" t="s">
        <v>6249</v>
      </c>
      <c r="I5102" s="327">
        <v>0</v>
      </c>
      <c r="J5102" s="327">
        <v>0</v>
      </c>
      <c r="K5102" s="327">
        <v>0</v>
      </c>
      <c r="L5102" s="327">
        <v>0</v>
      </c>
      <c r="M5102" s="327">
        <v>0</v>
      </c>
      <c r="N5102" s="326" t="s">
        <v>7279</v>
      </c>
    </row>
    <row r="5103" spans="1:14" ht="15" hidden="1" x14ac:dyDescent="0.25">
      <c r="A5103" s="216" t="e">
        <f>VLOOKUP(B5103,CONTAGEM!B:B,1,0)</f>
        <v>#N/A</v>
      </c>
      <c r="B5103" s="324" t="s">
        <v>18835</v>
      </c>
      <c r="C5103" s="324" t="s">
        <v>1255</v>
      </c>
      <c r="D5103" s="324" t="s">
        <v>4183</v>
      </c>
      <c r="E5103" s="324" t="s">
        <v>21810</v>
      </c>
      <c r="F5103" s="324" t="s">
        <v>801</v>
      </c>
      <c r="G5103" s="324" t="s">
        <v>896</v>
      </c>
      <c r="H5103" s="324" t="s">
        <v>6249</v>
      </c>
      <c r="I5103" s="325">
        <v>0</v>
      </c>
      <c r="J5103" s="325">
        <v>0</v>
      </c>
      <c r="K5103" s="325">
        <v>0</v>
      </c>
      <c r="L5103" s="325">
        <v>0</v>
      </c>
      <c r="M5103" s="325">
        <v>0</v>
      </c>
      <c r="N5103" s="324" t="s">
        <v>7279</v>
      </c>
    </row>
    <row r="5104" spans="1:14" ht="15" hidden="1" x14ac:dyDescent="0.25">
      <c r="A5104" s="216" t="e">
        <f>VLOOKUP(B5104,CONTAGEM!B:B,1,0)</f>
        <v>#N/A</v>
      </c>
      <c r="B5104" s="326" t="s">
        <v>18836</v>
      </c>
      <c r="C5104" s="326" t="s">
        <v>1255</v>
      </c>
      <c r="D5104" s="326" t="s">
        <v>4183</v>
      </c>
      <c r="E5104" s="326" t="s">
        <v>18837</v>
      </c>
      <c r="F5104" s="326" t="s">
        <v>801</v>
      </c>
      <c r="G5104" s="326" t="s">
        <v>896</v>
      </c>
      <c r="H5104" s="326" t="s">
        <v>6249</v>
      </c>
      <c r="I5104" s="327">
        <v>0</v>
      </c>
      <c r="J5104" s="327">
        <v>0</v>
      </c>
      <c r="K5104" s="327">
        <v>0</v>
      </c>
      <c r="L5104" s="327">
        <v>0</v>
      </c>
      <c r="M5104" s="327">
        <v>0</v>
      </c>
      <c r="N5104" s="326" t="s">
        <v>7279</v>
      </c>
    </row>
    <row r="5105" spans="1:14" ht="15" hidden="1" x14ac:dyDescent="0.25">
      <c r="A5105" s="216" t="e">
        <f>VLOOKUP(B5105,CONTAGEM!B:B,1,0)</f>
        <v>#N/A</v>
      </c>
      <c r="B5105" s="324" t="s">
        <v>18838</v>
      </c>
      <c r="C5105" s="324" t="s">
        <v>1255</v>
      </c>
      <c r="D5105" s="324" t="s">
        <v>4183</v>
      </c>
      <c r="E5105" s="324" t="s">
        <v>18839</v>
      </c>
      <c r="F5105" s="324" t="s">
        <v>801</v>
      </c>
      <c r="G5105" s="324" t="s">
        <v>896</v>
      </c>
      <c r="H5105" s="324" t="s">
        <v>6249</v>
      </c>
      <c r="I5105" s="325">
        <v>0</v>
      </c>
      <c r="J5105" s="325">
        <v>0</v>
      </c>
      <c r="K5105" s="325">
        <v>0</v>
      </c>
      <c r="L5105" s="325">
        <v>0</v>
      </c>
      <c r="M5105" s="325">
        <v>0</v>
      </c>
      <c r="N5105" s="324" t="s">
        <v>7279</v>
      </c>
    </row>
    <row r="5106" spans="1:14" ht="15" hidden="1" x14ac:dyDescent="0.25">
      <c r="A5106" s="216" t="e">
        <f>VLOOKUP(B5106,CONTAGEM!B:B,1,0)</f>
        <v>#N/A</v>
      </c>
      <c r="B5106" s="326" t="s">
        <v>18840</v>
      </c>
      <c r="C5106" s="326" t="s">
        <v>1255</v>
      </c>
      <c r="D5106" s="326" t="s">
        <v>4183</v>
      </c>
      <c r="E5106" s="326" t="s">
        <v>18841</v>
      </c>
      <c r="F5106" s="326" t="s">
        <v>800</v>
      </c>
      <c r="G5106" s="326" t="s">
        <v>896</v>
      </c>
      <c r="H5106" s="326" t="s">
        <v>6249</v>
      </c>
      <c r="I5106" s="327">
        <v>0</v>
      </c>
      <c r="J5106" s="327">
        <v>0</v>
      </c>
      <c r="K5106" s="327">
        <v>0</v>
      </c>
      <c r="L5106" s="327">
        <v>0</v>
      </c>
      <c r="M5106" s="327">
        <v>0</v>
      </c>
      <c r="N5106" s="326" t="s">
        <v>7279</v>
      </c>
    </row>
    <row r="5107" spans="1:14" ht="15" hidden="1" x14ac:dyDescent="0.25">
      <c r="A5107" s="216" t="e">
        <f>VLOOKUP(B5107,CONTAGEM!B:B,1,0)</f>
        <v>#N/A</v>
      </c>
      <c r="B5107" s="324" t="s">
        <v>18842</v>
      </c>
      <c r="C5107" s="324" t="s">
        <v>1255</v>
      </c>
      <c r="D5107" s="324" t="s">
        <v>4183</v>
      </c>
      <c r="E5107" s="324" t="s">
        <v>18843</v>
      </c>
      <c r="F5107" s="324" t="s">
        <v>2327</v>
      </c>
      <c r="G5107" s="324" t="s">
        <v>896</v>
      </c>
      <c r="H5107" s="324" t="s">
        <v>6249</v>
      </c>
      <c r="I5107" s="325">
        <v>0</v>
      </c>
      <c r="J5107" s="325">
        <v>0</v>
      </c>
      <c r="K5107" s="325">
        <v>0</v>
      </c>
      <c r="L5107" s="325">
        <v>0</v>
      </c>
      <c r="M5107" s="325">
        <v>0</v>
      </c>
      <c r="N5107" s="324" t="s">
        <v>7279</v>
      </c>
    </row>
    <row r="5108" spans="1:14" ht="15" hidden="1" x14ac:dyDescent="0.25">
      <c r="A5108" s="216" t="e">
        <f>VLOOKUP(B5108,CONTAGEM!B:B,1,0)</f>
        <v>#N/A</v>
      </c>
      <c r="B5108" s="326" t="s">
        <v>18844</v>
      </c>
      <c r="C5108" s="326" t="s">
        <v>1255</v>
      </c>
      <c r="D5108" s="326" t="s">
        <v>4183</v>
      </c>
      <c r="E5108" s="326" t="s">
        <v>18845</v>
      </c>
      <c r="F5108" s="326" t="s">
        <v>2327</v>
      </c>
      <c r="G5108" s="326" t="s">
        <v>896</v>
      </c>
      <c r="H5108" s="326" t="s">
        <v>6249</v>
      </c>
      <c r="I5108" s="327">
        <v>0</v>
      </c>
      <c r="J5108" s="327">
        <v>0</v>
      </c>
      <c r="K5108" s="327">
        <v>0</v>
      </c>
      <c r="L5108" s="327">
        <v>0</v>
      </c>
      <c r="M5108" s="327">
        <v>0</v>
      </c>
      <c r="N5108" s="326" t="s">
        <v>7279</v>
      </c>
    </row>
    <row r="5109" spans="1:14" ht="15" hidden="1" x14ac:dyDescent="0.25">
      <c r="A5109" s="216" t="e">
        <f>VLOOKUP(B5109,CONTAGEM!B:B,1,0)</f>
        <v>#N/A</v>
      </c>
      <c r="B5109" s="324" t="s">
        <v>18846</v>
      </c>
      <c r="C5109" s="324" t="s">
        <v>1255</v>
      </c>
      <c r="D5109" s="324" t="s">
        <v>4183</v>
      </c>
      <c r="E5109" s="324" t="s">
        <v>18847</v>
      </c>
      <c r="F5109" s="324" t="s">
        <v>2327</v>
      </c>
      <c r="G5109" s="324" t="s">
        <v>896</v>
      </c>
      <c r="H5109" s="324" t="s">
        <v>6249</v>
      </c>
      <c r="I5109" s="325">
        <v>0</v>
      </c>
      <c r="J5109" s="325">
        <v>0</v>
      </c>
      <c r="K5109" s="325">
        <v>0</v>
      </c>
      <c r="L5109" s="325">
        <v>0</v>
      </c>
      <c r="M5109" s="325">
        <v>0</v>
      </c>
      <c r="N5109" s="324" t="s">
        <v>7279</v>
      </c>
    </row>
    <row r="5110" spans="1:14" ht="15" hidden="1" x14ac:dyDescent="0.25">
      <c r="A5110" s="216" t="e">
        <f>VLOOKUP(B5110,CONTAGEM!B:B,1,0)</f>
        <v>#N/A</v>
      </c>
      <c r="B5110" s="326" t="s">
        <v>18848</v>
      </c>
      <c r="C5110" s="326" t="s">
        <v>1255</v>
      </c>
      <c r="D5110" s="326" t="s">
        <v>4183</v>
      </c>
      <c r="E5110" s="326" t="s">
        <v>18849</v>
      </c>
      <c r="F5110" s="326" t="s">
        <v>2327</v>
      </c>
      <c r="G5110" s="326" t="s">
        <v>896</v>
      </c>
      <c r="H5110" s="326" t="s">
        <v>6249</v>
      </c>
      <c r="I5110" s="327">
        <v>0</v>
      </c>
      <c r="J5110" s="327">
        <v>0</v>
      </c>
      <c r="K5110" s="327">
        <v>0</v>
      </c>
      <c r="L5110" s="327">
        <v>0</v>
      </c>
      <c r="M5110" s="327">
        <v>0</v>
      </c>
      <c r="N5110" s="326" t="s">
        <v>7279</v>
      </c>
    </row>
    <row r="5111" spans="1:14" ht="15" hidden="1" x14ac:dyDescent="0.25">
      <c r="A5111" s="216" t="e">
        <f>VLOOKUP(B5111,CONTAGEM!B:B,1,0)</f>
        <v>#N/A</v>
      </c>
      <c r="B5111" s="324" t="s">
        <v>18850</v>
      </c>
      <c r="C5111" s="324" t="s">
        <v>1255</v>
      </c>
      <c r="D5111" s="324" t="s">
        <v>4183</v>
      </c>
      <c r="E5111" s="324" t="s">
        <v>18851</v>
      </c>
      <c r="F5111" s="324" t="s">
        <v>801</v>
      </c>
      <c r="G5111" s="324" t="s">
        <v>896</v>
      </c>
      <c r="H5111" s="324" t="s">
        <v>6249</v>
      </c>
      <c r="I5111" s="325">
        <v>0</v>
      </c>
      <c r="J5111" s="325">
        <v>0</v>
      </c>
      <c r="K5111" s="325">
        <v>0</v>
      </c>
      <c r="L5111" s="325">
        <v>0</v>
      </c>
      <c r="M5111" s="325">
        <v>0</v>
      </c>
      <c r="N5111" s="324" t="s">
        <v>7279</v>
      </c>
    </row>
    <row r="5112" spans="1:14" ht="15" hidden="1" x14ac:dyDescent="0.25">
      <c r="A5112" s="216" t="e">
        <f>VLOOKUP(B5112,CONTAGEM!B:B,1,0)</f>
        <v>#N/A</v>
      </c>
      <c r="B5112" s="326" t="s">
        <v>18852</v>
      </c>
      <c r="C5112" s="326" t="s">
        <v>1255</v>
      </c>
      <c r="D5112" s="326" t="s">
        <v>4183</v>
      </c>
      <c r="E5112" s="326" t="s">
        <v>18853</v>
      </c>
      <c r="F5112" s="326" t="s">
        <v>801</v>
      </c>
      <c r="G5112" s="326" t="s">
        <v>896</v>
      </c>
      <c r="H5112" s="326" t="s">
        <v>6249</v>
      </c>
      <c r="I5112" s="327">
        <v>0</v>
      </c>
      <c r="J5112" s="327">
        <v>0</v>
      </c>
      <c r="K5112" s="327">
        <v>0</v>
      </c>
      <c r="L5112" s="327">
        <v>0</v>
      </c>
      <c r="M5112" s="327">
        <v>0</v>
      </c>
      <c r="N5112" s="326" t="s">
        <v>7279</v>
      </c>
    </row>
    <row r="5113" spans="1:14" ht="15" hidden="1" x14ac:dyDescent="0.25">
      <c r="A5113" s="216" t="e">
        <f>VLOOKUP(B5113,CONTAGEM!B:B,1,0)</f>
        <v>#N/A</v>
      </c>
      <c r="B5113" s="324" t="s">
        <v>18854</v>
      </c>
      <c r="C5113" s="324" t="s">
        <v>1255</v>
      </c>
      <c r="D5113" s="324" t="s">
        <v>4183</v>
      </c>
      <c r="E5113" s="324" t="s">
        <v>18855</v>
      </c>
      <c r="F5113" s="324" t="s">
        <v>801</v>
      </c>
      <c r="G5113" s="324" t="s">
        <v>896</v>
      </c>
      <c r="H5113" s="324" t="s">
        <v>6249</v>
      </c>
      <c r="I5113" s="325">
        <v>0</v>
      </c>
      <c r="J5113" s="325">
        <v>0</v>
      </c>
      <c r="K5113" s="325">
        <v>0</v>
      </c>
      <c r="L5113" s="325">
        <v>0</v>
      </c>
      <c r="M5113" s="325">
        <v>0</v>
      </c>
      <c r="N5113" s="324" t="s">
        <v>7279</v>
      </c>
    </row>
    <row r="5114" spans="1:14" ht="15" hidden="1" x14ac:dyDescent="0.25">
      <c r="A5114" s="216" t="e">
        <f>VLOOKUP(B5114,CONTAGEM!B:B,1,0)</f>
        <v>#N/A</v>
      </c>
      <c r="B5114" s="326" t="s">
        <v>18856</v>
      </c>
      <c r="C5114" s="326" t="s">
        <v>1255</v>
      </c>
      <c r="D5114" s="326" t="s">
        <v>4183</v>
      </c>
      <c r="E5114" s="326" t="s">
        <v>18857</v>
      </c>
      <c r="F5114" s="326" t="s">
        <v>801</v>
      </c>
      <c r="G5114" s="326" t="s">
        <v>896</v>
      </c>
      <c r="H5114" s="326" t="s">
        <v>6249</v>
      </c>
      <c r="I5114" s="327">
        <v>0</v>
      </c>
      <c r="J5114" s="327">
        <v>0</v>
      </c>
      <c r="K5114" s="327">
        <v>0</v>
      </c>
      <c r="L5114" s="327">
        <v>0</v>
      </c>
      <c r="M5114" s="327">
        <v>0</v>
      </c>
      <c r="N5114" s="326" t="s">
        <v>7279</v>
      </c>
    </row>
    <row r="5115" spans="1:14" ht="15" hidden="1" x14ac:dyDescent="0.25">
      <c r="A5115" s="216" t="e">
        <f>VLOOKUP(B5115,CONTAGEM!B:B,1,0)</f>
        <v>#N/A</v>
      </c>
      <c r="B5115" s="324" t="s">
        <v>18858</v>
      </c>
      <c r="C5115" s="324" t="s">
        <v>1255</v>
      </c>
      <c r="D5115" s="324" t="s">
        <v>4183</v>
      </c>
      <c r="E5115" s="324" t="s">
        <v>18859</v>
      </c>
      <c r="F5115" s="324" t="s">
        <v>801</v>
      </c>
      <c r="G5115" s="324" t="s">
        <v>896</v>
      </c>
      <c r="H5115" s="324" t="s">
        <v>6249</v>
      </c>
      <c r="I5115" s="325">
        <v>0</v>
      </c>
      <c r="J5115" s="325">
        <v>0</v>
      </c>
      <c r="K5115" s="325">
        <v>0</v>
      </c>
      <c r="L5115" s="325">
        <v>0</v>
      </c>
      <c r="M5115" s="325">
        <v>0</v>
      </c>
      <c r="N5115" s="324" t="s">
        <v>7279</v>
      </c>
    </row>
    <row r="5116" spans="1:14" ht="15" hidden="1" x14ac:dyDescent="0.25">
      <c r="A5116" s="216" t="e">
        <f>VLOOKUP(B5116,CONTAGEM!B:B,1,0)</f>
        <v>#N/A</v>
      </c>
      <c r="B5116" s="326" t="s">
        <v>18860</v>
      </c>
      <c r="C5116" s="326" t="s">
        <v>1255</v>
      </c>
      <c r="D5116" s="326" t="s">
        <v>4183</v>
      </c>
      <c r="E5116" s="326" t="s">
        <v>18861</v>
      </c>
      <c r="F5116" s="326" t="s">
        <v>801</v>
      </c>
      <c r="G5116" s="326" t="s">
        <v>896</v>
      </c>
      <c r="H5116" s="326" t="s">
        <v>6249</v>
      </c>
      <c r="I5116" s="327">
        <v>0</v>
      </c>
      <c r="J5116" s="327">
        <v>0</v>
      </c>
      <c r="K5116" s="327">
        <v>0</v>
      </c>
      <c r="L5116" s="327">
        <v>0</v>
      </c>
      <c r="M5116" s="327">
        <v>0</v>
      </c>
      <c r="N5116" s="326" t="s">
        <v>7279</v>
      </c>
    </row>
    <row r="5117" spans="1:14" ht="15" hidden="1" x14ac:dyDescent="0.25">
      <c r="A5117" s="216" t="e">
        <f>VLOOKUP(B5117,CONTAGEM!B:B,1,0)</f>
        <v>#N/A</v>
      </c>
      <c r="B5117" s="324" t="s">
        <v>18862</v>
      </c>
      <c r="C5117" s="324" t="s">
        <v>1255</v>
      </c>
      <c r="D5117" s="324" t="s">
        <v>4183</v>
      </c>
      <c r="E5117" s="324" t="s">
        <v>18863</v>
      </c>
      <c r="F5117" s="324" t="s">
        <v>801</v>
      </c>
      <c r="G5117" s="324" t="s">
        <v>896</v>
      </c>
      <c r="H5117" s="324" t="s">
        <v>6249</v>
      </c>
      <c r="I5117" s="325">
        <v>0</v>
      </c>
      <c r="J5117" s="325">
        <v>0</v>
      </c>
      <c r="K5117" s="325">
        <v>0</v>
      </c>
      <c r="L5117" s="325">
        <v>0</v>
      </c>
      <c r="M5117" s="325">
        <v>0</v>
      </c>
      <c r="N5117" s="324" t="s">
        <v>7279</v>
      </c>
    </row>
    <row r="5118" spans="1:14" ht="15" hidden="1" x14ac:dyDescent="0.25">
      <c r="A5118" s="216" t="e">
        <f>VLOOKUP(B5118,CONTAGEM!B:B,1,0)</f>
        <v>#N/A</v>
      </c>
      <c r="B5118" s="326" t="s">
        <v>18864</v>
      </c>
      <c r="C5118" s="326" t="s">
        <v>1255</v>
      </c>
      <c r="D5118" s="326" t="s">
        <v>4183</v>
      </c>
      <c r="E5118" s="326" t="s">
        <v>18865</v>
      </c>
      <c r="F5118" s="326" t="s">
        <v>801</v>
      </c>
      <c r="G5118" s="326" t="s">
        <v>896</v>
      </c>
      <c r="H5118" s="326" t="s">
        <v>6249</v>
      </c>
      <c r="I5118" s="327">
        <v>0</v>
      </c>
      <c r="J5118" s="327">
        <v>0</v>
      </c>
      <c r="K5118" s="327">
        <v>0</v>
      </c>
      <c r="L5118" s="327">
        <v>0</v>
      </c>
      <c r="M5118" s="327">
        <v>0</v>
      </c>
      <c r="N5118" s="326" t="s">
        <v>7279</v>
      </c>
    </row>
    <row r="5119" spans="1:14" ht="15" hidden="1" x14ac:dyDescent="0.25">
      <c r="A5119" s="216" t="e">
        <f>VLOOKUP(B5119,CONTAGEM!B:B,1,0)</f>
        <v>#N/A</v>
      </c>
      <c r="B5119" s="324" t="s">
        <v>18866</v>
      </c>
      <c r="C5119" s="324" t="s">
        <v>1255</v>
      </c>
      <c r="D5119" s="324" t="s">
        <v>4183</v>
      </c>
      <c r="E5119" s="324" t="s">
        <v>18867</v>
      </c>
      <c r="F5119" s="324" t="s">
        <v>2327</v>
      </c>
      <c r="G5119" s="324" t="s">
        <v>896</v>
      </c>
      <c r="H5119" s="324" t="s">
        <v>6249</v>
      </c>
      <c r="I5119" s="325">
        <v>0</v>
      </c>
      <c r="J5119" s="325">
        <v>0</v>
      </c>
      <c r="K5119" s="325">
        <v>0</v>
      </c>
      <c r="L5119" s="325">
        <v>0</v>
      </c>
      <c r="M5119" s="325">
        <v>0</v>
      </c>
      <c r="N5119" s="324" t="s">
        <v>7279</v>
      </c>
    </row>
    <row r="5120" spans="1:14" ht="15" hidden="1" x14ac:dyDescent="0.25">
      <c r="A5120" s="216" t="e">
        <f>VLOOKUP(B5120,CONTAGEM!B:B,1,0)</f>
        <v>#N/A</v>
      </c>
      <c r="B5120" s="326" t="s">
        <v>18868</v>
      </c>
      <c r="C5120" s="326" t="s">
        <v>1255</v>
      </c>
      <c r="D5120" s="326" t="s">
        <v>4183</v>
      </c>
      <c r="E5120" s="326" t="s">
        <v>18869</v>
      </c>
      <c r="F5120" s="326" t="s">
        <v>801</v>
      </c>
      <c r="G5120" s="326" t="s">
        <v>896</v>
      </c>
      <c r="H5120" s="326" t="s">
        <v>6249</v>
      </c>
      <c r="I5120" s="327">
        <v>0</v>
      </c>
      <c r="J5120" s="327">
        <v>0</v>
      </c>
      <c r="K5120" s="327">
        <v>0</v>
      </c>
      <c r="L5120" s="327">
        <v>0</v>
      </c>
      <c r="M5120" s="327">
        <v>0</v>
      </c>
      <c r="N5120" s="326" t="s">
        <v>7279</v>
      </c>
    </row>
    <row r="5121" spans="1:14" ht="15" hidden="1" x14ac:dyDescent="0.25">
      <c r="A5121" s="216" t="e">
        <f>VLOOKUP(B5121,CONTAGEM!B:B,1,0)</f>
        <v>#N/A</v>
      </c>
      <c r="B5121" s="324" t="s">
        <v>18870</v>
      </c>
      <c r="C5121" s="324" t="s">
        <v>1255</v>
      </c>
      <c r="D5121" s="324" t="s">
        <v>4183</v>
      </c>
      <c r="E5121" s="324" t="s">
        <v>21811</v>
      </c>
      <c r="F5121" s="324" t="s">
        <v>801</v>
      </c>
      <c r="G5121" s="324" t="s">
        <v>896</v>
      </c>
      <c r="H5121" s="324" t="s">
        <v>6249</v>
      </c>
      <c r="I5121" s="325">
        <v>0</v>
      </c>
      <c r="J5121" s="325">
        <v>0</v>
      </c>
      <c r="K5121" s="325">
        <v>0</v>
      </c>
      <c r="L5121" s="325">
        <v>0</v>
      </c>
      <c r="M5121" s="325">
        <v>0</v>
      </c>
      <c r="N5121" s="324" t="s">
        <v>7279</v>
      </c>
    </row>
    <row r="5122" spans="1:14" ht="15" hidden="1" x14ac:dyDescent="0.25">
      <c r="A5122" s="216" t="e">
        <f>VLOOKUP(B5122,CONTAGEM!B:B,1,0)</f>
        <v>#N/A</v>
      </c>
      <c r="B5122" s="326" t="s">
        <v>18871</v>
      </c>
      <c r="C5122" s="326" t="s">
        <v>1255</v>
      </c>
      <c r="D5122" s="326" t="s">
        <v>4183</v>
      </c>
      <c r="E5122" s="326" t="s">
        <v>18872</v>
      </c>
      <c r="F5122" s="326" t="s">
        <v>801</v>
      </c>
      <c r="G5122" s="326" t="s">
        <v>896</v>
      </c>
      <c r="H5122" s="326" t="s">
        <v>6249</v>
      </c>
      <c r="I5122" s="327">
        <v>0</v>
      </c>
      <c r="J5122" s="327">
        <v>0</v>
      </c>
      <c r="K5122" s="327">
        <v>0</v>
      </c>
      <c r="L5122" s="327">
        <v>0</v>
      </c>
      <c r="M5122" s="327">
        <v>0</v>
      </c>
      <c r="N5122" s="326" t="s">
        <v>7279</v>
      </c>
    </row>
    <row r="5123" spans="1:14" ht="15" hidden="1" x14ac:dyDescent="0.25">
      <c r="A5123" s="216" t="e">
        <f>VLOOKUP(B5123,CONTAGEM!B:B,1,0)</f>
        <v>#N/A</v>
      </c>
      <c r="B5123" s="324" t="s">
        <v>18873</v>
      </c>
      <c r="C5123" s="324" t="s">
        <v>1255</v>
      </c>
      <c r="D5123" s="324" t="s">
        <v>4183</v>
      </c>
      <c r="E5123" s="324" t="s">
        <v>18874</v>
      </c>
      <c r="F5123" s="324" t="s">
        <v>2327</v>
      </c>
      <c r="G5123" s="324" t="s">
        <v>896</v>
      </c>
      <c r="H5123" s="324" t="s">
        <v>6249</v>
      </c>
      <c r="I5123" s="325">
        <v>0</v>
      </c>
      <c r="J5123" s="325">
        <v>0</v>
      </c>
      <c r="K5123" s="325">
        <v>0</v>
      </c>
      <c r="L5123" s="325">
        <v>0</v>
      </c>
      <c r="M5123" s="325">
        <v>0</v>
      </c>
      <c r="N5123" s="324" t="s">
        <v>7279</v>
      </c>
    </row>
    <row r="5124" spans="1:14" ht="15" hidden="1" x14ac:dyDescent="0.25">
      <c r="A5124" s="216" t="e">
        <f>VLOOKUP(B5124,CONTAGEM!B:B,1,0)</f>
        <v>#N/A</v>
      </c>
      <c r="B5124" s="326" t="s">
        <v>18875</v>
      </c>
      <c r="C5124" s="326" t="s">
        <v>1255</v>
      </c>
      <c r="D5124" s="326" t="s">
        <v>4183</v>
      </c>
      <c r="E5124" s="326" t="s">
        <v>18876</v>
      </c>
      <c r="F5124" s="326" t="s">
        <v>2618</v>
      </c>
      <c r="G5124" s="326" t="s">
        <v>896</v>
      </c>
      <c r="H5124" s="326" t="s">
        <v>6249</v>
      </c>
      <c r="I5124" s="327">
        <v>0</v>
      </c>
      <c r="J5124" s="327">
        <v>0</v>
      </c>
      <c r="K5124" s="327">
        <v>0</v>
      </c>
      <c r="L5124" s="327">
        <v>0</v>
      </c>
      <c r="M5124" s="327">
        <v>0</v>
      </c>
      <c r="N5124" s="326" t="s">
        <v>7279</v>
      </c>
    </row>
    <row r="5125" spans="1:14" ht="15" hidden="1" x14ac:dyDescent="0.25">
      <c r="A5125" s="216" t="e">
        <f>VLOOKUP(B5125,CONTAGEM!B:B,1,0)</f>
        <v>#N/A</v>
      </c>
      <c r="B5125" s="324" t="s">
        <v>18877</v>
      </c>
      <c r="C5125" s="324" t="s">
        <v>1255</v>
      </c>
      <c r="D5125" s="324" t="s">
        <v>4183</v>
      </c>
      <c r="E5125" s="324" t="s">
        <v>18878</v>
      </c>
      <c r="F5125" s="324" t="s">
        <v>801</v>
      </c>
      <c r="G5125" s="324" t="s">
        <v>896</v>
      </c>
      <c r="H5125" s="324" t="s">
        <v>6249</v>
      </c>
      <c r="I5125" s="325">
        <v>0</v>
      </c>
      <c r="J5125" s="325">
        <v>0</v>
      </c>
      <c r="K5125" s="325">
        <v>0</v>
      </c>
      <c r="L5125" s="325">
        <v>0</v>
      </c>
      <c r="M5125" s="325">
        <v>0</v>
      </c>
      <c r="N5125" s="324" t="s">
        <v>7279</v>
      </c>
    </row>
    <row r="5126" spans="1:14" ht="15" hidden="1" x14ac:dyDescent="0.25">
      <c r="A5126" s="216" t="e">
        <f>VLOOKUP(B5126,CONTAGEM!B:B,1,0)</f>
        <v>#N/A</v>
      </c>
      <c r="B5126" s="326" t="s">
        <v>18879</v>
      </c>
      <c r="C5126" s="326" t="s">
        <v>1255</v>
      </c>
      <c r="D5126" s="326" t="s">
        <v>4183</v>
      </c>
      <c r="E5126" s="326" t="s">
        <v>18880</v>
      </c>
      <c r="F5126" s="326" t="s">
        <v>801</v>
      </c>
      <c r="G5126" s="326" t="s">
        <v>896</v>
      </c>
      <c r="H5126" s="326" t="s">
        <v>6249</v>
      </c>
      <c r="I5126" s="327">
        <v>0</v>
      </c>
      <c r="J5126" s="327">
        <v>0</v>
      </c>
      <c r="K5126" s="327">
        <v>0</v>
      </c>
      <c r="L5126" s="327">
        <v>0</v>
      </c>
      <c r="M5126" s="327">
        <v>0</v>
      </c>
      <c r="N5126" s="326" t="s">
        <v>7279</v>
      </c>
    </row>
    <row r="5127" spans="1:14" ht="15" hidden="1" x14ac:dyDescent="0.25">
      <c r="A5127" s="216" t="e">
        <f>VLOOKUP(B5127,CONTAGEM!B:B,1,0)</f>
        <v>#N/A</v>
      </c>
      <c r="B5127" s="324" t="s">
        <v>18881</v>
      </c>
      <c r="C5127" s="324" t="s">
        <v>1255</v>
      </c>
      <c r="D5127" s="324" t="s">
        <v>4183</v>
      </c>
      <c r="E5127" s="324" t="s">
        <v>18882</v>
      </c>
      <c r="F5127" s="324" t="s">
        <v>801</v>
      </c>
      <c r="G5127" s="324" t="s">
        <v>896</v>
      </c>
      <c r="H5127" s="324" t="s">
        <v>6249</v>
      </c>
      <c r="I5127" s="325">
        <v>0</v>
      </c>
      <c r="J5127" s="325">
        <v>0</v>
      </c>
      <c r="K5127" s="325">
        <v>0</v>
      </c>
      <c r="L5127" s="325">
        <v>0</v>
      </c>
      <c r="M5127" s="325">
        <v>0</v>
      </c>
      <c r="N5127" s="324" t="s">
        <v>7279</v>
      </c>
    </row>
    <row r="5128" spans="1:14" ht="15" hidden="1" x14ac:dyDescent="0.25">
      <c r="A5128" s="216" t="e">
        <f>VLOOKUP(B5128,CONTAGEM!B:B,1,0)</f>
        <v>#N/A</v>
      </c>
      <c r="B5128" s="326" t="s">
        <v>18883</v>
      </c>
      <c r="C5128" s="326" t="s">
        <v>1255</v>
      </c>
      <c r="D5128" s="326" t="s">
        <v>4183</v>
      </c>
      <c r="E5128" s="326" t="s">
        <v>18884</v>
      </c>
      <c r="F5128" s="326" t="s">
        <v>2618</v>
      </c>
      <c r="G5128" s="326" t="s">
        <v>896</v>
      </c>
      <c r="H5128" s="326" t="s">
        <v>6249</v>
      </c>
      <c r="I5128" s="327">
        <v>0</v>
      </c>
      <c r="J5128" s="327">
        <v>0</v>
      </c>
      <c r="K5128" s="327">
        <v>0</v>
      </c>
      <c r="L5128" s="327">
        <v>0</v>
      </c>
      <c r="M5128" s="327">
        <v>0</v>
      </c>
      <c r="N5128" s="326" t="s">
        <v>7279</v>
      </c>
    </row>
    <row r="5129" spans="1:14" ht="15" hidden="1" x14ac:dyDescent="0.25">
      <c r="A5129" s="216" t="e">
        <f>VLOOKUP(B5129,CONTAGEM!B:B,1,0)</f>
        <v>#N/A</v>
      </c>
      <c r="B5129" s="324" t="s">
        <v>18885</v>
      </c>
      <c r="C5129" s="324" t="s">
        <v>1255</v>
      </c>
      <c r="D5129" s="324" t="s">
        <v>4183</v>
      </c>
      <c r="E5129" s="324" t="s">
        <v>18886</v>
      </c>
      <c r="F5129" s="324" t="s">
        <v>2618</v>
      </c>
      <c r="G5129" s="324" t="s">
        <v>896</v>
      </c>
      <c r="H5129" s="324" t="s">
        <v>6249</v>
      </c>
      <c r="I5129" s="325">
        <v>0</v>
      </c>
      <c r="J5129" s="325">
        <v>0</v>
      </c>
      <c r="K5129" s="325">
        <v>0</v>
      </c>
      <c r="L5129" s="325">
        <v>0</v>
      </c>
      <c r="M5129" s="325">
        <v>0</v>
      </c>
      <c r="N5129" s="324" t="s">
        <v>7279</v>
      </c>
    </row>
    <row r="5130" spans="1:14" ht="15" hidden="1" x14ac:dyDescent="0.25">
      <c r="A5130" s="216" t="e">
        <f>VLOOKUP(B5130,CONTAGEM!B:B,1,0)</f>
        <v>#N/A</v>
      </c>
      <c r="B5130" s="326" t="s">
        <v>18887</v>
      </c>
      <c r="C5130" s="326" t="s">
        <v>1255</v>
      </c>
      <c r="D5130" s="326" t="s">
        <v>4183</v>
      </c>
      <c r="E5130" s="326" t="s">
        <v>18888</v>
      </c>
      <c r="F5130" s="326" t="s">
        <v>801</v>
      </c>
      <c r="G5130" s="326" t="s">
        <v>896</v>
      </c>
      <c r="H5130" s="326" t="s">
        <v>6249</v>
      </c>
      <c r="I5130" s="327">
        <v>0</v>
      </c>
      <c r="J5130" s="327">
        <v>0</v>
      </c>
      <c r="K5130" s="327">
        <v>0</v>
      </c>
      <c r="L5130" s="327">
        <v>0</v>
      </c>
      <c r="M5130" s="327">
        <v>0</v>
      </c>
      <c r="N5130" s="326" t="s">
        <v>7279</v>
      </c>
    </row>
    <row r="5131" spans="1:14" ht="15" hidden="1" x14ac:dyDescent="0.25">
      <c r="A5131" s="216" t="e">
        <f>VLOOKUP(B5131,CONTAGEM!B:B,1,0)</f>
        <v>#N/A</v>
      </c>
      <c r="B5131" s="324" t="s">
        <v>18889</v>
      </c>
      <c r="C5131" s="324" t="s">
        <v>1255</v>
      </c>
      <c r="D5131" s="324" t="s">
        <v>4183</v>
      </c>
      <c r="E5131" s="324" t="s">
        <v>18890</v>
      </c>
      <c r="F5131" s="324" t="s">
        <v>801</v>
      </c>
      <c r="G5131" s="324" t="s">
        <v>896</v>
      </c>
      <c r="H5131" s="324" t="s">
        <v>6249</v>
      </c>
      <c r="I5131" s="325">
        <v>0</v>
      </c>
      <c r="J5131" s="325">
        <v>0</v>
      </c>
      <c r="K5131" s="325">
        <v>0</v>
      </c>
      <c r="L5131" s="325">
        <v>0</v>
      </c>
      <c r="M5131" s="325">
        <v>0</v>
      </c>
      <c r="N5131" s="324" t="s">
        <v>7279</v>
      </c>
    </row>
    <row r="5132" spans="1:14" ht="15" hidden="1" x14ac:dyDescent="0.25">
      <c r="A5132" s="216" t="e">
        <f>VLOOKUP(B5132,CONTAGEM!B:B,1,0)</f>
        <v>#N/A</v>
      </c>
      <c r="B5132" s="326" t="s">
        <v>18891</v>
      </c>
      <c r="C5132" s="326" t="s">
        <v>1255</v>
      </c>
      <c r="D5132" s="326" t="s">
        <v>4183</v>
      </c>
      <c r="E5132" s="326" t="s">
        <v>18892</v>
      </c>
      <c r="F5132" s="326" t="s">
        <v>2327</v>
      </c>
      <c r="G5132" s="326" t="s">
        <v>896</v>
      </c>
      <c r="H5132" s="326" t="s">
        <v>6249</v>
      </c>
      <c r="I5132" s="327">
        <v>0</v>
      </c>
      <c r="J5132" s="327">
        <v>0</v>
      </c>
      <c r="K5132" s="327">
        <v>0</v>
      </c>
      <c r="L5132" s="327">
        <v>0</v>
      </c>
      <c r="M5132" s="327">
        <v>0</v>
      </c>
      <c r="N5132" s="326" t="s">
        <v>7279</v>
      </c>
    </row>
    <row r="5133" spans="1:14" ht="15" hidden="1" x14ac:dyDescent="0.25">
      <c r="A5133" s="216" t="e">
        <f>VLOOKUP(B5133,CONTAGEM!B:B,1,0)</f>
        <v>#N/A</v>
      </c>
      <c r="B5133" s="324" t="s">
        <v>18893</v>
      </c>
      <c r="C5133" s="324" t="s">
        <v>1255</v>
      </c>
      <c r="D5133" s="324" t="s">
        <v>4183</v>
      </c>
      <c r="E5133" s="324" t="s">
        <v>18894</v>
      </c>
      <c r="F5133" s="324" t="s">
        <v>2327</v>
      </c>
      <c r="G5133" s="324" t="s">
        <v>896</v>
      </c>
      <c r="H5133" s="324" t="s">
        <v>6249</v>
      </c>
      <c r="I5133" s="325">
        <v>0</v>
      </c>
      <c r="J5133" s="325">
        <v>0</v>
      </c>
      <c r="K5133" s="325">
        <v>0</v>
      </c>
      <c r="L5133" s="325">
        <v>0</v>
      </c>
      <c r="M5133" s="325">
        <v>0</v>
      </c>
      <c r="N5133" s="324" t="s">
        <v>7279</v>
      </c>
    </row>
    <row r="5134" spans="1:14" ht="15" hidden="1" x14ac:dyDescent="0.25">
      <c r="A5134" s="216" t="e">
        <f>VLOOKUP(B5134,CONTAGEM!B:B,1,0)</f>
        <v>#N/A</v>
      </c>
      <c r="B5134" s="326" t="s">
        <v>18895</v>
      </c>
      <c r="C5134" s="326" t="s">
        <v>1255</v>
      </c>
      <c r="D5134" s="326" t="s">
        <v>4183</v>
      </c>
      <c r="E5134" s="326" t="s">
        <v>6976</v>
      </c>
      <c r="F5134" s="326" t="s">
        <v>2327</v>
      </c>
      <c r="G5134" s="326" t="s">
        <v>896</v>
      </c>
      <c r="H5134" s="326" t="s">
        <v>6249</v>
      </c>
      <c r="I5134" s="327">
        <v>0</v>
      </c>
      <c r="J5134" s="327">
        <v>0</v>
      </c>
      <c r="K5134" s="327">
        <v>0</v>
      </c>
      <c r="L5134" s="327">
        <v>0</v>
      </c>
      <c r="M5134" s="327">
        <v>0</v>
      </c>
      <c r="N5134" s="326" t="s">
        <v>7279</v>
      </c>
    </row>
    <row r="5135" spans="1:14" ht="15" hidden="1" x14ac:dyDescent="0.25">
      <c r="A5135" s="216" t="e">
        <f>VLOOKUP(B5135,CONTAGEM!B:B,1,0)</f>
        <v>#N/A</v>
      </c>
      <c r="B5135" s="324" t="s">
        <v>18896</v>
      </c>
      <c r="C5135" s="324" t="s">
        <v>1255</v>
      </c>
      <c r="D5135" s="324" t="s">
        <v>4183</v>
      </c>
      <c r="E5135" s="324" t="s">
        <v>18897</v>
      </c>
      <c r="F5135" s="324" t="s">
        <v>2327</v>
      </c>
      <c r="G5135" s="324" t="s">
        <v>896</v>
      </c>
      <c r="H5135" s="324" t="s">
        <v>6249</v>
      </c>
      <c r="I5135" s="325">
        <v>0</v>
      </c>
      <c r="J5135" s="325">
        <v>0</v>
      </c>
      <c r="K5135" s="325">
        <v>0</v>
      </c>
      <c r="L5135" s="325">
        <v>0</v>
      </c>
      <c r="M5135" s="325">
        <v>0</v>
      </c>
      <c r="N5135" s="324" t="s">
        <v>7279</v>
      </c>
    </row>
    <row r="5136" spans="1:14" ht="15" hidden="1" x14ac:dyDescent="0.25">
      <c r="A5136" s="216" t="e">
        <f>VLOOKUP(B5136,CONTAGEM!B:B,1,0)</f>
        <v>#N/A</v>
      </c>
      <c r="B5136" s="326" t="s">
        <v>18898</v>
      </c>
      <c r="C5136" s="326" t="s">
        <v>1255</v>
      </c>
      <c r="D5136" s="326" t="s">
        <v>4183</v>
      </c>
      <c r="E5136" s="326" t="s">
        <v>18899</v>
      </c>
      <c r="F5136" s="326" t="s">
        <v>2327</v>
      </c>
      <c r="G5136" s="326" t="s">
        <v>896</v>
      </c>
      <c r="H5136" s="326" t="s">
        <v>6249</v>
      </c>
      <c r="I5136" s="327">
        <v>0</v>
      </c>
      <c r="J5136" s="327">
        <v>0</v>
      </c>
      <c r="K5136" s="327">
        <v>0</v>
      </c>
      <c r="L5136" s="327">
        <v>0</v>
      </c>
      <c r="M5136" s="327">
        <v>0</v>
      </c>
      <c r="N5136" s="326" t="s">
        <v>7279</v>
      </c>
    </row>
    <row r="5137" spans="1:14" ht="15" hidden="1" x14ac:dyDescent="0.25">
      <c r="A5137" s="216" t="e">
        <f>VLOOKUP(B5137,CONTAGEM!B:B,1,0)</f>
        <v>#N/A</v>
      </c>
      <c r="B5137" s="324" t="s">
        <v>18900</v>
      </c>
      <c r="C5137" s="324" t="s">
        <v>1255</v>
      </c>
      <c r="D5137" s="324" t="s">
        <v>4183</v>
      </c>
      <c r="E5137" s="324" t="s">
        <v>9146</v>
      </c>
      <c r="F5137" s="324" t="s">
        <v>2327</v>
      </c>
      <c r="G5137" s="324" t="s">
        <v>896</v>
      </c>
      <c r="H5137" s="324" t="s">
        <v>6249</v>
      </c>
      <c r="I5137" s="325">
        <v>0</v>
      </c>
      <c r="J5137" s="325">
        <v>0</v>
      </c>
      <c r="K5137" s="325">
        <v>0</v>
      </c>
      <c r="L5137" s="325">
        <v>0</v>
      </c>
      <c r="M5137" s="325">
        <v>0</v>
      </c>
      <c r="N5137" s="324" t="s">
        <v>7279</v>
      </c>
    </row>
    <row r="5138" spans="1:14" ht="15" hidden="1" x14ac:dyDescent="0.25">
      <c r="A5138" s="216" t="e">
        <f>VLOOKUP(B5138,CONTAGEM!B:B,1,0)</f>
        <v>#N/A</v>
      </c>
      <c r="B5138" s="326" t="s">
        <v>18901</v>
      </c>
      <c r="C5138" s="326" t="s">
        <v>1255</v>
      </c>
      <c r="D5138" s="326" t="s">
        <v>4183</v>
      </c>
      <c r="E5138" s="326" t="s">
        <v>18902</v>
      </c>
      <c r="F5138" s="326" t="s">
        <v>2327</v>
      </c>
      <c r="G5138" s="326" t="s">
        <v>896</v>
      </c>
      <c r="H5138" s="326" t="s">
        <v>6249</v>
      </c>
      <c r="I5138" s="327">
        <v>0</v>
      </c>
      <c r="J5138" s="327">
        <v>0</v>
      </c>
      <c r="K5138" s="327">
        <v>0</v>
      </c>
      <c r="L5138" s="327">
        <v>0</v>
      </c>
      <c r="M5138" s="327">
        <v>0</v>
      </c>
      <c r="N5138" s="326" t="s">
        <v>7279</v>
      </c>
    </row>
    <row r="5139" spans="1:14" ht="15" hidden="1" x14ac:dyDescent="0.25">
      <c r="A5139" s="216" t="e">
        <f>VLOOKUP(B5139,CONTAGEM!B:B,1,0)</f>
        <v>#N/A</v>
      </c>
      <c r="B5139" s="324" t="s">
        <v>18903</v>
      </c>
      <c r="C5139" s="324" t="s">
        <v>1255</v>
      </c>
      <c r="D5139" s="324" t="s">
        <v>4183</v>
      </c>
      <c r="E5139" s="324" t="s">
        <v>18904</v>
      </c>
      <c r="F5139" s="324" t="s">
        <v>2327</v>
      </c>
      <c r="G5139" s="324" t="s">
        <v>896</v>
      </c>
      <c r="H5139" s="324" t="s">
        <v>6249</v>
      </c>
      <c r="I5139" s="325">
        <v>0</v>
      </c>
      <c r="J5139" s="325">
        <v>0</v>
      </c>
      <c r="K5139" s="325">
        <v>0</v>
      </c>
      <c r="L5139" s="325">
        <v>0</v>
      </c>
      <c r="M5139" s="325">
        <v>0</v>
      </c>
      <c r="N5139" s="324" t="s">
        <v>7279</v>
      </c>
    </row>
    <row r="5140" spans="1:14" ht="15" hidden="1" x14ac:dyDescent="0.25">
      <c r="A5140" s="216" t="e">
        <f>VLOOKUP(B5140,CONTAGEM!B:B,1,0)</f>
        <v>#N/A</v>
      </c>
      <c r="B5140" s="326" t="s">
        <v>18905</v>
      </c>
      <c r="C5140" s="326" t="s">
        <v>1255</v>
      </c>
      <c r="D5140" s="326" t="s">
        <v>4183</v>
      </c>
      <c r="E5140" s="326" t="s">
        <v>18906</v>
      </c>
      <c r="F5140" s="326" t="s">
        <v>2327</v>
      </c>
      <c r="G5140" s="326" t="s">
        <v>896</v>
      </c>
      <c r="H5140" s="326" t="s">
        <v>6249</v>
      </c>
      <c r="I5140" s="327">
        <v>0</v>
      </c>
      <c r="J5140" s="327">
        <v>0</v>
      </c>
      <c r="K5140" s="327">
        <v>0</v>
      </c>
      <c r="L5140" s="327">
        <v>0</v>
      </c>
      <c r="M5140" s="327">
        <v>0</v>
      </c>
      <c r="N5140" s="326" t="s">
        <v>7279</v>
      </c>
    </row>
    <row r="5141" spans="1:14" ht="15" hidden="1" x14ac:dyDescent="0.25">
      <c r="A5141" s="216" t="e">
        <f>VLOOKUP(B5141,CONTAGEM!B:B,1,0)</f>
        <v>#N/A</v>
      </c>
      <c r="B5141" s="324" t="s">
        <v>18907</v>
      </c>
      <c r="C5141" s="324" t="s">
        <v>1255</v>
      </c>
      <c r="D5141" s="324" t="s">
        <v>4183</v>
      </c>
      <c r="E5141" s="324" t="s">
        <v>18908</v>
      </c>
      <c r="F5141" s="324" t="s">
        <v>2327</v>
      </c>
      <c r="G5141" s="324" t="s">
        <v>896</v>
      </c>
      <c r="H5141" s="324" t="s">
        <v>6249</v>
      </c>
      <c r="I5141" s="325">
        <v>0</v>
      </c>
      <c r="J5141" s="325">
        <v>0</v>
      </c>
      <c r="K5141" s="325">
        <v>0</v>
      </c>
      <c r="L5141" s="325">
        <v>0</v>
      </c>
      <c r="M5141" s="325">
        <v>0</v>
      </c>
      <c r="N5141" s="324" t="s">
        <v>7279</v>
      </c>
    </row>
    <row r="5142" spans="1:14" ht="15" hidden="1" x14ac:dyDescent="0.25">
      <c r="A5142" s="216" t="e">
        <f>VLOOKUP(B5142,CONTAGEM!B:B,1,0)</f>
        <v>#N/A</v>
      </c>
      <c r="B5142" s="326" t="s">
        <v>18909</v>
      </c>
      <c r="C5142" s="326" t="s">
        <v>1255</v>
      </c>
      <c r="D5142" s="326" t="s">
        <v>4183</v>
      </c>
      <c r="E5142" s="326" t="s">
        <v>18910</v>
      </c>
      <c r="F5142" s="326" t="s">
        <v>2327</v>
      </c>
      <c r="G5142" s="326" t="s">
        <v>896</v>
      </c>
      <c r="H5142" s="326" t="s">
        <v>6249</v>
      </c>
      <c r="I5142" s="327">
        <v>0</v>
      </c>
      <c r="J5142" s="327">
        <v>0</v>
      </c>
      <c r="K5142" s="327">
        <v>0</v>
      </c>
      <c r="L5142" s="327">
        <v>0</v>
      </c>
      <c r="M5142" s="327">
        <v>0</v>
      </c>
      <c r="N5142" s="326" t="s">
        <v>7279</v>
      </c>
    </row>
    <row r="5143" spans="1:14" ht="15" hidden="1" x14ac:dyDescent="0.25">
      <c r="A5143" s="216" t="e">
        <f>VLOOKUP(B5143,CONTAGEM!B:B,1,0)</f>
        <v>#N/A</v>
      </c>
      <c r="B5143" s="324" t="s">
        <v>18911</v>
      </c>
      <c r="C5143" s="324" t="s">
        <v>1255</v>
      </c>
      <c r="D5143" s="324" t="s">
        <v>4183</v>
      </c>
      <c r="E5143" s="324" t="s">
        <v>18912</v>
      </c>
      <c r="F5143" s="324" t="s">
        <v>2327</v>
      </c>
      <c r="G5143" s="324" t="s">
        <v>896</v>
      </c>
      <c r="H5143" s="324" t="s">
        <v>6249</v>
      </c>
      <c r="I5143" s="325">
        <v>0</v>
      </c>
      <c r="J5143" s="325">
        <v>0</v>
      </c>
      <c r="K5143" s="325">
        <v>0</v>
      </c>
      <c r="L5143" s="325">
        <v>0</v>
      </c>
      <c r="M5143" s="325">
        <v>0</v>
      </c>
      <c r="N5143" s="324" t="s">
        <v>7279</v>
      </c>
    </row>
    <row r="5144" spans="1:14" ht="15" hidden="1" x14ac:dyDescent="0.25">
      <c r="A5144" s="216" t="e">
        <f>VLOOKUP(B5144,CONTAGEM!B:B,1,0)</f>
        <v>#N/A</v>
      </c>
      <c r="B5144" s="326" t="s">
        <v>18913</v>
      </c>
      <c r="C5144" s="326" t="s">
        <v>1255</v>
      </c>
      <c r="D5144" s="326" t="s">
        <v>4183</v>
      </c>
      <c r="E5144" s="326" t="s">
        <v>18914</v>
      </c>
      <c r="F5144" s="326" t="s">
        <v>2327</v>
      </c>
      <c r="G5144" s="326" t="s">
        <v>896</v>
      </c>
      <c r="H5144" s="326" t="s">
        <v>6249</v>
      </c>
      <c r="I5144" s="327">
        <v>0</v>
      </c>
      <c r="J5144" s="327">
        <v>0</v>
      </c>
      <c r="K5144" s="327">
        <v>0</v>
      </c>
      <c r="L5144" s="327">
        <v>0</v>
      </c>
      <c r="M5144" s="327">
        <v>0</v>
      </c>
      <c r="N5144" s="326" t="s">
        <v>7279</v>
      </c>
    </row>
    <row r="5145" spans="1:14" ht="15" hidden="1" x14ac:dyDescent="0.25">
      <c r="A5145" s="216" t="e">
        <f>VLOOKUP(B5145,CONTAGEM!B:B,1,0)</f>
        <v>#N/A</v>
      </c>
      <c r="B5145" s="324" t="s">
        <v>18915</v>
      </c>
      <c r="C5145" s="324" t="s">
        <v>1255</v>
      </c>
      <c r="D5145" s="324" t="s">
        <v>4183</v>
      </c>
      <c r="E5145" s="324" t="s">
        <v>6535</v>
      </c>
      <c r="F5145" s="324" t="s">
        <v>2327</v>
      </c>
      <c r="G5145" s="324" t="s">
        <v>896</v>
      </c>
      <c r="H5145" s="324" t="s">
        <v>6249</v>
      </c>
      <c r="I5145" s="325">
        <v>0</v>
      </c>
      <c r="J5145" s="325">
        <v>0</v>
      </c>
      <c r="K5145" s="325">
        <v>0</v>
      </c>
      <c r="L5145" s="325">
        <v>0</v>
      </c>
      <c r="M5145" s="325">
        <v>0</v>
      </c>
      <c r="N5145" s="324" t="s">
        <v>7279</v>
      </c>
    </row>
    <row r="5146" spans="1:14" ht="15" hidden="1" x14ac:dyDescent="0.25">
      <c r="A5146" s="216" t="e">
        <f>VLOOKUP(B5146,CONTAGEM!B:B,1,0)</f>
        <v>#N/A</v>
      </c>
      <c r="B5146" s="326" t="s">
        <v>18916</v>
      </c>
      <c r="C5146" s="326" t="s">
        <v>1255</v>
      </c>
      <c r="D5146" s="326" t="s">
        <v>4183</v>
      </c>
      <c r="E5146" s="326" t="s">
        <v>18917</v>
      </c>
      <c r="F5146" s="326" t="s">
        <v>2327</v>
      </c>
      <c r="G5146" s="326" t="s">
        <v>896</v>
      </c>
      <c r="H5146" s="326" t="s">
        <v>6249</v>
      </c>
      <c r="I5146" s="327">
        <v>0</v>
      </c>
      <c r="J5146" s="327">
        <v>0</v>
      </c>
      <c r="K5146" s="327">
        <v>0</v>
      </c>
      <c r="L5146" s="327">
        <v>0</v>
      </c>
      <c r="M5146" s="327">
        <v>0</v>
      </c>
      <c r="N5146" s="326" t="s">
        <v>7279</v>
      </c>
    </row>
    <row r="5147" spans="1:14" ht="15" hidden="1" x14ac:dyDescent="0.25">
      <c r="A5147" s="216" t="e">
        <f>VLOOKUP(B5147,CONTAGEM!B:B,1,0)</f>
        <v>#N/A</v>
      </c>
      <c r="B5147" s="324" t="s">
        <v>18918</v>
      </c>
      <c r="C5147" s="324" t="s">
        <v>1255</v>
      </c>
      <c r="D5147" s="324" t="s">
        <v>4183</v>
      </c>
      <c r="E5147" s="324" t="s">
        <v>18919</v>
      </c>
      <c r="F5147" s="324" t="s">
        <v>2327</v>
      </c>
      <c r="G5147" s="324" t="s">
        <v>896</v>
      </c>
      <c r="H5147" s="324" t="s">
        <v>6249</v>
      </c>
      <c r="I5147" s="325">
        <v>0</v>
      </c>
      <c r="J5147" s="325">
        <v>0</v>
      </c>
      <c r="K5147" s="325">
        <v>0</v>
      </c>
      <c r="L5147" s="325">
        <v>0</v>
      </c>
      <c r="M5147" s="325">
        <v>0</v>
      </c>
      <c r="N5147" s="324" t="s">
        <v>7279</v>
      </c>
    </row>
    <row r="5148" spans="1:14" ht="15" hidden="1" x14ac:dyDescent="0.25">
      <c r="A5148" s="216" t="e">
        <f>VLOOKUP(B5148,CONTAGEM!B:B,1,0)</f>
        <v>#N/A</v>
      </c>
      <c r="B5148" s="326" t="s">
        <v>18920</v>
      </c>
      <c r="C5148" s="326" t="s">
        <v>1255</v>
      </c>
      <c r="D5148" s="326" t="s">
        <v>4183</v>
      </c>
      <c r="E5148" s="326" t="s">
        <v>18921</v>
      </c>
      <c r="F5148" s="326" t="s">
        <v>2327</v>
      </c>
      <c r="G5148" s="326" t="s">
        <v>896</v>
      </c>
      <c r="H5148" s="326" t="s">
        <v>6249</v>
      </c>
      <c r="I5148" s="327">
        <v>0</v>
      </c>
      <c r="J5148" s="327">
        <v>0</v>
      </c>
      <c r="K5148" s="327">
        <v>0</v>
      </c>
      <c r="L5148" s="327">
        <v>0</v>
      </c>
      <c r="M5148" s="327">
        <v>0</v>
      </c>
      <c r="N5148" s="326" t="s">
        <v>7279</v>
      </c>
    </row>
    <row r="5149" spans="1:14" ht="15" hidden="1" x14ac:dyDescent="0.25">
      <c r="A5149" s="216" t="e">
        <f>VLOOKUP(B5149,CONTAGEM!B:B,1,0)</f>
        <v>#N/A</v>
      </c>
      <c r="B5149" s="324" t="s">
        <v>18922</v>
      </c>
      <c r="C5149" s="324" t="s">
        <v>1255</v>
      </c>
      <c r="D5149" s="324" t="s">
        <v>4183</v>
      </c>
      <c r="E5149" s="324" t="s">
        <v>18923</v>
      </c>
      <c r="F5149" s="324" t="s">
        <v>2327</v>
      </c>
      <c r="G5149" s="324" t="s">
        <v>896</v>
      </c>
      <c r="H5149" s="324" t="s">
        <v>6249</v>
      </c>
      <c r="I5149" s="325">
        <v>0</v>
      </c>
      <c r="J5149" s="325">
        <v>0</v>
      </c>
      <c r="K5149" s="325">
        <v>0</v>
      </c>
      <c r="L5149" s="325">
        <v>0</v>
      </c>
      <c r="M5149" s="325">
        <v>0</v>
      </c>
      <c r="N5149" s="324" t="s">
        <v>7279</v>
      </c>
    </row>
    <row r="5150" spans="1:14" ht="15" hidden="1" x14ac:dyDescent="0.25">
      <c r="A5150" s="216" t="e">
        <f>VLOOKUP(B5150,CONTAGEM!B:B,1,0)</f>
        <v>#N/A</v>
      </c>
      <c r="B5150" s="326" t="s">
        <v>18924</v>
      </c>
      <c r="C5150" s="326" t="s">
        <v>1255</v>
      </c>
      <c r="D5150" s="326" t="s">
        <v>4183</v>
      </c>
      <c r="E5150" s="326" t="s">
        <v>18925</v>
      </c>
      <c r="F5150" s="326" t="s">
        <v>1226</v>
      </c>
      <c r="G5150" s="326" t="s">
        <v>896</v>
      </c>
      <c r="H5150" s="326" t="s">
        <v>6249</v>
      </c>
      <c r="I5150" s="327">
        <v>0</v>
      </c>
      <c r="J5150" s="327">
        <v>0</v>
      </c>
      <c r="K5150" s="327">
        <v>0</v>
      </c>
      <c r="L5150" s="327">
        <v>0</v>
      </c>
      <c r="M5150" s="327">
        <v>0</v>
      </c>
      <c r="N5150" s="326" t="s">
        <v>7279</v>
      </c>
    </row>
    <row r="5151" spans="1:14" ht="15" hidden="1" x14ac:dyDescent="0.25">
      <c r="B5151" s="324" t="s">
        <v>18926</v>
      </c>
      <c r="C5151" s="324" t="s">
        <v>1255</v>
      </c>
      <c r="D5151" s="324" t="s">
        <v>4183</v>
      </c>
      <c r="E5151" s="324" t="s">
        <v>18927</v>
      </c>
      <c r="F5151" s="324" t="s">
        <v>2327</v>
      </c>
      <c r="G5151" s="324" t="s">
        <v>896</v>
      </c>
      <c r="H5151" s="324" t="s">
        <v>6249</v>
      </c>
      <c r="I5151" s="325">
        <v>0</v>
      </c>
      <c r="J5151" s="325">
        <v>0</v>
      </c>
      <c r="K5151" s="325">
        <v>0</v>
      </c>
      <c r="L5151" s="325">
        <v>0</v>
      </c>
      <c r="M5151" s="325">
        <v>0</v>
      </c>
      <c r="N5151" s="324" t="s">
        <v>7279</v>
      </c>
    </row>
    <row r="5152" spans="1:14" ht="15" hidden="1" x14ac:dyDescent="0.25">
      <c r="B5152" s="326" t="s">
        <v>18928</v>
      </c>
      <c r="C5152" s="326" t="s">
        <v>1255</v>
      </c>
      <c r="D5152" s="326" t="s">
        <v>4183</v>
      </c>
      <c r="E5152" s="326" t="s">
        <v>18929</v>
      </c>
      <c r="F5152" s="326" t="s">
        <v>801</v>
      </c>
      <c r="G5152" s="326" t="s">
        <v>896</v>
      </c>
      <c r="H5152" s="326" t="s">
        <v>6249</v>
      </c>
      <c r="I5152" s="327">
        <v>0</v>
      </c>
      <c r="J5152" s="327">
        <v>0</v>
      </c>
      <c r="K5152" s="327">
        <v>0</v>
      </c>
      <c r="L5152" s="327">
        <v>0</v>
      </c>
      <c r="M5152" s="327">
        <v>0</v>
      </c>
      <c r="N5152" s="326" t="s">
        <v>7279</v>
      </c>
    </row>
    <row r="5153" spans="2:14" ht="15" hidden="1" x14ac:dyDescent="0.25">
      <c r="B5153" s="324" t="s">
        <v>18930</v>
      </c>
      <c r="C5153" s="324" t="s">
        <v>1255</v>
      </c>
      <c r="D5153" s="324" t="s">
        <v>4183</v>
      </c>
      <c r="E5153" s="324" t="s">
        <v>21812</v>
      </c>
      <c r="F5153" s="324" t="s">
        <v>801</v>
      </c>
      <c r="G5153" s="324" t="s">
        <v>896</v>
      </c>
      <c r="H5153" s="324" t="s">
        <v>6249</v>
      </c>
      <c r="I5153" s="325">
        <v>0</v>
      </c>
      <c r="J5153" s="325">
        <v>0</v>
      </c>
      <c r="K5153" s="325">
        <v>0</v>
      </c>
      <c r="L5153" s="325">
        <v>0</v>
      </c>
      <c r="M5153" s="325">
        <v>0</v>
      </c>
      <c r="N5153" s="324" t="s">
        <v>7279</v>
      </c>
    </row>
    <row r="5154" spans="2:14" ht="15" hidden="1" x14ac:dyDescent="0.25">
      <c r="B5154" s="326" t="s">
        <v>18931</v>
      </c>
      <c r="C5154" s="326" t="s">
        <v>1255</v>
      </c>
      <c r="D5154" s="326" t="s">
        <v>4183</v>
      </c>
      <c r="E5154" s="326" t="s">
        <v>18932</v>
      </c>
      <c r="F5154" s="326" t="s">
        <v>2327</v>
      </c>
      <c r="G5154" s="326" t="s">
        <v>896</v>
      </c>
      <c r="H5154" s="326" t="s">
        <v>6249</v>
      </c>
      <c r="I5154" s="327">
        <v>0</v>
      </c>
      <c r="J5154" s="327">
        <v>0</v>
      </c>
      <c r="K5154" s="327">
        <v>0</v>
      </c>
      <c r="L5154" s="327">
        <v>0</v>
      </c>
      <c r="M5154" s="327">
        <v>0</v>
      </c>
      <c r="N5154" s="326" t="s">
        <v>7279</v>
      </c>
    </row>
    <row r="5155" spans="2:14" ht="15" hidden="1" x14ac:dyDescent="0.25">
      <c r="B5155" s="324" t="s">
        <v>18933</v>
      </c>
      <c r="C5155" s="324" t="s">
        <v>1255</v>
      </c>
      <c r="D5155" s="324" t="s">
        <v>4183</v>
      </c>
      <c r="E5155" s="324" t="s">
        <v>18934</v>
      </c>
      <c r="F5155" s="324" t="s">
        <v>2327</v>
      </c>
      <c r="G5155" s="324" t="s">
        <v>896</v>
      </c>
      <c r="H5155" s="324" t="s">
        <v>6249</v>
      </c>
      <c r="I5155" s="325">
        <v>0</v>
      </c>
      <c r="J5155" s="325">
        <v>0</v>
      </c>
      <c r="K5155" s="325">
        <v>0</v>
      </c>
      <c r="L5155" s="325">
        <v>0</v>
      </c>
      <c r="M5155" s="325">
        <v>0</v>
      </c>
      <c r="N5155" s="324" t="s">
        <v>7279</v>
      </c>
    </row>
    <row r="5156" spans="2:14" ht="15" hidden="1" x14ac:dyDescent="0.25">
      <c r="B5156" s="326" t="s">
        <v>18935</v>
      </c>
      <c r="C5156" s="326" t="s">
        <v>1255</v>
      </c>
      <c r="D5156" s="326" t="s">
        <v>4183</v>
      </c>
      <c r="E5156" s="326" t="s">
        <v>18936</v>
      </c>
      <c r="F5156" s="326" t="s">
        <v>2327</v>
      </c>
      <c r="G5156" s="326" t="s">
        <v>896</v>
      </c>
      <c r="H5156" s="326" t="s">
        <v>6249</v>
      </c>
      <c r="I5156" s="327">
        <v>0</v>
      </c>
      <c r="J5156" s="327">
        <v>0</v>
      </c>
      <c r="K5156" s="327">
        <v>0</v>
      </c>
      <c r="L5156" s="327">
        <v>0</v>
      </c>
      <c r="M5156" s="327">
        <v>0</v>
      </c>
      <c r="N5156" s="326" t="s">
        <v>7279</v>
      </c>
    </row>
    <row r="5157" spans="2:14" ht="15" hidden="1" x14ac:dyDescent="0.25">
      <c r="B5157" s="324" t="s">
        <v>18937</v>
      </c>
      <c r="C5157" s="324" t="s">
        <v>1255</v>
      </c>
      <c r="D5157" s="324" t="s">
        <v>4183</v>
      </c>
      <c r="E5157" s="324" t="s">
        <v>18938</v>
      </c>
      <c r="F5157" s="324" t="s">
        <v>2327</v>
      </c>
      <c r="G5157" s="324" t="s">
        <v>896</v>
      </c>
      <c r="H5157" s="324" t="s">
        <v>6249</v>
      </c>
      <c r="I5157" s="325">
        <v>0</v>
      </c>
      <c r="J5157" s="325">
        <v>0</v>
      </c>
      <c r="K5157" s="325">
        <v>0</v>
      </c>
      <c r="L5157" s="325">
        <v>0</v>
      </c>
      <c r="M5157" s="325">
        <v>0</v>
      </c>
      <c r="N5157" s="324" t="s">
        <v>7279</v>
      </c>
    </row>
    <row r="5158" spans="2:14" ht="15" hidden="1" x14ac:dyDescent="0.25">
      <c r="B5158" s="326" t="s">
        <v>18939</v>
      </c>
      <c r="C5158" s="326" t="s">
        <v>1255</v>
      </c>
      <c r="D5158" s="326" t="s">
        <v>4183</v>
      </c>
      <c r="E5158" s="326" t="s">
        <v>18940</v>
      </c>
      <c r="F5158" s="326" t="s">
        <v>2327</v>
      </c>
      <c r="G5158" s="326" t="s">
        <v>896</v>
      </c>
      <c r="H5158" s="326" t="s">
        <v>6249</v>
      </c>
      <c r="I5158" s="327">
        <v>0</v>
      </c>
      <c r="J5158" s="327">
        <v>0</v>
      </c>
      <c r="K5158" s="327">
        <v>0</v>
      </c>
      <c r="L5158" s="327">
        <v>0</v>
      </c>
      <c r="M5158" s="327">
        <v>0</v>
      </c>
      <c r="N5158" s="326" t="s">
        <v>7279</v>
      </c>
    </row>
    <row r="5159" spans="2:14" ht="15" hidden="1" x14ac:dyDescent="0.25">
      <c r="B5159" s="324" t="s">
        <v>18941</v>
      </c>
      <c r="C5159" s="324" t="s">
        <v>1255</v>
      </c>
      <c r="D5159" s="324" t="s">
        <v>4183</v>
      </c>
      <c r="E5159" s="324" t="s">
        <v>18942</v>
      </c>
      <c r="F5159" s="324" t="s">
        <v>2327</v>
      </c>
      <c r="G5159" s="324" t="s">
        <v>896</v>
      </c>
      <c r="H5159" s="324" t="s">
        <v>6249</v>
      </c>
      <c r="I5159" s="325">
        <v>0</v>
      </c>
      <c r="J5159" s="325">
        <v>0</v>
      </c>
      <c r="K5159" s="325">
        <v>0</v>
      </c>
      <c r="L5159" s="325">
        <v>0</v>
      </c>
      <c r="M5159" s="325">
        <v>0</v>
      </c>
      <c r="N5159" s="324" t="s">
        <v>7279</v>
      </c>
    </row>
    <row r="5160" spans="2:14" ht="15" hidden="1" x14ac:dyDescent="0.25">
      <c r="B5160" s="326" t="s">
        <v>18943</v>
      </c>
      <c r="C5160" s="326" t="s">
        <v>1255</v>
      </c>
      <c r="D5160" s="326" t="s">
        <v>4183</v>
      </c>
      <c r="E5160" s="326" t="s">
        <v>18944</v>
      </c>
      <c r="F5160" s="326" t="s">
        <v>2327</v>
      </c>
      <c r="G5160" s="326" t="s">
        <v>896</v>
      </c>
      <c r="H5160" s="326" t="s">
        <v>6249</v>
      </c>
      <c r="I5160" s="327">
        <v>0</v>
      </c>
      <c r="J5160" s="327">
        <v>0</v>
      </c>
      <c r="K5160" s="327">
        <v>0</v>
      </c>
      <c r="L5160" s="327">
        <v>0</v>
      </c>
      <c r="M5160" s="327">
        <v>0</v>
      </c>
      <c r="N5160" s="326" t="s">
        <v>7279</v>
      </c>
    </row>
    <row r="5161" spans="2:14" ht="15" hidden="1" x14ac:dyDescent="0.25">
      <c r="B5161" s="324" t="s">
        <v>18945</v>
      </c>
      <c r="C5161" s="324" t="s">
        <v>1255</v>
      </c>
      <c r="D5161" s="324" t="s">
        <v>4183</v>
      </c>
      <c r="E5161" s="324" t="s">
        <v>18946</v>
      </c>
      <c r="F5161" s="324" t="s">
        <v>2327</v>
      </c>
      <c r="G5161" s="324" t="s">
        <v>896</v>
      </c>
      <c r="H5161" s="324" t="s">
        <v>6249</v>
      </c>
      <c r="I5161" s="325">
        <v>0</v>
      </c>
      <c r="J5161" s="325">
        <v>0</v>
      </c>
      <c r="K5161" s="325">
        <v>0</v>
      </c>
      <c r="L5161" s="325">
        <v>0</v>
      </c>
      <c r="M5161" s="325">
        <v>0</v>
      </c>
      <c r="N5161" s="324" t="s">
        <v>7279</v>
      </c>
    </row>
    <row r="5162" spans="2:14" ht="15" hidden="1" x14ac:dyDescent="0.25">
      <c r="B5162" s="326" t="s">
        <v>18947</v>
      </c>
      <c r="C5162" s="326" t="s">
        <v>1255</v>
      </c>
      <c r="D5162" s="326" t="s">
        <v>4183</v>
      </c>
      <c r="E5162" s="326" t="s">
        <v>18948</v>
      </c>
      <c r="F5162" s="326" t="s">
        <v>2706</v>
      </c>
      <c r="G5162" s="326" t="s">
        <v>896</v>
      </c>
      <c r="H5162" s="326" t="s">
        <v>6249</v>
      </c>
      <c r="I5162" s="327">
        <v>0</v>
      </c>
      <c r="J5162" s="327">
        <v>0</v>
      </c>
      <c r="K5162" s="327">
        <v>0</v>
      </c>
      <c r="L5162" s="327">
        <v>0</v>
      </c>
      <c r="M5162" s="327">
        <v>0</v>
      </c>
      <c r="N5162" s="326" t="s">
        <v>7279</v>
      </c>
    </row>
    <row r="5163" spans="2:14" ht="15" hidden="1" x14ac:dyDescent="0.25">
      <c r="B5163" s="324" t="s">
        <v>18949</v>
      </c>
      <c r="C5163" s="324" t="s">
        <v>1255</v>
      </c>
      <c r="D5163" s="324" t="s">
        <v>4183</v>
      </c>
      <c r="E5163" s="324" t="s">
        <v>18950</v>
      </c>
      <c r="F5163" s="324" t="s">
        <v>2327</v>
      </c>
      <c r="G5163" s="324" t="s">
        <v>896</v>
      </c>
      <c r="H5163" s="324" t="s">
        <v>6249</v>
      </c>
      <c r="I5163" s="325">
        <v>0</v>
      </c>
      <c r="J5163" s="325">
        <v>0</v>
      </c>
      <c r="K5163" s="325">
        <v>0</v>
      </c>
      <c r="L5163" s="325">
        <v>0</v>
      </c>
      <c r="M5163" s="325">
        <v>0</v>
      </c>
      <c r="N5163" s="324" t="s">
        <v>7279</v>
      </c>
    </row>
    <row r="5164" spans="2:14" ht="15" hidden="1" x14ac:dyDescent="0.25">
      <c r="B5164" s="326" t="s">
        <v>18951</v>
      </c>
      <c r="C5164" s="326" t="s">
        <v>1255</v>
      </c>
      <c r="D5164" s="326" t="s">
        <v>4183</v>
      </c>
      <c r="E5164" s="326" t="s">
        <v>18952</v>
      </c>
      <c r="F5164" s="326" t="s">
        <v>2327</v>
      </c>
      <c r="G5164" s="326" t="s">
        <v>896</v>
      </c>
      <c r="H5164" s="326" t="s">
        <v>6249</v>
      </c>
      <c r="I5164" s="327">
        <v>0</v>
      </c>
      <c r="J5164" s="327">
        <v>0</v>
      </c>
      <c r="K5164" s="327">
        <v>0</v>
      </c>
      <c r="L5164" s="327">
        <v>0</v>
      </c>
      <c r="M5164" s="327">
        <v>0</v>
      </c>
      <c r="N5164" s="326" t="s">
        <v>7279</v>
      </c>
    </row>
    <row r="5165" spans="2:14" ht="15" hidden="1" x14ac:dyDescent="0.25">
      <c r="B5165" s="324" t="s">
        <v>18953</v>
      </c>
      <c r="C5165" s="324" t="s">
        <v>1255</v>
      </c>
      <c r="D5165" s="324" t="s">
        <v>4183</v>
      </c>
      <c r="E5165" s="324" t="s">
        <v>18954</v>
      </c>
      <c r="F5165" s="324" t="s">
        <v>2327</v>
      </c>
      <c r="G5165" s="324" t="s">
        <v>896</v>
      </c>
      <c r="H5165" s="324" t="s">
        <v>6249</v>
      </c>
      <c r="I5165" s="325">
        <v>0</v>
      </c>
      <c r="J5165" s="325">
        <v>0</v>
      </c>
      <c r="K5165" s="325">
        <v>0</v>
      </c>
      <c r="L5165" s="325">
        <v>0</v>
      </c>
      <c r="M5165" s="325">
        <v>0</v>
      </c>
      <c r="N5165" s="324" t="s">
        <v>7279</v>
      </c>
    </row>
    <row r="5166" spans="2:14" ht="15" hidden="1" x14ac:dyDescent="0.25">
      <c r="B5166" s="326" t="s">
        <v>18955</v>
      </c>
      <c r="C5166" s="326" t="s">
        <v>1255</v>
      </c>
      <c r="D5166" s="326" t="s">
        <v>4183</v>
      </c>
      <c r="E5166" s="326" t="s">
        <v>18956</v>
      </c>
      <c r="F5166" s="326" t="s">
        <v>2327</v>
      </c>
      <c r="G5166" s="326" t="s">
        <v>896</v>
      </c>
      <c r="H5166" s="326" t="s">
        <v>6249</v>
      </c>
      <c r="I5166" s="327">
        <v>0</v>
      </c>
      <c r="J5166" s="327">
        <v>0</v>
      </c>
      <c r="K5166" s="327">
        <v>0</v>
      </c>
      <c r="L5166" s="327">
        <v>0</v>
      </c>
      <c r="M5166" s="327">
        <v>0</v>
      </c>
      <c r="N5166" s="326" t="s">
        <v>7279</v>
      </c>
    </row>
    <row r="5167" spans="2:14" ht="15" hidden="1" x14ac:dyDescent="0.25">
      <c r="B5167" s="324" t="s">
        <v>18957</v>
      </c>
      <c r="C5167" s="324" t="s">
        <v>1255</v>
      </c>
      <c r="D5167" s="324" t="s">
        <v>4183</v>
      </c>
      <c r="E5167" s="324" t="s">
        <v>18958</v>
      </c>
      <c r="F5167" s="324" t="s">
        <v>2327</v>
      </c>
      <c r="G5167" s="324" t="s">
        <v>896</v>
      </c>
      <c r="H5167" s="324" t="s">
        <v>6249</v>
      </c>
      <c r="I5167" s="325">
        <v>0</v>
      </c>
      <c r="J5167" s="325">
        <v>0</v>
      </c>
      <c r="K5167" s="325">
        <v>0</v>
      </c>
      <c r="L5167" s="325">
        <v>0</v>
      </c>
      <c r="M5167" s="325">
        <v>0</v>
      </c>
      <c r="N5167" s="324" t="s">
        <v>7279</v>
      </c>
    </row>
    <row r="5168" spans="2:14" ht="15" hidden="1" x14ac:dyDescent="0.25">
      <c r="B5168" s="326" t="s">
        <v>18959</v>
      </c>
      <c r="C5168" s="326" t="s">
        <v>1255</v>
      </c>
      <c r="D5168" s="326" t="s">
        <v>4183</v>
      </c>
      <c r="E5168" s="326" t="s">
        <v>18960</v>
      </c>
      <c r="F5168" s="326" t="s">
        <v>2327</v>
      </c>
      <c r="G5168" s="326" t="s">
        <v>896</v>
      </c>
      <c r="H5168" s="326" t="s">
        <v>6249</v>
      </c>
      <c r="I5168" s="327">
        <v>0</v>
      </c>
      <c r="J5168" s="327">
        <v>0</v>
      </c>
      <c r="K5168" s="327">
        <v>0</v>
      </c>
      <c r="L5168" s="327">
        <v>0</v>
      </c>
      <c r="M5168" s="327">
        <v>0</v>
      </c>
      <c r="N5168" s="326" t="s">
        <v>7279</v>
      </c>
    </row>
    <row r="5169" spans="2:14" ht="15" hidden="1" x14ac:dyDescent="0.25">
      <c r="B5169" s="324" t="s">
        <v>18961</v>
      </c>
      <c r="C5169" s="324" t="s">
        <v>1255</v>
      </c>
      <c r="D5169" s="324" t="s">
        <v>4183</v>
      </c>
      <c r="E5169" s="324" t="s">
        <v>18962</v>
      </c>
      <c r="F5169" s="324" t="s">
        <v>2327</v>
      </c>
      <c r="G5169" s="324" t="s">
        <v>896</v>
      </c>
      <c r="H5169" s="324" t="s">
        <v>6249</v>
      </c>
      <c r="I5169" s="325">
        <v>0</v>
      </c>
      <c r="J5169" s="325">
        <v>0</v>
      </c>
      <c r="K5169" s="325">
        <v>0</v>
      </c>
      <c r="L5169" s="325">
        <v>0</v>
      </c>
      <c r="M5169" s="325">
        <v>0</v>
      </c>
      <c r="N5169" s="324" t="s">
        <v>7279</v>
      </c>
    </row>
    <row r="5170" spans="2:14" ht="15" hidden="1" x14ac:dyDescent="0.25">
      <c r="B5170" s="326" t="s">
        <v>18963</v>
      </c>
      <c r="C5170" s="326" t="s">
        <v>1255</v>
      </c>
      <c r="D5170" s="326" t="s">
        <v>4183</v>
      </c>
      <c r="E5170" s="326" t="s">
        <v>18964</v>
      </c>
      <c r="F5170" s="326" t="s">
        <v>2706</v>
      </c>
      <c r="G5170" s="326" t="s">
        <v>896</v>
      </c>
      <c r="H5170" s="326" t="s">
        <v>6249</v>
      </c>
      <c r="I5170" s="327">
        <v>0</v>
      </c>
      <c r="J5170" s="327">
        <v>0</v>
      </c>
      <c r="K5170" s="327">
        <v>0</v>
      </c>
      <c r="L5170" s="327">
        <v>0</v>
      </c>
      <c r="M5170" s="327">
        <v>0</v>
      </c>
      <c r="N5170" s="326" t="s">
        <v>7279</v>
      </c>
    </row>
    <row r="5171" spans="2:14" ht="15" hidden="1" x14ac:dyDescent="0.25">
      <c r="B5171" s="324" t="s">
        <v>18965</v>
      </c>
      <c r="C5171" s="324" t="s">
        <v>1255</v>
      </c>
      <c r="D5171" s="324" t="s">
        <v>4183</v>
      </c>
      <c r="E5171" s="324" t="s">
        <v>18966</v>
      </c>
      <c r="F5171" s="324" t="s">
        <v>2327</v>
      </c>
      <c r="G5171" s="324" t="s">
        <v>896</v>
      </c>
      <c r="H5171" s="324" t="s">
        <v>6249</v>
      </c>
      <c r="I5171" s="325">
        <v>0</v>
      </c>
      <c r="J5171" s="325">
        <v>0</v>
      </c>
      <c r="K5171" s="325">
        <v>0</v>
      </c>
      <c r="L5171" s="325">
        <v>0</v>
      </c>
      <c r="M5171" s="325">
        <v>0</v>
      </c>
      <c r="N5171" s="324" t="s">
        <v>7279</v>
      </c>
    </row>
    <row r="5172" spans="2:14" ht="15" hidden="1" x14ac:dyDescent="0.25">
      <c r="B5172" s="326" t="s">
        <v>18967</v>
      </c>
      <c r="C5172" s="326" t="s">
        <v>1255</v>
      </c>
      <c r="D5172" s="326" t="s">
        <v>4183</v>
      </c>
      <c r="E5172" s="326" t="s">
        <v>18968</v>
      </c>
      <c r="F5172" s="326" t="s">
        <v>2327</v>
      </c>
      <c r="G5172" s="326" t="s">
        <v>896</v>
      </c>
      <c r="H5172" s="326" t="s">
        <v>6249</v>
      </c>
      <c r="I5172" s="327">
        <v>0</v>
      </c>
      <c r="J5172" s="327">
        <v>0</v>
      </c>
      <c r="K5172" s="327">
        <v>0</v>
      </c>
      <c r="L5172" s="327">
        <v>0</v>
      </c>
      <c r="M5172" s="327">
        <v>0</v>
      </c>
      <c r="N5172" s="326" t="s">
        <v>7279</v>
      </c>
    </row>
    <row r="5173" spans="2:14" ht="15" hidden="1" x14ac:dyDescent="0.25">
      <c r="B5173" s="324" t="s">
        <v>18969</v>
      </c>
      <c r="C5173" s="324" t="s">
        <v>1255</v>
      </c>
      <c r="D5173" s="324" t="s">
        <v>4183</v>
      </c>
      <c r="E5173" s="324" t="s">
        <v>18970</v>
      </c>
      <c r="F5173" s="324" t="s">
        <v>2706</v>
      </c>
      <c r="G5173" s="324" t="s">
        <v>896</v>
      </c>
      <c r="H5173" s="324" t="s">
        <v>6249</v>
      </c>
      <c r="I5173" s="325">
        <v>0</v>
      </c>
      <c r="J5173" s="325">
        <v>0</v>
      </c>
      <c r="K5173" s="325">
        <v>0</v>
      </c>
      <c r="L5173" s="325">
        <v>0</v>
      </c>
      <c r="M5173" s="325">
        <v>0</v>
      </c>
      <c r="N5173" s="324" t="s">
        <v>7279</v>
      </c>
    </row>
    <row r="5174" spans="2:14" ht="15" hidden="1" x14ac:dyDescent="0.25">
      <c r="B5174" s="326" t="s">
        <v>18971</v>
      </c>
      <c r="C5174" s="326" t="s">
        <v>1255</v>
      </c>
      <c r="D5174" s="326" t="s">
        <v>4183</v>
      </c>
      <c r="E5174" s="326" t="s">
        <v>18972</v>
      </c>
      <c r="F5174" s="326" t="s">
        <v>2327</v>
      </c>
      <c r="G5174" s="326" t="s">
        <v>896</v>
      </c>
      <c r="H5174" s="326" t="s">
        <v>6249</v>
      </c>
      <c r="I5174" s="327">
        <v>0</v>
      </c>
      <c r="J5174" s="327">
        <v>0</v>
      </c>
      <c r="K5174" s="327">
        <v>0</v>
      </c>
      <c r="L5174" s="327">
        <v>0</v>
      </c>
      <c r="M5174" s="327">
        <v>0</v>
      </c>
      <c r="N5174" s="326" t="s">
        <v>7279</v>
      </c>
    </row>
    <row r="5175" spans="2:14" ht="15" hidden="1" x14ac:dyDescent="0.25">
      <c r="B5175" s="324" t="s">
        <v>18973</v>
      </c>
      <c r="C5175" s="324" t="s">
        <v>1255</v>
      </c>
      <c r="D5175" s="324" t="s">
        <v>4183</v>
      </c>
      <c r="E5175" s="324" t="s">
        <v>18974</v>
      </c>
      <c r="F5175" s="324" t="s">
        <v>2327</v>
      </c>
      <c r="G5175" s="324" t="s">
        <v>896</v>
      </c>
      <c r="H5175" s="324" t="s">
        <v>6249</v>
      </c>
      <c r="I5175" s="325">
        <v>0</v>
      </c>
      <c r="J5175" s="325">
        <v>0</v>
      </c>
      <c r="K5175" s="325">
        <v>0</v>
      </c>
      <c r="L5175" s="325">
        <v>0</v>
      </c>
      <c r="M5175" s="325">
        <v>0</v>
      </c>
      <c r="N5175" s="324" t="s">
        <v>7279</v>
      </c>
    </row>
    <row r="5176" spans="2:14" ht="15" hidden="1" x14ac:dyDescent="0.25">
      <c r="B5176" s="326" t="s">
        <v>18975</v>
      </c>
      <c r="C5176" s="326" t="s">
        <v>1255</v>
      </c>
      <c r="D5176" s="326" t="s">
        <v>4183</v>
      </c>
      <c r="E5176" s="326" t="s">
        <v>18976</v>
      </c>
      <c r="F5176" s="326" t="s">
        <v>2327</v>
      </c>
      <c r="G5176" s="326" t="s">
        <v>896</v>
      </c>
      <c r="H5176" s="326" t="s">
        <v>6249</v>
      </c>
      <c r="I5176" s="327">
        <v>0</v>
      </c>
      <c r="J5176" s="327">
        <v>0</v>
      </c>
      <c r="K5176" s="327">
        <v>0</v>
      </c>
      <c r="L5176" s="327">
        <v>0</v>
      </c>
      <c r="M5176" s="327">
        <v>0</v>
      </c>
      <c r="N5176" s="326" t="s">
        <v>7279</v>
      </c>
    </row>
    <row r="5177" spans="2:14" ht="15" hidden="1" x14ac:dyDescent="0.25">
      <c r="B5177" s="324" t="s">
        <v>18977</v>
      </c>
      <c r="C5177" s="324" t="s">
        <v>1255</v>
      </c>
      <c r="D5177" s="324" t="s">
        <v>4183</v>
      </c>
      <c r="E5177" s="324" t="s">
        <v>18978</v>
      </c>
      <c r="F5177" s="324" t="s">
        <v>2327</v>
      </c>
      <c r="G5177" s="324" t="s">
        <v>896</v>
      </c>
      <c r="H5177" s="324" t="s">
        <v>6249</v>
      </c>
      <c r="I5177" s="325">
        <v>0</v>
      </c>
      <c r="J5177" s="325">
        <v>0</v>
      </c>
      <c r="K5177" s="325">
        <v>0</v>
      </c>
      <c r="L5177" s="325">
        <v>0</v>
      </c>
      <c r="M5177" s="325">
        <v>0</v>
      </c>
      <c r="N5177" s="324" t="s">
        <v>7279</v>
      </c>
    </row>
    <row r="5178" spans="2:14" ht="15" hidden="1" x14ac:dyDescent="0.25">
      <c r="B5178" s="326" t="s">
        <v>18979</v>
      </c>
      <c r="C5178" s="326" t="s">
        <v>1255</v>
      </c>
      <c r="D5178" s="326" t="s">
        <v>4183</v>
      </c>
      <c r="E5178" s="326" t="s">
        <v>18980</v>
      </c>
      <c r="F5178" s="326" t="s">
        <v>2327</v>
      </c>
      <c r="G5178" s="326" t="s">
        <v>896</v>
      </c>
      <c r="H5178" s="326" t="s">
        <v>6249</v>
      </c>
      <c r="I5178" s="327">
        <v>0</v>
      </c>
      <c r="J5178" s="327">
        <v>0</v>
      </c>
      <c r="K5178" s="327">
        <v>0</v>
      </c>
      <c r="L5178" s="327">
        <v>0</v>
      </c>
      <c r="M5178" s="327">
        <v>0</v>
      </c>
      <c r="N5178" s="326" t="s">
        <v>7279</v>
      </c>
    </row>
    <row r="5179" spans="2:14" ht="15" hidden="1" x14ac:dyDescent="0.25">
      <c r="B5179" s="324" t="s">
        <v>18981</v>
      </c>
      <c r="C5179" s="324" t="s">
        <v>1255</v>
      </c>
      <c r="D5179" s="324" t="s">
        <v>4183</v>
      </c>
      <c r="E5179" s="324" t="s">
        <v>18982</v>
      </c>
      <c r="F5179" s="324" t="s">
        <v>801</v>
      </c>
      <c r="G5179" s="324" t="s">
        <v>896</v>
      </c>
      <c r="H5179" s="324" t="s">
        <v>6249</v>
      </c>
      <c r="I5179" s="325">
        <v>0</v>
      </c>
      <c r="J5179" s="325">
        <v>0</v>
      </c>
      <c r="K5179" s="325">
        <v>0</v>
      </c>
      <c r="L5179" s="325">
        <v>0</v>
      </c>
      <c r="M5179" s="325">
        <v>0</v>
      </c>
      <c r="N5179" s="324" t="s">
        <v>7279</v>
      </c>
    </row>
    <row r="5180" spans="2:14" ht="15" hidden="1" x14ac:dyDescent="0.25">
      <c r="B5180" s="326" t="s">
        <v>18983</v>
      </c>
      <c r="C5180" s="326" t="s">
        <v>1255</v>
      </c>
      <c r="D5180" s="326" t="s">
        <v>4183</v>
      </c>
      <c r="E5180" s="326" t="s">
        <v>18984</v>
      </c>
      <c r="F5180" s="326" t="s">
        <v>2327</v>
      </c>
      <c r="G5180" s="326" t="s">
        <v>896</v>
      </c>
      <c r="H5180" s="326" t="s">
        <v>6249</v>
      </c>
      <c r="I5180" s="327">
        <v>0</v>
      </c>
      <c r="J5180" s="327">
        <v>0</v>
      </c>
      <c r="K5180" s="327">
        <v>0</v>
      </c>
      <c r="L5180" s="327">
        <v>0</v>
      </c>
      <c r="M5180" s="327">
        <v>0</v>
      </c>
      <c r="N5180" s="326" t="s">
        <v>7279</v>
      </c>
    </row>
    <row r="5181" spans="2:14" ht="15" hidden="1" x14ac:dyDescent="0.25">
      <c r="B5181" s="324" t="s">
        <v>18985</v>
      </c>
      <c r="C5181" s="324" t="s">
        <v>1255</v>
      </c>
      <c r="D5181" s="324" t="s">
        <v>4183</v>
      </c>
      <c r="E5181" s="324" t="s">
        <v>18986</v>
      </c>
      <c r="F5181" s="324" t="s">
        <v>2327</v>
      </c>
      <c r="G5181" s="324" t="s">
        <v>896</v>
      </c>
      <c r="H5181" s="324" t="s">
        <v>6249</v>
      </c>
      <c r="I5181" s="325">
        <v>0</v>
      </c>
      <c r="J5181" s="325">
        <v>0</v>
      </c>
      <c r="K5181" s="325">
        <v>0</v>
      </c>
      <c r="L5181" s="325">
        <v>0</v>
      </c>
      <c r="M5181" s="325">
        <v>0</v>
      </c>
      <c r="N5181" s="324" t="s">
        <v>7279</v>
      </c>
    </row>
    <row r="5182" spans="2:14" ht="15" hidden="1" x14ac:dyDescent="0.25">
      <c r="B5182" s="326" t="s">
        <v>18987</v>
      </c>
      <c r="C5182" s="326" t="s">
        <v>1255</v>
      </c>
      <c r="D5182" s="326" t="s">
        <v>4183</v>
      </c>
      <c r="E5182" s="326" t="s">
        <v>18988</v>
      </c>
      <c r="F5182" s="326" t="s">
        <v>2327</v>
      </c>
      <c r="G5182" s="326" t="s">
        <v>896</v>
      </c>
      <c r="H5182" s="326" t="s">
        <v>6249</v>
      </c>
      <c r="I5182" s="327">
        <v>0</v>
      </c>
      <c r="J5182" s="327">
        <v>0</v>
      </c>
      <c r="K5182" s="327">
        <v>0</v>
      </c>
      <c r="L5182" s="327">
        <v>0</v>
      </c>
      <c r="M5182" s="327">
        <v>0</v>
      </c>
      <c r="N5182" s="326" t="s">
        <v>7279</v>
      </c>
    </row>
    <row r="5183" spans="2:14" ht="15" hidden="1" x14ac:dyDescent="0.25">
      <c r="B5183" s="324" t="s">
        <v>18989</v>
      </c>
      <c r="C5183" s="324" t="s">
        <v>1255</v>
      </c>
      <c r="D5183" s="324" t="s">
        <v>4183</v>
      </c>
      <c r="E5183" s="324" t="s">
        <v>18990</v>
      </c>
      <c r="F5183" s="324" t="s">
        <v>2327</v>
      </c>
      <c r="G5183" s="324" t="s">
        <v>896</v>
      </c>
      <c r="H5183" s="324" t="s">
        <v>6249</v>
      </c>
      <c r="I5183" s="325">
        <v>0</v>
      </c>
      <c r="J5183" s="325">
        <v>0</v>
      </c>
      <c r="K5183" s="325">
        <v>0</v>
      </c>
      <c r="L5183" s="325">
        <v>0</v>
      </c>
      <c r="M5183" s="325">
        <v>0</v>
      </c>
      <c r="N5183" s="324" t="s">
        <v>7279</v>
      </c>
    </row>
    <row r="5184" spans="2:14" ht="15" hidden="1" x14ac:dyDescent="0.25">
      <c r="B5184" s="326" t="s">
        <v>18991</v>
      </c>
      <c r="C5184" s="326" t="s">
        <v>1255</v>
      </c>
      <c r="D5184" s="326" t="s">
        <v>4183</v>
      </c>
      <c r="E5184" s="326" t="s">
        <v>18992</v>
      </c>
      <c r="F5184" s="326" t="s">
        <v>2327</v>
      </c>
      <c r="G5184" s="326" t="s">
        <v>896</v>
      </c>
      <c r="H5184" s="326" t="s">
        <v>6249</v>
      </c>
      <c r="I5184" s="327">
        <v>0</v>
      </c>
      <c r="J5184" s="327">
        <v>0</v>
      </c>
      <c r="K5184" s="327">
        <v>0</v>
      </c>
      <c r="L5184" s="327">
        <v>0</v>
      </c>
      <c r="M5184" s="327">
        <v>0</v>
      </c>
      <c r="N5184" s="326" t="s">
        <v>7279</v>
      </c>
    </row>
    <row r="5185" spans="2:14" ht="15" hidden="1" x14ac:dyDescent="0.25">
      <c r="B5185" s="324" t="s">
        <v>18993</v>
      </c>
      <c r="C5185" s="324" t="s">
        <v>1255</v>
      </c>
      <c r="D5185" s="324" t="s">
        <v>4183</v>
      </c>
      <c r="E5185" s="324" t="s">
        <v>18994</v>
      </c>
      <c r="F5185" s="324" t="s">
        <v>2327</v>
      </c>
      <c r="G5185" s="324" t="s">
        <v>896</v>
      </c>
      <c r="H5185" s="324" t="s">
        <v>6249</v>
      </c>
      <c r="I5185" s="325">
        <v>0</v>
      </c>
      <c r="J5185" s="325">
        <v>0</v>
      </c>
      <c r="K5185" s="325">
        <v>0</v>
      </c>
      <c r="L5185" s="325">
        <v>0</v>
      </c>
      <c r="M5185" s="325">
        <v>0</v>
      </c>
      <c r="N5185" s="324" t="s">
        <v>7279</v>
      </c>
    </row>
    <row r="5186" spans="2:14" ht="15" hidden="1" x14ac:dyDescent="0.25">
      <c r="B5186" s="326" t="s">
        <v>18995</v>
      </c>
      <c r="C5186" s="326" t="s">
        <v>1255</v>
      </c>
      <c r="D5186" s="326" t="s">
        <v>4183</v>
      </c>
      <c r="E5186" s="326" t="s">
        <v>18996</v>
      </c>
      <c r="F5186" s="326" t="s">
        <v>2327</v>
      </c>
      <c r="G5186" s="326" t="s">
        <v>896</v>
      </c>
      <c r="H5186" s="326" t="s">
        <v>6249</v>
      </c>
      <c r="I5186" s="327">
        <v>0</v>
      </c>
      <c r="J5186" s="327">
        <v>0</v>
      </c>
      <c r="K5186" s="327">
        <v>0</v>
      </c>
      <c r="L5186" s="327">
        <v>0</v>
      </c>
      <c r="M5186" s="327">
        <v>0</v>
      </c>
      <c r="N5186" s="326" t="s">
        <v>7279</v>
      </c>
    </row>
    <row r="5187" spans="2:14" ht="15" hidden="1" x14ac:dyDescent="0.25">
      <c r="B5187" s="324" t="s">
        <v>18997</v>
      </c>
      <c r="C5187" s="324" t="s">
        <v>1255</v>
      </c>
      <c r="D5187" s="324" t="s">
        <v>4183</v>
      </c>
      <c r="E5187" s="324" t="s">
        <v>18998</v>
      </c>
      <c r="F5187" s="324" t="s">
        <v>2327</v>
      </c>
      <c r="G5187" s="324" t="s">
        <v>896</v>
      </c>
      <c r="H5187" s="324" t="s">
        <v>6249</v>
      </c>
      <c r="I5187" s="325">
        <v>0</v>
      </c>
      <c r="J5187" s="325">
        <v>0</v>
      </c>
      <c r="K5187" s="325">
        <v>0</v>
      </c>
      <c r="L5187" s="325">
        <v>0</v>
      </c>
      <c r="M5187" s="325">
        <v>0</v>
      </c>
      <c r="N5187" s="324" t="s">
        <v>7279</v>
      </c>
    </row>
    <row r="5188" spans="2:14" ht="15" hidden="1" x14ac:dyDescent="0.25">
      <c r="B5188" s="326" t="s">
        <v>18999</v>
      </c>
      <c r="C5188" s="326" t="s">
        <v>1255</v>
      </c>
      <c r="D5188" s="326" t="s">
        <v>4183</v>
      </c>
      <c r="E5188" s="326" t="s">
        <v>19000</v>
      </c>
      <c r="F5188" s="326" t="s">
        <v>2706</v>
      </c>
      <c r="G5188" s="326" t="s">
        <v>896</v>
      </c>
      <c r="H5188" s="326" t="s">
        <v>6249</v>
      </c>
      <c r="I5188" s="327">
        <v>0</v>
      </c>
      <c r="J5188" s="327">
        <v>0</v>
      </c>
      <c r="K5188" s="327">
        <v>0</v>
      </c>
      <c r="L5188" s="327">
        <v>0</v>
      </c>
      <c r="M5188" s="327">
        <v>0</v>
      </c>
      <c r="N5188" s="326" t="s">
        <v>7279</v>
      </c>
    </row>
    <row r="5189" spans="2:14" ht="15" hidden="1" x14ac:dyDescent="0.25">
      <c r="B5189" s="324" t="s">
        <v>19001</v>
      </c>
      <c r="C5189" s="324" t="s">
        <v>1255</v>
      </c>
      <c r="D5189" s="324" t="s">
        <v>4183</v>
      </c>
      <c r="E5189" s="324" t="s">
        <v>19002</v>
      </c>
      <c r="F5189" s="324" t="s">
        <v>2327</v>
      </c>
      <c r="G5189" s="324" t="s">
        <v>896</v>
      </c>
      <c r="H5189" s="324" t="s">
        <v>6249</v>
      </c>
      <c r="I5189" s="325">
        <v>0</v>
      </c>
      <c r="J5189" s="325">
        <v>0</v>
      </c>
      <c r="K5189" s="325">
        <v>0</v>
      </c>
      <c r="L5189" s="325">
        <v>0</v>
      </c>
      <c r="M5189" s="325">
        <v>0</v>
      </c>
      <c r="N5189" s="324" t="s">
        <v>7279</v>
      </c>
    </row>
    <row r="5190" spans="2:14" ht="15" hidden="1" x14ac:dyDescent="0.25">
      <c r="B5190" s="326" t="s">
        <v>19003</v>
      </c>
      <c r="C5190" s="326" t="s">
        <v>1255</v>
      </c>
      <c r="D5190" s="326" t="s">
        <v>4183</v>
      </c>
      <c r="E5190" s="326" t="s">
        <v>19004</v>
      </c>
      <c r="F5190" s="326" t="s">
        <v>2327</v>
      </c>
      <c r="G5190" s="326" t="s">
        <v>896</v>
      </c>
      <c r="H5190" s="326" t="s">
        <v>6249</v>
      </c>
      <c r="I5190" s="327">
        <v>0</v>
      </c>
      <c r="J5190" s="327">
        <v>0</v>
      </c>
      <c r="K5190" s="327">
        <v>0</v>
      </c>
      <c r="L5190" s="327">
        <v>0</v>
      </c>
      <c r="M5190" s="327">
        <v>0</v>
      </c>
      <c r="N5190" s="326" t="s">
        <v>7279</v>
      </c>
    </row>
    <row r="5191" spans="2:14" ht="15" hidden="1" x14ac:dyDescent="0.25">
      <c r="B5191" s="324" t="s">
        <v>19005</v>
      </c>
      <c r="C5191" s="324" t="s">
        <v>1255</v>
      </c>
      <c r="D5191" s="324" t="s">
        <v>4183</v>
      </c>
      <c r="E5191" s="324" t="s">
        <v>19006</v>
      </c>
      <c r="F5191" s="324" t="s">
        <v>2327</v>
      </c>
      <c r="G5191" s="324" t="s">
        <v>896</v>
      </c>
      <c r="H5191" s="324" t="s">
        <v>6249</v>
      </c>
      <c r="I5191" s="325">
        <v>0</v>
      </c>
      <c r="J5191" s="325">
        <v>0</v>
      </c>
      <c r="K5191" s="325">
        <v>0</v>
      </c>
      <c r="L5191" s="325">
        <v>0</v>
      </c>
      <c r="M5191" s="325">
        <v>0</v>
      </c>
      <c r="N5191" s="324" t="s">
        <v>7279</v>
      </c>
    </row>
    <row r="5192" spans="2:14" ht="15" hidden="1" x14ac:dyDescent="0.25">
      <c r="B5192" s="326" t="s">
        <v>19007</v>
      </c>
      <c r="C5192" s="326" t="s">
        <v>1255</v>
      </c>
      <c r="D5192" s="326" t="s">
        <v>4183</v>
      </c>
      <c r="E5192" s="326" t="s">
        <v>19008</v>
      </c>
      <c r="F5192" s="326" t="s">
        <v>2327</v>
      </c>
      <c r="G5192" s="326" t="s">
        <v>896</v>
      </c>
      <c r="H5192" s="326" t="s">
        <v>6249</v>
      </c>
      <c r="I5192" s="327">
        <v>0</v>
      </c>
      <c r="J5192" s="327">
        <v>0</v>
      </c>
      <c r="K5192" s="327">
        <v>0</v>
      </c>
      <c r="L5192" s="327">
        <v>0</v>
      </c>
      <c r="M5192" s="327">
        <v>0</v>
      </c>
      <c r="N5192" s="326" t="s">
        <v>7279</v>
      </c>
    </row>
    <row r="5193" spans="2:14" ht="15" hidden="1" x14ac:dyDescent="0.25">
      <c r="B5193" s="324" t="s">
        <v>19009</v>
      </c>
      <c r="C5193" s="324" t="s">
        <v>1255</v>
      </c>
      <c r="D5193" s="324" t="s">
        <v>4183</v>
      </c>
      <c r="E5193" s="324" t="s">
        <v>19010</v>
      </c>
      <c r="F5193" s="324" t="s">
        <v>2327</v>
      </c>
      <c r="G5193" s="324" t="s">
        <v>896</v>
      </c>
      <c r="H5193" s="324" t="s">
        <v>6249</v>
      </c>
      <c r="I5193" s="325">
        <v>0</v>
      </c>
      <c r="J5193" s="325">
        <v>0</v>
      </c>
      <c r="K5193" s="325">
        <v>0</v>
      </c>
      <c r="L5193" s="325">
        <v>0</v>
      </c>
      <c r="M5193" s="325">
        <v>0</v>
      </c>
      <c r="N5193" s="324" t="s">
        <v>7279</v>
      </c>
    </row>
    <row r="5194" spans="2:14" ht="15" hidden="1" x14ac:dyDescent="0.25">
      <c r="B5194" s="326" t="s">
        <v>19011</v>
      </c>
      <c r="C5194" s="326" t="s">
        <v>1255</v>
      </c>
      <c r="D5194" s="326" t="s">
        <v>4183</v>
      </c>
      <c r="E5194" s="326" t="s">
        <v>19012</v>
      </c>
      <c r="F5194" s="326" t="s">
        <v>2327</v>
      </c>
      <c r="G5194" s="326" t="s">
        <v>896</v>
      </c>
      <c r="H5194" s="326" t="s">
        <v>6249</v>
      </c>
      <c r="I5194" s="327">
        <v>0</v>
      </c>
      <c r="J5194" s="327">
        <v>0</v>
      </c>
      <c r="K5194" s="327">
        <v>0</v>
      </c>
      <c r="L5194" s="327">
        <v>0</v>
      </c>
      <c r="M5194" s="327">
        <v>0</v>
      </c>
      <c r="N5194" s="326" t="s">
        <v>7279</v>
      </c>
    </row>
    <row r="5195" spans="2:14" ht="15" hidden="1" x14ac:dyDescent="0.25">
      <c r="B5195" s="324" t="s">
        <v>19013</v>
      </c>
      <c r="C5195" s="324" t="s">
        <v>1255</v>
      </c>
      <c r="D5195" s="324" t="s">
        <v>4183</v>
      </c>
      <c r="E5195" s="324" t="s">
        <v>19014</v>
      </c>
      <c r="F5195" s="324" t="s">
        <v>2327</v>
      </c>
      <c r="G5195" s="324" t="s">
        <v>896</v>
      </c>
      <c r="H5195" s="324" t="s">
        <v>6249</v>
      </c>
      <c r="I5195" s="325">
        <v>0</v>
      </c>
      <c r="J5195" s="325">
        <v>0</v>
      </c>
      <c r="K5195" s="325">
        <v>0</v>
      </c>
      <c r="L5195" s="325">
        <v>0</v>
      </c>
      <c r="M5195" s="325">
        <v>0</v>
      </c>
      <c r="N5195" s="324" t="s">
        <v>7279</v>
      </c>
    </row>
    <row r="5196" spans="2:14" ht="15" hidden="1" x14ac:dyDescent="0.25">
      <c r="B5196" s="326" t="s">
        <v>19015</v>
      </c>
      <c r="C5196" s="326" t="s">
        <v>1255</v>
      </c>
      <c r="D5196" s="326" t="s">
        <v>4183</v>
      </c>
      <c r="E5196" s="326" t="s">
        <v>19016</v>
      </c>
      <c r="F5196" s="326" t="s">
        <v>2327</v>
      </c>
      <c r="G5196" s="326" t="s">
        <v>896</v>
      </c>
      <c r="H5196" s="326" t="s">
        <v>6249</v>
      </c>
      <c r="I5196" s="327">
        <v>0</v>
      </c>
      <c r="J5196" s="327">
        <v>0</v>
      </c>
      <c r="K5196" s="327">
        <v>0</v>
      </c>
      <c r="L5196" s="327">
        <v>0</v>
      </c>
      <c r="M5196" s="327">
        <v>0</v>
      </c>
      <c r="N5196" s="326" t="s">
        <v>7279</v>
      </c>
    </row>
    <row r="5197" spans="2:14" ht="15" hidden="1" x14ac:dyDescent="0.25">
      <c r="B5197" s="324" t="s">
        <v>19017</v>
      </c>
      <c r="C5197" s="324" t="s">
        <v>1255</v>
      </c>
      <c r="D5197" s="324" t="s">
        <v>4183</v>
      </c>
      <c r="E5197" s="324" t="s">
        <v>19018</v>
      </c>
      <c r="F5197" s="324" t="s">
        <v>2327</v>
      </c>
      <c r="G5197" s="324" t="s">
        <v>896</v>
      </c>
      <c r="H5197" s="324" t="s">
        <v>6249</v>
      </c>
      <c r="I5197" s="325">
        <v>0</v>
      </c>
      <c r="J5197" s="325">
        <v>0</v>
      </c>
      <c r="K5197" s="325">
        <v>0</v>
      </c>
      <c r="L5197" s="325">
        <v>0</v>
      </c>
      <c r="M5197" s="325">
        <v>0</v>
      </c>
      <c r="N5197" s="324" t="s">
        <v>7279</v>
      </c>
    </row>
    <row r="5198" spans="2:14" ht="15" hidden="1" x14ac:dyDescent="0.25">
      <c r="B5198" s="326" t="s">
        <v>19019</v>
      </c>
      <c r="C5198" s="326" t="s">
        <v>1255</v>
      </c>
      <c r="D5198" s="326" t="s">
        <v>4183</v>
      </c>
      <c r="E5198" s="326" t="s">
        <v>19020</v>
      </c>
      <c r="F5198" s="326" t="s">
        <v>2327</v>
      </c>
      <c r="G5198" s="326" t="s">
        <v>896</v>
      </c>
      <c r="H5198" s="326" t="s">
        <v>6249</v>
      </c>
      <c r="I5198" s="327">
        <v>0</v>
      </c>
      <c r="J5198" s="327">
        <v>0</v>
      </c>
      <c r="K5198" s="327">
        <v>0</v>
      </c>
      <c r="L5198" s="327">
        <v>0</v>
      </c>
      <c r="M5198" s="327">
        <v>0</v>
      </c>
      <c r="N5198" s="326" t="s">
        <v>7279</v>
      </c>
    </row>
    <row r="5199" spans="2:14" ht="15" hidden="1" x14ac:dyDescent="0.25">
      <c r="B5199" s="324" t="s">
        <v>19021</v>
      </c>
      <c r="C5199" s="324" t="s">
        <v>1255</v>
      </c>
      <c r="D5199" s="324" t="s">
        <v>4183</v>
      </c>
      <c r="E5199" s="324" t="s">
        <v>19022</v>
      </c>
      <c r="F5199" s="324" t="s">
        <v>2327</v>
      </c>
      <c r="G5199" s="324" t="s">
        <v>896</v>
      </c>
      <c r="H5199" s="324" t="s">
        <v>6249</v>
      </c>
      <c r="I5199" s="325">
        <v>0</v>
      </c>
      <c r="J5199" s="325">
        <v>0</v>
      </c>
      <c r="K5199" s="325">
        <v>0</v>
      </c>
      <c r="L5199" s="325">
        <v>0</v>
      </c>
      <c r="M5199" s="325">
        <v>0</v>
      </c>
      <c r="N5199" s="324" t="s">
        <v>7279</v>
      </c>
    </row>
    <row r="5200" spans="2:14" ht="15" hidden="1" x14ac:dyDescent="0.25">
      <c r="B5200" s="326" t="s">
        <v>19023</v>
      </c>
      <c r="C5200" s="326" t="s">
        <v>1255</v>
      </c>
      <c r="D5200" s="326" t="s">
        <v>4183</v>
      </c>
      <c r="E5200" s="326" t="s">
        <v>6935</v>
      </c>
      <c r="F5200" s="326" t="s">
        <v>2327</v>
      </c>
      <c r="G5200" s="326" t="s">
        <v>896</v>
      </c>
      <c r="H5200" s="326" t="s">
        <v>6249</v>
      </c>
      <c r="I5200" s="327">
        <v>0</v>
      </c>
      <c r="J5200" s="327">
        <v>0</v>
      </c>
      <c r="K5200" s="327">
        <v>0</v>
      </c>
      <c r="L5200" s="327">
        <v>0</v>
      </c>
      <c r="M5200" s="327">
        <v>0</v>
      </c>
      <c r="N5200" s="326" t="s">
        <v>7279</v>
      </c>
    </row>
    <row r="5201" spans="1:14" ht="15" hidden="1" x14ac:dyDescent="0.25">
      <c r="B5201" s="324" t="s">
        <v>19024</v>
      </c>
      <c r="C5201" s="324" t="s">
        <v>1255</v>
      </c>
      <c r="D5201" s="324" t="s">
        <v>4183</v>
      </c>
      <c r="E5201" s="324" t="s">
        <v>19025</v>
      </c>
      <c r="F5201" s="324" t="s">
        <v>2327</v>
      </c>
      <c r="G5201" s="324" t="s">
        <v>896</v>
      </c>
      <c r="H5201" s="324" t="s">
        <v>6249</v>
      </c>
      <c r="I5201" s="325">
        <v>0</v>
      </c>
      <c r="J5201" s="325">
        <v>0</v>
      </c>
      <c r="K5201" s="325">
        <v>0</v>
      </c>
      <c r="L5201" s="325">
        <v>0</v>
      </c>
      <c r="M5201" s="325">
        <v>0</v>
      </c>
      <c r="N5201" s="324" t="s">
        <v>7279</v>
      </c>
    </row>
    <row r="5202" spans="1:14" ht="15" hidden="1" x14ac:dyDescent="0.25">
      <c r="B5202" s="326" t="s">
        <v>19026</v>
      </c>
      <c r="C5202" s="326" t="s">
        <v>1255</v>
      </c>
      <c r="D5202" s="326" t="s">
        <v>4183</v>
      </c>
      <c r="E5202" s="326" t="s">
        <v>19027</v>
      </c>
      <c r="F5202" s="326" t="s">
        <v>2327</v>
      </c>
      <c r="G5202" s="326" t="s">
        <v>896</v>
      </c>
      <c r="H5202" s="326" t="s">
        <v>6249</v>
      </c>
      <c r="I5202" s="327">
        <v>0</v>
      </c>
      <c r="J5202" s="327">
        <v>0</v>
      </c>
      <c r="K5202" s="327">
        <v>0</v>
      </c>
      <c r="L5202" s="327">
        <v>0</v>
      </c>
      <c r="M5202" s="327">
        <v>0</v>
      </c>
      <c r="N5202" s="326" t="s">
        <v>7279</v>
      </c>
    </row>
    <row r="5203" spans="1:14" ht="15" hidden="1" x14ac:dyDescent="0.25">
      <c r="B5203" s="324" t="s">
        <v>19028</v>
      </c>
      <c r="C5203" s="324" t="s">
        <v>1255</v>
      </c>
      <c r="D5203" s="324" t="s">
        <v>4183</v>
      </c>
      <c r="E5203" s="324" t="s">
        <v>19029</v>
      </c>
      <c r="F5203" s="324" t="s">
        <v>2327</v>
      </c>
      <c r="G5203" s="324" t="s">
        <v>896</v>
      </c>
      <c r="H5203" s="324" t="s">
        <v>6249</v>
      </c>
      <c r="I5203" s="325">
        <v>0</v>
      </c>
      <c r="J5203" s="325">
        <v>0</v>
      </c>
      <c r="K5203" s="325">
        <v>0</v>
      </c>
      <c r="L5203" s="325">
        <v>0</v>
      </c>
      <c r="M5203" s="325">
        <v>0</v>
      </c>
      <c r="N5203" s="324" t="s">
        <v>7279</v>
      </c>
    </row>
    <row r="5204" spans="1:14" ht="15" hidden="1" x14ac:dyDescent="0.25">
      <c r="B5204" s="326" t="s">
        <v>19030</v>
      </c>
      <c r="C5204" s="326" t="s">
        <v>1255</v>
      </c>
      <c r="D5204" s="326" t="s">
        <v>4183</v>
      </c>
      <c r="E5204" s="326" t="s">
        <v>19031</v>
      </c>
      <c r="F5204" s="326" t="s">
        <v>2327</v>
      </c>
      <c r="G5204" s="326" t="s">
        <v>896</v>
      </c>
      <c r="H5204" s="326" t="s">
        <v>6249</v>
      </c>
      <c r="I5204" s="327">
        <v>0</v>
      </c>
      <c r="J5204" s="327">
        <v>0</v>
      </c>
      <c r="K5204" s="327">
        <v>0</v>
      </c>
      <c r="L5204" s="327">
        <v>0</v>
      </c>
      <c r="M5204" s="327">
        <v>0</v>
      </c>
      <c r="N5204" s="326" t="s">
        <v>7279</v>
      </c>
    </row>
    <row r="5205" spans="1:14" ht="15" hidden="1" x14ac:dyDescent="0.25">
      <c r="B5205" s="324" t="s">
        <v>19032</v>
      </c>
      <c r="C5205" s="324" t="s">
        <v>1255</v>
      </c>
      <c r="D5205" s="324" t="s">
        <v>4183</v>
      </c>
      <c r="E5205" s="324" t="s">
        <v>19033</v>
      </c>
      <c r="F5205" s="324" t="s">
        <v>2327</v>
      </c>
      <c r="G5205" s="324" t="s">
        <v>896</v>
      </c>
      <c r="H5205" s="324" t="s">
        <v>6249</v>
      </c>
      <c r="I5205" s="325">
        <v>0</v>
      </c>
      <c r="J5205" s="325">
        <v>0</v>
      </c>
      <c r="K5205" s="325">
        <v>0</v>
      </c>
      <c r="L5205" s="325">
        <v>0</v>
      </c>
      <c r="M5205" s="325">
        <v>0</v>
      </c>
      <c r="N5205" s="324" t="s">
        <v>7279</v>
      </c>
    </row>
    <row r="5206" spans="1:14" ht="15" hidden="1" x14ac:dyDescent="0.25">
      <c r="B5206" s="326" t="s">
        <v>19034</v>
      </c>
      <c r="C5206" s="326" t="s">
        <v>1255</v>
      </c>
      <c r="D5206" s="326" t="s">
        <v>4183</v>
      </c>
      <c r="E5206" s="326" t="s">
        <v>19035</v>
      </c>
      <c r="F5206" s="326" t="s">
        <v>2327</v>
      </c>
      <c r="G5206" s="326" t="s">
        <v>896</v>
      </c>
      <c r="H5206" s="326" t="s">
        <v>6249</v>
      </c>
      <c r="I5206" s="327">
        <v>0</v>
      </c>
      <c r="J5206" s="327">
        <v>0</v>
      </c>
      <c r="K5206" s="327">
        <v>0</v>
      </c>
      <c r="L5206" s="327">
        <v>0</v>
      </c>
      <c r="M5206" s="327">
        <v>0</v>
      </c>
      <c r="N5206" s="326" t="s">
        <v>7279</v>
      </c>
    </row>
    <row r="5207" spans="1:14" ht="15" hidden="1" x14ac:dyDescent="0.25">
      <c r="B5207" s="324" t="s">
        <v>19036</v>
      </c>
      <c r="C5207" s="324" t="s">
        <v>1255</v>
      </c>
      <c r="D5207" s="324" t="s">
        <v>4183</v>
      </c>
      <c r="E5207" s="324" t="s">
        <v>19037</v>
      </c>
      <c r="F5207" s="324" t="s">
        <v>2327</v>
      </c>
      <c r="G5207" s="324" t="s">
        <v>896</v>
      </c>
      <c r="H5207" s="324" t="s">
        <v>6249</v>
      </c>
      <c r="I5207" s="325">
        <v>0</v>
      </c>
      <c r="J5207" s="325">
        <v>0</v>
      </c>
      <c r="K5207" s="325">
        <v>0</v>
      </c>
      <c r="L5207" s="325">
        <v>0</v>
      </c>
      <c r="M5207" s="325">
        <v>0</v>
      </c>
      <c r="N5207" s="324" t="s">
        <v>7279</v>
      </c>
    </row>
    <row r="5208" spans="1:14" ht="15" hidden="1" x14ac:dyDescent="0.25">
      <c r="B5208" s="326" t="s">
        <v>19038</v>
      </c>
      <c r="C5208" s="326" t="s">
        <v>1255</v>
      </c>
      <c r="D5208" s="326" t="s">
        <v>4183</v>
      </c>
      <c r="E5208" s="326" t="s">
        <v>19039</v>
      </c>
      <c r="F5208" s="326" t="s">
        <v>2327</v>
      </c>
      <c r="G5208" s="326" t="s">
        <v>896</v>
      </c>
      <c r="H5208" s="326" t="s">
        <v>6249</v>
      </c>
      <c r="I5208" s="327">
        <v>0</v>
      </c>
      <c r="J5208" s="327">
        <v>0</v>
      </c>
      <c r="K5208" s="327">
        <v>0</v>
      </c>
      <c r="L5208" s="327">
        <v>0</v>
      </c>
      <c r="M5208" s="327">
        <v>0</v>
      </c>
      <c r="N5208" s="326" t="s">
        <v>7279</v>
      </c>
    </row>
    <row r="5209" spans="1:14" ht="15" hidden="1" x14ac:dyDescent="0.25">
      <c r="B5209" s="324" t="s">
        <v>19040</v>
      </c>
      <c r="C5209" s="324" t="s">
        <v>1255</v>
      </c>
      <c r="D5209" s="324" t="s">
        <v>4183</v>
      </c>
      <c r="E5209" s="324" t="s">
        <v>19041</v>
      </c>
      <c r="F5209" s="324" t="s">
        <v>2327</v>
      </c>
      <c r="G5209" s="324" t="s">
        <v>896</v>
      </c>
      <c r="H5209" s="324" t="s">
        <v>6249</v>
      </c>
      <c r="I5209" s="325">
        <v>0</v>
      </c>
      <c r="J5209" s="325">
        <v>0</v>
      </c>
      <c r="K5209" s="325">
        <v>0</v>
      </c>
      <c r="L5209" s="325">
        <v>0</v>
      </c>
      <c r="M5209" s="325">
        <v>0</v>
      </c>
      <c r="N5209" s="324" t="s">
        <v>7279</v>
      </c>
    </row>
    <row r="5210" spans="1:14" ht="15" hidden="1" x14ac:dyDescent="0.25">
      <c r="B5210" s="326" t="s">
        <v>19042</v>
      </c>
      <c r="C5210" s="326" t="s">
        <v>1255</v>
      </c>
      <c r="D5210" s="326" t="s">
        <v>4183</v>
      </c>
      <c r="E5210" s="326" t="s">
        <v>19043</v>
      </c>
      <c r="F5210" s="326" t="s">
        <v>2327</v>
      </c>
      <c r="G5210" s="326" t="s">
        <v>896</v>
      </c>
      <c r="H5210" s="326" t="s">
        <v>6249</v>
      </c>
      <c r="I5210" s="327">
        <v>0</v>
      </c>
      <c r="J5210" s="327">
        <v>0</v>
      </c>
      <c r="K5210" s="327">
        <v>0</v>
      </c>
      <c r="L5210" s="327">
        <v>0</v>
      </c>
      <c r="M5210" s="327">
        <v>0</v>
      </c>
      <c r="N5210" s="326" t="s">
        <v>7279</v>
      </c>
    </row>
    <row r="5211" spans="1:14" ht="15" hidden="1" x14ac:dyDescent="0.25">
      <c r="B5211" s="324" t="s">
        <v>19044</v>
      </c>
      <c r="C5211" s="324" t="s">
        <v>1255</v>
      </c>
      <c r="D5211" s="324" t="s">
        <v>4183</v>
      </c>
      <c r="E5211" s="324" t="s">
        <v>19045</v>
      </c>
      <c r="F5211" s="324" t="s">
        <v>2327</v>
      </c>
      <c r="G5211" s="324" t="s">
        <v>896</v>
      </c>
      <c r="H5211" s="324" t="s">
        <v>6249</v>
      </c>
      <c r="I5211" s="325">
        <v>0</v>
      </c>
      <c r="J5211" s="325">
        <v>0</v>
      </c>
      <c r="K5211" s="325">
        <v>0</v>
      </c>
      <c r="L5211" s="325">
        <v>0</v>
      </c>
      <c r="M5211" s="325">
        <v>0</v>
      </c>
      <c r="N5211" s="324" t="s">
        <v>7279</v>
      </c>
    </row>
    <row r="5212" spans="1:14" ht="15" hidden="1" x14ac:dyDescent="0.25">
      <c r="B5212" s="326" t="s">
        <v>19046</v>
      </c>
      <c r="C5212" s="326" t="s">
        <v>1255</v>
      </c>
      <c r="D5212" s="326" t="s">
        <v>4183</v>
      </c>
      <c r="E5212" s="326" t="s">
        <v>19047</v>
      </c>
      <c r="F5212" s="326" t="s">
        <v>2327</v>
      </c>
      <c r="G5212" s="326" t="s">
        <v>896</v>
      </c>
      <c r="H5212" s="326" t="s">
        <v>6249</v>
      </c>
      <c r="I5212" s="327">
        <v>0</v>
      </c>
      <c r="J5212" s="327">
        <v>0</v>
      </c>
      <c r="K5212" s="327">
        <v>0</v>
      </c>
      <c r="L5212" s="327">
        <v>0</v>
      </c>
      <c r="M5212" s="327">
        <v>0</v>
      </c>
      <c r="N5212" s="326" t="s">
        <v>7279</v>
      </c>
    </row>
    <row r="5213" spans="1:14" ht="15" hidden="1" x14ac:dyDescent="0.25">
      <c r="B5213" s="324" t="s">
        <v>19048</v>
      </c>
      <c r="C5213" s="324" t="s">
        <v>1255</v>
      </c>
      <c r="D5213" s="324" t="s">
        <v>4183</v>
      </c>
      <c r="E5213" s="324" t="s">
        <v>19049</v>
      </c>
      <c r="F5213" s="324" t="s">
        <v>801</v>
      </c>
      <c r="G5213" s="324" t="s">
        <v>896</v>
      </c>
      <c r="H5213" s="324" t="s">
        <v>6249</v>
      </c>
      <c r="I5213" s="325">
        <v>0</v>
      </c>
      <c r="J5213" s="325">
        <v>0</v>
      </c>
      <c r="K5213" s="325">
        <v>0</v>
      </c>
      <c r="L5213" s="325">
        <v>0</v>
      </c>
      <c r="M5213" s="325">
        <v>0</v>
      </c>
      <c r="N5213" s="324" t="s">
        <v>7279</v>
      </c>
    </row>
    <row r="5214" spans="1:14" ht="15" hidden="1" x14ac:dyDescent="0.25">
      <c r="B5214" s="326" t="s">
        <v>19050</v>
      </c>
      <c r="C5214" s="326" t="s">
        <v>1255</v>
      </c>
      <c r="D5214" s="326" t="s">
        <v>4183</v>
      </c>
      <c r="E5214" s="326" t="s">
        <v>19051</v>
      </c>
      <c r="F5214" s="326" t="s">
        <v>801</v>
      </c>
      <c r="G5214" s="326" t="s">
        <v>896</v>
      </c>
      <c r="H5214" s="326" t="s">
        <v>6249</v>
      </c>
      <c r="I5214" s="327">
        <v>0</v>
      </c>
      <c r="J5214" s="327">
        <v>0</v>
      </c>
      <c r="K5214" s="327">
        <v>0</v>
      </c>
      <c r="L5214" s="327">
        <v>0</v>
      </c>
      <c r="M5214" s="327">
        <v>0</v>
      </c>
      <c r="N5214" s="326" t="s">
        <v>7279</v>
      </c>
    </row>
    <row r="5215" spans="1:14" ht="15" hidden="1" x14ac:dyDescent="0.25">
      <c r="B5215" s="324" t="s">
        <v>19052</v>
      </c>
      <c r="C5215" s="324" t="s">
        <v>1255</v>
      </c>
      <c r="D5215" s="324" t="s">
        <v>4183</v>
      </c>
      <c r="E5215" s="324" t="s">
        <v>19053</v>
      </c>
      <c r="F5215" s="324" t="s">
        <v>801</v>
      </c>
      <c r="G5215" s="324" t="s">
        <v>896</v>
      </c>
      <c r="H5215" s="324" t="s">
        <v>6249</v>
      </c>
      <c r="I5215" s="325">
        <v>0</v>
      </c>
      <c r="J5215" s="325">
        <v>0</v>
      </c>
      <c r="K5215" s="325">
        <v>0</v>
      </c>
      <c r="L5215" s="325">
        <v>0</v>
      </c>
      <c r="M5215" s="325">
        <v>0</v>
      </c>
      <c r="N5215" s="324" t="s">
        <v>7279</v>
      </c>
    </row>
    <row r="5216" spans="1:14" ht="15" hidden="1" x14ac:dyDescent="0.25">
      <c r="A5216" s="216" t="e">
        <f>VLOOKUP(B5216,CONTAGEM!B:B,1,0)</f>
        <v>#N/A</v>
      </c>
      <c r="B5216" s="326" t="s">
        <v>19054</v>
      </c>
      <c r="C5216" s="326" t="s">
        <v>1255</v>
      </c>
      <c r="D5216" s="326" t="s">
        <v>4183</v>
      </c>
      <c r="E5216" s="326" t="s">
        <v>19055</v>
      </c>
      <c r="F5216" s="326" t="s">
        <v>801</v>
      </c>
      <c r="G5216" s="326" t="s">
        <v>896</v>
      </c>
      <c r="H5216" s="326" t="s">
        <v>6249</v>
      </c>
      <c r="I5216" s="327">
        <v>0</v>
      </c>
      <c r="J5216" s="327">
        <v>0</v>
      </c>
      <c r="K5216" s="327">
        <v>0</v>
      </c>
      <c r="L5216" s="327">
        <v>0</v>
      </c>
      <c r="M5216" s="327">
        <v>0</v>
      </c>
      <c r="N5216" s="326" t="s">
        <v>7279</v>
      </c>
    </row>
    <row r="5217" spans="1:14" ht="15" hidden="1" x14ac:dyDescent="0.25">
      <c r="A5217" s="216" t="e">
        <f>VLOOKUP(B5217,CONTAGEM!B:B,1,0)</f>
        <v>#N/A</v>
      </c>
      <c r="B5217" s="324" t="s">
        <v>19056</v>
      </c>
      <c r="C5217" s="324" t="s">
        <v>1255</v>
      </c>
      <c r="D5217" s="324" t="s">
        <v>4183</v>
      </c>
      <c r="E5217" s="324" t="s">
        <v>19057</v>
      </c>
      <c r="F5217" s="324" t="s">
        <v>2327</v>
      </c>
      <c r="G5217" s="324" t="s">
        <v>896</v>
      </c>
      <c r="H5217" s="324" t="s">
        <v>6249</v>
      </c>
      <c r="I5217" s="325">
        <v>0</v>
      </c>
      <c r="J5217" s="325">
        <v>0</v>
      </c>
      <c r="K5217" s="325">
        <v>0</v>
      </c>
      <c r="L5217" s="325">
        <v>0</v>
      </c>
      <c r="M5217" s="325">
        <v>0</v>
      </c>
      <c r="N5217" s="324" t="s">
        <v>7279</v>
      </c>
    </row>
    <row r="5218" spans="1:14" ht="15" hidden="1" x14ac:dyDescent="0.25">
      <c r="A5218" s="216" t="e">
        <f>VLOOKUP(B5218,CONTAGEM!B:B,1,0)</f>
        <v>#N/A</v>
      </c>
      <c r="B5218" s="326" t="s">
        <v>19058</v>
      </c>
      <c r="C5218" s="326" t="s">
        <v>1255</v>
      </c>
      <c r="D5218" s="326" t="s">
        <v>4183</v>
      </c>
      <c r="E5218" s="326" t="s">
        <v>19059</v>
      </c>
      <c r="F5218" s="326" t="s">
        <v>2327</v>
      </c>
      <c r="G5218" s="326" t="s">
        <v>896</v>
      </c>
      <c r="H5218" s="326" t="s">
        <v>6249</v>
      </c>
      <c r="I5218" s="327">
        <v>0</v>
      </c>
      <c r="J5218" s="327">
        <v>0</v>
      </c>
      <c r="K5218" s="327">
        <v>0</v>
      </c>
      <c r="L5218" s="327">
        <v>0</v>
      </c>
      <c r="M5218" s="327">
        <v>0</v>
      </c>
      <c r="N5218" s="326" t="s">
        <v>7279</v>
      </c>
    </row>
    <row r="5219" spans="1:14" ht="15" hidden="1" x14ac:dyDescent="0.25">
      <c r="A5219" s="216" t="e">
        <f>VLOOKUP(B5219,CONTAGEM!B:B,1,0)</f>
        <v>#N/A</v>
      </c>
      <c r="B5219" s="324" t="s">
        <v>19060</v>
      </c>
      <c r="C5219" s="324" t="s">
        <v>1255</v>
      </c>
      <c r="D5219" s="324" t="s">
        <v>4183</v>
      </c>
      <c r="E5219" s="324" t="s">
        <v>19061</v>
      </c>
      <c r="F5219" s="324" t="s">
        <v>2327</v>
      </c>
      <c r="G5219" s="324" t="s">
        <v>896</v>
      </c>
      <c r="H5219" s="324" t="s">
        <v>6249</v>
      </c>
      <c r="I5219" s="325">
        <v>0</v>
      </c>
      <c r="J5219" s="325">
        <v>0</v>
      </c>
      <c r="K5219" s="325">
        <v>0</v>
      </c>
      <c r="L5219" s="325">
        <v>0</v>
      </c>
      <c r="M5219" s="325">
        <v>0</v>
      </c>
      <c r="N5219" s="324" t="s">
        <v>7279</v>
      </c>
    </row>
    <row r="5220" spans="1:14" ht="15" hidden="1" x14ac:dyDescent="0.25">
      <c r="A5220" s="216" t="e">
        <f>VLOOKUP(B5220,CONTAGEM!B:B,1,0)</f>
        <v>#N/A</v>
      </c>
      <c r="B5220" s="326" t="s">
        <v>19062</v>
      </c>
      <c r="C5220" s="326" t="s">
        <v>1255</v>
      </c>
      <c r="D5220" s="326" t="s">
        <v>4183</v>
      </c>
      <c r="E5220" s="326" t="s">
        <v>19063</v>
      </c>
      <c r="F5220" s="326" t="s">
        <v>2327</v>
      </c>
      <c r="G5220" s="326" t="s">
        <v>896</v>
      </c>
      <c r="H5220" s="326" t="s">
        <v>6249</v>
      </c>
      <c r="I5220" s="327">
        <v>0</v>
      </c>
      <c r="J5220" s="327">
        <v>0</v>
      </c>
      <c r="K5220" s="327">
        <v>0</v>
      </c>
      <c r="L5220" s="327">
        <v>0</v>
      </c>
      <c r="M5220" s="327">
        <v>0</v>
      </c>
      <c r="N5220" s="326" t="s">
        <v>7279</v>
      </c>
    </row>
    <row r="5221" spans="1:14" ht="15" hidden="1" x14ac:dyDescent="0.25">
      <c r="A5221" s="216" t="e">
        <f>VLOOKUP(B5221,CONTAGEM!B:B,1,0)</f>
        <v>#N/A</v>
      </c>
      <c r="B5221" s="324" t="s">
        <v>19064</v>
      </c>
      <c r="C5221" s="324" t="s">
        <v>1255</v>
      </c>
      <c r="D5221" s="324" t="s">
        <v>4183</v>
      </c>
      <c r="E5221" s="324" t="s">
        <v>19065</v>
      </c>
      <c r="F5221" s="324" t="s">
        <v>2327</v>
      </c>
      <c r="G5221" s="324" t="s">
        <v>896</v>
      </c>
      <c r="H5221" s="324" t="s">
        <v>6249</v>
      </c>
      <c r="I5221" s="325">
        <v>0</v>
      </c>
      <c r="J5221" s="325">
        <v>0</v>
      </c>
      <c r="K5221" s="325">
        <v>0</v>
      </c>
      <c r="L5221" s="325">
        <v>0</v>
      </c>
      <c r="M5221" s="325">
        <v>0</v>
      </c>
      <c r="N5221" s="324" t="s">
        <v>7279</v>
      </c>
    </row>
    <row r="5222" spans="1:14" ht="15" hidden="1" x14ac:dyDescent="0.25">
      <c r="A5222" s="216" t="e">
        <f>VLOOKUP(B5222,CONTAGEM!B:B,1,0)</f>
        <v>#N/A</v>
      </c>
      <c r="B5222" s="326" t="s">
        <v>19066</v>
      </c>
      <c r="C5222" s="326" t="s">
        <v>1255</v>
      </c>
      <c r="D5222" s="326" t="s">
        <v>4183</v>
      </c>
      <c r="E5222" s="326" t="s">
        <v>19067</v>
      </c>
      <c r="F5222" s="326" t="s">
        <v>2327</v>
      </c>
      <c r="G5222" s="326" t="s">
        <v>896</v>
      </c>
      <c r="H5222" s="326" t="s">
        <v>6249</v>
      </c>
      <c r="I5222" s="327">
        <v>0</v>
      </c>
      <c r="J5222" s="327">
        <v>0</v>
      </c>
      <c r="K5222" s="327">
        <v>0</v>
      </c>
      <c r="L5222" s="327">
        <v>0</v>
      </c>
      <c r="M5222" s="327">
        <v>0</v>
      </c>
      <c r="N5222" s="326" t="s">
        <v>7279</v>
      </c>
    </row>
    <row r="5223" spans="1:14" ht="15" hidden="1" x14ac:dyDescent="0.25">
      <c r="A5223" s="216" t="e">
        <f>VLOOKUP(B5223,CONTAGEM!B:B,1,0)</f>
        <v>#N/A</v>
      </c>
      <c r="B5223" s="324" t="s">
        <v>19068</v>
      </c>
      <c r="C5223" s="324" t="s">
        <v>1255</v>
      </c>
      <c r="D5223" s="324" t="s">
        <v>4183</v>
      </c>
      <c r="E5223" s="324" t="s">
        <v>19069</v>
      </c>
      <c r="F5223" s="324" t="s">
        <v>2327</v>
      </c>
      <c r="G5223" s="324" t="s">
        <v>896</v>
      </c>
      <c r="H5223" s="324" t="s">
        <v>6249</v>
      </c>
      <c r="I5223" s="325">
        <v>0</v>
      </c>
      <c r="J5223" s="325">
        <v>0</v>
      </c>
      <c r="K5223" s="325">
        <v>0</v>
      </c>
      <c r="L5223" s="325">
        <v>0</v>
      </c>
      <c r="M5223" s="325">
        <v>0</v>
      </c>
      <c r="N5223" s="324" t="s">
        <v>7279</v>
      </c>
    </row>
    <row r="5224" spans="1:14" ht="15" hidden="1" x14ac:dyDescent="0.25">
      <c r="A5224" s="216" t="e">
        <f>VLOOKUP(B5224,CONTAGEM!B:B,1,0)</f>
        <v>#N/A</v>
      </c>
      <c r="B5224" s="326" t="s">
        <v>19070</v>
      </c>
      <c r="C5224" s="326" t="s">
        <v>1255</v>
      </c>
      <c r="D5224" s="326" t="s">
        <v>4183</v>
      </c>
      <c r="E5224" s="326" t="s">
        <v>19071</v>
      </c>
      <c r="F5224" s="326" t="s">
        <v>2327</v>
      </c>
      <c r="G5224" s="326" t="s">
        <v>896</v>
      </c>
      <c r="H5224" s="326" t="s">
        <v>6249</v>
      </c>
      <c r="I5224" s="327">
        <v>0</v>
      </c>
      <c r="J5224" s="327">
        <v>0</v>
      </c>
      <c r="K5224" s="327">
        <v>0</v>
      </c>
      <c r="L5224" s="327">
        <v>0</v>
      </c>
      <c r="M5224" s="327">
        <v>0</v>
      </c>
      <c r="N5224" s="326" t="s">
        <v>7279</v>
      </c>
    </row>
    <row r="5225" spans="1:14" ht="15" hidden="1" x14ac:dyDescent="0.25">
      <c r="A5225" s="216" t="e">
        <f>VLOOKUP(B5225,CONTAGEM!B:B,1,0)</f>
        <v>#N/A</v>
      </c>
      <c r="B5225" s="324" t="s">
        <v>19072</v>
      </c>
      <c r="C5225" s="324" t="s">
        <v>1255</v>
      </c>
      <c r="D5225" s="324" t="s">
        <v>4183</v>
      </c>
      <c r="E5225" s="324" t="s">
        <v>19073</v>
      </c>
      <c r="F5225" s="324" t="s">
        <v>801</v>
      </c>
      <c r="G5225" s="324" t="s">
        <v>896</v>
      </c>
      <c r="H5225" s="324" t="s">
        <v>6249</v>
      </c>
      <c r="I5225" s="325">
        <v>0</v>
      </c>
      <c r="J5225" s="325">
        <v>0</v>
      </c>
      <c r="K5225" s="325">
        <v>0</v>
      </c>
      <c r="L5225" s="325">
        <v>0</v>
      </c>
      <c r="M5225" s="325">
        <v>0</v>
      </c>
      <c r="N5225" s="324" t="s">
        <v>7279</v>
      </c>
    </row>
    <row r="5226" spans="1:14" ht="15" hidden="1" x14ac:dyDescent="0.25">
      <c r="A5226" s="216" t="e">
        <f>VLOOKUP(B5226,CONTAGEM!B:B,1,0)</f>
        <v>#N/A</v>
      </c>
      <c r="B5226" s="326" t="s">
        <v>19074</v>
      </c>
      <c r="C5226" s="326" t="s">
        <v>1255</v>
      </c>
      <c r="D5226" s="326" t="s">
        <v>4183</v>
      </c>
      <c r="E5226" s="326" t="s">
        <v>19075</v>
      </c>
      <c r="F5226" s="326" t="s">
        <v>801</v>
      </c>
      <c r="G5226" s="326" t="s">
        <v>896</v>
      </c>
      <c r="H5226" s="326" t="s">
        <v>6249</v>
      </c>
      <c r="I5226" s="327">
        <v>0</v>
      </c>
      <c r="J5226" s="327">
        <v>0</v>
      </c>
      <c r="K5226" s="327">
        <v>0</v>
      </c>
      <c r="L5226" s="327">
        <v>0</v>
      </c>
      <c r="M5226" s="327">
        <v>0</v>
      </c>
      <c r="N5226" s="326" t="s">
        <v>7279</v>
      </c>
    </row>
    <row r="5227" spans="1:14" ht="15" hidden="1" x14ac:dyDescent="0.25">
      <c r="A5227" s="216" t="e">
        <f>VLOOKUP(B5227,CONTAGEM!B:B,1,0)</f>
        <v>#N/A</v>
      </c>
      <c r="B5227" s="324" t="s">
        <v>19076</v>
      </c>
      <c r="C5227" s="324" t="s">
        <v>1255</v>
      </c>
      <c r="D5227" s="324" t="s">
        <v>4183</v>
      </c>
      <c r="E5227" s="324" t="s">
        <v>19077</v>
      </c>
      <c r="F5227" s="324" t="s">
        <v>2327</v>
      </c>
      <c r="G5227" s="324" t="s">
        <v>896</v>
      </c>
      <c r="H5227" s="324" t="s">
        <v>6249</v>
      </c>
      <c r="I5227" s="325">
        <v>0</v>
      </c>
      <c r="J5227" s="325">
        <v>0</v>
      </c>
      <c r="K5227" s="325">
        <v>0</v>
      </c>
      <c r="L5227" s="325">
        <v>0</v>
      </c>
      <c r="M5227" s="325">
        <v>0</v>
      </c>
      <c r="N5227" s="324" t="s">
        <v>7279</v>
      </c>
    </row>
    <row r="5228" spans="1:14" ht="15" hidden="1" x14ac:dyDescent="0.25">
      <c r="A5228" s="216" t="e">
        <f>VLOOKUP(B5228,CONTAGEM!B:B,1,0)</f>
        <v>#N/A</v>
      </c>
      <c r="B5228" s="326" t="s">
        <v>19078</v>
      </c>
      <c r="C5228" s="326" t="s">
        <v>1255</v>
      </c>
      <c r="D5228" s="326" t="s">
        <v>4183</v>
      </c>
      <c r="E5228" s="326" t="s">
        <v>19079</v>
      </c>
      <c r="F5228" s="326" t="s">
        <v>2327</v>
      </c>
      <c r="G5228" s="326" t="s">
        <v>896</v>
      </c>
      <c r="H5228" s="326" t="s">
        <v>6249</v>
      </c>
      <c r="I5228" s="327">
        <v>0</v>
      </c>
      <c r="J5228" s="327">
        <v>0</v>
      </c>
      <c r="K5228" s="327">
        <v>0</v>
      </c>
      <c r="L5228" s="327">
        <v>0</v>
      </c>
      <c r="M5228" s="327">
        <v>0</v>
      </c>
      <c r="N5228" s="326" t="s">
        <v>7279</v>
      </c>
    </row>
    <row r="5229" spans="1:14" ht="15" hidden="1" x14ac:dyDescent="0.25">
      <c r="A5229" s="216" t="e">
        <f>VLOOKUP(B5229,CONTAGEM!B:B,1,0)</f>
        <v>#N/A</v>
      </c>
      <c r="B5229" s="324" t="s">
        <v>19080</v>
      </c>
      <c r="C5229" s="324" t="s">
        <v>1255</v>
      </c>
      <c r="D5229" s="324" t="s">
        <v>4183</v>
      </c>
      <c r="E5229" s="324" t="s">
        <v>19081</v>
      </c>
      <c r="F5229" s="324" t="s">
        <v>2327</v>
      </c>
      <c r="G5229" s="324" t="s">
        <v>896</v>
      </c>
      <c r="H5229" s="324" t="s">
        <v>6249</v>
      </c>
      <c r="I5229" s="325">
        <v>0</v>
      </c>
      <c r="J5229" s="325">
        <v>0</v>
      </c>
      <c r="K5229" s="325">
        <v>0</v>
      </c>
      <c r="L5229" s="325">
        <v>0</v>
      </c>
      <c r="M5229" s="325">
        <v>0</v>
      </c>
      <c r="N5229" s="324" t="s">
        <v>7279</v>
      </c>
    </row>
    <row r="5230" spans="1:14" ht="15" hidden="1" x14ac:dyDescent="0.25">
      <c r="A5230" s="216" t="e">
        <f>VLOOKUP(B5230,CONTAGEM!B:B,1,0)</f>
        <v>#N/A</v>
      </c>
      <c r="B5230" s="326" t="s">
        <v>19082</v>
      </c>
      <c r="C5230" s="326" t="s">
        <v>1255</v>
      </c>
      <c r="D5230" s="326" t="s">
        <v>4183</v>
      </c>
      <c r="E5230" s="326" t="s">
        <v>19083</v>
      </c>
      <c r="F5230" s="326" t="s">
        <v>2327</v>
      </c>
      <c r="G5230" s="326" t="s">
        <v>896</v>
      </c>
      <c r="H5230" s="326" t="s">
        <v>6249</v>
      </c>
      <c r="I5230" s="327">
        <v>0</v>
      </c>
      <c r="J5230" s="327">
        <v>0</v>
      </c>
      <c r="K5230" s="327">
        <v>0</v>
      </c>
      <c r="L5230" s="327">
        <v>0</v>
      </c>
      <c r="M5230" s="327">
        <v>0</v>
      </c>
      <c r="N5230" s="326" t="s">
        <v>7279</v>
      </c>
    </row>
    <row r="5231" spans="1:14" ht="15" hidden="1" x14ac:dyDescent="0.25">
      <c r="A5231" s="216" t="e">
        <f>VLOOKUP(B5231,CONTAGEM!B:B,1,0)</f>
        <v>#N/A</v>
      </c>
      <c r="B5231" s="324" t="s">
        <v>19084</v>
      </c>
      <c r="C5231" s="324" t="s">
        <v>1255</v>
      </c>
      <c r="D5231" s="324" t="s">
        <v>4183</v>
      </c>
      <c r="E5231" s="324" t="s">
        <v>19085</v>
      </c>
      <c r="F5231" s="324" t="s">
        <v>2327</v>
      </c>
      <c r="G5231" s="324" t="s">
        <v>896</v>
      </c>
      <c r="H5231" s="324" t="s">
        <v>6249</v>
      </c>
      <c r="I5231" s="325">
        <v>0</v>
      </c>
      <c r="J5231" s="325">
        <v>0</v>
      </c>
      <c r="K5231" s="325">
        <v>0</v>
      </c>
      <c r="L5231" s="325">
        <v>0</v>
      </c>
      <c r="M5231" s="325">
        <v>0</v>
      </c>
      <c r="N5231" s="324" t="s">
        <v>7279</v>
      </c>
    </row>
    <row r="5232" spans="1:14" ht="15" hidden="1" x14ac:dyDescent="0.25">
      <c r="A5232" s="216" t="e">
        <f>VLOOKUP(B5232,CONTAGEM!B:B,1,0)</f>
        <v>#N/A</v>
      </c>
      <c r="B5232" s="326" t="s">
        <v>19086</v>
      </c>
      <c r="C5232" s="326" t="s">
        <v>1255</v>
      </c>
      <c r="D5232" s="326" t="s">
        <v>4183</v>
      </c>
      <c r="E5232" s="326" t="s">
        <v>19087</v>
      </c>
      <c r="F5232" s="326" t="s">
        <v>2327</v>
      </c>
      <c r="G5232" s="326" t="s">
        <v>896</v>
      </c>
      <c r="H5232" s="326" t="s">
        <v>6249</v>
      </c>
      <c r="I5232" s="327">
        <v>0</v>
      </c>
      <c r="J5232" s="327">
        <v>0</v>
      </c>
      <c r="K5232" s="327">
        <v>0</v>
      </c>
      <c r="L5232" s="327">
        <v>0</v>
      </c>
      <c r="M5232" s="327">
        <v>0</v>
      </c>
      <c r="N5232" s="326" t="s">
        <v>7279</v>
      </c>
    </row>
    <row r="5233" spans="1:14" ht="15" hidden="1" x14ac:dyDescent="0.25">
      <c r="A5233" s="216" t="e">
        <f>VLOOKUP(B5233,CONTAGEM!B:B,1,0)</f>
        <v>#N/A</v>
      </c>
      <c r="B5233" s="324" t="s">
        <v>19088</v>
      </c>
      <c r="C5233" s="324" t="s">
        <v>1255</v>
      </c>
      <c r="D5233" s="324" t="s">
        <v>4183</v>
      </c>
      <c r="E5233" s="324" t="s">
        <v>19089</v>
      </c>
      <c r="F5233" s="324" t="s">
        <v>2327</v>
      </c>
      <c r="G5233" s="324" t="s">
        <v>896</v>
      </c>
      <c r="H5233" s="324" t="s">
        <v>6249</v>
      </c>
      <c r="I5233" s="325">
        <v>0</v>
      </c>
      <c r="J5233" s="325">
        <v>0</v>
      </c>
      <c r="K5233" s="325">
        <v>0</v>
      </c>
      <c r="L5233" s="325">
        <v>0</v>
      </c>
      <c r="M5233" s="325">
        <v>0</v>
      </c>
      <c r="N5233" s="324" t="s">
        <v>7279</v>
      </c>
    </row>
    <row r="5234" spans="1:14" ht="15" hidden="1" x14ac:dyDescent="0.25">
      <c r="A5234" s="216" t="e">
        <f>VLOOKUP(B5234,CONTAGEM!B:B,1,0)</f>
        <v>#N/A</v>
      </c>
      <c r="B5234" s="326" t="s">
        <v>19090</v>
      </c>
      <c r="C5234" s="326" t="s">
        <v>1255</v>
      </c>
      <c r="D5234" s="326" t="s">
        <v>4183</v>
      </c>
      <c r="E5234" s="326" t="s">
        <v>19091</v>
      </c>
      <c r="F5234" s="326" t="s">
        <v>2599</v>
      </c>
      <c r="G5234" s="326" t="s">
        <v>896</v>
      </c>
      <c r="H5234" s="326" t="s">
        <v>6249</v>
      </c>
      <c r="I5234" s="327">
        <v>0</v>
      </c>
      <c r="J5234" s="327">
        <v>0</v>
      </c>
      <c r="K5234" s="327">
        <v>0</v>
      </c>
      <c r="L5234" s="327">
        <v>0</v>
      </c>
      <c r="M5234" s="327">
        <v>0</v>
      </c>
      <c r="N5234" s="326" t="s">
        <v>7279</v>
      </c>
    </row>
    <row r="5235" spans="1:14" ht="15" hidden="1" x14ac:dyDescent="0.25">
      <c r="A5235" s="216" t="e">
        <f>VLOOKUP(B5235,CONTAGEM!B:B,1,0)</f>
        <v>#N/A</v>
      </c>
      <c r="B5235" s="324" t="s">
        <v>19092</v>
      </c>
      <c r="C5235" s="324" t="s">
        <v>1255</v>
      </c>
      <c r="D5235" s="324" t="s">
        <v>4183</v>
      </c>
      <c r="E5235" s="324" t="s">
        <v>6993</v>
      </c>
      <c r="F5235" s="324" t="s">
        <v>2618</v>
      </c>
      <c r="G5235" s="324" t="s">
        <v>896</v>
      </c>
      <c r="H5235" s="324" t="s">
        <v>6249</v>
      </c>
      <c r="I5235" s="325">
        <v>0</v>
      </c>
      <c r="J5235" s="325">
        <v>0</v>
      </c>
      <c r="K5235" s="325">
        <v>0</v>
      </c>
      <c r="L5235" s="325">
        <v>0</v>
      </c>
      <c r="M5235" s="325">
        <v>0</v>
      </c>
      <c r="N5235" s="324" t="s">
        <v>7279</v>
      </c>
    </row>
    <row r="5236" spans="1:14" ht="15" hidden="1" x14ac:dyDescent="0.25">
      <c r="A5236" s="216" t="e">
        <f>VLOOKUP(B5236,CONTAGEM!B:B,1,0)</f>
        <v>#N/A</v>
      </c>
      <c r="B5236" s="326" t="s">
        <v>19093</v>
      </c>
      <c r="C5236" s="326" t="s">
        <v>1255</v>
      </c>
      <c r="D5236" s="326" t="s">
        <v>4183</v>
      </c>
      <c r="E5236" s="326" t="s">
        <v>19094</v>
      </c>
      <c r="F5236" s="326" t="s">
        <v>801</v>
      </c>
      <c r="G5236" s="326" t="s">
        <v>896</v>
      </c>
      <c r="H5236" s="326" t="s">
        <v>6249</v>
      </c>
      <c r="I5236" s="327">
        <v>0</v>
      </c>
      <c r="J5236" s="327">
        <v>0</v>
      </c>
      <c r="K5236" s="327">
        <v>0</v>
      </c>
      <c r="L5236" s="327">
        <v>0</v>
      </c>
      <c r="M5236" s="327">
        <v>0</v>
      </c>
      <c r="N5236" s="326" t="s">
        <v>7279</v>
      </c>
    </row>
    <row r="5237" spans="1:14" ht="15" hidden="1" x14ac:dyDescent="0.25">
      <c r="A5237" s="216" t="e">
        <f>VLOOKUP(B5237,CONTAGEM!B:B,1,0)</f>
        <v>#N/A</v>
      </c>
      <c r="B5237" s="324" t="s">
        <v>19095</v>
      </c>
      <c r="C5237" s="324" t="s">
        <v>1255</v>
      </c>
      <c r="D5237" s="324" t="s">
        <v>4183</v>
      </c>
      <c r="E5237" s="324" t="s">
        <v>19096</v>
      </c>
      <c r="F5237" s="324" t="s">
        <v>2327</v>
      </c>
      <c r="G5237" s="324" t="s">
        <v>896</v>
      </c>
      <c r="H5237" s="324" t="s">
        <v>6249</v>
      </c>
      <c r="I5237" s="325">
        <v>0</v>
      </c>
      <c r="J5237" s="325">
        <v>0</v>
      </c>
      <c r="K5237" s="325">
        <v>0</v>
      </c>
      <c r="L5237" s="325">
        <v>0</v>
      </c>
      <c r="M5237" s="325">
        <v>0</v>
      </c>
      <c r="N5237" s="324" t="s">
        <v>7279</v>
      </c>
    </row>
    <row r="5238" spans="1:14" ht="15" hidden="1" x14ac:dyDescent="0.25">
      <c r="A5238" s="216" t="e">
        <f>VLOOKUP(B5238,CONTAGEM!B:B,1,0)</f>
        <v>#N/A</v>
      </c>
      <c r="B5238" s="326" t="s">
        <v>19097</v>
      </c>
      <c r="C5238" s="326" t="s">
        <v>1255</v>
      </c>
      <c r="D5238" s="326" t="s">
        <v>4183</v>
      </c>
      <c r="E5238" s="326" t="s">
        <v>19098</v>
      </c>
      <c r="F5238" s="326" t="s">
        <v>2327</v>
      </c>
      <c r="G5238" s="326" t="s">
        <v>896</v>
      </c>
      <c r="H5238" s="326" t="s">
        <v>6249</v>
      </c>
      <c r="I5238" s="327">
        <v>0</v>
      </c>
      <c r="J5238" s="327">
        <v>0</v>
      </c>
      <c r="K5238" s="327">
        <v>0</v>
      </c>
      <c r="L5238" s="327">
        <v>0</v>
      </c>
      <c r="M5238" s="327">
        <v>0</v>
      </c>
      <c r="N5238" s="326" t="s">
        <v>7279</v>
      </c>
    </row>
    <row r="5239" spans="1:14" ht="15" hidden="1" x14ac:dyDescent="0.25">
      <c r="A5239" s="216" t="e">
        <f>VLOOKUP(B5239,CONTAGEM!B:B,1,0)</f>
        <v>#N/A</v>
      </c>
      <c r="B5239" s="324" t="s">
        <v>19099</v>
      </c>
      <c r="C5239" s="324" t="s">
        <v>1255</v>
      </c>
      <c r="D5239" s="324" t="s">
        <v>4183</v>
      </c>
      <c r="E5239" s="324" t="s">
        <v>19100</v>
      </c>
      <c r="F5239" s="324" t="s">
        <v>801</v>
      </c>
      <c r="G5239" s="324" t="s">
        <v>896</v>
      </c>
      <c r="H5239" s="324" t="s">
        <v>6249</v>
      </c>
      <c r="I5239" s="325">
        <v>0</v>
      </c>
      <c r="J5239" s="325">
        <v>0</v>
      </c>
      <c r="K5239" s="325">
        <v>0</v>
      </c>
      <c r="L5239" s="325">
        <v>0</v>
      </c>
      <c r="M5239" s="325">
        <v>0</v>
      </c>
      <c r="N5239" s="324" t="s">
        <v>7279</v>
      </c>
    </row>
    <row r="5240" spans="1:14" ht="15" hidden="1" x14ac:dyDescent="0.25">
      <c r="A5240" s="216" t="e">
        <f>VLOOKUP(B5240,CONTAGEM!B:B,1,0)</f>
        <v>#N/A</v>
      </c>
      <c r="B5240" s="326" t="s">
        <v>19101</v>
      </c>
      <c r="C5240" s="326" t="s">
        <v>1255</v>
      </c>
      <c r="D5240" s="326" t="s">
        <v>4183</v>
      </c>
      <c r="E5240" s="326" t="s">
        <v>19102</v>
      </c>
      <c r="F5240" s="326" t="s">
        <v>2327</v>
      </c>
      <c r="G5240" s="326" t="s">
        <v>896</v>
      </c>
      <c r="H5240" s="326" t="s">
        <v>6249</v>
      </c>
      <c r="I5240" s="327">
        <v>0</v>
      </c>
      <c r="J5240" s="327">
        <v>0</v>
      </c>
      <c r="K5240" s="327">
        <v>0</v>
      </c>
      <c r="L5240" s="327">
        <v>0</v>
      </c>
      <c r="M5240" s="327">
        <v>0</v>
      </c>
      <c r="N5240" s="326" t="s">
        <v>7279</v>
      </c>
    </row>
    <row r="5241" spans="1:14" ht="15" hidden="1" x14ac:dyDescent="0.25">
      <c r="A5241" s="216" t="e">
        <f>VLOOKUP(B5241,CONTAGEM!B:B,1,0)</f>
        <v>#N/A</v>
      </c>
      <c r="B5241" s="324" t="s">
        <v>19103</v>
      </c>
      <c r="C5241" s="324" t="s">
        <v>1255</v>
      </c>
      <c r="D5241" s="324" t="s">
        <v>4183</v>
      </c>
      <c r="E5241" s="324" t="s">
        <v>19104</v>
      </c>
      <c r="F5241" s="324" t="s">
        <v>2327</v>
      </c>
      <c r="G5241" s="324" t="s">
        <v>896</v>
      </c>
      <c r="H5241" s="324" t="s">
        <v>6249</v>
      </c>
      <c r="I5241" s="325">
        <v>0</v>
      </c>
      <c r="J5241" s="325">
        <v>0</v>
      </c>
      <c r="K5241" s="325">
        <v>0</v>
      </c>
      <c r="L5241" s="325">
        <v>0</v>
      </c>
      <c r="M5241" s="325">
        <v>0</v>
      </c>
      <c r="N5241" s="324" t="s">
        <v>7279</v>
      </c>
    </row>
    <row r="5242" spans="1:14" ht="15" hidden="1" x14ac:dyDescent="0.25">
      <c r="A5242" s="216" t="e">
        <f>VLOOKUP(B5242,CONTAGEM!B:B,1,0)</f>
        <v>#N/A</v>
      </c>
      <c r="B5242" s="326" t="s">
        <v>19105</v>
      </c>
      <c r="C5242" s="326" t="s">
        <v>1255</v>
      </c>
      <c r="D5242" s="326" t="s">
        <v>4183</v>
      </c>
      <c r="E5242" s="326" t="s">
        <v>19106</v>
      </c>
      <c r="F5242" s="326" t="s">
        <v>2327</v>
      </c>
      <c r="G5242" s="326" t="s">
        <v>896</v>
      </c>
      <c r="H5242" s="326" t="s">
        <v>6249</v>
      </c>
      <c r="I5242" s="327">
        <v>0</v>
      </c>
      <c r="J5242" s="327">
        <v>0</v>
      </c>
      <c r="K5242" s="327">
        <v>0</v>
      </c>
      <c r="L5242" s="327">
        <v>0</v>
      </c>
      <c r="M5242" s="327">
        <v>0</v>
      </c>
      <c r="N5242" s="326" t="s">
        <v>7279</v>
      </c>
    </row>
    <row r="5243" spans="1:14" ht="15" hidden="1" x14ac:dyDescent="0.25">
      <c r="A5243" s="216" t="e">
        <f>VLOOKUP(B5243,CONTAGEM!B:B,1,0)</f>
        <v>#N/A</v>
      </c>
      <c r="B5243" s="324" t="s">
        <v>19107</v>
      </c>
      <c r="C5243" s="324" t="s">
        <v>1255</v>
      </c>
      <c r="D5243" s="324" t="s">
        <v>4183</v>
      </c>
      <c r="E5243" s="324" t="s">
        <v>19108</v>
      </c>
      <c r="F5243" s="324" t="s">
        <v>801</v>
      </c>
      <c r="G5243" s="324" t="s">
        <v>896</v>
      </c>
      <c r="H5243" s="324" t="s">
        <v>6249</v>
      </c>
      <c r="I5243" s="325">
        <v>0</v>
      </c>
      <c r="J5243" s="325">
        <v>0</v>
      </c>
      <c r="K5243" s="325">
        <v>0</v>
      </c>
      <c r="L5243" s="325">
        <v>0</v>
      </c>
      <c r="M5243" s="325">
        <v>0</v>
      </c>
      <c r="N5243" s="324" t="s">
        <v>7279</v>
      </c>
    </row>
    <row r="5244" spans="1:14" ht="15" hidden="1" x14ac:dyDescent="0.25">
      <c r="A5244" s="216" t="e">
        <f>VLOOKUP(B5244,CONTAGEM!B:B,1,0)</f>
        <v>#N/A</v>
      </c>
      <c r="B5244" s="326" t="s">
        <v>19109</v>
      </c>
      <c r="C5244" s="326" t="s">
        <v>1255</v>
      </c>
      <c r="D5244" s="326" t="s">
        <v>4183</v>
      </c>
      <c r="E5244" s="326" t="s">
        <v>19110</v>
      </c>
      <c r="F5244" s="326" t="s">
        <v>801</v>
      </c>
      <c r="G5244" s="326" t="s">
        <v>896</v>
      </c>
      <c r="H5244" s="326" t="s">
        <v>6249</v>
      </c>
      <c r="I5244" s="327">
        <v>0</v>
      </c>
      <c r="J5244" s="327">
        <v>0</v>
      </c>
      <c r="K5244" s="327">
        <v>0</v>
      </c>
      <c r="L5244" s="327">
        <v>0</v>
      </c>
      <c r="M5244" s="327">
        <v>0</v>
      </c>
      <c r="N5244" s="326" t="s">
        <v>7279</v>
      </c>
    </row>
    <row r="5245" spans="1:14" ht="15" hidden="1" x14ac:dyDescent="0.25">
      <c r="A5245" s="216" t="e">
        <f>VLOOKUP(B5245,CONTAGEM!B:B,1,0)</f>
        <v>#N/A</v>
      </c>
      <c r="B5245" s="324" t="s">
        <v>19111</v>
      </c>
      <c r="C5245" s="324" t="s">
        <v>1255</v>
      </c>
      <c r="D5245" s="324" t="s">
        <v>4183</v>
      </c>
      <c r="E5245" s="324" t="s">
        <v>19112</v>
      </c>
      <c r="F5245" s="324" t="s">
        <v>801</v>
      </c>
      <c r="G5245" s="324" t="s">
        <v>896</v>
      </c>
      <c r="H5245" s="324" t="s">
        <v>6249</v>
      </c>
      <c r="I5245" s="325">
        <v>0</v>
      </c>
      <c r="J5245" s="325">
        <v>0</v>
      </c>
      <c r="K5245" s="325">
        <v>0</v>
      </c>
      <c r="L5245" s="325">
        <v>0</v>
      </c>
      <c r="M5245" s="325">
        <v>0</v>
      </c>
      <c r="N5245" s="324" t="s">
        <v>7279</v>
      </c>
    </row>
    <row r="5246" spans="1:14" ht="15" hidden="1" x14ac:dyDescent="0.25">
      <c r="A5246" s="216" t="e">
        <f>VLOOKUP(B5246,CONTAGEM!B:B,1,0)</f>
        <v>#N/A</v>
      </c>
      <c r="B5246" s="326" t="s">
        <v>19113</v>
      </c>
      <c r="C5246" s="326" t="s">
        <v>1255</v>
      </c>
      <c r="D5246" s="326" t="s">
        <v>4183</v>
      </c>
      <c r="E5246" s="326" t="s">
        <v>19114</v>
      </c>
      <c r="F5246" s="326" t="s">
        <v>2327</v>
      </c>
      <c r="G5246" s="326" t="s">
        <v>896</v>
      </c>
      <c r="H5246" s="326" t="s">
        <v>6249</v>
      </c>
      <c r="I5246" s="327">
        <v>0</v>
      </c>
      <c r="J5246" s="327">
        <v>0</v>
      </c>
      <c r="K5246" s="327">
        <v>0</v>
      </c>
      <c r="L5246" s="327">
        <v>0</v>
      </c>
      <c r="M5246" s="327">
        <v>0</v>
      </c>
      <c r="N5246" s="326" t="s">
        <v>7279</v>
      </c>
    </row>
    <row r="5247" spans="1:14" ht="15" hidden="1" x14ac:dyDescent="0.25">
      <c r="A5247" s="216" t="e">
        <f>VLOOKUP(B5247,CONTAGEM!B:B,1,0)</f>
        <v>#N/A</v>
      </c>
      <c r="B5247" s="324" t="s">
        <v>19115</v>
      </c>
      <c r="C5247" s="324" t="s">
        <v>1255</v>
      </c>
      <c r="D5247" s="324" t="s">
        <v>4183</v>
      </c>
      <c r="E5247" s="324" t="s">
        <v>19116</v>
      </c>
      <c r="F5247" s="324" t="s">
        <v>801</v>
      </c>
      <c r="G5247" s="324" t="s">
        <v>896</v>
      </c>
      <c r="H5247" s="324" t="s">
        <v>6249</v>
      </c>
      <c r="I5247" s="325">
        <v>0</v>
      </c>
      <c r="J5247" s="325">
        <v>0</v>
      </c>
      <c r="K5247" s="325">
        <v>0</v>
      </c>
      <c r="L5247" s="325">
        <v>0</v>
      </c>
      <c r="M5247" s="325">
        <v>0</v>
      </c>
      <c r="N5247" s="324" t="s">
        <v>7279</v>
      </c>
    </row>
    <row r="5248" spans="1:14" ht="15" hidden="1" x14ac:dyDescent="0.25">
      <c r="A5248" s="216" t="e">
        <f>VLOOKUP(B5248,CONTAGEM!B:B,1,0)</f>
        <v>#N/A</v>
      </c>
      <c r="B5248" s="326" t="s">
        <v>19117</v>
      </c>
      <c r="C5248" s="326" t="s">
        <v>1255</v>
      </c>
      <c r="D5248" s="326" t="s">
        <v>4183</v>
      </c>
      <c r="E5248" s="326" t="s">
        <v>19118</v>
      </c>
      <c r="F5248" s="326" t="s">
        <v>801</v>
      </c>
      <c r="G5248" s="326" t="s">
        <v>896</v>
      </c>
      <c r="H5248" s="326" t="s">
        <v>6249</v>
      </c>
      <c r="I5248" s="327">
        <v>0</v>
      </c>
      <c r="J5248" s="327">
        <v>0</v>
      </c>
      <c r="K5248" s="327">
        <v>0</v>
      </c>
      <c r="L5248" s="327">
        <v>0</v>
      </c>
      <c r="M5248" s="327">
        <v>0</v>
      </c>
      <c r="N5248" s="326" t="s">
        <v>7279</v>
      </c>
    </row>
    <row r="5249" spans="1:14" ht="15" hidden="1" x14ac:dyDescent="0.25">
      <c r="A5249" s="216" t="e">
        <f>VLOOKUP(B5249,CONTAGEM!B:B,1,0)</f>
        <v>#N/A</v>
      </c>
      <c r="B5249" s="324" t="s">
        <v>19119</v>
      </c>
      <c r="C5249" s="324" t="s">
        <v>1255</v>
      </c>
      <c r="D5249" s="324" t="s">
        <v>4183</v>
      </c>
      <c r="E5249" s="324" t="s">
        <v>19120</v>
      </c>
      <c r="F5249" s="324" t="s">
        <v>801</v>
      </c>
      <c r="G5249" s="324" t="s">
        <v>896</v>
      </c>
      <c r="H5249" s="324" t="s">
        <v>6249</v>
      </c>
      <c r="I5249" s="325">
        <v>0</v>
      </c>
      <c r="J5249" s="325">
        <v>0</v>
      </c>
      <c r="K5249" s="325">
        <v>0</v>
      </c>
      <c r="L5249" s="325">
        <v>0</v>
      </c>
      <c r="M5249" s="325">
        <v>0</v>
      </c>
      <c r="N5249" s="324" t="s">
        <v>7279</v>
      </c>
    </row>
    <row r="5250" spans="1:14" ht="15" hidden="1" x14ac:dyDescent="0.25">
      <c r="A5250" s="216" t="e">
        <f>VLOOKUP(B5250,CONTAGEM!B:B,1,0)</f>
        <v>#N/A</v>
      </c>
      <c r="B5250" s="326" t="s">
        <v>19121</v>
      </c>
      <c r="C5250" s="326" t="s">
        <v>1255</v>
      </c>
      <c r="D5250" s="326" t="s">
        <v>4183</v>
      </c>
      <c r="E5250" s="326" t="s">
        <v>19122</v>
      </c>
      <c r="F5250" s="326" t="s">
        <v>801</v>
      </c>
      <c r="G5250" s="326" t="s">
        <v>896</v>
      </c>
      <c r="H5250" s="326" t="s">
        <v>6249</v>
      </c>
      <c r="I5250" s="327">
        <v>0</v>
      </c>
      <c r="J5250" s="327">
        <v>0</v>
      </c>
      <c r="K5250" s="327">
        <v>0</v>
      </c>
      <c r="L5250" s="327">
        <v>0</v>
      </c>
      <c r="M5250" s="327">
        <v>0</v>
      </c>
      <c r="N5250" s="326" t="s">
        <v>7279</v>
      </c>
    </row>
    <row r="5251" spans="1:14" ht="15" hidden="1" x14ac:dyDescent="0.25">
      <c r="A5251" s="216" t="e">
        <f>VLOOKUP(B5251,CONTAGEM!B:B,1,0)</f>
        <v>#N/A</v>
      </c>
      <c r="B5251" s="324" t="s">
        <v>19123</v>
      </c>
      <c r="C5251" s="324" t="s">
        <v>1255</v>
      </c>
      <c r="D5251" s="324" t="s">
        <v>4183</v>
      </c>
      <c r="E5251" s="324" t="s">
        <v>19124</v>
      </c>
      <c r="F5251" s="324" t="s">
        <v>3788</v>
      </c>
      <c r="G5251" s="324" t="s">
        <v>896</v>
      </c>
      <c r="H5251" s="324" t="s">
        <v>6249</v>
      </c>
      <c r="I5251" s="325">
        <v>0</v>
      </c>
      <c r="J5251" s="325">
        <v>0</v>
      </c>
      <c r="K5251" s="325">
        <v>0</v>
      </c>
      <c r="L5251" s="325">
        <v>0</v>
      </c>
      <c r="M5251" s="325">
        <v>0</v>
      </c>
      <c r="N5251" s="324" t="s">
        <v>7279</v>
      </c>
    </row>
    <row r="5252" spans="1:14" ht="15" hidden="1" x14ac:dyDescent="0.25">
      <c r="A5252" s="216" t="e">
        <f>VLOOKUP(B5252,CONTAGEM!B:B,1,0)</f>
        <v>#N/A</v>
      </c>
      <c r="B5252" s="326" t="s">
        <v>19125</v>
      </c>
      <c r="C5252" s="326" t="s">
        <v>1255</v>
      </c>
      <c r="D5252" s="326" t="s">
        <v>4183</v>
      </c>
      <c r="E5252" s="326" t="s">
        <v>11513</v>
      </c>
      <c r="F5252" s="326" t="s">
        <v>2327</v>
      </c>
      <c r="G5252" s="326" t="s">
        <v>896</v>
      </c>
      <c r="H5252" s="326" t="s">
        <v>6249</v>
      </c>
      <c r="I5252" s="327">
        <v>0</v>
      </c>
      <c r="J5252" s="327">
        <v>0</v>
      </c>
      <c r="K5252" s="327">
        <v>0</v>
      </c>
      <c r="L5252" s="327">
        <v>0</v>
      </c>
      <c r="M5252" s="327">
        <v>0</v>
      </c>
      <c r="N5252" s="326" t="s">
        <v>7279</v>
      </c>
    </row>
    <row r="5253" spans="1:14" ht="15" hidden="1" x14ac:dyDescent="0.25">
      <c r="A5253" s="216" t="e">
        <f>VLOOKUP(B5253,CONTAGEM!B:B,1,0)</f>
        <v>#N/A</v>
      </c>
      <c r="B5253" s="324" t="s">
        <v>19126</v>
      </c>
      <c r="C5253" s="324" t="s">
        <v>1255</v>
      </c>
      <c r="D5253" s="324" t="s">
        <v>4183</v>
      </c>
      <c r="E5253" s="324" t="s">
        <v>19127</v>
      </c>
      <c r="F5253" s="324" t="s">
        <v>801</v>
      </c>
      <c r="G5253" s="324" t="s">
        <v>896</v>
      </c>
      <c r="H5253" s="324" t="s">
        <v>6249</v>
      </c>
      <c r="I5253" s="325">
        <v>0</v>
      </c>
      <c r="J5253" s="325">
        <v>0</v>
      </c>
      <c r="K5253" s="325">
        <v>0</v>
      </c>
      <c r="L5253" s="325">
        <v>0</v>
      </c>
      <c r="M5253" s="325">
        <v>0</v>
      </c>
      <c r="N5253" s="324" t="s">
        <v>7279</v>
      </c>
    </row>
    <row r="5254" spans="1:14" ht="15" hidden="1" x14ac:dyDescent="0.25">
      <c r="A5254" s="216" t="e">
        <f>VLOOKUP(B5254,CONTAGEM!B:B,1,0)</f>
        <v>#N/A</v>
      </c>
      <c r="B5254" s="326" t="s">
        <v>19128</v>
      </c>
      <c r="C5254" s="326" t="s">
        <v>1255</v>
      </c>
      <c r="D5254" s="326" t="s">
        <v>4183</v>
      </c>
      <c r="E5254" s="326" t="s">
        <v>19129</v>
      </c>
      <c r="F5254" s="326" t="s">
        <v>801</v>
      </c>
      <c r="G5254" s="326" t="s">
        <v>896</v>
      </c>
      <c r="H5254" s="326" t="s">
        <v>6249</v>
      </c>
      <c r="I5254" s="327">
        <v>0</v>
      </c>
      <c r="J5254" s="327">
        <v>0</v>
      </c>
      <c r="K5254" s="327">
        <v>0</v>
      </c>
      <c r="L5254" s="327">
        <v>0</v>
      </c>
      <c r="M5254" s="327">
        <v>0</v>
      </c>
      <c r="N5254" s="326" t="s">
        <v>7279</v>
      </c>
    </row>
    <row r="5255" spans="1:14" ht="15" hidden="1" x14ac:dyDescent="0.25">
      <c r="A5255" s="216" t="e">
        <f>VLOOKUP(B5255,CONTAGEM!B:B,1,0)</f>
        <v>#N/A</v>
      </c>
      <c r="B5255" s="324" t="s">
        <v>19130</v>
      </c>
      <c r="C5255" s="324" t="s">
        <v>1255</v>
      </c>
      <c r="D5255" s="324" t="s">
        <v>4183</v>
      </c>
      <c r="E5255" s="324" t="s">
        <v>19131</v>
      </c>
      <c r="F5255" s="324" t="s">
        <v>801</v>
      </c>
      <c r="G5255" s="324" t="s">
        <v>896</v>
      </c>
      <c r="H5255" s="324" t="s">
        <v>6249</v>
      </c>
      <c r="I5255" s="325">
        <v>0</v>
      </c>
      <c r="J5255" s="325">
        <v>0</v>
      </c>
      <c r="K5255" s="325">
        <v>0</v>
      </c>
      <c r="L5255" s="325">
        <v>0</v>
      </c>
      <c r="M5255" s="325">
        <v>0</v>
      </c>
      <c r="N5255" s="324" t="s">
        <v>7279</v>
      </c>
    </row>
    <row r="5256" spans="1:14" ht="15" hidden="1" x14ac:dyDescent="0.25">
      <c r="A5256" s="216" t="e">
        <f>VLOOKUP(B5256,CONTAGEM!B:B,1,0)</f>
        <v>#N/A</v>
      </c>
      <c r="B5256" s="326" t="s">
        <v>19132</v>
      </c>
      <c r="C5256" s="326" t="s">
        <v>1255</v>
      </c>
      <c r="D5256" s="326" t="s">
        <v>4183</v>
      </c>
      <c r="E5256" s="326" t="s">
        <v>19133</v>
      </c>
      <c r="F5256" s="326" t="s">
        <v>801</v>
      </c>
      <c r="G5256" s="326" t="s">
        <v>896</v>
      </c>
      <c r="H5256" s="326" t="s">
        <v>6249</v>
      </c>
      <c r="I5256" s="327">
        <v>0</v>
      </c>
      <c r="J5256" s="327">
        <v>0</v>
      </c>
      <c r="K5256" s="327">
        <v>0</v>
      </c>
      <c r="L5256" s="327">
        <v>0</v>
      </c>
      <c r="M5256" s="327">
        <v>0</v>
      </c>
      <c r="N5256" s="326" t="s">
        <v>7279</v>
      </c>
    </row>
    <row r="5257" spans="1:14" ht="15" hidden="1" x14ac:dyDescent="0.25">
      <c r="A5257" s="216" t="e">
        <f>VLOOKUP(B5257,CONTAGEM!B:B,1,0)</f>
        <v>#N/A</v>
      </c>
      <c r="B5257" s="324" t="s">
        <v>19134</v>
      </c>
      <c r="C5257" s="324" t="s">
        <v>1255</v>
      </c>
      <c r="D5257" s="324" t="s">
        <v>4183</v>
      </c>
      <c r="E5257" s="324" t="s">
        <v>19135</v>
      </c>
      <c r="F5257" s="324" t="s">
        <v>801</v>
      </c>
      <c r="G5257" s="324" t="s">
        <v>896</v>
      </c>
      <c r="H5257" s="324" t="s">
        <v>6249</v>
      </c>
      <c r="I5257" s="325">
        <v>0</v>
      </c>
      <c r="J5257" s="325">
        <v>0</v>
      </c>
      <c r="K5257" s="325">
        <v>0</v>
      </c>
      <c r="L5257" s="325">
        <v>0</v>
      </c>
      <c r="M5257" s="325">
        <v>0</v>
      </c>
      <c r="N5257" s="324" t="s">
        <v>7279</v>
      </c>
    </row>
    <row r="5258" spans="1:14" ht="15" hidden="1" x14ac:dyDescent="0.25">
      <c r="A5258" s="216" t="e">
        <f>VLOOKUP(B5258,CONTAGEM!B:B,1,0)</f>
        <v>#N/A</v>
      </c>
      <c r="B5258" s="326" t="s">
        <v>19136</v>
      </c>
      <c r="C5258" s="326" t="s">
        <v>1255</v>
      </c>
      <c r="D5258" s="326" t="s">
        <v>4183</v>
      </c>
      <c r="E5258" s="326" t="s">
        <v>19137</v>
      </c>
      <c r="F5258" s="326" t="s">
        <v>801</v>
      </c>
      <c r="G5258" s="326" t="s">
        <v>896</v>
      </c>
      <c r="H5258" s="326" t="s">
        <v>6249</v>
      </c>
      <c r="I5258" s="327">
        <v>0</v>
      </c>
      <c r="J5258" s="327">
        <v>0</v>
      </c>
      <c r="K5258" s="327">
        <v>0</v>
      </c>
      <c r="L5258" s="327">
        <v>0</v>
      </c>
      <c r="M5258" s="327">
        <v>0</v>
      </c>
      <c r="N5258" s="326" t="s">
        <v>7279</v>
      </c>
    </row>
    <row r="5259" spans="1:14" ht="15" hidden="1" x14ac:dyDescent="0.25">
      <c r="A5259" s="216" t="e">
        <f>VLOOKUP(B5259,CONTAGEM!B:B,1,0)</f>
        <v>#N/A</v>
      </c>
      <c r="B5259" s="324" t="s">
        <v>19138</v>
      </c>
      <c r="C5259" s="324" t="s">
        <v>1255</v>
      </c>
      <c r="D5259" s="324" t="s">
        <v>4183</v>
      </c>
      <c r="E5259" s="324" t="s">
        <v>19139</v>
      </c>
      <c r="F5259" s="324" t="s">
        <v>801</v>
      </c>
      <c r="G5259" s="324" t="s">
        <v>896</v>
      </c>
      <c r="H5259" s="324" t="s">
        <v>6249</v>
      </c>
      <c r="I5259" s="325">
        <v>0</v>
      </c>
      <c r="J5259" s="325">
        <v>0</v>
      </c>
      <c r="K5259" s="325">
        <v>0</v>
      </c>
      <c r="L5259" s="325">
        <v>0</v>
      </c>
      <c r="M5259" s="325">
        <v>0</v>
      </c>
      <c r="N5259" s="324" t="s">
        <v>7279</v>
      </c>
    </row>
    <row r="5260" spans="1:14" ht="15" hidden="1" x14ac:dyDescent="0.25">
      <c r="A5260" s="216" t="e">
        <f>VLOOKUP(B5260,CONTAGEM!B:B,1,0)</f>
        <v>#N/A</v>
      </c>
      <c r="B5260" s="326" t="s">
        <v>19140</v>
      </c>
      <c r="C5260" s="326" t="s">
        <v>1255</v>
      </c>
      <c r="D5260" s="326" t="s">
        <v>4183</v>
      </c>
      <c r="E5260" s="326" t="s">
        <v>19141</v>
      </c>
      <c r="F5260" s="326" t="s">
        <v>801</v>
      </c>
      <c r="G5260" s="326" t="s">
        <v>896</v>
      </c>
      <c r="H5260" s="326" t="s">
        <v>6249</v>
      </c>
      <c r="I5260" s="327">
        <v>0</v>
      </c>
      <c r="J5260" s="327">
        <v>0</v>
      </c>
      <c r="K5260" s="327">
        <v>0</v>
      </c>
      <c r="L5260" s="327">
        <v>0</v>
      </c>
      <c r="M5260" s="327">
        <v>0</v>
      </c>
      <c r="N5260" s="326" t="s">
        <v>7279</v>
      </c>
    </row>
    <row r="5261" spans="1:14" ht="15" hidden="1" x14ac:dyDescent="0.25">
      <c r="A5261" s="216" t="e">
        <f>VLOOKUP(B5261,CONTAGEM!B:B,1,0)</f>
        <v>#N/A</v>
      </c>
      <c r="B5261" s="324" t="s">
        <v>19142</v>
      </c>
      <c r="C5261" s="324" t="s">
        <v>1255</v>
      </c>
      <c r="D5261" s="324" t="s">
        <v>4183</v>
      </c>
      <c r="E5261" s="324" t="s">
        <v>19143</v>
      </c>
      <c r="F5261" s="324" t="s">
        <v>801</v>
      </c>
      <c r="G5261" s="324" t="s">
        <v>896</v>
      </c>
      <c r="H5261" s="324" t="s">
        <v>6249</v>
      </c>
      <c r="I5261" s="325">
        <v>0</v>
      </c>
      <c r="J5261" s="325">
        <v>0</v>
      </c>
      <c r="K5261" s="325">
        <v>0</v>
      </c>
      <c r="L5261" s="325">
        <v>0</v>
      </c>
      <c r="M5261" s="325">
        <v>0</v>
      </c>
      <c r="N5261" s="324" t="s">
        <v>7279</v>
      </c>
    </row>
    <row r="5262" spans="1:14" ht="15" hidden="1" x14ac:dyDescent="0.25">
      <c r="A5262" s="216" t="e">
        <f>VLOOKUP(B5262,CONTAGEM!B:B,1,0)</f>
        <v>#N/A</v>
      </c>
      <c r="B5262" s="326" t="s">
        <v>19144</v>
      </c>
      <c r="C5262" s="326" t="s">
        <v>1255</v>
      </c>
      <c r="D5262" s="326" t="s">
        <v>4183</v>
      </c>
      <c r="E5262" s="326" t="s">
        <v>19145</v>
      </c>
      <c r="F5262" s="326" t="s">
        <v>3788</v>
      </c>
      <c r="G5262" s="326" t="s">
        <v>896</v>
      </c>
      <c r="H5262" s="326" t="s">
        <v>6249</v>
      </c>
      <c r="I5262" s="327">
        <v>0</v>
      </c>
      <c r="J5262" s="327">
        <v>0</v>
      </c>
      <c r="K5262" s="327">
        <v>0</v>
      </c>
      <c r="L5262" s="327">
        <v>532.30999999999995</v>
      </c>
      <c r="M5262" s="327">
        <v>0</v>
      </c>
      <c r="N5262" s="326" t="s">
        <v>7279</v>
      </c>
    </row>
    <row r="5263" spans="1:14" ht="15" hidden="1" x14ac:dyDescent="0.25">
      <c r="A5263" s="216" t="e">
        <f>VLOOKUP(B5263,CONTAGEM!B:B,1,0)</f>
        <v>#N/A</v>
      </c>
      <c r="B5263" s="324" t="s">
        <v>19146</v>
      </c>
      <c r="C5263" s="324" t="s">
        <v>1255</v>
      </c>
      <c r="D5263" s="324" t="s">
        <v>4183</v>
      </c>
      <c r="E5263" s="324" t="s">
        <v>19147</v>
      </c>
      <c r="F5263" s="324" t="s">
        <v>801</v>
      </c>
      <c r="G5263" s="324" t="s">
        <v>896</v>
      </c>
      <c r="H5263" s="324" t="s">
        <v>6249</v>
      </c>
      <c r="I5263" s="325">
        <v>0</v>
      </c>
      <c r="J5263" s="325">
        <v>0</v>
      </c>
      <c r="K5263" s="325">
        <v>0</v>
      </c>
      <c r="L5263" s="325">
        <v>0</v>
      </c>
      <c r="M5263" s="325">
        <v>0</v>
      </c>
      <c r="N5263" s="324" t="s">
        <v>7279</v>
      </c>
    </row>
    <row r="5264" spans="1:14" ht="15" hidden="1" x14ac:dyDescent="0.25">
      <c r="A5264" s="216" t="e">
        <f>VLOOKUP(B5264,CONTAGEM!B:B,1,0)</f>
        <v>#N/A</v>
      </c>
      <c r="B5264" s="326" t="s">
        <v>19148</v>
      </c>
      <c r="C5264" s="326" t="s">
        <v>1255</v>
      </c>
      <c r="D5264" s="326" t="s">
        <v>4183</v>
      </c>
      <c r="E5264" s="326" t="s">
        <v>19149</v>
      </c>
      <c r="F5264" s="326" t="s">
        <v>801</v>
      </c>
      <c r="G5264" s="326" t="s">
        <v>896</v>
      </c>
      <c r="H5264" s="326" t="s">
        <v>6249</v>
      </c>
      <c r="I5264" s="327">
        <v>0</v>
      </c>
      <c r="J5264" s="327">
        <v>0</v>
      </c>
      <c r="K5264" s="327">
        <v>0</v>
      </c>
      <c r="L5264" s="327">
        <v>0</v>
      </c>
      <c r="M5264" s="327">
        <v>0</v>
      </c>
      <c r="N5264" s="326" t="s">
        <v>7279</v>
      </c>
    </row>
    <row r="5265" spans="1:14" ht="15" hidden="1" x14ac:dyDescent="0.25">
      <c r="A5265" s="216" t="e">
        <f>VLOOKUP(B5265,CONTAGEM!B:B,1,0)</f>
        <v>#N/A</v>
      </c>
      <c r="B5265" s="324" t="s">
        <v>19150</v>
      </c>
      <c r="C5265" s="324" t="s">
        <v>1255</v>
      </c>
      <c r="D5265" s="324" t="s">
        <v>4183</v>
      </c>
      <c r="E5265" s="324" t="s">
        <v>19151</v>
      </c>
      <c r="F5265" s="324" t="s">
        <v>2618</v>
      </c>
      <c r="G5265" s="324" t="s">
        <v>896</v>
      </c>
      <c r="H5265" s="324" t="s">
        <v>6249</v>
      </c>
      <c r="I5265" s="325">
        <v>0</v>
      </c>
      <c r="J5265" s="325">
        <v>0</v>
      </c>
      <c r="K5265" s="325">
        <v>0</v>
      </c>
      <c r="L5265" s="325">
        <v>0</v>
      </c>
      <c r="M5265" s="325">
        <v>0</v>
      </c>
      <c r="N5265" s="324" t="s">
        <v>7279</v>
      </c>
    </row>
    <row r="5266" spans="1:14" ht="15" hidden="1" x14ac:dyDescent="0.25">
      <c r="A5266" s="216" t="e">
        <f>VLOOKUP(B5266,CONTAGEM!B:B,1,0)</f>
        <v>#N/A</v>
      </c>
      <c r="B5266" s="326" t="s">
        <v>19152</v>
      </c>
      <c r="C5266" s="326" t="s">
        <v>1255</v>
      </c>
      <c r="D5266" s="326" t="s">
        <v>4183</v>
      </c>
      <c r="E5266" s="326" t="s">
        <v>19153</v>
      </c>
      <c r="F5266" s="326" t="s">
        <v>801</v>
      </c>
      <c r="G5266" s="326" t="s">
        <v>896</v>
      </c>
      <c r="H5266" s="326" t="s">
        <v>6249</v>
      </c>
      <c r="I5266" s="327">
        <v>0</v>
      </c>
      <c r="J5266" s="327">
        <v>0</v>
      </c>
      <c r="K5266" s="327">
        <v>0</v>
      </c>
      <c r="L5266" s="327">
        <v>0</v>
      </c>
      <c r="M5266" s="327">
        <v>0</v>
      </c>
      <c r="N5266" s="326" t="s">
        <v>7279</v>
      </c>
    </row>
    <row r="5267" spans="1:14" ht="15" hidden="1" x14ac:dyDescent="0.25">
      <c r="A5267" s="216" t="e">
        <f>VLOOKUP(B5267,CONTAGEM!B:B,1,0)</f>
        <v>#N/A</v>
      </c>
      <c r="B5267" s="324" t="s">
        <v>19154</v>
      </c>
      <c r="C5267" s="324" t="s">
        <v>1255</v>
      </c>
      <c r="D5267" s="324" t="s">
        <v>4183</v>
      </c>
      <c r="E5267" s="324" t="s">
        <v>19155</v>
      </c>
      <c r="F5267" s="324" t="s">
        <v>801</v>
      </c>
      <c r="G5267" s="324" t="s">
        <v>896</v>
      </c>
      <c r="H5267" s="324" t="s">
        <v>6249</v>
      </c>
      <c r="I5267" s="325">
        <v>0</v>
      </c>
      <c r="J5267" s="325">
        <v>0</v>
      </c>
      <c r="K5267" s="325">
        <v>0</v>
      </c>
      <c r="L5267" s="325">
        <v>0</v>
      </c>
      <c r="M5267" s="325">
        <v>0</v>
      </c>
      <c r="N5267" s="324" t="s">
        <v>7279</v>
      </c>
    </row>
    <row r="5268" spans="1:14" ht="15" hidden="1" x14ac:dyDescent="0.25">
      <c r="B5268" s="326" t="s">
        <v>19156</v>
      </c>
      <c r="C5268" s="326" t="s">
        <v>1255</v>
      </c>
      <c r="D5268" s="326" t="s">
        <v>4183</v>
      </c>
      <c r="E5268" s="326" t="s">
        <v>19157</v>
      </c>
      <c r="F5268" s="326" t="s">
        <v>2376</v>
      </c>
      <c r="G5268" s="326" t="s">
        <v>896</v>
      </c>
      <c r="H5268" s="326" t="s">
        <v>6249</v>
      </c>
      <c r="I5268" s="327">
        <v>0</v>
      </c>
      <c r="J5268" s="327">
        <v>0</v>
      </c>
      <c r="K5268" s="327">
        <v>0</v>
      </c>
      <c r="L5268" s="327">
        <v>0</v>
      </c>
      <c r="M5268" s="327">
        <v>0</v>
      </c>
      <c r="N5268" s="326" t="s">
        <v>7279</v>
      </c>
    </row>
    <row r="5269" spans="1:14" ht="15" hidden="1" x14ac:dyDescent="0.25">
      <c r="B5269" s="324" t="s">
        <v>19158</v>
      </c>
      <c r="C5269" s="324" t="s">
        <v>1255</v>
      </c>
      <c r="D5269" s="324" t="s">
        <v>4183</v>
      </c>
      <c r="E5269" s="324" t="s">
        <v>19159</v>
      </c>
      <c r="F5269" s="324" t="s">
        <v>801</v>
      </c>
      <c r="G5269" s="324" t="s">
        <v>896</v>
      </c>
      <c r="H5269" s="324" t="s">
        <v>6249</v>
      </c>
      <c r="I5269" s="325">
        <v>0</v>
      </c>
      <c r="J5269" s="325">
        <v>0</v>
      </c>
      <c r="K5269" s="325">
        <v>0</v>
      </c>
      <c r="L5269" s="325">
        <v>0</v>
      </c>
      <c r="M5269" s="325">
        <v>0</v>
      </c>
      <c r="N5269" s="324" t="s">
        <v>7279</v>
      </c>
    </row>
    <row r="5270" spans="1:14" ht="15" hidden="1" x14ac:dyDescent="0.25">
      <c r="B5270" s="326" t="s">
        <v>19160</v>
      </c>
      <c r="C5270" s="326" t="s">
        <v>1255</v>
      </c>
      <c r="D5270" s="326" t="s">
        <v>4183</v>
      </c>
      <c r="E5270" s="326" t="s">
        <v>19161</v>
      </c>
      <c r="F5270" s="326" t="s">
        <v>801</v>
      </c>
      <c r="G5270" s="326" t="s">
        <v>896</v>
      </c>
      <c r="H5270" s="326" t="s">
        <v>6249</v>
      </c>
      <c r="I5270" s="327">
        <v>0</v>
      </c>
      <c r="J5270" s="327">
        <v>0</v>
      </c>
      <c r="K5270" s="327">
        <v>0</v>
      </c>
      <c r="L5270" s="327">
        <v>0</v>
      </c>
      <c r="M5270" s="327">
        <v>0</v>
      </c>
      <c r="N5270" s="326" t="s">
        <v>7279</v>
      </c>
    </row>
    <row r="5271" spans="1:14" ht="15" hidden="1" x14ac:dyDescent="0.25">
      <c r="B5271" s="324" t="s">
        <v>19162</v>
      </c>
      <c r="C5271" s="324" t="s">
        <v>1255</v>
      </c>
      <c r="D5271" s="324" t="s">
        <v>4183</v>
      </c>
      <c r="E5271" s="324" t="s">
        <v>19163</v>
      </c>
      <c r="F5271" s="324" t="s">
        <v>801</v>
      </c>
      <c r="G5271" s="324" t="s">
        <v>896</v>
      </c>
      <c r="H5271" s="324" t="s">
        <v>6249</v>
      </c>
      <c r="I5271" s="325">
        <v>0</v>
      </c>
      <c r="J5271" s="325">
        <v>0</v>
      </c>
      <c r="K5271" s="325">
        <v>0</v>
      </c>
      <c r="L5271" s="325">
        <v>0</v>
      </c>
      <c r="M5271" s="325">
        <v>0</v>
      </c>
      <c r="N5271" s="324" t="s">
        <v>7279</v>
      </c>
    </row>
    <row r="5272" spans="1:14" ht="15" hidden="1" x14ac:dyDescent="0.25">
      <c r="B5272" s="326" t="s">
        <v>19164</v>
      </c>
      <c r="C5272" s="326" t="s">
        <v>1255</v>
      </c>
      <c r="D5272" s="326" t="s">
        <v>4183</v>
      </c>
      <c r="E5272" s="326" t="s">
        <v>19165</v>
      </c>
      <c r="F5272" s="326" t="s">
        <v>801</v>
      </c>
      <c r="G5272" s="326" t="s">
        <v>896</v>
      </c>
      <c r="H5272" s="326" t="s">
        <v>6249</v>
      </c>
      <c r="I5272" s="327">
        <v>0</v>
      </c>
      <c r="J5272" s="327">
        <v>0</v>
      </c>
      <c r="K5272" s="327">
        <v>0</v>
      </c>
      <c r="L5272" s="327">
        <v>0</v>
      </c>
      <c r="M5272" s="327">
        <v>0</v>
      </c>
      <c r="N5272" s="326" t="s">
        <v>7279</v>
      </c>
    </row>
    <row r="5273" spans="1:14" ht="15" hidden="1" x14ac:dyDescent="0.25">
      <c r="B5273" s="324" t="s">
        <v>19166</v>
      </c>
      <c r="C5273" s="324" t="s">
        <v>1255</v>
      </c>
      <c r="D5273" s="324" t="s">
        <v>4183</v>
      </c>
      <c r="E5273" s="324" t="s">
        <v>19167</v>
      </c>
      <c r="F5273" s="324" t="s">
        <v>801</v>
      </c>
      <c r="G5273" s="324" t="s">
        <v>896</v>
      </c>
      <c r="H5273" s="324" t="s">
        <v>6249</v>
      </c>
      <c r="I5273" s="325">
        <v>0</v>
      </c>
      <c r="J5273" s="325">
        <v>0</v>
      </c>
      <c r="K5273" s="325">
        <v>0</v>
      </c>
      <c r="L5273" s="325">
        <v>0</v>
      </c>
      <c r="M5273" s="325">
        <v>0</v>
      </c>
      <c r="N5273" s="324" t="s">
        <v>7279</v>
      </c>
    </row>
    <row r="5274" spans="1:14" ht="15" hidden="1" x14ac:dyDescent="0.25">
      <c r="B5274" s="326" t="s">
        <v>19168</v>
      </c>
      <c r="C5274" s="326" t="s">
        <v>1255</v>
      </c>
      <c r="D5274" s="326" t="s">
        <v>4183</v>
      </c>
      <c r="E5274" s="326" t="s">
        <v>19169</v>
      </c>
      <c r="F5274" s="326" t="s">
        <v>801</v>
      </c>
      <c r="G5274" s="326" t="s">
        <v>896</v>
      </c>
      <c r="H5274" s="326" t="s">
        <v>6249</v>
      </c>
      <c r="I5274" s="327">
        <v>0</v>
      </c>
      <c r="J5274" s="327">
        <v>0</v>
      </c>
      <c r="K5274" s="327">
        <v>0</v>
      </c>
      <c r="L5274" s="327">
        <v>0</v>
      </c>
      <c r="M5274" s="327">
        <v>0</v>
      </c>
      <c r="N5274" s="326" t="s">
        <v>7279</v>
      </c>
    </row>
    <row r="5275" spans="1:14" ht="15" hidden="1" x14ac:dyDescent="0.25">
      <c r="B5275" s="324" t="s">
        <v>19170</v>
      </c>
      <c r="C5275" s="324" t="s">
        <v>1255</v>
      </c>
      <c r="D5275" s="324" t="s">
        <v>4183</v>
      </c>
      <c r="E5275" s="324" t="s">
        <v>19171</v>
      </c>
      <c r="F5275" s="324" t="s">
        <v>801</v>
      </c>
      <c r="G5275" s="324" t="s">
        <v>896</v>
      </c>
      <c r="H5275" s="324" t="s">
        <v>6249</v>
      </c>
      <c r="I5275" s="325">
        <v>0</v>
      </c>
      <c r="J5275" s="325">
        <v>0</v>
      </c>
      <c r="K5275" s="325">
        <v>0</v>
      </c>
      <c r="L5275" s="325">
        <v>0</v>
      </c>
      <c r="M5275" s="325">
        <v>0</v>
      </c>
      <c r="N5275" s="324" t="s">
        <v>7279</v>
      </c>
    </row>
    <row r="5276" spans="1:14" ht="15" hidden="1" x14ac:dyDescent="0.25">
      <c r="B5276" s="326" t="s">
        <v>19172</v>
      </c>
      <c r="C5276" s="326" t="s">
        <v>1255</v>
      </c>
      <c r="D5276" s="326" t="s">
        <v>4183</v>
      </c>
      <c r="E5276" s="326" t="s">
        <v>19173</v>
      </c>
      <c r="F5276" s="326" t="s">
        <v>801</v>
      </c>
      <c r="G5276" s="326" t="s">
        <v>896</v>
      </c>
      <c r="H5276" s="326" t="s">
        <v>6249</v>
      </c>
      <c r="I5276" s="327">
        <v>0</v>
      </c>
      <c r="J5276" s="327">
        <v>0</v>
      </c>
      <c r="K5276" s="327">
        <v>0</v>
      </c>
      <c r="L5276" s="327">
        <v>0</v>
      </c>
      <c r="M5276" s="327">
        <v>0</v>
      </c>
      <c r="N5276" s="326" t="s">
        <v>7279</v>
      </c>
    </row>
    <row r="5277" spans="1:14" ht="15" hidden="1" x14ac:dyDescent="0.25">
      <c r="B5277" s="324" t="s">
        <v>19174</v>
      </c>
      <c r="C5277" s="324" t="s">
        <v>1255</v>
      </c>
      <c r="D5277" s="324" t="s">
        <v>4183</v>
      </c>
      <c r="E5277" s="324" t="s">
        <v>19175</v>
      </c>
      <c r="F5277" s="324" t="s">
        <v>801</v>
      </c>
      <c r="G5277" s="324" t="s">
        <v>896</v>
      </c>
      <c r="H5277" s="324" t="s">
        <v>6249</v>
      </c>
      <c r="I5277" s="325">
        <v>0</v>
      </c>
      <c r="J5277" s="325">
        <v>0</v>
      </c>
      <c r="K5277" s="325">
        <v>0</v>
      </c>
      <c r="L5277" s="325">
        <v>0</v>
      </c>
      <c r="M5277" s="325">
        <v>0</v>
      </c>
      <c r="N5277" s="324" t="s">
        <v>7279</v>
      </c>
    </row>
    <row r="5278" spans="1:14" ht="15" hidden="1" x14ac:dyDescent="0.25">
      <c r="B5278" s="326" t="s">
        <v>19176</v>
      </c>
      <c r="C5278" s="326" t="s">
        <v>1255</v>
      </c>
      <c r="D5278" s="326" t="s">
        <v>4183</v>
      </c>
      <c r="E5278" s="326" t="s">
        <v>19177</v>
      </c>
      <c r="F5278" s="326" t="s">
        <v>801</v>
      </c>
      <c r="G5278" s="326" t="s">
        <v>896</v>
      </c>
      <c r="H5278" s="326" t="s">
        <v>6249</v>
      </c>
      <c r="I5278" s="327">
        <v>0</v>
      </c>
      <c r="J5278" s="327">
        <v>0</v>
      </c>
      <c r="K5278" s="327">
        <v>0</v>
      </c>
      <c r="L5278" s="327">
        <v>0</v>
      </c>
      <c r="M5278" s="327">
        <v>0</v>
      </c>
      <c r="N5278" s="326" t="s">
        <v>7279</v>
      </c>
    </row>
    <row r="5279" spans="1:14" ht="15" hidden="1" x14ac:dyDescent="0.25">
      <c r="B5279" s="324" t="s">
        <v>19178</v>
      </c>
      <c r="C5279" s="324" t="s">
        <v>1255</v>
      </c>
      <c r="D5279" s="324" t="s">
        <v>4183</v>
      </c>
      <c r="E5279" s="324" t="s">
        <v>19179</v>
      </c>
      <c r="F5279" s="324" t="s">
        <v>2327</v>
      </c>
      <c r="G5279" s="324" t="s">
        <v>896</v>
      </c>
      <c r="H5279" s="324" t="s">
        <v>6249</v>
      </c>
      <c r="I5279" s="325">
        <v>0</v>
      </c>
      <c r="J5279" s="325">
        <v>0</v>
      </c>
      <c r="K5279" s="325">
        <v>0</v>
      </c>
      <c r="L5279" s="325">
        <v>0</v>
      </c>
      <c r="M5279" s="325">
        <v>0</v>
      </c>
      <c r="N5279" s="324" t="s">
        <v>7279</v>
      </c>
    </row>
    <row r="5280" spans="1:14" ht="15" hidden="1" x14ac:dyDescent="0.25">
      <c r="B5280" s="326" t="s">
        <v>19180</v>
      </c>
      <c r="C5280" s="326" t="s">
        <v>1255</v>
      </c>
      <c r="D5280" s="326" t="s">
        <v>4183</v>
      </c>
      <c r="E5280" s="326" t="s">
        <v>19181</v>
      </c>
      <c r="F5280" s="326" t="s">
        <v>2327</v>
      </c>
      <c r="G5280" s="326" t="s">
        <v>896</v>
      </c>
      <c r="H5280" s="326" t="s">
        <v>6249</v>
      </c>
      <c r="I5280" s="327">
        <v>0</v>
      </c>
      <c r="J5280" s="327">
        <v>0</v>
      </c>
      <c r="K5280" s="327">
        <v>0</v>
      </c>
      <c r="L5280" s="327">
        <v>0</v>
      </c>
      <c r="M5280" s="327">
        <v>0</v>
      </c>
      <c r="N5280" s="326" t="s">
        <v>7279</v>
      </c>
    </row>
    <row r="5281" spans="2:14" ht="15" hidden="1" x14ac:dyDescent="0.25">
      <c r="B5281" s="324" t="s">
        <v>19182</v>
      </c>
      <c r="C5281" s="324" t="s">
        <v>1255</v>
      </c>
      <c r="D5281" s="324" t="s">
        <v>4183</v>
      </c>
      <c r="E5281" s="324" t="s">
        <v>19183</v>
      </c>
      <c r="F5281" s="324" t="s">
        <v>2327</v>
      </c>
      <c r="G5281" s="324" t="s">
        <v>896</v>
      </c>
      <c r="H5281" s="324" t="s">
        <v>6249</v>
      </c>
      <c r="I5281" s="325">
        <v>0</v>
      </c>
      <c r="J5281" s="325">
        <v>0</v>
      </c>
      <c r="K5281" s="325">
        <v>0</v>
      </c>
      <c r="L5281" s="325">
        <v>0</v>
      </c>
      <c r="M5281" s="325">
        <v>0</v>
      </c>
      <c r="N5281" s="324" t="s">
        <v>7279</v>
      </c>
    </row>
    <row r="5282" spans="2:14" ht="15" hidden="1" x14ac:dyDescent="0.25">
      <c r="B5282" s="326" t="s">
        <v>19184</v>
      </c>
      <c r="C5282" s="326" t="s">
        <v>1255</v>
      </c>
      <c r="D5282" s="326" t="s">
        <v>4183</v>
      </c>
      <c r="E5282" s="326" t="s">
        <v>19185</v>
      </c>
      <c r="F5282" s="326" t="s">
        <v>800</v>
      </c>
      <c r="G5282" s="326" t="s">
        <v>896</v>
      </c>
      <c r="H5282" s="326" t="s">
        <v>6249</v>
      </c>
      <c r="I5282" s="327">
        <v>0</v>
      </c>
      <c r="J5282" s="327">
        <v>0</v>
      </c>
      <c r="K5282" s="327">
        <v>0</v>
      </c>
      <c r="L5282" s="327">
        <v>0</v>
      </c>
      <c r="M5282" s="327">
        <v>0</v>
      </c>
      <c r="N5282" s="326" t="s">
        <v>7279</v>
      </c>
    </row>
    <row r="5283" spans="2:14" ht="15" hidden="1" x14ac:dyDescent="0.25">
      <c r="B5283" s="324" t="s">
        <v>19186</v>
      </c>
      <c r="C5283" s="324" t="s">
        <v>1255</v>
      </c>
      <c r="D5283" s="324" t="s">
        <v>4183</v>
      </c>
      <c r="E5283" s="324" t="s">
        <v>19187</v>
      </c>
      <c r="F5283" s="324" t="s">
        <v>800</v>
      </c>
      <c r="G5283" s="324" t="s">
        <v>896</v>
      </c>
      <c r="H5283" s="324" t="s">
        <v>6249</v>
      </c>
      <c r="I5283" s="325">
        <v>0</v>
      </c>
      <c r="J5283" s="325">
        <v>0</v>
      </c>
      <c r="K5283" s="325">
        <v>0</v>
      </c>
      <c r="L5283" s="325">
        <v>0</v>
      </c>
      <c r="M5283" s="325">
        <v>0</v>
      </c>
      <c r="N5283" s="324" t="s">
        <v>7279</v>
      </c>
    </row>
    <row r="5284" spans="2:14" ht="15" hidden="1" x14ac:dyDescent="0.25">
      <c r="B5284" s="326" t="s">
        <v>19188</v>
      </c>
      <c r="C5284" s="326" t="s">
        <v>1255</v>
      </c>
      <c r="D5284" s="326" t="s">
        <v>4183</v>
      </c>
      <c r="E5284" s="326" t="s">
        <v>19189</v>
      </c>
      <c r="F5284" s="326" t="s">
        <v>800</v>
      </c>
      <c r="G5284" s="326" t="s">
        <v>896</v>
      </c>
      <c r="H5284" s="326" t="s">
        <v>6249</v>
      </c>
      <c r="I5284" s="327">
        <v>0</v>
      </c>
      <c r="J5284" s="327">
        <v>0</v>
      </c>
      <c r="K5284" s="327">
        <v>0</v>
      </c>
      <c r="L5284" s="327">
        <v>0</v>
      </c>
      <c r="M5284" s="327">
        <v>0</v>
      </c>
      <c r="N5284" s="326" t="s">
        <v>7279</v>
      </c>
    </row>
    <row r="5285" spans="2:14" ht="15" hidden="1" x14ac:dyDescent="0.25">
      <c r="B5285" s="324" t="s">
        <v>19190</v>
      </c>
      <c r="C5285" s="324" t="s">
        <v>1255</v>
      </c>
      <c r="D5285" s="324" t="s">
        <v>4183</v>
      </c>
      <c r="E5285" s="324" t="s">
        <v>19191</v>
      </c>
      <c r="F5285" s="324" t="s">
        <v>800</v>
      </c>
      <c r="G5285" s="324" t="s">
        <v>896</v>
      </c>
      <c r="H5285" s="324" t="s">
        <v>6249</v>
      </c>
      <c r="I5285" s="325">
        <v>0</v>
      </c>
      <c r="J5285" s="325">
        <v>0</v>
      </c>
      <c r="K5285" s="325">
        <v>0</v>
      </c>
      <c r="L5285" s="325">
        <v>0</v>
      </c>
      <c r="M5285" s="325">
        <v>0</v>
      </c>
      <c r="N5285" s="324" t="s">
        <v>7279</v>
      </c>
    </row>
    <row r="5286" spans="2:14" ht="15" hidden="1" x14ac:dyDescent="0.25">
      <c r="B5286" s="326" t="s">
        <v>19192</v>
      </c>
      <c r="C5286" s="326" t="s">
        <v>1255</v>
      </c>
      <c r="D5286" s="326" t="s">
        <v>4183</v>
      </c>
      <c r="E5286" s="326" t="s">
        <v>19193</v>
      </c>
      <c r="F5286" s="326" t="s">
        <v>800</v>
      </c>
      <c r="G5286" s="326" t="s">
        <v>896</v>
      </c>
      <c r="H5286" s="326" t="s">
        <v>6249</v>
      </c>
      <c r="I5286" s="327">
        <v>0</v>
      </c>
      <c r="J5286" s="327">
        <v>0</v>
      </c>
      <c r="K5286" s="327">
        <v>0</v>
      </c>
      <c r="L5286" s="327">
        <v>0</v>
      </c>
      <c r="M5286" s="327">
        <v>0</v>
      </c>
      <c r="N5286" s="326" t="s">
        <v>7279</v>
      </c>
    </row>
    <row r="5287" spans="2:14" ht="15" hidden="1" x14ac:dyDescent="0.25">
      <c r="B5287" s="324" t="s">
        <v>19194</v>
      </c>
      <c r="C5287" s="324" t="s">
        <v>1255</v>
      </c>
      <c r="D5287" s="324" t="s">
        <v>4183</v>
      </c>
      <c r="E5287" s="324" t="s">
        <v>19195</v>
      </c>
      <c r="F5287" s="324" t="s">
        <v>801</v>
      </c>
      <c r="G5287" s="324" t="s">
        <v>896</v>
      </c>
      <c r="H5287" s="324" t="s">
        <v>6249</v>
      </c>
      <c r="I5287" s="325">
        <v>0</v>
      </c>
      <c r="J5287" s="325">
        <v>0</v>
      </c>
      <c r="K5287" s="325">
        <v>0</v>
      </c>
      <c r="L5287" s="325">
        <v>0</v>
      </c>
      <c r="M5287" s="325">
        <v>0</v>
      </c>
      <c r="N5287" s="324" t="s">
        <v>7279</v>
      </c>
    </row>
    <row r="5288" spans="2:14" ht="15" hidden="1" x14ac:dyDescent="0.25">
      <c r="B5288" s="326" t="s">
        <v>19196</v>
      </c>
      <c r="C5288" s="326" t="s">
        <v>1255</v>
      </c>
      <c r="D5288" s="326" t="s">
        <v>4183</v>
      </c>
      <c r="E5288" s="326" t="s">
        <v>19197</v>
      </c>
      <c r="F5288" s="326" t="s">
        <v>2327</v>
      </c>
      <c r="G5288" s="326" t="s">
        <v>896</v>
      </c>
      <c r="H5288" s="326" t="s">
        <v>6249</v>
      </c>
      <c r="I5288" s="327">
        <v>0</v>
      </c>
      <c r="J5288" s="327">
        <v>0</v>
      </c>
      <c r="K5288" s="327">
        <v>0</v>
      </c>
      <c r="L5288" s="327">
        <v>0</v>
      </c>
      <c r="M5288" s="327">
        <v>0</v>
      </c>
      <c r="N5288" s="326" t="s">
        <v>7279</v>
      </c>
    </row>
    <row r="5289" spans="2:14" ht="15" hidden="1" x14ac:dyDescent="0.25">
      <c r="B5289" s="324" t="s">
        <v>19198</v>
      </c>
      <c r="C5289" s="324" t="s">
        <v>1255</v>
      </c>
      <c r="D5289" s="324" t="s">
        <v>4183</v>
      </c>
      <c r="E5289" s="324" t="s">
        <v>19199</v>
      </c>
      <c r="F5289" s="324" t="s">
        <v>2327</v>
      </c>
      <c r="G5289" s="324" t="s">
        <v>896</v>
      </c>
      <c r="H5289" s="324" t="s">
        <v>6249</v>
      </c>
      <c r="I5289" s="325">
        <v>0</v>
      </c>
      <c r="J5289" s="325">
        <v>0</v>
      </c>
      <c r="K5289" s="325">
        <v>0</v>
      </c>
      <c r="L5289" s="325">
        <v>0</v>
      </c>
      <c r="M5289" s="325">
        <v>0</v>
      </c>
      <c r="N5289" s="324" t="s">
        <v>7279</v>
      </c>
    </row>
    <row r="5290" spans="2:14" ht="15" hidden="1" x14ac:dyDescent="0.25">
      <c r="B5290" s="326" t="s">
        <v>19200</v>
      </c>
      <c r="C5290" s="326" t="s">
        <v>1255</v>
      </c>
      <c r="D5290" s="326" t="s">
        <v>4183</v>
      </c>
      <c r="E5290" s="326" t="s">
        <v>19201</v>
      </c>
      <c r="F5290" s="326" t="s">
        <v>2327</v>
      </c>
      <c r="G5290" s="326" t="s">
        <v>896</v>
      </c>
      <c r="H5290" s="326" t="s">
        <v>6249</v>
      </c>
      <c r="I5290" s="327">
        <v>0</v>
      </c>
      <c r="J5290" s="327">
        <v>0</v>
      </c>
      <c r="K5290" s="327">
        <v>0</v>
      </c>
      <c r="L5290" s="327">
        <v>0</v>
      </c>
      <c r="M5290" s="327">
        <v>0</v>
      </c>
      <c r="N5290" s="326" t="s">
        <v>7279</v>
      </c>
    </row>
    <row r="5291" spans="2:14" ht="15" hidden="1" x14ac:dyDescent="0.25">
      <c r="B5291" s="324" t="s">
        <v>19202</v>
      </c>
      <c r="C5291" s="324" t="s">
        <v>1255</v>
      </c>
      <c r="D5291" s="324" t="s">
        <v>4183</v>
      </c>
      <c r="E5291" s="324" t="s">
        <v>19203</v>
      </c>
      <c r="F5291" s="324" t="s">
        <v>3788</v>
      </c>
      <c r="G5291" s="324" t="s">
        <v>896</v>
      </c>
      <c r="H5291" s="324" t="s">
        <v>6249</v>
      </c>
      <c r="I5291" s="325">
        <v>0</v>
      </c>
      <c r="J5291" s="325">
        <v>0</v>
      </c>
      <c r="K5291" s="325">
        <v>0</v>
      </c>
      <c r="L5291" s="325">
        <v>0</v>
      </c>
      <c r="M5291" s="325">
        <v>0</v>
      </c>
      <c r="N5291" s="324" t="s">
        <v>7279</v>
      </c>
    </row>
    <row r="5292" spans="2:14" ht="15" hidden="1" x14ac:dyDescent="0.25">
      <c r="B5292" s="326" t="s">
        <v>21813</v>
      </c>
      <c r="C5292" s="326" t="s">
        <v>1255</v>
      </c>
      <c r="D5292" s="326" t="s">
        <v>4183</v>
      </c>
      <c r="E5292" s="326" t="s">
        <v>21814</v>
      </c>
      <c r="F5292" s="326" t="s">
        <v>801</v>
      </c>
      <c r="G5292" s="326" t="s">
        <v>896</v>
      </c>
      <c r="H5292" s="326" t="s">
        <v>6249</v>
      </c>
      <c r="I5292" s="327">
        <v>0</v>
      </c>
      <c r="J5292" s="327">
        <v>0</v>
      </c>
      <c r="K5292" s="327">
        <v>0</v>
      </c>
      <c r="L5292" s="327">
        <v>0</v>
      </c>
      <c r="M5292" s="327">
        <v>0</v>
      </c>
      <c r="N5292" s="326" t="s">
        <v>7279</v>
      </c>
    </row>
    <row r="5293" spans="2:14" ht="15" hidden="1" x14ac:dyDescent="0.25">
      <c r="B5293" s="324" t="s">
        <v>19204</v>
      </c>
      <c r="C5293" s="324" t="s">
        <v>1255</v>
      </c>
      <c r="D5293" s="324" t="s">
        <v>4183</v>
      </c>
      <c r="E5293" s="324" t="s">
        <v>19205</v>
      </c>
      <c r="F5293" s="324" t="s">
        <v>2327</v>
      </c>
      <c r="G5293" s="324" t="s">
        <v>896</v>
      </c>
      <c r="H5293" s="324" t="s">
        <v>6249</v>
      </c>
      <c r="I5293" s="325">
        <v>0</v>
      </c>
      <c r="J5293" s="325">
        <v>0</v>
      </c>
      <c r="K5293" s="325">
        <v>0</v>
      </c>
      <c r="L5293" s="325">
        <v>0</v>
      </c>
      <c r="M5293" s="325">
        <v>0</v>
      </c>
      <c r="N5293" s="324" t="s">
        <v>7279</v>
      </c>
    </row>
    <row r="5294" spans="2:14" ht="15" hidden="1" x14ac:dyDescent="0.25">
      <c r="B5294" s="326" t="s">
        <v>19206</v>
      </c>
      <c r="C5294" s="326" t="s">
        <v>1255</v>
      </c>
      <c r="D5294" s="326" t="s">
        <v>4183</v>
      </c>
      <c r="E5294" s="326" t="s">
        <v>19207</v>
      </c>
      <c r="F5294" s="326" t="s">
        <v>2327</v>
      </c>
      <c r="G5294" s="326" t="s">
        <v>896</v>
      </c>
      <c r="H5294" s="326" t="s">
        <v>6249</v>
      </c>
      <c r="I5294" s="327">
        <v>0</v>
      </c>
      <c r="J5294" s="327">
        <v>0</v>
      </c>
      <c r="K5294" s="327">
        <v>0</v>
      </c>
      <c r="L5294" s="327">
        <v>0</v>
      </c>
      <c r="M5294" s="327">
        <v>0</v>
      </c>
      <c r="N5294" s="326" t="s">
        <v>7279</v>
      </c>
    </row>
    <row r="5295" spans="2:14" ht="15" hidden="1" x14ac:dyDescent="0.25">
      <c r="B5295" s="324" t="s">
        <v>19208</v>
      </c>
      <c r="C5295" s="324" t="s">
        <v>1255</v>
      </c>
      <c r="D5295" s="324" t="s">
        <v>4183</v>
      </c>
      <c r="E5295" s="324" t="s">
        <v>6974</v>
      </c>
      <c r="F5295" s="324" t="s">
        <v>2327</v>
      </c>
      <c r="G5295" s="324" t="s">
        <v>896</v>
      </c>
      <c r="H5295" s="324" t="s">
        <v>6249</v>
      </c>
      <c r="I5295" s="325">
        <v>0</v>
      </c>
      <c r="J5295" s="325">
        <v>0</v>
      </c>
      <c r="K5295" s="325">
        <v>0</v>
      </c>
      <c r="L5295" s="325">
        <v>0</v>
      </c>
      <c r="M5295" s="325">
        <v>0</v>
      </c>
      <c r="N5295" s="324" t="s">
        <v>7279</v>
      </c>
    </row>
    <row r="5296" spans="2:14" ht="15" hidden="1" x14ac:dyDescent="0.25">
      <c r="B5296" s="326" t="s">
        <v>19209</v>
      </c>
      <c r="C5296" s="326" t="s">
        <v>1255</v>
      </c>
      <c r="D5296" s="326" t="s">
        <v>4183</v>
      </c>
      <c r="E5296" s="326" t="s">
        <v>19210</v>
      </c>
      <c r="F5296" s="326" t="s">
        <v>2327</v>
      </c>
      <c r="G5296" s="326" t="s">
        <v>896</v>
      </c>
      <c r="H5296" s="326" t="s">
        <v>6249</v>
      </c>
      <c r="I5296" s="327">
        <v>0</v>
      </c>
      <c r="J5296" s="327">
        <v>0</v>
      </c>
      <c r="K5296" s="327">
        <v>0</v>
      </c>
      <c r="L5296" s="327">
        <v>0</v>
      </c>
      <c r="M5296" s="327">
        <v>0</v>
      </c>
      <c r="N5296" s="326" t="s">
        <v>7279</v>
      </c>
    </row>
    <row r="5297" spans="2:14" ht="15" hidden="1" x14ac:dyDescent="0.25">
      <c r="B5297" s="324" t="s">
        <v>19211</v>
      </c>
      <c r="C5297" s="324" t="s">
        <v>1255</v>
      </c>
      <c r="D5297" s="324" t="s">
        <v>4183</v>
      </c>
      <c r="E5297" s="324" t="s">
        <v>19212</v>
      </c>
      <c r="F5297" s="324" t="s">
        <v>2327</v>
      </c>
      <c r="G5297" s="324" t="s">
        <v>896</v>
      </c>
      <c r="H5297" s="324" t="s">
        <v>6249</v>
      </c>
      <c r="I5297" s="325">
        <v>0</v>
      </c>
      <c r="J5297" s="325">
        <v>0</v>
      </c>
      <c r="K5297" s="325">
        <v>0</v>
      </c>
      <c r="L5297" s="325">
        <v>0</v>
      </c>
      <c r="M5297" s="325">
        <v>0</v>
      </c>
      <c r="N5297" s="324" t="s">
        <v>7279</v>
      </c>
    </row>
    <row r="5298" spans="2:14" ht="15" hidden="1" x14ac:dyDescent="0.25">
      <c r="B5298" s="326" t="s">
        <v>19213</v>
      </c>
      <c r="C5298" s="326" t="s">
        <v>1255</v>
      </c>
      <c r="D5298" s="326" t="s">
        <v>4183</v>
      </c>
      <c r="E5298" s="326" t="s">
        <v>19214</v>
      </c>
      <c r="F5298" s="326" t="s">
        <v>2327</v>
      </c>
      <c r="G5298" s="326" t="s">
        <v>896</v>
      </c>
      <c r="H5298" s="326" t="s">
        <v>6249</v>
      </c>
      <c r="I5298" s="327">
        <v>0</v>
      </c>
      <c r="J5298" s="327">
        <v>0</v>
      </c>
      <c r="K5298" s="327">
        <v>0</v>
      </c>
      <c r="L5298" s="327">
        <v>0</v>
      </c>
      <c r="M5298" s="327">
        <v>0</v>
      </c>
      <c r="N5298" s="326" t="s">
        <v>7279</v>
      </c>
    </row>
    <row r="5299" spans="2:14" ht="15" hidden="1" x14ac:dyDescent="0.25">
      <c r="B5299" s="324" t="s">
        <v>19215</v>
      </c>
      <c r="C5299" s="324" t="s">
        <v>1255</v>
      </c>
      <c r="D5299" s="324" t="s">
        <v>4183</v>
      </c>
      <c r="E5299" s="324" t="s">
        <v>19216</v>
      </c>
      <c r="F5299" s="324" t="s">
        <v>2327</v>
      </c>
      <c r="G5299" s="324" t="s">
        <v>896</v>
      </c>
      <c r="H5299" s="324" t="s">
        <v>6249</v>
      </c>
      <c r="I5299" s="325">
        <v>0</v>
      </c>
      <c r="J5299" s="325">
        <v>0</v>
      </c>
      <c r="K5299" s="325">
        <v>0</v>
      </c>
      <c r="L5299" s="325">
        <v>0</v>
      </c>
      <c r="M5299" s="325">
        <v>0</v>
      </c>
      <c r="N5299" s="324" t="s">
        <v>7279</v>
      </c>
    </row>
    <row r="5300" spans="2:14" ht="15" hidden="1" x14ac:dyDescent="0.25">
      <c r="B5300" s="326" t="s">
        <v>19217</v>
      </c>
      <c r="C5300" s="326" t="s">
        <v>1255</v>
      </c>
      <c r="D5300" s="326" t="s">
        <v>4183</v>
      </c>
      <c r="E5300" s="326" t="s">
        <v>19218</v>
      </c>
      <c r="F5300" s="326" t="s">
        <v>2327</v>
      </c>
      <c r="G5300" s="326" t="s">
        <v>896</v>
      </c>
      <c r="H5300" s="326" t="s">
        <v>6249</v>
      </c>
      <c r="I5300" s="327">
        <v>0</v>
      </c>
      <c r="J5300" s="327">
        <v>0</v>
      </c>
      <c r="K5300" s="327">
        <v>0</v>
      </c>
      <c r="L5300" s="327">
        <v>0</v>
      </c>
      <c r="M5300" s="327">
        <v>0</v>
      </c>
      <c r="N5300" s="326" t="s">
        <v>7279</v>
      </c>
    </row>
    <row r="5301" spans="2:14" ht="15" hidden="1" x14ac:dyDescent="0.25">
      <c r="B5301" s="324" t="s">
        <v>19219</v>
      </c>
      <c r="C5301" s="324" t="s">
        <v>1255</v>
      </c>
      <c r="D5301" s="324" t="s">
        <v>4183</v>
      </c>
      <c r="E5301" s="324" t="s">
        <v>19220</v>
      </c>
      <c r="F5301" s="324" t="s">
        <v>2327</v>
      </c>
      <c r="G5301" s="324" t="s">
        <v>896</v>
      </c>
      <c r="H5301" s="324" t="s">
        <v>6249</v>
      </c>
      <c r="I5301" s="325">
        <v>0</v>
      </c>
      <c r="J5301" s="325">
        <v>0</v>
      </c>
      <c r="K5301" s="325">
        <v>0</v>
      </c>
      <c r="L5301" s="325">
        <v>0</v>
      </c>
      <c r="M5301" s="325">
        <v>0</v>
      </c>
      <c r="N5301" s="324" t="s">
        <v>7279</v>
      </c>
    </row>
    <row r="5302" spans="2:14" ht="15" hidden="1" x14ac:dyDescent="0.25">
      <c r="B5302" s="326" t="s">
        <v>19221</v>
      </c>
      <c r="C5302" s="326" t="s">
        <v>1255</v>
      </c>
      <c r="D5302" s="326" t="s">
        <v>4183</v>
      </c>
      <c r="E5302" s="326" t="s">
        <v>19222</v>
      </c>
      <c r="F5302" s="326" t="s">
        <v>2327</v>
      </c>
      <c r="G5302" s="326" t="s">
        <v>896</v>
      </c>
      <c r="H5302" s="326" t="s">
        <v>6249</v>
      </c>
      <c r="I5302" s="327">
        <v>0</v>
      </c>
      <c r="J5302" s="327">
        <v>0</v>
      </c>
      <c r="K5302" s="327">
        <v>0</v>
      </c>
      <c r="L5302" s="327">
        <v>0</v>
      </c>
      <c r="M5302" s="327">
        <v>0</v>
      </c>
      <c r="N5302" s="326" t="s">
        <v>7279</v>
      </c>
    </row>
    <row r="5303" spans="2:14" ht="15" hidden="1" x14ac:dyDescent="0.25">
      <c r="B5303" s="324" t="s">
        <v>19223</v>
      </c>
      <c r="C5303" s="324" t="s">
        <v>1255</v>
      </c>
      <c r="D5303" s="324" t="s">
        <v>4183</v>
      </c>
      <c r="E5303" s="324" t="s">
        <v>19224</v>
      </c>
      <c r="F5303" s="324" t="s">
        <v>2327</v>
      </c>
      <c r="G5303" s="324" t="s">
        <v>896</v>
      </c>
      <c r="H5303" s="324" t="s">
        <v>6249</v>
      </c>
      <c r="I5303" s="325">
        <v>0</v>
      </c>
      <c r="J5303" s="325">
        <v>0</v>
      </c>
      <c r="K5303" s="325">
        <v>0</v>
      </c>
      <c r="L5303" s="325">
        <v>0</v>
      </c>
      <c r="M5303" s="325">
        <v>0</v>
      </c>
      <c r="N5303" s="324" t="s">
        <v>7279</v>
      </c>
    </row>
    <row r="5304" spans="2:14" ht="15" hidden="1" x14ac:dyDescent="0.25">
      <c r="B5304" s="326" t="s">
        <v>19225</v>
      </c>
      <c r="C5304" s="326" t="s">
        <v>1255</v>
      </c>
      <c r="D5304" s="326" t="s">
        <v>4183</v>
      </c>
      <c r="E5304" s="326" t="s">
        <v>19226</v>
      </c>
      <c r="F5304" s="326" t="s">
        <v>2327</v>
      </c>
      <c r="G5304" s="326" t="s">
        <v>896</v>
      </c>
      <c r="H5304" s="326" t="s">
        <v>6249</v>
      </c>
      <c r="I5304" s="327">
        <v>0</v>
      </c>
      <c r="J5304" s="327">
        <v>0</v>
      </c>
      <c r="K5304" s="327">
        <v>0</v>
      </c>
      <c r="L5304" s="327">
        <v>0</v>
      </c>
      <c r="M5304" s="327">
        <v>0</v>
      </c>
      <c r="N5304" s="326" t="s">
        <v>7279</v>
      </c>
    </row>
    <row r="5305" spans="2:14" ht="15" hidden="1" x14ac:dyDescent="0.25">
      <c r="B5305" s="324" t="s">
        <v>19227</v>
      </c>
      <c r="C5305" s="324" t="s">
        <v>1255</v>
      </c>
      <c r="D5305" s="324" t="s">
        <v>4183</v>
      </c>
      <c r="E5305" s="324" t="s">
        <v>19228</v>
      </c>
      <c r="F5305" s="324" t="s">
        <v>1226</v>
      </c>
      <c r="G5305" s="324" t="s">
        <v>896</v>
      </c>
      <c r="H5305" s="324" t="s">
        <v>6249</v>
      </c>
      <c r="I5305" s="325">
        <v>0</v>
      </c>
      <c r="J5305" s="325">
        <v>0</v>
      </c>
      <c r="K5305" s="325">
        <v>0</v>
      </c>
      <c r="L5305" s="325">
        <v>0</v>
      </c>
      <c r="M5305" s="325">
        <v>0</v>
      </c>
      <c r="N5305" s="324" t="s">
        <v>7279</v>
      </c>
    </row>
    <row r="5306" spans="2:14" ht="15" hidden="1" x14ac:dyDescent="0.25">
      <c r="B5306" s="326" t="s">
        <v>19229</v>
      </c>
      <c r="C5306" s="326" t="s">
        <v>1255</v>
      </c>
      <c r="D5306" s="326" t="s">
        <v>4183</v>
      </c>
      <c r="E5306" s="326" t="s">
        <v>19230</v>
      </c>
      <c r="F5306" s="326" t="s">
        <v>2327</v>
      </c>
      <c r="G5306" s="326" t="s">
        <v>896</v>
      </c>
      <c r="H5306" s="326" t="s">
        <v>6249</v>
      </c>
      <c r="I5306" s="327">
        <v>0</v>
      </c>
      <c r="J5306" s="327">
        <v>0</v>
      </c>
      <c r="K5306" s="327">
        <v>0</v>
      </c>
      <c r="L5306" s="327">
        <v>0</v>
      </c>
      <c r="M5306" s="327">
        <v>0</v>
      </c>
      <c r="N5306" s="326" t="s">
        <v>7279</v>
      </c>
    </row>
    <row r="5307" spans="2:14" ht="15" hidden="1" x14ac:dyDescent="0.25">
      <c r="B5307" s="324" t="s">
        <v>19231</v>
      </c>
      <c r="C5307" s="324" t="s">
        <v>1255</v>
      </c>
      <c r="D5307" s="324" t="s">
        <v>4183</v>
      </c>
      <c r="E5307" s="324" t="s">
        <v>19232</v>
      </c>
      <c r="F5307" s="324" t="s">
        <v>2327</v>
      </c>
      <c r="G5307" s="324" t="s">
        <v>896</v>
      </c>
      <c r="H5307" s="324" t="s">
        <v>6249</v>
      </c>
      <c r="I5307" s="325">
        <v>0</v>
      </c>
      <c r="J5307" s="325">
        <v>0</v>
      </c>
      <c r="K5307" s="325">
        <v>0</v>
      </c>
      <c r="L5307" s="325">
        <v>0</v>
      </c>
      <c r="M5307" s="325">
        <v>0</v>
      </c>
      <c r="N5307" s="324" t="s">
        <v>7279</v>
      </c>
    </row>
    <row r="5308" spans="2:14" ht="15" hidden="1" x14ac:dyDescent="0.25">
      <c r="B5308" s="326" t="s">
        <v>19233</v>
      </c>
      <c r="C5308" s="326" t="s">
        <v>1255</v>
      </c>
      <c r="D5308" s="326" t="s">
        <v>4183</v>
      </c>
      <c r="E5308" s="326" t="s">
        <v>19234</v>
      </c>
      <c r="F5308" s="326" t="s">
        <v>801</v>
      </c>
      <c r="G5308" s="326" t="s">
        <v>896</v>
      </c>
      <c r="H5308" s="326" t="s">
        <v>6249</v>
      </c>
      <c r="I5308" s="327">
        <v>0</v>
      </c>
      <c r="J5308" s="327">
        <v>0</v>
      </c>
      <c r="K5308" s="327">
        <v>0</v>
      </c>
      <c r="L5308" s="327">
        <v>0</v>
      </c>
      <c r="M5308" s="327">
        <v>0</v>
      </c>
      <c r="N5308" s="326" t="s">
        <v>7279</v>
      </c>
    </row>
    <row r="5309" spans="2:14" ht="15" hidden="1" x14ac:dyDescent="0.25">
      <c r="B5309" s="324" t="s">
        <v>19235</v>
      </c>
      <c r="C5309" s="324" t="s">
        <v>1255</v>
      </c>
      <c r="D5309" s="324" t="s">
        <v>4183</v>
      </c>
      <c r="E5309" s="324" t="s">
        <v>19236</v>
      </c>
      <c r="F5309" s="324" t="s">
        <v>2327</v>
      </c>
      <c r="G5309" s="324" t="s">
        <v>896</v>
      </c>
      <c r="H5309" s="324" t="s">
        <v>6249</v>
      </c>
      <c r="I5309" s="325">
        <v>0</v>
      </c>
      <c r="J5309" s="325">
        <v>0</v>
      </c>
      <c r="K5309" s="325">
        <v>0</v>
      </c>
      <c r="L5309" s="325">
        <v>0</v>
      </c>
      <c r="M5309" s="325">
        <v>0</v>
      </c>
      <c r="N5309" s="324" t="s">
        <v>7279</v>
      </c>
    </row>
    <row r="5310" spans="2:14" ht="15" hidden="1" x14ac:dyDescent="0.25">
      <c r="B5310" s="326" t="s">
        <v>19237</v>
      </c>
      <c r="C5310" s="326" t="s">
        <v>1255</v>
      </c>
      <c r="D5310" s="326" t="s">
        <v>4183</v>
      </c>
      <c r="E5310" s="326" t="s">
        <v>19238</v>
      </c>
      <c r="F5310" s="326" t="s">
        <v>1226</v>
      </c>
      <c r="G5310" s="326" t="s">
        <v>896</v>
      </c>
      <c r="H5310" s="326" t="s">
        <v>6249</v>
      </c>
      <c r="I5310" s="327">
        <v>0</v>
      </c>
      <c r="J5310" s="327">
        <v>0</v>
      </c>
      <c r="K5310" s="327">
        <v>0</v>
      </c>
      <c r="L5310" s="327">
        <v>0</v>
      </c>
      <c r="M5310" s="327">
        <v>0</v>
      </c>
      <c r="N5310" s="326" t="s">
        <v>7279</v>
      </c>
    </row>
    <row r="5311" spans="2:14" ht="15" hidden="1" x14ac:dyDescent="0.25">
      <c r="B5311" s="324" t="s">
        <v>19239</v>
      </c>
      <c r="C5311" s="324" t="s">
        <v>1255</v>
      </c>
      <c r="D5311" s="324" t="s">
        <v>4183</v>
      </c>
      <c r="E5311" s="324" t="s">
        <v>19240</v>
      </c>
      <c r="F5311" s="324" t="s">
        <v>800</v>
      </c>
      <c r="G5311" s="324" t="s">
        <v>896</v>
      </c>
      <c r="H5311" s="324" t="s">
        <v>6249</v>
      </c>
      <c r="I5311" s="325">
        <v>0</v>
      </c>
      <c r="J5311" s="325">
        <v>0</v>
      </c>
      <c r="K5311" s="325">
        <v>0</v>
      </c>
      <c r="L5311" s="325">
        <v>0</v>
      </c>
      <c r="M5311" s="325">
        <v>0</v>
      </c>
      <c r="N5311" s="324" t="s">
        <v>7279</v>
      </c>
    </row>
    <row r="5312" spans="2:14" ht="15" hidden="1" x14ac:dyDescent="0.25">
      <c r="B5312" s="326" t="s">
        <v>19241</v>
      </c>
      <c r="C5312" s="326" t="s">
        <v>1255</v>
      </c>
      <c r="D5312" s="326" t="s">
        <v>4183</v>
      </c>
      <c r="E5312" s="326" t="s">
        <v>19242</v>
      </c>
      <c r="F5312" s="326" t="s">
        <v>2327</v>
      </c>
      <c r="G5312" s="326" t="s">
        <v>896</v>
      </c>
      <c r="H5312" s="326" t="s">
        <v>6249</v>
      </c>
      <c r="I5312" s="327">
        <v>0</v>
      </c>
      <c r="J5312" s="327">
        <v>0</v>
      </c>
      <c r="K5312" s="327">
        <v>0</v>
      </c>
      <c r="L5312" s="327">
        <v>0</v>
      </c>
      <c r="M5312" s="327">
        <v>0</v>
      </c>
      <c r="N5312" s="326" t="s">
        <v>7279</v>
      </c>
    </row>
    <row r="5313" spans="2:14" ht="15" hidden="1" x14ac:dyDescent="0.25">
      <c r="B5313" s="324" t="s">
        <v>19243</v>
      </c>
      <c r="C5313" s="324" t="s">
        <v>1255</v>
      </c>
      <c r="D5313" s="324" t="s">
        <v>4183</v>
      </c>
      <c r="E5313" s="324" t="s">
        <v>19244</v>
      </c>
      <c r="F5313" s="324" t="s">
        <v>2327</v>
      </c>
      <c r="G5313" s="324" t="s">
        <v>896</v>
      </c>
      <c r="H5313" s="324" t="s">
        <v>6249</v>
      </c>
      <c r="I5313" s="325">
        <v>0</v>
      </c>
      <c r="J5313" s="325">
        <v>0</v>
      </c>
      <c r="K5313" s="325">
        <v>0</v>
      </c>
      <c r="L5313" s="325">
        <v>0</v>
      </c>
      <c r="M5313" s="325">
        <v>0</v>
      </c>
      <c r="N5313" s="324" t="s">
        <v>7279</v>
      </c>
    </row>
    <row r="5314" spans="2:14" ht="15" hidden="1" x14ac:dyDescent="0.25">
      <c r="B5314" s="326" t="s">
        <v>19245</v>
      </c>
      <c r="C5314" s="326" t="s">
        <v>1255</v>
      </c>
      <c r="D5314" s="326" t="s">
        <v>4183</v>
      </c>
      <c r="E5314" s="326" t="s">
        <v>19246</v>
      </c>
      <c r="F5314" s="326" t="s">
        <v>800</v>
      </c>
      <c r="G5314" s="326" t="s">
        <v>896</v>
      </c>
      <c r="H5314" s="326" t="s">
        <v>6249</v>
      </c>
      <c r="I5314" s="327">
        <v>0</v>
      </c>
      <c r="J5314" s="327">
        <v>0</v>
      </c>
      <c r="K5314" s="327">
        <v>0</v>
      </c>
      <c r="L5314" s="327">
        <v>0</v>
      </c>
      <c r="M5314" s="327">
        <v>0</v>
      </c>
      <c r="N5314" s="326" t="s">
        <v>7279</v>
      </c>
    </row>
    <row r="5315" spans="2:14" ht="15" hidden="1" x14ac:dyDescent="0.25">
      <c r="B5315" s="324" t="s">
        <v>19247</v>
      </c>
      <c r="C5315" s="324" t="s">
        <v>1255</v>
      </c>
      <c r="D5315" s="324" t="s">
        <v>4183</v>
      </c>
      <c r="E5315" s="324" t="s">
        <v>19248</v>
      </c>
      <c r="F5315" s="324" t="s">
        <v>801</v>
      </c>
      <c r="G5315" s="324" t="s">
        <v>896</v>
      </c>
      <c r="H5315" s="324" t="s">
        <v>6249</v>
      </c>
      <c r="I5315" s="325">
        <v>0</v>
      </c>
      <c r="J5315" s="325">
        <v>0</v>
      </c>
      <c r="K5315" s="325">
        <v>0</v>
      </c>
      <c r="L5315" s="325">
        <v>323.67</v>
      </c>
      <c r="M5315" s="325">
        <v>0</v>
      </c>
      <c r="N5315" s="324" t="s">
        <v>7279</v>
      </c>
    </row>
    <row r="5316" spans="2:14" ht="15" hidden="1" x14ac:dyDescent="0.25">
      <c r="B5316" s="326" t="s">
        <v>19249</v>
      </c>
      <c r="C5316" s="326" t="s">
        <v>1255</v>
      </c>
      <c r="D5316" s="326" t="s">
        <v>4183</v>
      </c>
      <c r="E5316" s="326" t="s">
        <v>19250</v>
      </c>
      <c r="F5316" s="326" t="s">
        <v>801</v>
      </c>
      <c r="G5316" s="326" t="s">
        <v>896</v>
      </c>
      <c r="H5316" s="326" t="s">
        <v>6249</v>
      </c>
      <c r="I5316" s="327">
        <v>0</v>
      </c>
      <c r="J5316" s="327">
        <v>0</v>
      </c>
      <c r="K5316" s="327">
        <v>0</v>
      </c>
      <c r="L5316" s="327">
        <v>5.54</v>
      </c>
      <c r="M5316" s="327">
        <v>0</v>
      </c>
      <c r="N5316" s="326" t="s">
        <v>7279</v>
      </c>
    </row>
    <row r="5317" spans="2:14" ht="15" hidden="1" x14ac:dyDescent="0.25">
      <c r="B5317" s="324" t="s">
        <v>19251</v>
      </c>
      <c r="C5317" s="324" t="s">
        <v>1255</v>
      </c>
      <c r="D5317" s="324" t="s">
        <v>4183</v>
      </c>
      <c r="E5317" s="324" t="s">
        <v>19252</v>
      </c>
      <c r="F5317" s="324" t="s">
        <v>801</v>
      </c>
      <c r="G5317" s="324" t="s">
        <v>896</v>
      </c>
      <c r="H5317" s="324" t="s">
        <v>6249</v>
      </c>
      <c r="I5317" s="325">
        <v>0</v>
      </c>
      <c r="J5317" s="325">
        <v>0</v>
      </c>
      <c r="K5317" s="325">
        <v>0</v>
      </c>
      <c r="L5317" s="325">
        <v>99.58</v>
      </c>
      <c r="M5317" s="325">
        <v>0</v>
      </c>
      <c r="N5317" s="324" t="s">
        <v>7279</v>
      </c>
    </row>
    <row r="5318" spans="2:14" ht="15" hidden="1" x14ac:dyDescent="0.25">
      <c r="B5318" s="326" t="s">
        <v>19253</v>
      </c>
      <c r="C5318" s="326" t="s">
        <v>1255</v>
      </c>
      <c r="D5318" s="326" t="s">
        <v>4183</v>
      </c>
      <c r="E5318" s="326" t="s">
        <v>19254</v>
      </c>
      <c r="F5318" s="326" t="s">
        <v>801</v>
      </c>
      <c r="G5318" s="326" t="s">
        <v>896</v>
      </c>
      <c r="H5318" s="326" t="s">
        <v>6249</v>
      </c>
      <c r="I5318" s="327">
        <v>0</v>
      </c>
      <c r="J5318" s="327">
        <v>0</v>
      </c>
      <c r="K5318" s="327">
        <v>0</v>
      </c>
      <c r="L5318" s="327">
        <v>0</v>
      </c>
      <c r="M5318" s="327">
        <v>0</v>
      </c>
      <c r="N5318" s="326" t="s">
        <v>7279</v>
      </c>
    </row>
    <row r="5319" spans="2:14" ht="15" hidden="1" x14ac:dyDescent="0.25">
      <c r="B5319" s="324" t="s">
        <v>19255</v>
      </c>
      <c r="C5319" s="324" t="s">
        <v>1255</v>
      </c>
      <c r="D5319" s="324" t="s">
        <v>4183</v>
      </c>
      <c r="E5319" s="324" t="s">
        <v>19256</v>
      </c>
      <c r="F5319" s="324" t="s">
        <v>800</v>
      </c>
      <c r="G5319" s="324" t="s">
        <v>896</v>
      </c>
      <c r="H5319" s="324" t="s">
        <v>6249</v>
      </c>
      <c r="I5319" s="325">
        <v>0</v>
      </c>
      <c r="J5319" s="325">
        <v>0</v>
      </c>
      <c r="K5319" s="325">
        <v>0</v>
      </c>
      <c r="L5319" s="325">
        <v>0</v>
      </c>
      <c r="M5319" s="325">
        <v>0</v>
      </c>
      <c r="N5319" s="324" t="s">
        <v>7279</v>
      </c>
    </row>
    <row r="5320" spans="2:14" ht="15" hidden="1" x14ac:dyDescent="0.25">
      <c r="B5320" s="326" t="s">
        <v>19257</v>
      </c>
      <c r="C5320" s="326" t="s">
        <v>1255</v>
      </c>
      <c r="D5320" s="326" t="s">
        <v>4183</v>
      </c>
      <c r="E5320" s="326" t="s">
        <v>19258</v>
      </c>
      <c r="F5320" s="326" t="s">
        <v>3788</v>
      </c>
      <c r="G5320" s="326" t="s">
        <v>896</v>
      </c>
      <c r="H5320" s="326" t="s">
        <v>6249</v>
      </c>
      <c r="I5320" s="327">
        <v>0</v>
      </c>
      <c r="J5320" s="327">
        <v>0</v>
      </c>
      <c r="K5320" s="327">
        <v>0</v>
      </c>
      <c r="L5320" s="327">
        <v>0</v>
      </c>
      <c r="M5320" s="327">
        <v>0</v>
      </c>
      <c r="N5320" s="326" t="s">
        <v>7279</v>
      </c>
    </row>
    <row r="5321" spans="2:14" ht="15" hidden="1" x14ac:dyDescent="0.25">
      <c r="B5321" s="324" t="s">
        <v>19259</v>
      </c>
      <c r="C5321" s="324" t="s">
        <v>1255</v>
      </c>
      <c r="D5321" s="324" t="s">
        <v>4183</v>
      </c>
      <c r="E5321" s="324" t="s">
        <v>19260</v>
      </c>
      <c r="F5321" s="324" t="s">
        <v>801</v>
      </c>
      <c r="G5321" s="324" t="s">
        <v>896</v>
      </c>
      <c r="H5321" s="324" t="s">
        <v>6249</v>
      </c>
      <c r="I5321" s="325">
        <v>0</v>
      </c>
      <c r="J5321" s="325">
        <v>0</v>
      </c>
      <c r="K5321" s="325">
        <v>0</v>
      </c>
      <c r="L5321" s="325">
        <v>0</v>
      </c>
      <c r="M5321" s="325">
        <v>0</v>
      </c>
      <c r="N5321" s="324" t="s">
        <v>7279</v>
      </c>
    </row>
    <row r="5322" spans="2:14" ht="15" hidden="1" x14ac:dyDescent="0.25">
      <c r="B5322" s="326" t="s">
        <v>19261</v>
      </c>
      <c r="C5322" s="326" t="s">
        <v>1255</v>
      </c>
      <c r="D5322" s="326" t="s">
        <v>4183</v>
      </c>
      <c r="E5322" s="326" t="s">
        <v>19262</v>
      </c>
      <c r="F5322" s="326" t="s">
        <v>801</v>
      </c>
      <c r="G5322" s="326" t="s">
        <v>896</v>
      </c>
      <c r="H5322" s="326" t="s">
        <v>6249</v>
      </c>
      <c r="I5322" s="327">
        <v>0</v>
      </c>
      <c r="J5322" s="327">
        <v>0</v>
      </c>
      <c r="K5322" s="327">
        <v>0</v>
      </c>
      <c r="L5322" s="327">
        <v>0</v>
      </c>
      <c r="M5322" s="327">
        <v>0</v>
      </c>
      <c r="N5322" s="326" t="s">
        <v>7279</v>
      </c>
    </row>
    <row r="5323" spans="2:14" ht="15" hidden="1" x14ac:dyDescent="0.25">
      <c r="B5323" s="324" t="s">
        <v>19263</v>
      </c>
      <c r="C5323" s="324" t="s">
        <v>1255</v>
      </c>
      <c r="D5323" s="324" t="s">
        <v>4183</v>
      </c>
      <c r="E5323" s="324" t="s">
        <v>19264</v>
      </c>
      <c r="F5323" s="324" t="s">
        <v>801</v>
      </c>
      <c r="G5323" s="324" t="s">
        <v>896</v>
      </c>
      <c r="H5323" s="324" t="s">
        <v>6249</v>
      </c>
      <c r="I5323" s="325">
        <v>0</v>
      </c>
      <c r="J5323" s="325">
        <v>0</v>
      </c>
      <c r="K5323" s="325">
        <v>0</v>
      </c>
      <c r="L5323" s="325">
        <v>0</v>
      </c>
      <c r="M5323" s="325">
        <v>0</v>
      </c>
      <c r="N5323" s="324" t="s">
        <v>7279</v>
      </c>
    </row>
    <row r="5324" spans="2:14" ht="15" hidden="1" x14ac:dyDescent="0.25">
      <c r="B5324" s="326" t="s">
        <v>19265</v>
      </c>
      <c r="C5324" s="326" t="s">
        <v>1255</v>
      </c>
      <c r="D5324" s="326" t="s">
        <v>4183</v>
      </c>
      <c r="E5324" s="326" t="s">
        <v>19266</v>
      </c>
      <c r="F5324" s="326" t="s">
        <v>1226</v>
      </c>
      <c r="G5324" s="326" t="s">
        <v>896</v>
      </c>
      <c r="H5324" s="326" t="s">
        <v>6249</v>
      </c>
      <c r="I5324" s="327">
        <v>0</v>
      </c>
      <c r="J5324" s="327">
        <v>0</v>
      </c>
      <c r="K5324" s="327">
        <v>0</v>
      </c>
      <c r="L5324" s="327">
        <v>0</v>
      </c>
      <c r="M5324" s="327">
        <v>0</v>
      </c>
      <c r="N5324" s="326" t="s">
        <v>7279</v>
      </c>
    </row>
    <row r="5325" spans="2:14" ht="15" hidden="1" x14ac:dyDescent="0.25">
      <c r="B5325" s="324" t="s">
        <v>19267</v>
      </c>
      <c r="C5325" s="324" t="s">
        <v>1255</v>
      </c>
      <c r="D5325" s="324" t="s">
        <v>4183</v>
      </c>
      <c r="E5325" s="324" t="s">
        <v>19268</v>
      </c>
      <c r="F5325" s="324" t="s">
        <v>2327</v>
      </c>
      <c r="G5325" s="324" t="s">
        <v>896</v>
      </c>
      <c r="H5325" s="324" t="s">
        <v>6249</v>
      </c>
      <c r="I5325" s="325">
        <v>0</v>
      </c>
      <c r="J5325" s="325">
        <v>0</v>
      </c>
      <c r="K5325" s="325">
        <v>0</v>
      </c>
      <c r="L5325" s="325">
        <v>0</v>
      </c>
      <c r="M5325" s="325">
        <v>0</v>
      </c>
      <c r="N5325" s="324" t="s">
        <v>7279</v>
      </c>
    </row>
    <row r="5326" spans="2:14" ht="15" hidden="1" x14ac:dyDescent="0.25">
      <c r="B5326" s="326" t="s">
        <v>19269</v>
      </c>
      <c r="C5326" s="326" t="s">
        <v>1255</v>
      </c>
      <c r="D5326" s="326" t="s">
        <v>4183</v>
      </c>
      <c r="E5326" s="326" t="s">
        <v>19270</v>
      </c>
      <c r="F5326" s="326" t="s">
        <v>2327</v>
      </c>
      <c r="G5326" s="326" t="s">
        <v>896</v>
      </c>
      <c r="H5326" s="326" t="s">
        <v>6249</v>
      </c>
      <c r="I5326" s="327">
        <v>0</v>
      </c>
      <c r="J5326" s="327">
        <v>0</v>
      </c>
      <c r="K5326" s="327">
        <v>0</v>
      </c>
      <c r="L5326" s="327">
        <v>0</v>
      </c>
      <c r="M5326" s="327">
        <v>0</v>
      </c>
      <c r="N5326" s="326" t="s">
        <v>7279</v>
      </c>
    </row>
    <row r="5327" spans="2:14" ht="15" hidden="1" x14ac:dyDescent="0.25">
      <c r="B5327" s="324" t="s">
        <v>19271</v>
      </c>
      <c r="C5327" s="324" t="s">
        <v>1255</v>
      </c>
      <c r="D5327" s="324" t="s">
        <v>4183</v>
      </c>
      <c r="E5327" s="324" t="s">
        <v>19272</v>
      </c>
      <c r="F5327" s="324" t="s">
        <v>801</v>
      </c>
      <c r="G5327" s="324" t="s">
        <v>896</v>
      </c>
      <c r="H5327" s="324" t="s">
        <v>6249</v>
      </c>
      <c r="I5327" s="325">
        <v>0</v>
      </c>
      <c r="J5327" s="325">
        <v>0</v>
      </c>
      <c r="K5327" s="325">
        <v>0</v>
      </c>
      <c r="L5327" s="325">
        <v>0</v>
      </c>
      <c r="M5327" s="325">
        <v>0</v>
      </c>
      <c r="N5327" s="324" t="s">
        <v>7279</v>
      </c>
    </row>
    <row r="5328" spans="2:14" ht="15" hidden="1" x14ac:dyDescent="0.25">
      <c r="B5328" s="326" t="s">
        <v>19273</v>
      </c>
      <c r="C5328" s="326" t="s">
        <v>1255</v>
      </c>
      <c r="D5328" s="326" t="s">
        <v>4183</v>
      </c>
      <c r="E5328" s="326" t="s">
        <v>19274</v>
      </c>
      <c r="F5328" s="326" t="s">
        <v>2327</v>
      </c>
      <c r="G5328" s="326" t="s">
        <v>896</v>
      </c>
      <c r="H5328" s="326" t="s">
        <v>6249</v>
      </c>
      <c r="I5328" s="327">
        <v>0</v>
      </c>
      <c r="J5328" s="327">
        <v>0</v>
      </c>
      <c r="K5328" s="327">
        <v>0</v>
      </c>
      <c r="L5328" s="327">
        <v>0</v>
      </c>
      <c r="M5328" s="327">
        <v>0</v>
      </c>
      <c r="N5328" s="326" t="s">
        <v>7279</v>
      </c>
    </row>
    <row r="5329" spans="2:14" ht="15" hidden="1" x14ac:dyDescent="0.25">
      <c r="B5329" s="324" t="s">
        <v>19275</v>
      </c>
      <c r="C5329" s="324" t="s">
        <v>1255</v>
      </c>
      <c r="D5329" s="324" t="s">
        <v>4183</v>
      </c>
      <c r="E5329" s="324" t="s">
        <v>19276</v>
      </c>
      <c r="F5329" s="324" t="s">
        <v>2327</v>
      </c>
      <c r="G5329" s="324" t="s">
        <v>896</v>
      </c>
      <c r="H5329" s="324" t="s">
        <v>6249</v>
      </c>
      <c r="I5329" s="325">
        <v>0</v>
      </c>
      <c r="J5329" s="325">
        <v>0</v>
      </c>
      <c r="K5329" s="325">
        <v>0</v>
      </c>
      <c r="L5329" s="325">
        <v>0</v>
      </c>
      <c r="M5329" s="325">
        <v>0</v>
      </c>
      <c r="N5329" s="324" t="s">
        <v>7279</v>
      </c>
    </row>
    <row r="5330" spans="2:14" ht="15" hidden="1" x14ac:dyDescent="0.25">
      <c r="B5330" s="326" t="s">
        <v>19277</v>
      </c>
      <c r="C5330" s="326" t="s">
        <v>1255</v>
      </c>
      <c r="D5330" s="326" t="s">
        <v>4183</v>
      </c>
      <c r="E5330" s="326" t="s">
        <v>19278</v>
      </c>
      <c r="F5330" s="326" t="s">
        <v>2327</v>
      </c>
      <c r="G5330" s="326" t="s">
        <v>896</v>
      </c>
      <c r="H5330" s="326" t="s">
        <v>6249</v>
      </c>
      <c r="I5330" s="327">
        <v>0</v>
      </c>
      <c r="J5330" s="327">
        <v>0</v>
      </c>
      <c r="K5330" s="327">
        <v>0</v>
      </c>
      <c r="L5330" s="327">
        <v>0</v>
      </c>
      <c r="M5330" s="327">
        <v>0</v>
      </c>
      <c r="N5330" s="326" t="s">
        <v>7279</v>
      </c>
    </row>
    <row r="5331" spans="2:14" ht="15" hidden="1" x14ac:dyDescent="0.25">
      <c r="B5331" s="324" t="s">
        <v>19279</v>
      </c>
      <c r="C5331" s="324" t="s">
        <v>1255</v>
      </c>
      <c r="D5331" s="324" t="s">
        <v>4183</v>
      </c>
      <c r="E5331" s="324" t="s">
        <v>19280</v>
      </c>
      <c r="F5331" s="324" t="s">
        <v>2327</v>
      </c>
      <c r="G5331" s="324" t="s">
        <v>896</v>
      </c>
      <c r="H5331" s="324" t="s">
        <v>6249</v>
      </c>
      <c r="I5331" s="325">
        <v>0</v>
      </c>
      <c r="J5331" s="325">
        <v>0</v>
      </c>
      <c r="K5331" s="325">
        <v>0</v>
      </c>
      <c r="L5331" s="325">
        <v>0</v>
      </c>
      <c r="M5331" s="325">
        <v>0</v>
      </c>
      <c r="N5331" s="324" t="s">
        <v>7279</v>
      </c>
    </row>
    <row r="5332" spans="2:14" ht="15" hidden="1" x14ac:dyDescent="0.25">
      <c r="B5332" s="326" t="s">
        <v>19281</v>
      </c>
      <c r="C5332" s="326" t="s">
        <v>1255</v>
      </c>
      <c r="D5332" s="326" t="s">
        <v>4183</v>
      </c>
      <c r="E5332" s="326" t="s">
        <v>19282</v>
      </c>
      <c r="F5332" s="326" t="s">
        <v>801</v>
      </c>
      <c r="G5332" s="326" t="s">
        <v>896</v>
      </c>
      <c r="H5332" s="326" t="s">
        <v>6249</v>
      </c>
      <c r="I5332" s="327">
        <v>0</v>
      </c>
      <c r="J5332" s="327">
        <v>0</v>
      </c>
      <c r="K5332" s="327">
        <v>0</v>
      </c>
      <c r="L5332" s="327">
        <v>0</v>
      </c>
      <c r="M5332" s="327">
        <v>0</v>
      </c>
      <c r="N5332" s="326" t="s">
        <v>7279</v>
      </c>
    </row>
    <row r="5333" spans="2:14" ht="15" hidden="1" x14ac:dyDescent="0.25">
      <c r="B5333" s="324" t="s">
        <v>19283</v>
      </c>
      <c r="C5333" s="324" t="s">
        <v>1255</v>
      </c>
      <c r="D5333" s="324" t="s">
        <v>4183</v>
      </c>
      <c r="E5333" s="324" t="s">
        <v>19284</v>
      </c>
      <c r="F5333" s="324" t="s">
        <v>801</v>
      </c>
      <c r="G5333" s="324" t="s">
        <v>896</v>
      </c>
      <c r="H5333" s="324" t="s">
        <v>6249</v>
      </c>
      <c r="I5333" s="325">
        <v>0</v>
      </c>
      <c r="J5333" s="325">
        <v>0</v>
      </c>
      <c r="K5333" s="325">
        <v>0</v>
      </c>
      <c r="L5333" s="325">
        <v>0</v>
      </c>
      <c r="M5333" s="325">
        <v>0</v>
      </c>
      <c r="N5333" s="324" t="s">
        <v>7279</v>
      </c>
    </row>
    <row r="5334" spans="2:14" ht="15" hidden="1" x14ac:dyDescent="0.25">
      <c r="B5334" s="326" t="s">
        <v>19285</v>
      </c>
      <c r="C5334" s="326" t="s">
        <v>1255</v>
      </c>
      <c r="D5334" s="326" t="s">
        <v>4183</v>
      </c>
      <c r="E5334" s="326" t="s">
        <v>19286</v>
      </c>
      <c r="F5334" s="326" t="s">
        <v>801</v>
      </c>
      <c r="G5334" s="326" t="s">
        <v>896</v>
      </c>
      <c r="H5334" s="326" t="s">
        <v>6249</v>
      </c>
      <c r="I5334" s="327">
        <v>0</v>
      </c>
      <c r="J5334" s="327">
        <v>0</v>
      </c>
      <c r="K5334" s="327">
        <v>0</v>
      </c>
      <c r="L5334" s="327">
        <v>0</v>
      </c>
      <c r="M5334" s="327">
        <v>0</v>
      </c>
      <c r="N5334" s="326" t="s">
        <v>7279</v>
      </c>
    </row>
    <row r="5335" spans="2:14" ht="15" hidden="1" x14ac:dyDescent="0.25">
      <c r="B5335" s="324" t="s">
        <v>19287</v>
      </c>
      <c r="C5335" s="324" t="s">
        <v>1255</v>
      </c>
      <c r="D5335" s="324" t="s">
        <v>4183</v>
      </c>
      <c r="E5335" s="324" t="s">
        <v>19288</v>
      </c>
      <c r="F5335" s="324" t="s">
        <v>801</v>
      </c>
      <c r="G5335" s="324" t="s">
        <v>896</v>
      </c>
      <c r="H5335" s="324" t="s">
        <v>6249</v>
      </c>
      <c r="I5335" s="325">
        <v>0</v>
      </c>
      <c r="J5335" s="325">
        <v>0</v>
      </c>
      <c r="K5335" s="325">
        <v>0</v>
      </c>
      <c r="L5335" s="325">
        <v>0</v>
      </c>
      <c r="M5335" s="325">
        <v>0</v>
      </c>
      <c r="N5335" s="324" t="s">
        <v>7279</v>
      </c>
    </row>
    <row r="5336" spans="2:14" ht="15" hidden="1" x14ac:dyDescent="0.25">
      <c r="B5336" s="326" t="s">
        <v>19289</v>
      </c>
      <c r="C5336" s="326" t="s">
        <v>1255</v>
      </c>
      <c r="D5336" s="326" t="s">
        <v>4183</v>
      </c>
      <c r="E5336" s="326" t="s">
        <v>19290</v>
      </c>
      <c r="F5336" s="326" t="s">
        <v>1226</v>
      </c>
      <c r="G5336" s="326" t="s">
        <v>896</v>
      </c>
      <c r="H5336" s="326" t="s">
        <v>6249</v>
      </c>
      <c r="I5336" s="327">
        <v>0</v>
      </c>
      <c r="J5336" s="327">
        <v>0</v>
      </c>
      <c r="K5336" s="327">
        <v>0</v>
      </c>
      <c r="L5336" s="327">
        <v>0</v>
      </c>
      <c r="M5336" s="327">
        <v>0</v>
      </c>
      <c r="N5336" s="326" t="s">
        <v>7279</v>
      </c>
    </row>
    <row r="5337" spans="2:14" ht="15" hidden="1" x14ac:dyDescent="0.25">
      <c r="B5337" s="324" t="s">
        <v>19291</v>
      </c>
      <c r="C5337" s="324" t="s">
        <v>1255</v>
      </c>
      <c r="D5337" s="324" t="s">
        <v>4183</v>
      </c>
      <c r="E5337" s="324" t="s">
        <v>19292</v>
      </c>
      <c r="F5337" s="324" t="s">
        <v>801</v>
      </c>
      <c r="G5337" s="324" t="s">
        <v>896</v>
      </c>
      <c r="H5337" s="324" t="s">
        <v>6249</v>
      </c>
      <c r="I5337" s="325">
        <v>0</v>
      </c>
      <c r="J5337" s="325">
        <v>0</v>
      </c>
      <c r="K5337" s="325">
        <v>0</v>
      </c>
      <c r="L5337" s="325">
        <v>0</v>
      </c>
      <c r="M5337" s="325">
        <v>0</v>
      </c>
      <c r="N5337" s="324" t="s">
        <v>7279</v>
      </c>
    </row>
    <row r="5338" spans="2:14" ht="15" hidden="1" x14ac:dyDescent="0.25">
      <c r="B5338" s="326" t="s">
        <v>19293</v>
      </c>
      <c r="C5338" s="326" t="s">
        <v>1255</v>
      </c>
      <c r="D5338" s="326" t="s">
        <v>4183</v>
      </c>
      <c r="E5338" s="326" t="s">
        <v>19294</v>
      </c>
      <c r="F5338" s="326" t="s">
        <v>1226</v>
      </c>
      <c r="G5338" s="326" t="s">
        <v>896</v>
      </c>
      <c r="H5338" s="326" t="s">
        <v>6249</v>
      </c>
      <c r="I5338" s="327">
        <v>0</v>
      </c>
      <c r="J5338" s="327">
        <v>0</v>
      </c>
      <c r="K5338" s="327">
        <v>0</v>
      </c>
      <c r="L5338" s="327">
        <v>0</v>
      </c>
      <c r="M5338" s="327">
        <v>0</v>
      </c>
      <c r="N5338" s="326" t="s">
        <v>7279</v>
      </c>
    </row>
    <row r="5339" spans="2:14" ht="15" hidden="1" x14ac:dyDescent="0.25">
      <c r="B5339" s="324" t="s">
        <v>19295</v>
      </c>
      <c r="C5339" s="324" t="s">
        <v>1255</v>
      </c>
      <c r="D5339" s="324" t="s">
        <v>4183</v>
      </c>
      <c r="E5339" s="324" t="s">
        <v>19296</v>
      </c>
      <c r="F5339" s="324" t="s">
        <v>801</v>
      </c>
      <c r="G5339" s="324" t="s">
        <v>896</v>
      </c>
      <c r="H5339" s="324" t="s">
        <v>6249</v>
      </c>
      <c r="I5339" s="325">
        <v>0</v>
      </c>
      <c r="J5339" s="325">
        <v>0</v>
      </c>
      <c r="K5339" s="325">
        <v>0</v>
      </c>
      <c r="L5339" s="325">
        <v>0</v>
      </c>
      <c r="M5339" s="325">
        <v>0</v>
      </c>
      <c r="N5339" s="324" t="s">
        <v>7279</v>
      </c>
    </row>
    <row r="5340" spans="2:14" ht="15" hidden="1" x14ac:dyDescent="0.25">
      <c r="B5340" s="326" t="s">
        <v>19297</v>
      </c>
      <c r="C5340" s="326" t="s">
        <v>1255</v>
      </c>
      <c r="D5340" s="326" t="s">
        <v>4183</v>
      </c>
      <c r="E5340" s="326" t="s">
        <v>19298</v>
      </c>
      <c r="F5340" s="326" t="s">
        <v>801</v>
      </c>
      <c r="G5340" s="326" t="s">
        <v>896</v>
      </c>
      <c r="H5340" s="326" t="s">
        <v>6249</v>
      </c>
      <c r="I5340" s="327">
        <v>0</v>
      </c>
      <c r="J5340" s="327">
        <v>0</v>
      </c>
      <c r="K5340" s="327">
        <v>0</v>
      </c>
      <c r="L5340" s="327">
        <v>0</v>
      </c>
      <c r="M5340" s="327">
        <v>0</v>
      </c>
      <c r="N5340" s="326" t="s">
        <v>7279</v>
      </c>
    </row>
    <row r="5341" spans="2:14" ht="15" hidden="1" x14ac:dyDescent="0.25">
      <c r="B5341" s="324" t="s">
        <v>19299</v>
      </c>
      <c r="C5341" s="324" t="s">
        <v>1255</v>
      </c>
      <c r="D5341" s="324" t="s">
        <v>4183</v>
      </c>
      <c r="E5341" s="324" t="s">
        <v>19300</v>
      </c>
      <c r="F5341" s="324" t="s">
        <v>801</v>
      </c>
      <c r="G5341" s="324" t="s">
        <v>896</v>
      </c>
      <c r="H5341" s="324" t="s">
        <v>6249</v>
      </c>
      <c r="I5341" s="325">
        <v>0</v>
      </c>
      <c r="J5341" s="325">
        <v>0</v>
      </c>
      <c r="K5341" s="325">
        <v>0</v>
      </c>
      <c r="L5341" s="325">
        <v>0</v>
      </c>
      <c r="M5341" s="325">
        <v>0</v>
      </c>
      <c r="N5341" s="324" t="s">
        <v>7279</v>
      </c>
    </row>
    <row r="5342" spans="2:14" ht="15" hidden="1" x14ac:dyDescent="0.25">
      <c r="B5342" s="326" t="s">
        <v>19301</v>
      </c>
      <c r="C5342" s="326" t="s">
        <v>1255</v>
      </c>
      <c r="D5342" s="326" t="s">
        <v>4183</v>
      </c>
      <c r="E5342" s="326" t="s">
        <v>19302</v>
      </c>
      <c r="F5342" s="326" t="s">
        <v>2327</v>
      </c>
      <c r="G5342" s="326" t="s">
        <v>896</v>
      </c>
      <c r="H5342" s="326" t="s">
        <v>6249</v>
      </c>
      <c r="I5342" s="327">
        <v>0</v>
      </c>
      <c r="J5342" s="327">
        <v>0</v>
      </c>
      <c r="K5342" s="327">
        <v>0</v>
      </c>
      <c r="L5342" s="327">
        <v>0</v>
      </c>
      <c r="M5342" s="327">
        <v>0</v>
      </c>
      <c r="N5342" s="326" t="s">
        <v>7279</v>
      </c>
    </row>
    <row r="5343" spans="2:14" ht="15" hidden="1" x14ac:dyDescent="0.25">
      <c r="B5343" s="324" t="s">
        <v>19303</v>
      </c>
      <c r="C5343" s="324" t="s">
        <v>1255</v>
      </c>
      <c r="D5343" s="324" t="s">
        <v>4183</v>
      </c>
      <c r="E5343" s="324" t="s">
        <v>19304</v>
      </c>
      <c r="F5343" s="324" t="s">
        <v>801</v>
      </c>
      <c r="G5343" s="324" t="s">
        <v>896</v>
      </c>
      <c r="H5343" s="324" t="s">
        <v>6249</v>
      </c>
      <c r="I5343" s="325">
        <v>0</v>
      </c>
      <c r="J5343" s="325">
        <v>0</v>
      </c>
      <c r="K5343" s="325">
        <v>0</v>
      </c>
      <c r="L5343" s="325">
        <v>0</v>
      </c>
      <c r="M5343" s="325">
        <v>0</v>
      </c>
      <c r="N5343" s="324" t="s">
        <v>7279</v>
      </c>
    </row>
    <row r="5344" spans="2:14" ht="15" hidden="1" x14ac:dyDescent="0.25">
      <c r="B5344" s="326" t="s">
        <v>19305</v>
      </c>
      <c r="C5344" s="326" t="s">
        <v>1255</v>
      </c>
      <c r="D5344" s="326" t="s">
        <v>4183</v>
      </c>
      <c r="E5344" s="326" t="s">
        <v>19306</v>
      </c>
      <c r="F5344" s="326" t="s">
        <v>801</v>
      </c>
      <c r="G5344" s="326" t="s">
        <v>896</v>
      </c>
      <c r="H5344" s="326" t="s">
        <v>6249</v>
      </c>
      <c r="I5344" s="327">
        <v>0</v>
      </c>
      <c r="J5344" s="327">
        <v>0</v>
      </c>
      <c r="K5344" s="327">
        <v>0</v>
      </c>
      <c r="L5344" s="327">
        <v>0</v>
      </c>
      <c r="M5344" s="327">
        <v>0</v>
      </c>
      <c r="N5344" s="326" t="s">
        <v>7279</v>
      </c>
    </row>
    <row r="5345" spans="2:14" ht="15" hidden="1" x14ac:dyDescent="0.25">
      <c r="B5345" s="324" t="s">
        <v>19307</v>
      </c>
      <c r="C5345" s="324" t="s">
        <v>1255</v>
      </c>
      <c r="D5345" s="324" t="s">
        <v>4183</v>
      </c>
      <c r="E5345" s="324" t="s">
        <v>19308</v>
      </c>
      <c r="F5345" s="324" t="s">
        <v>801</v>
      </c>
      <c r="G5345" s="324" t="s">
        <v>896</v>
      </c>
      <c r="H5345" s="324" t="s">
        <v>6249</v>
      </c>
      <c r="I5345" s="325">
        <v>0</v>
      </c>
      <c r="J5345" s="325">
        <v>0</v>
      </c>
      <c r="K5345" s="325">
        <v>0</v>
      </c>
      <c r="L5345" s="325">
        <v>0</v>
      </c>
      <c r="M5345" s="325">
        <v>0</v>
      </c>
      <c r="N5345" s="324" t="s">
        <v>7279</v>
      </c>
    </row>
    <row r="5346" spans="2:14" ht="15" hidden="1" x14ac:dyDescent="0.25">
      <c r="B5346" s="326" t="s">
        <v>19309</v>
      </c>
      <c r="C5346" s="326" t="s">
        <v>1255</v>
      </c>
      <c r="D5346" s="326" t="s">
        <v>4183</v>
      </c>
      <c r="E5346" s="326" t="s">
        <v>19310</v>
      </c>
      <c r="F5346" s="326" t="s">
        <v>801</v>
      </c>
      <c r="G5346" s="326" t="s">
        <v>896</v>
      </c>
      <c r="H5346" s="326" t="s">
        <v>6249</v>
      </c>
      <c r="I5346" s="327">
        <v>0</v>
      </c>
      <c r="J5346" s="327">
        <v>0</v>
      </c>
      <c r="K5346" s="327">
        <v>0</v>
      </c>
      <c r="L5346" s="327">
        <v>0</v>
      </c>
      <c r="M5346" s="327">
        <v>0</v>
      </c>
      <c r="N5346" s="326" t="s">
        <v>7279</v>
      </c>
    </row>
    <row r="5347" spans="2:14" ht="15" hidden="1" x14ac:dyDescent="0.25">
      <c r="B5347" s="324" t="s">
        <v>19311</v>
      </c>
      <c r="C5347" s="324" t="s">
        <v>1255</v>
      </c>
      <c r="D5347" s="324" t="s">
        <v>4183</v>
      </c>
      <c r="E5347" s="324" t="s">
        <v>19312</v>
      </c>
      <c r="F5347" s="324" t="s">
        <v>801</v>
      </c>
      <c r="G5347" s="324" t="s">
        <v>896</v>
      </c>
      <c r="H5347" s="324" t="s">
        <v>6249</v>
      </c>
      <c r="I5347" s="325">
        <v>0</v>
      </c>
      <c r="J5347" s="325">
        <v>0</v>
      </c>
      <c r="K5347" s="325">
        <v>0</v>
      </c>
      <c r="L5347" s="325">
        <v>0</v>
      </c>
      <c r="M5347" s="325">
        <v>0</v>
      </c>
      <c r="N5347" s="324" t="s">
        <v>7279</v>
      </c>
    </row>
    <row r="5348" spans="2:14" ht="15" hidden="1" x14ac:dyDescent="0.25">
      <c r="B5348" s="326" t="s">
        <v>19313</v>
      </c>
      <c r="C5348" s="326" t="s">
        <v>1255</v>
      </c>
      <c r="D5348" s="326" t="s">
        <v>4183</v>
      </c>
      <c r="E5348" s="326" t="s">
        <v>19314</v>
      </c>
      <c r="F5348" s="326" t="s">
        <v>801</v>
      </c>
      <c r="G5348" s="326" t="s">
        <v>896</v>
      </c>
      <c r="H5348" s="326" t="s">
        <v>6249</v>
      </c>
      <c r="I5348" s="327">
        <v>0</v>
      </c>
      <c r="J5348" s="327">
        <v>0</v>
      </c>
      <c r="K5348" s="327">
        <v>0</v>
      </c>
      <c r="L5348" s="327">
        <v>0</v>
      </c>
      <c r="M5348" s="327">
        <v>0</v>
      </c>
      <c r="N5348" s="326" t="s">
        <v>7279</v>
      </c>
    </row>
    <row r="5349" spans="2:14" ht="15" hidden="1" x14ac:dyDescent="0.25">
      <c r="B5349" s="324" t="s">
        <v>19315</v>
      </c>
      <c r="C5349" s="324" t="s">
        <v>1255</v>
      </c>
      <c r="D5349" s="324" t="s">
        <v>4183</v>
      </c>
      <c r="E5349" s="324" t="s">
        <v>19316</v>
      </c>
      <c r="F5349" s="324" t="s">
        <v>801</v>
      </c>
      <c r="G5349" s="324" t="s">
        <v>896</v>
      </c>
      <c r="H5349" s="324" t="s">
        <v>6249</v>
      </c>
      <c r="I5349" s="325">
        <v>0</v>
      </c>
      <c r="J5349" s="325">
        <v>0</v>
      </c>
      <c r="K5349" s="325">
        <v>0</v>
      </c>
      <c r="L5349" s="325">
        <v>0</v>
      </c>
      <c r="M5349" s="325">
        <v>0</v>
      </c>
      <c r="N5349" s="324" t="s">
        <v>7279</v>
      </c>
    </row>
    <row r="5350" spans="2:14" ht="15" hidden="1" x14ac:dyDescent="0.25">
      <c r="B5350" s="326" t="s">
        <v>19317</v>
      </c>
      <c r="C5350" s="326" t="s">
        <v>1255</v>
      </c>
      <c r="D5350" s="326" t="s">
        <v>4183</v>
      </c>
      <c r="E5350" s="326" t="s">
        <v>19318</v>
      </c>
      <c r="F5350" s="326" t="s">
        <v>2327</v>
      </c>
      <c r="G5350" s="326" t="s">
        <v>896</v>
      </c>
      <c r="H5350" s="326" t="s">
        <v>6249</v>
      </c>
      <c r="I5350" s="327">
        <v>0</v>
      </c>
      <c r="J5350" s="327">
        <v>0</v>
      </c>
      <c r="K5350" s="327">
        <v>0</v>
      </c>
      <c r="L5350" s="327">
        <v>0</v>
      </c>
      <c r="M5350" s="327">
        <v>0</v>
      </c>
      <c r="N5350" s="326" t="s">
        <v>7279</v>
      </c>
    </row>
    <row r="5351" spans="2:14" ht="15" hidden="1" x14ac:dyDescent="0.25">
      <c r="B5351" s="324" t="s">
        <v>19319</v>
      </c>
      <c r="C5351" s="324" t="s">
        <v>1255</v>
      </c>
      <c r="D5351" s="324" t="s">
        <v>4183</v>
      </c>
      <c r="E5351" s="324" t="s">
        <v>19320</v>
      </c>
      <c r="F5351" s="324" t="s">
        <v>801</v>
      </c>
      <c r="G5351" s="324" t="s">
        <v>896</v>
      </c>
      <c r="H5351" s="324" t="s">
        <v>6249</v>
      </c>
      <c r="I5351" s="325">
        <v>0</v>
      </c>
      <c r="J5351" s="325">
        <v>0</v>
      </c>
      <c r="K5351" s="325">
        <v>0</v>
      </c>
      <c r="L5351" s="325">
        <v>0</v>
      </c>
      <c r="M5351" s="325">
        <v>0</v>
      </c>
      <c r="N5351" s="324" t="s">
        <v>7279</v>
      </c>
    </row>
    <row r="5352" spans="2:14" ht="15" hidden="1" x14ac:dyDescent="0.25">
      <c r="B5352" s="326" t="s">
        <v>19321</v>
      </c>
      <c r="C5352" s="326" t="s">
        <v>1255</v>
      </c>
      <c r="D5352" s="326" t="s">
        <v>4183</v>
      </c>
      <c r="E5352" s="326" t="s">
        <v>19322</v>
      </c>
      <c r="F5352" s="326" t="s">
        <v>2327</v>
      </c>
      <c r="G5352" s="326" t="s">
        <v>896</v>
      </c>
      <c r="H5352" s="326" t="s">
        <v>6249</v>
      </c>
      <c r="I5352" s="327">
        <v>0</v>
      </c>
      <c r="J5352" s="327">
        <v>0</v>
      </c>
      <c r="K5352" s="327">
        <v>0</v>
      </c>
      <c r="L5352" s="327">
        <v>0</v>
      </c>
      <c r="M5352" s="327">
        <v>0</v>
      </c>
      <c r="N5352" s="326" t="s">
        <v>7279</v>
      </c>
    </row>
    <row r="5353" spans="2:14" ht="15" hidden="1" x14ac:dyDescent="0.25">
      <c r="B5353" s="324" t="s">
        <v>19323</v>
      </c>
      <c r="C5353" s="324" t="s">
        <v>1255</v>
      </c>
      <c r="D5353" s="324" t="s">
        <v>4183</v>
      </c>
      <c r="E5353" s="324" t="s">
        <v>19324</v>
      </c>
      <c r="F5353" s="324" t="s">
        <v>2327</v>
      </c>
      <c r="G5353" s="324" t="s">
        <v>896</v>
      </c>
      <c r="H5353" s="324" t="s">
        <v>6249</v>
      </c>
      <c r="I5353" s="325">
        <v>0</v>
      </c>
      <c r="J5353" s="325">
        <v>0</v>
      </c>
      <c r="K5353" s="325">
        <v>0</v>
      </c>
      <c r="L5353" s="325">
        <v>0</v>
      </c>
      <c r="M5353" s="325">
        <v>0</v>
      </c>
      <c r="N5353" s="324" t="s">
        <v>7279</v>
      </c>
    </row>
    <row r="5354" spans="2:14" ht="15" hidden="1" x14ac:dyDescent="0.25">
      <c r="B5354" s="326" t="s">
        <v>19325</v>
      </c>
      <c r="C5354" s="326" t="s">
        <v>1255</v>
      </c>
      <c r="D5354" s="326" t="s">
        <v>4183</v>
      </c>
      <c r="E5354" s="326" t="s">
        <v>19326</v>
      </c>
      <c r="F5354" s="326" t="s">
        <v>801</v>
      </c>
      <c r="G5354" s="326" t="s">
        <v>896</v>
      </c>
      <c r="H5354" s="326" t="s">
        <v>6249</v>
      </c>
      <c r="I5354" s="327">
        <v>0</v>
      </c>
      <c r="J5354" s="327">
        <v>0</v>
      </c>
      <c r="K5354" s="327">
        <v>0</v>
      </c>
      <c r="L5354" s="327">
        <v>0</v>
      </c>
      <c r="M5354" s="327">
        <v>0</v>
      </c>
      <c r="N5354" s="326" t="s">
        <v>7279</v>
      </c>
    </row>
    <row r="5355" spans="2:14" ht="15" hidden="1" x14ac:dyDescent="0.25">
      <c r="B5355" s="324" t="s">
        <v>19327</v>
      </c>
      <c r="C5355" s="324" t="s">
        <v>1255</v>
      </c>
      <c r="D5355" s="324" t="s">
        <v>4183</v>
      </c>
      <c r="E5355" s="324" t="s">
        <v>19328</v>
      </c>
      <c r="F5355" s="324" t="s">
        <v>801</v>
      </c>
      <c r="G5355" s="324" t="s">
        <v>896</v>
      </c>
      <c r="H5355" s="324" t="s">
        <v>6249</v>
      </c>
      <c r="I5355" s="325">
        <v>0</v>
      </c>
      <c r="J5355" s="325">
        <v>0</v>
      </c>
      <c r="K5355" s="325">
        <v>0</v>
      </c>
      <c r="L5355" s="325">
        <v>0</v>
      </c>
      <c r="M5355" s="325">
        <v>0</v>
      </c>
      <c r="N5355" s="324" t="s">
        <v>7279</v>
      </c>
    </row>
    <row r="5356" spans="2:14" ht="15" hidden="1" x14ac:dyDescent="0.25">
      <c r="B5356" s="326" t="s">
        <v>19329</v>
      </c>
      <c r="C5356" s="326" t="s">
        <v>1255</v>
      </c>
      <c r="D5356" s="326" t="s">
        <v>4183</v>
      </c>
      <c r="E5356" s="326" t="s">
        <v>19330</v>
      </c>
      <c r="F5356" s="326" t="s">
        <v>2327</v>
      </c>
      <c r="G5356" s="326" t="s">
        <v>896</v>
      </c>
      <c r="H5356" s="326" t="s">
        <v>6249</v>
      </c>
      <c r="I5356" s="327">
        <v>0</v>
      </c>
      <c r="J5356" s="327">
        <v>0</v>
      </c>
      <c r="K5356" s="327">
        <v>0</v>
      </c>
      <c r="L5356" s="327">
        <v>0</v>
      </c>
      <c r="M5356" s="327">
        <v>0</v>
      </c>
      <c r="N5356" s="326" t="s">
        <v>7279</v>
      </c>
    </row>
    <row r="5357" spans="2:14" ht="15" hidden="1" x14ac:dyDescent="0.25">
      <c r="B5357" s="324" t="s">
        <v>19331</v>
      </c>
      <c r="C5357" s="324" t="s">
        <v>1255</v>
      </c>
      <c r="D5357" s="324" t="s">
        <v>4183</v>
      </c>
      <c r="E5357" s="324" t="s">
        <v>19332</v>
      </c>
      <c r="F5357" s="324" t="s">
        <v>2327</v>
      </c>
      <c r="G5357" s="324" t="s">
        <v>896</v>
      </c>
      <c r="H5357" s="324" t="s">
        <v>6249</v>
      </c>
      <c r="I5357" s="325">
        <v>0</v>
      </c>
      <c r="J5357" s="325">
        <v>0</v>
      </c>
      <c r="K5357" s="325">
        <v>0</v>
      </c>
      <c r="L5357" s="325">
        <v>0</v>
      </c>
      <c r="M5357" s="325">
        <v>0</v>
      </c>
      <c r="N5357" s="324" t="s">
        <v>7279</v>
      </c>
    </row>
    <row r="5358" spans="2:14" ht="15" hidden="1" x14ac:dyDescent="0.25">
      <c r="B5358" s="326" t="s">
        <v>19333</v>
      </c>
      <c r="C5358" s="326" t="s">
        <v>1255</v>
      </c>
      <c r="D5358" s="326" t="s">
        <v>4183</v>
      </c>
      <c r="E5358" s="326" t="s">
        <v>19334</v>
      </c>
      <c r="F5358" s="326" t="s">
        <v>2599</v>
      </c>
      <c r="G5358" s="326" t="s">
        <v>896</v>
      </c>
      <c r="H5358" s="326" t="s">
        <v>6249</v>
      </c>
      <c r="I5358" s="327">
        <v>0</v>
      </c>
      <c r="J5358" s="327">
        <v>0</v>
      </c>
      <c r="K5358" s="327">
        <v>0</v>
      </c>
      <c r="L5358" s="327">
        <v>0</v>
      </c>
      <c r="M5358" s="327">
        <v>0</v>
      </c>
      <c r="N5358" s="326" t="s">
        <v>7279</v>
      </c>
    </row>
    <row r="5359" spans="2:14" ht="15" hidden="1" x14ac:dyDescent="0.25">
      <c r="B5359" s="324" t="s">
        <v>19335</v>
      </c>
      <c r="C5359" s="324" t="s">
        <v>1255</v>
      </c>
      <c r="D5359" s="324" t="s">
        <v>4183</v>
      </c>
      <c r="E5359" s="324" t="s">
        <v>19336</v>
      </c>
      <c r="F5359" s="324" t="s">
        <v>2327</v>
      </c>
      <c r="G5359" s="324" t="s">
        <v>896</v>
      </c>
      <c r="H5359" s="324" t="s">
        <v>6249</v>
      </c>
      <c r="I5359" s="325">
        <v>0</v>
      </c>
      <c r="J5359" s="325">
        <v>0</v>
      </c>
      <c r="K5359" s="325">
        <v>0</v>
      </c>
      <c r="L5359" s="325">
        <v>0</v>
      </c>
      <c r="M5359" s="325">
        <v>0</v>
      </c>
      <c r="N5359" s="324" t="s">
        <v>7279</v>
      </c>
    </row>
    <row r="5360" spans="2:14" ht="15" hidden="1" x14ac:dyDescent="0.25">
      <c r="B5360" s="326" t="s">
        <v>19337</v>
      </c>
      <c r="C5360" s="326" t="s">
        <v>1255</v>
      </c>
      <c r="D5360" s="326" t="s">
        <v>4183</v>
      </c>
      <c r="E5360" s="326" t="s">
        <v>19338</v>
      </c>
      <c r="F5360" s="326" t="s">
        <v>2618</v>
      </c>
      <c r="G5360" s="326" t="s">
        <v>896</v>
      </c>
      <c r="H5360" s="326" t="s">
        <v>6249</v>
      </c>
      <c r="I5360" s="327">
        <v>0</v>
      </c>
      <c r="J5360" s="327">
        <v>0</v>
      </c>
      <c r="K5360" s="327">
        <v>0</v>
      </c>
      <c r="L5360" s="327">
        <v>0</v>
      </c>
      <c r="M5360" s="327">
        <v>0</v>
      </c>
      <c r="N5360" s="326" t="s">
        <v>7279</v>
      </c>
    </row>
    <row r="5361" spans="2:14" ht="15" hidden="1" x14ac:dyDescent="0.25">
      <c r="B5361" s="324" t="s">
        <v>19339</v>
      </c>
      <c r="C5361" s="324" t="s">
        <v>1255</v>
      </c>
      <c r="D5361" s="324" t="s">
        <v>4183</v>
      </c>
      <c r="E5361" s="324" t="s">
        <v>19340</v>
      </c>
      <c r="F5361" s="324" t="s">
        <v>2618</v>
      </c>
      <c r="G5361" s="324" t="s">
        <v>896</v>
      </c>
      <c r="H5361" s="324" t="s">
        <v>6249</v>
      </c>
      <c r="I5361" s="325">
        <v>0</v>
      </c>
      <c r="J5361" s="325">
        <v>0</v>
      </c>
      <c r="K5361" s="325">
        <v>0</v>
      </c>
      <c r="L5361" s="325">
        <v>0</v>
      </c>
      <c r="M5361" s="325">
        <v>0</v>
      </c>
      <c r="N5361" s="324" t="s">
        <v>7279</v>
      </c>
    </row>
    <row r="5362" spans="2:14" ht="15" hidden="1" x14ac:dyDescent="0.25">
      <c r="B5362" s="326" t="s">
        <v>19341</v>
      </c>
      <c r="C5362" s="326" t="s">
        <v>1255</v>
      </c>
      <c r="D5362" s="326" t="s">
        <v>4183</v>
      </c>
      <c r="E5362" s="326" t="s">
        <v>19342</v>
      </c>
      <c r="F5362" s="326" t="s">
        <v>801</v>
      </c>
      <c r="G5362" s="326" t="s">
        <v>896</v>
      </c>
      <c r="H5362" s="326" t="s">
        <v>6249</v>
      </c>
      <c r="I5362" s="327">
        <v>0</v>
      </c>
      <c r="J5362" s="327">
        <v>0</v>
      </c>
      <c r="K5362" s="327">
        <v>0</v>
      </c>
      <c r="L5362" s="327">
        <v>0</v>
      </c>
      <c r="M5362" s="327">
        <v>0</v>
      </c>
      <c r="N5362" s="326" t="s">
        <v>7279</v>
      </c>
    </row>
    <row r="5363" spans="2:14" ht="15" hidden="1" x14ac:dyDescent="0.25">
      <c r="B5363" s="324" t="s">
        <v>19343</v>
      </c>
      <c r="C5363" s="324" t="s">
        <v>1255</v>
      </c>
      <c r="D5363" s="324" t="s">
        <v>4183</v>
      </c>
      <c r="E5363" s="324" t="s">
        <v>19344</v>
      </c>
      <c r="F5363" s="324" t="s">
        <v>801</v>
      </c>
      <c r="G5363" s="324" t="s">
        <v>896</v>
      </c>
      <c r="H5363" s="324" t="s">
        <v>6249</v>
      </c>
      <c r="I5363" s="325">
        <v>0</v>
      </c>
      <c r="J5363" s="325">
        <v>0</v>
      </c>
      <c r="K5363" s="325">
        <v>0</v>
      </c>
      <c r="L5363" s="325">
        <v>0</v>
      </c>
      <c r="M5363" s="325">
        <v>0</v>
      </c>
      <c r="N5363" s="324" t="s">
        <v>7279</v>
      </c>
    </row>
    <row r="5364" spans="2:14" ht="15" hidden="1" x14ac:dyDescent="0.25">
      <c r="B5364" s="326" t="s">
        <v>19345</v>
      </c>
      <c r="C5364" s="326" t="s">
        <v>1255</v>
      </c>
      <c r="D5364" s="326" t="s">
        <v>4183</v>
      </c>
      <c r="E5364" s="326" t="s">
        <v>19346</v>
      </c>
      <c r="F5364" s="326" t="s">
        <v>801</v>
      </c>
      <c r="G5364" s="326" t="s">
        <v>896</v>
      </c>
      <c r="H5364" s="326" t="s">
        <v>6249</v>
      </c>
      <c r="I5364" s="327">
        <v>0</v>
      </c>
      <c r="J5364" s="327">
        <v>0</v>
      </c>
      <c r="K5364" s="327">
        <v>0</v>
      </c>
      <c r="L5364" s="327">
        <v>0</v>
      </c>
      <c r="M5364" s="327">
        <v>0</v>
      </c>
      <c r="N5364" s="326" t="s">
        <v>7279</v>
      </c>
    </row>
    <row r="5365" spans="2:14" ht="15" hidden="1" x14ac:dyDescent="0.25">
      <c r="B5365" s="324" t="s">
        <v>19347</v>
      </c>
      <c r="C5365" s="324" t="s">
        <v>1255</v>
      </c>
      <c r="D5365" s="324" t="s">
        <v>4183</v>
      </c>
      <c r="E5365" s="324" t="s">
        <v>19348</v>
      </c>
      <c r="F5365" s="324" t="s">
        <v>2327</v>
      </c>
      <c r="G5365" s="324" t="s">
        <v>896</v>
      </c>
      <c r="H5365" s="324" t="s">
        <v>6249</v>
      </c>
      <c r="I5365" s="325">
        <v>0</v>
      </c>
      <c r="J5365" s="325">
        <v>0</v>
      </c>
      <c r="K5365" s="325">
        <v>0</v>
      </c>
      <c r="L5365" s="325">
        <v>0</v>
      </c>
      <c r="M5365" s="325">
        <v>0</v>
      </c>
      <c r="N5365" s="324" t="s">
        <v>7279</v>
      </c>
    </row>
    <row r="5366" spans="2:14" ht="15" hidden="1" x14ac:dyDescent="0.25">
      <c r="B5366" s="326" t="s">
        <v>19349</v>
      </c>
      <c r="C5366" s="326" t="s">
        <v>1255</v>
      </c>
      <c r="D5366" s="326" t="s">
        <v>4183</v>
      </c>
      <c r="E5366" s="326" t="s">
        <v>19350</v>
      </c>
      <c r="F5366" s="326" t="s">
        <v>2327</v>
      </c>
      <c r="G5366" s="326" t="s">
        <v>896</v>
      </c>
      <c r="H5366" s="326" t="s">
        <v>6249</v>
      </c>
      <c r="I5366" s="327">
        <v>0</v>
      </c>
      <c r="J5366" s="327">
        <v>0</v>
      </c>
      <c r="K5366" s="327">
        <v>0</v>
      </c>
      <c r="L5366" s="327">
        <v>0</v>
      </c>
      <c r="M5366" s="327">
        <v>0</v>
      </c>
      <c r="N5366" s="326" t="s">
        <v>7279</v>
      </c>
    </row>
    <row r="5367" spans="2:14" ht="15" hidden="1" x14ac:dyDescent="0.25">
      <c r="B5367" s="324" t="s">
        <v>19351</v>
      </c>
      <c r="C5367" s="324" t="s">
        <v>1255</v>
      </c>
      <c r="D5367" s="324" t="s">
        <v>4183</v>
      </c>
      <c r="E5367" s="324" t="s">
        <v>19352</v>
      </c>
      <c r="F5367" s="324" t="s">
        <v>2327</v>
      </c>
      <c r="G5367" s="324" t="s">
        <v>896</v>
      </c>
      <c r="H5367" s="324" t="s">
        <v>6249</v>
      </c>
      <c r="I5367" s="325">
        <v>0</v>
      </c>
      <c r="J5367" s="325">
        <v>0</v>
      </c>
      <c r="K5367" s="325">
        <v>0</v>
      </c>
      <c r="L5367" s="325">
        <v>0</v>
      </c>
      <c r="M5367" s="325">
        <v>0</v>
      </c>
      <c r="N5367" s="324" t="s">
        <v>7279</v>
      </c>
    </row>
    <row r="5368" spans="2:14" ht="15" hidden="1" x14ac:dyDescent="0.25">
      <c r="B5368" s="326" t="s">
        <v>19353</v>
      </c>
      <c r="C5368" s="326" t="s">
        <v>1255</v>
      </c>
      <c r="D5368" s="326" t="s">
        <v>4183</v>
      </c>
      <c r="E5368" s="326" t="s">
        <v>19354</v>
      </c>
      <c r="F5368" s="326" t="s">
        <v>2327</v>
      </c>
      <c r="G5368" s="326" t="s">
        <v>896</v>
      </c>
      <c r="H5368" s="326" t="s">
        <v>6249</v>
      </c>
      <c r="I5368" s="327">
        <v>0</v>
      </c>
      <c r="J5368" s="327">
        <v>0</v>
      </c>
      <c r="K5368" s="327">
        <v>0</v>
      </c>
      <c r="L5368" s="327">
        <v>0</v>
      </c>
      <c r="M5368" s="327">
        <v>0</v>
      </c>
      <c r="N5368" s="326" t="s">
        <v>7279</v>
      </c>
    </row>
    <row r="5369" spans="2:14" ht="15" hidden="1" x14ac:dyDescent="0.25">
      <c r="B5369" s="324" t="s">
        <v>19355</v>
      </c>
      <c r="C5369" s="324" t="s">
        <v>1255</v>
      </c>
      <c r="D5369" s="324" t="s">
        <v>4183</v>
      </c>
      <c r="E5369" s="324" t="s">
        <v>19356</v>
      </c>
      <c r="F5369" s="324" t="s">
        <v>2327</v>
      </c>
      <c r="G5369" s="324" t="s">
        <v>896</v>
      </c>
      <c r="H5369" s="324" t="s">
        <v>6249</v>
      </c>
      <c r="I5369" s="325">
        <v>0</v>
      </c>
      <c r="J5369" s="325">
        <v>0</v>
      </c>
      <c r="K5369" s="325">
        <v>0</v>
      </c>
      <c r="L5369" s="325">
        <v>0</v>
      </c>
      <c r="M5369" s="325">
        <v>0</v>
      </c>
      <c r="N5369" s="324" t="s">
        <v>7279</v>
      </c>
    </row>
    <row r="5370" spans="2:14" ht="15" hidden="1" x14ac:dyDescent="0.25">
      <c r="B5370" s="326" t="s">
        <v>19357</v>
      </c>
      <c r="C5370" s="326" t="s">
        <v>1255</v>
      </c>
      <c r="D5370" s="326" t="s">
        <v>4183</v>
      </c>
      <c r="E5370" s="326" t="s">
        <v>19358</v>
      </c>
      <c r="F5370" s="326" t="s">
        <v>2376</v>
      </c>
      <c r="G5370" s="326" t="s">
        <v>896</v>
      </c>
      <c r="H5370" s="326" t="s">
        <v>6249</v>
      </c>
      <c r="I5370" s="327">
        <v>0</v>
      </c>
      <c r="J5370" s="327">
        <v>0</v>
      </c>
      <c r="K5370" s="327">
        <v>0</v>
      </c>
      <c r="L5370" s="327">
        <v>0</v>
      </c>
      <c r="M5370" s="327">
        <v>0</v>
      </c>
      <c r="N5370" s="326" t="s">
        <v>7279</v>
      </c>
    </row>
    <row r="5371" spans="2:14" ht="15" hidden="1" x14ac:dyDescent="0.25">
      <c r="B5371" s="324" t="s">
        <v>19359</v>
      </c>
      <c r="C5371" s="324" t="s">
        <v>1255</v>
      </c>
      <c r="D5371" s="324" t="s">
        <v>4183</v>
      </c>
      <c r="E5371" s="324" t="s">
        <v>19360</v>
      </c>
      <c r="F5371" s="324" t="s">
        <v>2327</v>
      </c>
      <c r="G5371" s="324" t="s">
        <v>896</v>
      </c>
      <c r="H5371" s="324" t="s">
        <v>6249</v>
      </c>
      <c r="I5371" s="325">
        <v>0</v>
      </c>
      <c r="J5371" s="325">
        <v>0</v>
      </c>
      <c r="K5371" s="325">
        <v>0</v>
      </c>
      <c r="L5371" s="325">
        <v>0</v>
      </c>
      <c r="M5371" s="325">
        <v>0</v>
      </c>
      <c r="N5371" s="324" t="s">
        <v>7279</v>
      </c>
    </row>
    <row r="5372" spans="2:14" ht="15" hidden="1" x14ac:dyDescent="0.25">
      <c r="B5372" s="326" t="s">
        <v>19361</v>
      </c>
      <c r="C5372" s="326" t="s">
        <v>1255</v>
      </c>
      <c r="D5372" s="326" t="s">
        <v>4183</v>
      </c>
      <c r="E5372" s="326" t="s">
        <v>19362</v>
      </c>
      <c r="F5372" s="326" t="s">
        <v>801</v>
      </c>
      <c r="G5372" s="326" t="s">
        <v>896</v>
      </c>
      <c r="H5372" s="326" t="s">
        <v>6249</v>
      </c>
      <c r="I5372" s="327">
        <v>0</v>
      </c>
      <c r="J5372" s="327">
        <v>0</v>
      </c>
      <c r="K5372" s="327">
        <v>0</v>
      </c>
      <c r="L5372" s="327">
        <v>0</v>
      </c>
      <c r="M5372" s="327">
        <v>0</v>
      </c>
      <c r="N5372" s="326" t="s">
        <v>7279</v>
      </c>
    </row>
    <row r="5373" spans="2:14" ht="15" hidden="1" x14ac:dyDescent="0.25">
      <c r="B5373" s="324" t="s">
        <v>19363</v>
      </c>
      <c r="C5373" s="324" t="s">
        <v>1255</v>
      </c>
      <c r="D5373" s="324" t="s">
        <v>4183</v>
      </c>
      <c r="E5373" s="324" t="s">
        <v>19364</v>
      </c>
      <c r="F5373" s="324" t="s">
        <v>2327</v>
      </c>
      <c r="G5373" s="324" t="s">
        <v>896</v>
      </c>
      <c r="H5373" s="324" t="s">
        <v>6249</v>
      </c>
      <c r="I5373" s="325">
        <v>0</v>
      </c>
      <c r="J5373" s="325">
        <v>0</v>
      </c>
      <c r="K5373" s="325">
        <v>0</v>
      </c>
      <c r="L5373" s="325">
        <v>0</v>
      </c>
      <c r="M5373" s="325">
        <v>0</v>
      </c>
      <c r="N5373" s="324" t="s">
        <v>7279</v>
      </c>
    </row>
    <row r="5374" spans="2:14" ht="15" hidden="1" x14ac:dyDescent="0.25">
      <c r="B5374" s="326" t="s">
        <v>19365</v>
      </c>
      <c r="C5374" s="326" t="s">
        <v>1255</v>
      </c>
      <c r="D5374" s="326" t="s">
        <v>4183</v>
      </c>
      <c r="E5374" s="326" t="s">
        <v>19366</v>
      </c>
      <c r="F5374" s="326" t="s">
        <v>2327</v>
      </c>
      <c r="G5374" s="326" t="s">
        <v>896</v>
      </c>
      <c r="H5374" s="326" t="s">
        <v>6249</v>
      </c>
      <c r="I5374" s="327">
        <v>0</v>
      </c>
      <c r="J5374" s="327">
        <v>0</v>
      </c>
      <c r="K5374" s="327">
        <v>0</v>
      </c>
      <c r="L5374" s="327">
        <v>0</v>
      </c>
      <c r="M5374" s="327">
        <v>0</v>
      </c>
      <c r="N5374" s="326" t="s">
        <v>7279</v>
      </c>
    </row>
    <row r="5375" spans="2:14" ht="15" hidden="1" x14ac:dyDescent="0.25">
      <c r="B5375" s="324" t="s">
        <v>19367</v>
      </c>
      <c r="C5375" s="324" t="s">
        <v>1255</v>
      </c>
      <c r="D5375" s="324" t="s">
        <v>4183</v>
      </c>
      <c r="E5375" s="324" t="s">
        <v>19368</v>
      </c>
      <c r="F5375" s="324" t="s">
        <v>801</v>
      </c>
      <c r="G5375" s="324" t="s">
        <v>896</v>
      </c>
      <c r="H5375" s="324" t="s">
        <v>6249</v>
      </c>
      <c r="I5375" s="325">
        <v>0</v>
      </c>
      <c r="J5375" s="325">
        <v>0</v>
      </c>
      <c r="K5375" s="325">
        <v>0</v>
      </c>
      <c r="L5375" s="325">
        <v>0</v>
      </c>
      <c r="M5375" s="325">
        <v>0</v>
      </c>
      <c r="N5375" s="324" t="s">
        <v>7279</v>
      </c>
    </row>
    <row r="5376" spans="2:14" ht="15" hidden="1" x14ac:dyDescent="0.25">
      <c r="B5376" s="326" t="s">
        <v>19369</v>
      </c>
      <c r="C5376" s="326" t="s">
        <v>1255</v>
      </c>
      <c r="D5376" s="326" t="s">
        <v>4183</v>
      </c>
      <c r="E5376" s="326" t="s">
        <v>19370</v>
      </c>
      <c r="F5376" s="326" t="s">
        <v>801</v>
      </c>
      <c r="G5376" s="326" t="s">
        <v>896</v>
      </c>
      <c r="H5376" s="326" t="s">
        <v>6249</v>
      </c>
      <c r="I5376" s="327">
        <v>0</v>
      </c>
      <c r="J5376" s="327">
        <v>0</v>
      </c>
      <c r="K5376" s="327">
        <v>0</v>
      </c>
      <c r="L5376" s="327">
        <v>0</v>
      </c>
      <c r="M5376" s="327">
        <v>0</v>
      </c>
      <c r="N5376" s="326" t="s">
        <v>7279</v>
      </c>
    </row>
    <row r="5377" spans="2:14" ht="15" hidden="1" x14ac:dyDescent="0.25">
      <c r="B5377" s="324" t="s">
        <v>19371</v>
      </c>
      <c r="C5377" s="324" t="s">
        <v>1255</v>
      </c>
      <c r="D5377" s="324" t="s">
        <v>4183</v>
      </c>
      <c r="E5377" s="324" t="s">
        <v>19372</v>
      </c>
      <c r="F5377" s="324" t="s">
        <v>801</v>
      </c>
      <c r="G5377" s="324" t="s">
        <v>896</v>
      </c>
      <c r="H5377" s="324" t="s">
        <v>6249</v>
      </c>
      <c r="I5377" s="325">
        <v>0</v>
      </c>
      <c r="J5377" s="325">
        <v>0</v>
      </c>
      <c r="K5377" s="325">
        <v>0</v>
      </c>
      <c r="L5377" s="325">
        <v>0</v>
      </c>
      <c r="M5377" s="325">
        <v>0</v>
      </c>
      <c r="N5377" s="324" t="s">
        <v>7279</v>
      </c>
    </row>
    <row r="5378" spans="2:14" ht="15" hidden="1" x14ac:dyDescent="0.25">
      <c r="B5378" s="326" t="s">
        <v>19373</v>
      </c>
      <c r="C5378" s="326" t="s">
        <v>1255</v>
      </c>
      <c r="D5378" s="326" t="s">
        <v>4183</v>
      </c>
      <c r="E5378" s="326" t="s">
        <v>19374</v>
      </c>
      <c r="F5378" s="326" t="s">
        <v>801</v>
      </c>
      <c r="G5378" s="326" t="s">
        <v>896</v>
      </c>
      <c r="H5378" s="326" t="s">
        <v>6249</v>
      </c>
      <c r="I5378" s="327">
        <v>0</v>
      </c>
      <c r="J5378" s="327">
        <v>0</v>
      </c>
      <c r="K5378" s="327">
        <v>0</v>
      </c>
      <c r="L5378" s="327">
        <v>0</v>
      </c>
      <c r="M5378" s="327">
        <v>0</v>
      </c>
      <c r="N5378" s="326" t="s">
        <v>7279</v>
      </c>
    </row>
    <row r="5379" spans="2:14" ht="15" hidden="1" x14ac:dyDescent="0.25">
      <c r="B5379" s="324" t="s">
        <v>19375</v>
      </c>
      <c r="C5379" s="324" t="s">
        <v>1255</v>
      </c>
      <c r="D5379" s="324" t="s">
        <v>4183</v>
      </c>
      <c r="E5379" s="324" t="s">
        <v>19376</v>
      </c>
      <c r="F5379" s="324" t="s">
        <v>3788</v>
      </c>
      <c r="G5379" s="324" t="s">
        <v>896</v>
      </c>
      <c r="H5379" s="324" t="s">
        <v>6249</v>
      </c>
      <c r="I5379" s="325">
        <v>0</v>
      </c>
      <c r="J5379" s="325">
        <v>0</v>
      </c>
      <c r="K5379" s="325">
        <v>0</v>
      </c>
      <c r="L5379" s="325">
        <v>0</v>
      </c>
      <c r="M5379" s="325">
        <v>0</v>
      </c>
      <c r="N5379" s="324" t="s">
        <v>7279</v>
      </c>
    </row>
    <row r="5380" spans="2:14" ht="15" hidden="1" x14ac:dyDescent="0.25">
      <c r="B5380" s="326" t="s">
        <v>19377</v>
      </c>
      <c r="C5380" s="326" t="s">
        <v>1255</v>
      </c>
      <c r="D5380" s="326" t="s">
        <v>4183</v>
      </c>
      <c r="E5380" s="326" t="s">
        <v>19378</v>
      </c>
      <c r="F5380" s="326" t="s">
        <v>1226</v>
      </c>
      <c r="G5380" s="326" t="s">
        <v>896</v>
      </c>
      <c r="H5380" s="326" t="s">
        <v>6249</v>
      </c>
      <c r="I5380" s="327">
        <v>0</v>
      </c>
      <c r="J5380" s="327">
        <v>0</v>
      </c>
      <c r="K5380" s="327">
        <v>0</v>
      </c>
      <c r="L5380" s="327">
        <v>0</v>
      </c>
      <c r="M5380" s="327">
        <v>0</v>
      </c>
      <c r="N5380" s="326" t="s">
        <v>7279</v>
      </c>
    </row>
    <row r="5381" spans="2:14" ht="15" hidden="1" x14ac:dyDescent="0.25">
      <c r="B5381" s="324" t="s">
        <v>19379</v>
      </c>
      <c r="C5381" s="324" t="s">
        <v>1255</v>
      </c>
      <c r="D5381" s="324" t="s">
        <v>4183</v>
      </c>
      <c r="E5381" s="324" t="s">
        <v>19380</v>
      </c>
      <c r="F5381" s="324" t="s">
        <v>801</v>
      </c>
      <c r="G5381" s="324" t="s">
        <v>896</v>
      </c>
      <c r="H5381" s="324" t="s">
        <v>6249</v>
      </c>
      <c r="I5381" s="325">
        <v>0</v>
      </c>
      <c r="J5381" s="325">
        <v>0</v>
      </c>
      <c r="K5381" s="325">
        <v>0</v>
      </c>
      <c r="L5381" s="325">
        <v>0</v>
      </c>
      <c r="M5381" s="325">
        <v>0</v>
      </c>
      <c r="N5381" s="324" t="s">
        <v>7279</v>
      </c>
    </row>
    <row r="5382" spans="2:14" ht="15" hidden="1" x14ac:dyDescent="0.25">
      <c r="B5382" s="326" t="s">
        <v>19381</v>
      </c>
      <c r="C5382" s="326" t="s">
        <v>1255</v>
      </c>
      <c r="D5382" s="326" t="s">
        <v>4183</v>
      </c>
      <c r="E5382" s="326" t="s">
        <v>19382</v>
      </c>
      <c r="F5382" s="326" t="s">
        <v>801</v>
      </c>
      <c r="G5382" s="326" t="s">
        <v>896</v>
      </c>
      <c r="H5382" s="326" t="s">
        <v>6249</v>
      </c>
      <c r="I5382" s="327">
        <v>0</v>
      </c>
      <c r="J5382" s="327">
        <v>0</v>
      </c>
      <c r="K5382" s="327">
        <v>0</v>
      </c>
      <c r="L5382" s="327">
        <v>0</v>
      </c>
      <c r="M5382" s="327">
        <v>0</v>
      </c>
      <c r="N5382" s="326" t="s">
        <v>7279</v>
      </c>
    </row>
    <row r="5383" spans="2:14" ht="15" hidden="1" x14ac:dyDescent="0.25">
      <c r="B5383" s="324" t="s">
        <v>19383</v>
      </c>
      <c r="C5383" s="324" t="s">
        <v>1255</v>
      </c>
      <c r="D5383" s="324" t="s">
        <v>4183</v>
      </c>
      <c r="E5383" s="324" t="s">
        <v>19384</v>
      </c>
      <c r="F5383" s="324" t="s">
        <v>801</v>
      </c>
      <c r="G5383" s="324" t="s">
        <v>896</v>
      </c>
      <c r="H5383" s="324" t="s">
        <v>6249</v>
      </c>
      <c r="I5383" s="325">
        <v>0</v>
      </c>
      <c r="J5383" s="325">
        <v>0</v>
      </c>
      <c r="K5383" s="325">
        <v>0</v>
      </c>
      <c r="L5383" s="325">
        <v>0</v>
      </c>
      <c r="M5383" s="325">
        <v>0</v>
      </c>
      <c r="N5383" s="324" t="s">
        <v>7279</v>
      </c>
    </row>
    <row r="5384" spans="2:14" ht="15" hidden="1" x14ac:dyDescent="0.25">
      <c r="B5384" s="326" t="s">
        <v>19385</v>
      </c>
      <c r="C5384" s="326" t="s">
        <v>1255</v>
      </c>
      <c r="D5384" s="326" t="s">
        <v>4183</v>
      </c>
      <c r="E5384" s="326" t="s">
        <v>19386</v>
      </c>
      <c r="F5384" s="326" t="s">
        <v>801</v>
      </c>
      <c r="G5384" s="326" t="s">
        <v>896</v>
      </c>
      <c r="H5384" s="326" t="s">
        <v>6249</v>
      </c>
      <c r="I5384" s="327">
        <v>0</v>
      </c>
      <c r="J5384" s="327">
        <v>0</v>
      </c>
      <c r="K5384" s="327">
        <v>0</v>
      </c>
      <c r="L5384" s="327">
        <v>0</v>
      </c>
      <c r="M5384" s="327">
        <v>0</v>
      </c>
      <c r="N5384" s="326" t="s">
        <v>7279</v>
      </c>
    </row>
    <row r="5385" spans="2:14" ht="15" hidden="1" x14ac:dyDescent="0.25">
      <c r="B5385" s="324" t="s">
        <v>19387</v>
      </c>
      <c r="C5385" s="324" t="s">
        <v>1255</v>
      </c>
      <c r="D5385" s="324" t="s">
        <v>4183</v>
      </c>
      <c r="E5385" s="324" t="s">
        <v>19388</v>
      </c>
      <c r="F5385" s="324" t="s">
        <v>801</v>
      </c>
      <c r="G5385" s="324" t="s">
        <v>896</v>
      </c>
      <c r="H5385" s="324" t="s">
        <v>6249</v>
      </c>
      <c r="I5385" s="325">
        <v>0</v>
      </c>
      <c r="J5385" s="325">
        <v>0</v>
      </c>
      <c r="K5385" s="325">
        <v>0</v>
      </c>
      <c r="L5385" s="325">
        <v>0</v>
      </c>
      <c r="M5385" s="325">
        <v>0</v>
      </c>
      <c r="N5385" s="324" t="s">
        <v>7279</v>
      </c>
    </row>
    <row r="5386" spans="2:14" ht="15" hidden="1" x14ac:dyDescent="0.25">
      <c r="B5386" s="326" t="s">
        <v>19389</v>
      </c>
      <c r="C5386" s="326" t="s">
        <v>1255</v>
      </c>
      <c r="D5386" s="326" t="s">
        <v>4183</v>
      </c>
      <c r="E5386" s="326" t="s">
        <v>19390</v>
      </c>
      <c r="F5386" s="326" t="s">
        <v>801</v>
      </c>
      <c r="G5386" s="326" t="s">
        <v>896</v>
      </c>
      <c r="H5386" s="326" t="s">
        <v>6249</v>
      </c>
      <c r="I5386" s="327">
        <v>0</v>
      </c>
      <c r="J5386" s="327">
        <v>0</v>
      </c>
      <c r="K5386" s="327">
        <v>0</v>
      </c>
      <c r="L5386" s="327">
        <v>0</v>
      </c>
      <c r="M5386" s="327">
        <v>0</v>
      </c>
      <c r="N5386" s="326" t="s">
        <v>7279</v>
      </c>
    </row>
    <row r="5387" spans="2:14" ht="15" hidden="1" x14ac:dyDescent="0.25">
      <c r="B5387" s="324" t="s">
        <v>19391</v>
      </c>
      <c r="C5387" s="324" t="s">
        <v>1255</v>
      </c>
      <c r="D5387" s="324" t="s">
        <v>4183</v>
      </c>
      <c r="E5387" s="324" t="s">
        <v>19392</v>
      </c>
      <c r="F5387" s="324" t="s">
        <v>801</v>
      </c>
      <c r="G5387" s="324" t="s">
        <v>896</v>
      </c>
      <c r="H5387" s="324" t="s">
        <v>6249</v>
      </c>
      <c r="I5387" s="325">
        <v>0</v>
      </c>
      <c r="J5387" s="325">
        <v>0</v>
      </c>
      <c r="K5387" s="325">
        <v>0</v>
      </c>
      <c r="L5387" s="325">
        <v>0</v>
      </c>
      <c r="M5387" s="325">
        <v>0</v>
      </c>
      <c r="N5387" s="324" t="s">
        <v>7279</v>
      </c>
    </row>
    <row r="5388" spans="2:14" ht="15" hidden="1" x14ac:dyDescent="0.25">
      <c r="B5388" s="326" t="s">
        <v>19393</v>
      </c>
      <c r="C5388" s="326" t="s">
        <v>1255</v>
      </c>
      <c r="D5388" s="326" t="s">
        <v>4183</v>
      </c>
      <c r="E5388" s="326" t="s">
        <v>19394</v>
      </c>
      <c r="F5388" s="326" t="s">
        <v>801</v>
      </c>
      <c r="G5388" s="326" t="s">
        <v>896</v>
      </c>
      <c r="H5388" s="326" t="s">
        <v>6249</v>
      </c>
      <c r="I5388" s="327">
        <v>0</v>
      </c>
      <c r="J5388" s="327">
        <v>0</v>
      </c>
      <c r="K5388" s="327">
        <v>0</v>
      </c>
      <c r="L5388" s="327">
        <v>0</v>
      </c>
      <c r="M5388" s="327">
        <v>0</v>
      </c>
      <c r="N5388" s="326" t="s">
        <v>7279</v>
      </c>
    </row>
    <row r="5389" spans="2:14" ht="15" hidden="1" x14ac:dyDescent="0.25">
      <c r="B5389" s="324" t="s">
        <v>19395</v>
      </c>
      <c r="C5389" s="324" t="s">
        <v>1255</v>
      </c>
      <c r="D5389" s="324" t="s">
        <v>4183</v>
      </c>
      <c r="E5389" s="324" t="s">
        <v>19396</v>
      </c>
      <c r="F5389" s="324" t="s">
        <v>801</v>
      </c>
      <c r="G5389" s="324" t="s">
        <v>896</v>
      </c>
      <c r="H5389" s="324" t="s">
        <v>6249</v>
      </c>
      <c r="I5389" s="325">
        <v>0</v>
      </c>
      <c r="J5389" s="325">
        <v>0</v>
      </c>
      <c r="K5389" s="325">
        <v>0</v>
      </c>
      <c r="L5389" s="325">
        <v>0</v>
      </c>
      <c r="M5389" s="325">
        <v>0</v>
      </c>
      <c r="N5389" s="324" t="s">
        <v>7279</v>
      </c>
    </row>
    <row r="5390" spans="2:14" ht="15" hidden="1" x14ac:dyDescent="0.25">
      <c r="B5390" s="326" t="s">
        <v>19397</v>
      </c>
      <c r="C5390" s="326" t="s">
        <v>1255</v>
      </c>
      <c r="D5390" s="326" t="s">
        <v>4183</v>
      </c>
      <c r="E5390" s="326" t="s">
        <v>19398</v>
      </c>
      <c r="F5390" s="326" t="s">
        <v>801</v>
      </c>
      <c r="G5390" s="326" t="s">
        <v>896</v>
      </c>
      <c r="H5390" s="326" t="s">
        <v>6249</v>
      </c>
      <c r="I5390" s="327">
        <v>0</v>
      </c>
      <c r="J5390" s="327">
        <v>0</v>
      </c>
      <c r="K5390" s="327">
        <v>0</v>
      </c>
      <c r="L5390" s="327">
        <v>0</v>
      </c>
      <c r="M5390" s="327">
        <v>0</v>
      </c>
      <c r="N5390" s="326" t="s">
        <v>7279</v>
      </c>
    </row>
    <row r="5391" spans="2:14" ht="15" hidden="1" x14ac:dyDescent="0.25">
      <c r="B5391" s="324" t="s">
        <v>19399</v>
      </c>
      <c r="C5391" s="324" t="s">
        <v>1255</v>
      </c>
      <c r="D5391" s="324" t="s">
        <v>4183</v>
      </c>
      <c r="E5391" s="324" t="s">
        <v>19400</v>
      </c>
      <c r="F5391" s="324" t="s">
        <v>2327</v>
      </c>
      <c r="G5391" s="324" t="s">
        <v>896</v>
      </c>
      <c r="H5391" s="324" t="s">
        <v>6249</v>
      </c>
      <c r="I5391" s="325">
        <v>0</v>
      </c>
      <c r="J5391" s="325">
        <v>0</v>
      </c>
      <c r="K5391" s="325">
        <v>0</v>
      </c>
      <c r="L5391" s="325">
        <v>0</v>
      </c>
      <c r="M5391" s="325">
        <v>0</v>
      </c>
      <c r="N5391" s="324" t="s">
        <v>7279</v>
      </c>
    </row>
    <row r="5392" spans="2:14" ht="15" hidden="1" x14ac:dyDescent="0.25">
      <c r="B5392" s="326" t="s">
        <v>19401</v>
      </c>
      <c r="C5392" s="326" t="s">
        <v>1255</v>
      </c>
      <c r="D5392" s="326" t="s">
        <v>4183</v>
      </c>
      <c r="E5392" s="326" t="s">
        <v>19402</v>
      </c>
      <c r="F5392" s="326" t="s">
        <v>801</v>
      </c>
      <c r="G5392" s="326" t="s">
        <v>896</v>
      </c>
      <c r="H5392" s="326" t="s">
        <v>6249</v>
      </c>
      <c r="I5392" s="327">
        <v>0</v>
      </c>
      <c r="J5392" s="327">
        <v>0</v>
      </c>
      <c r="K5392" s="327">
        <v>0</v>
      </c>
      <c r="L5392" s="327">
        <v>0</v>
      </c>
      <c r="M5392" s="327">
        <v>0</v>
      </c>
      <c r="N5392" s="326" t="s">
        <v>7279</v>
      </c>
    </row>
    <row r="5393" spans="1:14" ht="15" hidden="1" x14ac:dyDescent="0.25">
      <c r="A5393" s="216" t="e">
        <f>VLOOKUP(B5393,CONTAGEM!B:B,1,0)</f>
        <v>#N/A</v>
      </c>
      <c r="B5393" s="324" t="s">
        <v>19403</v>
      </c>
      <c r="C5393" s="324" t="s">
        <v>1255</v>
      </c>
      <c r="D5393" s="324" t="s">
        <v>4183</v>
      </c>
      <c r="E5393" s="324" t="s">
        <v>19404</v>
      </c>
      <c r="F5393" s="324" t="s">
        <v>801</v>
      </c>
      <c r="G5393" s="324" t="s">
        <v>896</v>
      </c>
      <c r="H5393" s="324" t="s">
        <v>6249</v>
      </c>
      <c r="I5393" s="325">
        <v>0</v>
      </c>
      <c r="J5393" s="325">
        <v>0</v>
      </c>
      <c r="K5393" s="325">
        <v>0</v>
      </c>
      <c r="L5393" s="325">
        <v>0</v>
      </c>
      <c r="M5393" s="325">
        <v>0</v>
      </c>
      <c r="N5393" s="324" t="s">
        <v>7279</v>
      </c>
    </row>
    <row r="5394" spans="1:14" ht="15" hidden="1" x14ac:dyDescent="0.25">
      <c r="A5394" s="216" t="e">
        <f>VLOOKUP(B5394,CONTAGEM!B:B,1,0)</f>
        <v>#N/A</v>
      </c>
      <c r="B5394" s="326" t="s">
        <v>19405</v>
      </c>
      <c r="C5394" s="326" t="s">
        <v>1255</v>
      </c>
      <c r="D5394" s="326" t="s">
        <v>4183</v>
      </c>
      <c r="E5394" s="326" t="s">
        <v>19406</v>
      </c>
      <c r="F5394" s="326" t="s">
        <v>801</v>
      </c>
      <c r="G5394" s="326" t="s">
        <v>896</v>
      </c>
      <c r="H5394" s="326" t="s">
        <v>6249</v>
      </c>
      <c r="I5394" s="327">
        <v>0</v>
      </c>
      <c r="J5394" s="327">
        <v>0</v>
      </c>
      <c r="K5394" s="327">
        <v>0</v>
      </c>
      <c r="L5394" s="327">
        <v>0</v>
      </c>
      <c r="M5394" s="327">
        <v>0</v>
      </c>
      <c r="N5394" s="326" t="s">
        <v>7279</v>
      </c>
    </row>
    <row r="5395" spans="1:14" ht="15" hidden="1" x14ac:dyDescent="0.25">
      <c r="A5395" s="216" t="e">
        <f>VLOOKUP(B5395,CONTAGEM!B:B,1,0)</f>
        <v>#N/A</v>
      </c>
      <c r="B5395" s="324" t="s">
        <v>21815</v>
      </c>
      <c r="C5395" s="324" t="s">
        <v>1255</v>
      </c>
      <c r="D5395" s="324" t="s">
        <v>4183</v>
      </c>
      <c r="E5395" s="324" t="s">
        <v>21816</v>
      </c>
      <c r="F5395" s="324" t="s">
        <v>801</v>
      </c>
      <c r="G5395" s="324" t="s">
        <v>896</v>
      </c>
      <c r="H5395" s="324" t="s">
        <v>6249</v>
      </c>
      <c r="I5395" s="325">
        <v>0</v>
      </c>
      <c r="J5395" s="325">
        <v>0</v>
      </c>
      <c r="K5395" s="325">
        <v>0</v>
      </c>
      <c r="L5395" s="325">
        <v>0</v>
      </c>
      <c r="M5395" s="325">
        <v>0</v>
      </c>
      <c r="N5395" s="324" t="s">
        <v>7279</v>
      </c>
    </row>
    <row r="5396" spans="1:14" ht="15" hidden="1" x14ac:dyDescent="0.25">
      <c r="A5396" s="216" t="e">
        <f>VLOOKUP(B5396,CONTAGEM!B:B,1,0)</f>
        <v>#N/A</v>
      </c>
      <c r="B5396" s="326" t="s">
        <v>19407</v>
      </c>
      <c r="C5396" s="326" t="s">
        <v>1255</v>
      </c>
      <c r="D5396" s="326" t="s">
        <v>4183</v>
      </c>
      <c r="E5396" s="326" t="s">
        <v>19408</v>
      </c>
      <c r="F5396" s="326" t="s">
        <v>2327</v>
      </c>
      <c r="G5396" s="326" t="s">
        <v>896</v>
      </c>
      <c r="H5396" s="326" t="s">
        <v>6249</v>
      </c>
      <c r="I5396" s="327">
        <v>0</v>
      </c>
      <c r="J5396" s="327">
        <v>0</v>
      </c>
      <c r="K5396" s="327">
        <v>0</v>
      </c>
      <c r="L5396" s="327">
        <v>0</v>
      </c>
      <c r="M5396" s="327">
        <v>0</v>
      </c>
      <c r="N5396" s="326" t="s">
        <v>7279</v>
      </c>
    </row>
    <row r="5397" spans="1:14" ht="15" hidden="1" x14ac:dyDescent="0.25">
      <c r="A5397" s="216" t="e">
        <f>VLOOKUP(B5397,CONTAGEM!B:B,1,0)</f>
        <v>#N/A</v>
      </c>
      <c r="B5397" s="324" t="s">
        <v>19409</v>
      </c>
      <c r="C5397" s="324" t="s">
        <v>1255</v>
      </c>
      <c r="D5397" s="324" t="s">
        <v>4183</v>
      </c>
      <c r="E5397" s="324" t="s">
        <v>19410</v>
      </c>
      <c r="F5397" s="324" t="s">
        <v>2327</v>
      </c>
      <c r="G5397" s="324" t="s">
        <v>896</v>
      </c>
      <c r="H5397" s="324" t="s">
        <v>6249</v>
      </c>
      <c r="I5397" s="325">
        <v>0</v>
      </c>
      <c r="J5397" s="325">
        <v>0</v>
      </c>
      <c r="K5397" s="325">
        <v>0</v>
      </c>
      <c r="L5397" s="325">
        <v>0</v>
      </c>
      <c r="M5397" s="325">
        <v>0</v>
      </c>
      <c r="N5397" s="324" t="s">
        <v>7279</v>
      </c>
    </row>
    <row r="5398" spans="1:14" ht="15" hidden="1" x14ac:dyDescent="0.25">
      <c r="A5398" s="216" t="e">
        <f>VLOOKUP(B5398,CONTAGEM!B:B,1,0)</f>
        <v>#N/A</v>
      </c>
      <c r="B5398" s="326" t="s">
        <v>21817</v>
      </c>
      <c r="C5398" s="326" t="s">
        <v>1255</v>
      </c>
      <c r="D5398" s="326" t="s">
        <v>4183</v>
      </c>
      <c r="E5398" s="326" t="s">
        <v>21818</v>
      </c>
      <c r="F5398" s="326" t="s">
        <v>801</v>
      </c>
      <c r="G5398" s="326" t="s">
        <v>896</v>
      </c>
      <c r="H5398" s="326" t="s">
        <v>6249</v>
      </c>
      <c r="I5398" s="327">
        <v>0</v>
      </c>
      <c r="J5398" s="327">
        <v>0</v>
      </c>
      <c r="K5398" s="327">
        <v>0</v>
      </c>
      <c r="L5398" s="327">
        <v>0</v>
      </c>
      <c r="M5398" s="327">
        <v>0</v>
      </c>
      <c r="N5398" s="326" t="s">
        <v>7279</v>
      </c>
    </row>
    <row r="5399" spans="1:14" ht="15" hidden="1" x14ac:dyDescent="0.25">
      <c r="A5399" s="216" t="e">
        <f>VLOOKUP(B5399,CONTAGEM!B:B,1,0)</f>
        <v>#N/A</v>
      </c>
      <c r="B5399" s="324" t="s">
        <v>19411</v>
      </c>
      <c r="C5399" s="324" t="s">
        <v>1255</v>
      </c>
      <c r="D5399" s="324" t="s">
        <v>4183</v>
      </c>
      <c r="E5399" s="324" t="s">
        <v>19412</v>
      </c>
      <c r="F5399" s="324" t="s">
        <v>801</v>
      </c>
      <c r="G5399" s="324" t="s">
        <v>896</v>
      </c>
      <c r="H5399" s="324" t="s">
        <v>6249</v>
      </c>
      <c r="I5399" s="325">
        <v>0</v>
      </c>
      <c r="J5399" s="325">
        <v>0</v>
      </c>
      <c r="K5399" s="325">
        <v>0</v>
      </c>
      <c r="L5399" s="325">
        <v>0</v>
      </c>
      <c r="M5399" s="325">
        <v>0</v>
      </c>
      <c r="N5399" s="324" t="s">
        <v>7279</v>
      </c>
    </row>
    <row r="5400" spans="1:14" ht="15" hidden="1" x14ac:dyDescent="0.25">
      <c r="A5400" s="216" t="e">
        <f>VLOOKUP(B5400,CONTAGEM!B:B,1,0)</f>
        <v>#N/A</v>
      </c>
      <c r="B5400" s="326" t="s">
        <v>19413</v>
      </c>
      <c r="C5400" s="326" t="s">
        <v>1255</v>
      </c>
      <c r="D5400" s="326" t="s">
        <v>4183</v>
      </c>
      <c r="E5400" s="326" t="s">
        <v>19414</v>
      </c>
      <c r="F5400" s="326" t="s">
        <v>801</v>
      </c>
      <c r="G5400" s="326" t="s">
        <v>896</v>
      </c>
      <c r="H5400" s="326" t="s">
        <v>6249</v>
      </c>
      <c r="I5400" s="327">
        <v>0</v>
      </c>
      <c r="J5400" s="327">
        <v>0</v>
      </c>
      <c r="K5400" s="327">
        <v>0</v>
      </c>
      <c r="L5400" s="327">
        <v>0</v>
      </c>
      <c r="M5400" s="327">
        <v>0</v>
      </c>
      <c r="N5400" s="326" t="s">
        <v>7279</v>
      </c>
    </row>
    <row r="5401" spans="1:14" ht="15" hidden="1" x14ac:dyDescent="0.25">
      <c r="A5401" s="216" t="e">
        <f>VLOOKUP(B5401,CONTAGEM!B:B,1,0)</f>
        <v>#N/A</v>
      </c>
      <c r="B5401" s="324" t="s">
        <v>19415</v>
      </c>
      <c r="C5401" s="324" t="s">
        <v>1255</v>
      </c>
      <c r="D5401" s="324" t="s">
        <v>4183</v>
      </c>
      <c r="E5401" s="324" t="s">
        <v>19416</v>
      </c>
      <c r="F5401" s="324" t="s">
        <v>801</v>
      </c>
      <c r="G5401" s="324" t="s">
        <v>896</v>
      </c>
      <c r="H5401" s="324" t="s">
        <v>6249</v>
      </c>
      <c r="I5401" s="325">
        <v>0</v>
      </c>
      <c r="J5401" s="325">
        <v>0</v>
      </c>
      <c r="K5401" s="325">
        <v>0</v>
      </c>
      <c r="L5401" s="325">
        <v>0</v>
      </c>
      <c r="M5401" s="325">
        <v>0</v>
      </c>
      <c r="N5401" s="324" t="s">
        <v>7279</v>
      </c>
    </row>
    <row r="5402" spans="1:14" ht="15" hidden="1" x14ac:dyDescent="0.25">
      <c r="A5402" s="216" t="e">
        <f>VLOOKUP(B5402,CONTAGEM!B:B,1,0)</f>
        <v>#N/A</v>
      </c>
      <c r="B5402" s="326" t="s">
        <v>19417</v>
      </c>
      <c r="C5402" s="326" t="s">
        <v>1255</v>
      </c>
      <c r="D5402" s="326" t="s">
        <v>4183</v>
      </c>
      <c r="E5402" s="326" t="s">
        <v>19418</v>
      </c>
      <c r="F5402" s="326" t="s">
        <v>801</v>
      </c>
      <c r="G5402" s="326" t="s">
        <v>896</v>
      </c>
      <c r="H5402" s="326" t="s">
        <v>6249</v>
      </c>
      <c r="I5402" s="327">
        <v>0</v>
      </c>
      <c r="J5402" s="327">
        <v>0</v>
      </c>
      <c r="K5402" s="327">
        <v>0</v>
      </c>
      <c r="L5402" s="327">
        <v>0</v>
      </c>
      <c r="M5402" s="327">
        <v>0</v>
      </c>
      <c r="N5402" s="326" t="s">
        <v>7279</v>
      </c>
    </row>
    <row r="5403" spans="1:14" ht="15" hidden="1" x14ac:dyDescent="0.25">
      <c r="A5403" s="216" t="e">
        <f>VLOOKUP(B5403,CONTAGEM!B:B,1,0)</f>
        <v>#N/A</v>
      </c>
      <c r="B5403" s="324" t="s">
        <v>19419</v>
      </c>
      <c r="C5403" s="324" t="s">
        <v>1255</v>
      </c>
      <c r="D5403" s="324" t="s">
        <v>4183</v>
      </c>
      <c r="E5403" s="324" t="s">
        <v>19420</v>
      </c>
      <c r="F5403" s="324" t="s">
        <v>801</v>
      </c>
      <c r="G5403" s="324" t="s">
        <v>896</v>
      </c>
      <c r="H5403" s="324" t="s">
        <v>6249</v>
      </c>
      <c r="I5403" s="325">
        <v>0</v>
      </c>
      <c r="J5403" s="325">
        <v>0</v>
      </c>
      <c r="K5403" s="325">
        <v>0</v>
      </c>
      <c r="L5403" s="325">
        <v>0</v>
      </c>
      <c r="M5403" s="325">
        <v>0</v>
      </c>
      <c r="N5403" s="324" t="s">
        <v>7279</v>
      </c>
    </row>
    <row r="5404" spans="1:14" ht="15" hidden="1" x14ac:dyDescent="0.25">
      <c r="A5404" s="216" t="e">
        <f>VLOOKUP(B5404,CONTAGEM!B:B,1,0)</f>
        <v>#N/A</v>
      </c>
      <c r="B5404" s="326" t="s">
        <v>19421</v>
      </c>
      <c r="C5404" s="326" t="s">
        <v>1255</v>
      </c>
      <c r="D5404" s="326" t="s">
        <v>4183</v>
      </c>
      <c r="E5404" s="326" t="s">
        <v>19422</v>
      </c>
      <c r="F5404" s="326" t="s">
        <v>801</v>
      </c>
      <c r="G5404" s="326" t="s">
        <v>896</v>
      </c>
      <c r="H5404" s="326" t="s">
        <v>6249</v>
      </c>
      <c r="I5404" s="327">
        <v>0</v>
      </c>
      <c r="J5404" s="327">
        <v>0</v>
      </c>
      <c r="K5404" s="327">
        <v>0</v>
      </c>
      <c r="L5404" s="327">
        <v>0</v>
      </c>
      <c r="M5404" s="327">
        <v>0</v>
      </c>
      <c r="N5404" s="326" t="s">
        <v>7279</v>
      </c>
    </row>
    <row r="5405" spans="1:14" ht="15" hidden="1" x14ac:dyDescent="0.25">
      <c r="A5405" s="216" t="e">
        <f>VLOOKUP(B5405,CONTAGEM!B:B,1,0)</f>
        <v>#N/A</v>
      </c>
      <c r="B5405" s="324" t="s">
        <v>19423</v>
      </c>
      <c r="C5405" s="324" t="s">
        <v>1255</v>
      </c>
      <c r="D5405" s="324" t="s">
        <v>4183</v>
      </c>
      <c r="E5405" s="324" t="s">
        <v>19424</v>
      </c>
      <c r="F5405" s="324" t="s">
        <v>801</v>
      </c>
      <c r="G5405" s="324" t="s">
        <v>896</v>
      </c>
      <c r="H5405" s="324" t="s">
        <v>6249</v>
      </c>
      <c r="I5405" s="325">
        <v>0</v>
      </c>
      <c r="J5405" s="325">
        <v>0</v>
      </c>
      <c r="K5405" s="325">
        <v>0</v>
      </c>
      <c r="L5405" s="325">
        <v>0</v>
      </c>
      <c r="M5405" s="325">
        <v>0</v>
      </c>
      <c r="N5405" s="324" t="s">
        <v>7279</v>
      </c>
    </row>
    <row r="5406" spans="1:14" ht="15" hidden="1" x14ac:dyDescent="0.25">
      <c r="A5406" s="216" t="e">
        <f>VLOOKUP(B5406,CONTAGEM!B:B,1,0)</f>
        <v>#N/A</v>
      </c>
      <c r="B5406" s="326" t="s">
        <v>19425</v>
      </c>
      <c r="C5406" s="326" t="s">
        <v>1255</v>
      </c>
      <c r="D5406" s="326" t="s">
        <v>4183</v>
      </c>
      <c r="E5406" s="326" t="s">
        <v>19426</v>
      </c>
      <c r="F5406" s="326" t="s">
        <v>801</v>
      </c>
      <c r="G5406" s="326" t="s">
        <v>896</v>
      </c>
      <c r="H5406" s="326" t="s">
        <v>6249</v>
      </c>
      <c r="I5406" s="327">
        <v>0</v>
      </c>
      <c r="J5406" s="327">
        <v>0</v>
      </c>
      <c r="K5406" s="327">
        <v>0</v>
      </c>
      <c r="L5406" s="327">
        <v>0</v>
      </c>
      <c r="M5406" s="327">
        <v>0</v>
      </c>
      <c r="N5406" s="326" t="s">
        <v>7279</v>
      </c>
    </row>
    <row r="5407" spans="1:14" ht="15" hidden="1" x14ac:dyDescent="0.25">
      <c r="A5407" s="216" t="e">
        <f>VLOOKUP(B5407,CONTAGEM!B:B,1,0)</f>
        <v>#N/A</v>
      </c>
      <c r="B5407" s="324" t="s">
        <v>19427</v>
      </c>
      <c r="C5407" s="324" t="s">
        <v>1255</v>
      </c>
      <c r="D5407" s="324" t="s">
        <v>4183</v>
      </c>
      <c r="E5407" s="324" t="s">
        <v>19428</v>
      </c>
      <c r="F5407" s="324" t="s">
        <v>801</v>
      </c>
      <c r="G5407" s="324" t="s">
        <v>896</v>
      </c>
      <c r="H5407" s="324" t="s">
        <v>6249</v>
      </c>
      <c r="I5407" s="325">
        <v>0</v>
      </c>
      <c r="J5407" s="325">
        <v>0</v>
      </c>
      <c r="K5407" s="325">
        <v>0</v>
      </c>
      <c r="L5407" s="325">
        <v>0</v>
      </c>
      <c r="M5407" s="325">
        <v>0</v>
      </c>
      <c r="N5407" s="324" t="s">
        <v>7279</v>
      </c>
    </row>
    <row r="5408" spans="1:14" ht="15" hidden="1" x14ac:dyDescent="0.25">
      <c r="A5408" s="216" t="e">
        <f>VLOOKUP(B5408,CONTAGEM!B:B,1,0)</f>
        <v>#N/A</v>
      </c>
      <c r="B5408" s="326" t="s">
        <v>19429</v>
      </c>
      <c r="C5408" s="326" t="s">
        <v>1255</v>
      </c>
      <c r="D5408" s="326" t="s">
        <v>4183</v>
      </c>
      <c r="E5408" s="326" t="s">
        <v>19430</v>
      </c>
      <c r="F5408" s="326" t="s">
        <v>801</v>
      </c>
      <c r="G5408" s="326" t="s">
        <v>896</v>
      </c>
      <c r="H5408" s="326" t="s">
        <v>6249</v>
      </c>
      <c r="I5408" s="327">
        <v>0</v>
      </c>
      <c r="J5408" s="327">
        <v>0</v>
      </c>
      <c r="K5408" s="327">
        <v>0</v>
      </c>
      <c r="L5408" s="327">
        <v>0</v>
      </c>
      <c r="M5408" s="327">
        <v>0</v>
      </c>
      <c r="N5408" s="326" t="s">
        <v>7279</v>
      </c>
    </row>
    <row r="5409" spans="1:14" ht="15" hidden="1" x14ac:dyDescent="0.25">
      <c r="A5409" s="216" t="e">
        <f>VLOOKUP(B5409,CONTAGEM!B:B,1,0)</f>
        <v>#N/A</v>
      </c>
      <c r="B5409" s="324" t="s">
        <v>19431</v>
      </c>
      <c r="C5409" s="324" t="s">
        <v>1255</v>
      </c>
      <c r="D5409" s="324" t="s">
        <v>4183</v>
      </c>
      <c r="E5409" s="324" t="s">
        <v>19432</v>
      </c>
      <c r="F5409" s="324" t="s">
        <v>801</v>
      </c>
      <c r="G5409" s="324" t="s">
        <v>896</v>
      </c>
      <c r="H5409" s="324" t="s">
        <v>6249</v>
      </c>
      <c r="I5409" s="325">
        <v>0</v>
      </c>
      <c r="J5409" s="325">
        <v>0</v>
      </c>
      <c r="K5409" s="325">
        <v>0</v>
      </c>
      <c r="L5409" s="325">
        <v>0</v>
      </c>
      <c r="M5409" s="325">
        <v>0</v>
      </c>
      <c r="N5409" s="324" t="s">
        <v>7279</v>
      </c>
    </row>
    <row r="5410" spans="1:14" ht="15" hidden="1" x14ac:dyDescent="0.25">
      <c r="A5410" s="216" t="e">
        <f>VLOOKUP(B5410,CONTAGEM!B:B,1,0)</f>
        <v>#N/A</v>
      </c>
      <c r="B5410" s="326" t="s">
        <v>19433</v>
      </c>
      <c r="C5410" s="326" t="s">
        <v>1255</v>
      </c>
      <c r="D5410" s="326" t="s">
        <v>4183</v>
      </c>
      <c r="E5410" s="326" t="s">
        <v>19434</v>
      </c>
      <c r="F5410" s="326" t="s">
        <v>801</v>
      </c>
      <c r="G5410" s="326" t="s">
        <v>896</v>
      </c>
      <c r="H5410" s="326" t="s">
        <v>6249</v>
      </c>
      <c r="I5410" s="327">
        <v>0</v>
      </c>
      <c r="J5410" s="327">
        <v>0</v>
      </c>
      <c r="K5410" s="327">
        <v>0</v>
      </c>
      <c r="L5410" s="327">
        <v>0</v>
      </c>
      <c r="M5410" s="327">
        <v>0</v>
      </c>
      <c r="N5410" s="326" t="s">
        <v>7279</v>
      </c>
    </row>
    <row r="5411" spans="1:14" ht="15" hidden="1" x14ac:dyDescent="0.25">
      <c r="A5411" s="216" t="e">
        <f>VLOOKUP(B5411,CONTAGEM!B:B,1,0)</f>
        <v>#N/A</v>
      </c>
      <c r="B5411" s="324" t="s">
        <v>19435</v>
      </c>
      <c r="C5411" s="324" t="s">
        <v>1255</v>
      </c>
      <c r="D5411" s="324" t="s">
        <v>4183</v>
      </c>
      <c r="E5411" s="324" t="s">
        <v>19436</v>
      </c>
      <c r="F5411" s="324" t="s">
        <v>801</v>
      </c>
      <c r="G5411" s="324" t="s">
        <v>896</v>
      </c>
      <c r="H5411" s="324" t="s">
        <v>6249</v>
      </c>
      <c r="I5411" s="325">
        <v>0</v>
      </c>
      <c r="J5411" s="325">
        <v>0</v>
      </c>
      <c r="K5411" s="325">
        <v>0</v>
      </c>
      <c r="L5411" s="325">
        <v>0</v>
      </c>
      <c r="M5411" s="325">
        <v>0</v>
      </c>
      <c r="N5411" s="324" t="s">
        <v>7279</v>
      </c>
    </row>
    <row r="5412" spans="1:14" ht="15" hidden="1" x14ac:dyDescent="0.25">
      <c r="A5412" s="216" t="e">
        <f>VLOOKUP(B5412,CONTAGEM!B:B,1,0)</f>
        <v>#N/A</v>
      </c>
      <c r="B5412" s="326" t="s">
        <v>19437</v>
      </c>
      <c r="C5412" s="326" t="s">
        <v>1255</v>
      </c>
      <c r="D5412" s="326" t="s">
        <v>4183</v>
      </c>
      <c r="E5412" s="326" t="s">
        <v>19438</v>
      </c>
      <c r="F5412" s="326" t="s">
        <v>801</v>
      </c>
      <c r="G5412" s="326" t="s">
        <v>896</v>
      </c>
      <c r="H5412" s="326" t="s">
        <v>6249</v>
      </c>
      <c r="I5412" s="327">
        <v>0</v>
      </c>
      <c r="J5412" s="327">
        <v>0</v>
      </c>
      <c r="K5412" s="327">
        <v>0</v>
      </c>
      <c r="L5412" s="327">
        <v>0</v>
      </c>
      <c r="M5412" s="327">
        <v>0</v>
      </c>
      <c r="N5412" s="326" t="s">
        <v>7279</v>
      </c>
    </row>
    <row r="5413" spans="1:14" ht="15" hidden="1" x14ac:dyDescent="0.25">
      <c r="A5413" s="216" t="e">
        <f>VLOOKUP(B5413,CONTAGEM!B:B,1,0)</f>
        <v>#N/A</v>
      </c>
      <c r="B5413" s="324" t="s">
        <v>19439</v>
      </c>
      <c r="C5413" s="324" t="s">
        <v>1255</v>
      </c>
      <c r="D5413" s="324" t="s">
        <v>4183</v>
      </c>
      <c r="E5413" s="324" t="s">
        <v>19440</v>
      </c>
      <c r="F5413" s="324" t="s">
        <v>801</v>
      </c>
      <c r="G5413" s="324" t="s">
        <v>896</v>
      </c>
      <c r="H5413" s="324" t="s">
        <v>6249</v>
      </c>
      <c r="I5413" s="325">
        <v>0</v>
      </c>
      <c r="J5413" s="325">
        <v>0</v>
      </c>
      <c r="K5413" s="325">
        <v>0</v>
      </c>
      <c r="L5413" s="325">
        <v>0</v>
      </c>
      <c r="M5413" s="325">
        <v>0</v>
      </c>
      <c r="N5413" s="324" t="s">
        <v>7279</v>
      </c>
    </row>
    <row r="5414" spans="1:14" ht="15" hidden="1" x14ac:dyDescent="0.25">
      <c r="A5414" s="216" t="e">
        <f>VLOOKUP(B5414,CONTAGEM!B:B,1,0)</f>
        <v>#N/A</v>
      </c>
      <c r="B5414" s="326" t="s">
        <v>19441</v>
      </c>
      <c r="C5414" s="326" t="s">
        <v>1255</v>
      </c>
      <c r="D5414" s="326" t="s">
        <v>4183</v>
      </c>
      <c r="E5414" s="326" t="s">
        <v>19442</v>
      </c>
      <c r="F5414" s="326" t="s">
        <v>801</v>
      </c>
      <c r="G5414" s="326" t="s">
        <v>896</v>
      </c>
      <c r="H5414" s="326" t="s">
        <v>6249</v>
      </c>
      <c r="I5414" s="327">
        <v>0</v>
      </c>
      <c r="J5414" s="327">
        <v>0</v>
      </c>
      <c r="K5414" s="327">
        <v>0</v>
      </c>
      <c r="L5414" s="327">
        <v>0</v>
      </c>
      <c r="M5414" s="327">
        <v>0</v>
      </c>
      <c r="N5414" s="326" t="s">
        <v>7279</v>
      </c>
    </row>
    <row r="5415" spans="1:14" ht="15" hidden="1" x14ac:dyDescent="0.25">
      <c r="A5415" s="216" t="e">
        <f>VLOOKUP(B5415,CONTAGEM!B:B,1,0)</f>
        <v>#N/A</v>
      </c>
      <c r="B5415" s="324" t="s">
        <v>19443</v>
      </c>
      <c r="C5415" s="324" t="s">
        <v>1255</v>
      </c>
      <c r="D5415" s="324" t="s">
        <v>4183</v>
      </c>
      <c r="E5415" s="324" t="s">
        <v>19444</v>
      </c>
      <c r="F5415" s="324" t="s">
        <v>801</v>
      </c>
      <c r="G5415" s="324" t="s">
        <v>896</v>
      </c>
      <c r="H5415" s="324" t="s">
        <v>6249</v>
      </c>
      <c r="I5415" s="325">
        <v>0</v>
      </c>
      <c r="J5415" s="325">
        <v>0</v>
      </c>
      <c r="K5415" s="325">
        <v>0</v>
      </c>
      <c r="L5415" s="325">
        <v>0</v>
      </c>
      <c r="M5415" s="325">
        <v>0</v>
      </c>
      <c r="N5415" s="324" t="s">
        <v>7279</v>
      </c>
    </row>
    <row r="5416" spans="1:14" ht="15" hidden="1" x14ac:dyDescent="0.25">
      <c r="A5416" s="216" t="e">
        <f>VLOOKUP(B5416,CONTAGEM!B:B,1,0)</f>
        <v>#N/A</v>
      </c>
      <c r="B5416" s="326" t="s">
        <v>19445</v>
      </c>
      <c r="C5416" s="326" t="s">
        <v>1255</v>
      </c>
      <c r="D5416" s="326" t="s">
        <v>4183</v>
      </c>
      <c r="E5416" s="326" t="s">
        <v>19446</v>
      </c>
      <c r="F5416" s="326" t="s">
        <v>801</v>
      </c>
      <c r="G5416" s="326" t="s">
        <v>896</v>
      </c>
      <c r="H5416" s="326" t="s">
        <v>6249</v>
      </c>
      <c r="I5416" s="327">
        <v>0</v>
      </c>
      <c r="J5416" s="327">
        <v>0</v>
      </c>
      <c r="K5416" s="327">
        <v>0</v>
      </c>
      <c r="L5416" s="327">
        <v>0</v>
      </c>
      <c r="M5416" s="327">
        <v>0</v>
      </c>
      <c r="N5416" s="326" t="s">
        <v>7279</v>
      </c>
    </row>
    <row r="5417" spans="1:14" ht="15" hidden="1" x14ac:dyDescent="0.25">
      <c r="A5417" s="216" t="e">
        <f>VLOOKUP(B5417,CONTAGEM!B:B,1,0)</f>
        <v>#N/A</v>
      </c>
      <c r="B5417" s="324" t="s">
        <v>19447</v>
      </c>
      <c r="C5417" s="324" t="s">
        <v>1255</v>
      </c>
      <c r="D5417" s="324" t="s">
        <v>4183</v>
      </c>
      <c r="E5417" s="324" t="s">
        <v>19448</v>
      </c>
      <c r="F5417" s="324" t="s">
        <v>801</v>
      </c>
      <c r="G5417" s="324" t="s">
        <v>896</v>
      </c>
      <c r="H5417" s="324" t="s">
        <v>6249</v>
      </c>
      <c r="I5417" s="325">
        <v>0</v>
      </c>
      <c r="J5417" s="325">
        <v>0</v>
      </c>
      <c r="K5417" s="325">
        <v>0</v>
      </c>
      <c r="L5417" s="325">
        <v>0</v>
      </c>
      <c r="M5417" s="325">
        <v>0</v>
      </c>
      <c r="N5417" s="324" t="s">
        <v>7279</v>
      </c>
    </row>
    <row r="5418" spans="1:14" ht="15" hidden="1" x14ac:dyDescent="0.25">
      <c r="A5418" s="216" t="e">
        <f>VLOOKUP(B5418,CONTAGEM!B:B,1,0)</f>
        <v>#N/A</v>
      </c>
      <c r="B5418" s="326" t="s">
        <v>19449</v>
      </c>
      <c r="C5418" s="326" t="s">
        <v>1255</v>
      </c>
      <c r="D5418" s="326" t="s">
        <v>4183</v>
      </c>
      <c r="E5418" s="326" t="s">
        <v>19450</v>
      </c>
      <c r="F5418" s="326" t="s">
        <v>801</v>
      </c>
      <c r="G5418" s="326" t="s">
        <v>896</v>
      </c>
      <c r="H5418" s="326" t="s">
        <v>6249</v>
      </c>
      <c r="I5418" s="327">
        <v>0</v>
      </c>
      <c r="J5418" s="327">
        <v>0</v>
      </c>
      <c r="K5418" s="327">
        <v>0</v>
      </c>
      <c r="L5418" s="327">
        <v>0</v>
      </c>
      <c r="M5418" s="327">
        <v>0</v>
      </c>
      <c r="N5418" s="326" t="s">
        <v>7279</v>
      </c>
    </row>
    <row r="5419" spans="1:14" ht="15" hidden="1" x14ac:dyDescent="0.25">
      <c r="A5419" s="216" t="e">
        <f>VLOOKUP(B5419,CONTAGEM!B:B,1,0)</f>
        <v>#N/A</v>
      </c>
      <c r="B5419" s="324" t="s">
        <v>19451</v>
      </c>
      <c r="C5419" s="324" t="s">
        <v>1255</v>
      </c>
      <c r="D5419" s="324" t="s">
        <v>4183</v>
      </c>
      <c r="E5419" s="324" t="s">
        <v>19452</v>
      </c>
      <c r="F5419" s="324" t="s">
        <v>801</v>
      </c>
      <c r="G5419" s="324" t="s">
        <v>896</v>
      </c>
      <c r="H5419" s="324" t="s">
        <v>6249</v>
      </c>
      <c r="I5419" s="325">
        <v>0</v>
      </c>
      <c r="J5419" s="325">
        <v>0</v>
      </c>
      <c r="K5419" s="325">
        <v>0</v>
      </c>
      <c r="L5419" s="325">
        <v>0</v>
      </c>
      <c r="M5419" s="325">
        <v>0</v>
      </c>
      <c r="N5419" s="324" t="s">
        <v>7279</v>
      </c>
    </row>
    <row r="5420" spans="1:14" ht="15" hidden="1" x14ac:dyDescent="0.25">
      <c r="A5420" s="216" t="e">
        <f>VLOOKUP(B5420,CONTAGEM!B:B,1,0)</f>
        <v>#N/A</v>
      </c>
      <c r="B5420" s="326" t="s">
        <v>19453</v>
      </c>
      <c r="C5420" s="326" t="s">
        <v>1255</v>
      </c>
      <c r="D5420" s="326" t="s">
        <v>4183</v>
      </c>
      <c r="E5420" s="326" t="s">
        <v>19454</v>
      </c>
      <c r="F5420" s="326" t="s">
        <v>801</v>
      </c>
      <c r="G5420" s="326" t="s">
        <v>896</v>
      </c>
      <c r="H5420" s="326" t="s">
        <v>6249</v>
      </c>
      <c r="I5420" s="327">
        <v>0</v>
      </c>
      <c r="J5420" s="327">
        <v>0</v>
      </c>
      <c r="K5420" s="327">
        <v>0</v>
      </c>
      <c r="L5420" s="327">
        <v>0</v>
      </c>
      <c r="M5420" s="327">
        <v>0</v>
      </c>
      <c r="N5420" s="326" t="s">
        <v>7279</v>
      </c>
    </row>
    <row r="5421" spans="1:14" ht="15" hidden="1" x14ac:dyDescent="0.25">
      <c r="A5421" s="216" t="e">
        <f>VLOOKUP(B5421,CONTAGEM!B:B,1,0)</f>
        <v>#N/A</v>
      </c>
      <c r="B5421" s="324" t="s">
        <v>19455</v>
      </c>
      <c r="C5421" s="324" t="s">
        <v>1255</v>
      </c>
      <c r="D5421" s="324" t="s">
        <v>4183</v>
      </c>
      <c r="E5421" s="324" t="s">
        <v>19456</v>
      </c>
      <c r="F5421" s="324" t="s">
        <v>801</v>
      </c>
      <c r="G5421" s="324" t="s">
        <v>896</v>
      </c>
      <c r="H5421" s="324" t="s">
        <v>6249</v>
      </c>
      <c r="I5421" s="325">
        <v>0</v>
      </c>
      <c r="J5421" s="325">
        <v>0</v>
      </c>
      <c r="K5421" s="325">
        <v>0</v>
      </c>
      <c r="L5421" s="325">
        <v>0</v>
      </c>
      <c r="M5421" s="325">
        <v>0</v>
      </c>
      <c r="N5421" s="324" t="s">
        <v>7279</v>
      </c>
    </row>
    <row r="5422" spans="1:14" ht="15" hidden="1" x14ac:dyDescent="0.25">
      <c r="A5422" s="216" t="e">
        <f>VLOOKUP(B5422,CONTAGEM!B:B,1,0)</f>
        <v>#N/A</v>
      </c>
      <c r="B5422" s="326" t="s">
        <v>19457</v>
      </c>
      <c r="C5422" s="326" t="s">
        <v>1255</v>
      </c>
      <c r="D5422" s="326" t="s">
        <v>4183</v>
      </c>
      <c r="E5422" s="326" t="s">
        <v>19458</v>
      </c>
      <c r="F5422" s="326" t="s">
        <v>801</v>
      </c>
      <c r="G5422" s="326" t="s">
        <v>896</v>
      </c>
      <c r="H5422" s="326" t="s">
        <v>6249</v>
      </c>
      <c r="I5422" s="327">
        <v>0</v>
      </c>
      <c r="J5422" s="327">
        <v>0</v>
      </c>
      <c r="K5422" s="327">
        <v>0</v>
      </c>
      <c r="L5422" s="327">
        <v>0</v>
      </c>
      <c r="M5422" s="327">
        <v>0</v>
      </c>
      <c r="N5422" s="326" t="s">
        <v>7279</v>
      </c>
    </row>
    <row r="5423" spans="1:14" ht="15" hidden="1" x14ac:dyDescent="0.25">
      <c r="A5423" s="216" t="e">
        <f>VLOOKUP(B5423,CONTAGEM!B:B,1,0)</f>
        <v>#N/A</v>
      </c>
      <c r="B5423" s="324" t="s">
        <v>19459</v>
      </c>
      <c r="C5423" s="324" t="s">
        <v>1255</v>
      </c>
      <c r="D5423" s="324" t="s">
        <v>4183</v>
      </c>
      <c r="E5423" s="324" t="s">
        <v>19460</v>
      </c>
      <c r="F5423" s="324" t="s">
        <v>801</v>
      </c>
      <c r="G5423" s="324" t="s">
        <v>896</v>
      </c>
      <c r="H5423" s="324" t="s">
        <v>6249</v>
      </c>
      <c r="I5423" s="325">
        <v>0</v>
      </c>
      <c r="J5423" s="325">
        <v>0</v>
      </c>
      <c r="K5423" s="325">
        <v>0</v>
      </c>
      <c r="L5423" s="325">
        <v>0</v>
      </c>
      <c r="M5423" s="325">
        <v>0</v>
      </c>
      <c r="N5423" s="324" t="s">
        <v>7279</v>
      </c>
    </row>
    <row r="5424" spans="1:14" ht="15" hidden="1" x14ac:dyDescent="0.25">
      <c r="A5424" s="216" t="e">
        <f>VLOOKUP(B5424,CONTAGEM!B:B,1,0)</f>
        <v>#N/A</v>
      </c>
      <c r="B5424" s="326" t="s">
        <v>19461</v>
      </c>
      <c r="C5424" s="326" t="s">
        <v>1255</v>
      </c>
      <c r="D5424" s="326" t="s">
        <v>4183</v>
      </c>
      <c r="E5424" s="326" t="s">
        <v>19462</v>
      </c>
      <c r="F5424" s="326" t="s">
        <v>801</v>
      </c>
      <c r="G5424" s="326" t="s">
        <v>896</v>
      </c>
      <c r="H5424" s="326" t="s">
        <v>6249</v>
      </c>
      <c r="I5424" s="327">
        <v>0</v>
      </c>
      <c r="J5424" s="327">
        <v>0</v>
      </c>
      <c r="K5424" s="327">
        <v>0</v>
      </c>
      <c r="L5424" s="327">
        <v>0</v>
      </c>
      <c r="M5424" s="327">
        <v>0</v>
      </c>
      <c r="N5424" s="326" t="s">
        <v>7279</v>
      </c>
    </row>
    <row r="5425" spans="1:14" ht="15" hidden="1" x14ac:dyDescent="0.25">
      <c r="A5425" s="216" t="e">
        <f>VLOOKUP(B5425,CONTAGEM!B:B,1,0)</f>
        <v>#N/A</v>
      </c>
      <c r="B5425" s="324" t="s">
        <v>19463</v>
      </c>
      <c r="C5425" s="324" t="s">
        <v>1255</v>
      </c>
      <c r="D5425" s="324" t="s">
        <v>4183</v>
      </c>
      <c r="E5425" s="324" t="s">
        <v>19464</v>
      </c>
      <c r="F5425" s="324" t="s">
        <v>801</v>
      </c>
      <c r="G5425" s="324" t="s">
        <v>896</v>
      </c>
      <c r="H5425" s="324" t="s">
        <v>6249</v>
      </c>
      <c r="I5425" s="325">
        <v>0</v>
      </c>
      <c r="J5425" s="325">
        <v>0</v>
      </c>
      <c r="K5425" s="325">
        <v>0</v>
      </c>
      <c r="L5425" s="325">
        <v>0</v>
      </c>
      <c r="M5425" s="325">
        <v>0</v>
      </c>
      <c r="N5425" s="324" t="s">
        <v>7279</v>
      </c>
    </row>
    <row r="5426" spans="1:14" ht="15" hidden="1" x14ac:dyDescent="0.25">
      <c r="A5426" s="216" t="e">
        <f>VLOOKUP(B5426,CONTAGEM!B:B,1,0)</f>
        <v>#N/A</v>
      </c>
      <c r="B5426" s="326" t="s">
        <v>19465</v>
      </c>
      <c r="C5426" s="326" t="s">
        <v>1255</v>
      </c>
      <c r="D5426" s="326" t="s">
        <v>4183</v>
      </c>
      <c r="E5426" s="326" t="s">
        <v>19466</v>
      </c>
      <c r="F5426" s="326" t="s">
        <v>801</v>
      </c>
      <c r="G5426" s="326" t="s">
        <v>896</v>
      </c>
      <c r="H5426" s="326" t="s">
        <v>6249</v>
      </c>
      <c r="I5426" s="327">
        <v>0</v>
      </c>
      <c r="J5426" s="327">
        <v>0</v>
      </c>
      <c r="K5426" s="327">
        <v>0</v>
      </c>
      <c r="L5426" s="327">
        <v>0</v>
      </c>
      <c r="M5426" s="327">
        <v>0</v>
      </c>
      <c r="N5426" s="326" t="s">
        <v>7279</v>
      </c>
    </row>
    <row r="5427" spans="1:14" ht="15" hidden="1" x14ac:dyDescent="0.25">
      <c r="A5427" s="216" t="e">
        <f>VLOOKUP(B5427,CONTAGEM!B:B,1,0)</f>
        <v>#N/A</v>
      </c>
      <c r="B5427" s="324" t="s">
        <v>19467</v>
      </c>
      <c r="C5427" s="324" t="s">
        <v>1255</v>
      </c>
      <c r="D5427" s="324" t="s">
        <v>4183</v>
      </c>
      <c r="E5427" s="324" t="s">
        <v>19468</v>
      </c>
      <c r="F5427" s="324" t="s">
        <v>801</v>
      </c>
      <c r="G5427" s="324" t="s">
        <v>896</v>
      </c>
      <c r="H5427" s="324" t="s">
        <v>6249</v>
      </c>
      <c r="I5427" s="325">
        <v>0</v>
      </c>
      <c r="J5427" s="325">
        <v>0</v>
      </c>
      <c r="K5427" s="325">
        <v>0</v>
      </c>
      <c r="L5427" s="325">
        <v>0</v>
      </c>
      <c r="M5427" s="325">
        <v>0</v>
      </c>
      <c r="N5427" s="324" t="s">
        <v>7279</v>
      </c>
    </row>
    <row r="5428" spans="1:14" ht="15" hidden="1" x14ac:dyDescent="0.25">
      <c r="A5428" s="216" t="e">
        <f>VLOOKUP(B5428,CONTAGEM!B:B,1,0)</f>
        <v>#N/A</v>
      </c>
      <c r="B5428" s="326" t="s">
        <v>19469</v>
      </c>
      <c r="C5428" s="326" t="s">
        <v>1255</v>
      </c>
      <c r="D5428" s="326" t="s">
        <v>4183</v>
      </c>
      <c r="E5428" s="326" t="s">
        <v>19470</v>
      </c>
      <c r="F5428" s="326" t="s">
        <v>801</v>
      </c>
      <c r="G5428" s="326" t="s">
        <v>896</v>
      </c>
      <c r="H5428" s="326" t="s">
        <v>6249</v>
      </c>
      <c r="I5428" s="327">
        <v>0</v>
      </c>
      <c r="J5428" s="327">
        <v>0</v>
      </c>
      <c r="K5428" s="327">
        <v>0</v>
      </c>
      <c r="L5428" s="327">
        <v>0</v>
      </c>
      <c r="M5428" s="327">
        <v>0</v>
      </c>
      <c r="N5428" s="326" t="s">
        <v>7279</v>
      </c>
    </row>
    <row r="5429" spans="1:14" ht="15" hidden="1" x14ac:dyDescent="0.25">
      <c r="A5429" s="216" t="e">
        <f>VLOOKUP(B5429,CONTAGEM!B:B,1,0)</f>
        <v>#N/A</v>
      </c>
      <c r="B5429" s="324" t="s">
        <v>19471</v>
      </c>
      <c r="C5429" s="324" t="s">
        <v>1255</v>
      </c>
      <c r="D5429" s="324" t="s">
        <v>4183</v>
      </c>
      <c r="E5429" s="324" t="s">
        <v>19472</v>
      </c>
      <c r="F5429" s="324" t="s">
        <v>801</v>
      </c>
      <c r="G5429" s="324" t="s">
        <v>896</v>
      </c>
      <c r="H5429" s="324" t="s">
        <v>6249</v>
      </c>
      <c r="I5429" s="325">
        <v>0</v>
      </c>
      <c r="J5429" s="325">
        <v>0</v>
      </c>
      <c r="K5429" s="325">
        <v>0</v>
      </c>
      <c r="L5429" s="325">
        <v>0</v>
      </c>
      <c r="M5429" s="325">
        <v>0</v>
      </c>
      <c r="N5429" s="324" t="s">
        <v>7279</v>
      </c>
    </row>
    <row r="5430" spans="1:14" ht="15" hidden="1" x14ac:dyDescent="0.25">
      <c r="A5430" s="216" t="e">
        <f>VLOOKUP(B5430,CONTAGEM!B:B,1,0)</f>
        <v>#N/A</v>
      </c>
      <c r="B5430" s="326" t="s">
        <v>19473</v>
      </c>
      <c r="C5430" s="326" t="s">
        <v>1255</v>
      </c>
      <c r="D5430" s="326" t="s">
        <v>4183</v>
      </c>
      <c r="E5430" s="326" t="s">
        <v>19474</v>
      </c>
      <c r="F5430" s="326" t="s">
        <v>801</v>
      </c>
      <c r="G5430" s="326" t="s">
        <v>896</v>
      </c>
      <c r="H5430" s="326" t="s">
        <v>6249</v>
      </c>
      <c r="I5430" s="327">
        <v>0</v>
      </c>
      <c r="J5430" s="327">
        <v>0</v>
      </c>
      <c r="K5430" s="327">
        <v>0</v>
      </c>
      <c r="L5430" s="327">
        <v>0</v>
      </c>
      <c r="M5430" s="327">
        <v>0</v>
      </c>
      <c r="N5430" s="326" t="s">
        <v>7279</v>
      </c>
    </row>
    <row r="5431" spans="1:14" ht="15" hidden="1" x14ac:dyDescent="0.25">
      <c r="A5431" s="216" t="e">
        <f>VLOOKUP(B5431,CONTAGEM!B:B,1,0)</f>
        <v>#N/A</v>
      </c>
      <c r="B5431" s="324" t="s">
        <v>19475</v>
      </c>
      <c r="C5431" s="324" t="s">
        <v>1255</v>
      </c>
      <c r="D5431" s="324" t="s">
        <v>4183</v>
      </c>
      <c r="E5431" s="324" t="s">
        <v>19476</v>
      </c>
      <c r="F5431" s="324" t="s">
        <v>801</v>
      </c>
      <c r="G5431" s="324" t="s">
        <v>896</v>
      </c>
      <c r="H5431" s="324" t="s">
        <v>6249</v>
      </c>
      <c r="I5431" s="325">
        <v>0</v>
      </c>
      <c r="J5431" s="325">
        <v>0</v>
      </c>
      <c r="K5431" s="325">
        <v>0</v>
      </c>
      <c r="L5431" s="325">
        <v>0</v>
      </c>
      <c r="M5431" s="325">
        <v>0</v>
      </c>
      <c r="N5431" s="324" t="s">
        <v>7279</v>
      </c>
    </row>
    <row r="5432" spans="1:14" ht="15" hidden="1" x14ac:dyDescent="0.25">
      <c r="A5432" s="216" t="e">
        <f>VLOOKUP(B5432,CONTAGEM!B:B,1,0)</f>
        <v>#N/A</v>
      </c>
      <c r="B5432" s="326" t="s">
        <v>19477</v>
      </c>
      <c r="C5432" s="326" t="s">
        <v>1255</v>
      </c>
      <c r="D5432" s="326" t="s">
        <v>4183</v>
      </c>
      <c r="E5432" s="326" t="s">
        <v>19478</v>
      </c>
      <c r="F5432" s="326" t="s">
        <v>801</v>
      </c>
      <c r="G5432" s="326" t="s">
        <v>896</v>
      </c>
      <c r="H5432" s="326" t="s">
        <v>6249</v>
      </c>
      <c r="I5432" s="327">
        <v>0</v>
      </c>
      <c r="J5432" s="327">
        <v>0</v>
      </c>
      <c r="K5432" s="327">
        <v>0</v>
      </c>
      <c r="L5432" s="327">
        <v>0</v>
      </c>
      <c r="M5432" s="327">
        <v>0</v>
      </c>
      <c r="N5432" s="326" t="s">
        <v>7279</v>
      </c>
    </row>
    <row r="5433" spans="1:14" ht="15" hidden="1" x14ac:dyDescent="0.25">
      <c r="A5433" s="216" t="e">
        <f>VLOOKUP(B5433,CONTAGEM!B:B,1,0)</f>
        <v>#N/A</v>
      </c>
      <c r="B5433" s="324" t="s">
        <v>19479</v>
      </c>
      <c r="C5433" s="324" t="s">
        <v>1255</v>
      </c>
      <c r="D5433" s="324" t="s">
        <v>4183</v>
      </c>
      <c r="E5433" s="324" t="s">
        <v>19480</v>
      </c>
      <c r="F5433" s="324" t="s">
        <v>801</v>
      </c>
      <c r="G5433" s="324" t="s">
        <v>896</v>
      </c>
      <c r="H5433" s="324" t="s">
        <v>6249</v>
      </c>
      <c r="I5433" s="325">
        <v>0</v>
      </c>
      <c r="J5433" s="325">
        <v>0</v>
      </c>
      <c r="K5433" s="325">
        <v>0</v>
      </c>
      <c r="L5433" s="325">
        <v>0</v>
      </c>
      <c r="M5433" s="325">
        <v>0</v>
      </c>
      <c r="N5433" s="324" t="s">
        <v>7279</v>
      </c>
    </row>
    <row r="5434" spans="1:14" ht="15" hidden="1" x14ac:dyDescent="0.25">
      <c r="A5434" s="216" t="e">
        <f>VLOOKUP(B5434,CONTAGEM!B:B,1,0)</f>
        <v>#N/A</v>
      </c>
      <c r="B5434" s="326" t="s">
        <v>19481</v>
      </c>
      <c r="C5434" s="326" t="s">
        <v>1255</v>
      </c>
      <c r="D5434" s="326" t="s">
        <v>4183</v>
      </c>
      <c r="E5434" s="326" t="s">
        <v>19482</v>
      </c>
      <c r="F5434" s="326" t="s">
        <v>801</v>
      </c>
      <c r="G5434" s="326" t="s">
        <v>896</v>
      </c>
      <c r="H5434" s="326" t="s">
        <v>6249</v>
      </c>
      <c r="I5434" s="327">
        <v>0</v>
      </c>
      <c r="J5434" s="327">
        <v>0</v>
      </c>
      <c r="K5434" s="327">
        <v>0</v>
      </c>
      <c r="L5434" s="327">
        <v>0</v>
      </c>
      <c r="M5434" s="327">
        <v>0</v>
      </c>
      <c r="N5434" s="326" t="s">
        <v>7279</v>
      </c>
    </row>
    <row r="5435" spans="1:14" ht="15" hidden="1" x14ac:dyDescent="0.25">
      <c r="A5435" s="216" t="e">
        <f>VLOOKUP(B5435,CONTAGEM!B:B,1,0)</f>
        <v>#N/A</v>
      </c>
      <c r="B5435" s="324" t="s">
        <v>19483</v>
      </c>
      <c r="C5435" s="324" t="s">
        <v>1255</v>
      </c>
      <c r="D5435" s="324" t="s">
        <v>4183</v>
      </c>
      <c r="E5435" s="324" t="s">
        <v>19484</v>
      </c>
      <c r="F5435" s="324" t="s">
        <v>801</v>
      </c>
      <c r="G5435" s="324" t="s">
        <v>896</v>
      </c>
      <c r="H5435" s="324" t="s">
        <v>6249</v>
      </c>
      <c r="I5435" s="325">
        <v>0</v>
      </c>
      <c r="J5435" s="325">
        <v>0</v>
      </c>
      <c r="K5435" s="325">
        <v>0</v>
      </c>
      <c r="L5435" s="325">
        <v>0</v>
      </c>
      <c r="M5435" s="325">
        <v>0</v>
      </c>
      <c r="N5435" s="324" t="s">
        <v>7279</v>
      </c>
    </row>
    <row r="5436" spans="1:14" ht="15" hidden="1" x14ac:dyDescent="0.25">
      <c r="B5436" s="326" t="s">
        <v>19485</v>
      </c>
      <c r="C5436" s="326" t="s">
        <v>1255</v>
      </c>
      <c r="D5436" s="326" t="s">
        <v>4183</v>
      </c>
      <c r="E5436" s="326" t="s">
        <v>19486</v>
      </c>
      <c r="F5436" s="326" t="s">
        <v>801</v>
      </c>
      <c r="G5436" s="326" t="s">
        <v>896</v>
      </c>
      <c r="H5436" s="326" t="s">
        <v>6249</v>
      </c>
      <c r="I5436" s="327">
        <v>0</v>
      </c>
      <c r="J5436" s="327">
        <v>0</v>
      </c>
      <c r="K5436" s="327">
        <v>0</v>
      </c>
      <c r="L5436" s="327">
        <v>0</v>
      </c>
      <c r="M5436" s="327">
        <v>0</v>
      </c>
      <c r="N5436" s="326" t="s">
        <v>7279</v>
      </c>
    </row>
    <row r="5437" spans="1:14" ht="15" hidden="1" x14ac:dyDescent="0.25">
      <c r="B5437" s="324" t="s">
        <v>19487</v>
      </c>
      <c r="C5437" s="324" t="s">
        <v>1255</v>
      </c>
      <c r="D5437" s="324" t="s">
        <v>4183</v>
      </c>
      <c r="E5437" s="324" t="s">
        <v>19488</v>
      </c>
      <c r="F5437" s="324" t="s">
        <v>801</v>
      </c>
      <c r="G5437" s="324" t="s">
        <v>896</v>
      </c>
      <c r="H5437" s="324" t="s">
        <v>6249</v>
      </c>
      <c r="I5437" s="325">
        <v>0</v>
      </c>
      <c r="J5437" s="325">
        <v>0</v>
      </c>
      <c r="K5437" s="325">
        <v>0</v>
      </c>
      <c r="L5437" s="325">
        <v>0</v>
      </c>
      <c r="M5437" s="325">
        <v>0</v>
      </c>
      <c r="N5437" s="324" t="s">
        <v>7279</v>
      </c>
    </row>
    <row r="5438" spans="1:14" ht="15" hidden="1" x14ac:dyDescent="0.25">
      <c r="B5438" s="326" t="s">
        <v>19489</v>
      </c>
      <c r="C5438" s="326" t="s">
        <v>1255</v>
      </c>
      <c r="D5438" s="326" t="s">
        <v>4183</v>
      </c>
      <c r="E5438" s="326" t="s">
        <v>19490</v>
      </c>
      <c r="F5438" s="326" t="s">
        <v>801</v>
      </c>
      <c r="G5438" s="326" t="s">
        <v>896</v>
      </c>
      <c r="H5438" s="326" t="s">
        <v>6249</v>
      </c>
      <c r="I5438" s="327">
        <v>0</v>
      </c>
      <c r="J5438" s="327">
        <v>0</v>
      </c>
      <c r="K5438" s="327">
        <v>0</v>
      </c>
      <c r="L5438" s="327">
        <v>0</v>
      </c>
      <c r="M5438" s="327">
        <v>0</v>
      </c>
      <c r="N5438" s="326" t="s">
        <v>7279</v>
      </c>
    </row>
    <row r="5439" spans="1:14" ht="15" hidden="1" x14ac:dyDescent="0.25">
      <c r="B5439" s="324" t="s">
        <v>19491</v>
      </c>
      <c r="C5439" s="324" t="s">
        <v>1255</v>
      </c>
      <c r="D5439" s="324" t="s">
        <v>4183</v>
      </c>
      <c r="E5439" s="324" t="s">
        <v>19492</v>
      </c>
      <c r="F5439" s="324" t="s">
        <v>801</v>
      </c>
      <c r="G5439" s="324" t="s">
        <v>896</v>
      </c>
      <c r="H5439" s="324" t="s">
        <v>6249</v>
      </c>
      <c r="I5439" s="325">
        <v>0</v>
      </c>
      <c r="J5439" s="325">
        <v>0</v>
      </c>
      <c r="K5439" s="325">
        <v>0</v>
      </c>
      <c r="L5439" s="325">
        <v>0</v>
      </c>
      <c r="M5439" s="325">
        <v>0</v>
      </c>
      <c r="N5439" s="324" t="s">
        <v>7279</v>
      </c>
    </row>
    <row r="5440" spans="1:14" ht="15" hidden="1" x14ac:dyDescent="0.25">
      <c r="B5440" s="326" t="s">
        <v>19493</v>
      </c>
      <c r="C5440" s="326" t="s">
        <v>1255</v>
      </c>
      <c r="D5440" s="326" t="s">
        <v>4183</v>
      </c>
      <c r="E5440" s="326" t="s">
        <v>19494</v>
      </c>
      <c r="F5440" s="326" t="s">
        <v>801</v>
      </c>
      <c r="G5440" s="326" t="s">
        <v>896</v>
      </c>
      <c r="H5440" s="326" t="s">
        <v>6249</v>
      </c>
      <c r="I5440" s="327">
        <v>0</v>
      </c>
      <c r="J5440" s="327">
        <v>0</v>
      </c>
      <c r="K5440" s="327">
        <v>0</v>
      </c>
      <c r="L5440" s="327">
        <v>0</v>
      </c>
      <c r="M5440" s="327">
        <v>0</v>
      </c>
      <c r="N5440" s="326" t="s">
        <v>7279</v>
      </c>
    </row>
    <row r="5441" spans="2:14" ht="15" hidden="1" x14ac:dyDescent="0.25">
      <c r="B5441" s="324" t="s">
        <v>19495</v>
      </c>
      <c r="C5441" s="324" t="s">
        <v>1255</v>
      </c>
      <c r="D5441" s="324" t="s">
        <v>4183</v>
      </c>
      <c r="E5441" s="324" t="s">
        <v>19496</v>
      </c>
      <c r="F5441" s="324" t="s">
        <v>801</v>
      </c>
      <c r="G5441" s="324" t="s">
        <v>896</v>
      </c>
      <c r="H5441" s="324" t="s">
        <v>6249</v>
      </c>
      <c r="I5441" s="325">
        <v>0</v>
      </c>
      <c r="J5441" s="325">
        <v>0</v>
      </c>
      <c r="K5441" s="325">
        <v>0</v>
      </c>
      <c r="L5441" s="325">
        <v>0</v>
      </c>
      <c r="M5441" s="325">
        <v>0</v>
      </c>
      <c r="N5441" s="324" t="s">
        <v>7279</v>
      </c>
    </row>
    <row r="5442" spans="2:14" ht="15" hidden="1" x14ac:dyDescent="0.25">
      <c r="B5442" s="326" t="s">
        <v>19497</v>
      </c>
      <c r="C5442" s="326" t="s">
        <v>1255</v>
      </c>
      <c r="D5442" s="326" t="s">
        <v>4183</v>
      </c>
      <c r="E5442" s="326" t="s">
        <v>19498</v>
      </c>
      <c r="F5442" s="326" t="s">
        <v>801</v>
      </c>
      <c r="G5442" s="326" t="s">
        <v>896</v>
      </c>
      <c r="H5442" s="326" t="s">
        <v>6249</v>
      </c>
      <c r="I5442" s="327">
        <v>0</v>
      </c>
      <c r="J5442" s="327">
        <v>0</v>
      </c>
      <c r="K5442" s="327">
        <v>0</v>
      </c>
      <c r="L5442" s="327">
        <v>0</v>
      </c>
      <c r="M5442" s="327">
        <v>0</v>
      </c>
      <c r="N5442" s="326" t="s">
        <v>7279</v>
      </c>
    </row>
    <row r="5443" spans="2:14" ht="15" hidden="1" x14ac:dyDescent="0.25">
      <c r="B5443" s="324" t="s">
        <v>19499</v>
      </c>
      <c r="C5443" s="324" t="s">
        <v>1255</v>
      </c>
      <c r="D5443" s="324" t="s">
        <v>4183</v>
      </c>
      <c r="E5443" s="324" t="s">
        <v>19500</v>
      </c>
      <c r="F5443" s="324" t="s">
        <v>801</v>
      </c>
      <c r="G5443" s="324" t="s">
        <v>896</v>
      </c>
      <c r="H5443" s="324" t="s">
        <v>6249</v>
      </c>
      <c r="I5443" s="325">
        <v>0</v>
      </c>
      <c r="J5443" s="325">
        <v>0</v>
      </c>
      <c r="K5443" s="325">
        <v>0</v>
      </c>
      <c r="L5443" s="325">
        <v>0</v>
      </c>
      <c r="M5443" s="325">
        <v>0</v>
      </c>
      <c r="N5443" s="324" t="s">
        <v>7279</v>
      </c>
    </row>
    <row r="5444" spans="2:14" ht="15" hidden="1" x14ac:dyDescent="0.25">
      <c r="B5444" s="326" t="s">
        <v>19501</v>
      </c>
      <c r="C5444" s="326" t="s">
        <v>1255</v>
      </c>
      <c r="D5444" s="326" t="s">
        <v>4183</v>
      </c>
      <c r="E5444" s="326" t="s">
        <v>19502</v>
      </c>
      <c r="F5444" s="326" t="s">
        <v>801</v>
      </c>
      <c r="G5444" s="326" t="s">
        <v>896</v>
      </c>
      <c r="H5444" s="326" t="s">
        <v>6249</v>
      </c>
      <c r="I5444" s="327">
        <v>0</v>
      </c>
      <c r="J5444" s="327">
        <v>0</v>
      </c>
      <c r="K5444" s="327">
        <v>0</v>
      </c>
      <c r="L5444" s="327">
        <v>0</v>
      </c>
      <c r="M5444" s="327">
        <v>0</v>
      </c>
      <c r="N5444" s="326" t="s">
        <v>7279</v>
      </c>
    </row>
    <row r="5445" spans="2:14" ht="15" hidden="1" x14ac:dyDescent="0.25">
      <c r="B5445" s="324" t="s">
        <v>19503</v>
      </c>
      <c r="C5445" s="324" t="s">
        <v>1255</v>
      </c>
      <c r="D5445" s="324" t="s">
        <v>4183</v>
      </c>
      <c r="E5445" s="324" t="s">
        <v>19504</v>
      </c>
      <c r="F5445" s="324" t="s">
        <v>801</v>
      </c>
      <c r="G5445" s="324" t="s">
        <v>896</v>
      </c>
      <c r="H5445" s="324" t="s">
        <v>6249</v>
      </c>
      <c r="I5445" s="325">
        <v>0</v>
      </c>
      <c r="J5445" s="325">
        <v>0</v>
      </c>
      <c r="K5445" s="325">
        <v>0</v>
      </c>
      <c r="L5445" s="325">
        <v>0</v>
      </c>
      <c r="M5445" s="325">
        <v>0</v>
      </c>
      <c r="N5445" s="324" t="s">
        <v>7279</v>
      </c>
    </row>
    <row r="5446" spans="2:14" ht="15" hidden="1" x14ac:dyDescent="0.25">
      <c r="B5446" s="326" t="s">
        <v>19505</v>
      </c>
      <c r="C5446" s="326" t="s">
        <v>1255</v>
      </c>
      <c r="D5446" s="326" t="s">
        <v>4183</v>
      </c>
      <c r="E5446" s="326" t="s">
        <v>21819</v>
      </c>
      <c r="F5446" s="326" t="s">
        <v>801</v>
      </c>
      <c r="G5446" s="326" t="s">
        <v>896</v>
      </c>
      <c r="H5446" s="326" t="s">
        <v>6249</v>
      </c>
      <c r="I5446" s="327">
        <v>0</v>
      </c>
      <c r="J5446" s="327">
        <v>0</v>
      </c>
      <c r="K5446" s="327">
        <v>0</v>
      </c>
      <c r="L5446" s="327">
        <v>0</v>
      </c>
      <c r="M5446" s="327">
        <v>0</v>
      </c>
      <c r="N5446" s="326" t="s">
        <v>7279</v>
      </c>
    </row>
    <row r="5447" spans="2:14" ht="15" hidden="1" x14ac:dyDescent="0.25">
      <c r="B5447" s="324" t="s">
        <v>19506</v>
      </c>
      <c r="C5447" s="324" t="s">
        <v>1255</v>
      </c>
      <c r="D5447" s="324" t="s">
        <v>4183</v>
      </c>
      <c r="E5447" s="324" t="s">
        <v>19507</v>
      </c>
      <c r="F5447" s="324" t="s">
        <v>801</v>
      </c>
      <c r="G5447" s="324" t="s">
        <v>896</v>
      </c>
      <c r="H5447" s="324" t="s">
        <v>6249</v>
      </c>
      <c r="I5447" s="325">
        <v>0</v>
      </c>
      <c r="J5447" s="325">
        <v>0</v>
      </c>
      <c r="K5447" s="325">
        <v>0</v>
      </c>
      <c r="L5447" s="325">
        <v>0</v>
      </c>
      <c r="M5447" s="325">
        <v>0</v>
      </c>
      <c r="N5447" s="324" t="s">
        <v>7279</v>
      </c>
    </row>
    <row r="5448" spans="2:14" ht="15" hidden="1" x14ac:dyDescent="0.25">
      <c r="B5448" s="326" t="s">
        <v>19508</v>
      </c>
      <c r="C5448" s="326" t="s">
        <v>1255</v>
      </c>
      <c r="D5448" s="326" t="s">
        <v>4183</v>
      </c>
      <c r="E5448" s="326" t="s">
        <v>19509</v>
      </c>
      <c r="F5448" s="326" t="s">
        <v>801</v>
      </c>
      <c r="G5448" s="326" t="s">
        <v>896</v>
      </c>
      <c r="H5448" s="326" t="s">
        <v>6249</v>
      </c>
      <c r="I5448" s="327">
        <v>0</v>
      </c>
      <c r="J5448" s="327">
        <v>0</v>
      </c>
      <c r="K5448" s="327">
        <v>0</v>
      </c>
      <c r="L5448" s="327">
        <v>0</v>
      </c>
      <c r="M5448" s="327">
        <v>0</v>
      </c>
      <c r="N5448" s="326" t="s">
        <v>7279</v>
      </c>
    </row>
    <row r="5449" spans="2:14" ht="15" hidden="1" x14ac:dyDescent="0.25">
      <c r="B5449" s="324" t="s">
        <v>19510</v>
      </c>
      <c r="C5449" s="324" t="s">
        <v>1255</v>
      </c>
      <c r="D5449" s="324" t="s">
        <v>4183</v>
      </c>
      <c r="E5449" s="324" t="s">
        <v>19511</v>
      </c>
      <c r="F5449" s="324" t="s">
        <v>801</v>
      </c>
      <c r="G5449" s="324" t="s">
        <v>896</v>
      </c>
      <c r="H5449" s="324" t="s">
        <v>6249</v>
      </c>
      <c r="I5449" s="325">
        <v>0</v>
      </c>
      <c r="J5449" s="325">
        <v>0</v>
      </c>
      <c r="K5449" s="325">
        <v>0</v>
      </c>
      <c r="L5449" s="325">
        <v>0</v>
      </c>
      <c r="M5449" s="325">
        <v>0</v>
      </c>
      <c r="N5449" s="324" t="s">
        <v>7279</v>
      </c>
    </row>
    <row r="5450" spans="2:14" ht="15" hidden="1" x14ac:dyDescent="0.25">
      <c r="B5450" s="326" t="s">
        <v>19512</v>
      </c>
      <c r="C5450" s="326" t="s">
        <v>1255</v>
      </c>
      <c r="D5450" s="326" t="s">
        <v>4183</v>
      </c>
      <c r="E5450" s="326" t="s">
        <v>19513</v>
      </c>
      <c r="F5450" s="326" t="s">
        <v>801</v>
      </c>
      <c r="G5450" s="326" t="s">
        <v>896</v>
      </c>
      <c r="H5450" s="326" t="s">
        <v>6249</v>
      </c>
      <c r="I5450" s="327">
        <v>0</v>
      </c>
      <c r="J5450" s="327">
        <v>0</v>
      </c>
      <c r="K5450" s="327">
        <v>0</v>
      </c>
      <c r="L5450" s="327">
        <v>0</v>
      </c>
      <c r="M5450" s="327">
        <v>0</v>
      </c>
      <c r="N5450" s="326" t="s">
        <v>7279</v>
      </c>
    </row>
    <row r="5451" spans="2:14" ht="15" hidden="1" x14ac:dyDescent="0.25">
      <c r="B5451" s="324" t="s">
        <v>19514</v>
      </c>
      <c r="C5451" s="324" t="s">
        <v>1255</v>
      </c>
      <c r="D5451" s="324" t="s">
        <v>4183</v>
      </c>
      <c r="E5451" s="324" t="s">
        <v>19515</v>
      </c>
      <c r="F5451" s="324" t="s">
        <v>801</v>
      </c>
      <c r="G5451" s="324" t="s">
        <v>896</v>
      </c>
      <c r="H5451" s="324" t="s">
        <v>6249</v>
      </c>
      <c r="I5451" s="325">
        <v>0</v>
      </c>
      <c r="J5451" s="325">
        <v>0</v>
      </c>
      <c r="K5451" s="325">
        <v>0</v>
      </c>
      <c r="L5451" s="325">
        <v>0</v>
      </c>
      <c r="M5451" s="325">
        <v>0</v>
      </c>
      <c r="N5451" s="324" t="s">
        <v>7279</v>
      </c>
    </row>
    <row r="5452" spans="2:14" ht="15" hidden="1" x14ac:dyDescent="0.25">
      <c r="B5452" s="326" t="s">
        <v>19516</v>
      </c>
      <c r="C5452" s="326" t="s">
        <v>1255</v>
      </c>
      <c r="D5452" s="326" t="s">
        <v>4183</v>
      </c>
      <c r="E5452" s="326" t="s">
        <v>19517</v>
      </c>
      <c r="F5452" s="326" t="s">
        <v>801</v>
      </c>
      <c r="G5452" s="326" t="s">
        <v>896</v>
      </c>
      <c r="H5452" s="326" t="s">
        <v>6249</v>
      </c>
      <c r="I5452" s="327">
        <v>0</v>
      </c>
      <c r="J5452" s="327">
        <v>0</v>
      </c>
      <c r="K5452" s="327">
        <v>0</v>
      </c>
      <c r="L5452" s="327">
        <v>0</v>
      </c>
      <c r="M5452" s="327">
        <v>0</v>
      </c>
      <c r="N5452" s="326" t="s">
        <v>7279</v>
      </c>
    </row>
    <row r="5453" spans="2:14" ht="15" hidden="1" x14ac:dyDescent="0.25">
      <c r="B5453" s="324" t="s">
        <v>19518</v>
      </c>
      <c r="C5453" s="324" t="s">
        <v>1255</v>
      </c>
      <c r="D5453" s="324" t="s">
        <v>4183</v>
      </c>
      <c r="E5453" s="324" t="s">
        <v>19519</v>
      </c>
      <c r="F5453" s="324" t="s">
        <v>801</v>
      </c>
      <c r="G5453" s="324" t="s">
        <v>896</v>
      </c>
      <c r="H5453" s="324" t="s">
        <v>6249</v>
      </c>
      <c r="I5453" s="325">
        <v>0</v>
      </c>
      <c r="J5453" s="325">
        <v>0</v>
      </c>
      <c r="K5453" s="325">
        <v>0</v>
      </c>
      <c r="L5453" s="325">
        <v>0</v>
      </c>
      <c r="M5453" s="325">
        <v>0</v>
      </c>
      <c r="N5453" s="324" t="s">
        <v>7279</v>
      </c>
    </row>
    <row r="5454" spans="2:14" ht="15" hidden="1" x14ac:dyDescent="0.25">
      <c r="B5454" s="326" t="s">
        <v>19520</v>
      </c>
      <c r="C5454" s="326" t="s">
        <v>1255</v>
      </c>
      <c r="D5454" s="326" t="s">
        <v>4183</v>
      </c>
      <c r="E5454" s="326" t="s">
        <v>19521</v>
      </c>
      <c r="F5454" s="326" t="s">
        <v>801</v>
      </c>
      <c r="G5454" s="326" t="s">
        <v>896</v>
      </c>
      <c r="H5454" s="326" t="s">
        <v>6249</v>
      </c>
      <c r="I5454" s="327">
        <v>0</v>
      </c>
      <c r="J5454" s="327">
        <v>0</v>
      </c>
      <c r="K5454" s="327">
        <v>0</v>
      </c>
      <c r="L5454" s="327">
        <v>0</v>
      </c>
      <c r="M5454" s="327">
        <v>0</v>
      </c>
      <c r="N5454" s="326" t="s">
        <v>7279</v>
      </c>
    </row>
    <row r="5455" spans="2:14" ht="15" hidden="1" x14ac:dyDescent="0.25">
      <c r="B5455" s="324" t="s">
        <v>19522</v>
      </c>
      <c r="C5455" s="324" t="s">
        <v>1255</v>
      </c>
      <c r="D5455" s="324" t="s">
        <v>4183</v>
      </c>
      <c r="E5455" s="324" t="s">
        <v>19523</v>
      </c>
      <c r="F5455" s="324" t="s">
        <v>801</v>
      </c>
      <c r="G5455" s="324" t="s">
        <v>896</v>
      </c>
      <c r="H5455" s="324" t="s">
        <v>6249</v>
      </c>
      <c r="I5455" s="325">
        <v>0</v>
      </c>
      <c r="J5455" s="325">
        <v>0</v>
      </c>
      <c r="K5455" s="325">
        <v>0</v>
      </c>
      <c r="L5455" s="325">
        <v>0</v>
      </c>
      <c r="M5455" s="325">
        <v>0</v>
      </c>
      <c r="N5455" s="324" t="s">
        <v>7279</v>
      </c>
    </row>
    <row r="5456" spans="2:14" ht="15" hidden="1" x14ac:dyDescent="0.25">
      <c r="B5456" s="326" t="s">
        <v>19524</v>
      </c>
      <c r="C5456" s="326" t="s">
        <v>1255</v>
      </c>
      <c r="D5456" s="326" t="s">
        <v>4183</v>
      </c>
      <c r="E5456" s="326" t="s">
        <v>19525</v>
      </c>
      <c r="F5456" s="326" t="s">
        <v>801</v>
      </c>
      <c r="G5456" s="326" t="s">
        <v>896</v>
      </c>
      <c r="H5456" s="326" t="s">
        <v>6249</v>
      </c>
      <c r="I5456" s="327">
        <v>0</v>
      </c>
      <c r="J5456" s="327">
        <v>0</v>
      </c>
      <c r="K5456" s="327">
        <v>0</v>
      </c>
      <c r="L5456" s="327">
        <v>0</v>
      </c>
      <c r="M5456" s="327">
        <v>0</v>
      </c>
      <c r="N5456" s="326" t="s">
        <v>7279</v>
      </c>
    </row>
    <row r="5457" spans="2:14" ht="15" hidden="1" x14ac:dyDescent="0.25">
      <c r="B5457" s="324" t="s">
        <v>19526</v>
      </c>
      <c r="C5457" s="324" t="s">
        <v>1255</v>
      </c>
      <c r="D5457" s="324" t="s">
        <v>4183</v>
      </c>
      <c r="E5457" s="324" t="s">
        <v>19527</v>
      </c>
      <c r="F5457" s="324" t="s">
        <v>801</v>
      </c>
      <c r="G5457" s="324" t="s">
        <v>896</v>
      </c>
      <c r="H5457" s="324" t="s">
        <v>6249</v>
      </c>
      <c r="I5457" s="325">
        <v>0</v>
      </c>
      <c r="J5457" s="325">
        <v>0</v>
      </c>
      <c r="K5457" s="325">
        <v>0</v>
      </c>
      <c r="L5457" s="325">
        <v>0</v>
      </c>
      <c r="M5457" s="325">
        <v>0</v>
      </c>
      <c r="N5457" s="324" t="s">
        <v>7279</v>
      </c>
    </row>
    <row r="5458" spans="2:14" ht="15" hidden="1" x14ac:dyDescent="0.25">
      <c r="B5458" s="326" t="s">
        <v>19528</v>
      </c>
      <c r="C5458" s="326" t="s">
        <v>1255</v>
      </c>
      <c r="D5458" s="326" t="s">
        <v>4183</v>
      </c>
      <c r="E5458" s="326" t="s">
        <v>19529</v>
      </c>
      <c r="F5458" s="326" t="s">
        <v>801</v>
      </c>
      <c r="G5458" s="326" t="s">
        <v>896</v>
      </c>
      <c r="H5458" s="326" t="s">
        <v>6249</v>
      </c>
      <c r="I5458" s="327">
        <v>0</v>
      </c>
      <c r="J5458" s="327">
        <v>0</v>
      </c>
      <c r="K5458" s="327">
        <v>0</v>
      </c>
      <c r="L5458" s="327">
        <v>0</v>
      </c>
      <c r="M5458" s="327">
        <v>0</v>
      </c>
      <c r="N5458" s="326" t="s">
        <v>7279</v>
      </c>
    </row>
    <row r="5459" spans="2:14" ht="15" hidden="1" x14ac:dyDescent="0.25">
      <c r="B5459" s="324" t="s">
        <v>19530</v>
      </c>
      <c r="C5459" s="324" t="s">
        <v>1255</v>
      </c>
      <c r="D5459" s="324" t="s">
        <v>4183</v>
      </c>
      <c r="E5459" s="324" t="s">
        <v>19531</v>
      </c>
      <c r="F5459" s="324" t="s">
        <v>801</v>
      </c>
      <c r="G5459" s="324" t="s">
        <v>896</v>
      </c>
      <c r="H5459" s="324" t="s">
        <v>6249</v>
      </c>
      <c r="I5459" s="325">
        <v>0</v>
      </c>
      <c r="J5459" s="325">
        <v>0</v>
      </c>
      <c r="K5459" s="325">
        <v>0</v>
      </c>
      <c r="L5459" s="325">
        <v>0</v>
      </c>
      <c r="M5459" s="325">
        <v>0</v>
      </c>
      <c r="N5459" s="324" t="s">
        <v>7279</v>
      </c>
    </row>
    <row r="5460" spans="2:14" ht="15" hidden="1" x14ac:dyDescent="0.25">
      <c r="B5460" s="326" t="s">
        <v>19532</v>
      </c>
      <c r="C5460" s="326" t="s">
        <v>1255</v>
      </c>
      <c r="D5460" s="326" t="s">
        <v>4183</v>
      </c>
      <c r="E5460" s="326" t="s">
        <v>19533</v>
      </c>
      <c r="F5460" s="326" t="s">
        <v>801</v>
      </c>
      <c r="G5460" s="326" t="s">
        <v>896</v>
      </c>
      <c r="H5460" s="326" t="s">
        <v>6249</v>
      </c>
      <c r="I5460" s="327">
        <v>0</v>
      </c>
      <c r="J5460" s="327">
        <v>0</v>
      </c>
      <c r="K5460" s="327">
        <v>0</v>
      </c>
      <c r="L5460" s="327">
        <v>0</v>
      </c>
      <c r="M5460" s="327">
        <v>0</v>
      </c>
      <c r="N5460" s="326" t="s">
        <v>7279</v>
      </c>
    </row>
    <row r="5461" spans="2:14" ht="15" hidden="1" x14ac:dyDescent="0.25">
      <c r="B5461" s="324" t="s">
        <v>19534</v>
      </c>
      <c r="C5461" s="324" t="s">
        <v>1255</v>
      </c>
      <c r="D5461" s="324" t="s">
        <v>4183</v>
      </c>
      <c r="E5461" s="324" t="s">
        <v>19535</v>
      </c>
      <c r="F5461" s="324" t="s">
        <v>801</v>
      </c>
      <c r="G5461" s="324" t="s">
        <v>896</v>
      </c>
      <c r="H5461" s="324" t="s">
        <v>6249</v>
      </c>
      <c r="I5461" s="325">
        <v>0</v>
      </c>
      <c r="J5461" s="325">
        <v>0</v>
      </c>
      <c r="K5461" s="325">
        <v>0</v>
      </c>
      <c r="L5461" s="325">
        <v>0</v>
      </c>
      <c r="M5461" s="325">
        <v>0</v>
      </c>
      <c r="N5461" s="324" t="s">
        <v>7279</v>
      </c>
    </row>
    <row r="5462" spans="2:14" ht="15" hidden="1" x14ac:dyDescent="0.25">
      <c r="B5462" s="326" t="s">
        <v>19536</v>
      </c>
      <c r="C5462" s="326" t="s">
        <v>1255</v>
      </c>
      <c r="D5462" s="326" t="s">
        <v>4183</v>
      </c>
      <c r="E5462" s="326" t="s">
        <v>19537</v>
      </c>
      <c r="F5462" s="326" t="s">
        <v>2327</v>
      </c>
      <c r="G5462" s="326" t="s">
        <v>896</v>
      </c>
      <c r="H5462" s="326" t="s">
        <v>6249</v>
      </c>
      <c r="I5462" s="327">
        <v>0</v>
      </c>
      <c r="J5462" s="327">
        <v>0</v>
      </c>
      <c r="K5462" s="327">
        <v>0</v>
      </c>
      <c r="L5462" s="327">
        <v>0</v>
      </c>
      <c r="M5462" s="327">
        <v>0</v>
      </c>
      <c r="N5462" s="326" t="s">
        <v>7279</v>
      </c>
    </row>
    <row r="5463" spans="2:14" ht="15" hidden="1" x14ac:dyDescent="0.25">
      <c r="B5463" s="324" t="s">
        <v>19538</v>
      </c>
      <c r="C5463" s="324" t="s">
        <v>1255</v>
      </c>
      <c r="D5463" s="324" t="s">
        <v>4183</v>
      </c>
      <c r="E5463" s="324" t="s">
        <v>19539</v>
      </c>
      <c r="F5463" s="324" t="s">
        <v>801</v>
      </c>
      <c r="G5463" s="324" t="s">
        <v>896</v>
      </c>
      <c r="H5463" s="324" t="s">
        <v>6249</v>
      </c>
      <c r="I5463" s="325">
        <v>0</v>
      </c>
      <c r="J5463" s="325">
        <v>0</v>
      </c>
      <c r="K5463" s="325">
        <v>0</v>
      </c>
      <c r="L5463" s="325">
        <v>0</v>
      </c>
      <c r="M5463" s="325">
        <v>0</v>
      </c>
      <c r="N5463" s="324" t="s">
        <v>7279</v>
      </c>
    </row>
    <row r="5464" spans="2:14" ht="15" hidden="1" x14ac:dyDescent="0.25">
      <c r="B5464" s="326" t="s">
        <v>19540</v>
      </c>
      <c r="C5464" s="326" t="s">
        <v>1255</v>
      </c>
      <c r="D5464" s="326" t="s">
        <v>4183</v>
      </c>
      <c r="E5464" s="326" t="s">
        <v>19541</v>
      </c>
      <c r="F5464" s="326" t="s">
        <v>801</v>
      </c>
      <c r="G5464" s="326" t="s">
        <v>896</v>
      </c>
      <c r="H5464" s="326" t="s">
        <v>6249</v>
      </c>
      <c r="I5464" s="327">
        <v>0</v>
      </c>
      <c r="J5464" s="327">
        <v>0</v>
      </c>
      <c r="K5464" s="327">
        <v>0</v>
      </c>
      <c r="L5464" s="327">
        <v>0</v>
      </c>
      <c r="M5464" s="327">
        <v>0</v>
      </c>
      <c r="N5464" s="326" t="s">
        <v>7279</v>
      </c>
    </row>
    <row r="5465" spans="2:14" ht="15" hidden="1" x14ac:dyDescent="0.25">
      <c r="B5465" s="324" t="s">
        <v>19542</v>
      </c>
      <c r="C5465" s="324" t="s">
        <v>1255</v>
      </c>
      <c r="D5465" s="324" t="s">
        <v>4183</v>
      </c>
      <c r="E5465" s="324" t="s">
        <v>19543</v>
      </c>
      <c r="F5465" s="324" t="s">
        <v>801</v>
      </c>
      <c r="G5465" s="324" t="s">
        <v>896</v>
      </c>
      <c r="H5465" s="324" t="s">
        <v>6249</v>
      </c>
      <c r="I5465" s="325">
        <v>0</v>
      </c>
      <c r="J5465" s="325">
        <v>0</v>
      </c>
      <c r="K5465" s="325">
        <v>0</v>
      </c>
      <c r="L5465" s="325">
        <v>0</v>
      </c>
      <c r="M5465" s="325">
        <v>0</v>
      </c>
      <c r="N5465" s="324" t="s">
        <v>7279</v>
      </c>
    </row>
    <row r="5466" spans="2:14" ht="15" hidden="1" x14ac:dyDescent="0.25">
      <c r="B5466" s="326" t="s">
        <v>19544</v>
      </c>
      <c r="C5466" s="326" t="s">
        <v>1255</v>
      </c>
      <c r="D5466" s="326" t="s">
        <v>4183</v>
      </c>
      <c r="E5466" s="326" t="s">
        <v>19545</v>
      </c>
      <c r="F5466" s="326" t="s">
        <v>801</v>
      </c>
      <c r="G5466" s="326" t="s">
        <v>896</v>
      </c>
      <c r="H5466" s="326" t="s">
        <v>6249</v>
      </c>
      <c r="I5466" s="327">
        <v>0</v>
      </c>
      <c r="J5466" s="327">
        <v>0</v>
      </c>
      <c r="K5466" s="327">
        <v>0</v>
      </c>
      <c r="L5466" s="327">
        <v>0</v>
      </c>
      <c r="M5466" s="327">
        <v>0</v>
      </c>
      <c r="N5466" s="326" t="s">
        <v>7279</v>
      </c>
    </row>
    <row r="5467" spans="2:14" ht="15" hidden="1" x14ac:dyDescent="0.25">
      <c r="B5467" s="324" t="s">
        <v>19546</v>
      </c>
      <c r="C5467" s="324" t="s">
        <v>1255</v>
      </c>
      <c r="D5467" s="324" t="s">
        <v>4183</v>
      </c>
      <c r="E5467" s="324" t="s">
        <v>19547</v>
      </c>
      <c r="F5467" s="324" t="s">
        <v>801</v>
      </c>
      <c r="G5467" s="324" t="s">
        <v>896</v>
      </c>
      <c r="H5467" s="324" t="s">
        <v>6249</v>
      </c>
      <c r="I5467" s="325">
        <v>0</v>
      </c>
      <c r="J5467" s="325">
        <v>0</v>
      </c>
      <c r="K5467" s="325">
        <v>0</v>
      </c>
      <c r="L5467" s="325">
        <v>0</v>
      </c>
      <c r="M5467" s="325">
        <v>0</v>
      </c>
      <c r="N5467" s="324" t="s">
        <v>7279</v>
      </c>
    </row>
    <row r="5468" spans="2:14" ht="15" hidden="1" x14ac:dyDescent="0.25">
      <c r="B5468" s="326" t="s">
        <v>19548</v>
      </c>
      <c r="C5468" s="326" t="s">
        <v>1255</v>
      </c>
      <c r="D5468" s="326" t="s">
        <v>4183</v>
      </c>
      <c r="E5468" s="326" t="s">
        <v>21820</v>
      </c>
      <c r="F5468" s="326" t="s">
        <v>2327</v>
      </c>
      <c r="G5468" s="326" t="s">
        <v>896</v>
      </c>
      <c r="H5468" s="326" t="s">
        <v>6249</v>
      </c>
      <c r="I5468" s="327">
        <v>0</v>
      </c>
      <c r="J5468" s="327">
        <v>0</v>
      </c>
      <c r="K5468" s="327">
        <v>0</v>
      </c>
      <c r="L5468" s="327">
        <v>0</v>
      </c>
      <c r="M5468" s="327">
        <v>0</v>
      </c>
      <c r="N5468" s="326" t="s">
        <v>7279</v>
      </c>
    </row>
    <row r="5469" spans="2:14" ht="15" hidden="1" x14ac:dyDescent="0.25">
      <c r="B5469" s="324" t="s">
        <v>19549</v>
      </c>
      <c r="C5469" s="324" t="s">
        <v>1255</v>
      </c>
      <c r="D5469" s="324" t="s">
        <v>4183</v>
      </c>
      <c r="E5469" s="324" t="s">
        <v>19550</v>
      </c>
      <c r="F5469" s="324" t="s">
        <v>2327</v>
      </c>
      <c r="G5469" s="324" t="s">
        <v>896</v>
      </c>
      <c r="H5469" s="324" t="s">
        <v>6249</v>
      </c>
      <c r="I5469" s="325">
        <v>0</v>
      </c>
      <c r="J5469" s="325">
        <v>0</v>
      </c>
      <c r="K5469" s="325">
        <v>0</v>
      </c>
      <c r="L5469" s="325">
        <v>0</v>
      </c>
      <c r="M5469" s="325">
        <v>0</v>
      </c>
      <c r="N5469" s="324" t="s">
        <v>7279</v>
      </c>
    </row>
    <row r="5470" spans="2:14" ht="15" hidden="1" x14ac:dyDescent="0.25">
      <c r="B5470" s="326" t="s">
        <v>19551</v>
      </c>
      <c r="C5470" s="326" t="s">
        <v>1255</v>
      </c>
      <c r="D5470" s="326" t="s">
        <v>4183</v>
      </c>
      <c r="E5470" s="326" t="s">
        <v>19552</v>
      </c>
      <c r="F5470" s="326" t="s">
        <v>1226</v>
      </c>
      <c r="G5470" s="326" t="s">
        <v>896</v>
      </c>
      <c r="H5470" s="326" t="s">
        <v>6249</v>
      </c>
      <c r="I5470" s="327">
        <v>0</v>
      </c>
      <c r="J5470" s="327">
        <v>0</v>
      </c>
      <c r="K5470" s="327">
        <v>0</v>
      </c>
      <c r="L5470" s="327">
        <v>0</v>
      </c>
      <c r="M5470" s="327">
        <v>0</v>
      </c>
      <c r="N5470" s="326" t="s">
        <v>7279</v>
      </c>
    </row>
    <row r="5471" spans="2:14" ht="15" hidden="1" x14ac:dyDescent="0.25">
      <c r="B5471" s="324" t="s">
        <v>19553</v>
      </c>
      <c r="C5471" s="324" t="s">
        <v>1255</v>
      </c>
      <c r="D5471" s="324" t="s">
        <v>4183</v>
      </c>
      <c r="E5471" s="324" t="s">
        <v>19554</v>
      </c>
      <c r="F5471" s="324" t="s">
        <v>1226</v>
      </c>
      <c r="G5471" s="324" t="s">
        <v>896</v>
      </c>
      <c r="H5471" s="324" t="s">
        <v>6249</v>
      </c>
      <c r="I5471" s="325">
        <v>0</v>
      </c>
      <c r="J5471" s="325">
        <v>0</v>
      </c>
      <c r="K5471" s="325">
        <v>0</v>
      </c>
      <c r="L5471" s="325">
        <v>0</v>
      </c>
      <c r="M5471" s="325">
        <v>0</v>
      </c>
      <c r="N5471" s="324" t="s">
        <v>7279</v>
      </c>
    </row>
    <row r="5472" spans="2:14" ht="15" hidden="1" x14ac:dyDescent="0.25">
      <c r="B5472" s="326" t="s">
        <v>19555</v>
      </c>
      <c r="C5472" s="326" t="s">
        <v>1255</v>
      </c>
      <c r="D5472" s="326" t="s">
        <v>4183</v>
      </c>
      <c r="E5472" s="326" t="s">
        <v>19556</v>
      </c>
      <c r="F5472" s="326" t="s">
        <v>2327</v>
      </c>
      <c r="G5472" s="326" t="s">
        <v>896</v>
      </c>
      <c r="H5472" s="326" t="s">
        <v>6249</v>
      </c>
      <c r="I5472" s="327">
        <v>0</v>
      </c>
      <c r="J5472" s="327">
        <v>0</v>
      </c>
      <c r="K5472" s="327">
        <v>0</v>
      </c>
      <c r="L5472" s="327">
        <v>0</v>
      </c>
      <c r="M5472" s="327">
        <v>0</v>
      </c>
      <c r="N5472" s="326" t="s">
        <v>7279</v>
      </c>
    </row>
    <row r="5473" spans="2:14" ht="15" hidden="1" x14ac:dyDescent="0.25">
      <c r="B5473" s="324" t="s">
        <v>19557</v>
      </c>
      <c r="C5473" s="324" t="s">
        <v>1255</v>
      </c>
      <c r="D5473" s="324" t="s">
        <v>4183</v>
      </c>
      <c r="E5473" s="324" t="s">
        <v>19558</v>
      </c>
      <c r="F5473" s="324" t="s">
        <v>2327</v>
      </c>
      <c r="G5473" s="324" t="s">
        <v>896</v>
      </c>
      <c r="H5473" s="324" t="s">
        <v>6249</v>
      </c>
      <c r="I5473" s="325">
        <v>0</v>
      </c>
      <c r="J5473" s="325">
        <v>0</v>
      </c>
      <c r="K5473" s="325">
        <v>0</v>
      </c>
      <c r="L5473" s="325">
        <v>0</v>
      </c>
      <c r="M5473" s="325">
        <v>0</v>
      </c>
      <c r="N5473" s="324" t="s">
        <v>7279</v>
      </c>
    </row>
    <row r="5474" spans="2:14" ht="15" hidden="1" x14ac:dyDescent="0.25">
      <c r="B5474" s="326" t="s">
        <v>19559</v>
      </c>
      <c r="C5474" s="326" t="s">
        <v>1255</v>
      </c>
      <c r="D5474" s="326" t="s">
        <v>4183</v>
      </c>
      <c r="E5474" s="326" t="s">
        <v>19560</v>
      </c>
      <c r="F5474" s="326" t="s">
        <v>2327</v>
      </c>
      <c r="G5474" s="326" t="s">
        <v>896</v>
      </c>
      <c r="H5474" s="326" t="s">
        <v>6249</v>
      </c>
      <c r="I5474" s="327">
        <v>0</v>
      </c>
      <c r="J5474" s="327">
        <v>0</v>
      </c>
      <c r="K5474" s="327">
        <v>0</v>
      </c>
      <c r="L5474" s="327">
        <v>0</v>
      </c>
      <c r="M5474" s="327">
        <v>0</v>
      </c>
      <c r="N5474" s="326" t="s">
        <v>7279</v>
      </c>
    </row>
    <row r="5475" spans="2:14" ht="15" hidden="1" x14ac:dyDescent="0.25">
      <c r="B5475" s="324" t="s">
        <v>19561</v>
      </c>
      <c r="C5475" s="324" t="s">
        <v>1255</v>
      </c>
      <c r="D5475" s="324" t="s">
        <v>4183</v>
      </c>
      <c r="E5475" s="324" t="s">
        <v>19562</v>
      </c>
      <c r="F5475" s="324" t="s">
        <v>2327</v>
      </c>
      <c r="G5475" s="324" t="s">
        <v>896</v>
      </c>
      <c r="H5475" s="324" t="s">
        <v>6249</v>
      </c>
      <c r="I5475" s="325">
        <v>0</v>
      </c>
      <c r="J5475" s="325">
        <v>0</v>
      </c>
      <c r="K5475" s="325">
        <v>0</v>
      </c>
      <c r="L5475" s="325">
        <v>0</v>
      </c>
      <c r="M5475" s="325">
        <v>0</v>
      </c>
      <c r="N5475" s="324" t="s">
        <v>7279</v>
      </c>
    </row>
    <row r="5476" spans="2:14" ht="15" hidden="1" x14ac:dyDescent="0.25">
      <c r="B5476" s="326" t="s">
        <v>19563</v>
      </c>
      <c r="C5476" s="326" t="s">
        <v>1255</v>
      </c>
      <c r="D5476" s="326" t="s">
        <v>4183</v>
      </c>
      <c r="E5476" s="326" t="s">
        <v>19564</v>
      </c>
      <c r="F5476" s="326" t="s">
        <v>2327</v>
      </c>
      <c r="G5476" s="326" t="s">
        <v>896</v>
      </c>
      <c r="H5476" s="326" t="s">
        <v>6249</v>
      </c>
      <c r="I5476" s="327">
        <v>0</v>
      </c>
      <c r="J5476" s="327">
        <v>0</v>
      </c>
      <c r="K5476" s="327">
        <v>0</v>
      </c>
      <c r="L5476" s="327">
        <v>0</v>
      </c>
      <c r="M5476" s="327">
        <v>0</v>
      </c>
      <c r="N5476" s="326" t="s">
        <v>7279</v>
      </c>
    </row>
    <row r="5477" spans="2:14" ht="15" hidden="1" x14ac:dyDescent="0.25">
      <c r="B5477" s="324" t="s">
        <v>19565</v>
      </c>
      <c r="C5477" s="324" t="s">
        <v>1255</v>
      </c>
      <c r="D5477" s="324" t="s">
        <v>4183</v>
      </c>
      <c r="E5477" s="324" t="s">
        <v>19566</v>
      </c>
      <c r="F5477" s="324" t="s">
        <v>2327</v>
      </c>
      <c r="G5477" s="324" t="s">
        <v>896</v>
      </c>
      <c r="H5477" s="324" t="s">
        <v>6249</v>
      </c>
      <c r="I5477" s="325">
        <v>0</v>
      </c>
      <c r="J5477" s="325">
        <v>0</v>
      </c>
      <c r="K5477" s="325">
        <v>0</v>
      </c>
      <c r="L5477" s="325">
        <v>0</v>
      </c>
      <c r="M5477" s="325">
        <v>0</v>
      </c>
      <c r="N5477" s="324" t="s">
        <v>7279</v>
      </c>
    </row>
    <row r="5478" spans="2:14" ht="15" hidden="1" x14ac:dyDescent="0.25">
      <c r="B5478" s="326" t="s">
        <v>19567</v>
      </c>
      <c r="C5478" s="326" t="s">
        <v>1255</v>
      </c>
      <c r="D5478" s="326" t="s">
        <v>4183</v>
      </c>
      <c r="E5478" s="326" t="s">
        <v>19568</v>
      </c>
      <c r="F5478" s="326" t="s">
        <v>2327</v>
      </c>
      <c r="G5478" s="326" t="s">
        <v>896</v>
      </c>
      <c r="H5478" s="326" t="s">
        <v>6249</v>
      </c>
      <c r="I5478" s="327">
        <v>0</v>
      </c>
      <c r="J5478" s="327">
        <v>0</v>
      </c>
      <c r="K5478" s="327">
        <v>0</v>
      </c>
      <c r="L5478" s="327">
        <v>0</v>
      </c>
      <c r="M5478" s="327">
        <v>0</v>
      </c>
      <c r="N5478" s="326" t="s">
        <v>7279</v>
      </c>
    </row>
    <row r="5479" spans="2:14" ht="15" hidden="1" x14ac:dyDescent="0.25">
      <c r="B5479" s="324" t="s">
        <v>19569</v>
      </c>
      <c r="C5479" s="324" t="s">
        <v>1255</v>
      </c>
      <c r="D5479" s="324" t="s">
        <v>4183</v>
      </c>
      <c r="E5479" s="324" t="s">
        <v>19570</v>
      </c>
      <c r="F5479" s="324" t="s">
        <v>2327</v>
      </c>
      <c r="G5479" s="324" t="s">
        <v>896</v>
      </c>
      <c r="H5479" s="324" t="s">
        <v>6249</v>
      </c>
      <c r="I5479" s="325">
        <v>0</v>
      </c>
      <c r="J5479" s="325">
        <v>0</v>
      </c>
      <c r="K5479" s="325">
        <v>0</v>
      </c>
      <c r="L5479" s="325">
        <v>0</v>
      </c>
      <c r="M5479" s="325">
        <v>0</v>
      </c>
      <c r="N5479" s="324" t="s">
        <v>7279</v>
      </c>
    </row>
    <row r="5480" spans="2:14" ht="15" hidden="1" x14ac:dyDescent="0.25">
      <c r="B5480" s="326" t="s">
        <v>19571</v>
      </c>
      <c r="C5480" s="326" t="s">
        <v>1255</v>
      </c>
      <c r="D5480" s="326" t="s">
        <v>4183</v>
      </c>
      <c r="E5480" s="326" t="s">
        <v>19572</v>
      </c>
      <c r="F5480" s="326" t="s">
        <v>2327</v>
      </c>
      <c r="G5480" s="326" t="s">
        <v>896</v>
      </c>
      <c r="H5480" s="326" t="s">
        <v>6249</v>
      </c>
      <c r="I5480" s="327">
        <v>0</v>
      </c>
      <c r="J5480" s="327">
        <v>0</v>
      </c>
      <c r="K5480" s="327">
        <v>0</v>
      </c>
      <c r="L5480" s="327">
        <v>0</v>
      </c>
      <c r="M5480" s="327">
        <v>0</v>
      </c>
      <c r="N5480" s="326" t="s">
        <v>7279</v>
      </c>
    </row>
    <row r="5481" spans="2:14" ht="15" hidden="1" x14ac:dyDescent="0.25">
      <c r="B5481" s="324" t="s">
        <v>19573</v>
      </c>
      <c r="C5481" s="324" t="s">
        <v>1255</v>
      </c>
      <c r="D5481" s="324" t="s">
        <v>4183</v>
      </c>
      <c r="E5481" s="324" t="s">
        <v>19574</v>
      </c>
      <c r="F5481" s="324" t="s">
        <v>2327</v>
      </c>
      <c r="G5481" s="324" t="s">
        <v>896</v>
      </c>
      <c r="H5481" s="324" t="s">
        <v>6249</v>
      </c>
      <c r="I5481" s="325">
        <v>0</v>
      </c>
      <c r="J5481" s="325">
        <v>0</v>
      </c>
      <c r="K5481" s="325">
        <v>0</v>
      </c>
      <c r="L5481" s="325">
        <v>0</v>
      </c>
      <c r="M5481" s="325">
        <v>0</v>
      </c>
      <c r="N5481" s="324" t="s">
        <v>7279</v>
      </c>
    </row>
    <row r="5482" spans="2:14" ht="15" hidden="1" x14ac:dyDescent="0.25">
      <c r="B5482" s="326" t="s">
        <v>19575</v>
      </c>
      <c r="C5482" s="326" t="s">
        <v>1255</v>
      </c>
      <c r="D5482" s="326" t="s">
        <v>4183</v>
      </c>
      <c r="E5482" s="326" t="s">
        <v>19576</v>
      </c>
      <c r="F5482" s="326" t="s">
        <v>2327</v>
      </c>
      <c r="G5482" s="326" t="s">
        <v>896</v>
      </c>
      <c r="H5482" s="326" t="s">
        <v>6249</v>
      </c>
      <c r="I5482" s="327">
        <v>0</v>
      </c>
      <c r="J5482" s="327">
        <v>0</v>
      </c>
      <c r="K5482" s="327">
        <v>0</v>
      </c>
      <c r="L5482" s="327">
        <v>0</v>
      </c>
      <c r="M5482" s="327">
        <v>0</v>
      </c>
      <c r="N5482" s="326" t="s">
        <v>7279</v>
      </c>
    </row>
    <row r="5483" spans="2:14" ht="15" hidden="1" x14ac:dyDescent="0.25">
      <c r="B5483" s="324" t="s">
        <v>19577</v>
      </c>
      <c r="C5483" s="324" t="s">
        <v>1255</v>
      </c>
      <c r="D5483" s="324" t="s">
        <v>4183</v>
      </c>
      <c r="E5483" s="324" t="s">
        <v>19578</v>
      </c>
      <c r="F5483" s="324" t="s">
        <v>2327</v>
      </c>
      <c r="G5483" s="324" t="s">
        <v>896</v>
      </c>
      <c r="H5483" s="324" t="s">
        <v>6249</v>
      </c>
      <c r="I5483" s="325">
        <v>0</v>
      </c>
      <c r="J5483" s="325">
        <v>0</v>
      </c>
      <c r="K5483" s="325">
        <v>0</v>
      </c>
      <c r="L5483" s="325">
        <v>0</v>
      </c>
      <c r="M5483" s="325">
        <v>0</v>
      </c>
      <c r="N5483" s="324" t="s">
        <v>7279</v>
      </c>
    </row>
    <row r="5484" spans="2:14" ht="15" hidden="1" x14ac:dyDescent="0.25">
      <c r="B5484" s="326" t="s">
        <v>19579</v>
      </c>
      <c r="C5484" s="326" t="s">
        <v>1255</v>
      </c>
      <c r="D5484" s="326" t="s">
        <v>4183</v>
      </c>
      <c r="E5484" s="326" t="s">
        <v>19580</v>
      </c>
      <c r="F5484" s="326" t="s">
        <v>2327</v>
      </c>
      <c r="G5484" s="326" t="s">
        <v>896</v>
      </c>
      <c r="H5484" s="326" t="s">
        <v>6249</v>
      </c>
      <c r="I5484" s="327">
        <v>0</v>
      </c>
      <c r="J5484" s="327">
        <v>0</v>
      </c>
      <c r="K5484" s="327">
        <v>0</v>
      </c>
      <c r="L5484" s="327">
        <v>0</v>
      </c>
      <c r="M5484" s="327">
        <v>0</v>
      </c>
      <c r="N5484" s="326" t="s">
        <v>7279</v>
      </c>
    </row>
    <row r="5485" spans="2:14" ht="15" hidden="1" x14ac:dyDescent="0.25">
      <c r="B5485" s="324" t="s">
        <v>19581</v>
      </c>
      <c r="C5485" s="324" t="s">
        <v>1255</v>
      </c>
      <c r="D5485" s="324" t="s">
        <v>4183</v>
      </c>
      <c r="E5485" s="324" t="s">
        <v>19582</v>
      </c>
      <c r="F5485" s="324" t="s">
        <v>2327</v>
      </c>
      <c r="G5485" s="324" t="s">
        <v>896</v>
      </c>
      <c r="H5485" s="324" t="s">
        <v>6249</v>
      </c>
      <c r="I5485" s="325">
        <v>0</v>
      </c>
      <c r="J5485" s="325">
        <v>0</v>
      </c>
      <c r="K5485" s="325">
        <v>0</v>
      </c>
      <c r="L5485" s="325">
        <v>0</v>
      </c>
      <c r="M5485" s="325">
        <v>0</v>
      </c>
      <c r="N5485" s="324" t="s">
        <v>7279</v>
      </c>
    </row>
    <row r="5486" spans="2:14" ht="15" hidden="1" x14ac:dyDescent="0.25">
      <c r="B5486" s="326" t="s">
        <v>19583</v>
      </c>
      <c r="C5486" s="326" t="s">
        <v>1255</v>
      </c>
      <c r="D5486" s="326" t="s">
        <v>4183</v>
      </c>
      <c r="E5486" s="326" t="s">
        <v>19584</v>
      </c>
      <c r="F5486" s="326" t="s">
        <v>2327</v>
      </c>
      <c r="G5486" s="326" t="s">
        <v>896</v>
      </c>
      <c r="H5486" s="326" t="s">
        <v>6249</v>
      </c>
      <c r="I5486" s="327">
        <v>0</v>
      </c>
      <c r="J5486" s="327">
        <v>0</v>
      </c>
      <c r="K5486" s="327">
        <v>0</v>
      </c>
      <c r="L5486" s="327">
        <v>0</v>
      </c>
      <c r="M5486" s="327">
        <v>0</v>
      </c>
      <c r="N5486" s="326" t="s">
        <v>7279</v>
      </c>
    </row>
    <row r="5487" spans="2:14" ht="15" hidden="1" x14ac:dyDescent="0.25">
      <c r="B5487" s="324" t="s">
        <v>19585</v>
      </c>
      <c r="C5487" s="324" t="s">
        <v>1255</v>
      </c>
      <c r="D5487" s="324" t="s">
        <v>4183</v>
      </c>
      <c r="E5487" s="324" t="s">
        <v>19586</v>
      </c>
      <c r="F5487" s="324" t="s">
        <v>800</v>
      </c>
      <c r="G5487" s="324" t="s">
        <v>896</v>
      </c>
      <c r="H5487" s="324" t="s">
        <v>6249</v>
      </c>
      <c r="I5487" s="325">
        <v>0</v>
      </c>
      <c r="J5487" s="325">
        <v>0</v>
      </c>
      <c r="K5487" s="325">
        <v>0</v>
      </c>
      <c r="L5487" s="325">
        <v>0</v>
      </c>
      <c r="M5487" s="325">
        <v>0</v>
      </c>
      <c r="N5487" s="324" t="s">
        <v>7279</v>
      </c>
    </row>
    <row r="5488" spans="2:14" ht="15" hidden="1" x14ac:dyDescent="0.25">
      <c r="B5488" s="326" t="s">
        <v>19587</v>
      </c>
      <c r="C5488" s="326" t="s">
        <v>1255</v>
      </c>
      <c r="D5488" s="326" t="s">
        <v>4183</v>
      </c>
      <c r="E5488" s="326" t="s">
        <v>19588</v>
      </c>
      <c r="F5488" s="326" t="s">
        <v>800</v>
      </c>
      <c r="G5488" s="326" t="s">
        <v>896</v>
      </c>
      <c r="H5488" s="326" t="s">
        <v>6249</v>
      </c>
      <c r="I5488" s="327">
        <v>0</v>
      </c>
      <c r="J5488" s="327">
        <v>0</v>
      </c>
      <c r="K5488" s="327">
        <v>0</v>
      </c>
      <c r="L5488" s="327">
        <v>0</v>
      </c>
      <c r="M5488" s="327">
        <v>0</v>
      </c>
      <c r="N5488" s="326" t="s">
        <v>7279</v>
      </c>
    </row>
    <row r="5489" spans="2:14" ht="15" hidden="1" x14ac:dyDescent="0.25">
      <c r="B5489" s="324" t="s">
        <v>19589</v>
      </c>
      <c r="C5489" s="324" t="s">
        <v>1255</v>
      </c>
      <c r="D5489" s="324" t="s">
        <v>4183</v>
      </c>
      <c r="E5489" s="324" t="s">
        <v>19590</v>
      </c>
      <c r="F5489" s="324" t="s">
        <v>2327</v>
      </c>
      <c r="G5489" s="324" t="s">
        <v>896</v>
      </c>
      <c r="H5489" s="324" t="s">
        <v>6249</v>
      </c>
      <c r="I5489" s="325">
        <v>0</v>
      </c>
      <c r="J5489" s="325">
        <v>0</v>
      </c>
      <c r="K5489" s="325">
        <v>0</v>
      </c>
      <c r="L5489" s="325">
        <v>0</v>
      </c>
      <c r="M5489" s="325">
        <v>0</v>
      </c>
      <c r="N5489" s="324" t="s">
        <v>7279</v>
      </c>
    </row>
    <row r="5490" spans="2:14" ht="15" hidden="1" x14ac:dyDescent="0.25">
      <c r="B5490" s="326" t="s">
        <v>19591</v>
      </c>
      <c r="C5490" s="326" t="s">
        <v>1255</v>
      </c>
      <c r="D5490" s="326" t="s">
        <v>4183</v>
      </c>
      <c r="E5490" s="326" t="s">
        <v>19592</v>
      </c>
      <c r="F5490" s="326" t="s">
        <v>801</v>
      </c>
      <c r="G5490" s="326" t="s">
        <v>896</v>
      </c>
      <c r="H5490" s="326" t="s">
        <v>6249</v>
      </c>
      <c r="I5490" s="327">
        <v>0</v>
      </c>
      <c r="J5490" s="327">
        <v>0</v>
      </c>
      <c r="K5490" s="327">
        <v>0</v>
      </c>
      <c r="L5490" s="327">
        <v>0</v>
      </c>
      <c r="M5490" s="327">
        <v>0</v>
      </c>
      <c r="N5490" s="326" t="s">
        <v>7279</v>
      </c>
    </row>
    <row r="5491" spans="2:14" ht="15" hidden="1" x14ac:dyDescent="0.25">
      <c r="B5491" s="324" t="s">
        <v>19593</v>
      </c>
      <c r="C5491" s="324" t="s">
        <v>1255</v>
      </c>
      <c r="D5491" s="324" t="s">
        <v>4183</v>
      </c>
      <c r="E5491" s="324" t="s">
        <v>19594</v>
      </c>
      <c r="F5491" s="324" t="s">
        <v>801</v>
      </c>
      <c r="G5491" s="324" t="s">
        <v>896</v>
      </c>
      <c r="H5491" s="324" t="s">
        <v>6249</v>
      </c>
      <c r="I5491" s="325">
        <v>0</v>
      </c>
      <c r="J5491" s="325">
        <v>0</v>
      </c>
      <c r="K5491" s="325">
        <v>0</v>
      </c>
      <c r="L5491" s="325">
        <v>0</v>
      </c>
      <c r="M5491" s="325">
        <v>0</v>
      </c>
      <c r="N5491" s="324" t="s">
        <v>7279</v>
      </c>
    </row>
    <row r="5492" spans="2:14" ht="15" hidden="1" x14ac:dyDescent="0.25">
      <c r="B5492" s="326" t="s">
        <v>19595</v>
      </c>
      <c r="C5492" s="326" t="s">
        <v>1255</v>
      </c>
      <c r="D5492" s="326" t="s">
        <v>4183</v>
      </c>
      <c r="E5492" s="326" t="s">
        <v>19596</v>
      </c>
      <c r="F5492" s="326" t="s">
        <v>801</v>
      </c>
      <c r="G5492" s="326" t="s">
        <v>896</v>
      </c>
      <c r="H5492" s="326" t="s">
        <v>6249</v>
      </c>
      <c r="I5492" s="327">
        <v>0</v>
      </c>
      <c r="J5492" s="327">
        <v>0</v>
      </c>
      <c r="K5492" s="327">
        <v>0</v>
      </c>
      <c r="L5492" s="327">
        <v>0</v>
      </c>
      <c r="M5492" s="327">
        <v>0</v>
      </c>
      <c r="N5492" s="326" t="s">
        <v>7279</v>
      </c>
    </row>
    <row r="5493" spans="2:14" ht="15" hidden="1" x14ac:dyDescent="0.25">
      <c r="B5493" s="324" t="s">
        <v>19597</v>
      </c>
      <c r="C5493" s="324" t="s">
        <v>1255</v>
      </c>
      <c r="D5493" s="324" t="s">
        <v>4183</v>
      </c>
      <c r="E5493" s="324" t="s">
        <v>19598</v>
      </c>
      <c r="F5493" s="324" t="s">
        <v>801</v>
      </c>
      <c r="G5493" s="324" t="s">
        <v>896</v>
      </c>
      <c r="H5493" s="324" t="s">
        <v>6249</v>
      </c>
      <c r="I5493" s="325">
        <v>0</v>
      </c>
      <c r="J5493" s="325">
        <v>0</v>
      </c>
      <c r="K5493" s="325">
        <v>0</v>
      </c>
      <c r="L5493" s="325">
        <v>0</v>
      </c>
      <c r="M5493" s="325">
        <v>0</v>
      </c>
      <c r="N5493" s="324" t="s">
        <v>7279</v>
      </c>
    </row>
    <row r="5494" spans="2:14" ht="15" hidden="1" x14ac:dyDescent="0.25">
      <c r="B5494" s="326" t="s">
        <v>19599</v>
      </c>
      <c r="C5494" s="326" t="s">
        <v>1255</v>
      </c>
      <c r="D5494" s="326" t="s">
        <v>4183</v>
      </c>
      <c r="E5494" s="326" t="s">
        <v>19600</v>
      </c>
      <c r="F5494" s="326" t="s">
        <v>801</v>
      </c>
      <c r="G5494" s="326" t="s">
        <v>896</v>
      </c>
      <c r="H5494" s="326" t="s">
        <v>6249</v>
      </c>
      <c r="I5494" s="327">
        <v>0</v>
      </c>
      <c r="J5494" s="327">
        <v>0</v>
      </c>
      <c r="K5494" s="327">
        <v>0</v>
      </c>
      <c r="L5494" s="327">
        <v>0</v>
      </c>
      <c r="M5494" s="327">
        <v>0</v>
      </c>
      <c r="N5494" s="326" t="s">
        <v>7279</v>
      </c>
    </row>
    <row r="5495" spans="2:14" ht="15" hidden="1" x14ac:dyDescent="0.25">
      <c r="B5495" s="324" t="s">
        <v>19601</v>
      </c>
      <c r="C5495" s="324" t="s">
        <v>1255</v>
      </c>
      <c r="D5495" s="324" t="s">
        <v>4183</v>
      </c>
      <c r="E5495" s="324" t="s">
        <v>19602</v>
      </c>
      <c r="F5495" s="324" t="s">
        <v>801</v>
      </c>
      <c r="G5495" s="324" t="s">
        <v>896</v>
      </c>
      <c r="H5495" s="324" t="s">
        <v>6249</v>
      </c>
      <c r="I5495" s="325">
        <v>0</v>
      </c>
      <c r="J5495" s="325">
        <v>0</v>
      </c>
      <c r="K5495" s="325">
        <v>0</v>
      </c>
      <c r="L5495" s="325">
        <v>0</v>
      </c>
      <c r="M5495" s="325">
        <v>0</v>
      </c>
      <c r="N5495" s="324" t="s">
        <v>7279</v>
      </c>
    </row>
    <row r="5496" spans="2:14" ht="15" hidden="1" x14ac:dyDescent="0.25">
      <c r="B5496" s="326" t="s">
        <v>19603</v>
      </c>
      <c r="C5496" s="326" t="s">
        <v>1255</v>
      </c>
      <c r="D5496" s="326" t="s">
        <v>4183</v>
      </c>
      <c r="E5496" s="326" t="s">
        <v>19604</v>
      </c>
      <c r="F5496" s="326" t="s">
        <v>801</v>
      </c>
      <c r="G5496" s="326" t="s">
        <v>896</v>
      </c>
      <c r="H5496" s="326" t="s">
        <v>6249</v>
      </c>
      <c r="I5496" s="327">
        <v>0</v>
      </c>
      <c r="J5496" s="327">
        <v>0</v>
      </c>
      <c r="K5496" s="327">
        <v>0</v>
      </c>
      <c r="L5496" s="327">
        <v>0</v>
      </c>
      <c r="M5496" s="327">
        <v>0</v>
      </c>
      <c r="N5496" s="326" t="s">
        <v>7279</v>
      </c>
    </row>
    <row r="5497" spans="2:14" ht="15" hidden="1" x14ac:dyDescent="0.25">
      <c r="B5497" s="324" t="s">
        <v>19605</v>
      </c>
      <c r="C5497" s="324" t="s">
        <v>1255</v>
      </c>
      <c r="D5497" s="324" t="s">
        <v>4183</v>
      </c>
      <c r="E5497" s="324" t="s">
        <v>19606</v>
      </c>
      <c r="F5497" s="324" t="s">
        <v>801</v>
      </c>
      <c r="G5497" s="324" t="s">
        <v>896</v>
      </c>
      <c r="H5497" s="324" t="s">
        <v>6249</v>
      </c>
      <c r="I5497" s="325">
        <v>0</v>
      </c>
      <c r="J5497" s="325">
        <v>0</v>
      </c>
      <c r="K5497" s="325">
        <v>0</v>
      </c>
      <c r="L5497" s="325">
        <v>0</v>
      </c>
      <c r="M5497" s="325">
        <v>0</v>
      </c>
      <c r="N5497" s="324" t="s">
        <v>7279</v>
      </c>
    </row>
    <row r="5498" spans="2:14" ht="15" hidden="1" x14ac:dyDescent="0.25">
      <c r="B5498" s="326" t="s">
        <v>19607</v>
      </c>
      <c r="C5498" s="326" t="s">
        <v>1255</v>
      </c>
      <c r="D5498" s="326" t="s">
        <v>4183</v>
      </c>
      <c r="E5498" s="326" t="s">
        <v>19608</v>
      </c>
      <c r="F5498" s="326" t="s">
        <v>801</v>
      </c>
      <c r="G5498" s="326" t="s">
        <v>896</v>
      </c>
      <c r="H5498" s="326" t="s">
        <v>6249</v>
      </c>
      <c r="I5498" s="327">
        <v>0</v>
      </c>
      <c r="J5498" s="327">
        <v>0</v>
      </c>
      <c r="K5498" s="327">
        <v>0</v>
      </c>
      <c r="L5498" s="327">
        <v>0</v>
      </c>
      <c r="M5498" s="327">
        <v>0</v>
      </c>
      <c r="N5498" s="326" t="s">
        <v>7279</v>
      </c>
    </row>
    <row r="5499" spans="2:14" ht="15" hidden="1" x14ac:dyDescent="0.25">
      <c r="B5499" s="324" t="s">
        <v>19609</v>
      </c>
      <c r="C5499" s="324" t="s">
        <v>1255</v>
      </c>
      <c r="D5499" s="324" t="s">
        <v>4183</v>
      </c>
      <c r="E5499" s="324" t="s">
        <v>19610</v>
      </c>
      <c r="F5499" s="324" t="s">
        <v>2327</v>
      </c>
      <c r="G5499" s="324" t="s">
        <v>896</v>
      </c>
      <c r="H5499" s="324" t="s">
        <v>6249</v>
      </c>
      <c r="I5499" s="325">
        <v>0</v>
      </c>
      <c r="J5499" s="325">
        <v>0</v>
      </c>
      <c r="K5499" s="325">
        <v>0</v>
      </c>
      <c r="L5499" s="325">
        <v>0</v>
      </c>
      <c r="M5499" s="325">
        <v>0</v>
      </c>
      <c r="N5499" s="324" t="s">
        <v>7279</v>
      </c>
    </row>
    <row r="5500" spans="2:14" ht="15" hidden="1" x14ac:dyDescent="0.25">
      <c r="B5500" s="326" t="s">
        <v>19611</v>
      </c>
      <c r="C5500" s="326" t="s">
        <v>1255</v>
      </c>
      <c r="D5500" s="326" t="s">
        <v>4183</v>
      </c>
      <c r="E5500" s="326" t="s">
        <v>19612</v>
      </c>
      <c r="F5500" s="326" t="s">
        <v>2327</v>
      </c>
      <c r="G5500" s="326" t="s">
        <v>896</v>
      </c>
      <c r="H5500" s="326" t="s">
        <v>6249</v>
      </c>
      <c r="I5500" s="327">
        <v>0</v>
      </c>
      <c r="J5500" s="327">
        <v>0</v>
      </c>
      <c r="K5500" s="327">
        <v>0</v>
      </c>
      <c r="L5500" s="327">
        <v>0</v>
      </c>
      <c r="M5500" s="327">
        <v>0</v>
      </c>
      <c r="N5500" s="326" t="s">
        <v>7279</v>
      </c>
    </row>
    <row r="5501" spans="2:14" ht="15" hidden="1" x14ac:dyDescent="0.25">
      <c r="B5501" s="324" t="s">
        <v>19613</v>
      </c>
      <c r="C5501" s="324" t="s">
        <v>1255</v>
      </c>
      <c r="D5501" s="324" t="s">
        <v>4183</v>
      </c>
      <c r="E5501" s="324" t="s">
        <v>19614</v>
      </c>
      <c r="F5501" s="324" t="s">
        <v>801</v>
      </c>
      <c r="G5501" s="324" t="s">
        <v>896</v>
      </c>
      <c r="H5501" s="324" t="s">
        <v>6249</v>
      </c>
      <c r="I5501" s="325">
        <v>0</v>
      </c>
      <c r="J5501" s="325">
        <v>0</v>
      </c>
      <c r="K5501" s="325">
        <v>0</v>
      </c>
      <c r="L5501" s="325">
        <v>0</v>
      </c>
      <c r="M5501" s="325">
        <v>0</v>
      </c>
      <c r="N5501" s="324" t="s">
        <v>7279</v>
      </c>
    </row>
    <row r="5502" spans="2:14" ht="15" hidden="1" x14ac:dyDescent="0.25">
      <c r="B5502" s="326" t="s">
        <v>19615</v>
      </c>
      <c r="C5502" s="326" t="s">
        <v>1255</v>
      </c>
      <c r="D5502" s="326" t="s">
        <v>4183</v>
      </c>
      <c r="E5502" s="326" t="s">
        <v>19616</v>
      </c>
      <c r="F5502" s="326" t="s">
        <v>2327</v>
      </c>
      <c r="G5502" s="326" t="s">
        <v>896</v>
      </c>
      <c r="H5502" s="326" t="s">
        <v>6249</v>
      </c>
      <c r="I5502" s="327">
        <v>0</v>
      </c>
      <c r="J5502" s="327">
        <v>0</v>
      </c>
      <c r="K5502" s="327">
        <v>0</v>
      </c>
      <c r="L5502" s="327">
        <v>0</v>
      </c>
      <c r="M5502" s="327">
        <v>0</v>
      </c>
      <c r="N5502" s="326" t="s">
        <v>7279</v>
      </c>
    </row>
    <row r="5503" spans="2:14" ht="15" hidden="1" x14ac:dyDescent="0.25">
      <c r="B5503" s="324" t="s">
        <v>19617</v>
      </c>
      <c r="C5503" s="324" t="s">
        <v>1255</v>
      </c>
      <c r="D5503" s="324" t="s">
        <v>4183</v>
      </c>
      <c r="E5503" s="324" t="s">
        <v>19618</v>
      </c>
      <c r="F5503" s="324" t="s">
        <v>2327</v>
      </c>
      <c r="G5503" s="324" t="s">
        <v>896</v>
      </c>
      <c r="H5503" s="324" t="s">
        <v>6249</v>
      </c>
      <c r="I5503" s="325">
        <v>0</v>
      </c>
      <c r="J5503" s="325">
        <v>0</v>
      </c>
      <c r="K5503" s="325">
        <v>0</v>
      </c>
      <c r="L5503" s="325">
        <v>0</v>
      </c>
      <c r="M5503" s="325">
        <v>0</v>
      </c>
      <c r="N5503" s="324" t="s">
        <v>7279</v>
      </c>
    </row>
    <row r="5504" spans="2:14" ht="15" hidden="1" x14ac:dyDescent="0.25">
      <c r="B5504" s="326" t="s">
        <v>19619</v>
      </c>
      <c r="C5504" s="326" t="s">
        <v>1255</v>
      </c>
      <c r="D5504" s="326" t="s">
        <v>4183</v>
      </c>
      <c r="E5504" s="326" t="s">
        <v>19620</v>
      </c>
      <c r="F5504" s="326" t="s">
        <v>1226</v>
      </c>
      <c r="G5504" s="326" t="s">
        <v>896</v>
      </c>
      <c r="H5504" s="326" t="s">
        <v>6249</v>
      </c>
      <c r="I5504" s="327">
        <v>0</v>
      </c>
      <c r="J5504" s="327">
        <v>0</v>
      </c>
      <c r="K5504" s="327">
        <v>0</v>
      </c>
      <c r="L5504" s="327">
        <v>0</v>
      </c>
      <c r="M5504" s="327">
        <v>0</v>
      </c>
      <c r="N5504" s="326" t="s">
        <v>7279</v>
      </c>
    </row>
    <row r="5505" spans="2:14" ht="15" hidden="1" x14ac:dyDescent="0.25">
      <c r="B5505" s="324" t="s">
        <v>19621</v>
      </c>
      <c r="C5505" s="324" t="s">
        <v>1255</v>
      </c>
      <c r="D5505" s="324" t="s">
        <v>4183</v>
      </c>
      <c r="E5505" s="324" t="s">
        <v>19622</v>
      </c>
      <c r="F5505" s="324" t="s">
        <v>2327</v>
      </c>
      <c r="G5505" s="324" t="s">
        <v>896</v>
      </c>
      <c r="H5505" s="324" t="s">
        <v>6249</v>
      </c>
      <c r="I5505" s="325">
        <v>0</v>
      </c>
      <c r="J5505" s="325">
        <v>0</v>
      </c>
      <c r="K5505" s="325">
        <v>0</v>
      </c>
      <c r="L5505" s="325">
        <v>0</v>
      </c>
      <c r="M5505" s="325">
        <v>0</v>
      </c>
      <c r="N5505" s="324" t="s">
        <v>7279</v>
      </c>
    </row>
    <row r="5506" spans="2:14" ht="15" hidden="1" x14ac:dyDescent="0.25">
      <c r="B5506" s="326" t="s">
        <v>21821</v>
      </c>
      <c r="C5506" s="326" t="s">
        <v>1255</v>
      </c>
      <c r="D5506" s="326" t="s">
        <v>4183</v>
      </c>
      <c r="E5506" s="326" t="s">
        <v>21822</v>
      </c>
      <c r="F5506" s="326" t="s">
        <v>801</v>
      </c>
      <c r="G5506" s="326" t="s">
        <v>896</v>
      </c>
      <c r="H5506" s="326" t="s">
        <v>6249</v>
      </c>
      <c r="I5506" s="327">
        <v>0</v>
      </c>
      <c r="J5506" s="327">
        <v>0</v>
      </c>
      <c r="K5506" s="327">
        <v>0</v>
      </c>
      <c r="L5506" s="327">
        <v>0</v>
      </c>
      <c r="M5506" s="327">
        <v>0</v>
      </c>
      <c r="N5506" s="326" t="s">
        <v>7279</v>
      </c>
    </row>
    <row r="5507" spans="2:14" ht="15" hidden="1" x14ac:dyDescent="0.25">
      <c r="B5507" s="324" t="s">
        <v>21823</v>
      </c>
      <c r="C5507" s="324" t="s">
        <v>1255</v>
      </c>
      <c r="D5507" s="324" t="s">
        <v>4183</v>
      </c>
      <c r="E5507" s="324" t="s">
        <v>21824</v>
      </c>
      <c r="F5507" s="324" t="s">
        <v>801</v>
      </c>
      <c r="G5507" s="324" t="s">
        <v>896</v>
      </c>
      <c r="H5507" s="324" t="s">
        <v>6249</v>
      </c>
      <c r="I5507" s="325">
        <v>0</v>
      </c>
      <c r="J5507" s="325">
        <v>0</v>
      </c>
      <c r="K5507" s="325">
        <v>0</v>
      </c>
      <c r="L5507" s="325">
        <v>0</v>
      </c>
      <c r="M5507" s="325">
        <v>0</v>
      </c>
      <c r="N5507" s="324" t="s">
        <v>7279</v>
      </c>
    </row>
    <row r="5508" spans="2:14" ht="15" hidden="1" x14ac:dyDescent="0.25">
      <c r="B5508" s="326" t="s">
        <v>21825</v>
      </c>
      <c r="C5508" s="326" t="s">
        <v>1255</v>
      </c>
      <c r="D5508" s="326" t="s">
        <v>4183</v>
      </c>
      <c r="E5508" s="326" t="s">
        <v>21826</v>
      </c>
      <c r="F5508" s="326" t="s">
        <v>801</v>
      </c>
      <c r="G5508" s="326" t="s">
        <v>896</v>
      </c>
      <c r="H5508" s="326" t="s">
        <v>6249</v>
      </c>
      <c r="I5508" s="327">
        <v>0</v>
      </c>
      <c r="J5508" s="327">
        <v>0</v>
      </c>
      <c r="K5508" s="327">
        <v>0</v>
      </c>
      <c r="L5508" s="327">
        <v>0</v>
      </c>
      <c r="M5508" s="327">
        <v>0</v>
      </c>
      <c r="N5508" s="326" t="s">
        <v>7279</v>
      </c>
    </row>
    <row r="5509" spans="2:14" ht="15" hidden="1" x14ac:dyDescent="0.25">
      <c r="B5509" s="324" t="s">
        <v>21827</v>
      </c>
      <c r="C5509" s="324" t="s">
        <v>1255</v>
      </c>
      <c r="D5509" s="324" t="s">
        <v>4183</v>
      </c>
      <c r="E5509" s="324" t="s">
        <v>21828</v>
      </c>
      <c r="F5509" s="324" t="s">
        <v>801</v>
      </c>
      <c r="G5509" s="324" t="s">
        <v>896</v>
      </c>
      <c r="H5509" s="324" t="s">
        <v>6249</v>
      </c>
      <c r="I5509" s="325">
        <v>0</v>
      </c>
      <c r="J5509" s="325">
        <v>0</v>
      </c>
      <c r="K5509" s="325">
        <v>0</v>
      </c>
      <c r="L5509" s="325">
        <v>0</v>
      </c>
      <c r="M5509" s="325">
        <v>0</v>
      </c>
      <c r="N5509" s="324" t="s">
        <v>7279</v>
      </c>
    </row>
    <row r="5510" spans="2:14" ht="15" hidden="1" x14ac:dyDescent="0.25">
      <c r="B5510" s="326" t="s">
        <v>19623</v>
      </c>
      <c r="C5510" s="326" t="s">
        <v>1255</v>
      </c>
      <c r="D5510" s="326" t="s">
        <v>4183</v>
      </c>
      <c r="E5510" s="326" t="s">
        <v>19624</v>
      </c>
      <c r="F5510" s="326" t="s">
        <v>801</v>
      </c>
      <c r="G5510" s="326" t="s">
        <v>896</v>
      </c>
      <c r="H5510" s="326" t="s">
        <v>6249</v>
      </c>
      <c r="I5510" s="327">
        <v>0</v>
      </c>
      <c r="J5510" s="327">
        <v>0</v>
      </c>
      <c r="K5510" s="327">
        <v>0</v>
      </c>
      <c r="L5510" s="327">
        <v>0</v>
      </c>
      <c r="M5510" s="327">
        <v>0</v>
      </c>
      <c r="N5510" s="326" t="s">
        <v>7279</v>
      </c>
    </row>
    <row r="5511" spans="2:14" ht="15" hidden="1" x14ac:dyDescent="0.25">
      <c r="B5511" s="324" t="s">
        <v>21829</v>
      </c>
      <c r="C5511" s="324" t="s">
        <v>1255</v>
      </c>
      <c r="D5511" s="324" t="s">
        <v>4183</v>
      </c>
      <c r="E5511" s="324" t="s">
        <v>21830</v>
      </c>
      <c r="F5511" s="324" t="s">
        <v>801</v>
      </c>
      <c r="G5511" s="324" t="s">
        <v>896</v>
      </c>
      <c r="H5511" s="324" t="s">
        <v>6249</v>
      </c>
      <c r="I5511" s="325">
        <v>0</v>
      </c>
      <c r="J5511" s="325">
        <v>0</v>
      </c>
      <c r="K5511" s="325">
        <v>0</v>
      </c>
      <c r="L5511" s="325">
        <v>0</v>
      </c>
      <c r="M5511" s="325">
        <v>0</v>
      </c>
      <c r="N5511" s="324" t="s">
        <v>7279</v>
      </c>
    </row>
    <row r="5512" spans="2:14" ht="15" hidden="1" x14ac:dyDescent="0.25">
      <c r="B5512" s="326" t="s">
        <v>21831</v>
      </c>
      <c r="C5512" s="326" t="s">
        <v>1255</v>
      </c>
      <c r="D5512" s="326" t="s">
        <v>4183</v>
      </c>
      <c r="E5512" s="326" t="s">
        <v>21832</v>
      </c>
      <c r="F5512" s="326" t="s">
        <v>2327</v>
      </c>
      <c r="G5512" s="326" t="s">
        <v>896</v>
      </c>
      <c r="H5512" s="326" t="s">
        <v>6249</v>
      </c>
      <c r="I5512" s="327">
        <v>0</v>
      </c>
      <c r="J5512" s="327">
        <v>0</v>
      </c>
      <c r="K5512" s="327">
        <v>0</v>
      </c>
      <c r="L5512" s="327">
        <v>0</v>
      </c>
      <c r="M5512" s="327">
        <v>0</v>
      </c>
      <c r="N5512" s="326" t="s">
        <v>7279</v>
      </c>
    </row>
    <row r="5513" spans="2:14" ht="15" hidden="1" x14ac:dyDescent="0.25">
      <c r="B5513" s="324" t="s">
        <v>21833</v>
      </c>
      <c r="C5513" s="324" t="s">
        <v>1255</v>
      </c>
      <c r="D5513" s="324" t="s">
        <v>4183</v>
      </c>
      <c r="E5513" s="324" t="s">
        <v>21834</v>
      </c>
      <c r="F5513" s="324" t="s">
        <v>2327</v>
      </c>
      <c r="G5513" s="324" t="s">
        <v>896</v>
      </c>
      <c r="H5513" s="324" t="s">
        <v>6249</v>
      </c>
      <c r="I5513" s="325">
        <v>0</v>
      </c>
      <c r="J5513" s="325">
        <v>0</v>
      </c>
      <c r="K5513" s="325">
        <v>0</v>
      </c>
      <c r="L5513" s="325">
        <v>0</v>
      </c>
      <c r="M5513" s="325">
        <v>0</v>
      </c>
      <c r="N5513" s="324" t="s">
        <v>7279</v>
      </c>
    </row>
    <row r="5514" spans="2:14" ht="15" hidden="1" x14ac:dyDescent="0.25">
      <c r="B5514" s="326" t="s">
        <v>21835</v>
      </c>
      <c r="C5514" s="326" t="s">
        <v>1255</v>
      </c>
      <c r="D5514" s="326" t="s">
        <v>4183</v>
      </c>
      <c r="E5514" s="326" t="s">
        <v>21836</v>
      </c>
      <c r="F5514" s="326" t="s">
        <v>2327</v>
      </c>
      <c r="G5514" s="326" t="s">
        <v>896</v>
      </c>
      <c r="H5514" s="326" t="s">
        <v>6249</v>
      </c>
      <c r="I5514" s="327">
        <v>0</v>
      </c>
      <c r="J5514" s="327">
        <v>0</v>
      </c>
      <c r="K5514" s="327">
        <v>0</v>
      </c>
      <c r="L5514" s="327">
        <v>0</v>
      </c>
      <c r="M5514" s="327">
        <v>0</v>
      </c>
      <c r="N5514" s="326" t="s">
        <v>7279</v>
      </c>
    </row>
    <row r="5515" spans="2:14" ht="15" hidden="1" x14ac:dyDescent="0.25">
      <c r="B5515" s="324" t="s">
        <v>21837</v>
      </c>
      <c r="C5515" s="324" t="s">
        <v>1255</v>
      </c>
      <c r="D5515" s="324" t="s">
        <v>4183</v>
      </c>
      <c r="E5515" s="324" t="s">
        <v>21838</v>
      </c>
      <c r="F5515" s="324" t="s">
        <v>2327</v>
      </c>
      <c r="G5515" s="324" t="s">
        <v>896</v>
      </c>
      <c r="H5515" s="324" t="s">
        <v>6249</v>
      </c>
      <c r="I5515" s="325">
        <v>0</v>
      </c>
      <c r="J5515" s="325">
        <v>0</v>
      </c>
      <c r="K5515" s="325">
        <v>0</v>
      </c>
      <c r="L5515" s="325">
        <v>0</v>
      </c>
      <c r="M5515" s="325">
        <v>0</v>
      </c>
      <c r="N5515" s="324" t="s">
        <v>7279</v>
      </c>
    </row>
    <row r="5516" spans="2:14" ht="15" hidden="1" x14ac:dyDescent="0.25">
      <c r="B5516" s="326" t="s">
        <v>21839</v>
      </c>
      <c r="C5516" s="326" t="s">
        <v>1255</v>
      </c>
      <c r="D5516" s="326" t="s">
        <v>4183</v>
      </c>
      <c r="E5516" s="326" t="s">
        <v>21840</v>
      </c>
      <c r="F5516" s="326" t="s">
        <v>801</v>
      </c>
      <c r="G5516" s="326" t="s">
        <v>896</v>
      </c>
      <c r="H5516" s="326" t="s">
        <v>6249</v>
      </c>
      <c r="I5516" s="327">
        <v>0</v>
      </c>
      <c r="J5516" s="327">
        <v>0</v>
      </c>
      <c r="K5516" s="327">
        <v>0</v>
      </c>
      <c r="L5516" s="327">
        <v>0</v>
      </c>
      <c r="M5516" s="327">
        <v>0</v>
      </c>
      <c r="N5516" s="326" t="s">
        <v>7279</v>
      </c>
    </row>
    <row r="5517" spans="2:14" ht="15" hidden="1" x14ac:dyDescent="0.25">
      <c r="B5517" s="324" t="s">
        <v>21841</v>
      </c>
      <c r="C5517" s="324" t="s">
        <v>1255</v>
      </c>
      <c r="D5517" s="324" t="s">
        <v>4183</v>
      </c>
      <c r="E5517" s="324" t="s">
        <v>21842</v>
      </c>
      <c r="F5517" s="324" t="s">
        <v>801</v>
      </c>
      <c r="G5517" s="324" t="s">
        <v>896</v>
      </c>
      <c r="H5517" s="324" t="s">
        <v>6249</v>
      </c>
      <c r="I5517" s="325">
        <v>0</v>
      </c>
      <c r="J5517" s="325">
        <v>0</v>
      </c>
      <c r="K5517" s="325">
        <v>0</v>
      </c>
      <c r="L5517" s="325">
        <v>0</v>
      </c>
      <c r="M5517" s="325">
        <v>0</v>
      </c>
      <c r="N5517" s="324" t="s">
        <v>7279</v>
      </c>
    </row>
    <row r="5518" spans="2:14" ht="15" hidden="1" x14ac:dyDescent="0.25">
      <c r="B5518" s="326" t="s">
        <v>21843</v>
      </c>
      <c r="C5518" s="326" t="s">
        <v>1255</v>
      </c>
      <c r="D5518" s="326" t="s">
        <v>4183</v>
      </c>
      <c r="E5518" s="326" t="s">
        <v>21844</v>
      </c>
      <c r="F5518" s="326" t="s">
        <v>801</v>
      </c>
      <c r="G5518" s="326" t="s">
        <v>896</v>
      </c>
      <c r="H5518" s="326" t="s">
        <v>6249</v>
      </c>
      <c r="I5518" s="327">
        <v>0</v>
      </c>
      <c r="J5518" s="327">
        <v>0</v>
      </c>
      <c r="K5518" s="327">
        <v>0</v>
      </c>
      <c r="L5518" s="327">
        <v>0</v>
      </c>
      <c r="M5518" s="327">
        <v>0</v>
      </c>
      <c r="N5518" s="326" t="s">
        <v>7279</v>
      </c>
    </row>
    <row r="5519" spans="2:14" ht="15" hidden="1" x14ac:dyDescent="0.25">
      <c r="B5519" s="324" t="s">
        <v>21845</v>
      </c>
      <c r="C5519" s="324" t="s">
        <v>1255</v>
      </c>
      <c r="D5519" s="324" t="s">
        <v>4183</v>
      </c>
      <c r="E5519" s="324" t="s">
        <v>21846</v>
      </c>
      <c r="F5519" s="324" t="s">
        <v>801</v>
      </c>
      <c r="G5519" s="324" t="s">
        <v>896</v>
      </c>
      <c r="H5519" s="324" t="s">
        <v>6249</v>
      </c>
      <c r="I5519" s="325">
        <v>0</v>
      </c>
      <c r="J5519" s="325">
        <v>0</v>
      </c>
      <c r="K5519" s="325">
        <v>0</v>
      </c>
      <c r="L5519" s="325">
        <v>0</v>
      </c>
      <c r="M5519" s="325">
        <v>0</v>
      </c>
      <c r="N5519" s="324" t="s">
        <v>7279</v>
      </c>
    </row>
    <row r="5520" spans="2:14" ht="15" hidden="1" x14ac:dyDescent="0.25">
      <c r="B5520" s="326" t="s">
        <v>21847</v>
      </c>
      <c r="C5520" s="326" t="s">
        <v>1255</v>
      </c>
      <c r="D5520" s="326" t="s">
        <v>4183</v>
      </c>
      <c r="E5520" s="326" t="s">
        <v>21848</v>
      </c>
      <c r="F5520" s="326" t="s">
        <v>811</v>
      </c>
      <c r="G5520" s="326" t="s">
        <v>896</v>
      </c>
      <c r="H5520" s="326" t="s">
        <v>6249</v>
      </c>
      <c r="I5520" s="327">
        <v>0</v>
      </c>
      <c r="J5520" s="327">
        <v>0</v>
      </c>
      <c r="K5520" s="327">
        <v>0</v>
      </c>
      <c r="L5520" s="327">
        <v>0</v>
      </c>
      <c r="M5520" s="327">
        <v>0</v>
      </c>
      <c r="N5520" s="326" t="s">
        <v>7279</v>
      </c>
    </row>
    <row r="5521" spans="2:14" ht="15" hidden="1" x14ac:dyDescent="0.25">
      <c r="B5521" s="324" t="s">
        <v>21849</v>
      </c>
      <c r="C5521" s="324" t="s">
        <v>1255</v>
      </c>
      <c r="D5521" s="324" t="s">
        <v>4183</v>
      </c>
      <c r="E5521" s="324" t="s">
        <v>21850</v>
      </c>
      <c r="F5521" s="324" t="s">
        <v>811</v>
      </c>
      <c r="G5521" s="324" t="s">
        <v>896</v>
      </c>
      <c r="H5521" s="324" t="s">
        <v>6249</v>
      </c>
      <c r="I5521" s="325">
        <v>0</v>
      </c>
      <c r="J5521" s="325">
        <v>0</v>
      </c>
      <c r="K5521" s="325">
        <v>0</v>
      </c>
      <c r="L5521" s="325">
        <v>0</v>
      </c>
      <c r="M5521" s="325">
        <v>0</v>
      </c>
      <c r="N5521" s="324" t="s">
        <v>7279</v>
      </c>
    </row>
    <row r="5522" spans="2:14" ht="15" hidden="1" x14ac:dyDescent="0.25">
      <c r="B5522" s="326" t="s">
        <v>21851</v>
      </c>
      <c r="C5522" s="326" t="s">
        <v>1255</v>
      </c>
      <c r="D5522" s="326" t="s">
        <v>4183</v>
      </c>
      <c r="E5522" s="326" t="s">
        <v>21852</v>
      </c>
      <c r="F5522" s="326" t="s">
        <v>811</v>
      </c>
      <c r="G5522" s="326" t="s">
        <v>896</v>
      </c>
      <c r="H5522" s="326" t="s">
        <v>6249</v>
      </c>
      <c r="I5522" s="327">
        <v>0</v>
      </c>
      <c r="J5522" s="327">
        <v>0</v>
      </c>
      <c r="K5522" s="327">
        <v>0</v>
      </c>
      <c r="L5522" s="327">
        <v>0</v>
      </c>
      <c r="M5522" s="327">
        <v>0</v>
      </c>
      <c r="N5522" s="326" t="s">
        <v>7279</v>
      </c>
    </row>
    <row r="5523" spans="2:14" ht="15" hidden="1" x14ac:dyDescent="0.25">
      <c r="B5523" s="324" t="s">
        <v>21853</v>
      </c>
      <c r="C5523" s="324" t="s">
        <v>1255</v>
      </c>
      <c r="D5523" s="324" t="s">
        <v>4183</v>
      </c>
      <c r="E5523" s="324" t="s">
        <v>21854</v>
      </c>
      <c r="F5523" s="324" t="s">
        <v>811</v>
      </c>
      <c r="G5523" s="324" t="s">
        <v>896</v>
      </c>
      <c r="H5523" s="324" t="s">
        <v>6249</v>
      </c>
      <c r="I5523" s="325">
        <v>0</v>
      </c>
      <c r="J5523" s="325">
        <v>0</v>
      </c>
      <c r="K5523" s="325">
        <v>0</v>
      </c>
      <c r="L5523" s="325">
        <v>0</v>
      </c>
      <c r="M5523" s="325">
        <v>0</v>
      </c>
      <c r="N5523" s="324" t="s">
        <v>7279</v>
      </c>
    </row>
    <row r="5524" spans="2:14" ht="15" hidden="1" x14ac:dyDescent="0.25">
      <c r="B5524" s="326" t="s">
        <v>21855</v>
      </c>
      <c r="C5524" s="326" t="s">
        <v>1255</v>
      </c>
      <c r="D5524" s="326" t="s">
        <v>4183</v>
      </c>
      <c r="E5524" s="326" t="s">
        <v>21856</v>
      </c>
      <c r="F5524" s="326" t="s">
        <v>811</v>
      </c>
      <c r="G5524" s="326" t="s">
        <v>896</v>
      </c>
      <c r="H5524" s="326" t="s">
        <v>6249</v>
      </c>
      <c r="I5524" s="327">
        <v>0</v>
      </c>
      <c r="J5524" s="327">
        <v>0</v>
      </c>
      <c r="K5524" s="327">
        <v>0</v>
      </c>
      <c r="L5524" s="327">
        <v>0</v>
      </c>
      <c r="M5524" s="327">
        <v>0</v>
      </c>
      <c r="N5524" s="326" t="s">
        <v>7279</v>
      </c>
    </row>
    <row r="5525" spans="2:14" ht="15" hidden="1" x14ac:dyDescent="0.25">
      <c r="B5525" s="324" t="s">
        <v>21857</v>
      </c>
      <c r="C5525" s="324" t="s">
        <v>1255</v>
      </c>
      <c r="D5525" s="324" t="s">
        <v>4183</v>
      </c>
      <c r="E5525" s="324" t="s">
        <v>21858</v>
      </c>
      <c r="F5525" s="324" t="s">
        <v>811</v>
      </c>
      <c r="G5525" s="324" t="s">
        <v>896</v>
      </c>
      <c r="H5525" s="324" t="s">
        <v>6249</v>
      </c>
      <c r="I5525" s="325">
        <v>0</v>
      </c>
      <c r="J5525" s="325">
        <v>0</v>
      </c>
      <c r="K5525" s="325">
        <v>0</v>
      </c>
      <c r="L5525" s="325">
        <v>0</v>
      </c>
      <c r="M5525" s="325">
        <v>0</v>
      </c>
      <c r="N5525" s="324" t="s">
        <v>7279</v>
      </c>
    </row>
    <row r="5526" spans="2:14" ht="15" hidden="1" x14ac:dyDescent="0.25">
      <c r="B5526" s="326" t="s">
        <v>21859</v>
      </c>
      <c r="C5526" s="326" t="s">
        <v>1255</v>
      </c>
      <c r="D5526" s="326" t="s">
        <v>4183</v>
      </c>
      <c r="E5526" s="326" t="s">
        <v>21860</v>
      </c>
      <c r="F5526" s="326" t="s">
        <v>811</v>
      </c>
      <c r="G5526" s="326" t="s">
        <v>896</v>
      </c>
      <c r="H5526" s="326" t="s">
        <v>6249</v>
      </c>
      <c r="I5526" s="327">
        <v>0</v>
      </c>
      <c r="J5526" s="327">
        <v>0</v>
      </c>
      <c r="K5526" s="327">
        <v>0</v>
      </c>
      <c r="L5526" s="327">
        <v>0</v>
      </c>
      <c r="M5526" s="327">
        <v>0</v>
      </c>
      <c r="N5526" s="326" t="s">
        <v>7279</v>
      </c>
    </row>
    <row r="5527" spans="2:14" ht="15" hidden="1" x14ac:dyDescent="0.25">
      <c r="B5527" s="324" t="s">
        <v>21861</v>
      </c>
      <c r="C5527" s="324" t="s">
        <v>1255</v>
      </c>
      <c r="D5527" s="324" t="s">
        <v>4183</v>
      </c>
      <c r="E5527" s="324" t="s">
        <v>21862</v>
      </c>
      <c r="F5527" s="324" t="s">
        <v>811</v>
      </c>
      <c r="G5527" s="324" t="s">
        <v>896</v>
      </c>
      <c r="H5527" s="324" t="s">
        <v>6249</v>
      </c>
      <c r="I5527" s="325">
        <v>0</v>
      </c>
      <c r="J5527" s="325">
        <v>0</v>
      </c>
      <c r="K5527" s="325">
        <v>0</v>
      </c>
      <c r="L5527" s="325">
        <v>0</v>
      </c>
      <c r="M5527" s="325">
        <v>0</v>
      </c>
      <c r="N5527" s="324" t="s">
        <v>7279</v>
      </c>
    </row>
    <row r="5528" spans="2:14" ht="15" hidden="1" x14ac:dyDescent="0.25">
      <c r="B5528" s="326" t="s">
        <v>21863</v>
      </c>
      <c r="C5528" s="326" t="s">
        <v>1255</v>
      </c>
      <c r="D5528" s="326" t="s">
        <v>4183</v>
      </c>
      <c r="E5528" s="326" t="s">
        <v>21864</v>
      </c>
      <c r="F5528" s="326" t="s">
        <v>811</v>
      </c>
      <c r="G5528" s="326" t="s">
        <v>896</v>
      </c>
      <c r="H5528" s="326" t="s">
        <v>6249</v>
      </c>
      <c r="I5528" s="327">
        <v>0</v>
      </c>
      <c r="J5528" s="327">
        <v>0</v>
      </c>
      <c r="K5528" s="327">
        <v>0</v>
      </c>
      <c r="L5528" s="327">
        <v>0</v>
      </c>
      <c r="M5528" s="327">
        <v>0</v>
      </c>
      <c r="N5528" s="326" t="s">
        <v>7279</v>
      </c>
    </row>
    <row r="5529" spans="2:14" ht="15" hidden="1" x14ac:dyDescent="0.25">
      <c r="B5529" s="324" t="s">
        <v>21865</v>
      </c>
      <c r="C5529" s="324" t="s">
        <v>1255</v>
      </c>
      <c r="D5529" s="324" t="s">
        <v>4183</v>
      </c>
      <c r="E5529" s="324" t="s">
        <v>21866</v>
      </c>
      <c r="F5529" s="324" t="s">
        <v>811</v>
      </c>
      <c r="G5529" s="324" t="s">
        <v>896</v>
      </c>
      <c r="H5529" s="324" t="s">
        <v>6249</v>
      </c>
      <c r="I5529" s="325">
        <v>0</v>
      </c>
      <c r="J5529" s="325">
        <v>0</v>
      </c>
      <c r="K5529" s="325">
        <v>0</v>
      </c>
      <c r="L5529" s="325">
        <v>0</v>
      </c>
      <c r="M5529" s="325">
        <v>0</v>
      </c>
      <c r="N5529" s="324" t="s">
        <v>7279</v>
      </c>
    </row>
    <row r="5530" spans="2:14" ht="15" hidden="1" x14ac:dyDescent="0.25">
      <c r="B5530" s="326" t="s">
        <v>21867</v>
      </c>
      <c r="C5530" s="326" t="s">
        <v>1255</v>
      </c>
      <c r="D5530" s="326" t="s">
        <v>4183</v>
      </c>
      <c r="E5530" s="326" t="s">
        <v>21868</v>
      </c>
      <c r="F5530" s="326" t="s">
        <v>811</v>
      </c>
      <c r="G5530" s="326" t="s">
        <v>896</v>
      </c>
      <c r="H5530" s="326" t="s">
        <v>6249</v>
      </c>
      <c r="I5530" s="327">
        <v>0</v>
      </c>
      <c r="J5530" s="327">
        <v>0</v>
      </c>
      <c r="K5530" s="327">
        <v>0</v>
      </c>
      <c r="L5530" s="327">
        <v>0</v>
      </c>
      <c r="M5530" s="327">
        <v>0</v>
      </c>
      <c r="N5530" s="326" t="s">
        <v>7279</v>
      </c>
    </row>
    <row r="5531" spans="2:14" ht="15" hidden="1" x14ac:dyDescent="0.25">
      <c r="B5531" s="324" t="s">
        <v>21869</v>
      </c>
      <c r="C5531" s="324" t="s">
        <v>1255</v>
      </c>
      <c r="D5531" s="324" t="s">
        <v>4183</v>
      </c>
      <c r="E5531" s="324" t="s">
        <v>21870</v>
      </c>
      <c r="F5531" s="324" t="s">
        <v>811</v>
      </c>
      <c r="G5531" s="324" t="s">
        <v>896</v>
      </c>
      <c r="H5531" s="324" t="s">
        <v>6249</v>
      </c>
      <c r="I5531" s="325">
        <v>0</v>
      </c>
      <c r="J5531" s="325">
        <v>0</v>
      </c>
      <c r="K5531" s="325">
        <v>0</v>
      </c>
      <c r="L5531" s="325">
        <v>0</v>
      </c>
      <c r="M5531" s="325">
        <v>0</v>
      </c>
      <c r="N5531" s="324" t="s">
        <v>7279</v>
      </c>
    </row>
    <row r="5532" spans="2:14" ht="15" hidden="1" x14ac:dyDescent="0.25">
      <c r="B5532" s="326" t="s">
        <v>21871</v>
      </c>
      <c r="C5532" s="326" t="s">
        <v>1255</v>
      </c>
      <c r="D5532" s="326" t="s">
        <v>4183</v>
      </c>
      <c r="E5532" s="326" t="s">
        <v>21872</v>
      </c>
      <c r="F5532" s="326" t="s">
        <v>811</v>
      </c>
      <c r="G5532" s="326" t="s">
        <v>896</v>
      </c>
      <c r="H5532" s="326" t="s">
        <v>6249</v>
      </c>
      <c r="I5532" s="327">
        <v>0</v>
      </c>
      <c r="J5532" s="327">
        <v>0</v>
      </c>
      <c r="K5532" s="327">
        <v>0</v>
      </c>
      <c r="L5532" s="327">
        <v>0</v>
      </c>
      <c r="M5532" s="327">
        <v>0</v>
      </c>
      <c r="N5532" s="326" t="s">
        <v>7279</v>
      </c>
    </row>
    <row r="5533" spans="2:14" ht="15" hidden="1" x14ac:dyDescent="0.25">
      <c r="B5533" s="326" t="s">
        <v>19625</v>
      </c>
      <c r="C5533" s="326" t="s">
        <v>1255</v>
      </c>
      <c r="D5533" s="326" t="s">
        <v>17019</v>
      </c>
      <c r="E5533" s="326" t="s">
        <v>12875</v>
      </c>
      <c r="F5533" s="326" t="s">
        <v>1226</v>
      </c>
      <c r="G5533" s="326" t="s">
        <v>896</v>
      </c>
      <c r="H5533" s="326" t="s">
        <v>6249</v>
      </c>
      <c r="I5533" s="327">
        <v>0</v>
      </c>
      <c r="J5533" s="327">
        <v>0</v>
      </c>
      <c r="K5533" s="327">
        <v>0</v>
      </c>
      <c r="L5533" s="327">
        <v>0</v>
      </c>
      <c r="M5533" s="327">
        <v>0</v>
      </c>
      <c r="N5533" s="326" t="s">
        <v>7279</v>
      </c>
    </row>
    <row r="5534" spans="2:14" ht="15" hidden="1" x14ac:dyDescent="0.25">
      <c r="B5534" s="324" t="s">
        <v>19626</v>
      </c>
      <c r="C5534" s="324" t="s">
        <v>1255</v>
      </c>
      <c r="D5534" s="324" t="s">
        <v>17019</v>
      </c>
      <c r="E5534" s="324" t="s">
        <v>3035</v>
      </c>
      <c r="F5534" s="324" t="s">
        <v>801</v>
      </c>
      <c r="G5534" s="324" t="s">
        <v>896</v>
      </c>
      <c r="H5534" s="324" t="s">
        <v>6249</v>
      </c>
      <c r="I5534" s="325">
        <v>0</v>
      </c>
      <c r="J5534" s="325">
        <v>0</v>
      </c>
      <c r="K5534" s="325">
        <v>0</v>
      </c>
      <c r="L5534" s="325">
        <v>0</v>
      </c>
      <c r="M5534" s="325">
        <v>0</v>
      </c>
      <c r="N5534" s="324" t="s">
        <v>7279</v>
      </c>
    </row>
    <row r="5535" spans="2:14" ht="15" hidden="1" x14ac:dyDescent="0.25">
      <c r="B5535" s="326" t="s">
        <v>19627</v>
      </c>
      <c r="C5535" s="326" t="s">
        <v>1255</v>
      </c>
      <c r="D5535" s="326" t="s">
        <v>17019</v>
      </c>
      <c r="E5535" s="326" t="s">
        <v>19628</v>
      </c>
      <c r="F5535" s="326" t="s">
        <v>801</v>
      </c>
      <c r="G5535" s="326" t="s">
        <v>896</v>
      </c>
      <c r="H5535" s="326" t="s">
        <v>6249</v>
      </c>
      <c r="I5535" s="327">
        <v>0</v>
      </c>
      <c r="J5535" s="327">
        <v>0</v>
      </c>
      <c r="K5535" s="327">
        <v>0</v>
      </c>
      <c r="L5535" s="327">
        <v>0</v>
      </c>
      <c r="M5535" s="327">
        <v>0</v>
      </c>
      <c r="N5535" s="326" t="s">
        <v>7279</v>
      </c>
    </row>
    <row r="5536" spans="2:14" ht="15" hidden="1" x14ac:dyDescent="0.25">
      <c r="B5536" s="324" t="s">
        <v>19629</v>
      </c>
      <c r="C5536" s="324" t="s">
        <v>1255</v>
      </c>
      <c r="D5536" s="324" t="s">
        <v>17019</v>
      </c>
      <c r="E5536" s="324" t="s">
        <v>6715</v>
      </c>
      <c r="F5536" s="324" t="s">
        <v>801</v>
      </c>
      <c r="G5536" s="324" t="s">
        <v>896</v>
      </c>
      <c r="H5536" s="324" t="s">
        <v>6249</v>
      </c>
      <c r="I5536" s="325">
        <v>0</v>
      </c>
      <c r="J5536" s="325">
        <v>0</v>
      </c>
      <c r="K5536" s="325">
        <v>0</v>
      </c>
      <c r="L5536" s="325">
        <v>0</v>
      </c>
      <c r="M5536" s="325">
        <v>0</v>
      </c>
      <c r="N5536" s="324" t="s">
        <v>7279</v>
      </c>
    </row>
    <row r="5537" spans="1:14" ht="15" hidden="1" x14ac:dyDescent="0.25">
      <c r="B5537" s="326" t="s">
        <v>19630</v>
      </c>
      <c r="C5537" s="326" t="s">
        <v>1255</v>
      </c>
      <c r="D5537" s="326" t="s">
        <v>17019</v>
      </c>
      <c r="E5537" s="326" t="s">
        <v>19631</v>
      </c>
      <c r="F5537" s="326" t="s">
        <v>801</v>
      </c>
      <c r="G5537" s="326" t="s">
        <v>896</v>
      </c>
      <c r="H5537" s="326" t="s">
        <v>6249</v>
      </c>
      <c r="I5537" s="327">
        <v>0</v>
      </c>
      <c r="J5537" s="327">
        <v>0</v>
      </c>
      <c r="K5537" s="327">
        <v>0</v>
      </c>
      <c r="L5537" s="327">
        <v>0</v>
      </c>
      <c r="M5537" s="327">
        <v>0</v>
      </c>
      <c r="N5537" s="326" t="s">
        <v>7279</v>
      </c>
    </row>
    <row r="5538" spans="1:14" ht="15" hidden="1" x14ac:dyDescent="0.25">
      <c r="B5538" s="324" t="s">
        <v>19632</v>
      </c>
      <c r="C5538" s="324" t="s">
        <v>1255</v>
      </c>
      <c r="D5538" s="324" t="s">
        <v>17019</v>
      </c>
      <c r="E5538" s="324" t="s">
        <v>3041</v>
      </c>
      <c r="F5538" s="324" t="s">
        <v>801</v>
      </c>
      <c r="G5538" s="324" t="s">
        <v>896</v>
      </c>
      <c r="H5538" s="324" t="s">
        <v>6249</v>
      </c>
      <c r="I5538" s="325">
        <v>0</v>
      </c>
      <c r="J5538" s="325">
        <v>0</v>
      </c>
      <c r="K5538" s="325">
        <v>0</v>
      </c>
      <c r="L5538" s="325">
        <v>0</v>
      </c>
      <c r="M5538" s="325">
        <v>0</v>
      </c>
      <c r="N5538" s="324" t="s">
        <v>7279</v>
      </c>
    </row>
    <row r="5539" spans="1:14" ht="15" hidden="1" x14ac:dyDescent="0.25">
      <c r="B5539" s="324" t="s">
        <v>19633</v>
      </c>
      <c r="C5539" s="324" t="s">
        <v>1255</v>
      </c>
      <c r="D5539" s="324" t="s">
        <v>17019</v>
      </c>
      <c r="E5539" s="324" t="s">
        <v>8271</v>
      </c>
      <c r="F5539" s="324" t="s">
        <v>801</v>
      </c>
      <c r="G5539" s="324" t="s">
        <v>896</v>
      </c>
      <c r="H5539" s="324" t="s">
        <v>6249</v>
      </c>
      <c r="I5539" s="325">
        <v>0</v>
      </c>
      <c r="J5539" s="325">
        <v>0</v>
      </c>
      <c r="K5539" s="325">
        <v>0</v>
      </c>
      <c r="L5539" s="325">
        <v>0</v>
      </c>
      <c r="M5539" s="325">
        <v>0</v>
      </c>
      <c r="N5539" s="324" t="s">
        <v>7279</v>
      </c>
    </row>
    <row r="5540" spans="1:14" ht="15" hidden="1" x14ac:dyDescent="0.25">
      <c r="B5540" s="324" t="s">
        <v>19634</v>
      </c>
      <c r="C5540" s="324" t="s">
        <v>1255</v>
      </c>
      <c r="D5540" s="324" t="s">
        <v>17019</v>
      </c>
      <c r="E5540" s="324" t="s">
        <v>9922</v>
      </c>
      <c r="F5540" s="324" t="s">
        <v>801</v>
      </c>
      <c r="G5540" s="324" t="s">
        <v>896</v>
      </c>
      <c r="H5540" s="324" t="s">
        <v>6249</v>
      </c>
      <c r="I5540" s="325">
        <v>0</v>
      </c>
      <c r="J5540" s="325">
        <v>0</v>
      </c>
      <c r="K5540" s="325">
        <v>0</v>
      </c>
      <c r="L5540" s="325">
        <v>0</v>
      </c>
      <c r="M5540" s="325">
        <v>0</v>
      </c>
      <c r="N5540" s="324" t="s">
        <v>7279</v>
      </c>
    </row>
    <row r="5541" spans="1:14" ht="15" hidden="1" x14ac:dyDescent="0.25">
      <c r="B5541" s="326" t="s">
        <v>19635</v>
      </c>
      <c r="C5541" s="326" t="s">
        <v>1255</v>
      </c>
      <c r="D5541" s="326" t="s">
        <v>17019</v>
      </c>
      <c r="E5541" s="326" t="s">
        <v>3054</v>
      </c>
      <c r="F5541" s="326" t="s">
        <v>801</v>
      </c>
      <c r="G5541" s="326" t="s">
        <v>896</v>
      </c>
      <c r="H5541" s="326" t="s">
        <v>6249</v>
      </c>
      <c r="I5541" s="327">
        <v>0</v>
      </c>
      <c r="J5541" s="327">
        <v>0</v>
      </c>
      <c r="K5541" s="327">
        <v>0</v>
      </c>
      <c r="L5541" s="327">
        <v>0</v>
      </c>
      <c r="M5541" s="327">
        <v>0</v>
      </c>
      <c r="N5541" s="326" t="s">
        <v>7279</v>
      </c>
    </row>
    <row r="5542" spans="1:14" ht="15" hidden="1" x14ac:dyDescent="0.25">
      <c r="B5542" s="326" t="s">
        <v>19636</v>
      </c>
      <c r="C5542" s="326" t="s">
        <v>1255</v>
      </c>
      <c r="D5542" s="326" t="s">
        <v>17019</v>
      </c>
      <c r="E5542" s="326" t="s">
        <v>19637</v>
      </c>
      <c r="F5542" s="326" t="s">
        <v>801</v>
      </c>
      <c r="G5542" s="326" t="s">
        <v>896</v>
      </c>
      <c r="H5542" s="326" t="s">
        <v>6249</v>
      </c>
      <c r="I5542" s="327">
        <v>0</v>
      </c>
      <c r="J5542" s="327">
        <v>0</v>
      </c>
      <c r="K5542" s="327">
        <v>0</v>
      </c>
      <c r="L5542" s="327">
        <v>0</v>
      </c>
      <c r="M5542" s="327">
        <v>0</v>
      </c>
      <c r="N5542" s="326" t="s">
        <v>7279</v>
      </c>
    </row>
    <row r="5543" spans="1:14" ht="15" hidden="1" x14ac:dyDescent="0.25">
      <c r="B5543" s="324" t="s">
        <v>19638</v>
      </c>
      <c r="C5543" s="324" t="s">
        <v>1255</v>
      </c>
      <c r="D5543" s="324" t="s">
        <v>17019</v>
      </c>
      <c r="E5543" s="324" t="s">
        <v>8272</v>
      </c>
      <c r="F5543" s="324" t="s">
        <v>801</v>
      </c>
      <c r="G5543" s="324" t="s">
        <v>896</v>
      </c>
      <c r="H5543" s="324" t="s">
        <v>6249</v>
      </c>
      <c r="I5543" s="325">
        <v>0</v>
      </c>
      <c r="J5543" s="325">
        <v>0</v>
      </c>
      <c r="K5543" s="325">
        <v>0</v>
      </c>
      <c r="L5543" s="325">
        <v>0</v>
      </c>
      <c r="M5543" s="325">
        <v>0</v>
      </c>
      <c r="N5543" s="324" t="s">
        <v>7279</v>
      </c>
    </row>
    <row r="5544" spans="1:14" ht="15" hidden="1" x14ac:dyDescent="0.25">
      <c r="B5544" s="324" t="s">
        <v>19639</v>
      </c>
      <c r="C5544" s="324" t="s">
        <v>1255</v>
      </c>
      <c r="D5544" s="324" t="s">
        <v>17019</v>
      </c>
      <c r="E5544" s="324" t="s">
        <v>6717</v>
      </c>
      <c r="F5544" s="324" t="s">
        <v>801</v>
      </c>
      <c r="G5544" s="324" t="s">
        <v>896</v>
      </c>
      <c r="H5544" s="324" t="s">
        <v>6249</v>
      </c>
      <c r="I5544" s="325">
        <v>0</v>
      </c>
      <c r="J5544" s="325">
        <v>0</v>
      </c>
      <c r="K5544" s="325">
        <v>0</v>
      </c>
      <c r="L5544" s="325">
        <v>0</v>
      </c>
      <c r="M5544" s="325">
        <v>0</v>
      </c>
      <c r="N5544" s="324" t="s">
        <v>7279</v>
      </c>
    </row>
    <row r="5545" spans="1:14" ht="15" hidden="1" x14ac:dyDescent="0.25">
      <c r="B5545" s="324" t="s">
        <v>19640</v>
      </c>
      <c r="C5545" s="324" t="s">
        <v>1255</v>
      </c>
      <c r="D5545" s="324" t="s">
        <v>17019</v>
      </c>
      <c r="E5545" s="324" t="s">
        <v>5386</v>
      </c>
      <c r="F5545" s="324" t="s">
        <v>801</v>
      </c>
      <c r="G5545" s="324" t="s">
        <v>896</v>
      </c>
      <c r="H5545" s="324" t="s">
        <v>6249</v>
      </c>
      <c r="I5545" s="325">
        <v>0</v>
      </c>
      <c r="J5545" s="325">
        <v>0</v>
      </c>
      <c r="K5545" s="325">
        <v>0</v>
      </c>
      <c r="L5545" s="325">
        <v>0</v>
      </c>
      <c r="M5545" s="325">
        <v>0</v>
      </c>
      <c r="N5545" s="324" t="s">
        <v>7279</v>
      </c>
    </row>
    <row r="5546" spans="1:14" ht="15" hidden="1" x14ac:dyDescent="0.25">
      <c r="B5546" s="326" t="s">
        <v>19641</v>
      </c>
      <c r="C5546" s="326" t="s">
        <v>1255</v>
      </c>
      <c r="D5546" s="326" t="s">
        <v>17019</v>
      </c>
      <c r="E5546" s="326" t="s">
        <v>3501</v>
      </c>
      <c r="F5546" s="326" t="s">
        <v>801</v>
      </c>
      <c r="G5546" s="326" t="s">
        <v>896</v>
      </c>
      <c r="H5546" s="326" t="s">
        <v>6249</v>
      </c>
      <c r="I5546" s="327">
        <v>0</v>
      </c>
      <c r="J5546" s="327">
        <v>0</v>
      </c>
      <c r="K5546" s="327">
        <v>0</v>
      </c>
      <c r="L5546" s="327">
        <v>0</v>
      </c>
      <c r="M5546" s="327">
        <v>0</v>
      </c>
      <c r="N5546" s="326" t="s">
        <v>7279</v>
      </c>
    </row>
    <row r="5547" spans="1:14" ht="15" hidden="1" x14ac:dyDescent="0.25">
      <c r="B5547" s="326" t="s">
        <v>19642</v>
      </c>
      <c r="C5547" s="326" t="s">
        <v>1255</v>
      </c>
      <c r="D5547" s="326" t="s">
        <v>17019</v>
      </c>
      <c r="E5547" s="326" t="s">
        <v>3504</v>
      </c>
      <c r="F5547" s="326" t="s">
        <v>801</v>
      </c>
      <c r="G5547" s="326" t="s">
        <v>896</v>
      </c>
      <c r="H5547" s="326" t="s">
        <v>6249</v>
      </c>
      <c r="I5547" s="327">
        <v>0</v>
      </c>
      <c r="J5547" s="327">
        <v>0</v>
      </c>
      <c r="K5547" s="327">
        <v>0</v>
      </c>
      <c r="L5547" s="327">
        <v>0</v>
      </c>
      <c r="M5547" s="327">
        <v>0</v>
      </c>
      <c r="N5547" s="326" t="s">
        <v>7279</v>
      </c>
    </row>
    <row r="5548" spans="1:14" ht="15" hidden="1" x14ac:dyDescent="0.25">
      <c r="B5548" s="324" t="s">
        <v>19643</v>
      </c>
      <c r="C5548" s="324" t="s">
        <v>1255</v>
      </c>
      <c r="D5548" s="324" t="s">
        <v>17019</v>
      </c>
      <c r="E5548" s="324" t="s">
        <v>19644</v>
      </c>
      <c r="F5548" s="324" t="s">
        <v>801</v>
      </c>
      <c r="G5548" s="324" t="s">
        <v>896</v>
      </c>
      <c r="H5548" s="324" t="s">
        <v>6249</v>
      </c>
      <c r="I5548" s="325">
        <v>0</v>
      </c>
      <c r="J5548" s="325">
        <v>0</v>
      </c>
      <c r="K5548" s="325">
        <v>0</v>
      </c>
      <c r="L5548" s="325">
        <v>0</v>
      </c>
      <c r="M5548" s="325">
        <v>0</v>
      </c>
      <c r="N5548" s="324" t="s">
        <v>7279</v>
      </c>
    </row>
    <row r="5549" spans="1:14" ht="15" hidden="1" x14ac:dyDescent="0.25">
      <c r="B5549" s="326" t="s">
        <v>19645</v>
      </c>
      <c r="C5549" s="326" t="s">
        <v>1255</v>
      </c>
      <c r="D5549" s="326" t="s">
        <v>17019</v>
      </c>
      <c r="E5549" s="326" t="s">
        <v>3970</v>
      </c>
      <c r="F5549" s="326" t="s">
        <v>801</v>
      </c>
      <c r="G5549" s="326" t="s">
        <v>896</v>
      </c>
      <c r="H5549" s="326" t="s">
        <v>6249</v>
      </c>
      <c r="I5549" s="327">
        <v>0</v>
      </c>
      <c r="J5549" s="327">
        <v>0</v>
      </c>
      <c r="K5549" s="327">
        <v>0</v>
      </c>
      <c r="L5549" s="327">
        <v>0</v>
      </c>
      <c r="M5549" s="327">
        <v>0</v>
      </c>
      <c r="N5549" s="326" t="s">
        <v>7279</v>
      </c>
    </row>
    <row r="5550" spans="1:14" ht="15" hidden="1" x14ac:dyDescent="0.25">
      <c r="A5550" s="216" t="e">
        <f>VLOOKUP(B5550,CONTAGEM!B:B,1,0)</f>
        <v>#N/A</v>
      </c>
      <c r="B5550" s="324" t="s">
        <v>19646</v>
      </c>
      <c r="C5550" s="324" t="s">
        <v>1255</v>
      </c>
      <c r="D5550" s="324" t="s">
        <v>17019</v>
      </c>
      <c r="E5550" s="324" t="s">
        <v>3971</v>
      </c>
      <c r="F5550" s="324" t="s">
        <v>801</v>
      </c>
      <c r="G5550" s="324" t="s">
        <v>896</v>
      </c>
      <c r="H5550" s="324" t="s">
        <v>6249</v>
      </c>
      <c r="I5550" s="325">
        <v>0</v>
      </c>
      <c r="J5550" s="325">
        <v>0</v>
      </c>
      <c r="K5550" s="325">
        <v>0</v>
      </c>
      <c r="L5550" s="325">
        <v>0</v>
      </c>
      <c r="M5550" s="325">
        <v>0</v>
      </c>
      <c r="N5550" s="324" t="s">
        <v>7279</v>
      </c>
    </row>
    <row r="5551" spans="1:14" ht="15" hidden="1" x14ac:dyDescent="0.25">
      <c r="A5551" s="216" t="e">
        <f>VLOOKUP(B5551,CONTAGEM!B:B,1,0)</f>
        <v>#N/A</v>
      </c>
      <c r="B5551" s="326" t="s">
        <v>19647</v>
      </c>
      <c r="C5551" s="326" t="s">
        <v>1255</v>
      </c>
      <c r="D5551" s="326" t="s">
        <v>17019</v>
      </c>
      <c r="E5551" s="326" t="s">
        <v>3972</v>
      </c>
      <c r="F5551" s="326" t="s">
        <v>801</v>
      </c>
      <c r="G5551" s="326" t="s">
        <v>896</v>
      </c>
      <c r="H5551" s="326" t="s">
        <v>6249</v>
      </c>
      <c r="I5551" s="327">
        <v>0</v>
      </c>
      <c r="J5551" s="327">
        <v>0</v>
      </c>
      <c r="K5551" s="327">
        <v>0</v>
      </c>
      <c r="L5551" s="327">
        <v>0</v>
      </c>
      <c r="M5551" s="327">
        <v>0</v>
      </c>
      <c r="N5551" s="326" t="s">
        <v>7279</v>
      </c>
    </row>
    <row r="5552" spans="1:14" ht="15" hidden="1" x14ac:dyDescent="0.25">
      <c r="A5552" s="216" t="e">
        <f>VLOOKUP(B5552,CONTAGEM!B:B,1,0)</f>
        <v>#N/A</v>
      </c>
      <c r="B5552" s="324" t="s">
        <v>19648</v>
      </c>
      <c r="C5552" s="324" t="s">
        <v>1255</v>
      </c>
      <c r="D5552" s="324" t="s">
        <v>17019</v>
      </c>
      <c r="E5552" s="324" t="s">
        <v>3973</v>
      </c>
      <c r="F5552" s="324" t="s">
        <v>801</v>
      </c>
      <c r="G5552" s="324" t="s">
        <v>896</v>
      </c>
      <c r="H5552" s="324" t="s">
        <v>6249</v>
      </c>
      <c r="I5552" s="325">
        <v>0</v>
      </c>
      <c r="J5552" s="325">
        <v>0</v>
      </c>
      <c r="K5552" s="325">
        <v>0</v>
      </c>
      <c r="L5552" s="325">
        <v>0</v>
      </c>
      <c r="M5552" s="325">
        <v>0</v>
      </c>
      <c r="N5552" s="324" t="s">
        <v>7279</v>
      </c>
    </row>
    <row r="5553" spans="1:14" ht="15" hidden="1" x14ac:dyDescent="0.25">
      <c r="A5553" s="216" t="e">
        <f>VLOOKUP(B5553,CONTAGEM!B:B,1,0)</f>
        <v>#N/A</v>
      </c>
      <c r="B5553" s="324" t="s">
        <v>19649</v>
      </c>
      <c r="C5553" s="324" t="s">
        <v>1255</v>
      </c>
      <c r="D5553" s="324" t="s">
        <v>17019</v>
      </c>
      <c r="E5553" s="324" t="s">
        <v>3975</v>
      </c>
      <c r="F5553" s="324" t="s">
        <v>801</v>
      </c>
      <c r="G5553" s="324" t="s">
        <v>896</v>
      </c>
      <c r="H5553" s="324" t="s">
        <v>6249</v>
      </c>
      <c r="I5553" s="325">
        <v>0</v>
      </c>
      <c r="J5553" s="325">
        <v>0</v>
      </c>
      <c r="K5553" s="325">
        <v>0</v>
      </c>
      <c r="L5553" s="325">
        <v>0</v>
      </c>
      <c r="M5553" s="325">
        <v>0</v>
      </c>
      <c r="N5553" s="324" t="s">
        <v>7279</v>
      </c>
    </row>
    <row r="5554" spans="1:14" ht="15" hidden="1" x14ac:dyDescent="0.25">
      <c r="A5554" s="216" t="e">
        <f>VLOOKUP(B5554,CONTAGEM!B:B,1,0)</f>
        <v>#N/A</v>
      </c>
      <c r="B5554" s="326" t="s">
        <v>19650</v>
      </c>
      <c r="C5554" s="326" t="s">
        <v>1255</v>
      </c>
      <c r="D5554" s="326" t="s">
        <v>17019</v>
      </c>
      <c r="E5554" s="326" t="s">
        <v>3976</v>
      </c>
      <c r="F5554" s="326" t="s">
        <v>801</v>
      </c>
      <c r="G5554" s="326" t="s">
        <v>896</v>
      </c>
      <c r="H5554" s="326" t="s">
        <v>6249</v>
      </c>
      <c r="I5554" s="327">
        <v>0</v>
      </c>
      <c r="J5554" s="327">
        <v>0</v>
      </c>
      <c r="K5554" s="327">
        <v>0</v>
      </c>
      <c r="L5554" s="327">
        <v>0</v>
      </c>
      <c r="M5554" s="327">
        <v>0</v>
      </c>
      <c r="N5554" s="326" t="s">
        <v>7279</v>
      </c>
    </row>
    <row r="5555" spans="1:14" ht="15" hidden="1" x14ac:dyDescent="0.25">
      <c r="A5555" s="216" t="e">
        <f>VLOOKUP(B5555,CONTAGEM!B:B,1,0)</f>
        <v>#N/A</v>
      </c>
      <c r="B5555" s="324" t="s">
        <v>19651</v>
      </c>
      <c r="C5555" s="324" t="s">
        <v>1255</v>
      </c>
      <c r="D5555" s="324" t="s">
        <v>17019</v>
      </c>
      <c r="E5555" s="324" t="s">
        <v>9372</v>
      </c>
      <c r="F5555" s="324" t="s">
        <v>2327</v>
      </c>
      <c r="G5555" s="324" t="s">
        <v>896</v>
      </c>
      <c r="H5555" s="324" t="s">
        <v>6249</v>
      </c>
      <c r="I5555" s="325">
        <v>0</v>
      </c>
      <c r="J5555" s="325">
        <v>0</v>
      </c>
      <c r="K5555" s="325">
        <v>0</v>
      </c>
      <c r="L5555" s="325">
        <v>0</v>
      </c>
      <c r="M5555" s="325">
        <v>0</v>
      </c>
      <c r="N5555" s="324" t="s">
        <v>7279</v>
      </c>
    </row>
    <row r="5556" spans="1:14" ht="15" hidden="1" x14ac:dyDescent="0.25">
      <c r="B5556" s="324" t="s">
        <v>19652</v>
      </c>
      <c r="C5556" s="324" t="s">
        <v>1255</v>
      </c>
      <c r="D5556" s="324" t="s">
        <v>17019</v>
      </c>
      <c r="E5556" s="324" t="s">
        <v>19653</v>
      </c>
      <c r="F5556" s="324" t="s">
        <v>801</v>
      </c>
      <c r="G5556" s="324" t="s">
        <v>896</v>
      </c>
      <c r="H5556" s="324" t="s">
        <v>6249</v>
      </c>
      <c r="I5556" s="325">
        <v>0</v>
      </c>
      <c r="J5556" s="325">
        <v>0</v>
      </c>
      <c r="K5556" s="325">
        <v>0</v>
      </c>
      <c r="L5556" s="325">
        <v>0</v>
      </c>
      <c r="M5556" s="325">
        <v>0</v>
      </c>
      <c r="N5556" s="324" t="s">
        <v>7279</v>
      </c>
    </row>
    <row r="5557" spans="1:14" ht="15" hidden="1" x14ac:dyDescent="0.25">
      <c r="B5557" s="324" t="s">
        <v>19654</v>
      </c>
      <c r="C5557" s="324" t="s">
        <v>1255</v>
      </c>
      <c r="D5557" s="324" t="s">
        <v>17019</v>
      </c>
      <c r="E5557" s="324" t="s">
        <v>3989</v>
      </c>
      <c r="F5557" s="324" t="s">
        <v>801</v>
      </c>
      <c r="G5557" s="324" t="s">
        <v>896</v>
      </c>
      <c r="H5557" s="324" t="s">
        <v>6249</v>
      </c>
      <c r="I5557" s="325">
        <v>0</v>
      </c>
      <c r="J5557" s="325">
        <v>0</v>
      </c>
      <c r="K5557" s="325">
        <v>0</v>
      </c>
      <c r="L5557" s="325">
        <v>0</v>
      </c>
      <c r="M5557" s="325">
        <v>0</v>
      </c>
      <c r="N5557" s="324" t="s">
        <v>7279</v>
      </c>
    </row>
    <row r="5558" spans="1:14" ht="15" hidden="1" x14ac:dyDescent="0.25">
      <c r="B5558" s="326" t="s">
        <v>19655</v>
      </c>
      <c r="C5558" s="326" t="s">
        <v>1255</v>
      </c>
      <c r="D5558" s="326" t="s">
        <v>17019</v>
      </c>
      <c r="E5558" s="326" t="s">
        <v>3991</v>
      </c>
      <c r="F5558" s="326" t="s">
        <v>800</v>
      </c>
      <c r="G5558" s="326" t="s">
        <v>896</v>
      </c>
      <c r="H5558" s="326" t="s">
        <v>6249</v>
      </c>
      <c r="I5558" s="327">
        <v>0</v>
      </c>
      <c r="J5558" s="327">
        <v>0</v>
      </c>
      <c r="K5558" s="327">
        <v>0</v>
      </c>
      <c r="L5558" s="327">
        <v>0</v>
      </c>
      <c r="M5558" s="327">
        <v>0</v>
      </c>
      <c r="N5558" s="326" t="s">
        <v>7279</v>
      </c>
    </row>
    <row r="5559" spans="1:14" ht="15" hidden="1" x14ac:dyDescent="0.25">
      <c r="B5559" s="326" t="s">
        <v>19656</v>
      </c>
      <c r="C5559" s="326" t="s">
        <v>1255</v>
      </c>
      <c r="D5559" s="326" t="s">
        <v>17019</v>
      </c>
      <c r="E5559" s="326" t="s">
        <v>3992</v>
      </c>
      <c r="F5559" s="326" t="s">
        <v>801</v>
      </c>
      <c r="G5559" s="326" t="s">
        <v>896</v>
      </c>
      <c r="H5559" s="326" t="s">
        <v>6249</v>
      </c>
      <c r="I5559" s="327">
        <v>0</v>
      </c>
      <c r="J5559" s="327">
        <v>0</v>
      </c>
      <c r="K5559" s="327">
        <v>0</v>
      </c>
      <c r="L5559" s="327">
        <v>0</v>
      </c>
      <c r="M5559" s="327">
        <v>0</v>
      </c>
      <c r="N5559" s="326" t="s">
        <v>7279</v>
      </c>
    </row>
    <row r="5560" spans="1:14" ht="15" hidden="1" x14ac:dyDescent="0.25">
      <c r="B5560" s="326" t="s">
        <v>19657</v>
      </c>
      <c r="C5560" s="326" t="s">
        <v>1255</v>
      </c>
      <c r="D5560" s="326" t="s">
        <v>17019</v>
      </c>
      <c r="E5560" s="326" t="s">
        <v>3997</v>
      </c>
      <c r="F5560" s="326" t="s">
        <v>2327</v>
      </c>
      <c r="G5560" s="326" t="s">
        <v>896</v>
      </c>
      <c r="H5560" s="326" t="s">
        <v>6249</v>
      </c>
      <c r="I5560" s="327">
        <v>0</v>
      </c>
      <c r="J5560" s="327">
        <v>0</v>
      </c>
      <c r="K5560" s="327">
        <v>0</v>
      </c>
      <c r="L5560" s="327">
        <v>0</v>
      </c>
      <c r="M5560" s="327">
        <v>0</v>
      </c>
      <c r="N5560" s="326" t="s">
        <v>7279</v>
      </c>
    </row>
    <row r="5561" spans="1:14" ht="15" hidden="1" x14ac:dyDescent="0.25">
      <c r="B5561" s="324" t="s">
        <v>19658</v>
      </c>
      <c r="C5561" s="324" t="s">
        <v>1255</v>
      </c>
      <c r="D5561" s="324" t="s">
        <v>17019</v>
      </c>
      <c r="E5561" s="324" t="s">
        <v>4000</v>
      </c>
      <c r="F5561" s="324" t="s">
        <v>801</v>
      </c>
      <c r="G5561" s="324" t="s">
        <v>896</v>
      </c>
      <c r="H5561" s="324" t="s">
        <v>6249</v>
      </c>
      <c r="I5561" s="325">
        <v>0</v>
      </c>
      <c r="J5561" s="325">
        <v>0</v>
      </c>
      <c r="K5561" s="325">
        <v>0</v>
      </c>
      <c r="L5561" s="325">
        <v>0</v>
      </c>
      <c r="M5561" s="325">
        <v>0</v>
      </c>
      <c r="N5561" s="324" t="s">
        <v>7279</v>
      </c>
    </row>
    <row r="5562" spans="1:14" ht="15" hidden="1" x14ac:dyDescent="0.25">
      <c r="B5562" s="326" t="s">
        <v>19659</v>
      </c>
      <c r="C5562" s="326" t="s">
        <v>1255</v>
      </c>
      <c r="D5562" s="326" t="s">
        <v>17019</v>
      </c>
      <c r="E5562" s="326" t="s">
        <v>8273</v>
      </c>
      <c r="F5562" s="326" t="s">
        <v>800</v>
      </c>
      <c r="G5562" s="326" t="s">
        <v>896</v>
      </c>
      <c r="H5562" s="326" t="s">
        <v>6249</v>
      </c>
      <c r="I5562" s="327">
        <v>0</v>
      </c>
      <c r="J5562" s="327">
        <v>0</v>
      </c>
      <c r="K5562" s="327">
        <v>0</v>
      </c>
      <c r="L5562" s="327">
        <v>0</v>
      </c>
      <c r="M5562" s="327">
        <v>0</v>
      </c>
      <c r="N5562" s="326" t="s">
        <v>7279</v>
      </c>
    </row>
    <row r="5563" spans="1:14" ht="15" hidden="1" x14ac:dyDescent="0.25">
      <c r="B5563" s="326" t="s">
        <v>19660</v>
      </c>
      <c r="C5563" s="326" t="s">
        <v>1255</v>
      </c>
      <c r="D5563" s="326" t="s">
        <v>17019</v>
      </c>
      <c r="E5563" s="326" t="s">
        <v>21873</v>
      </c>
      <c r="F5563" s="326" t="s">
        <v>2354</v>
      </c>
      <c r="G5563" s="326" t="s">
        <v>896</v>
      </c>
      <c r="H5563" s="326" t="s">
        <v>6249</v>
      </c>
      <c r="I5563" s="327">
        <v>0</v>
      </c>
      <c r="J5563" s="327">
        <v>0</v>
      </c>
      <c r="K5563" s="327">
        <v>0</v>
      </c>
      <c r="L5563" s="327">
        <v>0</v>
      </c>
      <c r="M5563" s="327">
        <v>0</v>
      </c>
      <c r="N5563" s="326" t="s">
        <v>7279</v>
      </c>
    </row>
    <row r="5564" spans="1:14" ht="15" hidden="1" x14ac:dyDescent="0.25">
      <c r="B5564" s="326" t="s">
        <v>19661</v>
      </c>
      <c r="C5564" s="326" t="s">
        <v>1255</v>
      </c>
      <c r="D5564" s="326" t="s">
        <v>17019</v>
      </c>
      <c r="E5564" s="326" t="s">
        <v>21874</v>
      </c>
      <c r="F5564" s="326" t="s">
        <v>2354</v>
      </c>
      <c r="G5564" s="326" t="s">
        <v>896</v>
      </c>
      <c r="H5564" s="326" t="s">
        <v>6249</v>
      </c>
      <c r="I5564" s="327">
        <v>0</v>
      </c>
      <c r="J5564" s="327">
        <v>0</v>
      </c>
      <c r="K5564" s="327">
        <v>0</v>
      </c>
      <c r="L5564" s="327">
        <v>0</v>
      </c>
      <c r="M5564" s="327">
        <v>0</v>
      </c>
      <c r="N5564" s="326" t="s">
        <v>7279</v>
      </c>
    </row>
    <row r="5565" spans="1:14" ht="15" hidden="1" x14ac:dyDescent="0.25">
      <c r="B5565" s="326" t="s">
        <v>19662</v>
      </c>
      <c r="C5565" s="326" t="s">
        <v>1255</v>
      </c>
      <c r="D5565" s="326" t="s">
        <v>17019</v>
      </c>
      <c r="E5565" s="326" t="s">
        <v>12877</v>
      </c>
      <c r="F5565" s="326" t="s">
        <v>800</v>
      </c>
      <c r="G5565" s="326" t="s">
        <v>896</v>
      </c>
      <c r="H5565" s="326" t="s">
        <v>6249</v>
      </c>
      <c r="I5565" s="327">
        <v>0</v>
      </c>
      <c r="J5565" s="327">
        <v>0</v>
      </c>
      <c r="K5565" s="327">
        <v>0</v>
      </c>
      <c r="L5565" s="327">
        <v>0</v>
      </c>
      <c r="M5565" s="327">
        <v>0</v>
      </c>
      <c r="N5565" s="326" t="s">
        <v>7279</v>
      </c>
    </row>
    <row r="5566" spans="1:14" ht="15" hidden="1" x14ac:dyDescent="0.25">
      <c r="B5566" s="326" t="s">
        <v>19663</v>
      </c>
      <c r="C5566" s="326" t="s">
        <v>1255</v>
      </c>
      <c r="D5566" s="326" t="s">
        <v>17019</v>
      </c>
      <c r="E5566" s="326" t="s">
        <v>9295</v>
      </c>
      <c r="F5566" s="326" t="s">
        <v>2327</v>
      </c>
      <c r="G5566" s="326" t="s">
        <v>896</v>
      </c>
      <c r="H5566" s="326" t="s">
        <v>6249</v>
      </c>
      <c r="I5566" s="327">
        <v>0</v>
      </c>
      <c r="J5566" s="327">
        <v>0</v>
      </c>
      <c r="K5566" s="327">
        <v>0</v>
      </c>
      <c r="L5566" s="327">
        <v>0</v>
      </c>
      <c r="M5566" s="327">
        <v>0</v>
      </c>
      <c r="N5566" s="326" t="s">
        <v>7279</v>
      </c>
    </row>
    <row r="5567" spans="1:14" ht="15" hidden="1" x14ac:dyDescent="0.25">
      <c r="B5567" s="326" t="s">
        <v>19664</v>
      </c>
      <c r="C5567" s="326" t="s">
        <v>1255</v>
      </c>
      <c r="D5567" s="326" t="s">
        <v>17019</v>
      </c>
      <c r="E5567" s="326" t="s">
        <v>21875</v>
      </c>
      <c r="F5567" s="326" t="s">
        <v>801</v>
      </c>
      <c r="G5567" s="326" t="s">
        <v>896</v>
      </c>
      <c r="H5567" s="326" t="s">
        <v>6249</v>
      </c>
      <c r="I5567" s="327">
        <v>0</v>
      </c>
      <c r="J5567" s="327">
        <v>0</v>
      </c>
      <c r="K5567" s="327">
        <v>0</v>
      </c>
      <c r="L5567" s="327">
        <v>0</v>
      </c>
      <c r="M5567" s="327">
        <v>0</v>
      </c>
      <c r="N5567" s="326" t="s">
        <v>7279</v>
      </c>
    </row>
    <row r="5568" spans="1:14" ht="15" hidden="1" x14ac:dyDescent="0.25">
      <c r="B5568" s="326" t="s">
        <v>19665</v>
      </c>
      <c r="C5568" s="326" t="s">
        <v>1255</v>
      </c>
      <c r="D5568" s="326" t="s">
        <v>17019</v>
      </c>
      <c r="E5568" s="326" t="s">
        <v>4010</v>
      </c>
      <c r="F5568" s="326" t="s">
        <v>800</v>
      </c>
      <c r="G5568" s="326" t="s">
        <v>896</v>
      </c>
      <c r="H5568" s="326" t="s">
        <v>6249</v>
      </c>
      <c r="I5568" s="327">
        <v>0</v>
      </c>
      <c r="J5568" s="327">
        <v>0</v>
      </c>
      <c r="K5568" s="327">
        <v>0</v>
      </c>
      <c r="L5568" s="327">
        <v>0</v>
      </c>
      <c r="M5568" s="327">
        <v>0</v>
      </c>
      <c r="N5568" s="326" t="s">
        <v>7279</v>
      </c>
    </row>
    <row r="5569" spans="2:14" ht="15" hidden="1" x14ac:dyDescent="0.25">
      <c r="B5569" s="324" t="s">
        <v>19666</v>
      </c>
      <c r="C5569" s="324" t="s">
        <v>1255</v>
      </c>
      <c r="D5569" s="324" t="s">
        <v>17019</v>
      </c>
      <c r="E5569" s="324" t="s">
        <v>9473</v>
      </c>
      <c r="F5569" s="324" t="s">
        <v>801</v>
      </c>
      <c r="G5569" s="324" t="s">
        <v>896</v>
      </c>
      <c r="H5569" s="324" t="s">
        <v>6249</v>
      </c>
      <c r="I5569" s="325">
        <v>0</v>
      </c>
      <c r="J5569" s="325">
        <v>0</v>
      </c>
      <c r="K5569" s="325">
        <v>0</v>
      </c>
      <c r="L5569" s="325">
        <v>0</v>
      </c>
      <c r="M5569" s="325">
        <v>0</v>
      </c>
      <c r="N5569" s="324" t="s">
        <v>7279</v>
      </c>
    </row>
    <row r="5570" spans="2:14" ht="15" hidden="1" x14ac:dyDescent="0.25">
      <c r="B5570" s="324" t="s">
        <v>19667</v>
      </c>
      <c r="C5570" s="324" t="s">
        <v>1255</v>
      </c>
      <c r="D5570" s="324" t="s">
        <v>17019</v>
      </c>
      <c r="E5570" s="324" t="s">
        <v>4198</v>
      </c>
      <c r="F5570" s="324" t="s">
        <v>2327</v>
      </c>
      <c r="G5570" s="324" t="s">
        <v>896</v>
      </c>
      <c r="H5570" s="324" t="s">
        <v>6249</v>
      </c>
      <c r="I5570" s="325">
        <v>0</v>
      </c>
      <c r="J5570" s="325">
        <v>0</v>
      </c>
      <c r="K5570" s="325">
        <v>0</v>
      </c>
      <c r="L5570" s="325">
        <v>0</v>
      </c>
      <c r="M5570" s="325">
        <v>0</v>
      </c>
      <c r="N5570" s="324" t="s">
        <v>7279</v>
      </c>
    </row>
    <row r="5571" spans="2:14" ht="15" hidden="1" x14ac:dyDescent="0.25">
      <c r="B5571" s="324" t="s">
        <v>19668</v>
      </c>
      <c r="C5571" s="324" t="s">
        <v>1255</v>
      </c>
      <c r="D5571" s="324" t="s">
        <v>17019</v>
      </c>
      <c r="E5571" s="324" t="s">
        <v>5898</v>
      </c>
      <c r="F5571" s="324" t="s">
        <v>801</v>
      </c>
      <c r="G5571" s="324" t="s">
        <v>896</v>
      </c>
      <c r="H5571" s="324" t="s">
        <v>6249</v>
      </c>
      <c r="I5571" s="325">
        <v>0</v>
      </c>
      <c r="J5571" s="325">
        <v>0</v>
      </c>
      <c r="K5571" s="325">
        <v>0</v>
      </c>
      <c r="L5571" s="325">
        <v>0</v>
      </c>
      <c r="M5571" s="325">
        <v>0</v>
      </c>
      <c r="N5571" s="324" t="s">
        <v>7279</v>
      </c>
    </row>
    <row r="5572" spans="2:14" ht="15" hidden="1" x14ac:dyDescent="0.25">
      <c r="B5572" s="326" t="s">
        <v>19669</v>
      </c>
      <c r="C5572" s="326" t="s">
        <v>1255</v>
      </c>
      <c r="D5572" s="326" t="s">
        <v>17019</v>
      </c>
      <c r="E5572" s="326" t="s">
        <v>4347</v>
      </c>
      <c r="F5572" s="326" t="s">
        <v>801</v>
      </c>
      <c r="G5572" s="326" t="s">
        <v>896</v>
      </c>
      <c r="H5572" s="326" t="s">
        <v>6249</v>
      </c>
      <c r="I5572" s="327">
        <v>0</v>
      </c>
      <c r="J5572" s="327">
        <v>0</v>
      </c>
      <c r="K5572" s="327">
        <v>0</v>
      </c>
      <c r="L5572" s="327">
        <v>0</v>
      </c>
      <c r="M5572" s="327">
        <v>0</v>
      </c>
      <c r="N5572" s="326" t="s">
        <v>7279</v>
      </c>
    </row>
    <row r="5573" spans="2:14" ht="15" hidden="1" x14ac:dyDescent="0.25">
      <c r="B5573" s="326" t="s">
        <v>19670</v>
      </c>
      <c r="C5573" s="326" t="s">
        <v>1255</v>
      </c>
      <c r="D5573" s="326" t="s">
        <v>17019</v>
      </c>
      <c r="E5573" s="326" t="s">
        <v>4348</v>
      </c>
      <c r="F5573" s="326" t="s">
        <v>801</v>
      </c>
      <c r="G5573" s="326" t="s">
        <v>896</v>
      </c>
      <c r="H5573" s="326" t="s">
        <v>6249</v>
      </c>
      <c r="I5573" s="327">
        <v>0</v>
      </c>
      <c r="J5573" s="327">
        <v>0</v>
      </c>
      <c r="K5573" s="327">
        <v>0</v>
      </c>
      <c r="L5573" s="327">
        <v>0</v>
      </c>
      <c r="M5573" s="327">
        <v>0</v>
      </c>
      <c r="N5573" s="326" t="s">
        <v>7279</v>
      </c>
    </row>
    <row r="5574" spans="2:14" ht="15" hidden="1" x14ac:dyDescent="0.25">
      <c r="B5574" s="326" t="s">
        <v>19671</v>
      </c>
      <c r="C5574" s="326" t="s">
        <v>1255</v>
      </c>
      <c r="D5574" s="326" t="s">
        <v>17019</v>
      </c>
      <c r="E5574" s="326" t="s">
        <v>5899</v>
      </c>
      <c r="F5574" s="326" t="s">
        <v>801</v>
      </c>
      <c r="G5574" s="326" t="s">
        <v>896</v>
      </c>
      <c r="H5574" s="326" t="s">
        <v>6249</v>
      </c>
      <c r="I5574" s="327">
        <v>0</v>
      </c>
      <c r="J5574" s="327">
        <v>0</v>
      </c>
      <c r="K5574" s="327">
        <v>0</v>
      </c>
      <c r="L5574" s="327">
        <v>0</v>
      </c>
      <c r="M5574" s="327">
        <v>0</v>
      </c>
      <c r="N5574" s="326" t="s">
        <v>7279</v>
      </c>
    </row>
    <row r="5575" spans="2:14" ht="15" hidden="1" x14ac:dyDescent="0.25">
      <c r="B5575" s="324" t="s">
        <v>19672</v>
      </c>
      <c r="C5575" s="324" t="s">
        <v>1255</v>
      </c>
      <c r="D5575" s="324" t="s">
        <v>17019</v>
      </c>
      <c r="E5575" s="324" t="s">
        <v>8274</v>
      </c>
      <c r="F5575" s="324" t="s">
        <v>801</v>
      </c>
      <c r="G5575" s="324" t="s">
        <v>896</v>
      </c>
      <c r="H5575" s="324" t="s">
        <v>6249</v>
      </c>
      <c r="I5575" s="325">
        <v>0</v>
      </c>
      <c r="J5575" s="325">
        <v>0</v>
      </c>
      <c r="K5575" s="325">
        <v>0</v>
      </c>
      <c r="L5575" s="325">
        <v>0</v>
      </c>
      <c r="M5575" s="325">
        <v>0</v>
      </c>
      <c r="N5575" s="324" t="s">
        <v>7279</v>
      </c>
    </row>
    <row r="5576" spans="2:14" ht="15" hidden="1" x14ac:dyDescent="0.25">
      <c r="B5576" s="326" t="s">
        <v>19673</v>
      </c>
      <c r="C5576" s="326" t="s">
        <v>1255</v>
      </c>
      <c r="D5576" s="326" t="s">
        <v>17019</v>
      </c>
      <c r="E5576" s="326" t="s">
        <v>4351</v>
      </c>
      <c r="F5576" s="326" t="s">
        <v>801</v>
      </c>
      <c r="G5576" s="326" t="s">
        <v>896</v>
      </c>
      <c r="H5576" s="326" t="s">
        <v>6249</v>
      </c>
      <c r="I5576" s="327">
        <v>0</v>
      </c>
      <c r="J5576" s="327">
        <v>0</v>
      </c>
      <c r="K5576" s="327">
        <v>0</v>
      </c>
      <c r="L5576" s="327">
        <v>0</v>
      </c>
      <c r="M5576" s="327">
        <v>0</v>
      </c>
      <c r="N5576" s="326" t="s">
        <v>7279</v>
      </c>
    </row>
    <row r="5577" spans="2:14" ht="15" hidden="1" x14ac:dyDescent="0.25">
      <c r="B5577" s="326" t="s">
        <v>19674</v>
      </c>
      <c r="C5577" s="326" t="s">
        <v>1255</v>
      </c>
      <c r="D5577" s="326" t="s">
        <v>17019</v>
      </c>
      <c r="E5577" s="326" t="s">
        <v>19675</v>
      </c>
      <c r="F5577" s="326" t="s">
        <v>801</v>
      </c>
      <c r="G5577" s="326" t="s">
        <v>896</v>
      </c>
      <c r="H5577" s="326" t="s">
        <v>6249</v>
      </c>
      <c r="I5577" s="327">
        <v>0</v>
      </c>
      <c r="J5577" s="327">
        <v>0</v>
      </c>
      <c r="K5577" s="327">
        <v>0</v>
      </c>
      <c r="L5577" s="327">
        <v>0</v>
      </c>
      <c r="M5577" s="327">
        <v>0</v>
      </c>
      <c r="N5577" s="326" t="s">
        <v>7279</v>
      </c>
    </row>
    <row r="5578" spans="2:14" ht="15" hidden="1" x14ac:dyDescent="0.25">
      <c r="B5578" s="324" t="s">
        <v>19676</v>
      </c>
      <c r="C5578" s="324" t="s">
        <v>1255</v>
      </c>
      <c r="D5578" s="324" t="s">
        <v>17019</v>
      </c>
      <c r="E5578" s="324" t="s">
        <v>8275</v>
      </c>
      <c r="F5578" s="324" t="s">
        <v>801</v>
      </c>
      <c r="G5578" s="324" t="s">
        <v>896</v>
      </c>
      <c r="H5578" s="324" t="s">
        <v>6249</v>
      </c>
      <c r="I5578" s="325">
        <v>0</v>
      </c>
      <c r="J5578" s="325">
        <v>0</v>
      </c>
      <c r="K5578" s="325">
        <v>0</v>
      </c>
      <c r="L5578" s="325">
        <v>0</v>
      </c>
      <c r="M5578" s="325">
        <v>0</v>
      </c>
      <c r="N5578" s="324" t="s">
        <v>7279</v>
      </c>
    </row>
    <row r="5579" spans="2:14" ht="15" hidden="1" x14ac:dyDescent="0.25">
      <c r="B5579" s="324" t="s">
        <v>19677</v>
      </c>
      <c r="C5579" s="324" t="s">
        <v>1255</v>
      </c>
      <c r="D5579" s="324" t="s">
        <v>17019</v>
      </c>
      <c r="E5579" s="324" t="s">
        <v>7822</v>
      </c>
      <c r="F5579" s="324" t="s">
        <v>2327</v>
      </c>
      <c r="G5579" s="324" t="s">
        <v>896</v>
      </c>
      <c r="H5579" s="324" t="s">
        <v>6249</v>
      </c>
      <c r="I5579" s="325">
        <v>0</v>
      </c>
      <c r="J5579" s="325">
        <v>0</v>
      </c>
      <c r="K5579" s="325">
        <v>0</v>
      </c>
      <c r="L5579" s="325">
        <v>0</v>
      </c>
      <c r="M5579" s="325">
        <v>0</v>
      </c>
      <c r="N5579" s="324" t="s">
        <v>7279</v>
      </c>
    </row>
    <row r="5580" spans="2:14" ht="15" hidden="1" x14ac:dyDescent="0.25">
      <c r="B5580" s="326" t="s">
        <v>19678</v>
      </c>
      <c r="C5580" s="326" t="s">
        <v>1255</v>
      </c>
      <c r="D5580" s="326" t="s">
        <v>17019</v>
      </c>
      <c r="E5580" s="326" t="s">
        <v>5916</v>
      </c>
      <c r="F5580" s="326" t="s">
        <v>2327</v>
      </c>
      <c r="G5580" s="326" t="s">
        <v>896</v>
      </c>
      <c r="H5580" s="326" t="s">
        <v>6249</v>
      </c>
      <c r="I5580" s="327">
        <v>0</v>
      </c>
      <c r="J5580" s="327">
        <v>0</v>
      </c>
      <c r="K5580" s="327">
        <v>0</v>
      </c>
      <c r="L5580" s="327">
        <v>0</v>
      </c>
      <c r="M5580" s="327">
        <v>0</v>
      </c>
      <c r="N5580" s="326" t="s">
        <v>7279</v>
      </c>
    </row>
    <row r="5581" spans="2:14" ht="15" hidden="1" x14ac:dyDescent="0.25">
      <c r="B5581" s="326" t="s">
        <v>19679</v>
      </c>
      <c r="C5581" s="326" t="s">
        <v>1255</v>
      </c>
      <c r="D5581" s="326" t="s">
        <v>17019</v>
      </c>
      <c r="E5581" s="326" t="s">
        <v>9474</v>
      </c>
      <c r="F5581" s="326" t="s">
        <v>2327</v>
      </c>
      <c r="G5581" s="326" t="s">
        <v>896</v>
      </c>
      <c r="H5581" s="326" t="s">
        <v>6249</v>
      </c>
      <c r="I5581" s="327">
        <v>0</v>
      </c>
      <c r="J5581" s="327">
        <v>0</v>
      </c>
      <c r="K5581" s="327">
        <v>0</v>
      </c>
      <c r="L5581" s="327">
        <v>0</v>
      </c>
      <c r="M5581" s="327">
        <v>0</v>
      </c>
      <c r="N5581" s="326" t="s">
        <v>7279</v>
      </c>
    </row>
    <row r="5582" spans="2:14" ht="15" hidden="1" x14ac:dyDescent="0.25">
      <c r="B5582" s="326" t="s">
        <v>19680</v>
      </c>
      <c r="C5582" s="326" t="s">
        <v>1255</v>
      </c>
      <c r="D5582" s="326" t="s">
        <v>17019</v>
      </c>
      <c r="E5582" s="326" t="s">
        <v>21876</v>
      </c>
      <c r="F5582" s="326" t="s">
        <v>2327</v>
      </c>
      <c r="G5582" s="326" t="s">
        <v>896</v>
      </c>
      <c r="H5582" s="326" t="s">
        <v>6249</v>
      </c>
      <c r="I5582" s="327">
        <v>0</v>
      </c>
      <c r="J5582" s="327">
        <v>0</v>
      </c>
      <c r="K5582" s="327">
        <v>0</v>
      </c>
      <c r="L5582" s="327">
        <v>0</v>
      </c>
      <c r="M5582" s="327">
        <v>0</v>
      </c>
      <c r="N5582" s="326" t="s">
        <v>7279</v>
      </c>
    </row>
    <row r="5583" spans="2:14" ht="15" hidden="1" x14ac:dyDescent="0.25">
      <c r="B5583" s="324" t="s">
        <v>19681</v>
      </c>
      <c r="C5583" s="324" t="s">
        <v>1255</v>
      </c>
      <c r="D5583" s="324" t="s">
        <v>17019</v>
      </c>
      <c r="E5583" s="324" t="s">
        <v>5919</v>
      </c>
      <c r="F5583" s="324" t="s">
        <v>801</v>
      </c>
      <c r="G5583" s="324" t="s">
        <v>896</v>
      </c>
      <c r="H5583" s="324" t="s">
        <v>6249</v>
      </c>
      <c r="I5583" s="325">
        <v>0</v>
      </c>
      <c r="J5583" s="325">
        <v>0</v>
      </c>
      <c r="K5583" s="325">
        <v>0</v>
      </c>
      <c r="L5583" s="325">
        <v>0</v>
      </c>
      <c r="M5583" s="325">
        <v>0</v>
      </c>
      <c r="N5583" s="324" t="s">
        <v>7279</v>
      </c>
    </row>
    <row r="5584" spans="2:14" ht="15" hidden="1" x14ac:dyDescent="0.25">
      <c r="B5584" s="326" t="s">
        <v>19682</v>
      </c>
      <c r="C5584" s="326" t="s">
        <v>1255</v>
      </c>
      <c r="D5584" s="326" t="s">
        <v>17019</v>
      </c>
      <c r="E5584" s="326" t="s">
        <v>9727</v>
      </c>
      <c r="F5584" s="326" t="s">
        <v>801</v>
      </c>
      <c r="G5584" s="326" t="s">
        <v>896</v>
      </c>
      <c r="H5584" s="326" t="s">
        <v>6249</v>
      </c>
      <c r="I5584" s="327">
        <v>0</v>
      </c>
      <c r="J5584" s="327">
        <v>0</v>
      </c>
      <c r="K5584" s="327">
        <v>0</v>
      </c>
      <c r="L5584" s="327">
        <v>0</v>
      </c>
      <c r="M5584" s="327">
        <v>0</v>
      </c>
      <c r="N5584" s="326" t="s">
        <v>7279</v>
      </c>
    </row>
    <row r="5585" spans="2:14" ht="15" hidden="1" x14ac:dyDescent="0.25">
      <c r="B5585" s="324" t="s">
        <v>19683</v>
      </c>
      <c r="C5585" s="324" t="s">
        <v>1255</v>
      </c>
      <c r="D5585" s="324" t="s">
        <v>17019</v>
      </c>
      <c r="E5585" s="324" t="s">
        <v>8276</v>
      </c>
      <c r="F5585" s="324" t="s">
        <v>801</v>
      </c>
      <c r="G5585" s="324" t="s">
        <v>896</v>
      </c>
      <c r="H5585" s="324" t="s">
        <v>6249</v>
      </c>
      <c r="I5585" s="325">
        <v>0</v>
      </c>
      <c r="J5585" s="325">
        <v>0</v>
      </c>
      <c r="K5585" s="325">
        <v>0</v>
      </c>
      <c r="L5585" s="325">
        <v>0</v>
      </c>
      <c r="M5585" s="325">
        <v>0</v>
      </c>
      <c r="N5585" s="324" t="s">
        <v>7279</v>
      </c>
    </row>
    <row r="5586" spans="2:14" ht="15" hidden="1" x14ac:dyDescent="0.25">
      <c r="B5586" s="324" t="s">
        <v>19684</v>
      </c>
      <c r="C5586" s="324" t="s">
        <v>1255</v>
      </c>
      <c r="D5586" s="324" t="s">
        <v>17019</v>
      </c>
      <c r="E5586" s="324" t="s">
        <v>4385</v>
      </c>
      <c r="F5586" s="324" t="s">
        <v>1226</v>
      </c>
      <c r="G5586" s="324" t="s">
        <v>896</v>
      </c>
      <c r="H5586" s="324" t="s">
        <v>6249</v>
      </c>
      <c r="I5586" s="325">
        <v>0</v>
      </c>
      <c r="J5586" s="325">
        <v>0</v>
      </c>
      <c r="K5586" s="325">
        <v>0</v>
      </c>
      <c r="L5586" s="325">
        <v>0</v>
      </c>
      <c r="M5586" s="325">
        <v>0</v>
      </c>
      <c r="N5586" s="324" t="s">
        <v>7279</v>
      </c>
    </row>
    <row r="5587" spans="2:14" ht="15" hidden="1" x14ac:dyDescent="0.25">
      <c r="B5587" s="324" t="s">
        <v>19685</v>
      </c>
      <c r="C5587" s="324" t="s">
        <v>1255</v>
      </c>
      <c r="D5587" s="324" t="s">
        <v>17019</v>
      </c>
      <c r="E5587" s="324" t="s">
        <v>8112</v>
      </c>
      <c r="F5587" s="324" t="s">
        <v>2327</v>
      </c>
      <c r="G5587" s="324" t="s">
        <v>896</v>
      </c>
      <c r="H5587" s="324" t="s">
        <v>6249</v>
      </c>
      <c r="I5587" s="325">
        <v>0</v>
      </c>
      <c r="J5587" s="325">
        <v>0</v>
      </c>
      <c r="K5587" s="325">
        <v>0</v>
      </c>
      <c r="L5587" s="325">
        <v>0</v>
      </c>
      <c r="M5587" s="325">
        <v>0</v>
      </c>
      <c r="N5587" s="324" t="s">
        <v>7279</v>
      </c>
    </row>
    <row r="5588" spans="2:14" ht="15" hidden="1" x14ac:dyDescent="0.25">
      <c r="B5588" s="324" t="s">
        <v>19686</v>
      </c>
      <c r="C5588" s="324" t="s">
        <v>1255</v>
      </c>
      <c r="D5588" s="324" t="s">
        <v>17019</v>
      </c>
      <c r="E5588" s="324" t="s">
        <v>6731</v>
      </c>
      <c r="F5588" s="324" t="s">
        <v>2327</v>
      </c>
      <c r="G5588" s="324" t="s">
        <v>896</v>
      </c>
      <c r="H5588" s="324" t="s">
        <v>6249</v>
      </c>
      <c r="I5588" s="325">
        <v>0</v>
      </c>
      <c r="J5588" s="325">
        <v>0</v>
      </c>
      <c r="K5588" s="325">
        <v>0</v>
      </c>
      <c r="L5588" s="325">
        <v>0</v>
      </c>
      <c r="M5588" s="325">
        <v>0</v>
      </c>
      <c r="N5588" s="324" t="s">
        <v>7279</v>
      </c>
    </row>
    <row r="5589" spans="2:14" ht="15" hidden="1" x14ac:dyDescent="0.25">
      <c r="B5589" s="324" t="s">
        <v>19687</v>
      </c>
      <c r="C5589" s="324" t="s">
        <v>1255</v>
      </c>
      <c r="D5589" s="324" t="s">
        <v>17019</v>
      </c>
      <c r="E5589" s="324" t="s">
        <v>12879</v>
      </c>
      <c r="F5589" s="324" t="s">
        <v>2327</v>
      </c>
      <c r="G5589" s="324" t="s">
        <v>896</v>
      </c>
      <c r="H5589" s="324" t="s">
        <v>6249</v>
      </c>
      <c r="I5589" s="325">
        <v>0</v>
      </c>
      <c r="J5589" s="325">
        <v>0</v>
      </c>
      <c r="K5589" s="325">
        <v>0</v>
      </c>
      <c r="L5589" s="325">
        <v>0</v>
      </c>
      <c r="M5589" s="325">
        <v>0</v>
      </c>
      <c r="N5589" s="324" t="s">
        <v>7279</v>
      </c>
    </row>
    <row r="5590" spans="2:14" ht="15" hidden="1" x14ac:dyDescent="0.25">
      <c r="B5590" s="326" t="s">
        <v>19688</v>
      </c>
      <c r="C5590" s="326" t="s">
        <v>1255</v>
      </c>
      <c r="D5590" s="326" t="s">
        <v>17019</v>
      </c>
      <c r="E5590" s="326" t="s">
        <v>5390</v>
      </c>
      <c r="F5590" s="326" t="s">
        <v>1226</v>
      </c>
      <c r="G5590" s="326" t="s">
        <v>896</v>
      </c>
      <c r="H5590" s="326" t="s">
        <v>6249</v>
      </c>
      <c r="I5590" s="327">
        <v>0</v>
      </c>
      <c r="J5590" s="327">
        <v>0</v>
      </c>
      <c r="K5590" s="327">
        <v>0</v>
      </c>
      <c r="L5590" s="327">
        <v>0</v>
      </c>
      <c r="M5590" s="327">
        <v>0</v>
      </c>
      <c r="N5590" s="326" t="s">
        <v>7279</v>
      </c>
    </row>
    <row r="5591" spans="2:14" ht="15" hidden="1" x14ac:dyDescent="0.25">
      <c r="B5591" s="324" t="s">
        <v>19689</v>
      </c>
      <c r="C5591" s="324" t="s">
        <v>1255</v>
      </c>
      <c r="D5591" s="324" t="s">
        <v>17019</v>
      </c>
      <c r="E5591" s="324" t="s">
        <v>4396</v>
      </c>
      <c r="F5591" s="324" t="s">
        <v>2327</v>
      </c>
      <c r="G5591" s="324" t="s">
        <v>896</v>
      </c>
      <c r="H5591" s="324" t="s">
        <v>6249</v>
      </c>
      <c r="I5591" s="325">
        <v>0</v>
      </c>
      <c r="J5591" s="325">
        <v>0</v>
      </c>
      <c r="K5591" s="325">
        <v>0</v>
      </c>
      <c r="L5591" s="325">
        <v>0</v>
      </c>
      <c r="M5591" s="325">
        <v>0</v>
      </c>
      <c r="N5591" s="324" t="s">
        <v>7279</v>
      </c>
    </row>
    <row r="5592" spans="2:14" ht="15" hidden="1" x14ac:dyDescent="0.25">
      <c r="B5592" s="324" t="s">
        <v>19690</v>
      </c>
      <c r="C5592" s="324" t="s">
        <v>1255</v>
      </c>
      <c r="D5592" s="324" t="s">
        <v>17019</v>
      </c>
      <c r="E5592" s="324" t="s">
        <v>4399</v>
      </c>
      <c r="F5592" s="324" t="s">
        <v>801</v>
      </c>
      <c r="G5592" s="324" t="s">
        <v>896</v>
      </c>
      <c r="H5592" s="324" t="s">
        <v>6249</v>
      </c>
      <c r="I5592" s="325">
        <v>0</v>
      </c>
      <c r="J5592" s="325">
        <v>0</v>
      </c>
      <c r="K5592" s="325">
        <v>0</v>
      </c>
      <c r="L5592" s="325">
        <v>0</v>
      </c>
      <c r="M5592" s="325">
        <v>0</v>
      </c>
      <c r="N5592" s="324" t="s">
        <v>7279</v>
      </c>
    </row>
    <row r="5593" spans="2:14" ht="15" hidden="1" x14ac:dyDescent="0.25">
      <c r="B5593" s="326" t="s">
        <v>19691</v>
      </c>
      <c r="C5593" s="326" t="s">
        <v>1255</v>
      </c>
      <c r="D5593" s="326" t="s">
        <v>17019</v>
      </c>
      <c r="E5593" s="326" t="s">
        <v>9475</v>
      </c>
      <c r="F5593" s="326" t="s">
        <v>801</v>
      </c>
      <c r="G5593" s="326" t="s">
        <v>896</v>
      </c>
      <c r="H5593" s="326" t="s">
        <v>6249</v>
      </c>
      <c r="I5593" s="327">
        <v>0</v>
      </c>
      <c r="J5593" s="327">
        <v>0</v>
      </c>
      <c r="K5593" s="327">
        <v>0</v>
      </c>
      <c r="L5593" s="327">
        <v>0</v>
      </c>
      <c r="M5593" s="327">
        <v>0</v>
      </c>
      <c r="N5593" s="326" t="s">
        <v>7279</v>
      </c>
    </row>
    <row r="5594" spans="2:14" ht="15" hidden="1" x14ac:dyDescent="0.25">
      <c r="B5594" s="326" t="s">
        <v>19692</v>
      </c>
      <c r="C5594" s="326" t="s">
        <v>1255</v>
      </c>
      <c r="D5594" s="326" t="s">
        <v>17019</v>
      </c>
      <c r="E5594" s="326" t="s">
        <v>9476</v>
      </c>
      <c r="F5594" s="326" t="s">
        <v>801</v>
      </c>
      <c r="G5594" s="326" t="s">
        <v>896</v>
      </c>
      <c r="H5594" s="326" t="s">
        <v>6249</v>
      </c>
      <c r="I5594" s="327">
        <v>0</v>
      </c>
      <c r="J5594" s="327">
        <v>0</v>
      </c>
      <c r="K5594" s="327">
        <v>0</v>
      </c>
      <c r="L5594" s="327">
        <v>0</v>
      </c>
      <c r="M5594" s="327">
        <v>0</v>
      </c>
      <c r="N5594" s="326" t="s">
        <v>7279</v>
      </c>
    </row>
    <row r="5595" spans="2:14" ht="15" hidden="1" x14ac:dyDescent="0.25">
      <c r="B5595" s="324" t="s">
        <v>19693</v>
      </c>
      <c r="C5595" s="324" t="s">
        <v>1255</v>
      </c>
      <c r="D5595" s="324" t="s">
        <v>17019</v>
      </c>
      <c r="E5595" s="324" t="s">
        <v>5923</v>
      </c>
      <c r="F5595" s="324" t="s">
        <v>2327</v>
      </c>
      <c r="G5595" s="324" t="s">
        <v>896</v>
      </c>
      <c r="H5595" s="324" t="s">
        <v>6249</v>
      </c>
      <c r="I5595" s="325">
        <v>0</v>
      </c>
      <c r="J5595" s="325">
        <v>0</v>
      </c>
      <c r="K5595" s="325">
        <v>0</v>
      </c>
      <c r="L5595" s="325">
        <v>0</v>
      </c>
      <c r="M5595" s="325">
        <v>0</v>
      </c>
      <c r="N5595" s="324" t="s">
        <v>7279</v>
      </c>
    </row>
    <row r="5596" spans="2:14" ht="15" hidden="1" x14ac:dyDescent="0.25">
      <c r="B5596" s="326" t="s">
        <v>19694</v>
      </c>
      <c r="C5596" s="326" t="s">
        <v>1255</v>
      </c>
      <c r="D5596" s="326" t="s">
        <v>17019</v>
      </c>
      <c r="E5596" s="326" t="s">
        <v>5391</v>
      </c>
      <c r="F5596" s="326" t="s">
        <v>801</v>
      </c>
      <c r="G5596" s="326" t="s">
        <v>896</v>
      </c>
      <c r="H5596" s="326" t="s">
        <v>6249</v>
      </c>
      <c r="I5596" s="327">
        <v>0</v>
      </c>
      <c r="J5596" s="327">
        <v>0</v>
      </c>
      <c r="K5596" s="327">
        <v>0</v>
      </c>
      <c r="L5596" s="327">
        <v>0</v>
      </c>
      <c r="M5596" s="327">
        <v>0</v>
      </c>
      <c r="N5596" s="326" t="s">
        <v>7279</v>
      </c>
    </row>
    <row r="5597" spans="2:14" ht="15" hidden="1" x14ac:dyDescent="0.25">
      <c r="B5597" s="326" t="s">
        <v>19695</v>
      </c>
      <c r="C5597" s="326" t="s">
        <v>1255</v>
      </c>
      <c r="D5597" s="326" t="s">
        <v>17019</v>
      </c>
      <c r="E5597" s="326" t="s">
        <v>5392</v>
      </c>
      <c r="F5597" s="326" t="s">
        <v>801</v>
      </c>
      <c r="G5597" s="326" t="s">
        <v>896</v>
      </c>
      <c r="H5597" s="326" t="s">
        <v>6249</v>
      </c>
      <c r="I5597" s="327">
        <v>0</v>
      </c>
      <c r="J5597" s="327">
        <v>0</v>
      </c>
      <c r="K5597" s="327">
        <v>0</v>
      </c>
      <c r="L5597" s="327">
        <v>0</v>
      </c>
      <c r="M5597" s="327">
        <v>0</v>
      </c>
      <c r="N5597" s="326" t="s">
        <v>7279</v>
      </c>
    </row>
    <row r="5598" spans="2:14" ht="15" hidden="1" x14ac:dyDescent="0.25">
      <c r="B5598" s="326" t="s">
        <v>19696</v>
      </c>
      <c r="C5598" s="326" t="s">
        <v>1255</v>
      </c>
      <c r="D5598" s="326" t="s">
        <v>17019</v>
      </c>
      <c r="E5598" s="326" t="s">
        <v>12880</v>
      </c>
      <c r="F5598" s="326" t="s">
        <v>801</v>
      </c>
      <c r="G5598" s="326" t="s">
        <v>896</v>
      </c>
      <c r="H5598" s="326" t="s">
        <v>6249</v>
      </c>
      <c r="I5598" s="327">
        <v>0</v>
      </c>
      <c r="J5598" s="327">
        <v>0</v>
      </c>
      <c r="K5598" s="327">
        <v>0</v>
      </c>
      <c r="L5598" s="327">
        <v>0</v>
      </c>
      <c r="M5598" s="327">
        <v>0</v>
      </c>
      <c r="N5598" s="326" t="s">
        <v>7279</v>
      </c>
    </row>
    <row r="5599" spans="2:14" ht="15" hidden="1" x14ac:dyDescent="0.25">
      <c r="B5599" s="324" t="s">
        <v>19697</v>
      </c>
      <c r="C5599" s="324" t="s">
        <v>1255</v>
      </c>
      <c r="D5599" s="324" t="s">
        <v>17019</v>
      </c>
      <c r="E5599" s="324" t="s">
        <v>5397</v>
      </c>
      <c r="F5599" s="324" t="s">
        <v>801</v>
      </c>
      <c r="G5599" s="324" t="s">
        <v>896</v>
      </c>
      <c r="H5599" s="324" t="s">
        <v>6249</v>
      </c>
      <c r="I5599" s="325">
        <v>0</v>
      </c>
      <c r="J5599" s="325">
        <v>0</v>
      </c>
      <c r="K5599" s="325">
        <v>0</v>
      </c>
      <c r="L5599" s="325">
        <v>0</v>
      </c>
      <c r="M5599" s="325">
        <v>0</v>
      </c>
      <c r="N5599" s="324" t="s">
        <v>7279</v>
      </c>
    </row>
    <row r="5600" spans="2:14" ht="15" hidden="1" x14ac:dyDescent="0.25">
      <c r="B5600" s="324" t="s">
        <v>19698</v>
      </c>
      <c r="C5600" s="324" t="s">
        <v>1255</v>
      </c>
      <c r="D5600" s="324" t="s">
        <v>17019</v>
      </c>
      <c r="E5600" s="324" t="s">
        <v>21877</v>
      </c>
      <c r="F5600" s="324" t="s">
        <v>2354</v>
      </c>
      <c r="G5600" s="324" t="s">
        <v>896</v>
      </c>
      <c r="H5600" s="324" t="s">
        <v>6249</v>
      </c>
      <c r="I5600" s="325">
        <v>0</v>
      </c>
      <c r="J5600" s="325">
        <v>0</v>
      </c>
      <c r="K5600" s="325">
        <v>0</v>
      </c>
      <c r="L5600" s="325">
        <v>0</v>
      </c>
      <c r="M5600" s="325">
        <v>0</v>
      </c>
      <c r="N5600" s="324" t="s">
        <v>7279</v>
      </c>
    </row>
    <row r="5601" spans="2:14" ht="15" hidden="1" x14ac:dyDescent="0.25">
      <c r="B5601" s="324" t="s">
        <v>19699</v>
      </c>
      <c r="C5601" s="324" t="s">
        <v>1255</v>
      </c>
      <c r="D5601" s="324" t="s">
        <v>17019</v>
      </c>
      <c r="E5601" s="324" t="s">
        <v>6734</v>
      </c>
      <c r="F5601" s="324" t="s">
        <v>2327</v>
      </c>
      <c r="G5601" s="324" t="s">
        <v>896</v>
      </c>
      <c r="H5601" s="324" t="s">
        <v>6249</v>
      </c>
      <c r="I5601" s="325">
        <v>0</v>
      </c>
      <c r="J5601" s="325">
        <v>0</v>
      </c>
      <c r="K5601" s="325">
        <v>0</v>
      </c>
      <c r="L5601" s="325">
        <v>0</v>
      </c>
      <c r="M5601" s="325">
        <v>0</v>
      </c>
      <c r="N5601" s="324" t="s">
        <v>7279</v>
      </c>
    </row>
    <row r="5602" spans="2:14" ht="15" hidden="1" x14ac:dyDescent="0.25">
      <c r="B5602" s="324" t="s">
        <v>19700</v>
      </c>
      <c r="C5602" s="324" t="s">
        <v>1255</v>
      </c>
      <c r="D5602" s="324" t="s">
        <v>17019</v>
      </c>
      <c r="E5602" s="324" t="s">
        <v>9477</v>
      </c>
      <c r="F5602" s="324" t="s">
        <v>801</v>
      </c>
      <c r="G5602" s="324" t="s">
        <v>896</v>
      </c>
      <c r="H5602" s="324" t="s">
        <v>6249</v>
      </c>
      <c r="I5602" s="325">
        <v>0</v>
      </c>
      <c r="J5602" s="325">
        <v>0</v>
      </c>
      <c r="K5602" s="325">
        <v>0</v>
      </c>
      <c r="L5602" s="325">
        <v>0</v>
      </c>
      <c r="M5602" s="325">
        <v>0</v>
      </c>
      <c r="N5602" s="324" t="s">
        <v>7279</v>
      </c>
    </row>
    <row r="5603" spans="2:14" ht="15" hidden="1" x14ac:dyDescent="0.25">
      <c r="B5603" s="324" t="s">
        <v>19701</v>
      </c>
      <c r="C5603" s="324" t="s">
        <v>1255</v>
      </c>
      <c r="D5603" s="324" t="s">
        <v>17019</v>
      </c>
      <c r="E5603" s="324" t="s">
        <v>19702</v>
      </c>
      <c r="F5603" s="324" t="s">
        <v>2327</v>
      </c>
      <c r="G5603" s="324" t="s">
        <v>896</v>
      </c>
      <c r="H5603" s="324" t="s">
        <v>6249</v>
      </c>
      <c r="I5603" s="325">
        <v>0</v>
      </c>
      <c r="J5603" s="325">
        <v>0</v>
      </c>
      <c r="K5603" s="325">
        <v>0</v>
      </c>
      <c r="L5603" s="325">
        <v>0</v>
      </c>
      <c r="M5603" s="325">
        <v>0</v>
      </c>
      <c r="N5603" s="324" t="s">
        <v>7279</v>
      </c>
    </row>
    <row r="5604" spans="2:14" ht="15" hidden="1" x14ac:dyDescent="0.25">
      <c r="B5604" s="326" t="s">
        <v>19703</v>
      </c>
      <c r="C5604" s="326" t="s">
        <v>1255</v>
      </c>
      <c r="D5604" s="326" t="s">
        <v>17019</v>
      </c>
      <c r="E5604" s="326" t="s">
        <v>6735</v>
      </c>
      <c r="F5604" s="326" t="s">
        <v>2414</v>
      </c>
      <c r="G5604" s="326" t="s">
        <v>896</v>
      </c>
      <c r="H5604" s="326" t="s">
        <v>6249</v>
      </c>
      <c r="I5604" s="327">
        <v>0</v>
      </c>
      <c r="J5604" s="327">
        <v>0</v>
      </c>
      <c r="K5604" s="327">
        <v>0</v>
      </c>
      <c r="L5604" s="327">
        <v>0</v>
      </c>
      <c r="M5604" s="327">
        <v>0</v>
      </c>
      <c r="N5604" s="326" t="s">
        <v>7279</v>
      </c>
    </row>
    <row r="5605" spans="2:14" ht="15" hidden="1" x14ac:dyDescent="0.25">
      <c r="B5605" s="324" t="s">
        <v>19704</v>
      </c>
      <c r="C5605" s="324" t="s">
        <v>1255</v>
      </c>
      <c r="D5605" s="324" t="s">
        <v>17019</v>
      </c>
      <c r="E5605" s="324" t="s">
        <v>7831</v>
      </c>
      <c r="F5605" s="324" t="s">
        <v>2327</v>
      </c>
      <c r="G5605" s="324" t="s">
        <v>896</v>
      </c>
      <c r="H5605" s="324" t="s">
        <v>6249</v>
      </c>
      <c r="I5605" s="325">
        <v>0</v>
      </c>
      <c r="J5605" s="325">
        <v>0</v>
      </c>
      <c r="K5605" s="325">
        <v>0</v>
      </c>
      <c r="L5605" s="325">
        <v>0</v>
      </c>
      <c r="M5605" s="325">
        <v>0</v>
      </c>
      <c r="N5605" s="324" t="s">
        <v>7279</v>
      </c>
    </row>
    <row r="5606" spans="2:14" ht="15" hidden="1" x14ac:dyDescent="0.25">
      <c r="B5606" s="326" t="s">
        <v>19705</v>
      </c>
      <c r="C5606" s="326" t="s">
        <v>1255</v>
      </c>
      <c r="D5606" s="326" t="s">
        <v>17019</v>
      </c>
      <c r="E5606" s="326" t="s">
        <v>6738</v>
      </c>
      <c r="F5606" s="326" t="s">
        <v>801</v>
      </c>
      <c r="G5606" s="326" t="s">
        <v>896</v>
      </c>
      <c r="H5606" s="326" t="s">
        <v>6249</v>
      </c>
      <c r="I5606" s="327">
        <v>0</v>
      </c>
      <c r="J5606" s="327">
        <v>0</v>
      </c>
      <c r="K5606" s="327">
        <v>0</v>
      </c>
      <c r="L5606" s="327">
        <v>0</v>
      </c>
      <c r="M5606" s="327">
        <v>0</v>
      </c>
      <c r="N5606" s="326" t="s">
        <v>7279</v>
      </c>
    </row>
    <row r="5607" spans="2:14" ht="15" hidden="1" x14ac:dyDescent="0.25">
      <c r="B5607" s="326" t="s">
        <v>19706</v>
      </c>
      <c r="C5607" s="326" t="s">
        <v>1255</v>
      </c>
      <c r="D5607" s="326" t="s">
        <v>17019</v>
      </c>
      <c r="E5607" s="326" t="s">
        <v>6739</v>
      </c>
      <c r="F5607" s="326" t="s">
        <v>801</v>
      </c>
      <c r="G5607" s="326" t="s">
        <v>896</v>
      </c>
      <c r="H5607" s="326" t="s">
        <v>6249</v>
      </c>
      <c r="I5607" s="327">
        <v>0</v>
      </c>
      <c r="J5607" s="327">
        <v>0</v>
      </c>
      <c r="K5607" s="327">
        <v>0</v>
      </c>
      <c r="L5607" s="327">
        <v>0</v>
      </c>
      <c r="M5607" s="327">
        <v>0</v>
      </c>
      <c r="N5607" s="326" t="s">
        <v>7279</v>
      </c>
    </row>
    <row r="5608" spans="2:14" ht="15" hidden="1" x14ac:dyDescent="0.25">
      <c r="B5608" s="326" t="s">
        <v>19707</v>
      </c>
      <c r="C5608" s="326" t="s">
        <v>1255</v>
      </c>
      <c r="D5608" s="326" t="s">
        <v>17019</v>
      </c>
      <c r="E5608" s="326" t="s">
        <v>19708</v>
      </c>
      <c r="F5608" s="326" t="s">
        <v>801</v>
      </c>
      <c r="G5608" s="326" t="s">
        <v>896</v>
      </c>
      <c r="H5608" s="326" t="s">
        <v>6249</v>
      </c>
      <c r="I5608" s="327">
        <v>0</v>
      </c>
      <c r="J5608" s="327">
        <v>0</v>
      </c>
      <c r="K5608" s="327">
        <v>0</v>
      </c>
      <c r="L5608" s="327">
        <v>0</v>
      </c>
      <c r="M5608" s="327">
        <v>0</v>
      </c>
      <c r="N5608" s="326" t="s">
        <v>7279</v>
      </c>
    </row>
    <row r="5609" spans="2:14" ht="15" hidden="1" x14ac:dyDescent="0.25">
      <c r="B5609" s="324" t="s">
        <v>19709</v>
      </c>
      <c r="C5609" s="324" t="s">
        <v>1255</v>
      </c>
      <c r="D5609" s="324" t="s">
        <v>17019</v>
      </c>
      <c r="E5609" s="324" t="s">
        <v>19710</v>
      </c>
      <c r="F5609" s="324" t="s">
        <v>801</v>
      </c>
      <c r="G5609" s="324" t="s">
        <v>896</v>
      </c>
      <c r="H5609" s="324" t="s">
        <v>6249</v>
      </c>
      <c r="I5609" s="325">
        <v>0</v>
      </c>
      <c r="J5609" s="325">
        <v>0</v>
      </c>
      <c r="K5609" s="325">
        <v>0</v>
      </c>
      <c r="L5609" s="325">
        <v>0</v>
      </c>
      <c r="M5609" s="325">
        <v>0</v>
      </c>
      <c r="N5609" s="324" t="s">
        <v>7279</v>
      </c>
    </row>
    <row r="5610" spans="2:14" ht="15" hidden="1" x14ac:dyDescent="0.25">
      <c r="B5610" s="324" t="s">
        <v>19711</v>
      </c>
      <c r="C5610" s="324" t="s">
        <v>1255</v>
      </c>
      <c r="D5610" s="324" t="s">
        <v>17019</v>
      </c>
      <c r="E5610" s="324" t="s">
        <v>19712</v>
      </c>
      <c r="F5610" s="324" t="s">
        <v>801</v>
      </c>
      <c r="G5610" s="324" t="s">
        <v>896</v>
      </c>
      <c r="H5610" s="324" t="s">
        <v>6249</v>
      </c>
      <c r="I5610" s="325">
        <v>0</v>
      </c>
      <c r="J5610" s="325">
        <v>0</v>
      </c>
      <c r="K5610" s="325">
        <v>0</v>
      </c>
      <c r="L5610" s="325">
        <v>0</v>
      </c>
      <c r="M5610" s="325">
        <v>0</v>
      </c>
      <c r="N5610" s="324" t="s">
        <v>7279</v>
      </c>
    </row>
    <row r="5611" spans="2:14" ht="15" hidden="1" x14ac:dyDescent="0.25">
      <c r="B5611" s="324" t="s">
        <v>19713</v>
      </c>
      <c r="C5611" s="324" t="s">
        <v>1255</v>
      </c>
      <c r="D5611" s="324" t="s">
        <v>17019</v>
      </c>
      <c r="E5611" s="324" t="s">
        <v>6742</v>
      </c>
      <c r="F5611" s="324" t="s">
        <v>3788</v>
      </c>
      <c r="G5611" s="324" t="s">
        <v>896</v>
      </c>
      <c r="H5611" s="324" t="s">
        <v>6249</v>
      </c>
      <c r="I5611" s="325">
        <v>0</v>
      </c>
      <c r="J5611" s="325">
        <v>0</v>
      </c>
      <c r="K5611" s="325">
        <v>0</v>
      </c>
      <c r="L5611" s="325">
        <v>0</v>
      </c>
      <c r="M5611" s="325">
        <v>0</v>
      </c>
      <c r="N5611" s="324" t="s">
        <v>7279</v>
      </c>
    </row>
    <row r="5612" spans="2:14" ht="15" hidden="1" x14ac:dyDescent="0.25">
      <c r="B5612" s="324" t="s">
        <v>19714</v>
      </c>
      <c r="C5612" s="324" t="s">
        <v>1255</v>
      </c>
      <c r="D5612" s="324" t="s">
        <v>17019</v>
      </c>
      <c r="E5612" s="324" t="s">
        <v>7834</v>
      </c>
      <c r="F5612" s="324" t="s">
        <v>2333</v>
      </c>
      <c r="G5612" s="324" t="s">
        <v>896</v>
      </c>
      <c r="H5612" s="324" t="s">
        <v>6249</v>
      </c>
      <c r="I5612" s="325">
        <v>0</v>
      </c>
      <c r="J5612" s="325">
        <v>0</v>
      </c>
      <c r="K5612" s="325">
        <v>0</v>
      </c>
      <c r="L5612" s="325">
        <v>0</v>
      </c>
      <c r="M5612" s="325">
        <v>0</v>
      </c>
      <c r="N5612" s="324" t="s">
        <v>7279</v>
      </c>
    </row>
    <row r="5613" spans="2:14" ht="15" hidden="1" x14ac:dyDescent="0.25">
      <c r="B5613" s="326" t="s">
        <v>19715</v>
      </c>
      <c r="C5613" s="326" t="s">
        <v>1255</v>
      </c>
      <c r="D5613" s="326" t="s">
        <v>17019</v>
      </c>
      <c r="E5613" s="326" t="s">
        <v>6745</v>
      </c>
      <c r="F5613" s="326" t="s">
        <v>801</v>
      </c>
      <c r="G5613" s="326" t="s">
        <v>896</v>
      </c>
      <c r="H5613" s="326" t="s">
        <v>6249</v>
      </c>
      <c r="I5613" s="327">
        <v>0</v>
      </c>
      <c r="J5613" s="327">
        <v>0</v>
      </c>
      <c r="K5613" s="327">
        <v>0</v>
      </c>
      <c r="L5613" s="327">
        <v>0</v>
      </c>
      <c r="M5613" s="327">
        <v>0</v>
      </c>
      <c r="N5613" s="326" t="s">
        <v>7279</v>
      </c>
    </row>
    <row r="5614" spans="2:14" ht="15" hidden="1" x14ac:dyDescent="0.25">
      <c r="B5614" s="326" t="s">
        <v>19716</v>
      </c>
      <c r="C5614" s="326" t="s">
        <v>1255</v>
      </c>
      <c r="D5614" s="326" t="s">
        <v>17019</v>
      </c>
      <c r="E5614" s="326" t="s">
        <v>6746</v>
      </c>
      <c r="F5614" s="326" t="s">
        <v>801</v>
      </c>
      <c r="G5614" s="326" t="s">
        <v>896</v>
      </c>
      <c r="H5614" s="326" t="s">
        <v>6249</v>
      </c>
      <c r="I5614" s="327">
        <v>0</v>
      </c>
      <c r="J5614" s="327">
        <v>0</v>
      </c>
      <c r="K5614" s="327">
        <v>0</v>
      </c>
      <c r="L5614" s="327">
        <v>0</v>
      </c>
      <c r="M5614" s="327">
        <v>0</v>
      </c>
      <c r="N5614" s="326" t="s">
        <v>7279</v>
      </c>
    </row>
    <row r="5615" spans="2:14" ht="15" hidden="1" x14ac:dyDescent="0.25">
      <c r="B5615" s="326" t="s">
        <v>19717</v>
      </c>
      <c r="C5615" s="326" t="s">
        <v>1255</v>
      </c>
      <c r="D5615" s="326" t="s">
        <v>17019</v>
      </c>
      <c r="E5615" s="326" t="s">
        <v>6747</v>
      </c>
      <c r="F5615" s="326" t="s">
        <v>801</v>
      </c>
      <c r="G5615" s="326" t="s">
        <v>896</v>
      </c>
      <c r="H5615" s="326" t="s">
        <v>6249</v>
      </c>
      <c r="I5615" s="327">
        <v>0</v>
      </c>
      <c r="J5615" s="327">
        <v>0</v>
      </c>
      <c r="K5615" s="327">
        <v>0</v>
      </c>
      <c r="L5615" s="327">
        <v>0</v>
      </c>
      <c r="M5615" s="327">
        <v>0</v>
      </c>
      <c r="N5615" s="326" t="s">
        <v>7279</v>
      </c>
    </row>
    <row r="5616" spans="2:14" ht="15" hidden="1" x14ac:dyDescent="0.25">
      <c r="B5616" s="324" t="s">
        <v>19718</v>
      </c>
      <c r="C5616" s="324" t="s">
        <v>1255</v>
      </c>
      <c r="D5616" s="324" t="s">
        <v>17019</v>
      </c>
      <c r="E5616" s="324" t="s">
        <v>6749</v>
      </c>
      <c r="F5616" s="324" t="s">
        <v>2327</v>
      </c>
      <c r="G5616" s="324" t="s">
        <v>896</v>
      </c>
      <c r="H5616" s="324" t="s">
        <v>6249</v>
      </c>
      <c r="I5616" s="325">
        <v>0</v>
      </c>
      <c r="J5616" s="325">
        <v>0</v>
      </c>
      <c r="K5616" s="325">
        <v>0</v>
      </c>
      <c r="L5616" s="325">
        <v>0</v>
      </c>
      <c r="M5616" s="325">
        <v>0</v>
      </c>
      <c r="N5616" s="324" t="s">
        <v>7279</v>
      </c>
    </row>
    <row r="5617" spans="2:14" ht="15" hidden="1" x14ac:dyDescent="0.25">
      <c r="B5617" s="324" t="s">
        <v>19719</v>
      </c>
      <c r="C5617" s="324" t="s">
        <v>1255</v>
      </c>
      <c r="D5617" s="324" t="s">
        <v>17019</v>
      </c>
      <c r="E5617" s="324" t="s">
        <v>8277</v>
      </c>
      <c r="F5617" s="324" t="s">
        <v>801</v>
      </c>
      <c r="G5617" s="324" t="s">
        <v>896</v>
      </c>
      <c r="H5617" s="324" t="s">
        <v>6249</v>
      </c>
      <c r="I5617" s="325">
        <v>0</v>
      </c>
      <c r="J5617" s="325">
        <v>0</v>
      </c>
      <c r="K5617" s="325">
        <v>0</v>
      </c>
      <c r="L5617" s="325">
        <v>0</v>
      </c>
      <c r="M5617" s="325">
        <v>0</v>
      </c>
      <c r="N5617" s="324" t="s">
        <v>7279</v>
      </c>
    </row>
    <row r="5618" spans="2:14" ht="15" hidden="1" x14ac:dyDescent="0.25">
      <c r="B5618" s="324" t="s">
        <v>19720</v>
      </c>
      <c r="C5618" s="324" t="s">
        <v>1255</v>
      </c>
      <c r="D5618" s="324" t="s">
        <v>17019</v>
      </c>
      <c r="E5618" s="324" t="s">
        <v>6756</v>
      </c>
      <c r="F5618" s="324" t="s">
        <v>801</v>
      </c>
      <c r="G5618" s="324" t="s">
        <v>896</v>
      </c>
      <c r="H5618" s="324" t="s">
        <v>6249</v>
      </c>
      <c r="I5618" s="325">
        <v>0</v>
      </c>
      <c r="J5618" s="325">
        <v>0</v>
      </c>
      <c r="K5618" s="325">
        <v>0</v>
      </c>
      <c r="L5618" s="325">
        <v>0</v>
      </c>
      <c r="M5618" s="325">
        <v>0</v>
      </c>
      <c r="N5618" s="324" t="s">
        <v>7279</v>
      </c>
    </row>
    <row r="5619" spans="2:14" ht="15" hidden="1" x14ac:dyDescent="0.25">
      <c r="B5619" s="324" t="s">
        <v>19721</v>
      </c>
      <c r="C5619" s="324" t="s">
        <v>1255</v>
      </c>
      <c r="D5619" s="324" t="s">
        <v>17019</v>
      </c>
      <c r="E5619" s="324" t="s">
        <v>6757</v>
      </c>
      <c r="F5619" s="324" t="s">
        <v>801</v>
      </c>
      <c r="G5619" s="324" t="s">
        <v>896</v>
      </c>
      <c r="H5619" s="324" t="s">
        <v>6249</v>
      </c>
      <c r="I5619" s="325">
        <v>0</v>
      </c>
      <c r="J5619" s="325">
        <v>0</v>
      </c>
      <c r="K5619" s="325">
        <v>0</v>
      </c>
      <c r="L5619" s="325">
        <v>0</v>
      </c>
      <c r="M5619" s="325">
        <v>0</v>
      </c>
      <c r="N5619" s="324" t="s">
        <v>7279</v>
      </c>
    </row>
    <row r="5620" spans="2:14" ht="15" hidden="1" x14ac:dyDescent="0.25">
      <c r="B5620" s="324" t="s">
        <v>19722</v>
      </c>
      <c r="C5620" s="324" t="s">
        <v>1255</v>
      </c>
      <c r="D5620" s="324" t="s">
        <v>17019</v>
      </c>
      <c r="E5620" s="324" t="s">
        <v>6901</v>
      </c>
      <c r="F5620" s="324" t="s">
        <v>801</v>
      </c>
      <c r="G5620" s="324" t="s">
        <v>896</v>
      </c>
      <c r="H5620" s="324" t="s">
        <v>6249</v>
      </c>
      <c r="I5620" s="325">
        <v>0</v>
      </c>
      <c r="J5620" s="325">
        <v>0</v>
      </c>
      <c r="K5620" s="325">
        <v>0</v>
      </c>
      <c r="L5620" s="325">
        <v>0</v>
      </c>
      <c r="M5620" s="325">
        <v>0</v>
      </c>
      <c r="N5620" s="324" t="s">
        <v>7279</v>
      </c>
    </row>
    <row r="5621" spans="2:14" ht="15" hidden="1" x14ac:dyDescent="0.25">
      <c r="B5621" s="326" t="s">
        <v>19723</v>
      </c>
      <c r="C5621" s="326" t="s">
        <v>1255</v>
      </c>
      <c r="D5621" s="326" t="s">
        <v>17019</v>
      </c>
      <c r="E5621" s="326" t="s">
        <v>6758</v>
      </c>
      <c r="F5621" s="326" t="s">
        <v>2327</v>
      </c>
      <c r="G5621" s="326" t="s">
        <v>896</v>
      </c>
      <c r="H5621" s="326" t="s">
        <v>6249</v>
      </c>
      <c r="I5621" s="327">
        <v>0</v>
      </c>
      <c r="J5621" s="327">
        <v>0</v>
      </c>
      <c r="K5621" s="327">
        <v>0</v>
      </c>
      <c r="L5621" s="327">
        <v>0</v>
      </c>
      <c r="M5621" s="327">
        <v>0</v>
      </c>
      <c r="N5621" s="326" t="s">
        <v>7279</v>
      </c>
    </row>
    <row r="5622" spans="2:14" ht="15" hidden="1" x14ac:dyDescent="0.25">
      <c r="B5622" s="326" t="s">
        <v>19724</v>
      </c>
      <c r="C5622" s="326" t="s">
        <v>1255</v>
      </c>
      <c r="D5622" s="326" t="s">
        <v>17019</v>
      </c>
      <c r="E5622" s="326" t="s">
        <v>6759</v>
      </c>
      <c r="F5622" s="326" t="s">
        <v>801</v>
      </c>
      <c r="G5622" s="326" t="s">
        <v>896</v>
      </c>
      <c r="H5622" s="326" t="s">
        <v>6249</v>
      </c>
      <c r="I5622" s="327">
        <v>0</v>
      </c>
      <c r="J5622" s="327">
        <v>0</v>
      </c>
      <c r="K5622" s="327">
        <v>0</v>
      </c>
      <c r="L5622" s="327">
        <v>0</v>
      </c>
      <c r="M5622" s="327">
        <v>0</v>
      </c>
      <c r="N5622" s="326" t="s">
        <v>7279</v>
      </c>
    </row>
    <row r="5623" spans="2:14" ht="15" hidden="1" x14ac:dyDescent="0.25">
      <c r="B5623" s="326" t="s">
        <v>19725</v>
      </c>
      <c r="C5623" s="326" t="s">
        <v>1255</v>
      </c>
      <c r="D5623" s="326" t="s">
        <v>17019</v>
      </c>
      <c r="E5623" s="326" t="s">
        <v>19726</v>
      </c>
      <c r="F5623" s="326" t="s">
        <v>801</v>
      </c>
      <c r="G5623" s="326" t="s">
        <v>896</v>
      </c>
      <c r="H5623" s="326" t="s">
        <v>6249</v>
      </c>
      <c r="I5623" s="327">
        <v>0</v>
      </c>
      <c r="J5623" s="327">
        <v>0</v>
      </c>
      <c r="K5623" s="327">
        <v>0</v>
      </c>
      <c r="L5623" s="327">
        <v>0</v>
      </c>
      <c r="M5623" s="327">
        <v>0</v>
      </c>
      <c r="N5623" s="326" t="s">
        <v>7279</v>
      </c>
    </row>
    <row r="5624" spans="2:14" ht="15" hidden="1" x14ac:dyDescent="0.25">
      <c r="B5624" s="326" t="s">
        <v>19727</v>
      </c>
      <c r="C5624" s="326" t="s">
        <v>1255</v>
      </c>
      <c r="D5624" s="326" t="s">
        <v>17019</v>
      </c>
      <c r="E5624" s="326" t="s">
        <v>6761</v>
      </c>
      <c r="F5624" s="326" t="s">
        <v>801</v>
      </c>
      <c r="G5624" s="326" t="s">
        <v>896</v>
      </c>
      <c r="H5624" s="326" t="s">
        <v>6249</v>
      </c>
      <c r="I5624" s="327">
        <v>0</v>
      </c>
      <c r="J5624" s="327">
        <v>0</v>
      </c>
      <c r="K5624" s="327">
        <v>0</v>
      </c>
      <c r="L5624" s="327">
        <v>0</v>
      </c>
      <c r="M5624" s="327">
        <v>0</v>
      </c>
      <c r="N5624" s="326" t="s">
        <v>7279</v>
      </c>
    </row>
    <row r="5625" spans="2:14" ht="15" hidden="1" x14ac:dyDescent="0.25">
      <c r="B5625" s="326" t="s">
        <v>19728</v>
      </c>
      <c r="C5625" s="326" t="s">
        <v>1255</v>
      </c>
      <c r="D5625" s="326" t="s">
        <v>17019</v>
      </c>
      <c r="E5625" s="326" t="s">
        <v>7251</v>
      </c>
      <c r="F5625" s="326" t="s">
        <v>801</v>
      </c>
      <c r="G5625" s="326" t="s">
        <v>896</v>
      </c>
      <c r="H5625" s="326" t="s">
        <v>6249</v>
      </c>
      <c r="I5625" s="327">
        <v>0</v>
      </c>
      <c r="J5625" s="327">
        <v>0</v>
      </c>
      <c r="K5625" s="327">
        <v>0</v>
      </c>
      <c r="L5625" s="327">
        <v>0</v>
      </c>
      <c r="M5625" s="327">
        <v>0</v>
      </c>
      <c r="N5625" s="326" t="s">
        <v>7279</v>
      </c>
    </row>
    <row r="5626" spans="2:14" ht="15" hidden="1" x14ac:dyDescent="0.25">
      <c r="B5626" s="324" t="s">
        <v>19729</v>
      </c>
      <c r="C5626" s="324" t="s">
        <v>1255</v>
      </c>
      <c r="D5626" s="324" t="s">
        <v>17019</v>
      </c>
      <c r="E5626" s="324" t="s">
        <v>7252</v>
      </c>
      <c r="F5626" s="324" t="s">
        <v>801</v>
      </c>
      <c r="G5626" s="324" t="s">
        <v>896</v>
      </c>
      <c r="H5626" s="324" t="s">
        <v>6249</v>
      </c>
      <c r="I5626" s="325">
        <v>0</v>
      </c>
      <c r="J5626" s="325">
        <v>0</v>
      </c>
      <c r="K5626" s="325">
        <v>0</v>
      </c>
      <c r="L5626" s="325">
        <v>0</v>
      </c>
      <c r="M5626" s="325">
        <v>0</v>
      </c>
      <c r="N5626" s="324" t="s">
        <v>7279</v>
      </c>
    </row>
    <row r="5627" spans="2:14" ht="15" hidden="1" x14ac:dyDescent="0.25">
      <c r="B5627" s="326" t="s">
        <v>19730</v>
      </c>
      <c r="C5627" s="326" t="s">
        <v>1255</v>
      </c>
      <c r="D5627" s="326" t="s">
        <v>17019</v>
      </c>
      <c r="E5627" s="326" t="s">
        <v>7253</v>
      </c>
      <c r="F5627" s="326" t="s">
        <v>801</v>
      </c>
      <c r="G5627" s="326" t="s">
        <v>896</v>
      </c>
      <c r="H5627" s="326" t="s">
        <v>6249</v>
      </c>
      <c r="I5627" s="327">
        <v>0</v>
      </c>
      <c r="J5627" s="327">
        <v>0</v>
      </c>
      <c r="K5627" s="327">
        <v>0</v>
      </c>
      <c r="L5627" s="327">
        <v>0</v>
      </c>
      <c r="M5627" s="327">
        <v>0</v>
      </c>
      <c r="N5627" s="326" t="s">
        <v>7279</v>
      </c>
    </row>
    <row r="5628" spans="2:14" ht="15" hidden="1" x14ac:dyDescent="0.25">
      <c r="B5628" s="324" t="s">
        <v>19731</v>
      </c>
      <c r="C5628" s="324" t="s">
        <v>1255</v>
      </c>
      <c r="D5628" s="324" t="s">
        <v>17019</v>
      </c>
      <c r="E5628" s="324" t="s">
        <v>7254</v>
      </c>
      <c r="F5628" s="324" t="s">
        <v>801</v>
      </c>
      <c r="G5628" s="324" t="s">
        <v>896</v>
      </c>
      <c r="H5628" s="324" t="s">
        <v>6249</v>
      </c>
      <c r="I5628" s="325">
        <v>0</v>
      </c>
      <c r="J5628" s="325">
        <v>0</v>
      </c>
      <c r="K5628" s="325">
        <v>0</v>
      </c>
      <c r="L5628" s="325">
        <v>0</v>
      </c>
      <c r="M5628" s="325">
        <v>0</v>
      </c>
      <c r="N5628" s="324" t="s">
        <v>7279</v>
      </c>
    </row>
    <row r="5629" spans="2:14" ht="15" hidden="1" x14ac:dyDescent="0.25">
      <c r="B5629" s="326" t="s">
        <v>19732</v>
      </c>
      <c r="C5629" s="326" t="s">
        <v>1255</v>
      </c>
      <c r="D5629" s="326" t="s">
        <v>17019</v>
      </c>
      <c r="E5629" s="326" t="s">
        <v>7255</v>
      </c>
      <c r="F5629" s="326" t="s">
        <v>801</v>
      </c>
      <c r="G5629" s="326" t="s">
        <v>896</v>
      </c>
      <c r="H5629" s="326" t="s">
        <v>6249</v>
      </c>
      <c r="I5629" s="327">
        <v>0</v>
      </c>
      <c r="J5629" s="327">
        <v>0</v>
      </c>
      <c r="K5629" s="327">
        <v>0</v>
      </c>
      <c r="L5629" s="327">
        <v>0</v>
      </c>
      <c r="M5629" s="327">
        <v>0</v>
      </c>
      <c r="N5629" s="326" t="s">
        <v>7279</v>
      </c>
    </row>
    <row r="5630" spans="2:14" ht="15" hidden="1" x14ac:dyDescent="0.25">
      <c r="B5630" s="324" t="s">
        <v>19733</v>
      </c>
      <c r="C5630" s="324" t="s">
        <v>1255</v>
      </c>
      <c r="D5630" s="324" t="s">
        <v>17019</v>
      </c>
      <c r="E5630" s="324" t="s">
        <v>19734</v>
      </c>
      <c r="F5630" s="324" t="s">
        <v>801</v>
      </c>
      <c r="G5630" s="324" t="s">
        <v>896</v>
      </c>
      <c r="H5630" s="324" t="s">
        <v>6249</v>
      </c>
      <c r="I5630" s="325">
        <v>0</v>
      </c>
      <c r="J5630" s="325">
        <v>0</v>
      </c>
      <c r="K5630" s="325">
        <v>0</v>
      </c>
      <c r="L5630" s="325">
        <v>0</v>
      </c>
      <c r="M5630" s="325">
        <v>0</v>
      </c>
      <c r="N5630" s="324" t="s">
        <v>7279</v>
      </c>
    </row>
    <row r="5631" spans="2:14" ht="15" hidden="1" x14ac:dyDescent="0.25">
      <c r="B5631" s="326" t="s">
        <v>19735</v>
      </c>
      <c r="C5631" s="326" t="s">
        <v>1255</v>
      </c>
      <c r="D5631" s="326" t="s">
        <v>17019</v>
      </c>
      <c r="E5631" s="326" t="s">
        <v>7845</v>
      </c>
      <c r="F5631" s="326" t="s">
        <v>801</v>
      </c>
      <c r="G5631" s="326" t="s">
        <v>896</v>
      </c>
      <c r="H5631" s="326" t="s">
        <v>6249</v>
      </c>
      <c r="I5631" s="327">
        <v>0</v>
      </c>
      <c r="J5631" s="327">
        <v>0</v>
      </c>
      <c r="K5631" s="327">
        <v>0</v>
      </c>
      <c r="L5631" s="327">
        <v>0</v>
      </c>
      <c r="M5631" s="327">
        <v>0</v>
      </c>
      <c r="N5631" s="326" t="s">
        <v>7279</v>
      </c>
    </row>
    <row r="5632" spans="2:14" ht="15" hidden="1" x14ac:dyDescent="0.25">
      <c r="B5632" s="324" t="s">
        <v>19736</v>
      </c>
      <c r="C5632" s="324" t="s">
        <v>1255</v>
      </c>
      <c r="D5632" s="324" t="s">
        <v>17019</v>
      </c>
      <c r="E5632" s="324" t="s">
        <v>7256</v>
      </c>
      <c r="F5632" s="324" t="s">
        <v>801</v>
      </c>
      <c r="G5632" s="324" t="s">
        <v>896</v>
      </c>
      <c r="H5632" s="324" t="s">
        <v>6249</v>
      </c>
      <c r="I5632" s="325">
        <v>0</v>
      </c>
      <c r="J5632" s="325">
        <v>0</v>
      </c>
      <c r="K5632" s="325">
        <v>0</v>
      </c>
      <c r="L5632" s="325">
        <v>0</v>
      </c>
      <c r="M5632" s="325">
        <v>0</v>
      </c>
      <c r="N5632" s="324" t="s">
        <v>7279</v>
      </c>
    </row>
    <row r="5633" spans="2:14" ht="15" hidden="1" x14ac:dyDescent="0.25">
      <c r="B5633" s="326" t="s">
        <v>19737</v>
      </c>
      <c r="C5633" s="326" t="s">
        <v>1255</v>
      </c>
      <c r="D5633" s="326" t="s">
        <v>17019</v>
      </c>
      <c r="E5633" s="326" t="s">
        <v>7257</v>
      </c>
      <c r="F5633" s="326" t="s">
        <v>801</v>
      </c>
      <c r="G5633" s="326" t="s">
        <v>896</v>
      </c>
      <c r="H5633" s="326" t="s">
        <v>6249</v>
      </c>
      <c r="I5633" s="327">
        <v>0</v>
      </c>
      <c r="J5633" s="327">
        <v>0</v>
      </c>
      <c r="K5633" s="327">
        <v>0</v>
      </c>
      <c r="L5633" s="327">
        <v>0</v>
      </c>
      <c r="M5633" s="327">
        <v>0</v>
      </c>
      <c r="N5633" s="326" t="s">
        <v>7279</v>
      </c>
    </row>
    <row r="5634" spans="2:14" ht="15" hidden="1" x14ac:dyDescent="0.25">
      <c r="B5634" s="324" t="s">
        <v>19738</v>
      </c>
      <c r="C5634" s="324" t="s">
        <v>1255</v>
      </c>
      <c r="D5634" s="324" t="s">
        <v>17019</v>
      </c>
      <c r="E5634" s="324" t="s">
        <v>7258</v>
      </c>
      <c r="F5634" s="324" t="s">
        <v>801</v>
      </c>
      <c r="G5634" s="324" t="s">
        <v>896</v>
      </c>
      <c r="H5634" s="324" t="s">
        <v>6249</v>
      </c>
      <c r="I5634" s="325">
        <v>0</v>
      </c>
      <c r="J5634" s="325">
        <v>0</v>
      </c>
      <c r="K5634" s="325">
        <v>0</v>
      </c>
      <c r="L5634" s="325">
        <v>0</v>
      </c>
      <c r="M5634" s="325">
        <v>0</v>
      </c>
      <c r="N5634" s="324" t="s">
        <v>7279</v>
      </c>
    </row>
    <row r="5635" spans="2:14" ht="15" hidden="1" x14ac:dyDescent="0.25">
      <c r="B5635" s="326" t="s">
        <v>19739</v>
      </c>
      <c r="C5635" s="326" t="s">
        <v>1255</v>
      </c>
      <c r="D5635" s="326" t="s">
        <v>17019</v>
      </c>
      <c r="E5635" s="326" t="s">
        <v>7848</v>
      </c>
      <c r="F5635" s="326" t="s">
        <v>801</v>
      </c>
      <c r="G5635" s="326" t="s">
        <v>896</v>
      </c>
      <c r="H5635" s="326" t="s">
        <v>6249</v>
      </c>
      <c r="I5635" s="327">
        <v>0</v>
      </c>
      <c r="J5635" s="327">
        <v>0</v>
      </c>
      <c r="K5635" s="327">
        <v>0</v>
      </c>
      <c r="L5635" s="327">
        <v>0</v>
      </c>
      <c r="M5635" s="327">
        <v>0</v>
      </c>
      <c r="N5635" s="326" t="s">
        <v>7279</v>
      </c>
    </row>
    <row r="5636" spans="2:14" ht="15" hidden="1" x14ac:dyDescent="0.25">
      <c r="B5636" s="324" t="s">
        <v>19740</v>
      </c>
      <c r="C5636" s="324" t="s">
        <v>1255</v>
      </c>
      <c r="D5636" s="324" t="s">
        <v>17019</v>
      </c>
      <c r="E5636" s="324" t="s">
        <v>7374</v>
      </c>
      <c r="F5636" s="324" t="s">
        <v>2327</v>
      </c>
      <c r="G5636" s="324" t="s">
        <v>896</v>
      </c>
      <c r="H5636" s="324" t="s">
        <v>6249</v>
      </c>
      <c r="I5636" s="325">
        <v>0</v>
      </c>
      <c r="J5636" s="325">
        <v>0</v>
      </c>
      <c r="K5636" s="325">
        <v>0</v>
      </c>
      <c r="L5636" s="325">
        <v>0</v>
      </c>
      <c r="M5636" s="325">
        <v>0</v>
      </c>
      <c r="N5636" s="324" t="s">
        <v>7279</v>
      </c>
    </row>
    <row r="5637" spans="2:14" ht="15" hidden="1" x14ac:dyDescent="0.25">
      <c r="B5637" s="326" t="s">
        <v>19741</v>
      </c>
      <c r="C5637" s="326" t="s">
        <v>1255</v>
      </c>
      <c r="D5637" s="326" t="s">
        <v>17019</v>
      </c>
      <c r="E5637" s="326" t="s">
        <v>7375</v>
      </c>
      <c r="F5637" s="326" t="s">
        <v>801</v>
      </c>
      <c r="G5637" s="326" t="s">
        <v>896</v>
      </c>
      <c r="H5637" s="326" t="s">
        <v>6249</v>
      </c>
      <c r="I5637" s="327">
        <v>0</v>
      </c>
      <c r="J5637" s="327">
        <v>0</v>
      </c>
      <c r="K5637" s="327">
        <v>0</v>
      </c>
      <c r="L5637" s="327">
        <v>0</v>
      </c>
      <c r="M5637" s="327">
        <v>0</v>
      </c>
      <c r="N5637" s="326" t="s">
        <v>7279</v>
      </c>
    </row>
    <row r="5638" spans="2:14" ht="15" hidden="1" x14ac:dyDescent="0.25">
      <c r="B5638" s="324" t="s">
        <v>19742</v>
      </c>
      <c r="C5638" s="324" t="s">
        <v>1255</v>
      </c>
      <c r="D5638" s="324" t="s">
        <v>17019</v>
      </c>
      <c r="E5638" s="324" t="s">
        <v>7376</v>
      </c>
      <c r="F5638" s="324" t="s">
        <v>2327</v>
      </c>
      <c r="G5638" s="324" t="s">
        <v>896</v>
      </c>
      <c r="H5638" s="324" t="s">
        <v>6249</v>
      </c>
      <c r="I5638" s="325">
        <v>0</v>
      </c>
      <c r="J5638" s="325">
        <v>0</v>
      </c>
      <c r="K5638" s="325">
        <v>0</v>
      </c>
      <c r="L5638" s="325">
        <v>0</v>
      </c>
      <c r="M5638" s="325">
        <v>0</v>
      </c>
      <c r="N5638" s="324" t="s">
        <v>7279</v>
      </c>
    </row>
    <row r="5639" spans="2:14" ht="15" hidden="1" x14ac:dyDescent="0.25">
      <c r="B5639" s="326" t="s">
        <v>19743</v>
      </c>
      <c r="C5639" s="326" t="s">
        <v>1255</v>
      </c>
      <c r="D5639" s="326" t="s">
        <v>17019</v>
      </c>
      <c r="E5639" s="326" t="s">
        <v>7377</v>
      </c>
      <c r="F5639" s="326" t="s">
        <v>2327</v>
      </c>
      <c r="G5639" s="326" t="s">
        <v>896</v>
      </c>
      <c r="H5639" s="326" t="s">
        <v>6249</v>
      </c>
      <c r="I5639" s="327">
        <v>0</v>
      </c>
      <c r="J5639" s="327">
        <v>0</v>
      </c>
      <c r="K5639" s="327">
        <v>0</v>
      </c>
      <c r="L5639" s="327">
        <v>0</v>
      </c>
      <c r="M5639" s="327">
        <v>0</v>
      </c>
      <c r="N5639" s="326" t="s">
        <v>7279</v>
      </c>
    </row>
    <row r="5640" spans="2:14" ht="15" hidden="1" x14ac:dyDescent="0.25">
      <c r="B5640" s="324" t="s">
        <v>19744</v>
      </c>
      <c r="C5640" s="324" t="s">
        <v>1255</v>
      </c>
      <c r="D5640" s="324" t="s">
        <v>17019</v>
      </c>
      <c r="E5640" s="324" t="s">
        <v>7378</v>
      </c>
      <c r="F5640" s="324" t="s">
        <v>2327</v>
      </c>
      <c r="G5640" s="324" t="s">
        <v>896</v>
      </c>
      <c r="H5640" s="324" t="s">
        <v>6249</v>
      </c>
      <c r="I5640" s="325">
        <v>0</v>
      </c>
      <c r="J5640" s="325">
        <v>0</v>
      </c>
      <c r="K5640" s="325">
        <v>0</v>
      </c>
      <c r="L5640" s="325">
        <v>0</v>
      </c>
      <c r="M5640" s="325">
        <v>0</v>
      </c>
      <c r="N5640" s="324" t="s">
        <v>7279</v>
      </c>
    </row>
    <row r="5641" spans="2:14" ht="15" hidden="1" x14ac:dyDescent="0.25">
      <c r="B5641" s="326" t="s">
        <v>19745</v>
      </c>
      <c r="C5641" s="326" t="s">
        <v>1255</v>
      </c>
      <c r="D5641" s="326" t="s">
        <v>17019</v>
      </c>
      <c r="E5641" s="326" t="s">
        <v>7379</v>
      </c>
      <c r="F5641" s="326" t="s">
        <v>2327</v>
      </c>
      <c r="G5641" s="326" t="s">
        <v>896</v>
      </c>
      <c r="H5641" s="326" t="s">
        <v>6249</v>
      </c>
      <c r="I5641" s="327">
        <v>0</v>
      </c>
      <c r="J5641" s="327">
        <v>0</v>
      </c>
      <c r="K5641" s="327">
        <v>0</v>
      </c>
      <c r="L5641" s="327">
        <v>0</v>
      </c>
      <c r="M5641" s="327">
        <v>0</v>
      </c>
      <c r="N5641" s="326" t="s">
        <v>7279</v>
      </c>
    </row>
    <row r="5642" spans="2:14" ht="15" hidden="1" x14ac:dyDescent="0.25">
      <c r="B5642" s="324" t="s">
        <v>19746</v>
      </c>
      <c r="C5642" s="324" t="s">
        <v>1255</v>
      </c>
      <c r="D5642" s="324" t="s">
        <v>17019</v>
      </c>
      <c r="E5642" s="324" t="s">
        <v>7380</v>
      </c>
      <c r="F5642" s="324" t="s">
        <v>2327</v>
      </c>
      <c r="G5642" s="324" t="s">
        <v>896</v>
      </c>
      <c r="H5642" s="324" t="s">
        <v>6249</v>
      </c>
      <c r="I5642" s="325">
        <v>0</v>
      </c>
      <c r="J5642" s="325">
        <v>0</v>
      </c>
      <c r="K5642" s="325">
        <v>0</v>
      </c>
      <c r="L5642" s="325">
        <v>0</v>
      </c>
      <c r="M5642" s="325">
        <v>0</v>
      </c>
      <c r="N5642" s="324" t="s">
        <v>7279</v>
      </c>
    </row>
    <row r="5643" spans="2:14" ht="15" hidden="1" x14ac:dyDescent="0.25">
      <c r="B5643" s="326" t="s">
        <v>19747</v>
      </c>
      <c r="C5643" s="326" t="s">
        <v>1255</v>
      </c>
      <c r="D5643" s="326" t="s">
        <v>17019</v>
      </c>
      <c r="E5643" s="326" t="s">
        <v>7381</v>
      </c>
      <c r="F5643" s="326" t="s">
        <v>801</v>
      </c>
      <c r="G5643" s="326" t="s">
        <v>896</v>
      </c>
      <c r="H5643" s="326" t="s">
        <v>6249</v>
      </c>
      <c r="I5643" s="327">
        <v>0</v>
      </c>
      <c r="J5643" s="327">
        <v>0</v>
      </c>
      <c r="K5643" s="327">
        <v>0</v>
      </c>
      <c r="L5643" s="327">
        <v>0</v>
      </c>
      <c r="M5643" s="327">
        <v>0</v>
      </c>
      <c r="N5643" s="326" t="s">
        <v>7279</v>
      </c>
    </row>
    <row r="5644" spans="2:14" ht="15" hidden="1" x14ac:dyDescent="0.25">
      <c r="B5644" s="324" t="s">
        <v>19748</v>
      </c>
      <c r="C5644" s="324" t="s">
        <v>1255</v>
      </c>
      <c r="D5644" s="324" t="s">
        <v>17019</v>
      </c>
      <c r="E5644" s="324" t="s">
        <v>21878</v>
      </c>
      <c r="F5644" s="324" t="s">
        <v>2327</v>
      </c>
      <c r="G5644" s="324" t="s">
        <v>896</v>
      </c>
      <c r="H5644" s="324" t="s">
        <v>6249</v>
      </c>
      <c r="I5644" s="325">
        <v>0</v>
      </c>
      <c r="J5644" s="325">
        <v>0</v>
      </c>
      <c r="K5644" s="325">
        <v>0</v>
      </c>
      <c r="L5644" s="325">
        <v>0</v>
      </c>
      <c r="M5644" s="325">
        <v>0</v>
      </c>
      <c r="N5644" s="324" t="s">
        <v>7279</v>
      </c>
    </row>
    <row r="5645" spans="2:14" ht="15" hidden="1" x14ac:dyDescent="0.25">
      <c r="B5645" s="326" t="s">
        <v>19749</v>
      </c>
      <c r="C5645" s="326" t="s">
        <v>1255</v>
      </c>
      <c r="D5645" s="326" t="s">
        <v>17019</v>
      </c>
      <c r="E5645" s="326" t="s">
        <v>21879</v>
      </c>
      <c r="F5645" s="326" t="s">
        <v>2327</v>
      </c>
      <c r="G5645" s="326" t="s">
        <v>896</v>
      </c>
      <c r="H5645" s="326" t="s">
        <v>6249</v>
      </c>
      <c r="I5645" s="327">
        <v>0</v>
      </c>
      <c r="J5645" s="327">
        <v>0</v>
      </c>
      <c r="K5645" s="327">
        <v>0</v>
      </c>
      <c r="L5645" s="327">
        <v>0</v>
      </c>
      <c r="M5645" s="327">
        <v>0</v>
      </c>
      <c r="N5645" s="326" t="s">
        <v>7279</v>
      </c>
    </row>
    <row r="5646" spans="2:14" ht="15" hidden="1" x14ac:dyDescent="0.25">
      <c r="B5646" s="324" t="s">
        <v>19750</v>
      </c>
      <c r="C5646" s="324" t="s">
        <v>1255</v>
      </c>
      <c r="D5646" s="324" t="s">
        <v>17019</v>
      </c>
      <c r="E5646" s="324" t="s">
        <v>8811</v>
      </c>
      <c r="F5646" s="324" t="s">
        <v>2327</v>
      </c>
      <c r="G5646" s="324" t="s">
        <v>896</v>
      </c>
      <c r="H5646" s="324" t="s">
        <v>6249</v>
      </c>
      <c r="I5646" s="325">
        <v>0</v>
      </c>
      <c r="J5646" s="325">
        <v>0</v>
      </c>
      <c r="K5646" s="325">
        <v>0</v>
      </c>
      <c r="L5646" s="325">
        <v>0</v>
      </c>
      <c r="M5646" s="325">
        <v>0</v>
      </c>
      <c r="N5646" s="324" t="s">
        <v>7279</v>
      </c>
    </row>
    <row r="5647" spans="2:14" ht="15" hidden="1" x14ac:dyDescent="0.25">
      <c r="B5647" s="326" t="s">
        <v>19751</v>
      </c>
      <c r="C5647" s="326" t="s">
        <v>1255</v>
      </c>
      <c r="D5647" s="326" t="s">
        <v>17019</v>
      </c>
      <c r="E5647" s="326" t="s">
        <v>19752</v>
      </c>
      <c r="F5647" s="326" t="s">
        <v>1226</v>
      </c>
      <c r="G5647" s="326" t="s">
        <v>896</v>
      </c>
      <c r="H5647" s="326" t="s">
        <v>6249</v>
      </c>
      <c r="I5647" s="327">
        <v>0</v>
      </c>
      <c r="J5647" s="327">
        <v>0</v>
      </c>
      <c r="K5647" s="327">
        <v>0</v>
      </c>
      <c r="L5647" s="327">
        <v>0</v>
      </c>
      <c r="M5647" s="327">
        <v>0</v>
      </c>
      <c r="N5647" s="326" t="s">
        <v>7279</v>
      </c>
    </row>
    <row r="5648" spans="2:14" ht="15" hidden="1" x14ac:dyDescent="0.25">
      <c r="B5648" s="324" t="s">
        <v>19753</v>
      </c>
      <c r="C5648" s="324" t="s">
        <v>1255</v>
      </c>
      <c r="D5648" s="324" t="s">
        <v>17019</v>
      </c>
      <c r="E5648" s="324" t="s">
        <v>8278</v>
      </c>
      <c r="F5648" s="324" t="s">
        <v>801</v>
      </c>
      <c r="G5648" s="324" t="s">
        <v>896</v>
      </c>
      <c r="H5648" s="324" t="s">
        <v>6249</v>
      </c>
      <c r="I5648" s="325">
        <v>0</v>
      </c>
      <c r="J5648" s="325">
        <v>0</v>
      </c>
      <c r="K5648" s="325">
        <v>0</v>
      </c>
      <c r="L5648" s="325">
        <v>0</v>
      </c>
      <c r="M5648" s="325">
        <v>0</v>
      </c>
      <c r="N5648" s="324" t="s">
        <v>7279</v>
      </c>
    </row>
    <row r="5649" spans="2:14" ht="15" hidden="1" x14ac:dyDescent="0.25">
      <c r="B5649" s="326" t="s">
        <v>19754</v>
      </c>
      <c r="C5649" s="326" t="s">
        <v>1255</v>
      </c>
      <c r="D5649" s="326" t="s">
        <v>17019</v>
      </c>
      <c r="E5649" s="326" t="s">
        <v>8820</v>
      </c>
      <c r="F5649" s="326" t="s">
        <v>801</v>
      </c>
      <c r="G5649" s="326" t="s">
        <v>896</v>
      </c>
      <c r="H5649" s="326" t="s">
        <v>6249</v>
      </c>
      <c r="I5649" s="327">
        <v>0</v>
      </c>
      <c r="J5649" s="327">
        <v>0</v>
      </c>
      <c r="K5649" s="327">
        <v>0</v>
      </c>
      <c r="L5649" s="327">
        <v>0</v>
      </c>
      <c r="M5649" s="327">
        <v>0</v>
      </c>
      <c r="N5649" s="326" t="s">
        <v>7279</v>
      </c>
    </row>
    <row r="5650" spans="2:14" ht="15" hidden="1" x14ac:dyDescent="0.25">
      <c r="B5650" s="324" t="s">
        <v>19755</v>
      </c>
      <c r="C5650" s="324" t="s">
        <v>1255</v>
      </c>
      <c r="D5650" s="324" t="s">
        <v>17019</v>
      </c>
      <c r="E5650" s="324" t="s">
        <v>8822</v>
      </c>
      <c r="F5650" s="324" t="s">
        <v>801</v>
      </c>
      <c r="G5650" s="324" t="s">
        <v>896</v>
      </c>
      <c r="H5650" s="324" t="s">
        <v>6249</v>
      </c>
      <c r="I5650" s="325">
        <v>0</v>
      </c>
      <c r="J5650" s="325">
        <v>0</v>
      </c>
      <c r="K5650" s="325">
        <v>0</v>
      </c>
      <c r="L5650" s="325">
        <v>0</v>
      </c>
      <c r="M5650" s="325">
        <v>0</v>
      </c>
      <c r="N5650" s="324" t="s">
        <v>7279</v>
      </c>
    </row>
    <row r="5651" spans="2:14" ht="15" hidden="1" x14ac:dyDescent="0.25">
      <c r="B5651" s="326" t="s">
        <v>19756</v>
      </c>
      <c r="C5651" s="326" t="s">
        <v>1255</v>
      </c>
      <c r="D5651" s="326" t="s">
        <v>17019</v>
      </c>
      <c r="E5651" s="326" t="s">
        <v>8824</v>
      </c>
      <c r="F5651" s="326" t="s">
        <v>801</v>
      </c>
      <c r="G5651" s="326" t="s">
        <v>896</v>
      </c>
      <c r="H5651" s="326" t="s">
        <v>6249</v>
      </c>
      <c r="I5651" s="327">
        <v>0</v>
      </c>
      <c r="J5651" s="327">
        <v>0</v>
      </c>
      <c r="K5651" s="327">
        <v>0</v>
      </c>
      <c r="L5651" s="327">
        <v>0</v>
      </c>
      <c r="M5651" s="327">
        <v>0</v>
      </c>
      <c r="N5651" s="326" t="s">
        <v>7279</v>
      </c>
    </row>
    <row r="5652" spans="2:14" ht="15" hidden="1" x14ac:dyDescent="0.25">
      <c r="B5652" s="324" t="s">
        <v>19757</v>
      </c>
      <c r="C5652" s="324" t="s">
        <v>1255</v>
      </c>
      <c r="D5652" s="324" t="s">
        <v>17019</v>
      </c>
      <c r="E5652" s="324" t="s">
        <v>8831</v>
      </c>
      <c r="F5652" s="324" t="s">
        <v>801</v>
      </c>
      <c r="G5652" s="324" t="s">
        <v>896</v>
      </c>
      <c r="H5652" s="324" t="s">
        <v>6249</v>
      </c>
      <c r="I5652" s="325">
        <v>0</v>
      </c>
      <c r="J5652" s="325">
        <v>0</v>
      </c>
      <c r="K5652" s="325">
        <v>0</v>
      </c>
      <c r="L5652" s="325">
        <v>0</v>
      </c>
      <c r="M5652" s="325">
        <v>0</v>
      </c>
      <c r="N5652" s="324" t="s">
        <v>7279</v>
      </c>
    </row>
    <row r="5653" spans="2:14" ht="15" hidden="1" x14ac:dyDescent="0.25">
      <c r="B5653" s="326" t="s">
        <v>19758</v>
      </c>
      <c r="C5653" s="326" t="s">
        <v>1255</v>
      </c>
      <c r="D5653" s="326" t="s">
        <v>17019</v>
      </c>
      <c r="E5653" s="326" t="s">
        <v>8832</v>
      </c>
      <c r="F5653" s="326" t="s">
        <v>801</v>
      </c>
      <c r="G5653" s="326" t="s">
        <v>896</v>
      </c>
      <c r="H5653" s="326" t="s">
        <v>6249</v>
      </c>
      <c r="I5653" s="327">
        <v>0</v>
      </c>
      <c r="J5653" s="327">
        <v>0</v>
      </c>
      <c r="K5653" s="327">
        <v>0</v>
      </c>
      <c r="L5653" s="327">
        <v>0</v>
      </c>
      <c r="M5653" s="327">
        <v>0</v>
      </c>
      <c r="N5653" s="326" t="s">
        <v>7279</v>
      </c>
    </row>
    <row r="5654" spans="2:14" ht="15" hidden="1" x14ac:dyDescent="0.25">
      <c r="B5654" s="324" t="s">
        <v>19759</v>
      </c>
      <c r="C5654" s="324" t="s">
        <v>1255</v>
      </c>
      <c r="D5654" s="324" t="s">
        <v>17019</v>
      </c>
      <c r="E5654" s="324" t="s">
        <v>8833</v>
      </c>
      <c r="F5654" s="324" t="s">
        <v>801</v>
      </c>
      <c r="G5654" s="324" t="s">
        <v>896</v>
      </c>
      <c r="H5654" s="324" t="s">
        <v>6249</v>
      </c>
      <c r="I5654" s="325">
        <v>0</v>
      </c>
      <c r="J5654" s="325">
        <v>0</v>
      </c>
      <c r="K5654" s="325">
        <v>0</v>
      </c>
      <c r="L5654" s="325">
        <v>0</v>
      </c>
      <c r="M5654" s="325">
        <v>0</v>
      </c>
      <c r="N5654" s="324" t="s">
        <v>7279</v>
      </c>
    </row>
    <row r="5655" spans="2:14" ht="15" hidden="1" x14ac:dyDescent="0.25">
      <c r="B5655" s="326" t="s">
        <v>19760</v>
      </c>
      <c r="C5655" s="326" t="s">
        <v>1255</v>
      </c>
      <c r="D5655" s="326" t="s">
        <v>17019</v>
      </c>
      <c r="E5655" s="326" t="s">
        <v>8836</v>
      </c>
      <c r="F5655" s="326" t="s">
        <v>801</v>
      </c>
      <c r="G5655" s="326" t="s">
        <v>896</v>
      </c>
      <c r="H5655" s="326" t="s">
        <v>6249</v>
      </c>
      <c r="I5655" s="327">
        <v>0</v>
      </c>
      <c r="J5655" s="327">
        <v>0</v>
      </c>
      <c r="K5655" s="327">
        <v>0</v>
      </c>
      <c r="L5655" s="327">
        <v>0</v>
      </c>
      <c r="M5655" s="327">
        <v>0</v>
      </c>
      <c r="N5655" s="326" t="s">
        <v>7279</v>
      </c>
    </row>
    <row r="5656" spans="2:14" ht="15" hidden="1" x14ac:dyDescent="0.25">
      <c r="B5656" s="324" t="s">
        <v>19761</v>
      </c>
      <c r="C5656" s="324" t="s">
        <v>1255</v>
      </c>
      <c r="D5656" s="324" t="s">
        <v>17019</v>
      </c>
      <c r="E5656" s="324" t="s">
        <v>7164</v>
      </c>
      <c r="F5656" s="324" t="s">
        <v>801</v>
      </c>
      <c r="G5656" s="324" t="s">
        <v>896</v>
      </c>
      <c r="H5656" s="324" t="s">
        <v>6249</v>
      </c>
      <c r="I5656" s="325">
        <v>0</v>
      </c>
      <c r="J5656" s="325">
        <v>0</v>
      </c>
      <c r="K5656" s="325">
        <v>0</v>
      </c>
      <c r="L5656" s="325">
        <v>0</v>
      </c>
      <c r="M5656" s="325">
        <v>0</v>
      </c>
      <c r="N5656" s="324" t="s">
        <v>7279</v>
      </c>
    </row>
    <row r="5657" spans="2:14" ht="15" hidden="1" x14ac:dyDescent="0.25">
      <c r="B5657" s="326" t="s">
        <v>19762</v>
      </c>
      <c r="C5657" s="326" t="s">
        <v>1255</v>
      </c>
      <c r="D5657" s="326" t="s">
        <v>17019</v>
      </c>
      <c r="E5657" s="326" t="s">
        <v>8838</v>
      </c>
      <c r="F5657" s="326" t="s">
        <v>2327</v>
      </c>
      <c r="G5657" s="326" t="s">
        <v>896</v>
      </c>
      <c r="H5657" s="326" t="s">
        <v>6249</v>
      </c>
      <c r="I5657" s="327">
        <v>0</v>
      </c>
      <c r="J5657" s="327">
        <v>0</v>
      </c>
      <c r="K5657" s="327">
        <v>0</v>
      </c>
      <c r="L5657" s="327">
        <v>0</v>
      </c>
      <c r="M5657" s="327">
        <v>0</v>
      </c>
      <c r="N5657" s="326" t="s">
        <v>7279</v>
      </c>
    </row>
    <row r="5658" spans="2:14" ht="15" hidden="1" x14ac:dyDescent="0.25">
      <c r="B5658" s="324" t="s">
        <v>19763</v>
      </c>
      <c r="C5658" s="324" t="s">
        <v>1255</v>
      </c>
      <c r="D5658" s="324" t="s">
        <v>17019</v>
      </c>
      <c r="E5658" s="324" t="s">
        <v>8839</v>
      </c>
      <c r="F5658" s="324" t="s">
        <v>2327</v>
      </c>
      <c r="G5658" s="324" t="s">
        <v>896</v>
      </c>
      <c r="H5658" s="324" t="s">
        <v>6249</v>
      </c>
      <c r="I5658" s="325">
        <v>0</v>
      </c>
      <c r="J5658" s="325">
        <v>0</v>
      </c>
      <c r="K5658" s="325">
        <v>0</v>
      </c>
      <c r="L5658" s="325">
        <v>0</v>
      </c>
      <c r="M5658" s="325">
        <v>0</v>
      </c>
      <c r="N5658" s="324" t="s">
        <v>7279</v>
      </c>
    </row>
    <row r="5659" spans="2:14" ht="15" hidden="1" x14ac:dyDescent="0.25">
      <c r="B5659" s="326" t="s">
        <v>19764</v>
      </c>
      <c r="C5659" s="326" t="s">
        <v>1255</v>
      </c>
      <c r="D5659" s="326" t="s">
        <v>17019</v>
      </c>
      <c r="E5659" s="326" t="s">
        <v>12882</v>
      </c>
      <c r="F5659" s="326" t="s">
        <v>801</v>
      </c>
      <c r="G5659" s="326" t="s">
        <v>896</v>
      </c>
      <c r="H5659" s="326" t="s">
        <v>6249</v>
      </c>
      <c r="I5659" s="327">
        <v>0</v>
      </c>
      <c r="J5659" s="327">
        <v>0</v>
      </c>
      <c r="K5659" s="327">
        <v>0</v>
      </c>
      <c r="L5659" s="327">
        <v>0</v>
      </c>
      <c r="M5659" s="327">
        <v>0</v>
      </c>
      <c r="N5659" s="326" t="s">
        <v>7279</v>
      </c>
    </row>
    <row r="5660" spans="2:14" ht="15" hidden="1" x14ac:dyDescent="0.25">
      <c r="B5660" s="324" t="s">
        <v>19765</v>
      </c>
      <c r="C5660" s="324" t="s">
        <v>1255</v>
      </c>
      <c r="D5660" s="324" t="s">
        <v>17019</v>
      </c>
      <c r="E5660" s="324" t="s">
        <v>8045</v>
      </c>
      <c r="F5660" s="324" t="s">
        <v>2327</v>
      </c>
      <c r="G5660" s="324" t="s">
        <v>896</v>
      </c>
      <c r="H5660" s="324" t="s">
        <v>6249</v>
      </c>
      <c r="I5660" s="325">
        <v>0</v>
      </c>
      <c r="J5660" s="325">
        <v>0</v>
      </c>
      <c r="K5660" s="325">
        <v>0</v>
      </c>
      <c r="L5660" s="325">
        <v>0</v>
      </c>
      <c r="M5660" s="325">
        <v>0</v>
      </c>
      <c r="N5660" s="324" t="s">
        <v>7279</v>
      </c>
    </row>
    <row r="5661" spans="2:14" ht="15" hidden="1" x14ac:dyDescent="0.25">
      <c r="B5661" s="326" t="s">
        <v>21880</v>
      </c>
      <c r="C5661" s="326" t="s">
        <v>1255</v>
      </c>
      <c r="D5661" s="326" t="s">
        <v>17019</v>
      </c>
      <c r="E5661" s="326" t="s">
        <v>21881</v>
      </c>
      <c r="F5661" s="326" t="s">
        <v>801</v>
      </c>
      <c r="G5661" s="326" t="s">
        <v>896</v>
      </c>
      <c r="H5661" s="326" t="s">
        <v>6249</v>
      </c>
      <c r="I5661" s="327">
        <v>0</v>
      </c>
      <c r="J5661" s="327">
        <v>0</v>
      </c>
      <c r="K5661" s="327">
        <v>0</v>
      </c>
      <c r="L5661" s="327">
        <v>0</v>
      </c>
      <c r="M5661" s="327">
        <v>0</v>
      </c>
      <c r="N5661" s="326" t="s">
        <v>7279</v>
      </c>
    </row>
    <row r="5662" spans="2:14" ht="15" hidden="1" x14ac:dyDescent="0.25">
      <c r="B5662" s="324" t="s">
        <v>19766</v>
      </c>
      <c r="C5662" s="324" t="s">
        <v>1255</v>
      </c>
      <c r="D5662" s="324" t="s">
        <v>17019</v>
      </c>
      <c r="E5662" s="324" t="s">
        <v>8279</v>
      </c>
      <c r="F5662" s="324" t="s">
        <v>801</v>
      </c>
      <c r="G5662" s="324" t="s">
        <v>896</v>
      </c>
      <c r="H5662" s="324" t="s">
        <v>6249</v>
      </c>
      <c r="I5662" s="325">
        <v>0</v>
      </c>
      <c r="J5662" s="325">
        <v>0</v>
      </c>
      <c r="K5662" s="325">
        <v>0</v>
      </c>
      <c r="L5662" s="325">
        <v>0</v>
      </c>
      <c r="M5662" s="325">
        <v>0</v>
      </c>
      <c r="N5662" s="324" t="s">
        <v>7279</v>
      </c>
    </row>
    <row r="5663" spans="2:14" ht="15" hidden="1" x14ac:dyDescent="0.25">
      <c r="B5663" s="326" t="s">
        <v>19767</v>
      </c>
      <c r="C5663" s="326" t="s">
        <v>1255</v>
      </c>
      <c r="D5663" s="326" t="s">
        <v>17019</v>
      </c>
      <c r="E5663" s="326" t="s">
        <v>10804</v>
      </c>
      <c r="F5663" s="326" t="s">
        <v>801</v>
      </c>
      <c r="G5663" s="326" t="s">
        <v>896</v>
      </c>
      <c r="H5663" s="326" t="s">
        <v>6249</v>
      </c>
      <c r="I5663" s="327">
        <v>0</v>
      </c>
      <c r="J5663" s="327">
        <v>0</v>
      </c>
      <c r="K5663" s="327">
        <v>0</v>
      </c>
      <c r="L5663" s="327">
        <v>0</v>
      </c>
      <c r="M5663" s="327">
        <v>0</v>
      </c>
      <c r="N5663" s="326" t="s">
        <v>7279</v>
      </c>
    </row>
    <row r="5664" spans="2:14" ht="15" hidden="1" x14ac:dyDescent="0.25">
      <c r="B5664" s="324" t="s">
        <v>19768</v>
      </c>
      <c r="C5664" s="324" t="s">
        <v>1255</v>
      </c>
      <c r="D5664" s="324" t="s">
        <v>17019</v>
      </c>
      <c r="E5664" s="324" t="s">
        <v>19769</v>
      </c>
      <c r="F5664" s="324" t="s">
        <v>801</v>
      </c>
      <c r="G5664" s="324" t="s">
        <v>896</v>
      </c>
      <c r="H5664" s="324" t="s">
        <v>6249</v>
      </c>
      <c r="I5664" s="325">
        <v>0</v>
      </c>
      <c r="J5664" s="325">
        <v>0</v>
      </c>
      <c r="K5664" s="325">
        <v>0</v>
      </c>
      <c r="L5664" s="325">
        <v>0</v>
      </c>
      <c r="M5664" s="325">
        <v>0</v>
      </c>
      <c r="N5664" s="324" t="s">
        <v>7279</v>
      </c>
    </row>
    <row r="5665" spans="2:14" ht="15" hidden="1" x14ac:dyDescent="0.25">
      <c r="B5665" s="326" t="s">
        <v>19770</v>
      </c>
      <c r="C5665" s="326" t="s">
        <v>1255</v>
      </c>
      <c r="D5665" s="326" t="s">
        <v>17019</v>
      </c>
      <c r="E5665" s="326" t="s">
        <v>9923</v>
      </c>
      <c r="F5665" s="326" t="s">
        <v>801</v>
      </c>
      <c r="G5665" s="326" t="s">
        <v>896</v>
      </c>
      <c r="H5665" s="326" t="s">
        <v>6249</v>
      </c>
      <c r="I5665" s="327">
        <v>0</v>
      </c>
      <c r="J5665" s="327">
        <v>0</v>
      </c>
      <c r="K5665" s="327">
        <v>0</v>
      </c>
      <c r="L5665" s="327">
        <v>0</v>
      </c>
      <c r="M5665" s="327">
        <v>0</v>
      </c>
      <c r="N5665" s="326" t="s">
        <v>7279</v>
      </c>
    </row>
    <row r="5666" spans="2:14" ht="15" hidden="1" x14ac:dyDescent="0.25">
      <c r="B5666" s="324" t="s">
        <v>19771</v>
      </c>
      <c r="C5666" s="324" t="s">
        <v>1255</v>
      </c>
      <c r="D5666" s="324" t="s">
        <v>17019</v>
      </c>
      <c r="E5666" s="324" t="s">
        <v>13369</v>
      </c>
      <c r="F5666" s="324" t="s">
        <v>801</v>
      </c>
      <c r="G5666" s="324" t="s">
        <v>896</v>
      </c>
      <c r="H5666" s="324" t="s">
        <v>6249</v>
      </c>
      <c r="I5666" s="325">
        <v>0</v>
      </c>
      <c r="J5666" s="325">
        <v>0</v>
      </c>
      <c r="K5666" s="325">
        <v>0</v>
      </c>
      <c r="L5666" s="325">
        <v>0</v>
      </c>
      <c r="M5666" s="325">
        <v>0</v>
      </c>
      <c r="N5666" s="324" t="s">
        <v>7279</v>
      </c>
    </row>
    <row r="5667" spans="2:14" ht="15" hidden="1" x14ac:dyDescent="0.25">
      <c r="B5667" s="326" t="s">
        <v>19772</v>
      </c>
      <c r="C5667" s="326" t="s">
        <v>1255</v>
      </c>
      <c r="D5667" s="326" t="s">
        <v>17019</v>
      </c>
      <c r="E5667" s="326" t="s">
        <v>13374</v>
      </c>
      <c r="F5667" s="326" t="s">
        <v>801</v>
      </c>
      <c r="G5667" s="326" t="s">
        <v>896</v>
      </c>
      <c r="H5667" s="326" t="s">
        <v>6249</v>
      </c>
      <c r="I5667" s="327">
        <v>0</v>
      </c>
      <c r="J5667" s="327">
        <v>0</v>
      </c>
      <c r="K5667" s="327">
        <v>0</v>
      </c>
      <c r="L5667" s="327">
        <v>0</v>
      </c>
      <c r="M5667" s="327">
        <v>0</v>
      </c>
      <c r="N5667" s="326" t="s">
        <v>7279</v>
      </c>
    </row>
    <row r="5668" spans="2:14" ht="15" hidden="1" x14ac:dyDescent="0.25">
      <c r="B5668" s="324" t="s">
        <v>19773</v>
      </c>
      <c r="C5668" s="324" t="s">
        <v>1255</v>
      </c>
      <c r="D5668" s="324" t="s">
        <v>17019</v>
      </c>
      <c r="E5668" s="324" t="s">
        <v>12883</v>
      </c>
      <c r="F5668" s="324" t="s">
        <v>801</v>
      </c>
      <c r="G5668" s="324" t="s">
        <v>896</v>
      </c>
      <c r="H5668" s="324" t="s">
        <v>6249</v>
      </c>
      <c r="I5668" s="325">
        <v>0</v>
      </c>
      <c r="J5668" s="325">
        <v>0</v>
      </c>
      <c r="K5668" s="325">
        <v>0</v>
      </c>
      <c r="L5668" s="325">
        <v>0</v>
      </c>
      <c r="M5668" s="325">
        <v>0</v>
      </c>
      <c r="N5668" s="324" t="s">
        <v>7279</v>
      </c>
    </row>
    <row r="5669" spans="2:14" ht="15" hidden="1" x14ac:dyDescent="0.25">
      <c r="B5669" s="326" t="s">
        <v>19774</v>
      </c>
      <c r="C5669" s="326" t="s">
        <v>1255</v>
      </c>
      <c r="D5669" s="326" t="s">
        <v>17019</v>
      </c>
      <c r="E5669" s="326" t="s">
        <v>12884</v>
      </c>
      <c r="F5669" s="326" t="s">
        <v>2599</v>
      </c>
      <c r="G5669" s="326" t="s">
        <v>896</v>
      </c>
      <c r="H5669" s="326" t="s">
        <v>6249</v>
      </c>
      <c r="I5669" s="327">
        <v>0</v>
      </c>
      <c r="J5669" s="327">
        <v>0</v>
      </c>
      <c r="K5669" s="327">
        <v>0</v>
      </c>
      <c r="L5669" s="327">
        <v>0</v>
      </c>
      <c r="M5669" s="327">
        <v>0</v>
      </c>
      <c r="N5669" s="326" t="s">
        <v>7279</v>
      </c>
    </row>
    <row r="5670" spans="2:14" ht="15" hidden="1" x14ac:dyDescent="0.25">
      <c r="B5670" s="324" t="s">
        <v>19775</v>
      </c>
      <c r="C5670" s="324" t="s">
        <v>1255</v>
      </c>
      <c r="D5670" s="324" t="s">
        <v>17019</v>
      </c>
      <c r="E5670" s="324" t="s">
        <v>12885</v>
      </c>
      <c r="F5670" s="324" t="s">
        <v>801</v>
      </c>
      <c r="G5670" s="324" t="s">
        <v>896</v>
      </c>
      <c r="H5670" s="324" t="s">
        <v>6249</v>
      </c>
      <c r="I5670" s="325">
        <v>0</v>
      </c>
      <c r="J5670" s="325">
        <v>0</v>
      </c>
      <c r="K5670" s="325">
        <v>0</v>
      </c>
      <c r="L5670" s="325">
        <v>0</v>
      </c>
      <c r="M5670" s="325">
        <v>0</v>
      </c>
      <c r="N5670" s="324" t="s">
        <v>7279</v>
      </c>
    </row>
    <row r="5671" spans="2:14" ht="15" hidden="1" x14ac:dyDescent="0.25">
      <c r="B5671" s="326" t="s">
        <v>19776</v>
      </c>
      <c r="C5671" s="326" t="s">
        <v>1255</v>
      </c>
      <c r="D5671" s="326" t="s">
        <v>17019</v>
      </c>
      <c r="E5671" s="326" t="s">
        <v>12886</v>
      </c>
      <c r="F5671" s="326" t="s">
        <v>801</v>
      </c>
      <c r="G5671" s="326" t="s">
        <v>896</v>
      </c>
      <c r="H5671" s="326" t="s">
        <v>6249</v>
      </c>
      <c r="I5671" s="327">
        <v>0</v>
      </c>
      <c r="J5671" s="327">
        <v>0</v>
      </c>
      <c r="K5671" s="327">
        <v>0</v>
      </c>
      <c r="L5671" s="327">
        <v>0</v>
      </c>
      <c r="M5671" s="327">
        <v>0</v>
      </c>
      <c r="N5671" s="326" t="s">
        <v>7279</v>
      </c>
    </row>
    <row r="5672" spans="2:14" ht="15" hidden="1" x14ac:dyDescent="0.25">
      <c r="B5672" s="324" t="s">
        <v>19777</v>
      </c>
      <c r="C5672" s="324" t="s">
        <v>1255</v>
      </c>
      <c r="D5672" s="324" t="s">
        <v>17019</v>
      </c>
      <c r="E5672" s="324" t="s">
        <v>12887</v>
      </c>
      <c r="F5672" s="324" t="s">
        <v>2327</v>
      </c>
      <c r="G5672" s="324" t="s">
        <v>896</v>
      </c>
      <c r="H5672" s="324" t="s">
        <v>6249</v>
      </c>
      <c r="I5672" s="325">
        <v>0</v>
      </c>
      <c r="J5672" s="325">
        <v>0</v>
      </c>
      <c r="K5672" s="325">
        <v>0</v>
      </c>
      <c r="L5672" s="325">
        <v>0</v>
      </c>
      <c r="M5672" s="325">
        <v>0</v>
      </c>
      <c r="N5672" s="324" t="s">
        <v>7279</v>
      </c>
    </row>
    <row r="5673" spans="2:14" ht="15" hidden="1" x14ac:dyDescent="0.25">
      <c r="B5673" s="326" t="s">
        <v>19778</v>
      </c>
      <c r="C5673" s="326" t="s">
        <v>1255</v>
      </c>
      <c r="D5673" s="326" t="s">
        <v>17019</v>
      </c>
      <c r="E5673" s="326" t="s">
        <v>8904</v>
      </c>
      <c r="F5673" s="326" t="s">
        <v>801</v>
      </c>
      <c r="G5673" s="326" t="s">
        <v>896</v>
      </c>
      <c r="H5673" s="326" t="s">
        <v>6249</v>
      </c>
      <c r="I5673" s="327">
        <v>0</v>
      </c>
      <c r="J5673" s="327">
        <v>0</v>
      </c>
      <c r="K5673" s="327">
        <v>0</v>
      </c>
      <c r="L5673" s="327">
        <v>0</v>
      </c>
      <c r="M5673" s="327">
        <v>0</v>
      </c>
      <c r="N5673" s="326" t="s">
        <v>7279</v>
      </c>
    </row>
    <row r="5674" spans="2:14" ht="15" hidden="1" x14ac:dyDescent="0.25">
      <c r="B5674" s="324" t="s">
        <v>19779</v>
      </c>
      <c r="C5674" s="324" t="s">
        <v>1255</v>
      </c>
      <c r="D5674" s="324" t="s">
        <v>17019</v>
      </c>
      <c r="E5674" s="324" t="s">
        <v>12888</v>
      </c>
      <c r="F5674" s="324" t="s">
        <v>2327</v>
      </c>
      <c r="G5674" s="324" t="s">
        <v>896</v>
      </c>
      <c r="H5674" s="324" t="s">
        <v>6249</v>
      </c>
      <c r="I5674" s="325">
        <v>0</v>
      </c>
      <c r="J5674" s="325">
        <v>0</v>
      </c>
      <c r="K5674" s="325">
        <v>0</v>
      </c>
      <c r="L5674" s="325">
        <v>0</v>
      </c>
      <c r="M5674" s="325">
        <v>0</v>
      </c>
      <c r="N5674" s="324" t="s">
        <v>7279</v>
      </c>
    </row>
    <row r="5675" spans="2:14" ht="15" hidden="1" x14ac:dyDescent="0.25">
      <c r="B5675" s="326" t="s">
        <v>19780</v>
      </c>
      <c r="C5675" s="326" t="s">
        <v>1255</v>
      </c>
      <c r="D5675" s="326" t="s">
        <v>17019</v>
      </c>
      <c r="E5675" s="326" t="s">
        <v>12889</v>
      </c>
      <c r="F5675" s="326" t="s">
        <v>2327</v>
      </c>
      <c r="G5675" s="326" t="s">
        <v>896</v>
      </c>
      <c r="H5675" s="326" t="s">
        <v>6249</v>
      </c>
      <c r="I5675" s="327">
        <v>0</v>
      </c>
      <c r="J5675" s="327">
        <v>0</v>
      </c>
      <c r="K5675" s="327">
        <v>0</v>
      </c>
      <c r="L5675" s="327">
        <v>0</v>
      </c>
      <c r="M5675" s="327">
        <v>0</v>
      </c>
      <c r="N5675" s="326" t="s">
        <v>7279</v>
      </c>
    </row>
    <row r="5676" spans="2:14" ht="15" hidden="1" x14ac:dyDescent="0.25">
      <c r="B5676" s="324" t="s">
        <v>19781</v>
      </c>
      <c r="C5676" s="324" t="s">
        <v>1255</v>
      </c>
      <c r="D5676" s="324" t="s">
        <v>17019</v>
      </c>
      <c r="E5676" s="324" t="s">
        <v>12890</v>
      </c>
      <c r="F5676" s="324" t="s">
        <v>2327</v>
      </c>
      <c r="G5676" s="324" t="s">
        <v>896</v>
      </c>
      <c r="H5676" s="324" t="s">
        <v>6249</v>
      </c>
      <c r="I5676" s="325">
        <v>0</v>
      </c>
      <c r="J5676" s="325">
        <v>0</v>
      </c>
      <c r="K5676" s="325">
        <v>0</v>
      </c>
      <c r="L5676" s="325">
        <v>0</v>
      </c>
      <c r="M5676" s="325">
        <v>0</v>
      </c>
      <c r="N5676" s="324" t="s">
        <v>7279</v>
      </c>
    </row>
    <row r="5677" spans="2:14" ht="15" hidden="1" x14ac:dyDescent="0.25">
      <c r="B5677" s="326" t="s">
        <v>19782</v>
      </c>
      <c r="C5677" s="326" t="s">
        <v>1255</v>
      </c>
      <c r="D5677" s="326" t="s">
        <v>17019</v>
      </c>
      <c r="E5677" s="326" t="s">
        <v>12891</v>
      </c>
      <c r="F5677" s="326" t="s">
        <v>2327</v>
      </c>
      <c r="G5677" s="326" t="s">
        <v>896</v>
      </c>
      <c r="H5677" s="326" t="s">
        <v>6249</v>
      </c>
      <c r="I5677" s="327">
        <v>0</v>
      </c>
      <c r="J5677" s="327">
        <v>0</v>
      </c>
      <c r="K5677" s="327">
        <v>0</v>
      </c>
      <c r="L5677" s="327">
        <v>0</v>
      </c>
      <c r="M5677" s="327">
        <v>0</v>
      </c>
      <c r="N5677" s="326" t="s">
        <v>7279</v>
      </c>
    </row>
    <row r="5678" spans="2:14" ht="15" hidden="1" x14ac:dyDescent="0.25">
      <c r="B5678" s="324" t="s">
        <v>19783</v>
      </c>
      <c r="C5678" s="324" t="s">
        <v>1255</v>
      </c>
      <c r="D5678" s="324" t="s">
        <v>17019</v>
      </c>
      <c r="E5678" s="324" t="s">
        <v>12892</v>
      </c>
      <c r="F5678" s="324" t="s">
        <v>2327</v>
      </c>
      <c r="G5678" s="324" t="s">
        <v>896</v>
      </c>
      <c r="H5678" s="324" t="s">
        <v>6249</v>
      </c>
      <c r="I5678" s="325">
        <v>0</v>
      </c>
      <c r="J5678" s="325">
        <v>0</v>
      </c>
      <c r="K5678" s="325">
        <v>0</v>
      </c>
      <c r="L5678" s="325">
        <v>0</v>
      </c>
      <c r="M5678" s="325">
        <v>0</v>
      </c>
      <c r="N5678" s="324" t="s">
        <v>7279</v>
      </c>
    </row>
    <row r="5679" spans="2:14" ht="15" hidden="1" x14ac:dyDescent="0.25">
      <c r="B5679" s="326" t="s">
        <v>19784</v>
      </c>
      <c r="C5679" s="326" t="s">
        <v>1255</v>
      </c>
      <c r="D5679" s="326" t="s">
        <v>17019</v>
      </c>
      <c r="E5679" s="326" t="s">
        <v>12893</v>
      </c>
      <c r="F5679" s="326" t="s">
        <v>2327</v>
      </c>
      <c r="G5679" s="326" t="s">
        <v>896</v>
      </c>
      <c r="H5679" s="326" t="s">
        <v>6249</v>
      </c>
      <c r="I5679" s="327">
        <v>0</v>
      </c>
      <c r="J5679" s="327">
        <v>0</v>
      </c>
      <c r="K5679" s="327">
        <v>0</v>
      </c>
      <c r="L5679" s="327">
        <v>0</v>
      </c>
      <c r="M5679" s="327">
        <v>0</v>
      </c>
      <c r="N5679" s="326" t="s">
        <v>7279</v>
      </c>
    </row>
    <row r="5680" spans="2:14" ht="15" hidden="1" x14ac:dyDescent="0.25">
      <c r="B5680" s="324" t="s">
        <v>19785</v>
      </c>
      <c r="C5680" s="324" t="s">
        <v>1255</v>
      </c>
      <c r="D5680" s="324" t="s">
        <v>17019</v>
      </c>
      <c r="E5680" s="324" t="s">
        <v>12894</v>
      </c>
      <c r="F5680" s="324" t="s">
        <v>2327</v>
      </c>
      <c r="G5680" s="324" t="s">
        <v>896</v>
      </c>
      <c r="H5680" s="324" t="s">
        <v>6249</v>
      </c>
      <c r="I5680" s="325">
        <v>0</v>
      </c>
      <c r="J5680" s="325">
        <v>0</v>
      </c>
      <c r="K5680" s="325">
        <v>0</v>
      </c>
      <c r="L5680" s="325">
        <v>0</v>
      </c>
      <c r="M5680" s="325">
        <v>0</v>
      </c>
      <c r="N5680" s="324" t="s">
        <v>7279</v>
      </c>
    </row>
    <row r="5681" spans="2:14" ht="15" hidden="1" x14ac:dyDescent="0.25">
      <c r="B5681" s="326" t="s">
        <v>19786</v>
      </c>
      <c r="C5681" s="326" t="s">
        <v>1255</v>
      </c>
      <c r="D5681" s="326" t="s">
        <v>17019</v>
      </c>
      <c r="E5681" s="326" t="s">
        <v>12895</v>
      </c>
      <c r="F5681" s="326" t="s">
        <v>2327</v>
      </c>
      <c r="G5681" s="326" t="s">
        <v>896</v>
      </c>
      <c r="H5681" s="326" t="s">
        <v>6249</v>
      </c>
      <c r="I5681" s="327">
        <v>0</v>
      </c>
      <c r="J5681" s="327">
        <v>0</v>
      </c>
      <c r="K5681" s="327">
        <v>0</v>
      </c>
      <c r="L5681" s="327">
        <v>0</v>
      </c>
      <c r="M5681" s="327">
        <v>0</v>
      </c>
      <c r="N5681" s="326" t="s">
        <v>7279</v>
      </c>
    </row>
    <row r="5682" spans="2:14" ht="15" hidden="1" x14ac:dyDescent="0.25">
      <c r="B5682" s="324" t="s">
        <v>19787</v>
      </c>
      <c r="C5682" s="324" t="s">
        <v>1255</v>
      </c>
      <c r="D5682" s="324" t="s">
        <v>17019</v>
      </c>
      <c r="E5682" s="324" t="s">
        <v>12896</v>
      </c>
      <c r="F5682" s="324" t="s">
        <v>2327</v>
      </c>
      <c r="G5682" s="324" t="s">
        <v>896</v>
      </c>
      <c r="H5682" s="324" t="s">
        <v>6249</v>
      </c>
      <c r="I5682" s="325">
        <v>0</v>
      </c>
      <c r="J5682" s="325">
        <v>0</v>
      </c>
      <c r="K5682" s="325">
        <v>0</v>
      </c>
      <c r="L5682" s="325">
        <v>0</v>
      </c>
      <c r="M5682" s="325">
        <v>0</v>
      </c>
      <c r="N5682" s="324" t="s">
        <v>7279</v>
      </c>
    </row>
    <row r="5683" spans="2:14" ht="15" hidden="1" x14ac:dyDescent="0.25">
      <c r="B5683" s="326" t="s">
        <v>19788</v>
      </c>
      <c r="C5683" s="326" t="s">
        <v>1255</v>
      </c>
      <c r="D5683" s="326" t="s">
        <v>17019</v>
      </c>
      <c r="E5683" s="326" t="s">
        <v>12897</v>
      </c>
      <c r="F5683" s="326" t="s">
        <v>2327</v>
      </c>
      <c r="G5683" s="326" t="s">
        <v>896</v>
      </c>
      <c r="H5683" s="326" t="s">
        <v>6249</v>
      </c>
      <c r="I5683" s="327">
        <v>0</v>
      </c>
      <c r="J5683" s="327">
        <v>0</v>
      </c>
      <c r="K5683" s="327">
        <v>0</v>
      </c>
      <c r="L5683" s="327">
        <v>0</v>
      </c>
      <c r="M5683" s="327">
        <v>0</v>
      </c>
      <c r="N5683" s="326" t="s">
        <v>7279</v>
      </c>
    </row>
    <row r="5684" spans="2:14" ht="15" hidden="1" x14ac:dyDescent="0.25">
      <c r="B5684" s="324" t="s">
        <v>19789</v>
      </c>
      <c r="C5684" s="324" t="s">
        <v>1255</v>
      </c>
      <c r="D5684" s="324" t="s">
        <v>17019</v>
      </c>
      <c r="E5684" s="324" t="s">
        <v>12898</v>
      </c>
      <c r="F5684" s="324" t="s">
        <v>2327</v>
      </c>
      <c r="G5684" s="324" t="s">
        <v>896</v>
      </c>
      <c r="H5684" s="324" t="s">
        <v>6249</v>
      </c>
      <c r="I5684" s="325">
        <v>0</v>
      </c>
      <c r="J5684" s="325">
        <v>0</v>
      </c>
      <c r="K5684" s="325">
        <v>0</v>
      </c>
      <c r="L5684" s="325">
        <v>0</v>
      </c>
      <c r="M5684" s="325">
        <v>0</v>
      </c>
      <c r="N5684" s="324" t="s">
        <v>7279</v>
      </c>
    </row>
    <row r="5685" spans="2:14" ht="15" hidden="1" x14ac:dyDescent="0.25">
      <c r="B5685" s="326" t="s">
        <v>19790</v>
      </c>
      <c r="C5685" s="326" t="s">
        <v>1255</v>
      </c>
      <c r="D5685" s="326" t="s">
        <v>17019</v>
      </c>
      <c r="E5685" s="326" t="s">
        <v>12899</v>
      </c>
      <c r="F5685" s="326" t="s">
        <v>2327</v>
      </c>
      <c r="G5685" s="326" t="s">
        <v>896</v>
      </c>
      <c r="H5685" s="326" t="s">
        <v>6249</v>
      </c>
      <c r="I5685" s="327">
        <v>0</v>
      </c>
      <c r="J5685" s="327">
        <v>0</v>
      </c>
      <c r="K5685" s="327">
        <v>0</v>
      </c>
      <c r="L5685" s="327">
        <v>0</v>
      </c>
      <c r="M5685" s="327">
        <v>0</v>
      </c>
      <c r="N5685" s="326" t="s">
        <v>7279</v>
      </c>
    </row>
    <row r="5686" spans="2:14" ht="15" hidden="1" x14ac:dyDescent="0.25">
      <c r="B5686" s="324" t="s">
        <v>19791</v>
      </c>
      <c r="C5686" s="324" t="s">
        <v>1255</v>
      </c>
      <c r="D5686" s="324" t="s">
        <v>17019</v>
      </c>
      <c r="E5686" s="324" t="s">
        <v>12900</v>
      </c>
      <c r="F5686" s="324" t="s">
        <v>2327</v>
      </c>
      <c r="G5686" s="324" t="s">
        <v>896</v>
      </c>
      <c r="H5686" s="324" t="s">
        <v>6249</v>
      </c>
      <c r="I5686" s="325">
        <v>0</v>
      </c>
      <c r="J5686" s="325">
        <v>0</v>
      </c>
      <c r="K5686" s="325">
        <v>0</v>
      </c>
      <c r="L5686" s="325">
        <v>0</v>
      </c>
      <c r="M5686" s="325">
        <v>0</v>
      </c>
      <c r="N5686" s="324" t="s">
        <v>7279</v>
      </c>
    </row>
    <row r="5687" spans="2:14" ht="15" hidden="1" x14ac:dyDescent="0.25">
      <c r="B5687" s="326" t="s">
        <v>19792</v>
      </c>
      <c r="C5687" s="326" t="s">
        <v>1255</v>
      </c>
      <c r="D5687" s="326" t="s">
        <v>17019</v>
      </c>
      <c r="E5687" s="326" t="s">
        <v>12901</v>
      </c>
      <c r="F5687" s="326" t="s">
        <v>2327</v>
      </c>
      <c r="G5687" s="326" t="s">
        <v>896</v>
      </c>
      <c r="H5687" s="326" t="s">
        <v>6249</v>
      </c>
      <c r="I5687" s="327">
        <v>0</v>
      </c>
      <c r="J5687" s="327">
        <v>0</v>
      </c>
      <c r="K5687" s="327">
        <v>0</v>
      </c>
      <c r="L5687" s="327">
        <v>0</v>
      </c>
      <c r="M5687" s="327">
        <v>0</v>
      </c>
      <c r="N5687" s="326" t="s">
        <v>7279</v>
      </c>
    </row>
    <row r="5688" spans="2:14" ht="15" hidden="1" x14ac:dyDescent="0.25">
      <c r="B5688" s="324" t="s">
        <v>19793</v>
      </c>
      <c r="C5688" s="324" t="s">
        <v>1255</v>
      </c>
      <c r="D5688" s="324" t="s">
        <v>17019</v>
      </c>
      <c r="E5688" s="324" t="s">
        <v>12902</v>
      </c>
      <c r="F5688" s="324" t="s">
        <v>2327</v>
      </c>
      <c r="G5688" s="324" t="s">
        <v>896</v>
      </c>
      <c r="H5688" s="324" t="s">
        <v>6249</v>
      </c>
      <c r="I5688" s="325">
        <v>0</v>
      </c>
      <c r="J5688" s="325">
        <v>0</v>
      </c>
      <c r="K5688" s="325">
        <v>0</v>
      </c>
      <c r="L5688" s="325">
        <v>0</v>
      </c>
      <c r="M5688" s="325">
        <v>0</v>
      </c>
      <c r="N5688" s="324" t="s">
        <v>7279</v>
      </c>
    </row>
    <row r="5689" spans="2:14" ht="15" hidden="1" x14ac:dyDescent="0.25">
      <c r="B5689" s="326" t="s">
        <v>19794</v>
      </c>
      <c r="C5689" s="326" t="s">
        <v>1255</v>
      </c>
      <c r="D5689" s="326" t="s">
        <v>17019</v>
      </c>
      <c r="E5689" s="326" t="s">
        <v>12903</v>
      </c>
      <c r="F5689" s="326" t="s">
        <v>2327</v>
      </c>
      <c r="G5689" s="326" t="s">
        <v>896</v>
      </c>
      <c r="H5689" s="326" t="s">
        <v>6249</v>
      </c>
      <c r="I5689" s="327">
        <v>0</v>
      </c>
      <c r="J5689" s="327">
        <v>0</v>
      </c>
      <c r="K5689" s="327">
        <v>0</v>
      </c>
      <c r="L5689" s="327">
        <v>0</v>
      </c>
      <c r="M5689" s="327">
        <v>0</v>
      </c>
      <c r="N5689" s="326" t="s">
        <v>7279</v>
      </c>
    </row>
    <row r="5690" spans="2:14" ht="15" hidden="1" x14ac:dyDescent="0.25">
      <c r="B5690" s="324" t="s">
        <v>19795</v>
      </c>
      <c r="C5690" s="324" t="s">
        <v>1255</v>
      </c>
      <c r="D5690" s="324" t="s">
        <v>17019</v>
      </c>
      <c r="E5690" s="324" t="s">
        <v>12904</v>
      </c>
      <c r="F5690" s="324" t="s">
        <v>2327</v>
      </c>
      <c r="G5690" s="324" t="s">
        <v>896</v>
      </c>
      <c r="H5690" s="324" t="s">
        <v>6249</v>
      </c>
      <c r="I5690" s="325">
        <v>0</v>
      </c>
      <c r="J5690" s="325">
        <v>0</v>
      </c>
      <c r="K5690" s="325">
        <v>0</v>
      </c>
      <c r="L5690" s="325">
        <v>0</v>
      </c>
      <c r="M5690" s="325">
        <v>0</v>
      </c>
      <c r="N5690" s="324" t="s">
        <v>7279</v>
      </c>
    </row>
    <row r="5691" spans="2:14" ht="15" hidden="1" x14ac:dyDescent="0.25">
      <c r="B5691" s="326" t="s">
        <v>19796</v>
      </c>
      <c r="C5691" s="326" t="s">
        <v>1255</v>
      </c>
      <c r="D5691" s="326" t="s">
        <v>17019</v>
      </c>
      <c r="E5691" s="326" t="s">
        <v>12905</v>
      </c>
      <c r="F5691" s="326" t="s">
        <v>2327</v>
      </c>
      <c r="G5691" s="326" t="s">
        <v>896</v>
      </c>
      <c r="H5691" s="326" t="s">
        <v>6249</v>
      </c>
      <c r="I5691" s="327">
        <v>0</v>
      </c>
      <c r="J5691" s="327">
        <v>0</v>
      </c>
      <c r="K5691" s="327">
        <v>0</v>
      </c>
      <c r="L5691" s="327">
        <v>0</v>
      </c>
      <c r="M5691" s="327">
        <v>0</v>
      </c>
      <c r="N5691" s="326" t="s">
        <v>7279</v>
      </c>
    </row>
    <row r="5692" spans="2:14" ht="15" hidden="1" x14ac:dyDescent="0.25">
      <c r="B5692" s="324" t="s">
        <v>19797</v>
      </c>
      <c r="C5692" s="324" t="s">
        <v>1255</v>
      </c>
      <c r="D5692" s="324" t="s">
        <v>17019</v>
      </c>
      <c r="E5692" s="324" t="s">
        <v>12906</v>
      </c>
      <c r="F5692" s="324" t="s">
        <v>2327</v>
      </c>
      <c r="G5692" s="324" t="s">
        <v>896</v>
      </c>
      <c r="H5692" s="324" t="s">
        <v>6249</v>
      </c>
      <c r="I5692" s="325">
        <v>0</v>
      </c>
      <c r="J5692" s="325">
        <v>0</v>
      </c>
      <c r="K5692" s="325">
        <v>0</v>
      </c>
      <c r="L5692" s="325">
        <v>0</v>
      </c>
      <c r="M5692" s="325">
        <v>0</v>
      </c>
      <c r="N5692" s="324" t="s">
        <v>7279</v>
      </c>
    </row>
    <row r="5693" spans="2:14" ht="15" hidden="1" x14ac:dyDescent="0.25">
      <c r="B5693" s="326" t="s">
        <v>19798</v>
      </c>
      <c r="C5693" s="326" t="s">
        <v>1255</v>
      </c>
      <c r="D5693" s="326" t="s">
        <v>17019</v>
      </c>
      <c r="E5693" s="326" t="s">
        <v>12907</v>
      </c>
      <c r="F5693" s="326" t="s">
        <v>2327</v>
      </c>
      <c r="G5693" s="326" t="s">
        <v>896</v>
      </c>
      <c r="H5693" s="326" t="s">
        <v>6249</v>
      </c>
      <c r="I5693" s="327">
        <v>0</v>
      </c>
      <c r="J5693" s="327">
        <v>0</v>
      </c>
      <c r="K5693" s="327">
        <v>0</v>
      </c>
      <c r="L5693" s="327">
        <v>0</v>
      </c>
      <c r="M5693" s="327">
        <v>0</v>
      </c>
      <c r="N5693" s="326" t="s">
        <v>7279</v>
      </c>
    </row>
    <row r="5694" spans="2:14" ht="15" hidden="1" x14ac:dyDescent="0.25">
      <c r="B5694" s="324" t="s">
        <v>19799</v>
      </c>
      <c r="C5694" s="324" t="s">
        <v>1255</v>
      </c>
      <c r="D5694" s="324" t="s">
        <v>17019</v>
      </c>
      <c r="E5694" s="324" t="s">
        <v>12908</v>
      </c>
      <c r="F5694" s="324" t="s">
        <v>2327</v>
      </c>
      <c r="G5694" s="324" t="s">
        <v>896</v>
      </c>
      <c r="H5694" s="324" t="s">
        <v>6249</v>
      </c>
      <c r="I5694" s="325">
        <v>0</v>
      </c>
      <c r="J5694" s="325">
        <v>0</v>
      </c>
      <c r="K5694" s="325">
        <v>0</v>
      </c>
      <c r="L5694" s="325">
        <v>0</v>
      </c>
      <c r="M5694" s="325">
        <v>0</v>
      </c>
      <c r="N5694" s="324" t="s">
        <v>7279</v>
      </c>
    </row>
    <row r="5695" spans="2:14" ht="15" hidden="1" x14ac:dyDescent="0.25">
      <c r="B5695" s="326" t="s">
        <v>19800</v>
      </c>
      <c r="C5695" s="326" t="s">
        <v>1255</v>
      </c>
      <c r="D5695" s="326" t="s">
        <v>17019</v>
      </c>
      <c r="E5695" s="326" t="s">
        <v>12909</v>
      </c>
      <c r="F5695" s="326" t="s">
        <v>2327</v>
      </c>
      <c r="G5695" s="326" t="s">
        <v>896</v>
      </c>
      <c r="H5695" s="326" t="s">
        <v>6249</v>
      </c>
      <c r="I5695" s="327">
        <v>0</v>
      </c>
      <c r="J5695" s="327">
        <v>0</v>
      </c>
      <c r="K5695" s="327">
        <v>0</v>
      </c>
      <c r="L5695" s="327">
        <v>0</v>
      </c>
      <c r="M5695" s="327">
        <v>0</v>
      </c>
      <c r="N5695" s="326" t="s">
        <v>7279</v>
      </c>
    </row>
    <row r="5696" spans="2:14" ht="15" hidden="1" x14ac:dyDescent="0.25">
      <c r="B5696" s="324" t="s">
        <v>19801</v>
      </c>
      <c r="C5696" s="324" t="s">
        <v>1255</v>
      </c>
      <c r="D5696" s="324" t="s">
        <v>17019</v>
      </c>
      <c r="E5696" s="324" t="s">
        <v>12910</v>
      </c>
      <c r="F5696" s="324" t="s">
        <v>2327</v>
      </c>
      <c r="G5696" s="324" t="s">
        <v>896</v>
      </c>
      <c r="H5696" s="324" t="s">
        <v>6249</v>
      </c>
      <c r="I5696" s="325">
        <v>0</v>
      </c>
      <c r="J5696" s="325">
        <v>0</v>
      </c>
      <c r="K5696" s="325">
        <v>0</v>
      </c>
      <c r="L5696" s="325">
        <v>0</v>
      </c>
      <c r="M5696" s="325">
        <v>0</v>
      </c>
      <c r="N5696" s="324" t="s">
        <v>7279</v>
      </c>
    </row>
    <row r="5697" spans="2:14" ht="15" hidden="1" x14ac:dyDescent="0.25">
      <c r="B5697" s="326" t="s">
        <v>19802</v>
      </c>
      <c r="C5697" s="326" t="s">
        <v>1255</v>
      </c>
      <c r="D5697" s="326" t="s">
        <v>17019</v>
      </c>
      <c r="E5697" s="326" t="s">
        <v>12911</v>
      </c>
      <c r="F5697" s="326" t="s">
        <v>2327</v>
      </c>
      <c r="G5697" s="326" t="s">
        <v>896</v>
      </c>
      <c r="H5697" s="326" t="s">
        <v>6249</v>
      </c>
      <c r="I5697" s="327">
        <v>0</v>
      </c>
      <c r="J5697" s="327">
        <v>0</v>
      </c>
      <c r="K5697" s="327">
        <v>0</v>
      </c>
      <c r="L5697" s="327">
        <v>0</v>
      </c>
      <c r="M5697" s="327">
        <v>0</v>
      </c>
      <c r="N5697" s="326" t="s">
        <v>7279</v>
      </c>
    </row>
    <row r="5698" spans="2:14" ht="15" hidden="1" x14ac:dyDescent="0.25">
      <c r="B5698" s="324" t="s">
        <v>19803</v>
      </c>
      <c r="C5698" s="324" t="s">
        <v>1255</v>
      </c>
      <c r="D5698" s="324" t="s">
        <v>17019</v>
      </c>
      <c r="E5698" s="324" t="s">
        <v>12912</v>
      </c>
      <c r="F5698" s="324" t="s">
        <v>2327</v>
      </c>
      <c r="G5698" s="324" t="s">
        <v>896</v>
      </c>
      <c r="H5698" s="324" t="s">
        <v>6249</v>
      </c>
      <c r="I5698" s="325">
        <v>0</v>
      </c>
      <c r="J5698" s="325">
        <v>0</v>
      </c>
      <c r="K5698" s="325">
        <v>0</v>
      </c>
      <c r="L5698" s="325">
        <v>0</v>
      </c>
      <c r="M5698" s="325">
        <v>0</v>
      </c>
      <c r="N5698" s="324" t="s">
        <v>7279</v>
      </c>
    </row>
    <row r="5699" spans="2:14" ht="15" hidden="1" x14ac:dyDescent="0.25">
      <c r="B5699" s="326" t="s">
        <v>19804</v>
      </c>
      <c r="C5699" s="326" t="s">
        <v>1255</v>
      </c>
      <c r="D5699" s="326" t="s">
        <v>17019</v>
      </c>
      <c r="E5699" s="326" t="s">
        <v>12913</v>
      </c>
      <c r="F5699" s="326" t="s">
        <v>2327</v>
      </c>
      <c r="G5699" s="326" t="s">
        <v>896</v>
      </c>
      <c r="H5699" s="326" t="s">
        <v>6249</v>
      </c>
      <c r="I5699" s="327">
        <v>0</v>
      </c>
      <c r="J5699" s="327">
        <v>0</v>
      </c>
      <c r="K5699" s="327">
        <v>0</v>
      </c>
      <c r="L5699" s="327">
        <v>0</v>
      </c>
      <c r="M5699" s="327">
        <v>0</v>
      </c>
      <c r="N5699" s="326" t="s">
        <v>7279</v>
      </c>
    </row>
    <row r="5700" spans="2:14" ht="15" hidden="1" x14ac:dyDescent="0.25">
      <c r="B5700" s="324" t="s">
        <v>19805</v>
      </c>
      <c r="C5700" s="324" t="s">
        <v>1255</v>
      </c>
      <c r="D5700" s="324" t="s">
        <v>17019</v>
      </c>
      <c r="E5700" s="324" t="s">
        <v>12914</v>
      </c>
      <c r="F5700" s="324" t="s">
        <v>2327</v>
      </c>
      <c r="G5700" s="324" t="s">
        <v>896</v>
      </c>
      <c r="H5700" s="324" t="s">
        <v>6249</v>
      </c>
      <c r="I5700" s="325">
        <v>0</v>
      </c>
      <c r="J5700" s="325">
        <v>0</v>
      </c>
      <c r="K5700" s="325">
        <v>0</v>
      </c>
      <c r="L5700" s="325">
        <v>0</v>
      </c>
      <c r="M5700" s="325">
        <v>0</v>
      </c>
      <c r="N5700" s="324" t="s">
        <v>7279</v>
      </c>
    </row>
    <row r="5701" spans="2:14" ht="15" hidden="1" x14ac:dyDescent="0.25">
      <c r="B5701" s="326" t="s">
        <v>19806</v>
      </c>
      <c r="C5701" s="326" t="s">
        <v>1255</v>
      </c>
      <c r="D5701" s="326" t="s">
        <v>17019</v>
      </c>
      <c r="E5701" s="326" t="s">
        <v>12915</v>
      </c>
      <c r="F5701" s="326" t="s">
        <v>2327</v>
      </c>
      <c r="G5701" s="326" t="s">
        <v>896</v>
      </c>
      <c r="H5701" s="326" t="s">
        <v>6249</v>
      </c>
      <c r="I5701" s="327">
        <v>0</v>
      </c>
      <c r="J5701" s="327">
        <v>0</v>
      </c>
      <c r="K5701" s="327">
        <v>0</v>
      </c>
      <c r="L5701" s="327">
        <v>0</v>
      </c>
      <c r="M5701" s="327">
        <v>0</v>
      </c>
      <c r="N5701" s="326" t="s">
        <v>7279</v>
      </c>
    </row>
    <row r="5702" spans="2:14" ht="15" hidden="1" x14ac:dyDescent="0.25">
      <c r="B5702" s="324" t="s">
        <v>19807</v>
      </c>
      <c r="C5702" s="324" t="s">
        <v>1255</v>
      </c>
      <c r="D5702" s="324" t="s">
        <v>17019</v>
      </c>
      <c r="E5702" s="324" t="s">
        <v>12916</v>
      </c>
      <c r="F5702" s="324" t="s">
        <v>801</v>
      </c>
      <c r="G5702" s="324" t="s">
        <v>896</v>
      </c>
      <c r="H5702" s="324" t="s">
        <v>6249</v>
      </c>
      <c r="I5702" s="325">
        <v>0</v>
      </c>
      <c r="J5702" s="325">
        <v>0</v>
      </c>
      <c r="K5702" s="325">
        <v>0</v>
      </c>
      <c r="L5702" s="325">
        <v>0</v>
      </c>
      <c r="M5702" s="325">
        <v>0</v>
      </c>
      <c r="N5702" s="324" t="s">
        <v>7279</v>
      </c>
    </row>
    <row r="5703" spans="2:14" ht="15" hidden="1" x14ac:dyDescent="0.25">
      <c r="B5703" s="326" t="s">
        <v>19808</v>
      </c>
      <c r="C5703" s="326" t="s">
        <v>1255</v>
      </c>
      <c r="D5703" s="326" t="s">
        <v>17019</v>
      </c>
      <c r="E5703" s="326" t="s">
        <v>21882</v>
      </c>
      <c r="F5703" s="326" t="s">
        <v>2354</v>
      </c>
      <c r="G5703" s="326" t="s">
        <v>896</v>
      </c>
      <c r="H5703" s="326" t="s">
        <v>6249</v>
      </c>
      <c r="I5703" s="327">
        <v>0</v>
      </c>
      <c r="J5703" s="327">
        <v>0</v>
      </c>
      <c r="K5703" s="327">
        <v>0</v>
      </c>
      <c r="L5703" s="327">
        <v>0</v>
      </c>
      <c r="M5703" s="327">
        <v>0</v>
      </c>
      <c r="N5703" s="326" t="s">
        <v>7279</v>
      </c>
    </row>
    <row r="5704" spans="2:14" ht="15" hidden="1" x14ac:dyDescent="0.25">
      <c r="B5704" s="324" t="s">
        <v>19809</v>
      </c>
      <c r="C5704" s="324" t="s">
        <v>1255</v>
      </c>
      <c r="D5704" s="324" t="s">
        <v>17019</v>
      </c>
      <c r="E5704" s="324" t="s">
        <v>19810</v>
      </c>
      <c r="F5704" s="324" t="s">
        <v>801</v>
      </c>
      <c r="G5704" s="324" t="s">
        <v>896</v>
      </c>
      <c r="H5704" s="324" t="s">
        <v>6249</v>
      </c>
      <c r="I5704" s="325">
        <v>0</v>
      </c>
      <c r="J5704" s="325">
        <v>0</v>
      </c>
      <c r="K5704" s="325">
        <v>0</v>
      </c>
      <c r="L5704" s="325">
        <v>0</v>
      </c>
      <c r="M5704" s="325">
        <v>0</v>
      </c>
      <c r="N5704" s="324" t="s">
        <v>7279</v>
      </c>
    </row>
    <row r="5705" spans="2:14" ht="15" hidden="1" x14ac:dyDescent="0.25">
      <c r="B5705" s="326" t="s">
        <v>19811</v>
      </c>
      <c r="C5705" s="326" t="s">
        <v>1255</v>
      </c>
      <c r="D5705" s="326" t="s">
        <v>17019</v>
      </c>
      <c r="E5705" s="326" t="s">
        <v>19812</v>
      </c>
      <c r="F5705" s="326" t="s">
        <v>801</v>
      </c>
      <c r="G5705" s="326" t="s">
        <v>896</v>
      </c>
      <c r="H5705" s="326" t="s">
        <v>6249</v>
      </c>
      <c r="I5705" s="327">
        <v>0</v>
      </c>
      <c r="J5705" s="327">
        <v>0</v>
      </c>
      <c r="K5705" s="327">
        <v>0</v>
      </c>
      <c r="L5705" s="327">
        <v>0</v>
      </c>
      <c r="M5705" s="327">
        <v>0</v>
      </c>
      <c r="N5705" s="326" t="s">
        <v>7279</v>
      </c>
    </row>
    <row r="5706" spans="2:14" ht="15" hidden="1" x14ac:dyDescent="0.25">
      <c r="B5706" s="324" t="s">
        <v>19813</v>
      </c>
      <c r="C5706" s="324" t="s">
        <v>1255</v>
      </c>
      <c r="D5706" s="324" t="s">
        <v>17019</v>
      </c>
      <c r="E5706" s="324" t="s">
        <v>19814</v>
      </c>
      <c r="F5706" s="324" t="s">
        <v>801</v>
      </c>
      <c r="G5706" s="324" t="s">
        <v>896</v>
      </c>
      <c r="H5706" s="324" t="s">
        <v>6249</v>
      </c>
      <c r="I5706" s="325">
        <v>0</v>
      </c>
      <c r="J5706" s="325">
        <v>0</v>
      </c>
      <c r="K5706" s="325">
        <v>0</v>
      </c>
      <c r="L5706" s="325">
        <v>0</v>
      </c>
      <c r="M5706" s="325">
        <v>0</v>
      </c>
      <c r="N5706" s="324" t="s">
        <v>7279</v>
      </c>
    </row>
    <row r="5707" spans="2:14" ht="15" hidden="1" x14ac:dyDescent="0.25">
      <c r="B5707" s="326" t="s">
        <v>19815</v>
      </c>
      <c r="C5707" s="326" t="s">
        <v>1255</v>
      </c>
      <c r="D5707" s="326" t="s">
        <v>17019</v>
      </c>
      <c r="E5707" s="326" t="s">
        <v>19816</v>
      </c>
      <c r="F5707" s="326" t="s">
        <v>801</v>
      </c>
      <c r="G5707" s="326" t="s">
        <v>896</v>
      </c>
      <c r="H5707" s="326" t="s">
        <v>6249</v>
      </c>
      <c r="I5707" s="327">
        <v>0</v>
      </c>
      <c r="J5707" s="327">
        <v>0</v>
      </c>
      <c r="K5707" s="327">
        <v>0</v>
      </c>
      <c r="L5707" s="327">
        <v>0</v>
      </c>
      <c r="M5707" s="327">
        <v>0</v>
      </c>
      <c r="N5707" s="326" t="s">
        <v>7279</v>
      </c>
    </row>
    <row r="5708" spans="2:14" ht="15" hidden="1" x14ac:dyDescent="0.25">
      <c r="B5708" s="324" t="s">
        <v>19817</v>
      </c>
      <c r="C5708" s="324" t="s">
        <v>1255</v>
      </c>
      <c r="D5708" s="324" t="s">
        <v>17019</v>
      </c>
      <c r="E5708" s="324" t="s">
        <v>19818</v>
      </c>
      <c r="F5708" s="324" t="s">
        <v>801</v>
      </c>
      <c r="G5708" s="324" t="s">
        <v>896</v>
      </c>
      <c r="H5708" s="324" t="s">
        <v>6249</v>
      </c>
      <c r="I5708" s="325">
        <v>0</v>
      </c>
      <c r="J5708" s="325">
        <v>0</v>
      </c>
      <c r="K5708" s="325">
        <v>0</v>
      </c>
      <c r="L5708" s="325">
        <v>0</v>
      </c>
      <c r="M5708" s="325">
        <v>0</v>
      </c>
      <c r="N5708" s="324" t="s">
        <v>7279</v>
      </c>
    </row>
    <row r="5709" spans="2:14" ht="15" hidden="1" x14ac:dyDescent="0.25">
      <c r="B5709" s="326" t="s">
        <v>19819</v>
      </c>
      <c r="C5709" s="326" t="s">
        <v>1255</v>
      </c>
      <c r="D5709" s="326" t="s">
        <v>17019</v>
      </c>
      <c r="E5709" s="326" t="s">
        <v>19820</v>
      </c>
      <c r="F5709" s="326" t="s">
        <v>801</v>
      </c>
      <c r="G5709" s="326" t="s">
        <v>896</v>
      </c>
      <c r="H5709" s="326" t="s">
        <v>6249</v>
      </c>
      <c r="I5709" s="327">
        <v>0</v>
      </c>
      <c r="J5709" s="327">
        <v>0</v>
      </c>
      <c r="K5709" s="327">
        <v>0</v>
      </c>
      <c r="L5709" s="327">
        <v>0</v>
      </c>
      <c r="M5709" s="327">
        <v>0</v>
      </c>
      <c r="N5709" s="326" t="s">
        <v>7279</v>
      </c>
    </row>
    <row r="5710" spans="2:14" ht="15" hidden="1" x14ac:dyDescent="0.25">
      <c r="B5710" s="324" t="s">
        <v>19821</v>
      </c>
      <c r="C5710" s="324" t="s">
        <v>1255</v>
      </c>
      <c r="D5710" s="324" t="s">
        <v>17019</v>
      </c>
      <c r="E5710" s="324" t="s">
        <v>19822</v>
      </c>
      <c r="F5710" s="324" t="s">
        <v>801</v>
      </c>
      <c r="G5710" s="324" t="s">
        <v>896</v>
      </c>
      <c r="H5710" s="324" t="s">
        <v>6249</v>
      </c>
      <c r="I5710" s="325">
        <v>0</v>
      </c>
      <c r="J5710" s="325">
        <v>0</v>
      </c>
      <c r="K5710" s="325">
        <v>0</v>
      </c>
      <c r="L5710" s="325">
        <v>0</v>
      </c>
      <c r="M5710" s="325">
        <v>0</v>
      </c>
      <c r="N5710" s="324" t="s">
        <v>7279</v>
      </c>
    </row>
    <row r="5711" spans="2:14" ht="15" hidden="1" x14ac:dyDescent="0.25">
      <c r="B5711" s="326" t="s">
        <v>19823</v>
      </c>
      <c r="C5711" s="326" t="s">
        <v>1255</v>
      </c>
      <c r="D5711" s="326" t="s">
        <v>17019</v>
      </c>
      <c r="E5711" s="326" t="s">
        <v>19824</v>
      </c>
      <c r="F5711" s="326" t="s">
        <v>801</v>
      </c>
      <c r="G5711" s="326" t="s">
        <v>896</v>
      </c>
      <c r="H5711" s="326" t="s">
        <v>6249</v>
      </c>
      <c r="I5711" s="327">
        <v>0</v>
      </c>
      <c r="J5711" s="327">
        <v>0</v>
      </c>
      <c r="K5711" s="327">
        <v>0</v>
      </c>
      <c r="L5711" s="327">
        <v>0</v>
      </c>
      <c r="M5711" s="327">
        <v>0</v>
      </c>
      <c r="N5711" s="326" t="s">
        <v>7279</v>
      </c>
    </row>
    <row r="5712" spans="2:14" ht="15" hidden="1" x14ac:dyDescent="0.25">
      <c r="B5712" s="324" t="s">
        <v>19825</v>
      </c>
      <c r="C5712" s="324" t="s">
        <v>1255</v>
      </c>
      <c r="D5712" s="324" t="s">
        <v>17019</v>
      </c>
      <c r="E5712" s="324" t="s">
        <v>19826</v>
      </c>
      <c r="F5712" s="324" t="s">
        <v>801</v>
      </c>
      <c r="G5712" s="324" t="s">
        <v>896</v>
      </c>
      <c r="H5712" s="324" t="s">
        <v>6249</v>
      </c>
      <c r="I5712" s="325">
        <v>0</v>
      </c>
      <c r="J5712" s="325">
        <v>0</v>
      </c>
      <c r="K5712" s="325">
        <v>0</v>
      </c>
      <c r="L5712" s="325">
        <v>0</v>
      </c>
      <c r="M5712" s="325">
        <v>0</v>
      </c>
      <c r="N5712" s="324" t="s">
        <v>7279</v>
      </c>
    </row>
    <row r="5713" spans="2:14" ht="15" hidden="1" x14ac:dyDescent="0.25">
      <c r="B5713" s="326" t="s">
        <v>19827</v>
      </c>
      <c r="C5713" s="326" t="s">
        <v>1255</v>
      </c>
      <c r="D5713" s="326" t="s">
        <v>17019</v>
      </c>
      <c r="E5713" s="326" t="s">
        <v>19828</v>
      </c>
      <c r="F5713" s="326" t="s">
        <v>801</v>
      </c>
      <c r="G5713" s="326" t="s">
        <v>896</v>
      </c>
      <c r="H5713" s="326" t="s">
        <v>6249</v>
      </c>
      <c r="I5713" s="327">
        <v>0</v>
      </c>
      <c r="J5713" s="327">
        <v>0</v>
      </c>
      <c r="K5713" s="327">
        <v>0</v>
      </c>
      <c r="L5713" s="327">
        <v>0</v>
      </c>
      <c r="M5713" s="327">
        <v>0</v>
      </c>
      <c r="N5713" s="326" t="s">
        <v>7279</v>
      </c>
    </row>
    <row r="5714" spans="2:14" ht="15" hidden="1" x14ac:dyDescent="0.25">
      <c r="B5714" s="324" t="s">
        <v>19829</v>
      </c>
      <c r="C5714" s="324" t="s">
        <v>1255</v>
      </c>
      <c r="D5714" s="324" t="s">
        <v>17019</v>
      </c>
      <c r="E5714" s="324" t="s">
        <v>19830</v>
      </c>
      <c r="F5714" s="324" t="s">
        <v>801</v>
      </c>
      <c r="G5714" s="324" t="s">
        <v>896</v>
      </c>
      <c r="H5714" s="324" t="s">
        <v>6249</v>
      </c>
      <c r="I5714" s="325">
        <v>0</v>
      </c>
      <c r="J5714" s="325">
        <v>0</v>
      </c>
      <c r="K5714" s="325">
        <v>0</v>
      </c>
      <c r="L5714" s="325">
        <v>0</v>
      </c>
      <c r="M5714" s="325">
        <v>0</v>
      </c>
      <c r="N5714" s="324" t="s">
        <v>7279</v>
      </c>
    </row>
    <row r="5715" spans="2:14" ht="15" hidden="1" x14ac:dyDescent="0.25">
      <c r="B5715" s="326" t="s">
        <v>19831</v>
      </c>
      <c r="C5715" s="326" t="s">
        <v>1255</v>
      </c>
      <c r="D5715" s="326" t="s">
        <v>17019</v>
      </c>
      <c r="E5715" s="326" t="s">
        <v>19832</v>
      </c>
      <c r="F5715" s="326" t="s">
        <v>801</v>
      </c>
      <c r="G5715" s="326" t="s">
        <v>896</v>
      </c>
      <c r="H5715" s="326" t="s">
        <v>6249</v>
      </c>
      <c r="I5715" s="327">
        <v>0</v>
      </c>
      <c r="J5715" s="327">
        <v>0</v>
      </c>
      <c r="K5715" s="327">
        <v>0</v>
      </c>
      <c r="L5715" s="327">
        <v>0</v>
      </c>
      <c r="M5715" s="327">
        <v>0</v>
      </c>
      <c r="N5715" s="326" t="s">
        <v>7279</v>
      </c>
    </row>
    <row r="5716" spans="2:14" ht="15" hidden="1" x14ac:dyDescent="0.25">
      <c r="B5716" s="324" t="s">
        <v>19833</v>
      </c>
      <c r="C5716" s="324" t="s">
        <v>1255</v>
      </c>
      <c r="D5716" s="324" t="s">
        <v>17019</v>
      </c>
      <c r="E5716" s="324" t="s">
        <v>19834</v>
      </c>
      <c r="F5716" s="324" t="s">
        <v>801</v>
      </c>
      <c r="G5716" s="324" t="s">
        <v>896</v>
      </c>
      <c r="H5716" s="324" t="s">
        <v>6249</v>
      </c>
      <c r="I5716" s="325">
        <v>0</v>
      </c>
      <c r="J5716" s="325">
        <v>0</v>
      </c>
      <c r="K5716" s="325">
        <v>0</v>
      </c>
      <c r="L5716" s="325">
        <v>0</v>
      </c>
      <c r="M5716" s="325">
        <v>0</v>
      </c>
      <c r="N5716" s="324" t="s">
        <v>7279</v>
      </c>
    </row>
    <row r="5717" spans="2:14" ht="15" hidden="1" x14ac:dyDescent="0.25">
      <c r="B5717" s="326" t="s">
        <v>19835</v>
      </c>
      <c r="C5717" s="326" t="s">
        <v>1255</v>
      </c>
      <c r="D5717" s="326" t="s">
        <v>17019</v>
      </c>
      <c r="E5717" s="326" t="s">
        <v>19836</v>
      </c>
      <c r="F5717" s="326" t="s">
        <v>801</v>
      </c>
      <c r="G5717" s="326" t="s">
        <v>896</v>
      </c>
      <c r="H5717" s="326" t="s">
        <v>6249</v>
      </c>
      <c r="I5717" s="327">
        <v>0</v>
      </c>
      <c r="J5717" s="327">
        <v>0</v>
      </c>
      <c r="K5717" s="327">
        <v>0</v>
      </c>
      <c r="L5717" s="327">
        <v>0</v>
      </c>
      <c r="M5717" s="327">
        <v>0</v>
      </c>
      <c r="N5717" s="326" t="s">
        <v>7279</v>
      </c>
    </row>
    <row r="5718" spans="2:14" ht="15" hidden="1" x14ac:dyDescent="0.25">
      <c r="B5718" s="324" t="s">
        <v>19837</v>
      </c>
      <c r="C5718" s="324" t="s">
        <v>1255</v>
      </c>
      <c r="D5718" s="324" t="s">
        <v>17019</v>
      </c>
      <c r="E5718" s="324" t="s">
        <v>19838</v>
      </c>
      <c r="F5718" s="324" t="s">
        <v>801</v>
      </c>
      <c r="G5718" s="324" t="s">
        <v>896</v>
      </c>
      <c r="H5718" s="324" t="s">
        <v>6249</v>
      </c>
      <c r="I5718" s="325">
        <v>0</v>
      </c>
      <c r="J5718" s="325">
        <v>0</v>
      </c>
      <c r="K5718" s="325">
        <v>0</v>
      </c>
      <c r="L5718" s="325">
        <v>0</v>
      </c>
      <c r="M5718" s="325">
        <v>0</v>
      </c>
      <c r="N5718" s="324" t="s">
        <v>7279</v>
      </c>
    </row>
    <row r="5719" spans="2:14" ht="15" hidden="1" x14ac:dyDescent="0.25">
      <c r="B5719" s="326" t="s">
        <v>19839</v>
      </c>
      <c r="C5719" s="326" t="s">
        <v>1255</v>
      </c>
      <c r="D5719" s="326" t="s">
        <v>17019</v>
      </c>
      <c r="E5719" s="326" t="s">
        <v>19840</v>
      </c>
      <c r="F5719" s="326" t="s">
        <v>2327</v>
      </c>
      <c r="G5719" s="326" t="s">
        <v>896</v>
      </c>
      <c r="H5719" s="326" t="s">
        <v>6249</v>
      </c>
      <c r="I5719" s="327">
        <v>0</v>
      </c>
      <c r="J5719" s="327">
        <v>0</v>
      </c>
      <c r="K5719" s="327">
        <v>0</v>
      </c>
      <c r="L5719" s="327">
        <v>0</v>
      </c>
      <c r="M5719" s="327">
        <v>0</v>
      </c>
      <c r="N5719" s="326" t="s">
        <v>7279</v>
      </c>
    </row>
    <row r="5720" spans="2:14" ht="15" hidden="1" x14ac:dyDescent="0.25">
      <c r="B5720" s="324" t="s">
        <v>19841</v>
      </c>
      <c r="C5720" s="324" t="s">
        <v>1255</v>
      </c>
      <c r="D5720" s="324" t="s">
        <v>17019</v>
      </c>
      <c r="E5720" s="324" t="s">
        <v>19842</v>
      </c>
      <c r="F5720" s="324" t="s">
        <v>801</v>
      </c>
      <c r="G5720" s="324" t="s">
        <v>896</v>
      </c>
      <c r="H5720" s="324" t="s">
        <v>6249</v>
      </c>
      <c r="I5720" s="325">
        <v>0</v>
      </c>
      <c r="J5720" s="325">
        <v>0</v>
      </c>
      <c r="K5720" s="325">
        <v>0</v>
      </c>
      <c r="L5720" s="325">
        <v>0</v>
      </c>
      <c r="M5720" s="325">
        <v>0</v>
      </c>
      <c r="N5720" s="324" t="s">
        <v>7279</v>
      </c>
    </row>
    <row r="5721" spans="2:14" ht="15" hidden="1" x14ac:dyDescent="0.25">
      <c r="B5721" s="326" t="s">
        <v>19843</v>
      </c>
      <c r="C5721" s="326" t="s">
        <v>1255</v>
      </c>
      <c r="D5721" s="326" t="s">
        <v>17019</v>
      </c>
      <c r="E5721" s="326" t="s">
        <v>19844</v>
      </c>
      <c r="F5721" s="326" t="s">
        <v>801</v>
      </c>
      <c r="G5721" s="326" t="s">
        <v>896</v>
      </c>
      <c r="H5721" s="326" t="s">
        <v>6249</v>
      </c>
      <c r="I5721" s="327">
        <v>0</v>
      </c>
      <c r="J5721" s="327">
        <v>0</v>
      </c>
      <c r="K5721" s="327">
        <v>0</v>
      </c>
      <c r="L5721" s="327">
        <v>0</v>
      </c>
      <c r="M5721" s="327">
        <v>0</v>
      </c>
      <c r="N5721" s="326" t="s">
        <v>7279</v>
      </c>
    </row>
    <row r="5722" spans="2:14" ht="15" hidden="1" x14ac:dyDescent="0.25">
      <c r="B5722" s="324" t="s">
        <v>19845</v>
      </c>
      <c r="C5722" s="324" t="s">
        <v>1255</v>
      </c>
      <c r="D5722" s="324" t="s">
        <v>17019</v>
      </c>
      <c r="E5722" s="324" t="s">
        <v>19846</v>
      </c>
      <c r="F5722" s="324" t="s">
        <v>801</v>
      </c>
      <c r="G5722" s="324" t="s">
        <v>896</v>
      </c>
      <c r="H5722" s="324" t="s">
        <v>6249</v>
      </c>
      <c r="I5722" s="325">
        <v>0</v>
      </c>
      <c r="J5722" s="325">
        <v>0</v>
      </c>
      <c r="K5722" s="325">
        <v>0</v>
      </c>
      <c r="L5722" s="325">
        <v>0</v>
      </c>
      <c r="M5722" s="325">
        <v>0</v>
      </c>
      <c r="N5722" s="324" t="s">
        <v>7279</v>
      </c>
    </row>
    <row r="5723" spans="2:14" ht="15" hidden="1" x14ac:dyDescent="0.25">
      <c r="B5723" s="326" t="s">
        <v>19847</v>
      </c>
      <c r="C5723" s="326" t="s">
        <v>1255</v>
      </c>
      <c r="D5723" s="326" t="s">
        <v>17019</v>
      </c>
      <c r="E5723" s="326" t="s">
        <v>19848</v>
      </c>
      <c r="F5723" s="326" t="s">
        <v>801</v>
      </c>
      <c r="G5723" s="326" t="s">
        <v>896</v>
      </c>
      <c r="H5723" s="326" t="s">
        <v>6249</v>
      </c>
      <c r="I5723" s="327">
        <v>0</v>
      </c>
      <c r="J5723" s="327">
        <v>0</v>
      </c>
      <c r="K5723" s="327">
        <v>0</v>
      </c>
      <c r="L5723" s="327">
        <v>0</v>
      </c>
      <c r="M5723" s="327">
        <v>0</v>
      </c>
      <c r="N5723" s="326" t="s">
        <v>7279</v>
      </c>
    </row>
    <row r="5724" spans="2:14" ht="15" hidden="1" x14ac:dyDescent="0.25">
      <c r="B5724" s="324" t="s">
        <v>19849</v>
      </c>
      <c r="C5724" s="324" t="s">
        <v>1255</v>
      </c>
      <c r="D5724" s="324" t="s">
        <v>17019</v>
      </c>
      <c r="E5724" s="324" t="s">
        <v>19850</v>
      </c>
      <c r="F5724" s="324" t="s">
        <v>801</v>
      </c>
      <c r="G5724" s="324" t="s">
        <v>896</v>
      </c>
      <c r="H5724" s="324" t="s">
        <v>6249</v>
      </c>
      <c r="I5724" s="325">
        <v>0</v>
      </c>
      <c r="J5724" s="325">
        <v>0</v>
      </c>
      <c r="K5724" s="325">
        <v>0</v>
      </c>
      <c r="L5724" s="325">
        <v>0</v>
      </c>
      <c r="M5724" s="325">
        <v>0</v>
      </c>
      <c r="N5724" s="324" t="s">
        <v>7279</v>
      </c>
    </row>
    <row r="5725" spans="2:14" ht="15" hidden="1" x14ac:dyDescent="0.25">
      <c r="B5725" s="326" t="s">
        <v>19851</v>
      </c>
      <c r="C5725" s="326" t="s">
        <v>1255</v>
      </c>
      <c r="D5725" s="326" t="s">
        <v>17019</v>
      </c>
      <c r="E5725" s="326" t="s">
        <v>19852</v>
      </c>
      <c r="F5725" s="326" t="s">
        <v>801</v>
      </c>
      <c r="G5725" s="326" t="s">
        <v>896</v>
      </c>
      <c r="H5725" s="326" t="s">
        <v>6249</v>
      </c>
      <c r="I5725" s="327">
        <v>0</v>
      </c>
      <c r="J5725" s="327">
        <v>0</v>
      </c>
      <c r="K5725" s="327">
        <v>0</v>
      </c>
      <c r="L5725" s="327">
        <v>0</v>
      </c>
      <c r="M5725" s="327">
        <v>0</v>
      </c>
      <c r="N5725" s="326" t="s">
        <v>7279</v>
      </c>
    </row>
    <row r="5726" spans="2:14" ht="15" hidden="1" x14ac:dyDescent="0.25">
      <c r="B5726" s="324" t="s">
        <v>19853</v>
      </c>
      <c r="C5726" s="324" t="s">
        <v>1255</v>
      </c>
      <c r="D5726" s="324" t="s">
        <v>17019</v>
      </c>
      <c r="E5726" s="324" t="s">
        <v>19854</v>
      </c>
      <c r="F5726" s="324" t="s">
        <v>801</v>
      </c>
      <c r="G5726" s="324" t="s">
        <v>896</v>
      </c>
      <c r="H5726" s="324" t="s">
        <v>6249</v>
      </c>
      <c r="I5726" s="325">
        <v>0</v>
      </c>
      <c r="J5726" s="325">
        <v>0</v>
      </c>
      <c r="K5726" s="325">
        <v>0</v>
      </c>
      <c r="L5726" s="325">
        <v>0</v>
      </c>
      <c r="M5726" s="325">
        <v>0</v>
      </c>
      <c r="N5726" s="324" t="s">
        <v>7279</v>
      </c>
    </row>
    <row r="5727" spans="2:14" ht="15" hidden="1" x14ac:dyDescent="0.25">
      <c r="B5727" s="326" t="s">
        <v>19855</v>
      </c>
      <c r="C5727" s="326" t="s">
        <v>1255</v>
      </c>
      <c r="D5727" s="326" t="s">
        <v>17019</v>
      </c>
      <c r="E5727" s="326" t="s">
        <v>19856</v>
      </c>
      <c r="F5727" s="326" t="s">
        <v>801</v>
      </c>
      <c r="G5727" s="326" t="s">
        <v>896</v>
      </c>
      <c r="H5727" s="326" t="s">
        <v>6249</v>
      </c>
      <c r="I5727" s="327">
        <v>0</v>
      </c>
      <c r="J5727" s="327">
        <v>0</v>
      </c>
      <c r="K5727" s="327">
        <v>0</v>
      </c>
      <c r="L5727" s="327">
        <v>0</v>
      </c>
      <c r="M5727" s="327">
        <v>0</v>
      </c>
      <c r="N5727" s="326" t="s">
        <v>7279</v>
      </c>
    </row>
    <row r="5728" spans="2:14" ht="15" hidden="1" x14ac:dyDescent="0.25">
      <c r="B5728" s="324" t="s">
        <v>19857</v>
      </c>
      <c r="C5728" s="324" t="s">
        <v>1255</v>
      </c>
      <c r="D5728" s="324" t="s">
        <v>17019</v>
      </c>
      <c r="E5728" s="324" t="s">
        <v>19858</v>
      </c>
      <c r="F5728" s="324" t="s">
        <v>801</v>
      </c>
      <c r="G5728" s="324" t="s">
        <v>896</v>
      </c>
      <c r="H5728" s="324" t="s">
        <v>6249</v>
      </c>
      <c r="I5728" s="325">
        <v>0</v>
      </c>
      <c r="J5728" s="325">
        <v>0</v>
      </c>
      <c r="K5728" s="325">
        <v>0</v>
      </c>
      <c r="L5728" s="325">
        <v>0</v>
      </c>
      <c r="M5728" s="325">
        <v>0</v>
      </c>
      <c r="N5728" s="324" t="s">
        <v>7279</v>
      </c>
    </row>
    <row r="5729" spans="2:14" ht="15" hidden="1" x14ac:dyDescent="0.25">
      <c r="B5729" s="326" t="s">
        <v>19859</v>
      </c>
      <c r="C5729" s="326" t="s">
        <v>1255</v>
      </c>
      <c r="D5729" s="326" t="s">
        <v>17019</v>
      </c>
      <c r="E5729" s="326" t="s">
        <v>19860</v>
      </c>
      <c r="F5729" s="326" t="s">
        <v>801</v>
      </c>
      <c r="G5729" s="326" t="s">
        <v>896</v>
      </c>
      <c r="H5729" s="326" t="s">
        <v>6249</v>
      </c>
      <c r="I5729" s="327">
        <v>0</v>
      </c>
      <c r="J5729" s="327">
        <v>0</v>
      </c>
      <c r="K5729" s="327">
        <v>0</v>
      </c>
      <c r="L5729" s="327">
        <v>0</v>
      </c>
      <c r="M5729" s="327">
        <v>0</v>
      </c>
      <c r="N5729" s="326" t="s">
        <v>7279</v>
      </c>
    </row>
    <row r="5730" spans="2:14" ht="15" hidden="1" x14ac:dyDescent="0.25">
      <c r="B5730" s="324" t="s">
        <v>19861</v>
      </c>
      <c r="C5730" s="324" t="s">
        <v>1255</v>
      </c>
      <c r="D5730" s="324" t="s">
        <v>17019</v>
      </c>
      <c r="E5730" s="324" t="s">
        <v>19862</v>
      </c>
      <c r="F5730" s="324" t="s">
        <v>801</v>
      </c>
      <c r="G5730" s="324" t="s">
        <v>896</v>
      </c>
      <c r="H5730" s="324" t="s">
        <v>6249</v>
      </c>
      <c r="I5730" s="325">
        <v>0</v>
      </c>
      <c r="J5730" s="325">
        <v>0</v>
      </c>
      <c r="K5730" s="325">
        <v>0</v>
      </c>
      <c r="L5730" s="325">
        <v>0</v>
      </c>
      <c r="M5730" s="325">
        <v>0</v>
      </c>
      <c r="N5730" s="324" t="s">
        <v>7279</v>
      </c>
    </row>
    <row r="5731" spans="2:14" ht="15" hidden="1" x14ac:dyDescent="0.25">
      <c r="B5731" s="326" t="s">
        <v>19863</v>
      </c>
      <c r="C5731" s="326" t="s">
        <v>1255</v>
      </c>
      <c r="D5731" s="326" t="s">
        <v>17019</v>
      </c>
      <c r="E5731" s="326" t="s">
        <v>19864</v>
      </c>
      <c r="F5731" s="326" t="s">
        <v>801</v>
      </c>
      <c r="G5731" s="326" t="s">
        <v>896</v>
      </c>
      <c r="H5731" s="326" t="s">
        <v>6249</v>
      </c>
      <c r="I5731" s="327">
        <v>0</v>
      </c>
      <c r="J5731" s="327">
        <v>0</v>
      </c>
      <c r="K5731" s="327">
        <v>0</v>
      </c>
      <c r="L5731" s="327">
        <v>0</v>
      </c>
      <c r="M5731" s="327">
        <v>0</v>
      </c>
      <c r="N5731" s="326" t="s">
        <v>7279</v>
      </c>
    </row>
    <row r="5732" spans="2:14" ht="15" hidden="1" x14ac:dyDescent="0.25">
      <c r="B5732" s="324" t="s">
        <v>19865</v>
      </c>
      <c r="C5732" s="324" t="s">
        <v>1255</v>
      </c>
      <c r="D5732" s="324" t="s">
        <v>17019</v>
      </c>
      <c r="E5732" s="324" t="s">
        <v>19866</v>
      </c>
      <c r="F5732" s="324" t="s">
        <v>801</v>
      </c>
      <c r="G5732" s="324" t="s">
        <v>896</v>
      </c>
      <c r="H5732" s="324" t="s">
        <v>6249</v>
      </c>
      <c r="I5732" s="325">
        <v>0</v>
      </c>
      <c r="J5732" s="325">
        <v>0</v>
      </c>
      <c r="K5732" s="325">
        <v>0</v>
      </c>
      <c r="L5732" s="325">
        <v>0</v>
      </c>
      <c r="M5732" s="325">
        <v>0</v>
      </c>
      <c r="N5732" s="324" t="s">
        <v>7279</v>
      </c>
    </row>
    <row r="5733" spans="2:14" ht="15" hidden="1" x14ac:dyDescent="0.25">
      <c r="B5733" s="326" t="s">
        <v>19867</v>
      </c>
      <c r="C5733" s="326" t="s">
        <v>1255</v>
      </c>
      <c r="D5733" s="326" t="s">
        <v>17019</v>
      </c>
      <c r="E5733" s="326" t="s">
        <v>19868</v>
      </c>
      <c r="F5733" s="326" t="s">
        <v>801</v>
      </c>
      <c r="G5733" s="326" t="s">
        <v>896</v>
      </c>
      <c r="H5733" s="326" t="s">
        <v>6249</v>
      </c>
      <c r="I5733" s="327">
        <v>0</v>
      </c>
      <c r="J5733" s="327">
        <v>0</v>
      </c>
      <c r="K5733" s="327">
        <v>0</v>
      </c>
      <c r="L5733" s="327">
        <v>0</v>
      </c>
      <c r="M5733" s="327">
        <v>0</v>
      </c>
      <c r="N5733" s="326" t="s">
        <v>7279</v>
      </c>
    </row>
    <row r="5734" spans="2:14" ht="15" hidden="1" x14ac:dyDescent="0.25">
      <c r="B5734" s="324" t="s">
        <v>19869</v>
      </c>
      <c r="C5734" s="324" t="s">
        <v>1255</v>
      </c>
      <c r="D5734" s="324" t="s">
        <v>17019</v>
      </c>
      <c r="E5734" s="324" t="s">
        <v>19870</v>
      </c>
      <c r="F5734" s="324" t="s">
        <v>801</v>
      </c>
      <c r="G5734" s="324" t="s">
        <v>896</v>
      </c>
      <c r="H5734" s="324" t="s">
        <v>6249</v>
      </c>
      <c r="I5734" s="325">
        <v>0</v>
      </c>
      <c r="J5734" s="325">
        <v>0</v>
      </c>
      <c r="K5734" s="325">
        <v>0</v>
      </c>
      <c r="L5734" s="325">
        <v>0</v>
      </c>
      <c r="M5734" s="325">
        <v>0</v>
      </c>
      <c r="N5734" s="324" t="s">
        <v>7279</v>
      </c>
    </row>
    <row r="5735" spans="2:14" ht="15" hidden="1" x14ac:dyDescent="0.25">
      <c r="B5735" s="326" t="s">
        <v>19871</v>
      </c>
      <c r="C5735" s="326" t="s">
        <v>1255</v>
      </c>
      <c r="D5735" s="326" t="s">
        <v>17019</v>
      </c>
      <c r="E5735" s="326" t="s">
        <v>19872</v>
      </c>
      <c r="F5735" s="326" t="s">
        <v>801</v>
      </c>
      <c r="G5735" s="326" t="s">
        <v>896</v>
      </c>
      <c r="H5735" s="326" t="s">
        <v>6249</v>
      </c>
      <c r="I5735" s="327">
        <v>0</v>
      </c>
      <c r="J5735" s="327">
        <v>0</v>
      </c>
      <c r="K5735" s="327">
        <v>0</v>
      </c>
      <c r="L5735" s="327">
        <v>0</v>
      </c>
      <c r="M5735" s="327">
        <v>0</v>
      </c>
      <c r="N5735" s="326" t="s">
        <v>7279</v>
      </c>
    </row>
    <row r="5736" spans="2:14" ht="15" hidden="1" x14ac:dyDescent="0.25">
      <c r="B5736" s="324" t="s">
        <v>19873</v>
      </c>
      <c r="C5736" s="324" t="s">
        <v>1255</v>
      </c>
      <c r="D5736" s="324" t="s">
        <v>17019</v>
      </c>
      <c r="E5736" s="324" t="s">
        <v>19874</v>
      </c>
      <c r="F5736" s="324" t="s">
        <v>801</v>
      </c>
      <c r="G5736" s="324" t="s">
        <v>896</v>
      </c>
      <c r="H5736" s="324" t="s">
        <v>6249</v>
      </c>
      <c r="I5736" s="325">
        <v>0</v>
      </c>
      <c r="J5736" s="325">
        <v>0</v>
      </c>
      <c r="K5736" s="325">
        <v>0</v>
      </c>
      <c r="L5736" s="325">
        <v>0</v>
      </c>
      <c r="M5736" s="325">
        <v>0</v>
      </c>
      <c r="N5736" s="324" t="s">
        <v>7279</v>
      </c>
    </row>
    <row r="5737" spans="2:14" ht="15" hidden="1" x14ac:dyDescent="0.25">
      <c r="B5737" s="326" t="s">
        <v>19875</v>
      </c>
      <c r="C5737" s="326" t="s">
        <v>1255</v>
      </c>
      <c r="D5737" s="326" t="s">
        <v>17019</v>
      </c>
      <c r="E5737" s="326" t="s">
        <v>19876</v>
      </c>
      <c r="F5737" s="326" t="s">
        <v>801</v>
      </c>
      <c r="G5737" s="326" t="s">
        <v>896</v>
      </c>
      <c r="H5737" s="326" t="s">
        <v>6249</v>
      </c>
      <c r="I5737" s="327">
        <v>0</v>
      </c>
      <c r="J5737" s="327">
        <v>0</v>
      </c>
      <c r="K5737" s="327">
        <v>0</v>
      </c>
      <c r="L5737" s="327">
        <v>0</v>
      </c>
      <c r="M5737" s="327">
        <v>0</v>
      </c>
      <c r="N5737" s="326" t="s">
        <v>7279</v>
      </c>
    </row>
    <row r="5738" spans="2:14" ht="15" hidden="1" x14ac:dyDescent="0.25">
      <c r="B5738" s="324" t="s">
        <v>19877</v>
      </c>
      <c r="C5738" s="324" t="s">
        <v>1255</v>
      </c>
      <c r="D5738" s="324" t="s">
        <v>17019</v>
      </c>
      <c r="E5738" s="324" t="s">
        <v>19878</v>
      </c>
      <c r="F5738" s="324" t="s">
        <v>801</v>
      </c>
      <c r="G5738" s="324" t="s">
        <v>896</v>
      </c>
      <c r="H5738" s="324" t="s">
        <v>6249</v>
      </c>
      <c r="I5738" s="325">
        <v>0</v>
      </c>
      <c r="J5738" s="325">
        <v>0</v>
      </c>
      <c r="K5738" s="325">
        <v>0</v>
      </c>
      <c r="L5738" s="325">
        <v>0</v>
      </c>
      <c r="M5738" s="325">
        <v>0</v>
      </c>
      <c r="N5738" s="324" t="s">
        <v>7279</v>
      </c>
    </row>
    <row r="5739" spans="2:14" ht="15" hidden="1" x14ac:dyDescent="0.25">
      <c r="B5739" s="326" t="s">
        <v>19879</v>
      </c>
      <c r="C5739" s="326" t="s">
        <v>1255</v>
      </c>
      <c r="D5739" s="326" t="s">
        <v>17019</v>
      </c>
      <c r="E5739" s="326" t="s">
        <v>19880</v>
      </c>
      <c r="F5739" s="326" t="s">
        <v>801</v>
      </c>
      <c r="G5739" s="326" t="s">
        <v>896</v>
      </c>
      <c r="H5739" s="326" t="s">
        <v>6249</v>
      </c>
      <c r="I5739" s="327">
        <v>0</v>
      </c>
      <c r="J5739" s="327">
        <v>0</v>
      </c>
      <c r="K5739" s="327">
        <v>0</v>
      </c>
      <c r="L5739" s="327">
        <v>0</v>
      </c>
      <c r="M5739" s="327">
        <v>0</v>
      </c>
      <c r="N5739" s="326" t="s">
        <v>7279</v>
      </c>
    </row>
    <row r="5740" spans="2:14" ht="15" hidden="1" x14ac:dyDescent="0.25">
      <c r="B5740" s="324" t="s">
        <v>19881</v>
      </c>
      <c r="C5740" s="324" t="s">
        <v>1255</v>
      </c>
      <c r="D5740" s="324" t="s">
        <v>17019</v>
      </c>
      <c r="E5740" s="324" t="s">
        <v>19882</v>
      </c>
      <c r="F5740" s="324" t="s">
        <v>801</v>
      </c>
      <c r="G5740" s="324" t="s">
        <v>896</v>
      </c>
      <c r="H5740" s="324" t="s">
        <v>6249</v>
      </c>
      <c r="I5740" s="325">
        <v>0</v>
      </c>
      <c r="J5740" s="325">
        <v>0</v>
      </c>
      <c r="K5740" s="325">
        <v>0</v>
      </c>
      <c r="L5740" s="325">
        <v>0</v>
      </c>
      <c r="M5740" s="325">
        <v>0</v>
      </c>
      <c r="N5740" s="324" t="s">
        <v>7279</v>
      </c>
    </row>
    <row r="5741" spans="2:14" ht="15" hidden="1" x14ac:dyDescent="0.25">
      <c r="B5741" s="326" t="s">
        <v>19883</v>
      </c>
      <c r="C5741" s="326" t="s">
        <v>1255</v>
      </c>
      <c r="D5741" s="326" t="s">
        <v>17019</v>
      </c>
      <c r="E5741" s="326" t="s">
        <v>19884</v>
      </c>
      <c r="F5741" s="326" t="s">
        <v>801</v>
      </c>
      <c r="G5741" s="326" t="s">
        <v>896</v>
      </c>
      <c r="H5741" s="326" t="s">
        <v>6249</v>
      </c>
      <c r="I5741" s="327">
        <v>0</v>
      </c>
      <c r="J5741" s="327">
        <v>0</v>
      </c>
      <c r="K5741" s="327">
        <v>0</v>
      </c>
      <c r="L5741" s="327">
        <v>0</v>
      </c>
      <c r="M5741" s="327">
        <v>0</v>
      </c>
      <c r="N5741" s="326" t="s">
        <v>7279</v>
      </c>
    </row>
    <row r="5742" spans="2:14" ht="15" hidden="1" x14ac:dyDescent="0.25">
      <c r="B5742" s="324" t="s">
        <v>19885</v>
      </c>
      <c r="C5742" s="324" t="s">
        <v>1255</v>
      </c>
      <c r="D5742" s="324" t="s">
        <v>17019</v>
      </c>
      <c r="E5742" s="324" t="s">
        <v>19886</v>
      </c>
      <c r="F5742" s="324" t="s">
        <v>801</v>
      </c>
      <c r="G5742" s="324" t="s">
        <v>896</v>
      </c>
      <c r="H5742" s="324" t="s">
        <v>6249</v>
      </c>
      <c r="I5742" s="325">
        <v>0</v>
      </c>
      <c r="J5742" s="325">
        <v>0</v>
      </c>
      <c r="K5742" s="325">
        <v>0</v>
      </c>
      <c r="L5742" s="325">
        <v>0</v>
      </c>
      <c r="M5742" s="325">
        <v>0</v>
      </c>
      <c r="N5742" s="324" t="s">
        <v>7279</v>
      </c>
    </row>
    <row r="5743" spans="2:14" ht="15" hidden="1" x14ac:dyDescent="0.25">
      <c r="B5743" s="326" t="s">
        <v>19887</v>
      </c>
      <c r="C5743" s="326" t="s">
        <v>1255</v>
      </c>
      <c r="D5743" s="326" t="s">
        <v>17019</v>
      </c>
      <c r="E5743" s="326" t="s">
        <v>19888</v>
      </c>
      <c r="F5743" s="326" t="s">
        <v>801</v>
      </c>
      <c r="G5743" s="326" t="s">
        <v>896</v>
      </c>
      <c r="H5743" s="326" t="s">
        <v>6249</v>
      </c>
      <c r="I5743" s="327">
        <v>0</v>
      </c>
      <c r="J5743" s="327">
        <v>0</v>
      </c>
      <c r="K5743" s="327">
        <v>0</v>
      </c>
      <c r="L5743" s="327">
        <v>0</v>
      </c>
      <c r="M5743" s="327">
        <v>0</v>
      </c>
      <c r="N5743" s="326" t="s">
        <v>7279</v>
      </c>
    </row>
    <row r="5744" spans="2:14" ht="15" hidden="1" x14ac:dyDescent="0.25">
      <c r="B5744" s="324" t="s">
        <v>19889</v>
      </c>
      <c r="C5744" s="324" t="s">
        <v>1255</v>
      </c>
      <c r="D5744" s="324" t="s">
        <v>17019</v>
      </c>
      <c r="E5744" s="324" t="s">
        <v>19890</v>
      </c>
      <c r="F5744" s="324" t="s">
        <v>2327</v>
      </c>
      <c r="G5744" s="324" t="s">
        <v>896</v>
      </c>
      <c r="H5744" s="324" t="s">
        <v>6249</v>
      </c>
      <c r="I5744" s="325">
        <v>0</v>
      </c>
      <c r="J5744" s="325">
        <v>0</v>
      </c>
      <c r="K5744" s="325">
        <v>0</v>
      </c>
      <c r="L5744" s="325">
        <v>0</v>
      </c>
      <c r="M5744" s="325">
        <v>0</v>
      </c>
      <c r="N5744" s="324" t="s">
        <v>7279</v>
      </c>
    </row>
    <row r="5745" spans="2:14" ht="15" hidden="1" x14ac:dyDescent="0.25">
      <c r="B5745" s="326" t="s">
        <v>19891</v>
      </c>
      <c r="C5745" s="326" t="s">
        <v>1255</v>
      </c>
      <c r="D5745" s="326" t="s">
        <v>17019</v>
      </c>
      <c r="E5745" s="326" t="s">
        <v>19892</v>
      </c>
      <c r="F5745" s="326" t="s">
        <v>801</v>
      </c>
      <c r="G5745" s="326" t="s">
        <v>896</v>
      </c>
      <c r="H5745" s="326" t="s">
        <v>6249</v>
      </c>
      <c r="I5745" s="327">
        <v>0</v>
      </c>
      <c r="J5745" s="327">
        <v>0</v>
      </c>
      <c r="K5745" s="327">
        <v>0</v>
      </c>
      <c r="L5745" s="327">
        <v>0</v>
      </c>
      <c r="M5745" s="327">
        <v>0</v>
      </c>
      <c r="N5745" s="326" t="s">
        <v>7279</v>
      </c>
    </row>
    <row r="5746" spans="2:14" ht="15" hidden="1" x14ac:dyDescent="0.25">
      <c r="B5746" s="324" t="s">
        <v>19893</v>
      </c>
      <c r="C5746" s="324" t="s">
        <v>1255</v>
      </c>
      <c r="D5746" s="324" t="s">
        <v>17019</v>
      </c>
      <c r="E5746" s="324" t="s">
        <v>19894</v>
      </c>
      <c r="F5746" s="324" t="s">
        <v>800</v>
      </c>
      <c r="G5746" s="324" t="s">
        <v>896</v>
      </c>
      <c r="H5746" s="324" t="s">
        <v>6249</v>
      </c>
      <c r="I5746" s="325">
        <v>0</v>
      </c>
      <c r="J5746" s="325">
        <v>0</v>
      </c>
      <c r="K5746" s="325">
        <v>0</v>
      </c>
      <c r="L5746" s="325">
        <v>0</v>
      </c>
      <c r="M5746" s="325">
        <v>0</v>
      </c>
      <c r="N5746" s="324" t="s">
        <v>7279</v>
      </c>
    </row>
    <row r="5747" spans="2:14" ht="15" hidden="1" x14ac:dyDescent="0.25">
      <c r="B5747" s="326" t="s">
        <v>19895</v>
      </c>
      <c r="C5747" s="326" t="s">
        <v>1255</v>
      </c>
      <c r="D5747" s="326" t="s">
        <v>17019</v>
      </c>
      <c r="E5747" s="326" t="s">
        <v>19896</v>
      </c>
      <c r="F5747" s="326" t="s">
        <v>2327</v>
      </c>
      <c r="G5747" s="326" t="s">
        <v>896</v>
      </c>
      <c r="H5747" s="326" t="s">
        <v>6249</v>
      </c>
      <c r="I5747" s="327">
        <v>0</v>
      </c>
      <c r="J5747" s="327">
        <v>0</v>
      </c>
      <c r="K5747" s="327">
        <v>0</v>
      </c>
      <c r="L5747" s="327">
        <v>0</v>
      </c>
      <c r="M5747" s="327">
        <v>0</v>
      </c>
      <c r="N5747" s="326" t="s">
        <v>7279</v>
      </c>
    </row>
    <row r="5748" spans="2:14" ht="15" hidden="1" x14ac:dyDescent="0.25">
      <c r="B5748" s="324" t="s">
        <v>19897</v>
      </c>
      <c r="C5748" s="324" t="s">
        <v>1255</v>
      </c>
      <c r="D5748" s="324" t="s">
        <v>17019</v>
      </c>
      <c r="E5748" s="324" t="s">
        <v>19898</v>
      </c>
      <c r="F5748" s="324" t="s">
        <v>801</v>
      </c>
      <c r="G5748" s="324" t="s">
        <v>896</v>
      </c>
      <c r="H5748" s="324" t="s">
        <v>6249</v>
      </c>
      <c r="I5748" s="325">
        <v>0</v>
      </c>
      <c r="J5748" s="325">
        <v>0</v>
      </c>
      <c r="K5748" s="325">
        <v>0</v>
      </c>
      <c r="L5748" s="325">
        <v>0</v>
      </c>
      <c r="M5748" s="325">
        <v>0</v>
      </c>
      <c r="N5748" s="324" t="s">
        <v>7279</v>
      </c>
    </row>
    <row r="5749" spans="2:14" ht="15" hidden="1" x14ac:dyDescent="0.25">
      <c r="B5749" s="326" t="s">
        <v>19899</v>
      </c>
      <c r="C5749" s="326" t="s">
        <v>1255</v>
      </c>
      <c r="D5749" s="326" t="s">
        <v>17019</v>
      </c>
      <c r="E5749" s="326" t="s">
        <v>21883</v>
      </c>
      <c r="F5749" s="326" t="s">
        <v>801</v>
      </c>
      <c r="G5749" s="326" t="s">
        <v>896</v>
      </c>
      <c r="H5749" s="326" t="s">
        <v>6249</v>
      </c>
      <c r="I5749" s="327">
        <v>0</v>
      </c>
      <c r="J5749" s="327">
        <v>0</v>
      </c>
      <c r="K5749" s="327">
        <v>0</v>
      </c>
      <c r="L5749" s="327">
        <v>0</v>
      </c>
      <c r="M5749" s="327">
        <v>0</v>
      </c>
      <c r="N5749" s="326" t="s">
        <v>7279</v>
      </c>
    </row>
    <row r="5750" spans="2:14" ht="15" hidden="1" x14ac:dyDescent="0.25">
      <c r="B5750" s="324" t="s">
        <v>19900</v>
      </c>
      <c r="C5750" s="324" t="s">
        <v>1255</v>
      </c>
      <c r="D5750" s="324" t="s">
        <v>17019</v>
      </c>
      <c r="E5750" s="324" t="s">
        <v>21884</v>
      </c>
      <c r="F5750" s="324" t="s">
        <v>801</v>
      </c>
      <c r="G5750" s="324" t="s">
        <v>896</v>
      </c>
      <c r="H5750" s="324" t="s">
        <v>6249</v>
      </c>
      <c r="I5750" s="325">
        <v>0</v>
      </c>
      <c r="J5750" s="325">
        <v>0</v>
      </c>
      <c r="K5750" s="325">
        <v>0</v>
      </c>
      <c r="L5750" s="325">
        <v>0</v>
      </c>
      <c r="M5750" s="325">
        <v>0</v>
      </c>
      <c r="N5750" s="324" t="s">
        <v>7279</v>
      </c>
    </row>
    <row r="5751" spans="2:14" ht="15" hidden="1" x14ac:dyDescent="0.25">
      <c r="B5751" s="326" t="s">
        <v>19901</v>
      </c>
      <c r="C5751" s="326" t="s">
        <v>1255</v>
      </c>
      <c r="D5751" s="326" t="s">
        <v>17019</v>
      </c>
      <c r="E5751" s="326" t="s">
        <v>21885</v>
      </c>
      <c r="F5751" s="326" t="s">
        <v>801</v>
      </c>
      <c r="G5751" s="326" t="s">
        <v>896</v>
      </c>
      <c r="H5751" s="326" t="s">
        <v>6249</v>
      </c>
      <c r="I5751" s="327">
        <v>0</v>
      </c>
      <c r="J5751" s="327">
        <v>0</v>
      </c>
      <c r="K5751" s="327">
        <v>0</v>
      </c>
      <c r="L5751" s="327">
        <v>0</v>
      </c>
      <c r="M5751" s="327">
        <v>0</v>
      </c>
      <c r="N5751" s="326" t="s">
        <v>7279</v>
      </c>
    </row>
    <row r="5752" spans="2:14" ht="15" hidden="1" x14ac:dyDescent="0.25">
      <c r="B5752" s="324" t="s">
        <v>19902</v>
      </c>
      <c r="C5752" s="324" t="s">
        <v>1255</v>
      </c>
      <c r="D5752" s="324" t="s">
        <v>17019</v>
      </c>
      <c r="E5752" s="324" t="s">
        <v>19903</v>
      </c>
      <c r="F5752" s="324" t="s">
        <v>801</v>
      </c>
      <c r="G5752" s="324" t="s">
        <v>896</v>
      </c>
      <c r="H5752" s="324" t="s">
        <v>6249</v>
      </c>
      <c r="I5752" s="325">
        <v>0</v>
      </c>
      <c r="J5752" s="325">
        <v>0</v>
      </c>
      <c r="K5752" s="325">
        <v>0</v>
      </c>
      <c r="L5752" s="325">
        <v>0</v>
      </c>
      <c r="M5752" s="325">
        <v>0</v>
      </c>
      <c r="N5752" s="324" t="s">
        <v>7279</v>
      </c>
    </row>
    <row r="5753" spans="2:14" ht="15" hidden="1" x14ac:dyDescent="0.25">
      <c r="B5753" s="326" t="s">
        <v>19904</v>
      </c>
      <c r="C5753" s="326" t="s">
        <v>1255</v>
      </c>
      <c r="D5753" s="326" t="s">
        <v>17019</v>
      </c>
      <c r="E5753" s="326" t="s">
        <v>19905</v>
      </c>
      <c r="F5753" s="326" t="s">
        <v>801</v>
      </c>
      <c r="G5753" s="326" t="s">
        <v>896</v>
      </c>
      <c r="H5753" s="326" t="s">
        <v>6249</v>
      </c>
      <c r="I5753" s="327">
        <v>0</v>
      </c>
      <c r="J5753" s="327">
        <v>0</v>
      </c>
      <c r="K5753" s="327">
        <v>0</v>
      </c>
      <c r="L5753" s="327">
        <v>0</v>
      </c>
      <c r="M5753" s="327">
        <v>0</v>
      </c>
      <c r="N5753" s="326" t="s">
        <v>7279</v>
      </c>
    </row>
    <row r="5754" spans="2:14" ht="15" hidden="1" x14ac:dyDescent="0.25">
      <c r="B5754" s="324" t="s">
        <v>19906</v>
      </c>
      <c r="C5754" s="324" t="s">
        <v>1255</v>
      </c>
      <c r="D5754" s="324" t="s">
        <v>17019</v>
      </c>
      <c r="E5754" s="324" t="s">
        <v>19907</v>
      </c>
      <c r="F5754" s="324" t="s">
        <v>2327</v>
      </c>
      <c r="G5754" s="324" t="s">
        <v>896</v>
      </c>
      <c r="H5754" s="324" t="s">
        <v>6249</v>
      </c>
      <c r="I5754" s="325">
        <v>0</v>
      </c>
      <c r="J5754" s="325">
        <v>0</v>
      </c>
      <c r="K5754" s="325">
        <v>0</v>
      </c>
      <c r="L5754" s="325">
        <v>0</v>
      </c>
      <c r="M5754" s="325">
        <v>0</v>
      </c>
      <c r="N5754" s="324" t="s">
        <v>7279</v>
      </c>
    </row>
    <row r="5755" spans="2:14" ht="15" hidden="1" x14ac:dyDescent="0.25">
      <c r="B5755" s="326" t="s">
        <v>19908</v>
      </c>
      <c r="C5755" s="326" t="s">
        <v>1255</v>
      </c>
      <c r="D5755" s="326" t="s">
        <v>17019</v>
      </c>
      <c r="E5755" s="326" t="s">
        <v>19909</v>
      </c>
      <c r="F5755" s="326" t="s">
        <v>2327</v>
      </c>
      <c r="G5755" s="326" t="s">
        <v>896</v>
      </c>
      <c r="H5755" s="326" t="s">
        <v>6249</v>
      </c>
      <c r="I5755" s="327">
        <v>0</v>
      </c>
      <c r="J5755" s="327">
        <v>0</v>
      </c>
      <c r="K5755" s="327">
        <v>0</v>
      </c>
      <c r="L5755" s="327">
        <v>0</v>
      </c>
      <c r="M5755" s="327">
        <v>0</v>
      </c>
      <c r="N5755" s="326" t="s">
        <v>7279</v>
      </c>
    </row>
    <row r="5756" spans="2:14" ht="15" hidden="1" x14ac:dyDescent="0.25">
      <c r="B5756" s="324" t="s">
        <v>19910</v>
      </c>
      <c r="C5756" s="324" t="s">
        <v>1255</v>
      </c>
      <c r="D5756" s="324" t="s">
        <v>17019</v>
      </c>
      <c r="E5756" s="324" t="s">
        <v>19911</v>
      </c>
      <c r="F5756" s="324" t="s">
        <v>2327</v>
      </c>
      <c r="G5756" s="324" t="s">
        <v>896</v>
      </c>
      <c r="H5756" s="324" t="s">
        <v>6249</v>
      </c>
      <c r="I5756" s="325">
        <v>0</v>
      </c>
      <c r="J5756" s="325">
        <v>0</v>
      </c>
      <c r="K5756" s="325">
        <v>0</v>
      </c>
      <c r="L5756" s="325">
        <v>0</v>
      </c>
      <c r="M5756" s="325">
        <v>0</v>
      </c>
      <c r="N5756" s="324" t="s">
        <v>7279</v>
      </c>
    </row>
    <row r="5757" spans="2:14" ht="15" hidden="1" x14ac:dyDescent="0.25">
      <c r="B5757" s="326" t="s">
        <v>19912</v>
      </c>
      <c r="C5757" s="326" t="s">
        <v>1255</v>
      </c>
      <c r="D5757" s="326" t="s">
        <v>17019</v>
      </c>
      <c r="E5757" s="326" t="s">
        <v>19913</v>
      </c>
      <c r="F5757" s="326" t="s">
        <v>801</v>
      </c>
      <c r="G5757" s="326" t="s">
        <v>896</v>
      </c>
      <c r="H5757" s="326" t="s">
        <v>6249</v>
      </c>
      <c r="I5757" s="327">
        <v>0</v>
      </c>
      <c r="J5757" s="327">
        <v>0</v>
      </c>
      <c r="K5757" s="327">
        <v>0</v>
      </c>
      <c r="L5757" s="327">
        <v>0</v>
      </c>
      <c r="M5757" s="327">
        <v>0</v>
      </c>
      <c r="N5757" s="326" t="s">
        <v>7279</v>
      </c>
    </row>
    <row r="5758" spans="2:14" ht="15" hidden="1" x14ac:dyDescent="0.25">
      <c r="B5758" s="324" t="s">
        <v>19914</v>
      </c>
      <c r="C5758" s="324" t="s">
        <v>1255</v>
      </c>
      <c r="D5758" s="324" t="s">
        <v>17019</v>
      </c>
      <c r="E5758" s="324" t="s">
        <v>19915</v>
      </c>
      <c r="F5758" s="324" t="s">
        <v>801</v>
      </c>
      <c r="G5758" s="324" t="s">
        <v>896</v>
      </c>
      <c r="H5758" s="324" t="s">
        <v>6249</v>
      </c>
      <c r="I5758" s="325">
        <v>0</v>
      </c>
      <c r="J5758" s="325">
        <v>0</v>
      </c>
      <c r="K5758" s="325">
        <v>0</v>
      </c>
      <c r="L5758" s="325">
        <v>0</v>
      </c>
      <c r="M5758" s="325">
        <v>0</v>
      </c>
      <c r="N5758" s="324" t="s">
        <v>7279</v>
      </c>
    </row>
    <row r="5759" spans="2:14" ht="15" hidden="1" x14ac:dyDescent="0.25">
      <c r="B5759" s="326" t="s">
        <v>19916</v>
      </c>
      <c r="C5759" s="326" t="s">
        <v>1255</v>
      </c>
      <c r="D5759" s="326" t="s">
        <v>17019</v>
      </c>
      <c r="E5759" s="326" t="s">
        <v>19917</v>
      </c>
      <c r="F5759" s="326" t="s">
        <v>801</v>
      </c>
      <c r="G5759" s="326" t="s">
        <v>896</v>
      </c>
      <c r="H5759" s="326" t="s">
        <v>6249</v>
      </c>
      <c r="I5759" s="327">
        <v>0</v>
      </c>
      <c r="J5759" s="327">
        <v>0</v>
      </c>
      <c r="K5759" s="327">
        <v>0</v>
      </c>
      <c r="L5759" s="327">
        <v>0</v>
      </c>
      <c r="M5759" s="327">
        <v>0</v>
      </c>
      <c r="N5759" s="326" t="s">
        <v>7279</v>
      </c>
    </row>
    <row r="5760" spans="2:14" ht="15" hidden="1" x14ac:dyDescent="0.25">
      <c r="B5760" s="324" t="s">
        <v>19918</v>
      </c>
      <c r="C5760" s="324" t="s">
        <v>1255</v>
      </c>
      <c r="D5760" s="324" t="s">
        <v>17019</v>
      </c>
      <c r="E5760" s="324" t="s">
        <v>19919</v>
      </c>
      <c r="F5760" s="324" t="s">
        <v>801</v>
      </c>
      <c r="G5760" s="324" t="s">
        <v>896</v>
      </c>
      <c r="H5760" s="324" t="s">
        <v>6249</v>
      </c>
      <c r="I5760" s="325">
        <v>0</v>
      </c>
      <c r="J5760" s="325">
        <v>0</v>
      </c>
      <c r="K5760" s="325">
        <v>0</v>
      </c>
      <c r="L5760" s="325">
        <v>0</v>
      </c>
      <c r="M5760" s="325">
        <v>0</v>
      </c>
      <c r="N5760" s="324" t="s">
        <v>7279</v>
      </c>
    </row>
    <row r="5761" spans="2:14" ht="15" hidden="1" x14ac:dyDescent="0.25">
      <c r="B5761" s="326" t="s">
        <v>19920</v>
      </c>
      <c r="C5761" s="326" t="s">
        <v>1255</v>
      </c>
      <c r="D5761" s="326" t="s">
        <v>17019</v>
      </c>
      <c r="E5761" s="326" t="s">
        <v>19921</v>
      </c>
      <c r="F5761" s="326" t="s">
        <v>801</v>
      </c>
      <c r="G5761" s="326" t="s">
        <v>896</v>
      </c>
      <c r="H5761" s="326" t="s">
        <v>6249</v>
      </c>
      <c r="I5761" s="327">
        <v>0</v>
      </c>
      <c r="J5761" s="327">
        <v>0</v>
      </c>
      <c r="K5761" s="327">
        <v>0</v>
      </c>
      <c r="L5761" s="327">
        <v>0</v>
      </c>
      <c r="M5761" s="327">
        <v>0</v>
      </c>
      <c r="N5761" s="326" t="s">
        <v>7279</v>
      </c>
    </row>
    <row r="5762" spans="2:14" ht="15" hidden="1" x14ac:dyDescent="0.25">
      <c r="B5762" s="324" t="s">
        <v>19922</v>
      </c>
      <c r="C5762" s="324" t="s">
        <v>1255</v>
      </c>
      <c r="D5762" s="324" t="s">
        <v>17019</v>
      </c>
      <c r="E5762" s="324" t="s">
        <v>19923</v>
      </c>
      <c r="F5762" s="324" t="s">
        <v>801</v>
      </c>
      <c r="G5762" s="324" t="s">
        <v>896</v>
      </c>
      <c r="H5762" s="324" t="s">
        <v>6249</v>
      </c>
      <c r="I5762" s="325">
        <v>0</v>
      </c>
      <c r="J5762" s="325">
        <v>0</v>
      </c>
      <c r="K5762" s="325">
        <v>0</v>
      </c>
      <c r="L5762" s="325">
        <v>0</v>
      </c>
      <c r="M5762" s="325">
        <v>0</v>
      </c>
      <c r="N5762" s="324" t="s">
        <v>7279</v>
      </c>
    </row>
    <row r="5763" spans="2:14" ht="15" hidden="1" x14ac:dyDescent="0.25">
      <c r="B5763" s="326" t="s">
        <v>19924</v>
      </c>
      <c r="C5763" s="326" t="s">
        <v>1255</v>
      </c>
      <c r="D5763" s="326" t="s">
        <v>17019</v>
      </c>
      <c r="E5763" s="326" t="s">
        <v>19925</v>
      </c>
      <c r="F5763" s="326" t="s">
        <v>801</v>
      </c>
      <c r="G5763" s="326" t="s">
        <v>896</v>
      </c>
      <c r="H5763" s="326" t="s">
        <v>6249</v>
      </c>
      <c r="I5763" s="327">
        <v>0</v>
      </c>
      <c r="J5763" s="327">
        <v>0</v>
      </c>
      <c r="K5763" s="327">
        <v>0</v>
      </c>
      <c r="L5763" s="327">
        <v>0</v>
      </c>
      <c r="M5763" s="327">
        <v>0</v>
      </c>
      <c r="N5763" s="326" t="s">
        <v>7279</v>
      </c>
    </row>
    <row r="5764" spans="2:14" ht="15" hidden="1" x14ac:dyDescent="0.25">
      <c r="B5764" s="324" t="s">
        <v>19926</v>
      </c>
      <c r="C5764" s="324" t="s">
        <v>1255</v>
      </c>
      <c r="D5764" s="324" t="s">
        <v>17019</v>
      </c>
      <c r="E5764" s="324" t="s">
        <v>19927</v>
      </c>
      <c r="F5764" s="324" t="s">
        <v>2599</v>
      </c>
      <c r="G5764" s="324" t="s">
        <v>896</v>
      </c>
      <c r="H5764" s="324" t="s">
        <v>6249</v>
      </c>
      <c r="I5764" s="325">
        <v>0</v>
      </c>
      <c r="J5764" s="325">
        <v>0</v>
      </c>
      <c r="K5764" s="325">
        <v>0</v>
      </c>
      <c r="L5764" s="325">
        <v>0</v>
      </c>
      <c r="M5764" s="325">
        <v>0</v>
      </c>
      <c r="N5764" s="324" t="s">
        <v>7279</v>
      </c>
    </row>
    <row r="5765" spans="2:14" ht="15" hidden="1" x14ac:dyDescent="0.25">
      <c r="B5765" s="326" t="s">
        <v>19928</v>
      </c>
      <c r="C5765" s="326" t="s">
        <v>1255</v>
      </c>
      <c r="D5765" s="326" t="s">
        <v>17019</v>
      </c>
      <c r="E5765" s="326" t="s">
        <v>19929</v>
      </c>
      <c r="F5765" s="326" t="s">
        <v>801</v>
      </c>
      <c r="G5765" s="326" t="s">
        <v>896</v>
      </c>
      <c r="H5765" s="326" t="s">
        <v>6249</v>
      </c>
      <c r="I5765" s="327">
        <v>0</v>
      </c>
      <c r="J5765" s="327">
        <v>0</v>
      </c>
      <c r="K5765" s="327">
        <v>0</v>
      </c>
      <c r="L5765" s="327">
        <v>0</v>
      </c>
      <c r="M5765" s="327">
        <v>0</v>
      </c>
      <c r="N5765" s="326" t="s">
        <v>7279</v>
      </c>
    </row>
    <row r="5766" spans="2:14" ht="15" hidden="1" x14ac:dyDescent="0.25">
      <c r="B5766" s="324" t="s">
        <v>19930</v>
      </c>
      <c r="C5766" s="324" t="s">
        <v>1255</v>
      </c>
      <c r="D5766" s="324" t="s">
        <v>17019</v>
      </c>
      <c r="E5766" s="324" t="s">
        <v>19931</v>
      </c>
      <c r="F5766" s="324" t="s">
        <v>801</v>
      </c>
      <c r="G5766" s="324" t="s">
        <v>896</v>
      </c>
      <c r="H5766" s="324" t="s">
        <v>6249</v>
      </c>
      <c r="I5766" s="325">
        <v>0</v>
      </c>
      <c r="J5766" s="325">
        <v>0</v>
      </c>
      <c r="K5766" s="325">
        <v>0</v>
      </c>
      <c r="L5766" s="325">
        <v>0</v>
      </c>
      <c r="M5766" s="325">
        <v>0</v>
      </c>
      <c r="N5766" s="324" t="s">
        <v>7279</v>
      </c>
    </row>
    <row r="5767" spans="2:14" ht="15" hidden="1" x14ac:dyDescent="0.25">
      <c r="B5767" s="326" t="s">
        <v>19932</v>
      </c>
      <c r="C5767" s="326" t="s">
        <v>1255</v>
      </c>
      <c r="D5767" s="326" t="s">
        <v>17019</v>
      </c>
      <c r="E5767" s="326" t="s">
        <v>19933</v>
      </c>
      <c r="F5767" s="326" t="s">
        <v>801</v>
      </c>
      <c r="G5767" s="326" t="s">
        <v>896</v>
      </c>
      <c r="H5767" s="326" t="s">
        <v>6249</v>
      </c>
      <c r="I5767" s="327">
        <v>0</v>
      </c>
      <c r="J5767" s="327">
        <v>0</v>
      </c>
      <c r="K5767" s="327">
        <v>0</v>
      </c>
      <c r="L5767" s="327">
        <v>0</v>
      </c>
      <c r="M5767" s="327">
        <v>0</v>
      </c>
      <c r="N5767" s="326" t="s">
        <v>7279</v>
      </c>
    </row>
    <row r="5768" spans="2:14" ht="15" hidden="1" x14ac:dyDescent="0.25">
      <c r="B5768" s="324" t="s">
        <v>19934</v>
      </c>
      <c r="C5768" s="324" t="s">
        <v>1255</v>
      </c>
      <c r="D5768" s="324" t="s">
        <v>17019</v>
      </c>
      <c r="E5768" s="324" t="s">
        <v>19935</v>
      </c>
      <c r="F5768" s="324" t="s">
        <v>801</v>
      </c>
      <c r="G5768" s="324" t="s">
        <v>896</v>
      </c>
      <c r="H5768" s="324" t="s">
        <v>6249</v>
      </c>
      <c r="I5768" s="325">
        <v>0</v>
      </c>
      <c r="J5768" s="325">
        <v>0</v>
      </c>
      <c r="K5768" s="325">
        <v>0</v>
      </c>
      <c r="L5768" s="325">
        <v>0</v>
      </c>
      <c r="M5768" s="325">
        <v>0</v>
      </c>
      <c r="N5768" s="324" t="s">
        <v>7279</v>
      </c>
    </row>
    <row r="5769" spans="2:14" ht="15" hidden="1" x14ac:dyDescent="0.25">
      <c r="B5769" s="326" t="s">
        <v>19936</v>
      </c>
      <c r="C5769" s="326" t="s">
        <v>1255</v>
      </c>
      <c r="D5769" s="326" t="s">
        <v>17019</v>
      </c>
      <c r="E5769" s="326" t="s">
        <v>19937</v>
      </c>
      <c r="F5769" s="326" t="s">
        <v>801</v>
      </c>
      <c r="G5769" s="326" t="s">
        <v>896</v>
      </c>
      <c r="H5769" s="326" t="s">
        <v>6249</v>
      </c>
      <c r="I5769" s="327">
        <v>0</v>
      </c>
      <c r="J5769" s="327">
        <v>0</v>
      </c>
      <c r="K5769" s="327">
        <v>0</v>
      </c>
      <c r="L5769" s="327">
        <v>0</v>
      </c>
      <c r="M5769" s="327">
        <v>0</v>
      </c>
      <c r="N5769" s="326" t="s">
        <v>7279</v>
      </c>
    </row>
    <row r="5770" spans="2:14" ht="15" hidden="1" x14ac:dyDescent="0.25">
      <c r="B5770" s="324" t="s">
        <v>21886</v>
      </c>
      <c r="C5770" s="324" t="s">
        <v>1255</v>
      </c>
      <c r="D5770" s="324" t="s">
        <v>17019</v>
      </c>
      <c r="E5770" s="324" t="s">
        <v>21887</v>
      </c>
      <c r="F5770" s="324" t="s">
        <v>801</v>
      </c>
      <c r="G5770" s="324" t="s">
        <v>896</v>
      </c>
      <c r="H5770" s="324" t="s">
        <v>6249</v>
      </c>
      <c r="I5770" s="325">
        <v>0</v>
      </c>
      <c r="J5770" s="325">
        <v>0</v>
      </c>
      <c r="K5770" s="325">
        <v>0</v>
      </c>
      <c r="L5770" s="325">
        <v>0</v>
      </c>
      <c r="M5770" s="325">
        <v>0</v>
      </c>
      <c r="N5770" s="324" t="s">
        <v>7279</v>
      </c>
    </row>
    <row r="5771" spans="2:14" ht="15" hidden="1" x14ac:dyDescent="0.25">
      <c r="B5771" s="326" t="s">
        <v>19938</v>
      </c>
      <c r="C5771" s="326" t="s">
        <v>1255</v>
      </c>
      <c r="D5771" s="326" t="s">
        <v>17019</v>
      </c>
      <c r="E5771" s="326" t="s">
        <v>19939</v>
      </c>
      <c r="F5771" s="326" t="s">
        <v>801</v>
      </c>
      <c r="G5771" s="326" t="s">
        <v>896</v>
      </c>
      <c r="H5771" s="326" t="s">
        <v>6249</v>
      </c>
      <c r="I5771" s="327">
        <v>0</v>
      </c>
      <c r="J5771" s="327">
        <v>0</v>
      </c>
      <c r="K5771" s="327">
        <v>0</v>
      </c>
      <c r="L5771" s="327">
        <v>0</v>
      </c>
      <c r="M5771" s="327">
        <v>0</v>
      </c>
      <c r="N5771" s="326" t="s">
        <v>7279</v>
      </c>
    </row>
    <row r="5772" spans="2:14" ht="15" hidden="1" x14ac:dyDescent="0.25">
      <c r="B5772" s="324" t="s">
        <v>19940</v>
      </c>
      <c r="C5772" s="324" t="s">
        <v>1255</v>
      </c>
      <c r="D5772" s="324" t="s">
        <v>17019</v>
      </c>
      <c r="E5772" s="324" t="s">
        <v>19941</v>
      </c>
      <c r="F5772" s="324" t="s">
        <v>801</v>
      </c>
      <c r="G5772" s="324" t="s">
        <v>896</v>
      </c>
      <c r="H5772" s="324" t="s">
        <v>6249</v>
      </c>
      <c r="I5772" s="325">
        <v>0</v>
      </c>
      <c r="J5772" s="325">
        <v>0</v>
      </c>
      <c r="K5772" s="325">
        <v>0</v>
      </c>
      <c r="L5772" s="325">
        <v>0</v>
      </c>
      <c r="M5772" s="325">
        <v>0</v>
      </c>
      <c r="N5772" s="324" t="s">
        <v>7279</v>
      </c>
    </row>
    <row r="5773" spans="2:14" ht="15" hidden="1" x14ac:dyDescent="0.25">
      <c r="B5773" s="326" t="s">
        <v>19942</v>
      </c>
      <c r="C5773" s="326" t="s">
        <v>1255</v>
      </c>
      <c r="D5773" s="326" t="s">
        <v>17019</v>
      </c>
      <c r="E5773" s="326" t="s">
        <v>19943</v>
      </c>
      <c r="F5773" s="326" t="s">
        <v>801</v>
      </c>
      <c r="G5773" s="326" t="s">
        <v>896</v>
      </c>
      <c r="H5773" s="326" t="s">
        <v>6249</v>
      </c>
      <c r="I5773" s="327">
        <v>0</v>
      </c>
      <c r="J5773" s="327">
        <v>0</v>
      </c>
      <c r="K5773" s="327">
        <v>0</v>
      </c>
      <c r="L5773" s="327">
        <v>0</v>
      </c>
      <c r="M5773" s="327">
        <v>0</v>
      </c>
      <c r="N5773" s="326" t="s">
        <v>7279</v>
      </c>
    </row>
    <row r="5774" spans="2:14" ht="15" hidden="1" x14ac:dyDescent="0.25">
      <c r="B5774" s="324" t="s">
        <v>19944</v>
      </c>
      <c r="C5774" s="324" t="s">
        <v>1255</v>
      </c>
      <c r="D5774" s="324" t="s">
        <v>17019</v>
      </c>
      <c r="E5774" s="324" t="s">
        <v>19945</v>
      </c>
      <c r="F5774" s="324" t="s">
        <v>801</v>
      </c>
      <c r="G5774" s="324" t="s">
        <v>896</v>
      </c>
      <c r="H5774" s="324" t="s">
        <v>6249</v>
      </c>
      <c r="I5774" s="325">
        <v>0</v>
      </c>
      <c r="J5774" s="325">
        <v>0</v>
      </c>
      <c r="K5774" s="325">
        <v>0</v>
      </c>
      <c r="L5774" s="325">
        <v>0</v>
      </c>
      <c r="M5774" s="325">
        <v>0</v>
      </c>
      <c r="N5774" s="324" t="s">
        <v>7279</v>
      </c>
    </row>
    <row r="5775" spans="2:14" ht="15" hidden="1" x14ac:dyDescent="0.25">
      <c r="B5775" s="326" t="s">
        <v>19946</v>
      </c>
      <c r="C5775" s="326" t="s">
        <v>1255</v>
      </c>
      <c r="D5775" s="326" t="s">
        <v>17019</v>
      </c>
      <c r="E5775" s="326" t="s">
        <v>19947</v>
      </c>
      <c r="F5775" s="326" t="s">
        <v>801</v>
      </c>
      <c r="G5775" s="326" t="s">
        <v>896</v>
      </c>
      <c r="H5775" s="326" t="s">
        <v>6249</v>
      </c>
      <c r="I5775" s="327">
        <v>0</v>
      </c>
      <c r="J5775" s="327">
        <v>0</v>
      </c>
      <c r="K5775" s="327">
        <v>0</v>
      </c>
      <c r="L5775" s="327">
        <v>0</v>
      </c>
      <c r="M5775" s="327">
        <v>0</v>
      </c>
      <c r="N5775" s="326" t="s">
        <v>7279</v>
      </c>
    </row>
    <row r="5776" spans="2:14" ht="15" hidden="1" x14ac:dyDescent="0.25">
      <c r="B5776" s="324" t="s">
        <v>19948</v>
      </c>
      <c r="C5776" s="324" t="s">
        <v>1255</v>
      </c>
      <c r="D5776" s="324" t="s">
        <v>17019</v>
      </c>
      <c r="E5776" s="324" t="s">
        <v>19949</v>
      </c>
      <c r="F5776" s="324" t="s">
        <v>801</v>
      </c>
      <c r="G5776" s="324" t="s">
        <v>896</v>
      </c>
      <c r="H5776" s="324" t="s">
        <v>6249</v>
      </c>
      <c r="I5776" s="325">
        <v>0</v>
      </c>
      <c r="J5776" s="325">
        <v>0</v>
      </c>
      <c r="K5776" s="325">
        <v>0</v>
      </c>
      <c r="L5776" s="325">
        <v>0</v>
      </c>
      <c r="M5776" s="325">
        <v>0</v>
      </c>
      <c r="N5776" s="324" t="s">
        <v>7279</v>
      </c>
    </row>
    <row r="5777" spans="2:14" ht="15" hidden="1" x14ac:dyDescent="0.25">
      <c r="B5777" s="326" t="s">
        <v>19950</v>
      </c>
      <c r="C5777" s="326" t="s">
        <v>1255</v>
      </c>
      <c r="D5777" s="326" t="s">
        <v>17019</v>
      </c>
      <c r="E5777" s="326" t="s">
        <v>19951</v>
      </c>
      <c r="F5777" s="326" t="s">
        <v>801</v>
      </c>
      <c r="G5777" s="326" t="s">
        <v>896</v>
      </c>
      <c r="H5777" s="326" t="s">
        <v>6249</v>
      </c>
      <c r="I5777" s="327">
        <v>0</v>
      </c>
      <c r="J5777" s="327">
        <v>0</v>
      </c>
      <c r="K5777" s="327">
        <v>0</v>
      </c>
      <c r="L5777" s="327">
        <v>0</v>
      </c>
      <c r="M5777" s="327">
        <v>0</v>
      </c>
      <c r="N5777" s="326" t="s">
        <v>7279</v>
      </c>
    </row>
    <row r="5778" spans="2:14" ht="15" hidden="1" x14ac:dyDescent="0.25">
      <c r="B5778" s="324" t="s">
        <v>19952</v>
      </c>
      <c r="C5778" s="324" t="s">
        <v>1255</v>
      </c>
      <c r="D5778" s="324" t="s">
        <v>17019</v>
      </c>
      <c r="E5778" s="324" t="s">
        <v>19953</v>
      </c>
      <c r="F5778" s="324" t="s">
        <v>2327</v>
      </c>
      <c r="G5778" s="324" t="s">
        <v>896</v>
      </c>
      <c r="H5778" s="324" t="s">
        <v>6249</v>
      </c>
      <c r="I5778" s="325">
        <v>0</v>
      </c>
      <c r="J5778" s="325">
        <v>0</v>
      </c>
      <c r="K5778" s="325">
        <v>0</v>
      </c>
      <c r="L5778" s="325">
        <v>0</v>
      </c>
      <c r="M5778" s="325">
        <v>0</v>
      </c>
      <c r="N5778" s="324" t="s">
        <v>7279</v>
      </c>
    </row>
    <row r="5779" spans="2:14" ht="15" hidden="1" x14ac:dyDescent="0.25">
      <c r="B5779" s="326" t="s">
        <v>19954</v>
      </c>
      <c r="C5779" s="326" t="s">
        <v>1255</v>
      </c>
      <c r="D5779" s="326" t="s">
        <v>17019</v>
      </c>
      <c r="E5779" s="326" t="s">
        <v>19955</v>
      </c>
      <c r="F5779" s="326" t="s">
        <v>2327</v>
      </c>
      <c r="G5779" s="326" t="s">
        <v>896</v>
      </c>
      <c r="H5779" s="326" t="s">
        <v>6249</v>
      </c>
      <c r="I5779" s="327">
        <v>0</v>
      </c>
      <c r="J5779" s="327">
        <v>0</v>
      </c>
      <c r="K5779" s="327">
        <v>0</v>
      </c>
      <c r="L5779" s="327">
        <v>0</v>
      </c>
      <c r="M5779" s="327">
        <v>0</v>
      </c>
      <c r="N5779" s="326" t="s">
        <v>7279</v>
      </c>
    </row>
    <row r="5780" spans="2:14" ht="15" hidden="1" x14ac:dyDescent="0.25">
      <c r="B5780" s="324" t="s">
        <v>19956</v>
      </c>
      <c r="C5780" s="324" t="s">
        <v>1255</v>
      </c>
      <c r="D5780" s="324" t="s">
        <v>17019</v>
      </c>
      <c r="E5780" s="324" t="s">
        <v>19957</v>
      </c>
      <c r="F5780" s="324" t="s">
        <v>2327</v>
      </c>
      <c r="G5780" s="324" t="s">
        <v>896</v>
      </c>
      <c r="H5780" s="324" t="s">
        <v>6249</v>
      </c>
      <c r="I5780" s="325">
        <v>0</v>
      </c>
      <c r="J5780" s="325">
        <v>0</v>
      </c>
      <c r="K5780" s="325">
        <v>0</v>
      </c>
      <c r="L5780" s="325">
        <v>0</v>
      </c>
      <c r="M5780" s="325">
        <v>0</v>
      </c>
      <c r="N5780" s="324" t="s">
        <v>7279</v>
      </c>
    </row>
    <row r="5781" spans="2:14" ht="15" hidden="1" x14ac:dyDescent="0.25">
      <c r="B5781" s="326" t="s">
        <v>19958</v>
      </c>
      <c r="C5781" s="326" t="s">
        <v>1255</v>
      </c>
      <c r="D5781" s="326" t="s">
        <v>17019</v>
      </c>
      <c r="E5781" s="326" t="s">
        <v>19959</v>
      </c>
      <c r="F5781" s="326" t="s">
        <v>1226</v>
      </c>
      <c r="G5781" s="326" t="s">
        <v>896</v>
      </c>
      <c r="H5781" s="326" t="s">
        <v>6249</v>
      </c>
      <c r="I5781" s="327">
        <v>0</v>
      </c>
      <c r="J5781" s="327">
        <v>0</v>
      </c>
      <c r="K5781" s="327">
        <v>0</v>
      </c>
      <c r="L5781" s="327">
        <v>0</v>
      </c>
      <c r="M5781" s="327">
        <v>0</v>
      </c>
      <c r="N5781" s="326" t="s">
        <v>7279</v>
      </c>
    </row>
    <row r="5782" spans="2:14" ht="15" hidden="1" x14ac:dyDescent="0.25">
      <c r="B5782" s="324" t="s">
        <v>19960</v>
      </c>
      <c r="C5782" s="324" t="s">
        <v>1255</v>
      </c>
      <c r="D5782" s="324" t="s">
        <v>17019</v>
      </c>
      <c r="E5782" s="324" t="s">
        <v>19961</v>
      </c>
      <c r="F5782" s="324" t="s">
        <v>2327</v>
      </c>
      <c r="G5782" s="324" t="s">
        <v>896</v>
      </c>
      <c r="H5782" s="324" t="s">
        <v>6249</v>
      </c>
      <c r="I5782" s="325">
        <v>0</v>
      </c>
      <c r="J5782" s="325">
        <v>0</v>
      </c>
      <c r="K5782" s="325">
        <v>0</v>
      </c>
      <c r="L5782" s="325">
        <v>0</v>
      </c>
      <c r="M5782" s="325">
        <v>0</v>
      </c>
      <c r="N5782" s="324" t="s">
        <v>7279</v>
      </c>
    </row>
    <row r="5783" spans="2:14" ht="15" hidden="1" x14ac:dyDescent="0.25">
      <c r="B5783" s="326" t="s">
        <v>19962</v>
      </c>
      <c r="C5783" s="326" t="s">
        <v>1255</v>
      </c>
      <c r="D5783" s="326" t="s">
        <v>17019</v>
      </c>
      <c r="E5783" s="326" t="s">
        <v>19963</v>
      </c>
      <c r="F5783" s="326" t="s">
        <v>801</v>
      </c>
      <c r="G5783" s="326" t="s">
        <v>896</v>
      </c>
      <c r="H5783" s="326" t="s">
        <v>6249</v>
      </c>
      <c r="I5783" s="327">
        <v>0</v>
      </c>
      <c r="J5783" s="327">
        <v>0</v>
      </c>
      <c r="K5783" s="327">
        <v>0</v>
      </c>
      <c r="L5783" s="327">
        <v>0</v>
      </c>
      <c r="M5783" s="327">
        <v>0</v>
      </c>
      <c r="N5783" s="326" t="s">
        <v>7279</v>
      </c>
    </row>
    <row r="5784" spans="2:14" ht="15" hidden="1" x14ac:dyDescent="0.25">
      <c r="B5784" s="324" t="s">
        <v>19964</v>
      </c>
      <c r="C5784" s="324" t="s">
        <v>1255</v>
      </c>
      <c r="D5784" s="324" t="s">
        <v>17019</v>
      </c>
      <c r="E5784" s="324" t="s">
        <v>19965</v>
      </c>
      <c r="F5784" s="324" t="s">
        <v>801</v>
      </c>
      <c r="G5784" s="324" t="s">
        <v>896</v>
      </c>
      <c r="H5784" s="324" t="s">
        <v>6249</v>
      </c>
      <c r="I5784" s="325">
        <v>0</v>
      </c>
      <c r="J5784" s="325">
        <v>0</v>
      </c>
      <c r="K5784" s="325">
        <v>0</v>
      </c>
      <c r="L5784" s="325">
        <v>0</v>
      </c>
      <c r="M5784" s="325">
        <v>0</v>
      </c>
      <c r="N5784" s="324" t="s">
        <v>7279</v>
      </c>
    </row>
    <row r="5785" spans="2:14" ht="15" hidden="1" x14ac:dyDescent="0.25">
      <c r="B5785" s="326" t="s">
        <v>19966</v>
      </c>
      <c r="C5785" s="326" t="s">
        <v>1255</v>
      </c>
      <c r="D5785" s="326" t="s">
        <v>17019</v>
      </c>
      <c r="E5785" s="326" t="s">
        <v>19967</v>
      </c>
      <c r="F5785" s="326" t="s">
        <v>801</v>
      </c>
      <c r="G5785" s="326" t="s">
        <v>896</v>
      </c>
      <c r="H5785" s="326" t="s">
        <v>6249</v>
      </c>
      <c r="I5785" s="327">
        <v>0</v>
      </c>
      <c r="J5785" s="327">
        <v>0</v>
      </c>
      <c r="K5785" s="327">
        <v>0</v>
      </c>
      <c r="L5785" s="327">
        <v>0</v>
      </c>
      <c r="M5785" s="327">
        <v>0</v>
      </c>
      <c r="N5785" s="326" t="s">
        <v>7279</v>
      </c>
    </row>
    <row r="5786" spans="2:14" ht="15" hidden="1" x14ac:dyDescent="0.25">
      <c r="B5786" s="324" t="s">
        <v>19968</v>
      </c>
      <c r="C5786" s="324" t="s">
        <v>1255</v>
      </c>
      <c r="D5786" s="324" t="s">
        <v>17019</v>
      </c>
      <c r="E5786" s="324" t="s">
        <v>19969</v>
      </c>
      <c r="F5786" s="324" t="s">
        <v>801</v>
      </c>
      <c r="G5786" s="324" t="s">
        <v>896</v>
      </c>
      <c r="H5786" s="324" t="s">
        <v>6249</v>
      </c>
      <c r="I5786" s="325">
        <v>0</v>
      </c>
      <c r="J5786" s="325">
        <v>0</v>
      </c>
      <c r="K5786" s="325">
        <v>0</v>
      </c>
      <c r="L5786" s="325">
        <v>0</v>
      </c>
      <c r="M5786" s="325">
        <v>0</v>
      </c>
      <c r="N5786" s="324" t="s">
        <v>7279</v>
      </c>
    </row>
    <row r="5787" spans="2:14" ht="15" hidden="1" x14ac:dyDescent="0.25">
      <c r="B5787" s="326" t="s">
        <v>19970</v>
      </c>
      <c r="C5787" s="326" t="s">
        <v>1255</v>
      </c>
      <c r="D5787" s="326" t="s">
        <v>17019</v>
      </c>
      <c r="E5787" s="326" t="s">
        <v>19971</v>
      </c>
      <c r="F5787" s="326" t="s">
        <v>2327</v>
      </c>
      <c r="G5787" s="326" t="s">
        <v>896</v>
      </c>
      <c r="H5787" s="326" t="s">
        <v>6249</v>
      </c>
      <c r="I5787" s="327">
        <v>0</v>
      </c>
      <c r="J5787" s="327">
        <v>0</v>
      </c>
      <c r="K5787" s="327">
        <v>0</v>
      </c>
      <c r="L5787" s="327">
        <v>0</v>
      </c>
      <c r="M5787" s="327">
        <v>0</v>
      </c>
      <c r="N5787" s="326" t="s">
        <v>7279</v>
      </c>
    </row>
    <row r="5788" spans="2:14" ht="15" hidden="1" x14ac:dyDescent="0.25">
      <c r="B5788" s="324" t="s">
        <v>19972</v>
      </c>
      <c r="C5788" s="324" t="s">
        <v>1255</v>
      </c>
      <c r="D5788" s="324" t="s">
        <v>17019</v>
      </c>
      <c r="E5788" s="324" t="s">
        <v>19973</v>
      </c>
      <c r="F5788" s="324" t="s">
        <v>2327</v>
      </c>
      <c r="G5788" s="324" t="s">
        <v>896</v>
      </c>
      <c r="H5788" s="324" t="s">
        <v>6249</v>
      </c>
      <c r="I5788" s="325">
        <v>0</v>
      </c>
      <c r="J5788" s="325">
        <v>0</v>
      </c>
      <c r="K5788" s="325">
        <v>0</v>
      </c>
      <c r="L5788" s="325">
        <v>0</v>
      </c>
      <c r="M5788" s="325">
        <v>0</v>
      </c>
      <c r="N5788" s="324" t="s">
        <v>7279</v>
      </c>
    </row>
    <row r="5789" spans="2:14" ht="15" hidden="1" x14ac:dyDescent="0.25">
      <c r="B5789" s="326" t="s">
        <v>19974</v>
      </c>
      <c r="C5789" s="326" t="s">
        <v>1255</v>
      </c>
      <c r="D5789" s="326" t="s">
        <v>17019</v>
      </c>
      <c r="E5789" s="326" t="s">
        <v>19975</v>
      </c>
      <c r="F5789" s="326" t="s">
        <v>1226</v>
      </c>
      <c r="G5789" s="326" t="s">
        <v>896</v>
      </c>
      <c r="H5789" s="326" t="s">
        <v>6249</v>
      </c>
      <c r="I5789" s="327">
        <v>0</v>
      </c>
      <c r="J5789" s="327">
        <v>0</v>
      </c>
      <c r="K5789" s="327">
        <v>0</v>
      </c>
      <c r="L5789" s="327">
        <v>0</v>
      </c>
      <c r="M5789" s="327">
        <v>0</v>
      </c>
      <c r="N5789" s="326" t="s">
        <v>7279</v>
      </c>
    </row>
    <row r="5790" spans="2:14" ht="15" hidden="1" x14ac:dyDescent="0.25">
      <c r="B5790" s="324" t="s">
        <v>19976</v>
      </c>
      <c r="C5790" s="324" t="s">
        <v>1255</v>
      </c>
      <c r="D5790" s="324" t="s">
        <v>17019</v>
      </c>
      <c r="E5790" s="324" t="s">
        <v>19977</v>
      </c>
      <c r="F5790" s="324" t="s">
        <v>2327</v>
      </c>
      <c r="G5790" s="324" t="s">
        <v>896</v>
      </c>
      <c r="H5790" s="324" t="s">
        <v>6249</v>
      </c>
      <c r="I5790" s="325">
        <v>0</v>
      </c>
      <c r="J5790" s="325">
        <v>0</v>
      </c>
      <c r="K5790" s="325">
        <v>0</v>
      </c>
      <c r="L5790" s="325">
        <v>0</v>
      </c>
      <c r="M5790" s="325">
        <v>0</v>
      </c>
      <c r="N5790" s="324" t="s">
        <v>7279</v>
      </c>
    </row>
    <row r="5791" spans="2:14" ht="15" hidden="1" x14ac:dyDescent="0.25">
      <c r="B5791" s="326" t="s">
        <v>19978</v>
      </c>
      <c r="C5791" s="326" t="s">
        <v>1255</v>
      </c>
      <c r="D5791" s="326" t="s">
        <v>17019</v>
      </c>
      <c r="E5791" s="326" t="s">
        <v>19979</v>
      </c>
      <c r="F5791" s="326" t="s">
        <v>2327</v>
      </c>
      <c r="G5791" s="326" t="s">
        <v>896</v>
      </c>
      <c r="H5791" s="326" t="s">
        <v>6249</v>
      </c>
      <c r="I5791" s="327">
        <v>0</v>
      </c>
      <c r="J5791" s="327">
        <v>0</v>
      </c>
      <c r="K5791" s="327">
        <v>0</v>
      </c>
      <c r="L5791" s="327">
        <v>0</v>
      </c>
      <c r="M5791" s="327">
        <v>0</v>
      </c>
      <c r="N5791" s="326" t="s">
        <v>7279</v>
      </c>
    </row>
    <row r="5792" spans="2:14" ht="15" hidden="1" x14ac:dyDescent="0.25">
      <c r="B5792" s="324" t="s">
        <v>19980</v>
      </c>
      <c r="C5792" s="324" t="s">
        <v>1255</v>
      </c>
      <c r="D5792" s="324" t="s">
        <v>17019</v>
      </c>
      <c r="E5792" s="324" t="s">
        <v>21888</v>
      </c>
      <c r="F5792" s="324" t="s">
        <v>2327</v>
      </c>
      <c r="G5792" s="324" t="s">
        <v>896</v>
      </c>
      <c r="H5792" s="324" t="s">
        <v>6249</v>
      </c>
      <c r="I5792" s="325">
        <v>0</v>
      </c>
      <c r="J5792" s="325">
        <v>0</v>
      </c>
      <c r="K5792" s="325">
        <v>0</v>
      </c>
      <c r="L5792" s="325">
        <v>0</v>
      </c>
      <c r="M5792" s="325">
        <v>0</v>
      </c>
      <c r="N5792" s="324" t="s">
        <v>7279</v>
      </c>
    </row>
    <row r="5793" spans="2:14" ht="15" hidden="1" x14ac:dyDescent="0.25">
      <c r="B5793" s="326" t="s">
        <v>19981</v>
      </c>
      <c r="C5793" s="326" t="s">
        <v>1255</v>
      </c>
      <c r="D5793" s="326" t="s">
        <v>17019</v>
      </c>
      <c r="E5793" s="326" t="s">
        <v>19982</v>
      </c>
      <c r="F5793" s="326" t="s">
        <v>801</v>
      </c>
      <c r="G5793" s="326" t="s">
        <v>896</v>
      </c>
      <c r="H5793" s="326" t="s">
        <v>6249</v>
      </c>
      <c r="I5793" s="327">
        <v>0</v>
      </c>
      <c r="J5793" s="327">
        <v>0</v>
      </c>
      <c r="K5793" s="327">
        <v>0</v>
      </c>
      <c r="L5793" s="327">
        <v>0</v>
      </c>
      <c r="M5793" s="327">
        <v>0</v>
      </c>
      <c r="N5793" s="326" t="s">
        <v>7279</v>
      </c>
    </row>
    <row r="5794" spans="2:14" ht="15" hidden="1" x14ac:dyDescent="0.25">
      <c r="B5794" s="324" t="s">
        <v>19983</v>
      </c>
      <c r="C5794" s="324" t="s">
        <v>1255</v>
      </c>
      <c r="D5794" s="324" t="s">
        <v>17019</v>
      </c>
      <c r="E5794" s="324" t="s">
        <v>19984</v>
      </c>
      <c r="F5794" s="324" t="s">
        <v>801</v>
      </c>
      <c r="G5794" s="324" t="s">
        <v>896</v>
      </c>
      <c r="H5794" s="324" t="s">
        <v>6249</v>
      </c>
      <c r="I5794" s="325">
        <v>0</v>
      </c>
      <c r="J5794" s="325">
        <v>0</v>
      </c>
      <c r="K5794" s="325">
        <v>0</v>
      </c>
      <c r="L5794" s="325">
        <v>0</v>
      </c>
      <c r="M5794" s="325">
        <v>0</v>
      </c>
      <c r="N5794" s="324" t="s">
        <v>7279</v>
      </c>
    </row>
    <row r="5795" spans="2:14" ht="15" hidden="1" x14ac:dyDescent="0.25">
      <c r="B5795" s="326" t="s">
        <v>21889</v>
      </c>
      <c r="C5795" s="326" t="s">
        <v>1255</v>
      </c>
      <c r="D5795" s="326" t="s">
        <v>17019</v>
      </c>
      <c r="E5795" s="326" t="s">
        <v>21890</v>
      </c>
      <c r="F5795" s="326" t="s">
        <v>801</v>
      </c>
      <c r="G5795" s="326" t="s">
        <v>896</v>
      </c>
      <c r="H5795" s="326" t="s">
        <v>6249</v>
      </c>
      <c r="I5795" s="327">
        <v>0</v>
      </c>
      <c r="J5795" s="327">
        <v>0</v>
      </c>
      <c r="K5795" s="327">
        <v>0</v>
      </c>
      <c r="L5795" s="327">
        <v>0</v>
      </c>
      <c r="M5795" s="327">
        <v>0</v>
      </c>
      <c r="N5795" s="326" t="s">
        <v>7279</v>
      </c>
    </row>
    <row r="5796" spans="2:14" ht="15" hidden="1" x14ac:dyDescent="0.25">
      <c r="B5796" s="324" t="s">
        <v>19985</v>
      </c>
      <c r="C5796" s="324" t="s">
        <v>1255</v>
      </c>
      <c r="D5796" s="324" t="s">
        <v>17019</v>
      </c>
      <c r="E5796" s="324" t="s">
        <v>19986</v>
      </c>
      <c r="F5796" s="324" t="s">
        <v>19987</v>
      </c>
      <c r="G5796" s="324" t="s">
        <v>896</v>
      </c>
      <c r="H5796" s="324" t="s">
        <v>6249</v>
      </c>
      <c r="I5796" s="325">
        <v>0</v>
      </c>
      <c r="J5796" s="325">
        <v>0</v>
      </c>
      <c r="K5796" s="325">
        <v>0</v>
      </c>
      <c r="L5796" s="325">
        <v>0</v>
      </c>
      <c r="M5796" s="325">
        <v>0</v>
      </c>
      <c r="N5796" s="324" t="s">
        <v>7279</v>
      </c>
    </row>
    <row r="5797" spans="2:14" ht="15" hidden="1" x14ac:dyDescent="0.25">
      <c r="B5797" s="326" t="s">
        <v>19988</v>
      </c>
      <c r="C5797" s="326" t="s">
        <v>1255</v>
      </c>
      <c r="D5797" s="326" t="s">
        <v>17019</v>
      </c>
      <c r="E5797" s="326" t="s">
        <v>19989</v>
      </c>
      <c r="F5797" s="326" t="s">
        <v>801</v>
      </c>
      <c r="G5797" s="326" t="s">
        <v>896</v>
      </c>
      <c r="H5797" s="326" t="s">
        <v>6249</v>
      </c>
      <c r="I5797" s="327">
        <v>0</v>
      </c>
      <c r="J5797" s="327">
        <v>0</v>
      </c>
      <c r="K5797" s="327">
        <v>0</v>
      </c>
      <c r="L5797" s="327">
        <v>0</v>
      </c>
      <c r="M5797" s="327">
        <v>0</v>
      </c>
      <c r="N5797" s="326" t="s">
        <v>7279</v>
      </c>
    </row>
    <row r="5798" spans="2:14" ht="15" hidden="1" x14ac:dyDescent="0.25">
      <c r="B5798" s="324" t="s">
        <v>19990</v>
      </c>
      <c r="C5798" s="324" t="s">
        <v>1255</v>
      </c>
      <c r="D5798" s="324" t="s">
        <v>17019</v>
      </c>
      <c r="E5798" s="324" t="s">
        <v>19991</v>
      </c>
      <c r="F5798" s="324" t="s">
        <v>801</v>
      </c>
      <c r="G5798" s="324" t="s">
        <v>896</v>
      </c>
      <c r="H5798" s="324" t="s">
        <v>6249</v>
      </c>
      <c r="I5798" s="325">
        <v>0</v>
      </c>
      <c r="J5798" s="325">
        <v>0</v>
      </c>
      <c r="K5798" s="325">
        <v>0</v>
      </c>
      <c r="L5798" s="325">
        <v>0</v>
      </c>
      <c r="M5798" s="325">
        <v>0</v>
      </c>
      <c r="N5798" s="324" t="s">
        <v>7279</v>
      </c>
    </row>
    <row r="5799" spans="2:14" ht="15" hidden="1" x14ac:dyDescent="0.25">
      <c r="B5799" s="326" t="s">
        <v>19992</v>
      </c>
      <c r="C5799" s="326" t="s">
        <v>1255</v>
      </c>
      <c r="D5799" s="326" t="s">
        <v>17019</v>
      </c>
      <c r="E5799" s="326" t="s">
        <v>19993</v>
      </c>
      <c r="F5799" s="326" t="s">
        <v>801</v>
      </c>
      <c r="G5799" s="326" t="s">
        <v>896</v>
      </c>
      <c r="H5799" s="326" t="s">
        <v>6249</v>
      </c>
      <c r="I5799" s="327">
        <v>0</v>
      </c>
      <c r="J5799" s="327">
        <v>0</v>
      </c>
      <c r="K5799" s="327">
        <v>0</v>
      </c>
      <c r="L5799" s="327">
        <v>0</v>
      </c>
      <c r="M5799" s="327">
        <v>0</v>
      </c>
      <c r="N5799" s="326" t="s">
        <v>7279</v>
      </c>
    </row>
    <row r="5800" spans="2:14" ht="15" hidden="1" x14ac:dyDescent="0.25">
      <c r="B5800" s="324" t="s">
        <v>19994</v>
      </c>
      <c r="C5800" s="324" t="s">
        <v>1255</v>
      </c>
      <c r="D5800" s="324" t="s">
        <v>17019</v>
      </c>
      <c r="E5800" s="324" t="s">
        <v>19995</v>
      </c>
      <c r="F5800" s="324" t="s">
        <v>2599</v>
      </c>
      <c r="G5800" s="324" t="s">
        <v>896</v>
      </c>
      <c r="H5800" s="324" t="s">
        <v>6249</v>
      </c>
      <c r="I5800" s="325">
        <v>0</v>
      </c>
      <c r="J5800" s="325">
        <v>0</v>
      </c>
      <c r="K5800" s="325">
        <v>0</v>
      </c>
      <c r="L5800" s="325">
        <v>0</v>
      </c>
      <c r="M5800" s="325">
        <v>0</v>
      </c>
      <c r="N5800" s="324" t="s">
        <v>7279</v>
      </c>
    </row>
    <row r="5801" spans="2:14" ht="15" hidden="1" x14ac:dyDescent="0.25">
      <c r="B5801" s="326" t="s">
        <v>19996</v>
      </c>
      <c r="C5801" s="326" t="s">
        <v>1255</v>
      </c>
      <c r="D5801" s="326" t="s">
        <v>17019</v>
      </c>
      <c r="E5801" s="326" t="s">
        <v>19997</v>
      </c>
      <c r="F5801" s="326" t="s">
        <v>2599</v>
      </c>
      <c r="G5801" s="326" t="s">
        <v>896</v>
      </c>
      <c r="H5801" s="326" t="s">
        <v>6249</v>
      </c>
      <c r="I5801" s="327">
        <v>0</v>
      </c>
      <c r="J5801" s="327">
        <v>0</v>
      </c>
      <c r="K5801" s="327">
        <v>0</v>
      </c>
      <c r="L5801" s="327">
        <v>0</v>
      </c>
      <c r="M5801" s="327">
        <v>0</v>
      </c>
      <c r="N5801" s="326" t="s">
        <v>7279</v>
      </c>
    </row>
    <row r="5802" spans="2:14" ht="15" hidden="1" x14ac:dyDescent="0.25">
      <c r="B5802" s="324" t="s">
        <v>19998</v>
      </c>
      <c r="C5802" s="324" t="s">
        <v>1255</v>
      </c>
      <c r="D5802" s="324" t="s">
        <v>17019</v>
      </c>
      <c r="E5802" s="324" t="s">
        <v>19999</v>
      </c>
      <c r="F5802" s="324" t="s">
        <v>2599</v>
      </c>
      <c r="G5802" s="324" t="s">
        <v>896</v>
      </c>
      <c r="H5802" s="324" t="s">
        <v>6249</v>
      </c>
      <c r="I5802" s="325">
        <v>0</v>
      </c>
      <c r="J5802" s="325">
        <v>0</v>
      </c>
      <c r="K5802" s="325">
        <v>0</v>
      </c>
      <c r="L5802" s="325">
        <v>0</v>
      </c>
      <c r="M5802" s="325">
        <v>0</v>
      </c>
      <c r="N5802" s="324" t="s">
        <v>7279</v>
      </c>
    </row>
    <row r="5803" spans="2:14" ht="15" hidden="1" x14ac:dyDescent="0.25">
      <c r="B5803" s="326" t="s">
        <v>20000</v>
      </c>
      <c r="C5803" s="326" t="s">
        <v>1255</v>
      </c>
      <c r="D5803" s="326" t="s">
        <v>17019</v>
      </c>
      <c r="E5803" s="326" t="s">
        <v>20001</v>
      </c>
      <c r="F5803" s="326" t="s">
        <v>2599</v>
      </c>
      <c r="G5803" s="326" t="s">
        <v>896</v>
      </c>
      <c r="H5803" s="326" t="s">
        <v>6249</v>
      </c>
      <c r="I5803" s="327">
        <v>0</v>
      </c>
      <c r="J5803" s="327">
        <v>0</v>
      </c>
      <c r="K5803" s="327">
        <v>0</v>
      </c>
      <c r="L5803" s="327">
        <v>0</v>
      </c>
      <c r="M5803" s="327">
        <v>0</v>
      </c>
      <c r="N5803" s="326" t="s">
        <v>7279</v>
      </c>
    </row>
    <row r="5804" spans="2:14" ht="15" hidden="1" x14ac:dyDescent="0.25">
      <c r="B5804" s="324" t="s">
        <v>20002</v>
      </c>
      <c r="C5804" s="324" t="s">
        <v>1255</v>
      </c>
      <c r="D5804" s="324" t="s">
        <v>17019</v>
      </c>
      <c r="E5804" s="324" t="s">
        <v>20003</v>
      </c>
      <c r="F5804" s="324" t="s">
        <v>800</v>
      </c>
      <c r="G5804" s="324" t="s">
        <v>896</v>
      </c>
      <c r="H5804" s="324" t="s">
        <v>6249</v>
      </c>
      <c r="I5804" s="325">
        <v>0</v>
      </c>
      <c r="J5804" s="325">
        <v>0</v>
      </c>
      <c r="K5804" s="325">
        <v>0</v>
      </c>
      <c r="L5804" s="325">
        <v>0</v>
      </c>
      <c r="M5804" s="325">
        <v>0</v>
      </c>
      <c r="N5804" s="324" t="s">
        <v>7279</v>
      </c>
    </row>
    <row r="5805" spans="2:14" ht="15" hidden="1" x14ac:dyDescent="0.25">
      <c r="B5805" s="326" t="s">
        <v>20004</v>
      </c>
      <c r="C5805" s="326" t="s">
        <v>1255</v>
      </c>
      <c r="D5805" s="326" t="s">
        <v>17019</v>
      </c>
      <c r="E5805" s="326" t="s">
        <v>21891</v>
      </c>
      <c r="F5805" s="326" t="s">
        <v>801</v>
      </c>
      <c r="G5805" s="326" t="s">
        <v>896</v>
      </c>
      <c r="H5805" s="326" t="s">
        <v>6249</v>
      </c>
      <c r="I5805" s="327">
        <v>0</v>
      </c>
      <c r="J5805" s="327">
        <v>0</v>
      </c>
      <c r="K5805" s="327">
        <v>0</v>
      </c>
      <c r="L5805" s="327">
        <v>0</v>
      </c>
      <c r="M5805" s="327">
        <v>0</v>
      </c>
      <c r="N5805" s="326" t="s">
        <v>7279</v>
      </c>
    </row>
    <row r="5806" spans="2:14" ht="15" hidden="1" x14ac:dyDescent="0.25">
      <c r="B5806" s="324" t="s">
        <v>20005</v>
      </c>
      <c r="C5806" s="324" t="s">
        <v>1255</v>
      </c>
      <c r="D5806" s="324" t="s">
        <v>17019</v>
      </c>
      <c r="E5806" s="324" t="s">
        <v>20006</v>
      </c>
      <c r="F5806" s="324" t="s">
        <v>801</v>
      </c>
      <c r="G5806" s="324" t="s">
        <v>896</v>
      </c>
      <c r="H5806" s="324" t="s">
        <v>6249</v>
      </c>
      <c r="I5806" s="325">
        <v>0</v>
      </c>
      <c r="J5806" s="325">
        <v>0</v>
      </c>
      <c r="K5806" s="325">
        <v>0</v>
      </c>
      <c r="L5806" s="325">
        <v>0</v>
      </c>
      <c r="M5806" s="325">
        <v>0</v>
      </c>
      <c r="N5806" s="324" t="s">
        <v>7279</v>
      </c>
    </row>
    <row r="5807" spans="2:14" ht="15" hidden="1" x14ac:dyDescent="0.25">
      <c r="B5807" s="326" t="s">
        <v>20007</v>
      </c>
      <c r="C5807" s="326" t="s">
        <v>1255</v>
      </c>
      <c r="D5807" s="326" t="s">
        <v>17019</v>
      </c>
      <c r="E5807" s="326" t="s">
        <v>20008</v>
      </c>
      <c r="F5807" s="326" t="s">
        <v>801</v>
      </c>
      <c r="G5807" s="326" t="s">
        <v>896</v>
      </c>
      <c r="H5807" s="326" t="s">
        <v>6249</v>
      </c>
      <c r="I5807" s="327">
        <v>0</v>
      </c>
      <c r="J5807" s="327">
        <v>0</v>
      </c>
      <c r="K5807" s="327">
        <v>0</v>
      </c>
      <c r="L5807" s="327">
        <v>0</v>
      </c>
      <c r="M5807" s="327">
        <v>0</v>
      </c>
      <c r="N5807" s="326" t="s">
        <v>7279</v>
      </c>
    </row>
    <row r="5808" spans="2:14" ht="15" hidden="1" x14ac:dyDescent="0.25">
      <c r="B5808" s="324" t="s">
        <v>20009</v>
      </c>
      <c r="C5808" s="324" t="s">
        <v>1255</v>
      </c>
      <c r="D5808" s="324" t="s">
        <v>17019</v>
      </c>
      <c r="E5808" s="324" t="s">
        <v>20010</v>
      </c>
      <c r="F5808" s="324" t="s">
        <v>801</v>
      </c>
      <c r="G5808" s="324" t="s">
        <v>896</v>
      </c>
      <c r="H5808" s="324" t="s">
        <v>6249</v>
      </c>
      <c r="I5808" s="325">
        <v>0</v>
      </c>
      <c r="J5808" s="325">
        <v>0</v>
      </c>
      <c r="K5808" s="325">
        <v>0</v>
      </c>
      <c r="L5808" s="325">
        <v>0</v>
      </c>
      <c r="M5808" s="325">
        <v>0</v>
      </c>
      <c r="N5808" s="324" t="s">
        <v>7279</v>
      </c>
    </row>
    <row r="5809" spans="2:14" ht="15" hidden="1" x14ac:dyDescent="0.25">
      <c r="B5809" s="326" t="s">
        <v>20011</v>
      </c>
      <c r="C5809" s="326" t="s">
        <v>1255</v>
      </c>
      <c r="D5809" s="326" t="s">
        <v>17019</v>
      </c>
      <c r="E5809" s="326" t="s">
        <v>20012</v>
      </c>
      <c r="F5809" s="326" t="s">
        <v>801</v>
      </c>
      <c r="G5809" s="326" t="s">
        <v>896</v>
      </c>
      <c r="H5809" s="326" t="s">
        <v>6249</v>
      </c>
      <c r="I5809" s="327">
        <v>0</v>
      </c>
      <c r="J5809" s="327">
        <v>0</v>
      </c>
      <c r="K5809" s="327">
        <v>0</v>
      </c>
      <c r="L5809" s="327">
        <v>0</v>
      </c>
      <c r="M5809" s="327">
        <v>0</v>
      </c>
      <c r="N5809" s="326" t="s">
        <v>7279</v>
      </c>
    </row>
    <row r="5810" spans="2:14" ht="15" hidden="1" x14ac:dyDescent="0.25">
      <c r="B5810" s="324" t="s">
        <v>20013</v>
      </c>
      <c r="C5810" s="324" t="s">
        <v>1255</v>
      </c>
      <c r="D5810" s="324" t="s">
        <v>17019</v>
      </c>
      <c r="E5810" s="324" t="s">
        <v>20014</v>
      </c>
      <c r="F5810" s="324" t="s">
        <v>801</v>
      </c>
      <c r="G5810" s="324" t="s">
        <v>896</v>
      </c>
      <c r="H5810" s="324" t="s">
        <v>6249</v>
      </c>
      <c r="I5810" s="325">
        <v>0</v>
      </c>
      <c r="J5810" s="325">
        <v>0</v>
      </c>
      <c r="K5810" s="325">
        <v>0</v>
      </c>
      <c r="L5810" s="325">
        <v>0</v>
      </c>
      <c r="M5810" s="325">
        <v>0</v>
      </c>
      <c r="N5810" s="324" t="s">
        <v>7279</v>
      </c>
    </row>
    <row r="5811" spans="2:14" ht="15" hidden="1" x14ac:dyDescent="0.25">
      <c r="B5811" s="326" t="s">
        <v>20015</v>
      </c>
      <c r="C5811" s="326" t="s">
        <v>1255</v>
      </c>
      <c r="D5811" s="326" t="s">
        <v>17019</v>
      </c>
      <c r="E5811" s="326" t="s">
        <v>20016</v>
      </c>
      <c r="F5811" s="326" t="s">
        <v>801</v>
      </c>
      <c r="G5811" s="326" t="s">
        <v>896</v>
      </c>
      <c r="H5811" s="326" t="s">
        <v>6249</v>
      </c>
      <c r="I5811" s="327">
        <v>0</v>
      </c>
      <c r="J5811" s="327">
        <v>0</v>
      </c>
      <c r="K5811" s="327">
        <v>0</v>
      </c>
      <c r="L5811" s="327">
        <v>0</v>
      </c>
      <c r="M5811" s="327">
        <v>0</v>
      </c>
      <c r="N5811" s="326" t="s">
        <v>7279</v>
      </c>
    </row>
    <row r="5812" spans="2:14" ht="15" hidden="1" x14ac:dyDescent="0.25">
      <c r="B5812" s="324" t="s">
        <v>20017</v>
      </c>
      <c r="C5812" s="324" t="s">
        <v>1255</v>
      </c>
      <c r="D5812" s="324" t="s">
        <v>17019</v>
      </c>
      <c r="E5812" s="324" t="s">
        <v>20018</v>
      </c>
      <c r="F5812" s="324" t="s">
        <v>3788</v>
      </c>
      <c r="G5812" s="324" t="s">
        <v>896</v>
      </c>
      <c r="H5812" s="324" t="s">
        <v>6249</v>
      </c>
      <c r="I5812" s="325">
        <v>0</v>
      </c>
      <c r="J5812" s="325">
        <v>0</v>
      </c>
      <c r="K5812" s="325">
        <v>0</v>
      </c>
      <c r="L5812" s="325">
        <v>0</v>
      </c>
      <c r="M5812" s="325">
        <v>0</v>
      </c>
      <c r="N5812" s="324" t="s">
        <v>7279</v>
      </c>
    </row>
    <row r="5813" spans="2:14" ht="15" hidden="1" x14ac:dyDescent="0.25">
      <c r="B5813" s="326" t="s">
        <v>20019</v>
      </c>
      <c r="C5813" s="326" t="s">
        <v>1255</v>
      </c>
      <c r="D5813" s="326" t="s">
        <v>17019</v>
      </c>
      <c r="E5813" s="326" t="s">
        <v>20020</v>
      </c>
      <c r="F5813" s="326" t="s">
        <v>801</v>
      </c>
      <c r="G5813" s="326" t="s">
        <v>896</v>
      </c>
      <c r="H5813" s="326" t="s">
        <v>6249</v>
      </c>
      <c r="I5813" s="327">
        <v>0</v>
      </c>
      <c r="J5813" s="327">
        <v>0</v>
      </c>
      <c r="K5813" s="327">
        <v>0</v>
      </c>
      <c r="L5813" s="327">
        <v>0</v>
      </c>
      <c r="M5813" s="327">
        <v>0</v>
      </c>
      <c r="N5813" s="326" t="s">
        <v>7279</v>
      </c>
    </row>
    <row r="5814" spans="2:14" ht="15" hidden="1" x14ac:dyDescent="0.25">
      <c r="B5814" s="324" t="s">
        <v>20021</v>
      </c>
      <c r="C5814" s="324" t="s">
        <v>1255</v>
      </c>
      <c r="D5814" s="324" t="s">
        <v>17019</v>
      </c>
      <c r="E5814" s="324" t="s">
        <v>20022</v>
      </c>
      <c r="F5814" s="324" t="s">
        <v>2327</v>
      </c>
      <c r="G5814" s="324" t="s">
        <v>896</v>
      </c>
      <c r="H5814" s="324" t="s">
        <v>6249</v>
      </c>
      <c r="I5814" s="325">
        <v>0</v>
      </c>
      <c r="J5814" s="325">
        <v>0</v>
      </c>
      <c r="K5814" s="325">
        <v>0</v>
      </c>
      <c r="L5814" s="325">
        <v>0</v>
      </c>
      <c r="M5814" s="325">
        <v>0</v>
      </c>
      <c r="N5814" s="324" t="s">
        <v>7279</v>
      </c>
    </row>
    <row r="5815" spans="2:14" ht="15" hidden="1" x14ac:dyDescent="0.25">
      <c r="B5815" s="326" t="s">
        <v>20023</v>
      </c>
      <c r="C5815" s="326" t="s">
        <v>1255</v>
      </c>
      <c r="D5815" s="326" t="s">
        <v>17019</v>
      </c>
      <c r="E5815" s="326" t="s">
        <v>20024</v>
      </c>
      <c r="F5815" s="326" t="s">
        <v>2327</v>
      </c>
      <c r="G5815" s="326" t="s">
        <v>896</v>
      </c>
      <c r="H5815" s="326" t="s">
        <v>6249</v>
      </c>
      <c r="I5815" s="327">
        <v>0</v>
      </c>
      <c r="J5815" s="327">
        <v>0</v>
      </c>
      <c r="K5815" s="327">
        <v>0</v>
      </c>
      <c r="L5815" s="327">
        <v>0</v>
      </c>
      <c r="M5815" s="327">
        <v>0</v>
      </c>
      <c r="N5815" s="326" t="s">
        <v>7279</v>
      </c>
    </row>
    <row r="5816" spans="2:14" ht="15" hidden="1" x14ac:dyDescent="0.25">
      <c r="B5816" s="324" t="s">
        <v>20025</v>
      </c>
      <c r="C5816" s="324" t="s">
        <v>1255</v>
      </c>
      <c r="D5816" s="324" t="s">
        <v>17019</v>
      </c>
      <c r="E5816" s="324" t="s">
        <v>20026</v>
      </c>
      <c r="F5816" s="324" t="s">
        <v>2327</v>
      </c>
      <c r="G5816" s="324" t="s">
        <v>896</v>
      </c>
      <c r="H5816" s="324" t="s">
        <v>6249</v>
      </c>
      <c r="I5816" s="325">
        <v>0</v>
      </c>
      <c r="J5816" s="325">
        <v>0</v>
      </c>
      <c r="K5816" s="325">
        <v>0</v>
      </c>
      <c r="L5816" s="325">
        <v>0</v>
      </c>
      <c r="M5816" s="325">
        <v>0</v>
      </c>
      <c r="N5816" s="324" t="s">
        <v>7279</v>
      </c>
    </row>
    <row r="5817" spans="2:14" ht="15" hidden="1" x14ac:dyDescent="0.25">
      <c r="B5817" s="326" t="s">
        <v>20027</v>
      </c>
      <c r="C5817" s="326" t="s">
        <v>1255</v>
      </c>
      <c r="D5817" s="326" t="s">
        <v>17019</v>
      </c>
      <c r="E5817" s="326" t="s">
        <v>20028</v>
      </c>
      <c r="F5817" s="326" t="s">
        <v>2327</v>
      </c>
      <c r="G5817" s="326" t="s">
        <v>896</v>
      </c>
      <c r="H5817" s="326" t="s">
        <v>6249</v>
      </c>
      <c r="I5817" s="327">
        <v>0</v>
      </c>
      <c r="J5817" s="327">
        <v>0</v>
      </c>
      <c r="K5817" s="327">
        <v>0</v>
      </c>
      <c r="L5817" s="327">
        <v>0</v>
      </c>
      <c r="M5817" s="327">
        <v>0</v>
      </c>
      <c r="N5817" s="326" t="s">
        <v>7279</v>
      </c>
    </row>
    <row r="5818" spans="2:14" ht="15" hidden="1" x14ac:dyDescent="0.25">
      <c r="B5818" s="324" t="s">
        <v>20029</v>
      </c>
      <c r="C5818" s="324" t="s">
        <v>1255</v>
      </c>
      <c r="D5818" s="324" t="s">
        <v>17019</v>
      </c>
      <c r="E5818" s="324" t="s">
        <v>20030</v>
      </c>
      <c r="F5818" s="324" t="s">
        <v>2327</v>
      </c>
      <c r="G5818" s="324" t="s">
        <v>896</v>
      </c>
      <c r="H5818" s="324" t="s">
        <v>6249</v>
      </c>
      <c r="I5818" s="325">
        <v>0</v>
      </c>
      <c r="J5818" s="325">
        <v>0</v>
      </c>
      <c r="K5818" s="325">
        <v>0</v>
      </c>
      <c r="L5818" s="325">
        <v>0</v>
      </c>
      <c r="M5818" s="325">
        <v>0</v>
      </c>
      <c r="N5818" s="324" t="s">
        <v>7279</v>
      </c>
    </row>
    <row r="5819" spans="2:14" ht="15" hidden="1" x14ac:dyDescent="0.25">
      <c r="B5819" s="326" t="s">
        <v>20031</v>
      </c>
      <c r="C5819" s="326" t="s">
        <v>1255</v>
      </c>
      <c r="D5819" s="326" t="s">
        <v>17019</v>
      </c>
      <c r="E5819" s="326" t="s">
        <v>20032</v>
      </c>
      <c r="F5819" s="326" t="s">
        <v>2327</v>
      </c>
      <c r="G5819" s="326" t="s">
        <v>896</v>
      </c>
      <c r="H5819" s="326" t="s">
        <v>6249</v>
      </c>
      <c r="I5819" s="327">
        <v>0</v>
      </c>
      <c r="J5819" s="327">
        <v>0</v>
      </c>
      <c r="K5819" s="327">
        <v>0</v>
      </c>
      <c r="L5819" s="327">
        <v>0</v>
      </c>
      <c r="M5819" s="327">
        <v>0</v>
      </c>
      <c r="N5819" s="326" t="s">
        <v>7279</v>
      </c>
    </row>
    <row r="5820" spans="2:14" ht="15" hidden="1" x14ac:dyDescent="0.25">
      <c r="B5820" s="324" t="s">
        <v>20033</v>
      </c>
      <c r="C5820" s="324" t="s">
        <v>1255</v>
      </c>
      <c r="D5820" s="324" t="s">
        <v>17019</v>
      </c>
      <c r="E5820" s="324" t="s">
        <v>20034</v>
      </c>
      <c r="F5820" s="324" t="s">
        <v>2327</v>
      </c>
      <c r="G5820" s="324" t="s">
        <v>896</v>
      </c>
      <c r="H5820" s="324" t="s">
        <v>6249</v>
      </c>
      <c r="I5820" s="325">
        <v>0</v>
      </c>
      <c r="J5820" s="325">
        <v>0</v>
      </c>
      <c r="K5820" s="325">
        <v>0</v>
      </c>
      <c r="L5820" s="325">
        <v>0</v>
      </c>
      <c r="M5820" s="325">
        <v>0</v>
      </c>
      <c r="N5820" s="324" t="s">
        <v>7279</v>
      </c>
    </row>
    <row r="5821" spans="2:14" ht="15" hidden="1" x14ac:dyDescent="0.25">
      <c r="B5821" s="326" t="s">
        <v>20035</v>
      </c>
      <c r="C5821" s="326" t="s">
        <v>1255</v>
      </c>
      <c r="D5821" s="326" t="s">
        <v>17019</v>
      </c>
      <c r="E5821" s="326" t="s">
        <v>20036</v>
      </c>
      <c r="F5821" s="326" t="s">
        <v>801</v>
      </c>
      <c r="G5821" s="326" t="s">
        <v>896</v>
      </c>
      <c r="H5821" s="326" t="s">
        <v>6249</v>
      </c>
      <c r="I5821" s="327">
        <v>0</v>
      </c>
      <c r="J5821" s="327">
        <v>0</v>
      </c>
      <c r="K5821" s="327">
        <v>0</v>
      </c>
      <c r="L5821" s="327">
        <v>0</v>
      </c>
      <c r="M5821" s="327">
        <v>0</v>
      </c>
      <c r="N5821" s="326" t="s">
        <v>7279</v>
      </c>
    </row>
    <row r="5822" spans="2:14" ht="15" hidden="1" x14ac:dyDescent="0.25">
      <c r="B5822" s="324" t="s">
        <v>20037</v>
      </c>
      <c r="C5822" s="324" t="s">
        <v>1255</v>
      </c>
      <c r="D5822" s="324" t="s">
        <v>17019</v>
      </c>
      <c r="E5822" s="324" t="s">
        <v>20038</v>
      </c>
      <c r="F5822" s="324" t="s">
        <v>2327</v>
      </c>
      <c r="G5822" s="324" t="s">
        <v>896</v>
      </c>
      <c r="H5822" s="324" t="s">
        <v>6249</v>
      </c>
      <c r="I5822" s="325">
        <v>0</v>
      </c>
      <c r="J5822" s="325">
        <v>0</v>
      </c>
      <c r="K5822" s="325">
        <v>0</v>
      </c>
      <c r="L5822" s="325">
        <v>0</v>
      </c>
      <c r="M5822" s="325">
        <v>0</v>
      </c>
      <c r="N5822" s="324" t="s">
        <v>7279</v>
      </c>
    </row>
    <row r="5823" spans="2:14" ht="15" hidden="1" x14ac:dyDescent="0.25">
      <c r="B5823" s="326" t="s">
        <v>20039</v>
      </c>
      <c r="C5823" s="326" t="s">
        <v>1255</v>
      </c>
      <c r="D5823" s="326" t="s">
        <v>17019</v>
      </c>
      <c r="E5823" s="326" t="s">
        <v>20040</v>
      </c>
      <c r="F5823" s="326" t="s">
        <v>801</v>
      </c>
      <c r="G5823" s="326" t="s">
        <v>896</v>
      </c>
      <c r="H5823" s="326" t="s">
        <v>6249</v>
      </c>
      <c r="I5823" s="327">
        <v>0</v>
      </c>
      <c r="J5823" s="327">
        <v>0</v>
      </c>
      <c r="K5823" s="327">
        <v>0</v>
      </c>
      <c r="L5823" s="327">
        <v>0</v>
      </c>
      <c r="M5823" s="327">
        <v>0</v>
      </c>
      <c r="N5823" s="326" t="s">
        <v>7279</v>
      </c>
    </row>
    <row r="5824" spans="2:14" ht="15" hidden="1" x14ac:dyDescent="0.25">
      <c r="B5824" s="324" t="s">
        <v>20041</v>
      </c>
      <c r="C5824" s="324" t="s">
        <v>1255</v>
      </c>
      <c r="D5824" s="324" t="s">
        <v>17019</v>
      </c>
      <c r="E5824" s="324" t="s">
        <v>20042</v>
      </c>
      <c r="F5824" s="324" t="s">
        <v>801</v>
      </c>
      <c r="G5824" s="324" t="s">
        <v>896</v>
      </c>
      <c r="H5824" s="324" t="s">
        <v>6249</v>
      </c>
      <c r="I5824" s="325">
        <v>0</v>
      </c>
      <c r="J5824" s="325">
        <v>0</v>
      </c>
      <c r="K5824" s="325">
        <v>0</v>
      </c>
      <c r="L5824" s="325">
        <v>0</v>
      </c>
      <c r="M5824" s="325">
        <v>0</v>
      </c>
      <c r="N5824" s="324" t="s">
        <v>7279</v>
      </c>
    </row>
    <row r="5825" spans="2:14" ht="15" hidden="1" x14ac:dyDescent="0.25">
      <c r="B5825" s="326" t="s">
        <v>20043</v>
      </c>
      <c r="C5825" s="326" t="s">
        <v>1255</v>
      </c>
      <c r="D5825" s="326" t="s">
        <v>17019</v>
      </c>
      <c r="E5825" s="326" t="s">
        <v>21892</v>
      </c>
      <c r="F5825" s="326" t="s">
        <v>2327</v>
      </c>
      <c r="G5825" s="326" t="s">
        <v>896</v>
      </c>
      <c r="H5825" s="326" t="s">
        <v>6249</v>
      </c>
      <c r="I5825" s="327">
        <v>0</v>
      </c>
      <c r="J5825" s="327">
        <v>0</v>
      </c>
      <c r="K5825" s="327">
        <v>0</v>
      </c>
      <c r="L5825" s="327">
        <v>0</v>
      </c>
      <c r="M5825" s="327">
        <v>0</v>
      </c>
      <c r="N5825" s="326" t="s">
        <v>7279</v>
      </c>
    </row>
    <row r="5826" spans="2:14" ht="15" hidden="1" x14ac:dyDescent="0.25">
      <c r="B5826" s="324" t="s">
        <v>20044</v>
      </c>
      <c r="C5826" s="324" t="s">
        <v>1255</v>
      </c>
      <c r="D5826" s="324" t="s">
        <v>17019</v>
      </c>
      <c r="E5826" s="324" t="s">
        <v>20045</v>
      </c>
      <c r="F5826" s="324" t="s">
        <v>2327</v>
      </c>
      <c r="G5826" s="324" t="s">
        <v>896</v>
      </c>
      <c r="H5826" s="324" t="s">
        <v>6249</v>
      </c>
      <c r="I5826" s="325">
        <v>0</v>
      </c>
      <c r="J5826" s="325">
        <v>0</v>
      </c>
      <c r="K5826" s="325">
        <v>0</v>
      </c>
      <c r="L5826" s="325">
        <v>0</v>
      </c>
      <c r="M5826" s="325">
        <v>0</v>
      </c>
      <c r="N5826" s="324" t="s">
        <v>7279</v>
      </c>
    </row>
    <row r="5827" spans="2:14" ht="15" hidden="1" x14ac:dyDescent="0.25">
      <c r="B5827" s="326" t="s">
        <v>20046</v>
      </c>
      <c r="C5827" s="326" t="s">
        <v>1255</v>
      </c>
      <c r="D5827" s="326" t="s">
        <v>17019</v>
      </c>
      <c r="E5827" s="326" t="s">
        <v>20047</v>
      </c>
      <c r="F5827" s="326" t="s">
        <v>2327</v>
      </c>
      <c r="G5827" s="326" t="s">
        <v>896</v>
      </c>
      <c r="H5827" s="326" t="s">
        <v>6249</v>
      </c>
      <c r="I5827" s="327">
        <v>0</v>
      </c>
      <c r="J5827" s="327">
        <v>0</v>
      </c>
      <c r="K5827" s="327">
        <v>0</v>
      </c>
      <c r="L5827" s="327">
        <v>0</v>
      </c>
      <c r="M5827" s="327">
        <v>0</v>
      </c>
      <c r="N5827" s="326" t="s">
        <v>7279</v>
      </c>
    </row>
    <row r="5828" spans="2:14" ht="15" hidden="1" x14ac:dyDescent="0.25">
      <c r="B5828" s="324" t="s">
        <v>20048</v>
      </c>
      <c r="C5828" s="324" t="s">
        <v>1255</v>
      </c>
      <c r="D5828" s="324" t="s">
        <v>17019</v>
      </c>
      <c r="E5828" s="324" t="s">
        <v>20049</v>
      </c>
      <c r="F5828" s="324" t="s">
        <v>2327</v>
      </c>
      <c r="G5828" s="324" t="s">
        <v>896</v>
      </c>
      <c r="H5828" s="324" t="s">
        <v>6249</v>
      </c>
      <c r="I5828" s="325">
        <v>0</v>
      </c>
      <c r="J5828" s="325">
        <v>0</v>
      </c>
      <c r="K5828" s="325">
        <v>0</v>
      </c>
      <c r="L5828" s="325">
        <v>0</v>
      </c>
      <c r="M5828" s="325">
        <v>0</v>
      </c>
      <c r="N5828" s="324" t="s">
        <v>7279</v>
      </c>
    </row>
    <row r="5829" spans="2:14" ht="15" hidden="1" x14ac:dyDescent="0.25">
      <c r="B5829" s="326" t="s">
        <v>20050</v>
      </c>
      <c r="C5829" s="326" t="s">
        <v>1255</v>
      </c>
      <c r="D5829" s="326" t="s">
        <v>17019</v>
      </c>
      <c r="E5829" s="326" t="s">
        <v>20051</v>
      </c>
      <c r="F5829" s="326" t="s">
        <v>2327</v>
      </c>
      <c r="G5829" s="326" t="s">
        <v>896</v>
      </c>
      <c r="H5829" s="326" t="s">
        <v>6249</v>
      </c>
      <c r="I5829" s="327">
        <v>0</v>
      </c>
      <c r="J5829" s="327">
        <v>0</v>
      </c>
      <c r="K5829" s="327">
        <v>0</v>
      </c>
      <c r="L5829" s="327">
        <v>0</v>
      </c>
      <c r="M5829" s="327">
        <v>0</v>
      </c>
      <c r="N5829" s="326" t="s">
        <v>7279</v>
      </c>
    </row>
    <row r="5830" spans="2:14" ht="15" hidden="1" x14ac:dyDescent="0.25">
      <c r="B5830" s="324" t="s">
        <v>20052</v>
      </c>
      <c r="C5830" s="324" t="s">
        <v>1255</v>
      </c>
      <c r="D5830" s="324" t="s">
        <v>17019</v>
      </c>
      <c r="E5830" s="324" t="s">
        <v>20053</v>
      </c>
      <c r="F5830" s="324" t="s">
        <v>2327</v>
      </c>
      <c r="G5830" s="324" t="s">
        <v>896</v>
      </c>
      <c r="H5830" s="324" t="s">
        <v>6249</v>
      </c>
      <c r="I5830" s="325">
        <v>0</v>
      </c>
      <c r="J5830" s="325">
        <v>0</v>
      </c>
      <c r="K5830" s="325">
        <v>0</v>
      </c>
      <c r="L5830" s="325">
        <v>0</v>
      </c>
      <c r="M5830" s="325">
        <v>0</v>
      </c>
      <c r="N5830" s="324" t="s">
        <v>7279</v>
      </c>
    </row>
    <row r="5831" spans="2:14" ht="15" hidden="1" x14ac:dyDescent="0.25">
      <c r="B5831" s="326" t="s">
        <v>20054</v>
      </c>
      <c r="C5831" s="326" t="s">
        <v>1255</v>
      </c>
      <c r="D5831" s="326" t="s">
        <v>17019</v>
      </c>
      <c r="E5831" s="326" t="s">
        <v>20055</v>
      </c>
      <c r="F5831" s="326" t="s">
        <v>2327</v>
      </c>
      <c r="G5831" s="326" t="s">
        <v>896</v>
      </c>
      <c r="H5831" s="326" t="s">
        <v>6249</v>
      </c>
      <c r="I5831" s="327">
        <v>0</v>
      </c>
      <c r="J5831" s="327">
        <v>0</v>
      </c>
      <c r="K5831" s="327">
        <v>0</v>
      </c>
      <c r="L5831" s="327">
        <v>0</v>
      </c>
      <c r="M5831" s="327">
        <v>0</v>
      </c>
      <c r="N5831" s="326" t="s">
        <v>7279</v>
      </c>
    </row>
    <row r="5832" spans="2:14" ht="15" hidden="1" x14ac:dyDescent="0.25">
      <c r="B5832" s="324" t="s">
        <v>20056</v>
      </c>
      <c r="C5832" s="324" t="s">
        <v>1255</v>
      </c>
      <c r="D5832" s="324" t="s">
        <v>17019</v>
      </c>
      <c r="E5832" s="324" t="s">
        <v>20057</v>
      </c>
      <c r="F5832" s="324" t="s">
        <v>2327</v>
      </c>
      <c r="G5832" s="324" t="s">
        <v>896</v>
      </c>
      <c r="H5832" s="324" t="s">
        <v>6249</v>
      </c>
      <c r="I5832" s="325">
        <v>0</v>
      </c>
      <c r="J5832" s="325">
        <v>0</v>
      </c>
      <c r="K5832" s="325">
        <v>0</v>
      </c>
      <c r="L5832" s="325">
        <v>0</v>
      </c>
      <c r="M5832" s="325">
        <v>0</v>
      </c>
      <c r="N5832" s="324" t="s">
        <v>7279</v>
      </c>
    </row>
    <row r="5833" spans="2:14" ht="15" hidden="1" x14ac:dyDescent="0.25">
      <c r="B5833" s="326" t="s">
        <v>20058</v>
      </c>
      <c r="C5833" s="326" t="s">
        <v>1255</v>
      </c>
      <c r="D5833" s="326" t="s">
        <v>17019</v>
      </c>
      <c r="E5833" s="326" t="s">
        <v>20059</v>
      </c>
      <c r="F5833" s="326" t="s">
        <v>2327</v>
      </c>
      <c r="G5833" s="326" t="s">
        <v>896</v>
      </c>
      <c r="H5833" s="326" t="s">
        <v>6249</v>
      </c>
      <c r="I5833" s="327">
        <v>0</v>
      </c>
      <c r="J5833" s="327">
        <v>0</v>
      </c>
      <c r="K5833" s="327">
        <v>0</v>
      </c>
      <c r="L5833" s="327">
        <v>0</v>
      </c>
      <c r="M5833" s="327">
        <v>0</v>
      </c>
      <c r="N5833" s="326" t="s">
        <v>7279</v>
      </c>
    </row>
    <row r="5834" spans="2:14" ht="15" hidden="1" x14ac:dyDescent="0.25">
      <c r="B5834" s="324" t="s">
        <v>20060</v>
      </c>
      <c r="C5834" s="324" t="s">
        <v>1255</v>
      </c>
      <c r="D5834" s="324" t="s">
        <v>17019</v>
      </c>
      <c r="E5834" s="324" t="s">
        <v>20061</v>
      </c>
      <c r="F5834" s="324" t="s">
        <v>800</v>
      </c>
      <c r="G5834" s="324" t="s">
        <v>896</v>
      </c>
      <c r="H5834" s="324" t="s">
        <v>6249</v>
      </c>
      <c r="I5834" s="325">
        <v>0</v>
      </c>
      <c r="J5834" s="325">
        <v>0</v>
      </c>
      <c r="K5834" s="325">
        <v>0</v>
      </c>
      <c r="L5834" s="325">
        <v>0</v>
      </c>
      <c r="M5834" s="325">
        <v>0</v>
      </c>
      <c r="N5834" s="324" t="s">
        <v>7279</v>
      </c>
    </row>
    <row r="5835" spans="2:14" ht="15" hidden="1" x14ac:dyDescent="0.25">
      <c r="B5835" s="326" t="s">
        <v>20062</v>
      </c>
      <c r="C5835" s="326" t="s">
        <v>1255</v>
      </c>
      <c r="D5835" s="326" t="s">
        <v>17019</v>
      </c>
      <c r="E5835" s="326" t="s">
        <v>20063</v>
      </c>
      <c r="F5835" s="326" t="s">
        <v>2327</v>
      </c>
      <c r="G5835" s="326" t="s">
        <v>896</v>
      </c>
      <c r="H5835" s="326" t="s">
        <v>6249</v>
      </c>
      <c r="I5835" s="327">
        <v>0</v>
      </c>
      <c r="J5835" s="327">
        <v>0</v>
      </c>
      <c r="K5835" s="327">
        <v>0</v>
      </c>
      <c r="L5835" s="327">
        <v>0</v>
      </c>
      <c r="M5835" s="327">
        <v>0</v>
      </c>
      <c r="N5835" s="326" t="s">
        <v>7279</v>
      </c>
    </row>
    <row r="5836" spans="2:14" ht="15" hidden="1" x14ac:dyDescent="0.25">
      <c r="B5836" s="324" t="s">
        <v>20064</v>
      </c>
      <c r="C5836" s="324" t="s">
        <v>1255</v>
      </c>
      <c r="D5836" s="324" t="s">
        <v>17019</v>
      </c>
      <c r="E5836" s="324" t="s">
        <v>20065</v>
      </c>
      <c r="F5836" s="324" t="s">
        <v>801</v>
      </c>
      <c r="G5836" s="324" t="s">
        <v>896</v>
      </c>
      <c r="H5836" s="324" t="s">
        <v>6249</v>
      </c>
      <c r="I5836" s="325">
        <v>0</v>
      </c>
      <c r="J5836" s="325">
        <v>0</v>
      </c>
      <c r="K5836" s="325">
        <v>0</v>
      </c>
      <c r="L5836" s="325">
        <v>0</v>
      </c>
      <c r="M5836" s="325">
        <v>0</v>
      </c>
      <c r="N5836" s="324" t="s">
        <v>7279</v>
      </c>
    </row>
    <row r="5837" spans="2:14" ht="15" hidden="1" x14ac:dyDescent="0.25">
      <c r="B5837" s="326" t="s">
        <v>20066</v>
      </c>
      <c r="C5837" s="326" t="s">
        <v>1255</v>
      </c>
      <c r="D5837" s="326" t="s">
        <v>17019</v>
      </c>
      <c r="E5837" s="326" t="s">
        <v>20067</v>
      </c>
      <c r="F5837" s="326" t="s">
        <v>801</v>
      </c>
      <c r="G5837" s="326" t="s">
        <v>896</v>
      </c>
      <c r="H5837" s="326" t="s">
        <v>6249</v>
      </c>
      <c r="I5837" s="327">
        <v>0</v>
      </c>
      <c r="J5837" s="327">
        <v>0</v>
      </c>
      <c r="K5837" s="327">
        <v>0</v>
      </c>
      <c r="L5837" s="327">
        <v>0</v>
      </c>
      <c r="M5837" s="327">
        <v>0</v>
      </c>
      <c r="N5837" s="326" t="s">
        <v>7279</v>
      </c>
    </row>
    <row r="5838" spans="2:14" ht="15" hidden="1" x14ac:dyDescent="0.25">
      <c r="B5838" s="324" t="s">
        <v>20068</v>
      </c>
      <c r="C5838" s="324" t="s">
        <v>1255</v>
      </c>
      <c r="D5838" s="324" t="s">
        <v>17019</v>
      </c>
      <c r="E5838" s="324" t="s">
        <v>20069</v>
      </c>
      <c r="F5838" s="324" t="s">
        <v>800</v>
      </c>
      <c r="G5838" s="324" t="s">
        <v>896</v>
      </c>
      <c r="H5838" s="324" t="s">
        <v>6249</v>
      </c>
      <c r="I5838" s="325">
        <v>0</v>
      </c>
      <c r="J5838" s="325">
        <v>0</v>
      </c>
      <c r="K5838" s="325">
        <v>0</v>
      </c>
      <c r="L5838" s="325">
        <v>0</v>
      </c>
      <c r="M5838" s="325">
        <v>0</v>
      </c>
      <c r="N5838" s="324" t="s">
        <v>7279</v>
      </c>
    </row>
    <row r="5839" spans="2:14" ht="15" hidden="1" x14ac:dyDescent="0.25">
      <c r="B5839" s="326" t="s">
        <v>20070</v>
      </c>
      <c r="C5839" s="326" t="s">
        <v>1255</v>
      </c>
      <c r="D5839" s="326" t="s">
        <v>17019</v>
      </c>
      <c r="E5839" s="326" t="s">
        <v>20071</v>
      </c>
      <c r="F5839" s="326" t="s">
        <v>2327</v>
      </c>
      <c r="G5839" s="326" t="s">
        <v>896</v>
      </c>
      <c r="H5839" s="326" t="s">
        <v>6249</v>
      </c>
      <c r="I5839" s="327">
        <v>0</v>
      </c>
      <c r="J5839" s="327">
        <v>0</v>
      </c>
      <c r="K5839" s="327">
        <v>0</v>
      </c>
      <c r="L5839" s="327">
        <v>0</v>
      </c>
      <c r="M5839" s="327">
        <v>0</v>
      </c>
      <c r="N5839" s="326" t="s">
        <v>7279</v>
      </c>
    </row>
    <row r="5840" spans="2:14" ht="15" hidden="1" x14ac:dyDescent="0.25">
      <c r="B5840" s="324" t="s">
        <v>20072</v>
      </c>
      <c r="C5840" s="324" t="s">
        <v>1255</v>
      </c>
      <c r="D5840" s="324" t="s">
        <v>17019</v>
      </c>
      <c r="E5840" s="324" t="s">
        <v>20073</v>
      </c>
      <c r="F5840" s="324" t="s">
        <v>2327</v>
      </c>
      <c r="G5840" s="324" t="s">
        <v>896</v>
      </c>
      <c r="H5840" s="324" t="s">
        <v>6249</v>
      </c>
      <c r="I5840" s="325">
        <v>0</v>
      </c>
      <c r="J5840" s="325">
        <v>0</v>
      </c>
      <c r="K5840" s="325">
        <v>0</v>
      </c>
      <c r="L5840" s="325">
        <v>0</v>
      </c>
      <c r="M5840" s="325">
        <v>0</v>
      </c>
      <c r="N5840" s="324" t="s">
        <v>7279</v>
      </c>
    </row>
    <row r="5841" spans="2:14" ht="15" hidden="1" x14ac:dyDescent="0.25">
      <c r="B5841" s="326" t="s">
        <v>20074</v>
      </c>
      <c r="C5841" s="326" t="s">
        <v>1255</v>
      </c>
      <c r="D5841" s="326" t="s">
        <v>17019</v>
      </c>
      <c r="E5841" s="326" t="s">
        <v>20075</v>
      </c>
      <c r="F5841" s="326" t="s">
        <v>801</v>
      </c>
      <c r="G5841" s="326" t="s">
        <v>896</v>
      </c>
      <c r="H5841" s="326" t="s">
        <v>6249</v>
      </c>
      <c r="I5841" s="327">
        <v>0</v>
      </c>
      <c r="J5841" s="327">
        <v>0</v>
      </c>
      <c r="K5841" s="327">
        <v>0</v>
      </c>
      <c r="L5841" s="327">
        <v>0</v>
      </c>
      <c r="M5841" s="327">
        <v>0</v>
      </c>
      <c r="N5841" s="326" t="s">
        <v>7279</v>
      </c>
    </row>
    <row r="5842" spans="2:14" ht="15" hidden="1" x14ac:dyDescent="0.25">
      <c r="B5842" s="324" t="s">
        <v>20076</v>
      </c>
      <c r="C5842" s="324" t="s">
        <v>1255</v>
      </c>
      <c r="D5842" s="324" t="s">
        <v>17019</v>
      </c>
      <c r="E5842" s="324" t="s">
        <v>20077</v>
      </c>
      <c r="F5842" s="324" t="s">
        <v>801</v>
      </c>
      <c r="G5842" s="324" t="s">
        <v>896</v>
      </c>
      <c r="H5842" s="324" t="s">
        <v>6249</v>
      </c>
      <c r="I5842" s="325">
        <v>0</v>
      </c>
      <c r="J5842" s="325">
        <v>0</v>
      </c>
      <c r="K5842" s="325">
        <v>0</v>
      </c>
      <c r="L5842" s="325">
        <v>0</v>
      </c>
      <c r="M5842" s="325">
        <v>0</v>
      </c>
      <c r="N5842" s="324" t="s">
        <v>7279</v>
      </c>
    </row>
    <row r="5843" spans="2:14" ht="15" hidden="1" x14ac:dyDescent="0.25">
      <c r="B5843" s="326" t="s">
        <v>20078</v>
      </c>
      <c r="C5843" s="326" t="s">
        <v>1255</v>
      </c>
      <c r="D5843" s="326" t="s">
        <v>17019</v>
      </c>
      <c r="E5843" s="326" t="s">
        <v>20079</v>
      </c>
      <c r="F5843" s="326" t="s">
        <v>2327</v>
      </c>
      <c r="G5843" s="326" t="s">
        <v>896</v>
      </c>
      <c r="H5843" s="326" t="s">
        <v>6249</v>
      </c>
      <c r="I5843" s="327">
        <v>0</v>
      </c>
      <c r="J5843" s="327">
        <v>0</v>
      </c>
      <c r="K5843" s="327">
        <v>0</v>
      </c>
      <c r="L5843" s="327">
        <v>0</v>
      </c>
      <c r="M5843" s="327">
        <v>0</v>
      </c>
      <c r="N5843" s="326" t="s">
        <v>7279</v>
      </c>
    </row>
    <row r="5844" spans="2:14" ht="15" hidden="1" x14ac:dyDescent="0.25">
      <c r="B5844" s="324" t="s">
        <v>20080</v>
      </c>
      <c r="C5844" s="324" t="s">
        <v>1255</v>
      </c>
      <c r="D5844" s="324" t="s">
        <v>17019</v>
      </c>
      <c r="E5844" s="324" t="s">
        <v>20081</v>
      </c>
      <c r="F5844" s="324" t="s">
        <v>801</v>
      </c>
      <c r="G5844" s="324" t="s">
        <v>896</v>
      </c>
      <c r="H5844" s="324" t="s">
        <v>6249</v>
      </c>
      <c r="I5844" s="325">
        <v>0</v>
      </c>
      <c r="J5844" s="325">
        <v>0</v>
      </c>
      <c r="K5844" s="325">
        <v>0</v>
      </c>
      <c r="L5844" s="325">
        <v>0</v>
      </c>
      <c r="M5844" s="325">
        <v>0</v>
      </c>
      <c r="N5844" s="324" t="s">
        <v>7279</v>
      </c>
    </row>
    <row r="5845" spans="2:14" ht="15" hidden="1" x14ac:dyDescent="0.25">
      <c r="B5845" s="326" t="s">
        <v>21893</v>
      </c>
      <c r="C5845" s="326" t="s">
        <v>1255</v>
      </c>
      <c r="D5845" s="326" t="s">
        <v>17019</v>
      </c>
      <c r="E5845" s="326" t="s">
        <v>21894</v>
      </c>
      <c r="F5845" s="326" t="s">
        <v>2414</v>
      </c>
      <c r="G5845" s="326" t="s">
        <v>896</v>
      </c>
      <c r="H5845" s="326" t="s">
        <v>6249</v>
      </c>
      <c r="I5845" s="327">
        <v>0</v>
      </c>
      <c r="J5845" s="327">
        <v>0</v>
      </c>
      <c r="K5845" s="327">
        <v>0</v>
      </c>
      <c r="L5845" s="327">
        <v>0</v>
      </c>
      <c r="M5845" s="327">
        <v>0</v>
      </c>
      <c r="N5845" s="326" t="s">
        <v>7279</v>
      </c>
    </row>
    <row r="5846" spans="2:14" ht="15" hidden="1" x14ac:dyDescent="0.25">
      <c r="B5846" s="324" t="s">
        <v>21895</v>
      </c>
      <c r="C5846" s="324" t="s">
        <v>1255</v>
      </c>
      <c r="D5846" s="324" t="s">
        <v>17019</v>
      </c>
      <c r="E5846" s="324" t="s">
        <v>21896</v>
      </c>
      <c r="F5846" s="324" t="s">
        <v>801</v>
      </c>
      <c r="G5846" s="324" t="s">
        <v>896</v>
      </c>
      <c r="H5846" s="324" t="s">
        <v>6249</v>
      </c>
      <c r="I5846" s="325">
        <v>0</v>
      </c>
      <c r="J5846" s="325">
        <v>0</v>
      </c>
      <c r="K5846" s="325">
        <v>0</v>
      </c>
      <c r="L5846" s="325">
        <v>0</v>
      </c>
      <c r="M5846" s="325">
        <v>0</v>
      </c>
      <c r="N5846" s="324" t="s">
        <v>7279</v>
      </c>
    </row>
    <row r="5847" spans="2:14" ht="15" hidden="1" x14ac:dyDescent="0.25">
      <c r="B5847" s="326" t="s">
        <v>21897</v>
      </c>
      <c r="C5847" s="326" t="s">
        <v>1255</v>
      </c>
      <c r="D5847" s="326" t="s">
        <v>17019</v>
      </c>
      <c r="E5847" s="326" t="s">
        <v>21898</v>
      </c>
      <c r="F5847" s="326" t="s">
        <v>800</v>
      </c>
      <c r="G5847" s="326" t="s">
        <v>896</v>
      </c>
      <c r="H5847" s="326" t="s">
        <v>6249</v>
      </c>
      <c r="I5847" s="327">
        <v>0</v>
      </c>
      <c r="J5847" s="327">
        <v>0</v>
      </c>
      <c r="K5847" s="327">
        <v>0</v>
      </c>
      <c r="L5847" s="327">
        <v>0</v>
      </c>
      <c r="M5847" s="327">
        <v>0</v>
      </c>
      <c r="N5847" s="326" t="s">
        <v>7279</v>
      </c>
    </row>
    <row r="5848" spans="2:14" ht="15" hidden="1" x14ac:dyDescent="0.25">
      <c r="B5848" s="324" t="s">
        <v>21899</v>
      </c>
      <c r="C5848" s="324" t="s">
        <v>1255</v>
      </c>
      <c r="D5848" s="324" t="s">
        <v>17019</v>
      </c>
      <c r="E5848" s="324" t="s">
        <v>21900</v>
      </c>
      <c r="F5848" s="324" t="s">
        <v>801</v>
      </c>
      <c r="G5848" s="324" t="s">
        <v>896</v>
      </c>
      <c r="H5848" s="324" t="s">
        <v>6249</v>
      </c>
      <c r="I5848" s="325">
        <v>0</v>
      </c>
      <c r="J5848" s="325">
        <v>0</v>
      </c>
      <c r="K5848" s="325">
        <v>0</v>
      </c>
      <c r="L5848" s="325">
        <v>0</v>
      </c>
      <c r="M5848" s="325">
        <v>0</v>
      </c>
      <c r="N5848" s="324" t="s">
        <v>7279</v>
      </c>
    </row>
    <row r="5849" spans="2:14" ht="15" hidden="1" x14ac:dyDescent="0.25">
      <c r="B5849" s="326" t="s">
        <v>21901</v>
      </c>
      <c r="C5849" s="326" t="s">
        <v>1255</v>
      </c>
      <c r="D5849" s="326" t="s">
        <v>17019</v>
      </c>
      <c r="E5849" s="326" t="s">
        <v>21902</v>
      </c>
      <c r="F5849" s="326" t="s">
        <v>3788</v>
      </c>
      <c r="G5849" s="326" t="s">
        <v>896</v>
      </c>
      <c r="H5849" s="326" t="s">
        <v>6249</v>
      </c>
      <c r="I5849" s="327">
        <v>0</v>
      </c>
      <c r="J5849" s="327">
        <v>0</v>
      </c>
      <c r="K5849" s="327">
        <v>0</v>
      </c>
      <c r="L5849" s="327">
        <v>0</v>
      </c>
      <c r="M5849" s="327">
        <v>0</v>
      </c>
      <c r="N5849" s="326" t="s">
        <v>7279</v>
      </c>
    </row>
    <row r="5850" spans="2:14" ht="15" hidden="1" x14ac:dyDescent="0.25">
      <c r="B5850" s="324" t="s">
        <v>21903</v>
      </c>
      <c r="C5850" s="324" t="s">
        <v>1255</v>
      </c>
      <c r="D5850" s="324" t="s">
        <v>17019</v>
      </c>
      <c r="E5850" s="324" t="s">
        <v>21904</v>
      </c>
      <c r="F5850" s="324" t="s">
        <v>3788</v>
      </c>
      <c r="G5850" s="324" t="s">
        <v>896</v>
      </c>
      <c r="H5850" s="324" t="s">
        <v>6249</v>
      </c>
      <c r="I5850" s="325">
        <v>0</v>
      </c>
      <c r="J5850" s="325">
        <v>0</v>
      </c>
      <c r="K5850" s="325">
        <v>0</v>
      </c>
      <c r="L5850" s="325">
        <v>0</v>
      </c>
      <c r="M5850" s="325">
        <v>0</v>
      </c>
      <c r="N5850" s="324" t="s">
        <v>7279</v>
      </c>
    </row>
    <row r="5851" spans="2:14" ht="15" hidden="1" x14ac:dyDescent="0.25">
      <c r="B5851" s="326" t="s">
        <v>21905</v>
      </c>
      <c r="C5851" s="326" t="s">
        <v>1255</v>
      </c>
      <c r="D5851" s="326" t="s">
        <v>17019</v>
      </c>
      <c r="E5851" s="326" t="s">
        <v>21906</v>
      </c>
      <c r="F5851" s="326" t="s">
        <v>2333</v>
      </c>
      <c r="G5851" s="326" t="s">
        <v>896</v>
      </c>
      <c r="H5851" s="326" t="s">
        <v>6249</v>
      </c>
      <c r="I5851" s="327">
        <v>0</v>
      </c>
      <c r="J5851" s="327">
        <v>0</v>
      </c>
      <c r="K5851" s="327">
        <v>0</v>
      </c>
      <c r="L5851" s="327">
        <v>0</v>
      </c>
      <c r="M5851" s="327">
        <v>0</v>
      </c>
      <c r="N5851" s="326" t="s">
        <v>7279</v>
      </c>
    </row>
    <row r="5852" spans="2:14" ht="15" hidden="1" x14ac:dyDescent="0.25">
      <c r="B5852" s="324" t="s">
        <v>21907</v>
      </c>
      <c r="C5852" s="324" t="s">
        <v>1255</v>
      </c>
      <c r="D5852" s="324" t="s">
        <v>17019</v>
      </c>
      <c r="E5852" s="324" t="s">
        <v>21908</v>
      </c>
      <c r="F5852" s="324" t="s">
        <v>801</v>
      </c>
      <c r="G5852" s="324" t="s">
        <v>896</v>
      </c>
      <c r="H5852" s="324" t="s">
        <v>6249</v>
      </c>
      <c r="I5852" s="325">
        <v>0</v>
      </c>
      <c r="J5852" s="325">
        <v>0</v>
      </c>
      <c r="K5852" s="325">
        <v>0</v>
      </c>
      <c r="L5852" s="325">
        <v>0</v>
      </c>
      <c r="M5852" s="325">
        <v>0</v>
      </c>
      <c r="N5852" s="324" t="s">
        <v>7279</v>
      </c>
    </row>
    <row r="5853" spans="2:14" ht="15" hidden="1" x14ac:dyDescent="0.25">
      <c r="B5853" s="326" t="s">
        <v>21909</v>
      </c>
      <c r="C5853" s="326" t="s">
        <v>1255</v>
      </c>
      <c r="D5853" s="326" t="s">
        <v>17019</v>
      </c>
      <c r="E5853" s="326" t="s">
        <v>21910</v>
      </c>
      <c r="F5853" s="326" t="s">
        <v>801</v>
      </c>
      <c r="G5853" s="326" t="s">
        <v>896</v>
      </c>
      <c r="H5853" s="326" t="s">
        <v>6249</v>
      </c>
      <c r="I5853" s="327">
        <v>0</v>
      </c>
      <c r="J5853" s="327">
        <v>0</v>
      </c>
      <c r="K5853" s="327">
        <v>0</v>
      </c>
      <c r="L5853" s="327">
        <v>0</v>
      </c>
      <c r="M5853" s="327">
        <v>0</v>
      </c>
      <c r="N5853" s="326" t="s">
        <v>7279</v>
      </c>
    </row>
    <row r="5854" spans="2:14" ht="15" hidden="1" x14ac:dyDescent="0.25">
      <c r="B5854" s="324" t="s">
        <v>21911</v>
      </c>
      <c r="C5854" s="324" t="s">
        <v>1255</v>
      </c>
      <c r="D5854" s="324" t="s">
        <v>17019</v>
      </c>
      <c r="E5854" s="324" t="s">
        <v>21912</v>
      </c>
      <c r="F5854" s="324" t="s">
        <v>801</v>
      </c>
      <c r="G5854" s="324" t="s">
        <v>896</v>
      </c>
      <c r="H5854" s="324" t="s">
        <v>6249</v>
      </c>
      <c r="I5854" s="325">
        <v>0</v>
      </c>
      <c r="J5854" s="325">
        <v>0</v>
      </c>
      <c r="K5854" s="325">
        <v>0</v>
      </c>
      <c r="L5854" s="325">
        <v>0</v>
      </c>
      <c r="M5854" s="325">
        <v>0</v>
      </c>
      <c r="N5854" s="324" t="s">
        <v>7279</v>
      </c>
    </row>
    <row r="5855" spans="2:14" ht="15" hidden="1" x14ac:dyDescent="0.25">
      <c r="B5855" s="326" t="s">
        <v>21913</v>
      </c>
      <c r="C5855" s="326" t="s">
        <v>1255</v>
      </c>
      <c r="D5855" s="326" t="s">
        <v>17019</v>
      </c>
      <c r="E5855" s="326" t="s">
        <v>21914</v>
      </c>
      <c r="F5855" s="326" t="s">
        <v>801</v>
      </c>
      <c r="G5855" s="326" t="s">
        <v>896</v>
      </c>
      <c r="H5855" s="326" t="s">
        <v>6249</v>
      </c>
      <c r="I5855" s="327">
        <v>0</v>
      </c>
      <c r="J5855" s="327">
        <v>0</v>
      </c>
      <c r="K5855" s="327">
        <v>0</v>
      </c>
      <c r="L5855" s="327">
        <v>0</v>
      </c>
      <c r="M5855" s="327">
        <v>0</v>
      </c>
      <c r="N5855" s="326" t="s">
        <v>7279</v>
      </c>
    </row>
    <row r="5856" spans="2:14" ht="15" hidden="1" x14ac:dyDescent="0.25">
      <c r="B5856" s="324" t="s">
        <v>21915</v>
      </c>
      <c r="C5856" s="324" t="s">
        <v>1255</v>
      </c>
      <c r="D5856" s="324" t="s">
        <v>17019</v>
      </c>
      <c r="E5856" s="324" t="s">
        <v>21916</v>
      </c>
      <c r="F5856" s="324" t="s">
        <v>2327</v>
      </c>
      <c r="G5856" s="324" t="s">
        <v>896</v>
      </c>
      <c r="H5856" s="324" t="s">
        <v>6249</v>
      </c>
      <c r="I5856" s="325">
        <v>0</v>
      </c>
      <c r="J5856" s="325">
        <v>0</v>
      </c>
      <c r="K5856" s="325">
        <v>0</v>
      </c>
      <c r="L5856" s="325">
        <v>0</v>
      </c>
      <c r="M5856" s="325">
        <v>0</v>
      </c>
      <c r="N5856" s="324" t="s">
        <v>7279</v>
      </c>
    </row>
    <row r="5857" spans="2:14" ht="15" hidden="1" x14ac:dyDescent="0.25">
      <c r="B5857" s="326" t="s">
        <v>21917</v>
      </c>
      <c r="C5857" s="326" t="s">
        <v>1255</v>
      </c>
      <c r="D5857" s="326" t="s">
        <v>17019</v>
      </c>
      <c r="E5857" s="326" t="s">
        <v>21918</v>
      </c>
      <c r="F5857" s="326" t="s">
        <v>2327</v>
      </c>
      <c r="G5857" s="326" t="s">
        <v>896</v>
      </c>
      <c r="H5857" s="326" t="s">
        <v>6249</v>
      </c>
      <c r="I5857" s="327">
        <v>0</v>
      </c>
      <c r="J5857" s="327">
        <v>0</v>
      </c>
      <c r="K5857" s="327">
        <v>0</v>
      </c>
      <c r="L5857" s="327">
        <v>0</v>
      </c>
      <c r="M5857" s="327">
        <v>0</v>
      </c>
      <c r="N5857" s="326" t="s">
        <v>7279</v>
      </c>
    </row>
    <row r="5858" spans="2:14" ht="15" hidden="1" x14ac:dyDescent="0.25">
      <c r="B5858" s="324" t="s">
        <v>21919</v>
      </c>
      <c r="C5858" s="324" t="s">
        <v>1255</v>
      </c>
      <c r="D5858" s="324" t="s">
        <v>17019</v>
      </c>
      <c r="E5858" s="324" t="s">
        <v>21920</v>
      </c>
      <c r="F5858" s="324" t="s">
        <v>801</v>
      </c>
      <c r="G5858" s="324" t="s">
        <v>896</v>
      </c>
      <c r="H5858" s="324" t="s">
        <v>6249</v>
      </c>
      <c r="I5858" s="325">
        <v>0</v>
      </c>
      <c r="J5858" s="325">
        <v>0</v>
      </c>
      <c r="K5858" s="325">
        <v>0</v>
      </c>
      <c r="L5858" s="325">
        <v>0</v>
      </c>
      <c r="M5858" s="325">
        <v>0</v>
      </c>
      <c r="N5858" s="324" t="s">
        <v>7279</v>
      </c>
    </row>
    <row r="5859" spans="2:14" ht="15" hidden="1" x14ac:dyDescent="0.25">
      <c r="B5859" s="326" t="s">
        <v>21921</v>
      </c>
      <c r="C5859" s="326" t="s">
        <v>1255</v>
      </c>
      <c r="D5859" s="326" t="s">
        <v>17019</v>
      </c>
      <c r="E5859" s="326" t="s">
        <v>21922</v>
      </c>
      <c r="F5859" s="326" t="s">
        <v>801</v>
      </c>
      <c r="G5859" s="326" t="s">
        <v>896</v>
      </c>
      <c r="H5859" s="326" t="s">
        <v>6249</v>
      </c>
      <c r="I5859" s="327">
        <v>0</v>
      </c>
      <c r="J5859" s="327">
        <v>0</v>
      </c>
      <c r="K5859" s="327">
        <v>0</v>
      </c>
      <c r="L5859" s="327">
        <v>0</v>
      </c>
      <c r="M5859" s="327">
        <v>0</v>
      </c>
      <c r="N5859" s="326" t="s">
        <v>7279</v>
      </c>
    </row>
    <row r="5860" spans="2:14" ht="15" hidden="1" x14ac:dyDescent="0.25">
      <c r="B5860" s="324" t="s">
        <v>21923</v>
      </c>
      <c r="C5860" s="324" t="s">
        <v>1255</v>
      </c>
      <c r="D5860" s="324" t="s">
        <v>17019</v>
      </c>
      <c r="E5860" s="324" t="s">
        <v>21924</v>
      </c>
      <c r="F5860" s="324" t="s">
        <v>2327</v>
      </c>
      <c r="G5860" s="324" t="s">
        <v>896</v>
      </c>
      <c r="H5860" s="324" t="s">
        <v>6249</v>
      </c>
      <c r="I5860" s="325">
        <v>0</v>
      </c>
      <c r="J5860" s="325">
        <v>0</v>
      </c>
      <c r="K5860" s="325">
        <v>0</v>
      </c>
      <c r="L5860" s="325">
        <v>0</v>
      </c>
      <c r="M5860" s="325">
        <v>0</v>
      </c>
      <c r="N5860" s="324" t="s">
        <v>7279</v>
      </c>
    </row>
    <row r="5861" spans="2:14" ht="15" hidden="1" x14ac:dyDescent="0.25">
      <c r="B5861" s="326" t="s">
        <v>21925</v>
      </c>
      <c r="C5861" s="326" t="s">
        <v>1255</v>
      </c>
      <c r="D5861" s="326" t="s">
        <v>17019</v>
      </c>
      <c r="E5861" s="326" t="s">
        <v>21926</v>
      </c>
      <c r="F5861" s="326" t="s">
        <v>801</v>
      </c>
      <c r="G5861" s="326" t="s">
        <v>896</v>
      </c>
      <c r="H5861" s="326" t="s">
        <v>6249</v>
      </c>
      <c r="I5861" s="327">
        <v>0</v>
      </c>
      <c r="J5861" s="327">
        <v>0</v>
      </c>
      <c r="K5861" s="327">
        <v>0</v>
      </c>
      <c r="L5861" s="327">
        <v>0</v>
      </c>
      <c r="M5861" s="327">
        <v>0</v>
      </c>
      <c r="N5861" s="326" t="s">
        <v>7279</v>
      </c>
    </row>
    <row r="5862" spans="2:14" ht="15" hidden="1" x14ac:dyDescent="0.25">
      <c r="B5862" s="324" t="s">
        <v>21927</v>
      </c>
      <c r="C5862" s="324" t="s">
        <v>1255</v>
      </c>
      <c r="D5862" s="324" t="s">
        <v>17019</v>
      </c>
      <c r="E5862" s="324" t="s">
        <v>21928</v>
      </c>
      <c r="F5862" s="324" t="s">
        <v>801</v>
      </c>
      <c r="G5862" s="324" t="s">
        <v>896</v>
      </c>
      <c r="H5862" s="324" t="s">
        <v>6249</v>
      </c>
      <c r="I5862" s="325">
        <v>0</v>
      </c>
      <c r="J5862" s="325">
        <v>0</v>
      </c>
      <c r="K5862" s="325">
        <v>0</v>
      </c>
      <c r="L5862" s="325">
        <v>0</v>
      </c>
      <c r="M5862" s="325">
        <v>0</v>
      </c>
      <c r="N5862" s="324" t="s">
        <v>7279</v>
      </c>
    </row>
    <row r="5863" spans="2:14" ht="15" hidden="1" x14ac:dyDescent="0.25">
      <c r="B5863" s="326" t="s">
        <v>21929</v>
      </c>
      <c r="C5863" s="326" t="s">
        <v>1255</v>
      </c>
      <c r="D5863" s="326" t="s">
        <v>17019</v>
      </c>
      <c r="E5863" s="326" t="s">
        <v>21930</v>
      </c>
      <c r="F5863" s="326" t="s">
        <v>2599</v>
      </c>
      <c r="G5863" s="326" t="s">
        <v>896</v>
      </c>
      <c r="H5863" s="326" t="s">
        <v>6249</v>
      </c>
      <c r="I5863" s="327">
        <v>0</v>
      </c>
      <c r="J5863" s="327">
        <v>0</v>
      </c>
      <c r="K5863" s="327">
        <v>0</v>
      </c>
      <c r="L5863" s="327">
        <v>0</v>
      </c>
      <c r="M5863" s="327">
        <v>0</v>
      </c>
      <c r="N5863" s="326" t="s">
        <v>7279</v>
      </c>
    </row>
    <row r="5864" spans="2:14" ht="15" hidden="1" x14ac:dyDescent="0.25">
      <c r="B5864" s="324" t="s">
        <v>21931</v>
      </c>
      <c r="C5864" s="324" t="s">
        <v>1255</v>
      </c>
      <c r="D5864" s="324" t="s">
        <v>17019</v>
      </c>
      <c r="E5864" s="324" t="s">
        <v>21932</v>
      </c>
      <c r="F5864" s="324" t="s">
        <v>801</v>
      </c>
      <c r="G5864" s="324" t="s">
        <v>896</v>
      </c>
      <c r="H5864" s="324" t="s">
        <v>6249</v>
      </c>
      <c r="I5864" s="325">
        <v>0</v>
      </c>
      <c r="J5864" s="325">
        <v>0</v>
      </c>
      <c r="K5864" s="325">
        <v>0</v>
      </c>
      <c r="L5864" s="325">
        <v>0</v>
      </c>
      <c r="M5864" s="325">
        <v>0</v>
      </c>
      <c r="N5864" s="324" t="s">
        <v>7279</v>
      </c>
    </row>
    <row r="5865" spans="2:14" ht="15" hidden="1" x14ac:dyDescent="0.25">
      <c r="B5865" s="326" t="s">
        <v>21933</v>
      </c>
      <c r="C5865" s="326" t="s">
        <v>1255</v>
      </c>
      <c r="D5865" s="326" t="s">
        <v>17019</v>
      </c>
      <c r="E5865" s="326" t="s">
        <v>21934</v>
      </c>
      <c r="F5865" s="326" t="s">
        <v>801</v>
      </c>
      <c r="G5865" s="326" t="s">
        <v>896</v>
      </c>
      <c r="H5865" s="326" t="s">
        <v>6249</v>
      </c>
      <c r="I5865" s="327">
        <v>0</v>
      </c>
      <c r="J5865" s="327">
        <v>0</v>
      </c>
      <c r="K5865" s="327">
        <v>0</v>
      </c>
      <c r="L5865" s="327">
        <v>0</v>
      </c>
      <c r="M5865" s="327">
        <v>0</v>
      </c>
      <c r="N5865" s="326" t="s">
        <v>7279</v>
      </c>
    </row>
    <row r="5866" spans="2:14" ht="15" hidden="1" x14ac:dyDescent="0.25">
      <c r="B5866" s="324" t="s">
        <v>21935</v>
      </c>
      <c r="C5866" s="324" t="s">
        <v>1255</v>
      </c>
      <c r="D5866" s="324" t="s">
        <v>17019</v>
      </c>
      <c r="E5866" s="324" t="s">
        <v>21936</v>
      </c>
      <c r="F5866" s="324" t="s">
        <v>1226</v>
      </c>
      <c r="G5866" s="324" t="s">
        <v>896</v>
      </c>
      <c r="H5866" s="324" t="s">
        <v>6249</v>
      </c>
      <c r="I5866" s="325">
        <v>0</v>
      </c>
      <c r="J5866" s="325">
        <v>0</v>
      </c>
      <c r="K5866" s="325">
        <v>0</v>
      </c>
      <c r="L5866" s="325">
        <v>0</v>
      </c>
      <c r="M5866" s="325">
        <v>0</v>
      </c>
      <c r="N5866" s="324" t="s">
        <v>7279</v>
      </c>
    </row>
    <row r="5867" spans="2:14" ht="15" hidden="1" x14ac:dyDescent="0.25">
      <c r="B5867" s="326" t="s">
        <v>21937</v>
      </c>
      <c r="C5867" s="326" t="s">
        <v>1255</v>
      </c>
      <c r="D5867" s="326" t="s">
        <v>17019</v>
      </c>
      <c r="E5867" s="326" t="s">
        <v>21938</v>
      </c>
      <c r="F5867" s="326" t="s">
        <v>2327</v>
      </c>
      <c r="G5867" s="326" t="s">
        <v>896</v>
      </c>
      <c r="H5867" s="326" t="s">
        <v>6249</v>
      </c>
      <c r="I5867" s="327">
        <v>0</v>
      </c>
      <c r="J5867" s="327">
        <v>0</v>
      </c>
      <c r="K5867" s="327">
        <v>0</v>
      </c>
      <c r="L5867" s="327">
        <v>0</v>
      </c>
      <c r="M5867" s="327">
        <v>0</v>
      </c>
      <c r="N5867" s="326" t="s">
        <v>7279</v>
      </c>
    </row>
    <row r="5868" spans="2:14" ht="15" hidden="1" x14ac:dyDescent="0.25">
      <c r="B5868" s="324" t="s">
        <v>21939</v>
      </c>
      <c r="C5868" s="324" t="s">
        <v>1255</v>
      </c>
      <c r="D5868" s="324" t="s">
        <v>17019</v>
      </c>
      <c r="E5868" s="324" t="s">
        <v>21940</v>
      </c>
      <c r="F5868" s="324" t="s">
        <v>2599</v>
      </c>
      <c r="G5868" s="324" t="s">
        <v>896</v>
      </c>
      <c r="H5868" s="324" t="s">
        <v>6249</v>
      </c>
      <c r="I5868" s="325">
        <v>0</v>
      </c>
      <c r="J5868" s="325">
        <v>0</v>
      </c>
      <c r="K5868" s="325">
        <v>0</v>
      </c>
      <c r="L5868" s="325">
        <v>0</v>
      </c>
      <c r="M5868" s="325">
        <v>0</v>
      </c>
      <c r="N5868" s="324" t="s">
        <v>7279</v>
      </c>
    </row>
    <row r="5869" spans="2:14" ht="15" hidden="1" x14ac:dyDescent="0.25">
      <c r="B5869" s="326" t="s">
        <v>21941</v>
      </c>
      <c r="C5869" s="326" t="s">
        <v>1255</v>
      </c>
      <c r="D5869" s="326" t="s">
        <v>17019</v>
      </c>
      <c r="E5869" s="326" t="s">
        <v>21942</v>
      </c>
      <c r="F5869" s="326" t="s">
        <v>2327</v>
      </c>
      <c r="G5869" s="326" t="s">
        <v>896</v>
      </c>
      <c r="H5869" s="326" t="s">
        <v>6249</v>
      </c>
      <c r="I5869" s="327">
        <v>0</v>
      </c>
      <c r="J5869" s="327">
        <v>0</v>
      </c>
      <c r="K5869" s="327">
        <v>0</v>
      </c>
      <c r="L5869" s="327">
        <v>0</v>
      </c>
      <c r="M5869" s="327">
        <v>0</v>
      </c>
      <c r="N5869" s="326" t="s">
        <v>7279</v>
      </c>
    </row>
    <row r="5870" spans="2:14" ht="15" hidden="1" x14ac:dyDescent="0.25">
      <c r="B5870" s="324" t="s">
        <v>21943</v>
      </c>
      <c r="C5870" s="324" t="s">
        <v>1255</v>
      </c>
      <c r="D5870" s="324" t="s">
        <v>17019</v>
      </c>
      <c r="E5870" s="324" t="s">
        <v>21944</v>
      </c>
      <c r="F5870" s="324" t="s">
        <v>2327</v>
      </c>
      <c r="G5870" s="324" t="s">
        <v>896</v>
      </c>
      <c r="H5870" s="324" t="s">
        <v>6249</v>
      </c>
      <c r="I5870" s="325">
        <v>0</v>
      </c>
      <c r="J5870" s="325">
        <v>0</v>
      </c>
      <c r="K5870" s="325">
        <v>0</v>
      </c>
      <c r="L5870" s="325">
        <v>0</v>
      </c>
      <c r="M5870" s="325">
        <v>0</v>
      </c>
      <c r="N5870" s="324" t="s">
        <v>7279</v>
      </c>
    </row>
    <row r="5871" spans="2:14" ht="15" hidden="1" x14ac:dyDescent="0.25">
      <c r="B5871" s="326" t="s">
        <v>21945</v>
      </c>
      <c r="C5871" s="326" t="s">
        <v>1255</v>
      </c>
      <c r="D5871" s="326" t="s">
        <v>17019</v>
      </c>
      <c r="E5871" s="326" t="s">
        <v>21946</v>
      </c>
      <c r="F5871" s="326" t="s">
        <v>2376</v>
      </c>
      <c r="G5871" s="326" t="s">
        <v>896</v>
      </c>
      <c r="H5871" s="326" t="s">
        <v>6249</v>
      </c>
      <c r="I5871" s="327">
        <v>0</v>
      </c>
      <c r="J5871" s="327">
        <v>0</v>
      </c>
      <c r="K5871" s="327">
        <v>0</v>
      </c>
      <c r="L5871" s="327">
        <v>0</v>
      </c>
      <c r="M5871" s="327">
        <v>0</v>
      </c>
      <c r="N5871" s="326" t="s">
        <v>7279</v>
      </c>
    </row>
    <row r="5872" spans="2:14" ht="15" hidden="1" x14ac:dyDescent="0.25">
      <c r="B5872" s="324" t="s">
        <v>21947</v>
      </c>
      <c r="C5872" s="324" t="s">
        <v>1255</v>
      </c>
      <c r="D5872" s="324" t="s">
        <v>17019</v>
      </c>
      <c r="E5872" s="324" t="s">
        <v>21948</v>
      </c>
      <c r="F5872" s="324" t="s">
        <v>2376</v>
      </c>
      <c r="G5872" s="324" t="s">
        <v>896</v>
      </c>
      <c r="H5872" s="324" t="s">
        <v>6249</v>
      </c>
      <c r="I5872" s="325">
        <v>0</v>
      </c>
      <c r="J5872" s="325">
        <v>0</v>
      </c>
      <c r="K5872" s="325">
        <v>0</v>
      </c>
      <c r="L5872" s="325">
        <v>0</v>
      </c>
      <c r="M5872" s="325">
        <v>0</v>
      </c>
      <c r="N5872" s="324" t="s">
        <v>7279</v>
      </c>
    </row>
    <row r="5873" spans="2:14" ht="15" hidden="1" x14ac:dyDescent="0.25">
      <c r="B5873" s="326" t="s">
        <v>21949</v>
      </c>
      <c r="C5873" s="326" t="s">
        <v>1255</v>
      </c>
      <c r="D5873" s="326" t="s">
        <v>17019</v>
      </c>
      <c r="E5873" s="326" t="s">
        <v>21950</v>
      </c>
      <c r="F5873" s="326" t="s">
        <v>2327</v>
      </c>
      <c r="G5873" s="326" t="s">
        <v>896</v>
      </c>
      <c r="H5873" s="326" t="s">
        <v>6249</v>
      </c>
      <c r="I5873" s="327">
        <v>0</v>
      </c>
      <c r="J5873" s="327">
        <v>0</v>
      </c>
      <c r="K5873" s="327">
        <v>0</v>
      </c>
      <c r="L5873" s="327">
        <v>0</v>
      </c>
      <c r="M5873" s="327">
        <v>0</v>
      </c>
      <c r="N5873" s="326" t="s">
        <v>7279</v>
      </c>
    </row>
    <row r="5874" spans="2:14" ht="15" hidden="1" x14ac:dyDescent="0.25">
      <c r="B5874" s="324" t="s">
        <v>21951</v>
      </c>
      <c r="C5874" s="324" t="s">
        <v>1255</v>
      </c>
      <c r="D5874" s="324" t="s">
        <v>17019</v>
      </c>
      <c r="E5874" s="324" t="s">
        <v>21952</v>
      </c>
      <c r="F5874" s="324" t="s">
        <v>2354</v>
      </c>
      <c r="G5874" s="324" t="s">
        <v>896</v>
      </c>
      <c r="H5874" s="324" t="s">
        <v>6249</v>
      </c>
      <c r="I5874" s="325">
        <v>0</v>
      </c>
      <c r="J5874" s="325">
        <v>0</v>
      </c>
      <c r="K5874" s="325">
        <v>0</v>
      </c>
      <c r="L5874" s="325">
        <v>0</v>
      </c>
      <c r="M5874" s="325">
        <v>0</v>
      </c>
      <c r="N5874" s="324" t="s">
        <v>7279</v>
      </c>
    </row>
    <row r="5875" spans="2:14" ht="15" hidden="1" x14ac:dyDescent="0.25">
      <c r="B5875" s="326" t="s">
        <v>21953</v>
      </c>
      <c r="C5875" s="326" t="s">
        <v>1255</v>
      </c>
      <c r="D5875" s="326" t="s">
        <v>17019</v>
      </c>
      <c r="E5875" s="326" t="s">
        <v>21954</v>
      </c>
      <c r="F5875" s="326" t="s">
        <v>801</v>
      </c>
      <c r="G5875" s="326" t="s">
        <v>896</v>
      </c>
      <c r="H5875" s="326" t="s">
        <v>6249</v>
      </c>
      <c r="I5875" s="327">
        <v>0</v>
      </c>
      <c r="J5875" s="327">
        <v>0</v>
      </c>
      <c r="K5875" s="327">
        <v>0</v>
      </c>
      <c r="L5875" s="327">
        <v>0</v>
      </c>
      <c r="M5875" s="327">
        <v>0</v>
      </c>
      <c r="N5875" s="326" t="s">
        <v>7279</v>
      </c>
    </row>
    <row r="5876" spans="2:14" ht="15" hidden="1" x14ac:dyDescent="0.25">
      <c r="B5876" s="324" t="s">
        <v>21955</v>
      </c>
      <c r="C5876" s="324" t="s">
        <v>1255</v>
      </c>
      <c r="D5876" s="324" t="s">
        <v>17019</v>
      </c>
      <c r="E5876" s="324" t="s">
        <v>21956</v>
      </c>
      <c r="F5876" s="324" t="s">
        <v>801</v>
      </c>
      <c r="G5876" s="324" t="s">
        <v>896</v>
      </c>
      <c r="H5876" s="324" t="s">
        <v>6249</v>
      </c>
      <c r="I5876" s="325">
        <v>0</v>
      </c>
      <c r="J5876" s="325">
        <v>0</v>
      </c>
      <c r="K5876" s="325">
        <v>0</v>
      </c>
      <c r="L5876" s="325">
        <v>0</v>
      </c>
      <c r="M5876" s="325">
        <v>0</v>
      </c>
      <c r="N5876" s="324" t="s">
        <v>7279</v>
      </c>
    </row>
    <row r="5877" spans="2:14" ht="15" hidden="1" x14ac:dyDescent="0.25">
      <c r="B5877" s="324" t="s">
        <v>20082</v>
      </c>
      <c r="C5877" s="324" t="s">
        <v>1255</v>
      </c>
      <c r="D5877" s="324" t="s">
        <v>17301</v>
      </c>
      <c r="E5877" s="324" t="s">
        <v>8086</v>
      </c>
      <c r="F5877" s="324" t="s">
        <v>2327</v>
      </c>
      <c r="G5877" s="324" t="s">
        <v>896</v>
      </c>
      <c r="H5877" s="324" t="s">
        <v>6249</v>
      </c>
      <c r="I5877" s="325">
        <v>0</v>
      </c>
      <c r="J5877" s="325">
        <v>0</v>
      </c>
      <c r="K5877" s="325">
        <v>0</v>
      </c>
      <c r="L5877" s="325">
        <v>0</v>
      </c>
      <c r="M5877" s="325">
        <v>0</v>
      </c>
      <c r="N5877" s="324" t="s">
        <v>7279</v>
      </c>
    </row>
    <row r="5878" spans="2:14" ht="15" hidden="1" x14ac:dyDescent="0.25">
      <c r="B5878" s="326" t="s">
        <v>20083</v>
      </c>
      <c r="C5878" s="326" t="s">
        <v>1255</v>
      </c>
      <c r="D5878" s="326" t="s">
        <v>16446</v>
      </c>
      <c r="E5878" s="326" t="s">
        <v>3060</v>
      </c>
      <c r="F5878" s="326" t="s">
        <v>801</v>
      </c>
      <c r="G5878" s="326" t="s">
        <v>896</v>
      </c>
      <c r="H5878" s="326" t="s">
        <v>6249</v>
      </c>
      <c r="I5878" s="327">
        <v>0</v>
      </c>
      <c r="J5878" s="327">
        <v>0</v>
      </c>
      <c r="K5878" s="327">
        <v>0</v>
      </c>
      <c r="L5878" s="327">
        <v>0</v>
      </c>
      <c r="M5878" s="327">
        <v>0</v>
      </c>
      <c r="N5878" s="326" t="s">
        <v>7279</v>
      </c>
    </row>
    <row r="5879" spans="2:14" ht="15" hidden="1" x14ac:dyDescent="0.25">
      <c r="B5879" s="326" t="s">
        <v>20084</v>
      </c>
      <c r="C5879" s="326" t="s">
        <v>1255</v>
      </c>
      <c r="D5879" s="326" t="s">
        <v>16446</v>
      </c>
      <c r="E5879" s="326" t="s">
        <v>3068</v>
      </c>
      <c r="F5879" s="326" t="s">
        <v>2327</v>
      </c>
      <c r="G5879" s="326" t="s">
        <v>896</v>
      </c>
      <c r="H5879" s="326" t="s">
        <v>6249</v>
      </c>
      <c r="I5879" s="327">
        <v>0</v>
      </c>
      <c r="J5879" s="327">
        <v>0</v>
      </c>
      <c r="K5879" s="327">
        <v>0</v>
      </c>
      <c r="L5879" s="327">
        <v>0</v>
      </c>
      <c r="M5879" s="327">
        <v>0</v>
      </c>
      <c r="N5879" s="326" t="s">
        <v>7279</v>
      </c>
    </row>
    <row r="5880" spans="2:14" ht="15" hidden="1" x14ac:dyDescent="0.25">
      <c r="B5880" s="326" t="s">
        <v>20085</v>
      </c>
      <c r="C5880" s="326" t="s">
        <v>1255</v>
      </c>
      <c r="D5880" s="326" t="s">
        <v>16446</v>
      </c>
      <c r="E5880" s="326" t="s">
        <v>3074</v>
      </c>
      <c r="F5880" s="326" t="s">
        <v>2327</v>
      </c>
      <c r="G5880" s="326" t="s">
        <v>896</v>
      </c>
      <c r="H5880" s="326" t="s">
        <v>6249</v>
      </c>
      <c r="I5880" s="327">
        <v>0</v>
      </c>
      <c r="J5880" s="327">
        <v>0</v>
      </c>
      <c r="K5880" s="327">
        <v>0</v>
      </c>
      <c r="L5880" s="327">
        <v>0</v>
      </c>
      <c r="M5880" s="327">
        <v>0</v>
      </c>
      <c r="N5880" s="326" t="s">
        <v>7279</v>
      </c>
    </row>
    <row r="5881" spans="2:14" ht="15" hidden="1" x14ac:dyDescent="0.25">
      <c r="B5881" s="324" t="s">
        <v>20086</v>
      </c>
      <c r="C5881" s="324" t="s">
        <v>1255</v>
      </c>
      <c r="D5881" s="324" t="s">
        <v>16446</v>
      </c>
      <c r="E5881" s="324" t="s">
        <v>3075</v>
      </c>
      <c r="F5881" s="324" t="s">
        <v>2327</v>
      </c>
      <c r="G5881" s="324" t="s">
        <v>896</v>
      </c>
      <c r="H5881" s="324" t="s">
        <v>6249</v>
      </c>
      <c r="I5881" s="325">
        <v>0</v>
      </c>
      <c r="J5881" s="325">
        <v>0</v>
      </c>
      <c r="K5881" s="325">
        <v>0</v>
      </c>
      <c r="L5881" s="325">
        <v>0</v>
      </c>
      <c r="M5881" s="325">
        <v>0</v>
      </c>
      <c r="N5881" s="324" t="s">
        <v>7279</v>
      </c>
    </row>
    <row r="5882" spans="2:14" ht="15" hidden="1" x14ac:dyDescent="0.25">
      <c r="B5882" s="326" t="s">
        <v>20087</v>
      </c>
      <c r="C5882" s="326" t="s">
        <v>1255</v>
      </c>
      <c r="D5882" s="326" t="s">
        <v>16446</v>
      </c>
      <c r="E5882" s="326" t="s">
        <v>20088</v>
      </c>
      <c r="F5882" s="326" t="s">
        <v>2327</v>
      </c>
      <c r="G5882" s="326" t="s">
        <v>896</v>
      </c>
      <c r="H5882" s="326" t="s">
        <v>6249</v>
      </c>
      <c r="I5882" s="327">
        <v>0</v>
      </c>
      <c r="J5882" s="327">
        <v>0</v>
      </c>
      <c r="K5882" s="327">
        <v>0</v>
      </c>
      <c r="L5882" s="327">
        <v>0</v>
      </c>
      <c r="M5882" s="327">
        <v>0</v>
      </c>
      <c r="N5882" s="326" t="s">
        <v>7279</v>
      </c>
    </row>
    <row r="5883" spans="2:14" ht="15" hidden="1" x14ac:dyDescent="0.25">
      <c r="B5883" s="324" t="s">
        <v>20089</v>
      </c>
      <c r="C5883" s="324" t="s">
        <v>1255</v>
      </c>
      <c r="D5883" s="324" t="s">
        <v>16446</v>
      </c>
      <c r="E5883" s="324" t="s">
        <v>20090</v>
      </c>
      <c r="F5883" s="324" t="s">
        <v>2327</v>
      </c>
      <c r="G5883" s="324" t="s">
        <v>896</v>
      </c>
      <c r="H5883" s="324" t="s">
        <v>6249</v>
      </c>
      <c r="I5883" s="325">
        <v>0</v>
      </c>
      <c r="J5883" s="325">
        <v>0</v>
      </c>
      <c r="K5883" s="325">
        <v>0</v>
      </c>
      <c r="L5883" s="325">
        <v>0</v>
      </c>
      <c r="M5883" s="325">
        <v>0</v>
      </c>
      <c r="N5883" s="324" t="s">
        <v>7279</v>
      </c>
    </row>
    <row r="5884" spans="2:14" ht="15" hidden="1" x14ac:dyDescent="0.25">
      <c r="B5884" s="326" t="s">
        <v>20091</v>
      </c>
      <c r="C5884" s="326" t="s">
        <v>1255</v>
      </c>
      <c r="D5884" s="326" t="s">
        <v>16446</v>
      </c>
      <c r="E5884" s="326" t="s">
        <v>3093</v>
      </c>
      <c r="F5884" s="326" t="s">
        <v>2327</v>
      </c>
      <c r="G5884" s="326" t="s">
        <v>896</v>
      </c>
      <c r="H5884" s="326" t="s">
        <v>6249</v>
      </c>
      <c r="I5884" s="327">
        <v>0</v>
      </c>
      <c r="J5884" s="327">
        <v>0</v>
      </c>
      <c r="K5884" s="327">
        <v>0</v>
      </c>
      <c r="L5884" s="327">
        <v>0</v>
      </c>
      <c r="M5884" s="327">
        <v>0</v>
      </c>
      <c r="N5884" s="326" t="s">
        <v>7279</v>
      </c>
    </row>
    <row r="5885" spans="2:14" ht="15" hidden="1" x14ac:dyDescent="0.25">
      <c r="B5885" s="326" t="s">
        <v>20092</v>
      </c>
      <c r="C5885" s="326" t="s">
        <v>1255</v>
      </c>
      <c r="D5885" s="326" t="s">
        <v>16446</v>
      </c>
      <c r="E5885" s="326" t="s">
        <v>7851</v>
      </c>
      <c r="F5885" s="326" t="s">
        <v>2327</v>
      </c>
      <c r="G5885" s="326" t="s">
        <v>896</v>
      </c>
      <c r="H5885" s="326" t="s">
        <v>6249</v>
      </c>
      <c r="I5885" s="327">
        <v>0</v>
      </c>
      <c r="J5885" s="327">
        <v>0</v>
      </c>
      <c r="K5885" s="327">
        <v>0</v>
      </c>
      <c r="L5885" s="327">
        <v>0</v>
      </c>
      <c r="M5885" s="327">
        <v>0</v>
      </c>
      <c r="N5885" s="326" t="s">
        <v>7279</v>
      </c>
    </row>
    <row r="5886" spans="2:14" ht="15" hidden="1" x14ac:dyDescent="0.25">
      <c r="B5886" s="326" t="s">
        <v>20093</v>
      </c>
      <c r="C5886" s="326" t="s">
        <v>1255</v>
      </c>
      <c r="D5886" s="326" t="s">
        <v>16446</v>
      </c>
      <c r="E5886" s="326" t="s">
        <v>3102</v>
      </c>
      <c r="F5886" s="326" t="s">
        <v>2327</v>
      </c>
      <c r="G5886" s="326" t="s">
        <v>896</v>
      </c>
      <c r="H5886" s="326" t="s">
        <v>6249</v>
      </c>
      <c r="I5886" s="327">
        <v>0</v>
      </c>
      <c r="J5886" s="327">
        <v>0</v>
      </c>
      <c r="K5886" s="327">
        <v>0</v>
      </c>
      <c r="L5886" s="327">
        <v>0</v>
      </c>
      <c r="M5886" s="327">
        <v>0</v>
      </c>
      <c r="N5886" s="326" t="s">
        <v>7279</v>
      </c>
    </row>
    <row r="5887" spans="2:14" ht="15" hidden="1" x14ac:dyDescent="0.25">
      <c r="B5887" s="324" t="s">
        <v>20094</v>
      </c>
      <c r="C5887" s="324" t="s">
        <v>1255</v>
      </c>
      <c r="D5887" s="324" t="s">
        <v>16446</v>
      </c>
      <c r="E5887" s="324" t="s">
        <v>12917</v>
      </c>
      <c r="F5887" s="324" t="s">
        <v>2327</v>
      </c>
      <c r="G5887" s="324" t="s">
        <v>896</v>
      </c>
      <c r="H5887" s="324" t="s">
        <v>6249</v>
      </c>
      <c r="I5887" s="325">
        <v>0</v>
      </c>
      <c r="J5887" s="325">
        <v>0</v>
      </c>
      <c r="K5887" s="325">
        <v>0</v>
      </c>
      <c r="L5887" s="325">
        <v>0</v>
      </c>
      <c r="M5887" s="325">
        <v>0</v>
      </c>
      <c r="N5887" s="324" t="s">
        <v>7279</v>
      </c>
    </row>
    <row r="5888" spans="2:14" ht="15" hidden="1" x14ac:dyDescent="0.25">
      <c r="B5888" s="326" t="s">
        <v>20095</v>
      </c>
      <c r="C5888" s="326" t="s">
        <v>1255</v>
      </c>
      <c r="D5888" s="326" t="s">
        <v>16446</v>
      </c>
      <c r="E5888" s="326" t="s">
        <v>3103</v>
      </c>
      <c r="F5888" s="326" t="s">
        <v>801</v>
      </c>
      <c r="G5888" s="326" t="s">
        <v>896</v>
      </c>
      <c r="H5888" s="326" t="s">
        <v>6249</v>
      </c>
      <c r="I5888" s="327">
        <v>0</v>
      </c>
      <c r="J5888" s="327">
        <v>0</v>
      </c>
      <c r="K5888" s="327">
        <v>0</v>
      </c>
      <c r="L5888" s="327">
        <v>0</v>
      </c>
      <c r="M5888" s="327">
        <v>0</v>
      </c>
      <c r="N5888" s="326" t="s">
        <v>7279</v>
      </c>
    </row>
    <row r="5889" spans="2:14" ht="15" hidden="1" x14ac:dyDescent="0.25">
      <c r="B5889" s="326" t="s">
        <v>20096</v>
      </c>
      <c r="C5889" s="326" t="s">
        <v>1255</v>
      </c>
      <c r="D5889" s="326" t="s">
        <v>16446</v>
      </c>
      <c r="E5889" s="326" t="s">
        <v>3105</v>
      </c>
      <c r="F5889" s="326" t="s">
        <v>2327</v>
      </c>
      <c r="G5889" s="326" t="s">
        <v>896</v>
      </c>
      <c r="H5889" s="326" t="s">
        <v>6249</v>
      </c>
      <c r="I5889" s="327">
        <v>0</v>
      </c>
      <c r="J5889" s="327">
        <v>0</v>
      </c>
      <c r="K5889" s="327">
        <v>0</v>
      </c>
      <c r="L5889" s="327">
        <v>0</v>
      </c>
      <c r="M5889" s="327">
        <v>0</v>
      </c>
      <c r="N5889" s="326" t="s">
        <v>7279</v>
      </c>
    </row>
    <row r="5890" spans="2:14" ht="15" hidden="1" x14ac:dyDescent="0.25">
      <c r="B5890" s="324" t="s">
        <v>20097</v>
      </c>
      <c r="C5890" s="324" t="s">
        <v>1255</v>
      </c>
      <c r="D5890" s="324" t="s">
        <v>16446</v>
      </c>
      <c r="E5890" s="324" t="s">
        <v>6764</v>
      </c>
      <c r="F5890" s="324" t="s">
        <v>801</v>
      </c>
      <c r="G5890" s="324" t="s">
        <v>896</v>
      </c>
      <c r="H5890" s="324" t="s">
        <v>6249</v>
      </c>
      <c r="I5890" s="325">
        <v>0</v>
      </c>
      <c r="J5890" s="325">
        <v>0</v>
      </c>
      <c r="K5890" s="325">
        <v>0</v>
      </c>
      <c r="L5890" s="325">
        <v>0</v>
      </c>
      <c r="M5890" s="325">
        <v>0</v>
      </c>
      <c r="N5890" s="324" t="s">
        <v>7279</v>
      </c>
    </row>
    <row r="5891" spans="2:14" ht="15" hidden="1" x14ac:dyDescent="0.25">
      <c r="B5891" s="324" t="s">
        <v>20098</v>
      </c>
      <c r="C5891" s="324" t="s">
        <v>1255</v>
      </c>
      <c r="D5891" s="324" t="s">
        <v>16446</v>
      </c>
      <c r="E5891" s="324" t="s">
        <v>5932</v>
      </c>
      <c r="F5891" s="324" t="s">
        <v>801</v>
      </c>
      <c r="G5891" s="324" t="s">
        <v>896</v>
      </c>
      <c r="H5891" s="324" t="s">
        <v>6249</v>
      </c>
      <c r="I5891" s="325">
        <v>0</v>
      </c>
      <c r="J5891" s="325">
        <v>0</v>
      </c>
      <c r="K5891" s="325">
        <v>0</v>
      </c>
      <c r="L5891" s="325">
        <v>0</v>
      </c>
      <c r="M5891" s="325">
        <v>0</v>
      </c>
      <c r="N5891" s="324" t="s">
        <v>7279</v>
      </c>
    </row>
    <row r="5892" spans="2:14" ht="15" hidden="1" x14ac:dyDescent="0.25">
      <c r="B5892" s="326" t="s">
        <v>20099</v>
      </c>
      <c r="C5892" s="326" t="s">
        <v>1255</v>
      </c>
      <c r="D5892" s="326" t="s">
        <v>16446</v>
      </c>
      <c r="E5892" s="326" t="s">
        <v>3113</v>
      </c>
      <c r="F5892" s="326" t="s">
        <v>2327</v>
      </c>
      <c r="G5892" s="326" t="s">
        <v>896</v>
      </c>
      <c r="H5892" s="326" t="s">
        <v>6249</v>
      </c>
      <c r="I5892" s="327">
        <v>0</v>
      </c>
      <c r="J5892" s="327">
        <v>0</v>
      </c>
      <c r="K5892" s="327">
        <v>0</v>
      </c>
      <c r="L5892" s="327">
        <v>0</v>
      </c>
      <c r="M5892" s="327">
        <v>0</v>
      </c>
      <c r="N5892" s="326" t="s">
        <v>7279</v>
      </c>
    </row>
    <row r="5893" spans="2:14" ht="15" hidden="1" x14ac:dyDescent="0.25">
      <c r="B5893" s="324" t="s">
        <v>20100</v>
      </c>
      <c r="C5893" s="324" t="s">
        <v>1255</v>
      </c>
      <c r="D5893" s="324" t="s">
        <v>16446</v>
      </c>
      <c r="E5893" s="324" t="s">
        <v>20101</v>
      </c>
      <c r="F5893" s="324" t="s">
        <v>2327</v>
      </c>
      <c r="G5893" s="324" t="s">
        <v>896</v>
      </c>
      <c r="H5893" s="324" t="s">
        <v>6249</v>
      </c>
      <c r="I5893" s="325">
        <v>0</v>
      </c>
      <c r="J5893" s="325">
        <v>0</v>
      </c>
      <c r="K5893" s="325">
        <v>0</v>
      </c>
      <c r="L5893" s="325">
        <v>0</v>
      </c>
      <c r="M5893" s="325">
        <v>0</v>
      </c>
      <c r="N5893" s="324" t="s">
        <v>7279</v>
      </c>
    </row>
    <row r="5894" spans="2:14" ht="15" hidden="1" x14ac:dyDescent="0.25">
      <c r="B5894" s="326" t="s">
        <v>20102</v>
      </c>
      <c r="C5894" s="326" t="s">
        <v>1255</v>
      </c>
      <c r="D5894" s="326" t="s">
        <v>16446</v>
      </c>
      <c r="E5894" s="326" t="s">
        <v>3119</v>
      </c>
      <c r="F5894" s="326" t="s">
        <v>2327</v>
      </c>
      <c r="G5894" s="326" t="s">
        <v>896</v>
      </c>
      <c r="H5894" s="326" t="s">
        <v>6249</v>
      </c>
      <c r="I5894" s="327">
        <v>0</v>
      </c>
      <c r="J5894" s="327">
        <v>0</v>
      </c>
      <c r="K5894" s="327">
        <v>0</v>
      </c>
      <c r="L5894" s="327">
        <v>0</v>
      </c>
      <c r="M5894" s="327">
        <v>0</v>
      </c>
      <c r="N5894" s="326" t="s">
        <v>7279</v>
      </c>
    </row>
    <row r="5895" spans="2:14" ht="15" hidden="1" x14ac:dyDescent="0.25">
      <c r="B5895" s="324" t="s">
        <v>20103</v>
      </c>
      <c r="C5895" s="324" t="s">
        <v>1255</v>
      </c>
      <c r="D5895" s="324" t="s">
        <v>16446</v>
      </c>
      <c r="E5895" s="324" t="s">
        <v>7853</v>
      </c>
      <c r="F5895" s="324" t="s">
        <v>801</v>
      </c>
      <c r="G5895" s="324" t="s">
        <v>896</v>
      </c>
      <c r="H5895" s="324" t="s">
        <v>6249</v>
      </c>
      <c r="I5895" s="325">
        <v>0</v>
      </c>
      <c r="J5895" s="325">
        <v>0</v>
      </c>
      <c r="K5895" s="325">
        <v>0</v>
      </c>
      <c r="L5895" s="325">
        <v>0</v>
      </c>
      <c r="M5895" s="325">
        <v>0</v>
      </c>
      <c r="N5895" s="324" t="s">
        <v>7279</v>
      </c>
    </row>
    <row r="5896" spans="2:14" ht="15" hidden="1" x14ac:dyDescent="0.25">
      <c r="B5896" s="326" t="s">
        <v>20104</v>
      </c>
      <c r="C5896" s="326" t="s">
        <v>1255</v>
      </c>
      <c r="D5896" s="326" t="s">
        <v>16446</v>
      </c>
      <c r="E5896" s="326" t="s">
        <v>20105</v>
      </c>
      <c r="F5896" s="326" t="s">
        <v>2327</v>
      </c>
      <c r="G5896" s="326" t="s">
        <v>896</v>
      </c>
      <c r="H5896" s="326" t="s">
        <v>6249</v>
      </c>
      <c r="I5896" s="327">
        <v>0</v>
      </c>
      <c r="J5896" s="327">
        <v>0</v>
      </c>
      <c r="K5896" s="327">
        <v>0</v>
      </c>
      <c r="L5896" s="327">
        <v>0</v>
      </c>
      <c r="M5896" s="327">
        <v>0</v>
      </c>
      <c r="N5896" s="326" t="s">
        <v>7279</v>
      </c>
    </row>
    <row r="5897" spans="2:14" ht="15" hidden="1" x14ac:dyDescent="0.25">
      <c r="B5897" s="324" t="s">
        <v>20106</v>
      </c>
      <c r="C5897" s="324" t="s">
        <v>1255</v>
      </c>
      <c r="D5897" s="324" t="s">
        <v>16446</v>
      </c>
      <c r="E5897" s="324" t="s">
        <v>20107</v>
      </c>
      <c r="F5897" s="324" t="s">
        <v>2327</v>
      </c>
      <c r="G5897" s="324" t="s">
        <v>896</v>
      </c>
      <c r="H5897" s="324" t="s">
        <v>6249</v>
      </c>
      <c r="I5897" s="325">
        <v>0</v>
      </c>
      <c r="J5897" s="325">
        <v>0</v>
      </c>
      <c r="K5897" s="325">
        <v>0</v>
      </c>
      <c r="L5897" s="325">
        <v>0</v>
      </c>
      <c r="M5897" s="325">
        <v>0</v>
      </c>
      <c r="N5897" s="324" t="s">
        <v>7279</v>
      </c>
    </row>
    <row r="5898" spans="2:14" ht="15" hidden="1" x14ac:dyDescent="0.25">
      <c r="B5898" s="326" t="s">
        <v>20108</v>
      </c>
      <c r="C5898" s="326" t="s">
        <v>1255</v>
      </c>
      <c r="D5898" s="326" t="s">
        <v>16446</v>
      </c>
      <c r="E5898" s="326" t="s">
        <v>20109</v>
      </c>
      <c r="F5898" s="326" t="s">
        <v>2327</v>
      </c>
      <c r="G5898" s="326" t="s">
        <v>896</v>
      </c>
      <c r="H5898" s="326" t="s">
        <v>6249</v>
      </c>
      <c r="I5898" s="327">
        <v>0</v>
      </c>
      <c r="J5898" s="327">
        <v>0</v>
      </c>
      <c r="K5898" s="327">
        <v>0</v>
      </c>
      <c r="L5898" s="327">
        <v>0</v>
      </c>
      <c r="M5898" s="327">
        <v>0</v>
      </c>
      <c r="N5898" s="326" t="s">
        <v>7279</v>
      </c>
    </row>
    <row r="5899" spans="2:14" ht="15" hidden="1" x14ac:dyDescent="0.25">
      <c r="B5899" s="324" t="s">
        <v>20110</v>
      </c>
      <c r="C5899" s="324" t="s">
        <v>1262</v>
      </c>
      <c r="D5899" s="324" t="s">
        <v>4199</v>
      </c>
      <c r="E5899" s="324" t="s">
        <v>3125</v>
      </c>
      <c r="F5899" s="324" t="s">
        <v>801</v>
      </c>
      <c r="G5899" s="324" t="s">
        <v>896</v>
      </c>
      <c r="H5899" s="324" t="s">
        <v>6249</v>
      </c>
      <c r="I5899" s="325">
        <v>0</v>
      </c>
      <c r="J5899" s="325">
        <v>0</v>
      </c>
      <c r="K5899" s="325">
        <v>0</v>
      </c>
      <c r="L5899" s="325">
        <v>0</v>
      </c>
      <c r="M5899" s="325">
        <v>0</v>
      </c>
      <c r="N5899" s="324" t="s">
        <v>7279</v>
      </c>
    </row>
    <row r="5900" spans="2:14" ht="15" hidden="1" x14ac:dyDescent="0.25">
      <c r="B5900" s="326" t="s">
        <v>20111</v>
      </c>
      <c r="C5900" s="326" t="s">
        <v>1262</v>
      </c>
      <c r="D5900" s="326" t="s">
        <v>4199</v>
      </c>
      <c r="E5900" s="326" t="s">
        <v>3127</v>
      </c>
      <c r="F5900" s="326" t="s">
        <v>801</v>
      </c>
      <c r="G5900" s="326" t="s">
        <v>896</v>
      </c>
      <c r="H5900" s="326" t="s">
        <v>6249</v>
      </c>
      <c r="I5900" s="327">
        <v>0</v>
      </c>
      <c r="J5900" s="327">
        <v>0</v>
      </c>
      <c r="K5900" s="327">
        <v>0</v>
      </c>
      <c r="L5900" s="327">
        <v>0</v>
      </c>
      <c r="M5900" s="327">
        <v>0</v>
      </c>
      <c r="N5900" s="326" t="s">
        <v>7279</v>
      </c>
    </row>
    <row r="5901" spans="2:14" ht="15" hidden="1" x14ac:dyDescent="0.25">
      <c r="B5901" s="326" t="s">
        <v>20112</v>
      </c>
      <c r="C5901" s="326" t="s">
        <v>1262</v>
      </c>
      <c r="D5901" s="326" t="s">
        <v>4199</v>
      </c>
      <c r="E5901" s="326" t="s">
        <v>3128</v>
      </c>
      <c r="F5901" s="326" t="s">
        <v>801</v>
      </c>
      <c r="G5901" s="326" t="s">
        <v>896</v>
      </c>
      <c r="H5901" s="326" t="s">
        <v>6249</v>
      </c>
      <c r="I5901" s="327">
        <v>0</v>
      </c>
      <c r="J5901" s="327">
        <v>0</v>
      </c>
      <c r="K5901" s="327">
        <v>0</v>
      </c>
      <c r="L5901" s="327">
        <v>0</v>
      </c>
      <c r="M5901" s="327">
        <v>0</v>
      </c>
      <c r="N5901" s="326" t="s">
        <v>7279</v>
      </c>
    </row>
    <row r="5902" spans="2:14" ht="15" hidden="1" x14ac:dyDescent="0.25">
      <c r="B5902" s="326" t="s">
        <v>20113</v>
      </c>
      <c r="C5902" s="326" t="s">
        <v>1262</v>
      </c>
      <c r="D5902" s="326" t="s">
        <v>4199</v>
      </c>
      <c r="E5902" s="326" t="s">
        <v>3129</v>
      </c>
      <c r="F5902" s="326" t="s">
        <v>801</v>
      </c>
      <c r="G5902" s="326" t="s">
        <v>896</v>
      </c>
      <c r="H5902" s="326" t="s">
        <v>6249</v>
      </c>
      <c r="I5902" s="327">
        <v>0</v>
      </c>
      <c r="J5902" s="327">
        <v>0</v>
      </c>
      <c r="K5902" s="327">
        <v>0</v>
      </c>
      <c r="L5902" s="327">
        <v>0</v>
      </c>
      <c r="M5902" s="327">
        <v>0</v>
      </c>
      <c r="N5902" s="326" t="s">
        <v>7279</v>
      </c>
    </row>
    <row r="5903" spans="2:14" ht="15" hidden="1" x14ac:dyDescent="0.25">
      <c r="B5903" s="326" t="s">
        <v>20114</v>
      </c>
      <c r="C5903" s="326" t="s">
        <v>1262</v>
      </c>
      <c r="D5903" s="326" t="s">
        <v>4199</v>
      </c>
      <c r="E5903" s="326" t="s">
        <v>3130</v>
      </c>
      <c r="F5903" s="326" t="s">
        <v>801</v>
      </c>
      <c r="G5903" s="326" t="s">
        <v>896</v>
      </c>
      <c r="H5903" s="326" t="s">
        <v>6249</v>
      </c>
      <c r="I5903" s="327">
        <v>0</v>
      </c>
      <c r="J5903" s="327">
        <v>0</v>
      </c>
      <c r="K5903" s="327">
        <v>0</v>
      </c>
      <c r="L5903" s="327">
        <v>0</v>
      </c>
      <c r="M5903" s="327">
        <v>0</v>
      </c>
      <c r="N5903" s="326" t="s">
        <v>7279</v>
      </c>
    </row>
    <row r="5904" spans="2:14" ht="15" hidden="1" x14ac:dyDescent="0.25">
      <c r="B5904" s="324" t="s">
        <v>20115</v>
      </c>
      <c r="C5904" s="324" t="s">
        <v>1262</v>
      </c>
      <c r="D5904" s="324" t="s">
        <v>4199</v>
      </c>
      <c r="E5904" s="324" t="s">
        <v>3133</v>
      </c>
      <c r="F5904" s="324" t="s">
        <v>801</v>
      </c>
      <c r="G5904" s="324" t="s">
        <v>896</v>
      </c>
      <c r="H5904" s="324" t="s">
        <v>6249</v>
      </c>
      <c r="I5904" s="325">
        <v>0</v>
      </c>
      <c r="J5904" s="325">
        <v>0</v>
      </c>
      <c r="K5904" s="325">
        <v>0</v>
      </c>
      <c r="L5904" s="325">
        <v>0</v>
      </c>
      <c r="M5904" s="325">
        <v>0</v>
      </c>
      <c r="N5904" s="324" t="s">
        <v>7279</v>
      </c>
    </row>
    <row r="5905" spans="2:14" ht="15" hidden="1" x14ac:dyDescent="0.25">
      <c r="B5905" s="326" t="s">
        <v>20116</v>
      </c>
      <c r="C5905" s="326" t="s">
        <v>1262</v>
      </c>
      <c r="D5905" s="326" t="s">
        <v>4199</v>
      </c>
      <c r="E5905" s="326" t="s">
        <v>3135</v>
      </c>
      <c r="F5905" s="326" t="s">
        <v>801</v>
      </c>
      <c r="G5905" s="326" t="s">
        <v>896</v>
      </c>
      <c r="H5905" s="326" t="s">
        <v>6249</v>
      </c>
      <c r="I5905" s="327">
        <v>0</v>
      </c>
      <c r="J5905" s="327">
        <v>0</v>
      </c>
      <c r="K5905" s="327">
        <v>0</v>
      </c>
      <c r="L5905" s="327">
        <v>0</v>
      </c>
      <c r="M5905" s="327">
        <v>0</v>
      </c>
      <c r="N5905" s="326" t="s">
        <v>7279</v>
      </c>
    </row>
    <row r="5906" spans="2:14" ht="15" hidden="1" x14ac:dyDescent="0.25">
      <c r="B5906" s="326" t="s">
        <v>20117</v>
      </c>
      <c r="C5906" s="326" t="s">
        <v>1262</v>
      </c>
      <c r="D5906" s="326" t="s">
        <v>4199</v>
      </c>
      <c r="E5906" s="326" t="s">
        <v>3136</v>
      </c>
      <c r="F5906" s="326" t="s">
        <v>801</v>
      </c>
      <c r="G5906" s="326" t="s">
        <v>896</v>
      </c>
      <c r="H5906" s="326" t="s">
        <v>6249</v>
      </c>
      <c r="I5906" s="327">
        <v>0</v>
      </c>
      <c r="J5906" s="327">
        <v>0</v>
      </c>
      <c r="K5906" s="327">
        <v>0</v>
      </c>
      <c r="L5906" s="327">
        <v>0</v>
      </c>
      <c r="M5906" s="327">
        <v>0</v>
      </c>
      <c r="N5906" s="326" t="s">
        <v>7279</v>
      </c>
    </row>
    <row r="5907" spans="2:14" ht="15" hidden="1" x14ac:dyDescent="0.25">
      <c r="B5907" s="326" t="s">
        <v>20118</v>
      </c>
      <c r="C5907" s="326" t="s">
        <v>1262</v>
      </c>
      <c r="D5907" s="326" t="s">
        <v>4199</v>
      </c>
      <c r="E5907" s="326" t="s">
        <v>3137</v>
      </c>
      <c r="F5907" s="326" t="s">
        <v>801</v>
      </c>
      <c r="G5907" s="326" t="s">
        <v>896</v>
      </c>
      <c r="H5907" s="326" t="s">
        <v>6249</v>
      </c>
      <c r="I5907" s="327">
        <v>0</v>
      </c>
      <c r="J5907" s="327">
        <v>0</v>
      </c>
      <c r="K5907" s="327">
        <v>0</v>
      </c>
      <c r="L5907" s="327">
        <v>0</v>
      </c>
      <c r="M5907" s="327">
        <v>0</v>
      </c>
      <c r="N5907" s="326" t="s">
        <v>7279</v>
      </c>
    </row>
    <row r="5908" spans="2:14" ht="15" hidden="1" x14ac:dyDescent="0.25">
      <c r="B5908" s="324" t="s">
        <v>20119</v>
      </c>
      <c r="C5908" s="324" t="s">
        <v>1262</v>
      </c>
      <c r="D5908" s="324" t="s">
        <v>4199</v>
      </c>
      <c r="E5908" s="324" t="s">
        <v>3138</v>
      </c>
      <c r="F5908" s="324" t="s">
        <v>801</v>
      </c>
      <c r="G5908" s="324" t="s">
        <v>896</v>
      </c>
      <c r="H5908" s="324" t="s">
        <v>6249</v>
      </c>
      <c r="I5908" s="325">
        <v>0</v>
      </c>
      <c r="J5908" s="325">
        <v>0</v>
      </c>
      <c r="K5908" s="325">
        <v>0</v>
      </c>
      <c r="L5908" s="325">
        <v>0</v>
      </c>
      <c r="M5908" s="325">
        <v>0</v>
      </c>
      <c r="N5908" s="324" t="s">
        <v>7279</v>
      </c>
    </row>
    <row r="5909" spans="2:14" ht="15" hidden="1" x14ac:dyDescent="0.25">
      <c r="B5909" s="324" t="s">
        <v>20120</v>
      </c>
      <c r="C5909" s="324" t="s">
        <v>1262</v>
      </c>
      <c r="D5909" s="324" t="s">
        <v>4199</v>
      </c>
      <c r="E5909" s="324" t="s">
        <v>3139</v>
      </c>
      <c r="F5909" s="324" t="s">
        <v>801</v>
      </c>
      <c r="G5909" s="324" t="s">
        <v>896</v>
      </c>
      <c r="H5909" s="324" t="s">
        <v>6249</v>
      </c>
      <c r="I5909" s="325">
        <v>0</v>
      </c>
      <c r="J5909" s="325">
        <v>0</v>
      </c>
      <c r="K5909" s="325">
        <v>0</v>
      </c>
      <c r="L5909" s="325">
        <v>0</v>
      </c>
      <c r="M5909" s="325">
        <v>0</v>
      </c>
      <c r="N5909" s="324" t="s">
        <v>7279</v>
      </c>
    </row>
    <row r="5910" spans="2:14" ht="15" hidden="1" x14ac:dyDescent="0.25">
      <c r="B5910" s="324" t="s">
        <v>20121</v>
      </c>
      <c r="C5910" s="324" t="s">
        <v>1262</v>
      </c>
      <c r="D5910" s="324" t="s">
        <v>4199</v>
      </c>
      <c r="E5910" s="324" t="s">
        <v>3142</v>
      </c>
      <c r="F5910" s="324" t="s">
        <v>801</v>
      </c>
      <c r="G5910" s="324" t="s">
        <v>896</v>
      </c>
      <c r="H5910" s="324" t="s">
        <v>6249</v>
      </c>
      <c r="I5910" s="325">
        <v>0</v>
      </c>
      <c r="J5910" s="325">
        <v>0</v>
      </c>
      <c r="K5910" s="325">
        <v>0</v>
      </c>
      <c r="L5910" s="325">
        <v>0</v>
      </c>
      <c r="M5910" s="325">
        <v>0</v>
      </c>
      <c r="N5910" s="324" t="s">
        <v>7279</v>
      </c>
    </row>
    <row r="5911" spans="2:14" ht="15" hidden="1" x14ac:dyDescent="0.25">
      <c r="B5911" s="326" t="s">
        <v>20122</v>
      </c>
      <c r="C5911" s="326" t="s">
        <v>1262</v>
      </c>
      <c r="D5911" s="326" t="s">
        <v>4199</v>
      </c>
      <c r="E5911" s="326" t="s">
        <v>3143</v>
      </c>
      <c r="F5911" s="326" t="s">
        <v>801</v>
      </c>
      <c r="G5911" s="326" t="s">
        <v>896</v>
      </c>
      <c r="H5911" s="326" t="s">
        <v>6249</v>
      </c>
      <c r="I5911" s="327">
        <v>0</v>
      </c>
      <c r="J5911" s="327">
        <v>0</v>
      </c>
      <c r="K5911" s="327">
        <v>0</v>
      </c>
      <c r="L5911" s="327">
        <v>0</v>
      </c>
      <c r="M5911" s="327">
        <v>0</v>
      </c>
      <c r="N5911" s="326" t="s">
        <v>7279</v>
      </c>
    </row>
    <row r="5912" spans="2:14" ht="15" hidden="1" x14ac:dyDescent="0.25">
      <c r="B5912" s="326" t="s">
        <v>20123</v>
      </c>
      <c r="C5912" s="326" t="s">
        <v>1262</v>
      </c>
      <c r="D5912" s="326" t="s">
        <v>4199</v>
      </c>
      <c r="E5912" s="326" t="s">
        <v>3144</v>
      </c>
      <c r="F5912" s="326" t="s">
        <v>801</v>
      </c>
      <c r="G5912" s="326" t="s">
        <v>896</v>
      </c>
      <c r="H5912" s="326" t="s">
        <v>6249</v>
      </c>
      <c r="I5912" s="327">
        <v>0</v>
      </c>
      <c r="J5912" s="327">
        <v>0</v>
      </c>
      <c r="K5912" s="327">
        <v>0</v>
      </c>
      <c r="L5912" s="327">
        <v>0</v>
      </c>
      <c r="M5912" s="327">
        <v>0</v>
      </c>
      <c r="N5912" s="326" t="s">
        <v>7279</v>
      </c>
    </row>
    <row r="5913" spans="2:14" ht="15" hidden="1" x14ac:dyDescent="0.25">
      <c r="B5913" s="326" t="s">
        <v>20124</v>
      </c>
      <c r="C5913" s="326" t="s">
        <v>1262</v>
      </c>
      <c r="D5913" s="326" t="s">
        <v>4199</v>
      </c>
      <c r="E5913" s="326" t="s">
        <v>3145</v>
      </c>
      <c r="F5913" s="326" t="s">
        <v>801</v>
      </c>
      <c r="G5913" s="326" t="s">
        <v>896</v>
      </c>
      <c r="H5913" s="326" t="s">
        <v>6249</v>
      </c>
      <c r="I5913" s="327">
        <v>0</v>
      </c>
      <c r="J5913" s="327">
        <v>0</v>
      </c>
      <c r="K5913" s="327">
        <v>0</v>
      </c>
      <c r="L5913" s="327">
        <v>0</v>
      </c>
      <c r="M5913" s="327">
        <v>0</v>
      </c>
      <c r="N5913" s="326" t="s">
        <v>7279</v>
      </c>
    </row>
    <row r="5914" spans="2:14" ht="15" hidden="1" x14ac:dyDescent="0.25">
      <c r="B5914" s="326" t="s">
        <v>20125</v>
      </c>
      <c r="C5914" s="326" t="s">
        <v>1262</v>
      </c>
      <c r="D5914" s="326" t="s">
        <v>4199</v>
      </c>
      <c r="E5914" s="326" t="s">
        <v>3147</v>
      </c>
      <c r="F5914" s="326" t="s">
        <v>801</v>
      </c>
      <c r="G5914" s="326" t="s">
        <v>896</v>
      </c>
      <c r="H5914" s="326" t="s">
        <v>6249</v>
      </c>
      <c r="I5914" s="327">
        <v>0</v>
      </c>
      <c r="J5914" s="327">
        <v>0</v>
      </c>
      <c r="K5914" s="327">
        <v>0</v>
      </c>
      <c r="L5914" s="327">
        <v>0</v>
      </c>
      <c r="M5914" s="327">
        <v>0</v>
      </c>
      <c r="N5914" s="326" t="s">
        <v>7279</v>
      </c>
    </row>
    <row r="5915" spans="2:14" ht="15" hidden="1" x14ac:dyDescent="0.25">
      <c r="B5915" s="326" t="s">
        <v>20126</v>
      </c>
      <c r="C5915" s="326" t="s">
        <v>1262</v>
      </c>
      <c r="D5915" s="326" t="s">
        <v>4199</v>
      </c>
      <c r="E5915" s="326" t="s">
        <v>3148</v>
      </c>
      <c r="F5915" s="326" t="s">
        <v>801</v>
      </c>
      <c r="G5915" s="326" t="s">
        <v>896</v>
      </c>
      <c r="H5915" s="326" t="s">
        <v>6249</v>
      </c>
      <c r="I5915" s="327">
        <v>0</v>
      </c>
      <c r="J5915" s="327">
        <v>0</v>
      </c>
      <c r="K5915" s="327">
        <v>0</v>
      </c>
      <c r="L5915" s="327">
        <v>0</v>
      </c>
      <c r="M5915" s="327">
        <v>0</v>
      </c>
      <c r="N5915" s="326" t="s">
        <v>7279</v>
      </c>
    </row>
    <row r="5916" spans="2:14" ht="15" hidden="1" x14ac:dyDescent="0.25">
      <c r="B5916" s="326" t="s">
        <v>20127</v>
      </c>
      <c r="C5916" s="326" t="s">
        <v>1262</v>
      </c>
      <c r="D5916" s="326" t="s">
        <v>4199</v>
      </c>
      <c r="E5916" s="326" t="s">
        <v>3150</v>
      </c>
      <c r="F5916" s="326" t="s">
        <v>801</v>
      </c>
      <c r="G5916" s="326" t="s">
        <v>896</v>
      </c>
      <c r="H5916" s="326" t="s">
        <v>6249</v>
      </c>
      <c r="I5916" s="327">
        <v>0</v>
      </c>
      <c r="J5916" s="327">
        <v>0</v>
      </c>
      <c r="K5916" s="327">
        <v>0</v>
      </c>
      <c r="L5916" s="327">
        <v>0</v>
      </c>
      <c r="M5916" s="327">
        <v>0</v>
      </c>
      <c r="N5916" s="326" t="s">
        <v>7279</v>
      </c>
    </row>
    <row r="5917" spans="2:14" ht="15" hidden="1" x14ac:dyDescent="0.25">
      <c r="B5917" s="326" t="s">
        <v>20128</v>
      </c>
      <c r="C5917" s="326" t="s">
        <v>1262</v>
      </c>
      <c r="D5917" s="326" t="s">
        <v>4199</v>
      </c>
      <c r="E5917" s="326" t="s">
        <v>3154</v>
      </c>
      <c r="F5917" s="326" t="s">
        <v>801</v>
      </c>
      <c r="G5917" s="326" t="s">
        <v>896</v>
      </c>
      <c r="H5917" s="326" t="s">
        <v>6249</v>
      </c>
      <c r="I5917" s="327">
        <v>0</v>
      </c>
      <c r="J5917" s="327">
        <v>0</v>
      </c>
      <c r="K5917" s="327">
        <v>0</v>
      </c>
      <c r="L5917" s="327">
        <v>0</v>
      </c>
      <c r="M5917" s="327">
        <v>0</v>
      </c>
      <c r="N5917" s="326" t="s">
        <v>7279</v>
      </c>
    </row>
    <row r="5918" spans="2:14" ht="15" hidden="1" x14ac:dyDescent="0.25">
      <c r="B5918" s="324" t="s">
        <v>20129</v>
      </c>
      <c r="C5918" s="324" t="s">
        <v>1262</v>
      </c>
      <c r="D5918" s="324" t="s">
        <v>4199</v>
      </c>
      <c r="E5918" s="324" t="s">
        <v>3155</v>
      </c>
      <c r="F5918" s="324" t="s">
        <v>801</v>
      </c>
      <c r="G5918" s="324" t="s">
        <v>896</v>
      </c>
      <c r="H5918" s="324" t="s">
        <v>6249</v>
      </c>
      <c r="I5918" s="325">
        <v>0</v>
      </c>
      <c r="J5918" s="325">
        <v>0</v>
      </c>
      <c r="K5918" s="325">
        <v>0</v>
      </c>
      <c r="L5918" s="325">
        <v>0</v>
      </c>
      <c r="M5918" s="325">
        <v>0</v>
      </c>
      <c r="N5918" s="324" t="s">
        <v>7279</v>
      </c>
    </row>
    <row r="5919" spans="2:14" ht="15" hidden="1" x14ac:dyDescent="0.25">
      <c r="B5919" s="324" t="s">
        <v>20130</v>
      </c>
      <c r="C5919" s="324" t="s">
        <v>1262</v>
      </c>
      <c r="D5919" s="324" t="s">
        <v>4199</v>
      </c>
      <c r="E5919" s="324" t="s">
        <v>3156</v>
      </c>
      <c r="F5919" s="324" t="s">
        <v>801</v>
      </c>
      <c r="G5919" s="324" t="s">
        <v>896</v>
      </c>
      <c r="H5919" s="324" t="s">
        <v>6249</v>
      </c>
      <c r="I5919" s="325">
        <v>0</v>
      </c>
      <c r="J5919" s="325">
        <v>0</v>
      </c>
      <c r="K5919" s="325">
        <v>0</v>
      </c>
      <c r="L5919" s="325">
        <v>0</v>
      </c>
      <c r="M5919" s="325">
        <v>0</v>
      </c>
      <c r="N5919" s="324" t="s">
        <v>7279</v>
      </c>
    </row>
    <row r="5920" spans="2:14" ht="15" hidden="1" x14ac:dyDescent="0.25">
      <c r="B5920" s="326" t="s">
        <v>20131</v>
      </c>
      <c r="C5920" s="326" t="s">
        <v>1262</v>
      </c>
      <c r="D5920" s="326" t="s">
        <v>4199</v>
      </c>
      <c r="E5920" s="326" t="s">
        <v>3157</v>
      </c>
      <c r="F5920" s="326" t="s">
        <v>801</v>
      </c>
      <c r="G5920" s="326" t="s">
        <v>896</v>
      </c>
      <c r="H5920" s="326" t="s">
        <v>6249</v>
      </c>
      <c r="I5920" s="327">
        <v>0</v>
      </c>
      <c r="J5920" s="327">
        <v>0</v>
      </c>
      <c r="K5920" s="327">
        <v>0</v>
      </c>
      <c r="L5920" s="327">
        <v>0</v>
      </c>
      <c r="M5920" s="327">
        <v>0</v>
      </c>
      <c r="N5920" s="326" t="s">
        <v>7279</v>
      </c>
    </row>
    <row r="5921" spans="2:14" ht="15" hidden="1" x14ac:dyDescent="0.25">
      <c r="B5921" s="326" t="s">
        <v>20132</v>
      </c>
      <c r="C5921" s="326" t="s">
        <v>1262</v>
      </c>
      <c r="D5921" s="326" t="s">
        <v>4199</v>
      </c>
      <c r="E5921" s="326" t="s">
        <v>3158</v>
      </c>
      <c r="F5921" s="326" t="s">
        <v>801</v>
      </c>
      <c r="G5921" s="326" t="s">
        <v>896</v>
      </c>
      <c r="H5921" s="326" t="s">
        <v>6249</v>
      </c>
      <c r="I5921" s="327">
        <v>0</v>
      </c>
      <c r="J5921" s="327">
        <v>0</v>
      </c>
      <c r="K5921" s="327">
        <v>0</v>
      </c>
      <c r="L5921" s="327">
        <v>0</v>
      </c>
      <c r="M5921" s="327">
        <v>0</v>
      </c>
      <c r="N5921" s="326" t="s">
        <v>7279</v>
      </c>
    </row>
    <row r="5922" spans="2:14" ht="15" hidden="1" x14ac:dyDescent="0.25">
      <c r="B5922" s="326" t="s">
        <v>20133</v>
      </c>
      <c r="C5922" s="326" t="s">
        <v>1262</v>
      </c>
      <c r="D5922" s="326" t="s">
        <v>4199</v>
      </c>
      <c r="E5922" s="326" t="s">
        <v>3160</v>
      </c>
      <c r="F5922" s="326" t="s">
        <v>801</v>
      </c>
      <c r="G5922" s="326" t="s">
        <v>896</v>
      </c>
      <c r="H5922" s="326" t="s">
        <v>6249</v>
      </c>
      <c r="I5922" s="327">
        <v>0</v>
      </c>
      <c r="J5922" s="327">
        <v>0</v>
      </c>
      <c r="K5922" s="327">
        <v>0</v>
      </c>
      <c r="L5922" s="327">
        <v>0</v>
      </c>
      <c r="M5922" s="327">
        <v>0</v>
      </c>
      <c r="N5922" s="326" t="s">
        <v>7279</v>
      </c>
    </row>
    <row r="5923" spans="2:14" ht="15" hidden="1" x14ac:dyDescent="0.25">
      <c r="B5923" s="326" t="s">
        <v>20134</v>
      </c>
      <c r="C5923" s="326" t="s">
        <v>1262</v>
      </c>
      <c r="D5923" s="326" t="s">
        <v>4199</v>
      </c>
      <c r="E5923" s="326" t="s">
        <v>3161</v>
      </c>
      <c r="F5923" s="326" t="s">
        <v>801</v>
      </c>
      <c r="G5923" s="326" t="s">
        <v>896</v>
      </c>
      <c r="H5923" s="326" t="s">
        <v>6249</v>
      </c>
      <c r="I5923" s="327">
        <v>0</v>
      </c>
      <c r="J5923" s="327">
        <v>0</v>
      </c>
      <c r="K5923" s="327">
        <v>0</v>
      </c>
      <c r="L5923" s="327">
        <v>0</v>
      </c>
      <c r="M5923" s="327">
        <v>0</v>
      </c>
      <c r="N5923" s="326" t="s">
        <v>7279</v>
      </c>
    </row>
    <row r="5924" spans="2:14" ht="15" hidden="1" x14ac:dyDescent="0.25">
      <c r="B5924" s="326" t="s">
        <v>20135</v>
      </c>
      <c r="C5924" s="326" t="s">
        <v>1262</v>
      </c>
      <c r="D5924" s="326" t="s">
        <v>4199</v>
      </c>
      <c r="E5924" s="326" t="s">
        <v>3162</v>
      </c>
      <c r="F5924" s="326" t="s">
        <v>801</v>
      </c>
      <c r="G5924" s="326" t="s">
        <v>896</v>
      </c>
      <c r="H5924" s="326" t="s">
        <v>6249</v>
      </c>
      <c r="I5924" s="327">
        <v>0</v>
      </c>
      <c r="J5924" s="327">
        <v>0</v>
      </c>
      <c r="K5924" s="327">
        <v>0</v>
      </c>
      <c r="L5924" s="327">
        <v>0</v>
      </c>
      <c r="M5924" s="327">
        <v>0</v>
      </c>
      <c r="N5924" s="326" t="s">
        <v>7279</v>
      </c>
    </row>
    <row r="5925" spans="2:14" ht="15" hidden="1" x14ac:dyDescent="0.25">
      <c r="B5925" s="326" t="s">
        <v>20136</v>
      </c>
      <c r="C5925" s="326" t="s">
        <v>1262</v>
      </c>
      <c r="D5925" s="326" t="s">
        <v>4199</v>
      </c>
      <c r="E5925" s="326" t="s">
        <v>3163</v>
      </c>
      <c r="F5925" s="326" t="s">
        <v>801</v>
      </c>
      <c r="G5925" s="326" t="s">
        <v>896</v>
      </c>
      <c r="H5925" s="326" t="s">
        <v>6249</v>
      </c>
      <c r="I5925" s="327">
        <v>0</v>
      </c>
      <c r="J5925" s="327">
        <v>0</v>
      </c>
      <c r="K5925" s="327">
        <v>0</v>
      </c>
      <c r="L5925" s="327">
        <v>0</v>
      </c>
      <c r="M5925" s="327">
        <v>0</v>
      </c>
      <c r="N5925" s="326" t="s">
        <v>7279</v>
      </c>
    </row>
    <row r="5926" spans="2:14" ht="15" hidden="1" x14ac:dyDescent="0.25">
      <c r="B5926" s="326" t="s">
        <v>20137</v>
      </c>
      <c r="C5926" s="326" t="s">
        <v>1262</v>
      </c>
      <c r="D5926" s="326" t="s">
        <v>4199</v>
      </c>
      <c r="E5926" s="326" t="s">
        <v>3164</v>
      </c>
      <c r="F5926" s="326" t="s">
        <v>801</v>
      </c>
      <c r="G5926" s="326" t="s">
        <v>896</v>
      </c>
      <c r="H5926" s="326" t="s">
        <v>6249</v>
      </c>
      <c r="I5926" s="327">
        <v>0</v>
      </c>
      <c r="J5926" s="327">
        <v>0</v>
      </c>
      <c r="K5926" s="327">
        <v>0</v>
      </c>
      <c r="L5926" s="327">
        <v>0</v>
      </c>
      <c r="M5926" s="327">
        <v>0</v>
      </c>
      <c r="N5926" s="326" t="s">
        <v>7279</v>
      </c>
    </row>
    <row r="5927" spans="2:14" ht="15" hidden="1" x14ac:dyDescent="0.25">
      <c r="B5927" s="324" t="s">
        <v>20138</v>
      </c>
      <c r="C5927" s="324" t="s">
        <v>1262</v>
      </c>
      <c r="D5927" s="324" t="s">
        <v>4199</v>
      </c>
      <c r="E5927" s="324" t="s">
        <v>3167</v>
      </c>
      <c r="F5927" s="324" t="s">
        <v>801</v>
      </c>
      <c r="G5927" s="324" t="s">
        <v>896</v>
      </c>
      <c r="H5927" s="324" t="s">
        <v>6249</v>
      </c>
      <c r="I5927" s="325">
        <v>0</v>
      </c>
      <c r="J5927" s="325">
        <v>0</v>
      </c>
      <c r="K5927" s="325">
        <v>0</v>
      </c>
      <c r="L5927" s="325">
        <v>0</v>
      </c>
      <c r="M5927" s="325">
        <v>0</v>
      </c>
      <c r="N5927" s="324" t="s">
        <v>7279</v>
      </c>
    </row>
    <row r="5928" spans="2:14" ht="15" hidden="1" x14ac:dyDescent="0.25">
      <c r="B5928" s="326" t="s">
        <v>20139</v>
      </c>
      <c r="C5928" s="326" t="s">
        <v>1262</v>
      </c>
      <c r="D5928" s="326" t="s">
        <v>4199</v>
      </c>
      <c r="E5928" s="326" t="s">
        <v>3172</v>
      </c>
      <c r="F5928" s="326" t="s">
        <v>801</v>
      </c>
      <c r="G5928" s="326" t="s">
        <v>896</v>
      </c>
      <c r="H5928" s="326" t="s">
        <v>6249</v>
      </c>
      <c r="I5928" s="327">
        <v>0</v>
      </c>
      <c r="J5928" s="327">
        <v>0</v>
      </c>
      <c r="K5928" s="327">
        <v>0</v>
      </c>
      <c r="L5928" s="327">
        <v>0</v>
      </c>
      <c r="M5928" s="327">
        <v>0</v>
      </c>
      <c r="N5928" s="326" t="s">
        <v>7279</v>
      </c>
    </row>
    <row r="5929" spans="2:14" ht="15" hidden="1" x14ac:dyDescent="0.25">
      <c r="B5929" s="324" t="s">
        <v>20140</v>
      </c>
      <c r="C5929" s="324" t="s">
        <v>1262</v>
      </c>
      <c r="D5929" s="324" t="s">
        <v>4199</v>
      </c>
      <c r="E5929" s="324" t="s">
        <v>3173</v>
      </c>
      <c r="F5929" s="324" t="s">
        <v>801</v>
      </c>
      <c r="G5929" s="324" t="s">
        <v>896</v>
      </c>
      <c r="H5929" s="324" t="s">
        <v>6249</v>
      </c>
      <c r="I5929" s="325">
        <v>0</v>
      </c>
      <c r="J5929" s="325">
        <v>0</v>
      </c>
      <c r="K5929" s="325">
        <v>0</v>
      </c>
      <c r="L5929" s="325">
        <v>0</v>
      </c>
      <c r="M5929" s="325">
        <v>0</v>
      </c>
      <c r="N5929" s="324" t="s">
        <v>7279</v>
      </c>
    </row>
    <row r="5930" spans="2:14" ht="15" hidden="1" x14ac:dyDescent="0.25">
      <c r="B5930" s="326" t="s">
        <v>20141</v>
      </c>
      <c r="C5930" s="326" t="s">
        <v>1262</v>
      </c>
      <c r="D5930" s="326" t="s">
        <v>4199</v>
      </c>
      <c r="E5930" s="326" t="s">
        <v>3175</v>
      </c>
      <c r="F5930" s="326" t="s">
        <v>801</v>
      </c>
      <c r="G5930" s="326" t="s">
        <v>896</v>
      </c>
      <c r="H5930" s="326" t="s">
        <v>6249</v>
      </c>
      <c r="I5930" s="327">
        <v>0</v>
      </c>
      <c r="J5930" s="327">
        <v>0</v>
      </c>
      <c r="K5930" s="327">
        <v>0</v>
      </c>
      <c r="L5930" s="327">
        <v>0</v>
      </c>
      <c r="M5930" s="327">
        <v>0</v>
      </c>
      <c r="N5930" s="326" t="s">
        <v>7279</v>
      </c>
    </row>
    <row r="5931" spans="2:14" ht="15" hidden="1" x14ac:dyDescent="0.25">
      <c r="B5931" s="326" t="s">
        <v>20142</v>
      </c>
      <c r="C5931" s="326" t="s">
        <v>1262</v>
      </c>
      <c r="D5931" s="326" t="s">
        <v>4199</v>
      </c>
      <c r="E5931" s="326" t="s">
        <v>3176</v>
      </c>
      <c r="F5931" s="326" t="s">
        <v>801</v>
      </c>
      <c r="G5931" s="326" t="s">
        <v>896</v>
      </c>
      <c r="H5931" s="326" t="s">
        <v>6249</v>
      </c>
      <c r="I5931" s="327">
        <v>0</v>
      </c>
      <c r="J5931" s="327">
        <v>0</v>
      </c>
      <c r="K5931" s="327">
        <v>0</v>
      </c>
      <c r="L5931" s="327">
        <v>0</v>
      </c>
      <c r="M5931" s="327">
        <v>0</v>
      </c>
      <c r="N5931" s="326" t="s">
        <v>7279</v>
      </c>
    </row>
    <row r="5932" spans="2:14" ht="15" hidden="1" x14ac:dyDescent="0.25">
      <c r="B5932" s="324" t="s">
        <v>20143</v>
      </c>
      <c r="C5932" s="324" t="s">
        <v>1262</v>
      </c>
      <c r="D5932" s="324" t="s">
        <v>4199</v>
      </c>
      <c r="E5932" s="324" t="s">
        <v>3177</v>
      </c>
      <c r="F5932" s="324" t="s">
        <v>801</v>
      </c>
      <c r="G5932" s="324" t="s">
        <v>896</v>
      </c>
      <c r="H5932" s="324" t="s">
        <v>6249</v>
      </c>
      <c r="I5932" s="325">
        <v>0</v>
      </c>
      <c r="J5932" s="325">
        <v>0</v>
      </c>
      <c r="K5932" s="325">
        <v>0</v>
      </c>
      <c r="L5932" s="325">
        <v>0</v>
      </c>
      <c r="M5932" s="325">
        <v>0</v>
      </c>
      <c r="N5932" s="324" t="s">
        <v>7279</v>
      </c>
    </row>
    <row r="5933" spans="2:14" ht="15" hidden="1" x14ac:dyDescent="0.25">
      <c r="B5933" s="324" t="s">
        <v>20144</v>
      </c>
      <c r="C5933" s="324" t="s">
        <v>1262</v>
      </c>
      <c r="D5933" s="324" t="s">
        <v>4199</v>
      </c>
      <c r="E5933" s="324" t="s">
        <v>3178</v>
      </c>
      <c r="F5933" s="324" t="s">
        <v>801</v>
      </c>
      <c r="G5933" s="324" t="s">
        <v>896</v>
      </c>
      <c r="H5933" s="324" t="s">
        <v>6249</v>
      </c>
      <c r="I5933" s="325">
        <v>0</v>
      </c>
      <c r="J5933" s="325">
        <v>0</v>
      </c>
      <c r="K5933" s="325">
        <v>0</v>
      </c>
      <c r="L5933" s="325">
        <v>0</v>
      </c>
      <c r="M5933" s="325">
        <v>0</v>
      </c>
      <c r="N5933" s="324" t="s">
        <v>7279</v>
      </c>
    </row>
    <row r="5934" spans="2:14" ht="15" hidden="1" x14ac:dyDescent="0.25">
      <c r="B5934" s="324" t="s">
        <v>20145</v>
      </c>
      <c r="C5934" s="324" t="s">
        <v>1262</v>
      </c>
      <c r="D5934" s="324" t="s">
        <v>4199</v>
      </c>
      <c r="E5934" s="324" t="s">
        <v>3179</v>
      </c>
      <c r="F5934" s="324" t="s">
        <v>801</v>
      </c>
      <c r="G5934" s="324" t="s">
        <v>896</v>
      </c>
      <c r="H5934" s="324" t="s">
        <v>6249</v>
      </c>
      <c r="I5934" s="325">
        <v>0</v>
      </c>
      <c r="J5934" s="325">
        <v>0</v>
      </c>
      <c r="K5934" s="325">
        <v>0</v>
      </c>
      <c r="L5934" s="325">
        <v>0</v>
      </c>
      <c r="M5934" s="325">
        <v>0</v>
      </c>
      <c r="N5934" s="324" t="s">
        <v>7279</v>
      </c>
    </row>
    <row r="5935" spans="2:14" ht="15" hidden="1" x14ac:dyDescent="0.25">
      <c r="B5935" s="326" t="s">
        <v>20146</v>
      </c>
      <c r="C5935" s="326" t="s">
        <v>1262</v>
      </c>
      <c r="D5935" s="326" t="s">
        <v>4199</v>
      </c>
      <c r="E5935" s="326" t="s">
        <v>3180</v>
      </c>
      <c r="F5935" s="326" t="s">
        <v>801</v>
      </c>
      <c r="G5935" s="326" t="s">
        <v>896</v>
      </c>
      <c r="H5935" s="326" t="s">
        <v>6249</v>
      </c>
      <c r="I5935" s="327">
        <v>0</v>
      </c>
      <c r="J5935" s="327">
        <v>0</v>
      </c>
      <c r="K5935" s="327">
        <v>0</v>
      </c>
      <c r="L5935" s="327">
        <v>0</v>
      </c>
      <c r="M5935" s="327">
        <v>0</v>
      </c>
      <c r="N5935" s="326" t="s">
        <v>7279</v>
      </c>
    </row>
    <row r="5936" spans="2:14" ht="15" hidden="1" x14ac:dyDescent="0.25">
      <c r="B5936" s="326" t="s">
        <v>20147</v>
      </c>
      <c r="C5936" s="326" t="s">
        <v>1262</v>
      </c>
      <c r="D5936" s="326" t="s">
        <v>4199</v>
      </c>
      <c r="E5936" s="326" t="s">
        <v>3181</v>
      </c>
      <c r="F5936" s="326" t="s">
        <v>801</v>
      </c>
      <c r="G5936" s="326" t="s">
        <v>896</v>
      </c>
      <c r="H5936" s="326" t="s">
        <v>6249</v>
      </c>
      <c r="I5936" s="327">
        <v>0</v>
      </c>
      <c r="J5936" s="327">
        <v>0</v>
      </c>
      <c r="K5936" s="327">
        <v>0</v>
      </c>
      <c r="L5936" s="327">
        <v>0</v>
      </c>
      <c r="M5936" s="327">
        <v>0</v>
      </c>
      <c r="N5936" s="326" t="s">
        <v>7279</v>
      </c>
    </row>
    <row r="5937" spans="2:14" ht="15" hidden="1" x14ac:dyDescent="0.25">
      <c r="B5937" s="324" t="s">
        <v>20148</v>
      </c>
      <c r="C5937" s="324" t="s">
        <v>1262</v>
      </c>
      <c r="D5937" s="324" t="s">
        <v>4199</v>
      </c>
      <c r="E5937" s="324" t="s">
        <v>3183</v>
      </c>
      <c r="F5937" s="324" t="s">
        <v>801</v>
      </c>
      <c r="G5937" s="324" t="s">
        <v>896</v>
      </c>
      <c r="H5937" s="324" t="s">
        <v>6249</v>
      </c>
      <c r="I5937" s="325">
        <v>0</v>
      </c>
      <c r="J5937" s="325">
        <v>0</v>
      </c>
      <c r="K5937" s="325">
        <v>0</v>
      </c>
      <c r="L5937" s="325">
        <v>0</v>
      </c>
      <c r="M5937" s="325">
        <v>0</v>
      </c>
      <c r="N5937" s="324" t="s">
        <v>7279</v>
      </c>
    </row>
    <row r="5938" spans="2:14" ht="15" hidden="1" x14ac:dyDescent="0.25">
      <c r="B5938" s="326" t="s">
        <v>20149</v>
      </c>
      <c r="C5938" s="326" t="s">
        <v>1262</v>
      </c>
      <c r="D5938" s="326" t="s">
        <v>4199</v>
      </c>
      <c r="E5938" s="326" t="s">
        <v>3184</v>
      </c>
      <c r="F5938" s="326" t="s">
        <v>801</v>
      </c>
      <c r="G5938" s="326" t="s">
        <v>896</v>
      </c>
      <c r="H5938" s="326" t="s">
        <v>6249</v>
      </c>
      <c r="I5938" s="327">
        <v>0</v>
      </c>
      <c r="J5938" s="327">
        <v>0</v>
      </c>
      <c r="K5938" s="327">
        <v>0</v>
      </c>
      <c r="L5938" s="327">
        <v>0</v>
      </c>
      <c r="M5938" s="327">
        <v>0</v>
      </c>
      <c r="N5938" s="326" t="s">
        <v>7279</v>
      </c>
    </row>
    <row r="5939" spans="2:14" ht="15" hidden="1" x14ac:dyDescent="0.25">
      <c r="B5939" s="326" t="s">
        <v>20150</v>
      </c>
      <c r="C5939" s="326" t="s">
        <v>1262</v>
      </c>
      <c r="D5939" s="326" t="s">
        <v>4199</v>
      </c>
      <c r="E5939" s="326" t="s">
        <v>3185</v>
      </c>
      <c r="F5939" s="326" t="s">
        <v>801</v>
      </c>
      <c r="G5939" s="326" t="s">
        <v>896</v>
      </c>
      <c r="H5939" s="326" t="s">
        <v>6249</v>
      </c>
      <c r="I5939" s="327">
        <v>0</v>
      </c>
      <c r="J5939" s="327">
        <v>0</v>
      </c>
      <c r="K5939" s="327">
        <v>0</v>
      </c>
      <c r="L5939" s="327">
        <v>0</v>
      </c>
      <c r="M5939" s="327">
        <v>0</v>
      </c>
      <c r="N5939" s="326" t="s">
        <v>7279</v>
      </c>
    </row>
    <row r="5940" spans="2:14" ht="15" hidden="1" x14ac:dyDescent="0.25">
      <c r="B5940" s="324" t="s">
        <v>20151</v>
      </c>
      <c r="C5940" s="324" t="s">
        <v>1262</v>
      </c>
      <c r="D5940" s="324" t="s">
        <v>4199</v>
      </c>
      <c r="E5940" s="324" t="s">
        <v>3189</v>
      </c>
      <c r="F5940" s="324" t="s">
        <v>801</v>
      </c>
      <c r="G5940" s="324" t="s">
        <v>896</v>
      </c>
      <c r="H5940" s="324" t="s">
        <v>6249</v>
      </c>
      <c r="I5940" s="325">
        <v>0</v>
      </c>
      <c r="J5940" s="325">
        <v>0</v>
      </c>
      <c r="K5940" s="325">
        <v>0</v>
      </c>
      <c r="L5940" s="325">
        <v>0</v>
      </c>
      <c r="M5940" s="325">
        <v>0</v>
      </c>
      <c r="N5940" s="324" t="s">
        <v>7279</v>
      </c>
    </row>
    <row r="5941" spans="2:14" ht="15" hidden="1" x14ac:dyDescent="0.25">
      <c r="B5941" s="324" t="s">
        <v>20152</v>
      </c>
      <c r="C5941" s="324" t="s">
        <v>1262</v>
      </c>
      <c r="D5941" s="324" t="s">
        <v>4199</v>
      </c>
      <c r="E5941" s="324" t="s">
        <v>3190</v>
      </c>
      <c r="F5941" s="324" t="s">
        <v>801</v>
      </c>
      <c r="G5941" s="324" t="s">
        <v>896</v>
      </c>
      <c r="H5941" s="324" t="s">
        <v>6249</v>
      </c>
      <c r="I5941" s="325">
        <v>0</v>
      </c>
      <c r="J5941" s="325">
        <v>0</v>
      </c>
      <c r="K5941" s="325">
        <v>0</v>
      </c>
      <c r="L5941" s="325">
        <v>0</v>
      </c>
      <c r="M5941" s="325">
        <v>0</v>
      </c>
      <c r="N5941" s="324" t="s">
        <v>7279</v>
      </c>
    </row>
    <row r="5942" spans="2:14" ht="15" hidden="1" x14ac:dyDescent="0.25">
      <c r="B5942" s="324" t="s">
        <v>20153</v>
      </c>
      <c r="C5942" s="324" t="s">
        <v>1262</v>
      </c>
      <c r="D5942" s="324" t="s">
        <v>4199</v>
      </c>
      <c r="E5942" s="324" t="s">
        <v>3192</v>
      </c>
      <c r="F5942" s="324" t="s">
        <v>801</v>
      </c>
      <c r="G5942" s="324" t="s">
        <v>896</v>
      </c>
      <c r="H5942" s="324" t="s">
        <v>6249</v>
      </c>
      <c r="I5942" s="325">
        <v>0</v>
      </c>
      <c r="J5942" s="325">
        <v>0</v>
      </c>
      <c r="K5942" s="325">
        <v>0</v>
      </c>
      <c r="L5942" s="325">
        <v>0</v>
      </c>
      <c r="M5942" s="325">
        <v>0</v>
      </c>
      <c r="N5942" s="324" t="s">
        <v>7279</v>
      </c>
    </row>
    <row r="5943" spans="2:14" ht="15" hidden="1" x14ac:dyDescent="0.25">
      <c r="B5943" s="324" t="s">
        <v>20154</v>
      </c>
      <c r="C5943" s="324" t="s">
        <v>1262</v>
      </c>
      <c r="D5943" s="324" t="s">
        <v>4199</v>
      </c>
      <c r="E5943" s="324" t="s">
        <v>3194</v>
      </c>
      <c r="F5943" s="324" t="s">
        <v>801</v>
      </c>
      <c r="G5943" s="324" t="s">
        <v>896</v>
      </c>
      <c r="H5943" s="324" t="s">
        <v>6249</v>
      </c>
      <c r="I5943" s="325">
        <v>0</v>
      </c>
      <c r="J5943" s="325">
        <v>0</v>
      </c>
      <c r="K5943" s="325">
        <v>0</v>
      </c>
      <c r="L5943" s="325">
        <v>0</v>
      </c>
      <c r="M5943" s="325">
        <v>0</v>
      </c>
      <c r="N5943" s="324" t="s">
        <v>7279</v>
      </c>
    </row>
    <row r="5944" spans="2:14" ht="15" hidden="1" x14ac:dyDescent="0.25">
      <c r="B5944" s="324" t="s">
        <v>20155</v>
      </c>
      <c r="C5944" s="324" t="s">
        <v>1262</v>
      </c>
      <c r="D5944" s="324" t="s">
        <v>4199</v>
      </c>
      <c r="E5944" s="324" t="s">
        <v>3195</v>
      </c>
      <c r="F5944" s="324" t="s">
        <v>801</v>
      </c>
      <c r="G5944" s="324" t="s">
        <v>896</v>
      </c>
      <c r="H5944" s="324" t="s">
        <v>6249</v>
      </c>
      <c r="I5944" s="325">
        <v>0</v>
      </c>
      <c r="J5944" s="325">
        <v>0</v>
      </c>
      <c r="K5944" s="325">
        <v>0</v>
      </c>
      <c r="L5944" s="325">
        <v>0</v>
      </c>
      <c r="M5944" s="325">
        <v>0</v>
      </c>
      <c r="N5944" s="324" t="s">
        <v>7279</v>
      </c>
    </row>
    <row r="5945" spans="2:14" ht="15" hidden="1" x14ac:dyDescent="0.25">
      <c r="B5945" s="324" t="s">
        <v>20156</v>
      </c>
      <c r="C5945" s="324" t="s">
        <v>1262</v>
      </c>
      <c r="D5945" s="324" t="s">
        <v>4199</v>
      </c>
      <c r="E5945" s="324" t="s">
        <v>3196</v>
      </c>
      <c r="F5945" s="324" t="s">
        <v>801</v>
      </c>
      <c r="G5945" s="324" t="s">
        <v>896</v>
      </c>
      <c r="H5945" s="324" t="s">
        <v>6249</v>
      </c>
      <c r="I5945" s="325">
        <v>0</v>
      </c>
      <c r="J5945" s="325">
        <v>0</v>
      </c>
      <c r="K5945" s="325">
        <v>0</v>
      </c>
      <c r="L5945" s="325">
        <v>0</v>
      </c>
      <c r="M5945" s="325">
        <v>0</v>
      </c>
      <c r="N5945" s="324" t="s">
        <v>7279</v>
      </c>
    </row>
    <row r="5946" spans="2:14" ht="15" hidden="1" x14ac:dyDescent="0.25">
      <c r="B5946" s="324" t="s">
        <v>20157</v>
      </c>
      <c r="C5946" s="324" t="s">
        <v>1262</v>
      </c>
      <c r="D5946" s="324" t="s">
        <v>4199</v>
      </c>
      <c r="E5946" s="324" t="s">
        <v>3197</v>
      </c>
      <c r="F5946" s="324" t="s">
        <v>801</v>
      </c>
      <c r="G5946" s="324" t="s">
        <v>896</v>
      </c>
      <c r="H5946" s="324" t="s">
        <v>6249</v>
      </c>
      <c r="I5946" s="325">
        <v>0</v>
      </c>
      <c r="J5946" s="325">
        <v>0</v>
      </c>
      <c r="K5946" s="325">
        <v>0</v>
      </c>
      <c r="L5946" s="325">
        <v>0</v>
      </c>
      <c r="M5946" s="325">
        <v>0</v>
      </c>
      <c r="N5946" s="324" t="s">
        <v>7279</v>
      </c>
    </row>
    <row r="5947" spans="2:14" ht="15" hidden="1" x14ac:dyDescent="0.25">
      <c r="B5947" s="324" t="s">
        <v>20158</v>
      </c>
      <c r="C5947" s="324" t="s">
        <v>1262</v>
      </c>
      <c r="D5947" s="324" t="s">
        <v>4199</v>
      </c>
      <c r="E5947" s="324" t="s">
        <v>3198</v>
      </c>
      <c r="F5947" s="324" t="s">
        <v>801</v>
      </c>
      <c r="G5947" s="324" t="s">
        <v>896</v>
      </c>
      <c r="H5947" s="324" t="s">
        <v>6249</v>
      </c>
      <c r="I5947" s="325">
        <v>0</v>
      </c>
      <c r="J5947" s="325">
        <v>0</v>
      </c>
      <c r="K5947" s="325">
        <v>0</v>
      </c>
      <c r="L5947" s="325">
        <v>0</v>
      </c>
      <c r="M5947" s="325">
        <v>0</v>
      </c>
      <c r="N5947" s="324" t="s">
        <v>7279</v>
      </c>
    </row>
    <row r="5948" spans="2:14" ht="15" hidden="1" x14ac:dyDescent="0.25">
      <c r="B5948" s="324" t="s">
        <v>20159</v>
      </c>
      <c r="C5948" s="324" t="s">
        <v>1262</v>
      </c>
      <c r="D5948" s="324" t="s">
        <v>4199</v>
      </c>
      <c r="E5948" s="324" t="s">
        <v>3199</v>
      </c>
      <c r="F5948" s="324" t="s">
        <v>801</v>
      </c>
      <c r="G5948" s="324" t="s">
        <v>896</v>
      </c>
      <c r="H5948" s="324" t="s">
        <v>6249</v>
      </c>
      <c r="I5948" s="325">
        <v>0</v>
      </c>
      <c r="J5948" s="325">
        <v>0</v>
      </c>
      <c r="K5948" s="325">
        <v>0</v>
      </c>
      <c r="L5948" s="325">
        <v>0</v>
      </c>
      <c r="M5948" s="325">
        <v>0</v>
      </c>
      <c r="N5948" s="324" t="s">
        <v>7279</v>
      </c>
    </row>
    <row r="5949" spans="2:14" ht="15" hidden="1" x14ac:dyDescent="0.25">
      <c r="B5949" s="324" t="s">
        <v>20160</v>
      </c>
      <c r="C5949" s="324" t="s">
        <v>1262</v>
      </c>
      <c r="D5949" s="324" t="s">
        <v>4199</v>
      </c>
      <c r="E5949" s="324" t="s">
        <v>3200</v>
      </c>
      <c r="F5949" s="324" t="s">
        <v>801</v>
      </c>
      <c r="G5949" s="324" t="s">
        <v>896</v>
      </c>
      <c r="H5949" s="324" t="s">
        <v>6249</v>
      </c>
      <c r="I5949" s="325">
        <v>0</v>
      </c>
      <c r="J5949" s="325">
        <v>0</v>
      </c>
      <c r="K5949" s="325">
        <v>0</v>
      </c>
      <c r="L5949" s="325">
        <v>0</v>
      </c>
      <c r="M5949" s="325">
        <v>0</v>
      </c>
      <c r="N5949" s="324" t="s">
        <v>7279</v>
      </c>
    </row>
    <row r="5950" spans="2:14" ht="15" hidden="1" x14ac:dyDescent="0.25">
      <c r="B5950" s="326" t="s">
        <v>20161</v>
      </c>
      <c r="C5950" s="326" t="s">
        <v>1262</v>
      </c>
      <c r="D5950" s="326" t="s">
        <v>4199</v>
      </c>
      <c r="E5950" s="326" t="s">
        <v>3201</v>
      </c>
      <c r="F5950" s="326" t="s">
        <v>801</v>
      </c>
      <c r="G5950" s="326" t="s">
        <v>896</v>
      </c>
      <c r="H5950" s="326" t="s">
        <v>6249</v>
      </c>
      <c r="I5950" s="327">
        <v>0</v>
      </c>
      <c r="J5950" s="327">
        <v>0</v>
      </c>
      <c r="K5950" s="327">
        <v>0</v>
      </c>
      <c r="L5950" s="327">
        <v>0</v>
      </c>
      <c r="M5950" s="327">
        <v>0</v>
      </c>
      <c r="N5950" s="326" t="s">
        <v>7279</v>
      </c>
    </row>
    <row r="5951" spans="2:14" ht="15" hidden="1" x14ac:dyDescent="0.25">
      <c r="B5951" s="326" t="s">
        <v>20162</v>
      </c>
      <c r="C5951" s="326" t="s">
        <v>1262</v>
      </c>
      <c r="D5951" s="326" t="s">
        <v>4199</v>
      </c>
      <c r="E5951" s="326" t="s">
        <v>1263</v>
      </c>
      <c r="F5951" s="326" t="s">
        <v>801</v>
      </c>
      <c r="G5951" s="326" t="s">
        <v>896</v>
      </c>
      <c r="H5951" s="326" t="s">
        <v>6249</v>
      </c>
      <c r="I5951" s="327">
        <v>163</v>
      </c>
      <c r="J5951" s="327">
        <v>0</v>
      </c>
      <c r="K5951" s="327">
        <v>163</v>
      </c>
      <c r="L5951" s="327">
        <v>691090.8</v>
      </c>
      <c r="M5951" s="327">
        <v>0</v>
      </c>
      <c r="N5951" s="326" t="s">
        <v>7279</v>
      </c>
    </row>
    <row r="5952" spans="2:14" ht="15" hidden="1" x14ac:dyDescent="0.25">
      <c r="B5952" s="326" t="s">
        <v>20163</v>
      </c>
      <c r="C5952" s="326" t="s">
        <v>1262</v>
      </c>
      <c r="D5952" s="326" t="s">
        <v>4199</v>
      </c>
      <c r="E5952" s="326" t="s">
        <v>3202</v>
      </c>
      <c r="F5952" s="326" t="s">
        <v>801</v>
      </c>
      <c r="G5952" s="326" t="s">
        <v>896</v>
      </c>
      <c r="H5952" s="326" t="s">
        <v>6249</v>
      </c>
      <c r="I5952" s="327">
        <v>0</v>
      </c>
      <c r="J5952" s="327">
        <v>0</v>
      </c>
      <c r="K5952" s="327">
        <v>0</v>
      </c>
      <c r="L5952" s="327">
        <v>0</v>
      </c>
      <c r="M5952" s="327">
        <v>0</v>
      </c>
      <c r="N5952" s="326" t="s">
        <v>7279</v>
      </c>
    </row>
    <row r="5953" spans="2:14" ht="15" hidden="1" x14ac:dyDescent="0.25">
      <c r="B5953" s="326" t="s">
        <v>20164</v>
      </c>
      <c r="C5953" s="326" t="s">
        <v>1262</v>
      </c>
      <c r="D5953" s="326" t="s">
        <v>4199</v>
      </c>
      <c r="E5953" s="326" t="s">
        <v>3203</v>
      </c>
      <c r="F5953" s="326" t="s">
        <v>801</v>
      </c>
      <c r="G5953" s="326" t="s">
        <v>896</v>
      </c>
      <c r="H5953" s="326" t="s">
        <v>6249</v>
      </c>
      <c r="I5953" s="327">
        <v>0</v>
      </c>
      <c r="J5953" s="327">
        <v>0</v>
      </c>
      <c r="K5953" s="327">
        <v>0</v>
      </c>
      <c r="L5953" s="327">
        <v>0</v>
      </c>
      <c r="M5953" s="327">
        <v>0</v>
      </c>
      <c r="N5953" s="326" t="s">
        <v>7279</v>
      </c>
    </row>
    <row r="5954" spans="2:14" ht="15" hidden="1" x14ac:dyDescent="0.25">
      <c r="B5954" s="324" t="s">
        <v>20165</v>
      </c>
      <c r="C5954" s="324" t="s">
        <v>1262</v>
      </c>
      <c r="D5954" s="324" t="s">
        <v>4199</v>
      </c>
      <c r="E5954" s="324" t="s">
        <v>3204</v>
      </c>
      <c r="F5954" s="324" t="s">
        <v>801</v>
      </c>
      <c r="G5954" s="324" t="s">
        <v>896</v>
      </c>
      <c r="H5954" s="324" t="s">
        <v>6249</v>
      </c>
      <c r="I5954" s="325">
        <v>0</v>
      </c>
      <c r="J5954" s="325">
        <v>0</v>
      </c>
      <c r="K5954" s="325">
        <v>0</v>
      </c>
      <c r="L5954" s="325">
        <v>0</v>
      </c>
      <c r="M5954" s="325">
        <v>0</v>
      </c>
      <c r="N5954" s="324" t="s">
        <v>7279</v>
      </c>
    </row>
    <row r="5955" spans="2:14" ht="15" hidden="1" x14ac:dyDescent="0.25">
      <c r="B5955" s="324" t="s">
        <v>20166</v>
      </c>
      <c r="C5955" s="324" t="s">
        <v>1262</v>
      </c>
      <c r="D5955" s="324" t="s">
        <v>4199</v>
      </c>
      <c r="E5955" s="324" t="s">
        <v>3473</v>
      </c>
      <c r="F5955" s="324" t="s">
        <v>801</v>
      </c>
      <c r="G5955" s="324" t="s">
        <v>896</v>
      </c>
      <c r="H5955" s="324" t="s">
        <v>6249</v>
      </c>
      <c r="I5955" s="325">
        <v>0</v>
      </c>
      <c r="J5955" s="325">
        <v>0</v>
      </c>
      <c r="K5955" s="325">
        <v>0</v>
      </c>
      <c r="L5955" s="325">
        <v>0</v>
      </c>
      <c r="M5955" s="325">
        <v>0</v>
      </c>
      <c r="N5955" s="324" t="s">
        <v>7279</v>
      </c>
    </row>
    <row r="5956" spans="2:14" ht="15" hidden="1" x14ac:dyDescent="0.25">
      <c r="B5956" s="324" t="s">
        <v>20167</v>
      </c>
      <c r="C5956" s="324" t="s">
        <v>1262</v>
      </c>
      <c r="D5956" s="324" t="s">
        <v>4199</v>
      </c>
      <c r="E5956" s="324" t="s">
        <v>3531</v>
      </c>
      <c r="F5956" s="324" t="s">
        <v>801</v>
      </c>
      <c r="G5956" s="324" t="s">
        <v>896</v>
      </c>
      <c r="H5956" s="324" t="s">
        <v>6249</v>
      </c>
      <c r="I5956" s="325">
        <v>0</v>
      </c>
      <c r="J5956" s="325">
        <v>0</v>
      </c>
      <c r="K5956" s="325">
        <v>0</v>
      </c>
      <c r="L5956" s="325">
        <v>0</v>
      </c>
      <c r="M5956" s="325">
        <v>0</v>
      </c>
      <c r="N5956" s="324" t="s">
        <v>7279</v>
      </c>
    </row>
    <row r="5957" spans="2:14" ht="15" hidden="1" x14ac:dyDescent="0.25">
      <c r="B5957" s="324" t="s">
        <v>20168</v>
      </c>
      <c r="C5957" s="324" t="s">
        <v>1262</v>
      </c>
      <c r="D5957" s="324" t="s">
        <v>4199</v>
      </c>
      <c r="E5957" s="324" t="s">
        <v>4015</v>
      </c>
      <c r="F5957" s="324" t="s">
        <v>801</v>
      </c>
      <c r="G5957" s="324" t="s">
        <v>896</v>
      </c>
      <c r="H5957" s="324" t="s">
        <v>6249</v>
      </c>
      <c r="I5957" s="325">
        <v>0</v>
      </c>
      <c r="J5957" s="325">
        <v>0</v>
      </c>
      <c r="K5957" s="325">
        <v>0</v>
      </c>
      <c r="L5957" s="325">
        <v>0</v>
      </c>
      <c r="M5957" s="325">
        <v>0</v>
      </c>
      <c r="N5957" s="324" t="s">
        <v>7279</v>
      </c>
    </row>
    <row r="5958" spans="2:14" ht="15" hidden="1" x14ac:dyDescent="0.25">
      <c r="B5958" s="324" t="s">
        <v>20169</v>
      </c>
      <c r="C5958" s="324" t="s">
        <v>1262</v>
      </c>
      <c r="D5958" s="324" t="s">
        <v>4199</v>
      </c>
      <c r="E5958" s="324" t="s">
        <v>4016</v>
      </c>
      <c r="F5958" s="324" t="s">
        <v>801</v>
      </c>
      <c r="G5958" s="324" t="s">
        <v>896</v>
      </c>
      <c r="H5958" s="324" t="s">
        <v>6249</v>
      </c>
      <c r="I5958" s="325">
        <v>0</v>
      </c>
      <c r="J5958" s="325">
        <v>0</v>
      </c>
      <c r="K5958" s="325">
        <v>0</v>
      </c>
      <c r="L5958" s="325">
        <v>0</v>
      </c>
      <c r="M5958" s="325">
        <v>0</v>
      </c>
      <c r="N5958" s="324" t="s">
        <v>7279</v>
      </c>
    </row>
    <row r="5959" spans="2:14" ht="15" hidden="1" x14ac:dyDescent="0.25">
      <c r="B5959" s="324" t="s">
        <v>20170</v>
      </c>
      <c r="C5959" s="324" t="s">
        <v>1262</v>
      </c>
      <c r="D5959" s="324" t="s">
        <v>4199</v>
      </c>
      <c r="E5959" s="324" t="s">
        <v>4200</v>
      </c>
      <c r="F5959" s="324" t="s">
        <v>801</v>
      </c>
      <c r="G5959" s="324" t="s">
        <v>896</v>
      </c>
      <c r="H5959" s="324" t="s">
        <v>6249</v>
      </c>
      <c r="I5959" s="325">
        <v>0</v>
      </c>
      <c r="J5959" s="325">
        <v>0</v>
      </c>
      <c r="K5959" s="325">
        <v>0</v>
      </c>
      <c r="L5959" s="325">
        <v>0</v>
      </c>
      <c r="M5959" s="325">
        <v>0</v>
      </c>
      <c r="N5959" s="324" t="s">
        <v>7279</v>
      </c>
    </row>
    <row r="5960" spans="2:14" ht="15" hidden="1" x14ac:dyDescent="0.25">
      <c r="B5960" s="324" t="s">
        <v>20171</v>
      </c>
      <c r="C5960" s="324" t="s">
        <v>1262</v>
      </c>
      <c r="D5960" s="324" t="s">
        <v>4199</v>
      </c>
      <c r="E5960" s="324" t="s">
        <v>7259</v>
      </c>
      <c r="F5960" s="324" t="s">
        <v>801</v>
      </c>
      <c r="G5960" s="324" t="s">
        <v>896</v>
      </c>
      <c r="H5960" s="324" t="s">
        <v>6249</v>
      </c>
      <c r="I5960" s="325">
        <v>0</v>
      </c>
      <c r="J5960" s="325">
        <v>0</v>
      </c>
      <c r="K5960" s="325">
        <v>0</v>
      </c>
      <c r="L5960" s="325">
        <v>0</v>
      </c>
      <c r="M5960" s="325">
        <v>0</v>
      </c>
      <c r="N5960" s="324" t="s">
        <v>7279</v>
      </c>
    </row>
    <row r="5961" spans="2:14" ht="15" hidden="1" x14ac:dyDescent="0.25">
      <c r="B5961" s="326" t="s">
        <v>20172</v>
      </c>
      <c r="C5961" s="326" t="s">
        <v>1262</v>
      </c>
      <c r="D5961" s="326" t="s">
        <v>4199</v>
      </c>
      <c r="E5961" s="326" t="s">
        <v>8282</v>
      </c>
      <c r="F5961" s="326" t="s">
        <v>801</v>
      </c>
      <c r="G5961" s="326" t="s">
        <v>896</v>
      </c>
      <c r="H5961" s="326" t="s">
        <v>6249</v>
      </c>
      <c r="I5961" s="327">
        <v>0</v>
      </c>
      <c r="J5961" s="327">
        <v>0</v>
      </c>
      <c r="K5961" s="327">
        <v>0</v>
      </c>
      <c r="L5961" s="327">
        <v>0</v>
      </c>
      <c r="M5961" s="327">
        <v>0</v>
      </c>
      <c r="N5961" s="326" t="s">
        <v>7279</v>
      </c>
    </row>
    <row r="5962" spans="2:14" ht="15" hidden="1" x14ac:dyDescent="0.25">
      <c r="B5962" s="324" t="s">
        <v>20173</v>
      </c>
      <c r="C5962" s="324" t="s">
        <v>1262</v>
      </c>
      <c r="D5962" s="324" t="s">
        <v>4199</v>
      </c>
      <c r="E5962" s="324" t="s">
        <v>8867</v>
      </c>
      <c r="F5962" s="324" t="s">
        <v>801</v>
      </c>
      <c r="G5962" s="324" t="s">
        <v>896</v>
      </c>
      <c r="H5962" s="324" t="s">
        <v>6249</v>
      </c>
      <c r="I5962" s="325">
        <v>0</v>
      </c>
      <c r="J5962" s="325">
        <v>0</v>
      </c>
      <c r="K5962" s="325">
        <v>0</v>
      </c>
      <c r="L5962" s="325">
        <v>0</v>
      </c>
      <c r="M5962" s="325">
        <v>0</v>
      </c>
      <c r="N5962" s="324" t="s">
        <v>7279</v>
      </c>
    </row>
    <row r="5963" spans="2:14" ht="15" hidden="1" x14ac:dyDescent="0.25">
      <c r="B5963" s="326" t="s">
        <v>20174</v>
      </c>
      <c r="C5963" s="326" t="s">
        <v>1262</v>
      </c>
      <c r="D5963" s="326" t="s">
        <v>4199</v>
      </c>
      <c r="E5963" s="326" t="s">
        <v>8283</v>
      </c>
      <c r="F5963" s="326" t="s">
        <v>801</v>
      </c>
      <c r="G5963" s="326" t="s">
        <v>896</v>
      </c>
      <c r="H5963" s="326" t="s">
        <v>6249</v>
      </c>
      <c r="I5963" s="327">
        <v>0</v>
      </c>
      <c r="J5963" s="327">
        <v>0</v>
      </c>
      <c r="K5963" s="327">
        <v>0</v>
      </c>
      <c r="L5963" s="327">
        <v>0</v>
      </c>
      <c r="M5963" s="327">
        <v>0</v>
      </c>
      <c r="N5963" s="326" t="s">
        <v>7279</v>
      </c>
    </row>
    <row r="5964" spans="2:14" ht="15" hidden="1" x14ac:dyDescent="0.25">
      <c r="B5964" s="324" t="s">
        <v>20175</v>
      </c>
      <c r="C5964" s="324" t="s">
        <v>1262</v>
      </c>
      <c r="D5964" s="324" t="s">
        <v>4199</v>
      </c>
      <c r="E5964" s="324" t="s">
        <v>10812</v>
      </c>
      <c r="F5964" s="324" t="s">
        <v>801</v>
      </c>
      <c r="G5964" s="324" t="s">
        <v>896</v>
      </c>
      <c r="H5964" s="324" t="s">
        <v>6249</v>
      </c>
      <c r="I5964" s="325">
        <v>0</v>
      </c>
      <c r="J5964" s="325">
        <v>0</v>
      </c>
      <c r="K5964" s="325">
        <v>0</v>
      </c>
      <c r="L5964" s="325">
        <v>0</v>
      </c>
      <c r="M5964" s="325">
        <v>0</v>
      </c>
      <c r="N5964" s="324" t="s">
        <v>7279</v>
      </c>
    </row>
    <row r="5965" spans="2:14" ht="15" hidden="1" x14ac:dyDescent="0.25">
      <c r="B5965" s="326" t="s">
        <v>20176</v>
      </c>
      <c r="C5965" s="326" t="s">
        <v>1262</v>
      </c>
      <c r="D5965" s="326" t="s">
        <v>4199</v>
      </c>
      <c r="E5965" s="326" t="s">
        <v>9532</v>
      </c>
      <c r="F5965" s="326" t="s">
        <v>801</v>
      </c>
      <c r="G5965" s="326" t="s">
        <v>896</v>
      </c>
      <c r="H5965" s="326" t="s">
        <v>6249</v>
      </c>
      <c r="I5965" s="327">
        <v>0</v>
      </c>
      <c r="J5965" s="327">
        <v>0</v>
      </c>
      <c r="K5965" s="327">
        <v>0</v>
      </c>
      <c r="L5965" s="327">
        <v>0</v>
      </c>
      <c r="M5965" s="327">
        <v>0</v>
      </c>
      <c r="N5965" s="326" t="s">
        <v>7279</v>
      </c>
    </row>
    <row r="5966" spans="2:14" ht="15" hidden="1" x14ac:dyDescent="0.25">
      <c r="B5966" s="324" t="s">
        <v>20177</v>
      </c>
      <c r="C5966" s="324" t="s">
        <v>1262</v>
      </c>
      <c r="D5966" s="324" t="s">
        <v>4199</v>
      </c>
      <c r="E5966" s="324" t="s">
        <v>9924</v>
      </c>
      <c r="F5966" s="324" t="s">
        <v>801</v>
      </c>
      <c r="G5966" s="324" t="s">
        <v>896</v>
      </c>
      <c r="H5966" s="324" t="s">
        <v>6249</v>
      </c>
      <c r="I5966" s="325">
        <v>0</v>
      </c>
      <c r="J5966" s="325">
        <v>0</v>
      </c>
      <c r="K5966" s="325">
        <v>0</v>
      </c>
      <c r="L5966" s="325">
        <v>0</v>
      </c>
      <c r="M5966" s="325">
        <v>0</v>
      </c>
      <c r="N5966" s="324" t="s">
        <v>7279</v>
      </c>
    </row>
    <row r="5967" spans="2:14" ht="15" hidden="1" x14ac:dyDescent="0.25">
      <c r="B5967" s="326" t="s">
        <v>20178</v>
      </c>
      <c r="C5967" s="326" t="s">
        <v>1262</v>
      </c>
      <c r="D5967" s="326" t="s">
        <v>4199</v>
      </c>
      <c r="E5967" s="326" t="s">
        <v>12918</v>
      </c>
      <c r="F5967" s="326" t="s">
        <v>801</v>
      </c>
      <c r="G5967" s="326" t="s">
        <v>896</v>
      </c>
      <c r="H5967" s="326" t="s">
        <v>6249</v>
      </c>
      <c r="I5967" s="327">
        <v>0</v>
      </c>
      <c r="J5967" s="327">
        <v>0</v>
      </c>
      <c r="K5967" s="327">
        <v>0</v>
      </c>
      <c r="L5967" s="327">
        <v>0</v>
      </c>
      <c r="M5967" s="327">
        <v>0</v>
      </c>
      <c r="N5967" s="326" t="s">
        <v>7279</v>
      </c>
    </row>
    <row r="5968" spans="2:14" ht="15" hidden="1" x14ac:dyDescent="0.25">
      <c r="B5968" s="324" t="s">
        <v>20179</v>
      </c>
      <c r="C5968" s="324" t="s">
        <v>1262</v>
      </c>
      <c r="D5968" s="324" t="s">
        <v>4199</v>
      </c>
      <c r="E5968" s="324" t="s">
        <v>20180</v>
      </c>
      <c r="F5968" s="324" t="s">
        <v>801</v>
      </c>
      <c r="G5968" s="324" t="s">
        <v>896</v>
      </c>
      <c r="H5968" s="324" t="s">
        <v>6249</v>
      </c>
      <c r="I5968" s="325">
        <v>0</v>
      </c>
      <c r="J5968" s="325">
        <v>0</v>
      </c>
      <c r="K5968" s="325">
        <v>0</v>
      </c>
      <c r="L5968" s="325">
        <v>0</v>
      </c>
      <c r="M5968" s="325">
        <v>0</v>
      </c>
      <c r="N5968" s="324" t="s">
        <v>7279</v>
      </c>
    </row>
    <row r="5969" spans="2:14" ht="15" hidden="1" x14ac:dyDescent="0.25">
      <c r="B5969" s="326" t="s">
        <v>20181</v>
      </c>
      <c r="C5969" s="326" t="s">
        <v>1262</v>
      </c>
      <c r="D5969" s="326" t="s">
        <v>4199</v>
      </c>
      <c r="E5969" s="326" t="s">
        <v>20182</v>
      </c>
      <c r="F5969" s="326" t="s">
        <v>801</v>
      </c>
      <c r="G5969" s="326" t="s">
        <v>896</v>
      </c>
      <c r="H5969" s="326" t="s">
        <v>6249</v>
      </c>
      <c r="I5969" s="327">
        <v>0</v>
      </c>
      <c r="J5969" s="327">
        <v>0</v>
      </c>
      <c r="K5969" s="327">
        <v>0</v>
      </c>
      <c r="L5969" s="327">
        <v>0</v>
      </c>
      <c r="M5969" s="327">
        <v>0</v>
      </c>
      <c r="N5969" s="326" t="s">
        <v>7279</v>
      </c>
    </row>
    <row r="5970" spans="2:14" ht="15" hidden="1" x14ac:dyDescent="0.25">
      <c r="B5970" s="324" t="s">
        <v>20183</v>
      </c>
      <c r="C5970" s="324" t="s">
        <v>1262</v>
      </c>
      <c r="D5970" s="324" t="s">
        <v>4199</v>
      </c>
      <c r="E5970" s="324" t="s">
        <v>20184</v>
      </c>
      <c r="F5970" s="324" t="s">
        <v>801</v>
      </c>
      <c r="G5970" s="324" t="s">
        <v>896</v>
      </c>
      <c r="H5970" s="324" t="s">
        <v>6249</v>
      </c>
      <c r="I5970" s="325">
        <v>0</v>
      </c>
      <c r="J5970" s="325">
        <v>0</v>
      </c>
      <c r="K5970" s="325">
        <v>0</v>
      </c>
      <c r="L5970" s="325">
        <v>0</v>
      </c>
      <c r="M5970" s="325">
        <v>0</v>
      </c>
      <c r="N5970" s="324" t="s">
        <v>7279</v>
      </c>
    </row>
    <row r="5971" spans="2:14" ht="15" hidden="1" x14ac:dyDescent="0.25">
      <c r="B5971" s="326" t="s">
        <v>20185</v>
      </c>
      <c r="C5971" s="326" t="s">
        <v>1262</v>
      </c>
      <c r="D5971" s="326" t="s">
        <v>4199</v>
      </c>
      <c r="E5971" s="326" t="s">
        <v>20186</v>
      </c>
      <c r="F5971" s="326" t="s">
        <v>801</v>
      </c>
      <c r="G5971" s="326" t="s">
        <v>896</v>
      </c>
      <c r="H5971" s="326" t="s">
        <v>6249</v>
      </c>
      <c r="I5971" s="327">
        <v>0</v>
      </c>
      <c r="J5971" s="327">
        <v>0</v>
      </c>
      <c r="K5971" s="327">
        <v>0</v>
      </c>
      <c r="L5971" s="327">
        <v>0</v>
      </c>
      <c r="M5971" s="327">
        <v>0</v>
      </c>
      <c r="N5971" s="326" t="s">
        <v>7279</v>
      </c>
    </row>
    <row r="5972" spans="2:14" ht="15" hidden="1" x14ac:dyDescent="0.25">
      <c r="B5972" s="324" t="s">
        <v>20187</v>
      </c>
      <c r="C5972" s="324" t="s">
        <v>1262</v>
      </c>
      <c r="D5972" s="324" t="s">
        <v>4199</v>
      </c>
      <c r="E5972" s="324" t="s">
        <v>20188</v>
      </c>
      <c r="F5972" s="324" t="s">
        <v>801</v>
      </c>
      <c r="G5972" s="324" t="s">
        <v>896</v>
      </c>
      <c r="H5972" s="324" t="s">
        <v>6249</v>
      </c>
      <c r="I5972" s="325">
        <v>0</v>
      </c>
      <c r="J5972" s="325">
        <v>0</v>
      </c>
      <c r="K5972" s="325">
        <v>0</v>
      </c>
      <c r="L5972" s="325">
        <v>0</v>
      </c>
      <c r="M5972" s="325">
        <v>0</v>
      </c>
      <c r="N5972" s="324" t="s">
        <v>7279</v>
      </c>
    </row>
    <row r="5973" spans="2:14" ht="15" hidden="1" x14ac:dyDescent="0.25">
      <c r="B5973" s="326" t="s">
        <v>21957</v>
      </c>
      <c r="C5973" s="326" t="s">
        <v>1262</v>
      </c>
      <c r="D5973" s="326" t="s">
        <v>21958</v>
      </c>
      <c r="E5973" s="326" t="s">
        <v>3207</v>
      </c>
      <c r="F5973" s="326" t="s">
        <v>801</v>
      </c>
      <c r="G5973" s="326" t="s">
        <v>896</v>
      </c>
      <c r="H5973" s="326" t="s">
        <v>6249</v>
      </c>
      <c r="I5973" s="327">
        <v>0</v>
      </c>
      <c r="J5973" s="327">
        <v>0</v>
      </c>
      <c r="K5973" s="327">
        <v>0</v>
      </c>
      <c r="L5973" s="327">
        <v>0</v>
      </c>
      <c r="M5973" s="327">
        <v>0</v>
      </c>
      <c r="N5973" s="326" t="s">
        <v>7279</v>
      </c>
    </row>
    <row r="5974" spans="2:14" ht="15" hidden="1" x14ac:dyDescent="0.25">
      <c r="B5974" s="324" t="s">
        <v>20189</v>
      </c>
      <c r="C5974" s="324" t="s">
        <v>1262</v>
      </c>
      <c r="D5974" s="324" t="s">
        <v>20190</v>
      </c>
      <c r="E5974" s="324" t="s">
        <v>3208</v>
      </c>
      <c r="F5974" s="324" t="s">
        <v>801</v>
      </c>
      <c r="G5974" s="324" t="s">
        <v>896</v>
      </c>
      <c r="H5974" s="324" t="s">
        <v>6249</v>
      </c>
      <c r="I5974" s="325">
        <v>0</v>
      </c>
      <c r="J5974" s="325">
        <v>0</v>
      </c>
      <c r="K5974" s="325">
        <v>0</v>
      </c>
      <c r="L5974" s="325">
        <v>0</v>
      </c>
      <c r="M5974" s="325">
        <v>0</v>
      </c>
      <c r="N5974" s="324" t="s">
        <v>7279</v>
      </c>
    </row>
    <row r="5975" spans="2:14" ht="15" hidden="1" x14ac:dyDescent="0.25">
      <c r="B5975" s="326" t="s">
        <v>20191</v>
      </c>
      <c r="C5975" s="326" t="s">
        <v>1262</v>
      </c>
      <c r="D5975" s="326" t="s">
        <v>20190</v>
      </c>
      <c r="E5975" s="326" t="s">
        <v>3209</v>
      </c>
      <c r="F5975" s="326" t="s">
        <v>801</v>
      </c>
      <c r="G5975" s="326" t="s">
        <v>896</v>
      </c>
      <c r="H5975" s="326" t="s">
        <v>6249</v>
      </c>
      <c r="I5975" s="327">
        <v>0</v>
      </c>
      <c r="J5975" s="327">
        <v>0</v>
      </c>
      <c r="K5975" s="327">
        <v>0</v>
      </c>
      <c r="L5975" s="327">
        <v>0</v>
      </c>
      <c r="M5975" s="327">
        <v>0</v>
      </c>
      <c r="N5975" s="326" t="s">
        <v>7279</v>
      </c>
    </row>
    <row r="5976" spans="2:14" ht="15" hidden="1" x14ac:dyDescent="0.25">
      <c r="B5976" s="326" t="s">
        <v>20192</v>
      </c>
      <c r="C5976" s="326" t="s">
        <v>1262</v>
      </c>
      <c r="D5976" s="326" t="s">
        <v>20190</v>
      </c>
      <c r="E5976" s="326" t="s">
        <v>3210</v>
      </c>
      <c r="F5976" s="326" t="s">
        <v>801</v>
      </c>
      <c r="G5976" s="326" t="s">
        <v>896</v>
      </c>
      <c r="H5976" s="326" t="s">
        <v>6249</v>
      </c>
      <c r="I5976" s="327">
        <v>0</v>
      </c>
      <c r="J5976" s="327">
        <v>0</v>
      </c>
      <c r="K5976" s="327">
        <v>0</v>
      </c>
      <c r="L5976" s="327">
        <v>0</v>
      </c>
      <c r="M5976" s="327">
        <v>0</v>
      </c>
      <c r="N5976" s="326" t="s">
        <v>7279</v>
      </c>
    </row>
    <row r="5977" spans="2:14" ht="15" hidden="1" x14ac:dyDescent="0.25">
      <c r="B5977" s="324" t="s">
        <v>20193</v>
      </c>
      <c r="C5977" s="324" t="s">
        <v>1262</v>
      </c>
      <c r="D5977" s="324" t="s">
        <v>20194</v>
      </c>
      <c r="E5977" s="324" t="s">
        <v>3211</v>
      </c>
      <c r="F5977" s="324" t="s">
        <v>801</v>
      </c>
      <c r="G5977" s="324" t="s">
        <v>896</v>
      </c>
      <c r="H5977" s="324" t="s">
        <v>6249</v>
      </c>
      <c r="I5977" s="325">
        <v>0</v>
      </c>
      <c r="J5977" s="325">
        <v>0</v>
      </c>
      <c r="K5977" s="325">
        <v>0</v>
      </c>
      <c r="L5977" s="325">
        <v>0</v>
      </c>
      <c r="M5977" s="325">
        <v>0</v>
      </c>
      <c r="N5977" s="324" t="s">
        <v>7279</v>
      </c>
    </row>
    <row r="5978" spans="2:14" ht="15" hidden="1" x14ac:dyDescent="0.25">
      <c r="B5978" s="324" t="s">
        <v>20195</v>
      </c>
      <c r="C5978" s="324" t="s">
        <v>1262</v>
      </c>
      <c r="D5978" s="324" t="s">
        <v>20196</v>
      </c>
      <c r="E5978" s="324" t="s">
        <v>3212</v>
      </c>
      <c r="F5978" s="324" t="s">
        <v>801</v>
      </c>
      <c r="G5978" s="324" t="s">
        <v>896</v>
      </c>
      <c r="H5978" s="324" t="s">
        <v>6249</v>
      </c>
      <c r="I5978" s="325">
        <v>0</v>
      </c>
      <c r="J5978" s="325">
        <v>0</v>
      </c>
      <c r="K5978" s="325">
        <v>0</v>
      </c>
      <c r="L5978" s="325">
        <v>0</v>
      </c>
      <c r="M5978" s="325">
        <v>0</v>
      </c>
      <c r="N5978" s="324" t="s">
        <v>7279</v>
      </c>
    </row>
    <row r="5979" spans="2:14" ht="15" hidden="1" x14ac:dyDescent="0.25">
      <c r="B5979" s="326" t="s">
        <v>20197</v>
      </c>
      <c r="C5979" s="326" t="s">
        <v>1262</v>
      </c>
      <c r="D5979" s="326" t="s">
        <v>20196</v>
      </c>
      <c r="E5979" s="326" t="s">
        <v>3213</v>
      </c>
      <c r="F5979" s="326" t="s">
        <v>801</v>
      </c>
      <c r="G5979" s="326" t="s">
        <v>896</v>
      </c>
      <c r="H5979" s="326" t="s">
        <v>6249</v>
      </c>
      <c r="I5979" s="327">
        <v>0</v>
      </c>
      <c r="J5979" s="327">
        <v>0</v>
      </c>
      <c r="K5979" s="327">
        <v>0</v>
      </c>
      <c r="L5979" s="327">
        <v>0</v>
      </c>
      <c r="M5979" s="327">
        <v>0</v>
      </c>
      <c r="N5979" s="326" t="s">
        <v>7279</v>
      </c>
    </row>
    <row r="5980" spans="2:14" ht="15" hidden="1" x14ac:dyDescent="0.25">
      <c r="B5980" s="326" t="s">
        <v>20198</v>
      </c>
      <c r="C5980" s="326" t="s">
        <v>1262</v>
      </c>
      <c r="D5980" s="326" t="s">
        <v>20196</v>
      </c>
      <c r="E5980" s="326" t="s">
        <v>3214</v>
      </c>
      <c r="F5980" s="326" t="s">
        <v>801</v>
      </c>
      <c r="G5980" s="326" t="s">
        <v>896</v>
      </c>
      <c r="H5980" s="326" t="s">
        <v>6249</v>
      </c>
      <c r="I5980" s="327">
        <v>0</v>
      </c>
      <c r="J5980" s="327">
        <v>0</v>
      </c>
      <c r="K5980" s="327">
        <v>0</v>
      </c>
      <c r="L5980" s="327">
        <v>0</v>
      </c>
      <c r="M5980" s="327">
        <v>0</v>
      </c>
      <c r="N5980" s="326" t="s">
        <v>7279</v>
      </c>
    </row>
    <row r="5981" spans="2:14" ht="15" hidden="1" x14ac:dyDescent="0.25">
      <c r="B5981" s="326" t="s">
        <v>20199</v>
      </c>
      <c r="C5981" s="326" t="s">
        <v>1262</v>
      </c>
      <c r="D5981" s="326" t="s">
        <v>20196</v>
      </c>
      <c r="E5981" s="326" t="s">
        <v>9478</v>
      </c>
      <c r="F5981" s="326" t="s">
        <v>801</v>
      </c>
      <c r="G5981" s="326" t="s">
        <v>896</v>
      </c>
      <c r="H5981" s="326" t="s">
        <v>6249</v>
      </c>
      <c r="I5981" s="327">
        <v>0</v>
      </c>
      <c r="J5981" s="327">
        <v>0</v>
      </c>
      <c r="K5981" s="327">
        <v>0</v>
      </c>
      <c r="L5981" s="327">
        <v>0</v>
      </c>
      <c r="M5981" s="327">
        <v>0</v>
      </c>
      <c r="N5981" s="326" t="s">
        <v>7279</v>
      </c>
    </row>
    <row r="5982" spans="2:14" ht="15" hidden="1" x14ac:dyDescent="0.25">
      <c r="B5982" s="326" t="s">
        <v>20200</v>
      </c>
      <c r="C5982" s="326" t="s">
        <v>1262</v>
      </c>
      <c r="D5982" s="326" t="s">
        <v>20201</v>
      </c>
      <c r="E5982" s="326" t="s">
        <v>3215</v>
      </c>
      <c r="F5982" s="326" t="s">
        <v>801</v>
      </c>
      <c r="G5982" s="326" t="s">
        <v>896</v>
      </c>
      <c r="H5982" s="326" t="s">
        <v>6249</v>
      </c>
      <c r="I5982" s="327">
        <v>0</v>
      </c>
      <c r="J5982" s="327">
        <v>0</v>
      </c>
      <c r="K5982" s="327">
        <v>0</v>
      </c>
      <c r="L5982" s="327">
        <v>0</v>
      </c>
      <c r="M5982" s="327">
        <v>0</v>
      </c>
      <c r="N5982" s="326" t="s">
        <v>7279</v>
      </c>
    </row>
    <row r="5983" spans="2:14" ht="15" hidden="1" x14ac:dyDescent="0.25">
      <c r="B5983" s="326" t="s">
        <v>20202</v>
      </c>
      <c r="C5983" s="326" t="s">
        <v>1262</v>
      </c>
      <c r="D5983" s="326" t="s">
        <v>20203</v>
      </c>
      <c r="E5983" s="326" t="s">
        <v>3216</v>
      </c>
      <c r="F5983" s="326" t="s">
        <v>801</v>
      </c>
      <c r="G5983" s="326" t="s">
        <v>896</v>
      </c>
      <c r="H5983" s="326" t="s">
        <v>6249</v>
      </c>
      <c r="I5983" s="327">
        <v>0</v>
      </c>
      <c r="J5983" s="327">
        <v>0</v>
      </c>
      <c r="K5983" s="327">
        <v>0</v>
      </c>
      <c r="L5983" s="327">
        <v>0</v>
      </c>
      <c r="M5983" s="327">
        <v>0</v>
      </c>
      <c r="N5983" s="326" t="s">
        <v>7279</v>
      </c>
    </row>
    <row r="5984" spans="2:14" ht="15" hidden="1" x14ac:dyDescent="0.25">
      <c r="B5984" s="326" t="s">
        <v>20204</v>
      </c>
      <c r="C5984" s="326" t="s">
        <v>1262</v>
      </c>
      <c r="D5984" s="326" t="s">
        <v>20205</v>
      </c>
      <c r="E5984" s="326" t="s">
        <v>3217</v>
      </c>
      <c r="F5984" s="326" t="s">
        <v>801</v>
      </c>
      <c r="G5984" s="326" t="s">
        <v>896</v>
      </c>
      <c r="H5984" s="326" t="s">
        <v>6249</v>
      </c>
      <c r="I5984" s="327">
        <v>0</v>
      </c>
      <c r="J5984" s="327">
        <v>0</v>
      </c>
      <c r="K5984" s="327">
        <v>0</v>
      </c>
      <c r="L5984" s="327">
        <v>0</v>
      </c>
      <c r="M5984" s="327">
        <v>0</v>
      </c>
      <c r="N5984" s="326" t="s">
        <v>7279</v>
      </c>
    </row>
    <row r="5985" spans="2:14" ht="15" hidden="1" x14ac:dyDescent="0.25">
      <c r="B5985" s="326" t="s">
        <v>20206</v>
      </c>
      <c r="C5985" s="326" t="s">
        <v>802</v>
      </c>
      <c r="D5985" s="326" t="s">
        <v>4136</v>
      </c>
      <c r="E5985" s="326" t="s">
        <v>3220</v>
      </c>
      <c r="F5985" s="326" t="s">
        <v>808</v>
      </c>
      <c r="G5985" s="326" t="s">
        <v>896</v>
      </c>
      <c r="H5985" s="326" t="s">
        <v>6221</v>
      </c>
      <c r="I5985" s="327">
        <v>0</v>
      </c>
      <c r="J5985" s="327">
        <v>0</v>
      </c>
      <c r="K5985" s="327">
        <v>0</v>
      </c>
      <c r="L5985" s="327">
        <v>-0.01</v>
      </c>
      <c r="M5985" s="327">
        <v>0</v>
      </c>
      <c r="N5985" s="326" t="s">
        <v>7276</v>
      </c>
    </row>
    <row r="5986" spans="2:14" ht="15" hidden="1" x14ac:dyDescent="0.25">
      <c r="B5986" s="324" t="s">
        <v>20207</v>
      </c>
      <c r="C5986" s="324" t="s">
        <v>802</v>
      </c>
      <c r="D5986" s="324" t="s">
        <v>4136</v>
      </c>
      <c r="E5986" s="324" t="s">
        <v>6765</v>
      </c>
      <c r="F5986" s="324" t="s">
        <v>808</v>
      </c>
      <c r="G5986" s="324" t="s">
        <v>896</v>
      </c>
      <c r="H5986" s="324" t="s">
        <v>6249</v>
      </c>
      <c r="I5986" s="325">
        <v>0</v>
      </c>
      <c r="J5986" s="325">
        <v>0</v>
      </c>
      <c r="K5986" s="325">
        <v>0</v>
      </c>
      <c r="L5986" s="325">
        <v>0</v>
      </c>
      <c r="M5986" s="325">
        <v>0</v>
      </c>
      <c r="N5986" s="324" t="s">
        <v>7279</v>
      </c>
    </row>
    <row r="5987" spans="2:14" ht="15" hidden="1" x14ac:dyDescent="0.25">
      <c r="B5987" s="326" t="s">
        <v>20208</v>
      </c>
      <c r="C5987" s="326" t="s">
        <v>802</v>
      </c>
      <c r="D5987" s="326" t="s">
        <v>4136</v>
      </c>
      <c r="E5987" s="326" t="s">
        <v>6766</v>
      </c>
      <c r="F5987" s="326" t="s">
        <v>808</v>
      </c>
      <c r="G5987" s="326" t="s">
        <v>896</v>
      </c>
      <c r="H5987" s="326" t="s">
        <v>6249</v>
      </c>
      <c r="I5987" s="327">
        <v>0</v>
      </c>
      <c r="J5987" s="327">
        <v>0</v>
      </c>
      <c r="K5987" s="327">
        <v>0</v>
      </c>
      <c r="L5987" s="327">
        <v>0</v>
      </c>
      <c r="M5987" s="327">
        <v>0</v>
      </c>
      <c r="N5987" s="326" t="s">
        <v>7279</v>
      </c>
    </row>
    <row r="5988" spans="2:14" ht="15" hidden="1" x14ac:dyDescent="0.25">
      <c r="B5988" s="326" t="s">
        <v>20209</v>
      </c>
      <c r="C5988" s="326" t="s">
        <v>802</v>
      </c>
      <c r="D5988" s="326" t="s">
        <v>4136</v>
      </c>
      <c r="E5988" s="326" t="s">
        <v>6767</v>
      </c>
      <c r="F5988" s="326" t="s">
        <v>808</v>
      </c>
      <c r="G5988" s="326" t="s">
        <v>896</v>
      </c>
      <c r="H5988" s="326" t="s">
        <v>6249</v>
      </c>
      <c r="I5988" s="327">
        <v>0</v>
      </c>
      <c r="J5988" s="327">
        <v>0</v>
      </c>
      <c r="K5988" s="327">
        <v>0</v>
      </c>
      <c r="L5988" s="327">
        <v>0</v>
      </c>
      <c r="M5988" s="327">
        <v>0</v>
      </c>
      <c r="N5988" s="326" t="s">
        <v>7279</v>
      </c>
    </row>
    <row r="5989" spans="2:14" ht="15" hidden="1" x14ac:dyDescent="0.25">
      <c r="B5989" s="324" t="s">
        <v>20210</v>
      </c>
      <c r="C5989" s="324" t="s">
        <v>802</v>
      </c>
      <c r="D5989" s="324" t="s">
        <v>4136</v>
      </c>
      <c r="E5989" s="324" t="s">
        <v>6768</v>
      </c>
      <c r="F5989" s="324" t="s">
        <v>808</v>
      </c>
      <c r="G5989" s="324" t="s">
        <v>896</v>
      </c>
      <c r="H5989" s="324" t="s">
        <v>6249</v>
      </c>
      <c r="I5989" s="325">
        <v>0</v>
      </c>
      <c r="J5989" s="325">
        <v>0</v>
      </c>
      <c r="K5989" s="325">
        <v>0</v>
      </c>
      <c r="L5989" s="325">
        <v>0</v>
      </c>
      <c r="M5989" s="325">
        <v>0</v>
      </c>
      <c r="N5989" s="324" t="s">
        <v>7279</v>
      </c>
    </row>
    <row r="5990" spans="2:14" ht="15" hidden="1" x14ac:dyDescent="0.25">
      <c r="B5990" s="326" t="s">
        <v>20211</v>
      </c>
      <c r="C5990" s="326" t="s">
        <v>802</v>
      </c>
      <c r="D5990" s="326" t="s">
        <v>4136</v>
      </c>
      <c r="E5990" s="326" t="s">
        <v>6769</v>
      </c>
      <c r="F5990" s="326" t="s">
        <v>808</v>
      </c>
      <c r="G5990" s="326" t="s">
        <v>896</v>
      </c>
      <c r="H5990" s="326" t="s">
        <v>6249</v>
      </c>
      <c r="I5990" s="327">
        <v>0</v>
      </c>
      <c r="J5990" s="327">
        <v>0</v>
      </c>
      <c r="K5990" s="327">
        <v>0</v>
      </c>
      <c r="L5990" s="327">
        <v>0</v>
      </c>
      <c r="M5990" s="327">
        <v>0</v>
      </c>
      <c r="N5990" s="326" t="s">
        <v>7279</v>
      </c>
    </row>
    <row r="5991" spans="2:14" ht="15" hidden="1" x14ac:dyDescent="0.25">
      <c r="B5991" s="324" t="s">
        <v>20212</v>
      </c>
      <c r="C5991" s="324" t="s">
        <v>802</v>
      </c>
      <c r="D5991" s="324" t="s">
        <v>4136</v>
      </c>
      <c r="E5991" s="324" t="s">
        <v>6770</v>
      </c>
      <c r="F5991" s="324" t="s">
        <v>808</v>
      </c>
      <c r="G5991" s="324" t="s">
        <v>896</v>
      </c>
      <c r="H5991" s="324" t="s">
        <v>6249</v>
      </c>
      <c r="I5991" s="325">
        <v>0</v>
      </c>
      <c r="J5991" s="325">
        <v>0</v>
      </c>
      <c r="K5991" s="325">
        <v>0</v>
      </c>
      <c r="L5991" s="325">
        <v>0</v>
      </c>
      <c r="M5991" s="325">
        <v>0</v>
      </c>
      <c r="N5991" s="324" t="s">
        <v>7279</v>
      </c>
    </row>
    <row r="5992" spans="2:14" ht="15" hidden="1" x14ac:dyDescent="0.25">
      <c r="B5992" s="326" t="s">
        <v>20213</v>
      </c>
      <c r="C5992" s="326" t="s">
        <v>802</v>
      </c>
      <c r="D5992" s="326" t="s">
        <v>4136</v>
      </c>
      <c r="E5992" s="326" t="s">
        <v>6771</v>
      </c>
      <c r="F5992" s="326" t="s">
        <v>808</v>
      </c>
      <c r="G5992" s="326" t="s">
        <v>896</v>
      </c>
      <c r="H5992" s="326" t="s">
        <v>6249</v>
      </c>
      <c r="I5992" s="327">
        <v>0</v>
      </c>
      <c r="J5992" s="327">
        <v>0</v>
      </c>
      <c r="K5992" s="327">
        <v>0</v>
      </c>
      <c r="L5992" s="327">
        <v>0</v>
      </c>
      <c r="M5992" s="327">
        <v>0</v>
      </c>
      <c r="N5992" s="326" t="s">
        <v>7279</v>
      </c>
    </row>
    <row r="5993" spans="2:14" ht="15" hidden="1" x14ac:dyDescent="0.25">
      <c r="B5993" s="326" t="s">
        <v>20214</v>
      </c>
      <c r="C5993" s="326" t="s">
        <v>802</v>
      </c>
      <c r="D5993" s="326" t="s">
        <v>4136</v>
      </c>
      <c r="E5993" s="326" t="s">
        <v>20215</v>
      </c>
      <c r="F5993" s="326" t="s">
        <v>808</v>
      </c>
      <c r="G5993" s="326" t="s">
        <v>896</v>
      </c>
      <c r="H5993" s="326" t="s">
        <v>6249</v>
      </c>
      <c r="I5993" s="327">
        <v>0</v>
      </c>
      <c r="J5993" s="327">
        <v>0</v>
      </c>
      <c r="K5993" s="327">
        <v>0</v>
      </c>
      <c r="L5993" s="327">
        <v>0</v>
      </c>
      <c r="M5993" s="327">
        <v>0</v>
      </c>
      <c r="N5993" s="326" t="s">
        <v>7279</v>
      </c>
    </row>
    <row r="5994" spans="2:14" ht="15" hidden="1" x14ac:dyDescent="0.25">
      <c r="B5994" s="326" t="s">
        <v>20216</v>
      </c>
      <c r="C5994" s="326" t="s">
        <v>802</v>
      </c>
      <c r="D5994" s="326" t="s">
        <v>4136</v>
      </c>
      <c r="E5994" s="326" t="s">
        <v>20217</v>
      </c>
      <c r="F5994" s="326" t="s">
        <v>808</v>
      </c>
      <c r="G5994" s="326" t="s">
        <v>896</v>
      </c>
      <c r="H5994" s="326" t="s">
        <v>6249</v>
      </c>
      <c r="I5994" s="327">
        <v>0</v>
      </c>
      <c r="J5994" s="327">
        <v>0</v>
      </c>
      <c r="K5994" s="327">
        <v>0</v>
      </c>
      <c r="L5994" s="327">
        <v>0</v>
      </c>
      <c r="M5994" s="327">
        <v>0</v>
      </c>
      <c r="N5994" s="326" t="s">
        <v>7279</v>
      </c>
    </row>
    <row r="5995" spans="2:14" ht="15" hidden="1" x14ac:dyDescent="0.25">
      <c r="B5995" s="326" t="s">
        <v>21959</v>
      </c>
      <c r="C5995" s="326" t="s">
        <v>802</v>
      </c>
      <c r="D5995" s="326" t="s">
        <v>4136</v>
      </c>
      <c r="E5995" s="326" t="s">
        <v>21960</v>
      </c>
      <c r="F5995" s="326" t="s">
        <v>808</v>
      </c>
      <c r="G5995" s="326" t="s">
        <v>896</v>
      </c>
      <c r="H5995" s="326" t="s">
        <v>6249</v>
      </c>
      <c r="I5995" s="327">
        <v>0</v>
      </c>
      <c r="J5995" s="327">
        <v>0</v>
      </c>
      <c r="K5995" s="327">
        <v>0</v>
      </c>
      <c r="L5995" s="327">
        <v>0</v>
      </c>
      <c r="M5995" s="327">
        <v>0</v>
      </c>
      <c r="N5995" s="326" t="s">
        <v>7279</v>
      </c>
    </row>
    <row r="5996" spans="2:14" ht="15" hidden="1" x14ac:dyDescent="0.25">
      <c r="B5996" s="326" t="s">
        <v>21961</v>
      </c>
      <c r="C5996" s="326" t="s">
        <v>802</v>
      </c>
      <c r="D5996" s="326" t="s">
        <v>4136</v>
      </c>
      <c r="E5996" s="326" t="s">
        <v>21962</v>
      </c>
      <c r="F5996" s="326" t="s">
        <v>808</v>
      </c>
      <c r="G5996" s="326" t="s">
        <v>896</v>
      </c>
      <c r="H5996" s="326" t="s">
        <v>6249</v>
      </c>
      <c r="I5996" s="327">
        <v>0</v>
      </c>
      <c r="J5996" s="327">
        <v>0</v>
      </c>
      <c r="K5996" s="327">
        <v>0</v>
      </c>
      <c r="L5996" s="327">
        <v>0</v>
      </c>
      <c r="M5996" s="327">
        <v>0</v>
      </c>
      <c r="N5996" s="326" t="s">
        <v>7279</v>
      </c>
    </row>
    <row r="5997" spans="2:14" ht="15" hidden="1" x14ac:dyDescent="0.25">
      <c r="B5997" s="326" t="s">
        <v>20218</v>
      </c>
      <c r="C5997" s="326" t="s">
        <v>802</v>
      </c>
      <c r="D5997" s="326" t="s">
        <v>4137</v>
      </c>
      <c r="E5997" s="326" t="s">
        <v>3223</v>
      </c>
      <c r="F5997" s="326" t="s">
        <v>808</v>
      </c>
      <c r="G5997" s="326" t="s">
        <v>896</v>
      </c>
      <c r="H5997" s="326" t="s">
        <v>6221</v>
      </c>
      <c r="I5997" s="327">
        <v>0</v>
      </c>
      <c r="J5997" s="327">
        <v>0</v>
      </c>
      <c r="K5997" s="327">
        <v>0</v>
      </c>
      <c r="L5997" s="327">
        <v>0</v>
      </c>
      <c r="M5997" s="327">
        <v>0</v>
      </c>
      <c r="N5997" s="326" t="s">
        <v>7276</v>
      </c>
    </row>
    <row r="5998" spans="2:14" ht="15" hidden="1" x14ac:dyDescent="0.25">
      <c r="B5998" s="324" t="s">
        <v>20219</v>
      </c>
      <c r="C5998" s="324" t="s">
        <v>802</v>
      </c>
      <c r="D5998" s="324" t="s">
        <v>4137</v>
      </c>
      <c r="E5998" s="324" t="s">
        <v>9925</v>
      </c>
      <c r="F5998" s="324" t="s">
        <v>808</v>
      </c>
      <c r="G5998" s="324" t="s">
        <v>896</v>
      </c>
      <c r="H5998" s="324" t="s">
        <v>6221</v>
      </c>
      <c r="I5998" s="325">
        <v>0</v>
      </c>
      <c r="J5998" s="325">
        <v>0</v>
      </c>
      <c r="K5998" s="325">
        <v>0</v>
      </c>
      <c r="L5998" s="325">
        <v>0</v>
      </c>
      <c r="M5998" s="325">
        <v>0</v>
      </c>
      <c r="N5998" s="324" t="s">
        <v>7276</v>
      </c>
    </row>
    <row r="5999" spans="2:14" ht="15" hidden="1" x14ac:dyDescent="0.25">
      <c r="B5999" s="326" t="s">
        <v>20220</v>
      </c>
      <c r="C5999" s="326" t="s">
        <v>802</v>
      </c>
      <c r="D5999" s="326" t="s">
        <v>4137</v>
      </c>
      <c r="E5999" s="326" t="s">
        <v>3224</v>
      </c>
      <c r="F5999" s="326" t="s">
        <v>808</v>
      </c>
      <c r="G5999" s="326" t="s">
        <v>896</v>
      </c>
      <c r="H5999" s="326" t="s">
        <v>6221</v>
      </c>
      <c r="I5999" s="327">
        <v>0</v>
      </c>
      <c r="J5999" s="327">
        <v>0</v>
      </c>
      <c r="K5999" s="327">
        <v>0</v>
      </c>
      <c r="L5999" s="327">
        <v>0</v>
      </c>
      <c r="M5999" s="327">
        <v>0</v>
      </c>
      <c r="N5999" s="326" t="s">
        <v>7276</v>
      </c>
    </row>
    <row r="6000" spans="2:14" ht="15" hidden="1" x14ac:dyDescent="0.25">
      <c r="B6000" s="324" t="s">
        <v>20221</v>
      </c>
      <c r="C6000" s="324" t="s">
        <v>802</v>
      </c>
      <c r="D6000" s="324" t="s">
        <v>4137</v>
      </c>
      <c r="E6000" s="324" t="s">
        <v>14390</v>
      </c>
      <c r="F6000" s="324" t="s">
        <v>808</v>
      </c>
      <c r="G6000" s="324" t="s">
        <v>896</v>
      </c>
      <c r="H6000" s="324" t="s">
        <v>6221</v>
      </c>
      <c r="I6000" s="325">
        <v>1350</v>
      </c>
      <c r="J6000" s="325">
        <v>0</v>
      </c>
      <c r="K6000" s="325">
        <v>1350</v>
      </c>
      <c r="L6000" s="325">
        <v>927.37</v>
      </c>
      <c r="M6000" s="325">
        <v>0</v>
      </c>
      <c r="N6000" s="324" t="s">
        <v>7276</v>
      </c>
    </row>
    <row r="6001" spans="2:14" ht="15" hidden="1" x14ac:dyDescent="0.25">
      <c r="B6001" s="324" t="s">
        <v>20222</v>
      </c>
      <c r="C6001" s="324" t="s">
        <v>802</v>
      </c>
      <c r="D6001" s="324" t="s">
        <v>4137</v>
      </c>
      <c r="E6001" s="324" t="s">
        <v>3225</v>
      </c>
      <c r="F6001" s="324" t="s">
        <v>808</v>
      </c>
      <c r="G6001" s="324" t="s">
        <v>896</v>
      </c>
      <c r="H6001" s="324" t="s">
        <v>6221</v>
      </c>
      <c r="I6001" s="325">
        <v>0</v>
      </c>
      <c r="J6001" s="325">
        <v>0</v>
      </c>
      <c r="K6001" s="325">
        <v>0</v>
      </c>
      <c r="L6001" s="325">
        <v>0</v>
      </c>
      <c r="M6001" s="325">
        <v>0</v>
      </c>
      <c r="N6001" s="324" t="s">
        <v>7276</v>
      </c>
    </row>
    <row r="6002" spans="2:14" ht="15" hidden="1" x14ac:dyDescent="0.25">
      <c r="B6002" s="326" t="s">
        <v>20223</v>
      </c>
      <c r="C6002" s="326" t="s">
        <v>802</v>
      </c>
      <c r="D6002" s="326" t="s">
        <v>4137</v>
      </c>
      <c r="E6002" s="326" t="s">
        <v>3226</v>
      </c>
      <c r="F6002" s="326" t="s">
        <v>808</v>
      </c>
      <c r="G6002" s="326" t="s">
        <v>896</v>
      </c>
      <c r="H6002" s="326" t="s">
        <v>6221</v>
      </c>
      <c r="I6002" s="327">
        <v>0</v>
      </c>
      <c r="J6002" s="327">
        <v>0</v>
      </c>
      <c r="K6002" s="327">
        <v>0</v>
      </c>
      <c r="L6002" s="327">
        <v>0</v>
      </c>
      <c r="M6002" s="327">
        <v>0</v>
      </c>
      <c r="N6002" s="326" t="s">
        <v>7276</v>
      </c>
    </row>
    <row r="6003" spans="2:14" ht="15" hidden="1" x14ac:dyDescent="0.25">
      <c r="B6003" s="326" t="s">
        <v>20224</v>
      </c>
      <c r="C6003" s="326" t="s">
        <v>802</v>
      </c>
      <c r="D6003" s="326" t="s">
        <v>4137</v>
      </c>
      <c r="E6003" s="326" t="s">
        <v>3227</v>
      </c>
      <c r="F6003" s="326" t="s">
        <v>808</v>
      </c>
      <c r="G6003" s="326" t="s">
        <v>896</v>
      </c>
      <c r="H6003" s="326" t="s">
        <v>6221</v>
      </c>
      <c r="I6003" s="327">
        <v>0</v>
      </c>
      <c r="J6003" s="327">
        <v>0</v>
      </c>
      <c r="K6003" s="327">
        <v>0</v>
      </c>
      <c r="L6003" s="327">
        <v>0</v>
      </c>
      <c r="M6003" s="327">
        <v>0</v>
      </c>
      <c r="N6003" s="326" t="s">
        <v>7276</v>
      </c>
    </row>
    <row r="6004" spans="2:14" ht="15" hidden="1" x14ac:dyDescent="0.25">
      <c r="B6004" s="324" t="s">
        <v>20225</v>
      </c>
      <c r="C6004" s="324" t="s">
        <v>802</v>
      </c>
      <c r="D6004" s="324" t="s">
        <v>4137</v>
      </c>
      <c r="E6004" s="324" t="s">
        <v>3228</v>
      </c>
      <c r="F6004" s="324" t="s">
        <v>808</v>
      </c>
      <c r="G6004" s="324" t="s">
        <v>896</v>
      </c>
      <c r="H6004" s="324" t="s">
        <v>6221</v>
      </c>
      <c r="I6004" s="325">
        <v>0</v>
      </c>
      <c r="J6004" s="325">
        <v>0</v>
      </c>
      <c r="K6004" s="325">
        <v>0</v>
      </c>
      <c r="L6004" s="325">
        <v>3154.51</v>
      </c>
      <c r="M6004" s="325">
        <v>0</v>
      </c>
      <c r="N6004" s="324" t="s">
        <v>7276</v>
      </c>
    </row>
    <row r="6005" spans="2:14" ht="15" hidden="1" x14ac:dyDescent="0.25">
      <c r="B6005" s="326" t="s">
        <v>20226</v>
      </c>
      <c r="C6005" s="326" t="s">
        <v>802</v>
      </c>
      <c r="D6005" s="326" t="s">
        <v>4137</v>
      </c>
      <c r="E6005" s="326" t="s">
        <v>3229</v>
      </c>
      <c r="F6005" s="326" t="s">
        <v>808</v>
      </c>
      <c r="G6005" s="326" t="s">
        <v>896</v>
      </c>
      <c r="H6005" s="326" t="s">
        <v>6221</v>
      </c>
      <c r="I6005" s="327">
        <v>0</v>
      </c>
      <c r="J6005" s="327">
        <v>0</v>
      </c>
      <c r="K6005" s="327">
        <v>0</v>
      </c>
      <c r="L6005" s="327">
        <v>0</v>
      </c>
      <c r="M6005" s="327">
        <v>0</v>
      </c>
      <c r="N6005" s="326" t="s">
        <v>7276</v>
      </c>
    </row>
    <row r="6006" spans="2:14" ht="15" hidden="1" x14ac:dyDescent="0.25">
      <c r="B6006" s="326" t="s">
        <v>20227</v>
      </c>
      <c r="C6006" s="326" t="s">
        <v>802</v>
      </c>
      <c r="D6006" s="326" t="s">
        <v>4137</v>
      </c>
      <c r="E6006" s="326" t="s">
        <v>3230</v>
      </c>
      <c r="F6006" s="326" t="s">
        <v>808</v>
      </c>
      <c r="G6006" s="326" t="s">
        <v>896</v>
      </c>
      <c r="H6006" s="326" t="s">
        <v>6221</v>
      </c>
      <c r="I6006" s="327">
        <v>0</v>
      </c>
      <c r="J6006" s="327">
        <v>0</v>
      </c>
      <c r="K6006" s="327">
        <v>0</v>
      </c>
      <c r="L6006" s="327">
        <v>0</v>
      </c>
      <c r="M6006" s="327">
        <v>0</v>
      </c>
      <c r="N6006" s="326" t="s">
        <v>7276</v>
      </c>
    </row>
    <row r="6007" spans="2:14" ht="15" hidden="1" x14ac:dyDescent="0.25">
      <c r="B6007" s="326" t="s">
        <v>20228</v>
      </c>
      <c r="C6007" s="326" t="s">
        <v>802</v>
      </c>
      <c r="D6007" s="326" t="s">
        <v>4137</v>
      </c>
      <c r="E6007" s="326" t="s">
        <v>3231</v>
      </c>
      <c r="F6007" s="326" t="s">
        <v>808</v>
      </c>
      <c r="G6007" s="326" t="s">
        <v>896</v>
      </c>
      <c r="H6007" s="326" t="s">
        <v>6221</v>
      </c>
      <c r="I6007" s="327">
        <v>0</v>
      </c>
      <c r="J6007" s="327">
        <v>0</v>
      </c>
      <c r="K6007" s="327">
        <v>0</v>
      </c>
      <c r="L6007" s="327">
        <v>0</v>
      </c>
      <c r="M6007" s="327">
        <v>0</v>
      </c>
      <c r="N6007" s="326" t="s">
        <v>7276</v>
      </c>
    </row>
    <row r="6008" spans="2:14" ht="15" hidden="1" x14ac:dyDescent="0.25">
      <c r="B6008" s="326" t="s">
        <v>20229</v>
      </c>
      <c r="C6008" s="326" t="s">
        <v>802</v>
      </c>
      <c r="D6008" s="326" t="s">
        <v>4137</v>
      </c>
      <c r="E6008" s="326" t="s">
        <v>3232</v>
      </c>
      <c r="F6008" s="326" t="s">
        <v>808</v>
      </c>
      <c r="G6008" s="326" t="s">
        <v>896</v>
      </c>
      <c r="H6008" s="326" t="s">
        <v>6221</v>
      </c>
      <c r="I6008" s="327">
        <v>0</v>
      </c>
      <c r="J6008" s="327">
        <v>0</v>
      </c>
      <c r="K6008" s="327">
        <v>0</v>
      </c>
      <c r="L6008" s="327">
        <v>0</v>
      </c>
      <c r="M6008" s="327">
        <v>0</v>
      </c>
      <c r="N6008" s="326" t="s">
        <v>7276</v>
      </c>
    </row>
    <row r="6009" spans="2:14" ht="15" hidden="1" x14ac:dyDescent="0.25">
      <c r="B6009" s="326" t="s">
        <v>20230</v>
      </c>
      <c r="C6009" s="326" t="s">
        <v>802</v>
      </c>
      <c r="D6009" s="326" t="s">
        <v>4137</v>
      </c>
      <c r="E6009" s="326" t="s">
        <v>3233</v>
      </c>
      <c r="F6009" s="326" t="s">
        <v>808</v>
      </c>
      <c r="G6009" s="326" t="s">
        <v>896</v>
      </c>
      <c r="H6009" s="326" t="s">
        <v>6221</v>
      </c>
      <c r="I6009" s="327">
        <v>0</v>
      </c>
      <c r="J6009" s="327">
        <v>0</v>
      </c>
      <c r="K6009" s="327">
        <v>0</v>
      </c>
      <c r="L6009" s="327">
        <v>0.01</v>
      </c>
      <c r="M6009" s="327">
        <v>0</v>
      </c>
      <c r="N6009" s="326" t="s">
        <v>7276</v>
      </c>
    </row>
    <row r="6010" spans="2:14" ht="15" hidden="1" x14ac:dyDescent="0.25">
      <c r="B6010" s="324" t="s">
        <v>20231</v>
      </c>
      <c r="C6010" s="324" t="s">
        <v>802</v>
      </c>
      <c r="D6010" s="324" t="s">
        <v>4137</v>
      </c>
      <c r="E6010" s="324" t="s">
        <v>6772</v>
      </c>
      <c r="F6010" s="324" t="s">
        <v>808</v>
      </c>
      <c r="G6010" s="324" t="s">
        <v>896</v>
      </c>
      <c r="H6010" s="324" t="s">
        <v>6249</v>
      </c>
      <c r="I6010" s="325">
        <v>0</v>
      </c>
      <c r="J6010" s="325">
        <v>0</v>
      </c>
      <c r="K6010" s="325">
        <v>0</v>
      </c>
      <c r="L6010" s="325">
        <v>0</v>
      </c>
      <c r="M6010" s="325">
        <v>0</v>
      </c>
      <c r="N6010" s="324" t="s">
        <v>7279</v>
      </c>
    </row>
    <row r="6011" spans="2:14" ht="15" hidden="1" x14ac:dyDescent="0.25">
      <c r="B6011" s="326" t="s">
        <v>20232</v>
      </c>
      <c r="C6011" s="326" t="s">
        <v>802</v>
      </c>
      <c r="D6011" s="326" t="s">
        <v>4138</v>
      </c>
      <c r="E6011" s="326" t="s">
        <v>3234</v>
      </c>
      <c r="F6011" s="326" t="s">
        <v>808</v>
      </c>
      <c r="G6011" s="326" t="s">
        <v>896</v>
      </c>
      <c r="H6011" s="326" t="s">
        <v>6221</v>
      </c>
      <c r="I6011" s="327">
        <v>0</v>
      </c>
      <c r="J6011" s="327">
        <v>0</v>
      </c>
      <c r="K6011" s="327">
        <v>0</v>
      </c>
      <c r="L6011" s="327">
        <v>0</v>
      </c>
      <c r="M6011" s="327">
        <v>0</v>
      </c>
      <c r="N6011" s="326" t="s">
        <v>7276</v>
      </c>
    </row>
    <row r="6012" spans="2:14" ht="15" hidden="1" x14ac:dyDescent="0.25">
      <c r="B6012" s="324" t="s">
        <v>20233</v>
      </c>
      <c r="C6012" s="324" t="s">
        <v>802</v>
      </c>
      <c r="D6012" s="324" t="s">
        <v>4138</v>
      </c>
      <c r="E6012" s="324" t="s">
        <v>3236</v>
      </c>
      <c r="F6012" s="324" t="s">
        <v>808</v>
      </c>
      <c r="G6012" s="324" t="s">
        <v>896</v>
      </c>
      <c r="H6012" s="324" t="s">
        <v>6221</v>
      </c>
      <c r="I6012" s="325">
        <v>0</v>
      </c>
      <c r="J6012" s="325">
        <v>0</v>
      </c>
      <c r="K6012" s="325">
        <v>0</v>
      </c>
      <c r="L6012" s="325">
        <v>0</v>
      </c>
      <c r="M6012" s="325">
        <v>0</v>
      </c>
      <c r="N6012" s="324" t="s">
        <v>7276</v>
      </c>
    </row>
    <row r="6013" spans="2:14" ht="15" hidden="1" x14ac:dyDescent="0.25">
      <c r="B6013" s="324" t="s">
        <v>20234</v>
      </c>
      <c r="C6013" s="324" t="s">
        <v>802</v>
      </c>
      <c r="D6013" s="324" t="s">
        <v>4138</v>
      </c>
      <c r="E6013" s="324" t="s">
        <v>5411</v>
      </c>
      <c r="F6013" s="324" t="s">
        <v>808</v>
      </c>
      <c r="G6013" s="324" t="s">
        <v>896</v>
      </c>
      <c r="H6013" s="324" t="s">
        <v>6249</v>
      </c>
      <c r="I6013" s="325">
        <v>0</v>
      </c>
      <c r="J6013" s="325">
        <v>0</v>
      </c>
      <c r="K6013" s="325">
        <v>0</v>
      </c>
      <c r="L6013" s="325">
        <v>0</v>
      </c>
      <c r="M6013" s="325">
        <v>0</v>
      </c>
      <c r="N6013" s="324" t="s">
        <v>7279</v>
      </c>
    </row>
    <row r="6014" spans="2:14" ht="15" hidden="1" x14ac:dyDescent="0.25">
      <c r="B6014" s="324" t="s">
        <v>20235</v>
      </c>
      <c r="C6014" s="324" t="s">
        <v>802</v>
      </c>
      <c r="D6014" s="324" t="s">
        <v>4138</v>
      </c>
      <c r="E6014" s="324" t="s">
        <v>5412</v>
      </c>
      <c r="F6014" s="324" t="s">
        <v>808</v>
      </c>
      <c r="G6014" s="324" t="s">
        <v>896</v>
      </c>
      <c r="H6014" s="324" t="s">
        <v>6249</v>
      </c>
      <c r="I6014" s="325">
        <v>0</v>
      </c>
      <c r="J6014" s="325">
        <v>0</v>
      </c>
      <c r="K6014" s="325">
        <v>0</v>
      </c>
      <c r="L6014" s="325">
        <v>0</v>
      </c>
      <c r="M6014" s="325">
        <v>0</v>
      </c>
      <c r="N6014" s="324" t="s">
        <v>7279</v>
      </c>
    </row>
    <row r="6015" spans="2:14" ht="15" hidden="1" x14ac:dyDescent="0.25">
      <c r="B6015" s="324" t="s">
        <v>20236</v>
      </c>
      <c r="C6015" s="324" t="s">
        <v>802</v>
      </c>
      <c r="D6015" s="324" t="s">
        <v>4138</v>
      </c>
      <c r="E6015" s="324" t="s">
        <v>5413</v>
      </c>
      <c r="F6015" s="324" t="s">
        <v>808</v>
      </c>
      <c r="G6015" s="324" t="s">
        <v>896</v>
      </c>
      <c r="H6015" s="324" t="s">
        <v>6249</v>
      </c>
      <c r="I6015" s="325">
        <v>0</v>
      </c>
      <c r="J6015" s="325">
        <v>0</v>
      </c>
      <c r="K6015" s="325">
        <v>0</v>
      </c>
      <c r="L6015" s="325">
        <v>0</v>
      </c>
      <c r="M6015" s="325">
        <v>0</v>
      </c>
      <c r="N6015" s="324" t="s">
        <v>7279</v>
      </c>
    </row>
    <row r="6016" spans="2:14" ht="15" hidden="1" x14ac:dyDescent="0.25">
      <c r="B6016" s="324" t="s">
        <v>20237</v>
      </c>
      <c r="C6016" s="324" t="s">
        <v>802</v>
      </c>
      <c r="D6016" s="324" t="s">
        <v>4141</v>
      </c>
      <c r="E6016" s="324" t="s">
        <v>1264</v>
      </c>
      <c r="F6016" s="324" t="s">
        <v>808</v>
      </c>
      <c r="G6016" s="324" t="s">
        <v>896</v>
      </c>
      <c r="H6016" s="324" t="s">
        <v>6221</v>
      </c>
      <c r="I6016" s="325">
        <v>0</v>
      </c>
      <c r="J6016" s="325">
        <v>0</v>
      </c>
      <c r="K6016" s="325">
        <v>0</v>
      </c>
      <c r="L6016" s="325">
        <v>-0.01</v>
      </c>
      <c r="M6016" s="325">
        <v>0</v>
      </c>
      <c r="N6016" s="324" t="s">
        <v>7276</v>
      </c>
    </row>
    <row r="6017" spans="2:14" ht="15" hidden="1" x14ac:dyDescent="0.25">
      <c r="B6017" s="324" t="s">
        <v>20238</v>
      </c>
      <c r="C6017" s="324" t="s">
        <v>802</v>
      </c>
      <c r="D6017" s="324" t="s">
        <v>4141</v>
      </c>
      <c r="E6017" s="324" t="s">
        <v>1265</v>
      </c>
      <c r="F6017" s="324" t="s">
        <v>808</v>
      </c>
      <c r="G6017" s="324" t="s">
        <v>896</v>
      </c>
      <c r="H6017" s="324" t="s">
        <v>6221</v>
      </c>
      <c r="I6017" s="325">
        <v>0</v>
      </c>
      <c r="J6017" s="325">
        <v>0</v>
      </c>
      <c r="K6017" s="325">
        <v>0</v>
      </c>
      <c r="L6017" s="325">
        <v>-0.01</v>
      </c>
      <c r="M6017" s="325">
        <v>0</v>
      </c>
      <c r="N6017" s="324" t="s">
        <v>7276</v>
      </c>
    </row>
    <row r="6018" spans="2:14" ht="15" hidden="1" x14ac:dyDescent="0.25">
      <c r="B6018" s="324" t="s">
        <v>20239</v>
      </c>
      <c r="C6018" s="324" t="s">
        <v>802</v>
      </c>
      <c r="D6018" s="324" t="s">
        <v>4141</v>
      </c>
      <c r="E6018" s="324" t="s">
        <v>1266</v>
      </c>
      <c r="F6018" s="324" t="s">
        <v>808</v>
      </c>
      <c r="G6018" s="324" t="s">
        <v>896</v>
      </c>
      <c r="H6018" s="324" t="s">
        <v>6221</v>
      </c>
      <c r="I6018" s="325">
        <v>0</v>
      </c>
      <c r="J6018" s="325">
        <v>0</v>
      </c>
      <c r="K6018" s="325">
        <v>0</v>
      </c>
      <c r="L6018" s="325">
        <v>0</v>
      </c>
      <c r="M6018" s="325">
        <v>0</v>
      </c>
      <c r="N6018" s="324" t="s">
        <v>7276</v>
      </c>
    </row>
    <row r="6019" spans="2:14" ht="15" hidden="1" x14ac:dyDescent="0.25">
      <c r="B6019" s="324" t="s">
        <v>20240</v>
      </c>
      <c r="C6019" s="324" t="s">
        <v>802</v>
      </c>
      <c r="D6019" s="324" t="s">
        <v>4141</v>
      </c>
      <c r="E6019" s="324" t="s">
        <v>1267</v>
      </c>
      <c r="F6019" s="324" t="s">
        <v>808</v>
      </c>
      <c r="G6019" s="324" t="s">
        <v>896</v>
      </c>
      <c r="H6019" s="324" t="s">
        <v>6221</v>
      </c>
      <c r="I6019" s="325">
        <v>0</v>
      </c>
      <c r="J6019" s="325">
        <v>0</v>
      </c>
      <c r="K6019" s="325">
        <v>0</v>
      </c>
      <c r="L6019" s="325">
        <v>0</v>
      </c>
      <c r="M6019" s="325">
        <v>0</v>
      </c>
      <c r="N6019" s="324" t="s">
        <v>7276</v>
      </c>
    </row>
    <row r="6020" spans="2:14" ht="15" hidden="1" x14ac:dyDescent="0.25">
      <c r="B6020" s="326" t="s">
        <v>20241</v>
      </c>
      <c r="C6020" s="326" t="s">
        <v>802</v>
      </c>
      <c r="D6020" s="326" t="s">
        <v>4141</v>
      </c>
      <c r="E6020" s="326" t="s">
        <v>3242</v>
      </c>
      <c r="F6020" s="326" t="s">
        <v>808</v>
      </c>
      <c r="G6020" s="326" t="s">
        <v>896</v>
      </c>
      <c r="H6020" s="326" t="s">
        <v>6249</v>
      </c>
      <c r="I6020" s="327">
        <v>0</v>
      </c>
      <c r="J6020" s="327">
        <v>0</v>
      </c>
      <c r="K6020" s="327">
        <v>0</v>
      </c>
      <c r="L6020" s="327">
        <v>0</v>
      </c>
      <c r="M6020" s="327">
        <v>0</v>
      </c>
      <c r="N6020" s="326" t="s">
        <v>7279</v>
      </c>
    </row>
    <row r="6021" spans="2:14" ht="15" hidden="1" x14ac:dyDescent="0.25">
      <c r="B6021" s="324" t="s">
        <v>20242</v>
      </c>
      <c r="C6021" s="324" t="s">
        <v>802</v>
      </c>
      <c r="D6021" s="324" t="s">
        <v>4141</v>
      </c>
      <c r="E6021" s="324" t="s">
        <v>3243</v>
      </c>
      <c r="F6021" s="324" t="s">
        <v>808</v>
      </c>
      <c r="G6021" s="324" t="s">
        <v>896</v>
      </c>
      <c r="H6021" s="324" t="s">
        <v>6249</v>
      </c>
      <c r="I6021" s="325">
        <v>0</v>
      </c>
      <c r="J6021" s="325">
        <v>0</v>
      </c>
      <c r="K6021" s="325">
        <v>0</v>
      </c>
      <c r="L6021" s="325">
        <v>0</v>
      </c>
      <c r="M6021" s="325">
        <v>0</v>
      </c>
      <c r="N6021" s="324" t="s">
        <v>7279</v>
      </c>
    </row>
    <row r="6022" spans="2:14" ht="15" hidden="1" x14ac:dyDescent="0.25">
      <c r="B6022" s="324" t="s">
        <v>20243</v>
      </c>
      <c r="C6022" s="324" t="s">
        <v>802</v>
      </c>
      <c r="D6022" s="324" t="s">
        <v>4141</v>
      </c>
      <c r="E6022" s="324" t="s">
        <v>6773</v>
      </c>
      <c r="F6022" s="324" t="s">
        <v>811</v>
      </c>
      <c r="G6022" s="324" t="s">
        <v>896</v>
      </c>
      <c r="H6022" s="324" t="s">
        <v>6249</v>
      </c>
      <c r="I6022" s="325">
        <v>0</v>
      </c>
      <c r="J6022" s="325">
        <v>0</v>
      </c>
      <c r="K6022" s="325">
        <v>0</v>
      </c>
      <c r="L6022" s="325">
        <v>0</v>
      </c>
      <c r="M6022" s="325">
        <v>0</v>
      </c>
      <c r="N6022" s="324" t="s">
        <v>7279</v>
      </c>
    </row>
    <row r="6023" spans="2:14" ht="15" hidden="1" x14ac:dyDescent="0.25">
      <c r="B6023" s="326" t="s">
        <v>20244</v>
      </c>
      <c r="C6023" s="326" t="s">
        <v>802</v>
      </c>
      <c r="D6023" s="326" t="s">
        <v>4142</v>
      </c>
      <c r="E6023" s="326" t="s">
        <v>3244</v>
      </c>
      <c r="F6023" s="326" t="s">
        <v>808</v>
      </c>
      <c r="G6023" s="326" t="s">
        <v>896</v>
      </c>
      <c r="H6023" s="326" t="s">
        <v>6221</v>
      </c>
      <c r="I6023" s="327">
        <v>0</v>
      </c>
      <c r="J6023" s="327">
        <v>0</v>
      </c>
      <c r="K6023" s="327">
        <v>0</v>
      </c>
      <c r="L6023" s="327">
        <v>3016.49</v>
      </c>
      <c r="M6023" s="327">
        <v>0</v>
      </c>
      <c r="N6023" s="326" t="s">
        <v>7276</v>
      </c>
    </row>
    <row r="6024" spans="2:14" ht="15" hidden="1" x14ac:dyDescent="0.25">
      <c r="B6024" s="324" t="s">
        <v>20245</v>
      </c>
      <c r="C6024" s="324" t="s">
        <v>802</v>
      </c>
      <c r="D6024" s="324" t="s">
        <v>4151</v>
      </c>
      <c r="E6024" s="324" t="s">
        <v>3245</v>
      </c>
      <c r="F6024" s="324" t="s">
        <v>1102</v>
      </c>
      <c r="G6024" s="324" t="s">
        <v>896</v>
      </c>
      <c r="H6024" s="324" t="s">
        <v>6249</v>
      </c>
      <c r="I6024" s="325">
        <v>2000</v>
      </c>
      <c r="J6024" s="325">
        <v>0</v>
      </c>
      <c r="K6024" s="325">
        <v>2000</v>
      </c>
      <c r="L6024" s="325">
        <v>34867.35</v>
      </c>
      <c r="M6024" s="325">
        <v>0</v>
      </c>
      <c r="N6024" s="324" t="s">
        <v>7279</v>
      </c>
    </row>
    <row r="6025" spans="2:14" ht="15" hidden="1" x14ac:dyDescent="0.25">
      <c r="B6025" s="326" t="s">
        <v>20245</v>
      </c>
      <c r="C6025" s="326" t="s">
        <v>802</v>
      </c>
      <c r="D6025" s="326" t="s">
        <v>4151</v>
      </c>
      <c r="E6025" s="326" t="s">
        <v>3245</v>
      </c>
      <c r="F6025" s="326" t="s">
        <v>1102</v>
      </c>
      <c r="G6025" s="326" t="s">
        <v>896</v>
      </c>
      <c r="H6025" s="326" t="s">
        <v>6223</v>
      </c>
      <c r="I6025" s="327">
        <v>0</v>
      </c>
      <c r="J6025" s="327">
        <v>0</v>
      </c>
      <c r="K6025" s="327">
        <v>0</v>
      </c>
      <c r="L6025" s="327">
        <v>0</v>
      </c>
      <c r="M6025" s="327">
        <v>0</v>
      </c>
      <c r="N6025" s="326" t="s">
        <v>7280</v>
      </c>
    </row>
    <row r="6026" spans="2:14" ht="15" hidden="1" x14ac:dyDescent="0.25">
      <c r="B6026" s="324" t="s">
        <v>20246</v>
      </c>
      <c r="C6026" s="324" t="s">
        <v>3247</v>
      </c>
      <c r="D6026" s="324" t="s">
        <v>20247</v>
      </c>
      <c r="E6026" s="324" t="s">
        <v>4033</v>
      </c>
      <c r="F6026" s="324" t="s">
        <v>800</v>
      </c>
      <c r="G6026" s="324" t="s">
        <v>896</v>
      </c>
      <c r="H6026" s="324" t="s">
        <v>6249</v>
      </c>
      <c r="I6026" s="325">
        <v>0</v>
      </c>
      <c r="J6026" s="325">
        <v>0</v>
      </c>
      <c r="K6026" s="325">
        <v>0</v>
      </c>
      <c r="L6026" s="325">
        <v>0</v>
      </c>
      <c r="M6026" s="325">
        <v>0</v>
      </c>
      <c r="N6026" s="324" t="s">
        <v>7279</v>
      </c>
    </row>
    <row r="6027" spans="2:14" ht="15" hidden="1" x14ac:dyDescent="0.25">
      <c r="B6027" s="326" t="s">
        <v>20248</v>
      </c>
      <c r="C6027" s="326" t="s">
        <v>3247</v>
      </c>
      <c r="D6027" s="326" t="s">
        <v>20247</v>
      </c>
      <c r="E6027" s="326" t="s">
        <v>4035</v>
      </c>
      <c r="F6027" s="326" t="s">
        <v>800</v>
      </c>
      <c r="G6027" s="326" t="s">
        <v>896</v>
      </c>
      <c r="H6027" s="326" t="s">
        <v>6249</v>
      </c>
      <c r="I6027" s="327">
        <v>0</v>
      </c>
      <c r="J6027" s="327">
        <v>0</v>
      </c>
      <c r="K6027" s="327">
        <v>0</v>
      </c>
      <c r="L6027" s="327">
        <v>0</v>
      </c>
      <c r="M6027" s="327">
        <v>0</v>
      </c>
      <c r="N6027" s="326" t="s">
        <v>7279</v>
      </c>
    </row>
    <row r="6028" spans="2:14" ht="15" hidden="1" x14ac:dyDescent="0.25">
      <c r="B6028" s="326" t="s">
        <v>20249</v>
      </c>
      <c r="C6028" s="326" t="s">
        <v>3247</v>
      </c>
      <c r="D6028" s="326" t="s">
        <v>20247</v>
      </c>
      <c r="E6028" s="326" t="s">
        <v>4036</v>
      </c>
      <c r="F6028" s="326" t="s">
        <v>800</v>
      </c>
      <c r="G6028" s="326" t="s">
        <v>896</v>
      </c>
      <c r="H6028" s="326" t="s">
        <v>6249</v>
      </c>
      <c r="I6028" s="327">
        <v>0</v>
      </c>
      <c r="J6028" s="327">
        <v>0</v>
      </c>
      <c r="K6028" s="327">
        <v>0</v>
      </c>
      <c r="L6028" s="327">
        <v>0</v>
      </c>
      <c r="M6028" s="327">
        <v>0</v>
      </c>
      <c r="N6028" s="326" t="s">
        <v>7279</v>
      </c>
    </row>
    <row r="6029" spans="2:14" ht="15" hidden="1" x14ac:dyDescent="0.25">
      <c r="B6029" s="324" t="s">
        <v>20250</v>
      </c>
      <c r="C6029" s="324" t="s">
        <v>3247</v>
      </c>
      <c r="D6029" s="324" t="s">
        <v>20247</v>
      </c>
      <c r="E6029" s="324" t="s">
        <v>4037</v>
      </c>
      <c r="F6029" s="324" t="s">
        <v>800</v>
      </c>
      <c r="G6029" s="324" t="s">
        <v>896</v>
      </c>
      <c r="H6029" s="324" t="s">
        <v>6249</v>
      </c>
      <c r="I6029" s="325">
        <v>0</v>
      </c>
      <c r="J6029" s="325">
        <v>0</v>
      </c>
      <c r="K6029" s="325">
        <v>0</v>
      </c>
      <c r="L6029" s="325">
        <v>0</v>
      </c>
      <c r="M6029" s="325">
        <v>0</v>
      </c>
      <c r="N6029" s="324" t="s">
        <v>7279</v>
      </c>
    </row>
    <row r="6030" spans="2:14" ht="15" hidden="1" x14ac:dyDescent="0.25">
      <c r="B6030" s="324" t="s">
        <v>20251</v>
      </c>
      <c r="C6030" s="324" t="s">
        <v>3247</v>
      </c>
      <c r="D6030" s="324" t="s">
        <v>20247</v>
      </c>
      <c r="E6030" s="324" t="s">
        <v>4040</v>
      </c>
      <c r="F6030" s="324" t="s">
        <v>800</v>
      </c>
      <c r="G6030" s="324" t="s">
        <v>896</v>
      </c>
      <c r="H6030" s="324" t="s">
        <v>6249</v>
      </c>
      <c r="I6030" s="325">
        <v>0</v>
      </c>
      <c r="J6030" s="325">
        <v>0</v>
      </c>
      <c r="K6030" s="325">
        <v>0</v>
      </c>
      <c r="L6030" s="325">
        <v>0</v>
      </c>
      <c r="M6030" s="325">
        <v>0</v>
      </c>
      <c r="N6030" s="324" t="s">
        <v>7279</v>
      </c>
    </row>
    <row r="6031" spans="2:14" ht="15" hidden="1" x14ac:dyDescent="0.25">
      <c r="B6031" s="324" t="s">
        <v>20252</v>
      </c>
      <c r="C6031" s="324" t="s">
        <v>3247</v>
      </c>
      <c r="D6031" s="324" t="s">
        <v>20247</v>
      </c>
      <c r="E6031" s="324" t="s">
        <v>4041</v>
      </c>
      <c r="F6031" s="324" t="s">
        <v>800</v>
      </c>
      <c r="G6031" s="324" t="s">
        <v>896</v>
      </c>
      <c r="H6031" s="324" t="s">
        <v>6249</v>
      </c>
      <c r="I6031" s="325">
        <v>0</v>
      </c>
      <c r="J6031" s="325">
        <v>0</v>
      </c>
      <c r="K6031" s="325">
        <v>0</v>
      </c>
      <c r="L6031" s="325">
        <v>0</v>
      </c>
      <c r="M6031" s="325">
        <v>0</v>
      </c>
      <c r="N6031" s="324" t="s">
        <v>7279</v>
      </c>
    </row>
    <row r="6032" spans="2:14" ht="15" hidden="1" x14ac:dyDescent="0.25">
      <c r="B6032" s="324" t="s">
        <v>20253</v>
      </c>
      <c r="C6032" s="324" t="s">
        <v>3247</v>
      </c>
      <c r="D6032" s="324" t="s">
        <v>20247</v>
      </c>
      <c r="E6032" s="324" t="s">
        <v>4042</v>
      </c>
      <c r="F6032" s="324" t="s">
        <v>800</v>
      </c>
      <c r="G6032" s="324" t="s">
        <v>896</v>
      </c>
      <c r="H6032" s="324" t="s">
        <v>6249</v>
      </c>
      <c r="I6032" s="325">
        <v>0</v>
      </c>
      <c r="J6032" s="325">
        <v>0</v>
      </c>
      <c r="K6032" s="325">
        <v>0</v>
      </c>
      <c r="L6032" s="325">
        <v>0</v>
      </c>
      <c r="M6032" s="325">
        <v>0</v>
      </c>
      <c r="N6032" s="324" t="s">
        <v>7279</v>
      </c>
    </row>
    <row r="6033" spans="2:14" ht="15" hidden="1" x14ac:dyDescent="0.25">
      <c r="B6033" s="324" t="s">
        <v>20254</v>
      </c>
      <c r="C6033" s="324" t="s">
        <v>3247</v>
      </c>
      <c r="D6033" s="324" t="s">
        <v>20247</v>
      </c>
      <c r="E6033" s="324" t="s">
        <v>4043</v>
      </c>
      <c r="F6033" s="324" t="s">
        <v>800</v>
      </c>
      <c r="G6033" s="324" t="s">
        <v>896</v>
      </c>
      <c r="H6033" s="324" t="s">
        <v>6249</v>
      </c>
      <c r="I6033" s="325">
        <v>0</v>
      </c>
      <c r="J6033" s="325">
        <v>0</v>
      </c>
      <c r="K6033" s="325">
        <v>0</v>
      </c>
      <c r="L6033" s="325">
        <v>0</v>
      </c>
      <c r="M6033" s="325">
        <v>0</v>
      </c>
      <c r="N6033" s="324" t="s">
        <v>7279</v>
      </c>
    </row>
    <row r="6034" spans="2:14" ht="15" hidden="1" x14ac:dyDescent="0.25">
      <c r="B6034" s="324" t="s">
        <v>20255</v>
      </c>
      <c r="C6034" s="324" t="s">
        <v>3247</v>
      </c>
      <c r="D6034" s="324" t="s">
        <v>20247</v>
      </c>
      <c r="E6034" s="324" t="s">
        <v>4045</v>
      </c>
      <c r="F6034" s="324" t="s">
        <v>800</v>
      </c>
      <c r="G6034" s="324" t="s">
        <v>896</v>
      </c>
      <c r="H6034" s="324" t="s">
        <v>6249</v>
      </c>
      <c r="I6034" s="325">
        <v>0</v>
      </c>
      <c r="J6034" s="325">
        <v>0</v>
      </c>
      <c r="K6034" s="325">
        <v>0</v>
      </c>
      <c r="L6034" s="325">
        <v>0</v>
      </c>
      <c r="M6034" s="325">
        <v>0</v>
      </c>
      <c r="N6034" s="324" t="s">
        <v>7279</v>
      </c>
    </row>
    <row r="6035" spans="2:14" ht="15" hidden="1" x14ac:dyDescent="0.25">
      <c r="B6035" s="326" t="s">
        <v>20256</v>
      </c>
      <c r="C6035" s="326" t="s">
        <v>3247</v>
      </c>
      <c r="D6035" s="326" t="s">
        <v>20247</v>
      </c>
      <c r="E6035" s="326" t="s">
        <v>4047</v>
      </c>
      <c r="F6035" s="326" t="s">
        <v>800</v>
      </c>
      <c r="G6035" s="326" t="s">
        <v>896</v>
      </c>
      <c r="H6035" s="326" t="s">
        <v>6249</v>
      </c>
      <c r="I6035" s="327">
        <v>0</v>
      </c>
      <c r="J6035" s="327">
        <v>0</v>
      </c>
      <c r="K6035" s="327">
        <v>0</v>
      </c>
      <c r="L6035" s="327">
        <v>0</v>
      </c>
      <c r="M6035" s="327">
        <v>0</v>
      </c>
      <c r="N6035" s="326" t="s">
        <v>7279</v>
      </c>
    </row>
    <row r="6036" spans="2:14" ht="15" hidden="1" x14ac:dyDescent="0.25">
      <c r="B6036" s="326" t="s">
        <v>20257</v>
      </c>
      <c r="C6036" s="326" t="s">
        <v>3247</v>
      </c>
      <c r="D6036" s="326" t="s">
        <v>20247</v>
      </c>
      <c r="E6036" s="326" t="s">
        <v>6774</v>
      </c>
      <c r="F6036" s="326" t="s">
        <v>800</v>
      </c>
      <c r="G6036" s="326" t="s">
        <v>896</v>
      </c>
      <c r="H6036" s="326" t="s">
        <v>6249</v>
      </c>
      <c r="I6036" s="327">
        <v>0</v>
      </c>
      <c r="J6036" s="327">
        <v>0</v>
      </c>
      <c r="K6036" s="327">
        <v>0</v>
      </c>
      <c r="L6036" s="327">
        <v>0</v>
      </c>
      <c r="M6036" s="327">
        <v>0</v>
      </c>
      <c r="N6036" s="326" t="s">
        <v>7279</v>
      </c>
    </row>
    <row r="6037" spans="2:14" ht="15" hidden="1" x14ac:dyDescent="0.25">
      <c r="B6037" s="326" t="s">
        <v>20258</v>
      </c>
      <c r="C6037" s="326" t="s">
        <v>3247</v>
      </c>
      <c r="D6037" s="326" t="s">
        <v>20259</v>
      </c>
      <c r="E6037" s="326" t="s">
        <v>3246</v>
      </c>
      <c r="F6037" s="326" t="s">
        <v>800</v>
      </c>
      <c r="G6037" s="326" t="s">
        <v>896</v>
      </c>
      <c r="H6037" s="326" t="s">
        <v>6249</v>
      </c>
      <c r="I6037" s="327">
        <v>0</v>
      </c>
      <c r="J6037" s="327">
        <v>0</v>
      </c>
      <c r="K6037" s="327">
        <v>0</v>
      </c>
      <c r="L6037" s="327">
        <v>0</v>
      </c>
      <c r="M6037" s="327">
        <v>0</v>
      </c>
      <c r="N6037" s="326" t="s">
        <v>7279</v>
      </c>
    </row>
    <row r="6038" spans="2:14" ht="15" hidden="1" x14ac:dyDescent="0.25">
      <c r="B6038" s="324" t="s">
        <v>20260</v>
      </c>
      <c r="C6038" s="324" t="s">
        <v>1268</v>
      </c>
      <c r="D6038" s="324" t="s">
        <v>4162</v>
      </c>
      <c r="E6038" s="324" t="s">
        <v>4049</v>
      </c>
      <c r="F6038" s="324" t="s">
        <v>801</v>
      </c>
      <c r="G6038" s="324" t="s">
        <v>896</v>
      </c>
      <c r="H6038" s="324" t="s">
        <v>6249</v>
      </c>
      <c r="I6038" s="325">
        <v>0</v>
      </c>
      <c r="J6038" s="325">
        <v>0</v>
      </c>
      <c r="K6038" s="325">
        <v>0</v>
      </c>
      <c r="L6038" s="325">
        <v>1808.62</v>
      </c>
      <c r="M6038" s="325">
        <v>0</v>
      </c>
      <c r="N6038" s="324" t="s">
        <v>7279</v>
      </c>
    </row>
    <row r="6039" spans="2:14" ht="15" hidden="1" x14ac:dyDescent="0.25">
      <c r="B6039" s="326" t="s">
        <v>20261</v>
      </c>
      <c r="C6039" s="326" t="s">
        <v>1268</v>
      </c>
      <c r="D6039" s="326" t="s">
        <v>4162</v>
      </c>
      <c r="E6039" s="326" t="s">
        <v>4050</v>
      </c>
      <c r="F6039" s="326" t="s">
        <v>801</v>
      </c>
      <c r="G6039" s="326" t="s">
        <v>896</v>
      </c>
      <c r="H6039" s="326" t="s">
        <v>6249</v>
      </c>
      <c r="I6039" s="327">
        <v>0</v>
      </c>
      <c r="J6039" s="327">
        <v>0</v>
      </c>
      <c r="K6039" s="327">
        <v>0</v>
      </c>
      <c r="L6039" s="327">
        <v>0</v>
      </c>
      <c r="M6039" s="327">
        <v>0</v>
      </c>
      <c r="N6039" s="326" t="s">
        <v>7279</v>
      </c>
    </row>
    <row r="6040" spans="2:14" ht="15" hidden="1" x14ac:dyDescent="0.25">
      <c r="B6040" s="326" t="s">
        <v>20262</v>
      </c>
      <c r="C6040" s="326" t="s">
        <v>1268</v>
      </c>
      <c r="D6040" s="326" t="s">
        <v>4162</v>
      </c>
      <c r="E6040" s="326" t="s">
        <v>4051</v>
      </c>
      <c r="F6040" s="326" t="s">
        <v>801</v>
      </c>
      <c r="G6040" s="326" t="s">
        <v>896</v>
      </c>
      <c r="H6040" s="326" t="s">
        <v>6249</v>
      </c>
      <c r="I6040" s="327">
        <v>0</v>
      </c>
      <c r="J6040" s="327">
        <v>0</v>
      </c>
      <c r="K6040" s="327">
        <v>0</v>
      </c>
      <c r="L6040" s="327">
        <v>0</v>
      </c>
      <c r="M6040" s="327">
        <v>0</v>
      </c>
      <c r="N6040" s="326" t="s">
        <v>7279</v>
      </c>
    </row>
    <row r="6041" spans="2:14" ht="15" hidden="1" x14ac:dyDescent="0.25">
      <c r="B6041" s="326" t="s">
        <v>20263</v>
      </c>
      <c r="C6041" s="326" t="s">
        <v>1268</v>
      </c>
      <c r="D6041" s="326" t="s">
        <v>15719</v>
      </c>
      <c r="E6041" s="326" t="s">
        <v>6610</v>
      </c>
      <c r="F6041" s="326" t="s">
        <v>2327</v>
      </c>
      <c r="G6041" s="326" t="s">
        <v>896</v>
      </c>
      <c r="H6041" s="326" t="s">
        <v>6249</v>
      </c>
      <c r="I6041" s="327">
        <v>0</v>
      </c>
      <c r="J6041" s="327">
        <v>0</v>
      </c>
      <c r="K6041" s="327">
        <v>0</v>
      </c>
      <c r="L6041" s="327">
        <v>0</v>
      </c>
      <c r="M6041" s="327">
        <v>0</v>
      </c>
      <c r="N6041" s="326" t="s">
        <v>7279</v>
      </c>
    </row>
    <row r="6042" spans="2:14" ht="15" hidden="1" x14ac:dyDescent="0.25">
      <c r="B6042" s="326" t="s">
        <v>20264</v>
      </c>
      <c r="C6042" s="326" t="s">
        <v>1268</v>
      </c>
      <c r="D6042" s="326" t="s">
        <v>15807</v>
      </c>
      <c r="E6042" s="326" t="s">
        <v>13390</v>
      </c>
      <c r="F6042" s="326" t="s">
        <v>801</v>
      </c>
      <c r="G6042" s="326" t="s">
        <v>896</v>
      </c>
      <c r="H6042" s="326" t="s">
        <v>6249</v>
      </c>
      <c r="I6042" s="327">
        <v>0</v>
      </c>
      <c r="J6042" s="327">
        <v>0</v>
      </c>
      <c r="K6042" s="327">
        <v>0</v>
      </c>
      <c r="L6042" s="327">
        <v>0</v>
      </c>
      <c r="M6042" s="327">
        <v>0</v>
      </c>
      <c r="N6042" s="326" t="s">
        <v>7279</v>
      </c>
    </row>
    <row r="6043" spans="2:14" ht="15" hidden="1" x14ac:dyDescent="0.25">
      <c r="B6043" s="324" t="s">
        <v>20265</v>
      </c>
      <c r="C6043" s="324" t="s">
        <v>1268</v>
      </c>
      <c r="D6043" s="324" t="s">
        <v>15807</v>
      </c>
      <c r="E6043" s="324" t="s">
        <v>13391</v>
      </c>
      <c r="F6043" s="324" t="s">
        <v>801</v>
      </c>
      <c r="G6043" s="324" t="s">
        <v>896</v>
      </c>
      <c r="H6043" s="324" t="s">
        <v>6249</v>
      </c>
      <c r="I6043" s="325">
        <v>0</v>
      </c>
      <c r="J6043" s="325">
        <v>0</v>
      </c>
      <c r="K6043" s="325">
        <v>0</v>
      </c>
      <c r="L6043" s="325">
        <v>0</v>
      </c>
      <c r="M6043" s="325">
        <v>0</v>
      </c>
      <c r="N6043" s="324" t="s">
        <v>7279</v>
      </c>
    </row>
    <row r="6044" spans="2:14" ht="15" hidden="1" x14ac:dyDescent="0.25">
      <c r="B6044" s="326" t="s">
        <v>20266</v>
      </c>
      <c r="C6044" s="326" t="s">
        <v>1268</v>
      </c>
      <c r="D6044" s="326" t="s">
        <v>15807</v>
      </c>
      <c r="E6044" s="326" t="s">
        <v>13393</v>
      </c>
      <c r="F6044" s="326" t="s">
        <v>801</v>
      </c>
      <c r="G6044" s="326" t="s">
        <v>896</v>
      </c>
      <c r="H6044" s="326" t="s">
        <v>6249</v>
      </c>
      <c r="I6044" s="327">
        <v>0</v>
      </c>
      <c r="J6044" s="327">
        <v>0</v>
      </c>
      <c r="K6044" s="327">
        <v>0</v>
      </c>
      <c r="L6044" s="327">
        <v>0</v>
      </c>
      <c r="M6044" s="327">
        <v>0</v>
      </c>
      <c r="N6044" s="326" t="s">
        <v>7279</v>
      </c>
    </row>
    <row r="6045" spans="2:14" ht="15" hidden="1" x14ac:dyDescent="0.25">
      <c r="B6045" s="324" t="s">
        <v>20267</v>
      </c>
      <c r="C6045" s="324" t="s">
        <v>1268</v>
      </c>
      <c r="D6045" s="324" t="s">
        <v>16009</v>
      </c>
      <c r="E6045" s="324" t="s">
        <v>6267</v>
      </c>
      <c r="F6045" s="324" t="s">
        <v>2443</v>
      </c>
      <c r="G6045" s="324" t="s">
        <v>896</v>
      </c>
      <c r="H6045" s="324" t="s">
        <v>6249</v>
      </c>
      <c r="I6045" s="325">
        <v>0</v>
      </c>
      <c r="J6045" s="325">
        <v>0</v>
      </c>
      <c r="K6045" s="325">
        <v>0</v>
      </c>
      <c r="L6045" s="325">
        <v>0</v>
      </c>
      <c r="M6045" s="325">
        <v>0</v>
      </c>
      <c r="N6045" s="324" t="s">
        <v>7279</v>
      </c>
    </row>
    <row r="6046" spans="2:14" ht="15" hidden="1" x14ac:dyDescent="0.25">
      <c r="B6046" s="326" t="s">
        <v>20268</v>
      </c>
      <c r="C6046" s="326" t="s">
        <v>1268</v>
      </c>
      <c r="D6046" s="326" t="s">
        <v>16009</v>
      </c>
      <c r="E6046" s="326" t="s">
        <v>9589</v>
      </c>
      <c r="F6046" s="326" t="s">
        <v>801</v>
      </c>
      <c r="G6046" s="326" t="s">
        <v>896</v>
      </c>
      <c r="H6046" s="326" t="s">
        <v>6249</v>
      </c>
      <c r="I6046" s="327">
        <v>0</v>
      </c>
      <c r="J6046" s="327">
        <v>0</v>
      </c>
      <c r="K6046" s="327">
        <v>0</v>
      </c>
      <c r="L6046" s="327">
        <v>0</v>
      </c>
      <c r="M6046" s="327">
        <v>0</v>
      </c>
      <c r="N6046" s="326" t="s">
        <v>7279</v>
      </c>
    </row>
    <row r="6047" spans="2:14" ht="15" hidden="1" x14ac:dyDescent="0.25">
      <c r="B6047" s="324" t="s">
        <v>20269</v>
      </c>
      <c r="C6047" s="324" t="s">
        <v>1268</v>
      </c>
      <c r="D6047" s="324" t="s">
        <v>16009</v>
      </c>
      <c r="E6047" s="324" t="s">
        <v>7400</v>
      </c>
      <c r="F6047" s="324" t="s">
        <v>801</v>
      </c>
      <c r="G6047" s="324" t="s">
        <v>896</v>
      </c>
      <c r="H6047" s="324" t="s">
        <v>6249</v>
      </c>
      <c r="I6047" s="325">
        <v>0</v>
      </c>
      <c r="J6047" s="325">
        <v>0</v>
      </c>
      <c r="K6047" s="325">
        <v>0</v>
      </c>
      <c r="L6047" s="325">
        <v>0</v>
      </c>
      <c r="M6047" s="325">
        <v>0</v>
      </c>
      <c r="N6047" s="324" t="s">
        <v>7279</v>
      </c>
    </row>
    <row r="6048" spans="2:14" ht="15" hidden="1" x14ac:dyDescent="0.25">
      <c r="B6048" s="326" t="s">
        <v>20270</v>
      </c>
      <c r="C6048" s="326" t="s">
        <v>1268</v>
      </c>
      <c r="D6048" s="326" t="s">
        <v>16009</v>
      </c>
      <c r="E6048" s="326" t="s">
        <v>10820</v>
      </c>
      <c r="F6048" s="326" t="s">
        <v>801</v>
      </c>
      <c r="G6048" s="326" t="s">
        <v>896</v>
      </c>
      <c r="H6048" s="326" t="s">
        <v>6249</v>
      </c>
      <c r="I6048" s="327">
        <v>0</v>
      </c>
      <c r="J6048" s="327">
        <v>0</v>
      </c>
      <c r="K6048" s="327">
        <v>0</v>
      </c>
      <c r="L6048" s="327">
        <v>0</v>
      </c>
      <c r="M6048" s="327">
        <v>0</v>
      </c>
      <c r="N6048" s="326" t="s">
        <v>7279</v>
      </c>
    </row>
    <row r="6049" spans="2:14" ht="15" hidden="1" x14ac:dyDescent="0.25">
      <c r="B6049" s="324" t="s">
        <v>20271</v>
      </c>
      <c r="C6049" s="324" t="s">
        <v>1268</v>
      </c>
      <c r="D6049" s="324" t="s">
        <v>16009</v>
      </c>
      <c r="E6049" s="324" t="s">
        <v>8138</v>
      </c>
      <c r="F6049" s="324" t="s">
        <v>808</v>
      </c>
      <c r="G6049" s="324" t="s">
        <v>896</v>
      </c>
      <c r="H6049" s="324" t="s">
        <v>6249</v>
      </c>
      <c r="I6049" s="325">
        <v>0</v>
      </c>
      <c r="J6049" s="325">
        <v>0</v>
      </c>
      <c r="K6049" s="325">
        <v>0</v>
      </c>
      <c r="L6049" s="325">
        <v>0</v>
      </c>
      <c r="M6049" s="325">
        <v>0</v>
      </c>
      <c r="N6049" s="324" t="s">
        <v>7279</v>
      </c>
    </row>
    <row r="6050" spans="2:14" ht="15" hidden="1" x14ac:dyDescent="0.25">
      <c r="B6050" s="326" t="s">
        <v>20272</v>
      </c>
      <c r="C6050" s="326" t="s">
        <v>1268</v>
      </c>
      <c r="D6050" s="326" t="s">
        <v>16009</v>
      </c>
      <c r="E6050" s="326" t="s">
        <v>10079</v>
      </c>
      <c r="F6050" s="326" t="s">
        <v>801</v>
      </c>
      <c r="G6050" s="326" t="s">
        <v>896</v>
      </c>
      <c r="H6050" s="326" t="s">
        <v>6249</v>
      </c>
      <c r="I6050" s="327">
        <v>0</v>
      </c>
      <c r="J6050" s="327">
        <v>0</v>
      </c>
      <c r="K6050" s="327">
        <v>0</v>
      </c>
      <c r="L6050" s="327">
        <v>0</v>
      </c>
      <c r="M6050" s="327">
        <v>0</v>
      </c>
      <c r="N6050" s="326" t="s">
        <v>7279</v>
      </c>
    </row>
    <row r="6051" spans="2:14" ht="15" hidden="1" x14ac:dyDescent="0.25">
      <c r="B6051" s="324" t="s">
        <v>20273</v>
      </c>
      <c r="C6051" s="324" t="s">
        <v>1268</v>
      </c>
      <c r="D6051" s="324" t="s">
        <v>16009</v>
      </c>
      <c r="E6051" s="324" t="s">
        <v>3712</v>
      </c>
      <c r="F6051" s="324" t="s">
        <v>2333</v>
      </c>
      <c r="G6051" s="324" t="s">
        <v>896</v>
      </c>
      <c r="H6051" s="324" t="s">
        <v>6249</v>
      </c>
      <c r="I6051" s="325">
        <v>0</v>
      </c>
      <c r="J6051" s="325">
        <v>0</v>
      </c>
      <c r="K6051" s="325">
        <v>0</v>
      </c>
      <c r="L6051" s="325">
        <v>0</v>
      </c>
      <c r="M6051" s="325">
        <v>0</v>
      </c>
      <c r="N6051" s="324" t="s">
        <v>7279</v>
      </c>
    </row>
    <row r="6052" spans="2:14" ht="15" hidden="1" x14ac:dyDescent="0.25">
      <c r="B6052" s="326" t="s">
        <v>20274</v>
      </c>
      <c r="C6052" s="326" t="s">
        <v>1268</v>
      </c>
      <c r="D6052" s="326" t="s">
        <v>16009</v>
      </c>
      <c r="E6052" s="326" t="s">
        <v>8142</v>
      </c>
      <c r="F6052" s="326" t="s">
        <v>811</v>
      </c>
      <c r="G6052" s="326" t="s">
        <v>896</v>
      </c>
      <c r="H6052" s="326" t="s">
        <v>6249</v>
      </c>
      <c r="I6052" s="327">
        <v>0</v>
      </c>
      <c r="J6052" s="327">
        <v>0</v>
      </c>
      <c r="K6052" s="327">
        <v>0</v>
      </c>
      <c r="L6052" s="327">
        <v>0</v>
      </c>
      <c r="M6052" s="327">
        <v>0</v>
      </c>
      <c r="N6052" s="326" t="s">
        <v>7279</v>
      </c>
    </row>
    <row r="6053" spans="2:14" ht="15" hidden="1" x14ac:dyDescent="0.25">
      <c r="B6053" s="324" t="s">
        <v>20275</v>
      </c>
      <c r="C6053" s="324" t="s">
        <v>1268</v>
      </c>
      <c r="D6053" s="324" t="s">
        <v>16009</v>
      </c>
      <c r="E6053" s="324" t="s">
        <v>2384</v>
      </c>
      <c r="F6053" s="324" t="s">
        <v>801</v>
      </c>
      <c r="G6053" s="324" t="s">
        <v>896</v>
      </c>
      <c r="H6053" s="324" t="s">
        <v>6249</v>
      </c>
      <c r="I6053" s="325">
        <v>0</v>
      </c>
      <c r="J6053" s="325">
        <v>0</v>
      </c>
      <c r="K6053" s="325">
        <v>0</v>
      </c>
      <c r="L6053" s="325">
        <v>0</v>
      </c>
      <c r="M6053" s="325">
        <v>0</v>
      </c>
      <c r="N6053" s="324" t="s">
        <v>7279</v>
      </c>
    </row>
    <row r="6054" spans="2:14" ht="15" hidden="1" x14ac:dyDescent="0.25">
      <c r="B6054" s="326" t="s">
        <v>20276</v>
      </c>
      <c r="C6054" s="326" t="s">
        <v>1268</v>
      </c>
      <c r="D6054" s="326" t="s">
        <v>16119</v>
      </c>
      <c r="E6054" s="326" t="s">
        <v>5078</v>
      </c>
      <c r="F6054" s="326" t="s">
        <v>801</v>
      </c>
      <c r="G6054" s="326" t="s">
        <v>896</v>
      </c>
      <c r="H6054" s="326" t="s">
        <v>6249</v>
      </c>
      <c r="I6054" s="327">
        <v>0</v>
      </c>
      <c r="J6054" s="327">
        <v>0</v>
      </c>
      <c r="K6054" s="327">
        <v>0</v>
      </c>
      <c r="L6054" s="327">
        <v>0</v>
      </c>
      <c r="M6054" s="327">
        <v>0</v>
      </c>
      <c r="N6054" s="326" t="s">
        <v>7279</v>
      </c>
    </row>
    <row r="6055" spans="2:14" ht="15" hidden="1" x14ac:dyDescent="0.25">
      <c r="B6055" s="324" t="s">
        <v>20277</v>
      </c>
      <c r="C6055" s="324" t="s">
        <v>1268</v>
      </c>
      <c r="D6055" s="324" t="s">
        <v>16119</v>
      </c>
      <c r="E6055" s="324" t="s">
        <v>9592</v>
      </c>
      <c r="F6055" s="324" t="s">
        <v>811</v>
      </c>
      <c r="G6055" s="324" t="s">
        <v>896</v>
      </c>
      <c r="H6055" s="324" t="s">
        <v>6249</v>
      </c>
      <c r="I6055" s="325">
        <v>0</v>
      </c>
      <c r="J6055" s="325">
        <v>0</v>
      </c>
      <c r="K6055" s="325">
        <v>0</v>
      </c>
      <c r="L6055" s="325">
        <v>0</v>
      </c>
      <c r="M6055" s="325">
        <v>0</v>
      </c>
      <c r="N6055" s="324" t="s">
        <v>7279</v>
      </c>
    </row>
    <row r="6056" spans="2:14" ht="15" hidden="1" x14ac:dyDescent="0.25">
      <c r="B6056" s="326" t="s">
        <v>20278</v>
      </c>
      <c r="C6056" s="326" t="s">
        <v>1268</v>
      </c>
      <c r="D6056" s="326" t="s">
        <v>16119</v>
      </c>
      <c r="E6056" s="326" t="s">
        <v>10827</v>
      </c>
      <c r="F6056" s="326" t="s">
        <v>801</v>
      </c>
      <c r="G6056" s="326" t="s">
        <v>896</v>
      </c>
      <c r="H6056" s="326" t="s">
        <v>6249</v>
      </c>
      <c r="I6056" s="327">
        <v>0</v>
      </c>
      <c r="J6056" s="327">
        <v>0</v>
      </c>
      <c r="K6056" s="327">
        <v>0</v>
      </c>
      <c r="L6056" s="327">
        <v>0</v>
      </c>
      <c r="M6056" s="327">
        <v>0</v>
      </c>
      <c r="N6056" s="326" t="s">
        <v>7279</v>
      </c>
    </row>
    <row r="6057" spans="2:14" ht="15" hidden="1" x14ac:dyDescent="0.25">
      <c r="B6057" s="324" t="s">
        <v>20279</v>
      </c>
      <c r="C6057" s="324" t="s">
        <v>1268</v>
      </c>
      <c r="D6057" s="324" t="s">
        <v>16119</v>
      </c>
      <c r="E6057" s="324" t="s">
        <v>9728</v>
      </c>
      <c r="F6057" s="324" t="s">
        <v>801</v>
      </c>
      <c r="G6057" s="324" t="s">
        <v>896</v>
      </c>
      <c r="H6057" s="324" t="s">
        <v>6249</v>
      </c>
      <c r="I6057" s="325">
        <v>0</v>
      </c>
      <c r="J6057" s="325">
        <v>0</v>
      </c>
      <c r="K6057" s="325">
        <v>0</v>
      </c>
      <c r="L6057" s="325">
        <v>0</v>
      </c>
      <c r="M6057" s="325">
        <v>0</v>
      </c>
      <c r="N6057" s="324" t="s">
        <v>7279</v>
      </c>
    </row>
    <row r="6058" spans="2:14" ht="15" hidden="1" x14ac:dyDescent="0.25">
      <c r="B6058" s="326" t="s">
        <v>20280</v>
      </c>
      <c r="C6058" s="326" t="s">
        <v>1268</v>
      </c>
      <c r="D6058" s="326" t="s">
        <v>16119</v>
      </c>
      <c r="E6058" s="326" t="s">
        <v>5107</v>
      </c>
      <c r="F6058" s="326" t="s">
        <v>801</v>
      </c>
      <c r="G6058" s="326" t="s">
        <v>896</v>
      </c>
      <c r="H6058" s="326" t="s">
        <v>6249</v>
      </c>
      <c r="I6058" s="327">
        <v>0</v>
      </c>
      <c r="J6058" s="327">
        <v>0</v>
      </c>
      <c r="K6058" s="327">
        <v>0</v>
      </c>
      <c r="L6058" s="327">
        <v>0</v>
      </c>
      <c r="M6058" s="327">
        <v>0</v>
      </c>
      <c r="N6058" s="326" t="s">
        <v>7279</v>
      </c>
    </row>
    <row r="6059" spans="2:14" ht="15" hidden="1" x14ac:dyDescent="0.25">
      <c r="B6059" s="324" t="s">
        <v>20281</v>
      </c>
      <c r="C6059" s="324" t="s">
        <v>1268</v>
      </c>
      <c r="D6059" s="324" t="s">
        <v>16119</v>
      </c>
      <c r="E6059" s="324" t="s">
        <v>10836</v>
      </c>
      <c r="F6059" s="324" t="s">
        <v>801</v>
      </c>
      <c r="G6059" s="324" t="s">
        <v>896</v>
      </c>
      <c r="H6059" s="324" t="s">
        <v>6249</v>
      </c>
      <c r="I6059" s="325">
        <v>0</v>
      </c>
      <c r="J6059" s="325">
        <v>0</v>
      </c>
      <c r="K6059" s="325">
        <v>0</v>
      </c>
      <c r="L6059" s="325">
        <v>0</v>
      </c>
      <c r="M6059" s="325">
        <v>0</v>
      </c>
      <c r="N6059" s="324" t="s">
        <v>7279</v>
      </c>
    </row>
    <row r="6060" spans="2:14" ht="15" hidden="1" x14ac:dyDescent="0.25">
      <c r="B6060" s="326" t="s">
        <v>20282</v>
      </c>
      <c r="C6060" s="326" t="s">
        <v>1268</v>
      </c>
      <c r="D6060" s="326" t="s">
        <v>16119</v>
      </c>
      <c r="E6060" s="326" t="s">
        <v>12934</v>
      </c>
      <c r="F6060" s="326" t="s">
        <v>801</v>
      </c>
      <c r="G6060" s="326" t="s">
        <v>896</v>
      </c>
      <c r="H6060" s="326" t="s">
        <v>6249</v>
      </c>
      <c r="I6060" s="327">
        <v>0</v>
      </c>
      <c r="J6060" s="327">
        <v>0</v>
      </c>
      <c r="K6060" s="327">
        <v>0</v>
      </c>
      <c r="L6060" s="327">
        <v>0</v>
      </c>
      <c r="M6060" s="327">
        <v>0</v>
      </c>
      <c r="N6060" s="326" t="s">
        <v>7279</v>
      </c>
    </row>
    <row r="6061" spans="2:14" ht="15" hidden="1" x14ac:dyDescent="0.25">
      <c r="B6061" s="324" t="s">
        <v>20283</v>
      </c>
      <c r="C6061" s="324" t="s">
        <v>1268</v>
      </c>
      <c r="D6061" s="324" t="s">
        <v>16203</v>
      </c>
      <c r="E6061" s="324" t="s">
        <v>10838</v>
      </c>
      <c r="F6061" s="324" t="s">
        <v>954</v>
      </c>
      <c r="G6061" s="324" t="s">
        <v>896</v>
      </c>
      <c r="H6061" s="324" t="s">
        <v>6249</v>
      </c>
      <c r="I6061" s="325">
        <v>0</v>
      </c>
      <c r="J6061" s="325">
        <v>0</v>
      </c>
      <c r="K6061" s="325">
        <v>0</v>
      </c>
      <c r="L6061" s="325">
        <v>0</v>
      </c>
      <c r="M6061" s="325">
        <v>0</v>
      </c>
      <c r="N6061" s="324" t="s">
        <v>7279</v>
      </c>
    </row>
    <row r="6062" spans="2:14" ht="15" hidden="1" x14ac:dyDescent="0.25">
      <c r="B6062" s="326" t="s">
        <v>20284</v>
      </c>
      <c r="C6062" s="326" t="s">
        <v>1268</v>
      </c>
      <c r="D6062" s="326" t="s">
        <v>16203</v>
      </c>
      <c r="E6062" s="326" t="s">
        <v>6321</v>
      </c>
      <c r="F6062" s="326" t="s">
        <v>801</v>
      </c>
      <c r="G6062" s="326" t="s">
        <v>896</v>
      </c>
      <c r="H6062" s="326" t="s">
        <v>6249</v>
      </c>
      <c r="I6062" s="327">
        <v>0</v>
      </c>
      <c r="J6062" s="327">
        <v>0</v>
      </c>
      <c r="K6062" s="327">
        <v>0</v>
      </c>
      <c r="L6062" s="327">
        <v>0</v>
      </c>
      <c r="M6062" s="327">
        <v>0</v>
      </c>
      <c r="N6062" s="326" t="s">
        <v>7279</v>
      </c>
    </row>
    <row r="6063" spans="2:14" ht="15" hidden="1" x14ac:dyDescent="0.25">
      <c r="B6063" s="326" t="s">
        <v>20285</v>
      </c>
      <c r="C6063" s="326" t="s">
        <v>1268</v>
      </c>
      <c r="D6063" s="326" t="s">
        <v>16203</v>
      </c>
      <c r="E6063" s="326" t="s">
        <v>12935</v>
      </c>
      <c r="F6063" s="326" t="s">
        <v>801</v>
      </c>
      <c r="G6063" s="326" t="s">
        <v>896</v>
      </c>
      <c r="H6063" s="326" t="s">
        <v>6249</v>
      </c>
      <c r="I6063" s="327">
        <v>0</v>
      </c>
      <c r="J6063" s="327">
        <v>0</v>
      </c>
      <c r="K6063" s="327">
        <v>0</v>
      </c>
      <c r="L6063" s="327">
        <v>0</v>
      </c>
      <c r="M6063" s="327">
        <v>0</v>
      </c>
      <c r="N6063" s="326" t="s">
        <v>7279</v>
      </c>
    </row>
    <row r="6064" spans="2:14" ht="15" hidden="1" x14ac:dyDescent="0.25">
      <c r="B6064" s="324" t="s">
        <v>20286</v>
      </c>
      <c r="C6064" s="324" t="s">
        <v>1268</v>
      </c>
      <c r="D6064" s="324" t="s">
        <v>16203</v>
      </c>
      <c r="E6064" s="324" t="s">
        <v>9480</v>
      </c>
      <c r="F6064" s="324" t="s">
        <v>801</v>
      </c>
      <c r="G6064" s="324" t="s">
        <v>896</v>
      </c>
      <c r="H6064" s="324" t="s">
        <v>6249</v>
      </c>
      <c r="I6064" s="325">
        <v>0</v>
      </c>
      <c r="J6064" s="325">
        <v>0</v>
      </c>
      <c r="K6064" s="325">
        <v>0</v>
      </c>
      <c r="L6064" s="325">
        <v>0</v>
      </c>
      <c r="M6064" s="325">
        <v>0</v>
      </c>
      <c r="N6064" s="324" t="s">
        <v>7279</v>
      </c>
    </row>
    <row r="6065" spans="2:14" ht="15" hidden="1" x14ac:dyDescent="0.25">
      <c r="B6065" s="326" t="s">
        <v>20287</v>
      </c>
      <c r="C6065" s="326" t="s">
        <v>1268</v>
      </c>
      <c r="D6065" s="326" t="s">
        <v>16203</v>
      </c>
      <c r="E6065" s="326" t="s">
        <v>6326</v>
      </c>
      <c r="F6065" s="326" t="s">
        <v>801</v>
      </c>
      <c r="G6065" s="326" t="s">
        <v>896</v>
      </c>
      <c r="H6065" s="326" t="s">
        <v>6249</v>
      </c>
      <c r="I6065" s="327">
        <v>0</v>
      </c>
      <c r="J6065" s="327">
        <v>0</v>
      </c>
      <c r="K6065" s="327">
        <v>0</v>
      </c>
      <c r="L6065" s="327">
        <v>0</v>
      </c>
      <c r="M6065" s="327">
        <v>0</v>
      </c>
      <c r="N6065" s="326" t="s">
        <v>7279</v>
      </c>
    </row>
    <row r="6066" spans="2:14" ht="15" hidden="1" x14ac:dyDescent="0.25">
      <c r="B6066" s="324" t="s">
        <v>20288</v>
      </c>
      <c r="C6066" s="324" t="s">
        <v>1268</v>
      </c>
      <c r="D6066" s="324" t="s">
        <v>16203</v>
      </c>
      <c r="E6066" s="324" t="s">
        <v>3252</v>
      </c>
      <c r="F6066" s="324" t="s">
        <v>801</v>
      </c>
      <c r="G6066" s="324" t="s">
        <v>896</v>
      </c>
      <c r="H6066" s="324" t="s">
        <v>6249</v>
      </c>
      <c r="I6066" s="325">
        <v>0</v>
      </c>
      <c r="J6066" s="325">
        <v>0</v>
      </c>
      <c r="K6066" s="325">
        <v>0</v>
      </c>
      <c r="L6066" s="325">
        <v>0</v>
      </c>
      <c r="M6066" s="325">
        <v>0</v>
      </c>
      <c r="N6066" s="324" t="s">
        <v>7279</v>
      </c>
    </row>
    <row r="6067" spans="2:14" ht="15" hidden="1" x14ac:dyDescent="0.25">
      <c r="B6067" s="324" t="s">
        <v>20289</v>
      </c>
      <c r="C6067" s="324" t="s">
        <v>1268</v>
      </c>
      <c r="D6067" s="324" t="s">
        <v>16203</v>
      </c>
      <c r="E6067" s="324" t="s">
        <v>9481</v>
      </c>
      <c r="F6067" s="324" t="s">
        <v>801</v>
      </c>
      <c r="G6067" s="324" t="s">
        <v>896</v>
      </c>
      <c r="H6067" s="324" t="s">
        <v>6249</v>
      </c>
      <c r="I6067" s="325">
        <v>0</v>
      </c>
      <c r="J6067" s="325">
        <v>0</v>
      </c>
      <c r="K6067" s="325">
        <v>0</v>
      </c>
      <c r="L6067" s="325">
        <v>0</v>
      </c>
      <c r="M6067" s="325">
        <v>0</v>
      </c>
      <c r="N6067" s="324" t="s">
        <v>7279</v>
      </c>
    </row>
    <row r="6068" spans="2:14" ht="15" hidden="1" x14ac:dyDescent="0.25">
      <c r="B6068" s="326" t="s">
        <v>20290</v>
      </c>
      <c r="C6068" s="326" t="s">
        <v>1268</v>
      </c>
      <c r="D6068" s="326" t="s">
        <v>16203</v>
      </c>
      <c r="E6068" s="326" t="s">
        <v>21722</v>
      </c>
      <c r="F6068" s="326" t="s">
        <v>801</v>
      </c>
      <c r="G6068" s="326" t="s">
        <v>896</v>
      </c>
      <c r="H6068" s="326" t="s">
        <v>6249</v>
      </c>
      <c r="I6068" s="327">
        <v>0</v>
      </c>
      <c r="J6068" s="327">
        <v>0</v>
      </c>
      <c r="K6068" s="327">
        <v>0</v>
      </c>
      <c r="L6068" s="327">
        <v>0</v>
      </c>
      <c r="M6068" s="327">
        <v>0</v>
      </c>
      <c r="N6068" s="326" t="s">
        <v>7279</v>
      </c>
    </row>
    <row r="6069" spans="2:14" ht="15" hidden="1" x14ac:dyDescent="0.25">
      <c r="B6069" s="324" t="s">
        <v>20291</v>
      </c>
      <c r="C6069" s="324" t="s">
        <v>1268</v>
      </c>
      <c r="D6069" s="324" t="s">
        <v>16203</v>
      </c>
      <c r="E6069" s="324" t="s">
        <v>3259</v>
      </c>
      <c r="F6069" s="324" t="s">
        <v>801</v>
      </c>
      <c r="G6069" s="324" t="s">
        <v>896</v>
      </c>
      <c r="H6069" s="324" t="s">
        <v>6249</v>
      </c>
      <c r="I6069" s="325">
        <v>0</v>
      </c>
      <c r="J6069" s="325">
        <v>0</v>
      </c>
      <c r="K6069" s="325">
        <v>0</v>
      </c>
      <c r="L6069" s="325">
        <v>0</v>
      </c>
      <c r="M6069" s="325">
        <v>0</v>
      </c>
      <c r="N6069" s="324" t="s">
        <v>7279</v>
      </c>
    </row>
    <row r="6070" spans="2:14" ht="15" hidden="1" x14ac:dyDescent="0.25">
      <c r="B6070" s="326" t="s">
        <v>20292</v>
      </c>
      <c r="C6070" s="326" t="s">
        <v>1268</v>
      </c>
      <c r="D6070" s="326" t="s">
        <v>16326</v>
      </c>
      <c r="E6070" s="326" t="s">
        <v>13398</v>
      </c>
      <c r="F6070" s="326" t="s">
        <v>801</v>
      </c>
      <c r="G6070" s="326" t="s">
        <v>896</v>
      </c>
      <c r="H6070" s="326" t="s">
        <v>6249</v>
      </c>
      <c r="I6070" s="327">
        <v>0</v>
      </c>
      <c r="J6070" s="327">
        <v>0</v>
      </c>
      <c r="K6070" s="327">
        <v>0</v>
      </c>
      <c r="L6070" s="327">
        <v>0</v>
      </c>
      <c r="M6070" s="327">
        <v>0</v>
      </c>
      <c r="N6070" s="326" t="s">
        <v>7279</v>
      </c>
    </row>
    <row r="6071" spans="2:14" ht="15" hidden="1" x14ac:dyDescent="0.25">
      <c r="B6071" s="324" t="s">
        <v>20293</v>
      </c>
      <c r="C6071" s="324" t="s">
        <v>1268</v>
      </c>
      <c r="D6071" s="324" t="s">
        <v>16326</v>
      </c>
      <c r="E6071" s="324" t="s">
        <v>20294</v>
      </c>
      <c r="F6071" s="324" t="s">
        <v>2444</v>
      </c>
      <c r="G6071" s="324" t="s">
        <v>896</v>
      </c>
      <c r="H6071" s="324" t="s">
        <v>6249</v>
      </c>
      <c r="I6071" s="325">
        <v>0</v>
      </c>
      <c r="J6071" s="325">
        <v>0</v>
      </c>
      <c r="K6071" s="325">
        <v>0</v>
      </c>
      <c r="L6071" s="325">
        <v>0</v>
      </c>
      <c r="M6071" s="325">
        <v>0</v>
      </c>
      <c r="N6071" s="324" t="s">
        <v>7279</v>
      </c>
    </row>
    <row r="6072" spans="2:14" ht="15" hidden="1" x14ac:dyDescent="0.25">
      <c r="B6072" s="326" t="s">
        <v>20295</v>
      </c>
      <c r="C6072" s="326" t="s">
        <v>1268</v>
      </c>
      <c r="D6072" s="326" t="s">
        <v>16326</v>
      </c>
      <c r="E6072" s="326" t="s">
        <v>20296</v>
      </c>
      <c r="F6072" s="326" t="s">
        <v>2444</v>
      </c>
      <c r="G6072" s="326" t="s">
        <v>896</v>
      </c>
      <c r="H6072" s="326" t="s">
        <v>6249</v>
      </c>
      <c r="I6072" s="327">
        <v>0</v>
      </c>
      <c r="J6072" s="327">
        <v>0</v>
      </c>
      <c r="K6072" s="327">
        <v>0</v>
      </c>
      <c r="L6072" s="327">
        <v>0</v>
      </c>
      <c r="M6072" s="327">
        <v>0</v>
      </c>
      <c r="N6072" s="326" t="s">
        <v>7279</v>
      </c>
    </row>
    <row r="6073" spans="2:14" ht="15" hidden="1" x14ac:dyDescent="0.25">
      <c r="B6073" s="324" t="s">
        <v>20297</v>
      </c>
      <c r="C6073" s="324" t="s">
        <v>1268</v>
      </c>
      <c r="D6073" s="324" t="s">
        <v>16326</v>
      </c>
      <c r="E6073" s="324" t="s">
        <v>20298</v>
      </c>
      <c r="F6073" s="324" t="s">
        <v>2444</v>
      </c>
      <c r="G6073" s="324" t="s">
        <v>896</v>
      </c>
      <c r="H6073" s="324" t="s">
        <v>6249</v>
      </c>
      <c r="I6073" s="325">
        <v>0</v>
      </c>
      <c r="J6073" s="325">
        <v>0</v>
      </c>
      <c r="K6073" s="325">
        <v>0</v>
      </c>
      <c r="L6073" s="325">
        <v>0</v>
      </c>
      <c r="M6073" s="325">
        <v>0</v>
      </c>
      <c r="N6073" s="324" t="s">
        <v>7279</v>
      </c>
    </row>
    <row r="6074" spans="2:14" ht="15" hidden="1" x14ac:dyDescent="0.25">
      <c r="B6074" s="326" t="s">
        <v>20299</v>
      </c>
      <c r="C6074" s="326" t="s">
        <v>1268</v>
      </c>
      <c r="D6074" s="326" t="s">
        <v>16326</v>
      </c>
      <c r="E6074" s="326" t="s">
        <v>20300</v>
      </c>
      <c r="F6074" s="326" t="s">
        <v>2444</v>
      </c>
      <c r="G6074" s="326" t="s">
        <v>896</v>
      </c>
      <c r="H6074" s="326" t="s">
        <v>6249</v>
      </c>
      <c r="I6074" s="327">
        <v>0</v>
      </c>
      <c r="J6074" s="327">
        <v>0</v>
      </c>
      <c r="K6074" s="327">
        <v>0</v>
      </c>
      <c r="L6074" s="327">
        <v>0</v>
      </c>
      <c r="M6074" s="327">
        <v>0</v>
      </c>
      <c r="N6074" s="326" t="s">
        <v>7279</v>
      </c>
    </row>
    <row r="6075" spans="2:14" ht="15" hidden="1" x14ac:dyDescent="0.25">
      <c r="B6075" s="324" t="s">
        <v>20301</v>
      </c>
      <c r="C6075" s="324" t="s">
        <v>1268</v>
      </c>
      <c r="D6075" s="324" t="s">
        <v>4183</v>
      </c>
      <c r="E6075" s="324" t="s">
        <v>3265</v>
      </c>
      <c r="F6075" s="324" t="s">
        <v>801</v>
      </c>
      <c r="G6075" s="324" t="s">
        <v>896</v>
      </c>
      <c r="H6075" s="324" t="s">
        <v>6249</v>
      </c>
      <c r="I6075" s="325">
        <v>0</v>
      </c>
      <c r="J6075" s="325">
        <v>0</v>
      </c>
      <c r="K6075" s="325">
        <v>0</v>
      </c>
      <c r="L6075" s="325">
        <v>0</v>
      </c>
      <c r="M6075" s="325">
        <v>0</v>
      </c>
      <c r="N6075" s="324" t="s">
        <v>7279</v>
      </c>
    </row>
    <row r="6076" spans="2:14" ht="15" hidden="1" x14ac:dyDescent="0.25">
      <c r="B6076" s="324" t="s">
        <v>20302</v>
      </c>
      <c r="C6076" s="324" t="s">
        <v>1268</v>
      </c>
      <c r="D6076" s="324" t="s">
        <v>6464</v>
      </c>
      <c r="E6076" s="324" t="s">
        <v>4052</v>
      </c>
      <c r="F6076" s="324" t="s">
        <v>801</v>
      </c>
      <c r="G6076" s="324" t="s">
        <v>896</v>
      </c>
      <c r="H6076" s="324" t="s">
        <v>6249</v>
      </c>
      <c r="I6076" s="325">
        <v>0</v>
      </c>
      <c r="J6076" s="325">
        <v>0</v>
      </c>
      <c r="K6076" s="325">
        <v>0</v>
      </c>
      <c r="L6076" s="325">
        <v>0</v>
      </c>
      <c r="M6076" s="325">
        <v>0</v>
      </c>
      <c r="N6076" s="324" t="s">
        <v>7279</v>
      </c>
    </row>
    <row r="6077" spans="2:14" ht="15" hidden="1" x14ac:dyDescent="0.25">
      <c r="B6077" s="324" t="s">
        <v>20303</v>
      </c>
      <c r="C6077" s="324" t="s">
        <v>1268</v>
      </c>
      <c r="D6077" s="324" t="s">
        <v>6464</v>
      </c>
      <c r="E6077" s="324" t="s">
        <v>4053</v>
      </c>
      <c r="F6077" s="324" t="s">
        <v>801</v>
      </c>
      <c r="G6077" s="324" t="s">
        <v>896</v>
      </c>
      <c r="H6077" s="324" t="s">
        <v>6249</v>
      </c>
      <c r="I6077" s="325">
        <v>0</v>
      </c>
      <c r="J6077" s="325">
        <v>0</v>
      </c>
      <c r="K6077" s="325">
        <v>0</v>
      </c>
      <c r="L6077" s="325">
        <v>1.97</v>
      </c>
      <c r="M6077" s="325">
        <v>0</v>
      </c>
      <c r="N6077" s="324" t="s">
        <v>7279</v>
      </c>
    </row>
    <row r="6078" spans="2:14" ht="15" hidden="1" x14ac:dyDescent="0.25">
      <c r="B6078" s="324" t="s">
        <v>20304</v>
      </c>
      <c r="C6078" s="324" t="s">
        <v>1268</v>
      </c>
      <c r="D6078" s="324" t="s">
        <v>6464</v>
      </c>
      <c r="E6078" s="324" t="s">
        <v>4054</v>
      </c>
      <c r="F6078" s="324" t="s">
        <v>801</v>
      </c>
      <c r="G6078" s="324" t="s">
        <v>896</v>
      </c>
      <c r="H6078" s="324" t="s">
        <v>6249</v>
      </c>
      <c r="I6078" s="325">
        <v>0</v>
      </c>
      <c r="J6078" s="325">
        <v>0</v>
      </c>
      <c r="K6078" s="325">
        <v>0</v>
      </c>
      <c r="L6078" s="325">
        <v>0</v>
      </c>
      <c r="M6078" s="325">
        <v>0</v>
      </c>
      <c r="N6078" s="324" t="s">
        <v>7279</v>
      </c>
    </row>
    <row r="6079" spans="2:14" ht="15" hidden="1" x14ac:dyDescent="0.25">
      <c r="B6079" s="326" t="s">
        <v>20305</v>
      </c>
      <c r="C6079" s="326" t="s">
        <v>1268</v>
      </c>
      <c r="D6079" s="326" t="s">
        <v>6517</v>
      </c>
      <c r="E6079" s="326" t="s">
        <v>6782</v>
      </c>
      <c r="F6079" s="326" t="s">
        <v>801</v>
      </c>
      <c r="G6079" s="326" t="s">
        <v>896</v>
      </c>
      <c r="H6079" s="326" t="s">
        <v>6249</v>
      </c>
      <c r="I6079" s="327">
        <v>0</v>
      </c>
      <c r="J6079" s="327">
        <v>0</v>
      </c>
      <c r="K6079" s="327">
        <v>0</v>
      </c>
      <c r="L6079" s="327">
        <v>1045.7</v>
      </c>
      <c r="M6079" s="327">
        <v>0</v>
      </c>
      <c r="N6079" s="326" t="s">
        <v>7279</v>
      </c>
    </row>
    <row r="6080" spans="2:14" ht="15" hidden="1" x14ac:dyDescent="0.25">
      <c r="B6080" s="324" t="s">
        <v>20306</v>
      </c>
      <c r="C6080" s="324" t="s">
        <v>1268</v>
      </c>
      <c r="D6080" s="324" t="s">
        <v>4199</v>
      </c>
      <c r="E6080" s="324" t="s">
        <v>3144</v>
      </c>
      <c r="F6080" s="324" t="s">
        <v>801</v>
      </c>
      <c r="G6080" s="324" t="s">
        <v>896</v>
      </c>
      <c r="H6080" s="324" t="s">
        <v>6249</v>
      </c>
      <c r="I6080" s="325">
        <v>0</v>
      </c>
      <c r="J6080" s="325">
        <v>0</v>
      </c>
      <c r="K6080" s="325">
        <v>0</v>
      </c>
      <c r="L6080" s="325">
        <v>0</v>
      </c>
      <c r="M6080" s="325">
        <v>0</v>
      </c>
      <c r="N6080" s="324" t="s">
        <v>7279</v>
      </c>
    </row>
    <row r="6081" spans="2:14" ht="15" hidden="1" x14ac:dyDescent="0.25">
      <c r="B6081" s="326" t="s">
        <v>20307</v>
      </c>
      <c r="C6081" s="326" t="s">
        <v>1268</v>
      </c>
      <c r="D6081" s="326" t="s">
        <v>4199</v>
      </c>
      <c r="E6081" s="326" t="s">
        <v>3200</v>
      </c>
      <c r="F6081" s="326" t="s">
        <v>801</v>
      </c>
      <c r="G6081" s="326" t="s">
        <v>896</v>
      </c>
      <c r="H6081" s="326" t="s">
        <v>6249</v>
      </c>
      <c r="I6081" s="327">
        <v>0</v>
      </c>
      <c r="J6081" s="327">
        <v>0</v>
      </c>
      <c r="K6081" s="327">
        <v>0</v>
      </c>
      <c r="L6081" s="327">
        <v>0</v>
      </c>
      <c r="M6081" s="327">
        <v>0</v>
      </c>
      <c r="N6081" s="326" t="s">
        <v>7279</v>
      </c>
    </row>
    <row r="6082" spans="2:14" ht="15" hidden="1" x14ac:dyDescent="0.25">
      <c r="B6082" s="324" t="s">
        <v>20308</v>
      </c>
      <c r="C6082" s="324" t="s">
        <v>1268</v>
      </c>
      <c r="D6082" s="324" t="s">
        <v>4199</v>
      </c>
      <c r="E6082" s="324" t="s">
        <v>3125</v>
      </c>
      <c r="F6082" s="324" t="s">
        <v>801</v>
      </c>
      <c r="G6082" s="324" t="s">
        <v>896</v>
      </c>
      <c r="H6082" s="324" t="s">
        <v>6249</v>
      </c>
      <c r="I6082" s="325">
        <v>0</v>
      </c>
      <c r="J6082" s="325">
        <v>0</v>
      </c>
      <c r="K6082" s="325">
        <v>0</v>
      </c>
      <c r="L6082" s="325">
        <v>0</v>
      </c>
      <c r="M6082" s="325">
        <v>0</v>
      </c>
      <c r="N6082" s="324" t="s">
        <v>7279</v>
      </c>
    </row>
    <row r="6083" spans="2:14" ht="15" hidden="1" x14ac:dyDescent="0.25">
      <c r="B6083" s="326" t="s">
        <v>20309</v>
      </c>
      <c r="C6083" s="326" t="s">
        <v>1268</v>
      </c>
      <c r="D6083" s="326" t="s">
        <v>4199</v>
      </c>
      <c r="E6083" s="326" t="s">
        <v>3195</v>
      </c>
      <c r="F6083" s="326" t="s">
        <v>801</v>
      </c>
      <c r="G6083" s="326" t="s">
        <v>896</v>
      </c>
      <c r="H6083" s="326" t="s">
        <v>6249</v>
      </c>
      <c r="I6083" s="327">
        <v>0</v>
      </c>
      <c r="J6083" s="327">
        <v>0</v>
      </c>
      <c r="K6083" s="327">
        <v>0</v>
      </c>
      <c r="L6083" s="327">
        <v>0</v>
      </c>
      <c r="M6083" s="327">
        <v>0</v>
      </c>
      <c r="N6083" s="326" t="s">
        <v>7279</v>
      </c>
    </row>
    <row r="6084" spans="2:14" ht="15" hidden="1" x14ac:dyDescent="0.25">
      <c r="B6084" s="324" t="s">
        <v>20310</v>
      </c>
      <c r="C6084" s="324" t="s">
        <v>1268</v>
      </c>
      <c r="D6084" s="324" t="s">
        <v>4199</v>
      </c>
      <c r="E6084" s="324" t="s">
        <v>3179</v>
      </c>
      <c r="F6084" s="324" t="s">
        <v>801</v>
      </c>
      <c r="G6084" s="324" t="s">
        <v>896</v>
      </c>
      <c r="H6084" s="324" t="s">
        <v>6249</v>
      </c>
      <c r="I6084" s="325">
        <v>0</v>
      </c>
      <c r="J6084" s="325">
        <v>0</v>
      </c>
      <c r="K6084" s="325">
        <v>0</v>
      </c>
      <c r="L6084" s="325">
        <v>0</v>
      </c>
      <c r="M6084" s="325">
        <v>0</v>
      </c>
      <c r="N6084" s="324" t="s">
        <v>7279</v>
      </c>
    </row>
    <row r="6085" spans="2:14" ht="15" hidden="1" x14ac:dyDescent="0.25">
      <c r="B6085" s="326" t="s">
        <v>20311</v>
      </c>
      <c r="C6085" s="326" t="s">
        <v>1268</v>
      </c>
      <c r="D6085" s="326" t="s">
        <v>4199</v>
      </c>
      <c r="E6085" s="326" t="s">
        <v>3188</v>
      </c>
      <c r="F6085" s="326" t="s">
        <v>801</v>
      </c>
      <c r="G6085" s="326" t="s">
        <v>896</v>
      </c>
      <c r="H6085" s="326" t="s">
        <v>6249</v>
      </c>
      <c r="I6085" s="327">
        <v>0</v>
      </c>
      <c r="J6085" s="327">
        <v>0</v>
      </c>
      <c r="K6085" s="327">
        <v>0</v>
      </c>
      <c r="L6085" s="327">
        <v>0</v>
      </c>
      <c r="M6085" s="327">
        <v>0</v>
      </c>
      <c r="N6085" s="326" t="s">
        <v>7279</v>
      </c>
    </row>
    <row r="6086" spans="2:14" ht="15" hidden="1" x14ac:dyDescent="0.25">
      <c r="B6086" s="324" t="s">
        <v>20312</v>
      </c>
      <c r="C6086" s="324" t="s">
        <v>1268</v>
      </c>
      <c r="D6086" s="324" t="s">
        <v>4199</v>
      </c>
      <c r="E6086" s="324" t="s">
        <v>3162</v>
      </c>
      <c r="F6086" s="324" t="s">
        <v>801</v>
      </c>
      <c r="G6086" s="324" t="s">
        <v>896</v>
      </c>
      <c r="H6086" s="324" t="s">
        <v>6249</v>
      </c>
      <c r="I6086" s="325">
        <v>0</v>
      </c>
      <c r="J6086" s="325">
        <v>0</v>
      </c>
      <c r="K6086" s="325">
        <v>0</v>
      </c>
      <c r="L6086" s="325">
        <v>0</v>
      </c>
      <c r="M6086" s="325">
        <v>0</v>
      </c>
      <c r="N6086" s="324" t="s">
        <v>7279</v>
      </c>
    </row>
    <row r="6087" spans="2:14" ht="15" hidden="1" x14ac:dyDescent="0.25">
      <c r="B6087" s="326" t="s">
        <v>20313</v>
      </c>
      <c r="C6087" s="326" t="s">
        <v>1268</v>
      </c>
      <c r="D6087" s="326" t="s">
        <v>20190</v>
      </c>
      <c r="E6087" s="326" t="s">
        <v>3209</v>
      </c>
      <c r="F6087" s="326" t="s">
        <v>801</v>
      </c>
      <c r="G6087" s="326" t="s">
        <v>896</v>
      </c>
      <c r="H6087" s="326" t="s">
        <v>6249</v>
      </c>
      <c r="I6087" s="327">
        <v>0</v>
      </c>
      <c r="J6087" s="327">
        <v>0</v>
      </c>
      <c r="K6087" s="327">
        <v>0</v>
      </c>
      <c r="L6087" s="327">
        <v>0</v>
      </c>
      <c r="M6087" s="327">
        <v>0</v>
      </c>
      <c r="N6087" s="326" t="s">
        <v>7279</v>
      </c>
    </row>
    <row r="6088" spans="2:14" ht="15" hidden="1" x14ac:dyDescent="0.25">
      <c r="B6088" s="324" t="s">
        <v>21963</v>
      </c>
      <c r="C6088" s="324" t="s">
        <v>1268</v>
      </c>
      <c r="D6088" s="324" t="s">
        <v>20196</v>
      </c>
      <c r="E6088" s="324" t="s">
        <v>3213</v>
      </c>
      <c r="F6088" s="324" t="s">
        <v>801</v>
      </c>
      <c r="G6088" s="324" t="s">
        <v>896</v>
      </c>
      <c r="H6088" s="324" t="s">
        <v>6249</v>
      </c>
      <c r="I6088" s="325">
        <v>0</v>
      </c>
      <c r="J6088" s="325">
        <v>0</v>
      </c>
      <c r="K6088" s="325">
        <v>0</v>
      </c>
      <c r="L6088" s="325">
        <v>0</v>
      </c>
      <c r="M6088" s="325">
        <v>0</v>
      </c>
      <c r="N6088" s="324" t="s">
        <v>7279</v>
      </c>
    </row>
    <row r="6089" spans="2:14" ht="15" hidden="1" x14ac:dyDescent="0.25">
      <c r="B6089" s="326" t="s">
        <v>20314</v>
      </c>
      <c r="C6089" s="326" t="s">
        <v>1268</v>
      </c>
      <c r="D6089" s="326" t="s">
        <v>20196</v>
      </c>
      <c r="E6089" s="326" t="s">
        <v>9478</v>
      </c>
      <c r="F6089" s="326" t="s">
        <v>801</v>
      </c>
      <c r="G6089" s="326" t="s">
        <v>896</v>
      </c>
      <c r="H6089" s="326" t="s">
        <v>6249</v>
      </c>
      <c r="I6089" s="327">
        <v>0</v>
      </c>
      <c r="J6089" s="327">
        <v>0</v>
      </c>
      <c r="K6089" s="327">
        <v>0</v>
      </c>
      <c r="L6089" s="327">
        <v>0</v>
      </c>
      <c r="M6089" s="327">
        <v>0</v>
      </c>
      <c r="N6089" s="326" t="s">
        <v>7279</v>
      </c>
    </row>
    <row r="6090" spans="2:14" ht="15" hidden="1" x14ac:dyDescent="0.25">
      <c r="B6090" s="326" t="s">
        <v>20315</v>
      </c>
      <c r="C6090" s="326" t="s">
        <v>1268</v>
      </c>
      <c r="D6090" s="326" t="s">
        <v>6521</v>
      </c>
      <c r="E6090" s="326" t="s">
        <v>2455</v>
      </c>
      <c r="F6090" s="326" t="s">
        <v>2327</v>
      </c>
      <c r="G6090" s="326" t="s">
        <v>896</v>
      </c>
      <c r="H6090" s="326" t="s">
        <v>6249</v>
      </c>
      <c r="I6090" s="327">
        <v>0</v>
      </c>
      <c r="J6090" s="327">
        <v>0</v>
      </c>
      <c r="K6090" s="327">
        <v>0</v>
      </c>
      <c r="L6090" s="327">
        <v>0</v>
      </c>
      <c r="M6090" s="327">
        <v>0</v>
      </c>
      <c r="N6090" s="326" t="s">
        <v>7279</v>
      </c>
    </row>
    <row r="6091" spans="2:14" ht="15" hidden="1" x14ac:dyDescent="0.25">
      <c r="B6091" s="326" t="s">
        <v>20316</v>
      </c>
      <c r="C6091" s="326" t="s">
        <v>1268</v>
      </c>
      <c r="D6091" s="326" t="s">
        <v>6521</v>
      </c>
      <c r="E6091" s="326" t="s">
        <v>21964</v>
      </c>
      <c r="F6091" s="326" t="s">
        <v>2327</v>
      </c>
      <c r="G6091" s="326" t="s">
        <v>896</v>
      </c>
      <c r="H6091" s="326" t="s">
        <v>6249</v>
      </c>
      <c r="I6091" s="327">
        <v>0</v>
      </c>
      <c r="J6091" s="327">
        <v>0</v>
      </c>
      <c r="K6091" s="327">
        <v>0</v>
      </c>
      <c r="L6091" s="327">
        <v>0</v>
      </c>
      <c r="M6091" s="327">
        <v>0</v>
      </c>
      <c r="N6091" s="326" t="s">
        <v>7279</v>
      </c>
    </row>
    <row r="6092" spans="2:14" ht="15" hidden="1" x14ac:dyDescent="0.25">
      <c r="B6092" s="324" t="s">
        <v>20317</v>
      </c>
      <c r="C6092" s="324" t="s">
        <v>1268</v>
      </c>
      <c r="D6092" s="324" t="s">
        <v>6521</v>
      </c>
      <c r="E6092" s="324" t="s">
        <v>21965</v>
      </c>
      <c r="F6092" s="324" t="s">
        <v>2327</v>
      </c>
      <c r="G6092" s="324" t="s">
        <v>896</v>
      </c>
      <c r="H6092" s="324" t="s">
        <v>6249</v>
      </c>
      <c r="I6092" s="325">
        <v>0</v>
      </c>
      <c r="J6092" s="325">
        <v>0</v>
      </c>
      <c r="K6092" s="325">
        <v>0</v>
      </c>
      <c r="L6092" s="325">
        <v>0</v>
      </c>
      <c r="M6092" s="325">
        <v>0</v>
      </c>
      <c r="N6092" s="324" t="s">
        <v>7279</v>
      </c>
    </row>
    <row r="6093" spans="2:14" ht="15" hidden="1" x14ac:dyDescent="0.25">
      <c r="B6093" s="326" t="s">
        <v>20318</v>
      </c>
      <c r="C6093" s="326" t="s">
        <v>1268</v>
      </c>
      <c r="D6093" s="326" t="s">
        <v>6521</v>
      </c>
      <c r="E6093" s="326" t="s">
        <v>21966</v>
      </c>
      <c r="F6093" s="326" t="s">
        <v>2327</v>
      </c>
      <c r="G6093" s="326" t="s">
        <v>896</v>
      </c>
      <c r="H6093" s="326" t="s">
        <v>6249</v>
      </c>
      <c r="I6093" s="327">
        <v>0</v>
      </c>
      <c r="J6093" s="327">
        <v>0</v>
      </c>
      <c r="K6093" s="327">
        <v>0</v>
      </c>
      <c r="L6093" s="327">
        <v>0</v>
      </c>
      <c r="M6093" s="327">
        <v>0</v>
      </c>
      <c r="N6093" s="326" t="s">
        <v>7279</v>
      </c>
    </row>
    <row r="6094" spans="2:14" ht="15" hidden="1" x14ac:dyDescent="0.25">
      <c r="B6094" s="324" t="s">
        <v>20319</v>
      </c>
      <c r="C6094" s="324" t="s">
        <v>1268</v>
      </c>
      <c r="D6094" s="324" t="s">
        <v>6521</v>
      </c>
      <c r="E6094" s="324" t="s">
        <v>6787</v>
      </c>
      <c r="F6094" s="324" t="s">
        <v>2327</v>
      </c>
      <c r="G6094" s="324" t="s">
        <v>896</v>
      </c>
      <c r="H6094" s="324" t="s">
        <v>6249</v>
      </c>
      <c r="I6094" s="325">
        <v>0</v>
      </c>
      <c r="J6094" s="325">
        <v>0</v>
      </c>
      <c r="K6094" s="325">
        <v>0</v>
      </c>
      <c r="L6094" s="325">
        <v>0</v>
      </c>
      <c r="M6094" s="325">
        <v>0</v>
      </c>
      <c r="N6094" s="324" t="s">
        <v>7279</v>
      </c>
    </row>
    <row r="6095" spans="2:14" ht="15" hidden="1" x14ac:dyDescent="0.25">
      <c r="B6095" s="324" t="s">
        <v>20320</v>
      </c>
      <c r="C6095" s="324" t="s">
        <v>1268</v>
      </c>
      <c r="D6095" s="324" t="s">
        <v>6521</v>
      </c>
      <c r="E6095" s="324" t="s">
        <v>5940</v>
      </c>
      <c r="F6095" s="324" t="s">
        <v>2327</v>
      </c>
      <c r="G6095" s="324" t="s">
        <v>896</v>
      </c>
      <c r="H6095" s="324" t="s">
        <v>6249</v>
      </c>
      <c r="I6095" s="325">
        <v>0</v>
      </c>
      <c r="J6095" s="325">
        <v>0</v>
      </c>
      <c r="K6095" s="325">
        <v>0</v>
      </c>
      <c r="L6095" s="325">
        <v>0</v>
      </c>
      <c r="M6095" s="325">
        <v>0</v>
      </c>
      <c r="N6095" s="324" t="s">
        <v>7279</v>
      </c>
    </row>
    <row r="6096" spans="2:14" ht="15" hidden="1" x14ac:dyDescent="0.25">
      <c r="B6096" s="324" t="s">
        <v>20321</v>
      </c>
      <c r="C6096" s="324" t="s">
        <v>1268</v>
      </c>
      <c r="D6096" s="324" t="s">
        <v>6521</v>
      </c>
      <c r="E6096" s="324" t="s">
        <v>6273</v>
      </c>
      <c r="F6096" s="324" t="s">
        <v>2327</v>
      </c>
      <c r="G6096" s="324" t="s">
        <v>896</v>
      </c>
      <c r="H6096" s="324" t="s">
        <v>6249</v>
      </c>
      <c r="I6096" s="325">
        <v>0</v>
      </c>
      <c r="J6096" s="325">
        <v>0</v>
      </c>
      <c r="K6096" s="325">
        <v>0</v>
      </c>
      <c r="L6096" s="325">
        <v>0</v>
      </c>
      <c r="M6096" s="325">
        <v>0</v>
      </c>
      <c r="N6096" s="324" t="s">
        <v>7279</v>
      </c>
    </row>
    <row r="6097" spans="2:14" ht="15" hidden="1" x14ac:dyDescent="0.25">
      <c r="B6097" s="324" t="s">
        <v>20322</v>
      </c>
      <c r="C6097" s="324" t="s">
        <v>1268</v>
      </c>
      <c r="D6097" s="324" t="s">
        <v>6521</v>
      </c>
      <c r="E6097" s="324" t="s">
        <v>5944</v>
      </c>
      <c r="F6097" s="324" t="s">
        <v>2327</v>
      </c>
      <c r="G6097" s="324" t="s">
        <v>896</v>
      </c>
      <c r="H6097" s="324" t="s">
        <v>6249</v>
      </c>
      <c r="I6097" s="325">
        <v>0</v>
      </c>
      <c r="J6097" s="325">
        <v>0</v>
      </c>
      <c r="K6097" s="325">
        <v>0</v>
      </c>
      <c r="L6097" s="325">
        <v>0</v>
      </c>
      <c r="M6097" s="325">
        <v>0</v>
      </c>
      <c r="N6097" s="324" t="s">
        <v>7279</v>
      </c>
    </row>
    <row r="6098" spans="2:14" ht="15" hidden="1" x14ac:dyDescent="0.25">
      <c r="B6098" s="324" t="s">
        <v>20323</v>
      </c>
      <c r="C6098" s="324" t="s">
        <v>1268</v>
      </c>
      <c r="D6098" s="324" t="s">
        <v>6521</v>
      </c>
      <c r="E6098" s="324" t="s">
        <v>6557</v>
      </c>
      <c r="F6098" s="324" t="s">
        <v>2327</v>
      </c>
      <c r="G6098" s="324" t="s">
        <v>896</v>
      </c>
      <c r="H6098" s="324" t="s">
        <v>6249</v>
      </c>
      <c r="I6098" s="325">
        <v>0</v>
      </c>
      <c r="J6098" s="325">
        <v>0</v>
      </c>
      <c r="K6098" s="325">
        <v>0</v>
      </c>
      <c r="L6098" s="325">
        <v>0</v>
      </c>
      <c r="M6098" s="325">
        <v>0</v>
      </c>
      <c r="N6098" s="324" t="s">
        <v>7279</v>
      </c>
    </row>
    <row r="6099" spans="2:14" ht="15" hidden="1" x14ac:dyDescent="0.25">
      <c r="B6099" s="324" t="s">
        <v>20324</v>
      </c>
      <c r="C6099" s="324" t="s">
        <v>1268</v>
      </c>
      <c r="D6099" s="324" t="s">
        <v>6521</v>
      </c>
      <c r="E6099" s="324" t="s">
        <v>21779</v>
      </c>
      <c r="F6099" s="324" t="s">
        <v>2327</v>
      </c>
      <c r="G6099" s="324" t="s">
        <v>896</v>
      </c>
      <c r="H6099" s="324" t="s">
        <v>6249</v>
      </c>
      <c r="I6099" s="325">
        <v>0</v>
      </c>
      <c r="J6099" s="325">
        <v>0</v>
      </c>
      <c r="K6099" s="325">
        <v>0</v>
      </c>
      <c r="L6099" s="325">
        <v>0</v>
      </c>
      <c r="M6099" s="325">
        <v>0</v>
      </c>
      <c r="N6099" s="324" t="s">
        <v>7279</v>
      </c>
    </row>
    <row r="6100" spans="2:14" ht="15" hidden="1" x14ac:dyDescent="0.25">
      <c r="B6100" s="324" t="s">
        <v>20325</v>
      </c>
      <c r="C6100" s="324" t="s">
        <v>1268</v>
      </c>
      <c r="D6100" s="324" t="s">
        <v>6521</v>
      </c>
      <c r="E6100" s="324" t="s">
        <v>6547</v>
      </c>
      <c r="F6100" s="324" t="s">
        <v>2327</v>
      </c>
      <c r="G6100" s="324" t="s">
        <v>896</v>
      </c>
      <c r="H6100" s="324" t="s">
        <v>6249</v>
      </c>
      <c r="I6100" s="325">
        <v>0</v>
      </c>
      <c r="J6100" s="325">
        <v>0</v>
      </c>
      <c r="K6100" s="325">
        <v>0</v>
      </c>
      <c r="L6100" s="325">
        <v>0</v>
      </c>
      <c r="M6100" s="325">
        <v>0</v>
      </c>
      <c r="N6100" s="324" t="s">
        <v>7279</v>
      </c>
    </row>
    <row r="6101" spans="2:14" ht="15" hidden="1" x14ac:dyDescent="0.25">
      <c r="B6101" s="324" t="s">
        <v>20326</v>
      </c>
      <c r="C6101" s="324" t="s">
        <v>1268</v>
      </c>
      <c r="D6101" s="324" t="s">
        <v>6521</v>
      </c>
      <c r="E6101" s="324" t="s">
        <v>5947</v>
      </c>
      <c r="F6101" s="324" t="s">
        <v>801</v>
      </c>
      <c r="G6101" s="324" t="s">
        <v>896</v>
      </c>
      <c r="H6101" s="324" t="s">
        <v>6249</v>
      </c>
      <c r="I6101" s="325">
        <v>0</v>
      </c>
      <c r="J6101" s="325">
        <v>0</v>
      </c>
      <c r="K6101" s="325">
        <v>0</v>
      </c>
      <c r="L6101" s="325">
        <v>0</v>
      </c>
      <c r="M6101" s="325">
        <v>0</v>
      </c>
      <c r="N6101" s="324" t="s">
        <v>7279</v>
      </c>
    </row>
    <row r="6102" spans="2:14" ht="15" hidden="1" x14ac:dyDescent="0.25">
      <c r="B6102" s="324" t="s">
        <v>20327</v>
      </c>
      <c r="C6102" s="324" t="s">
        <v>1268</v>
      </c>
      <c r="D6102" s="324" t="s">
        <v>6521</v>
      </c>
      <c r="E6102" s="324" t="s">
        <v>5425</v>
      </c>
      <c r="F6102" s="324" t="s">
        <v>801</v>
      </c>
      <c r="G6102" s="324" t="s">
        <v>896</v>
      </c>
      <c r="H6102" s="324" t="s">
        <v>6249</v>
      </c>
      <c r="I6102" s="325">
        <v>0</v>
      </c>
      <c r="J6102" s="325">
        <v>0</v>
      </c>
      <c r="K6102" s="325">
        <v>0</v>
      </c>
      <c r="L6102" s="325">
        <v>0</v>
      </c>
      <c r="M6102" s="325">
        <v>0</v>
      </c>
      <c r="N6102" s="324" t="s">
        <v>7279</v>
      </c>
    </row>
    <row r="6103" spans="2:14" ht="15" hidden="1" x14ac:dyDescent="0.25">
      <c r="B6103" s="324" t="s">
        <v>20328</v>
      </c>
      <c r="C6103" s="324" t="s">
        <v>1268</v>
      </c>
      <c r="D6103" s="324" t="s">
        <v>6521</v>
      </c>
      <c r="E6103" s="324" t="s">
        <v>3281</v>
      </c>
      <c r="F6103" s="324" t="s">
        <v>801</v>
      </c>
      <c r="G6103" s="324" t="s">
        <v>896</v>
      </c>
      <c r="H6103" s="324" t="s">
        <v>6249</v>
      </c>
      <c r="I6103" s="325">
        <v>0</v>
      </c>
      <c r="J6103" s="325">
        <v>0</v>
      </c>
      <c r="K6103" s="325">
        <v>0</v>
      </c>
      <c r="L6103" s="325">
        <v>0</v>
      </c>
      <c r="M6103" s="325">
        <v>0</v>
      </c>
      <c r="N6103" s="324" t="s">
        <v>7279</v>
      </c>
    </row>
    <row r="6104" spans="2:14" ht="15" hidden="1" x14ac:dyDescent="0.25">
      <c r="B6104" s="326" t="s">
        <v>20329</v>
      </c>
      <c r="C6104" s="326" t="s">
        <v>1268</v>
      </c>
      <c r="D6104" s="326" t="s">
        <v>6521</v>
      </c>
      <c r="E6104" s="326" t="s">
        <v>20330</v>
      </c>
      <c r="F6104" s="326" t="s">
        <v>801</v>
      </c>
      <c r="G6104" s="326" t="s">
        <v>896</v>
      </c>
      <c r="H6104" s="326" t="s">
        <v>6249</v>
      </c>
      <c r="I6104" s="327">
        <v>0</v>
      </c>
      <c r="J6104" s="327">
        <v>0</v>
      </c>
      <c r="K6104" s="327">
        <v>0</v>
      </c>
      <c r="L6104" s="327">
        <v>0</v>
      </c>
      <c r="M6104" s="327">
        <v>0</v>
      </c>
      <c r="N6104" s="326" t="s">
        <v>7279</v>
      </c>
    </row>
    <row r="6105" spans="2:14" ht="15" hidden="1" x14ac:dyDescent="0.25">
      <c r="B6105" s="326" t="s">
        <v>20331</v>
      </c>
      <c r="C6105" s="326" t="s">
        <v>1268</v>
      </c>
      <c r="D6105" s="326" t="s">
        <v>6521</v>
      </c>
      <c r="E6105" s="326" t="s">
        <v>3082</v>
      </c>
      <c r="F6105" s="326" t="s">
        <v>2327</v>
      </c>
      <c r="G6105" s="326" t="s">
        <v>896</v>
      </c>
      <c r="H6105" s="326" t="s">
        <v>6249</v>
      </c>
      <c r="I6105" s="327">
        <v>0</v>
      </c>
      <c r="J6105" s="327">
        <v>0</v>
      </c>
      <c r="K6105" s="327">
        <v>0</v>
      </c>
      <c r="L6105" s="327">
        <v>0</v>
      </c>
      <c r="M6105" s="327">
        <v>0</v>
      </c>
      <c r="N6105" s="326" t="s">
        <v>7279</v>
      </c>
    </row>
    <row r="6106" spans="2:14" ht="15" hidden="1" x14ac:dyDescent="0.25">
      <c r="B6106" s="326" t="s">
        <v>20332</v>
      </c>
      <c r="C6106" s="326" t="s">
        <v>1268</v>
      </c>
      <c r="D6106" s="326" t="s">
        <v>6521</v>
      </c>
      <c r="E6106" s="326" t="s">
        <v>3794</v>
      </c>
      <c r="F6106" s="326" t="s">
        <v>1226</v>
      </c>
      <c r="G6106" s="326" t="s">
        <v>896</v>
      </c>
      <c r="H6106" s="326" t="s">
        <v>6249</v>
      </c>
      <c r="I6106" s="327">
        <v>0</v>
      </c>
      <c r="J6106" s="327">
        <v>0</v>
      </c>
      <c r="K6106" s="327">
        <v>0</v>
      </c>
      <c r="L6106" s="327">
        <v>0</v>
      </c>
      <c r="M6106" s="327">
        <v>0</v>
      </c>
      <c r="N6106" s="326" t="s">
        <v>7279</v>
      </c>
    </row>
    <row r="6107" spans="2:14" ht="15" hidden="1" x14ac:dyDescent="0.25">
      <c r="B6107" s="326" t="s">
        <v>20333</v>
      </c>
      <c r="C6107" s="326" t="s">
        <v>1268</v>
      </c>
      <c r="D6107" s="326" t="s">
        <v>6521</v>
      </c>
      <c r="E6107" s="326" t="s">
        <v>21967</v>
      </c>
      <c r="F6107" s="326" t="s">
        <v>2327</v>
      </c>
      <c r="G6107" s="326" t="s">
        <v>896</v>
      </c>
      <c r="H6107" s="326" t="s">
        <v>6249</v>
      </c>
      <c r="I6107" s="327">
        <v>0</v>
      </c>
      <c r="J6107" s="327">
        <v>0</v>
      </c>
      <c r="K6107" s="327">
        <v>0</v>
      </c>
      <c r="L6107" s="327">
        <v>0</v>
      </c>
      <c r="M6107" s="327">
        <v>0</v>
      </c>
      <c r="N6107" s="326" t="s">
        <v>7279</v>
      </c>
    </row>
    <row r="6108" spans="2:14" ht="15" hidden="1" x14ac:dyDescent="0.25">
      <c r="B6108" s="324" t="s">
        <v>20334</v>
      </c>
      <c r="C6108" s="324" t="s">
        <v>1268</v>
      </c>
      <c r="D6108" s="324" t="s">
        <v>6521</v>
      </c>
      <c r="E6108" s="324" t="s">
        <v>3293</v>
      </c>
      <c r="F6108" s="324" t="s">
        <v>801</v>
      </c>
      <c r="G6108" s="324" t="s">
        <v>896</v>
      </c>
      <c r="H6108" s="324" t="s">
        <v>6249</v>
      </c>
      <c r="I6108" s="325">
        <v>0</v>
      </c>
      <c r="J6108" s="325">
        <v>0</v>
      </c>
      <c r="K6108" s="325">
        <v>0</v>
      </c>
      <c r="L6108" s="325">
        <v>0</v>
      </c>
      <c r="M6108" s="325">
        <v>0</v>
      </c>
      <c r="N6108" s="324" t="s">
        <v>7279</v>
      </c>
    </row>
    <row r="6109" spans="2:14" ht="15" hidden="1" x14ac:dyDescent="0.25">
      <c r="B6109" s="324" t="s">
        <v>20335</v>
      </c>
      <c r="C6109" s="324" t="s">
        <v>1268</v>
      </c>
      <c r="D6109" s="324" t="s">
        <v>6521</v>
      </c>
      <c r="E6109" s="324" t="s">
        <v>3301</v>
      </c>
      <c r="F6109" s="324" t="s">
        <v>801</v>
      </c>
      <c r="G6109" s="324" t="s">
        <v>896</v>
      </c>
      <c r="H6109" s="324" t="s">
        <v>6249</v>
      </c>
      <c r="I6109" s="325">
        <v>0</v>
      </c>
      <c r="J6109" s="325">
        <v>0</v>
      </c>
      <c r="K6109" s="325">
        <v>0</v>
      </c>
      <c r="L6109" s="325">
        <v>0</v>
      </c>
      <c r="M6109" s="325">
        <v>0</v>
      </c>
      <c r="N6109" s="324" t="s">
        <v>7279</v>
      </c>
    </row>
    <row r="6110" spans="2:14" ht="15" hidden="1" x14ac:dyDescent="0.25">
      <c r="B6110" s="324" t="s">
        <v>20336</v>
      </c>
      <c r="C6110" s="324" t="s">
        <v>1268</v>
      </c>
      <c r="D6110" s="324" t="s">
        <v>6521</v>
      </c>
      <c r="E6110" s="324" t="s">
        <v>8047</v>
      </c>
      <c r="F6110" s="324" t="s">
        <v>801</v>
      </c>
      <c r="G6110" s="324" t="s">
        <v>896</v>
      </c>
      <c r="H6110" s="324" t="s">
        <v>6249</v>
      </c>
      <c r="I6110" s="325">
        <v>0</v>
      </c>
      <c r="J6110" s="325">
        <v>0</v>
      </c>
      <c r="K6110" s="325">
        <v>0</v>
      </c>
      <c r="L6110" s="325">
        <v>0</v>
      </c>
      <c r="M6110" s="325">
        <v>0</v>
      </c>
      <c r="N6110" s="324" t="s">
        <v>7279</v>
      </c>
    </row>
    <row r="6111" spans="2:14" ht="15" hidden="1" x14ac:dyDescent="0.25">
      <c r="B6111" s="324" t="s">
        <v>20337</v>
      </c>
      <c r="C6111" s="324" t="s">
        <v>1268</v>
      </c>
      <c r="D6111" s="324" t="s">
        <v>6521</v>
      </c>
      <c r="E6111" s="324" t="s">
        <v>2900</v>
      </c>
      <c r="F6111" s="324" t="s">
        <v>801</v>
      </c>
      <c r="G6111" s="324" t="s">
        <v>896</v>
      </c>
      <c r="H6111" s="324" t="s">
        <v>6249</v>
      </c>
      <c r="I6111" s="325">
        <v>0</v>
      </c>
      <c r="J6111" s="325">
        <v>0</v>
      </c>
      <c r="K6111" s="325">
        <v>0</v>
      </c>
      <c r="L6111" s="325">
        <v>0</v>
      </c>
      <c r="M6111" s="325">
        <v>0</v>
      </c>
      <c r="N6111" s="324" t="s">
        <v>7279</v>
      </c>
    </row>
    <row r="6112" spans="2:14" ht="15" hidden="1" x14ac:dyDescent="0.25">
      <c r="B6112" s="326" t="s">
        <v>20338</v>
      </c>
      <c r="C6112" s="326" t="s">
        <v>1268</v>
      </c>
      <c r="D6112" s="326" t="s">
        <v>6521</v>
      </c>
      <c r="E6112" s="326" t="s">
        <v>4332</v>
      </c>
      <c r="F6112" s="326" t="s">
        <v>801</v>
      </c>
      <c r="G6112" s="326" t="s">
        <v>896</v>
      </c>
      <c r="H6112" s="326" t="s">
        <v>6249</v>
      </c>
      <c r="I6112" s="327">
        <v>0</v>
      </c>
      <c r="J6112" s="327">
        <v>0</v>
      </c>
      <c r="K6112" s="327">
        <v>0</v>
      </c>
      <c r="L6112" s="327">
        <v>0</v>
      </c>
      <c r="M6112" s="327">
        <v>0</v>
      </c>
      <c r="N6112" s="326" t="s">
        <v>7279</v>
      </c>
    </row>
    <row r="6113" spans="2:14" ht="15" hidden="1" x14ac:dyDescent="0.25">
      <c r="B6113" s="326" t="s">
        <v>20339</v>
      </c>
      <c r="C6113" s="326" t="s">
        <v>1268</v>
      </c>
      <c r="D6113" s="326" t="s">
        <v>6521</v>
      </c>
      <c r="E6113" s="326" t="s">
        <v>6545</v>
      </c>
      <c r="F6113" s="326" t="s">
        <v>801</v>
      </c>
      <c r="G6113" s="326" t="s">
        <v>896</v>
      </c>
      <c r="H6113" s="326" t="s">
        <v>6249</v>
      </c>
      <c r="I6113" s="327">
        <v>0</v>
      </c>
      <c r="J6113" s="327">
        <v>0</v>
      </c>
      <c r="K6113" s="327">
        <v>0</v>
      </c>
      <c r="L6113" s="327">
        <v>0</v>
      </c>
      <c r="M6113" s="327">
        <v>0</v>
      </c>
      <c r="N6113" s="326" t="s">
        <v>7279</v>
      </c>
    </row>
    <row r="6114" spans="2:14" ht="15" hidden="1" x14ac:dyDescent="0.25">
      <c r="B6114" s="324" t="s">
        <v>20340</v>
      </c>
      <c r="C6114" s="324" t="s">
        <v>1268</v>
      </c>
      <c r="D6114" s="324" t="s">
        <v>6521</v>
      </c>
      <c r="E6114" s="324" t="s">
        <v>6487</v>
      </c>
      <c r="F6114" s="324" t="s">
        <v>801</v>
      </c>
      <c r="G6114" s="324" t="s">
        <v>896</v>
      </c>
      <c r="H6114" s="324" t="s">
        <v>6249</v>
      </c>
      <c r="I6114" s="325">
        <v>0</v>
      </c>
      <c r="J6114" s="325">
        <v>0</v>
      </c>
      <c r="K6114" s="325">
        <v>0</v>
      </c>
      <c r="L6114" s="325">
        <v>0</v>
      </c>
      <c r="M6114" s="325">
        <v>0</v>
      </c>
      <c r="N6114" s="324" t="s">
        <v>7279</v>
      </c>
    </row>
    <row r="6115" spans="2:14" ht="15" hidden="1" x14ac:dyDescent="0.25">
      <c r="B6115" s="324" t="s">
        <v>20341</v>
      </c>
      <c r="C6115" s="324" t="s">
        <v>1268</v>
      </c>
      <c r="D6115" s="324" t="s">
        <v>6521</v>
      </c>
      <c r="E6115" s="324" t="s">
        <v>2451</v>
      </c>
      <c r="F6115" s="324" t="s">
        <v>801</v>
      </c>
      <c r="G6115" s="324" t="s">
        <v>896</v>
      </c>
      <c r="H6115" s="324" t="s">
        <v>6249</v>
      </c>
      <c r="I6115" s="325">
        <v>0</v>
      </c>
      <c r="J6115" s="325">
        <v>0</v>
      </c>
      <c r="K6115" s="325">
        <v>0</v>
      </c>
      <c r="L6115" s="325">
        <v>0</v>
      </c>
      <c r="M6115" s="325">
        <v>0</v>
      </c>
      <c r="N6115" s="324" t="s">
        <v>7279</v>
      </c>
    </row>
    <row r="6116" spans="2:14" ht="15" hidden="1" x14ac:dyDescent="0.25">
      <c r="B6116" s="324" t="s">
        <v>20342</v>
      </c>
      <c r="C6116" s="324" t="s">
        <v>1268</v>
      </c>
      <c r="D6116" s="324" t="s">
        <v>6521</v>
      </c>
      <c r="E6116" s="324" t="s">
        <v>21968</v>
      </c>
      <c r="F6116" s="324" t="s">
        <v>2327</v>
      </c>
      <c r="G6116" s="324" t="s">
        <v>896</v>
      </c>
      <c r="H6116" s="324" t="s">
        <v>6249</v>
      </c>
      <c r="I6116" s="325">
        <v>0</v>
      </c>
      <c r="J6116" s="325">
        <v>0</v>
      </c>
      <c r="K6116" s="325">
        <v>0</v>
      </c>
      <c r="L6116" s="325">
        <v>0</v>
      </c>
      <c r="M6116" s="325">
        <v>0</v>
      </c>
      <c r="N6116" s="324" t="s">
        <v>7279</v>
      </c>
    </row>
    <row r="6117" spans="2:14" ht="15" hidden="1" x14ac:dyDescent="0.25">
      <c r="B6117" s="324" t="s">
        <v>20343</v>
      </c>
      <c r="C6117" s="324" t="s">
        <v>1268</v>
      </c>
      <c r="D6117" s="324" t="s">
        <v>6521</v>
      </c>
      <c r="E6117" s="324" t="s">
        <v>6265</v>
      </c>
      <c r="F6117" s="324" t="s">
        <v>2327</v>
      </c>
      <c r="G6117" s="324" t="s">
        <v>896</v>
      </c>
      <c r="H6117" s="324" t="s">
        <v>6249</v>
      </c>
      <c r="I6117" s="325">
        <v>0</v>
      </c>
      <c r="J6117" s="325">
        <v>0</v>
      </c>
      <c r="K6117" s="325">
        <v>0</v>
      </c>
      <c r="L6117" s="325">
        <v>0</v>
      </c>
      <c r="M6117" s="325">
        <v>0</v>
      </c>
      <c r="N6117" s="324" t="s">
        <v>7279</v>
      </c>
    </row>
    <row r="6118" spans="2:14" ht="15" hidden="1" x14ac:dyDescent="0.25">
      <c r="B6118" s="324" t="s">
        <v>20344</v>
      </c>
      <c r="C6118" s="324" t="s">
        <v>1268</v>
      </c>
      <c r="D6118" s="324" t="s">
        <v>6521</v>
      </c>
      <c r="E6118" s="324" t="s">
        <v>3321</v>
      </c>
      <c r="F6118" s="324" t="s">
        <v>2327</v>
      </c>
      <c r="G6118" s="324" t="s">
        <v>896</v>
      </c>
      <c r="H6118" s="324" t="s">
        <v>6249</v>
      </c>
      <c r="I6118" s="325">
        <v>0</v>
      </c>
      <c r="J6118" s="325">
        <v>0</v>
      </c>
      <c r="K6118" s="325">
        <v>0</v>
      </c>
      <c r="L6118" s="325">
        <v>0</v>
      </c>
      <c r="M6118" s="325">
        <v>0</v>
      </c>
      <c r="N6118" s="324" t="s">
        <v>7279</v>
      </c>
    </row>
    <row r="6119" spans="2:14" ht="15" hidden="1" x14ac:dyDescent="0.25">
      <c r="B6119" s="326" t="s">
        <v>20345</v>
      </c>
      <c r="C6119" s="326" t="s">
        <v>1268</v>
      </c>
      <c r="D6119" s="326" t="s">
        <v>6521</v>
      </c>
      <c r="E6119" s="326" t="s">
        <v>3041</v>
      </c>
      <c r="F6119" s="326" t="s">
        <v>801</v>
      </c>
      <c r="G6119" s="326" t="s">
        <v>896</v>
      </c>
      <c r="H6119" s="326" t="s">
        <v>6249</v>
      </c>
      <c r="I6119" s="327">
        <v>0</v>
      </c>
      <c r="J6119" s="327">
        <v>0</v>
      </c>
      <c r="K6119" s="327">
        <v>0</v>
      </c>
      <c r="L6119" s="327">
        <v>0</v>
      </c>
      <c r="M6119" s="327">
        <v>0</v>
      </c>
      <c r="N6119" s="326" t="s">
        <v>7279</v>
      </c>
    </row>
    <row r="6120" spans="2:14" ht="15" hidden="1" x14ac:dyDescent="0.25">
      <c r="B6120" s="324" t="s">
        <v>20346</v>
      </c>
      <c r="C6120" s="324" t="s">
        <v>1268</v>
      </c>
      <c r="D6120" s="324" t="s">
        <v>6521</v>
      </c>
      <c r="E6120" s="324" t="s">
        <v>3328</v>
      </c>
      <c r="F6120" s="324" t="s">
        <v>801</v>
      </c>
      <c r="G6120" s="324" t="s">
        <v>896</v>
      </c>
      <c r="H6120" s="324" t="s">
        <v>6249</v>
      </c>
      <c r="I6120" s="325">
        <v>0</v>
      </c>
      <c r="J6120" s="325">
        <v>0</v>
      </c>
      <c r="K6120" s="325">
        <v>0</v>
      </c>
      <c r="L6120" s="325">
        <v>0</v>
      </c>
      <c r="M6120" s="325">
        <v>0</v>
      </c>
      <c r="N6120" s="324" t="s">
        <v>7279</v>
      </c>
    </row>
    <row r="6121" spans="2:14" ht="15" hidden="1" x14ac:dyDescent="0.25">
      <c r="B6121" s="324" t="s">
        <v>20347</v>
      </c>
      <c r="C6121" s="324" t="s">
        <v>1268</v>
      </c>
      <c r="D6121" s="324" t="s">
        <v>6521</v>
      </c>
      <c r="E6121" s="324" t="s">
        <v>6790</v>
      </c>
      <c r="F6121" s="324" t="s">
        <v>801</v>
      </c>
      <c r="G6121" s="324" t="s">
        <v>896</v>
      </c>
      <c r="H6121" s="324" t="s">
        <v>6249</v>
      </c>
      <c r="I6121" s="325">
        <v>0</v>
      </c>
      <c r="J6121" s="325">
        <v>0</v>
      </c>
      <c r="K6121" s="325">
        <v>0</v>
      </c>
      <c r="L6121" s="325">
        <v>0</v>
      </c>
      <c r="M6121" s="325">
        <v>0</v>
      </c>
      <c r="N6121" s="324" t="s">
        <v>7279</v>
      </c>
    </row>
    <row r="6122" spans="2:14" ht="15" hidden="1" x14ac:dyDescent="0.25">
      <c r="B6122" s="324" t="s">
        <v>20348</v>
      </c>
      <c r="C6122" s="324" t="s">
        <v>1268</v>
      </c>
      <c r="D6122" s="324" t="s">
        <v>6521</v>
      </c>
      <c r="E6122" s="324" t="s">
        <v>6374</v>
      </c>
      <c r="F6122" s="324" t="s">
        <v>801</v>
      </c>
      <c r="G6122" s="324" t="s">
        <v>896</v>
      </c>
      <c r="H6122" s="324" t="s">
        <v>6249</v>
      </c>
      <c r="I6122" s="325">
        <v>0</v>
      </c>
      <c r="J6122" s="325">
        <v>0</v>
      </c>
      <c r="K6122" s="325">
        <v>0</v>
      </c>
      <c r="L6122" s="325">
        <v>0</v>
      </c>
      <c r="M6122" s="325">
        <v>0</v>
      </c>
      <c r="N6122" s="324" t="s">
        <v>7279</v>
      </c>
    </row>
    <row r="6123" spans="2:14" ht="15" hidden="1" x14ac:dyDescent="0.25">
      <c r="B6123" s="324" t="s">
        <v>20349</v>
      </c>
      <c r="C6123" s="324" t="s">
        <v>1268</v>
      </c>
      <c r="D6123" s="324" t="s">
        <v>6521</v>
      </c>
      <c r="E6123" s="324" t="s">
        <v>20350</v>
      </c>
      <c r="F6123" s="324" t="s">
        <v>801</v>
      </c>
      <c r="G6123" s="324" t="s">
        <v>896</v>
      </c>
      <c r="H6123" s="324" t="s">
        <v>6249</v>
      </c>
      <c r="I6123" s="325">
        <v>0</v>
      </c>
      <c r="J6123" s="325">
        <v>0</v>
      </c>
      <c r="K6123" s="325">
        <v>0</v>
      </c>
      <c r="L6123" s="325">
        <v>0</v>
      </c>
      <c r="M6123" s="325">
        <v>0</v>
      </c>
      <c r="N6123" s="324" t="s">
        <v>7279</v>
      </c>
    </row>
    <row r="6124" spans="2:14" ht="15" hidden="1" x14ac:dyDescent="0.25">
      <c r="B6124" s="324" t="s">
        <v>20351</v>
      </c>
      <c r="C6124" s="324" t="s">
        <v>1268</v>
      </c>
      <c r="D6124" s="324" t="s">
        <v>6521</v>
      </c>
      <c r="E6124" s="324" t="s">
        <v>12938</v>
      </c>
      <c r="F6124" s="324" t="s">
        <v>801</v>
      </c>
      <c r="G6124" s="324" t="s">
        <v>896</v>
      </c>
      <c r="H6124" s="324" t="s">
        <v>6249</v>
      </c>
      <c r="I6124" s="325">
        <v>0</v>
      </c>
      <c r="J6124" s="325">
        <v>0</v>
      </c>
      <c r="K6124" s="325">
        <v>0</v>
      </c>
      <c r="L6124" s="325">
        <v>0</v>
      </c>
      <c r="M6124" s="325">
        <v>0</v>
      </c>
      <c r="N6124" s="324" t="s">
        <v>7279</v>
      </c>
    </row>
    <row r="6125" spans="2:14" ht="15" hidden="1" x14ac:dyDescent="0.25">
      <c r="B6125" s="324" t="s">
        <v>20352</v>
      </c>
      <c r="C6125" s="324" t="s">
        <v>1268</v>
      </c>
      <c r="D6125" s="324" t="s">
        <v>6521</v>
      </c>
      <c r="E6125" s="324" t="s">
        <v>3532</v>
      </c>
      <c r="F6125" s="324" t="s">
        <v>2327</v>
      </c>
      <c r="G6125" s="324" t="s">
        <v>896</v>
      </c>
      <c r="H6125" s="324" t="s">
        <v>6249</v>
      </c>
      <c r="I6125" s="325">
        <v>0</v>
      </c>
      <c r="J6125" s="325">
        <v>0</v>
      </c>
      <c r="K6125" s="325">
        <v>0</v>
      </c>
      <c r="L6125" s="325">
        <v>0</v>
      </c>
      <c r="M6125" s="325">
        <v>0</v>
      </c>
      <c r="N6125" s="324" t="s">
        <v>7279</v>
      </c>
    </row>
    <row r="6126" spans="2:14" ht="15" hidden="1" x14ac:dyDescent="0.25">
      <c r="B6126" s="326" t="s">
        <v>20353</v>
      </c>
      <c r="C6126" s="326" t="s">
        <v>1268</v>
      </c>
      <c r="D6126" s="326" t="s">
        <v>6521</v>
      </c>
      <c r="E6126" s="326" t="s">
        <v>5432</v>
      </c>
      <c r="F6126" s="326" t="s">
        <v>1226</v>
      </c>
      <c r="G6126" s="326" t="s">
        <v>896</v>
      </c>
      <c r="H6126" s="326" t="s">
        <v>6249</v>
      </c>
      <c r="I6126" s="327">
        <v>0</v>
      </c>
      <c r="J6126" s="327">
        <v>0</v>
      </c>
      <c r="K6126" s="327">
        <v>0</v>
      </c>
      <c r="L6126" s="327">
        <v>0</v>
      </c>
      <c r="M6126" s="327">
        <v>0</v>
      </c>
      <c r="N6126" s="326" t="s">
        <v>7279</v>
      </c>
    </row>
    <row r="6127" spans="2:14" ht="15" hidden="1" x14ac:dyDescent="0.25">
      <c r="B6127" s="326" t="s">
        <v>20354</v>
      </c>
      <c r="C6127" s="326" t="s">
        <v>1268</v>
      </c>
      <c r="D6127" s="326" t="s">
        <v>6521</v>
      </c>
      <c r="E6127" s="326" t="s">
        <v>20355</v>
      </c>
      <c r="F6127" s="326" t="s">
        <v>1226</v>
      </c>
      <c r="G6127" s="326" t="s">
        <v>896</v>
      </c>
      <c r="H6127" s="326" t="s">
        <v>6249</v>
      </c>
      <c r="I6127" s="327">
        <v>0</v>
      </c>
      <c r="J6127" s="327">
        <v>0</v>
      </c>
      <c r="K6127" s="327">
        <v>0</v>
      </c>
      <c r="L6127" s="327">
        <v>0</v>
      </c>
      <c r="M6127" s="327">
        <v>0</v>
      </c>
      <c r="N6127" s="326" t="s">
        <v>7279</v>
      </c>
    </row>
    <row r="6128" spans="2:14" ht="15" hidden="1" x14ac:dyDescent="0.25">
      <c r="B6128" s="324" t="s">
        <v>20356</v>
      </c>
      <c r="C6128" s="324" t="s">
        <v>1268</v>
      </c>
      <c r="D6128" s="324" t="s">
        <v>6521</v>
      </c>
      <c r="E6128" s="324" t="s">
        <v>12939</v>
      </c>
      <c r="F6128" s="324" t="s">
        <v>801</v>
      </c>
      <c r="G6128" s="324" t="s">
        <v>896</v>
      </c>
      <c r="H6128" s="324" t="s">
        <v>6249</v>
      </c>
      <c r="I6128" s="325">
        <v>0</v>
      </c>
      <c r="J6128" s="325">
        <v>0</v>
      </c>
      <c r="K6128" s="325">
        <v>0</v>
      </c>
      <c r="L6128" s="325">
        <v>0</v>
      </c>
      <c r="M6128" s="325">
        <v>0</v>
      </c>
      <c r="N6128" s="324" t="s">
        <v>7279</v>
      </c>
    </row>
    <row r="6129" spans="2:14" ht="15" hidden="1" x14ac:dyDescent="0.25">
      <c r="B6129" s="326" t="s">
        <v>20357</v>
      </c>
      <c r="C6129" s="326" t="s">
        <v>1268</v>
      </c>
      <c r="D6129" s="326" t="s">
        <v>6521</v>
      </c>
      <c r="E6129" s="326" t="s">
        <v>4061</v>
      </c>
      <c r="F6129" s="326" t="s">
        <v>801</v>
      </c>
      <c r="G6129" s="326" t="s">
        <v>896</v>
      </c>
      <c r="H6129" s="326" t="s">
        <v>6249</v>
      </c>
      <c r="I6129" s="327">
        <v>0</v>
      </c>
      <c r="J6129" s="327">
        <v>0</v>
      </c>
      <c r="K6129" s="327">
        <v>0</v>
      </c>
      <c r="L6129" s="327">
        <v>0</v>
      </c>
      <c r="M6129" s="327">
        <v>0</v>
      </c>
      <c r="N6129" s="326" t="s">
        <v>7279</v>
      </c>
    </row>
    <row r="6130" spans="2:14" ht="15" hidden="1" x14ac:dyDescent="0.25">
      <c r="B6130" s="324" t="s">
        <v>20358</v>
      </c>
      <c r="C6130" s="324" t="s">
        <v>1268</v>
      </c>
      <c r="D6130" s="324" t="s">
        <v>6521</v>
      </c>
      <c r="E6130" s="324" t="s">
        <v>4063</v>
      </c>
      <c r="F6130" s="324" t="s">
        <v>1226</v>
      </c>
      <c r="G6130" s="324" t="s">
        <v>896</v>
      </c>
      <c r="H6130" s="324" t="s">
        <v>6249</v>
      </c>
      <c r="I6130" s="325">
        <v>0</v>
      </c>
      <c r="J6130" s="325">
        <v>0</v>
      </c>
      <c r="K6130" s="325">
        <v>0</v>
      </c>
      <c r="L6130" s="325">
        <v>0</v>
      </c>
      <c r="M6130" s="325">
        <v>0</v>
      </c>
      <c r="N6130" s="324" t="s">
        <v>7279</v>
      </c>
    </row>
    <row r="6131" spans="2:14" ht="15" hidden="1" x14ac:dyDescent="0.25">
      <c r="B6131" s="324" t="s">
        <v>20359</v>
      </c>
      <c r="C6131" s="324" t="s">
        <v>1268</v>
      </c>
      <c r="D6131" s="324" t="s">
        <v>6521</v>
      </c>
      <c r="E6131" s="324" t="s">
        <v>4066</v>
      </c>
      <c r="F6131" s="324" t="s">
        <v>2327</v>
      </c>
      <c r="G6131" s="324" t="s">
        <v>896</v>
      </c>
      <c r="H6131" s="324" t="s">
        <v>6249</v>
      </c>
      <c r="I6131" s="325">
        <v>0</v>
      </c>
      <c r="J6131" s="325">
        <v>0</v>
      </c>
      <c r="K6131" s="325">
        <v>0</v>
      </c>
      <c r="L6131" s="325">
        <v>0</v>
      </c>
      <c r="M6131" s="325">
        <v>0</v>
      </c>
      <c r="N6131" s="324" t="s">
        <v>7279</v>
      </c>
    </row>
    <row r="6132" spans="2:14" ht="15" hidden="1" x14ac:dyDescent="0.25">
      <c r="B6132" s="326" t="s">
        <v>20360</v>
      </c>
      <c r="C6132" s="326" t="s">
        <v>1268</v>
      </c>
      <c r="D6132" s="326" t="s">
        <v>6521</v>
      </c>
      <c r="E6132" s="326" t="s">
        <v>4068</v>
      </c>
      <c r="F6132" s="326" t="s">
        <v>801</v>
      </c>
      <c r="G6132" s="326" t="s">
        <v>896</v>
      </c>
      <c r="H6132" s="326" t="s">
        <v>6249</v>
      </c>
      <c r="I6132" s="327">
        <v>0</v>
      </c>
      <c r="J6132" s="327">
        <v>0</v>
      </c>
      <c r="K6132" s="327">
        <v>0</v>
      </c>
      <c r="L6132" s="327">
        <v>0</v>
      </c>
      <c r="M6132" s="327">
        <v>0</v>
      </c>
      <c r="N6132" s="326" t="s">
        <v>7279</v>
      </c>
    </row>
    <row r="6133" spans="2:14" ht="15" hidden="1" x14ac:dyDescent="0.25">
      <c r="B6133" s="326" t="s">
        <v>20361</v>
      </c>
      <c r="C6133" s="326" t="s">
        <v>1268</v>
      </c>
      <c r="D6133" s="326" t="s">
        <v>6521</v>
      </c>
      <c r="E6133" s="326" t="s">
        <v>2687</v>
      </c>
      <c r="F6133" s="326" t="s">
        <v>2327</v>
      </c>
      <c r="G6133" s="326" t="s">
        <v>896</v>
      </c>
      <c r="H6133" s="326" t="s">
        <v>6249</v>
      </c>
      <c r="I6133" s="327">
        <v>0</v>
      </c>
      <c r="J6133" s="327">
        <v>0</v>
      </c>
      <c r="K6133" s="327">
        <v>0</v>
      </c>
      <c r="L6133" s="327">
        <v>0</v>
      </c>
      <c r="M6133" s="327">
        <v>0</v>
      </c>
      <c r="N6133" s="326" t="s">
        <v>7279</v>
      </c>
    </row>
    <row r="6134" spans="2:14" ht="15" hidden="1" x14ac:dyDescent="0.25">
      <c r="B6134" s="326" t="s">
        <v>20362</v>
      </c>
      <c r="C6134" s="326" t="s">
        <v>1268</v>
      </c>
      <c r="D6134" s="326" t="s">
        <v>6521</v>
      </c>
      <c r="E6134" s="326" t="s">
        <v>5830</v>
      </c>
      <c r="F6134" s="326" t="s">
        <v>801</v>
      </c>
      <c r="G6134" s="326" t="s">
        <v>896</v>
      </c>
      <c r="H6134" s="326" t="s">
        <v>6249</v>
      </c>
      <c r="I6134" s="327">
        <v>0</v>
      </c>
      <c r="J6134" s="327">
        <v>0</v>
      </c>
      <c r="K6134" s="327">
        <v>0</v>
      </c>
      <c r="L6134" s="327">
        <v>0</v>
      </c>
      <c r="M6134" s="327">
        <v>0</v>
      </c>
      <c r="N6134" s="326" t="s">
        <v>7279</v>
      </c>
    </row>
    <row r="6135" spans="2:14" ht="15" hidden="1" x14ac:dyDescent="0.25">
      <c r="B6135" s="326" t="s">
        <v>20363</v>
      </c>
      <c r="C6135" s="326" t="s">
        <v>1268</v>
      </c>
      <c r="D6135" s="326" t="s">
        <v>6521</v>
      </c>
      <c r="E6135" s="326" t="s">
        <v>4409</v>
      </c>
      <c r="F6135" s="326" t="s">
        <v>801</v>
      </c>
      <c r="G6135" s="326" t="s">
        <v>896</v>
      </c>
      <c r="H6135" s="326" t="s">
        <v>6249</v>
      </c>
      <c r="I6135" s="327">
        <v>0</v>
      </c>
      <c r="J6135" s="327">
        <v>0</v>
      </c>
      <c r="K6135" s="327">
        <v>0</v>
      </c>
      <c r="L6135" s="327">
        <v>0</v>
      </c>
      <c r="M6135" s="327">
        <v>0</v>
      </c>
      <c r="N6135" s="326" t="s">
        <v>7279</v>
      </c>
    </row>
    <row r="6136" spans="2:14" ht="15" hidden="1" x14ac:dyDescent="0.25">
      <c r="B6136" s="326" t="s">
        <v>20364</v>
      </c>
      <c r="C6136" s="326" t="s">
        <v>1268</v>
      </c>
      <c r="D6136" s="326" t="s">
        <v>6521</v>
      </c>
      <c r="E6136" s="326" t="s">
        <v>4263</v>
      </c>
      <c r="F6136" s="326" t="s">
        <v>801</v>
      </c>
      <c r="G6136" s="326" t="s">
        <v>896</v>
      </c>
      <c r="H6136" s="326" t="s">
        <v>6249</v>
      </c>
      <c r="I6136" s="327">
        <v>0</v>
      </c>
      <c r="J6136" s="327">
        <v>0</v>
      </c>
      <c r="K6136" s="327">
        <v>0</v>
      </c>
      <c r="L6136" s="327">
        <v>0</v>
      </c>
      <c r="M6136" s="327">
        <v>0</v>
      </c>
      <c r="N6136" s="326" t="s">
        <v>7279</v>
      </c>
    </row>
    <row r="6137" spans="2:14" ht="15" hidden="1" x14ac:dyDescent="0.25">
      <c r="B6137" s="324" t="s">
        <v>20365</v>
      </c>
      <c r="C6137" s="324" t="s">
        <v>1268</v>
      </c>
      <c r="D6137" s="324" t="s">
        <v>6521</v>
      </c>
      <c r="E6137" s="324" t="s">
        <v>9730</v>
      </c>
      <c r="F6137" s="324" t="s">
        <v>801</v>
      </c>
      <c r="G6137" s="324" t="s">
        <v>896</v>
      </c>
      <c r="H6137" s="324" t="s">
        <v>6249</v>
      </c>
      <c r="I6137" s="325">
        <v>0</v>
      </c>
      <c r="J6137" s="325">
        <v>0</v>
      </c>
      <c r="K6137" s="325">
        <v>0</v>
      </c>
      <c r="L6137" s="325">
        <v>0</v>
      </c>
      <c r="M6137" s="325">
        <v>0</v>
      </c>
      <c r="N6137" s="324" t="s">
        <v>7279</v>
      </c>
    </row>
    <row r="6138" spans="2:14" ht="15" hidden="1" x14ac:dyDescent="0.25">
      <c r="B6138" s="326" t="s">
        <v>20366</v>
      </c>
      <c r="C6138" s="326" t="s">
        <v>1268</v>
      </c>
      <c r="D6138" s="326" t="s">
        <v>6521</v>
      </c>
      <c r="E6138" s="326" t="s">
        <v>3098</v>
      </c>
      <c r="F6138" s="326" t="s">
        <v>801</v>
      </c>
      <c r="G6138" s="326" t="s">
        <v>896</v>
      </c>
      <c r="H6138" s="326" t="s">
        <v>6249</v>
      </c>
      <c r="I6138" s="327">
        <v>0</v>
      </c>
      <c r="J6138" s="327">
        <v>0</v>
      </c>
      <c r="K6138" s="327">
        <v>0</v>
      </c>
      <c r="L6138" s="327">
        <v>0</v>
      </c>
      <c r="M6138" s="327">
        <v>0</v>
      </c>
      <c r="N6138" s="326" t="s">
        <v>7279</v>
      </c>
    </row>
    <row r="6139" spans="2:14" ht="15" hidden="1" x14ac:dyDescent="0.25">
      <c r="B6139" s="326" t="s">
        <v>20367</v>
      </c>
      <c r="C6139" s="326" t="s">
        <v>1268</v>
      </c>
      <c r="D6139" s="326" t="s">
        <v>6521</v>
      </c>
      <c r="E6139" s="326" t="s">
        <v>6797</v>
      </c>
      <c r="F6139" s="326" t="s">
        <v>801</v>
      </c>
      <c r="G6139" s="326" t="s">
        <v>896</v>
      </c>
      <c r="H6139" s="326" t="s">
        <v>6249</v>
      </c>
      <c r="I6139" s="327">
        <v>0</v>
      </c>
      <c r="J6139" s="327">
        <v>0</v>
      </c>
      <c r="K6139" s="327">
        <v>0</v>
      </c>
      <c r="L6139" s="327">
        <v>0</v>
      </c>
      <c r="M6139" s="327">
        <v>0</v>
      </c>
      <c r="N6139" s="326" t="s">
        <v>7279</v>
      </c>
    </row>
    <row r="6140" spans="2:14" ht="15" hidden="1" x14ac:dyDescent="0.25">
      <c r="B6140" s="324" t="s">
        <v>20368</v>
      </c>
      <c r="C6140" s="324" t="s">
        <v>1268</v>
      </c>
      <c r="D6140" s="324" t="s">
        <v>6521</v>
      </c>
      <c r="E6140" s="324" t="s">
        <v>8288</v>
      </c>
      <c r="F6140" s="324" t="s">
        <v>801</v>
      </c>
      <c r="G6140" s="324" t="s">
        <v>896</v>
      </c>
      <c r="H6140" s="324" t="s">
        <v>6249</v>
      </c>
      <c r="I6140" s="325">
        <v>0</v>
      </c>
      <c r="J6140" s="325">
        <v>0</v>
      </c>
      <c r="K6140" s="325">
        <v>0</v>
      </c>
      <c r="L6140" s="325">
        <v>0</v>
      </c>
      <c r="M6140" s="325">
        <v>0</v>
      </c>
      <c r="N6140" s="324" t="s">
        <v>7279</v>
      </c>
    </row>
    <row r="6141" spans="2:14" ht="15" hidden="1" x14ac:dyDescent="0.25">
      <c r="B6141" s="326" t="s">
        <v>20369</v>
      </c>
      <c r="C6141" s="326" t="s">
        <v>1268</v>
      </c>
      <c r="D6141" s="326" t="s">
        <v>6521</v>
      </c>
      <c r="E6141" s="326" t="s">
        <v>6798</v>
      </c>
      <c r="F6141" s="326" t="s">
        <v>801</v>
      </c>
      <c r="G6141" s="326" t="s">
        <v>896</v>
      </c>
      <c r="H6141" s="326" t="s">
        <v>6249</v>
      </c>
      <c r="I6141" s="327">
        <v>0</v>
      </c>
      <c r="J6141" s="327">
        <v>0</v>
      </c>
      <c r="K6141" s="327">
        <v>0</v>
      </c>
      <c r="L6141" s="327">
        <v>0</v>
      </c>
      <c r="M6141" s="327">
        <v>0</v>
      </c>
      <c r="N6141" s="326" t="s">
        <v>7279</v>
      </c>
    </row>
    <row r="6142" spans="2:14" ht="15" hidden="1" x14ac:dyDescent="0.25">
      <c r="B6142" s="326" t="s">
        <v>20370</v>
      </c>
      <c r="C6142" s="326" t="s">
        <v>1268</v>
      </c>
      <c r="D6142" s="326" t="s">
        <v>6521</v>
      </c>
      <c r="E6142" s="326" t="s">
        <v>8289</v>
      </c>
      <c r="F6142" s="326" t="s">
        <v>801</v>
      </c>
      <c r="G6142" s="326" t="s">
        <v>896</v>
      </c>
      <c r="H6142" s="326" t="s">
        <v>6249</v>
      </c>
      <c r="I6142" s="327">
        <v>0</v>
      </c>
      <c r="J6142" s="327">
        <v>0</v>
      </c>
      <c r="K6142" s="327">
        <v>0</v>
      </c>
      <c r="L6142" s="327">
        <v>0</v>
      </c>
      <c r="M6142" s="327">
        <v>0</v>
      </c>
      <c r="N6142" s="326" t="s">
        <v>7279</v>
      </c>
    </row>
    <row r="6143" spans="2:14" ht="15" hidden="1" x14ac:dyDescent="0.25">
      <c r="B6143" s="326" t="s">
        <v>20371</v>
      </c>
      <c r="C6143" s="326" t="s">
        <v>1268</v>
      </c>
      <c r="D6143" s="326" t="s">
        <v>6521</v>
      </c>
      <c r="E6143" s="326" t="s">
        <v>8290</v>
      </c>
      <c r="F6143" s="326" t="s">
        <v>801</v>
      </c>
      <c r="G6143" s="326" t="s">
        <v>896</v>
      </c>
      <c r="H6143" s="326" t="s">
        <v>6249</v>
      </c>
      <c r="I6143" s="327">
        <v>0</v>
      </c>
      <c r="J6143" s="327">
        <v>0</v>
      </c>
      <c r="K6143" s="327">
        <v>0</v>
      </c>
      <c r="L6143" s="327">
        <v>0</v>
      </c>
      <c r="M6143" s="327">
        <v>0</v>
      </c>
      <c r="N6143" s="326" t="s">
        <v>7279</v>
      </c>
    </row>
    <row r="6144" spans="2:14" ht="15" hidden="1" x14ac:dyDescent="0.25">
      <c r="B6144" s="326" t="s">
        <v>20372</v>
      </c>
      <c r="C6144" s="326" t="s">
        <v>1268</v>
      </c>
      <c r="D6144" s="326" t="s">
        <v>6521</v>
      </c>
      <c r="E6144" s="326" t="s">
        <v>2501</v>
      </c>
      <c r="F6144" s="326" t="s">
        <v>801</v>
      </c>
      <c r="G6144" s="326" t="s">
        <v>896</v>
      </c>
      <c r="H6144" s="326" t="s">
        <v>6249</v>
      </c>
      <c r="I6144" s="327">
        <v>0</v>
      </c>
      <c r="J6144" s="327">
        <v>0</v>
      </c>
      <c r="K6144" s="327">
        <v>0</v>
      </c>
      <c r="L6144" s="327">
        <v>0</v>
      </c>
      <c r="M6144" s="327">
        <v>0</v>
      </c>
      <c r="N6144" s="326" t="s">
        <v>7279</v>
      </c>
    </row>
    <row r="6145" spans="2:14" ht="15" hidden="1" x14ac:dyDescent="0.25">
      <c r="B6145" s="326" t="s">
        <v>20373</v>
      </c>
      <c r="C6145" s="326" t="s">
        <v>1268</v>
      </c>
      <c r="D6145" s="326" t="s">
        <v>6521</v>
      </c>
      <c r="E6145" s="326" t="s">
        <v>3933</v>
      </c>
      <c r="F6145" s="326" t="s">
        <v>801</v>
      </c>
      <c r="G6145" s="326" t="s">
        <v>896</v>
      </c>
      <c r="H6145" s="326" t="s">
        <v>6249</v>
      </c>
      <c r="I6145" s="327">
        <v>0</v>
      </c>
      <c r="J6145" s="327">
        <v>0</v>
      </c>
      <c r="K6145" s="327">
        <v>0</v>
      </c>
      <c r="L6145" s="327">
        <v>0</v>
      </c>
      <c r="M6145" s="327">
        <v>0</v>
      </c>
      <c r="N6145" s="326" t="s">
        <v>7279</v>
      </c>
    </row>
    <row r="6146" spans="2:14" ht="15" hidden="1" x14ac:dyDescent="0.25">
      <c r="B6146" s="326" t="s">
        <v>20374</v>
      </c>
      <c r="C6146" s="326" t="s">
        <v>1268</v>
      </c>
      <c r="D6146" s="326" t="s">
        <v>6521</v>
      </c>
      <c r="E6146" s="326" t="s">
        <v>3934</v>
      </c>
      <c r="F6146" s="326" t="s">
        <v>801</v>
      </c>
      <c r="G6146" s="326" t="s">
        <v>896</v>
      </c>
      <c r="H6146" s="326" t="s">
        <v>6249</v>
      </c>
      <c r="I6146" s="327">
        <v>0</v>
      </c>
      <c r="J6146" s="327">
        <v>0</v>
      </c>
      <c r="K6146" s="327">
        <v>0</v>
      </c>
      <c r="L6146" s="327">
        <v>0</v>
      </c>
      <c r="M6146" s="327">
        <v>0</v>
      </c>
      <c r="N6146" s="326" t="s">
        <v>7279</v>
      </c>
    </row>
    <row r="6147" spans="2:14" ht="15" hidden="1" x14ac:dyDescent="0.25">
      <c r="B6147" s="326" t="s">
        <v>20375</v>
      </c>
      <c r="C6147" s="326" t="s">
        <v>1268</v>
      </c>
      <c r="D6147" s="326" t="s">
        <v>6521</v>
      </c>
      <c r="E6147" s="326" t="s">
        <v>6586</v>
      </c>
      <c r="F6147" s="326" t="s">
        <v>801</v>
      </c>
      <c r="G6147" s="326" t="s">
        <v>896</v>
      </c>
      <c r="H6147" s="326" t="s">
        <v>6249</v>
      </c>
      <c r="I6147" s="327">
        <v>0</v>
      </c>
      <c r="J6147" s="327">
        <v>0</v>
      </c>
      <c r="K6147" s="327">
        <v>0</v>
      </c>
      <c r="L6147" s="327">
        <v>0</v>
      </c>
      <c r="M6147" s="327">
        <v>0</v>
      </c>
      <c r="N6147" s="326" t="s">
        <v>7279</v>
      </c>
    </row>
    <row r="6148" spans="2:14" ht="15" hidden="1" x14ac:dyDescent="0.25">
      <c r="B6148" s="326" t="s">
        <v>20376</v>
      </c>
      <c r="C6148" s="326" t="s">
        <v>1268</v>
      </c>
      <c r="D6148" s="326" t="s">
        <v>6521</v>
      </c>
      <c r="E6148" s="326" t="s">
        <v>8291</v>
      </c>
      <c r="F6148" s="326" t="s">
        <v>801</v>
      </c>
      <c r="G6148" s="326" t="s">
        <v>896</v>
      </c>
      <c r="H6148" s="326" t="s">
        <v>6249</v>
      </c>
      <c r="I6148" s="327">
        <v>0</v>
      </c>
      <c r="J6148" s="327">
        <v>0</v>
      </c>
      <c r="K6148" s="327">
        <v>0</v>
      </c>
      <c r="L6148" s="327">
        <v>0</v>
      </c>
      <c r="M6148" s="327">
        <v>0</v>
      </c>
      <c r="N6148" s="326" t="s">
        <v>7279</v>
      </c>
    </row>
    <row r="6149" spans="2:14" ht="15" hidden="1" x14ac:dyDescent="0.25">
      <c r="B6149" s="326" t="s">
        <v>20377</v>
      </c>
      <c r="C6149" s="326" t="s">
        <v>1268</v>
      </c>
      <c r="D6149" s="326" t="s">
        <v>6521</v>
      </c>
      <c r="E6149" s="326" t="s">
        <v>6800</v>
      </c>
      <c r="F6149" s="326" t="s">
        <v>801</v>
      </c>
      <c r="G6149" s="326" t="s">
        <v>896</v>
      </c>
      <c r="H6149" s="326" t="s">
        <v>6249</v>
      </c>
      <c r="I6149" s="327">
        <v>0</v>
      </c>
      <c r="J6149" s="327">
        <v>0</v>
      </c>
      <c r="K6149" s="327">
        <v>0</v>
      </c>
      <c r="L6149" s="327">
        <v>0</v>
      </c>
      <c r="M6149" s="327">
        <v>0</v>
      </c>
      <c r="N6149" s="326" t="s">
        <v>7279</v>
      </c>
    </row>
    <row r="6150" spans="2:14" ht="15" hidden="1" x14ac:dyDescent="0.25">
      <c r="B6150" s="326" t="s">
        <v>20378</v>
      </c>
      <c r="C6150" s="326" t="s">
        <v>1268</v>
      </c>
      <c r="D6150" s="326" t="s">
        <v>6521</v>
      </c>
      <c r="E6150" s="326" t="s">
        <v>3935</v>
      </c>
      <c r="F6150" s="326" t="s">
        <v>801</v>
      </c>
      <c r="G6150" s="326" t="s">
        <v>896</v>
      </c>
      <c r="H6150" s="326" t="s">
        <v>6249</v>
      </c>
      <c r="I6150" s="327">
        <v>0</v>
      </c>
      <c r="J6150" s="327">
        <v>0</v>
      </c>
      <c r="K6150" s="327">
        <v>0</v>
      </c>
      <c r="L6150" s="327">
        <v>0</v>
      </c>
      <c r="M6150" s="327">
        <v>0</v>
      </c>
      <c r="N6150" s="326" t="s">
        <v>7279</v>
      </c>
    </row>
    <row r="6151" spans="2:14" ht="15" hidden="1" x14ac:dyDescent="0.25">
      <c r="B6151" s="324" t="s">
        <v>20379</v>
      </c>
      <c r="C6151" s="324" t="s">
        <v>1268</v>
      </c>
      <c r="D6151" s="324" t="s">
        <v>6521</v>
      </c>
      <c r="E6151" s="324" t="s">
        <v>3936</v>
      </c>
      <c r="F6151" s="324" t="s">
        <v>801</v>
      </c>
      <c r="G6151" s="324" t="s">
        <v>896</v>
      </c>
      <c r="H6151" s="324" t="s">
        <v>6249</v>
      </c>
      <c r="I6151" s="325">
        <v>0</v>
      </c>
      <c r="J6151" s="325">
        <v>0</v>
      </c>
      <c r="K6151" s="325">
        <v>0</v>
      </c>
      <c r="L6151" s="325">
        <v>0</v>
      </c>
      <c r="M6151" s="325">
        <v>0</v>
      </c>
      <c r="N6151" s="324" t="s">
        <v>7279</v>
      </c>
    </row>
    <row r="6152" spans="2:14" ht="15" hidden="1" x14ac:dyDescent="0.25">
      <c r="B6152" s="324" t="s">
        <v>20380</v>
      </c>
      <c r="C6152" s="324" t="s">
        <v>1268</v>
      </c>
      <c r="D6152" s="324" t="s">
        <v>6521</v>
      </c>
      <c r="E6152" s="324" t="s">
        <v>6801</v>
      </c>
      <c r="F6152" s="324" t="s">
        <v>2327</v>
      </c>
      <c r="G6152" s="324" t="s">
        <v>896</v>
      </c>
      <c r="H6152" s="324" t="s">
        <v>6249</v>
      </c>
      <c r="I6152" s="325">
        <v>0</v>
      </c>
      <c r="J6152" s="325">
        <v>0</v>
      </c>
      <c r="K6152" s="325">
        <v>0</v>
      </c>
      <c r="L6152" s="325">
        <v>0</v>
      </c>
      <c r="M6152" s="325">
        <v>0</v>
      </c>
      <c r="N6152" s="324" t="s">
        <v>7279</v>
      </c>
    </row>
    <row r="6153" spans="2:14" ht="15" hidden="1" x14ac:dyDescent="0.25">
      <c r="B6153" s="326" t="s">
        <v>20381</v>
      </c>
      <c r="C6153" s="326" t="s">
        <v>1268</v>
      </c>
      <c r="D6153" s="326" t="s">
        <v>6521</v>
      </c>
      <c r="E6153" s="326" t="s">
        <v>20382</v>
      </c>
      <c r="F6153" s="326" t="s">
        <v>2327</v>
      </c>
      <c r="G6153" s="326" t="s">
        <v>896</v>
      </c>
      <c r="H6153" s="326" t="s">
        <v>6249</v>
      </c>
      <c r="I6153" s="327">
        <v>0</v>
      </c>
      <c r="J6153" s="327">
        <v>0</v>
      </c>
      <c r="K6153" s="327">
        <v>0</v>
      </c>
      <c r="L6153" s="327">
        <v>0</v>
      </c>
      <c r="M6153" s="327">
        <v>0</v>
      </c>
      <c r="N6153" s="326" t="s">
        <v>7279</v>
      </c>
    </row>
    <row r="6154" spans="2:14" ht="15" hidden="1" x14ac:dyDescent="0.25">
      <c r="B6154" s="326" t="s">
        <v>20383</v>
      </c>
      <c r="C6154" s="326" t="s">
        <v>1268</v>
      </c>
      <c r="D6154" s="326" t="s">
        <v>6521</v>
      </c>
      <c r="E6154" s="326" t="s">
        <v>6803</v>
      </c>
      <c r="F6154" s="326" t="s">
        <v>2327</v>
      </c>
      <c r="G6154" s="326" t="s">
        <v>896</v>
      </c>
      <c r="H6154" s="326" t="s">
        <v>6249</v>
      </c>
      <c r="I6154" s="327">
        <v>0</v>
      </c>
      <c r="J6154" s="327">
        <v>0</v>
      </c>
      <c r="K6154" s="327">
        <v>0</v>
      </c>
      <c r="L6154" s="327">
        <v>0</v>
      </c>
      <c r="M6154" s="327">
        <v>0</v>
      </c>
      <c r="N6154" s="326" t="s">
        <v>7279</v>
      </c>
    </row>
    <row r="6155" spans="2:14" ht="15" hidden="1" x14ac:dyDescent="0.25">
      <c r="B6155" s="324" t="s">
        <v>20384</v>
      </c>
      <c r="C6155" s="324" t="s">
        <v>1268</v>
      </c>
      <c r="D6155" s="324" t="s">
        <v>6521</v>
      </c>
      <c r="E6155" s="324" t="s">
        <v>6379</v>
      </c>
      <c r="F6155" s="324" t="s">
        <v>801</v>
      </c>
      <c r="G6155" s="324" t="s">
        <v>896</v>
      </c>
      <c r="H6155" s="324" t="s">
        <v>6249</v>
      </c>
      <c r="I6155" s="325">
        <v>0</v>
      </c>
      <c r="J6155" s="325">
        <v>0</v>
      </c>
      <c r="K6155" s="325">
        <v>0</v>
      </c>
      <c r="L6155" s="325">
        <v>0</v>
      </c>
      <c r="M6155" s="325">
        <v>0</v>
      </c>
      <c r="N6155" s="324" t="s">
        <v>7279</v>
      </c>
    </row>
    <row r="6156" spans="2:14" ht="15" hidden="1" x14ac:dyDescent="0.25">
      <c r="B6156" s="326" t="s">
        <v>20385</v>
      </c>
      <c r="C6156" s="326" t="s">
        <v>1268</v>
      </c>
      <c r="D6156" s="326" t="s">
        <v>6521</v>
      </c>
      <c r="E6156" s="326" t="s">
        <v>7382</v>
      </c>
      <c r="F6156" s="326" t="s">
        <v>801</v>
      </c>
      <c r="G6156" s="326" t="s">
        <v>896</v>
      </c>
      <c r="H6156" s="326" t="s">
        <v>6249</v>
      </c>
      <c r="I6156" s="327">
        <v>0</v>
      </c>
      <c r="J6156" s="327">
        <v>0</v>
      </c>
      <c r="K6156" s="327">
        <v>0</v>
      </c>
      <c r="L6156" s="327">
        <v>0</v>
      </c>
      <c r="M6156" s="327">
        <v>0</v>
      </c>
      <c r="N6156" s="326" t="s">
        <v>7279</v>
      </c>
    </row>
    <row r="6157" spans="2:14" ht="15" hidden="1" x14ac:dyDescent="0.25">
      <c r="B6157" s="324" t="s">
        <v>20386</v>
      </c>
      <c r="C6157" s="324" t="s">
        <v>1268</v>
      </c>
      <c r="D6157" s="324" t="s">
        <v>6521</v>
      </c>
      <c r="E6157" s="324" t="s">
        <v>5277</v>
      </c>
      <c r="F6157" s="324" t="s">
        <v>2327</v>
      </c>
      <c r="G6157" s="324" t="s">
        <v>896</v>
      </c>
      <c r="H6157" s="324" t="s">
        <v>6249</v>
      </c>
      <c r="I6157" s="325">
        <v>0</v>
      </c>
      <c r="J6157" s="325">
        <v>0</v>
      </c>
      <c r="K6157" s="325">
        <v>0</v>
      </c>
      <c r="L6157" s="325">
        <v>0</v>
      </c>
      <c r="M6157" s="325">
        <v>0</v>
      </c>
      <c r="N6157" s="324" t="s">
        <v>7279</v>
      </c>
    </row>
    <row r="6158" spans="2:14" ht="15" hidden="1" x14ac:dyDescent="0.25">
      <c r="B6158" s="324" t="s">
        <v>20387</v>
      </c>
      <c r="C6158" s="324" t="s">
        <v>1268</v>
      </c>
      <c r="D6158" s="324" t="s">
        <v>6521</v>
      </c>
      <c r="E6158" s="324" t="s">
        <v>5436</v>
      </c>
      <c r="F6158" s="324" t="s">
        <v>1226</v>
      </c>
      <c r="G6158" s="324" t="s">
        <v>896</v>
      </c>
      <c r="H6158" s="324" t="s">
        <v>6249</v>
      </c>
      <c r="I6158" s="325">
        <v>0</v>
      </c>
      <c r="J6158" s="325">
        <v>0</v>
      </c>
      <c r="K6158" s="325">
        <v>0</v>
      </c>
      <c r="L6158" s="325">
        <v>0</v>
      </c>
      <c r="M6158" s="325">
        <v>0</v>
      </c>
      <c r="N6158" s="324" t="s">
        <v>7279</v>
      </c>
    </row>
    <row r="6159" spans="2:14" ht="15" hidden="1" x14ac:dyDescent="0.25">
      <c r="B6159" s="326" t="s">
        <v>20388</v>
      </c>
      <c r="C6159" s="326" t="s">
        <v>1268</v>
      </c>
      <c r="D6159" s="326" t="s">
        <v>6521</v>
      </c>
      <c r="E6159" s="326" t="s">
        <v>6806</v>
      </c>
      <c r="F6159" s="326" t="s">
        <v>801</v>
      </c>
      <c r="G6159" s="326" t="s">
        <v>896</v>
      </c>
      <c r="H6159" s="326" t="s">
        <v>6249</v>
      </c>
      <c r="I6159" s="327">
        <v>0</v>
      </c>
      <c r="J6159" s="327">
        <v>0</v>
      </c>
      <c r="K6159" s="327">
        <v>0</v>
      </c>
      <c r="L6159" s="327">
        <v>0</v>
      </c>
      <c r="M6159" s="327">
        <v>0</v>
      </c>
      <c r="N6159" s="326" t="s">
        <v>7279</v>
      </c>
    </row>
    <row r="6160" spans="2:14" ht="15" hidden="1" x14ac:dyDescent="0.25">
      <c r="B6160" s="324" t="s">
        <v>20389</v>
      </c>
      <c r="C6160" s="324" t="s">
        <v>1268</v>
      </c>
      <c r="D6160" s="324" t="s">
        <v>6521</v>
      </c>
      <c r="E6160" s="324" t="s">
        <v>20390</v>
      </c>
      <c r="F6160" s="324" t="s">
        <v>801</v>
      </c>
      <c r="G6160" s="324" t="s">
        <v>896</v>
      </c>
      <c r="H6160" s="324" t="s">
        <v>6249</v>
      </c>
      <c r="I6160" s="325">
        <v>0</v>
      </c>
      <c r="J6160" s="325">
        <v>0</v>
      </c>
      <c r="K6160" s="325">
        <v>0</v>
      </c>
      <c r="L6160" s="325">
        <v>0</v>
      </c>
      <c r="M6160" s="325">
        <v>0</v>
      </c>
      <c r="N6160" s="324" t="s">
        <v>7279</v>
      </c>
    </row>
    <row r="6161" spans="2:14" ht="15" hidden="1" x14ac:dyDescent="0.25">
      <c r="B6161" s="326" t="s">
        <v>20391</v>
      </c>
      <c r="C6161" s="326" t="s">
        <v>1268</v>
      </c>
      <c r="D6161" s="326" t="s">
        <v>6521</v>
      </c>
      <c r="E6161" s="326" t="s">
        <v>5443</v>
      </c>
      <c r="F6161" s="326" t="s">
        <v>801</v>
      </c>
      <c r="G6161" s="326" t="s">
        <v>896</v>
      </c>
      <c r="H6161" s="326" t="s">
        <v>6249</v>
      </c>
      <c r="I6161" s="327">
        <v>0</v>
      </c>
      <c r="J6161" s="327">
        <v>0</v>
      </c>
      <c r="K6161" s="327">
        <v>0</v>
      </c>
      <c r="L6161" s="327">
        <v>0</v>
      </c>
      <c r="M6161" s="327">
        <v>0</v>
      </c>
      <c r="N6161" s="326" t="s">
        <v>7279</v>
      </c>
    </row>
    <row r="6162" spans="2:14" ht="15" hidden="1" x14ac:dyDescent="0.25">
      <c r="B6162" s="326" t="s">
        <v>20392</v>
      </c>
      <c r="C6162" s="326" t="s">
        <v>1268</v>
      </c>
      <c r="D6162" s="326" t="s">
        <v>6521</v>
      </c>
      <c r="E6162" s="326" t="s">
        <v>5449</v>
      </c>
      <c r="F6162" s="326" t="s">
        <v>800</v>
      </c>
      <c r="G6162" s="326" t="s">
        <v>896</v>
      </c>
      <c r="H6162" s="326" t="s">
        <v>6249</v>
      </c>
      <c r="I6162" s="327">
        <v>0</v>
      </c>
      <c r="J6162" s="327">
        <v>0</v>
      </c>
      <c r="K6162" s="327">
        <v>0</v>
      </c>
      <c r="L6162" s="327">
        <v>0</v>
      </c>
      <c r="M6162" s="327">
        <v>0</v>
      </c>
      <c r="N6162" s="326" t="s">
        <v>7279</v>
      </c>
    </row>
    <row r="6163" spans="2:14" ht="15" hidden="1" x14ac:dyDescent="0.25">
      <c r="B6163" s="326" t="s">
        <v>20393</v>
      </c>
      <c r="C6163" s="326" t="s">
        <v>1268</v>
      </c>
      <c r="D6163" s="326" t="s">
        <v>6521</v>
      </c>
      <c r="E6163" s="326" t="s">
        <v>6812</v>
      </c>
      <c r="F6163" s="326" t="s">
        <v>801</v>
      </c>
      <c r="G6163" s="326" t="s">
        <v>896</v>
      </c>
      <c r="H6163" s="326" t="s">
        <v>6249</v>
      </c>
      <c r="I6163" s="327">
        <v>0</v>
      </c>
      <c r="J6163" s="327">
        <v>0</v>
      </c>
      <c r="K6163" s="327">
        <v>0</v>
      </c>
      <c r="L6163" s="327">
        <v>0</v>
      </c>
      <c r="M6163" s="327">
        <v>0</v>
      </c>
      <c r="N6163" s="326" t="s">
        <v>7279</v>
      </c>
    </row>
    <row r="6164" spans="2:14" ht="15" hidden="1" x14ac:dyDescent="0.25">
      <c r="B6164" s="326" t="s">
        <v>20394</v>
      </c>
      <c r="C6164" s="326" t="s">
        <v>1268</v>
      </c>
      <c r="D6164" s="326" t="s">
        <v>6521</v>
      </c>
      <c r="E6164" s="326" t="s">
        <v>6813</v>
      </c>
      <c r="F6164" s="326" t="s">
        <v>2327</v>
      </c>
      <c r="G6164" s="326" t="s">
        <v>896</v>
      </c>
      <c r="H6164" s="326" t="s">
        <v>6249</v>
      </c>
      <c r="I6164" s="327">
        <v>0</v>
      </c>
      <c r="J6164" s="327">
        <v>0</v>
      </c>
      <c r="K6164" s="327">
        <v>0</v>
      </c>
      <c r="L6164" s="327">
        <v>0</v>
      </c>
      <c r="M6164" s="327">
        <v>0</v>
      </c>
      <c r="N6164" s="326" t="s">
        <v>7279</v>
      </c>
    </row>
    <row r="6165" spans="2:14" ht="15" hidden="1" x14ac:dyDescent="0.25">
      <c r="B6165" s="324" t="s">
        <v>20395</v>
      </c>
      <c r="C6165" s="324" t="s">
        <v>1268</v>
      </c>
      <c r="D6165" s="324" t="s">
        <v>6521</v>
      </c>
      <c r="E6165" s="324" t="s">
        <v>6814</v>
      </c>
      <c r="F6165" s="324" t="s">
        <v>801</v>
      </c>
      <c r="G6165" s="324" t="s">
        <v>896</v>
      </c>
      <c r="H6165" s="324" t="s">
        <v>6249</v>
      </c>
      <c r="I6165" s="325">
        <v>0</v>
      </c>
      <c r="J6165" s="325">
        <v>0</v>
      </c>
      <c r="K6165" s="325">
        <v>0</v>
      </c>
      <c r="L6165" s="325">
        <v>0</v>
      </c>
      <c r="M6165" s="325">
        <v>0</v>
      </c>
      <c r="N6165" s="324" t="s">
        <v>7279</v>
      </c>
    </row>
    <row r="6166" spans="2:14" ht="15" hidden="1" x14ac:dyDescent="0.25">
      <c r="B6166" s="324" t="s">
        <v>20396</v>
      </c>
      <c r="C6166" s="324" t="s">
        <v>1268</v>
      </c>
      <c r="D6166" s="324" t="s">
        <v>6521</v>
      </c>
      <c r="E6166" s="324" t="s">
        <v>6821</v>
      </c>
      <c r="F6166" s="324" t="s">
        <v>2327</v>
      </c>
      <c r="G6166" s="324" t="s">
        <v>896</v>
      </c>
      <c r="H6166" s="324" t="s">
        <v>6249</v>
      </c>
      <c r="I6166" s="325">
        <v>0</v>
      </c>
      <c r="J6166" s="325">
        <v>0</v>
      </c>
      <c r="K6166" s="325">
        <v>0</v>
      </c>
      <c r="L6166" s="325">
        <v>0</v>
      </c>
      <c r="M6166" s="325">
        <v>0</v>
      </c>
      <c r="N6166" s="324" t="s">
        <v>7279</v>
      </c>
    </row>
    <row r="6167" spans="2:14" ht="15" hidden="1" x14ac:dyDescent="0.25">
      <c r="B6167" s="326" t="s">
        <v>20397</v>
      </c>
      <c r="C6167" s="326" t="s">
        <v>1268</v>
      </c>
      <c r="D6167" s="326" t="s">
        <v>6521</v>
      </c>
      <c r="E6167" s="326" t="s">
        <v>6825</v>
      </c>
      <c r="F6167" s="326" t="s">
        <v>2327</v>
      </c>
      <c r="G6167" s="326" t="s">
        <v>896</v>
      </c>
      <c r="H6167" s="326" t="s">
        <v>6249</v>
      </c>
      <c r="I6167" s="327">
        <v>0</v>
      </c>
      <c r="J6167" s="327">
        <v>0</v>
      </c>
      <c r="K6167" s="327">
        <v>0</v>
      </c>
      <c r="L6167" s="327">
        <v>0</v>
      </c>
      <c r="M6167" s="327">
        <v>0</v>
      </c>
      <c r="N6167" s="326" t="s">
        <v>7279</v>
      </c>
    </row>
    <row r="6168" spans="2:14" ht="15" hidden="1" x14ac:dyDescent="0.25">
      <c r="B6168" s="326" t="s">
        <v>20398</v>
      </c>
      <c r="C6168" s="326" t="s">
        <v>1268</v>
      </c>
      <c r="D6168" s="326" t="s">
        <v>6521</v>
      </c>
      <c r="E6168" s="326" t="s">
        <v>7859</v>
      </c>
      <c r="F6168" s="326" t="s">
        <v>2327</v>
      </c>
      <c r="G6168" s="326" t="s">
        <v>896</v>
      </c>
      <c r="H6168" s="326" t="s">
        <v>6249</v>
      </c>
      <c r="I6168" s="327">
        <v>0</v>
      </c>
      <c r="J6168" s="327">
        <v>0</v>
      </c>
      <c r="K6168" s="327">
        <v>0</v>
      </c>
      <c r="L6168" s="327">
        <v>0</v>
      </c>
      <c r="M6168" s="327">
        <v>0</v>
      </c>
      <c r="N6168" s="326" t="s">
        <v>7279</v>
      </c>
    </row>
    <row r="6169" spans="2:14" ht="15" hidden="1" x14ac:dyDescent="0.25">
      <c r="B6169" s="324" t="s">
        <v>20399</v>
      </c>
      <c r="C6169" s="324" t="s">
        <v>1268</v>
      </c>
      <c r="D6169" s="324" t="s">
        <v>6521</v>
      </c>
      <c r="E6169" s="324" t="s">
        <v>7860</v>
      </c>
      <c r="F6169" s="324" t="s">
        <v>2327</v>
      </c>
      <c r="G6169" s="324" t="s">
        <v>896</v>
      </c>
      <c r="H6169" s="324" t="s">
        <v>6249</v>
      </c>
      <c r="I6169" s="325">
        <v>0</v>
      </c>
      <c r="J6169" s="325">
        <v>0</v>
      </c>
      <c r="K6169" s="325">
        <v>0</v>
      </c>
      <c r="L6169" s="325">
        <v>0</v>
      </c>
      <c r="M6169" s="325">
        <v>0</v>
      </c>
      <c r="N6169" s="324" t="s">
        <v>7279</v>
      </c>
    </row>
    <row r="6170" spans="2:14" ht="15" hidden="1" x14ac:dyDescent="0.25">
      <c r="B6170" s="324" t="s">
        <v>20400</v>
      </c>
      <c r="C6170" s="324" t="s">
        <v>1268</v>
      </c>
      <c r="D6170" s="324" t="s">
        <v>6521</v>
      </c>
      <c r="E6170" s="324" t="s">
        <v>6376</v>
      </c>
      <c r="F6170" s="324" t="s">
        <v>801</v>
      </c>
      <c r="G6170" s="324" t="s">
        <v>896</v>
      </c>
      <c r="H6170" s="324" t="s">
        <v>6249</v>
      </c>
      <c r="I6170" s="325">
        <v>0</v>
      </c>
      <c r="J6170" s="325">
        <v>0</v>
      </c>
      <c r="K6170" s="325">
        <v>0</v>
      </c>
      <c r="L6170" s="325">
        <v>0</v>
      </c>
      <c r="M6170" s="325">
        <v>0</v>
      </c>
      <c r="N6170" s="324" t="s">
        <v>7279</v>
      </c>
    </row>
    <row r="6171" spans="2:14" ht="15" hidden="1" x14ac:dyDescent="0.25">
      <c r="B6171" s="324" t="s">
        <v>20401</v>
      </c>
      <c r="C6171" s="324" t="s">
        <v>1268</v>
      </c>
      <c r="D6171" s="324" t="s">
        <v>6521</v>
      </c>
      <c r="E6171" s="324" t="s">
        <v>21969</v>
      </c>
      <c r="F6171" s="324" t="s">
        <v>801</v>
      </c>
      <c r="G6171" s="324" t="s">
        <v>896</v>
      </c>
      <c r="H6171" s="324" t="s">
        <v>6249</v>
      </c>
      <c r="I6171" s="325">
        <v>0</v>
      </c>
      <c r="J6171" s="325">
        <v>0</v>
      </c>
      <c r="K6171" s="325">
        <v>0</v>
      </c>
      <c r="L6171" s="325">
        <v>0</v>
      </c>
      <c r="M6171" s="325">
        <v>0</v>
      </c>
      <c r="N6171" s="324" t="s">
        <v>7279</v>
      </c>
    </row>
    <row r="6172" spans="2:14" ht="15" hidden="1" x14ac:dyDescent="0.25">
      <c r="B6172" s="326" t="s">
        <v>20402</v>
      </c>
      <c r="C6172" s="326" t="s">
        <v>1268</v>
      </c>
      <c r="D6172" s="326" t="s">
        <v>6521</v>
      </c>
      <c r="E6172" s="326" t="s">
        <v>6671</v>
      </c>
      <c r="F6172" s="326" t="s">
        <v>801</v>
      </c>
      <c r="G6172" s="326" t="s">
        <v>896</v>
      </c>
      <c r="H6172" s="326" t="s">
        <v>6249</v>
      </c>
      <c r="I6172" s="327">
        <v>0</v>
      </c>
      <c r="J6172" s="327">
        <v>0</v>
      </c>
      <c r="K6172" s="327">
        <v>0</v>
      </c>
      <c r="L6172" s="327">
        <v>0</v>
      </c>
      <c r="M6172" s="327">
        <v>0</v>
      </c>
      <c r="N6172" s="326" t="s">
        <v>7279</v>
      </c>
    </row>
    <row r="6173" spans="2:14" ht="15" hidden="1" x14ac:dyDescent="0.25">
      <c r="B6173" s="326" t="s">
        <v>20403</v>
      </c>
      <c r="C6173" s="326" t="s">
        <v>1268</v>
      </c>
      <c r="D6173" s="326" t="s">
        <v>6521</v>
      </c>
      <c r="E6173" s="326" t="s">
        <v>6681</v>
      </c>
      <c r="F6173" s="326" t="s">
        <v>801</v>
      </c>
      <c r="G6173" s="326" t="s">
        <v>896</v>
      </c>
      <c r="H6173" s="326" t="s">
        <v>6249</v>
      </c>
      <c r="I6173" s="327">
        <v>0</v>
      </c>
      <c r="J6173" s="327">
        <v>0</v>
      </c>
      <c r="K6173" s="327">
        <v>0</v>
      </c>
      <c r="L6173" s="327">
        <v>0</v>
      </c>
      <c r="M6173" s="327">
        <v>0</v>
      </c>
      <c r="N6173" s="326" t="s">
        <v>7279</v>
      </c>
    </row>
    <row r="6174" spans="2:14" ht="15" hidden="1" x14ac:dyDescent="0.25">
      <c r="B6174" s="326" t="s">
        <v>20404</v>
      </c>
      <c r="C6174" s="326" t="s">
        <v>1268</v>
      </c>
      <c r="D6174" s="326" t="s">
        <v>6521</v>
      </c>
      <c r="E6174" s="326" t="s">
        <v>5227</v>
      </c>
      <c r="F6174" s="326" t="s">
        <v>2327</v>
      </c>
      <c r="G6174" s="326" t="s">
        <v>896</v>
      </c>
      <c r="H6174" s="326" t="s">
        <v>6249</v>
      </c>
      <c r="I6174" s="327">
        <v>0</v>
      </c>
      <c r="J6174" s="327">
        <v>0</v>
      </c>
      <c r="K6174" s="327">
        <v>0</v>
      </c>
      <c r="L6174" s="327">
        <v>0</v>
      </c>
      <c r="M6174" s="327">
        <v>0</v>
      </c>
      <c r="N6174" s="326" t="s">
        <v>7279</v>
      </c>
    </row>
    <row r="6175" spans="2:14" ht="15" hidden="1" x14ac:dyDescent="0.25">
      <c r="B6175" s="326" t="s">
        <v>20405</v>
      </c>
      <c r="C6175" s="326" t="s">
        <v>1268</v>
      </c>
      <c r="D6175" s="326" t="s">
        <v>6521</v>
      </c>
      <c r="E6175" s="326" t="s">
        <v>7383</v>
      </c>
      <c r="F6175" s="326" t="s">
        <v>801</v>
      </c>
      <c r="G6175" s="326" t="s">
        <v>896</v>
      </c>
      <c r="H6175" s="326" t="s">
        <v>6249</v>
      </c>
      <c r="I6175" s="327">
        <v>0</v>
      </c>
      <c r="J6175" s="327">
        <v>0</v>
      </c>
      <c r="K6175" s="327">
        <v>0</v>
      </c>
      <c r="L6175" s="327">
        <v>0</v>
      </c>
      <c r="M6175" s="327">
        <v>0</v>
      </c>
      <c r="N6175" s="326" t="s">
        <v>7279</v>
      </c>
    </row>
    <row r="6176" spans="2:14" ht="15" hidden="1" x14ac:dyDescent="0.25">
      <c r="B6176" s="324" t="s">
        <v>20406</v>
      </c>
      <c r="C6176" s="324" t="s">
        <v>1268</v>
      </c>
      <c r="D6176" s="324" t="s">
        <v>6521</v>
      </c>
      <c r="E6176" s="324" t="s">
        <v>21970</v>
      </c>
      <c r="F6176" s="324" t="s">
        <v>801</v>
      </c>
      <c r="G6176" s="324" t="s">
        <v>896</v>
      </c>
      <c r="H6176" s="324" t="s">
        <v>6249</v>
      </c>
      <c r="I6176" s="325">
        <v>0</v>
      </c>
      <c r="J6176" s="325">
        <v>0</v>
      </c>
      <c r="K6176" s="325">
        <v>0</v>
      </c>
      <c r="L6176" s="325">
        <v>0</v>
      </c>
      <c r="M6176" s="325">
        <v>0</v>
      </c>
      <c r="N6176" s="324" t="s">
        <v>7279</v>
      </c>
    </row>
    <row r="6177" spans="2:14" ht="15" hidden="1" x14ac:dyDescent="0.25">
      <c r="B6177" s="326" t="s">
        <v>20407</v>
      </c>
      <c r="C6177" s="326" t="s">
        <v>1268</v>
      </c>
      <c r="D6177" s="326" t="s">
        <v>6521</v>
      </c>
      <c r="E6177" s="326" t="s">
        <v>8292</v>
      </c>
      <c r="F6177" s="326" t="s">
        <v>2327</v>
      </c>
      <c r="G6177" s="326" t="s">
        <v>896</v>
      </c>
      <c r="H6177" s="326" t="s">
        <v>6249</v>
      </c>
      <c r="I6177" s="327">
        <v>0</v>
      </c>
      <c r="J6177" s="327">
        <v>0</v>
      </c>
      <c r="K6177" s="327">
        <v>0</v>
      </c>
      <c r="L6177" s="327">
        <v>0</v>
      </c>
      <c r="M6177" s="327">
        <v>0</v>
      </c>
      <c r="N6177" s="326" t="s">
        <v>7279</v>
      </c>
    </row>
    <row r="6178" spans="2:14" ht="15" hidden="1" x14ac:dyDescent="0.25">
      <c r="B6178" s="326" t="s">
        <v>20408</v>
      </c>
      <c r="C6178" s="326" t="s">
        <v>1268</v>
      </c>
      <c r="D6178" s="326" t="s">
        <v>6521</v>
      </c>
      <c r="E6178" s="326" t="s">
        <v>6844</v>
      </c>
      <c r="F6178" s="326" t="s">
        <v>2327</v>
      </c>
      <c r="G6178" s="326" t="s">
        <v>896</v>
      </c>
      <c r="H6178" s="326" t="s">
        <v>6249</v>
      </c>
      <c r="I6178" s="327">
        <v>0</v>
      </c>
      <c r="J6178" s="327">
        <v>0</v>
      </c>
      <c r="K6178" s="327">
        <v>0</v>
      </c>
      <c r="L6178" s="327">
        <v>0</v>
      </c>
      <c r="M6178" s="327">
        <v>0</v>
      </c>
      <c r="N6178" s="326" t="s">
        <v>7279</v>
      </c>
    </row>
    <row r="6179" spans="2:14" ht="15" hidden="1" x14ac:dyDescent="0.25">
      <c r="B6179" s="324" t="s">
        <v>20409</v>
      </c>
      <c r="C6179" s="324" t="s">
        <v>1268</v>
      </c>
      <c r="D6179" s="324" t="s">
        <v>6521</v>
      </c>
      <c r="E6179" s="324" t="s">
        <v>6852</v>
      </c>
      <c r="F6179" s="324" t="s">
        <v>801</v>
      </c>
      <c r="G6179" s="324" t="s">
        <v>896</v>
      </c>
      <c r="H6179" s="324" t="s">
        <v>6249</v>
      </c>
      <c r="I6179" s="325">
        <v>0</v>
      </c>
      <c r="J6179" s="325">
        <v>0</v>
      </c>
      <c r="K6179" s="325">
        <v>0</v>
      </c>
      <c r="L6179" s="325">
        <v>0</v>
      </c>
      <c r="M6179" s="325">
        <v>0</v>
      </c>
      <c r="N6179" s="324" t="s">
        <v>7279</v>
      </c>
    </row>
    <row r="6180" spans="2:14" ht="15" hidden="1" x14ac:dyDescent="0.25">
      <c r="B6180" s="324" t="s">
        <v>20410</v>
      </c>
      <c r="C6180" s="324" t="s">
        <v>1268</v>
      </c>
      <c r="D6180" s="324" t="s">
        <v>6521</v>
      </c>
      <c r="E6180" s="324" t="s">
        <v>6853</v>
      </c>
      <c r="F6180" s="324" t="s">
        <v>801</v>
      </c>
      <c r="G6180" s="324" t="s">
        <v>896</v>
      </c>
      <c r="H6180" s="324" t="s">
        <v>6249</v>
      </c>
      <c r="I6180" s="325">
        <v>0</v>
      </c>
      <c r="J6180" s="325">
        <v>0</v>
      </c>
      <c r="K6180" s="325">
        <v>0</v>
      </c>
      <c r="L6180" s="325">
        <v>0</v>
      </c>
      <c r="M6180" s="325">
        <v>0</v>
      </c>
      <c r="N6180" s="324" t="s">
        <v>7279</v>
      </c>
    </row>
    <row r="6181" spans="2:14" ht="15" hidden="1" x14ac:dyDescent="0.25">
      <c r="B6181" s="326" t="s">
        <v>20411</v>
      </c>
      <c r="C6181" s="326" t="s">
        <v>1268</v>
      </c>
      <c r="D6181" s="326" t="s">
        <v>6521</v>
      </c>
      <c r="E6181" s="326" t="s">
        <v>6859</v>
      </c>
      <c r="F6181" s="326" t="s">
        <v>801</v>
      </c>
      <c r="G6181" s="326" t="s">
        <v>896</v>
      </c>
      <c r="H6181" s="326" t="s">
        <v>6249</v>
      </c>
      <c r="I6181" s="327">
        <v>0</v>
      </c>
      <c r="J6181" s="327">
        <v>0</v>
      </c>
      <c r="K6181" s="327">
        <v>0</v>
      </c>
      <c r="L6181" s="327">
        <v>0</v>
      </c>
      <c r="M6181" s="327">
        <v>0</v>
      </c>
      <c r="N6181" s="326" t="s">
        <v>7279</v>
      </c>
    </row>
    <row r="6182" spans="2:14" ht="15" hidden="1" x14ac:dyDescent="0.25">
      <c r="B6182" s="326" t="s">
        <v>20412</v>
      </c>
      <c r="C6182" s="326" t="s">
        <v>1268</v>
      </c>
      <c r="D6182" s="326" t="s">
        <v>6521</v>
      </c>
      <c r="E6182" s="326" t="s">
        <v>6590</v>
      </c>
      <c r="F6182" s="326" t="s">
        <v>3788</v>
      </c>
      <c r="G6182" s="326" t="s">
        <v>896</v>
      </c>
      <c r="H6182" s="326" t="s">
        <v>6249</v>
      </c>
      <c r="I6182" s="327">
        <v>0</v>
      </c>
      <c r="J6182" s="327">
        <v>0</v>
      </c>
      <c r="K6182" s="327">
        <v>0</v>
      </c>
      <c r="L6182" s="327">
        <v>0</v>
      </c>
      <c r="M6182" s="327">
        <v>0</v>
      </c>
      <c r="N6182" s="326" t="s">
        <v>7279</v>
      </c>
    </row>
    <row r="6183" spans="2:14" ht="15" hidden="1" x14ac:dyDescent="0.25">
      <c r="B6183" s="326" t="s">
        <v>20413</v>
      </c>
      <c r="C6183" s="326" t="s">
        <v>1268</v>
      </c>
      <c r="D6183" s="326" t="s">
        <v>6521</v>
      </c>
      <c r="E6183" s="326" t="s">
        <v>5166</v>
      </c>
      <c r="F6183" s="326" t="s">
        <v>801</v>
      </c>
      <c r="G6183" s="326" t="s">
        <v>896</v>
      </c>
      <c r="H6183" s="326" t="s">
        <v>6249</v>
      </c>
      <c r="I6183" s="327">
        <v>0</v>
      </c>
      <c r="J6183" s="327">
        <v>0</v>
      </c>
      <c r="K6183" s="327">
        <v>0</v>
      </c>
      <c r="L6183" s="327">
        <v>0</v>
      </c>
      <c r="M6183" s="327">
        <v>0</v>
      </c>
      <c r="N6183" s="326" t="s">
        <v>7279</v>
      </c>
    </row>
    <row r="6184" spans="2:14" ht="15" hidden="1" x14ac:dyDescent="0.25">
      <c r="B6184" s="326" t="s">
        <v>20414</v>
      </c>
      <c r="C6184" s="326" t="s">
        <v>1268</v>
      </c>
      <c r="D6184" s="326" t="s">
        <v>6521</v>
      </c>
      <c r="E6184" s="326" t="s">
        <v>5237</v>
      </c>
      <c r="F6184" s="326" t="s">
        <v>801</v>
      </c>
      <c r="G6184" s="326" t="s">
        <v>896</v>
      </c>
      <c r="H6184" s="326" t="s">
        <v>6249</v>
      </c>
      <c r="I6184" s="327">
        <v>0</v>
      </c>
      <c r="J6184" s="327">
        <v>0</v>
      </c>
      <c r="K6184" s="327">
        <v>0</v>
      </c>
      <c r="L6184" s="327">
        <v>0</v>
      </c>
      <c r="M6184" s="327">
        <v>0</v>
      </c>
      <c r="N6184" s="326" t="s">
        <v>7279</v>
      </c>
    </row>
    <row r="6185" spans="2:14" ht="15" hidden="1" x14ac:dyDescent="0.25">
      <c r="B6185" s="324" t="s">
        <v>20415</v>
      </c>
      <c r="C6185" s="324" t="s">
        <v>1268</v>
      </c>
      <c r="D6185" s="324" t="s">
        <v>6521</v>
      </c>
      <c r="E6185" s="324" t="s">
        <v>6865</v>
      </c>
      <c r="F6185" s="324" t="s">
        <v>801</v>
      </c>
      <c r="G6185" s="324" t="s">
        <v>896</v>
      </c>
      <c r="H6185" s="324" t="s">
        <v>6249</v>
      </c>
      <c r="I6185" s="325">
        <v>0</v>
      </c>
      <c r="J6185" s="325">
        <v>0</v>
      </c>
      <c r="K6185" s="325">
        <v>0</v>
      </c>
      <c r="L6185" s="325">
        <v>0</v>
      </c>
      <c r="M6185" s="325">
        <v>0</v>
      </c>
      <c r="N6185" s="324" t="s">
        <v>7279</v>
      </c>
    </row>
    <row r="6186" spans="2:14" ht="15" hidden="1" x14ac:dyDescent="0.25">
      <c r="B6186" s="326" t="s">
        <v>20416</v>
      </c>
      <c r="C6186" s="326" t="s">
        <v>1268</v>
      </c>
      <c r="D6186" s="326" t="s">
        <v>6521</v>
      </c>
      <c r="E6186" s="326" t="s">
        <v>6328</v>
      </c>
      <c r="F6186" s="326" t="s">
        <v>2327</v>
      </c>
      <c r="G6186" s="326" t="s">
        <v>896</v>
      </c>
      <c r="H6186" s="326" t="s">
        <v>6249</v>
      </c>
      <c r="I6186" s="327">
        <v>0</v>
      </c>
      <c r="J6186" s="327">
        <v>0</v>
      </c>
      <c r="K6186" s="327">
        <v>0</v>
      </c>
      <c r="L6186" s="327">
        <v>0</v>
      </c>
      <c r="M6186" s="327">
        <v>0</v>
      </c>
      <c r="N6186" s="326" t="s">
        <v>7279</v>
      </c>
    </row>
    <row r="6187" spans="2:14" ht="15" hidden="1" x14ac:dyDescent="0.25">
      <c r="B6187" s="324" t="s">
        <v>20417</v>
      </c>
      <c r="C6187" s="324" t="s">
        <v>1268</v>
      </c>
      <c r="D6187" s="324" t="s">
        <v>6521</v>
      </c>
      <c r="E6187" s="324" t="s">
        <v>6741</v>
      </c>
      <c r="F6187" s="324" t="s">
        <v>801</v>
      </c>
      <c r="G6187" s="324" t="s">
        <v>896</v>
      </c>
      <c r="H6187" s="324" t="s">
        <v>6249</v>
      </c>
      <c r="I6187" s="325">
        <v>0</v>
      </c>
      <c r="J6187" s="325">
        <v>0</v>
      </c>
      <c r="K6187" s="325">
        <v>0</v>
      </c>
      <c r="L6187" s="325">
        <v>0</v>
      </c>
      <c r="M6187" s="325">
        <v>0</v>
      </c>
      <c r="N6187" s="324" t="s">
        <v>7279</v>
      </c>
    </row>
    <row r="6188" spans="2:14" ht="15" hidden="1" x14ac:dyDescent="0.25">
      <c r="B6188" s="324" t="s">
        <v>20418</v>
      </c>
      <c r="C6188" s="324" t="s">
        <v>1268</v>
      </c>
      <c r="D6188" s="324" t="s">
        <v>6521</v>
      </c>
      <c r="E6188" s="324" t="s">
        <v>6404</v>
      </c>
      <c r="F6188" s="324" t="s">
        <v>801</v>
      </c>
      <c r="G6188" s="324" t="s">
        <v>896</v>
      </c>
      <c r="H6188" s="324" t="s">
        <v>6249</v>
      </c>
      <c r="I6188" s="325">
        <v>0</v>
      </c>
      <c r="J6188" s="325">
        <v>0</v>
      </c>
      <c r="K6188" s="325">
        <v>0</v>
      </c>
      <c r="L6188" s="325">
        <v>0</v>
      </c>
      <c r="M6188" s="325">
        <v>0</v>
      </c>
      <c r="N6188" s="324" t="s">
        <v>7279</v>
      </c>
    </row>
    <row r="6189" spans="2:14" ht="15" hidden="1" x14ac:dyDescent="0.25">
      <c r="B6189" s="324" t="s">
        <v>20419</v>
      </c>
      <c r="C6189" s="324" t="s">
        <v>1268</v>
      </c>
      <c r="D6189" s="324" t="s">
        <v>6521</v>
      </c>
      <c r="E6189" s="324" t="s">
        <v>6870</v>
      </c>
      <c r="F6189" s="324" t="s">
        <v>2327</v>
      </c>
      <c r="G6189" s="324" t="s">
        <v>896</v>
      </c>
      <c r="H6189" s="324" t="s">
        <v>6249</v>
      </c>
      <c r="I6189" s="325">
        <v>0</v>
      </c>
      <c r="J6189" s="325">
        <v>0</v>
      </c>
      <c r="K6189" s="325">
        <v>0</v>
      </c>
      <c r="L6189" s="325">
        <v>0</v>
      </c>
      <c r="M6189" s="325">
        <v>0</v>
      </c>
      <c r="N6189" s="324" t="s">
        <v>7279</v>
      </c>
    </row>
    <row r="6190" spans="2:14" ht="15" hidden="1" x14ac:dyDescent="0.25">
      <c r="B6190" s="326" t="s">
        <v>20420</v>
      </c>
      <c r="C6190" s="326" t="s">
        <v>1268</v>
      </c>
      <c r="D6190" s="326" t="s">
        <v>6521</v>
      </c>
      <c r="E6190" s="326" t="s">
        <v>6874</v>
      </c>
      <c r="F6190" s="326" t="s">
        <v>801</v>
      </c>
      <c r="G6190" s="326" t="s">
        <v>896</v>
      </c>
      <c r="H6190" s="326" t="s">
        <v>6249</v>
      </c>
      <c r="I6190" s="327">
        <v>0</v>
      </c>
      <c r="J6190" s="327">
        <v>0</v>
      </c>
      <c r="K6190" s="327">
        <v>0</v>
      </c>
      <c r="L6190" s="327">
        <v>0</v>
      </c>
      <c r="M6190" s="327">
        <v>0</v>
      </c>
      <c r="N6190" s="326" t="s">
        <v>7279</v>
      </c>
    </row>
    <row r="6191" spans="2:14" ht="15" hidden="1" x14ac:dyDescent="0.25">
      <c r="B6191" s="324" t="s">
        <v>20421</v>
      </c>
      <c r="C6191" s="324" t="s">
        <v>1268</v>
      </c>
      <c r="D6191" s="324" t="s">
        <v>6521</v>
      </c>
      <c r="E6191" s="324" t="s">
        <v>21787</v>
      </c>
      <c r="F6191" s="324" t="s">
        <v>801</v>
      </c>
      <c r="G6191" s="324" t="s">
        <v>896</v>
      </c>
      <c r="H6191" s="324" t="s">
        <v>6249</v>
      </c>
      <c r="I6191" s="325">
        <v>0</v>
      </c>
      <c r="J6191" s="325">
        <v>0</v>
      </c>
      <c r="K6191" s="325">
        <v>0</v>
      </c>
      <c r="L6191" s="325">
        <v>0</v>
      </c>
      <c r="M6191" s="325">
        <v>0</v>
      </c>
      <c r="N6191" s="324" t="s">
        <v>7279</v>
      </c>
    </row>
    <row r="6192" spans="2:14" ht="15" hidden="1" x14ac:dyDescent="0.25">
      <c r="B6192" s="326" t="s">
        <v>20422</v>
      </c>
      <c r="C6192" s="326" t="s">
        <v>1268</v>
      </c>
      <c r="D6192" s="326" t="s">
        <v>6521</v>
      </c>
      <c r="E6192" s="326" t="s">
        <v>6882</v>
      </c>
      <c r="F6192" s="326" t="s">
        <v>801</v>
      </c>
      <c r="G6192" s="326" t="s">
        <v>896</v>
      </c>
      <c r="H6192" s="326" t="s">
        <v>6249</v>
      </c>
      <c r="I6192" s="327">
        <v>0</v>
      </c>
      <c r="J6192" s="327">
        <v>0</v>
      </c>
      <c r="K6192" s="327">
        <v>0</v>
      </c>
      <c r="L6192" s="327">
        <v>0</v>
      </c>
      <c r="M6192" s="327">
        <v>0</v>
      </c>
      <c r="N6192" s="326" t="s">
        <v>7279</v>
      </c>
    </row>
    <row r="6193" spans="2:14" ht="15" hidden="1" x14ac:dyDescent="0.25">
      <c r="B6193" s="326" t="s">
        <v>20423</v>
      </c>
      <c r="C6193" s="326" t="s">
        <v>1268</v>
      </c>
      <c r="D6193" s="326" t="s">
        <v>6521</v>
      </c>
      <c r="E6193" s="326" t="s">
        <v>6883</v>
      </c>
      <c r="F6193" s="326" t="s">
        <v>801</v>
      </c>
      <c r="G6193" s="326" t="s">
        <v>896</v>
      </c>
      <c r="H6193" s="326" t="s">
        <v>6249</v>
      </c>
      <c r="I6193" s="327">
        <v>0</v>
      </c>
      <c r="J6193" s="327">
        <v>0</v>
      </c>
      <c r="K6193" s="327">
        <v>0</v>
      </c>
      <c r="L6193" s="327">
        <v>0</v>
      </c>
      <c r="M6193" s="327">
        <v>0</v>
      </c>
      <c r="N6193" s="326" t="s">
        <v>7279</v>
      </c>
    </row>
    <row r="6194" spans="2:14" ht="15" hidden="1" x14ac:dyDescent="0.25">
      <c r="B6194" s="326" t="s">
        <v>20424</v>
      </c>
      <c r="C6194" s="326" t="s">
        <v>1268</v>
      </c>
      <c r="D6194" s="326" t="s">
        <v>6521</v>
      </c>
      <c r="E6194" s="326" t="s">
        <v>6884</v>
      </c>
      <c r="F6194" s="326" t="s">
        <v>801</v>
      </c>
      <c r="G6194" s="326" t="s">
        <v>896</v>
      </c>
      <c r="H6194" s="326" t="s">
        <v>6249</v>
      </c>
      <c r="I6194" s="327">
        <v>0</v>
      </c>
      <c r="J6194" s="327">
        <v>0</v>
      </c>
      <c r="K6194" s="327">
        <v>0</v>
      </c>
      <c r="L6194" s="327">
        <v>0</v>
      </c>
      <c r="M6194" s="327">
        <v>0</v>
      </c>
      <c r="N6194" s="326" t="s">
        <v>7279</v>
      </c>
    </row>
    <row r="6195" spans="2:14" ht="15" hidden="1" x14ac:dyDescent="0.25">
      <c r="B6195" s="326" t="s">
        <v>20425</v>
      </c>
      <c r="C6195" s="326" t="s">
        <v>1268</v>
      </c>
      <c r="D6195" s="326" t="s">
        <v>6521</v>
      </c>
      <c r="E6195" s="326" t="s">
        <v>21971</v>
      </c>
      <c r="F6195" s="326" t="s">
        <v>2327</v>
      </c>
      <c r="G6195" s="326" t="s">
        <v>896</v>
      </c>
      <c r="H6195" s="326" t="s">
        <v>6249</v>
      </c>
      <c r="I6195" s="327">
        <v>0</v>
      </c>
      <c r="J6195" s="327">
        <v>0</v>
      </c>
      <c r="K6195" s="327">
        <v>0</v>
      </c>
      <c r="L6195" s="327">
        <v>0</v>
      </c>
      <c r="M6195" s="327">
        <v>0</v>
      </c>
      <c r="N6195" s="326" t="s">
        <v>7279</v>
      </c>
    </row>
    <row r="6196" spans="2:14" ht="15" hidden="1" x14ac:dyDescent="0.25">
      <c r="B6196" s="326" t="s">
        <v>20426</v>
      </c>
      <c r="C6196" s="326" t="s">
        <v>1268</v>
      </c>
      <c r="D6196" s="326" t="s">
        <v>6521</v>
      </c>
      <c r="E6196" s="326" t="s">
        <v>8293</v>
      </c>
      <c r="F6196" s="326" t="s">
        <v>801</v>
      </c>
      <c r="G6196" s="326" t="s">
        <v>896</v>
      </c>
      <c r="H6196" s="326" t="s">
        <v>6249</v>
      </c>
      <c r="I6196" s="327">
        <v>0</v>
      </c>
      <c r="J6196" s="327">
        <v>0</v>
      </c>
      <c r="K6196" s="327">
        <v>0</v>
      </c>
      <c r="L6196" s="327">
        <v>0</v>
      </c>
      <c r="M6196" s="327">
        <v>0</v>
      </c>
      <c r="N6196" s="326" t="s">
        <v>7279</v>
      </c>
    </row>
    <row r="6197" spans="2:14" ht="15" hidden="1" x14ac:dyDescent="0.25">
      <c r="B6197" s="326" t="s">
        <v>20427</v>
      </c>
      <c r="C6197" s="326" t="s">
        <v>1268</v>
      </c>
      <c r="D6197" s="326" t="s">
        <v>6521</v>
      </c>
      <c r="E6197" s="326" t="s">
        <v>6893</v>
      </c>
      <c r="F6197" s="326" t="s">
        <v>801</v>
      </c>
      <c r="G6197" s="326" t="s">
        <v>896</v>
      </c>
      <c r="H6197" s="326" t="s">
        <v>6249</v>
      </c>
      <c r="I6197" s="327">
        <v>0</v>
      </c>
      <c r="J6197" s="327">
        <v>0</v>
      </c>
      <c r="K6197" s="327">
        <v>0</v>
      </c>
      <c r="L6197" s="327">
        <v>0</v>
      </c>
      <c r="M6197" s="327">
        <v>0</v>
      </c>
      <c r="N6197" s="326" t="s">
        <v>7279</v>
      </c>
    </row>
    <row r="6198" spans="2:14" ht="15" hidden="1" x14ac:dyDescent="0.25">
      <c r="B6198" s="324" t="s">
        <v>20428</v>
      </c>
      <c r="C6198" s="324" t="s">
        <v>1268</v>
      </c>
      <c r="D6198" s="324" t="s">
        <v>6521</v>
      </c>
      <c r="E6198" s="324" t="s">
        <v>8294</v>
      </c>
      <c r="F6198" s="324" t="s">
        <v>801</v>
      </c>
      <c r="G6198" s="324" t="s">
        <v>896</v>
      </c>
      <c r="H6198" s="324" t="s">
        <v>6249</v>
      </c>
      <c r="I6198" s="325">
        <v>0</v>
      </c>
      <c r="J6198" s="325">
        <v>0</v>
      </c>
      <c r="K6198" s="325">
        <v>0</v>
      </c>
      <c r="L6198" s="325">
        <v>0</v>
      </c>
      <c r="M6198" s="325">
        <v>0</v>
      </c>
      <c r="N6198" s="324" t="s">
        <v>7279</v>
      </c>
    </row>
    <row r="6199" spans="2:14" ht="15" hidden="1" x14ac:dyDescent="0.25">
      <c r="B6199" s="324" t="s">
        <v>20429</v>
      </c>
      <c r="C6199" s="324" t="s">
        <v>1268</v>
      </c>
      <c r="D6199" s="324" t="s">
        <v>6521</v>
      </c>
      <c r="E6199" s="324" t="s">
        <v>6408</v>
      </c>
      <c r="F6199" s="324" t="s">
        <v>801</v>
      </c>
      <c r="G6199" s="324" t="s">
        <v>896</v>
      </c>
      <c r="H6199" s="324" t="s">
        <v>6249</v>
      </c>
      <c r="I6199" s="325">
        <v>0</v>
      </c>
      <c r="J6199" s="325">
        <v>0</v>
      </c>
      <c r="K6199" s="325">
        <v>0</v>
      </c>
      <c r="L6199" s="325">
        <v>0</v>
      </c>
      <c r="M6199" s="325">
        <v>0</v>
      </c>
      <c r="N6199" s="324" t="s">
        <v>7279</v>
      </c>
    </row>
    <row r="6200" spans="2:14" ht="15" hidden="1" x14ac:dyDescent="0.25">
      <c r="B6200" s="324" t="s">
        <v>20430</v>
      </c>
      <c r="C6200" s="324" t="s">
        <v>1268</v>
      </c>
      <c r="D6200" s="324" t="s">
        <v>6521</v>
      </c>
      <c r="E6200" s="324" t="s">
        <v>6900</v>
      </c>
      <c r="F6200" s="324" t="s">
        <v>801</v>
      </c>
      <c r="G6200" s="324" t="s">
        <v>896</v>
      </c>
      <c r="H6200" s="324" t="s">
        <v>6249</v>
      </c>
      <c r="I6200" s="325">
        <v>0</v>
      </c>
      <c r="J6200" s="325">
        <v>0</v>
      </c>
      <c r="K6200" s="325">
        <v>0</v>
      </c>
      <c r="L6200" s="325">
        <v>0</v>
      </c>
      <c r="M6200" s="325">
        <v>0</v>
      </c>
      <c r="N6200" s="324" t="s">
        <v>7279</v>
      </c>
    </row>
    <row r="6201" spans="2:14" ht="15" hidden="1" x14ac:dyDescent="0.25">
      <c r="B6201" s="324" t="s">
        <v>20431</v>
      </c>
      <c r="C6201" s="324" t="s">
        <v>1268</v>
      </c>
      <c r="D6201" s="324" t="s">
        <v>6521</v>
      </c>
      <c r="E6201" s="324" t="s">
        <v>6901</v>
      </c>
      <c r="F6201" s="324" t="s">
        <v>801</v>
      </c>
      <c r="G6201" s="324" t="s">
        <v>896</v>
      </c>
      <c r="H6201" s="324" t="s">
        <v>6249</v>
      </c>
      <c r="I6201" s="325">
        <v>0</v>
      </c>
      <c r="J6201" s="325">
        <v>0</v>
      </c>
      <c r="K6201" s="325">
        <v>0</v>
      </c>
      <c r="L6201" s="325">
        <v>0</v>
      </c>
      <c r="M6201" s="325">
        <v>0</v>
      </c>
      <c r="N6201" s="324" t="s">
        <v>7279</v>
      </c>
    </row>
    <row r="6202" spans="2:14" ht="15" hidden="1" x14ac:dyDescent="0.25">
      <c r="B6202" s="324" t="s">
        <v>20432</v>
      </c>
      <c r="C6202" s="324" t="s">
        <v>1268</v>
      </c>
      <c r="D6202" s="324" t="s">
        <v>6521</v>
      </c>
      <c r="E6202" s="324" t="s">
        <v>6902</v>
      </c>
      <c r="F6202" s="324" t="s">
        <v>801</v>
      </c>
      <c r="G6202" s="324" t="s">
        <v>896</v>
      </c>
      <c r="H6202" s="324" t="s">
        <v>6249</v>
      </c>
      <c r="I6202" s="325">
        <v>0</v>
      </c>
      <c r="J6202" s="325">
        <v>0</v>
      </c>
      <c r="K6202" s="325">
        <v>0</v>
      </c>
      <c r="L6202" s="325">
        <v>0</v>
      </c>
      <c r="M6202" s="325">
        <v>0</v>
      </c>
      <c r="N6202" s="324" t="s">
        <v>7279</v>
      </c>
    </row>
    <row r="6203" spans="2:14" ht="15" hidden="1" x14ac:dyDescent="0.25">
      <c r="B6203" s="324" t="s">
        <v>20433</v>
      </c>
      <c r="C6203" s="324" t="s">
        <v>1268</v>
      </c>
      <c r="D6203" s="324" t="s">
        <v>6521</v>
      </c>
      <c r="E6203" s="324" t="s">
        <v>6906</v>
      </c>
      <c r="F6203" s="324" t="s">
        <v>801</v>
      </c>
      <c r="G6203" s="324" t="s">
        <v>896</v>
      </c>
      <c r="H6203" s="324" t="s">
        <v>6249</v>
      </c>
      <c r="I6203" s="325">
        <v>0</v>
      </c>
      <c r="J6203" s="325">
        <v>0</v>
      </c>
      <c r="K6203" s="325">
        <v>0</v>
      </c>
      <c r="L6203" s="325">
        <v>0</v>
      </c>
      <c r="M6203" s="325">
        <v>0</v>
      </c>
      <c r="N6203" s="324" t="s">
        <v>7279</v>
      </c>
    </row>
    <row r="6204" spans="2:14" ht="15" hidden="1" x14ac:dyDescent="0.25">
      <c r="B6204" s="324" t="s">
        <v>20434</v>
      </c>
      <c r="C6204" s="324" t="s">
        <v>1268</v>
      </c>
      <c r="D6204" s="324" t="s">
        <v>6521</v>
      </c>
      <c r="E6204" s="324" t="s">
        <v>5172</v>
      </c>
      <c r="F6204" s="324" t="s">
        <v>801</v>
      </c>
      <c r="G6204" s="324" t="s">
        <v>896</v>
      </c>
      <c r="H6204" s="324" t="s">
        <v>6249</v>
      </c>
      <c r="I6204" s="325">
        <v>0</v>
      </c>
      <c r="J6204" s="325">
        <v>0</v>
      </c>
      <c r="K6204" s="325">
        <v>0</v>
      </c>
      <c r="L6204" s="325">
        <v>0</v>
      </c>
      <c r="M6204" s="325">
        <v>0</v>
      </c>
      <c r="N6204" s="324" t="s">
        <v>7279</v>
      </c>
    </row>
    <row r="6205" spans="2:14" ht="15" hidden="1" x14ac:dyDescent="0.25">
      <c r="B6205" s="326" t="s">
        <v>20435</v>
      </c>
      <c r="C6205" s="326" t="s">
        <v>1268</v>
      </c>
      <c r="D6205" s="326" t="s">
        <v>6521</v>
      </c>
      <c r="E6205" s="326" t="s">
        <v>6907</v>
      </c>
      <c r="F6205" s="326" t="s">
        <v>801</v>
      </c>
      <c r="G6205" s="326" t="s">
        <v>896</v>
      </c>
      <c r="H6205" s="326" t="s">
        <v>6249</v>
      </c>
      <c r="I6205" s="327">
        <v>0</v>
      </c>
      <c r="J6205" s="327">
        <v>0</v>
      </c>
      <c r="K6205" s="327">
        <v>0</v>
      </c>
      <c r="L6205" s="327">
        <v>0</v>
      </c>
      <c r="M6205" s="327">
        <v>0</v>
      </c>
      <c r="N6205" s="326" t="s">
        <v>7279</v>
      </c>
    </row>
    <row r="6206" spans="2:14" ht="15" hidden="1" x14ac:dyDescent="0.25">
      <c r="B6206" s="326" t="s">
        <v>20436</v>
      </c>
      <c r="C6206" s="326" t="s">
        <v>1268</v>
      </c>
      <c r="D6206" s="326" t="s">
        <v>6521</v>
      </c>
      <c r="E6206" s="326" t="s">
        <v>7876</v>
      </c>
      <c r="F6206" s="326" t="s">
        <v>2327</v>
      </c>
      <c r="G6206" s="326" t="s">
        <v>896</v>
      </c>
      <c r="H6206" s="326" t="s">
        <v>6249</v>
      </c>
      <c r="I6206" s="327">
        <v>0</v>
      </c>
      <c r="J6206" s="327">
        <v>0</v>
      </c>
      <c r="K6206" s="327">
        <v>0</v>
      </c>
      <c r="L6206" s="327">
        <v>0</v>
      </c>
      <c r="M6206" s="327">
        <v>0</v>
      </c>
      <c r="N6206" s="326" t="s">
        <v>7279</v>
      </c>
    </row>
    <row r="6207" spans="2:14" ht="15" hidden="1" x14ac:dyDescent="0.25">
      <c r="B6207" s="326" t="s">
        <v>20437</v>
      </c>
      <c r="C6207" s="326" t="s">
        <v>1268</v>
      </c>
      <c r="D6207" s="326" t="s">
        <v>6521</v>
      </c>
      <c r="E6207" s="326" t="s">
        <v>6914</v>
      </c>
      <c r="F6207" s="326" t="s">
        <v>801</v>
      </c>
      <c r="G6207" s="326" t="s">
        <v>896</v>
      </c>
      <c r="H6207" s="326" t="s">
        <v>6249</v>
      </c>
      <c r="I6207" s="327">
        <v>0</v>
      </c>
      <c r="J6207" s="327">
        <v>0</v>
      </c>
      <c r="K6207" s="327">
        <v>0</v>
      </c>
      <c r="L6207" s="327">
        <v>0</v>
      </c>
      <c r="M6207" s="327">
        <v>0</v>
      </c>
      <c r="N6207" s="326" t="s">
        <v>7279</v>
      </c>
    </row>
    <row r="6208" spans="2:14" ht="15" hidden="1" x14ac:dyDescent="0.25">
      <c r="B6208" s="326" t="s">
        <v>20438</v>
      </c>
      <c r="C6208" s="326" t="s">
        <v>1268</v>
      </c>
      <c r="D6208" s="326" t="s">
        <v>6521</v>
      </c>
      <c r="E6208" s="326" t="s">
        <v>6915</v>
      </c>
      <c r="F6208" s="326" t="s">
        <v>801</v>
      </c>
      <c r="G6208" s="326" t="s">
        <v>896</v>
      </c>
      <c r="H6208" s="326" t="s">
        <v>6249</v>
      </c>
      <c r="I6208" s="327">
        <v>0</v>
      </c>
      <c r="J6208" s="327">
        <v>0</v>
      </c>
      <c r="K6208" s="327">
        <v>0</v>
      </c>
      <c r="L6208" s="327">
        <v>0</v>
      </c>
      <c r="M6208" s="327">
        <v>0</v>
      </c>
      <c r="N6208" s="326" t="s">
        <v>7279</v>
      </c>
    </row>
    <row r="6209" spans="2:14" ht="15" hidden="1" x14ac:dyDescent="0.25">
      <c r="B6209" s="326" t="s">
        <v>20439</v>
      </c>
      <c r="C6209" s="326" t="s">
        <v>1268</v>
      </c>
      <c r="D6209" s="326" t="s">
        <v>6521</v>
      </c>
      <c r="E6209" s="326" t="s">
        <v>6916</v>
      </c>
      <c r="F6209" s="326" t="s">
        <v>801</v>
      </c>
      <c r="G6209" s="326" t="s">
        <v>896</v>
      </c>
      <c r="H6209" s="326" t="s">
        <v>6249</v>
      </c>
      <c r="I6209" s="327">
        <v>0</v>
      </c>
      <c r="J6209" s="327">
        <v>0</v>
      </c>
      <c r="K6209" s="327">
        <v>0</v>
      </c>
      <c r="L6209" s="327">
        <v>0</v>
      </c>
      <c r="M6209" s="327">
        <v>0</v>
      </c>
      <c r="N6209" s="326" t="s">
        <v>7279</v>
      </c>
    </row>
    <row r="6210" spans="2:14" ht="15" hidden="1" x14ac:dyDescent="0.25">
      <c r="B6210" s="324" t="s">
        <v>20440</v>
      </c>
      <c r="C6210" s="324" t="s">
        <v>1268</v>
      </c>
      <c r="D6210" s="324" t="s">
        <v>6521</v>
      </c>
      <c r="E6210" s="324" t="s">
        <v>6918</v>
      </c>
      <c r="F6210" s="324" t="s">
        <v>801</v>
      </c>
      <c r="G6210" s="324" t="s">
        <v>896</v>
      </c>
      <c r="H6210" s="324" t="s">
        <v>6249</v>
      </c>
      <c r="I6210" s="325">
        <v>0</v>
      </c>
      <c r="J6210" s="325">
        <v>0</v>
      </c>
      <c r="K6210" s="325">
        <v>0</v>
      </c>
      <c r="L6210" s="325">
        <v>0</v>
      </c>
      <c r="M6210" s="325">
        <v>0</v>
      </c>
      <c r="N6210" s="324" t="s">
        <v>7279</v>
      </c>
    </row>
    <row r="6211" spans="2:14" ht="15" hidden="1" x14ac:dyDescent="0.25">
      <c r="B6211" s="324" t="s">
        <v>20441</v>
      </c>
      <c r="C6211" s="324" t="s">
        <v>1268</v>
      </c>
      <c r="D6211" s="324" t="s">
        <v>6521</v>
      </c>
      <c r="E6211" s="324" t="s">
        <v>6921</v>
      </c>
      <c r="F6211" s="324" t="s">
        <v>801</v>
      </c>
      <c r="G6211" s="324" t="s">
        <v>896</v>
      </c>
      <c r="H6211" s="324" t="s">
        <v>6249</v>
      </c>
      <c r="I6211" s="325">
        <v>0</v>
      </c>
      <c r="J6211" s="325">
        <v>0</v>
      </c>
      <c r="K6211" s="325">
        <v>0</v>
      </c>
      <c r="L6211" s="325">
        <v>0</v>
      </c>
      <c r="M6211" s="325">
        <v>0</v>
      </c>
      <c r="N6211" s="324" t="s">
        <v>7279</v>
      </c>
    </row>
    <row r="6212" spans="2:14" ht="15" hidden="1" x14ac:dyDescent="0.25">
      <c r="B6212" s="324" t="s">
        <v>20442</v>
      </c>
      <c r="C6212" s="324" t="s">
        <v>1268</v>
      </c>
      <c r="D6212" s="324" t="s">
        <v>6521</v>
      </c>
      <c r="E6212" s="324" t="s">
        <v>8295</v>
      </c>
      <c r="F6212" s="324" t="s">
        <v>801</v>
      </c>
      <c r="G6212" s="324" t="s">
        <v>896</v>
      </c>
      <c r="H6212" s="324" t="s">
        <v>6249</v>
      </c>
      <c r="I6212" s="325">
        <v>0</v>
      </c>
      <c r="J6212" s="325">
        <v>0</v>
      </c>
      <c r="K6212" s="325">
        <v>0</v>
      </c>
      <c r="L6212" s="325">
        <v>0</v>
      </c>
      <c r="M6212" s="325">
        <v>0</v>
      </c>
      <c r="N6212" s="324" t="s">
        <v>7279</v>
      </c>
    </row>
    <row r="6213" spans="2:14" ht="15" hidden="1" x14ac:dyDescent="0.25">
      <c r="B6213" s="324" t="s">
        <v>20443</v>
      </c>
      <c r="C6213" s="324" t="s">
        <v>1268</v>
      </c>
      <c r="D6213" s="324" t="s">
        <v>6521</v>
      </c>
      <c r="E6213" s="324" t="s">
        <v>7783</v>
      </c>
      <c r="F6213" s="324" t="s">
        <v>801</v>
      </c>
      <c r="G6213" s="324" t="s">
        <v>896</v>
      </c>
      <c r="H6213" s="324" t="s">
        <v>6249</v>
      </c>
      <c r="I6213" s="325">
        <v>0</v>
      </c>
      <c r="J6213" s="325">
        <v>0</v>
      </c>
      <c r="K6213" s="325">
        <v>0</v>
      </c>
      <c r="L6213" s="325">
        <v>0</v>
      </c>
      <c r="M6213" s="325">
        <v>0</v>
      </c>
      <c r="N6213" s="324" t="s">
        <v>7279</v>
      </c>
    </row>
    <row r="6214" spans="2:14" ht="15" hidden="1" x14ac:dyDescent="0.25">
      <c r="B6214" s="324" t="s">
        <v>20444</v>
      </c>
      <c r="C6214" s="324" t="s">
        <v>1268</v>
      </c>
      <c r="D6214" s="324" t="s">
        <v>6521</v>
      </c>
      <c r="E6214" s="324" t="s">
        <v>6924</v>
      </c>
      <c r="F6214" s="324" t="s">
        <v>801</v>
      </c>
      <c r="G6214" s="324" t="s">
        <v>896</v>
      </c>
      <c r="H6214" s="324" t="s">
        <v>6249</v>
      </c>
      <c r="I6214" s="325">
        <v>0</v>
      </c>
      <c r="J6214" s="325">
        <v>0</v>
      </c>
      <c r="K6214" s="325">
        <v>0</v>
      </c>
      <c r="L6214" s="325">
        <v>0</v>
      </c>
      <c r="M6214" s="325">
        <v>0</v>
      </c>
      <c r="N6214" s="324" t="s">
        <v>7279</v>
      </c>
    </row>
    <row r="6215" spans="2:14" ht="15" hidden="1" x14ac:dyDescent="0.25">
      <c r="B6215" s="326" t="s">
        <v>20445</v>
      </c>
      <c r="C6215" s="326" t="s">
        <v>1268</v>
      </c>
      <c r="D6215" s="326" t="s">
        <v>6521</v>
      </c>
      <c r="E6215" s="326" t="s">
        <v>6930</v>
      </c>
      <c r="F6215" s="326" t="s">
        <v>2327</v>
      </c>
      <c r="G6215" s="326" t="s">
        <v>896</v>
      </c>
      <c r="H6215" s="326" t="s">
        <v>6249</v>
      </c>
      <c r="I6215" s="327">
        <v>0</v>
      </c>
      <c r="J6215" s="327">
        <v>0</v>
      </c>
      <c r="K6215" s="327">
        <v>0</v>
      </c>
      <c r="L6215" s="327">
        <v>0</v>
      </c>
      <c r="M6215" s="327">
        <v>0</v>
      </c>
      <c r="N6215" s="326" t="s">
        <v>7279</v>
      </c>
    </row>
    <row r="6216" spans="2:14" ht="15" hidden="1" x14ac:dyDescent="0.25">
      <c r="B6216" s="326" t="s">
        <v>20446</v>
      </c>
      <c r="C6216" s="326" t="s">
        <v>1268</v>
      </c>
      <c r="D6216" s="326" t="s">
        <v>6521</v>
      </c>
      <c r="E6216" s="326" t="s">
        <v>6931</v>
      </c>
      <c r="F6216" s="326" t="s">
        <v>2327</v>
      </c>
      <c r="G6216" s="326" t="s">
        <v>896</v>
      </c>
      <c r="H6216" s="326" t="s">
        <v>6249</v>
      </c>
      <c r="I6216" s="327">
        <v>0</v>
      </c>
      <c r="J6216" s="327">
        <v>0</v>
      </c>
      <c r="K6216" s="327">
        <v>0</v>
      </c>
      <c r="L6216" s="327">
        <v>0</v>
      </c>
      <c r="M6216" s="327">
        <v>0</v>
      </c>
      <c r="N6216" s="326" t="s">
        <v>7279</v>
      </c>
    </row>
    <row r="6217" spans="2:14" ht="15" hidden="1" x14ac:dyDescent="0.25">
      <c r="B6217" s="326" t="s">
        <v>20447</v>
      </c>
      <c r="C6217" s="326" t="s">
        <v>1268</v>
      </c>
      <c r="D6217" s="326" t="s">
        <v>6521</v>
      </c>
      <c r="E6217" s="326" t="s">
        <v>6932</v>
      </c>
      <c r="F6217" s="326" t="s">
        <v>2327</v>
      </c>
      <c r="G6217" s="326" t="s">
        <v>896</v>
      </c>
      <c r="H6217" s="326" t="s">
        <v>6249</v>
      </c>
      <c r="I6217" s="327">
        <v>0</v>
      </c>
      <c r="J6217" s="327">
        <v>0</v>
      </c>
      <c r="K6217" s="327">
        <v>0</v>
      </c>
      <c r="L6217" s="327">
        <v>0</v>
      </c>
      <c r="M6217" s="327">
        <v>0</v>
      </c>
      <c r="N6217" s="326" t="s">
        <v>7279</v>
      </c>
    </row>
    <row r="6218" spans="2:14" ht="15" hidden="1" x14ac:dyDescent="0.25">
      <c r="B6218" s="326" t="s">
        <v>20448</v>
      </c>
      <c r="C6218" s="326" t="s">
        <v>1268</v>
      </c>
      <c r="D6218" s="326" t="s">
        <v>6521</v>
      </c>
      <c r="E6218" s="326" t="s">
        <v>6935</v>
      </c>
      <c r="F6218" s="326" t="s">
        <v>2327</v>
      </c>
      <c r="G6218" s="326" t="s">
        <v>896</v>
      </c>
      <c r="H6218" s="326" t="s">
        <v>6249</v>
      </c>
      <c r="I6218" s="327">
        <v>0</v>
      </c>
      <c r="J6218" s="327">
        <v>0</v>
      </c>
      <c r="K6218" s="327">
        <v>0</v>
      </c>
      <c r="L6218" s="327">
        <v>0</v>
      </c>
      <c r="M6218" s="327">
        <v>0</v>
      </c>
      <c r="N6218" s="326" t="s">
        <v>7279</v>
      </c>
    </row>
    <row r="6219" spans="2:14" ht="15" hidden="1" x14ac:dyDescent="0.25">
      <c r="B6219" s="326" t="s">
        <v>20449</v>
      </c>
      <c r="C6219" s="326" t="s">
        <v>1268</v>
      </c>
      <c r="D6219" s="326" t="s">
        <v>6521</v>
      </c>
      <c r="E6219" s="326" t="s">
        <v>6936</v>
      </c>
      <c r="F6219" s="326" t="s">
        <v>801</v>
      </c>
      <c r="G6219" s="326" t="s">
        <v>896</v>
      </c>
      <c r="H6219" s="326" t="s">
        <v>6249</v>
      </c>
      <c r="I6219" s="327">
        <v>0</v>
      </c>
      <c r="J6219" s="327">
        <v>0</v>
      </c>
      <c r="K6219" s="327">
        <v>0</v>
      </c>
      <c r="L6219" s="327">
        <v>0</v>
      </c>
      <c r="M6219" s="327">
        <v>0</v>
      </c>
      <c r="N6219" s="326" t="s">
        <v>7279</v>
      </c>
    </row>
    <row r="6220" spans="2:14" ht="15" hidden="1" x14ac:dyDescent="0.25">
      <c r="B6220" s="324" t="s">
        <v>20450</v>
      </c>
      <c r="C6220" s="324" t="s">
        <v>1268</v>
      </c>
      <c r="D6220" s="324" t="s">
        <v>6521</v>
      </c>
      <c r="E6220" s="324" t="s">
        <v>6938</v>
      </c>
      <c r="F6220" s="324" t="s">
        <v>2327</v>
      </c>
      <c r="G6220" s="324" t="s">
        <v>896</v>
      </c>
      <c r="H6220" s="324" t="s">
        <v>6249</v>
      </c>
      <c r="I6220" s="325">
        <v>0</v>
      </c>
      <c r="J6220" s="325">
        <v>0</v>
      </c>
      <c r="K6220" s="325">
        <v>0</v>
      </c>
      <c r="L6220" s="325">
        <v>0</v>
      </c>
      <c r="M6220" s="325">
        <v>0</v>
      </c>
      <c r="N6220" s="324" t="s">
        <v>7279</v>
      </c>
    </row>
    <row r="6221" spans="2:14" ht="15" hidden="1" x14ac:dyDescent="0.25">
      <c r="B6221" s="326" t="s">
        <v>20451</v>
      </c>
      <c r="C6221" s="326" t="s">
        <v>1268</v>
      </c>
      <c r="D6221" s="326" t="s">
        <v>6521</v>
      </c>
      <c r="E6221" s="326" t="s">
        <v>6944</v>
      </c>
      <c r="F6221" s="326" t="s">
        <v>2327</v>
      </c>
      <c r="G6221" s="326" t="s">
        <v>896</v>
      </c>
      <c r="H6221" s="326" t="s">
        <v>6249</v>
      </c>
      <c r="I6221" s="327">
        <v>0</v>
      </c>
      <c r="J6221" s="327">
        <v>0</v>
      </c>
      <c r="K6221" s="327">
        <v>0</v>
      </c>
      <c r="L6221" s="327">
        <v>0</v>
      </c>
      <c r="M6221" s="327">
        <v>0</v>
      </c>
      <c r="N6221" s="326" t="s">
        <v>7279</v>
      </c>
    </row>
    <row r="6222" spans="2:14" ht="15" hidden="1" x14ac:dyDescent="0.25">
      <c r="B6222" s="326" t="s">
        <v>20452</v>
      </c>
      <c r="C6222" s="326" t="s">
        <v>1268</v>
      </c>
      <c r="D6222" s="326" t="s">
        <v>6521</v>
      </c>
      <c r="E6222" s="326" t="s">
        <v>6957</v>
      </c>
      <c r="F6222" s="326" t="s">
        <v>2706</v>
      </c>
      <c r="G6222" s="326" t="s">
        <v>896</v>
      </c>
      <c r="H6222" s="326" t="s">
        <v>6249</v>
      </c>
      <c r="I6222" s="327">
        <v>0</v>
      </c>
      <c r="J6222" s="327">
        <v>0</v>
      </c>
      <c r="K6222" s="327">
        <v>0</v>
      </c>
      <c r="L6222" s="327">
        <v>0</v>
      </c>
      <c r="M6222" s="327">
        <v>0</v>
      </c>
      <c r="N6222" s="326" t="s">
        <v>7279</v>
      </c>
    </row>
    <row r="6223" spans="2:14" ht="15" hidden="1" x14ac:dyDescent="0.25">
      <c r="B6223" s="324" t="s">
        <v>20453</v>
      </c>
      <c r="C6223" s="324" t="s">
        <v>1268</v>
      </c>
      <c r="D6223" s="324" t="s">
        <v>6521</v>
      </c>
      <c r="E6223" s="324" t="s">
        <v>6964</v>
      </c>
      <c r="F6223" s="324" t="s">
        <v>801</v>
      </c>
      <c r="G6223" s="324" t="s">
        <v>896</v>
      </c>
      <c r="H6223" s="324" t="s">
        <v>6249</v>
      </c>
      <c r="I6223" s="325">
        <v>0</v>
      </c>
      <c r="J6223" s="325">
        <v>0</v>
      </c>
      <c r="K6223" s="325">
        <v>0</v>
      </c>
      <c r="L6223" s="325">
        <v>0</v>
      </c>
      <c r="M6223" s="325">
        <v>0</v>
      </c>
      <c r="N6223" s="324" t="s">
        <v>7279</v>
      </c>
    </row>
    <row r="6224" spans="2:14" ht="15" hidden="1" x14ac:dyDescent="0.25">
      <c r="B6224" s="324" t="s">
        <v>20454</v>
      </c>
      <c r="C6224" s="324" t="s">
        <v>1268</v>
      </c>
      <c r="D6224" s="324" t="s">
        <v>6521</v>
      </c>
      <c r="E6224" s="324" t="s">
        <v>6969</v>
      </c>
      <c r="F6224" s="324" t="s">
        <v>801</v>
      </c>
      <c r="G6224" s="324" t="s">
        <v>896</v>
      </c>
      <c r="H6224" s="324" t="s">
        <v>6249</v>
      </c>
      <c r="I6224" s="325">
        <v>0</v>
      </c>
      <c r="J6224" s="325">
        <v>0</v>
      </c>
      <c r="K6224" s="325">
        <v>0</v>
      </c>
      <c r="L6224" s="325">
        <v>0</v>
      </c>
      <c r="M6224" s="325">
        <v>0</v>
      </c>
      <c r="N6224" s="324" t="s">
        <v>7279</v>
      </c>
    </row>
    <row r="6225" spans="2:14" ht="15" hidden="1" x14ac:dyDescent="0.25">
      <c r="B6225" s="324" t="s">
        <v>21972</v>
      </c>
      <c r="C6225" s="324" t="s">
        <v>1268</v>
      </c>
      <c r="D6225" s="324" t="s">
        <v>6521</v>
      </c>
      <c r="E6225" s="324" t="s">
        <v>6606</v>
      </c>
      <c r="F6225" s="324" t="s">
        <v>801</v>
      </c>
      <c r="G6225" s="324" t="s">
        <v>896</v>
      </c>
      <c r="H6225" s="324" t="s">
        <v>6249</v>
      </c>
      <c r="I6225" s="325">
        <v>0</v>
      </c>
      <c r="J6225" s="325">
        <v>0</v>
      </c>
      <c r="K6225" s="325">
        <v>0</v>
      </c>
      <c r="L6225" s="325">
        <v>0</v>
      </c>
      <c r="M6225" s="325">
        <v>0</v>
      </c>
      <c r="N6225" s="324" t="s">
        <v>7279</v>
      </c>
    </row>
    <row r="6226" spans="2:14" ht="15" hidden="1" x14ac:dyDescent="0.25">
      <c r="B6226" s="324" t="s">
        <v>20455</v>
      </c>
      <c r="C6226" s="324" t="s">
        <v>1268</v>
      </c>
      <c r="D6226" s="324" t="s">
        <v>6521</v>
      </c>
      <c r="E6226" s="324" t="s">
        <v>6971</v>
      </c>
      <c r="F6226" s="324" t="s">
        <v>801</v>
      </c>
      <c r="G6226" s="324" t="s">
        <v>896</v>
      </c>
      <c r="H6226" s="324" t="s">
        <v>6249</v>
      </c>
      <c r="I6226" s="325">
        <v>0</v>
      </c>
      <c r="J6226" s="325">
        <v>0</v>
      </c>
      <c r="K6226" s="325">
        <v>0</v>
      </c>
      <c r="L6226" s="325">
        <v>0</v>
      </c>
      <c r="M6226" s="325">
        <v>0</v>
      </c>
      <c r="N6226" s="324" t="s">
        <v>7279</v>
      </c>
    </row>
    <row r="6227" spans="2:14" ht="15" hidden="1" x14ac:dyDescent="0.25">
      <c r="B6227" s="324" t="s">
        <v>20456</v>
      </c>
      <c r="C6227" s="324" t="s">
        <v>1268</v>
      </c>
      <c r="D6227" s="324" t="s">
        <v>6521</v>
      </c>
      <c r="E6227" s="324" t="s">
        <v>6662</v>
      </c>
      <c r="F6227" s="324" t="s">
        <v>801</v>
      </c>
      <c r="G6227" s="324" t="s">
        <v>896</v>
      </c>
      <c r="H6227" s="324" t="s">
        <v>6249</v>
      </c>
      <c r="I6227" s="325">
        <v>0</v>
      </c>
      <c r="J6227" s="325">
        <v>0</v>
      </c>
      <c r="K6227" s="325">
        <v>0</v>
      </c>
      <c r="L6227" s="325">
        <v>0</v>
      </c>
      <c r="M6227" s="325">
        <v>0</v>
      </c>
      <c r="N6227" s="324" t="s">
        <v>7279</v>
      </c>
    </row>
    <row r="6228" spans="2:14" ht="15" hidden="1" x14ac:dyDescent="0.25">
      <c r="B6228" s="324" t="s">
        <v>20457</v>
      </c>
      <c r="C6228" s="324" t="s">
        <v>1268</v>
      </c>
      <c r="D6228" s="324" t="s">
        <v>6521</v>
      </c>
      <c r="E6228" s="324" t="s">
        <v>6972</v>
      </c>
      <c r="F6228" s="324" t="s">
        <v>801</v>
      </c>
      <c r="G6228" s="324" t="s">
        <v>896</v>
      </c>
      <c r="H6228" s="324" t="s">
        <v>6249</v>
      </c>
      <c r="I6228" s="325">
        <v>0</v>
      </c>
      <c r="J6228" s="325">
        <v>0</v>
      </c>
      <c r="K6228" s="325">
        <v>0</v>
      </c>
      <c r="L6228" s="325">
        <v>0</v>
      </c>
      <c r="M6228" s="325">
        <v>0</v>
      </c>
      <c r="N6228" s="324" t="s">
        <v>7279</v>
      </c>
    </row>
    <row r="6229" spans="2:14" ht="15" hidden="1" x14ac:dyDescent="0.25">
      <c r="B6229" s="324" t="s">
        <v>20458</v>
      </c>
      <c r="C6229" s="324" t="s">
        <v>1268</v>
      </c>
      <c r="D6229" s="324" t="s">
        <v>6521</v>
      </c>
      <c r="E6229" s="324" t="s">
        <v>6974</v>
      </c>
      <c r="F6229" s="324" t="s">
        <v>801</v>
      </c>
      <c r="G6229" s="324" t="s">
        <v>896</v>
      </c>
      <c r="H6229" s="324" t="s">
        <v>6249</v>
      </c>
      <c r="I6229" s="325">
        <v>0</v>
      </c>
      <c r="J6229" s="325">
        <v>0</v>
      </c>
      <c r="K6229" s="325">
        <v>0</v>
      </c>
      <c r="L6229" s="325">
        <v>0</v>
      </c>
      <c r="M6229" s="325">
        <v>0</v>
      </c>
      <c r="N6229" s="324" t="s">
        <v>7279</v>
      </c>
    </row>
    <row r="6230" spans="2:14" ht="15" hidden="1" x14ac:dyDescent="0.25">
      <c r="B6230" s="324" t="s">
        <v>20459</v>
      </c>
      <c r="C6230" s="324" t="s">
        <v>1268</v>
      </c>
      <c r="D6230" s="324" t="s">
        <v>6521</v>
      </c>
      <c r="E6230" s="324" t="s">
        <v>6975</v>
      </c>
      <c r="F6230" s="324" t="s">
        <v>801</v>
      </c>
      <c r="G6230" s="324" t="s">
        <v>896</v>
      </c>
      <c r="H6230" s="324" t="s">
        <v>6249</v>
      </c>
      <c r="I6230" s="325">
        <v>0</v>
      </c>
      <c r="J6230" s="325">
        <v>0</v>
      </c>
      <c r="K6230" s="325">
        <v>0</v>
      </c>
      <c r="L6230" s="325">
        <v>0</v>
      </c>
      <c r="M6230" s="325">
        <v>0</v>
      </c>
      <c r="N6230" s="324" t="s">
        <v>7279</v>
      </c>
    </row>
    <row r="6231" spans="2:14" ht="15" hidden="1" x14ac:dyDescent="0.25">
      <c r="B6231" s="324" t="s">
        <v>20460</v>
      </c>
      <c r="C6231" s="324" t="s">
        <v>1268</v>
      </c>
      <c r="D6231" s="324" t="s">
        <v>6521</v>
      </c>
      <c r="E6231" s="324" t="s">
        <v>6976</v>
      </c>
      <c r="F6231" s="324" t="s">
        <v>801</v>
      </c>
      <c r="G6231" s="324" t="s">
        <v>896</v>
      </c>
      <c r="H6231" s="324" t="s">
        <v>6249</v>
      </c>
      <c r="I6231" s="325">
        <v>0</v>
      </c>
      <c r="J6231" s="325">
        <v>0</v>
      </c>
      <c r="K6231" s="325">
        <v>0</v>
      </c>
      <c r="L6231" s="325">
        <v>0</v>
      </c>
      <c r="M6231" s="325">
        <v>0</v>
      </c>
      <c r="N6231" s="324" t="s">
        <v>7279</v>
      </c>
    </row>
    <row r="6232" spans="2:14" ht="15" hidden="1" x14ac:dyDescent="0.25">
      <c r="B6232" s="324" t="s">
        <v>20461</v>
      </c>
      <c r="C6232" s="324" t="s">
        <v>1268</v>
      </c>
      <c r="D6232" s="324" t="s">
        <v>6521</v>
      </c>
      <c r="E6232" s="324" t="s">
        <v>6977</v>
      </c>
      <c r="F6232" s="324" t="s">
        <v>801</v>
      </c>
      <c r="G6232" s="324" t="s">
        <v>896</v>
      </c>
      <c r="H6232" s="324" t="s">
        <v>6249</v>
      </c>
      <c r="I6232" s="325">
        <v>0</v>
      </c>
      <c r="J6232" s="325">
        <v>0</v>
      </c>
      <c r="K6232" s="325">
        <v>0</v>
      </c>
      <c r="L6232" s="325">
        <v>0</v>
      </c>
      <c r="M6232" s="325">
        <v>0</v>
      </c>
      <c r="N6232" s="324" t="s">
        <v>7279</v>
      </c>
    </row>
    <row r="6233" spans="2:14" ht="15" hidden="1" x14ac:dyDescent="0.25">
      <c r="B6233" s="324" t="s">
        <v>20462</v>
      </c>
      <c r="C6233" s="324" t="s">
        <v>1268</v>
      </c>
      <c r="D6233" s="324" t="s">
        <v>6521</v>
      </c>
      <c r="E6233" s="324" t="s">
        <v>7307</v>
      </c>
      <c r="F6233" s="324" t="s">
        <v>801</v>
      </c>
      <c r="G6233" s="324" t="s">
        <v>896</v>
      </c>
      <c r="H6233" s="324" t="s">
        <v>6249</v>
      </c>
      <c r="I6233" s="325">
        <v>0</v>
      </c>
      <c r="J6233" s="325">
        <v>0</v>
      </c>
      <c r="K6233" s="325">
        <v>0</v>
      </c>
      <c r="L6233" s="325">
        <v>0</v>
      </c>
      <c r="M6233" s="325">
        <v>0</v>
      </c>
      <c r="N6233" s="324" t="s">
        <v>7279</v>
      </c>
    </row>
    <row r="6234" spans="2:14" ht="15" hidden="1" x14ac:dyDescent="0.25">
      <c r="B6234" s="326" t="s">
        <v>20463</v>
      </c>
      <c r="C6234" s="326" t="s">
        <v>1268</v>
      </c>
      <c r="D6234" s="326" t="s">
        <v>6521</v>
      </c>
      <c r="E6234" s="326" t="s">
        <v>6978</v>
      </c>
      <c r="F6234" s="326" t="s">
        <v>801</v>
      </c>
      <c r="G6234" s="326" t="s">
        <v>896</v>
      </c>
      <c r="H6234" s="326" t="s">
        <v>6249</v>
      </c>
      <c r="I6234" s="327">
        <v>0</v>
      </c>
      <c r="J6234" s="327">
        <v>0</v>
      </c>
      <c r="K6234" s="327">
        <v>0</v>
      </c>
      <c r="L6234" s="327">
        <v>0</v>
      </c>
      <c r="M6234" s="327">
        <v>0</v>
      </c>
      <c r="N6234" s="326" t="s">
        <v>7279</v>
      </c>
    </row>
    <row r="6235" spans="2:14" ht="15" hidden="1" x14ac:dyDescent="0.25">
      <c r="B6235" s="326" t="s">
        <v>20464</v>
      </c>
      <c r="C6235" s="326" t="s">
        <v>1268</v>
      </c>
      <c r="D6235" s="326" t="s">
        <v>6521</v>
      </c>
      <c r="E6235" s="326" t="s">
        <v>6979</v>
      </c>
      <c r="F6235" s="326" t="s">
        <v>801</v>
      </c>
      <c r="G6235" s="326" t="s">
        <v>896</v>
      </c>
      <c r="H6235" s="326" t="s">
        <v>6249</v>
      </c>
      <c r="I6235" s="327">
        <v>0</v>
      </c>
      <c r="J6235" s="327">
        <v>0</v>
      </c>
      <c r="K6235" s="327">
        <v>0</v>
      </c>
      <c r="L6235" s="327">
        <v>0</v>
      </c>
      <c r="M6235" s="327">
        <v>0</v>
      </c>
      <c r="N6235" s="326" t="s">
        <v>7279</v>
      </c>
    </row>
    <row r="6236" spans="2:14" ht="15" hidden="1" x14ac:dyDescent="0.25">
      <c r="B6236" s="324" t="s">
        <v>20465</v>
      </c>
      <c r="C6236" s="324" t="s">
        <v>1268</v>
      </c>
      <c r="D6236" s="324" t="s">
        <v>6521</v>
      </c>
      <c r="E6236" s="324" t="s">
        <v>5896</v>
      </c>
      <c r="F6236" s="324" t="s">
        <v>2327</v>
      </c>
      <c r="G6236" s="324" t="s">
        <v>896</v>
      </c>
      <c r="H6236" s="324" t="s">
        <v>6249</v>
      </c>
      <c r="I6236" s="325">
        <v>0</v>
      </c>
      <c r="J6236" s="325">
        <v>0</v>
      </c>
      <c r="K6236" s="325">
        <v>0</v>
      </c>
      <c r="L6236" s="325">
        <v>0</v>
      </c>
      <c r="M6236" s="325">
        <v>0</v>
      </c>
      <c r="N6236" s="324" t="s">
        <v>7279</v>
      </c>
    </row>
    <row r="6237" spans="2:14" ht="15" hidden="1" x14ac:dyDescent="0.25">
      <c r="B6237" s="324" t="s">
        <v>20466</v>
      </c>
      <c r="C6237" s="324" t="s">
        <v>1268</v>
      </c>
      <c r="D6237" s="324" t="s">
        <v>6521</v>
      </c>
      <c r="E6237" s="324" t="s">
        <v>6991</v>
      </c>
      <c r="F6237" s="324" t="s">
        <v>801</v>
      </c>
      <c r="G6237" s="324" t="s">
        <v>896</v>
      </c>
      <c r="H6237" s="324" t="s">
        <v>6249</v>
      </c>
      <c r="I6237" s="325">
        <v>0</v>
      </c>
      <c r="J6237" s="325">
        <v>0</v>
      </c>
      <c r="K6237" s="325">
        <v>0</v>
      </c>
      <c r="L6237" s="325">
        <v>0</v>
      </c>
      <c r="M6237" s="325">
        <v>0</v>
      </c>
      <c r="N6237" s="324" t="s">
        <v>7279</v>
      </c>
    </row>
    <row r="6238" spans="2:14" ht="15" hidden="1" x14ac:dyDescent="0.25">
      <c r="B6238" s="324" t="s">
        <v>20467</v>
      </c>
      <c r="C6238" s="324" t="s">
        <v>1268</v>
      </c>
      <c r="D6238" s="324" t="s">
        <v>6521</v>
      </c>
      <c r="E6238" s="324" t="s">
        <v>6992</v>
      </c>
      <c r="F6238" s="324" t="s">
        <v>800</v>
      </c>
      <c r="G6238" s="324" t="s">
        <v>896</v>
      </c>
      <c r="H6238" s="324" t="s">
        <v>6249</v>
      </c>
      <c r="I6238" s="325">
        <v>0</v>
      </c>
      <c r="J6238" s="325">
        <v>0</v>
      </c>
      <c r="K6238" s="325">
        <v>0</v>
      </c>
      <c r="L6238" s="325">
        <v>0</v>
      </c>
      <c r="M6238" s="325">
        <v>0</v>
      </c>
      <c r="N6238" s="324" t="s">
        <v>7279</v>
      </c>
    </row>
    <row r="6239" spans="2:14" ht="15" hidden="1" x14ac:dyDescent="0.25">
      <c r="B6239" s="324" t="s">
        <v>20468</v>
      </c>
      <c r="C6239" s="324" t="s">
        <v>1268</v>
      </c>
      <c r="D6239" s="324" t="s">
        <v>6521</v>
      </c>
      <c r="E6239" s="324" t="s">
        <v>2566</v>
      </c>
      <c r="F6239" s="324" t="s">
        <v>2327</v>
      </c>
      <c r="G6239" s="324" t="s">
        <v>896</v>
      </c>
      <c r="H6239" s="324" t="s">
        <v>6249</v>
      </c>
      <c r="I6239" s="325">
        <v>0</v>
      </c>
      <c r="J6239" s="325">
        <v>0</v>
      </c>
      <c r="K6239" s="325">
        <v>0</v>
      </c>
      <c r="L6239" s="325">
        <v>0</v>
      </c>
      <c r="M6239" s="325">
        <v>0</v>
      </c>
      <c r="N6239" s="324" t="s">
        <v>7279</v>
      </c>
    </row>
    <row r="6240" spans="2:14" ht="15" hidden="1" x14ac:dyDescent="0.25">
      <c r="B6240" s="324" t="s">
        <v>21973</v>
      </c>
      <c r="C6240" s="324" t="s">
        <v>1268</v>
      </c>
      <c r="D6240" s="324" t="s">
        <v>6521</v>
      </c>
      <c r="E6240" s="324" t="s">
        <v>7800</v>
      </c>
      <c r="F6240" s="324" t="s">
        <v>801</v>
      </c>
      <c r="G6240" s="324" t="s">
        <v>896</v>
      </c>
      <c r="H6240" s="324" t="s">
        <v>6249</v>
      </c>
      <c r="I6240" s="325">
        <v>0</v>
      </c>
      <c r="J6240" s="325">
        <v>0</v>
      </c>
      <c r="K6240" s="325">
        <v>0</v>
      </c>
      <c r="L6240" s="325">
        <v>0</v>
      </c>
      <c r="M6240" s="325">
        <v>0</v>
      </c>
      <c r="N6240" s="324" t="s">
        <v>7279</v>
      </c>
    </row>
    <row r="6241" spans="2:14" ht="15" hidden="1" x14ac:dyDescent="0.25">
      <c r="B6241" s="326" t="s">
        <v>20469</v>
      </c>
      <c r="C6241" s="326" t="s">
        <v>1268</v>
      </c>
      <c r="D6241" s="326" t="s">
        <v>6521</v>
      </c>
      <c r="E6241" s="326" t="s">
        <v>7799</v>
      </c>
      <c r="F6241" s="326" t="s">
        <v>801</v>
      </c>
      <c r="G6241" s="326" t="s">
        <v>896</v>
      </c>
      <c r="H6241" s="326" t="s">
        <v>6249</v>
      </c>
      <c r="I6241" s="327">
        <v>0</v>
      </c>
      <c r="J6241" s="327">
        <v>0</v>
      </c>
      <c r="K6241" s="327">
        <v>0</v>
      </c>
      <c r="L6241" s="327">
        <v>0</v>
      </c>
      <c r="M6241" s="327">
        <v>0</v>
      </c>
      <c r="N6241" s="326" t="s">
        <v>7279</v>
      </c>
    </row>
    <row r="6242" spans="2:14" ht="15" hidden="1" x14ac:dyDescent="0.25">
      <c r="B6242" s="326" t="s">
        <v>20470</v>
      </c>
      <c r="C6242" s="326" t="s">
        <v>1268</v>
      </c>
      <c r="D6242" s="326" t="s">
        <v>6521</v>
      </c>
      <c r="E6242" s="326" t="s">
        <v>6998</v>
      </c>
      <c r="F6242" s="326" t="s">
        <v>801</v>
      </c>
      <c r="G6242" s="326" t="s">
        <v>896</v>
      </c>
      <c r="H6242" s="326" t="s">
        <v>6249</v>
      </c>
      <c r="I6242" s="327">
        <v>0</v>
      </c>
      <c r="J6242" s="327">
        <v>0</v>
      </c>
      <c r="K6242" s="327">
        <v>0</v>
      </c>
      <c r="L6242" s="327">
        <v>0</v>
      </c>
      <c r="M6242" s="327">
        <v>0</v>
      </c>
      <c r="N6242" s="326" t="s">
        <v>7279</v>
      </c>
    </row>
    <row r="6243" spans="2:14" ht="15" hidden="1" x14ac:dyDescent="0.25">
      <c r="B6243" s="326" t="s">
        <v>20471</v>
      </c>
      <c r="C6243" s="326" t="s">
        <v>1268</v>
      </c>
      <c r="D6243" s="326" t="s">
        <v>6521</v>
      </c>
      <c r="E6243" s="326" t="s">
        <v>6999</v>
      </c>
      <c r="F6243" s="326" t="s">
        <v>2327</v>
      </c>
      <c r="G6243" s="326" t="s">
        <v>896</v>
      </c>
      <c r="H6243" s="326" t="s">
        <v>6249</v>
      </c>
      <c r="I6243" s="327">
        <v>0</v>
      </c>
      <c r="J6243" s="327">
        <v>0</v>
      </c>
      <c r="K6243" s="327">
        <v>0</v>
      </c>
      <c r="L6243" s="327">
        <v>0</v>
      </c>
      <c r="M6243" s="327">
        <v>0</v>
      </c>
      <c r="N6243" s="326" t="s">
        <v>7279</v>
      </c>
    </row>
    <row r="6244" spans="2:14" ht="15" hidden="1" x14ac:dyDescent="0.25">
      <c r="B6244" s="324" t="s">
        <v>20472</v>
      </c>
      <c r="C6244" s="324" t="s">
        <v>1268</v>
      </c>
      <c r="D6244" s="324" t="s">
        <v>6521</v>
      </c>
      <c r="E6244" s="324" t="s">
        <v>7000</v>
      </c>
      <c r="F6244" s="324" t="s">
        <v>2327</v>
      </c>
      <c r="G6244" s="324" t="s">
        <v>896</v>
      </c>
      <c r="H6244" s="324" t="s">
        <v>6249</v>
      </c>
      <c r="I6244" s="325">
        <v>0</v>
      </c>
      <c r="J6244" s="325">
        <v>0</v>
      </c>
      <c r="K6244" s="325">
        <v>0</v>
      </c>
      <c r="L6244" s="325">
        <v>0</v>
      </c>
      <c r="M6244" s="325">
        <v>0</v>
      </c>
      <c r="N6244" s="324" t="s">
        <v>7279</v>
      </c>
    </row>
    <row r="6245" spans="2:14" ht="15" hidden="1" x14ac:dyDescent="0.25">
      <c r="B6245" s="326" t="s">
        <v>20473</v>
      </c>
      <c r="C6245" s="326" t="s">
        <v>1268</v>
      </c>
      <c r="D6245" s="326" t="s">
        <v>6521</v>
      </c>
      <c r="E6245" s="326" t="s">
        <v>7001</v>
      </c>
      <c r="F6245" s="326" t="s">
        <v>2327</v>
      </c>
      <c r="G6245" s="326" t="s">
        <v>896</v>
      </c>
      <c r="H6245" s="326" t="s">
        <v>6249</v>
      </c>
      <c r="I6245" s="327">
        <v>0</v>
      </c>
      <c r="J6245" s="327">
        <v>0</v>
      </c>
      <c r="K6245" s="327">
        <v>0</v>
      </c>
      <c r="L6245" s="327">
        <v>0</v>
      </c>
      <c r="M6245" s="327">
        <v>0</v>
      </c>
      <c r="N6245" s="326" t="s">
        <v>7279</v>
      </c>
    </row>
    <row r="6246" spans="2:14" ht="15" hidden="1" x14ac:dyDescent="0.25">
      <c r="B6246" s="324" t="s">
        <v>20474</v>
      </c>
      <c r="C6246" s="324" t="s">
        <v>1268</v>
      </c>
      <c r="D6246" s="324" t="s">
        <v>6521</v>
      </c>
      <c r="E6246" s="324" t="s">
        <v>7002</v>
      </c>
      <c r="F6246" s="324" t="s">
        <v>2327</v>
      </c>
      <c r="G6246" s="324" t="s">
        <v>896</v>
      </c>
      <c r="H6246" s="324" t="s">
        <v>6249</v>
      </c>
      <c r="I6246" s="325">
        <v>0</v>
      </c>
      <c r="J6246" s="325">
        <v>0</v>
      </c>
      <c r="K6246" s="325">
        <v>0</v>
      </c>
      <c r="L6246" s="325">
        <v>0</v>
      </c>
      <c r="M6246" s="325">
        <v>0</v>
      </c>
      <c r="N6246" s="324" t="s">
        <v>7279</v>
      </c>
    </row>
    <row r="6247" spans="2:14" ht="15" hidden="1" x14ac:dyDescent="0.25">
      <c r="B6247" s="326" t="s">
        <v>20475</v>
      </c>
      <c r="C6247" s="326" t="s">
        <v>1268</v>
      </c>
      <c r="D6247" s="326" t="s">
        <v>6521</v>
      </c>
      <c r="E6247" s="326" t="s">
        <v>7003</v>
      </c>
      <c r="F6247" s="326" t="s">
        <v>3788</v>
      </c>
      <c r="G6247" s="326" t="s">
        <v>896</v>
      </c>
      <c r="H6247" s="326" t="s">
        <v>6249</v>
      </c>
      <c r="I6247" s="327">
        <v>0</v>
      </c>
      <c r="J6247" s="327">
        <v>0</v>
      </c>
      <c r="K6247" s="327">
        <v>0</v>
      </c>
      <c r="L6247" s="327">
        <v>0</v>
      </c>
      <c r="M6247" s="327">
        <v>0</v>
      </c>
      <c r="N6247" s="326" t="s">
        <v>7279</v>
      </c>
    </row>
    <row r="6248" spans="2:14" ht="15" hidden="1" x14ac:dyDescent="0.25">
      <c r="B6248" s="324" t="s">
        <v>20476</v>
      </c>
      <c r="C6248" s="324" t="s">
        <v>1268</v>
      </c>
      <c r="D6248" s="324" t="s">
        <v>6521</v>
      </c>
      <c r="E6248" s="324" t="s">
        <v>7004</v>
      </c>
      <c r="F6248" s="324" t="s">
        <v>1261</v>
      </c>
      <c r="G6248" s="324" t="s">
        <v>896</v>
      </c>
      <c r="H6248" s="324" t="s">
        <v>6249</v>
      </c>
      <c r="I6248" s="325">
        <v>0</v>
      </c>
      <c r="J6248" s="325">
        <v>0</v>
      </c>
      <c r="K6248" s="325">
        <v>0</v>
      </c>
      <c r="L6248" s="325">
        <v>0</v>
      </c>
      <c r="M6248" s="325">
        <v>0</v>
      </c>
      <c r="N6248" s="324" t="s">
        <v>7279</v>
      </c>
    </row>
    <row r="6249" spans="2:14" ht="15" hidden="1" x14ac:dyDescent="0.25">
      <c r="B6249" s="326" t="s">
        <v>20477</v>
      </c>
      <c r="C6249" s="326" t="s">
        <v>1268</v>
      </c>
      <c r="D6249" s="326" t="s">
        <v>6521</v>
      </c>
      <c r="E6249" s="326" t="s">
        <v>7005</v>
      </c>
      <c r="F6249" s="326" t="s">
        <v>1102</v>
      </c>
      <c r="G6249" s="326" t="s">
        <v>896</v>
      </c>
      <c r="H6249" s="326" t="s">
        <v>6249</v>
      </c>
      <c r="I6249" s="327">
        <v>0</v>
      </c>
      <c r="J6249" s="327">
        <v>0</v>
      </c>
      <c r="K6249" s="327">
        <v>0</v>
      </c>
      <c r="L6249" s="327">
        <v>0</v>
      </c>
      <c r="M6249" s="327">
        <v>0</v>
      </c>
      <c r="N6249" s="326" t="s">
        <v>7279</v>
      </c>
    </row>
    <row r="6250" spans="2:14" ht="15" hidden="1" x14ac:dyDescent="0.25">
      <c r="B6250" s="324" t="s">
        <v>20478</v>
      </c>
      <c r="C6250" s="324" t="s">
        <v>1268</v>
      </c>
      <c r="D6250" s="324" t="s">
        <v>6521</v>
      </c>
      <c r="E6250" s="324" t="s">
        <v>7006</v>
      </c>
      <c r="F6250" s="324" t="s">
        <v>1102</v>
      </c>
      <c r="G6250" s="324" t="s">
        <v>896</v>
      </c>
      <c r="H6250" s="324" t="s">
        <v>6249</v>
      </c>
      <c r="I6250" s="325">
        <v>0</v>
      </c>
      <c r="J6250" s="325">
        <v>0</v>
      </c>
      <c r="K6250" s="325">
        <v>0</v>
      </c>
      <c r="L6250" s="325">
        <v>0</v>
      </c>
      <c r="M6250" s="325">
        <v>0</v>
      </c>
      <c r="N6250" s="324" t="s">
        <v>7279</v>
      </c>
    </row>
    <row r="6251" spans="2:14" ht="15" hidden="1" x14ac:dyDescent="0.25">
      <c r="B6251" s="326" t="s">
        <v>20479</v>
      </c>
      <c r="C6251" s="326" t="s">
        <v>1268</v>
      </c>
      <c r="D6251" s="326" t="s">
        <v>6521</v>
      </c>
      <c r="E6251" s="326" t="s">
        <v>7007</v>
      </c>
      <c r="F6251" s="326" t="s">
        <v>801</v>
      </c>
      <c r="G6251" s="326" t="s">
        <v>896</v>
      </c>
      <c r="H6251" s="326" t="s">
        <v>6249</v>
      </c>
      <c r="I6251" s="327">
        <v>0</v>
      </c>
      <c r="J6251" s="327">
        <v>0</v>
      </c>
      <c r="K6251" s="327">
        <v>0</v>
      </c>
      <c r="L6251" s="327">
        <v>0</v>
      </c>
      <c r="M6251" s="327">
        <v>0</v>
      </c>
      <c r="N6251" s="326" t="s">
        <v>7279</v>
      </c>
    </row>
    <row r="6252" spans="2:14" ht="15" hidden="1" x14ac:dyDescent="0.25">
      <c r="B6252" s="324" t="s">
        <v>20480</v>
      </c>
      <c r="C6252" s="324" t="s">
        <v>1268</v>
      </c>
      <c r="D6252" s="324" t="s">
        <v>6521</v>
      </c>
      <c r="E6252" s="324" t="s">
        <v>7008</v>
      </c>
      <c r="F6252" s="324" t="s">
        <v>801</v>
      </c>
      <c r="G6252" s="324" t="s">
        <v>896</v>
      </c>
      <c r="H6252" s="324" t="s">
        <v>6249</v>
      </c>
      <c r="I6252" s="325">
        <v>0</v>
      </c>
      <c r="J6252" s="325">
        <v>0</v>
      </c>
      <c r="K6252" s="325">
        <v>0</v>
      </c>
      <c r="L6252" s="325">
        <v>0</v>
      </c>
      <c r="M6252" s="325">
        <v>0</v>
      </c>
      <c r="N6252" s="324" t="s">
        <v>7279</v>
      </c>
    </row>
    <row r="6253" spans="2:14" ht="15" hidden="1" x14ac:dyDescent="0.25">
      <c r="B6253" s="326" t="s">
        <v>20481</v>
      </c>
      <c r="C6253" s="326" t="s">
        <v>1268</v>
      </c>
      <c r="D6253" s="326" t="s">
        <v>6521</v>
      </c>
      <c r="E6253" s="326" t="s">
        <v>7009</v>
      </c>
      <c r="F6253" s="326" t="s">
        <v>801</v>
      </c>
      <c r="G6253" s="326" t="s">
        <v>896</v>
      </c>
      <c r="H6253" s="326" t="s">
        <v>6249</v>
      </c>
      <c r="I6253" s="327">
        <v>0</v>
      </c>
      <c r="J6253" s="327">
        <v>0</v>
      </c>
      <c r="K6253" s="327">
        <v>0</v>
      </c>
      <c r="L6253" s="327">
        <v>0</v>
      </c>
      <c r="M6253" s="327">
        <v>0</v>
      </c>
      <c r="N6253" s="326" t="s">
        <v>7279</v>
      </c>
    </row>
    <row r="6254" spans="2:14" ht="15" hidden="1" x14ac:dyDescent="0.25">
      <c r="B6254" s="324" t="s">
        <v>20482</v>
      </c>
      <c r="C6254" s="324" t="s">
        <v>1268</v>
      </c>
      <c r="D6254" s="324" t="s">
        <v>6521</v>
      </c>
      <c r="E6254" s="324" t="s">
        <v>7010</v>
      </c>
      <c r="F6254" s="324" t="s">
        <v>801</v>
      </c>
      <c r="G6254" s="324" t="s">
        <v>896</v>
      </c>
      <c r="H6254" s="324" t="s">
        <v>6249</v>
      </c>
      <c r="I6254" s="325">
        <v>0</v>
      </c>
      <c r="J6254" s="325">
        <v>0</v>
      </c>
      <c r="K6254" s="325">
        <v>0</v>
      </c>
      <c r="L6254" s="325">
        <v>0</v>
      </c>
      <c r="M6254" s="325">
        <v>0</v>
      </c>
      <c r="N6254" s="324" t="s">
        <v>7279</v>
      </c>
    </row>
    <row r="6255" spans="2:14" ht="15" hidden="1" x14ac:dyDescent="0.25">
      <c r="B6255" s="326" t="s">
        <v>20483</v>
      </c>
      <c r="C6255" s="326" t="s">
        <v>1268</v>
      </c>
      <c r="D6255" s="326" t="s">
        <v>6521</v>
      </c>
      <c r="E6255" s="326" t="s">
        <v>7882</v>
      </c>
      <c r="F6255" s="326" t="s">
        <v>801</v>
      </c>
      <c r="G6255" s="326" t="s">
        <v>896</v>
      </c>
      <c r="H6255" s="326" t="s">
        <v>6249</v>
      </c>
      <c r="I6255" s="327">
        <v>0</v>
      </c>
      <c r="J6255" s="327">
        <v>0</v>
      </c>
      <c r="K6255" s="327">
        <v>0</v>
      </c>
      <c r="L6255" s="327">
        <v>0</v>
      </c>
      <c r="M6255" s="327">
        <v>0</v>
      </c>
      <c r="N6255" s="326" t="s">
        <v>7279</v>
      </c>
    </row>
    <row r="6256" spans="2:14" ht="15" hidden="1" x14ac:dyDescent="0.25">
      <c r="B6256" s="324" t="s">
        <v>20484</v>
      </c>
      <c r="C6256" s="324" t="s">
        <v>1268</v>
      </c>
      <c r="D6256" s="324" t="s">
        <v>6521</v>
      </c>
      <c r="E6256" s="324" t="s">
        <v>7883</v>
      </c>
      <c r="F6256" s="324" t="s">
        <v>801</v>
      </c>
      <c r="G6256" s="324" t="s">
        <v>896</v>
      </c>
      <c r="H6256" s="324" t="s">
        <v>6249</v>
      </c>
      <c r="I6256" s="325">
        <v>0</v>
      </c>
      <c r="J6256" s="325">
        <v>0</v>
      </c>
      <c r="K6256" s="325">
        <v>0</v>
      </c>
      <c r="L6256" s="325">
        <v>0</v>
      </c>
      <c r="M6256" s="325">
        <v>0</v>
      </c>
      <c r="N6256" s="324" t="s">
        <v>7279</v>
      </c>
    </row>
    <row r="6257" spans="2:14" ht="15" hidden="1" x14ac:dyDescent="0.25">
      <c r="B6257" s="326" t="s">
        <v>20485</v>
      </c>
      <c r="C6257" s="326" t="s">
        <v>1268</v>
      </c>
      <c r="D6257" s="326" t="s">
        <v>6521</v>
      </c>
      <c r="E6257" s="326" t="s">
        <v>7011</v>
      </c>
      <c r="F6257" s="326" t="s">
        <v>801</v>
      </c>
      <c r="G6257" s="326" t="s">
        <v>896</v>
      </c>
      <c r="H6257" s="326" t="s">
        <v>6249</v>
      </c>
      <c r="I6257" s="327">
        <v>0</v>
      </c>
      <c r="J6257" s="327">
        <v>0</v>
      </c>
      <c r="K6257" s="327">
        <v>0</v>
      </c>
      <c r="L6257" s="327">
        <v>0</v>
      </c>
      <c r="M6257" s="327">
        <v>0</v>
      </c>
      <c r="N6257" s="326" t="s">
        <v>7279</v>
      </c>
    </row>
    <row r="6258" spans="2:14" ht="15" hidden="1" x14ac:dyDescent="0.25">
      <c r="B6258" s="324" t="s">
        <v>20486</v>
      </c>
      <c r="C6258" s="324" t="s">
        <v>1268</v>
      </c>
      <c r="D6258" s="324" t="s">
        <v>6521</v>
      </c>
      <c r="E6258" s="324" t="s">
        <v>7012</v>
      </c>
      <c r="F6258" s="324" t="s">
        <v>801</v>
      </c>
      <c r="G6258" s="324" t="s">
        <v>896</v>
      </c>
      <c r="H6258" s="324" t="s">
        <v>6249</v>
      </c>
      <c r="I6258" s="325">
        <v>0</v>
      </c>
      <c r="J6258" s="325">
        <v>0</v>
      </c>
      <c r="K6258" s="325">
        <v>0</v>
      </c>
      <c r="L6258" s="325">
        <v>0</v>
      </c>
      <c r="M6258" s="325">
        <v>0</v>
      </c>
      <c r="N6258" s="324" t="s">
        <v>7279</v>
      </c>
    </row>
    <row r="6259" spans="2:14" ht="15" hidden="1" x14ac:dyDescent="0.25">
      <c r="B6259" s="326" t="s">
        <v>20487</v>
      </c>
      <c r="C6259" s="326" t="s">
        <v>1268</v>
      </c>
      <c r="D6259" s="326" t="s">
        <v>6521</v>
      </c>
      <c r="E6259" s="326" t="s">
        <v>7013</v>
      </c>
      <c r="F6259" s="326" t="s">
        <v>801</v>
      </c>
      <c r="G6259" s="326" t="s">
        <v>896</v>
      </c>
      <c r="H6259" s="326" t="s">
        <v>6249</v>
      </c>
      <c r="I6259" s="327">
        <v>0</v>
      </c>
      <c r="J6259" s="327">
        <v>0</v>
      </c>
      <c r="K6259" s="327">
        <v>0</v>
      </c>
      <c r="L6259" s="327">
        <v>0</v>
      </c>
      <c r="M6259" s="327">
        <v>0</v>
      </c>
      <c r="N6259" s="326" t="s">
        <v>7279</v>
      </c>
    </row>
    <row r="6260" spans="2:14" ht="15" hidden="1" x14ac:dyDescent="0.25">
      <c r="B6260" s="324" t="s">
        <v>20488</v>
      </c>
      <c r="C6260" s="324" t="s">
        <v>1268</v>
      </c>
      <c r="D6260" s="324" t="s">
        <v>6521</v>
      </c>
      <c r="E6260" s="324" t="s">
        <v>7014</v>
      </c>
      <c r="F6260" s="324" t="s">
        <v>801</v>
      </c>
      <c r="G6260" s="324" t="s">
        <v>896</v>
      </c>
      <c r="H6260" s="324" t="s">
        <v>6249</v>
      </c>
      <c r="I6260" s="325">
        <v>0</v>
      </c>
      <c r="J6260" s="325">
        <v>0</v>
      </c>
      <c r="K6260" s="325">
        <v>0</v>
      </c>
      <c r="L6260" s="325">
        <v>0</v>
      </c>
      <c r="M6260" s="325">
        <v>0</v>
      </c>
      <c r="N6260" s="324" t="s">
        <v>7279</v>
      </c>
    </row>
    <row r="6261" spans="2:14" ht="15" hidden="1" x14ac:dyDescent="0.25">
      <c r="B6261" s="326" t="s">
        <v>20489</v>
      </c>
      <c r="C6261" s="326" t="s">
        <v>1268</v>
      </c>
      <c r="D6261" s="326" t="s">
        <v>6521</v>
      </c>
      <c r="E6261" s="326" t="s">
        <v>7015</v>
      </c>
      <c r="F6261" s="326" t="s">
        <v>801</v>
      </c>
      <c r="G6261" s="326" t="s">
        <v>896</v>
      </c>
      <c r="H6261" s="326" t="s">
        <v>6249</v>
      </c>
      <c r="I6261" s="327">
        <v>0</v>
      </c>
      <c r="J6261" s="327">
        <v>0</v>
      </c>
      <c r="K6261" s="327">
        <v>0</v>
      </c>
      <c r="L6261" s="327">
        <v>0</v>
      </c>
      <c r="M6261" s="327">
        <v>0</v>
      </c>
      <c r="N6261" s="326" t="s">
        <v>7279</v>
      </c>
    </row>
    <row r="6262" spans="2:14" ht="15" hidden="1" x14ac:dyDescent="0.25">
      <c r="B6262" s="324" t="s">
        <v>20490</v>
      </c>
      <c r="C6262" s="324" t="s">
        <v>1268</v>
      </c>
      <c r="D6262" s="324" t="s">
        <v>6521</v>
      </c>
      <c r="E6262" s="324" t="s">
        <v>7016</v>
      </c>
      <c r="F6262" s="324" t="s">
        <v>801</v>
      </c>
      <c r="G6262" s="324" t="s">
        <v>896</v>
      </c>
      <c r="H6262" s="324" t="s">
        <v>6249</v>
      </c>
      <c r="I6262" s="325">
        <v>0</v>
      </c>
      <c r="J6262" s="325">
        <v>0</v>
      </c>
      <c r="K6262" s="325">
        <v>0</v>
      </c>
      <c r="L6262" s="325">
        <v>0</v>
      </c>
      <c r="M6262" s="325">
        <v>0</v>
      </c>
      <c r="N6262" s="324" t="s">
        <v>7279</v>
      </c>
    </row>
    <row r="6263" spans="2:14" ht="15" hidden="1" x14ac:dyDescent="0.25">
      <c r="B6263" s="326" t="s">
        <v>20491</v>
      </c>
      <c r="C6263" s="326" t="s">
        <v>1268</v>
      </c>
      <c r="D6263" s="326" t="s">
        <v>6521</v>
      </c>
      <c r="E6263" s="326" t="s">
        <v>7017</v>
      </c>
      <c r="F6263" s="326" t="s">
        <v>801</v>
      </c>
      <c r="G6263" s="326" t="s">
        <v>896</v>
      </c>
      <c r="H6263" s="326" t="s">
        <v>6249</v>
      </c>
      <c r="I6263" s="327">
        <v>0</v>
      </c>
      <c r="J6263" s="327">
        <v>0</v>
      </c>
      <c r="K6263" s="327">
        <v>0</v>
      </c>
      <c r="L6263" s="327">
        <v>0</v>
      </c>
      <c r="M6263" s="327">
        <v>0</v>
      </c>
      <c r="N6263" s="326" t="s">
        <v>7279</v>
      </c>
    </row>
    <row r="6264" spans="2:14" ht="15" hidden="1" x14ac:dyDescent="0.25">
      <c r="B6264" s="324" t="s">
        <v>20492</v>
      </c>
      <c r="C6264" s="324" t="s">
        <v>1268</v>
      </c>
      <c r="D6264" s="324" t="s">
        <v>6521</v>
      </c>
      <c r="E6264" s="324" t="s">
        <v>7018</v>
      </c>
      <c r="F6264" s="324" t="s">
        <v>801</v>
      </c>
      <c r="G6264" s="324" t="s">
        <v>896</v>
      </c>
      <c r="H6264" s="324" t="s">
        <v>6249</v>
      </c>
      <c r="I6264" s="325">
        <v>0</v>
      </c>
      <c r="J6264" s="325">
        <v>0</v>
      </c>
      <c r="K6264" s="325">
        <v>0</v>
      </c>
      <c r="L6264" s="325">
        <v>0</v>
      </c>
      <c r="M6264" s="325">
        <v>0</v>
      </c>
      <c r="N6264" s="324" t="s">
        <v>7279</v>
      </c>
    </row>
    <row r="6265" spans="2:14" ht="15" hidden="1" x14ac:dyDescent="0.25">
      <c r="B6265" s="326" t="s">
        <v>20493</v>
      </c>
      <c r="C6265" s="326" t="s">
        <v>1268</v>
      </c>
      <c r="D6265" s="326" t="s">
        <v>6521</v>
      </c>
      <c r="E6265" s="326" t="s">
        <v>7019</v>
      </c>
      <c r="F6265" s="326" t="s">
        <v>801</v>
      </c>
      <c r="G6265" s="326" t="s">
        <v>896</v>
      </c>
      <c r="H6265" s="326" t="s">
        <v>6249</v>
      </c>
      <c r="I6265" s="327">
        <v>0</v>
      </c>
      <c r="J6265" s="327">
        <v>0</v>
      </c>
      <c r="K6265" s="327">
        <v>0</v>
      </c>
      <c r="L6265" s="327">
        <v>0</v>
      </c>
      <c r="M6265" s="327">
        <v>0</v>
      </c>
      <c r="N6265" s="326" t="s">
        <v>7279</v>
      </c>
    </row>
    <row r="6266" spans="2:14" ht="15" hidden="1" x14ac:dyDescent="0.25">
      <c r="B6266" s="324" t="s">
        <v>20494</v>
      </c>
      <c r="C6266" s="324" t="s">
        <v>1268</v>
      </c>
      <c r="D6266" s="324" t="s">
        <v>6521</v>
      </c>
      <c r="E6266" s="324" t="s">
        <v>7020</v>
      </c>
      <c r="F6266" s="324" t="s">
        <v>801</v>
      </c>
      <c r="G6266" s="324" t="s">
        <v>896</v>
      </c>
      <c r="H6266" s="324" t="s">
        <v>6249</v>
      </c>
      <c r="I6266" s="325">
        <v>0</v>
      </c>
      <c r="J6266" s="325">
        <v>0</v>
      </c>
      <c r="K6266" s="325">
        <v>0</v>
      </c>
      <c r="L6266" s="325">
        <v>0</v>
      </c>
      <c r="M6266" s="325">
        <v>0</v>
      </c>
      <c r="N6266" s="324" t="s">
        <v>7279</v>
      </c>
    </row>
    <row r="6267" spans="2:14" ht="15" hidden="1" x14ac:dyDescent="0.25">
      <c r="B6267" s="326" t="s">
        <v>20495</v>
      </c>
      <c r="C6267" s="326" t="s">
        <v>1268</v>
      </c>
      <c r="D6267" s="326" t="s">
        <v>6521</v>
      </c>
      <c r="E6267" s="326" t="s">
        <v>7021</v>
      </c>
      <c r="F6267" s="326" t="s">
        <v>801</v>
      </c>
      <c r="G6267" s="326" t="s">
        <v>896</v>
      </c>
      <c r="H6267" s="326" t="s">
        <v>6249</v>
      </c>
      <c r="I6267" s="327">
        <v>0</v>
      </c>
      <c r="J6267" s="327">
        <v>0</v>
      </c>
      <c r="K6267" s="327">
        <v>0</v>
      </c>
      <c r="L6267" s="327">
        <v>0</v>
      </c>
      <c r="M6267" s="327">
        <v>0</v>
      </c>
      <c r="N6267" s="326" t="s">
        <v>7279</v>
      </c>
    </row>
    <row r="6268" spans="2:14" ht="15" hidden="1" x14ac:dyDescent="0.25">
      <c r="B6268" s="324" t="s">
        <v>20496</v>
      </c>
      <c r="C6268" s="324" t="s">
        <v>1268</v>
      </c>
      <c r="D6268" s="324" t="s">
        <v>6521</v>
      </c>
      <c r="E6268" s="324" t="s">
        <v>7022</v>
      </c>
      <c r="F6268" s="324" t="s">
        <v>801</v>
      </c>
      <c r="G6268" s="324" t="s">
        <v>896</v>
      </c>
      <c r="H6268" s="324" t="s">
        <v>6249</v>
      </c>
      <c r="I6268" s="325">
        <v>0</v>
      </c>
      <c r="J6268" s="325">
        <v>0</v>
      </c>
      <c r="K6268" s="325">
        <v>0</v>
      </c>
      <c r="L6268" s="325">
        <v>0</v>
      </c>
      <c r="M6268" s="325">
        <v>0</v>
      </c>
      <c r="N6268" s="324" t="s">
        <v>7279</v>
      </c>
    </row>
    <row r="6269" spans="2:14" ht="15" hidden="1" x14ac:dyDescent="0.25">
      <c r="B6269" s="326" t="s">
        <v>20497</v>
      </c>
      <c r="C6269" s="326" t="s">
        <v>1268</v>
      </c>
      <c r="D6269" s="326" t="s">
        <v>6521</v>
      </c>
      <c r="E6269" s="326" t="s">
        <v>7023</v>
      </c>
      <c r="F6269" s="326" t="s">
        <v>801</v>
      </c>
      <c r="G6269" s="326" t="s">
        <v>896</v>
      </c>
      <c r="H6269" s="326" t="s">
        <v>6249</v>
      </c>
      <c r="I6269" s="327">
        <v>0</v>
      </c>
      <c r="J6269" s="327">
        <v>0</v>
      </c>
      <c r="K6269" s="327">
        <v>0</v>
      </c>
      <c r="L6269" s="327">
        <v>0</v>
      </c>
      <c r="M6269" s="327">
        <v>0</v>
      </c>
      <c r="N6269" s="326" t="s">
        <v>7279</v>
      </c>
    </row>
    <row r="6270" spans="2:14" ht="15" hidden="1" x14ac:dyDescent="0.25">
      <c r="B6270" s="324" t="s">
        <v>20498</v>
      </c>
      <c r="C6270" s="324" t="s">
        <v>1268</v>
      </c>
      <c r="D6270" s="324" t="s">
        <v>6521</v>
      </c>
      <c r="E6270" s="324" t="s">
        <v>7024</v>
      </c>
      <c r="F6270" s="324" t="s">
        <v>801</v>
      </c>
      <c r="G6270" s="324" t="s">
        <v>896</v>
      </c>
      <c r="H6270" s="324" t="s">
        <v>6249</v>
      </c>
      <c r="I6270" s="325">
        <v>0</v>
      </c>
      <c r="J6270" s="325">
        <v>0</v>
      </c>
      <c r="K6270" s="325">
        <v>0</v>
      </c>
      <c r="L6270" s="325">
        <v>0</v>
      </c>
      <c r="M6270" s="325">
        <v>0</v>
      </c>
      <c r="N6270" s="324" t="s">
        <v>7279</v>
      </c>
    </row>
    <row r="6271" spans="2:14" ht="15" hidden="1" x14ac:dyDescent="0.25">
      <c r="B6271" s="326" t="s">
        <v>20499</v>
      </c>
      <c r="C6271" s="326" t="s">
        <v>1268</v>
      </c>
      <c r="D6271" s="326" t="s">
        <v>6521</v>
      </c>
      <c r="E6271" s="326" t="s">
        <v>7025</v>
      </c>
      <c r="F6271" s="326" t="s">
        <v>801</v>
      </c>
      <c r="G6271" s="326" t="s">
        <v>896</v>
      </c>
      <c r="H6271" s="326" t="s">
        <v>6249</v>
      </c>
      <c r="I6271" s="327">
        <v>0</v>
      </c>
      <c r="J6271" s="327">
        <v>0</v>
      </c>
      <c r="K6271" s="327">
        <v>0</v>
      </c>
      <c r="L6271" s="327">
        <v>0</v>
      </c>
      <c r="M6271" s="327">
        <v>0</v>
      </c>
      <c r="N6271" s="326" t="s">
        <v>7279</v>
      </c>
    </row>
    <row r="6272" spans="2:14" ht="15" hidden="1" x14ac:dyDescent="0.25">
      <c r="B6272" s="324" t="s">
        <v>20500</v>
      </c>
      <c r="C6272" s="324" t="s">
        <v>1268</v>
      </c>
      <c r="D6272" s="324" t="s">
        <v>6521</v>
      </c>
      <c r="E6272" s="324" t="s">
        <v>8296</v>
      </c>
      <c r="F6272" s="324" t="s">
        <v>801</v>
      </c>
      <c r="G6272" s="324" t="s">
        <v>896</v>
      </c>
      <c r="H6272" s="324" t="s">
        <v>6249</v>
      </c>
      <c r="I6272" s="325">
        <v>0</v>
      </c>
      <c r="J6272" s="325">
        <v>0</v>
      </c>
      <c r="K6272" s="325">
        <v>0</v>
      </c>
      <c r="L6272" s="325">
        <v>0</v>
      </c>
      <c r="M6272" s="325">
        <v>0</v>
      </c>
      <c r="N6272" s="324" t="s">
        <v>7279</v>
      </c>
    </row>
    <row r="6273" spans="2:14" ht="15" hidden="1" x14ac:dyDescent="0.25">
      <c r="B6273" s="326" t="s">
        <v>20501</v>
      </c>
      <c r="C6273" s="326" t="s">
        <v>1268</v>
      </c>
      <c r="D6273" s="326" t="s">
        <v>6521</v>
      </c>
      <c r="E6273" s="326" t="s">
        <v>8297</v>
      </c>
      <c r="F6273" s="326" t="s">
        <v>801</v>
      </c>
      <c r="G6273" s="326" t="s">
        <v>896</v>
      </c>
      <c r="H6273" s="326" t="s">
        <v>6249</v>
      </c>
      <c r="I6273" s="327">
        <v>0</v>
      </c>
      <c r="J6273" s="327">
        <v>0</v>
      </c>
      <c r="K6273" s="327">
        <v>0</v>
      </c>
      <c r="L6273" s="327">
        <v>0</v>
      </c>
      <c r="M6273" s="327">
        <v>0</v>
      </c>
      <c r="N6273" s="326" t="s">
        <v>7279</v>
      </c>
    </row>
    <row r="6274" spans="2:14" ht="15" hidden="1" x14ac:dyDescent="0.25">
      <c r="B6274" s="324" t="s">
        <v>20502</v>
      </c>
      <c r="C6274" s="324" t="s">
        <v>1268</v>
      </c>
      <c r="D6274" s="324" t="s">
        <v>6521</v>
      </c>
      <c r="E6274" s="324" t="s">
        <v>7026</v>
      </c>
      <c r="F6274" s="324" t="s">
        <v>801</v>
      </c>
      <c r="G6274" s="324" t="s">
        <v>896</v>
      </c>
      <c r="H6274" s="324" t="s">
        <v>6249</v>
      </c>
      <c r="I6274" s="325">
        <v>0</v>
      </c>
      <c r="J6274" s="325">
        <v>0</v>
      </c>
      <c r="K6274" s="325">
        <v>0</v>
      </c>
      <c r="L6274" s="325">
        <v>0</v>
      </c>
      <c r="M6274" s="325">
        <v>0</v>
      </c>
      <c r="N6274" s="324" t="s">
        <v>7279</v>
      </c>
    </row>
    <row r="6275" spans="2:14" ht="15" hidden="1" x14ac:dyDescent="0.25">
      <c r="B6275" s="326" t="s">
        <v>20503</v>
      </c>
      <c r="C6275" s="326" t="s">
        <v>1268</v>
      </c>
      <c r="D6275" s="326" t="s">
        <v>6521</v>
      </c>
      <c r="E6275" s="326" t="s">
        <v>7027</v>
      </c>
      <c r="F6275" s="326" t="s">
        <v>801</v>
      </c>
      <c r="G6275" s="326" t="s">
        <v>896</v>
      </c>
      <c r="H6275" s="326" t="s">
        <v>6249</v>
      </c>
      <c r="I6275" s="327">
        <v>0</v>
      </c>
      <c r="J6275" s="327">
        <v>0</v>
      </c>
      <c r="K6275" s="327">
        <v>0</v>
      </c>
      <c r="L6275" s="327">
        <v>0</v>
      </c>
      <c r="M6275" s="327">
        <v>0</v>
      </c>
      <c r="N6275" s="326" t="s">
        <v>7279</v>
      </c>
    </row>
    <row r="6276" spans="2:14" ht="15" hidden="1" x14ac:dyDescent="0.25">
      <c r="B6276" s="324" t="s">
        <v>20504</v>
      </c>
      <c r="C6276" s="324" t="s">
        <v>1268</v>
      </c>
      <c r="D6276" s="324" t="s">
        <v>6521</v>
      </c>
      <c r="E6276" s="324" t="s">
        <v>7028</v>
      </c>
      <c r="F6276" s="324" t="s">
        <v>801</v>
      </c>
      <c r="G6276" s="324" t="s">
        <v>896</v>
      </c>
      <c r="H6276" s="324" t="s">
        <v>6249</v>
      </c>
      <c r="I6276" s="325">
        <v>0</v>
      </c>
      <c r="J6276" s="325">
        <v>0</v>
      </c>
      <c r="K6276" s="325">
        <v>0</v>
      </c>
      <c r="L6276" s="325">
        <v>0</v>
      </c>
      <c r="M6276" s="325">
        <v>0</v>
      </c>
      <c r="N6276" s="324" t="s">
        <v>7279</v>
      </c>
    </row>
    <row r="6277" spans="2:14" ht="15" hidden="1" x14ac:dyDescent="0.25">
      <c r="B6277" s="326" t="s">
        <v>20505</v>
      </c>
      <c r="C6277" s="326" t="s">
        <v>1268</v>
      </c>
      <c r="D6277" s="326" t="s">
        <v>6521</v>
      </c>
      <c r="E6277" s="326" t="s">
        <v>7029</v>
      </c>
      <c r="F6277" s="326" t="s">
        <v>801</v>
      </c>
      <c r="G6277" s="326" t="s">
        <v>896</v>
      </c>
      <c r="H6277" s="326" t="s">
        <v>6249</v>
      </c>
      <c r="I6277" s="327">
        <v>0</v>
      </c>
      <c r="J6277" s="327">
        <v>0</v>
      </c>
      <c r="K6277" s="327">
        <v>0</v>
      </c>
      <c r="L6277" s="327">
        <v>0</v>
      </c>
      <c r="M6277" s="327">
        <v>0</v>
      </c>
      <c r="N6277" s="326" t="s">
        <v>7279</v>
      </c>
    </row>
    <row r="6278" spans="2:14" ht="15" hidden="1" x14ac:dyDescent="0.25">
      <c r="B6278" s="324" t="s">
        <v>20506</v>
      </c>
      <c r="C6278" s="324" t="s">
        <v>1268</v>
      </c>
      <c r="D6278" s="324" t="s">
        <v>6521</v>
      </c>
      <c r="E6278" s="324" t="s">
        <v>7030</v>
      </c>
      <c r="F6278" s="324" t="s">
        <v>801</v>
      </c>
      <c r="G6278" s="324" t="s">
        <v>896</v>
      </c>
      <c r="H6278" s="324" t="s">
        <v>6249</v>
      </c>
      <c r="I6278" s="325">
        <v>0</v>
      </c>
      <c r="J6278" s="325">
        <v>0</v>
      </c>
      <c r="K6278" s="325">
        <v>0</v>
      </c>
      <c r="L6278" s="325">
        <v>0</v>
      </c>
      <c r="M6278" s="325">
        <v>0</v>
      </c>
      <c r="N6278" s="324" t="s">
        <v>7279</v>
      </c>
    </row>
    <row r="6279" spans="2:14" ht="15" hidden="1" x14ac:dyDescent="0.25">
      <c r="B6279" s="326" t="s">
        <v>20507</v>
      </c>
      <c r="C6279" s="326" t="s">
        <v>1268</v>
      </c>
      <c r="D6279" s="326" t="s">
        <v>6521</v>
      </c>
      <c r="E6279" s="326" t="s">
        <v>7031</v>
      </c>
      <c r="F6279" s="326" t="s">
        <v>801</v>
      </c>
      <c r="G6279" s="326" t="s">
        <v>896</v>
      </c>
      <c r="H6279" s="326" t="s">
        <v>6249</v>
      </c>
      <c r="I6279" s="327">
        <v>0</v>
      </c>
      <c r="J6279" s="327">
        <v>0</v>
      </c>
      <c r="K6279" s="327">
        <v>0</v>
      </c>
      <c r="L6279" s="327">
        <v>0</v>
      </c>
      <c r="M6279" s="327">
        <v>0</v>
      </c>
      <c r="N6279" s="326" t="s">
        <v>7279</v>
      </c>
    </row>
    <row r="6280" spans="2:14" ht="15" hidden="1" x14ac:dyDescent="0.25">
      <c r="B6280" s="324" t="s">
        <v>20508</v>
      </c>
      <c r="C6280" s="324" t="s">
        <v>1268</v>
      </c>
      <c r="D6280" s="324" t="s">
        <v>6521</v>
      </c>
      <c r="E6280" s="324" t="s">
        <v>7032</v>
      </c>
      <c r="F6280" s="324" t="s">
        <v>801</v>
      </c>
      <c r="G6280" s="324" t="s">
        <v>896</v>
      </c>
      <c r="H6280" s="324" t="s">
        <v>6249</v>
      </c>
      <c r="I6280" s="325">
        <v>0</v>
      </c>
      <c r="J6280" s="325">
        <v>0</v>
      </c>
      <c r="K6280" s="325">
        <v>0</v>
      </c>
      <c r="L6280" s="325">
        <v>0</v>
      </c>
      <c r="M6280" s="325">
        <v>0</v>
      </c>
      <c r="N6280" s="324" t="s">
        <v>7279</v>
      </c>
    </row>
    <row r="6281" spans="2:14" ht="15" hidden="1" x14ac:dyDescent="0.25">
      <c r="B6281" s="326" t="s">
        <v>20509</v>
      </c>
      <c r="C6281" s="326" t="s">
        <v>1268</v>
      </c>
      <c r="D6281" s="326" t="s">
        <v>6521</v>
      </c>
      <c r="E6281" s="326" t="s">
        <v>7033</v>
      </c>
      <c r="F6281" s="326" t="s">
        <v>801</v>
      </c>
      <c r="G6281" s="326" t="s">
        <v>896</v>
      </c>
      <c r="H6281" s="326" t="s">
        <v>6249</v>
      </c>
      <c r="I6281" s="327">
        <v>0</v>
      </c>
      <c r="J6281" s="327">
        <v>0</v>
      </c>
      <c r="K6281" s="327">
        <v>0</v>
      </c>
      <c r="L6281" s="327">
        <v>0</v>
      </c>
      <c r="M6281" s="327">
        <v>0</v>
      </c>
      <c r="N6281" s="326" t="s">
        <v>7279</v>
      </c>
    </row>
    <row r="6282" spans="2:14" ht="15" hidden="1" x14ac:dyDescent="0.25">
      <c r="B6282" s="324" t="s">
        <v>20510</v>
      </c>
      <c r="C6282" s="324" t="s">
        <v>1268</v>
      </c>
      <c r="D6282" s="324" t="s">
        <v>6521</v>
      </c>
      <c r="E6282" s="324" t="s">
        <v>7034</v>
      </c>
      <c r="F6282" s="324" t="s">
        <v>801</v>
      </c>
      <c r="G6282" s="324" t="s">
        <v>896</v>
      </c>
      <c r="H6282" s="324" t="s">
        <v>6249</v>
      </c>
      <c r="I6282" s="325">
        <v>0</v>
      </c>
      <c r="J6282" s="325">
        <v>0</v>
      </c>
      <c r="K6282" s="325">
        <v>0</v>
      </c>
      <c r="L6282" s="325">
        <v>0</v>
      </c>
      <c r="M6282" s="325">
        <v>0</v>
      </c>
      <c r="N6282" s="324" t="s">
        <v>7279</v>
      </c>
    </row>
    <row r="6283" spans="2:14" ht="15" hidden="1" x14ac:dyDescent="0.25">
      <c r="B6283" s="326" t="s">
        <v>20511</v>
      </c>
      <c r="C6283" s="326" t="s">
        <v>1268</v>
      </c>
      <c r="D6283" s="326" t="s">
        <v>6521</v>
      </c>
      <c r="E6283" s="326" t="s">
        <v>7035</v>
      </c>
      <c r="F6283" s="326" t="s">
        <v>801</v>
      </c>
      <c r="G6283" s="326" t="s">
        <v>896</v>
      </c>
      <c r="H6283" s="326" t="s">
        <v>6249</v>
      </c>
      <c r="I6283" s="327">
        <v>0</v>
      </c>
      <c r="J6283" s="327">
        <v>0</v>
      </c>
      <c r="K6283" s="327">
        <v>0</v>
      </c>
      <c r="L6283" s="327">
        <v>0</v>
      </c>
      <c r="M6283" s="327">
        <v>0</v>
      </c>
      <c r="N6283" s="326" t="s">
        <v>7279</v>
      </c>
    </row>
    <row r="6284" spans="2:14" ht="15" hidden="1" x14ac:dyDescent="0.25">
      <c r="B6284" s="324" t="s">
        <v>20512</v>
      </c>
      <c r="C6284" s="324" t="s">
        <v>1268</v>
      </c>
      <c r="D6284" s="324" t="s">
        <v>6521</v>
      </c>
      <c r="E6284" s="324" t="s">
        <v>8298</v>
      </c>
      <c r="F6284" s="324" t="s">
        <v>801</v>
      </c>
      <c r="G6284" s="324" t="s">
        <v>896</v>
      </c>
      <c r="H6284" s="324" t="s">
        <v>6249</v>
      </c>
      <c r="I6284" s="325">
        <v>0</v>
      </c>
      <c r="J6284" s="325">
        <v>0</v>
      </c>
      <c r="K6284" s="325">
        <v>0</v>
      </c>
      <c r="L6284" s="325">
        <v>0</v>
      </c>
      <c r="M6284" s="325">
        <v>0</v>
      </c>
      <c r="N6284" s="324" t="s">
        <v>7279</v>
      </c>
    </row>
    <row r="6285" spans="2:14" ht="15" hidden="1" x14ac:dyDescent="0.25">
      <c r="B6285" s="326" t="s">
        <v>20513</v>
      </c>
      <c r="C6285" s="326" t="s">
        <v>1268</v>
      </c>
      <c r="D6285" s="326" t="s">
        <v>6521</v>
      </c>
      <c r="E6285" s="326" t="s">
        <v>8299</v>
      </c>
      <c r="F6285" s="326" t="s">
        <v>801</v>
      </c>
      <c r="G6285" s="326" t="s">
        <v>896</v>
      </c>
      <c r="H6285" s="326" t="s">
        <v>6249</v>
      </c>
      <c r="I6285" s="327">
        <v>0</v>
      </c>
      <c r="J6285" s="327">
        <v>0</v>
      </c>
      <c r="K6285" s="327">
        <v>0</v>
      </c>
      <c r="L6285" s="327">
        <v>0</v>
      </c>
      <c r="M6285" s="327">
        <v>0</v>
      </c>
      <c r="N6285" s="326" t="s">
        <v>7279</v>
      </c>
    </row>
    <row r="6286" spans="2:14" ht="15" hidden="1" x14ac:dyDescent="0.25">
      <c r="B6286" s="324" t="s">
        <v>20514</v>
      </c>
      <c r="C6286" s="324" t="s">
        <v>1268</v>
      </c>
      <c r="D6286" s="324" t="s">
        <v>6521</v>
      </c>
      <c r="E6286" s="324" t="s">
        <v>8300</v>
      </c>
      <c r="F6286" s="324" t="s">
        <v>801</v>
      </c>
      <c r="G6286" s="324" t="s">
        <v>896</v>
      </c>
      <c r="H6286" s="324" t="s">
        <v>6249</v>
      </c>
      <c r="I6286" s="325">
        <v>0</v>
      </c>
      <c r="J6286" s="325">
        <v>0</v>
      </c>
      <c r="K6286" s="325">
        <v>0</v>
      </c>
      <c r="L6286" s="325">
        <v>0</v>
      </c>
      <c r="M6286" s="325">
        <v>0</v>
      </c>
      <c r="N6286" s="324" t="s">
        <v>7279</v>
      </c>
    </row>
    <row r="6287" spans="2:14" ht="15" hidden="1" x14ac:dyDescent="0.25">
      <c r="B6287" s="326" t="s">
        <v>20515</v>
      </c>
      <c r="C6287" s="326" t="s">
        <v>1268</v>
      </c>
      <c r="D6287" s="326" t="s">
        <v>6521</v>
      </c>
      <c r="E6287" s="326" t="s">
        <v>7036</v>
      </c>
      <c r="F6287" s="326" t="s">
        <v>801</v>
      </c>
      <c r="G6287" s="326" t="s">
        <v>896</v>
      </c>
      <c r="H6287" s="326" t="s">
        <v>6249</v>
      </c>
      <c r="I6287" s="327">
        <v>0</v>
      </c>
      <c r="J6287" s="327">
        <v>0</v>
      </c>
      <c r="K6287" s="327">
        <v>0</v>
      </c>
      <c r="L6287" s="327">
        <v>0</v>
      </c>
      <c r="M6287" s="327">
        <v>0</v>
      </c>
      <c r="N6287" s="326" t="s">
        <v>7279</v>
      </c>
    </row>
    <row r="6288" spans="2:14" ht="15" hidden="1" x14ac:dyDescent="0.25">
      <c r="B6288" s="324" t="s">
        <v>20516</v>
      </c>
      <c r="C6288" s="324" t="s">
        <v>1268</v>
      </c>
      <c r="D6288" s="324" t="s">
        <v>6521</v>
      </c>
      <c r="E6288" s="324" t="s">
        <v>7037</v>
      </c>
      <c r="F6288" s="324" t="s">
        <v>801</v>
      </c>
      <c r="G6288" s="324" t="s">
        <v>896</v>
      </c>
      <c r="H6288" s="324" t="s">
        <v>6249</v>
      </c>
      <c r="I6288" s="325">
        <v>0</v>
      </c>
      <c r="J6288" s="325">
        <v>0</v>
      </c>
      <c r="K6288" s="325">
        <v>0</v>
      </c>
      <c r="L6288" s="325">
        <v>0</v>
      </c>
      <c r="M6288" s="325">
        <v>0</v>
      </c>
      <c r="N6288" s="324" t="s">
        <v>7279</v>
      </c>
    </row>
    <row r="6289" spans="2:14" ht="15" hidden="1" x14ac:dyDescent="0.25">
      <c r="B6289" s="326" t="s">
        <v>20517</v>
      </c>
      <c r="C6289" s="326" t="s">
        <v>1268</v>
      </c>
      <c r="D6289" s="326" t="s">
        <v>6521</v>
      </c>
      <c r="E6289" s="326" t="s">
        <v>7038</v>
      </c>
      <c r="F6289" s="326" t="s">
        <v>801</v>
      </c>
      <c r="G6289" s="326" t="s">
        <v>896</v>
      </c>
      <c r="H6289" s="326" t="s">
        <v>6249</v>
      </c>
      <c r="I6289" s="327">
        <v>0</v>
      </c>
      <c r="J6289" s="327">
        <v>0</v>
      </c>
      <c r="K6289" s="327">
        <v>0</v>
      </c>
      <c r="L6289" s="327">
        <v>0</v>
      </c>
      <c r="M6289" s="327">
        <v>0</v>
      </c>
      <c r="N6289" s="326" t="s">
        <v>7279</v>
      </c>
    </row>
    <row r="6290" spans="2:14" ht="15" hidden="1" x14ac:dyDescent="0.25">
      <c r="B6290" s="324" t="s">
        <v>20518</v>
      </c>
      <c r="C6290" s="324" t="s">
        <v>1268</v>
      </c>
      <c r="D6290" s="324" t="s">
        <v>6521</v>
      </c>
      <c r="E6290" s="324" t="s">
        <v>7039</v>
      </c>
      <c r="F6290" s="324" t="s">
        <v>801</v>
      </c>
      <c r="G6290" s="324" t="s">
        <v>896</v>
      </c>
      <c r="H6290" s="324" t="s">
        <v>6249</v>
      </c>
      <c r="I6290" s="325">
        <v>0</v>
      </c>
      <c r="J6290" s="325">
        <v>0</v>
      </c>
      <c r="K6290" s="325">
        <v>0</v>
      </c>
      <c r="L6290" s="325">
        <v>0</v>
      </c>
      <c r="M6290" s="325">
        <v>0</v>
      </c>
      <c r="N6290" s="324" t="s">
        <v>7279</v>
      </c>
    </row>
    <row r="6291" spans="2:14" ht="15" hidden="1" x14ac:dyDescent="0.25">
      <c r="B6291" s="326" t="s">
        <v>20519</v>
      </c>
      <c r="C6291" s="326" t="s">
        <v>1268</v>
      </c>
      <c r="D6291" s="326" t="s">
        <v>6521</v>
      </c>
      <c r="E6291" s="326" t="s">
        <v>7040</v>
      </c>
      <c r="F6291" s="326" t="s">
        <v>801</v>
      </c>
      <c r="G6291" s="326" t="s">
        <v>896</v>
      </c>
      <c r="H6291" s="326" t="s">
        <v>6249</v>
      </c>
      <c r="I6291" s="327">
        <v>0</v>
      </c>
      <c r="J6291" s="327">
        <v>0</v>
      </c>
      <c r="K6291" s="327">
        <v>0</v>
      </c>
      <c r="L6291" s="327">
        <v>0</v>
      </c>
      <c r="M6291" s="327">
        <v>0</v>
      </c>
      <c r="N6291" s="326" t="s">
        <v>7279</v>
      </c>
    </row>
    <row r="6292" spans="2:14" ht="15" hidden="1" x14ac:dyDescent="0.25">
      <c r="B6292" s="324" t="s">
        <v>20520</v>
      </c>
      <c r="C6292" s="324" t="s">
        <v>1268</v>
      </c>
      <c r="D6292" s="324" t="s">
        <v>6521</v>
      </c>
      <c r="E6292" s="324" t="s">
        <v>6597</v>
      </c>
      <c r="F6292" s="324" t="s">
        <v>2327</v>
      </c>
      <c r="G6292" s="324" t="s">
        <v>896</v>
      </c>
      <c r="H6292" s="324" t="s">
        <v>6249</v>
      </c>
      <c r="I6292" s="325">
        <v>0</v>
      </c>
      <c r="J6292" s="325">
        <v>0</v>
      </c>
      <c r="K6292" s="325">
        <v>0</v>
      </c>
      <c r="L6292" s="325">
        <v>0</v>
      </c>
      <c r="M6292" s="325">
        <v>0</v>
      </c>
      <c r="N6292" s="324" t="s">
        <v>7279</v>
      </c>
    </row>
    <row r="6293" spans="2:14" ht="15" hidden="1" x14ac:dyDescent="0.25">
      <c r="B6293" s="326" t="s">
        <v>20521</v>
      </c>
      <c r="C6293" s="326" t="s">
        <v>1268</v>
      </c>
      <c r="D6293" s="326" t="s">
        <v>6521</v>
      </c>
      <c r="E6293" s="326" t="s">
        <v>6661</v>
      </c>
      <c r="F6293" s="326" t="s">
        <v>801</v>
      </c>
      <c r="G6293" s="326" t="s">
        <v>896</v>
      </c>
      <c r="H6293" s="326" t="s">
        <v>6249</v>
      </c>
      <c r="I6293" s="327">
        <v>0</v>
      </c>
      <c r="J6293" s="327">
        <v>0</v>
      </c>
      <c r="K6293" s="327">
        <v>0</v>
      </c>
      <c r="L6293" s="327">
        <v>0</v>
      </c>
      <c r="M6293" s="327">
        <v>0</v>
      </c>
      <c r="N6293" s="326" t="s">
        <v>7279</v>
      </c>
    </row>
    <row r="6294" spans="2:14" ht="15" hidden="1" x14ac:dyDescent="0.25">
      <c r="B6294" s="324" t="s">
        <v>20522</v>
      </c>
      <c r="C6294" s="324" t="s">
        <v>1268</v>
      </c>
      <c r="D6294" s="324" t="s">
        <v>6521</v>
      </c>
      <c r="E6294" s="324" t="s">
        <v>7164</v>
      </c>
      <c r="F6294" s="324" t="s">
        <v>801</v>
      </c>
      <c r="G6294" s="324" t="s">
        <v>896</v>
      </c>
      <c r="H6294" s="324" t="s">
        <v>6249</v>
      </c>
      <c r="I6294" s="325">
        <v>0</v>
      </c>
      <c r="J6294" s="325">
        <v>0</v>
      </c>
      <c r="K6294" s="325">
        <v>0</v>
      </c>
      <c r="L6294" s="325">
        <v>0</v>
      </c>
      <c r="M6294" s="325">
        <v>0</v>
      </c>
      <c r="N6294" s="324" t="s">
        <v>7279</v>
      </c>
    </row>
    <row r="6295" spans="2:14" ht="15" hidden="1" x14ac:dyDescent="0.25">
      <c r="B6295" s="326" t="s">
        <v>20523</v>
      </c>
      <c r="C6295" s="326" t="s">
        <v>1268</v>
      </c>
      <c r="D6295" s="326" t="s">
        <v>6521</v>
      </c>
      <c r="E6295" s="326" t="s">
        <v>6535</v>
      </c>
      <c r="F6295" s="326" t="s">
        <v>801</v>
      </c>
      <c r="G6295" s="326" t="s">
        <v>896</v>
      </c>
      <c r="H6295" s="326" t="s">
        <v>6249</v>
      </c>
      <c r="I6295" s="327">
        <v>0</v>
      </c>
      <c r="J6295" s="327">
        <v>0</v>
      </c>
      <c r="K6295" s="327">
        <v>0</v>
      </c>
      <c r="L6295" s="327">
        <v>0</v>
      </c>
      <c r="M6295" s="327">
        <v>0</v>
      </c>
      <c r="N6295" s="326" t="s">
        <v>7279</v>
      </c>
    </row>
    <row r="6296" spans="2:14" ht="15" hidden="1" x14ac:dyDescent="0.25">
      <c r="B6296" s="324" t="s">
        <v>20524</v>
      </c>
      <c r="C6296" s="324" t="s">
        <v>1268</v>
      </c>
      <c r="D6296" s="324" t="s">
        <v>6521</v>
      </c>
      <c r="E6296" s="324" t="s">
        <v>7308</v>
      </c>
      <c r="F6296" s="324" t="s">
        <v>801</v>
      </c>
      <c r="G6296" s="324" t="s">
        <v>896</v>
      </c>
      <c r="H6296" s="324" t="s">
        <v>6249</v>
      </c>
      <c r="I6296" s="325">
        <v>0</v>
      </c>
      <c r="J6296" s="325">
        <v>0</v>
      </c>
      <c r="K6296" s="325">
        <v>0</v>
      </c>
      <c r="L6296" s="325">
        <v>0</v>
      </c>
      <c r="M6296" s="325">
        <v>0</v>
      </c>
      <c r="N6296" s="324" t="s">
        <v>7279</v>
      </c>
    </row>
    <row r="6297" spans="2:14" ht="15" hidden="1" x14ac:dyDescent="0.25">
      <c r="B6297" s="326" t="s">
        <v>20525</v>
      </c>
      <c r="C6297" s="326" t="s">
        <v>1268</v>
      </c>
      <c r="D6297" s="326" t="s">
        <v>6521</v>
      </c>
      <c r="E6297" s="326" t="s">
        <v>7165</v>
      </c>
      <c r="F6297" s="326" t="s">
        <v>2327</v>
      </c>
      <c r="G6297" s="326" t="s">
        <v>896</v>
      </c>
      <c r="H6297" s="326" t="s">
        <v>6249</v>
      </c>
      <c r="I6297" s="327">
        <v>0</v>
      </c>
      <c r="J6297" s="327">
        <v>0</v>
      </c>
      <c r="K6297" s="327">
        <v>0</v>
      </c>
      <c r="L6297" s="327">
        <v>0</v>
      </c>
      <c r="M6297" s="327">
        <v>0</v>
      </c>
      <c r="N6297" s="326" t="s">
        <v>7279</v>
      </c>
    </row>
    <row r="6298" spans="2:14" ht="15" hidden="1" x14ac:dyDescent="0.25">
      <c r="B6298" s="324" t="s">
        <v>20526</v>
      </c>
      <c r="C6298" s="324" t="s">
        <v>1268</v>
      </c>
      <c r="D6298" s="324" t="s">
        <v>6521</v>
      </c>
      <c r="E6298" s="324" t="s">
        <v>7889</v>
      </c>
      <c r="F6298" s="324" t="s">
        <v>1226</v>
      </c>
      <c r="G6298" s="324" t="s">
        <v>896</v>
      </c>
      <c r="H6298" s="324" t="s">
        <v>6249</v>
      </c>
      <c r="I6298" s="325">
        <v>0</v>
      </c>
      <c r="J6298" s="325">
        <v>0</v>
      </c>
      <c r="K6298" s="325">
        <v>0</v>
      </c>
      <c r="L6298" s="325">
        <v>0</v>
      </c>
      <c r="M6298" s="325">
        <v>0</v>
      </c>
      <c r="N6298" s="324" t="s">
        <v>7279</v>
      </c>
    </row>
    <row r="6299" spans="2:14" ht="15" hidden="1" x14ac:dyDescent="0.25">
      <c r="B6299" s="326" t="s">
        <v>20527</v>
      </c>
      <c r="C6299" s="326" t="s">
        <v>1268</v>
      </c>
      <c r="D6299" s="326" t="s">
        <v>6521</v>
      </c>
      <c r="E6299" s="326" t="s">
        <v>7260</v>
      </c>
      <c r="F6299" s="326" t="s">
        <v>801</v>
      </c>
      <c r="G6299" s="326" t="s">
        <v>896</v>
      </c>
      <c r="H6299" s="326" t="s">
        <v>6249</v>
      </c>
      <c r="I6299" s="327">
        <v>0</v>
      </c>
      <c r="J6299" s="327">
        <v>0</v>
      </c>
      <c r="K6299" s="327">
        <v>0</v>
      </c>
      <c r="L6299" s="327">
        <v>0</v>
      </c>
      <c r="M6299" s="327">
        <v>0</v>
      </c>
      <c r="N6299" s="326" t="s">
        <v>7279</v>
      </c>
    </row>
    <row r="6300" spans="2:14" ht="15" hidden="1" x14ac:dyDescent="0.25">
      <c r="B6300" s="324" t="s">
        <v>20528</v>
      </c>
      <c r="C6300" s="324" t="s">
        <v>1268</v>
      </c>
      <c r="D6300" s="324" t="s">
        <v>6521</v>
      </c>
      <c r="E6300" s="324" t="s">
        <v>20529</v>
      </c>
      <c r="F6300" s="324" t="s">
        <v>801</v>
      </c>
      <c r="G6300" s="324" t="s">
        <v>896</v>
      </c>
      <c r="H6300" s="324" t="s">
        <v>6249</v>
      </c>
      <c r="I6300" s="325">
        <v>0</v>
      </c>
      <c r="J6300" s="325">
        <v>0</v>
      </c>
      <c r="K6300" s="325">
        <v>0</v>
      </c>
      <c r="L6300" s="325">
        <v>0</v>
      </c>
      <c r="M6300" s="325">
        <v>0</v>
      </c>
      <c r="N6300" s="324" t="s">
        <v>7279</v>
      </c>
    </row>
    <row r="6301" spans="2:14" ht="15" hidden="1" x14ac:dyDescent="0.25">
      <c r="B6301" s="326" t="s">
        <v>20530</v>
      </c>
      <c r="C6301" s="326" t="s">
        <v>1268</v>
      </c>
      <c r="D6301" s="326" t="s">
        <v>6521</v>
      </c>
      <c r="E6301" s="326" t="s">
        <v>7262</v>
      </c>
      <c r="F6301" s="326" t="s">
        <v>801</v>
      </c>
      <c r="G6301" s="326" t="s">
        <v>896</v>
      </c>
      <c r="H6301" s="326" t="s">
        <v>6249</v>
      </c>
      <c r="I6301" s="327">
        <v>0</v>
      </c>
      <c r="J6301" s="327">
        <v>0</v>
      </c>
      <c r="K6301" s="327">
        <v>0</v>
      </c>
      <c r="L6301" s="327">
        <v>0</v>
      </c>
      <c r="M6301" s="327">
        <v>0</v>
      </c>
      <c r="N6301" s="326" t="s">
        <v>7279</v>
      </c>
    </row>
    <row r="6302" spans="2:14" ht="15" hidden="1" x14ac:dyDescent="0.25">
      <c r="B6302" s="324" t="s">
        <v>20531</v>
      </c>
      <c r="C6302" s="324" t="s">
        <v>1268</v>
      </c>
      <c r="D6302" s="324" t="s">
        <v>6521</v>
      </c>
      <c r="E6302" s="324" t="s">
        <v>7263</v>
      </c>
      <c r="F6302" s="324" t="s">
        <v>801</v>
      </c>
      <c r="G6302" s="324" t="s">
        <v>896</v>
      </c>
      <c r="H6302" s="324" t="s">
        <v>6249</v>
      </c>
      <c r="I6302" s="325">
        <v>0</v>
      </c>
      <c r="J6302" s="325">
        <v>0</v>
      </c>
      <c r="K6302" s="325">
        <v>0</v>
      </c>
      <c r="L6302" s="325">
        <v>0</v>
      </c>
      <c r="M6302" s="325">
        <v>0</v>
      </c>
      <c r="N6302" s="324" t="s">
        <v>7279</v>
      </c>
    </row>
    <row r="6303" spans="2:14" ht="15" hidden="1" x14ac:dyDescent="0.25">
      <c r="B6303" s="326" t="s">
        <v>20532</v>
      </c>
      <c r="C6303" s="326" t="s">
        <v>1268</v>
      </c>
      <c r="D6303" s="326" t="s">
        <v>6521</v>
      </c>
      <c r="E6303" s="326" t="s">
        <v>7264</v>
      </c>
      <c r="F6303" s="326" t="s">
        <v>801</v>
      </c>
      <c r="G6303" s="326" t="s">
        <v>896</v>
      </c>
      <c r="H6303" s="326" t="s">
        <v>6249</v>
      </c>
      <c r="I6303" s="327">
        <v>0</v>
      </c>
      <c r="J6303" s="327">
        <v>0</v>
      </c>
      <c r="K6303" s="327">
        <v>0</v>
      </c>
      <c r="L6303" s="327">
        <v>0</v>
      </c>
      <c r="M6303" s="327">
        <v>0</v>
      </c>
      <c r="N6303" s="326" t="s">
        <v>7279</v>
      </c>
    </row>
    <row r="6304" spans="2:14" ht="15" hidden="1" x14ac:dyDescent="0.25">
      <c r="B6304" s="324" t="s">
        <v>20533</v>
      </c>
      <c r="C6304" s="324" t="s">
        <v>1268</v>
      </c>
      <c r="D6304" s="324" t="s">
        <v>6521</v>
      </c>
      <c r="E6304" s="324" t="s">
        <v>7265</v>
      </c>
      <c r="F6304" s="324" t="s">
        <v>801</v>
      </c>
      <c r="G6304" s="324" t="s">
        <v>896</v>
      </c>
      <c r="H6304" s="324" t="s">
        <v>6249</v>
      </c>
      <c r="I6304" s="325">
        <v>0</v>
      </c>
      <c r="J6304" s="325">
        <v>0</v>
      </c>
      <c r="K6304" s="325">
        <v>0</v>
      </c>
      <c r="L6304" s="325">
        <v>0</v>
      </c>
      <c r="M6304" s="325">
        <v>0</v>
      </c>
      <c r="N6304" s="324" t="s">
        <v>7279</v>
      </c>
    </row>
    <row r="6305" spans="2:14" ht="15" hidden="1" x14ac:dyDescent="0.25">
      <c r="B6305" s="326" t="s">
        <v>20534</v>
      </c>
      <c r="C6305" s="326" t="s">
        <v>1268</v>
      </c>
      <c r="D6305" s="326" t="s">
        <v>6521</v>
      </c>
      <c r="E6305" s="326" t="s">
        <v>7266</v>
      </c>
      <c r="F6305" s="326" t="s">
        <v>801</v>
      </c>
      <c r="G6305" s="326" t="s">
        <v>896</v>
      </c>
      <c r="H6305" s="326" t="s">
        <v>6249</v>
      </c>
      <c r="I6305" s="327">
        <v>0</v>
      </c>
      <c r="J6305" s="327">
        <v>0</v>
      </c>
      <c r="K6305" s="327">
        <v>0</v>
      </c>
      <c r="L6305" s="327">
        <v>0</v>
      </c>
      <c r="M6305" s="327">
        <v>0</v>
      </c>
      <c r="N6305" s="326" t="s">
        <v>7279</v>
      </c>
    </row>
    <row r="6306" spans="2:14" ht="15" hidden="1" x14ac:dyDescent="0.25">
      <c r="B6306" s="324" t="s">
        <v>20535</v>
      </c>
      <c r="C6306" s="324" t="s">
        <v>1268</v>
      </c>
      <c r="D6306" s="324" t="s">
        <v>6521</v>
      </c>
      <c r="E6306" s="324" t="s">
        <v>7267</v>
      </c>
      <c r="F6306" s="324" t="s">
        <v>801</v>
      </c>
      <c r="G6306" s="324" t="s">
        <v>896</v>
      </c>
      <c r="H6306" s="324" t="s">
        <v>6249</v>
      </c>
      <c r="I6306" s="325">
        <v>0</v>
      </c>
      <c r="J6306" s="325">
        <v>0</v>
      </c>
      <c r="K6306" s="325">
        <v>0</v>
      </c>
      <c r="L6306" s="325">
        <v>0</v>
      </c>
      <c r="M6306" s="325">
        <v>0</v>
      </c>
      <c r="N6306" s="324" t="s">
        <v>7279</v>
      </c>
    </row>
    <row r="6307" spans="2:14" ht="15" hidden="1" x14ac:dyDescent="0.25">
      <c r="B6307" s="326" t="s">
        <v>20536</v>
      </c>
      <c r="C6307" s="326" t="s">
        <v>1268</v>
      </c>
      <c r="D6307" s="326" t="s">
        <v>6521</v>
      </c>
      <c r="E6307" s="326" t="s">
        <v>8301</v>
      </c>
      <c r="F6307" s="326" t="s">
        <v>801</v>
      </c>
      <c r="G6307" s="326" t="s">
        <v>896</v>
      </c>
      <c r="H6307" s="326" t="s">
        <v>6249</v>
      </c>
      <c r="I6307" s="327">
        <v>0</v>
      </c>
      <c r="J6307" s="327">
        <v>0</v>
      </c>
      <c r="K6307" s="327">
        <v>0</v>
      </c>
      <c r="L6307" s="327">
        <v>0</v>
      </c>
      <c r="M6307" s="327">
        <v>0</v>
      </c>
      <c r="N6307" s="326" t="s">
        <v>7279</v>
      </c>
    </row>
    <row r="6308" spans="2:14" ht="15" hidden="1" x14ac:dyDescent="0.25">
      <c r="B6308" s="324" t="s">
        <v>20537</v>
      </c>
      <c r="C6308" s="324" t="s">
        <v>1268</v>
      </c>
      <c r="D6308" s="324" t="s">
        <v>6521</v>
      </c>
      <c r="E6308" s="324" t="s">
        <v>8302</v>
      </c>
      <c r="F6308" s="324" t="s">
        <v>801</v>
      </c>
      <c r="G6308" s="324" t="s">
        <v>896</v>
      </c>
      <c r="H6308" s="324" t="s">
        <v>6249</v>
      </c>
      <c r="I6308" s="325">
        <v>0</v>
      </c>
      <c r="J6308" s="325">
        <v>0</v>
      </c>
      <c r="K6308" s="325">
        <v>0</v>
      </c>
      <c r="L6308" s="325">
        <v>0</v>
      </c>
      <c r="M6308" s="325">
        <v>0</v>
      </c>
      <c r="N6308" s="324" t="s">
        <v>7279</v>
      </c>
    </row>
    <row r="6309" spans="2:14" ht="15" hidden="1" x14ac:dyDescent="0.25">
      <c r="B6309" s="326" t="s">
        <v>20538</v>
      </c>
      <c r="C6309" s="326" t="s">
        <v>1268</v>
      </c>
      <c r="D6309" s="326" t="s">
        <v>6521</v>
      </c>
      <c r="E6309" s="326" t="s">
        <v>7268</v>
      </c>
      <c r="F6309" s="326" t="s">
        <v>801</v>
      </c>
      <c r="G6309" s="326" t="s">
        <v>896</v>
      </c>
      <c r="H6309" s="326" t="s">
        <v>6249</v>
      </c>
      <c r="I6309" s="327">
        <v>0</v>
      </c>
      <c r="J6309" s="327">
        <v>0</v>
      </c>
      <c r="K6309" s="327">
        <v>0</v>
      </c>
      <c r="L6309" s="327">
        <v>0</v>
      </c>
      <c r="M6309" s="327">
        <v>0</v>
      </c>
      <c r="N6309" s="326" t="s">
        <v>7279</v>
      </c>
    </row>
    <row r="6310" spans="2:14" ht="15" hidden="1" x14ac:dyDescent="0.25">
      <c r="B6310" s="324" t="s">
        <v>20539</v>
      </c>
      <c r="C6310" s="324" t="s">
        <v>1268</v>
      </c>
      <c r="D6310" s="324" t="s">
        <v>6521</v>
      </c>
      <c r="E6310" s="324" t="s">
        <v>7269</v>
      </c>
      <c r="F6310" s="324" t="s">
        <v>2327</v>
      </c>
      <c r="G6310" s="324" t="s">
        <v>896</v>
      </c>
      <c r="H6310" s="324" t="s">
        <v>6249</v>
      </c>
      <c r="I6310" s="325">
        <v>0</v>
      </c>
      <c r="J6310" s="325">
        <v>0</v>
      </c>
      <c r="K6310" s="325">
        <v>0</v>
      </c>
      <c r="L6310" s="325">
        <v>0</v>
      </c>
      <c r="M6310" s="325">
        <v>0</v>
      </c>
      <c r="N6310" s="324" t="s">
        <v>7279</v>
      </c>
    </row>
    <row r="6311" spans="2:14" ht="15" hidden="1" x14ac:dyDescent="0.25">
      <c r="B6311" s="326" t="s">
        <v>20540</v>
      </c>
      <c r="C6311" s="326" t="s">
        <v>1268</v>
      </c>
      <c r="D6311" s="326" t="s">
        <v>6521</v>
      </c>
      <c r="E6311" s="326" t="s">
        <v>7233</v>
      </c>
      <c r="F6311" s="326" t="s">
        <v>2327</v>
      </c>
      <c r="G6311" s="326" t="s">
        <v>896</v>
      </c>
      <c r="H6311" s="326" t="s">
        <v>6249</v>
      </c>
      <c r="I6311" s="327">
        <v>0</v>
      </c>
      <c r="J6311" s="327">
        <v>0</v>
      </c>
      <c r="K6311" s="327">
        <v>0</v>
      </c>
      <c r="L6311" s="327">
        <v>0</v>
      </c>
      <c r="M6311" s="327">
        <v>0</v>
      </c>
      <c r="N6311" s="326" t="s">
        <v>7279</v>
      </c>
    </row>
    <row r="6312" spans="2:14" ht="15" hidden="1" x14ac:dyDescent="0.25">
      <c r="B6312" s="324" t="s">
        <v>20541</v>
      </c>
      <c r="C6312" s="324" t="s">
        <v>1268</v>
      </c>
      <c r="D6312" s="324" t="s">
        <v>6521</v>
      </c>
      <c r="E6312" s="324" t="s">
        <v>7270</v>
      </c>
      <c r="F6312" s="324" t="s">
        <v>801</v>
      </c>
      <c r="G6312" s="324" t="s">
        <v>896</v>
      </c>
      <c r="H6312" s="324" t="s">
        <v>6249</v>
      </c>
      <c r="I6312" s="325">
        <v>0</v>
      </c>
      <c r="J6312" s="325">
        <v>0</v>
      </c>
      <c r="K6312" s="325">
        <v>0</v>
      </c>
      <c r="L6312" s="325">
        <v>0</v>
      </c>
      <c r="M6312" s="325">
        <v>0</v>
      </c>
      <c r="N6312" s="324" t="s">
        <v>7279</v>
      </c>
    </row>
    <row r="6313" spans="2:14" ht="15" hidden="1" x14ac:dyDescent="0.25">
      <c r="B6313" s="326" t="s">
        <v>20542</v>
      </c>
      <c r="C6313" s="326" t="s">
        <v>1268</v>
      </c>
      <c r="D6313" s="326" t="s">
        <v>6521</v>
      </c>
      <c r="E6313" s="326" t="s">
        <v>7257</v>
      </c>
      <c r="F6313" s="326" t="s">
        <v>2327</v>
      </c>
      <c r="G6313" s="326" t="s">
        <v>896</v>
      </c>
      <c r="H6313" s="326" t="s">
        <v>6249</v>
      </c>
      <c r="I6313" s="327">
        <v>0</v>
      </c>
      <c r="J6313" s="327">
        <v>0</v>
      </c>
      <c r="K6313" s="327">
        <v>0</v>
      </c>
      <c r="L6313" s="327">
        <v>0</v>
      </c>
      <c r="M6313" s="327">
        <v>0</v>
      </c>
      <c r="N6313" s="326" t="s">
        <v>7279</v>
      </c>
    </row>
    <row r="6314" spans="2:14" ht="15" hidden="1" x14ac:dyDescent="0.25">
      <c r="B6314" s="324" t="s">
        <v>20543</v>
      </c>
      <c r="C6314" s="324" t="s">
        <v>1268</v>
      </c>
      <c r="D6314" s="324" t="s">
        <v>6521</v>
      </c>
      <c r="E6314" s="324" t="s">
        <v>8050</v>
      </c>
      <c r="F6314" s="324" t="s">
        <v>801</v>
      </c>
      <c r="G6314" s="324" t="s">
        <v>896</v>
      </c>
      <c r="H6314" s="324" t="s">
        <v>6249</v>
      </c>
      <c r="I6314" s="325">
        <v>0</v>
      </c>
      <c r="J6314" s="325">
        <v>0</v>
      </c>
      <c r="K6314" s="325">
        <v>0</v>
      </c>
      <c r="L6314" s="325">
        <v>0</v>
      </c>
      <c r="M6314" s="325">
        <v>0</v>
      </c>
      <c r="N6314" s="324" t="s">
        <v>7279</v>
      </c>
    </row>
    <row r="6315" spans="2:14" ht="15" hidden="1" x14ac:dyDescent="0.25">
      <c r="B6315" s="326" t="s">
        <v>20544</v>
      </c>
      <c r="C6315" s="326" t="s">
        <v>1268</v>
      </c>
      <c r="D6315" s="326" t="s">
        <v>6521</v>
      </c>
      <c r="E6315" s="326" t="s">
        <v>7360</v>
      </c>
      <c r="F6315" s="326" t="s">
        <v>801</v>
      </c>
      <c r="G6315" s="326" t="s">
        <v>896</v>
      </c>
      <c r="H6315" s="326" t="s">
        <v>6249</v>
      </c>
      <c r="I6315" s="327">
        <v>0</v>
      </c>
      <c r="J6315" s="327">
        <v>0</v>
      </c>
      <c r="K6315" s="327">
        <v>0</v>
      </c>
      <c r="L6315" s="327">
        <v>0</v>
      </c>
      <c r="M6315" s="327">
        <v>0</v>
      </c>
      <c r="N6315" s="326" t="s">
        <v>7279</v>
      </c>
    </row>
    <row r="6316" spans="2:14" ht="15" hidden="1" x14ac:dyDescent="0.25">
      <c r="B6316" s="324" t="s">
        <v>20545</v>
      </c>
      <c r="C6316" s="324" t="s">
        <v>1268</v>
      </c>
      <c r="D6316" s="324" t="s">
        <v>6521</v>
      </c>
      <c r="E6316" s="324" t="s">
        <v>7385</v>
      </c>
      <c r="F6316" s="324" t="s">
        <v>2327</v>
      </c>
      <c r="G6316" s="324" t="s">
        <v>896</v>
      </c>
      <c r="H6316" s="324" t="s">
        <v>6249</v>
      </c>
      <c r="I6316" s="325">
        <v>0</v>
      </c>
      <c r="J6316" s="325">
        <v>0</v>
      </c>
      <c r="K6316" s="325">
        <v>0</v>
      </c>
      <c r="L6316" s="325">
        <v>0</v>
      </c>
      <c r="M6316" s="325">
        <v>0</v>
      </c>
      <c r="N6316" s="324" t="s">
        <v>7279</v>
      </c>
    </row>
    <row r="6317" spans="2:14" ht="15" hidden="1" x14ac:dyDescent="0.25">
      <c r="B6317" s="326" t="s">
        <v>20546</v>
      </c>
      <c r="C6317" s="326" t="s">
        <v>1268</v>
      </c>
      <c r="D6317" s="326" t="s">
        <v>6521</v>
      </c>
      <c r="E6317" s="326" t="s">
        <v>7386</v>
      </c>
      <c r="F6317" s="326" t="s">
        <v>801</v>
      </c>
      <c r="G6317" s="326" t="s">
        <v>896</v>
      </c>
      <c r="H6317" s="326" t="s">
        <v>6249</v>
      </c>
      <c r="I6317" s="327">
        <v>0</v>
      </c>
      <c r="J6317" s="327">
        <v>0</v>
      </c>
      <c r="K6317" s="327">
        <v>0</v>
      </c>
      <c r="L6317" s="327">
        <v>0</v>
      </c>
      <c r="M6317" s="327">
        <v>0</v>
      </c>
      <c r="N6317" s="326" t="s">
        <v>7279</v>
      </c>
    </row>
    <row r="6318" spans="2:14" ht="15" hidden="1" x14ac:dyDescent="0.25">
      <c r="B6318" s="324" t="s">
        <v>20547</v>
      </c>
      <c r="C6318" s="324" t="s">
        <v>1268</v>
      </c>
      <c r="D6318" s="324" t="s">
        <v>6521</v>
      </c>
      <c r="E6318" s="324" t="s">
        <v>8813</v>
      </c>
      <c r="F6318" s="324" t="s">
        <v>2327</v>
      </c>
      <c r="G6318" s="324" t="s">
        <v>896</v>
      </c>
      <c r="H6318" s="324" t="s">
        <v>6249</v>
      </c>
      <c r="I6318" s="325">
        <v>0</v>
      </c>
      <c r="J6318" s="325">
        <v>0</v>
      </c>
      <c r="K6318" s="325">
        <v>0</v>
      </c>
      <c r="L6318" s="325">
        <v>0</v>
      </c>
      <c r="M6318" s="325">
        <v>0</v>
      </c>
      <c r="N6318" s="324" t="s">
        <v>7279</v>
      </c>
    </row>
    <row r="6319" spans="2:14" ht="15" hidden="1" x14ac:dyDescent="0.25">
      <c r="B6319" s="326" t="s">
        <v>21974</v>
      </c>
      <c r="C6319" s="326" t="s">
        <v>1268</v>
      </c>
      <c r="D6319" s="326" t="s">
        <v>6521</v>
      </c>
      <c r="E6319" s="326" t="s">
        <v>8811</v>
      </c>
      <c r="F6319" s="326" t="s">
        <v>2327</v>
      </c>
      <c r="G6319" s="326" t="s">
        <v>896</v>
      </c>
      <c r="H6319" s="326" t="s">
        <v>6249</v>
      </c>
      <c r="I6319" s="327">
        <v>0</v>
      </c>
      <c r="J6319" s="327">
        <v>0</v>
      </c>
      <c r="K6319" s="327">
        <v>0</v>
      </c>
      <c r="L6319" s="327">
        <v>0</v>
      </c>
      <c r="M6319" s="327">
        <v>0</v>
      </c>
      <c r="N6319" s="326" t="s">
        <v>7279</v>
      </c>
    </row>
    <row r="6320" spans="2:14" ht="15" hidden="1" x14ac:dyDescent="0.25">
      <c r="B6320" s="324" t="s">
        <v>20548</v>
      </c>
      <c r="C6320" s="324" t="s">
        <v>1268</v>
      </c>
      <c r="D6320" s="324" t="s">
        <v>6521</v>
      </c>
      <c r="E6320" s="324" t="s">
        <v>7421</v>
      </c>
      <c r="F6320" s="324" t="s">
        <v>801</v>
      </c>
      <c r="G6320" s="324" t="s">
        <v>896</v>
      </c>
      <c r="H6320" s="324" t="s">
        <v>6249</v>
      </c>
      <c r="I6320" s="325">
        <v>0</v>
      </c>
      <c r="J6320" s="325">
        <v>0</v>
      </c>
      <c r="K6320" s="325">
        <v>0</v>
      </c>
      <c r="L6320" s="325">
        <v>0</v>
      </c>
      <c r="M6320" s="325">
        <v>0</v>
      </c>
      <c r="N6320" s="324" t="s">
        <v>7279</v>
      </c>
    </row>
    <row r="6321" spans="2:14" ht="15" hidden="1" x14ac:dyDescent="0.25">
      <c r="B6321" s="326" t="s">
        <v>20549</v>
      </c>
      <c r="C6321" s="326" t="s">
        <v>1268</v>
      </c>
      <c r="D6321" s="326" t="s">
        <v>6521</v>
      </c>
      <c r="E6321" s="326" t="s">
        <v>7959</v>
      </c>
      <c r="F6321" s="326" t="s">
        <v>801</v>
      </c>
      <c r="G6321" s="326" t="s">
        <v>896</v>
      </c>
      <c r="H6321" s="326" t="s">
        <v>6249</v>
      </c>
      <c r="I6321" s="327">
        <v>0</v>
      </c>
      <c r="J6321" s="327">
        <v>0</v>
      </c>
      <c r="K6321" s="327">
        <v>0</v>
      </c>
      <c r="L6321" s="327">
        <v>0</v>
      </c>
      <c r="M6321" s="327">
        <v>0</v>
      </c>
      <c r="N6321" s="326" t="s">
        <v>7279</v>
      </c>
    </row>
    <row r="6322" spans="2:14" ht="15" hidden="1" x14ac:dyDescent="0.25">
      <c r="B6322" s="324" t="s">
        <v>20550</v>
      </c>
      <c r="C6322" s="324" t="s">
        <v>1268</v>
      </c>
      <c r="D6322" s="324" t="s">
        <v>6521</v>
      </c>
      <c r="E6322" s="324" t="s">
        <v>7960</v>
      </c>
      <c r="F6322" s="324" t="s">
        <v>801</v>
      </c>
      <c r="G6322" s="324" t="s">
        <v>896</v>
      </c>
      <c r="H6322" s="324" t="s">
        <v>6249</v>
      </c>
      <c r="I6322" s="325">
        <v>0</v>
      </c>
      <c r="J6322" s="325">
        <v>0</v>
      </c>
      <c r="K6322" s="325">
        <v>0</v>
      </c>
      <c r="L6322" s="325">
        <v>0</v>
      </c>
      <c r="M6322" s="325">
        <v>0</v>
      </c>
      <c r="N6322" s="324" t="s">
        <v>7279</v>
      </c>
    </row>
    <row r="6323" spans="2:14" ht="15" hidden="1" x14ac:dyDescent="0.25">
      <c r="B6323" s="326" t="s">
        <v>20551</v>
      </c>
      <c r="C6323" s="326" t="s">
        <v>1268</v>
      </c>
      <c r="D6323" s="326" t="s">
        <v>6521</v>
      </c>
      <c r="E6323" s="326" t="s">
        <v>7978</v>
      </c>
      <c r="F6323" s="326" t="s">
        <v>2327</v>
      </c>
      <c r="G6323" s="326" t="s">
        <v>896</v>
      </c>
      <c r="H6323" s="326" t="s">
        <v>6249</v>
      </c>
      <c r="I6323" s="327">
        <v>0</v>
      </c>
      <c r="J6323" s="327">
        <v>0</v>
      </c>
      <c r="K6323" s="327">
        <v>0</v>
      </c>
      <c r="L6323" s="327">
        <v>0</v>
      </c>
      <c r="M6323" s="327">
        <v>0</v>
      </c>
      <c r="N6323" s="326" t="s">
        <v>7279</v>
      </c>
    </row>
    <row r="6324" spans="2:14" ht="15" hidden="1" x14ac:dyDescent="0.25">
      <c r="B6324" s="324" t="s">
        <v>20552</v>
      </c>
      <c r="C6324" s="324" t="s">
        <v>1268</v>
      </c>
      <c r="D6324" s="324" t="s">
        <v>6521</v>
      </c>
      <c r="E6324" s="324" t="s">
        <v>8051</v>
      </c>
      <c r="F6324" s="324" t="s">
        <v>2327</v>
      </c>
      <c r="G6324" s="324" t="s">
        <v>896</v>
      </c>
      <c r="H6324" s="324" t="s">
        <v>6249</v>
      </c>
      <c r="I6324" s="325">
        <v>0</v>
      </c>
      <c r="J6324" s="325">
        <v>0</v>
      </c>
      <c r="K6324" s="325">
        <v>0</v>
      </c>
      <c r="L6324" s="325">
        <v>0</v>
      </c>
      <c r="M6324" s="325">
        <v>0</v>
      </c>
      <c r="N6324" s="324" t="s">
        <v>7279</v>
      </c>
    </row>
    <row r="6325" spans="2:14" ht="15" hidden="1" x14ac:dyDescent="0.25">
      <c r="B6325" s="326" t="s">
        <v>20553</v>
      </c>
      <c r="C6325" s="326" t="s">
        <v>1268</v>
      </c>
      <c r="D6325" s="326" t="s">
        <v>6521</v>
      </c>
      <c r="E6325" s="326" t="s">
        <v>8052</v>
      </c>
      <c r="F6325" s="326" t="s">
        <v>2327</v>
      </c>
      <c r="G6325" s="326" t="s">
        <v>896</v>
      </c>
      <c r="H6325" s="326" t="s">
        <v>6249</v>
      </c>
      <c r="I6325" s="327">
        <v>0</v>
      </c>
      <c r="J6325" s="327">
        <v>0</v>
      </c>
      <c r="K6325" s="327">
        <v>0</v>
      </c>
      <c r="L6325" s="327">
        <v>0</v>
      </c>
      <c r="M6325" s="327">
        <v>0</v>
      </c>
      <c r="N6325" s="326" t="s">
        <v>7279</v>
      </c>
    </row>
    <row r="6326" spans="2:14" ht="15" hidden="1" x14ac:dyDescent="0.25">
      <c r="B6326" s="324" t="s">
        <v>20554</v>
      </c>
      <c r="C6326" s="324" t="s">
        <v>1268</v>
      </c>
      <c r="D6326" s="324" t="s">
        <v>6521</v>
      </c>
      <c r="E6326" s="324" t="s">
        <v>8053</v>
      </c>
      <c r="F6326" s="324" t="s">
        <v>2327</v>
      </c>
      <c r="G6326" s="324" t="s">
        <v>896</v>
      </c>
      <c r="H6326" s="324" t="s">
        <v>6249</v>
      </c>
      <c r="I6326" s="325">
        <v>0</v>
      </c>
      <c r="J6326" s="325">
        <v>0</v>
      </c>
      <c r="K6326" s="325">
        <v>0</v>
      </c>
      <c r="L6326" s="325">
        <v>0</v>
      </c>
      <c r="M6326" s="325">
        <v>0</v>
      </c>
      <c r="N6326" s="324" t="s">
        <v>7279</v>
      </c>
    </row>
    <row r="6327" spans="2:14" ht="15" hidden="1" x14ac:dyDescent="0.25">
      <c r="B6327" s="326" t="s">
        <v>20555</v>
      </c>
      <c r="C6327" s="326" t="s">
        <v>1268</v>
      </c>
      <c r="D6327" s="326" t="s">
        <v>6521</v>
      </c>
      <c r="E6327" s="326" t="s">
        <v>8054</v>
      </c>
      <c r="F6327" s="326" t="s">
        <v>2327</v>
      </c>
      <c r="G6327" s="326" t="s">
        <v>896</v>
      </c>
      <c r="H6327" s="326" t="s">
        <v>6249</v>
      </c>
      <c r="I6327" s="327">
        <v>0</v>
      </c>
      <c r="J6327" s="327">
        <v>0</v>
      </c>
      <c r="K6327" s="327">
        <v>0</v>
      </c>
      <c r="L6327" s="327">
        <v>0</v>
      </c>
      <c r="M6327" s="327">
        <v>0</v>
      </c>
      <c r="N6327" s="326" t="s">
        <v>7279</v>
      </c>
    </row>
    <row r="6328" spans="2:14" ht="15" hidden="1" x14ac:dyDescent="0.25">
      <c r="B6328" s="324" t="s">
        <v>20556</v>
      </c>
      <c r="C6328" s="324" t="s">
        <v>1268</v>
      </c>
      <c r="D6328" s="324" t="s">
        <v>6521</v>
      </c>
      <c r="E6328" s="324" t="s">
        <v>8055</v>
      </c>
      <c r="F6328" s="324" t="s">
        <v>2327</v>
      </c>
      <c r="G6328" s="324" t="s">
        <v>896</v>
      </c>
      <c r="H6328" s="324" t="s">
        <v>6249</v>
      </c>
      <c r="I6328" s="325">
        <v>0</v>
      </c>
      <c r="J6328" s="325">
        <v>0</v>
      </c>
      <c r="K6328" s="325">
        <v>0</v>
      </c>
      <c r="L6328" s="325">
        <v>0</v>
      </c>
      <c r="M6328" s="325">
        <v>0</v>
      </c>
      <c r="N6328" s="324" t="s">
        <v>7279</v>
      </c>
    </row>
    <row r="6329" spans="2:14" ht="15" hidden="1" x14ac:dyDescent="0.25">
      <c r="B6329" s="326" t="s">
        <v>20557</v>
      </c>
      <c r="C6329" s="326" t="s">
        <v>1268</v>
      </c>
      <c r="D6329" s="326" t="s">
        <v>6521</v>
      </c>
      <c r="E6329" s="326" t="s">
        <v>8056</v>
      </c>
      <c r="F6329" s="326" t="s">
        <v>2327</v>
      </c>
      <c r="G6329" s="326" t="s">
        <v>896</v>
      </c>
      <c r="H6329" s="326" t="s">
        <v>6249</v>
      </c>
      <c r="I6329" s="327">
        <v>0</v>
      </c>
      <c r="J6329" s="327">
        <v>0</v>
      </c>
      <c r="K6329" s="327">
        <v>0</v>
      </c>
      <c r="L6329" s="327">
        <v>0</v>
      </c>
      <c r="M6329" s="327">
        <v>0</v>
      </c>
      <c r="N6329" s="326" t="s">
        <v>7279</v>
      </c>
    </row>
    <row r="6330" spans="2:14" ht="15" hidden="1" x14ac:dyDescent="0.25">
      <c r="B6330" s="324" t="s">
        <v>20558</v>
      </c>
      <c r="C6330" s="324" t="s">
        <v>1268</v>
      </c>
      <c r="D6330" s="324" t="s">
        <v>6521</v>
      </c>
      <c r="E6330" s="324" t="s">
        <v>8057</v>
      </c>
      <c r="F6330" s="324" t="s">
        <v>2327</v>
      </c>
      <c r="G6330" s="324" t="s">
        <v>896</v>
      </c>
      <c r="H6330" s="324" t="s">
        <v>6249</v>
      </c>
      <c r="I6330" s="325">
        <v>0</v>
      </c>
      <c r="J6330" s="325">
        <v>0</v>
      </c>
      <c r="K6330" s="325">
        <v>0</v>
      </c>
      <c r="L6330" s="325">
        <v>0</v>
      </c>
      <c r="M6330" s="325">
        <v>0</v>
      </c>
      <c r="N6330" s="324" t="s">
        <v>7279</v>
      </c>
    </row>
    <row r="6331" spans="2:14" ht="15" hidden="1" x14ac:dyDescent="0.25">
      <c r="B6331" s="326" t="s">
        <v>20559</v>
      </c>
      <c r="C6331" s="326" t="s">
        <v>1268</v>
      </c>
      <c r="D6331" s="326" t="s">
        <v>6521</v>
      </c>
      <c r="E6331" s="326" t="s">
        <v>8058</v>
      </c>
      <c r="F6331" s="326" t="s">
        <v>2327</v>
      </c>
      <c r="G6331" s="326" t="s">
        <v>896</v>
      </c>
      <c r="H6331" s="326" t="s">
        <v>6249</v>
      </c>
      <c r="I6331" s="327">
        <v>0</v>
      </c>
      <c r="J6331" s="327">
        <v>0</v>
      </c>
      <c r="K6331" s="327">
        <v>0</v>
      </c>
      <c r="L6331" s="327">
        <v>0</v>
      </c>
      <c r="M6331" s="327">
        <v>0</v>
      </c>
      <c r="N6331" s="326" t="s">
        <v>7279</v>
      </c>
    </row>
    <row r="6332" spans="2:14" ht="15" hidden="1" x14ac:dyDescent="0.25">
      <c r="B6332" s="324" t="s">
        <v>20560</v>
      </c>
      <c r="C6332" s="324" t="s">
        <v>1268</v>
      </c>
      <c r="D6332" s="324" t="s">
        <v>6521</v>
      </c>
      <c r="E6332" s="324" t="s">
        <v>8059</v>
      </c>
      <c r="F6332" s="324" t="s">
        <v>2327</v>
      </c>
      <c r="G6332" s="324" t="s">
        <v>896</v>
      </c>
      <c r="H6332" s="324" t="s">
        <v>6249</v>
      </c>
      <c r="I6332" s="325">
        <v>0</v>
      </c>
      <c r="J6332" s="325">
        <v>0</v>
      </c>
      <c r="K6332" s="325">
        <v>0</v>
      </c>
      <c r="L6332" s="325">
        <v>0</v>
      </c>
      <c r="M6332" s="325">
        <v>0</v>
      </c>
      <c r="N6332" s="324" t="s">
        <v>7279</v>
      </c>
    </row>
    <row r="6333" spans="2:14" ht="15" hidden="1" x14ac:dyDescent="0.25">
      <c r="B6333" s="326" t="s">
        <v>20561</v>
      </c>
      <c r="C6333" s="326" t="s">
        <v>1268</v>
      </c>
      <c r="D6333" s="326" t="s">
        <v>6521</v>
      </c>
      <c r="E6333" s="326" t="s">
        <v>8060</v>
      </c>
      <c r="F6333" s="326" t="s">
        <v>2327</v>
      </c>
      <c r="G6333" s="326" t="s">
        <v>896</v>
      </c>
      <c r="H6333" s="326" t="s">
        <v>6249</v>
      </c>
      <c r="I6333" s="327">
        <v>0</v>
      </c>
      <c r="J6333" s="327">
        <v>0</v>
      </c>
      <c r="K6333" s="327">
        <v>0</v>
      </c>
      <c r="L6333" s="327">
        <v>0</v>
      </c>
      <c r="M6333" s="327">
        <v>0</v>
      </c>
      <c r="N6333" s="326" t="s">
        <v>7279</v>
      </c>
    </row>
    <row r="6334" spans="2:14" ht="15" hidden="1" x14ac:dyDescent="0.25">
      <c r="B6334" s="324" t="s">
        <v>20562</v>
      </c>
      <c r="C6334" s="324" t="s">
        <v>1268</v>
      </c>
      <c r="D6334" s="324" t="s">
        <v>6521</v>
      </c>
      <c r="E6334" s="324" t="s">
        <v>8061</v>
      </c>
      <c r="F6334" s="324" t="s">
        <v>2327</v>
      </c>
      <c r="G6334" s="324" t="s">
        <v>896</v>
      </c>
      <c r="H6334" s="324" t="s">
        <v>6249</v>
      </c>
      <c r="I6334" s="325">
        <v>0</v>
      </c>
      <c r="J6334" s="325">
        <v>0</v>
      </c>
      <c r="K6334" s="325">
        <v>0</v>
      </c>
      <c r="L6334" s="325">
        <v>0</v>
      </c>
      <c r="M6334" s="325">
        <v>0</v>
      </c>
      <c r="N6334" s="324" t="s">
        <v>7279</v>
      </c>
    </row>
    <row r="6335" spans="2:14" ht="15" hidden="1" x14ac:dyDescent="0.25">
      <c r="B6335" s="326" t="s">
        <v>20563</v>
      </c>
      <c r="C6335" s="326" t="s">
        <v>1268</v>
      </c>
      <c r="D6335" s="326" t="s">
        <v>6521</v>
      </c>
      <c r="E6335" s="326" t="s">
        <v>8062</v>
      </c>
      <c r="F6335" s="326" t="s">
        <v>2327</v>
      </c>
      <c r="G6335" s="326" t="s">
        <v>896</v>
      </c>
      <c r="H6335" s="326" t="s">
        <v>6249</v>
      </c>
      <c r="I6335" s="327">
        <v>0</v>
      </c>
      <c r="J6335" s="327">
        <v>0</v>
      </c>
      <c r="K6335" s="327">
        <v>0</v>
      </c>
      <c r="L6335" s="327">
        <v>0</v>
      </c>
      <c r="M6335" s="327">
        <v>0</v>
      </c>
      <c r="N6335" s="326" t="s">
        <v>7279</v>
      </c>
    </row>
    <row r="6336" spans="2:14" ht="15" hidden="1" x14ac:dyDescent="0.25">
      <c r="B6336" s="324" t="s">
        <v>20564</v>
      </c>
      <c r="C6336" s="324" t="s">
        <v>1268</v>
      </c>
      <c r="D6336" s="324" t="s">
        <v>6521</v>
      </c>
      <c r="E6336" s="324" t="s">
        <v>8896</v>
      </c>
      <c r="F6336" s="324" t="s">
        <v>2327</v>
      </c>
      <c r="G6336" s="324" t="s">
        <v>896</v>
      </c>
      <c r="H6336" s="324" t="s">
        <v>6249</v>
      </c>
      <c r="I6336" s="325">
        <v>0</v>
      </c>
      <c r="J6336" s="325">
        <v>0</v>
      </c>
      <c r="K6336" s="325">
        <v>0</v>
      </c>
      <c r="L6336" s="325">
        <v>0</v>
      </c>
      <c r="M6336" s="325">
        <v>0</v>
      </c>
      <c r="N6336" s="324" t="s">
        <v>7279</v>
      </c>
    </row>
    <row r="6337" spans="2:14" ht="15" hidden="1" x14ac:dyDescent="0.25">
      <c r="B6337" s="326" t="s">
        <v>20565</v>
      </c>
      <c r="C6337" s="326" t="s">
        <v>1268</v>
      </c>
      <c r="D6337" s="326" t="s">
        <v>6521</v>
      </c>
      <c r="E6337" s="326" t="s">
        <v>8898</v>
      </c>
      <c r="F6337" s="326" t="s">
        <v>2327</v>
      </c>
      <c r="G6337" s="326" t="s">
        <v>896</v>
      </c>
      <c r="H6337" s="326" t="s">
        <v>6249</v>
      </c>
      <c r="I6337" s="327">
        <v>0</v>
      </c>
      <c r="J6337" s="327">
        <v>0</v>
      </c>
      <c r="K6337" s="327">
        <v>0</v>
      </c>
      <c r="L6337" s="327">
        <v>0</v>
      </c>
      <c r="M6337" s="327">
        <v>0</v>
      </c>
      <c r="N6337" s="326" t="s">
        <v>7279</v>
      </c>
    </row>
    <row r="6338" spans="2:14" ht="15" hidden="1" x14ac:dyDescent="0.25">
      <c r="B6338" s="324" t="s">
        <v>20566</v>
      </c>
      <c r="C6338" s="324" t="s">
        <v>1268</v>
      </c>
      <c r="D6338" s="324" t="s">
        <v>6521</v>
      </c>
      <c r="E6338" s="324" t="s">
        <v>7965</v>
      </c>
      <c r="F6338" s="324" t="s">
        <v>801</v>
      </c>
      <c r="G6338" s="324" t="s">
        <v>896</v>
      </c>
      <c r="H6338" s="324" t="s">
        <v>6249</v>
      </c>
      <c r="I6338" s="325">
        <v>0</v>
      </c>
      <c r="J6338" s="325">
        <v>0</v>
      </c>
      <c r="K6338" s="325">
        <v>0</v>
      </c>
      <c r="L6338" s="325">
        <v>0</v>
      </c>
      <c r="M6338" s="325">
        <v>0</v>
      </c>
      <c r="N6338" s="324" t="s">
        <v>7279</v>
      </c>
    </row>
    <row r="6339" spans="2:14" ht="15" hidden="1" x14ac:dyDescent="0.25">
      <c r="B6339" s="326" t="s">
        <v>20567</v>
      </c>
      <c r="C6339" s="326" t="s">
        <v>1268</v>
      </c>
      <c r="D6339" s="326" t="s">
        <v>6521</v>
      </c>
      <c r="E6339" s="326" t="s">
        <v>8063</v>
      </c>
      <c r="F6339" s="326" t="s">
        <v>2327</v>
      </c>
      <c r="G6339" s="326" t="s">
        <v>896</v>
      </c>
      <c r="H6339" s="326" t="s">
        <v>6249</v>
      </c>
      <c r="I6339" s="327">
        <v>0</v>
      </c>
      <c r="J6339" s="327">
        <v>0</v>
      </c>
      <c r="K6339" s="327">
        <v>0</v>
      </c>
      <c r="L6339" s="327">
        <v>0</v>
      </c>
      <c r="M6339" s="327">
        <v>0</v>
      </c>
      <c r="N6339" s="326" t="s">
        <v>7279</v>
      </c>
    </row>
    <row r="6340" spans="2:14" ht="15" hidden="1" x14ac:dyDescent="0.25">
      <c r="B6340" s="324" t="s">
        <v>20568</v>
      </c>
      <c r="C6340" s="324" t="s">
        <v>1268</v>
      </c>
      <c r="D6340" s="324" t="s">
        <v>6521</v>
      </c>
      <c r="E6340" s="324" t="s">
        <v>8903</v>
      </c>
      <c r="F6340" s="324" t="s">
        <v>2327</v>
      </c>
      <c r="G6340" s="324" t="s">
        <v>896</v>
      </c>
      <c r="H6340" s="324" t="s">
        <v>6249</v>
      </c>
      <c r="I6340" s="325">
        <v>0</v>
      </c>
      <c r="J6340" s="325">
        <v>0</v>
      </c>
      <c r="K6340" s="325">
        <v>0</v>
      </c>
      <c r="L6340" s="325">
        <v>0</v>
      </c>
      <c r="M6340" s="325">
        <v>0</v>
      </c>
      <c r="N6340" s="324" t="s">
        <v>7279</v>
      </c>
    </row>
    <row r="6341" spans="2:14" ht="15" hidden="1" x14ac:dyDescent="0.25">
      <c r="B6341" s="326" t="s">
        <v>21975</v>
      </c>
      <c r="C6341" s="326" t="s">
        <v>1268</v>
      </c>
      <c r="D6341" s="326" t="s">
        <v>6521</v>
      </c>
      <c r="E6341" s="326" t="s">
        <v>8904</v>
      </c>
      <c r="F6341" s="326" t="s">
        <v>2327</v>
      </c>
      <c r="G6341" s="326" t="s">
        <v>896</v>
      </c>
      <c r="H6341" s="326" t="s">
        <v>6249</v>
      </c>
      <c r="I6341" s="327">
        <v>0</v>
      </c>
      <c r="J6341" s="327">
        <v>0</v>
      </c>
      <c r="K6341" s="327">
        <v>0</v>
      </c>
      <c r="L6341" s="327">
        <v>0</v>
      </c>
      <c r="M6341" s="327">
        <v>0</v>
      </c>
      <c r="N6341" s="326" t="s">
        <v>7279</v>
      </c>
    </row>
    <row r="6342" spans="2:14" ht="15" hidden="1" x14ac:dyDescent="0.25">
      <c r="B6342" s="324" t="s">
        <v>20569</v>
      </c>
      <c r="C6342" s="324" t="s">
        <v>1268</v>
      </c>
      <c r="D6342" s="324" t="s">
        <v>6521</v>
      </c>
      <c r="E6342" s="324" t="s">
        <v>8912</v>
      </c>
      <c r="F6342" s="324" t="s">
        <v>2327</v>
      </c>
      <c r="G6342" s="324" t="s">
        <v>896</v>
      </c>
      <c r="H6342" s="324" t="s">
        <v>6249</v>
      </c>
      <c r="I6342" s="325">
        <v>0</v>
      </c>
      <c r="J6342" s="325">
        <v>0</v>
      </c>
      <c r="K6342" s="325">
        <v>0</v>
      </c>
      <c r="L6342" s="325">
        <v>0</v>
      </c>
      <c r="M6342" s="325">
        <v>0</v>
      </c>
      <c r="N6342" s="324" t="s">
        <v>7279</v>
      </c>
    </row>
    <row r="6343" spans="2:14" ht="15" hidden="1" x14ac:dyDescent="0.25">
      <c r="B6343" s="326" t="s">
        <v>20570</v>
      </c>
      <c r="C6343" s="326" t="s">
        <v>1268</v>
      </c>
      <c r="D6343" s="326" t="s">
        <v>6521</v>
      </c>
      <c r="E6343" s="326" t="s">
        <v>8913</v>
      </c>
      <c r="F6343" s="326" t="s">
        <v>2327</v>
      </c>
      <c r="G6343" s="326" t="s">
        <v>896</v>
      </c>
      <c r="H6343" s="326" t="s">
        <v>6249</v>
      </c>
      <c r="I6343" s="327">
        <v>0</v>
      </c>
      <c r="J6343" s="327">
        <v>0</v>
      </c>
      <c r="K6343" s="327">
        <v>0</v>
      </c>
      <c r="L6343" s="327">
        <v>0</v>
      </c>
      <c r="M6343" s="327">
        <v>0</v>
      </c>
      <c r="N6343" s="326" t="s">
        <v>7279</v>
      </c>
    </row>
    <row r="6344" spans="2:14" ht="15" hidden="1" x14ac:dyDescent="0.25">
      <c r="B6344" s="324" t="s">
        <v>20571</v>
      </c>
      <c r="C6344" s="324" t="s">
        <v>1268</v>
      </c>
      <c r="D6344" s="324" t="s">
        <v>6521</v>
      </c>
      <c r="E6344" s="324" t="s">
        <v>8918</v>
      </c>
      <c r="F6344" s="324" t="s">
        <v>801</v>
      </c>
      <c r="G6344" s="324" t="s">
        <v>896</v>
      </c>
      <c r="H6344" s="324" t="s">
        <v>6249</v>
      </c>
      <c r="I6344" s="325">
        <v>0</v>
      </c>
      <c r="J6344" s="325">
        <v>0</v>
      </c>
      <c r="K6344" s="325">
        <v>0</v>
      </c>
      <c r="L6344" s="325">
        <v>0</v>
      </c>
      <c r="M6344" s="325">
        <v>0</v>
      </c>
      <c r="N6344" s="324" t="s">
        <v>7279</v>
      </c>
    </row>
    <row r="6345" spans="2:14" ht="15" hidden="1" x14ac:dyDescent="0.25">
      <c r="B6345" s="326" t="s">
        <v>20572</v>
      </c>
      <c r="C6345" s="326" t="s">
        <v>1268</v>
      </c>
      <c r="D6345" s="326" t="s">
        <v>6521</v>
      </c>
      <c r="E6345" s="326" t="s">
        <v>8919</v>
      </c>
      <c r="F6345" s="326" t="s">
        <v>801</v>
      </c>
      <c r="G6345" s="326" t="s">
        <v>896</v>
      </c>
      <c r="H6345" s="326" t="s">
        <v>6249</v>
      </c>
      <c r="I6345" s="327">
        <v>40</v>
      </c>
      <c r="J6345" s="327">
        <v>0</v>
      </c>
      <c r="K6345" s="327">
        <v>40</v>
      </c>
      <c r="L6345" s="327">
        <v>11325.6</v>
      </c>
      <c r="M6345" s="327">
        <v>0</v>
      </c>
      <c r="N6345" s="326" t="s">
        <v>7279</v>
      </c>
    </row>
    <row r="6346" spans="2:14" ht="15" hidden="1" x14ac:dyDescent="0.25">
      <c r="B6346" s="324" t="s">
        <v>20573</v>
      </c>
      <c r="C6346" s="324" t="s">
        <v>1268</v>
      </c>
      <c r="D6346" s="324" t="s">
        <v>6521</v>
      </c>
      <c r="E6346" s="324" t="s">
        <v>8926</v>
      </c>
      <c r="F6346" s="324" t="s">
        <v>2327</v>
      </c>
      <c r="G6346" s="324" t="s">
        <v>896</v>
      </c>
      <c r="H6346" s="324" t="s">
        <v>6249</v>
      </c>
      <c r="I6346" s="325">
        <v>0</v>
      </c>
      <c r="J6346" s="325">
        <v>0</v>
      </c>
      <c r="K6346" s="325">
        <v>0</v>
      </c>
      <c r="L6346" s="325">
        <v>0</v>
      </c>
      <c r="M6346" s="325">
        <v>0</v>
      </c>
      <c r="N6346" s="324" t="s">
        <v>7279</v>
      </c>
    </row>
    <row r="6347" spans="2:14" ht="15" hidden="1" x14ac:dyDescent="0.25">
      <c r="B6347" s="326" t="s">
        <v>20574</v>
      </c>
      <c r="C6347" s="326" t="s">
        <v>1268</v>
      </c>
      <c r="D6347" s="326" t="s">
        <v>6521</v>
      </c>
      <c r="E6347" s="326" t="s">
        <v>8064</v>
      </c>
      <c r="F6347" s="326" t="s">
        <v>2327</v>
      </c>
      <c r="G6347" s="326" t="s">
        <v>896</v>
      </c>
      <c r="H6347" s="326" t="s">
        <v>6249</v>
      </c>
      <c r="I6347" s="327">
        <v>0</v>
      </c>
      <c r="J6347" s="327">
        <v>0</v>
      </c>
      <c r="K6347" s="327">
        <v>0</v>
      </c>
      <c r="L6347" s="327">
        <v>0</v>
      </c>
      <c r="M6347" s="327">
        <v>0</v>
      </c>
      <c r="N6347" s="326" t="s">
        <v>7279</v>
      </c>
    </row>
    <row r="6348" spans="2:14" ht="15" hidden="1" x14ac:dyDescent="0.25">
      <c r="B6348" s="324" t="s">
        <v>20575</v>
      </c>
      <c r="C6348" s="324" t="s">
        <v>1268</v>
      </c>
      <c r="D6348" s="324" t="s">
        <v>6521</v>
      </c>
      <c r="E6348" s="324" t="s">
        <v>8065</v>
      </c>
      <c r="F6348" s="324" t="s">
        <v>2327</v>
      </c>
      <c r="G6348" s="324" t="s">
        <v>896</v>
      </c>
      <c r="H6348" s="324" t="s">
        <v>6249</v>
      </c>
      <c r="I6348" s="325">
        <v>0</v>
      </c>
      <c r="J6348" s="325">
        <v>0</v>
      </c>
      <c r="K6348" s="325">
        <v>0</v>
      </c>
      <c r="L6348" s="325">
        <v>0</v>
      </c>
      <c r="M6348" s="325">
        <v>0</v>
      </c>
      <c r="N6348" s="324" t="s">
        <v>7279</v>
      </c>
    </row>
    <row r="6349" spans="2:14" ht="15" hidden="1" x14ac:dyDescent="0.25">
      <c r="B6349" s="326" t="s">
        <v>20576</v>
      </c>
      <c r="C6349" s="326" t="s">
        <v>1268</v>
      </c>
      <c r="D6349" s="326" t="s">
        <v>6521</v>
      </c>
      <c r="E6349" s="326" t="s">
        <v>8066</v>
      </c>
      <c r="F6349" s="326" t="s">
        <v>2327</v>
      </c>
      <c r="G6349" s="326" t="s">
        <v>896</v>
      </c>
      <c r="H6349" s="326" t="s">
        <v>6249</v>
      </c>
      <c r="I6349" s="327">
        <v>0</v>
      </c>
      <c r="J6349" s="327">
        <v>0</v>
      </c>
      <c r="K6349" s="327">
        <v>0</v>
      </c>
      <c r="L6349" s="327">
        <v>0</v>
      </c>
      <c r="M6349" s="327">
        <v>0</v>
      </c>
      <c r="N6349" s="326" t="s">
        <v>7279</v>
      </c>
    </row>
    <row r="6350" spans="2:14" ht="15" hidden="1" x14ac:dyDescent="0.25">
      <c r="B6350" s="324" t="s">
        <v>20577</v>
      </c>
      <c r="C6350" s="324" t="s">
        <v>1268</v>
      </c>
      <c r="D6350" s="324" t="s">
        <v>6521</v>
      </c>
      <c r="E6350" s="324" t="s">
        <v>8067</v>
      </c>
      <c r="F6350" s="324" t="s">
        <v>2327</v>
      </c>
      <c r="G6350" s="324" t="s">
        <v>896</v>
      </c>
      <c r="H6350" s="324" t="s">
        <v>6249</v>
      </c>
      <c r="I6350" s="325">
        <v>0</v>
      </c>
      <c r="J6350" s="325">
        <v>0</v>
      </c>
      <c r="K6350" s="325">
        <v>0</v>
      </c>
      <c r="L6350" s="325">
        <v>0</v>
      </c>
      <c r="M6350" s="325">
        <v>0</v>
      </c>
      <c r="N6350" s="324" t="s">
        <v>7279</v>
      </c>
    </row>
    <row r="6351" spans="2:14" ht="15" hidden="1" x14ac:dyDescent="0.25">
      <c r="B6351" s="326" t="s">
        <v>20578</v>
      </c>
      <c r="C6351" s="326" t="s">
        <v>1268</v>
      </c>
      <c r="D6351" s="326" t="s">
        <v>6521</v>
      </c>
      <c r="E6351" s="326" t="s">
        <v>8024</v>
      </c>
      <c r="F6351" s="326" t="s">
        <v>801</v>
      </c>
      <c r="G6351" s="326" t="s">
        <v>896</v>
      </c>
      <c r="H6351" s="326" t="s">
        <v>6249</v>
      </c>
      <c r="I6351" s="327">
        <v>0</v>
      </c>
      <c r="J6351" s="327">
        <v>0</v>
      </c>
      <c r="K6351" s="327">
        <v>0</v>
      </c>
      <c r="L6351" s="327">
        <v>0</v>
      </c>
      <c r="M6351" s="327">
        <v>0</v>
      </c>
      <c r="N6351" s="326" t="s">
        <v>7279</v>
      </c>
    </row>
    <row r="6352" spans="2:14" ht="15" hidden="1" x14ac:dyDescent="0.25">
      <c r="B6352" s="324" t="s">
        <v>20579</v>
      </c>
      <c r="C6352" s="324" t="s">
        <v>1268</v>
      </c>
      <c r="D6352" s="324" t="s">
        <v>6521</v>
      </c>
      <c r="E6352" s="324" t="s">
        <v>8935</v>
      </c>
      <c r="F6352" s="324" t="s">
        <v>801</v>
      </c>
      <c r="G6352" s="324" t="s">
        <v>896</v>
      </c>
      <c r="H6352" s="324" t="s">
        <v>6249</v>
      </c>
      <c r="I6352" s="325">
        <v>0</v>
      </c>
      <c r="J6352" s="325">
        <v>0</v>
      </c>
      <c r="K6352" s="325">
        <v>0</v>
      </c>
      <c r="L6352" s="325">
        <v>0</v>
      </c>
      <c r="M6352" s="325">
        <v>0</v>
      </c>
      <c r="N6352" s="324" t="s">
        <v>7279</v>
      </c>
    </row>
    <row r="6353" spans="2:14" ht="15" hidden="1" x14ac:dyDescent="0.25">
      <c r="B6353" s="326" t="s">
        <v>20580</v>
      </c>
      <c r="C6353" s="326" t="s">
        <v>1268</v>
      </c>
      <c r="D6353" s="326" t="s">
        <v>6521</v>
      </c>
      <c r="E6353" s="326" t="s">
        <v>8087</v>
      </c>
      <c r="F6353" s="326" t="s">
        <v>801</v>
      </c>
      <c r="G6353" s="326" t="s">
        <v>896</v>
      </c>
      <c r="H6353" s="326" t="s">
        <v>6249</v>
      </c>
      <c r="I6353" s="327">
        <v>0</v>
      </c>
      <c r="J6353" s="327">
        <v>0</v>
      </c>
      <c r="K6353" s="327">
        <v>0</v>
      </c>
      <c r="L6353" s="327">
        <v>0</v>
      </c>
      <c r="M6353" s="327">
        <v>0</v>
      </c>
      <c r="N6353" s="326" t="s">
        <v>7279</v>
      </c>
    </row>
    <row r="6354" spans="2:14" ht="15" hidden="1" x14ac:dyDescent="0.25">
      <c r="B6354" s="324" t="s">
        <v>20581</v>
      </c>
      <c r="C6354" s="324" t="s">
        <v>1268</v>
      </c>
      <c r="D6354" s="324" t="s">
        <v>6521</v>
      </c>
      <c r="E6354" s="324" t="s">
        <v>8114</v>
      </c>
      <c r="F6354" s="324" t="s">
        <v>801</v>
      </c>
      <c r="G6354" s="324" t="s">
        <v>896</v>
      </c>
      <c r="H6354" s="324" t="s">
        <v>6249</v>
      </c>
      <c r="I6354" s="325">
        <v>0</v>
      </c>
      <c r="J6354" s="325">
        <v>0</v>
      </c>
      <c r="K6354" s="325">
        <v>0</v>
      </c>
      <c r="L6354" s="325">
        <v>0</v>
      </c>
      <c r="M6354" s="325">
        <v>0</v>
      </c>
      <c r="N6354" s="324" t="s">
        <v>7279</v>
      </c>
    </row>
    <row r="6355" spans="2:14" ht="15" hidden="1" x14ac:dyDescent="0.25">
      <c r="B6355" s="326" t="s">
        <v>20582</v>
      </c>
      <c r="C6355" s="326" t="s">
        <v>1268</v>
      </c>
      <c r="D6355" s="326" t="s">
        <v>6521</v>
      </c>
      <c r="E6355" s="326" t="s">
        <v>8115</v>
      </c>
      <c r="F6355" s="326" t="s">
        <v>801</v>
      </c>
      <c r="G6355" s="326" t="s">
        <v>896</v>
      </c>
      <c r="H6355" s="326" t="s">
        <v>6249</v>
      </c>
      <c r="I6355" s="327">
        <v>0</v>
      </c>
      <c r="J6355" s="327">
        <v>0</v>
      </c>
      <c r="K6355" s="327">
        <v>0</v>
      </c>
      <c r="L6355" s="327">
        <v>0</v>
      </c>
      <c r="M6355" s="327">
        <v>0</v>
      </c>
      <c r="N6355" s="326" t="s">
        <v>7279</v>
      </c>
    </row>
    <row r="6356" spans="2:14" ht="15" hidden="1" x14ac:dyDescent="0.25">
      <c r="B6356" s="324" t="s">
        <v>20583</v>
      </c>
      <c r="C6356" s="324" t="s">
        <v>1268</v>
      </c>
      <c r="D6356" s="324" t="s">
        <v>6521</v>
      </c>
      <c r="E6356" s="324" t="s">
        <v>8116</v>
      </c>
      <c r="F6356" s="324" t="s">
        <v>801</v>
      </c>
      <c r="G6356" s="324" t="s">
        <v>896</v>
      </c>
      <c r="H6356" s="324" t="s">
        <v>6249</v>
      </c>
      <c r="I6356" s="325">
        <v>0</v>
      </c>
      <c r="J6356" s="325">
        <v>0</v>
      </c>
      <c r="K6356" s="325">
        <v>0</v>
      </c>
      <c r="L6356" s="325">
        <v>0</v>
      </c>
      <c r="M6356" s="325">
        <v>0</v>
      </c>
      <c r="N6356" s="324" t="s">
        <v>7279</v>
      </c>
    </row>
    <row r="6357" spans="2:14" ht="15" hidden="1" x14ac:dyDescent="0.25">
      <c r="B6357" s="326" t="s">
        <v>20584</v>
      </c>
      <c r="C6357" s="326" t="s">
        <v>1268</v>
      </c>
      <c r="D6357" s="326" t="s">
        <v>6521</v>
      </c>
      <c r="E6357" s="326" t="s">
        <v>8124</v>
      </c>
      <c r="F6357" s="326" t="s">
        <v>801</v>
      </c>
      <c r="G6357" s="326" t="s">
        <v>896</v>
      </c>
      <c r="H6357" s="326" t="s">
        <v>6249</v>
      </c>
      <c r="I6357" s="327">
        <v>0</v>
      </c>
      <c r="J6357" s="327">
        <v>0</v>
      </c>
      <c r="K6357" s="327">
        <v>0</v>
      </c>
      <c r="L6357" s="327">
        <v>0</v>
      </c>
      <c r="M6357" s="327">
        <v>0</v>
      </c>
      <c r="N6357" s="326" t="s">
        <v>7279</v>
      </c>
    </row>
    <row r="6358" spans="2:14" ht="15" hidden="1" x14ac:dyDescent="0.25">
      <c r="B6358" s="324" t="s">
        <v>20585</v>
      </c>
      <c r="C6358" s="324" t="s">
        <v>1268</v>
      </c>
      <c r="D6358" s="324" t="s">
        <v>6521</v>
      </c>
      <c r="E6358" s="324" t="s">
        <v>8129</v>
      </c>
      <c r="F6358" s="324" t="s">
        <v>2327</v>
      </c>
      <c r="G6358" s="324" t="s">
        <v>896</v>
      </c>
      <c r="H6358" s="324" t="s">
        <v>6249</v>
      </c>
      <c r="I6358" s="325">
        <v>0</v>
      </c>
      <c r="J6358" s="325">
        <v>0</v>
      </c>
      <c r="K6358" s="325">
        <v>0</v>
      </c>
      <c r="L6358" s="325">
        <v>0</v>
      </c>
      <c r="M6358" s="325">
        <v>0</v>
      </c>
      <c r="N6358" s="324" t="s">
        <v>7279</v>
      </c>
    </row>
    <row r="6359" spans="2:14" ht="15" hidden="1" x14ac:dyDescent="0.25">
      <c r="B6359" s="326" t="s">
        <v>20586</v>
      </c>
      <c r="C6359" s="326" t="s">
        <v>1268</v>
      </c>
      <c r="D6359" s="326" t="s">
        <v>6521</v>
      </c>
      <c r="E6359" s="326" t="s">
        <v>8949</v>
      </c>
      <c r="F6359" s="326" t="s">
        <v>2327</v>
      </c>
      <c r="G6359" s="326" t="s">
        <v>896</v>
      </c>
      <c r="H6359" s="326" t="s">
        <v>6249</v>
      </c>
      <c r="I6359" s="327">
        <v>0</v>
      </c>
      <c r="J6359" s="327">
        <v>0</v>
      </c>
      <c r="K6359" s="327">
        <v>0</v>
      </c>
      <c r="L6359" s="327">
        <v>0</v>
      </c>
      <c r="M6359" s="327">
        <v>0</v>
      </c>
      <c r="N6359" s="326" t="s">
        <v>7279</v>
      </c>
    </row>
    <row r="6360" spans="2:14" ht="15" hidden="1" x14ac:dyDescent="0.25">
      <c r="B6360" s="324" t="s">
        <v>21976</v>
      </c>
      <c r="C6360" s="324" t="s">
        <v>1268</v>
      </c>
      <c r="D6360" s="324" t="s">
        <v>6521</v>
      </c>
      <c r="E6360" s="324" t="s">
        <v>8950</v>
      </c>
      <c r="F6360" s="324" t="s">
        <v>2327</v>
      </c>
      <c r="G6360" s="324" t="s">
        <v>896</v>
      </c>
      <c r="H6360" s="324" t="s">
        <v>6249</v>
      </c>
      <c r="I6360" s="325">
        <v>0</v>
      </c>
      <c r="J6360" s="325">
        <v>0</v>
      </c>
      <c r="K6360" s="325">
        <v>0</v>
      </c>
      <c r="L6360" s="325">
        <v>0</v>
      </c>
      <c r="M6360" s="325">
        <v>0</v>
      </c>
      <c r="N6360" s="324" t="s">
        <v>7279</v>
      </c>
    </row>
    <row r="6361" spans="2:14" ht="15" hidden="1" x14ac:dyDescent="0.25">
      <c r="B6361" s="326" t="s">
        <v>20587</v>
      </c>
      <c r="C6361" s="326" t="s">
        <v>1268</v>
      </c>
      <c r="D6361" s="326" t="s">
        <v>6521</v>
      </c>
      <c r="E6361" s="326" t="s">
        <v>8952</v>
      </c>
      <c r="F6361" s="326" t="s">
        <v>2327</v>
      </c>
      <c r="G6361" s="326" t="s">
        <v>896</v>
      </c>
      <c r="H6361" s="326" t="s">
        <v>6249</v>
      </c>
      <c r="I6361" s="327">
        <v>0</v>
      </c>
      <c r="J6361" s="327">
        <v>0</v>
      </c>
      <c r="K6361" s="327">
        <v>0</v>
      </c>
      <c r="L6361" s="327">
        <v>0</v>
      </c>
      <c r="M6361" s="327">
        <v>0</v>
      </c>
      <c r="N6361" s="326" t="s">
        <v>7279</v>
      </c>
    </row>
    <row r="6362" spans="2:14" ht="15" hidden="1" x14ac:dyDescent="0.25">
      <c r="B6362" s="324" t="s">
        <v>21977</v>
      </c>
      <c r="C6362" s="324" t="s">
        <v>1268</v>
      </c>
      <c r="D6362" s="324" t="s">
        <v>6521</v>
      </c>
      <c r="E6362" s="324" t="s">
        <v>8955</v>
      </c>
      <c r="F6362" s="324" t="s">
        <v>2327</v>
      </c>
      <c r="G6362" s="324" t="s">
        <v>896</v>
      </c>
      <c r="H6362" s="324" t="s">
        <v>6249</v>
      </c>
      <c r="I6362" s="325">
        <v>0</v>
      </c>
      <c r="J6362" s="325">
        <v>0</v>
      </c>
      <c r="K6362" s="325">
        <v>0</v>
      </c>
      <c r="L6362" s="325">
        <v>0</v>
      </c>
      <c r="M6362" s="325">
        <v>0</v>
      </c>
      <c r="N6362" s="324" t="s">
        <v>7279</v>
      </c>
    </row>
    <row r="6363" spans="2:14" ht="15" hidden="1" x14ac:dyDescent="0.25">
      <c r="B6363" s="326" t="s">
        <v>20588</v>
      </c>
      <c r="C6363" s="326" t="s">
        <v>1268</v>
      </c>
      <c r="D6363" s="326" t="s">
        <v>6521</v>
      </c>
      <c r="E6363" s="326" t="s">
        <v>8960</v>
      </c>
      <c r="F6363" s="326" t="s">
        <v>2327</v>
      </c>
      <c r="G6363" s="326" t="s">
        <v>896</v>
      </c>
      <c r="H6363" s="326" t="s">
        <v>6249</v>
      </c>
      <c r="I6363" s="327">
        <v>0</v>
      </c>
      <c r="J6363" s="327">
        <v>0</v>
      </c>
      <c r="K6363" s="327">
        <v>0</v>
      </c>
      <c r="L6363" s="327">
        <v>0</v>
      </c>
      <c r="M6363" s="327">
        <v>0</v>
      </c>
      <c r="N6363" s="326" t="s">
        <v>7279</v>
      </c>
    </row>
    <row r="6364" spans="2:14" ht="15" hidden="1" x14ac:dyDescent="0.25">
      <c r="B6364" s="324" t="s">
        <v>21978</v>
      </c>
      <c r="C6364" s="324" t="s">
        <v>1268</v>
      </c>
      <c r="D6364" s="324" t="s">
        <v>6521</v>
      </c>
      <c r="E6364" s="324" t="s">
        <v>8961</v>
      </c>
      <c r="F6364" s="324" t="s">
        <v>2327</v>
      </c>
      <c r="G6364" s="324" t="s">
        <v>896</v>
      </c>
      <c r="H6364" s="324" t="s">
        <v>6249</v>
      </c>
      <c r="I6364" s="325">
        <v>0</v>
      </c>
      <c r="J6364" s="325">
        <v>0</v>
      </c>
      <c r="K6364" s="325">
        <v>0</v>
      </c>
      <c r="L6364" s="325">
        <v>0</v>
      </c>
      <c r="M6364" s="325">
        <v>0</v>
      </c>
      <c r="N6364" s="324" t="s">
        <v>7279</v>
      </c>
    </row>
    <row r="6365" spans="2:14" ht="15" hidden="1" x14ac:dyDescent="0.25">
      <c r="B6365" s="326" t="s">
        <v>20589</v>
      </c>
      <c r="C6365" s="326" t="s">
        <v>1268</v>
      </c>
      <c r="D6365" s="326" t="s">
        <v>6521</v>
      </c>
      <c r="E6365" s="326" t="s">
        <v>8964</v>
      </c>
      <c r="F6365" s="326" t="s">
        <v>2327</v>
      </c>
      <c r="G6365" s="326" t="s">
        <v>896</v>
      </c>
      <c r="H6365" s="326" t="s">
        <v>6249</v>
      </c>
      <c r="I6365" s="327">
        <v>0</v>
      </c>
      <c r="J6365" s="327">
        <v>0</v>
      </c>
      <c r="K6365" s="327">
        <v>0</v>
      </c>
      <c r="L6365" s="327">
        <v>0</v>
      </c>
      <c r="M6365" s="327">
        <v>0</v>
      </c>
      <c r="N6365" s="326" t="s">
        <v>7279</v>
      </c>
    </row>
    <row r="6366" spans="2:14" ht="15" hidden="1" x14ac:dyDescent="0.25">
      <c r="B6366" s="324" t="s">
        <v>21979</v>
      </c>
      <c r="C6366" s="324" t="s">
        <v>1268</v>
      </c>
      <c r="D6366" s="324" t="s">
        <v>6521</v>
      </c>
      <c r="E6366" s="324" t="s">
        <v>8972</v>
      </c>
      <c r="F6366" s="324" t="s">
        <v>2327</v>
      </c>
      <c r="G6366" s="324" t="s">
        <v>896</v>
      </c>
      <c r="H6366" s="324" t="s">
        <v>6249</v>
      </c>
      <c r="I6366" s="325">
        <v>0</v>
      </c>
      <c r="J6366" s="325">
        <v>0</v>
      </c>
      <c r="K6366" s="325">
        <v>0</v>
      </c>
      <c r="L6366" s="325">
        <v>0</v>
      </c>
      <c r="M6366" s="325">
        <v>0</v>
      </c>
      <c r="N6366" s="324" t="s">
        <v>7279</v>
      </c>
    </row>
    <row r="6367" spans="2:14" ht="15" hidden="1" x14ac:dyDescent="0.25">
      <c r="B6367" s="326" t="s">
        <v>21980</v>
      </c>
      <c r="C6367" s="326" t="s">
        <v>1268</v>
      </c>
      <c r="D6367" s="326" t="s">
        <v>6521</v>
      </c>
      <c r="E6367" s="326" t="s">
        <v>8973</v>
      </c>
      <c r="F6367" s="326" t="s">
        <v>2327</v>
      </c>
      <c r="G6367" s="326" t="s">
        <v>896</v>
      </c>
      <c r="H6367" s="326" t="s">
        <v>6249</v>
      </c>
      <c r="I6367" s="327">
        <v>0</v>
      </c>
      <c r="J6367" s="327">
        <v>0</v>
      </c>
      <c r="K6367" s="327">
        <v>0</v>
      </c>
      <c r="L6367" s="327">
        <v>0</v>
      </c>
      <c r="M6367" s="327">
        <v>0</v>
      </c>
      <c r="N6367" s="326" t="s">
        <v>7279</v>
      </c>
    </row>
    <row r="6368" spans="2:14" ht="15" hidden="1" x14ac:dyDescent="0.25">
      <c r="B6368" s="324" t="s">
        <v>21981</v>
      </c>
      <c r="C6368" s="324" t="s">
        <v>1268</v>
      </c>
      <c r="D6368" s="324" t="s">
        <v>6521</v>
      </c>
      <c r="E6368" s="324" t="s">
        <v>8975</v>
      </c>
      <c r="F6368" s="324" t="s">
        <v>2327</v>
      </c>
      <c r="G6368" s="324" t="s">
        <v>896</v>
      </c>
      <c r="H6368" s="324" t="s">
        <v>6249</v>
      </c>
      <c r="I6368" s="325">
        <v>0</v>
      </c>
      <c r="J6368" s="325">
        <v>0</v>
      </c>
      <c r="K6368" s="325">
        <v>0</v>
      </c>
      <c r="L6368" s="325">
        <v>0</v>
      </c>
      <c r="M6368" s="325">
        <v>0</v>
      </c>
      <c r="N6368" s="324" t="s">
        <v>7279</v>
      </c>
    </row>
    <row r="6369" spans="2:14" ht="15" hidden="1" x14ac:dyDescent="0.25">
      <c r="B6369" s="326" t="s">
        <v>21982</v>
      </c>
      <c r="C6369" s="326" t="s">
        <v>1268</v>
      </c>
      <c r="D6369" s="326" t="s">
        <v>6521</v>
      </c>
      <c r="E6369" s="326" t="s">
        <v>8976</v>
      </c>
      <c r="F6369" s="326" t="s">
        <v>801</v>
      </c>
      <c r="G6369" s="326" t="s">
        <v>896</v>
      </c>
      <c r="H6369" s="326" t="s">
        <v>6249</v>
      </c>
      <c r="I6369" s="327">
        <v>0</v>
      </c>
      <c r="J6369" s="327">
        <v>0</v>
      </c>
      <c r="K6369" s="327">
        <v>0</v>
      </c>
      <c r="L6369" s="327">
        <v>0</v>
      </c>
      <c r="M6369" s="327">
        <v>0</v>
      </c>
      <c r="N6369" s="326" t="s">
        <v>7279</v>
      </c>
    </row>
    <row r="6370" spans="2:14" ht="15" hidden="1" x14ac:dyDescent="0.25">
      <c r="B6370" s="324" t="s">
        <v>21983</v>
      </c>
      <c r="C6370" s="324" t="s">
        <v>1268</v>
      </c>
      <c r="D6370" s="324" t="s">
        <v>6521</v>
      </c>
      <c r="E6370" s="324" t="s">
        <v>8977</v>
      </c>
      <c r="F6370" s="324" t="s">
        <v>2327</v>
      </c>
      <c r="G6370" s="324" t="s">
        <v>896</v>
      </c>
      <c r="H6370" s="324" t="s">
        <v>6249</v>
      </c>
      <c r="I6370" s="325">
        <v>0</v>
      </c>
      <c r="J6370" s="325">
        <v>0</v>
      </c>
      <c r="K6370" s="325">
        <v>0</v>
      </c>
      <c r="L6370" s="325">
        <v>0</v>
      </c>
      <c r="M6370" s="325">
        <v>0</v>
      </c>
      <c r="N6370" s="324" t="s">
        <v>7279</v>
      </c>
    </row>
    <row r="6371" spans="2:14" ht="15" hidden="1" x14ac:dyDescent="0.25">
      <c r="B6371" s="326" t="s">
        <v>21984</v>
      </c>
      <c r="C6371" s="326" t="s">
        <v>1268</v>
      </c>
      <c r="D6371" s="326" t="s">
        <v>6521</v>
      </c>
      <c r="E6371" s="326" t="s">
        <v>10874</v>
      </c>
      <c r="F6371" s="326" t="s">
        <v>2327</v>
      </c>
      <c r="G6371" s="326" t="s">
        <v>896</v>
      </c>
      <c r="H6371" s="326" t="s">
        <v>6249</v>
      </c>
      <c r="I6371" s="327">
        <v>0</v>
      </c>
      <c r="J6371" s="327">
        <v>0</v>
      </c>
      <c r="K6371" s="327">
        <v>0</v>
      </c>
      <c r="L6371" s="327">
        <v>0</v>
      </c>
      <c r="M6371" s="327">
        <v>0</v>
      </c>
      <c r="N6371" s="326" t="s">
        <v>7279</v>
      </c>
    </row>
    <row r="6372" spans="2:14" ht="15" hidden="1" x14ac:dyDescent="0.25">
      <c r="B6372" s="324" t="s">
        <v>20590</v>
      </c>
      <c r="C6372" s="324" t="s">
        <v>1268</v>
      </c>
      <c r="D6372" s="324" t="s">
        <v>6521</v>
      </c>
      <c r="E6372" s="324" t="s">
        <v>8303</v>
      </c>
      <c r="F6372" s="324" t="s">
        <v>801</v>
      </c>
      <c r="G6372" s="324" t="s">
        <v>896</v>
      </c>
      <c r="H6372" s="324" t="s">
        <v>6249</v>
      </c>
      <c r="I6372" s="325">
        <v>0</v>
      </c>
      <c r="J6372" s="325">
        <v>0</v>
      </c>
      <c r="K6372" s="325">
        <v>0</v>
      </c>
      <c r="L6372" s="325">
        <v>0</v>
      </c>
      <c r="M6372" s="325">
        <v>0</v>
      </c>
      <c r="N6372" s="324" t="s">
        <v>7279</v>
      </c>
    </row>
    <row r="6373" spans="2:14" ht="15" hidden="1" x14ac:dyDescent="0.25">
      <c r="B6373" s="326" t="s">
        <v>21985</v>
      </c>
      <c r="C6373" s="326" t="s">
        <v>1268</v>
      </c>
      <c r="D6373" s="326" t="s">
        <v>6521</v>
      </c>
      <c r="E6373" s="326" t="s">
        <v>10877</v>
      </c>
      <c r="F6373" s="326" t="s">
        <v>801</v>
      </c>
      <c r="G6373" s="326" t="s">
        <v>896</v>
      </c>
      <c r="H6373" s="326" t="s">
        <v>6249</v>
      </c>
      <c r="I6373" s="327">
        <v>0</v>
      </c>
      <c r="J6373" s="327">
        <v>0</v>
      </c>
      <c r="K6373" s="327">
        <v>0</v>
      </c>
      <c r="L6373" s="327">
        <v>0</v>
      </c>
      <c r="M6373" s="327">
        <v>0</v>
      </c>
      <c r="N6373" s="326" t="s">
        <v>7279</v>
      </c>
    </row>
    <row r="6374" spans="2:14" ht="15" hidden="1" x14ac:dyDescent="0.25">
      <c r="B6374" s="324" t="s">
        <v>21986</v>
      </c>
      <c r="C6374" s="324" t="s">
        <v>1268</v>
      </c>
      <c r="D6374" s="324" t="s">
        <v>6521</v>
      </c>
      <c r="E6374" s="324" t="s">
        <v>10878</v>
      </c>
      <c r="F6374" s="324" t="s">
        <v>801</v>
      </c>
      <c r="G6374" s="324" t="s">
        <v>896</v>
      </c>
      <c r="H6374" s="324" t="s">
        <v>6249</v>
      </c>
      <c r="I6374" s="325">
        <v>0</v>
      </c>
      <c r="J6374" s="325">
        <v>0</v>
      </c>
      <c r="K6374" s="325">
        <v>0</v>
      </c>
      <c r="L6374" s="325">
        <v>0</v>
      </c>
      <c r="M6374" s="325">
        <v>0</v>
      </c>
      <c r="N6374" s="324" t="s">
        <v>7279</v>
      </c>
    </row>
    <row r="6375" spans="2:14" ht="15" hidden="1" x14ac:dyDescent="0.25">
      <c r="B6375" s="326" t="s">
        <v>21987</v>
      </c>
      <c r="C6375" s="326" t="s">
        <v>1268</v>
      </c>
      <c r="D6375" s="326" t="s">
        <v>6521</v>
      </c>
      <c r="E6375" s="326" t="s">
        <v>10879</v>
      </c>
      <c r="F6375" s="326" t="s">
        <v>2327</v>
      </c>
      <c r="G6375" s="326" t="s">
        <v>896</v>
      </c>
      <c r="H6375" s="326" t="s">
        <v>6249</v>
      </c>
      <c r="I6375" s="327">
        <v>0</v>
      </c>
      <c r="J6375" s="327">
        <v>0</v>
      </c>
      <c r="K6375" s="327">
        <v>0</v>
      </c>
      <c r="L6375" s="327">
        <v>0</v>
      </c>
      <c r="M6375" s="327">
        <v>0</v>
      </c>
      <c r="N6375" s="326" t="s">
        <v>7279</v>
      </c>
    </row>
    <row r="6376" spans="2:14" ht="15" hidden="1" x14ac:dyDescent="0.25">
      <c r="B6376" s="324" t="s">
        <v>21988</v>
      </c>
      <c r="C6376" s="324" t="s">
        <v>1268</v>
      </c>
      <c r="D6376" s="324" t="s">
        <v>6521</v>
      </c>
      <c r="E6376" s="324" t="s">
        <v>10880</v>
      </c>
      <c r="F6376" s="324" t="s">
        <v>801</v>
      </c>
      <c r="G6376" s="324" t="s">
        <v>896</v>
      </c>
      <c r="H6376" s="324" t="s">
        <v>6249</v>
      </c>
      <c r="I6376" s="325">
        <v>0</v>
      </c>
      <c r="J6376" s="325">
        <v>0</v>
      </c>
      <c r="K6376" s="325">
        <v>0</v>
      </c>
      <c r="L6376" s="325">
        <v>0</v>
      </c>
      <c r="M6376" s="325">
        <v>0</v>
      </c>
      <c r="N6376" s="324" t="s">
        <v>7279</v>
      </c>
    </row>
    <row r="6377" spans="2:14" ht="15" hidden="1" x14ac:dyDescent="0.25">
      <c r="B6377" s="326" t="s">
        <v>21989</v>
      </c>
      <c r="C6377" s="326" t="s">
        <v>1268</v>
      </c>
      <c r="D6377" s="326" t="s">
        <v>6521</v>
      </c>
      <c r="E6377" s="326" t="s">
        <v>10881</v>
      </c>
      <c r="F6377" s="326" t="s">
        <v>2327</v>
      </c>
      <c r="G6377" s="326" t="s">
        <v>896</v>
      </c>
      <c r="H6377" s="326" t="s">
        <v>6249</v>
      </c>
      <c r="I6377" s="327">
        <v>0</v>
      </c>
      <c r="J6377" s="327">
        <v>0</v>
      </c>
      <c r="K6377" s="327">
        <v>0</v>
      </c>
      <c r="L6377" s="327">
        <v>0</v>
      </c>
      <c r="M6377" s="327">
        <v>0</v>
      </c>
      <c r="N6377" s="326" t="s">
        <v>7279</v>
      </c>
    </row>
    <row r="6378" spans="2:14" ht="15" hidden="1" x14ac:dyDescent="0.25">
      <c r="B6378" s="324" t="s">
        <v>21990</v>
      </c>
      <c r="C6378" s="324" t="s">
        <v>1268</v>
      </c>
      <c r="D6378" s="324" t="s">
        <v>6521</v>
      </c>
      <c r="E6378" s="324" t="s">
        <v>10882</v>
      </c>
      <c r="F6378" s="324" t="s">
        <v>2327</v>
      </c>
      <c r="G6378" s="324" t="s">
        <v>896</v>
      </c>
      <c r="H6378" s="324" t="s">
        <v>6249</v>
      </c>
      <c r="I6378" s="325">
        <v>0</v>
      </c>
      <c r="J6378" s="325">
        <v>0</v>
      </c>
      <c r="K6378" s="325">
        <v>0</v>
      </c>
      <c r="L6378" s="325">
        <v>0</v>
      </c>
      <c r="M6378" s="325">
        <v>0</v>
      </c>
      <c r="N6378" s="324" t="s">
        <v>7279</v>
      </c>
    </row>
    <row r="6379" spans="2:14" ht="15" hidden="1" x14ac:dyDescent="0.25">
      <c r="B6379" s="326" t="s">
        <v>20591</v>
      </c>
      <c r="C6379" s="326" t="s">
        <v>1268</v>
      </c>
      <c r="D6379" s="326" t="s">
        <v>6521</v>
      </c>
      <c r="E6379" s="326" t="s">
        <v>8582</v>
      </c>
      <c r="F6379" s="326" t="s">
        <v>801</v>
      </c>
      <c r="G6379" s="326" t="s">
        <v>896</v>
      </c>
      <c r="H6379" s="326" t="s">
        <v>6249</v>
      </c>
      <c r="I6379" s="327">
        <v>0</v>
      </c>
      <c r="J6379" s="327">
        <v>0</v>
      </c>
      <c r="K6379" s="327">
        <v>0</v>
      </c>
      <c r="L6379" s="327">
        <v>0</v>
      </c>
      <c r="M6379" s="327">
        <v>0</v>
      </c>
      <c r="N6379" s="326" t="s">
        <v>7279</v>
      </c>
    </row>
    <row r="6380" spans="2:14" ht="15" hidden="1" x14ac:dyDescent="0.25">
      <c r="B6380" s="324" t="s">
        <v>20592</v>
      </c>
      <c r="C6380" s="324" t="s">
        <v>1268</v>
      </c>
      <c r="D6380" s="324" t="s">
        <v>6521</v>
      </c>
      <c r="E6380" s="324" t="s">
        <v>8304</v>
      </c>
      <c r="F6380" s="324" t="s">
        <v>801</v>
      </c>
      <c r="G6380" s="324" t="s">
        <v>896</v>
      </c>
      <c r="H6380" s="324" t="s">
        <v>6249</v>
      </c>
      <c r="I6380" s="325">
        <v>0</v>
      </c>
      <c r="J6380" s="325">
        <v>0</v>
      </c>
      <c r="K6380" s="325">
        <v>0</v>
      </c>
      <c r="L6380" s="325">
        <v>0</v>
      </c>
      <c r="M6380" s="325">
        <v>0</v>
      </c>
      <c r="N6380" s="324" t="s">
        <v>7279</v>
      </c>
    </row>
    <row r="6381" spans="2:14" ht="15" hidden="1" x14ac:dyDescent="0.25">
      <c r="B6381" s="326" t="s">
        <v>21991</v>
      </c>
      <c r="C6381" s="326" t="s">
        <v>1268</v>
      </c>
      <c r="D6381" s="326" t="s">
        <v>6521</v>
      </c>
      <c r="E6381" s="326" t="s">
        <v>10885</v>
      </c>
      <c r="F6381" s="326" t="s">
        <v>2327</v>
      </c>
      <c r="G6381" s="326" t="s">
        <v>896</v>
      </c>
      <c r="H6381" s="326" t="s">
        <v>6249</v>
      </c>
      <c r="I6381" s="327">
        <v>0</v>
      </c>
      <c r="J6381" s="327">
        <v>0</v>
      </c>
      <c r="K6381" s="327">
        <v>0</v>
      </c>
      <c r="L6381" s="327">
        <v>0</v>
      </c>
      <c r="M6381" s="327">
        <v>0</v>
      </c>
      <c r="N6381" s="326" t="s">
        <v>7279</v>
      </c>
    </row>
    <row r="6382" spans="2:14" ht="15" hidden="1" x14ac:dyDescent="0.25">
      <c r="B6382" s="324" t="s">
        <v>21992</v>
      </c>
      <c r="C6382" s="324" t="s">
        <v>1268</v>
      </c>
      <c r="D6382" s="324" t="s">
        <v>6521</v>
      </c>
      <c r="E6382" s="324" t="s">
        <v>10892</v>
      </c>
      <c r="F6382" s="324" t="s">
        <v>2327</v>
      </c>
      <c r="G6382" s="324" t="s">
        <v>896</v>
      </c>
      <c r="H6382" s="324" t="s">
        <v>6249</v>
      </c>
      <c r="I6382" s="325">
        <v>0</v>
      </c>
      <c r="J6382" s="325">
        <v>0</v>
      </c>
      <c r="K6382" s="325">
        <v>0</v>
      </c>
      <c r="L6382" s="325">
        <v>0</v>
      </c>
      <c r="M6382" s="325">
        <v>0</v>
      </c>
      <c r="N6382" s="324" t="s">
        <v>7279</v>
      </c>
    </row>
    <row r="6383" spans="2:14" ht="15" hidden="1" x14ac:dyDescent="0.25">
      <c r="B6383" s="326" t="s">
        <v>21993</v>
      </c>
      <c r="C6383" s="326" t="s">
        <v>1268</v>
      </c>
      <c r="D6383" s="326" t="s">
        <v>6521</v>
      </c>
      <c r="E6383" s="326" t="s">
        <v>10893</v>
      </c>
      <c r="F6383" s="326" t="s">
        <v>2327</v>
      </c>
      <c r="G6383" s="326" t="s">
        <v>896</v>
      </c>
      <c r="H6383" s="326" t="s">
        <v>6249</v>
      </c>
      <c r="I6383" s="327">
        <v>0</v>
      </c>
      <c r="J6383" s="327">
        <v>0</v>
      </c>
      <c r="K6383" s="327">
        <v>0</v>
      </c>
      <c r="L6383" s="327">
        <v>0</v>
      </c>
      <c r="M6383" s="327">
        <v>0</v>
      </c>
      <c r="N6383" s="326" t="s">
        <v>7279</v>
      </c>
    </row>
    <row r="6384" spans="2:14" ht="15" hidden="1" x14ac:dyDescent="0.25">
      <c r="B6384" s="324" t="s">
        <v>21994</v>
      </c>
      <c r="C6384" s="324" t="s">
        <v>1268</v>
      </c>
      <c r="D6384" s="324" t="s">
        <v>6521</v>
      </c>
      <c r="E6384" s="324" t="s">
        <v>10897</v>
      </c>
      <c r="F6384" s="324" t="s">
        <v>2327</v>
      </c>
      <c r="G6384" s="324" t="s">
        <v>896</v>
      </c>
      <c r="H6384" s="324" t="s">
        <v>6249</v>
      </c>
      <c r="I6384" s="325">
        <v>0</v>
      </c>
      <c r="J6384" s="325">
        <v>0</v>
      </c>
      <c r="K6384" s="325">
        <v>0</v>
      </c>
      <c r="L6384" s="325">
        <v>0</v>
      </c>
      <c r="M6384" s="325">
        <v>0</v>
      </c>
      <c r="N6384" s="324" t="s">
        <v>7279</v>
      </c>
    </row>
    <row r="6385" spans="2:14" ht="15" hidden="1" x14ac:dyDescent="0.25">
      <c r="B6385" s="326" t="s">
        <v>21995</v>
      </c>
      <c r="C6385" s="326" t="s">
        <v>1268</v>
      </c>
      <c r="D6385" s="326" t="s">
        <v>6521</v>
      </c>
      <c r="E6385" s="326" t="s">
        <v>10898</v>
      </c>
      <c r="F6385" s="326" t="s">
        <v>2327</v>
      </c>
      <c r="G6385" s="326" t="s">
        <v>896</v>
      </c>
      <c r="H6385" s="326" t="s">
        <v>6249</v>
      </c>
      <c r="I6385" s="327">
        <v>0</v>
      </c>
      <c r="J6385" s="327">
        <v>0</v>
      </c>
      <c r="K6385" s="327">
        <v>0</v>
      </c>
      <c r="L6385" s="327">
        <v>0</v>
      </c>
      <c r="M6385" s="327">
        <v>0</v>
      </c>
      <c r="N6385" s="326" t="s">
        <v>7279</v>
      </c>
    </row>
    <row r="6386" spans="2:14" ht="15" hidden="1" x14ac:dyDescent="0.25">
      <c r="B6386" s="324" t="s">
        <v>21996</v>
      </c>
      <c r="C6386" s="324" t="s">
        <v>1268</v>
      </c>
      <c r="D6386" s="324" t="s">
        <v>6521</v>
      </c>
      <c r="E6386" s="324" t="s">
        <v>10899</v>
      </c>
      <c r="F6386" s="324" t="s">
        <v>801</v>
      </c>
      <c r="G6386" s="324" t="s">
        <v>896</v>
      </c>
      <c r="H6386" s="324" t="s">
        <v>6249</v>
      </c>
      <c r="I6386" s="325">
        <v>0</v>
      </c>
      <c r="J6386" s="325">
        <v>0</v>
      </c>
      <c r="K6386" s="325">
        <v>0</v>
      </c>
      <c r="L6386" s="325">
        <v>0</v>
      </c>
      <c r="M6386" s="325">
        <v>0</v>
      </c>
      <c r="N6386" s="324" t="s">
        <v>7279</v>
      </c>
    </row>
    <row r="6387" spans="2:14" ht="15" hidden="1" x14ac:dyDescent="0.25">
      <c r="B6387" s="326" t="s">
        <v>21997</v>
      </c>
      <c r="C6387" s="326" t="s">
        <v>1268</v>
      </c>
      <c r="D6387" s="326" t="s">
        <v>6521</v>
      </c>
      <c r="E6387" s="326" t="s">
        <v>10900</v>
      </c>
      <c r="F6387" s="326" t="s">
        <v>801</v>
      </c>
      <c r="G6387" s="326" t="s">
        <v>896</v>
      </c>
      <c r="H6387" s="326" t="s">
        <v>6249</v>
      </c>
      <c r="I6387" s="327">
        <v>0</v>
      </c>
      <c r="J6387" s="327">
        <v>0</v>
      </c>
      <c r="K6387" s="327">
        <v>0</v>
      </c>
      <c r="L6387" s="327">
        <v>0</v>
      </c>
      <c r="M6387" s="327">
        <v>0</v>
      </c>
      <c r="N6387" s="326" t="s">
        <v>7279</v>
      </c>
    </row>
    <row r="6388" spans="2:14" ht="15" hidden="1" x14ac:dyDescent="0.25">
      <c r="B6388" s="324" t="s">
        <v>21998</v>
      </c>
      <c r="C6388" s="324" t="s">
        <v>1268</v>
      </c>
      <c r="D6388" s="324" t="s">
        <v>6521</v>
      </c>
      <c r="E6388" s="324" t="s">
        <v>10903</v>
      </c>
      <c r="F6388" s="324" t="s">
        <v>2327</v>
      </c>
      <c r="G6388" s="324" t="s">
        <v>896</v>
      </c>
      <c r="H6388" s="324" t="s">
        <v>6249</v>
      </c>
      <c r="I6388" s="325">
        <v>0</v>
      </c>
      <c r="J6388" s="325">
        <v>0</v>
      </c>
      <c r="K6388" s="325">
        <v>0</v>
      </c>
      <c r="L6388" s="325">
        <v>0</v>
      </c>
      <c r="M6388" s="325">
        <v>0</v>
      </c>
      <c r="N6388" s="324" t="s">
        <v>7279</v>
      </c>
    </row>
    <row r="6389" spans="2:14" ht="15" hidden="1" x14ac:dyDescent="0.25">
      <c r="B6389" s="326" t="s">
        <v>21999</v>
      </c>
      <c r="C6389" s="326" t="s">
        <v>1268</v>
      </c>
      <c r="D6389" s="326" t="s">
        <v>6521</v>
      </c>
      <c r="E6389" s="326" t="s">
        <v>10904</v>
      </c>
      <c r="F6389" s="326" t="s">
        <v>2327</v>
      </c>
      <c r="G6389" s="326" t="s">
        <v>896</v>
      </c>
      <c r="H6389" s="326" t="s">
        <v>6249</v>
      </c>
      <c r="I6389" s="327">
        <v>0</v>
      </c>
      <c r="J6389" s="327">
        <v>0</v>
      </c>
      <c r="K6389" s="327">
        <v>0</v>
      </c>
      <c r="L6389" s="327">
        <v>0</v>
      </c>
      <c r="M6389" s="327">
        <v>0</v>
      </c>
      <c r="N6389" s="326" t="s">
        <v>7279</v>
      </c>
    </row>
    <row r="6390" spans="2:14" ht="15" hidden="1" x14ac:dyDescent="0.25">
      <c r="B6390" s="324" t="s">
        <v>22000</v>
      </c>
      <c r="C6390" s="324" t="s">
        <v>1268</v>
      </c>
      <c r="D6390" s="324" t="s">
        <v>6521</v>
      </c>
      <c r="E6390" s="324" t="s">
        <v>10905</v>
      </c>
      <c r="F6390" s="324" t="s">
        <v>2327</v>
      </c>
      <c r="G6390" s="324" t="s">
        <v>896</v>
      </c>
      <c r="H6390" s="324" t="s">
        <v>6249</v>
      </c>
      <c r="I6390" s="325">
        <v>0</v>
      </c>
      <c r="J6390" s="325">
        <v>0</v>
      </c>
      <c r="K6390" s="325">
        <v>0</v>
      </c>
      <c r="L6390" s="325">
        <v>0</v>
      </c>
      <c r="M6390" s="325">
        <v>0</v>
      </c>
      <c r="N6390" s="324" t="s">
        <v>7279</v>
      </c>
    </row>
    <row r="6391" spans="2:14" ht="15" hidden="1" x14ac:dyDescent="0.25">
      <c r="B6391" s="326" t="s">
        <v>22001</v>
      </c>
      <c r="C6391" s="326" t="s">
        <v>1268</v>
      </c>
      <c r="D6391" s="326" t="s">
        <v>6521</v>
      </c>
      <c r="E6391" s="326" t="s">
        <v>10906</v>
      </c>
      <c r="F6391" s="326" t="s">
        <v>801</v>
      </c>
      <c r="G6391" s="326" t="s">
        <v>896</v>
      </c>
      <c r="H6391" s="326" t="s">
        <v>6249</v>
      </c>
      <c r="I6391" s="327">
        <v>0</v>
      </c>
      <c r="J6391" s="327">
        <v>0</v>
      </c>
      <c r="K6391" s="327">
        <v>0</v>
      </c>
      <c r="L6391" s="327">
        <v>0</v>
      </c>
      <c r="M6391" s="327">
        <v>0</v>
      </c>
      <c r="N6391" s="326" t="s">
        <v>7279</v>
      </c>
    </row>
    <row r="6392" spans="2:14" ht="15" hidden="1" x14ac:dyDescent="0.25">
      <c r="B6392" s="324" t="s">
        <v>22002</v>
      </c>
      <c r="C6392" s="324" t="s">
        <v>1268</v>
      </c>
      <c r="D6392" s="324" t="s">
        <v>6521</v>
      </c>
      <c r="E6392" s="324" t="s">
        <v>10908</v>
      </c>
      <c r="F6392" s="324" t="s">
        <v>801</v>
      </c>
      <c r="G6392" s="324" t="s">
        <v>896</v>
      </c>
      <c r="H6392" s="324" t="s">
        <v>6249</v>
      </c>
      <c r="I6392" s="325">
        <v>0</v>
      </c>
      <c r="J6392" s="325">
        <v>0</v>
      </c>
      <c r="K6392" s="325">
        <v>0</v>
      </c>
      <c r="L6392" s="325">
        <v>0</v>
      </c>
      <c r="M6392" s="325">
        <v>0</v>
      </c>
      <c r="N6392" s="324" t="s">
        <v>7279</v>
      </c>
    </row>
    <row r="6393" spans="2:14" ht="15" hidden="1" x14ac:dyDescent="0.25">
      <c r="B6393" s="326" t="s">
        <v>22003</v>
      </c>
      <c r="C6393" s="326" t="s">
        <v>1268</v>
      </c>
      <c r="D6393" s="326" t="s">
        <v>6521</v>
      </c>
      <c r="E6393" s="326" t="s">
        <v>10911</v>
      </c>
      <c r="F6393" s="326" t="s">
        <v>2327</v>
      </c>
      <c r="G6393" s="326" t="s">
        <v>896</v>
      </c>
      <c r="H6393" s="326" t="s">
        <v>6249</v>
      </c>
      <c r="I6393" s="327">
        <v>0</v>
      </c>
      <c r="J6393" s="327">
        <v>0</v>
      </c>
      <c r="K6393" s="327">
        <v>0</v>
      </c>
      <c r="L6393" s="327">
        <v>0</v>
      </c>
      <c r="M6393" s="327">
        <v>0</v>
      </c>
      <c r="N6393" s="326" t="s">
        <v>7279</v>
      </c>
    </row>
    <row r="6394" spans="2:14" ht="15" hidden="1" x14ac:dyDescent="0.25">
      <c r="B6394" s="324" t="s">
        <v>20593</v>
      </c>
      <c r="C6394" s="324" t="s">
        <v>1268</v>
      </c>
      <c r="D6394" s="324" t="s">
        <v>6521</v>
      </c>
      <c r="E6394" s="324" t="s">
        <v>8305</v>
      </c>
      <c r="F6394" s="324" t="s">
        <v>2327</v>
      </c>
      <c r="G6394" s="324" t="s">
        <v>896</v>
      </c>
      <c r="H6394" s="324" t="s">
        <v>6249</v>
      </c>
      <c r="I6394" s="325">
        <v>0</v>
      </c>
      <c r="J6394" s="325">
        <v>0</v>
      </c>
      <c r="K6394" s="325">
        <v>0</v>
      </c>
      <c r="L6394" s="325">
        <v>0</v>
      </c>
      <c r="M6394" s="325">
        <v>0</v>
      </c>
      <c r="N6394" s="324" t="s">
        <v>7279</v>
      </c>
    </row>
    <row r="6395" spans="2:14" ht="15" hidden="1" x14ac:dyDescent="0.25">
      <c r="B6395" s="326" t="s">
        <v>22004</v>
      </c>
      <c r="C6395" s="326" t="s">
        <v>1268</v>
      </c>
      <c r="D6395" s="326" t="s">
        <v>6521</v>
      </c>
      <c r="E6395" s="326" t="s">
        <v>10918</v>
      </c>
      <c r="F6395" s="326" t="s">
        <v>2327</v>
      </c>
      <c r="G6395" s="326" t="s">
        <v>896</v>
      </c>
      <c r="H6395" s="326" t="s">
        <v>6249</v>
      </c>
      <c r="I6395" s="327">
        <v>0</v>
      </c>
      <c r="J6395" s="327">
        <v>0</v>
      </c>
      <c r="K6395" s="327">
        <v>0</v>
      </c>
      <c r="L6395" s="327">
        <v>0</v>
      </c>
      <c r="M6395" s="327">
        <v>0</v>
      </c>
      <c r="N6395" s="326" t="s">
        <v>7279</v>
      </c>
    </row>
    <row r="6396" spans="2:14" ht="15" hidden="1" x14ac:dyDescent="0.25">
      <c r="B6396" s="324" t="s">
        <v>22005</v>
      </c>
      <c r="C6396" s="324" t="s">
        <v>1268</v>
      </c>
      <c r="D6396" s="324" t="s">
        <v>6521</v>
      </c>
      <c r="E6396" s="324" t="s">
        <v>10919</v>
      </c>
      <c r="F6396" s="324" t="s">
        <v>801</v>
      </c>
      <c r="G6396" s="324" t="s">
        <v>896</v>
      </c>
      <c r="H6396" s="324" t="s">
        <v>6249</v>
      </c>
      <c r="I6396" s="325">
        <v>0</v>
      </c>
      <c r="J6396" s="325">
        <v>0</v>
      </c>
      <c r="K6396" s="325">
        <v>0</v>
      </c>
      <c r="L6396" s="325">
        <v>0</v>
      </c>
      <c r="M6396" s="325">
        <v>0</v>
      </c>
      <c r="N6396" s="324" t="s">
        <v>7279</v>
      </c>
    </row>
    <row r="6397" spans="2:14" ht="15" hidden="1" x14ac:dyDescent="0.25">
      <c r="B6397" s="326" t="s">
        <v>20594</v>
      </c>
      <c r="C6397" s="326" t="s">
        <v>1268</v>
      </c>
      <c r="D6397" s="326" t="s">
        <v>6521</v>
      </c>
      <c r="E6397" s="326" t="s">
        <v>11051</v>
      </c>
      <c r="F6397" s="326" t="s">
        <v>2327</v>
      </c>
      <c r="G6397" s="326" t="s">
        <v>896</v>
      </c>
      <c r="H6397" s="326" t="s">
        <v>6249</v>
      </c>
      <c r="I6397" s="327">
        <v>0</v>
      </c>
      <c r="J6397" s="327">
        <v>0</v>
      </c>
      <c r="K6397" s="327">
        <v>0</v>
      </c>
      <c r="L6397" s="327">
        <v>0</v>
      </c>
      <c r="M6397" s="327">
        <v>0</v>
      </c>
      <c r="N6397" s="326" t="s">
        <v>7279</v>
      </c>
    </row>
    <row r="6398" spans="2:14" ht="15" hidden="1" x14ac:dyDescent="0.25">
      <c r="B6398" s="324" t="s">
        <v>20595</v>
      </c>
      <c r="C6398" s="324" t="s">
        <v>1268</v>
      </c>
      <c r="D6398" s="324" t="s">
        <v>6521</v>
      </c>
      <c r="E6398" s="324" t="s">
        <v>8306</v>
      </c>
      <c r="F6398" s="324" t="s">
        <v>801</v>
      </c>
      <c r="G6398" s="324" t="s">
        <v>896</v>
      </c>
      <c r="H6398" s="324" t="s">
        <v>6249</v>
      </c>
      <c r="I6398" s="325">
        <v>0</v>
      </c>
      <c r="J6398" s="325">
        <v>0</v>
      </c>
      <c r="K6398" s="325">
        <v>0</v>
      </c>
      <c r="L6398" s="325">
        <v>0</v>
      </c>
      <c r="M6398" s="325">
        <v>0</v>
      </c>
      <c r="N6398" s="324" t="s">
        <v>7279</v>
      </c>
    </row>
    <row r="6399" spans="2:14" ht="15" hidden="1" x14ac:dyDescent="0.25">
      <c r="B6399" s="326" t="s">
        <v>20596</v>
      </c>
      <c r="C6399" s="326" t="s">
        <v>1268</v>
      </c>
      <c r="D6399" s="326" t="s">
        <v>6521</v>
      </c>
      <c r="E6399" s="326" t="s">
        <v>8307</v>
      </c>
      <c r="F6399" s="326" t="s">
        <v>1226</v>
      </c>
      <c r="G6399" s="326" t="s">
        <v>896</v>
      </c>
      <c r="H6399" s="326" t="s">
        <v>6249</v>
      </c>
      <c r="I6399" s="327">
        <v>0</v>
      </c>
      <c r="J6399" s="327">
        <v>0</v>
      </c>
      <c r="K6399" s="327">
        <v>0</v>
      </c>
      <c r="L6399" s="327">
        <v>0</v>
      </c>
      <c r="M6399" s="327">
        <v>0</v>
      </c>
      <c r="N6399" s="326" t="s">
        <v>7279</v>
      </c>
    </row>
    <row r="6400" spans="2:14" ht="15" hidden="1" x14ac:dyDescent="0.25">
      <c r="B6400" s="324" t="s">
        <v>20597</v>
      </c>
      <c r="C6400" s="324" t="s">
        <v>1268</v>
      </c>
      <c r="D6400" s="324" t="s">
        <v>6521</v>
      </c>
      <c r="E6400" s="324" t="s">
        <v>8308</v>
      </c>
      <c r="F6400" s="324" t="s">
        <v>801</v>
      </c>
      <c r="G6400" s="324" t="s">
        <v>896</v>
      </c>
      <c r="H6400" s="324" t="s">
        <v>6249</v>
      </c>
      <c r="I6400" s="325">
        <v>0</v>
      </c>
      <c r="J6400" s="325">
        <v>0</v>
      </c>
      <c r="K6400" s="325">
        <v>0</v>
      </c>
      <c r="L6400" s="325">
        <v>0</v>
      </c>
      <c r="M6400" s="325">
        <v>0</v>
      </c>
      <c r="N6400" s="324" t="s">
        <v>7279</v>
      </c>
    </row>
    <row r="6401" spans="2:14" ht="15" hidden="1" x14ac:dyDescent="0.25">
      <c r="B6401" s="326" t="s">
        <v>20598</v>
      </c>
      <c r="C6401" s="326" t="s">
        <v>1268</v>
      </c>
      <c r="D6401" s="326" t="s">
        <v>6521</v>
      </c>
      <c r="E6401" s="326" t="s">
        <v>11183</v>
      </c>
      <c r="F6401" s="326" t="s">
        <v>801</v>
      </c>
      <c r="G6401" s="326" t="s">
        <v>896</v>
      </c>
      <c r="H6401" s="326" t="s">
        <v>6249</v>
      </c>
      <c r="I6401" s="327">
        <v>0</v>
      </c>
      <c r="J6401" s="327">
        <v>0</v>
      </c>
      <c r="K6401" s="327">
        <v>0</v>
      </c>
      <c r="L6401" s="327">
        <v>0</v>
      </c>
      <c r="M6401" s="327">
        <v>0</v>
      </c>
      <c r="N6401" s="326" t="s">
        <v>7279</v>
      </c>
    </row>
    <row r="6402" spans="2:14" ht="15" hidden="1" x14ac:dyDescent="0.25">
      <c r="B6402" s="324" t="s">
        <v>20599</v>
      </c>
      <c r="C6402" s="324" t="s">
        <v>1268</v>
      </c>
      <c r="D6402" s="324" t="s">
        <v>6521</v>
      </c>
      <c r="E6402" s="324" t="s">
        <v>8349</v>
      </c>
      <c r="F6402" s="324" t="s">
        <v>801</v>
      </c>
      <c r="G6402" s="324" t="s">
        <v>896</v>
      </c>
      <c r="H6402" s="324" t="s">
        <v>6249</v>
      </c>
      <c r="I6402" s="325">
        <v>0</v>
      </c>
      <c r="J6402" s="325">
        <v>0</v>
      </c>
      <c r="K6402" s="325">
        <v>0</v>
      </c>
      <c r="L6402" s="325">
        <v>0</v>
      </c>
      <c r="M6402" s="325">
        <v>0</v>
      </c>
      <c r="N6402" s="324" t="s">
        <v>7279</v>
      </c>
    </row>
    <row r="6403" spans="2:14" ht="15" hidden="1" x14ac:dyDescent="0.25">
      <c r="B6403" s="326" t="s">
        <v>20600</v>
      </c>
      <c r="C6403" s="326" t="s">
        <v>1268</v>
      </c>
      <c r="D6403" s="326" t="s">
        <v>6521</v>
      </c>
      <c r="E6403" s="326" t="s">
        <v>8350</v>
      </c>
      <c r="F6403" s="326" t="s">
        <v>2327</v>
      </c>
      <c r="G6403" s="326" t="s">
        <v>896</v>
      </c>
      <c r="H6403" s="326" t="s">
        <v>6249</v>
      </c>
      <c r="I6403" s="327">
        <v>0</v>
      </c>
      <c r="J6403" s="327">
        <v>0</v>
      </c>
      <c r="K6403" s="327">
        <v>0</v>
      </c>
      <c r="L6403" s="327">
        <v>0</v>
      </c>
      <c r="M6403" s="327">
        <v>0</v>
      </c>
      <c r="N6403" s="326" t="s">
        <v>7279</v>
      </c>
    </row>
    <row r="6404" spans="2:14" ht="15" hidden="1" x14ac:dyDescent="0.25">
      <c r="B6404" s="324" t="s">
        <v>20601</v>
      </c>
      <c r="C6404" s="324" t="s">
        <v>1268</v>
      </c>
      <c r="D6404" s="324" t="s">
        <v>6521</v>
      </c>
      <c r="E6404" s="324" t="s">
        <v>8336</v>
      </c>
      <c r="F6404" s="324" t="s">
        <v>2327</v>
      </c>
      <c r="G6404" s="324" t="s">
        <v>896</v>
      </c>
      <c r="H6404" s="324" t="s">
        <v>6249</v>
      </c>
      <c r="I6404" s="325">
        <v>0</v>
      </c>
      <c r="J6404" s="325">
        <v>0</v>
      </c>
      <c r="K6404" s="325">
        <v>0</v>
      </c>
      <c r="L6404" s="325">
        <v>0</v>
      </c>
      <c r="M6404" s="325">
        <v>0</v>
      </c>
      <c r="N6404" s="324" t="s">
        <v>7279</v>
      </c>
    </row>
    <row r="6405" spans="2:14" ht="15" hidden="1" x14ac:dyDescent="0.25">
      <c r="B6405" s="326" t="s">
        <v>20602</v>
      </c>
      <c r="C6405" s="326" t="s">
        <v>1268</v>
      </c>
      <c r="D6405" s="326" t="s">
        <v>6521</v>
      </c>
      <c r="E6405" s="326" t="s">
        <v>8337</v>
      </c>
      <c r="F6405" s="326" t="s">
        <v>2327</v>
      </c>
      <c r="G6405" s="326" t="s">
        <v>896</v>
      </c>
      <c r="H6405" s="326" t="s">
        <v>6249</v>
      </c>
      <c r="I6405" s="327">
        <v>0</v>
      </c>
      <c r="J6405" s="327">
        <v>0</v>
      </c>
      <c r="K6405" s="327">
        <v>0</v>
      </c>
      <c r="L6405" s="327">
        <v>0</v>
      </c>
      <c r="M6405" s="327">
        <v>0</v>
      </c>
      <c r="N6405" s="326" t="s">
        <v>7279</v>
      </c>
    </row>
    <row r="6406" spans="2:14" ht="15" hidden="1" x14ac:dyDescent="0.25">
      <c r="B6406" s="324" t="s">
        <v>20603</v>
      </c>
      <c r="C6406" s="324" t="s">
        <v>1268</v>
      </c>
      <c r="D6406" s="324" t="s">
        <v>6521</v>
      </c>
      <c r="E6406" s="324" t="s">
        <v>5822</v>
      </c>
      <c r="F6406" s="324" t="s">
        <v>2327</v>
      </c>
      <c r="G6406" s="324" t="s">
        <v>896</v>
      </c>
      <c r="H6406" s="324" t="s">
        <v>6249</v>
      </c>
      <c r="I6406" s="325">
        <v>0</v>
      </c>
      <c r="J6406" s="325">
        <v>0</v>
      </c>
      <c r="K6406" s="325">
        <v>0</v>
      </c>
      <c r="L6406" s="325">
        <v>0</v>
      </c>
      <c r="M6406" s="325">
        <v>0</v>
      </c>
      <c r="N6406" s="324" t="s">
        <v>7279</v>
      </c>
    </row>
    <row r="6407" spans="2:14" ht="15" hidden="1" x14ac:dyDescent="0.25">
      <c r="B6407" s="326" t="s">
        <v>20604</v>
      </c>
      <c r="C6407" s="326" t="s">
        <v>1268</v>
      </c>
      <c r="D6407" s="326" t="s">
        <v>6521</v>
      </c>
      <c r="E6407" s="326" t="s">
        <v>8338</v>
      </c>
      <c r="F6407" s="326" t="s">
        <v>2327</v>
      </c>
      <c r="G6407" s="326" t="s">
        <v>896</v>
      </c>
      <c r="H6407" s="326" t="s">
        <v>6249</v>
      </c>
      <c r="I6407" s="327">
        <v>0</v>
      </c>
      <c r="J6407" s="327">
        <v>0</v>
      </c>
      <c r="K6407" s="327">
        <v>0</v>
      </c>
      <c r="L6407" s="327">
        <v>0</v>
      </c>
      <c r="M6407" s="327">
        <v>0</v>
      </c>
      <c r="N6407" s="326" t="s">
        <v>7279</v>
      </c>
    </row>
    <row r="6408" spans="2:14" ht="15" hidden="1" x14ac:dyDescent="0.25">
      <c r="B6408" s="324" t="s">
        <v>20605</v>
      </c>
      <c r="C6408" s="324" t="s">
        <v>1268</v>
      </c>
      <c r="D6408" s="324" t="s">
        <v>6521</v>
      </c>
      <c r="E6408" s="324" t="s">
        <v>8339</v>
      </c>
      <c r="F6408" s="324" t="s">
        <v>801</v>
      </c>
      <c r="G6408" s="324" t="s">
        <v>896</v>
      </c>
      <c r="H6408" s="324" t="s">
        <v>6249</v>
      </c>
      <c r="I6408" s="325">
        <v>0</v>
      </c>
      <c r="J6408" s="325">
        <v>0</v>
      </c>
      <c r="K6408" s="325">
        <v>0</v>
      </c>
      <c r="L6408" s="325">
        <v>0</v>
      </c>
      <c r="M6408" s="325">
        <v>0</v>
      </c>
      <c r="N6408" s="324" t="s">
        <v>7279</v>
      </c>
    </row>
    <row r="6409" spans="2:14" ht="15" hidden="1" x14ac:dyDescent="0.25">
      <c r="B6409" s="326" t="s">
        <v>20606</v>
      </c>
      <c r="C6409" s="326" t="s">
        <v>1268</v>
      </c>
      <c r="D6409" s="326" t="s">
        <v>6521</v>
      </c>
      <c r="E6409" s="326" t="s">
        <v>8340</v>
      </c>
      <c r="F6409" s="326" t="s">
        <v>2327</v>
      </c>
      <c r="G6409" s="326" t="s">
        <v>896</v>
      </c>
      <c r="H6409" s="326" t="s">
        <v>6249</v>
      </c>
      <c r="I6409" s="327">
        <v>0</v>
      </c>
      <c r="J6409" s="327">
        <v>0</v>
      </c>
      <c r="K6409" s="327">
        <v>0</v>
      </c>
      <c r="L6409" s="327">
        <v>0</v>
      </c>
      <c r="M6409" s="327">
        <v>0</v>
      </c>
      <c r="N6409" s="326" t="s">
        <v>7279</v>
      </c>
    </row>
    <row r="6410" spans="2:14" ht="15" hidden="1" x14ac:dyDescent="0.25">
      <c r="B6410" s="324" t="s">
        <v>20607</v>
      </c>
      <c r="C6410" s="324" t="s">
        <v>1268</v>
      </c>
      <c r="D6410" s="324" t="s">
        <v>6521</v>
      </c>
      <c r="E6410" s="324" t="s">
        <v>8351</v>
      </c>
      <c r="F6410" s="324" t="s">
        <v>801</v>
      </c>
      <c r="G6410" s="324" t="s">
        <v>896</v>
      </c>
      <c r="H6410" s="324" t="s">
        <v>6249</v>
      </c>
      <c r="I6410" s="325">
        <v>0</v>
      </c>
      <c r="J6410" s="325">
        <v>0</v>
      </c>
      <c r="K6410" s="325">
        <v>0</v>
      </c>
      <c r="L6410" s="325">
        <v>0</v>
      </c>
      <c r="M6410" s="325">
        <v>0</v>
      </c>
      <c r="N6410" s="324" t="s">
        <v>7279</v>
      </c>
    </row>
    <row r="6411" spans="2:14" ht="15" hidden="1" x14ac:dyDescent="0.25">
      <c r="B6411" s="326" t="s">
        <v>20608</v>
      </c>
      <c r="C6411" s="326" t="s">
        <v>1268</v>
      </c>
      <c r="D6411" s="326" t="s">
        <v>6521</v>
      </c>
      <c r="E6411" s="326" t="s">
        <v>9388</v>
      </c>
      <c r="F6411" s="326" t="s">
        <v>801</v>
      </c>
      <c r="G6411" s="326" t="s">
        <v>896</v>
      </c>
      <c r="H6411" s="326" t="s">
        <v>6249</v>
      </c>
      <c r="I6411" s="327">
        <v>0</v>
      </c>
      <c r="J6411" s="327">
        <v>0</v>
      </c>
      <c r="K6411" s="327">
        <v>0</v>
      </c>
      <c r="L6411" s="327">
        <v>0</v>
      </c>
      <c r="M6411" s="327">
        <v>0</v>
      </c>
      <c r="N6411" s="326" t="s">
        <v>7279</v>
      </c>
    </row>
    <row r="6412" spans="2:14" ht="15" hidden="1" x14ac:dyDescent="0.25">
      <c r="B6412" s="324" t="s">
        <v>20609</v>
      </c>
      <c r="C6412" s="324" t="s">
        <v>1268</v>
      </c>
      <c r="D6412" s="324" t="s">
        <v>6521</v>
      </c>
      <c r="E6412" s="324" t="s">
        <v>22006</v>
      </c>
      <c r="F6412" s="324" t="s">
        <v>801</v>
      </c>
      <c r="G6412" s="324" t="s">
        <v>896</v>
      </c>
      <c r="H6412" s="324" t="s">
        <v>6249</v>
      </c>
      <c r="I6412" s="325">
        <v>0</v>
      </c>
      <c r="J6412" s="325">
        <v>0</v>
      </c>
      <c r="K6412" s="325">
        <v>0</v>
      </c>
      <c r="L6412" s="325">
        <v>0</v>
      </c>
      <c r="M6412" s="325">
        <v>0</v>
      </c>
      <c r="N6412" s="324" t="s">
        <v>7279</v>
      </c>
    </row>
    <row r="6413" spans="2:14" ht="15" hidden="1" x14ac:dyDescent="0.25">
      <c r="B6413" s="326" t="s">
        <v>20610</v>
      </c>
      <c r="C6413" s="326" t="s">
        <v>1268</v>
      </c>
      <c r="D6413" s="326" t="s">
        <v>6521</v>
      </c>
      <c r="E6413" s="326" t="s">
        <v>20611</v>
      </c>
      <c r="F6413" s="326" t="s">
        <v>2327</v>
      </c>
      <c r="G6413" s="326" t="s">
        <v>896</v>
      </c>
      <c r="H6413" s="326" t="s">
        <v>6249</v>
      </c>
      <c r="I6413" s="327">
        <v>0</v>
      </c>
      <c r="J6413" s="327">
        <v>0</v>
      </c>
      <c r="K6413" s="327">
        <v>0</v>
      </c>
      <c r="L6413" s="327">
        <v>0</v>
      </c>
      <c r="M6413" s="327">
        <v>0</v>
      </c>
      <c r="N6413" s="326" t="s">
        <v>7279</v>
      </c>
    </row>
    <row r="6414" spans="2:14" ht="15" hidden="1" x14ac:dyDescent="0.25">
      <c r="B6414" s="324" t="s">
        <v>20612</v>
      </c>
      <c r="C6414" s="324" t="s">
        <v>1268</v>
      </c>
      <c r="D6414" s="324" t="s">
        <v>6521</v>
      </c>
      <c r="E6414" s="324" t="s">
        <v>9483</v>
      </c>
      <c r="F6414" s="324" t="s">
        <v>801</v>
      </c>
      <c r="G6414" s="324" t="s">
        <v>896</v>
      </c>
      <c r="H6414" s="324" t="s">
        <v>6249</v>
      </c>
      <c r="I6414" s="325">
        <v>0</v>
      </c>
      <c r="J6414" s="325">
        <v>0</v>
      </c>
      <c r="K6414" s="325">
        <v>0</v>
      </c>
      <c r="L6414" s="325">
        <v>0</v>
      </c>
      <c r="M6414" s="325">
        <v>0</v>
      </c>
      <c r="N6414" s="324" t="s">
        <v>7279</v>
      </c>
    </row>
    <row r="6415" spans="2:14" ht="15" hidden="1" x14ac:dyDescent="0.25">
      <c r="B6415" s="326" t="s">
        <v>20613</v>
      </c>
      <c r="C6415" s="326" t="s">
        <v>1268</v>
      </c>
      <c r="D6415" s="326" t="s">
        <v>6521</v>
      </c>
      <c r="E6415" s="326" t="s">
        <v>9484</v>
      </c>
      <c r="F6415" s="326" t="s">
        <v>801</v>
      </c>
      <c r="G6415" s="326" t="s">
        <v>896</v>
      </c>
      <c r="H6415" s="326" t="s">
        <v>6249</v>
      </c>
      <c r="I6415" s="327">
        <v>0</v>
      </c>
      <c r="J6415" s="327">
        <v>0</v>
      </c>
      <c r="K6415" s="327">
        <v>0</v>
      </c>
      <c r="L6415" s="327">
        <v>0</v>
      </c>
      <c r="M6415" s="327">
        <v>0</v>
      </c>
      <c r="N6415" s="326" t="s">
        <v>7279</v>
      </c>
    </row>
    <row r="6416" spans="2:14" ht="15" hidden="1" x14ac:dyDescent="0.25">
      <c r="B6416" s="324" t="s">
        <v>20614</v>
      </c>
      <c r="C6416" s="324" t="s">
        <v>1268</v>
      </c>
      <c r="D6416" s="324" t="s">
        <v>6521</v>
      </c>
      <c r="E6416" s="324" t="s">
        <v>9927</v>
      </c>
      <c r="F6416" s="324" t="s">
        <v>801</v>
      </c>
      <c r="G6416" s="324" t="s">
        <v>896</v>
      </c>
      <c r="H6416" s="324" t="s">
        <v>6249</v>
      </c>
      <c r="I6416" s="325">
        <v>0</v>
      </c>
      <c r="J6416" s="325">
        <v>0</v>
      </c>
      <c r="K6416" s="325">
        <v>0</v>
      </c>
      <c r="L6416" s="325">
        <v>0</v>
      </c>
      <c r="M6416" s="325">
        <v>0</v>
      </c>
      <c r="N6416" s="324" t="s">
        <v>7279</v>
      </c>
    </row>
    <row r="6417" spans="2:14" ht="15" hidden="1" x14ac:dyDescent="0.25">
      <c r="B6417" s="326" t="s">
        <v>20615</v>
      </c>
      <c r="C6417" s="326" t="s">
        <v>1268</v>
      </c>
      <c r="D6417" s="326" t="s">
        <v>6521</v>
      </c>
      <c r="E6417" s="326" t="s">
        <v>9788</v>
      </c>
      <c r="F6417" s="326" t="s">
        <v>801</v>
      </c>
      <c r="G6417" s="326" t="s">
        <v>896</v>
      </c>
      <c r="H6417" s="326" t="s">
        <v>6249</v>
      </c>
      <c r="I6417" s="327">
        <v>0</v>
      </c>
      <c r="J6417" s="327">
        <v>0</v>
      </c>
      <c r="K6417" s="327">
        <v>0</v>
      </c>
      <c r="L6417" s="327">
        <v>0</v>
      </c>
      <c r="M6417" s="327">
        <v>0</v>
      </c>
      <c r="N6417" s="326" t="s">
        <v>7279</v>
      </c>
    </row>
    <row r="6418" spans="2:14" ht="15" hidden="1" x14ac:dyDescent="0.25">
      <c r="B6418" s="324" t="s">
        <v>20616</v>
      </c>
      <c r="C6418" s="324" t="s">
        <v>1268</v>
      </c>
      <c r="D6418" s="324" t="s">
        <v>6521</v>
      </c>
      <c r="E6418" s="324" t="s">
        <v>9554</v>
      </c>
      <c r="F6418" s="324" t="s">
        <v>801</v>
      </c>
      <c r="G6418" s="324" t="s">
        <v>896</v>
      </c>
      <c r="H6418" s="324" t="s">
        <v>6249</v>
      </c>
      <c r="I6418" s="325">
        <v>0</v>
      </c>
      <c r="J6418" s="325">
        <v>0</v>
      </c>
      <c r="K6418" s="325">
        <v>0</v>
      </c>
      <c r="L6418" s="325">
        <v>0</v>
      </c>
      <c r="M6418" s="325">
        <v>0</v>
      </c>
      <c r="N6418" s="324" t="s">
        <v>7279</v>
      </c>
    </row>
    <row r="6419" spans="2:14" ht="15" hidden="1" x14ac:dyDescent="0.25">
      <c r="B6419" s="326" t="s">
        <v>20617</v>
      </c>
      <c r="C6419" s="326" t="s">
        <v>1268</v>
      </c>
      <c r="D6419" s="326" t="s">
        <v>6521</v>
      </c>
      <c r="E6419" s="326" t="s">
        <v>9485</v>
      </c>
      <c r="F6419" s="326" t="s">
        <v>801</v>
      </c>
      <c r="G6419" s="326" t="s">
        <v>896</v>
      </c>
      <c r="H6419" s="326" t="s">
        <v>6249</v>
      </c>
      <c r="I6419" s="327">
        <v>0</v>
      </c>
      <c r="J6419" s="327">
        <v>0</v>
      </c>
      <c r="K6419" s="327">
        <v>0</v>
      </c>
      <c r="L6419" s="327">
        <v>0</v>
      </c>
      <c r="M6419" s="327">
        <v>0</v>
      </c>
      <c r="N6419" s="326" t="s">
        <v>7279</v>
      </c>
    </row>
    <row r="6420" spans="2:14" ht="15" hidden="1" x14ac:dyDescent="0.25">
      <c r="B6420" s="324" t="s">
        <v>20618</v>
      </c>
      <c r="C6420" s="324" t="s">
        <v>1268</v>
      </c>
      <c r="D6420" s="324" t="s">
        <v>6521</v>
      </c>
      <c r="E6420" s="324" t="s">
        <v>9486</v>
      </c>
      <c r="F6420" s="324" t="s">
        <v>801</v>
      </c>
      <c r="G6420" s="324" t="s">
        <v>896</v>
      </c>
      <c r="H6420" s="324" t="s">
        <v>6249</v>
      </c>
      <c r="I6420" s="325">
        <v>0</v>
      </c>
      <c r="J6420" s="325">
        <v>0</v>
      </c>
      <c r="K6420" s="325">
        <v>0</v>
      </c>
      <c r="L6420" s="325">
        <v>0</v>
      </c>
      <c r="M6420" s="325">
        <v>0</v>
      </c>
      <c r="N6420" s="324" t="s">
        <v>7279</v>
      </c>
    </row>
    <row r="6421" spans="2:14" ht="15" hidden="1" x14ac:dyDescent="0.25">
      <c r="B6421" s="326" t="s">
        <v>20619</v>
      </c>
      <c r="C6421" s="326" t="s">
        <v>1268</v>
      </c>
      <c r="D6421" s="326" t="s">
        <v>6521</v>
      </c>
      <c r="E6421" s="326" t="s">
        <v>9487</v>
      </c>
      <c r="F6421" s="326" t="s">
        <v>801</v>
      </c>
      <c r="G6421" s="326" t="s">
        <v>896</v>
      </c>
      <c r="H6421" s="326" t="s">
        <v>6249</v>
      </c>
      <c r="I6421" s="327">
        <v>0</v>
      </c>
      <c r="J6421" s="327">
        <v>0</v>
      </c>
      <c r="K6421" s="327">
        <v>0</v>
      </c>
      <c r="L6421" s="327">
        <v>0</v>
      </c>
      <c r="M6421" s="327">
        <v>0</v>
      </c>
      <c r="N6421" s="326" t="s">
        <v>7279</v>
      </c>
    </row>
    <row r="6422" spans="2:14" ht="15" hidden="1" x14ac:dyDescent="0.25">
      <c r="B6422" s="324" t="s">
        <v>20620</v>
      </c>
      <c r="C6422" s="324" t="s">
        <v>1268</v>
      </c>
      <c r="D6422" s="324" t="s">
        <v>6521</v>
      </c>
      <c r="E6422" s="324" t="s">
        <v>9731</v>
      </c>
      <c r="F6422" s="324" t="s">
        <v>801</v>
      </c>
      <c r="G6422" s="324" t="s">
        <v>896</v>
      </c>
      <c r="H6422" s="324" t="s">
        <v>6249</v>
      </c>
      <c r="I6422" s="325">
        <v>0</v>
      </c>
      <c r="J6422" s="325">
        <v>0</v>
      </c>
      <c r="K6422" s="325">
        <v>0</v>
      </c>
      <c r="L6422" s="325">
        <v>0</v>
      </c>
      <c r="M6422" s="325">
        <v>0</v>
      </c>
      <c r="N6422" s="324" t="s">
        <v>7279</v>
      </c>
    </row>
    <row r="6423" spans="2:14" ht="15" hidden="1" x14ac:dyDescent="0.25">
      <c r="B6423" s="326" t="s">
        <v>20621</v>
      </c>
      <c r="C6423" s="326" t="s">
        <v>1268</v>
      </c>
      <c r="D6423" s="326" t="s">
        <v>6521</v>
      </c>
      <c r="E6423" s="326" t="s">
        <v>9732</v>
      </c>
      <c r="F6423" s="326" t="s">
        <v>801</v>
      </c>
      <c r="G6423" s="326" t="s">
        <v>896</v>
      </c>
      <c r="H6423" s="326" t="s">
        <v>6249</v>
      </c>
      <c r="I6423" s="327">
        <v>0</v>
      </c>
      <c r="J6423" s="327">
        <v>0</v>
      </c>
      <c r="K6423" s="327">
        <v>0</v>
      </c>
      <c r="L6423" s="327">
        <v>0</v>
      </c>
      <c r="M6423" s="327">
        <v>0</v>
      </c>
      <c r="N6423" s="326" t="s">
        <v>7279</v>
      </c>
    </row>
    <row r="6424" spans="2:14" ht="15" hidden="1" x14ac:dyDescent="0.25">
      <c r="B6424" s="324" t="s">
        <v>20622</v>
      </c>
      <c r="C6424" s="324" t="s">
        <v>1268</v>
      </c>
      <c r="D6424" s="324" t="s">
        <v>6521</v>
      </c>
      <c r="E6424" s="324" t="s">
        <v>9733</v>
      </c>
      <c r="F6424" s="324" t="s">
        <v>801</v>
      </c>
      <c r="G6424" s="324" t="s">
        <v>896</v>
      </c>
      <c r="H6424" s="324" t="s">
        <v>6249</v>
      </c>
      <c r="I6424" s="325">
        <v>0</v>
      </c>
      <c r="J6424" s="325">
        <v>0</v>
      </c>
      <c r="K6424" s="325">
        <v>0</v>
      </c>
      <c r="L6424" s="325">
        <v>0</v>
      </c>
      <c r="M6424" s="325">
        <v>0</v>
      </c>
      <c r="N6424" s="324" t="s">
        <v>7279</v>
      </c>
    </row>
    <row r="6425" spans="2:14" ht="15" hidden="1" x14ac:dyDescent="0.25">
      <c r="B6425" s="326" t="s">
        <v>20623</v>
      </c>
      <c r="C6425" s="326" t="s">
        <v>1268</v>
      </c>
      <c r="D6425" s="326" t="s">
        <v>6521</v>
      </c>
      <c r="E6425" s="326" t="s">
        <v>9734</v>
      </c>
      <c r="F6425" s="326" t="s">
        <v>801</v>
      </c>
      <c r="G6425" s="326" t="s">
        <v>896</v>
      </c>
      <c r="H6425" s="326" t="s">
        <v>6249</v>
      </c>
      <c r="I6425" s="327">
        <v>0</v>
      </c>
      <c r="J6425" s="327">
        <v>0</v>
      </c>
      <c r="K6425" s="327">
        <v>0</v>
      </c>
      <c r="L6425" s="327">
        <v>0</v>
      </c>
      <c r="M6425" s="327">
        <v>0</v>
      </c>
      <c r="N6425" s="326" t="s">
        <v>7279</v>
      </c>
    </row>
    <row r="6426" spans="2:14" ht="15" hidden="1" x14ac:dyDescent="0.25">
      <c r="B6426" s="324" t="s">
        <v>20624</v>
      </c>
      <c r="C6426" s="324" t="s">
        <v>1268</v>
      </c>
      <c r="D6426" s="324" t="s">
        <v>6521</v>
      </c>
      <c r="E6426" s="324" t="s">
        <v>9735</v>
      </c>
      <c r="F6426" s="324" t="s">
        <v>801</v>
      </c>
      <c r="G6426" s="324" t="s">
        <v>896</v>
      </c>
      <c r="H6426" s="324" t="s">
        <v>6249</v>
      </c>
      <c r="I6426" s="325">
        <v>0</v>
      </c>
      <c r="J6426" s="325">
        <v>0</v>
      </c>
      <c r="K6426" s="325">
        <v>0</v>
      </c>
      <c r="L6426" s="325">
        <v>0</v>
      </c>
      <c r="M6426" s="325">
        <v>0</v>
      </c>
      <c r="N6426" s="324" t="s">
        <v>7279</v>
      </c>
    </row>
    <row r="6427" spans="2:14" ht="15" hidden="1" x14ac:dyDescent="0.25">
      <c r="B6427" s="326" t="s">
        <v>20625</v>
      </c>
      <c r="C6427" s="326" t="s">
        <v>1268</v>
      </c>
      <c r="D6427" s="326" t="s">
        <v>6521</v>
      </c>
      <c r="E6427" s="326" t="s">
        <v>9452</v>
      </c>
      <c r="F6427" s="326" t="s">
        <v>801</v>
      </c>
      <c r="G6427" s="326" t="s">
        <v>896</v>
      </c>
      <c r="H6427" s="326" t="s">
        <v>6249</v>
      </c>
      <c r="I6427" s="327">
        <v>0</v>
      </c>
      <c r="J6427" s="327">
        <v>0</v>
      </c>
      <c r="K6427" s="327">
        <v>0</v>
      </c>
      <c r="L6427" s="327">
        <v>0</v>
      </c>
      <c r="M6427" s="327">
        <v>0</v>
      </c>
      <c r="N6427" s="326" t="s">
        <v>7279</v>
      </c>
    </row>
    <row r="6428" spans="2:14" ht="15" hidden="1" x14ac:dyDescent="0.25">
      <c r="B6428" s="324" t="s">
        <v>20626</v>
      </c>
      <c r="C6428" s="324" t="s">
        <v>1268</v>
      </c>
      <c r="D6428" s="324" t="s">
        <v>6521</v>
      </c>
      <c r="E6428" s="324" t="s">
        <v>9453</v>
      </c>
      <c r="F6428" s="324" t="s">
        <v>801</v>
      </c>
      <c r="G6428" s="324" t="s">
        <v>896</v>
      </c>
      <c r="H6428" s="324" t="s">
        <v>6249</v>
      </c>
      <c r="I6428" s="325">
        <v>0</v>
      </c>
      <c r="J6428" s="325">
        <v>0</v>
      </c>
      <c r="K6428" s="325">
        <v>0</v>
      </c>
      <c r="L6428" s="325">
        <v>0</v>
      </c>
      <c r="M6428" s="325">
        <v>0</v>
      </c>
      <c r="N6428" s="324" t="s">
        <v>7279</v>
      </c>
    </row>
    <row r="6429" spans="2:14" ht="15" hidden="1" x14ac:dyDescent="0.25">
      <c r="B6429" s="326" t="s">
        <v>20627</v>
      </c>
      <c r="C6429" s="326" t="s">
        <v>1268</v>
      </c>
      <c r="D6429" s="326" t="s">
        <v>6521</v>
      </c>
      <c r="E6429" s="326" t="s">
        <v>9736</v>
      </c>
      <c r="F6429" s="326" t="s">
        <v>801</v>
      </c>
      <c r="G6429" s="326" t="s">
        <v>896</v>
      </c>
      <c r="H6429" s="326" t="s">
        <v>6249</v>
      </c>
      <c r="I6429" s="327">
        <v>0</v>
      </c>
      <c r="J6429" s="327">
        <v>0</v>
      </c>
      <c r="K6429" s="327">
        <v>0</v>
      </c>
      <c r="L6429" s="327">
        <v>0</v>
      </c>
      <c r="M6429" s="327">
        <v>0</v>
      </c>
      <c r="N6429" s="326" t="s">
        <v>7279</v>
      </c>
    </row>
    <row r="6430" spans="2:14" ht="15" hidden="1" x14ac:dyDescent="0.25">
      <c r="B6430" s="324" t="s">
        <v>20628</v>
      </c>
      <c r="C6430" s="324" t="s">
        <v>1268</v>
      </c>
      <c r="D6430" s="324" t="s">
        <v>6521</v>
      </c>
      <c r="E6430" s="324" t="s">
        <v>9737</v>
      </c>
      <c r="F6430" s="324" t="s">
        <v>801</v>
      </c>
      <c r="G6430" s="324" t="s">
        <v>896</v>
      </c>
      <c r="H6430" s="324" t="s">
        <v>6249</v>
      </c>
      <c r="I6430" s="325">
        <v>53</v>
      </c>
      <c r="J6430" s="325">
        <v>0</v>
      </c>
      <c r="K6430" s="325">
        <v>53</v>
      </c>
      <c r="L6430" s="325">
        <v>6371.96</v>
      </c>
      <c r="M6430" s="325">
        <v>0</v>
      </c>
      <c r="N6430" s="324" t="s">
        <v>7279</v>
      </c>
    </row>
    <row r="6431" spans="2:14" ht="15" hidden="1" x14ac:dyDescent="0.25">
      <c r="B6431" s="326" t="s">
        <v>20629</v>
      </c>
      <c r="C6431" s="326" t="s">
        <v>1268</v>
      </c>
      <c r="D6431" s="326" t="s">
        <v>6521</v>
      </c>
      <c r="E6431" s="326" t="s">
        <v>9738</v>
      </c>
      <c r="F6431" s="326" t="s">
        <v>801</v>
      </c>
      <c r="G6431" s="326" t="s">
        <v>896</v>
      </c>
      <c r="H6431" s="326" t="s">
        <v>6249</v>
      </c>
      <c r="I6431" s="327">
        <v>5</v>
      </c>
      <c r="J6431" s="327">
        <v>0</v>
      </c>
      <c r="K6431" s="327">
        <v>5</v>
      </c>
      <c r="L6431" s="327">
        <v>16128.74</v>
      </c>
      <c r="M6431" s="327">
        <v>0</v>
      </c>
      <c r="N6431" s="326" t="s">
        <v>7279</v>
      </c>
    </row>
    <row r="6432" spans="2:14" ht="15" hidden="1" x14ac:dyDescent="0.25">
      <c r="B6432" s="324" t="s">
        <v>20630</v>
      </c>
      <c r="C6432" s="324" t="s">
        <v>1268</v>
      </c>
      <c r="D6432" s="324" t="s">
        <v>6521</v>
      </c>
      <c r="E6432" s="324" t="s">
        <v>9739</v>
      </c>
      <c r="F6432" s="324" t="s">
        <v>801</v>
      </c>
      <c r="G6432" s="324" t="s">
        <v>896</v>
      </c>
      <c r="H6432" s="324" t="s">
        <v>6249</v>
      </c>
      <c r="I6432" s="325">
        <v>260</v>
      </c>
      <c r="J6432" s="325">
        <v>0</v>
      </c>
      <c r="K6432" s="325">
        <v>260</v>
      </c>
      <c r="L6432" s="325">
        <v>1295.8800000000001</v>
      </c>
      <c r="M6432" s="325">
        <v>0</v>
      </c>
      <c r="N6432" s="324" t="s">
        <v>7279</v>
      </c>
    </row>
    <row r="6433" spans="2:14" ht="15" hidden="1" x14ac:dyDescent="0.25">
      <c r="B6433" s="326" t="s">
        <v>20631</v>
      </c>
      <c r="C6433" s="326" t="s">
        <v>1268</v>
      </c>
      <c r="D6433" s="326" t="s">
        <v>6521</v>
      </c>
      <c r="E6433" s="326" t="s">
        <v>9740</v>
      </c>
      <c r="F6433" s="326" t="s">
        <v>801</v>
      </c>
      <c r="G6433" s="326" t="s">
        <v>896</v>
      </c>
      <c r="H6433" s="326" t="s">
        <v>6249</v>
      </c>
      <c r="I6433" s="327">
        <v>81</v>
      </c>
      <c r="J6433" s="327">
        <v>0</v>
      </c>
      <c r="K6433" s="327">
        <v>81</v>
      </c>
      <c r="L6433" s="327">
        <v>10161.68</v>
      </c>
      <c r="M6433" s="327">
        <v>0</v>
      </c>
      <c r="N6433" s="326" t="s">
        <v>7279</v>
      </c>
    </row>
    <row r="6434" spans="2:14" ht="15" hidden="1" x14ac:dyDescent="0.25">
      <c r="B6434" s="324" t="s">
        <v>20632</v>
      </c>
      <c r="C6434" s="324" t="s">
        <v>1268</v>
      </c>
      <c r="D6434" s="324" t="s">
        <v>6521</v>
      </c>
      <c r="E6434" s="324" t="s">
        <v>9741</v>
      </c>
      <c r="F6434" s="324" t="s">
        <v>801</v>
      </c>
      <c r="G6434" s="324" t="s">
        <v>896</v>
      </c>
      <c r="H6434" s="324" t="s">
        <v>6249</v>
      </c>
      <c r="I6434" s="325">
        <v>5</v>
      </c>
      <c r="J6434" s="325">
        <v>0</v>
      </c>
      <c r="K6434" s="325">
        <v>5</v>
      </c>
      <c r="L6434" s="325">
        <v>21828.78</v>
      </c>
      <c r="M6434" s="325">
        <v>0</v>
      </c>
      <c r="N6434" s="324" t="s">
        <v>7279</v>
      </c>
    </row>
    <row r="6435" spans="2:14" ht="15" hidden="1" x14ac:dyDescent="0.25">
      <c r="B6435" s="326" t="s">
        <v>20633</v>
      </c>
      <c r="C6435" s="326" t="s">
        <v>1268</v>
      </c>
      <c r="D6435" s="326" t="s">
        <v>6521</v>
      </c>
      <c r="E6435" s="326" t="s">
        <v>9742</v>
      </c>
      <c r="F6435" s="326" t="s">
        <v>801</v>
      </c>
      <c r="G6435" s="326" t="s">
        <v>896</v>
      </c>
      <c r="H6435" s="326" t="s">
        <v>6249</v>
      </c>
      <c r="I6435" s="327">
        <v>25</v>
      </c>
      <c r="J6435" s="327">
        <v>0</v>
      </c>
      <c r="K6435" s="327">
        <v>25</v>
      </c>
      <c r="L6435" s="327">
        <v>67264.17</v>
      </c>
      <c r="M6435" s="327">
        <v>0</v>
      </c>
      <c r="N6435" s="326" t="s">
        <v>7279</v>
      </c>
    </row>
    <row r="6436" spans="2:14" ht="15" hidden="1" x14ac:dyDescent="0.25">
      <c r="B6436" s="324" t="s">
        <v>20634</v>
      </c>
      <c r="C6436" s="324" t="s">
        <v>1268</v>
      </c>
      <c r="D6436" s="324" t="s">
        <v>6521</v>
      </c>
      <c r="E6436" s="324" t="s">
        <v>9743</v>
      </c>
      <c r="F6436" s="324" t="s">
        <v>801</v>
      </c>
      <c r="G6436" s="324" t="s">
        <v>896</v>
      </c>
      <c r="H6436" s="324" t="s">
        <v>6249</v>
      </c>
      <c r="I6436" s="325">
        <v>41</v>
      </c>
      <c r="J6436" s="325">
        <v>0</v>
      </c>
      <c r="K6436" s="325">
        <v>41</v>
      </c>
      <c r="L6436" s="325">
        <v>327.94</v>
      </c>
      <c r="M6436" s="325">
        <v>0</v>
      </c>
      <c r="N6436" s="324" t="s">
        <v>7279</v>
      </c>
    </row>
    <row r="6437" spans="2:14" ht="15" hidden="1" x14ac:dyDescent="0.25">
      <c r="B6437" s="326" t="s">
        <v>20635</v>
      </c>
      <c r="C6437" s="326" t="s">
        <v>1268</v>
      </c>
      <c r="D6437" s="326" t="s">
        <v>6521</v>
      </c>
      <c r="E6437" s="326" t="s">
        <v>9744</v>
      </c>
      <c r="F6437" s="326" t="s">
        <v>801</v>
      </c>
      <c r="G6437" s="326" t="s">
        <v>896</v>
      </c>
      <c r="H6437" s="326" t="s">
        <v>6249</v>
      </c>
      <c r="I6437" s="327">
        <v>13</v>
      </c>
      <c r="J6437" s="327">
        <v>0</v>
      </c>
      <c r="K6437" s="327">
        <v>13</v>
      </c>
      <c r="L6437" s="327">
        <v>118.69</v>
      </c>
      <c r="M6437" s="327">
        <v>0</v>
      </c>
      <c r="N6437" s="326" t="s">
        <v>7279</v>
      </c>
    </row>
    <row r="6438" spans="2:14" ht="15" hidden="1" x14ac:dyDescent="0.25">
      <c r="B6438" s="324" t="s">
        <v>20636</v>
      </c>
      <c r="C6438" s="324" t="s">
        <v>1268</v>
      </c>
      <c r="D6438" s="324" t="s">
        <v>6521</v>
      </c>
      <c r="E6438" s="324" t="s">
        <v>9745</v>
      </c>
      <c r="F6438" s="324" t="s">
        <v>801</v>
      </c>
      <c r="G6438" s="324" t="s">
        <v>896</v>
      </c>
      <c r="H6438" s="324" t="s">
        <v>6249</v>
      </c>
      <c r="I6438" s="325">
        <v>5</v>
      </c>
      <c r="J6438" s="325">
        <v>0</v>
      </c>
      <c r="K6438" s="325">
        <v>5</v>
      </c>
      <c r="L6438" s="325">
        <v>21828.78</v>
      </c>
      <c r="M6438" s="325">
        <v>0</v>
      </c>
      <c r="N6438" s="324" t="s">
        <v>7279</v>
      </c>
    </row>
    <row r="6439" spans="2:14" ht="15" hidden="1" x14ac:dyDescent="0.25">
      <c r="B6439" s="326" t="s">
        <v>20637</v>
      </c>
      <c r="C6439" s="326" t="s">
        <v>1268</v>
      </c>
      <c r="D6439" s="326" t="s">
        <v>6521</v>
      </c>
      <c r="E6439" s="326" t="s">
        <v>9746</v>
      </c>
      <c r="F6439" s="326" t="s">
        <v>801</v>
      </c>
      <c r="G6439" s="326" t="s">
        <v>896</v>
      </c>
      <c r="H6439" s="326" t="s">
        <v>6249</v>
      </c>
      <c r="I6439" s="327">
        <v>0</v>
      </c>
      <c r="J6439" s="327">
        <v>0</v>
      </c>
      <c r="K6439" s="327">
        <v>0</v>
      </c>
      <c r="L6439" s="327">
        <v>0</v>
      </c>
      <c r="M6439" s="327">
        <v>0</v>
      </c>
      <c r="N6439" s="326" t="s">
        <v>7279</v>
      </c>
    </row>
    <row r="6440" spans="2:14" ht="15" hidden="1" x14ac:dyDescent="0.25">
      <c r="B6440" s="324" t="s">
        <v>20638</v>
      </c>
      <c r="C6440" s="324" t="s">
        <v>1268</v>
      </c>
      <c r="D6440" s="324" t="s">
        <v>6521</v>
      </c>
      <c r="E6440" s="324" t="s">
        <v>9547</v>
      </c>
      <c r="F6440" s="324" t="s">
        <v>2327</v>
      </c>
      <c r="G6440" s="324" t="s">
        <v>896</v>
      </c>
      <c r="H6440" s="324" t="s">
        <v>6249</v>
      </c>
      <c r="I6440" s="325">
        <v>0</v>
      </c>
      <c r="J6440" s="325">
        <v>0</v>
      </c>
      <c r="K6440" s="325">
        <v>0</v>
      </c>
      <c r="L6440" s="325">
        <v>0</v>
      </c>
      <c r="M6440" s="325">
        <v>0</v>
      </c>
      <c r="N6440" s="324" t="s">
        <v>7279</v>
      </c>
    </row>
    <row r="6441" spans="2:14" ht="15" hidden="1" x14ac:dyDescent="0.25">
      <c r="B6441" s="326" t="s">
        <v>20639</v>
      </c>
      <c r="C6441" s="326" t="s">
        <v>1268</v>
      </c>
      <c r="D6441" s="326" t="s">
        <v>6521</v>
      </c>
      <c r="E6441" s="326" t="s">
        <v>11347</v>
      </c>
      <c r="F6441" s="326" t="s">
        <v>801</v>
      </c>
      <c r="G6441" s="326" t="s">
        <v>896</v>
      </c>
      <c r="H6441" s="326" t="s">
        <v>6249</v>
      </c>
      <c r="I6441" s="327">
        <v>0</v>
      </c>
      <c r="J6441" s="327">
        <v>0</v>
      </c>
      <c r="K6441" s="327">
        <v>0</v>
      </c>
      <c r="L6441" s="327">
        <v>0</v>
      </c>
      <c r="M6441" s="327">
        <v>0</v>
      </c>
      <c r="N6441" s="326" t="s">
        <v>7279</v>
      </c>
    </row>
    <row r="6442" spans="2:14" ht="15" hidden="1" x14ac:dyDescent="0.25">
      <c r="B6442" s="324" t="s">
        <v>20640</v>
      </c>
      <c r="C6442" s="324" t="s">
        <v>1268</v>
      </c>
      <c r="D6442" s="324" t="s">
        <v>6521</v>
      </c>
      <c r="E6442" s="324" t="s">
        <v>9789</v>
      </c>
      <c r="F6442" s="324" t="s">
        <v>801</v>
      </c>
      <c r="G6442" s="324" t="s">
        <v>896</v>
      </c>
      <c r="H6442" s="324" t="s">
        <v>6249</v>
      </c>
      <c r="I6442" s="325">
        <v>0</v>
      </c>
      <c r="J6442" s="325">
        <v>0</v>
      </c>
      <c r="K6442" s="325">
        <v>0</v>
      </c>
      <c r="L6442" s="325">
        <v>0</v>
      </c>
      <c r="M6442" s="325">
        <v>0</v>
      </c>
      <c r="N6442" s="324" t="s">
        <v>7279</v>
      </c>
    </row>
    <row r="6443" spans="2:14" ht="15" hidden="1" x14ac:dyDescent="0.25">
      <c r="B6443" s="326" t="s">
        <v>20641</v>
      </c>
      <c r="C6443" s="326" t="s">
        <v>1268</v>
      </c>
      <c r="D6443" s="326" t="s">
        <v>6521</v>
      </c>
      <c r="E6443" s="326" t="s">
        <v>9790</v>
      </c>
      <c r="F6443" s="326" t="s">
        <v>801</v>
      </c>
      <c r="G6443" s="326" t="s">
        <v>896</v>
      </c>
      <c r="H6443" s="326" t="s">
        <v>6249</v>
      </c>
      <c r="I6443" s="327">
        <v>0</v>
      </c>
      <c r="J6443" s="327">
        <v>0</v>
      </c>
      <c r="K6443" s="327">
        <v>0</v>
      </c>
      <c r="L6443" s="327">
        <v>0</v>
      </c>
      <c r="M6443" s="327">
        <v>0</v>
      </c>
      <c r="N6443" s="326" t="s">
        <v>7279</v>
      </c>
    </row>
    <row r="6444" spans="2:14" ht="15" hidden="1" x14ac:dyDescent="0.25">
      <c r="B6444" s="324" t="s">
        <v>20642</v>
      </c>
      <c r="C6444" s="324" t="s">
        <v>1268</v>
      </c>
      <c r="D6444" s="324" t="s">
        <v>6521</v>
      </c>
      <c r="E6444" s="324" t="s">
        <v>6607</v>
      </c>
      <c r="F6444" s="324" t="s">
        <v>801</v>
      </c>
      <c r="G6444" s="324" t="s">
        <v>896</v>
      </c>
      <c r="H6444" s="324" t="s">
        <v>6249</v>
      </c>
      <c r="I6444" s="325">
        <v>0</v>
      </c>
      <c r="J6444" s="325">
        <v>0</v>
      </c>
      <c r="K6444" s="325">
        <v>0</v>
      </c>
      <c r="L6444" s="325">
        <v>0</v>
      </c>
      <c r="M6444" s="325">
        <v>0</v>
      </c>
      <c r="N6444" s="324" t="s">
        <v>7279</v>
      </c>
    </row>
    <row r="6445" spans="2:14" ht="15" hidden="1" x14ac:dyDescent="0.25">
      <c r="B6445" s="326" t="s">
        <v>20643</v>
      </c>
      <c r="C6445" s="326" t="s">
        <v>1268</v>
      </c>
      <c r="D6445" s="326" t="s">
        <v>6521</v>
      </c>
      <c r="E6445" s="326" t="s">
        <v>9928</v>
      </c>
      <c r="F6445" s="326" t="s">
        <v>801</v>
      </c>
      <c r="G6445" s="326" t="s">
        <v>896</v>
      </c>
      <c r="H6445" s="326" t="s">
        <v>6249</v>
      </c>
      <c r="I6445" s="327">
        <v>0</v>
      </c>
      <c r="J6445" s="327">
        <v>0</v>
      </c>
      <c r="K6445" s="327">
        <v>0</v>
      </c>
      <c r="L6445" s="327">
        <v>0</v>
      </c>
      <c r="M6445" s="327">
        <v>0</v>
      </c>
      <c r="N6445" s="326" t="s">
        <v>7279</v>
      </c>
    </row>
    <row r="6446" spans="2:14" ht="15" hidden="1" x14ac:dyDescent="0.25">
      <c r="B6446" s="324" t="s">
        <v>20644</v>
      </c>
      <c r="C6446" s="324" t="s">
        <v>1268</v>
      </c>
      <c r="D6446" s="324" t="s">
        <v>6521</v>
      </c>
      <c r="E6446" s="324" t="s">
        <v>9929</v>
      </c>
      <c r="F6446" s="324" t="s">
        <v>801</v>
      </c>
      <c r="G6446" s="324" t="s">
        <v>896</v>
      </c>
      <c r="H6446" s="324" t="s">
        <v>6249</v>
      </c>
      <c r="I6446" s="325">
        <v>0</v>
      </c>
      <c r="J6446" s="325">
        <v>0</v>
      </c>
      <c r="K6446" s="325">
        <v>0</v>
      </c>
      <c r="L6446" s="325">
        <v>0</v>
      </c>
      <c r="M6446" s="325">
        <v>0</v>
      </c>
      <c r="N6446" s="324" t="s">
        <v>7279</v>
      </c>
    </row>
    <row r="6447" spans="2:14" ht="15" hidden="1" x14ac:dyDescent="0.25">
      <c r="B6447" s="326" t="s">
        <v>20645</v>
      </c>
      <c r="C6447" s="326" t="s">
        <v>1268</v>
      </c>
      <c r="D6447" s="326" t="s">
        <v>6521</v>
      </c>
      <c r="E6447" s="326" t="s">
        <v>12943</v>
      </c>
      <c r="F6447" s="326" t="s">
        <v>801</v>
      </c>
      <c r="G6447" s="326" t="s">
        <v>896</v>
      </c>
      <c r="H6447" s="326" t="s">
        <v>6249</v>
      </c>
      <c r="I6447" s="327">
        <v>0</v>
      </c>
      <c r="J6447" s="327">
        <v>0</v>
      </c>
      <c r="K6447" s="327">
        <v>0</v>
      </c>
      <c r="L6447" s="327">
        <v>0</v>
      </c>
      <c r="M6447" s="327">
        <v>0</v>
      </c>
      <c r="N6447" s="326" t="s">
        <v>7279</v>
      </c>
    </row>
    <row r="6448" spans="2:14" ht="15" hidden="1" x14ac:dyDescent="0.25">
      <c r="B6448" s="324" t="s">
        <v>20646</v>
      </c>
      <c r="C6448" s="324" t="s">
        <v>1268</v>
      </c>
      <c r="D6448" s="324" t="s">
        <v>6521</v>
      </c>
      <c r="E6448" s="324" t="s">
        <v>12944</v>
      </c>
      <c r="F6448" s="324" t="s">
        <v>2327</v>
      </c>
      <c r="G6448" s="324" t="s">
        <v>896</v>
      </c>
      <c r="H6448" s="324" t="s">
        <v>6249</v>
      </c>
      <c r="I6448" s="325">
        <v>0</v>
      </c>
      <c r="J6448" s="325">
        <v>0</v>
      </c>
      <c r="K6448" s="325">
        <v>0</v>
      </c>
      <c r="L6448" s="325">
        <v>0</v>
      </c>
      <c r="M6448" s="325">
        <v>0</v>
      </c>
      <c r="N6448" s="324" t="s">
        <v>7279</v>
      </c>
    </row>
    <row r="6449" spans="2:14" ht="15" hidden="1" x14ac:dyDescent="0.25">
      <c r="B6449" s="326" t="s">
        <v>20647</v>
      </c>
      <c r="C6449" s="326" t="s">
        <v>1268</v>
      </c>
      <c r="D6449" s="326" t="s">
        <v>6521</v>
      </c>
      <c r="E6449" s="326" t="s">
        <v>13454</v>
      </c>
      <c r="F6449" s="326" t="s">
        <v>2327</v>
      </c>
      <c r="G6449" s="326" t="s">
        <v>896</v>
      </c>
      <c r="H6449" s="326" t="s">
        <v>6249</v>
      </c>
      <c r="I6449" s="327">
        <v>0</v>
      </c>
      <c r="J6449" s="327">
        <v>0</v>
      </c>
      <c r="K6449" s="327">
        <v>0</v>
      </c>
      <c r="L6449" s="327">
        <v>0</v>
      </c>
      <c r="M6449" s="327">
        <v>0</v>
      </c>
      <c r="N6449" s="326" t="s">
        <v>7279</v>
      </c>
    </row>
    <row r="6450" spans="2:14" ht="15" hidden="1" x14ac:dyDescent="0.25">
      <c r="B6450" s="324" t="s">
        <v>20648</v>
      </c>
      <c r="C6450" s="324" t="s">
        <v>1268</v>
      </c>
      <c r="D6450" s="324" t="s">
        <v>6521</v>
      </c>
      <c r="E6450" s="324" t="s">
        <v>12945</v>
      </c>
      <c r="F6450" s="324" t="s">
        <v>801</v>
      </c>
      <c r="G6450" s="324" t="s">
        <v>896</v>
      </c>
      <c r="H6450" s="324" t="s">
        <v>6249</v>
      </c>
      <c r="I6450" s="325">
        <v>0</v>
      </c>
      <c r="J6450" s="325">
        <v>0</v>
      </c>
      <c r="K6450" s="325">
        <v>0</v>
      </c>
      <c r="L6450" s="325">
        <v>0</v>
      </c>
      <c r="M6450" s="325">
        <v>0</v>
      </c>
      <c r="N6450" s="324" t="s">
        <v>7279</v>
      </c>
    </row>
    <row r="6451" spans="2:14" ht="15" hidden="1" x14ac:dyDescent="0.25">
      <c r="B6451" s="326" t="s">
        <v>20649</v>
      </c>
      <c r="C6451" s="326" t="s">
        <v>1268</v>
      </c>
      <c r="D6451" s="326" t="s">
        <v>6521</v>
      </c>
      <c r="E6451" s="326" t="s">
        <v>12946</v>
      </c>
      <c r="F6451" s="326" t="s">
        <v>801</v>
      </c>
      <c r="G6451" s="326" t="s">
        <v>896</v>
      </c>
      <c r="H6451" s="326" t="s">
        <v>6249</v>
      </c>
      <c r="I6451" s="327">
        <v>0</v>
      </c>
      <c r="J6451" s="327">
        <v>0</v>
      </c>
      <c r="K6451" s="327">
        <v>0</v>
      </c>
      <c r="L6451" s="327">
        <v>0</v>
      </c>
      <c r="M6451" s="327">
        <v>0</v>
      </c>
      <c r="N6451" s="326" t="s">
        <v>7279</v>
      </c>
    </row>
    <row r="6452" spans="2:14" ht="15" hidden="1" x14ac:dyDescent="0.25">
      <c r="B6452" s="324" t="s">
        <v>20650</v>
      </c>
      <c r="C6452" s="324" t="s">
        <v>1268</v>
      </c>
      <c r="D6452" s="324" t="s">
        <v>6521</v>
      </c>
      <c r="E6452" s="324" t="s">
        <v>13474</v>
      </c>
      <c r="F6452" s="324" t="s">
        <v>2327</v>
      </c>
      <c r="G6452" s="324" t="s">
        <v>896</v>
      </c>
      <c r="H6452" s="324" t="s">
        <v>6249</v>
      </c>
      <c r="I6452" s="325">
        <v>0</v>
      </c>
      <c r="J6452" s="325">
        <v>0</v>
      </c>
      <c r="K6452" s="325">
        <v>0</v>
      </c>
      <c r="L6452" s="325">
        <v>0</v>
      </c>
      <c r="M6452" s="325">
        <v>0</v>
      </c>
      <c r="N6452" s="324" t="s">
        <v>7279</v>
      </c>
    </row>
    <row r="6453" spans="2:14" ht="15" hidden="1" x14ac:dyDescent="0.25">
      <c r="B6453" s="326" t="s">
        <v>20651</v>
      </c>
      <c r="C6453" s="326" t="s">
        <v>1268</v>
      </c>
      <c r="D6453" s="326" t="s">
        <v>6521</v>
      </c>
      <c r="E6453" s="326" t="s">
        <v>12947</v>
      </c>
      <c r="F6453" s="326" t="s">
        <v>801</v>
      </c>
      <c r="G6453" s="326" t="s">
        <v>896</v>
      </c>
      <c r="H6453" s="326" t="s">
        <v>6249</v>
      </c>
      <c r="I6453" s="327">
        <v>0</v>
      </c>
      <c r="J6453" s="327">
        <v>0</v>
      </c>
      <c r="K6453" s="327">
        <v>0</v>
      </c>
      <c r="L6453" s="327">
        <v>0</v>
      </c>
      <c r="M6453" s="327">
        <v>0</v>
      </c>
      <c r="N6453" s="326" t="s">
        <v>7279</v>
      </c>
    </row>
    <row r="6454" spans="2:14" ht="15" hidden="1" x14ac:dyDescent="0.25">
      <c r="B6454" s="324" t="s">
        <v>20652</v>
      </c>
      <c r="C6454" s="324" t="s">
        <v>1268</v>
      </c>
      <c r="D6454" s="324" t="s">
        <v>6521</v>
      </c>
      <c r="E6454" s="324" t="s">
        <v>12948</v>
      </c>
      <c r="F6454" s="324" t="s">
        <v>801</v>
      </c>
      <c r="G6454" s="324" t="s">
        <v>896</v>
      </c>
      <c r="H6454" s="324" t="s">
        <v>6249</v>
      </c>
      <c r="I6454" s="325">
        <v>0</v>
      </c>
      <c r="J6454" s="325">
        <v>0</v>
      </c>
      <c r="K6454" s="325">
        <v>0</v>
      </c>
      <c r="L6454" s="325">
        <v>0</v>
      </c>
      <c r="M6454" s="325">
        <v>0</v>
      </c>
      <c r="N6454" s="324" t="s">
        <v>7279</v>
      </c>
    </row>
    <row r="6455" spans="2:14" ht="15" hidden="1" x14ac:dyDescent="0.25">
      <c r="B6455" s="326" t="s">
        <v>20653</v>
      </c>
      <c r="C6455" s="326" t="s">
        <v>1268</v>
      </c>
      <c r="D6455" s="326" t="s">
        <v>6521</v>
      </c>
      <c r="E6455" s="326" t="s">
        <v>12949</v>
      </c>
      <c r="F6455" s="326" t="s">
        <v>801</v>
      </c>
      <c r="G6455" s="326" t="s">
        <v>896</v>
      </c>
      <c r="H6455" s="326" t="s">
        <v>6249</v>
      </c>
      <c r="I6455" s="327">
        <v>0</v>
      </c>
      <c r="J6455" s="327">
        <v>0</v>
      </c>
      <c r="K6455" s="327">
        <v>0</v>
      </c>
      <c r="L6455" s="327">
        <v>0</v>
      </c>
      <c r="M6455" s="327">
        <v>0</v>
      </c>
      <c r="N6455" s="326" t="s">
        <v>7279</v>
      </c>
    </row>
    <row r="6456" spans="2:14" ht="15" hidden="1" x14ac:dyDescent="0.25">
      <c r="B6456" s="324" t="s">
        <v>20654</v>
      </c>
      <c r="C6456" s="324" t="s">
        <v>1268</v>
      </c>
      <c r="D6456" s="324" t="s">
        <v>6521</v>
      </c>
      <c r="E6456" s="324" t="s">
        <v>12950</v>
      </c>
      <c r="F6456" s="324" t="s">
        <v>2327</v>
      </c>
      <c r="G6456" s="324" t="s">
        <v>896</v>
      </c>
      <c r="H6456" s="324" t="s">
        <v>6249</v>
      </c>
      <c r="I6456" s="325">
        <v>0</v>
      </c>
      <c r="J6456" s="325">
        <v>0</v>
      </c>
      <c r="K6456" s="325">
        <v>0</v>
      </c>
      <c r="L6456" s="325">
        <v>0</v>
      </c>
      <c r="M6456" s="325">
        <v>0</v>
      </c>
      <c r="N6456" s="324" t="s">
        <v>7279</v>
      </c>
    </row>
    <row r="6457" spans="2:14" ht="15" hidden="1" x14ac:dyDescent="0.25">
      <c r="B6457" s="326" t="s">
        <v>20655</v>
      </c>
      <c r="C6457" s="326" t="s">
        <v>1268</v>
      </c>
      <c r="D6457" s="326" t="s">
        <v>6521</v>
      </c>
      <c r="E6457" s="326" t="s">
        <v>13500</v>
      </c>
      <c r="F6457" s="326" t="s">
        <v>801</v>
      </c>
      <c r="G6457" s="326" t="s">
        <v>896</v>
      </c>
      <c r="H6457" s="326" t="s">
        <v>6249</v>
      </c>
      <c r="I6457" s="327">
        <v>0</v>
      </c>
      <c r="J6457" s="327">
        <v>0</v>
      </c>
      <c r="K6457" s="327">
        <v>0</v>
      </c>
      <c r="L6457" s="327">
        <v>0</v>
      </c>
      <c r="M6457" s="327">
        <v>0</v>
      </c>
      <c r="N6457" s="326" t="s">
        <v>7279</v>
      </c>
    </row>
    <row r="6458" spans="2:14" ht="15" hidden="1" x14ac:dyDescent="0.25">
      <c r="B6458" s="324" t="s">
        <v>20656</v>
      </c>
      <c r="C6458" s="324" t="s">
        <v>1268</v>
      </c>
      <c r="D6458" s="324" t="s">
        <v>6521</v>
      </c>
      <c r="E6458" s="324" t="s">
        <v>20657</v>
      </c>
      <c r="F6458" s="324" t="s">
        <v>801</v>
      </c>
      <c r="G6458" s="324" t="s">
        <v>896</v>
      </c>
      <c r="H6458" s="324" t="s">
        <v>6249</v>
      </c>
      <c r="I6458" s="325">
        <v>0</v>
      </c>
      <c r="J6458" s="325">
        <v>0</v>
      </c>
      <c r="K6458" s="325">
        <v>0</v>
      </c>
      <c r="L6458" s="325">
        <v>0</v>
      </c>
      <c r="M6458" s="325">
        <v>0</v>
      </c>
      <c r="N6458" s="324" t="s">
        <v>7279</v>
      </c>
    </row>
    <row r="6459" spans="2:14" ht="15" hidden="1" x14ac:dyDescent="0.25">
      <c r="B6459" s="326" t="s">
        <v>20658</v>
      </c>
      <c r="C6459" s="326" t="s">
        <v>1268</v>
      </c>
      <c r="D6459" s="326" t="s">
        <v>6521</v>
      </c>
      <c r="E6459" s="326" t="s">
        <v>20659</v>
      </c>
      <c r="F6459" s="326" t="s">
        <v>801</v>
      </c>
      <c r="G6459" s="326" t="s">
        <v>896</v>
      </c>
      <c r="H6459" s="326" t="s">
        <v>6249</v>
      </c>
      <c r="I6459" s="327">
        <v>0</v>
      </c>
      <c r="J6459" s="327">
        <v>0</v>
      </c>
      <c r="K6459" s="327">
        <v>0</v>
      </c>
      <c r="L6459" s="327">
        <v>0</v>
      </c>
      <c r="M6459" s="327">
        <v>0</v>
      </c>
      <c r="N6459" s="326" t="s">
        <v>7279</v>
      </c>
    </row>
    <row r="6460" spans="2:14" ht="15" hidden="1" x14ac:dyDescent="0.25">
      <c r="B6460" s="324" t="s">
        <v>20660</v>
      </c>
      <c r="C6460" s="324" t="s">
        <v>1268</v>
      </c>
      <c r="D6460" s="324" t="s">
        <v>6521</v>
      </c>
      <c r="E6460" s="324" t="s">
        <v>20661</v>
      </c>
      <c r="F6460" s="324" t="s">
        <v>2443</v>
      </c>
      <c r="G6460" s="324" t="s">
        <v>896</v>
      </c>
      <c r="H6460" s="324" t="s">
        <v>6249</v>
      </c>
      <c r="I6460" s="325">
        <v>0</v>
      </c>
      <c r="J6460" s="325">
        <v>0</v>
      </c>
      <c r="K6460" s="325">
        <v>0</v>
      </c>
      <c r="L6460" s="325">
        <v>0</v>
      </c>
      <c r="M6460" s="325">
        <v>0</v>
      </c>
      <c r="N6460" s="324" t="s">
        <v>7279</v>
      </c>
    </row>
    <row r="6461" spans="2:14" ht="15" hidden="1" x14ac:dyDescent="0.25">
      <c r="B6461" s="326" t="s">
        <v>20662</v>
      </c>
      <c r="C6461" s="326" t="s">
        <v>1268</v>
      </c>
      <c r="D6461" s="326" t="s">
        <v>6521</v>
      </c>
      <c r="E6461" s="326" t="s">
        <v>8159</v>
      </c>
      <c r="F6461" s="326" t="s">
        <v>8160</v>
      </c>
      <c r="G6461" s="326" t="s">
        <v>896</v>
      </c>
      <c r="H6461" s="326" t="s">
        <v>6249</v>
      </c>
      <c r="I6461" s="327">
        <v>0</v>
      </c>
      <c r="J6461" s="327">
        <v>0</v>
      </c>
      <c r="K6461" s="327">
        <v>0</v>
      </c>
      <c r="L6461" s="327">
        <v>0</v>
      </c>
      <c r="M6461" s="327">
        <v>0</v>
      </c>
      <c r="N6461" s="326" t="s">
        <v>7279</v>
      </c>
    </row>
    <row r="6462" spans="2:14" ht="15" hidden="1" x14ac:dyDescent="0.25">
      <c r="B6462" s="324" t="s">
        <v>20663</v>
      </c>
      <c r="C6462" s="324" t="s">
        <v>1268</v>
      </c>
      <c r="D6462" s="324" t="s">
        <v>6521</v>
      </c>
      <c r="E6462" s="324" t="s">
        <v>20664</v>
      </c>
      <c r="F6462" s="324" t="s">
        <v>801</v>
      </c>
      <c r="G6462" s="324" t="s">
        <v>896</v>
      </c>
      <c r="H6462" s="324" t="s">
        <v>6249</v>
      </c>
      <c r="I6462" s="325">
        <v>0</v>
      </c>
      <c r="J6462" s="325">
        <v>0</v>
      </c>
      <c r="K6462" s="325">
        <v>0</v>
      </c>
      <c r="L6462" s="325">
        <v>0</v>
      </c>
      <c r="M6462" s="325">
        <v>0</v>
      </c>
      <c r="N6462" s="324" t="s">
        <v>7279</v>
      </c>
    </row>
    <row r="6463" spans="2:14" ht="15" hidden="1" x14ac:dyDescent="0.25">
      <c r="B6463" s="326" t="s">
        <v>22007</v>
      </c>
      <c r="C6463" s="326" t="s">
        <v>1268</v>
      </c>
      <c r="D6463" s="326" t="s">
        <v>6521</v>
      </c>
      <c r="E6463" s="326" t="s">
        <v>22008</v>
      </c>
      <c r="F6463" s="326" t="s">
        <v>801</v>
      </c>
      <c r="G6463" s="326" t="s">
        <v>896</v>
      </c>
      <c r="H6463" s="326" t="s">
        <v>6249</v>
      </c>
      <c r="I6463" s="327">
        <v>0</v>
      </c>
      <c r="J6463" s="327">
        <v>0</v>
      </c>
      <c r="K6463" s="327">
        <v>0</v>
      </c>
      <c r="L6463" s="327">
        <v>0</v>
      </c>
      <c r="M6463" s="327">
        <v>0</v>
      </c>
      <c r="N6463" s="326" t="s">
        <v>7279</v>
      </c>
    </row>
    <row r="6464" spans="2:14" ht="15" hidden="1" x14ac:dyDescent="0.25">
      <c r="B6464" s="324" t="s">
        <v>20665</v>
      </c>
      <c r="C6464" s="324" t="s">
        <v>1268</v>
      </c>
      <c r="D6464" s="324" t="s">
        <v>6521</v>
      </c>
      <c r="E6464" s="324" t="s">
        <v>20666</v>
      </c>
      <c r="F6464" s="324" t="s">
        <v>801</v>
      </c>
      <c r="G6464" s="324" t="s">
        <v>896</v>
      </c>
      <c r="H6464" s="324" t="s">
        <v>6249</v>
      </c>
      <c r="I6464" s="325">
        <v>0</v>
      </c>
      <c r="J6464" s="325">
        <v>0</v>
      </c>
      <c r="K6464" s="325">
        <v>0</v>
      </c>
      <c r="L6464" s="325">
        <v>0</v>
      </c>
      <c r="M6464" s="325">
        <v>0</v>
      </c>
      <c r="N6464" s="324" t="s">
        <v>7279</v>
      </c>
    </row>
    <row r="6465" spans="2:14" ht="15" hidden="1" x14ac:dyDescent="0.25">
      <c r="B6465" s="326" t="s">
        <v>20667</v>
      </c>
      <c r="C6465" s="326" t="s">
        <v>1268</v>
      </c>
      <c r="D6465" s="326" t="s">
        <v>6521</v>
      </c>
      <c r="E6465" s="326" t="s">
        <v>20668</v>
      </c>
      <c r="F6465" s="326" t="s">
        <v>801</v>
      </c>
      <c r="G6465" s="326" t="s">
        <v>896</v>
      </c>
      <c r="H6465" s="326" t="s">
        <v>6249</v>
      </c>
      <c r="I6465" s="327">
        <v>0</v>
      </c>
      <c r="J6465" s="327">
        <v>0</v>
      </c>
      <c r="K6465" s="327">
        <v>0</v>
      </c>
      <c r="L6465" s="327">
        <v>0</v>
      </c>
      <c r="M6465" s="327">
        <v>0</v>
      </c>
      <c r="N6465" s="326" t="s">
        <v>7279</v>
      </c>
    </row>
    <row r="6466" spans="2:14" ht="15" hidden="1" x14ac:dyDescent="0.25">
      <c r="B6466" s="324" t="s">
        <v>20669</v>
      </c>
      <c r="C6466" s="324" t="s">
        <v>1268</v>
      </c>
      <c r="D6466" s="324" t="s">
        <v>6521</v>
      </c>
      <c r="E6466" s="324" t="s">
        <v>20670</v>
      </c>
      <c r="F6466" s="324" t="s">
        <v>801</v>
      </c>
      <c r="G6466" s="324" t="s">
        <v>896</v>
      </c>
      <c r="H6466" s="324" t="s">
        <v>6249</v>
      </c>
      <c r="I6466" s="325">
        <v>0</v>
      </c>
      <c r="J6466" s="325">
        <v>0</v>
      </c>
      <c r="K6466" s="325">
        <v>0</v>
      </c>
      <c r="L6466" s="325">
        <v>0</v>
      </c>
      <c r="M6466" s="325">
        <v>0</v>
      </c>
      <c r="N6466" s="324" t="s">
        <v>7279</v>
      </c>
    </row>
    <row r="6467" spans="2:14" ht="15" hidden="1" x14ac:dyDescent="0.25">
      <c r="B6467" s="326" t="s">
        <v>20671</v>
      </c>
      <c r="C6467" s="326" t="s">
        <v>1268</v>
      </c>
      <c r="D6467" s="326" t="s">
        <v>6521</v>
      </c>
      <c r="E6467" s="326" t="s">
        <v>20672</v>
      </c>
      <c r="F6467" s="326" t="s">
        <v>2327</v>
      </c>
      <c r="G6467" s="326" t="s">
        <v>896</v>
      </c>
      <c r="H6467" s="326" t="s">
        <v>6249</v>
      </c>
      <c r="I6467" s="327">
        <v>0</v>
      </c>
      <c r="J6467" s="327">
        <v>0</v>
      </c>
      <c r="K6467" s="327">
        <v>0</v>
      </c>
      <c r="L6467" s="327">
        <v>0</v>
      </c>
      <c r="M6467" s="327">
        <v>0</v>
      </c>
      <c r="N6467" s="326" t="s">
        <v>7279</v>
      </c>
    </row>
    <row r="6468" spans="2:14" ht="15" hidden="1" x14ac:dyDescent="0.25">
      <c r="B6468" s="324" t="s">
        <v>20673</v>
      </c>
      <c r="C6468" s="324" t="s">
        <v>1268</v>
      </c>
      <c r="D6468" s="324" t="s">
        <v>6521</v>
      </c>
      <c r="E6468" s="324" t="s">
        <v>20674</v>
      </c>
      <c r="F6468" s="324" t="s">
        <v>801</v>
      </c>
      <c r="G6468" s="324" t="s">
        <v>896</v>
      </c>
      <c r="H6468" s="324" t="s">
        <v>6249</v>
      </c>
      <c r="I6468" s="325">
        <v>0</v>
      </c>
      <c r="J6468" s="325">
        <v>0</v>
      </c>
      <c r="K6468" s="325">
        <v>0</v>
      </c>
      <c r="L6468" s="325">
        <v>0</v>
      </c>
      <c r="M6468" s="325">
        <v>0</v>
      </c>
      <c r="N6468" s="324" t="s">
        <v>7279</v>
      </c>
    </row>
    <row r="6469" spans="2:14" ht="15" hidden="1" x14ac:dyDescent="0.25">
      <c r="B6469" s="326" t="s">
        <v>20675</v>
      </c>
      <c r="C6469" s="326" t="s">
        <v>1268</v>
      </c>
      <c r="D6469" s="326" t="s">
        <v>6521</v>
      </c>
      <c r="E6469" s="326" t="s">
        <v>20676</v>
      </c>
      <c r="F6469" s="326" t="s">
        <v>2414</v>
      </c>
      <c r="G6469" s="326" t="s">
        <v>896</v>
      </c>
      <c r="H6469" s="326" t="s">
        <v>6249</v>
      </c>
      <c r="I6469" s="327">
        <v>0</v>
      </c>
      <c r="J6469" s="327">
        <v>0</v>
      </c>
      <c r="K6469" s="327">
        <v>0</v>
      </c>
      <c r="L6469" s="327">
        <v>0</v>
      </c>
      <c r="M6469" s="327">
        <v>0</v>
      </c>
      <c r="N6469" s="326" t="s">
        <v>7279</v>
      </c>
    </row>
    <row r="6470" spans="2:14" ht="15" hidden="1" x14ac:dyDescent="0.25">
      <c r="B6470" s="324" t="s">
        <v>20677</v>
      </c>
      <c r="C6470" s="324" t="s">
        <v>1268</v>
      </c>
      <c r="D6470" s="324" t="s">
        <v>6521</v>
      </c>
      <c r="E6470" s="324" t="s">
        <v>6628</v>
      </c>
      <c r="F6470" s="324" t="s">
        <v>1226</v>
      </c>
      <c r="G6470" s="324" t="s">
        <v>896</v>
      </c>
      <c r="H6470" s="324" t="s">
        <v>6249</v>
      </c>
      <c r="I6470" s="325">
        <v>0</v>
      </c>
      <c r="J6470" s="325">
        <v>0</v>
      </c>
      <c r="K6470" s="325">
        <v>0</v>
      </c>
      <c r="L6470" s="325">
        <v>0</v>
      </c>
      <c r="M6470" s="325">
        <v>0</v>
      </c>
      <c r="N6470" s="324" t="s">
        <v>7279</v>
      </c>
    </row>
    <row r="6471" spans="2:14" ht="15" hidden="1" x14ac:dyDescent="0.25">
      <c r="B6471" s="326" t="s">
        <v>20678</v>
      </c>
      <c r="C6471" s="326" t="s">
        <v>1268</v>
      </c>
      <c r="D6471" s="326" t="s">
        <v>6521</v>
      </c>
      <c r="E6471" s="326" t="s">
        <v>20679</v>
      </c>
      <c r="F6471" s="326" t="s">
        <v>2327</v>
      </c>
      <c r="G6471" s="326" t="s">
        <v>896</v>
      </c>
      <c r="H6471" s="326" t="s">
        <v>6249</v>
      </c>
      <c r="I6471" s="327">
        <v>0</v>
      </c>
      <c r="J6471" s="327">
        <v>0</v>
      </c>
      <c r="K6471" s="327">
        <v>0</v>
      </c>
      <c r="L6471" s="327">
        <v>0</v>
      </c>
      <c r="M6471" s="327">
        <v>0</v>
      </c>
      <c r="N6471" s="326" t="s">
        <v>7279</v>
      </c>
    </row>
    <row r="6472" spans="2:14" ht="15" hidden="1" x14ac:dyDescent="0.25">
      <c r="B6472" s="324" t="s">
        <v>20680</v>
      </c>
      <c r="C6472" s="324" t="s">
        <v>1268</v>
      </c>
      <c r="D6472" s="324" t="s">
        <v>6521</v>
      </c>
      <c r="E6472" s="324" t="s">
        <v>20681</v>
      </c>
      <c r="F6472" s="324" t="s">
        <v>2327</v>
      </c>
      <c r="G6472" s="324" t="s">
        <v>896</v>
      </c>
      <c r="H6472" s="324" t="s">
        <v>6249</v>
      </c>
      <c r="I6472" s="325">
        <v>0</v>
      </c>
      <c r="J6472" s="325">
        <v>0</v>
      </c>
      <c r="K6472" s="325">
        <v>0</v>
      </c>
      <c r="L6472" s="325">
        <v>0</v>
      </c>
      <c r="M6472" s="325">
        <v>0</v>
      </c>
      <c r="N6472" s="324" t="s">
        <v>7279</v>
      </c>
    </row>
    <row r="6473" spans="2:14" ht="15" hidden="1" x14ac:dyDescent="0.25">
      <c r="B6473" s="326" t="s">
        <v>20682</v>
      </c>
      <c r="C6473" s="326" t="s">
        <v>1268</v>
      </c>
      <c r="D6473" s="326" t="s">
        <v>6521</v>
      </c>
      <c r="E6473" s="326" t="s">
        <v>20683</v>
      </c>
      <c r="F6473" s="326" t="s">
        <v>801</v>
      </c>
      <c r="G6473" s="326" t="s">
        <v>896</v>
      </c>
      <c r="H6473" s="326" t="s">
        <v>6249</v>
      </c>
      <c r="I6473" s="327">
        <v>0</v>
      </c>
      <c r="J6473" s="327">
        <v>0</v>
      </c>
      <c r="K6473" s="327">
        <v>0</v>
      </c>
      <c r="L6473" s="327">
        <v>0</v>
      </c>
      <c r="M6473" s="327">
        <v>0</v>
      </c>
      <c r="N6473" s="326" t="s">
        <v>7279</v>
      </c>
    </row>
    <row r="6474" spans="2:14" ht="15" hidden="1" x14ac:dyDescent="0.25">
      <c r="B6474" s="324" t="s">
        <v>20684</v>
      </c>
      <c r="C6474" s="324" t="s">
        <v>1268</v>
      </c>
      <c r="D6474" s="324" t="s">
        <v>6521</v>
      </c>
      <c r="E6474" s="324" t="s">
        <v>20685</v>
      </c>
      <c r="F6474" s="324" t="s">
        <v>2327</v>
      </c>
      <c r="G6474" s="324" t="s">
        <v>896</v>
      </c>
      <c r="H6474" s="324" t="s">
        <v>6249</v>
      </c>
      <c r="I6474" s="325">
        <v>0</v>
      </c>
      <c r="J6474" s="325">
        <v>0</v>
      </c>
      <c r="K6474" s="325">
        <v>0</v>
      </c>
      <c r="L6474" s="325">
        <v>0</v>
      </c>
      <c r="M6474" s="325">
        <v>0</v>
      </c>
      <c r="N6474" s="324" t="s">
        <v>7279</v>
      </c>
    </row>
    <row r="6475" spans="2:14" ht="15" hidden="1" x14ac:dyDescent="0.25">
      <c r="B6475" s="326" t="s">
        <v>20686</v>
      </c>
      <c r="C6475" s="326" t="s">
        <v>1268</v>
      </c>
      <c r="D6475" s="326" t="s">
        <v>6521</v>
      </c>
      <c r="E6475" s="326" t="s">
        <v>20687</v>
      </c>
      <c r="F6475" s="326" t="s">
        <v>801</v>
      </c>
      <c r="G6475" s="326" t="s">
        <v>896</v>
      </c>
      <c r="H6475" s="326" t="s">
        <v>6249</v>
      </c>
      <c r="I6475" s="327">
        <v>0</v>
      </c>
      <c r="J6475" s="327">
        <v>0</v>
      </c>
      <c r="K6475" s="327">
        <v>0</v>
      </c>
      <c r="L6475" s="327">
        <v>0</v>
      </c>
      <c r="M6475" s="327">
        <v>0</v>
      </c>
      <c r="N6475" s="326" t="s">
        <v>7279</v>
      </c>
    </row>
    <row r="6476" spans="2:14" ht="15" hidden="1" x14ac:dyDescent="0.25">
      <c r="B6476" s="324" t="s">
        <v>20688</v>
      </c>
      <c r="C6476" s="324" t="s">
        <v>1268</v>
      </c>
      <c r="D6476" s="324" t="s">
        <v>6521</v>
      </c>
      <c r="E6476" s="324" t="s">
        <v>5334</v>
      </c>
      <c r="F6476" s="324" t="s">
        <v>1226</v>
      </c>
      <c r="G6476" s="324" t="s">
        <v>896</v>
      </c>
      <c r="H6476" s="324" t="s">
        <v>6249</v>
      </c>
      <c r="I6476" s="325">
        <v>0</v>
      </c>
      <c r="J6476" s="325">
        <v>0</v>
      </c>
      <c r="K6476" s="325">
        <v>0</v>
      </c>
      <c r="L6476" s="325">
        <v>0</v>
      </c>
      <c r="M6476" s="325">
        <v>0</v>
      </c>
      <c r="N6476" s="324" t="s">
        <v>7279</v>
      </c>
    </row>
    <row r="6477" spans="2:14" ht="15" hidden="1" x14ac:dyDescent="0.25">
      <c r="B6477" s="326" t="s">
        <v>20689</v>
      </c>
      <c r="C6477" s="326" t="s">
        <v>1268</v>
      </c>
      <c r="D6477" s="326" t="s">
        <v>6521</v>
      </c>
      <c r="E6477" s="326" t="s">
        <v>15973</v>
      </c>
      <c r="F6477" s="326" t="s">
        <v>801</v>
      </c>
      <c r="G6477" s="326" t="s">
        <v>896</v>
      </c>
      <c r="H6477" s="326" t="s">
        <v>6249</v>
      </c>
      <c r="I6477" s="327">
        <v>0</v>
      </c>
      <c r="J6477" s="327">
        <v>0</v>
      </c>
      <c r="K6477" s="327">
        <v>0</v>
      </c>
      <c r="L6477" s="327">
        <v>0</v>
      </c>
      <c r="M6477" s="327">
        <v>0</v>
      </c>
      <c r="N6477" s="326" t="s">
        <v>7279</v>
      </c>
    </row>
    <row r="6478" spans="2:14" ht="15" hidden="1" x14ac:dyDescent="0.25">
      <c r="B6478" s="324" t="s">
        <v>20690</v>
      </c>
      <c r="C6478" s="324" t="s">
        <v>1268</v>
      </c>
      <c r="D6478" s="324" t="s">
        <v>6521</v>
      </c>
      <c r="E6478" s="324" t="s">
        <v>15983</v>
      </c>
      <c r="F6478" s="324" t="s">
        <v>801</v>
      </c>
      <c r="G6478" s="324" t="s">
        <v>896</v>
      </c>
      <c r="H6478" s="324" t="s">
        <v>6249</v>
      </c>
      <c r="I6478" s="325">
        <v>0</v>
      </c>
      <c r="J6478" s="325">
        <v>0</v>
      </c>
      <c r="K6478" s="325">
        <v>0</v>
      </c>
      <c r="L6478" s="325">
        <v>0</v>
      </c>
      <c r="M6478" s="325">
        <v>0</v>
      </c>
      <c r="N6478" s="324" t="s">
        <v>7279</v>
      </c>
    </row>
    <row r="6479" spans="2:14" ht="15" hidden="1" x14ac:dyDescent="0.25">
      <c r="B6479" s="326" t="s">
        <v>20691</v>
      </c>
      <c r="C6479" s="326" t="s">
        <v>1268</v>
      </c>
      <c r="D6479" s="326" t="s">
        <v>6521</v>
      </c>
      <c r="E6479" s="326" t="s">
        <v>15965</v>
      </c>
      <c r="F6479" s="326" t="s">
        <v>801</v>
      </c>
      <c r="G6479" s="326" t="s">
        <v>896</v>
      </c>
      <c r="H6479" s="326" t="s">
        <v>6249</v>
      </c>
      <c r="I6479" s="327">
        <v>0</v>
      </c>
      <c r="J6479" s="327">
        <v>0</v>
      </c>
      <c r="K6479" s="327">
        <v>0</v>
      </c>
      <c r="L6479" s="327">
        <v>0</v>
      </c>
      <c r="M6479" s="327">
        <v>0</v>
      </c>
      <c r="N6479" s="326" t="s">
        <v>7279</v>
      </c>
    </row>
    <row r="6480" spans="2:14" ht="15" hidden="1" x14ac:dyDescent="0.25">
      <c r="B6480" s="324" t="s">
        <v>20692</v>
      </c>
      <c r="C6480" s="324" t="s">
        <v>1268</v>
      </c>
      <c r="D6480" s="324" t="s">
        <v>6521</v>
      </c>
      <c r="E6480" s="324" t="s">
        <v>20693</v>
      </c>
      <c r="F6480" s="324" t="s">
        <v>801</v>
      </c>
      <c r="G6480" s="324" t="s">
        <v>896</v>
      </c>
      <c r="H6480" s="324" t="s">
        <v>6249</v>
      </c>
      <c r="I6480" s="325">
        <v>0</v>
      </c>
      <c r="J6480" s="325">
        <v>0</v>
      </c>
      <c r="K6480" s="325">
        <v>0</v>
      </c>
      <c r="L6480" s="325">
        <v>0</v>
      </c>
      <c r="M6480" s="325">
        <v>0</v>
      </c>
      <c r="N6480" s="324" t="s">
        <v>7279</v>
      </c>
    </row>
    <row r="6481" spans="2:14" ht="15" hidden="1" x14ac:dyDescent="0.25">
      <c r="B6481" s="326" t="s">
        <v>20694</v>
      </c>
      <c r="C6481" s="326" t="s">
        <v>1268</v>
      </c>
      <c r="D6481" s="326" t="s">
        <v>6521</v>
      </c>
      <c r="E6481" s="326" t="s">
        <v>15967</v>
      </c>
      <c r="F6481" s="326" t="s">
        <v>801</v>
      </c>
      <c r="G6481" s="326" t="s">
        <v>896</v>
      </c>
      <c r="H6481" s="326" t="s">
        <v>6249</v>
      </c>
      <c r="I6481" s="327">
        <v>0</v>
      </c>
      <c r="J6481" s="327">
        <v>0</v>
      </c>
      <c r="K6481" s="327">
        <v>0</v>
      </c>
      <c r="L6481" s="327">
        <v>0</v>
      </c>
      <c r="M6481" s="327">
        <v>0</v>
      </c>
      <c r="N6481" s="326" t="s">
        <v>7279</v>
      </c>
    </row>
    <row r="6482" spans="2:14" ht="15" hidden="1" x14ac:dyDescent="0.25">
      <c r="B6482" s="324" t="s">
        <v>20695</v>
      </c>
      <c r="C6482" s="324" t="s">
        <v>1268</v>
      </c>
      <c r="D6482" s="324" t="s">
        <v>6521</v>
      </c>
      <c r="E6482" s="324" t="s">
        <v>15971</v>
      </c>
      <c r="F6482" s="324" t="s">
        <v>801</v>
      </c>
      <c r="G6482" s="324" t="s">
        <v>896</v>
      </c>
      <c r="H6482" s="324" t="s">
        <v>6249</v>
      </c>
      <c r="I6482" s="325">
        <v>0</v>
      </c>
      <c r="J6482" s="325">
        <v>0</v>
      </c>
      <c r="K6482" s="325">
        <v>0</v>
      </c>
      <c r="L6482" s="325">
        <v>0</v>
      </c>
      <c r="M6482" s="325">
        <v>0</v>
      </c>
      <c r="N6482" s="324" t="s">
        <v>7279</v>
      </c>
    </row>
    <row r="6483" spans="2:14" ht="15" hidden="1" x14ac:dyDescent="0.25">
      <c r="B6483" s="326" t="s">
        <v>20696</v>
      </c>
      <c r="C6483" s="326" t="s">
        <v>1268</v>
      </c>
      <c r="D6483" s="326" t="s">
        <v>6521</v>
      </c>
      <c r="E6483" s="326" t="s">
        <v>15963</v>
      </c>
      <c r="F6483" s="326" t="s">
        <v>801</v>
      </c>
      <c r="G6483" s="326" t="s">
        <v>896</v>
      </c>
      <c r="H6483" s="326" t="s">
        <v>6249</v>
      </c>
      <c r="I6483" s="327">
        <v>0</v>
      </c>
      <c r="J6483" s="327">
        <v>0</v>
      </c>
      <c r="K6483" s="327">
        <v>0</v>
      </c>
      <c r="L6483" s="327">
        <v>0</v>
      </c>
      <c r="M6483" s="327">
        <v>0</v>
      </c>
      <c r="N6483" s="326" t="s">
        <v>7279</v>
      </c>
    </row>
    <row r="6484" spans="2:14" ht="15" hidden="1" x14ac:dyDescent="0.25">
      <c r="B6484" s="324" t="s">
        <v>20697</v>
      </c>
      <c r="C6484" s="324" t="s">
        <v>1268</v>
      </c>
      <c r="D6484" s="324" t="s">
        <v>6521</v>
      </c>
      <c r="E6484" s="324" t="s">
        <v>20698</v>
      </c>
      <c r="F6484" s="324" t="s">
        <v>2443</v>
      </c>
      <c r="G6484" s="324" t="s">
        <v>896</v>
      </c>
      <c r="H6484" s="324" t="s">
        <v>6249</v>
      </c>
      <c r="I6484" s="325">
        <v>0</v>
      </c>
      <c r="J6484" s="325">
        <v>0</v>
      </c>
      <c r="K6484" s="325">
        <v>0</v>
      </c>
      <c r="L6484" s="325">
        <v>0</v>
      </c>
      <c r="M6484" s="325">
        <v>0</v>
      </c>
      <c r="N6484" s="324" t="s">
        <v>7279</v>
      </c>
    </row>
    <row r="6485" spans="2:14" ht="15" hidden="1" x14ac:dyDescent="0.25">
      <c r="B6485" s="326" t="s">
        <v>20699</v>
      </c>
      <c r="C6485" s="326" t="s">
        <v>1268</v>
      </c>
      <c r="D6485" s="326" t="s">
        <v>6521</v>
      </c>
      <c r="E6485" s="326" t="s">
        <v>20700</v>
      </c>
      <c r="F6485" s="326" t="s">
        <v>2443</v>
      </c>
      <c r="G6485" s="326" t="s">
        <v>896</v>
      </c>
      <c r="H6485" s="326" t="s">
        <v>6249</v>
      </c>
      <c r="I6485" s="327">
        <v>0</v>
      </c>
      <c r="J6485" s="327">
        <v>0</v>
      </c>
      <c r="K6485" s="327">
        <v>0</v>
      </c>
      <c r="L6485" s="327">
        <v>0</v>
      </c>
      <c r="M6485" s="327">
        <v>0</v>
      </c>
      <c r="N6485" s="326" t="s">
        <v>7279</v>
      </c>
    </row>
    <row r="6486" spans="2:14" ht="15" hidden="1" x14ac:dyDescent="0.25">
      <c r="B6486" s="324" t="s">
        <v>20701</v>
      </c>
      <c r="C6486" s="324" t="s">
        <v>1268</v>
      </c>
      <c r="D6486" s="324" t="s">
        <v>6521</v>
      </c>
      <c r="E6486" s="324" t="s">
        <v>20702</v>
      </c>
      <c r="F6486" s="324" t="s">
        <v>801</v>
      </c>
      <c r="G6486" s="324" t="s">
        <v>896</v>
      </c>
      <c r="H6486" s="324" t="s">
        <v>6249</v>
      </c>
      <c r="I6486" s="325">
        <v>0</v>
      </c>
      <c r="J6486" s="325">
        <v>0</v>
      </c>
      <c r="K6486" s="325">
        <v>0</v>
      </c>
      <c r="L6486" s="325">
        <v>0</v>
      </c>
      <c r="M6486" s="325">
        <v>0</v>
      </c>
      <c r="N6486" s="324" t="s">
        <v>7279</v>
      </c>
    </row>
    <row r="6487" spans="2:14" ht="15" hidden="1" x14ac:dyDescent="0.25">
      <c r="B6487" s="326" t="s">
        <v>20703</v>
      </c>
      <c r="C6487" s="326" t="s">
        <v>1268</v>
      </c>
      <c r="D6487" s="326" t="s">
        <v>6521</v>
      </c>
      <c r="E6487" s="326" t="s">
        <v>15975</v>
      </c>
      <c r="F6487" s="326" t="s">
        <v>801</v>
      </c>
      <c r="G6487" s="326" t="s">
        <v>896</v>
      </c>
      <c r="H6487" s="326" t="s">
        <v>6249</v>
      </c>
      <c r="I6487" s="327">
        <v>0</v>
      </c>
      <c r="J6487" s="327">
        <v>0</v>
      </c>
      <c r="K6487" s="327">
        <v>0</v>
      </c>
      <c r="L6487" s="327">
        <v>0</v>
      </c>
      <c r="M6487" s="327">
        <v>0</v>
      </c>
      <c r="N6487" s="326" t="s">
        <v>7279</v>
      </c>
    </row>
    <row r="6488" spans="2:14" ht="15" hidden="1" x14ac:dyDescent="0.25">
      <c r="B6488" s="324" t="s">
        <v>20704</v>
      </c>
      <c r="C6488" s="324" t="s">
        <v>1268</v>
      </c>
      <c r="D6488" s="324" t="s">
        <v>6521</v>
      </c>
      <c r="E6488" s="324" t="s">
        <v>20705</v>
      </c>
      <c r="F6488" s="324" t="s">
        <v>801</v>
      </c>
      <c r="G6488" s="324" t="s">
        <v>896</v>
      </c>
      <c r="H6488" s="324" t="s">
        <v>6249</v>
      </c>
      <c r="I6488" s="325">
        <v>0</v>
      </c>
      <c r="J6488" s="325">
        <v>0</v>
      </c>
      <c r="K6488" s="325">
        <v>0</v>
      </c>
      <c r="L6488" s="325">
        <v>0</v>
      </c>
      <c r="M6488" s="325">
        <v>0</v>
      </c>
      <c r="N6488" s="324" t="s">
        <v>7279</v>
      </c>
    </row>
    <row r="6489" spans="2:14" ht="15" hidden="1" x14ac:dyDescent="0.25">
      <c r="B6489" s="326" t="s">
        <v>20706</v>
      </c>
      <c r="C6489" s="326" t="s">
        <v>1268</v>
      </c>
      <c r="D6489" s="326" t="s">
        <v>6521</v>
      </c>
      <c r="E6489" s="326" t="s">
        <v>20707</v>
      </c>
      <c r="F6489" s="326" t="s">
        <v>2327</v>
      </c>
      <c r="G6489" s="326" t="s">
        <v>896</v>
      </c>
      <c r="H6489" s="326" t="s">
        <v>6249</v>
      </c>
      <c r="I6489" s="327">
        <v>0</v>
      </c>
      <c r="J6489" s="327">
        <v>0</v>
      </c>
      <c r="K6489" s="327">
        <v>0</v>
      </c>
      <c r="L6489" s="327">
        <v>0</v>
      </c>
      <c r="M6489" s="327">
        <v>0</v>
      </c>
      <c r="N6489" s="326" t="s">
        <v>7279</v>
      </c>
    </row>
    <row r="6490" spans="2:14" ht="15" hidden="1" x14ac:dyDescent="0.25">
      <c r="B6490" s="324" t="s">
        <v>20708</v>
      </c>
      <c r="C6490" s="324" t="s">
        <v>1268</v>
      </c>
      <c r="D6490" s="324" t="s">
        <v>6521</v>
      </c>
      <c r="E6490" s="324" t="s">
        <v>20709</v>
      </c>
      <c r="F6490" s="324" t="s">
        <v>801</v>
      </c>
      <c r="G6490" s="324" t="s">
        <v>896</v>
      </c>
      <c r="H6490" s="324" t="s">
        <v>6249</v>
      </c>
      <c r="I6490" s="325">
        <v>0</v>
      </c>
      <c r="J6490" s="325">
        <v>0</v>
      </c>
      <c r="K6490" s="325">
        <v>0</v>
      </c>
      <c r="L6490" s="325">
        <v>0</v>
      </c>
      <c r="M6490" s="325">
        <v>0</v>
      </c>
      <c r="N6490" s="324" t="s">
        <v>7279</v>
      </c>
    </row>
    <row r="6491" spans="2:14" ht="15" hidden="1" x14ac:dyDescent="0.25">
      <c r="B6491" s="326" t="s">
        <v>20710</v>
      </c>
      <c r="C6491" s="326" t="s">
        <v>1268</v>
      </c>
      <c r="D6491" s="326" t="s">
        <v>6521</v>
      </c>
      <c r="E6491" s="326" t="s">
        <v>20711</v>
      </c>
      <c r="F6491" s="326" t="s">
        <v>1226</v>
      </c>
      <c r="G6491" s="326" t="s">
        <v>896</v>
      </c>
      <c r="H6491" s="326" t="s">
        <v>6249</v>
      </c>
      <c r="I6491" s="327">
        <v>0</v>
      </c>
      <c r="J6491" s="327">
        <v>0</v>
      </c>
      <c r="K6491" s="327">
        <v>0</v>
      </c>
      <c r="L6491" s="327">
        <v>0</v>
      </c>
      <c r="M6491" s="327">
        <v>0</v>
      </c>
      <c r="N6491" s="326" t="s">
        <v>7279</v>
      </c>
    </row>
    <row r="6492" spans="2:14" ht="15" hidden="1" x14ac:dyDescent="0.25">
      <c r="B6492" s="324" t="s">
        <v>20712</v>
      </c>
      <c r="C6492" s="324" t="s">
        <v>1268</v>
      </c>
      <c r="D6492" s="324" t="s">
        <v>6521</v>
      </c>
      <c r="E6492" s="324" t="s">
        <v>20713</v>
      </c>
      <c r="F6492" s="324" t="s">
        <v>1226</v>
      </c>
      <c r="G6492" s="324" t="s">
        <v>896</v>
      </c>
      <c r="H6492" s="324" t="s">
        <v>6249</v>
      </c>
      <c r="I6492" s="325">
        <v>0</v>
      </c>
      <c r="J6492" s="325">
        <v>0</v>
      </c>
      <c r="K6492" s="325">
        <v>0</v>
      </c>
      <c r="L6492" s="325">
        <v>0</v>
      </c>
      <c r="M6492" s="325">
        <v>0</v>
      </c>
      <c r="N6492" s="324" t="s">
        <v>7279</v>
      </c>
    </row>
    <row r="6493" spans="2:14" ht="15" hidden="1" x14ac:dyDescent="0.25">
      <c r="B6493" s="326" t="s">
        <v>20714</v>
      </c>
      <c r="C6493" s="326" t="s">
        <v>1268</v>
      </c>
      <c r="D6493" s="326" t="s">
        <v>6521</v>
      </c>
      <c r="E6493" s="326" t="s">
        <v>20715</v>
      </c>
      <c r="F6493" s="326" t="s">
        <v>801</v>
      </c>
      <c r="G6493" s="326" t="s">
        <v>896</v>
      </c>
      <c r="H6493" s="326" t="s">
        <v>6249</v>
      </c>
      <c r="I6493" s="327">
        <v>0</v>
      </c>
      <c r="J6493" s="327">
        <v>0</v>
      </c>
      <c r="K6493" s="327">
        <v>0</v>
      </c>
      <c r="L6493" s="327">
        <v>0</v>
      </c>
      <c r="M6493" s="327">
        <v>0</v>
      </c>
      <c r="N6493" s="326" t="s">
        <v>7279</v>
      </c>
    </row>
    <row r="6494" spans="2:14" ht="15" hidden="1" x14ac:dyDescent="0.25">
      <c r="B6494" s="324" t="s">
        <v>20716</v>
      </c>
      <c r="C6494" s="324" t="s">
        <v>1268</v>
      </c>
      <c r="D6494" s="324" t="s">
        <v>6521</v>
      </c>
      <c r="E6494" s="324" t="s">
        <v>21775</v>
      </c>
      <c r="F6494" s="324" t="s">
        <v>801</v>
      </c>
      <c r="G6494" s="324" t="s">
        <v>896</v>
      </c>
      <c r="H6494" s="324" t="s">
        <v>6249</v>
      </c>
      <c r="I6494" s="325">
        <v>0</v>
      </c>
      <c r="J6494" s="325">
        <v>0</v>
      </c>
      <c r="K6494" s="325">
        <v>0</v>
      </c>
      <c r="L6494" s="325">
        <v>0</v>
      </c>
      <c r="M6494" s="325">
        <v>0</v>
      </c>
      <c r="N6494" s="324" t="s">
        <v>7279</v>
      </c>
    </row>
    <row r="6495" spans="2:14" ht="15" hidden="1" x14ac:dyDescent="0.25">
      <c r="B6495" s="326" t="s">
        <v>20717</v>
      </c>
      <c r="C6495" s="326" t="s">
        <v>1268</v>
      </c>
      <c r="D6495" s="326" t="s">
        <v>6521</v>
      </c>
      <c r="E6495" s="326" t="s">
        <v>20718</v>
      </c>
      <c r="F6495" s="326" t="s">
        <v>2327</v>
      </c>
      <c r="G6495" s="326" t="s">
        <v>896</v>
      </c>
      <c r="H6495" s="326" t="s">
        <v>6249</v>
      </c>
      <c r="I6495" s="327">
        <v>0</v>
      </c>
      <c r="J6495" s="327">
        <v>0</v>
      </c>
      <c r="K6495" s="327">
        <v>0</v>
      </c>
      <c r="L6495" s="327">
        <v>0</v>
      </c>
      <c r="M6495" s="327">
        <v>0</v>
      </c>
      <c r="N6495" s="326" t="s">
        <v>7279</v>
      </c>
    </row>
    <row r="6496" spans="2:14" ht="15" hidden="1" x14ac:dyDescent="0.25">
      <c r="B6496" s="324" t="s">
        <v>20719</v>
      </c>
      <c r="C6496" s="324" t="s">
        <v>1268</v>
      </c>
      <c r="D6496" s="324" t="s">
        <v>6521</v>
      </c>
      <c r="E6496" s="324" t="s">
        <v>20720</v>
      </c>
      <c r="F6496" s="324" t="s">
        <v>801</v>
      </c>
      <c r="G6496" s="324" t="s">
        <v>896</v>
      </c>
      <c r="H6496" s="324" t="s">
        <v>6249</v>
      </c>
      <c r="I6496" s="325">
        <v>0</v>
      </c>
      <c r="J6496" s="325">
        <v>0</v>
      </c>
      <c r="K6496" s="325">
        <v>0</v>
      </c>
      <c r="L6496" s="325">
        <v>0</v>
      </c>
      <c r="M6496" s="325">
        <v>0</v>
      </c>
      <c r="N6496" s="324" t="s">
        <v>7279</v>
      </c>
    </row>
    <row r="6497" spans="2:14" ht="15" hidden="1" x14ac:dyDescent="0.25">
      <c r="B6497" s="326" t="s">
        <v>20721</v>
      </c>
      <c r="C6497" s="326" t="s">
        <v>1268</v>
      </c>
      <c r="D6497" s="326" t="s">
        <v>6521</v>
      </c>
      <c r="E6497" s="326" t="s">
        <v>20722</v>
      </c>
      <c r="F6497" s="326" t="s">
        <v>801</v>
      </c>
      <c r="G6497" s="326" t="s">
        <v>896</v>
      </c>
      <c r="H6497" s="326" t="s">
        <v>6249</v>
      </c>
      <c r="I6497" s="327">
        <v>0</v>
      </c>
      <c r="J6497" s="327">
        <v>0</v>
      </c>
      <c r="K6497" s="327">
        <v>0</v>
      </c>
      <c r="L6497" s="327">
        <v>0</v>
      </c>
      <c r="M6497" s="327">
        <v>0</v>
      </c>
      <c r="N6497" s="326" t="s">
        <v>7279</v>
      </c>
    </row>
    <row r="6498" spans="2:14" ht="15" hidden="1" x14ac:dyDescent="0.25">
      <c r="B6498" s="324" t="s">
        <v>20723</v>
      </c>
      <c r="C6498" s="324" t="s">
        <v>1268</v>
      </c>
      <c r="D6498" s="324" t="s">
        <v>6521</v>
      </c>
      <c r="E6498" s="324" t="s">
        <v>20724</v>
      </c>
      <c r="F6498" s="324" t="s">
        <v>801</v>
      </c>
      <c r="G6498" s="324" t="s">
        <v>896</v>
      </c>
      <c r="H6498" s="324" t="s">
        <v>6249</v>
      </c>
      <c r="I6498" s="325">
        <v>0</v>
      </c>
      <c r="J6498" s="325">
        <v>0</v>
      </c>
      <c r="K6498" s="325">
        <v>0</v>
      </c>
      <c r="L6498" s="325">
        <v>0</v>
      </c>
      <c r="M6498" s="325">
        <v>0</v>
      </c>
      <c r="N6498" s="324" t="s">
        <v>7279</v>
      </c>
    </row>
    <row r="6499" spans="2:14" ht="15" hidden="1" x14ac:dyDescent="0.25">
      <c r="B6499" s="326" t="s">
        <v>20725</v>
      </c>
      <c r="C6499" s="326" t="s">
        <v>1268</v>
      </c>
      <c r="D6499" s="326" t="s">
        <v>6521</v>
      </c>
      <c r="E6499" s="326" t="s">
        <v>20726</v>
      </c>
      <c r="F6499" s="326" t="s">
        <v>2327</v>
      </c>
      <c r="G6499" s="326" t="s">
        <v>896</v>
      </c>
      <c r="H6499" s="326" t="s">
        <v>6249</v>
      </c>
      <c r="I6499" s="327">
        <v>0</v>
      </c>
      <c r="J6499" s="327">
        <v>0</v>
      </c>
      <c r="K6499" s="327">
        <v>0</v>
      </c>
      <c r="L6499" s="327">
        <v>0</v>
      </c>
      <c r="M6499" s="327">
        <v>0</v>
      </c>
      <c r="N6499" s="326" t="s">
        <v>7279</v>
      </c>
    </row>
    <row r="6500" spans="2:14" ht="15" hidden="1" x14ac:dyDescent="0.25">
      <c r="B6500" s="324" t="s">
        <v>20727</v>
      </c>
      <c r="C6500" s="324" t="s">
        <v>1268</v>
      </c>
      <c r="D6500" s="324" t="s">
        <v>6521</v>
      </c>
      <c r="E6500" s="324" t="s">
        <v>20728</v>
      </c>
      <c r="F6500" s="324" t="s">
        <v>2327</v>
      </c>
      <c r="G6500" s="324" t="s">
        <v>896</v>
      </c>
      <c r="H6500" s="324" t="s">
        <v>6249</v>
      </c>
      <c r="I6500" s="325">
        <v>0</v>
      </c>
      <c r="J6500" s="325">
        <v>0</v>
      </c>
      <c r="K6500" s="325">
        <v>0</v>
      </c>
      <c r="L6500" s="325">
        <v>0</v>
      </c>
      <c r="M6500" s="325">
        <v>0</v>
      </c>
      <c r="N6500" s="324" t="s">
        <v>7279</v>
      </c>
    </row>
    <row r="6501" spans="2:14" ht="15" hidden="1" x14ac:dyDescent="0.25">
      <c r="B6501" s="326" t="s">
        <v>20729</v>
      </c>
      <c r="C6501" s="326" t="s">
        <v>1268</v>
      </c>
      <c r="D6501" s="326" t="s">
        <v>6521</v>
      </c>
      <c r="E6501" s="326" t="s">
        <v>20730</v>
      </c>
      <c r="F6501" s="326" t="s">
        <v>2327</v>
      </c>
      <c r="G6501" s="326" t="s">
        <v>896</v>
      </c>
      <c r="H6501" s="326" t="s">
        <v>6249</v>
      </c>
      <c r="I6501" s="327">
        <v>0</v>
      </c>
      <c r="J6501" s="327">
        <v>0</v>
      </c>
      <c r="K6501" s="327">
        <v>0</v>
      </c>
      <c r="L6501" s="327">
        <v>0</v>
      </c>
      <c r="M6501" s="327">
        <v>0</v>
      </c>
      <c r="N6501" s="326" t="s">
        <v>7279</v>
      </c>
    </row>
    <row r="6502" spans="2:14" ht="15" hidden="1" x14ac:dyDescent="0.25">
      <c r="B6502" s="324" t="s">
        <v>20731</v>
      </c>
      <c r="C6502" s="324" t="s">
        <v>1268</v>
      </c>
      <c r="D6502" s="324" t="s">
        <v>6521</v>
      </c>
      <c r="E6502" s="324" t="s">
        <v>20732</v>
      </c>
      <c r="F6502" s="324" t="s">
        <v>2327</v>
      </c>
      <c r="G6502" s="324" t="s">
        <v>896</v>
      </c>
      <c r="H6502" s="324" t="s">
        <v>6249</v>
      </c>
      <c r="I6502" s="325">
        <v>0</v>
      </c>
      <c r="J6502" s="325">
        <v>0</v>
      </c>
      <c r="K6502" s="325">
        <v>0</v>
      </c>
      <c r="L6502" s="325">
        <v>0</v>
      </c>
      <c r="M6502" s="325">
        <v>0</v>
      </c>
      <c r="N6502" s="324" t="s">
        <v>7279</v>
      </c>
    </row>
    <row r="6503" spans="2:14" ht="15" hidden="1" x14ac:dyDescent="0.25">
      <c r="B6503" s="326" t="s">
        <v>20733</v>
      </c>
      <c r="C6503" s="326" t="s">
        <v>1268</v>
      </c>
      <c r="D6503" s="326" t="s">
        <v>6521</v>
      </c>
      <c r="E6503" s="326" t="s">
        <v>20734</v>
      </c>
      <c r="F6503" s="326" t="s">
        <v>2327</v>
      </c>
      <c r="G6503" s="326" t="s">
        <v>896</v>
      </c>
      <c r="H6503" s="326" t="s">
        <v>6249</v>
      </c>
      <c r="I6503" s="327">
        <v>0</v>
      </c>
      <c r="J6503" s="327">
        <v>0</v>
      </c>
      <c r="K6503" s="327">
        <v>0</v>
      </c>
      <c r="L6503" s="327">
        <v>0</v>
      </c>
      <c r="M6503" s="327">
        <v>0</v>
      </c>
      <c r="N6503" s="326" t="s">
        <v>7279</v>
      </c>
    </row>
    <row r="6504" spans="2:14" ht="15" hidden="1" x14ac:dyDescent="0.25">
      <c r="B6504" s="324" t="s">
        <v>20735</v>
      </c>
      <c r="C6504" s="324" t="s">
        <v>1268</v>
      </c>
      <c r="D6504" s="324" t="s">
        <v>6521</v>
      </c>
      <c r="E6504" s="324" t="s">
        <v>20736</v>
      </c>
      <c r="F6504" s="324" t="s">
        <v>2327</v>
      </c>
      <c r="G6504" s="324" t="s">
        <v>896</v>
      </c>
      <c r="H6504" s="324" t="s">
        <v>6249</v>
      </c>
      <c r="I6504" s="325">
        <v>0</v>
      </c>
      <c r="J6504" s="325">
        <v>0</v>
      </c>
      <c r="K6504" s="325">
        <v>0</v>
      </c>
      <c r="L6504" s="325">
        <v>0</v>
      </c>
      <c r="M6504" s="325">
        <v>0</v>
      </c>
      <c r="N6504" s="324" t="s">
        <v>7279</v>
      </c>
    </row>
    <row r="6505" spans="2:14" ht="15" hidden="1" x14ac:dyDescent="0.25">
      <c r="B6505" s="326" t="s">
        <v>20737</v>
      </c>
      <c r="C6505" s="326" t="s">
        <v>1268</v>
      </c>
      <c r="D6505" s="326" t="s">
        <v>6521</v>
      </c>
      <c r="E6505" s="326" t="s">
        <v>20738</v>
      </c>
      <c r="F6505" s="326" t="s">
        <v>2327</v>
      </c>
      <c r="G6505" s="326" t="s">
        <v>896</v>
      </c>
      <c r="H6505" s="326" t="s">
        <v>6249</v>
      </c>
      <c r="I6505" s="327">
        <v>0</v>
      </c>
      <c r="J6505" s="327">
        <v>0</v>
      </c>
      <c r="K6505" s="327">
        <v>0</v>
      </c>
      <c r="L6505" s="327">
        <v>0</v>
      </c>
      <c r="M6505" s="327">
        <v>0</v>
      </c>
      <c r="N6505" s="326" t="s">
        <v>7279</v>
      </c>
    </row>
    <row r="6506" spans="2:14" ht="15" hidden="1" x14ac:dyDescent="0.25">
      <c r="B6506" s="324" t="s">
        <v>20739</v>
      </c>
      <c r="C6506" s="324" t="s">
        <v>1268</v>
      </c>
      <c r="D6506" s="324" t="s">
        <v>6521</v>
      </c>
      <c r="E6506" s="324" t="s">
        <v>20740</v>
      </c>
      <c r="F6506" s="324" t="s">
        <v>801</v>
      </c>
      <c r="G6506" s="324" t="s">
        <v>896</v>
      </c>
      <c r="H6506" s="324" t="s">
        <v>6249</v>
      </c>
      <c r="I6506" s="325">
        <v>0</v>
      </c>
      <c r="J6506" s="325">
        <v>0</v>
      </c>
      <c r="K6506" s="325">
        <v>0</v>
      </c>
      <c r="L6506" s="325">
        <v>0</v>
      </c>
      <c r="M6506" s="325">
        <v>0</v>
      </c>
      <c r="N6506" s="324" t="s">
        <v>7279</v>
      </c>
    </row>
    <row r="6507" spans="2:14" ht="15" hidden="1" x14ac:dyDescent="0.25">
      <c r="B6507" s="326" t="s">
        <v>20741</v>
      </c>
      <c r="C6507" s="326" t="s">
        <v>1268</v>
      </c>
      <c r="D6507" s="326" t="s">
        <v>6521</v>
      </c>
      <c r="E6507" s="326" t="s">
        <v>20742</v>
      </c>
      <c r="F6507" s="326" t="s">
        <v>801</v>
      </c>
      <c r="G6507" s="326" t="s">
        <v>896</v>
      </c>
      <c r="H6507" s="326" t="s">
        <v>6249</v>
      </c>
      <c r="I6507" s="327">
        <v>0</v>
      </c>
      <c r="J6507" s="327">
        <v>0</v>
      </c>
      <c r="K6507" s="327">
        <v>0</v>
      </c>
      <c r="L6507" s="327">
        <v>0</v>
      </c>
      <c r="M6507" s="327">
        <v>0</v>
      </c>
      <c r="N6507" s="326" t="s">
        <v>7279</v>
      </c>
    </row>
    <row r="6508" spans="2:14" ht="15" hidden="1" x14ac:dyDescent="0.25">
      <c r="B6508" s="324" t="s">
        <v>20743</v>
      </c>
      <c r="C6508" s="324" t="s">
        <v>1268</v>
      </c>
      <c r="D6508" s="324" t="s">
        <v>6521</v>
      </c>
      <c r="E6508" s="324" t="s">
        <v>20744</v>
      </c>
      <c r="F6508" s="324" t="s">
        <v>2327</v>
      </c>
      <c r="G6508" s="324" t="s">
        <v>896</v>
      </c>
      <c r="H6508" s="324" t="s">
        <v>6249</v>
      </c>
      <c r="I6508" s="325">
        <v>0</v>
      </c>
      <c r="J6508" s="325">
        <v>0</v>
      </c>
      <c r="K6508" s="325">
        <v>0</v>
      </c>
      <c r="L6508" s="325">
        <v>0</v>
      </c>
      <c r="M6508" s="325">
        <v>0</v>
      </c>
      <c r="N6508" s="324" t="s">
        <v>7279</v>
      </c>
    </row>
    <row r="6509" spans="2:14" ht="15" hidden="1" x14ac:dyDescent="0.25">
      <c r="B6509" s="326" t="s">
        <v>20745</v>
      </c>
      <c r="C6509" s="326" t="s">
        <v>1268</v>
      </c>
      <c r="D6509" s="326" t="s">
        <v>6521</v>
      </c>
      <c r="E6509" s="326" t="s">
        <v>20746</v>
      </c>
      <c r="F6509" s="326" t="s">
        <v>2327</v>
      </c>
      <c r="G6509" s="326" t="s">
        <v>896</v>
      </c>
      <c r="H6509" s="326" t="s">
        <v>6249</v>
      </c>
      <c r="I6509" s="327">
        <v>0</v>
      </c>
      <c r="J6509" s="327">
        <v>0</v>
      </c>
      <c r="K6509" s="327">
        <v>0</v>
      </c>
      <c r="L6509" s="327">
        <v>0</v>
      </c>
      <c r="M6509" s="327">
        <v>0</v>
      </c>
      <c r="N6509" s="326" t="s">
        <v>7279</v>
      </c>
    </row>
    <row r="6510" spans="2:14" ht="15" hidden="1" x14ac:dyDescent="0.25">
      <c r="B6510" s="324" t="s">
        <v>20747</v>
      </c>
      <c r="C6510" s="324" t="s">
        <v>1268</v>
      </c>
      <c r="D6510" s="324" t="s">
        <v>6521</v>
      </c>
      <c r="E6510" s="324" t="s">
        <v>20748</v>
      </c>
      <c r="F6510" s="324" t="s">
        <v>2327</v>
      </c>
      <c r="G6510" s="324" t="s">
        <v>896</v>
      </c>
      <c r="H6510" s="324" t="s">
        <v>6249</v>
      </c>
      <c r="I6510" s="325">
        <v>0</v>
      </c>
      <c r="J6510" s="325">
        <v>0</v>
      </c>
      <c r="K6510" s="325">
        <v>0</v>
      </c>
      <c r="L6510" s="325">
        <v>0</v>
      </c>
      <c r="M6510" s="325">
        <v>0</v>
      </c>
      <c r="N6510" s="324" t="s">
        <v>7279</v>
      </c>
    </row>
    <row r="6511" spans="2:14" ht="15" hidden="1" x14ac:dyDescent="0.25">
      <c r="B6511" s="326" t="s">
        <v>22009</v>
      </c>
      <c r="C6511" s="326" t="s">
        <v>1268</v>
      </c>
      <c r="D6511" s="326" t="s">
        <v>6521</v>
      </c>
      <c r="E6511" s="326" t="s">
        <v>22010</v>
      </c>
      <c r="F6511" s="326" t="s">
        <v>801</v>
      </c>
      <c r="G6511" s="326" t="s">
        <v>896</v>
      </c>
      <c r="H6511" s="326" t="s">
        <v>6249</v>
      </c>
      <c r="I6511" s="327">
        <v>0</v>
      </c>
      <c r="J6511" s="327">
        <v>0</v>
      </c>
      <c r="K6511" s="327">
        <v>0</v>
      </c>
      <c r="L6511" s="327">
        <v>0</v>
      </c>
      <c r="M6511" s="327">
        <v>0</v>
      </c>
      <c r="N6511" s="326" t="s">
        <v>7279</v>
      </c>
    </row>
    <row r="6512" spans="2:14" ht="15" hidden="1" x14ac:dyDescent="0.25">
      <c r="B6512" s="324" t="s">
        <v>20749</v>
      </c>
      <c r="C6512" s="324" t="s">
        <v>1268</v>
      </c>
      <c r="D6512" s="324" t="s">
        <v>6521</v>
      </c>
      <c r="E6512" s="324" t="s">
        <v>20750</v>
      </c>
      <c r="F6512" s="324" t="s">
        <v>2327</v>
      </c>
      <c r="G6512" s="324" t="s">
        <v>896</v>
      </c>
      <c r="H6512" s="324" t="s">
        <v>6249</v>
      </c>
      <c r="I6512" s="325">
        <v>0</v>
      </c>
      <c r="J6512" s="325">
        <v>0</v>
      </c>
      <c r="K6512" s="325">
        <v>0</v>
      </c>
      <c r="L6512" s="325">
        <v>0</v>
      </c>
      <c r="M6512" s="325">
        <v>0</v>
      </c>
      <c r="N6512" s="324" t="s">
        <v>7279</v>
      </c>
    </row>
    <row r="6513" spans="2:14" ht="15" hidden="1" x14ac:dyDescent="0.25">
      <c r="B6513" s="326" t="s">
        <v>20751</v>
      </c>
      <c r="C6513" s="326" t="s">
        <v>1268</v>
      </c>
      <c r="D6513" s="326" t="s">
        <v>6521</v>
      </c>
      <c r="E6513" s="326" t="s">
        <v>20752</v>
      </c>
      <c r="F6513" s="326" t="s">
        <v>801</v>
      </c>
      <c r="G6513" s="326" t="s">
        <v>896</v>
      </c>
      <c r="H6513" s="326" t="s">
        <v>6249</v>
      </c>
      <c r="I6513" s="327">
        <v>0</v>
      </c>
      <c r="J6513" s="327">
        <v>0</v>
      </c>
      <c r="K6513" s="327">
        <v>0</v>
      </c>
      <c r="L6513" s="327">
        <v>0</v>
      </c>
      <c r="M6513" s="327">
        <v>0</v>
      </c>
      <c r="N6513" s="326" t="s">
        <v>7279</v>
      </c>
    </row>
    <row r="6514" spans="2:14" ht="15" hidden="1" x14ac:dyDescent="0.25">
      <c r="B6514" s="324" t="s">
        <v>20753</v>
      </c>
      <c r="C6514" s="324" t="s">
        <v>1268</v>
      </c>
      <c r="D6514" s="324" t="s">
        <v>6521</v>
      </c>
      <c r="E6514" s="324" t="s">
        <v>20754</v>
      </c>
      <c r="F6514" s="324" t="s">
        <v>801</v>
      </c>
      <c r="G6514" s="324" t="s">
        <v>896</v>
      </c>
      <c r="H6514" s="324" t="s">
        <v>6249</v>
      </c>
      <c r="I6514" s="325">
        <v>0</v>
      </c>
      <c r="J6514" s="325">
        <v>0</v>
      </c>
      <c r="K6514" s="325">
        <v>0</v>
      </c>
      <c r="L6514" s="325">
        <v>0</v>
      </c>
      <c r="M6514" s="325">
        <v>0</v>
      </c>
      <c r="N6514" s="324" t="s">
        <v>7279</v>
      </c>
    </row>
    <row r="6515" spans="2:14" ht="15" hidden="1" x14ac:dyDescent="0.25">
      <c r="B6515" s="326" t="s">
        <v>20755</v>
      </c>
      <c r="C6515" s="326" t="s">
        <v>1268</v>
      </c>
      <c r="D6515" s="326" t="s">
        <v>6521</v>
      </c>
      <c r="E6515" s="326" t="s">
        <v>20756</v>
      </c>
      <c r="F6515" s="326" t="s">
        <v>801</v>
      </c>
      <c r="G6515" s="326" t="s">
        <v>896</v>
      </c>
      <c r="H6515" s="326" t="s">
        <v>6249</v>
      </c>
      <c r="I6515" s="327">
        <v>0</v>
      </c>
      <c r="J6515" s="327">
        <v>0</v>
      </c>
      <c r="K6515" s="327">
        <v>0</v>
      </c>
      <c r="L6515" s="327">
        <v>0</v>
      </c>
      <c r="M6515" s="327">
        <v>0</v>
      </c>
      <c r="N6515" s="326" t="s">
        <v>7279</v>
      </c>
    </row>
    <row r="6516" spans="2:14" ht="15" hidden="1" x14ac:dyDescent="0.25">
      <c r="B6516" s="324" t="s">
        <v>20757</v>
      </c>
      <c r="C6516" s="324" t="s">
        <v>1268</v>
      </c>
      <c r="D6516" s="324" t="s">
        <v>6521</v>
      </c>
      <c r="E6516" s="324" t="s">
        <v>20758</v>
      </c>
      <c r="F6516" s="324" t="s">
        <v>801</v>
      </c>
      <c r="G6516" s="324" t="s">
        <v>896</v>
      </c>
      <c r="H6516" s="324" t="s">
        <v>6249</v>
      </c>
      <c r="I6516" s="325">
        <v>0</v>
      </c>
      <c r="J6516" s="325">
        <v>0</v>
      </c>
      <c r="K6516" s="325">
        <v>0</v>
      </c>
      <c r="L6516" s="325">
        <v>0</v>
      </c>
      <c r="M6516" s="325">
        <v>0</v>
      </c>
      <c r="N6516" s="324" t="s">
        <v>7279</v>
      </c>
    </row>
    <row r="6517" spans="2:14" ht="15" hidden="1" x14ac:dyDescent="0.25">
      <c r="B6517" s="326" t="s">
        <v>20759</v>
      </c>
      <c r="C6517" s="326" t="s">
        <v>1268</v>
      </c>
      <c r="D6517" s="326" t="s">
        <v>6521</v>
      </c>
      <c r="E6517" s="326" t="s">
        <v>20760</v>
      </c>
      <c r="F6517" s="326" t="s">
        <v>801</v>
      </c>
      <c r="G6517" s="326" t="s">
        <v>896</v>
      </c>
      <c r="H6517" s="326" t="s">
        <v>6249</v>
      </c>
      <c r="I6517" s="327">
        <v>0</v>
      </c>
      <c r="J6517" s="327">
        <v>0</v>
      </c>
      <c r="K6517" s="327">
        <v>0</v>
      </c>
      <c r="L6517" s="327">
        <v>0</v>
      </c>
      <c r="M6517" s="327">
        <v>0</v>
      </c>
      <c r="N6517" s="326" t="s">
        <v>7279</v>
      </c>
    </row>
    <row r="6518" spans="2:14" ht="15" hidden="1" x14ac:dyDescent="0.25">
      <c r="B6518" s="324" t="s">
        <v>20761</v>
      </c>
      <c r="C6518" s="324" t="s">
        <v>1268</v>
      </c>
      <c r="D6518" s="324" t="s">
        <v>6521</v>
      </c>
      <c r="E6518" s="324" t="s">
        <v>20762</v>
      </c>
      <c r="F6518" s="324" t="s">
        <v>801</v>
      </c>
      <c r="G6518" s="324" t="s">
        <v>896</v>
      </c>
      <c r="H6518" s="324" t="s">
        <v>6249</v>
      </c>
      <c r="I6518" s="325">
        <v>0</v>
      </c>
      <c r="J6518" s="325">
        <v>0</v>
      </c>
      <c r="K6518" s="325">
        <v>0</v>
      </c>
      <c r="L6518" s="325">
        <v>0</v>
      </c>
      <c r="M6518" s="325">
        <v>0</v>
      </c>
      <c r="N6518" s="324" t="s">
        <v>7279</v>
      </c>
    </row>
    <row r="6519" spans="2:14" ht="15" hidden="1" x14ac:dyDescent="0.25">
      <c r="B6519" s="326" t="s">
        <v>20763</v>
      </c>
      <c r="C6519" s="326" t="s">
        <v>1268</v>
      </c>
      <c r="D6519" s="326" t="s">
        <v>6521</v>
      </c>
      <c r="E6519" s="326" t="s">
        <v>20764</v>
      </c>
      <c r="F6519" s="326" t="s">
        <v>801</v>
      </c>
      <c r="G6519" s="326" t="s">
        <v>896</v>
      </c>
      <c r="H6519" s="326" t="s">
        <v>6249</v>
      </c>
      <c r="I6519" s="327">
        <v>0</v>
      </c>
      <c r="J6519" s="327">
        <v>0</v>
      </c>
      <c r="K6519" s="327">
        <v>0</v>
      </c>
      <c r="L6519" s="327">
        <v>0</v>
      </c>
      <c r="M6519" s="327">
        <v>0</v>
      </c>
      <c r="N6519" s="326" t="s">
        <v>7279</v>
      </c>
    </row>
    <row r="6520" spans="2:14" ht="15" hidden="1" x14ac:dyDescent="0.25">
      <c r="B6520" s="324" t="s">
        <v>20765</v>
      </c>
      <c r="C6520" s="324" t="s">
        <v>1268</v>
      </c>
      <c r="D6520" s="324" t="s">
        <v>6521</v>
      </c>
      <c r="E6520" s="324" t="s">
        <v>20766</v>
      </c>
      <c r="F6520" s="324" t="s">
        <v>801</v>
      </c>
      <c r="G6520" s="324" t="s">
        <v>896</v>
      </c>
      <c r="H6520" s="324" t="s">
        <v>6249</v>
      </c>
      <c r="I6520" s="325">
        <v>0</v>
      </c>
      <c r="J6520" s="325">
        <v>0</v>
      </c>
      <c r="K6520" s="325">
        <v>0</v>
      </c>
      <c r="L6520" s="325">
        <v>0</v>
      </c>
      <c r="M6520" s="325">
        <v>0</v>
      </c>
      <c r="N6520" s="324" t="s">
        <v>7279</v>
      </c>
    </row>
    <row r="6521" spans="2:14" ht="15" hidden="1" x14ac:dyDescent="0.25">
      <c r="B6521" s="326" t="s">
        <v>20767</v>
      </c>
      <c r="C6521" s="326" t="s">
        <v>1268</v>
      </c>
      <c r="D6521" s="326" t="s">
        <v>6521</v>
      </c>
      <c r="E6521" s="326" t="s">
        <v>20768</v>
      </c>
      <c r="F6521" s="326" t="s">
        <v>801</v>
      </c>
      <c r="G6521" s="326" t="s">
        <v>896</v>
      </c>
      <c r="H6521" s="326" t="s">
        <v>6249</v>
      </c>
      <c r="I6521" s="327">
        <v>0</v>
      </c>
      <c r="J6521" s="327">
        <v>0</v>
      </c>
      <c r="K6521" s="327">
        <v>0</v>
      </c>
      <c r="L6521" s="327">
        <v>0</v>
      </c>
      <c r="M6521" s="327">
        <v>0</v>
      </c>
      <c r="N6521" s="326" t="s">
        <v>7279</v>
      </c>
    </row>
    <row r="6522" spans="2:14" ht="15" hidden="1" x14ac:dyDescent="0.25">
      <c r="B6522" s="324" t="s">
        <v>20769</v>
      </c>
      <c r="C6522" s="324" t="s">
        <v>1268</v>
      </c>
      <c r="D6522" s="324" t="s">
        <v>6521</v>
      </c>
      <c r="E6522" s="324" t="s">
        <v>20770</v>
      </c>
      <c r="F6522" s="324" t="s">
        <v>801</v>
      </c>
      <c r="G6522" s="324" t="s">
        <v>896</v>
      </c>
      <c r="H6522" s="324" t="s">
        <v>6249</v>
      </c>
      <c r="I6522" s="325">
        <v>0</v>
      </c>
      <c r="J6522" s="325">
        <v>0</v>
      </c>
      <c r="K6522" s="325">
        <v>0</v>
      </c>
      <c r="L6522" s="325">
        <v>0</v>
      </c>
      <c r="M6522" s="325">
        <v>0</v>
      </c>
      <c r="N6522" s="324" t="s">
        <v>7279</v>
      </c>
    </row>
    <row r="6523" spans="2:14" ht="15" hidden="1" x14ac:dyDescent="0.25">
      <c r="B6523" s="326" t="s">
        <v>20771</v>
      </c>
      <c r="C6523" s="326" t="s">
        <v>1268</v>
      </c>
      <c r="D6523" s="326" t="s">
        <v>6521</v>
      </c>
      <c r="E6523" s="326" t="s">
        <v>20772</v>
      </c>
      <c r="F6523" s="326" t="s">
        <v>801</v>
      </c>
      <c r="G6523" s="326" t="s">
        <v>896</v>
      </c>
      <c r="H6523" s="326" t="s">
        <v>6249</v>
      </c>
      <c r="I6523" s="327">
        <v>0</v>
      </c>
      <c r="J6523" s="327">
        <v>0</v>
      </c>
      <c r="K6523" s="327">
        <v>0</v>
      </c>
      <c r="L6523" s="327">
        <v>0</v>
      </c>
      <c r="M6523" s="327">
        <v>0</v>
      </c>
      <c r="N6523" s="326" t="s">
        <v>7279</v>
      </c>
    </row>
    <row r="6524" spans="2:14" ht="15" hidden="1" x14ac:dyDescent="0.25">
      <c r="B6524" s="324" t="s">
        <v>20773</v>
      </c>
      <c r="C6524" s="324" t="s">
        <v>1268</v>
      </c>
      <c r="D6524" s="324" t="s">
        <v>6521</v>
      </c>
      <c r="E6524" s="324" t="s">
        <v>20774</v>
      </c>
      <c r="F6524" s="324" t="s">
        <v>801</v>
      </c>
      <c r="G6524" s="324" t="s">
        <v>896</v>
      </c>
      <c r="H6524" s="324" t="s">
        <v>6249</v>
      </c>
      <c r="I6524" s="325">
        <v>0</v>
      </c>
      <c r="J6524" s="325">
        <v>0</v>
      </c>
      <c r="K6524" s="325">
        <v>0</v>
      </c>
      <c r="L6524" s="325">
        <v>0</v>
      </c>
      <c r="M6524" s="325">
        <v>0</v>
      </c>
      <c r="N6524" s="324" t="s">
        <v>7279</v>
      </c>
    </row>
    <row r="6525" spans="2:14" ht="15" hidden="1" x14ac:dyDescent="0.25">
      <c r="B6525" s="326" t="s">
        <v>20775</v>
      </c>
      <c r="C6525" s="326" t="s">
        <v>1268</v>
      </c>
      <c r="D6525" s="326" t="s">
        <v>6521</v>
      </c>
      <c r="E6525" s="326" t="s">
        <v>20776</v>
      </c>
      <c r="F6525" s="326" t="s">
        <v>801</v>
      </c>
      <c r="G6525" s="326" t="s">
        <v>896</v>
      </c>
      <c r="H6525" s="326" t="s">
        <v>6249</v>
      </c>
      <c r="I6525" s="327">
        <v>0</v>
      </c>
      <c r="J6525" s="327">
        <v>0</v>
      </c>
      <c r="K6525" s="327">
        <v>0</v>
      </c>
      <c r="L6525" s="327">
        <v>0</v>
      </c>
      <c r="M6525" s="327">
        <v>0</v>
      </c>
      <c r="N6525" s="326" t="s">
        <v>7279</v>
      </c>
    </row>
    <row r="6526" spans="2:14" ht="15" hidden="1" x14ac:dyDescent="0.25">
      <c r="B6526" s="324" t="s">
        <v>20777</v>
      </c>
      <c r="C6526" s="324" t="s">
        <v>1268</v>
      </c>
      <c r="D6526" s="324" t="s">
        <v>6521</v>
      </c>
      <c r="E6526" s="324" t="s">
        <v>20778</v>
      </c>
      <c r="F6526" s="324" t="s">
        <v>801</v>
      </c>
      <c r="G6526" s="324" t="s">
        <v>896</v>
      </c>
      <c r="H6526" s="324" t="s">
        <v>6249</v>
      </c>
      <c r="I6526" s="325">
        <v>0</v>
      </c>
      <c r="J6526" s="325">
        <v>0</v>
      </c>
      <c r="K6526" s="325">
        <v>0</v>
      </c>
      <c r="L6526" s="325">
        <v>0</v>
      </c>
      <c r="M6526" s="325">
        <v>0</v>
      </c>
      <c r="N6526" s="324" t="s">
        <v>7279</v>
      </c>
    </row>
    <row r="6527" spans="2:14" ht="15" hidden="1" x14ac:dyDescent="0.25">
      <c r="B6527" s="326" t="s">
        <v>20779</v>
      </c>
      <c r="C6527" s="326" t="s">
        <v>1268</v>
      </c>
      <c r="D6527" s="326" t="s">
        <v>6521</v>
      </c>
      <c r="E6527" s="326" t="s">
        <v>20780</v>
      </c>
      <c r="F6527" s="326" t="s">
        <v>801</v>
      </c>
      <c r="G6527" s="326" t="s">
        <v>896</v>
      </c>
      <c r="H6527" s="326" t="s">
        <v>6249</v>
      </c>
      <c r="I6527" s="327">
        <v>0</v>
      </c>
      <c r="J6527" s="327">
        <v>0</v>
      </c>
      <c r="K6527" s="327">
        <v>0</v>
      </c>
      <c r="L6527" s="327">
        <v>0</v>
      </c>
      <c r="M6527" s="327">
        <v>0</v>
      </c>
      <c r="N6527" s="326" t="s">
        <v>7279</v>
      </c>
    </row>
    <row r="6528" spans="2:14" ht="15" hidden="1" x14ac:dyDescent="0.25">
      <c r="B6528" s="324" t="s">
        <v>20781</v>
      </c>
      <c r="C6528" s="324" t="s">
        <v>1268</v>
      </c>
      <c r="D6528" s="324" t="s">
        <v>6521</v>
      </c>
      <c r="E6528" s="324" t="s">
        <v>20782</v>
      </c>
      <c r="F6528" s="324" t="s">
        <v>801</v>
      </c>
      <c r="G6528" s="324" t="s">
        <v>896</v>
      </c>
      <c r="H6528" s="324" t="s">
        <v>6249</v>
      </c>
      <c r="I6528" s="325">
        <v>0</v>
      </c>
      <c r="J6528" s="325">
        <v>0</v>
      </c>
      <c r="K6528" s="325">
        <v>0</v>
      </c>
      <c r="L6528" s="325">
        <v>0</v>
      </c>
      <c r="M6528" s="325">
        <v>0</v>
      </c>
      <c r="N6528" s="324" t="s">
        <v>7279</v>
      </c>
    </row>
    <row r="6529" spans="2:14" ht="15" hidden="1" x14ac:dyDescent="0.25">
      <c r="B6529" s="326" t="s">
        <v>20783</v>
      </c>
      <c r="C6529" s="326" t="s">
        <v>1268</v>
      </c>
      <c r="D6529" s="326" t="s">
        <v>6521</v>
      </c>
      <c r="E6529" s="326" t="s">
        <v>20784</v>
      </c>
      <c r="F6529" s="326" t="s">
        <v>801</v>
      </c>
      <c r="G6529" s="326" t="s">
        <v>896</v>
      </c>
      <c r="H6529" s="326" t="s">
        <v>6249</v>
      </c>
      <c r="I6529" s="327">
        <v>0</v>
      </c>
      <c r="J6529" s="327">
        <v>0</v>
      </c>
      <c r="K6529" s="327">
        <v>0</v>
      </c>
      <c r="L6529" s="327">
        <v>0</v>
      </c>
      <c r="M6529" s="327">
        <v>0</v>
      </c>
      <c r="N6529" s="326" t="s">
        <v>7279</v>
      </c>
    </row>
    <row r="6530" spans="2:14" ht="15" hidden="1" x14ac:dyDescent="0.25">
      <c r="B6530" s="324" t="s">
        <v>20785</v>
      </c>
      <c r="C6530" s="324" t="s">
        <v>1268</v>
      </c>
      <c r="D6530" s="324" t="s">
        <v>6521</v>
      </c>
      <c r="E6530" s="324" t="s">
        <v>20786</v>
      </c>
      <c r="F6530" s="324" t="s">
        <v>801</v>
      </c>
      <c r="G6530" s="324" t="s">
        <v>896</v>
      </c>
      <c r="H6530" s="324" t="s">
        <v>6249</v>
      </c>
      <c r="I6530" s="325">
        <v>0</v>
      </c>
      <c r="J6530" s="325">
        <v>0</v>
      </c>
      <c r="K6530" s="325">
        <v>0</v>
      </c>
      <c r="L6530" s="325">
        <v>0</v>
      </c>
      <c r="M6530" s="325">
        <v>0</v>
      </c>
      <c r="N6530" s="324" t="s">
        <v>7279</v>
      </c>
    </row>
    <row r="6531" spans="2:14" ht="15" hidden="1" x14ac:dyDescent="0.25">
      <c r="B6531" s="326" t="s">
        <v>20787</v>
      </c>
      <c r="C6531" s="326" t="s">
        <v>1268</v>
      </c>
      <c r="D6531" s="326" t="s">
        <v>6521</v>
      </c>
      <c r="E6531" s="326" t="s">
        <v>20788</v>
      </c>
      <c r="F6531" s="326" t="s">
        <v>801</v>
      </c>
      <c r="G6531" s="326" t="s">
        <v>896</v>
      </c>
      <c r="H6531" s="326" t="s">
        <v>6249</v>
      </c>
      <c r="I6531" s="327">
        <v>0</v>
      </c>
      <c r="J6531" s="327">
        <v>0</v>
      </c>
      <c r="K6531" s="327">
        <v>0</v>
      </c>
      <c r="L6531" s="327">
        <v>0</v>
      </c>
      <c r="M6531" s="327">
        <v>0</v>
      </c>
      <c r="N6531" s="326" t="s">
        <v>7279</v>
      </c>
    </row>
    <row r="6532" spans="2:14" ht="15" hidden="1" x14ac:dyDescent="0.25">
      <c r="B6532" s="324" t="s">
        <v>20789</v>
      </c>
      <c r="C6532" s="324" t="s">
        <v>1268</v>
      </c>
      <c r="D6532" s="324" t="s">
        <v>6521</v>
      </c>
      <c r="E6532" s="324" t="s">
        <v>20790</v>
      </c>
      <c r="F6532" s="324" t="s">
        <v>801</v>
      </c>
      <c r="G6532" s="324" t="s">
        <v>896</v>
      </c>
      <c r="H6532" s="324" t="s">
        <v>6249</v>
      </c>
      <c r="I6532" s="325">
        <v>0</v>
      </c>
      <c r="J6532" s="325">
        <v>0</v>
      </c>
      <c r="K6532" s="325">
        <v>0</v>
      </c>
      <c r="L6532" s="325">
        <v>0</v>
      </c>
      <c r="M6532" s="325">
        <v>0</v>
      </c>
      <c r="N6532" s="324" t="s">
        <v>7279</v>
      </c>
    </row>
    <row r="6533" spans="2:14" ht="15" hidden="1" x14ac:dyDescent="0.25">
      <c r="B6533" s="326" t="s">
        <v>20791</v>
      </c>
      <c r="C6533" s="326" t="s">
        <v>1268</v>
      </c>
      <c r="D6533" s="326" t="s">
        <v>6521</v>
      </c>
      <c r="E6533" s="326" t="s">
        <v>20792</v>
      </c>
      <c r="F6533" s="326" t="s">
        <v>801</v>
      </c>
      <c r="G6533" s="326" t="s">
        <v>896</v>
      </c>
      <c r="H6533" s="326" t="s">
        <v>6249</v>
      </c>
      <c r="I6533" s="327">
        <v>0</v>
      </c>
      <c r="J6533" s="327">
        <v>0</v>
      </c>
      <c r="K6533" s="327">
        <v>0</v>
      </c>
      <c r="L6533" s="327">
        <v>0</v>
      </c>
      <c r="M6533" s="327">
        <v>0</v>
      </c>
      <c r="N6533" s="326" t="s">
        <v>7279</v>
      </c>
    </row>
    <row r="6534" spans="2:14" ht="15" hidden="1" x14ac:dyDescent="0.25">
      <c r="B6534" s="324" t="s">
        <v>20793</v>
      </c>
      <c r="C6534" s="324" t="s">
        <v>1268</v>
      </c>
      <c r="D6534" s="324" t="s">
        <v>6521</v>
      </c>
      <c r="E6534" s="324" t="s">
        <v>20794</v>
      </c>
      <c r="F6534" s="324" t="s">
        <v>801</v>
      </c>
      <c r="G6534" s="324" t="s">
        <v>896</v>
      </c>
      <c r="H6534" s="324" t="s">
        <v>6249</v>
      </c>
      <c r="I6534" s="325">
        <v>0</v>
      </c>
      <c r="J6534" s="325">
        <v>0</v>
      </c>
      <c r="K6534" s="325">
        <v>0</v>
      </c>
      <c r="L6534" s="325">
        <v>0</v>
      </c>
      <c r="M6534" s="325">
        <v>0</v>
      </c>
      <c r="N6534" s="324" t="s">
        <v>7279</v>
      </c>
    </row>
    <row r="6535" spans="2:14" ht="15" hidden="1" x14ac:dyDescent="0.25">
      <c r="B6535" s="326" t="s">
        <v>20795</v>
      </c>
      <c r="C6535" s="326" t="s">
        <v>1268</v>
      </c>
      <c r="D6535" s="326" t="s">
        <v>6521</v>
      </c>
      <c r="E6535" s="326" t="s">
        <v>20796</v>
      </c>
      <c r="F6535" s="326" t="s">
        <v>801</v>
      </c>
      <c r="G6535" s="326" t="s">
        <v>896</v>
      </c>
      <c r="H6535" s="326" t="s">
        <v>6249</v>
      </c>
      <c r="I6535" s="327">
        <v>0</v>
      </c>
      <c r="J6535" s="327">
        <v>0</v>
      </c>
      <c r="K6535" s="327">
        <v>0</v>
      </c>
      <c r="L6535" s="327">
        <v>0</v>
      </c>
      <c r="M6535" s="327">
        <v>0</v>
      </c>
      <c r="N6535" s="326" t="s">
        <v>7279</v>
      </c>
    </row>
    <row r="6536" spans="2:14" ht="15" hidden="1" x14ac:dyDescent="0.25">
      <c r="B6536" s="324" t="s">
        <v>20797</v>
      </c>
      <c r="C6536" s="324" t="s">
        <v>1268</v>
      </c>
      <c r="D6536" s="324" t="s">
        <v>6521</v>
      </c>
      <c r="E6536" s="324" t="s">
        <v>20798</v>
      </c>
      <c r="F6536" s="324" t="s">
        <v>801</v>
      </c>
      <c r="G6536" s="324" t="s">
        <v>896</v>
      </c>
      <c r="H6536" s="324" t="s">
        <v>6249</v>
      </c>
      <c r="I6536" s="325">
        <v>0</v>
      </c>
      <c r="J6536" s="325">
        <v>0</v>
      </c>
      <c r="K6536" s="325">
        <v>0</v>
      </c>
      <c r="L6536" s="325">
        <v>0</v>
      </c>
      <c r="M6536" s="325">
        <v>0</v>
      </c>
      <c r="N6536" s="324" t="s">
        <v>7279</v>
      </c>
    </row>
    <row r="6537" spans="2:14" ht="15" hidden="1" x14ac:dyDescent="0.25">
      <c r="B6537" s="326" t="s">
        <v>20799</v>
      </c>
      <c r="C6537" s="326" t="s">
        <v>1268</v>
      </c>
      <c r="D6537" s="326" t="s">
        <v>6521</v>
      </c>
      <c r="E6537" s="326" t="s">
        <v>20800</v>
      </c>
      <c r="F6537" s="326" t="s">
        <v>801</v>
      </c>
      <c r="G6537" s="326" t="s">
        <v>896</v>
      </c>
      <c r="H6537" s="326" t="s">
        <v>6249</v>
      </c>
      <c r="I6537" s="327">
        <v>0</v>
      </c>
      <c r="J6537" s="327">
        <v>0</v>
      </c>
      <c r="K6537" s="327">
        <v>0</v>
      </c>
      <c r="L6537" s="327">
        <v>0</v>
      </c>
      <c r="M6537" s="327">
        <v>0</v>
      </c>
      <c r="N6537" s="326" t="s">
        <v>7279</v>
      </c>
    </row>
    <row r="6538" spans="2:14" ht="15" hidden="1" x14ac:dyDescent="0.25">
      <c r="B6538" s="324" t="s">
        <v>20801</v>
      </c>
      <c r="C6538" s="324" t="s">
        <v>1268</v>
      </c>
      <c r="D6538" s="324" t="s">
        <v>6521</v>
      </c>
      <c r="E6538" s="324" t="s">
        <v>20802</v>
      </c>
      <c r="F6538" s="324" t="s">
        <v>801</v>
      </c>
      <c r="G6538" s="324" t="s">
        <v>896</v>
      </c>
      <c r="H6538" s="324" t="s">
        <v>6249</v>
      </c>
      <c r="I6538" s="325">
        <v>0</v>
      </c>
      <c r="J6538" s="325">
        <v>0</v>
      </c>
      <c r="K6538" s="325">
        <v>0</v>
      </c>
      <c r="L6538" s="325">
        <v>0</v>
      </c>
      <c r="M6538" s="325">
        <v>0</v>
      </c>
      <c r="N6538" s="324" t="s">
        <v>7279</v>
      </c>
    </row>
    <row r="6539" spans="2:14" ht="15" hidden="1" x14ac:dyDescent="0.25">
      <c r="B6539" s="326" t="s">
        <v>20803</v>
      </c>
      <c r="C6539" s="326" t="s">
        <v>1268</v>
      </c>
      <c r="D6539" s="326" t="s">
        <v>6521</v>
      </c>
      <c r="E6539" s="326" t="s">
        <v>20804</v>
      </c>
      <c r="F6539" s="326" t="s">
        <v>801</v>
      </c>
      <c r="G6539" s="326" t="s">
        <v>896</v>
      </c>
      <c r="H6539" s="326" t="s">
        <v>6249</v>
      </c>
      <c r="I6539" s="327">
        <v>0</v>
      </c>
      <c r="J6539" s="327">
        <v>0</v>
      </c>
      <c r="K6539" s="327">
        <v>0</v>
      </c>
      <c r="L6539" s="327">
        <v>0</v>
      </c>
      <c r="M6539" s="327">
        <v>0</v>
      </c>
      <c r="N6539" s="326" t="s">
        <v>7279</v>
      </c>
    </row>
    <row r="6540" spans="2:14" ht="15" hidden="1" x14ac:dyDescent="0.25">
      <c r="B6540" s="324" t="s">
        <v>20805</v>
      </c>
      <c r="C6540" s="324" t="s">
        <v>1268</v>
      </c>
      <c r="D6540" s="324" t="s">
        <v>6521</v>
      </c>
      <c r="E6540" s="324" t="s">
        <v>20806</v>
      </c>
      <c r="F6540" s="324" t="s">
        <v>801</v>
      </c>
      <c r="G6540" s="324" t="s">
        <v>896</v>
      </c>
      <c r="H6540" s="324" t="s">
        <v>6249</v>
      </c>
      <c r="I6540" s="325">
        <v>0</v>
      </c>
      <c r="J6540" s="325">
        <v>0</v>
      </c>
      <c r="K6540" s="325">
        <v>0</v>
      </c>
      <c r="L6540" s="325">
        <v>0</v>
      </c>
      <c r="M6540" s="325">
        <v>0</v>
      </c>
      <c r="N6540" s="324" t="s">
        <v>7279</v>
      </c>
    </row>
    <row r="6541" spans="2:14" ht="15" hidden="1" x14ac:dyDescent="0.25">
      <c r="B6541" s="326" t="s">
        <v>20807</v>
      </c>
      <c r="C6541" s="326" t="s">
        <v>1268</v>
      </c>
      <c r="D6541" s="326" t="s">
        <v>6521</v>
      </c>
      <c r="E6541" s="326" t="s">
        <v>20808</v>
      </c>
      <c r="F6541" s="326" t="s">
        <v>801</v>
      </c>
      <c r="G6541" s="326" t="s">
        <v>896</v>
      </c>
      <c r="H6541" s="326" t="s">
        <v>6249</v>
      </c>
      <c r="I6541" s="327">
        <v>0</v>
      </c>
      <c r="J6541" s="327">
        <v>0</v>
      </c>
      <c r="K6541" s="327">
        <v>0</v>
      </c>
      <c r="L6541" s="327">
        <v>0</v>
      </c>
      <c r="M6541" s="327">
        <v>0</v>
      </c>
      <c r="N6541" s="326" t="s">
        <v>7279</v>
      </c>
    </row>
    <row r="6542" spans="2:14" ht="15" hidden="1" x14ac:dyDescent="0.25">
      <c r="B6542" s="324" t="s">
        <v>20809</v>
      </c>
      <c r="C6542" s="324" t="s">
        <v>1268</v>
      </c>
      <c r="D6542" s="324" t="s">
        <v>6521</v>
      </c>
      <c r="E6542" s="324" t="s">
        <v>20810</v>
      </c>
      <c r="F6542" s="324" t="s">
        <v>801</v>
      </c>
      <c r="G6542" s="324" t="s">
        <v>896</v>
      </c>
      <c r="H6542" s="324" t="s">
        <v>6249</v>
      </c>
      <c r="I6542" s="325">
        <v>0</v>
      </c>
      <c r="J6542" s="325">
        <v>0</v>
      </c>
      <c r="K6542" s="325">
        <v>0</v>
      </c>
      <c r="L6542" s="325">
        <v>0</v>
      </c>
      <c r="M6542" s="325">
        <v>0</v>
      </c>
      <c r="N6542" s="324" t="s">
        <v>7279</v>
      </c>
    </row>
    <row r="6543" spans="2:14" ht="15" hidden="1" x14ac:dyDescent="0.25">
      <c r="B6543" s="326" t="s">
        <v>20811</v>
      </c>
      <c r="C6543" s="326" t="s">
        <v>1268</v>
      </c>
      <c r="D6543" s="326" t="s">
        <v>6521</v>
      </c>
      <c r="E6543" s="326" t="s">
        <v>20812</v>
      </c>
      <c r="F6543" s="326" t="s">
        <v>801</v>
      </c>
      <c r="G6543" s="326" t="s">
        <v>896</v>
      </c>
      <c r="H6543" s="326" t="s">
        <v>6249</v>
      </c>
      <c r="I6543" s="327">
        <v>0</v>
      </c>
      <c r="J6543" s="327">
        <v>0</v>
      </c>
      <c r="K6543" s="327">
        <v>0</v>
      </c>
      <c r="L6543" s="327">
        <v>0</v>
      </c>
      <c r="M6543" s="327">
        <v>0</v>
      </c>
      <c r="N6543" s="326" t="s">
        <v>7279</v>
      </c>
    </row>
    <row r="6544" spans="2:14" ht="15" hidden="1" x14ac:dyDescent="0.25">
      <c r="B6544" s="324" t="s">
        <v>20813</v>
      </c>
      <c r="C6544" s="324" t="s">
        <v>1268</v>
      </c>
      <c r="D6544" s="324" t="s">
        <v>6521</v>
      </c>
      <c r="E6544" s="324" t="s">
        <v>20814</v>
      </c>
      <c r="F6544" s="324" t="s">
        <v>801</v>
      </c>
      <c r="G6544" s="324" t="s">
        <v>896</v>
      </c>
      <c r="H6544" s="324" t="s">
        <v>6249</v>
      </c>
      <c r="I6544" s="325">
        <v>0</v>
      </c>
      <c r="J6544" s="325">
        <v>0</v>
      </c>
      <c r="K6544" s="325">
        <v>0</v>
      </c>
      <c r="L6544" s="325">
        <v>0</v>
      </c>
      <c r="M6544" s="325">
        <v>0</v>
      </c>
      <c r="N6544" s="324" t="s">
        <v>7279</v>
      </c>
    </row>
    <row r="6545" spans="2:14" ht="15" hidden="1" x14ac:dyDescent="0.25">
      <c r="B6545" s="326" t="s">
        <v>20815</v>
      </c>
      <c r="C6545" s="326" t="s">
        <v>1268</v>
      </c>
      <c r="D6545" s="326" t="s">
        <v>6521</v>
      </c>
      <c r="E6545" s="326" t="s">
        <v>20816</v>
      </c>
      <c r="F6545" s="326" t="s">
        <v>801</v>
      </c>
      <c r="G6545" s="326" t="s">
        <v>896</v>
      </c>
      <c r="H6545" s="326" t="s">
        <v>6249</v>
      </c>
      <c r="I6545" s="327">
        <v>0</v>
      </c>
      <c r="J6545" s="327">
        <v>0</v>
      </c>
      <c r="K6545" s="327">
        <v>0</v>
      </c>
      <c r="L6545" s="327">
        <v>0</v>
      </c>
      <c r="M6545" s="327">
        <v>0</v>
      </c>
      <c r="N6545" s="326" t="s">
        <v>7279</v>
      </c>
    </row>
    <row r="6546" spans="2:14" ht="15" hidden="1" x14ac:dyDescent="0.25">
      <c r="B6546" s="324" t="s">
        <v>20817</v>
      </c>
      <c r="C6546" s="324" t="s">
        <v>1268</v>
      </c>
      <c r="D6546" s="324" t="s">
        <v>6521</v>
      </c>
      <c r="E6546" s="324" t="s">
        <v>20818</v>
      </c>
      <c r="F6546" s="324" t="s">
        <v>801</v>
      </c>
      <c r="G6546" s="324" t="s">
        <v>896</v>
      </c>
      <c r="H6546" s="324" t="s">
        <v>6249</v>
      </c>
      <c r="I6546" s="325">
        <v>0</v>
      </c>
      <c r="J6546" s="325">
        <v>0</v>
      </c>
      <c r="K6546" s="325">
        <v>0</v>
      </c>
      <c r="L6546" s="325">
        <v>0</v>
      </c>
      <c r="M6546" s="325">
        <v>0</v>
      </c>
      <c r="N6546" s="324" t="s">
        <v>7279</v>
      </c>
    </row>
    <row r="6547" spans="2:14" ht="15" hidden="1" x14ac:dyDescent="0.25">
      <c r="B6547" s="326" t="s">
        <v>22011</v>
      </c>
      <c r="C6547" s="326" t="s">
        <v>1268</v>
      </c>
      <c r="D6547" s="326" t="s">
        <v>6521</v>
      </c>
      <c r="E6547" s="326" t="s">
        <v>22012</v>
      </c>
      <c r="F6547" s="326" t="s">
        <v>801</v>
      </c>
      <c r="G6547" s="326" t="s">
        <v>896</v>
      </c>
      <c r="H6547" s="326" t="s">
        <v>6249</v>
      </c>
      <c r="I6547" s="327">
        <v>0</v>
      </c>
      <c r="J6547" s="327">
        <v>0</v>
      </c>
      <c r="K6547" s="327">
        <v>0</v>
      </c>
      <c r="L6547" s="327">
        <v>0</v>
      </c>
      <c r="M6547" s="327">
        <v>0</v>
      </c>
      <c r="N6547" s="326" t="s">
        <v>7279</v>
      </c>
    </row>
    <row r="6548" spans="2:14" ht="15" hidden="1" x14ac:dyDescent="0.25">
      <c r="B6548" s="324" t="s">
        <v>20819</v>
      </c>
      <c r="C6548" s="324" t="s">
        <v>1268</v>
      </c>
      <c r="D6548" s="324" t="s">
        <v>6521</v>
      </c>
      <c r="E6548" s="324" t="s">
        <v>20820</v>
      </c>
      <c r="F6548" s="324" t="s">
        <v>801</v>
      </c>
      <c r="G6548" s="324" t="s">
        <v>896</v>
      </c>
      <c r="H6548" s="324" t="s">
        <v>6249</v>
      </c>
      <c r="I6548" s="325">
        <v>0</v>
      </c>
      <c r="J6548" s="325">
        <v>0</v>
      </c>
      <c r="K6548" s="325">
        <v>0</v>
      </c>
      <c r="L6548" s="325">
        <v>0</v>
      </c>
      <c r="M6548" s="325">
        <v>0</v>
      </c>
      <c r="N6548" s="324" t="s">
        <v>7279</v>
      </c>
    </row>
    <row r="6549" spans="2:14" ht="15" hidden="1" x14ac:dyDescent="0.25">
      <c r="B6549" s="326" t="s">
        <v>20821</v>
      </c>
      <c r="C6549" s="326" t="s">
        <v>1268</v>
      </c>
      <c r="D6549" s="326" t="s">
        <v>6521</v>
      </c>
      <c r="E6549" s="326" t="s">
        <v>20822</v>
      </c>
      <c r="F6549" s="326" t="s">
        <v>801</v>
      </c>
      <c r="G6549" s="326" t="s">
        <v>896</v>
      </c>
      <c r="H6549" s="326" t="s">
        <v>6249</v>
      </c>
      <c r="I6549" s="327">
        <v>0</v>
      </c>
      <c r="J6549" s="327">
        <v>0</v>
      </c>
      <c r="K6549" s="327">
        <v>0</v>
      </c>
      <c r="L6549" s="327">
        <v>0</v>
      </c>
      <c r="M6549" s="327">
        <v>0</v>
      </c>
      <c r="N6549" s="326" t="s">
        <v>7279</v>
      </c>
    </row>
    <row r="6550" spans="2:14" ht="15" hidden="1" x14ac:dyDescent="0.25">
      <c r="B6550" s="324" t="s">
        <v>20823</v>
      </c>
      <c r="C6550" s="324" t="s">
        <v>1268</v>
      </c>
      <c r="D6550" s="324" t="s">
        <v>6521</v>
      </c>
      <c r="E6550" s="324" t="s">
        <v>20824</v>
      </c>
      <c r="F6550" s="324" t="s">
        <v>801</v>
      </c>
      <c r="G6550" s="324" t="s">
        <v>896</v>
      </c>
      <c r="H6550" s="324" t="s">
        <v>6249</v>
      </c>
      <c r="I6550" s="325">
        <v>0</v>
      </c>
      <c r="J6550" s="325">
        <v>0</v>
      </c>
      <c r="K6550" s="325">
        <v>0</v>
      </c>
      <c r="L6550" s="325">
        <v>0</v>
      </c>
      <c r="M6550" s="325">
        <v>0</v>
      </c>
      <c r="N6550" s="324" t="s">
        <v>7279</v>
      </c>
    </row>
    <row r="6551" spans="2:14" ht="15" hidden="1" x14ac:dyDescent="0.25">
      <c r="B6551" s="326" t="s">
        <v>20825</v>
      </c>
      <c r="C6551" s="326" t="s">
        <v>1268</v>
      </c>
      <c r="D6551" s="326" t="s">
        <v>6521</v>
      </c>
      <c r="E6551" s="326" t="s">
        <v>20826</v>
      </c>
      <c r="F6551" s="326" t="s">
        <v>801</v>
      </c>
      <c r="G6551" s="326" t="s">
        <v>896</v>
      </c>
      <c r="H6551" s="326" t="s">
        <v>6249</v>
      </c>
      <c r="I6551" s="327">
        <v>0</v>
      </c>
      <c r="J6551" s="327">
        <v>0</v>
      </c>
      <c r="K6551" s="327">
        <v>0</v>
      </c>
      <c r="L6551" s="327">
        <v>0</v>
      </c>
      <c r="M6551" s="327">
        <v>0</v>
      </c>
      <c r="N6551" s="326" t="s">
        <v>7279</v>
      </c>
    </row>
    <row r="6552" spans="2:14" ht="15" hidden="1" x14ac:dyDescent="0.25">
      <c r="B6552" s="324" t="s">
        <v>20827</v>
      </c>
      <c r="C6552" s="324" t="s">
        <v>1268</v>
      </c>
      <c r="D6552" s="324" t="s">
        <v>6521</v>
      </c>
      <c r="E6552" s="324" t="s">
        <v>20828</v>
      </c>
      <c r="F6552" s="324" t="s">
        <v>801</v>
      </c>
      <c r="G6552" s="324" t="s">
        <v>896</v>
      </c>
      <c r="H6552" s="324" t="s">
        <v>6249</v>
      </c>
      <c r="I6552" s="325">
        <v>0</v>
      </c>
      <c r="J6552" s="325">
        <v>0</v>
      </c>
      <c r="K6552" s="325">
        <v>0</v>
      </c>
      <c r="L6552" s="325">
        <v>0</v>
      </c>
      <c r="M6552" s="325">
        <v>0</v>
      </c>
      <c r="N6552" s="324" t="s">
        <v>7279</v>
      </c>
    </row>
    <row r="6553" spans="2:14" ht="15" hidden="1" x14ac:dyDescent="0.25">
      <c r="B6553" s="326" t="s">
        <v>20829</v>
      </c>
      <c r="C6553" s="326" t="s">
        <v>1268</v>
      </c>
      <c r="D6553" s="326" t="s">
        <v>6521</v>
      </c>
      <c r="E6553" s="326" t="s">
        <v>20830</v>
      </c>
      <c r="F6553" s="326" t="s">
        <v>801</v>
      </c>
      <c r="G6553" s="326" t="s">
        <v>896</v>
      </c>
      <c r="H6553" s="326" t="s">
        <v>6249</v>
      </c>
      <c r="I6553" s="327">
        <v>0</v>
      </c>
      <c r="J6553" s="327">
        <v>0</v>
      </c>
      <c r="K6553" s="327">
        <v>0</v>
      </c>
      <c r="L6553" s="327">
        <v>0</v>
      </c>
      <c r="M6553" s="327">
        <v>0</v>
      </c>
      <c r="N6553" s="326" t="s">
        <v>7279</v>
      </c>
    </row>
    <row r="6554" spans="2:14" ht="15" hidden="1" x14ac:dyDescent="0.25">
      <c r="B6554" s="324" t="s">
        <v>20831</v>
      </c>
      <c r="C6554" s="324" t="s">
        <v>1268</v>
      </c>
      <c r="D6554" s="324" t="s">
        <v>6521</v>
      </c>
      <c r="E6554" s="324" t="s">
        <v>20832</v>
      </c>
      <c r="F6554" s="324" t="s">
        <v>801</v>
      </c>
      <c r="G6554" s="324" t="s">
        <v>896</v>
      </c>
      <c r="H6554" s="324" t="s">
        <v>6249</v>
      </c>
      <c r="I6554" s="325">
        <v>0</v>
      </c>
      <c r="J6554" s="325">
        <v>0</v>
      </c>
      <c r="K6554" s="325">
        <v>0</v>
      </c>
      <c r="L6554" s="325">
        <v>0</v>
      </c>
      <c r="M6554" s="325">
        <v>0</v>
      </c>
      <c r="N6554" s="324" t="s">
        <v>7279</v>
      </c>
    </row>
    <row r="6555" spans="2:14" ht="15" hidden="1" x14ac:dyDescent="0.25">
      <c r="B6555" s="326" t="s">
        <v>22013</v>
      </c>
      <c r="C6555" s="326" t="s">
        <v>1268</v>
      </c>
      <c r="D6555" s="326" t="s">
        <v>6521</v>
      </c>
      <c r="E6555" s="326" t="s">
        <v>22014</v>
      </c>
      <c r="F6555" s="326" t="s">
        <v>801</v>
      </c>
      <c r="G6555" s="326" t="s">
        <v>896</v>
      </c>
      <c r="H6555" s="326" t="s">
        <v>6249</v>
      </c>
      <c r="I6555" s="327">
        <v>0</v>
      </c>
      <c r="J6555" s="327">
        <v>0</v>
      </c>
      <c r="K6555" s="327">
        <v>0</v>
      </c>
      <c r="L6555" s="327">
        <v>0</v>
      </c>
      <c r="M6555" s="327">
        <v>0</v>
      </c>
      <c r="N6555" s="326" t="s">
        <v>7279</v>
      </c>
    </row>
    <row r="6556" spans="2:14" ht="15" hidden="1" x14ac:dyDescent="0.25">
      <c r="B6556" s="324" t="s">
        <v>20833</v>
      </c>
      <c r="C6556" s="324" t="s">
        <v>1268</v>
      </c>
      <c r="D6556" s="324" t="s">
        <v>6521</v>
      </c>
      <c r="E6556" s="324" t="s">
        <v>20834</v>
      </c>
      <c r="F6556" s="324" t="s">
        <v>801</v>
      </c>
      <c r="G6556" s="324" t="s">
        <v>896</v>
      </c>
      <c r="H6556" s="324" t="s">
        <v>6249</v>
      </c>
      <c r="I6556" s="325">
        <v>0</v>
      </c>
      <c r="J6556" s="325">
        <v>0</v>
      </c>
      <c r="K6556" s="325">
        <v>0</v>
      </c>
      <c r="L6556" s="325">
        <v>0</v>
      </c>
      <c r="M6556" s="325">
        <v>0</v>
      </c>
      <c r="N6556" s="324" t="s">
        <v>7279</v>
      </c>
    </row>
    <row r="6557" spans="2:14" ht="15" hidden="1" x14ac:dyDescent="0.25">
      <c r="B6557" s="326" t="s">
        <v>20835</v>
      </c>
      <c r="C6557" s="326" t="s">
        <v>1268</v>
      </c>
      <c r="D6557" s="326" t="s">
        <v>6521</v>
      </c>
      <c r="E6557" s="326" t="s">
        <v>20836</v>
      </c>
      <c r="F6557" s="326" t="s">
        <v>801</v>
      </c>
      <c r="G6557" s="326" t="s">
        <v>896</v>
      </c>
      <c r="H6557" s="326" t="s">
        <v>6249</v>
      </c>
      <c r="I6557" s="327">
        <v>0</v>
      </c>
      <c r="J6557" s="327">
        <v>0</v>
      </c>
      <c r="K6557" s="327">
        <v>0</v>
      </c>
      <c r="L6557" s="327">
        <v>0</v>
      </c>
      <c r="M6557" s="327">
        <v>0</v>
      </c>
      <c r="N6557" s="326" t="s">
        <v>7279</v>
      </c>
    </row>
    <row r="6558" spans="2:14" ht="15" hidden="1" x14ac:dyDescent="0.25">
      <c r="B6558" s="324" t="s">
        <v>20837</v>
      </c>
      <c r="C6558" s="324" t="s">
        <v>1268</v>
      </c>
      <c r="D6558" s="324" t="s">
        <v>6521</v>
      </c>
      <c r="E6558" s="324" t="s">
        <v>20838</v>
      </c>
      <c r="F6558" s="324" t="s">
        <v>801</v>
      </c>
      <c r="G6558" s="324" t="s">
        <v>896</v>
      </c>
      <c r="H6558" s="324" t="s">
        <v>6249</v>
      </c>
      <c r="I6558" s="325">
        <v>0</v>
      </c>
      <c r="J6558" s="325">
        <v>0</v>
      </c>
      <c r="K6558" s="325">
        <v>0</v>
      </c>
      <c r="L6558" s="325">
        <v>0</v>
      </c>
      <c r="M6558" s="325">
        <v>0</v>
      </c>
      <c r="N6558" s="324" t="s">
        <v>7279</v>
      </c>
    </row>
    <row r="6559" spans="2:14" ht="15" hidden="1" x14ac:dyDescent="0.25">
      <c r="B6559" s="326" t="s">
        <v>20839</v>
      </c>
      <c r="C6559" s="326" t="s">
        <v>1268</v>
      </c>
      <c r="D6559" s="326" t="s">
        <v>6521</v>
      </c>
      <c r="E6559" s="326" t="s">
        <v>20840</v>
      </c>
      <c r="F6559" s="326" t="s">
        <v>801</v>
      </c>
      <c r="G6559" s="326" t="s">
        <v>896</v>
      </c>
      <c r="H6559" s="326" t="s">
        <v>6249</v>
      </c>
      <c r="I6559" s="327">
        <v>0</v>
      </c>
      <c r="J6559" s="327">
        <v>0</v>
      </c>
      <c r="K6559" s="327">
        <v>0</v>
      </c>
      <c r="L6559" s="327">
        <v>0</v>
      </c>
      <c r="M6559" s="327">
        <v>0</v>
      </c>
      <c r="N6559" s="326" t="s">
        <v>7279</v>
      </c>
    </row>
    <row r="6560" spans="2:14" ht="15" hidden="1" x14ac:dyDescent="0.25">
      <c r="B6560" s="324" t="s">
        <v>20841</v>
      </c>
      <c r="C6560" s="324" t="s">
        <v>1268</v>
      </c>
      <c r="D6560" s="324" t="s">
        <v>6521</v>
      </c>
      <c r="E6560" s="324" t="s">
        <v>20842</v>
      </c>
      <c r="F6560" s="324" t="s">
        <v>801</v>
      </c>
      <c r="G6560" s="324" t="s">
        <v>896</v>
      </c>
      <c r="H6560" s="324" t="s">
        <v>6249</v>
      </c>
      <c r="I6560" s="325">
        <v>0</v>
      </c>
      <c r="J6560" s="325">
        <v>0</v>
      </c>
      <c r="K6560" s="325">
        <v>0</v>
      </c>
      <c r="L6560" s="325">
        <v>0</v>
      </c>
      <c r="M6560" s="325">
        <v>0</v>
      </c>
      <c r="N6560" s="324" t="s">
        <v>7279</v>
      </c>
    </row>
    <row r="6561" spans="2:14" ht="15" hidden="1" x14ac:dyDescent="0.25">
      <c r="B6561" s="326" t="s">
        <v>20843</v>
      </c>
      <c r="C6561" s="326" t="s">
        <v>1268</v>
      </c>
      <c r="D6561" s="326" t="s">
        <v>6521</v>
      </c>
      <c r="E6561" s="326" t="s">
        <v>20844</v>
      </c>
      <c r="F6561" s="326" t="s">
        <v>801</v>
      </c>
      <c r="G6561" s="326" t="s">
        <v>896</v>
      </c>
      <c r="H6561" s="326" t="s">
        <v>6249</v>
      </c>
      <c r="I6561" s="327">
        <v>0</v>
      </c>
      <c r="J6561" s="327">
        <v>0</v>
      </c>
      <c r="K6561" s="327">
        <v>0</v>
      </c>
      <c r="L6561" s="327">
        <v>0</v>
      </c>
      <c r="M6561" s="327">
        <v>0</v>
      </c>
      <c r="N6561" s="326" t="s">
        <v>7279</v>
      </c>
    </row>
    <row r="6562" spans="2:14" ht="15" hidden="1" x14ac:dyDescent="0.25">
      <c r="B6562" s="324" t="s">
        <v>20845</v>
      </c>
      <c r="C6562" s="324" t="s">
        <v>1268</v>
      </c>
      <c r="D6562" s="324" t="s">
        <v>6521</v>
      </c>
      <c r="E6562" s="324" t="s">
        <v>20846</v>
      </c>
      <c r="F6562" s="324" t="s">
        <v>2327</v>
      </c>
      <c r="G6562" s="324" t="s">
        <v>896</v>
      </c>
      <c r="H6562" s="324" t="s">
        <v>6249</v>
      </c>
      <c r="I6562" s="325">
        <v>0</v>
      </c>
      <c r="J6562" s="325">
        <v>0</v>
      </c>
      <c r="K6562" s="325">
        <v>0</v>
      </c>
      <c r="L6562" s="325">
        <v>0</v>
      </c>
      <c r="M6562" s="325">
        <v>0</v>
      </c>
      <c r="N6562" s="324" t="s">
        <v>7279</v>
      </c>
    </row>
    <row r="6563" spans="2:14" ht="15" hidden="1" x14ac:dyDescent="0.25">
      <c r="B6563" s="326" t="s">
        <v>20847</v>
      </c>
      <c r="C6563" s="326" t="s">
        <v>1268</v>
      </c>
      <c r="D6563" s="326" t="s">
        <v>6521</v>
      </c>
      <c r="E6563" s="326" t="s">
        <v>20848</v>
      </c>
      <c r="F6563" s="326" t="s">
        <v>2327</v>
      </c>
      <c r="G6563" s="326" t="s">
        <v>896</v>
      </c>
      <c r="H6563" s="326" t="s">
        <v>6249</v>
      </c>
      <c r="I6563" s="327">
        <v>0</v>
      </c>
      <c r="J6563" s="327">
        <v>0</v>
      </c>
      <c r="K6563" s="327">
        <v>0</v>
      </c>
      <c r="L6563" s="327">
        <v>0</v>
      </c>
      <c r="M6563" s="327">
        <v>0</v>
      </c>
      <c r="N6563" s="326" t="s">
        <v>7279</v>
      </c>
    </row>
    <row r="6564" spans="2:14" ht="15" hidden="1" x14ac:dyDescent="0.25">
      <c r="B6564" s="324" t="s">
        <v>20849</v>
      </c>
      <c r="C6564" s="324" t="s">
        <v>1268</v>
      </c>
      <c r="D6564" s="324" t="s">
        <v>6521</v>
      </c>
      <c r="E6564" s="324" t="s">
        <v>20850</v>
      </c>
      <c r="F6564" s="324" t="s">
        <v>2414</v>
      </c>
      <c r="G6564" s="324" t="s">
        <v>896</v>
      </c>
      <c r="H6564" s="324" t="s">
        <v>6249</v>
      </c>
      <c r="I6564" s="325">
        <v>0</v>
      </c>
      <c r="J6564" s="325">
        <v>0</v>
      </c>
      <c r="K6564" s="325">
        <v>0</v>
      </c>
      <c r="L6564" s="325">
        <v>0</v>
      </c>
      <c r="M6564" s="325">
        <v>0</v>
      </c>
      <c r="N6564" s="324" t="s">
        <v>7279</v>
      </c>
    </row>
    <row r="6565" spans="2:14" ht="15" hidden="1" x14ac:dyDescent="0.25">
      <c r="B6565" s="326" t="s">
        <v>20851</v>
      </c>
      <c r="C6565" s="326" t="s">
        <v>1268</v>
      </c>
      <c r="D6565" s="326" t="s">
        <v>6521</v>
      </c>
      <c r="E6565" s="326" t="s">
        <v>20852</v>
      </c>
      <c r="F6565" s="326" t="s">
        <v>2327</v>
      </c>
      <c r="G6565" s="326" t="s">
        <v>896</v>
      </c>
      <c r="H6565" s="326" t="s">
        <v>6249</v>
      </c>
      <c r="I6565" s="327">
        <v>0</v>
      </c>
      <c r="J6565" s="327">
        <v>0</v>
      </c>
      <c r="K6565" s="327">
        <v>0</v>
      </c>
      <c r="L6565" s="327">
        <v>0</v>
      </c>
      <c r="M6565" s="327">
        <v>0</v>
      </c>
      <c r="N6565" s="326" t="s">
        <v>7279</v>
      </c>
    </row>
    <row r="6566" spans="2:14" ht="15" hidden="1" x14ac:dyDescent="0.25">
      <c r="B6566" s="324" t="s">
        <v>20853</v>
      </c>
      <c r="C6566" s="324" t="s">
        <v>1268</v>
      </c>
      <c r="D6566" s="324" t="s">
        <v>6521</v>
      </c>
      <c r="E6566" s="324" t="s">
        <v>20854</v>
      </c>
      <c r="F6566" s="324" t="s">
        <v>2327</v>
      </c>
      <c r="G6566" s="324" t="s">
        <v>896</v>
      </c>
      <c r="H6566" s="324" t="s">
        <v>6249</v>
      </c>
      <c r="I6566" s="325">
        <v>0</v>
      </c>
      <c r="J6566" s="325">
        <v>0</v>
      </c>
      <c r="K6566" s="325">
        <v>0</v>
      </c>
      <c r="L6566" s="325">
        <v>0</v>
      </c>
      <c r="M6566" s="325">
        <v>0</v>
      </c>
      <c r="N6566" s="324" t="s">
        <v>7279</v>
      </c>
    </row>
    <row r="6567" spans="2:14" ht="15" hidden="1" x14ac:dyDescent="0.25">
      <c r="B6567" s="326" t="s">
        <v>20855</v>
      </c>
      <c r="C6567" s="326" t="s">
        <v>1268</v>
      </c>
      <c r="D6567" s="326" t="s">
        <v>6521</v>
      </c>
      <c r="E6567" s="326" t="s">
        <v>20856</v>
      </c>
      <c r="F6567" s="326" t="s">
        <v>2327</v>
      </c>
      <c r="G6567" s="326" t="s">
        <v>896</v>
      </c>
      <c r="H6567" s="326" t="s">
        <v>6249</v>
      </c>
      <c r="I6567" s="327">
        <v>0</v>
      </c>
      <c r="J6567" s="327">
        <v>0</v>
      </c>
      <c r="K6567" s="327">
        <v>0</v>
      </c>
      <c r="L6567" s="327">
        <v>0</v>
      </c>
      <c r="M6567" s="327">
        <v>0</v>
      </c>
      <c r="N6567" s="326" t="s">
        <v>7279</v>
      </c>
    </row>
    <row r="6568" spans="2:14" ht="15" hidden="1" x14ac:dyDescent="0.25">
      <c r="B6568" s="324" t="s">
        <v>20857</v>
      </c>
      <c r="C6568" s="324" t="s">
        <v>1268</v>
      </c>
      <c r="D6568" s="324" t="s">
        <v>6521</v>
      </c>
      <c r="E6568" s="324" t="s">
        <v>20858</v>
      </c>
      <c r="F6568" s="324" t="s">
        <v>2327</v>
      </c>
      <c r="G6568" s="324" t="s">
        <v>896</v>
      </c>
      <c r="H6568" s="324" t="s">
        <v>6249</v>
      </c>
      <c r="I6568" s="325">
        <v>0</v>
      </c>
      <c r="J6568" s="325">
        <v>0</v>
      </c>
      <c r="K6568" s="325">
        <v>0</v>
      </c>
      <c r="L6568" s="325">
        <v>0</v>
      </c>
      <c r="M6568" s="325">
        <v>0</v>
      </c>
      <c r="N6568" s="324" t="s">
        <v>7279</v>
      </c>
    </row>
    <row r="6569" spans="2:14" ht="15" hidden="1" x14ac:dyDescent="0.25">
      <c r="B6569" s="326" t="s">
        <v>20859</v>
      </c>
      <c r="C6569" s="326" t="s">
        <v>1268</v>
      </c>
      <c r="D6569" s="326" t="s">
        <v>6521</v>
      </c>
      <c r="E6569" s="326" t="s">
        <v>20860</v>
      </c>
      <c r="F6569" s="326" t="s">
        <v>2327</v>
      </c>
      <c r="G6569" s="326" t="s">
        <v>896</v>
      </c>
      <c r="H6569" s="326" t="s">
        <v>6249</v>
      </c>
      <c r="I6569" s="327">
        <v>0</v>
      </c>
      <c r="J6569" s="327">
        <v>0</v>
      </c>
      <c r="K6569" s="327">
        <v>0</v>
      </c>
      <c r="L6569" s="327">
        <v>0</v>
      </c>
      <c r="M6569" s="327">
        <v>0</v>
      </c>
      <c r="N6569" s="326" t="s">
        <v>7279</v>
      </c>
    </row>
    <row r="6570" spans="2:14" ht="15" hidden="1" x14ac:dyDescent="0.25">
      <c r="B6570" s="324" t="s">
        <v>20861</v>
      </c>
      <c r="C6570" s="324" t="s">
        <v>1268</v>
      </c>
      <c r="D6570" s="324" t="s">
        <v>6521</v>
      </c>
      <c r="E6570" s="324" t="s">
        <v>20862</v>
      </c>
      <c r="F6570" s="324" t="s">
        <v>2327</v>
      </c>
      <c r="G6570" s="324" t="s">
        <v>896</v>
      </c>
      <c r="H6570" s="324" t="s">
        <v>6249</v>
      </c>
      <c r="I6570" s="325">
        <v>0</v>
      </c>
      <c r="J6570" s="325">
        <v>0</v>
      </c>
      <c r="K6570" s="325">
        <v>0</v>
      </c>
      <c r="L6570" s="325">
        <v>0</v>
      </c>
      <c r="M6570" s="325">
        <v>0</v>
      </c>
      <c r="N6570" s="324" t="s">
        <v>7279</v>
      </c>
    </row>
    <row r="6571" spans="2:14" ht="15" hidden="1" x14ac:dyDescent="0.25">
      <c r="B6571" s="326" t="s">
        <v>20863</v>
      </c>
      <c r="C6571" s="326" t="s">
        <v>1268</v>
      </c>
      <c r="D6571" s="326" t="s">
        <v>6521</v>
      </c>
      <c r="E6571" s="326" t="s">
        <v>20864</v>
      </c>
      <c r="F6571" s="326" t="s">
        <v>2327</v>
      </c>
      <c r="G6571" s="326" t="s">
        <v>896</v>
      </c>
      <c r="H6571" s="326" t="s">
        <v>6249</v>
      </c>
      <c r="I6571" s="327">
        <v>0</v>
      </c>
      <c r="J6571" s="327">
        <v>0</v>
      </c>
      <c r="K6571" s="327">
        <v>0</v>
      </c>
      <c r="L6571" s="327">
        <v>0</v>
      </c>
      <c r="M6571" s="327">
        <v>0</v>
      </c>
      <c r="N6571" s="326" t="s">
        <v>7279</v>
      </c>
    </row>
    <row r="6572" spans="2:14" ht="15" hidden="1" x14ac:dyDescent="0.25">
      <c r="B6572" s="324" t="s">
        <v>20865</v>
      </c>
      <c r="C6572" s="324" t="s">
        <v>1268</v>
      </c>
      <c r="D6572" s="324" t="s">
        <v>6521</v>
      </c>
      <c r="E6572" s="324" t="s">
        <v>18662</v>
      </c>
      <c r="F6572" s="324" t="s">
        <v>2327</v>
      </c>
      <c r="G6572" s="324" t="s">
        <v>896</v>
      </c>
      <c r="H6572" s="324" t="s">
        <v>6249</v>
      </c>
      <c r="I6572" s="325">
        <v>0</v>
      </c>
      <c r="J6572" s="325">
        <v>0</v>
      </c>
      <c r="K6572" s="325">
        <v>0</v>
      </c>
      <c r="L6572" s="325">
        <v>0</v>
      </c>
      <c r="M6572" s="325">
        <v>0</v>
      </c>
      <c r="N6572" s="324" t="s">
        <v>7279</v>
      </c>
    </row>
    <row r="6573" spans="2:14" ht="15" hidden="1" x14ac:dyDescent="0.25">
      <c r="B6573" s="326" t="s">
        <v>20866</v>
      </c>
      <c r="C6573" s="326" t="s">
        <v>1268</v>
      </c>
      <c r="D6573" s="326" t="s">
        <v>6521</v>
      </c>
      <c r="E6573" s="326" t="s">
        <v>20867</v>
      </c>
      <c r="F6573" s="326" t="s">
        <v>801</v>
      </c>
      <c r="G6573" s="326" t="s">
        <v>896</v>
      </c>
      <c r="H6573" s="326" t="s">
        <v>6249</v>
      </c>
      <c r="I6573" s="327">
        <v>0</v>
      </c>
      <c r="J6573" s="327">
        <v>0</v>
      </c>
      <c r="K6573" s="327">
        <v>0</v>
      </c>
      <c r="L6573" s="327">
        <v>0</v>
      </c>
      <c r="M6573" s="327">
        <v>0</v>
      </c>
      <c r="N6573" s="326" t="s">
        <v>7279</v>
      </c>
    </row>
    <row r="6574" spans="2:14" ht="15" hidden="1" x14ac:dyDescent="0.25">
      <c r="B6574" s="324" t="s">
        <v>20868</v>
      </c>
      <c r="C6574" s="324" t="s">
        <v>1268</v>
      </c>
      <c r="D6574" s="324" t="s">
        <v>6521</v>
      </c>
      <c r="E6574" s="324" t="s">
        <v>20869</v>
      </c>
      <c r="F6574" s="324" t="s">
        <v>801</v>
      </c>
      <c r="G6574" s="324" t="s">
        <v>896</v>
      </c>
      <c r="H6574" s="324" t="s">
        <v>6249</v>
      </c>
      <c r="I6574" s="325">
        <v>0</v>
      </c>
      <c r="J6574" s="325">
        <v>0</v>
      </c>
      <c r="K6574" s="325">
        <v>0</v>
      </c>
      <c r="L6574" s="325">
        <v>0</v>
      </c>
      <c r="M6574" s="325">
        <v>0</v>
      </c>
      <c r="N6574" s="324" t="s">
        <v>7279</v>
      </c>
    </row>
    <row r="6575" spans="2:14" ht="15" hidden="1" x14ac:dyDescent="0.25">
      <c r="B6575" s="326" t="s">
        <v>20870</v>
      </c>
      <c r="C6575" s="326" t="s">
        <v>1268</v>
      </c>
      <c r="D6575" s="326" t="s">
        <v>6521</v>
      </c>
      <c r="E6575" s="326" t="s">
        <v>20871</v>
      </c>
      <c r="F6575" s="326" t="s">
        <v>801</v>
      </c>
      <c r="G6575" s="326" t="s">
        <v>896</v>
      </c>
      <c r="H6575" s="326" t="s">
        <v>6249</v>
      </c>
      <c r="I6575" s="327">
        <v>0</v>
      </c>
      <c r="J6575" s="327">
        <v>0</v>
      </c>
      <c r="K6575" s="327">
        <v>0</v>
      </c>
      <c r="L6575" s="327">
        <v>0</v>
      </c>
      <c r="M6575" s="327">
        <v>0</v>
      </c>
      <c r="N6575" s="326" t="s">
        <v>7279</v>
      </c>
    </row>
    <row r="6576" spans="2:14" ht="15" hidden="1" x14ac:dyDescent="0.25">
      <c r="B6576" s="324" t="s">
        <v>20872</v>
      </c>
      <c r="C6576" s="324" t="s">
        <v>1268</v>
      </c>
      <c r="D6576" s="324" t="s">
        <v>6521</v>
      </c>
      <c r="E6576" s="324" t="s">
        <v>20873</v>
      </c>
      <c r="F6576" s="324" t="s">
        <v>2327</v>
      </c>
      <c r="G6576" s="324" t="s">
        <v>896</v>
      </c>
      <c r="H6576" s="324" t="s">
        <v>6249</v>
      </c>
      <c r="I6576" s="325">
        <v>0</v>
      </c>
      <c r="J6576" s="325">
        <v>0</v>
      </c>
      <c r="K6576" s="325">
        <v>0</v>
      </c>
      <c r="L6576" s="325">
        <v>0</v>
      </c>
      <c r="M6576" s="325">
        <v>0</v>
      </c>
      <c r="N6576" s="324" t="s">
        <v>7279</v>
      </c>
    </row>
    <row r="6577" spans="2:14" ht="15" hidden="1" x14ac:dyDescent="0.25">
      <c r="B6577" s="326" t="s">
        <v>20874</v>
      </c>
      <c r="C6577" s="326" t="s">
        <v>1268</v>
      </c>
      <c r="D6577" s="326" t="s">
        <v>6521</v>
      </c>
      <c r="E6577" s="326" t="s">
        <v>20875</v>
      </c>
      <c r="F6577" s="326" t="s">
        <v>2327</v>
      </c>
      <c r="G6577" s="326" t="s">
        <v>896</v>
      </c>
      <c r="H6577" s="326" t="s">
        <v>6249</v>
      </c>
      <c r="I6577" s="327">
        <v>0</v>
      </c>
      <c r="J6577" s="327">
        <v>0</v>
      </c>
      <c r="K6577" s="327">
        <v>0</v>
      </c>
      <c r="L6577" s="327">
        <v>0</v>
      </c>
      <c r="M6577" s="327">
        <v>0</v>
      </c>
      <c r="N6577" s="326" t="s">
        <v>7279</v>
      </c>
    </row>
    <row r="6578" spans="2:14" ht="15" hidden="1" x14ac:dyDescent="0.25">
      <c r="B6578" s="324" t="s">
        <v>20876</v>
      </c>
      <c r="C6578" s="324" t="s">
        <v>1268</v>
      </c>
      <c r="D6578" s="324" t="s">
        <v>6521</v>
      </c>
      <c r="E6578" s="324" t="s">
        <v>20877</v>
      </c>
      <c r="F6578" s="324" t="s">
        <v>801</v>
      </c>
      <c r="G6578" s="324" t="s">
        <v>896</v>
      </c>
      <c r="H6578" s="324" t="s">
        <v>6249</v>
      </c>
      <c r="I6578" s="325">
        <v>0</v>
      </c>
      <c r="J6578" s="325">
        <v>0</v>
      </c>
      <c r="K6578" s="325">
        <v>0</v>
      </c>
      <c r="L6578" s="325">
        <v>0</v>
      </c>
      <c r="M6578" s="325">
        <v>0</v>
      </c>
      <c r="N6578" s="324" t="s">
        <v>7279</v>
      </c>
    </row>
    <row r="6579" spans="2:14" ht="15" hidden="1" x14ac:dyDescent="0.25">
      <c r="B6579" s="326" t="s">
        <v>22015</v>
      </c>
      <c r="C6579" s="326" t="s">
        <v>1268</v>
      </c>
      <c r="D6579" s="326" t="s">
        <v>6521</v>
      </c>
      <c r="E6579" s="326" t="s">
        <v>22016</v>
      </c>
      <c r="F6579" s="326" t="s">
        <v>801</v>
      </c>
      <c r="G6579" s="326" t="s">
        <v>896</v>
      </c>
      <c r="H6579" s="326" t="s">
        <v>6249</v>
      </c>
      <c r="I6579" s="327">
        <v>0</v>
      </c>
      <c r="J6579" s="327">
        <v>0</v>
      </c>
      <c r="K6579" s="327">
        <v>0</v>
      </c>
      <c r="L6579" s="327">
        <v>0</v>
      </c>
      <c r="M6579" s="327">
        <v>0</v>
      </c>
      <c r="N6579" s="326" t="s">
        <v>7279</v>
      </c>
    </row>
    <row r="6580" spans="2:14" ht="15" hidden="1" x14ac:dyDescent="0.25">
      <c r="B6580" s="324" t="s">
        <v>22017</v>
      </c>
      <c r="C6580" s="324" t="s">
        <v>1268</v>
      </c>
      <c r="D6580" s="324" t="s">
        <v>6521</v>
      </c>
      <c r="E6580" s="324" t="s">
        <v>22018</v>
      </c>
      <c r="F6580" s="324" t="s">
        <v>801</v>
      </c>
      <c r="G6580" s="324" t="s">
        <v>896</v>
      </c>
      <c r="H6580" s="324" t="s">
        <v>6249</v>
      </c>
      <c r="I6580" s="325">
        <v>0</v>
      </c>
      <c r="J6580" s="325">
        <v>0</v>
      </c>
      <c r="K6580" s="325">
        <v>0</v>
      </c>
      <c r="L6580" s="325">
        <v>0</v>
      </c>
      <c r="M6580" s="325">
        <v>0</v>
      </c>
      <c r="N6580" s="324" t="s">
        <v>7279</v>
      </c>
    </row>
    <row r="6581" spans="2:14" ht="15" hidden="1" x14ac:dyDescent="0.25">
      <c r="B6581" s="326" t="s">
        <v>22019</v>
      </c>
      <c r="C6581" s="326" t="s">
        <v>1268</v>
      </c>
      <c r="D6581" s="326" t="s">
        <v>6521</v>
      </c>
      <c r="E6581" s="326" t="s">
        <v>22020</v>
      </c>
      <c r="F6581" s="326" t="s">
        <v>801</v>
      </c>
      <c r="G6581" s="326" t="s">
        <v>896</v>
      </c>
      <c r="H6581" s="326" t="s">
        <v>6249</v>
      </c>
      <c r="I6581" s="327">
        <v>0</v>
      </c>
      <c r="J6581" s="327">
        <v>0</v>
      </c>
      <c r="K6581" s="327">
        <v>0</v>
      </c>
      <c r="L6581" s="327">
        <v>0</v>
      </c>
      <c r="M6581" s="327">
        <v>0</v>
      </c>
      <c r="N6581" s="326" t="s">
        <v>7279</v>
      </c>
    </row>
    <row r="6582" spans="2:14" ht="15" hidden="1" x14ac:dyDescent="0.25">
      <c r="B6582" s="324" t="s">
        <v>22021</v>
      </c>
      <c r="C6582" s="324" t="s">
        <v>1268</v>
      </c>
      <c r="D6582" s="324" t="s">
        <v>6521</v>
      </c>
      <c r="E6582" s="324" t="s">
        <v>22022</v>
      </c>
      <c r="F6582" s="324" t="s">
        <v>801</v>
      </c>
      <c r="G6582" s="324" t="s">
        <v>896</v>
      </c>
      <c r="H6582" s="324" t="s">
        <v>6249</v>
      </c>
      <c r="I6582" s="325">
        <v>0</v>
      </c>
      <c r="J6582" s="325">
        <v>0</v>
      </c>
      <c r="K6582" s="325">
        <v>0</v>
      </c>
      <c r="L6582" s="325">
        <v>0</v>
      </c>
      <c r="M6582" s="325">
        <v>0</v>
      </c>
      <c r="N6582" s="324" t="s">
        <v>7279</v>
      </c>
    </row>
    <row r="6583" spans="2:14" ht="15" hidden="1" x14ac:dyDescent="0.25">
      <c r="B6583" s="326" t="s">
        <v>22023</v>
      </c>
      <c r="C6583" s="326" t="s">
        <v>1268</v>
      </c>
      <c r="D6583" s="326" t="s">
        <v>6521</v>
      </c>
      <c r="E6583" s="326" t="s">
        <v>22024</v>
      </c>
      <c r="F6583" s="326" t="s">
        <v>801</v>
      </c>
      <c r="G6583" s="326" t="s">
        <v>896</v>
      </c>
      <c r="H6583" s="326" t="s">
        <v>6249</v>
      </c>
      <c r="I6583" s="327">
        <v>0</v>
      </c>
      <c r="J6583" s="327">
        <v>0</v>
      </c>
      <c r="K6583" s="327">
        <v>0</v>
      </c>
      <c r="L6583" s="327">
        <v>0</v>
      </c>
      <c r="M6583" s="327">
        <v>0</v>
      </c>
      <c r="N6583" s="326" t="s">
        <v>7279</v>
      </c>
    </row>
    <row r="6584" spans="2:14" ht="15" hidden="1" x14ac:dyDescent="0.25">
      <c r="B6584" s="324" t="s">
        <v>22025</v>
      </c>
      <c r="C6584" s="324" t="s">
        <v>1268</v>
      </c>
      <c r="D6584" s="324" t="s">
        <v>6521</v>
      </c>
      <c r="E6584" s="324" t="s">
        <v>22026</v>
      </c>
      <c r="F6584" s="324" t="s">
        <v>801</v>
      </c>
      <c r="G6584" s="324" t="s">
        <v>896</v>
      </c>
      <c r="H6584" s="324" t="s">
        <v>6249</v>
      </c>
      <c r="I6584" s="325">
        <v>0</v>
      </c>
      <c r="J6584" s="325">
        <v>0</v>
      </c>
      <c r="K6584" s="325">
        <v>0</v>
      </c>
      <c r="L6584" s="325">
        <v>0</v>
      </c>
      <c r="M6584" s="325">
        <v>0</v>
      </c>
      <c r="N6584" s="324" t="s">
        <v>7279</v>
      </c>
    </row>
    <row r="6585" spans="2:14" ht="15" hidden="1" x14ac:dyDescent="0.25">
      <c r="B6585" s="326" t="s">
        <v>22027</v>
      </c>
      <c r="C6585" s="326" t="s">
        <v>1268</v>
      </c>
      <c r="D6585" s="326" t="s">
        <v>6521</v>
      </c>
      <c r="E6585" s="326" t="s">
        <v>22028</v>
      </c>
      <c r="F6585" s="326" t="s">
        <v>801</v>
      </c>
      <c r="G6585" s="326" t="s">
        <v>896</v>
      </c>
      <c r="H6585" s="326" t="s">
        <v>6249</v>
      </c>
      <c r="I6585" s="327">
        <v>0</v>
      </c>
      <c r="J6585" s="327">
        <v>0</v>
      </c>
      <c r="K6585" s="327">
        <v>0</v>
      </c>
      <c r="L6585" s="327">
        <v>0</v>
      </c>
      <c r="M6585" s="327">
        <v>0</v>
      </c>
      <c r="N6585" s="326" t="s">
        <v>7279</v>
      </c>
    </row>
    <row r="6586" spans="2:14" ht="15" hidden="1" x14ac:dyDescent="0.25">
      <c r="B6586" s="324" t="s">
        <v>22029</v>
      </c>
      <c r="C6586" s="324" t="s">
        <v>1268</v>
      </c>
      <c r="D6586" s="324" t="s">
        <v>6521</v>
      </c>
      <c r="E6586" s="324" t="s">
        <v>22030</v>
      </c>
      <c r="F6586" s="324" t="s">
        <v>801</v>
      </c>
      <c r="G6586" s="324" t="s">
        <v>896</v>
      </c>
      <c r="H6586" s="324" t="s">
        <v>6249</v>
      </c>
      <c r="I6586" s="325">
        <v>0</v>
      </c>
      <c r="J6586" s="325">
        <v>0</v>
      </c>
      <c r="K6586" s="325">
        <v>0</v>
      </c>
      <c r="L6586" s="325">
        <v>0</v>
      </c>
      <c r="M6586" s="325">
        <v>0</v>
      </c>
      <c r="N6586" s="324" t="s">
        <v>7279</v>
      </c>
    </row>
    <row r="6587" spans="2:14" ht="15" hidden="1" x14ac:dyDescent="0.25">
      <c r="B6587" s="326" t="s">
        <v>22031</v>
      </c>
      <c r="C6587" s="326" t="s">
        <v>1268</v>
      </c>
      <c r="D6587" s="326" t="s">
        <v>6521</v>
      </c>
      <c r="E6587" s="326" t="s">
        <v>22032</v>
      </c>
      <c r="F6587" s="326" t="s">
        <v>801</v>
      </c>
      <c r="G6587" s="326" t="s">
        <v>896</v>
      </c>
      <c r="H6587" s="326" t="s">
        <v>6249</v>
      </c>
      <c r="I6587" s="327">
        <v>0</v>
      </c>
      <c r="J6587" s="327">
        <v>0</v>
      </c>
      <c r="K6587" s="327">
        <v>0</v>
      </c>
      <c r="L6587" s="327">
        <v>0</v>
      </c>
      <c r="M6587" s="327">
        <v>0</v>
      </c>
      <c r="N6587" s="326" t="s">
        <v>7279</v>
      </c>
    </row>
    <row r="6588" spans="2:14" ht="15" hidden="1" x14ac:dyDescent="0.25">
      <c r="B6588" s="324" t="s">
        <v>20878</v>
      </c>
      <c r="C6588" s="324" t="s">
        <v>1268</v>
      </c>
      <c r="D6588" s="324" t="s">
        <v>6521</v>
      </c>
      <c r="E6588" s="324" t="s">
        <v>20879</v>
      </c>
      <c r="F6588" s="324" t="s">
        <v>801</v>
      </c>
      <c r="G6588" s="324" t="s">
        <v>896</v>
      </c>
      <c r="H6588" s="324" t="s">
        <v>6249</v>
      </c>
      <c r="I6588" s="325">
        <v>0</v>
      </c>
      <c r="J6588" s="325">
        <v>0</v>
      </c>
      <c r="K6588" s="325">
        <v>0</v>
      </c>
      <c r="L6588" s="325">
        <v>0</v>
      </c>
      <c r="M6588" s="325">
        <v>0</v>
      </c>
      <c r="N6588" s="324" t="s">
        <v>7279</v>
      </c>
    </row>
    <row r="6589" spans="2:14" ht="15" hidden="1" x14ac:dyDescent="0.25">
      <c r="B6589" s="326" t="s">
        <v>22033</v>
      </c>
      <c r="C6589" s="326" t="s">
        <v>1268</v>
      </c>
      <c r="D6589" s="326" t="s">
        <v>6521</v>
      </c>
      <c r="E6589" s="326" t="s">
        <v>22034</v>
      </c>
      <c r="F6589" s="326" t="s">
        <v>801</v>
      </c>
      <c r="G6589" s="326" t="s">
        <v>896</v>
      </c>
      <c r="H6589" s="326" t="s">
        <v>6249</v>
      </c>
      <c r="I6589" s="327">
        <v>0</v>
      </c>
      <c r="J6589" s="327">
        <v>0</v>
      </c>
      <c r="K6589" s="327">
        <v>0</v>
      </c>
      <c r="L6589" s="327">
        <v>0</v>
      </c>
      <c r="M6589" s="327">
        <v>0</v>
      </c>
      <c r="N6589" s="326" t="s">
        <v>7279</v>
      </c>
    </row>
    <row r="6590" spans="2:14" ht="15" hidden="1" x14ac:dyDescent="0.25">
      <c r="B6590" s="324" t="s">
        <v>22035</v>
      </c>
      <c r="C6590" s="324" t="s">
        <v>1268</v>
      </c>
      <c r="D6590" s="324" t="s">
        <v>6521</v>
      </c>
      <c r="E6590" s="324" t="s">
        <v>22036</v>
      </c>
      <c r="F6590" s="324" t="s">
        <v>801</v>
      </c>
      <c r="G6590" s="324" t="s">
        <v>896</v>
      </c>
      <c r="H6590" s="324" t="s">
        <v>6249</v>
      </c>
      <c r="I6590" s="325">
        <v>0</v>
      </c>
      <c r="J6590" s="325">
        <v>0</v>
      </c>
      <c r="K6590" s="325">
        <v>0</v>
      </c>
      <c r="L6590" s="325">
        <v>0</v>
      </c>
      <c r="M6590" s="325">
        <v>0</v>
      </c>
      <c r="N6590" s="324" t="s">
        <v>7279</v>
      </c>
    </row>
    <row r="6591" spans="2:14" ht="15" hidden="1" x14ac:dyDescent="0.25">
      <c r="B6591" s="326" t="s">
        <v>22037</v>
      </c>
      <c r="C6591" s="326" t="s">
        <v>1268</v>
      </c>
      <c r="D6591" s="326" t="s">
        <v>6521</v>
      </c>
      <c r="E6591" s="326" t="s">
        <v>22038</v>
      </c>
      <c r="F6591" s="326" t="s">
        <v>801</v>
      </c>
      <c r="G6591" s="326" t="s">
        <v>896</v>
      </c>
      <c r="H6591" s="326" t="s">
        <v>6249</v>
      </c>
      <c r="I6591" s="327">
        <v>0</v>
      </c>
      <c r="J6591" s="327">
        <v>0</v>
      </c>
      <c r="K6591" s="327">
        <v>0</v>
      </c>
      <c r="L6591" s="327">
        <v>0</v>
      </c>
      <c r="M6591" s="327">
        <v>0</v>
      </c>
      <c r="N6591" s="326" t="s">
        <v>7279</v>
      </c>
    </row>
    <row r="6592" spans="2:14" ht="15" hidden="1" x14ac:dyDescent="0.25">
      <c r="B6592" s="324" t="s">
        <v>22039</v>
      </c>
      <c r="C6592" s="324" t="s">
        <v>1268</v>
      </c>
      <c r="D6592" s="324" t="s">
        <v>6521</v>
      </c>
      <c r="E6592" s="324" t="s">
        <v>22040</v>
      </c>
      <c r="F6592" s="324" t="s">
        <v>801</v>
      </c>
      <c r="G6592" s="324" t="s">
        <v>896</v>
      </c>
      <c r="H6592" s="324" t="s">
        <v>6249</v>
      </c>
      <c r="I6592" s="325">
        <v>0</v>
      </c>
      <c r="J6592" s="325">
        <v>0</v>
      </c>
      <c r="K6592" s="325">
        <v>0</v>
      </c>
      <c r="L6592" s="325">
        <v>0</v>
      </c>
      <c r="M6592" s="325">
        <v>0</v>
      </c>
      <c r="N6592" s="324" t="s">
        <v>7279</v>
      </c>
    </row>
    <row r="6593" spans="2:14" ht="15" hidden="1" x14ac:dyDescent="0.25">
      <c r="B6593" s="326" t="s">
        <v>22041</v>
      </c>
      <c r="C6593" s="326" t="s">
        <v>1268</v>
      </c>
      <c r="D6593" s="326" t="s">
        <v>6521</v>
      </c>
      <c r="E6593" s="326" t="s">
        <v>22042</v>
      </c>
      <c r="F6593" s="326" t="s">
        <v>801</v>
      </c>
      <c r="G6593" s="326" t="s">
        <v>896</v>
      </c>
      <c r="H6593" s="326" t="s">
        <v>6249</v>
      </c>
      <c r="I6593" s="327">
        <v>0</v>
      </c>
      <c r="J6593" s="327">
        <v>0</v>
      </c>
      <c r="K6593" s="327">
        <v>0</v>
      </c>
      <c r="L6593" s="327">
        <v>0</v>
      </c>
      <c r="M6593" s="327">
        <v>0</v>
      </c>
      <c r="N6593" s="326" t="s">
        <v>7279</v>
      </c>
    </row>
    <row r="6594" spans="2:14" ht="15" hidden="1" x14ac:dyDescent="0.25">
      <c r="B6594" s="324" t="s">
        <v>22043</v>
      </c>
      <c r="C6594" s="324" t="s">
        <v>1268</v>
      </c>
      <c r="D6594" s="324" t="s">
        <v>6521</v>
      </c>
      <c r="E6594" s="324" t="s">
        <v>19969</v>
      </c>
      <c r="F6594" s="324" t="s">
        <v>801</v>
      </c>
      <c r="G6594" s="324" t="s">
        <v>896</v>
      </c>
      <c r="H6594" s="324" t="s">
        <v>6249</v>
      </c>
      <c r="I6594" s="325">
        <v>0</v>
      </c>
      <c r="J6594" s="325">
        <v>0</v>
      </c>
      <c r="K6594" s="325">
        <v>0</v>
      </c>
      <c r="L6594" s="325">
        <v>0</v>
      </c>
      <c r="M6594" s="325">
        <v>0</v>
      </c>
      <c r="N6594" s="324" t="s">
        <v>7279</v>
      </c>
    </row>
    <row r="6595" spans="2:14" ht="15" hidden="1" x14ac:dyDescent="0.25">
      <c r="B6595" s="326" t="s">
        <v>22044</v>
      </c>
      <c r="C6595" s="326" t="s">
        <v>1268</v>
      </c>
      <c r="D6595" s="326" t="s">
        <v>6521</v>
      </c>
      <c r="E6595" s="326" t="s">
        <v>22045</v>
      </c>
      <c r="F6595" s="326" t="s">
        <v>801</v>
      </c>
      <c r="G6595" s="326" t="s">
        <v>896</v>
      </c>
      <c r="H6595" s="326" t="s">
        <v>6249</v>
      </c>
      <c r="I6595" s="327">
        <v>0</v>
      </c>
      <c r="J6595" s="327">
        <v>0</v>
      </c>
      <c r="K6595" s="327">
        <v>0</v>
      </c>
      <c r="L6595" s="327">
        <v>0</v>
      </c>
      <c r="M6595" s="327">
        <v>0</v>
      </c>
      <c r="N6595" s="326" t="s">
        <v>7279</v>
      </c>
    </row>
    <row r="6596" spans="2:14" ht="15" hidden="1" x14ac:dyDescent="0.25">
      <c r="B6596" s="324" t="s">
        <v>22046</v>
      </c>
      <c r="C6596" s="324" t="s">
        <v>1268</v>
      </c>
      <c r="D6596" s="324" t="s">
        <v>6521</v>
      </c>
      <c r="E6596" s="324" t="s">
        <v>22047</v>
      </c>
      <c r="F6596" s="324" t="s">
        <v>801</v>
      </c>
      <c r="G6596" s="324" t="s">
        <v>896</v>
      </c>
      <c r="H6596" s="324" t="s">
        <v>6249</v>
      </c>
      <c r="I6596" s="325">
        <v>0</v>
      </c>
      <c r="J6596" s="325">
        <v>0</v>
      </c>
      <c r="K6596" s="325">
        <v>0</v>
      </c>
      <c r="L6596" s="325">
        <v>0</v>
      </c>
      <c r="M6596" s="325">
        <v>0</v>
      </c>
      <c r="N6596" s="324" t="s">
        <v>7279</v>
      </c>
    </row>
    <row r="6597" spans="2:14" ht="15" hidden="1" x14ac:dyDescent="0.25">
      <c r="B6597" s="326" t="s">
        <v>22048</v>
      </c>
      <c r="C6597" s="326" t="s">
        <v>1268</v>
      </c>
      <c r="D6597" s="326" t="s">
        <v>6521</v>
      </c>
      <c r="E6597" s="326" t="s">
        <v>22049</v>
      </c>
      <c r="F6597" s="326" t="s">
        <v>801</v>
      </c>
      <c r="G6597" s="326" t="s">
        <v>896</v>
      </c>
      <c r="H6597" s="326" t="s">
        <v>6249</v>
      </c>
      <c r="I6597" s="327">
        <v>0</v>
      </c>
      <c r="J6597" s="327">
        <v>0</v>
      </c>
      <c r="K6597" s="327">
        <v>0</v>
      </c>
      <c r="L6597" s="327">
        <v>0</v>
      </c>
      <c r="M6597" s="327">
        <v>0</v>
      </c>
      <c r="N6597" s="326" t="s">
        <v>7279</v>
      </c>
    </row>
    <row r="6598" spans="2:14" ht="15" hidden="1" x14ac:dyDescent="0.25">
      <c r="B6598" s="324" t="s">
        <v>22050</v>
      </c>
      <c r="C6598" s="324" t="s">
        <v>1268</v>
      </c>
      <c r="D6598" s="324" t="s">
        <v>6521</v>
      </c>
      <c r="E6598" s="324" t="s">
        <v>22051</v>
      </c>
      <c r="F6598" s="324" t="s">
        <v>801</v>
      </c>
      <c r="G6598" s="324" t="s">
        <v>896</v>
      </c>
      <c r="H6598" s="324" t="s">
        <v>6249</v>
      </c>
      <c r="I6598" s="325">
        <v>0</v>
      </c>
      <c r="J6598" s="325">
        <v>0</v>
      </c>
      <c r="K6598" s="325">
        <v>0</v>
      </c>
      <c r="L6598" s="325">
        <v>0</v>
      </c>
      <c r="M6598" s="325">
        <v>0</v>
      </c>
      <c r="N6598" s="324" t="s">
        <v>7279</v>
      </c>
    </row>
    <row r="6599" spans="2:14" ht="15" hidden="1" x14ac:dyDescent="0.25">
      <c r="B6599" s="326" t="s">
        <v>22052</v>
      </c>
      <c r="C6599" s="326" t="s">
        <v>1268</v>
      </c>
      <c r="D6599" s="326" t="s">
        <v>6521</v>
      </c>
      <c r="E6599" s="326" t="s">
        <v>22053</v>
      </c>
      <c r="F6599" s="326" t="s">
        <v>801</v>
      </c>
      <c r="G6599" s="326" t="s">
        <v>896</v>
      </c>
      <c r="H6599" s="326" t="s">
        <v>6249</v>
      </c>
      <c r="I6599" s="327">
        <v>0</v>
      </c>
      <c r="J6599" s="327">
        <v>0</v>
      </c>
      <c r="K6599" s="327">
        <v>0</v>
      </c>
      <c r="L6599" s="327">
        <v>0</v>
      </c>
      <c r="M6599" s="327">
        <v>0</v>
      </c>
      <c r="N6599" s="326" t="s">
        <v>7279</v>
      </c>
    </row>
    <row r="6600" spans="2:14" ht="15" hidden="1" x14ac:dyDescent="0.25">
      <c r="B6600" s="324" t="s">
        <v>22054</v>
      </c>
      <c r="C6600" s="324" t="s">
        <v>1268</v>
      </c>
      <c r="D6600" s="324" t="s">
        <v>6521</v>
      </c>
      <c r="E6600" s="324" t="s">
        <v>22055</v>
      </c>
      <c r="F6600" s="324" t="s">
        <v>801</v>
      </c>
      <c r="G6600" s="324" t="s">
        <v>896</v>
      </c>
      <c r="H6600" s="324" t="s">
        <v>6249</v>
      </c>
      <c r="I6600" s="325">
        <v>0</v>
      </c>
      <c r="J6600" s="325">
        <v>0</v>
      </c>
      <c r="K6600" s="325">
        <v>0</v>
      </c>
      <c r="L6600" s="325">
        <v>0</v>
      </c>
      <c r="M6600" s="325">
        <v>0</v>
      </c>
      <c r="N6600" s="324" t="s">
        <v>7279</v>
      </c>
    </row>
    <row r="6601" spans="2:14" ht="15" hidden="1" x14ac:dyDescent="0.25">
      <c r="B6601" s="326" t="s">
        <v>22056</v>
      </c>
      <c r="C6601" s="326" t="s">
        <v>1268</v>
      </c>
      <c r="D6601" s="326" t="s">
        <v>6521</v>
      </c>
      <c r="E6601" s="326" t="s">
        <v>22057</v>
      </c>
      <c r="F6601" s="326" t="s">
        <v>801</v>
      </c>
      <c r="G6601" s="326" t="s">
        <v>896</v>
      </c>
      <c r="H6601" s="326" t="s">
        <v>6249</v>
      </c>
      <c r="I6601" s="327">
        <v>0</v>
      </c>
      <c r="J6601" s="327">
        <v>0</v>
      </c>
      <c r="K6601" s="327">
        <v>0</v>
      </c>
      <c r="L6601" s="327">
        <v>0</v>
      </c>
      <c r="M6601" s="327">
        <v>0</v>
      </c>
      <c r="N6601" s="326" t="s">
        <v>7279</v>
      </c>
    </row>
    <row r="6602" spans="2:14" ht="15" hidden="1" x14ac:dyDescent="0.25">
      <c r="B6602" s="324" t="s">
        <v>22058</v>
      </c>
      <c r="C6602" s="324" t="s">
        <v>1268</v>
      </c>
      <c r="D6602" s="324" t="s">
        <v>6521</v>
      </c>
      <c r="E6602" s="324" t="s">
        <v>22059</v>
      </c>
      <c r="F6602" s="324" t="s">
        <v>801</v>
      </c>
      <c r="G6602" s="324" t="s">
        <v>896</v>
      </c>
      <c r="H6602" s="324" t="s">
        <v>6249</v>
      </c>
      <c r="I6602" s="325">
        <v>0</v>
      </c>
      <c r="J6602" s="325">
        <v>0</v>
      </c>
      <c r="K6602" s="325">
        <v>0</v>
      </c>
      <c r="L6602" s="325">
        <v>0</v>
      </c>
      <c r="M6602" s="325">
        <v>0</v>
      </c>
      <c r="N6602" s="324" t="s">
        <v>7279</v>
      </c>
    </row>
    <row r="6603" spans="2:14" ht="15" hidden="1" x14ac:dyDescent="0.25">
      <c r="B6603" s="326" t="s">
        <v>22060</v>
      </c>
      <c r="C6603" s="326" t="s">
        <v>1268</v>
      </c>
      <c r="D6603" s="326" t="s">
        <v>6521</v>
      </c>
      <c r="E6603" s="326" t="s">
        <v>22061</v>
      </c>
      <c r="F6603" s="326" t="s">
        <v>801</v>
      </c>
      <c r="G6603" s="326" t="s">
        <v>896</v>
      </c>
      <c r="H6603" s="326" t="s">
        <v>6249</v>
      </c>
      <c r="I6603" s="327">
        <v>0</v>
      </c>
      <c r="J6603" s="327">
        <v>0</v>
      </c>
      <c r="K6603" s="327">
        <v>0</v>
      </c>
      <c r="L6603" s="327">
        <v>0</v>
      </c>
      <c r="M6603" s="327">
        <v>0</v>
      </c>
      <c r="N6603" s="326" t="s">
        <v>7279</v>
      </c>
    </row>
    <row r="6604" spans="2:14" ht="15" hidden="1" x14ac:dyDescent="0.25">
      <c r="B6604" s="324" t="s">
        <v>22062</v>
      </c>
      <c r="C6604" s="324" t="s">
        <v>1268</v>
      </c>
      <c r="D6604" s="324" t="s">
        <v>6521</v>
      </c>
      <c r="E6604" s="324" t="s">
        <v>22063</v>
      </c>
      <c r="F6604" s="324" t="s">
        <v>801</v>
      </c>
      <c r="G6604" s="324" t="s">
        <v>896</v>
      </c>
      <c r="H6604" s="324" t="s">
        <v>6249</v>
      </c>
      <c r="I6604" s="325">
        <v>0</v>
      </c>
      <c r="J6604" s="325">
        <v>0</v>
      </c>
      <c r="K6604" s="325">
        <v>0</v>
      </c>
      <c r="L6604" s="325">
        <v>0</v>
      </c>
      <c r="M6604" s="325">
        <v>0</v>
      </c>
      <c r="N6604" s="324" t="s">
        <v>7279</v>
      </c>
    </row>
    <row r="6605" spans="2:14" ht="15" hidden="1" x14ac:dyDescent="0.25">
      <c r="B6605" s="326" t="s">
        <v>22064</v>
      </c>
      <c r="C6605" s="326" t="s">
        <v>1268</v>
      </c>
      <c r="D6605" s="326" t="s">
        <v>6521</v>
      </c>
      <c r="E6605" s="326" t="s">
        <v>22065</v>
      </c>
      <c r="F6605" s="326" t="s">
        <v>801</v>
      </c>
      <c r="G6605" s="326" t="s">
        <v>896</v>
      </c>
      <c r="H6605" s="326" t="s">
        <v>6249</v>
      </c>
      <c r="I6605" s="327">
        <v>0</v>
      </c>
      <c r="J6605" s="327">
        <v>0</v>
      </c>
      <c r="K6605" s="327">
        <v>0</v>
      </c>
      <c r="L6605" s="327">
        <v>0</v>
      </c>
      <c r="M6605" s="327">
        <v>0</v>
      </c>
      <c r="N6605" s="326" t="s">
        <v>7279</v>
      </c>
    </row>
    <row r="6606" spans="2:14" ht="15" hidden="1" x14ac:dyDescent="0.25">
      <c r="B6606" s="324" t="s">
        <v>22066</v>
      </c>
      <c r="C6606" s="324" t="s">
        <v>1268</v>
      </c>
      <c r="D6606" s="324" t="s">
        <v>6521</v>
      </c>
      <c r="E6606" s="324" t="s">
        <v>22067</v>
      </c>
      <c r="F6606" s="324" t="s">
        <v>801</v>
      </c>
      <c r="G6606" s="324" t="s">
        <v>896</v>
      </c>
      <c r="H6606" s="324" t="s">
        <v>6249</v>
      </c>
      <c r="I6606" s="325">
        <v>0</v>
      </c>
      <c r="J6606" s="325">
        <v>0</v>
      </c>
      <c r="K6606" s="325">
        <v>0</v>
      </c>
      <c r="L6606" s="325">
        <v>0</v>
      </c>
      <c r="M6606" s="325">
        <v>0</v>
      </c>
      <c r="N6606" s="324" t="s">
        <v>7279</v>
      </c>
    </row>
    <row r="6607" spans="2:14" ht="15" hidden="1" x14ac:dyDescent="0.25">
      <c r="B6607" s="326" t="s">
        <v>22068</v>
      </c>
      <c r="C6607" s="326" t="s">
        <v>1268</v>
      </c>
      <c r="D6607" s="326" t="s">
        <v>6521</v>
      </c>
      <c r="E6607" s="326" t="s">
        <v>22069</v>
      </c>
      <c r="F6607" s="326" t="s">
        <v>801</v>
      </c>
      <c r="G6607" s="326" t="s">
        <v>896</v>
      </c>
      <c r="H6607" s="326" t="s">
        <v>6249</v>
      </c>
      <c r="I6607" s="327">
        <v>0</v>
      </c>
      <c r="J6607" s="327">
        <v>0</v>
      </c>
      <c r="K6607" s="327">
        <v>0</v>
      </c>
      <c r="L6607" s="327">
        <v>0</v>
      </c>
      <c r="M6607" s="327">
        <v>0</v>
      </c>
      <c r="N6607" s="326" t="s">
        <v>7279</v>
      </c>
    </row>
    <row r="6608" spans="2:14" ht="15" hidden="1" x14ac:dyDescent="0.25">
      <c r="B6608" s="324" t="s">
        <v>22070</v>
      </c>
      <c r="C6608" s="324" t="s">
        <v>1268</v>
      </c>
      <c r="D6608" s="324" t="s">
        <v>6521</v>
      </c>
      <c r="E6608" s="324" t="s">
        <v>22071</v>
      </c>
      <c r="F6608" s="324" t="s">
        <v>801</v>
      </c>
      <c r="G6608" s="324" t="s">
        <v>896</v>
      </c>
      <c r="H6608" s="324" t="s">
        <v>6249</v>
      </c>
      <c r="I6608" s="325">
        <v>0</v>
      </c>
      <c r="J6608" s="325">
        <v>0</v>
      </c>
      <c r="K6608" s="325">
        <v>0</v>
      </c>
      <c r="L6608" s="325">
        <v>0</v>
      </c>
      <c r="M6608" s="325">
        <v>0</v>
      </c>
      <c r="N6608" s="324" t="s">
        <v>7279</v>
      </c>
    </row>
    <row r="6609" spans="2:14" ht="15" hidden="1" x14ac:dyDescent="0.25">
      <c r="B6609" s="326" t="s">
        <v>22072</v>
      </c>
      <c r="C6609" s="326" t="s">
        <v>1268</v>
      </c>
      <c r="D6609" s="326" t="s">
        <v>6521</v>
      </c>
      <c r="E6609" s="326" t="s">
        <v>22073</v>
      </c>
      <c r="F6609" s="326" t="s">
        <v>801</v>
      </c>
      <c r="G6609" s="326" t="s">
        <v>896</v>
      </c>
      <c r="H6609" s="326" t="s">
        <v>6249</v>
      </c>
      <c r="I6609" s="327">
        <v>0</v>
      </c>
      <c r="J6609" s="327">
        <v>0</v>
      </c>
      <c r="K6609" s="327">
        <v>0</v>
      </c>
      <c r="L6609" s="327">
        <v>0</v>
      </c>
      <c r="M6609" s="327">
        <v>0</v>
      </c>
      <c r="N6609" s="326" t="s">
        <v>7279</v>
      </c>
    </row>
    <row r="6610" spans="2:14" ht="15" hidden="1" x14ac:dyDescent="0.25">
      <c r="B6610" s="324" t="s">
        <v>20880</v>
      </c>
      <c r="C6610" s="324" t="s">
        <v>1268</v>
      </c>
      <c r="D6610" s="324" t="s">
        <v>6521</v>
      </c>
      <c r="E6610" s="324" t="s">
        <v>20881</v>
      </c>
      <c r="F6610" s="324" t="s">
        <v>801</v>
      </c>
      <c r="G6610" s="324" t="s">
        <v>896</v>
      </c>
      <c r="H6610" s="324" t="s">
        <v>6249</v>
      </c>
      <c r="I6610" s="325">
        <v>0</v>
      </c>
      <c r="J6610" s="325">
        <v>0</v>
      </c>
      <c r="K6610" s="325">
        <v>0</v>
      </c>
      <c r="L6610" s="325">
        <v>0</v>
      </c>
      <c r="M6610" s="325">
        <v>0</v>
      </c>
      <c r="N6610" s="324" t="s">
        <v>7279</v>
      </c>
    </row>
    <row r="6611" spans="2:14" ht="15" hidden="1" x14ac:dyDescent="0.25">
      <c r="B6611" s="326" t="s">
        <v>22074</v>
      </c>
      <c r="C6611" s="326" t="s">
        <v>1268</v>
      </c>
      <c r="D6611" s="326" t="s">
        <v>6521</v>
      </c>
      <c r="E6611" s="326" t="s">
        <v>22075</v>
      </c>
      <c r="F6611" s="326" t="s">
        <v>801</v>
      </c>
      <c r="G6611" s="326" t="s">
        <v>896</v>
      </c>
      <c r="H6611" s="326" t="s">
        <v>6249</v>
      </c>
      <c r="I6611" s="327">
        <v>0</v>
      </c>
      <c r="J6611" s="327">
        <v>0</v>
      </c>
      <c r="K6611" s="327">
        <v>0</v>
      </c>
      <c r="L6611" s="327">
        <v>0</v>
      </c>
      <c r="M6611" s="327">
        <v>0</v>
      </c>
      <c r="N6611" s="326" t="s">
        <v>7279</v>
      </c>
    </row>
    <row r="6612" spans="2:14" ht="15" hidden="1" x14ac:dyDescent="0.25">
      <c r="B6612" s="324" t="s">
        <v>22076</v>
      </c>
      <c r="C6612" s="324" t="s">
        <v>1268</v>
      </c>
      <c r="D6612" s="324" t="s">
        <v>6521</v>
      </c>
      <c r="E6612" s="324" t="s">
        <v>22077</v>
      </c>
      <c r="F6612" s="324" t="s">
        <v>801</v>
      </c>
      <c r="G6612" s="324" t="s">
        <v>896</v>
      </c>
      <c r="H6612" s="324" t="s">
        <v>6249</v>
      </c>
      <c r="I6612" s="325">
        <v>0</v>
      </c>
      <c r="J6612" s="325">
        <v>0</v>
      </c>
      <c r="K6612" s="325">
        <v>0</v>
      </c>
      <c r="L6612" s="325">
        <v>0</v>
      </c>
      <c r="M6612" s="325">
        <v>0</v>
      </c>
      <c r="N6612" s="324" t="s">
        <v>7279</v>
      </c>
    </row>
    <row r="6613" spans="2:14" ht="15" hidden="1" x14ac:dyDescent="0.25">
      <c r="B6613" s="326" t="s">
        <v>22078</v>
      </c>
      <c r="C6613" s="326" t="s">
        <v>1268</v>
      </c>
      <c r="D6613" s="326" t="s">
        <v>6521</v>
      </c>
      <c r="E6613" s="326" t="s">
        <v>22079</v>
      </c>
      <c r="F6613" s="326" t="s">
        <v>801</v>
      </c>
      <c r="G6613" s="326" t="s">
        <v>896</v>
      </c>
      <c r="H6613" s="326" t="s">
        <v>6249</v>
      </c>
      <c r="I6613" s="327">
        <v>0</v>
      </c>
      <c r="J6613" s="327">
        <v>0</v>
      </c>
      <c r="K6613" s="327">
        <v>0</v>
      </c>
      <c r="L6613" s="327">
        <v>0</v>
      </c>
      <c r="M6613" s="327">
        <v>0</v>
      </c>
      <c r="N6613" s="326" t="s">
        <v>7279</v>
      </c>
    </row>
    <row r="6614" spans="2:14" ht="15" hidden="1" x14ac:dyDescent="0.25">
      <c r="B6614" s="324" t="s">
        <v>22080</v>
      </c>
      <c r="C6614" s="324" t="s">
        <v>1268</v>
      </c>
      <c r="D6614" s="324" t="s">
        <v>6521</v>
      </c>
      <c r="E6614" s="324" t="s">
        <v>22081</v>
      </c>
      <c r="F6614" s="324" t="s">
        <v>801</v>
      </c>
      <c r="G6614" s="324" t="s">
        <v>896</v>
      </c>
      <c r="H6614" s="324" t="s">
        <v>6249</v>
      </c>
      <c r="I6614" s="325">
        <v>0</v>
      </c>
      <c r="J6614" s="325">
        <v>0</v>
      </c>
      <c r="K6614" s="325">
        <v>0</v>
      </c>
      <c r="L6614" s="325">
        <v>0</v>
      </c>
      <c r="M6614" s="325">
        <v>0</v>
      </c>
      <c r="N6614" s="324" t="s">
        <v>7279</v>
      </c>
    </row>
    <row r="6615" spans="2:14" ht="15" hidden="1" x14ac:dyDescent="0.25">
      <c r="B6615" s="326" t="s">
        <v>20882</v>
      </c>
      <c r="C6615" s="326" t="s">
        <v>1268</v>
      </c>
      <c r="D6615" s="326" t="s">
        <v>6521</v>
      </c>
      <c r="E6615" s="326" t="s">
        <v>20883</v>
      </c>
      <c r="F6615" s="326" t="s">
        <v>2327</v>
      </c>
      <c r="G6615" s="326" t="s">
        <v>896</v>
      </c>
      <c r="H6615" s="326" t="s">
        <v>6249</v>
      </c>
      <c r="I6615" s="327">
        <v>0</v>
      </c>
      <c r="J6615" s="327">
        <v>0</v>
      </c>
      <c r="K6615" s="327">
        <v>0</v>
      </c>
      <c r="L6615" s="327">
        <v>0</v>
      </c>
      <c r="M6615" s="327">
        <v>0</v>
      </c>
      <c r="N6615" s="326" t="s">
        <v>7279</v>
      </c>
    </row>
    <row r="6616" spans="2:14" ht="15" hidden="1" x14ac:dyDescent="0.25">
      <c r="B6616" s="324" t="s">
        <v>20884</v>
      </c>
      <c r="C6616" s="324" t="s">
        <v>1268</v>
      </c>
      <c r="D6616" s="324" t="s">
        <v>6521</v>
      </c>
      <c r="E6616" s="324" t="s">
        <v>20885</v>
      </c>
      <c r="F6616" s="324" t="s">
        <v>2327</v>
      </c>
      <c r="G6616" s="324" t="s">
        <v>896</v>
      </c>
      <c r="H6616" s="324" t="s">
        <v>6249</v>
      </c>
      <c r="I6616" s="325">
        <v>0</v>
      </c>
      <c r="J6616" s="325">
        <v>0</v>
      </c>
      <c r="K6616" s="325">
        <v>0</v>
      </c>
      <c r="L6616" s="325">
        <v>0</v>
      </c>
      <c r="M6616" s="325">
        <v>0</v>
      </c>
      <c r="N6616" s="324" t="s">
        <v>7279</v>
      </c>
    </row>
    <row r="6617" spans="2:14" ht="15" hidden="1" x14ac:dyDescent="0.25">
      <c r="B6617" s="326" t="s">
        <v>20886</v>
      </c>
      <c r="C6617" s="326" t="s">
        <v>1268</v>
      </c>
      <c r="D6617" s="326" t="s">
        <v>6521</v>
      </c>
      <c r="E6617" s="326" t="s">
        <v>20887</v>
      </c>
      <c r="F6617" s="326" t="s">
        <v>801</v>
      </c>
      <c r="G6617" s="326" t="s">
        <v>896</v>
      </c>
      <c r="H6617" s="326" t="s">
        <v>6249</v>
      </c>
      <c r="I6617" s="327">
        <v>0</v>
      </c>
      <c r="J6617" s="327">
        <v>0</v>
      </c>
      <c r="K6617" s="327">
        <v>0</v>
      </c>
      <c r="L6617" s="327">
        <v>0</v>
      </c>
      <c r="M6617" s="327">
        <v>0</v>
      </c>
      <c r="N6617" s="326" t="s">
        <v>7279</v>
      </c>
    </row>
    <row r="6618" spans="2:14" ht="15" hidden="1" x14ac:dyDescent="0.25">
      <c r="B6618" s="324" t="s">
        <v>20888</v>
      </c>
      <c r="C6618" s="324" t="s">
        <v>1268</v>
      </c>
      <c r="D6618" s="324" t="s">
        <v>6521</v>
      </c>
      <c r="E6618" s="324" t="s">
        <v>20889</v>
      </c>
      <c r="F6618" s="324" t="s">
        <v>2327</v>
      </c>
      <c r="G6618" s="324" t="s">
        <v>896</v>
      </c>
      <c r="H6618" s="324" t="s">
        <v>6249</v>
      </c>
      <c r="I6618" s="325">
        <v>0</v>
      </c>
      <c r="J6618" s="325">
        <v>0</v>
      </c>
      <c r="K6618" s="325">
        <v>0</v>
      </c>
      <c r="L6618" s="325">
        <v>0</v>
      </c>
      <c r="M6618" s="325">
        <v>0</v>
      </c>
      <c r="N6618" s="324" t="s">
        <v>7279</v>
      </c>
    </row>
    <row r="6619" spans="2:14" ht="15" hidden="1" x14ac:dyDescent="0.25">
      <c r="B6619" s="326" t="s">
        <v>22082</v>
      </c>
      <c r="C6619" s="326" t="s">
        <v>1268</v>
      </c>
      <c r="D6619" s="326" t="s">
        <v>6521</v>
      </c>
      <c r="E6619" s="326" t="s">
        <v>22083</v>
      </c>
      <c r="F6619" s="326" t="s">
        <v>801</v>
      </c>
      <c r="G6619" s="326" t="s">
        <v>896</v>
      </c>
      <c r="H6619" s="326" t="s">
        <v>6249</v>
      </c>
      <c r="I6619" s="327">
        <v>0</v>
      </c>
      <c r="J6619" s="327">
        <v>0</v>
      </c>
      <c r="K6619" s="327">
        <v>0</v>
      </c>
      <c r="L6619" s="327">
        <v>0</v>
      </c>
      <c r="M6619" s="327">
        <v>0</v>
      </c>
      <c r="N6619" s="326" t="s">
        <v>7279</v>
      </c>
    </row>
    <row r="6620" spans="2:14" ht="15" hidden="1" x14ac:dyDescent="0.25">
      <c r="B6620" s="324" t="s">
        <v>22084</v>
      </c>
      <c r="C6620" s="324" t="s">
        <v>1268</v>
      </c>
      <c r="D6620" s="324" t="s">
        <v>6521</v>
      </c>
      <c r="E6620" s="324" t="s">
        <v>22085</v>
      </c>
      <c r="F6620" s="324" t="s">
        <v>801</v>
      </c>
      <c r="G6620" s="324" t="s">
        <v>896</v>
      </c>
      <c r="H6620" s="324" t="s">
        <v>6249</v>
      </c>
      <c r="I6620" s="325">
        <v>0</v>
      </c>
      <c r="J6620" s="325">
        <v>0</v>
      </c>
      <c r="K6620" s="325">
        <v>0</v>
      </c>
      <c r="L6620" s="325">
        <v>0</v>
      </c>
      <c r="M6620" s="325">
        <v>0</v>
      </c>
      <c r="N6620" s="324" t="s">
        <v>7279</v>
      </c>
    </row>
    <row r="6621" spans="2:14" ht="15" hidden="1" x14ac:dyDescent="0.25">
      <c r="B6621" s="326" t="s">
        <v>22086</v>
      </c>
      <c r="C6621" s="326" t="s">
        <v>1268</v>
      </c>
      <c r="D6621" s="326" t="s">
        <v>6521</v>
      </c>
      <c r="E6621" s="326" t="s">
        <v>22087</v>
      </c>
      <c r="F6621" s="326" t="s">
        <v>801</v>
      </c>
      <c r="G6621" s="326" t="s">
        <v>896</v>
      </c>
      <c r="H6621" s="326" t="s">
        <v>6249</v>
      </c>
      <c r="I6621" s="327">
        <v>0</v>
      </c>
      <c r="J6621" s="327">
        <v>0</v>
      </c>
      <c r="K6621" s="327">
        <v>0</v>
      </c>
      <c r="L6621" s="327">
        <v>0</v>
      </c>
      <c r="M6621" s="327">
        <v>0</v>
      </c>
      <c r="N6621" s="326" t="s">
        <v>7279</v>
      </c>
    </row>
    <row r="6622" spans="2:14" ht="15" hidden="1" x14ac:dyDescent="0.25">
      <c r="B6622" s="324" t="s">
        <v>22088</v>
      </c>
      <c r="C6622" s="324" t="s">
        <v>1268</v>
      </c>
      <c r="D6622" s="324" t="s">
        <v>6521</v>
      </c>
      <c r="E6622" s="324" t="s">
        <v>22089</v>
      </c>
      <c r="F6622" s="324" t="s">
        <v>801</v>
      </c>
      <c r="G6622" s="324" t="s">
        <v>896</v>
      </c>
      <c r="H6622" s="324" t="s">
        <v>6249</v>
      </c>
      <c r="I6622" s="325">
        <v>0</v>
      </c>
      <c r="J6622" s="325">
        <v>0</v>
      </c>
      <c r="K6622" s="325">
        <v>0</v>
      </c>
      <c r="L6622" s="325">
        <v>0</v>
      </c>
      <c r="M6622" s="325">
        <v>0</v>
      </c>
      <c r="N6622" s="324" t="s">
        <v>7279</v>
      </c>
    </row>
    <row r="6623" spans="2:14" ht="15" hidden="1" x14ac:dyDescent="0.25">
      <c r="B6623" s="326" t="s">
        <v>22090</v>
      </c>
      <c r="C6623" s="326" t="s">
        <v>1268</v>
      </c>
      <c r="D6623" s="326" t="s">
        <v>6521</v>
      </c>
      <c r="E6623" s="326" t="s">
        <v>22091</v>
      </c>
      <c r="F6623" s="326" t="s">
        <v>801</v>
      </c>
      <c r="G6623" s="326" t="s">
        <v>896</v>
      </c>
      <c r="H6623" s="326" t="s">
        <v>6249</v>
      </c>
      <c r="I6623" s="327">
        <v>0</v>
      </c>
      <c r="J6623" s="327">
        <v>0</v>
      </c>
      <c r="K6623" s="327">
        <v>0</v>
      </c>
      <c r="L6623" s="327">
        <v>0</v>
      </c>
      <c r="M6623" s="327">
        <v>0</v>
      </c>
      <c r="N6623" s="326" t="s">
        <v>7279</v>
      </c>
    </row>
    <row r="6624" spans="2:14" ht="15" hidden="1" x14ac:dyDescent="0.25">
      <c r="B6624" s="324" t="s">
        <v>22092</v>
      </c>
      <c r="C6624" s="324" t="s">
        <v>1268</v>
      </c>
      <c r="D6624" s="324" t="s">
        <v>6521</v>
      </c>
      <c r="E6624" s="324" t="s">
        <v>22093</v>
      </c>
      <c r="F6624" s="324" t="s">
        <v>801</v>
      </c>
      <c r="G6624" s="324" t="s">
        <v>896</v>
      </c>
      <c r="H6624" s="324" t="s">
        <v>6249</v>
      </c>
      <c r="I6624" s="325">
        <v>0</v>
      </c>
      <c r="J6624" s="325">
        <v>0</v>
      </c>
      <c r="K6624" s="325">
        <v>0</v>
      </c>
      <c r="L6624" s="325">
        <v>0</v>
      </c>
      <c r="M6624" s="325">
        <v>0</v>
      </c>
      <c r="N6624" s="324" t="s">
        <v>7279</v>
      </c>
    </row>
    <row r="6625" spans="2:14" ht="15" hidden="1" x14ac:dyDescent="0.25">
      <c r="B6625" s="326" t="s">
        <v>22094</v>
      </c>
      <c r="C6625" s="326" t="s">
        <v>1268</v>
      </c>
      <c r="D6625" s="326" t="s">
        <v>6521</v>
      </c>
      <c r="E6625" s="326" t="s">
        <v>22095</v>
      </c>
      <c r="F6625" s="326" t="s">
        <v>801</v>
      </c>
      <c r="G6625" s="326" t="s">
        <v>896</v>
      </c>
      <c r="H6625" s="326" t="s">
        <v>6249</v>
      </c>
      <c r="I6625" s="327">
        <v>0</v>
      </c>
      <c r="J6625" s="327">
        <v>0</v>
      </c>
      <c r="K6625" s="327">
        <v>0</v>
      </c>
      <c r="L6625" s="327">
        <v>0</v>
      </c>
      <c r="M6625" s="327">
        <v>0</v>
      </c>
      <c r="N6625" s="326" t="s">
        <v>7279</v>
      </c>
    </row>
    <row r="6626" spans="2:14" ht="15" hidden="1" x14ac:dyDescent="0.25">
      <c r="B6626" s="324" t="s">
        <v>22096</v>
      </c>
      <c r="C6626" s="324" t="s">
        <v>1268</v>
      </c>
      <c r="D6626" s="324" t="s">
        <v>6521</v>
      </c>
      <c r="E6626" s="324" t="s">
        <v>22097</v>
      </c>
      <c r="F6626" s="324" t="s">
        <v>801</v>
      </c>
      <c r="G6626" s="324" t="s">
        <v>896</v>
      </c>
      <c r="H6626" s="324" t="s">
        <v>6249</v>
      </c>
      <c r="I6626" s="325">
        <v>0</v>
      </c>
      <c r="J6626" s="325">
        <v>0</v>
      </c>
      <c r="K6626" s="325">
        <v>0</v>
      </c>
      <c r="L6626" s="325">
        <v>0</v>
      </c>
      <c r="M6626" s="325">
        <v>0</v>
      </c>
      <c r="N6626" s="324" t="s">
        <v>7279</v>
      </c>
    </row>
    <row r="6627" spans="2:14" ht="15" hidden="1" x14ac:dyDescent="0.25">
      <c r="B6627" s="326" t="s">
        <v>22098</v>
      </c>
      <c r="C6627" s="326" t="s">
        <v>1268</v>
      </c>
      <c r="D6627" s="326" t="s">
        <v>6521</v>
      </c>
      <c r="E6627" s="326" t="s">
        <v>22099</v>
      </c>
      <c r="F6627" s="326" t="s">
        <v>801</v>
      </c>
      <c r="G6627" s="326" t="s">
        <v>896</v>
      </c>
      <c r="H6627" s="326" t="s">
        <v>6249</v>
      </c>
      <c r="I6627" s="327">
        <v>0</v>
      </c>
      <c r="J6627" s="327">
        <v>0</v>
      </c>
      <c r="K6627" s="327">
        <v>0</v>
      </c>
      <c r="L6627" s="327">
        <v>0</v>
      </c>
      <c r="M6627" s="327">
        <v>0</v>
      </c>
      <c r="N6627" s="326" t="s">
        <v>7279</v>
      </c>
    </row>
    <row r="6628" spans="2:14" ht="15" hidden="1" x14ac:dyDescent="0.25">
      <c r="B6628" s="324" t="s">
        <v>22100</v>
      </c>
      <c r="C6628" s="324" t="s">
        <v>1268</v>
      </c>
      <c r="D6628" s="324" t="s">
        <v>6521</v>
      </c>
      <c r="E6628" s="324" t="s">
        <v>22101</v>
      </c>
      <c r="F6628" s="324" t="s">
        <v>801</v>
      </c>
      <c r="G6628" s="324" t="s">
        <v>896</v>
      </c>
      <c r="H6628" s="324" t="s">
        <v>6249</v>
      </c>
      <c r="I6628" s="325">
        <v>0</v>
      </c>
      <c r="J6628" s="325">
        <v>0</v>
      </c>
      <c r="K6628" s="325">
        <v>0</v>
      </c>
      <c r="L6628" s="325">
        <v>0</v>
      </c>
      <c r="M6628" s="325">
        <v>0</v>
      </c>
      <c r="N6628" s="324" t="s">
        <v>7279</v>
      </c>
    </row>
    <row r="6629" spans="2:14" ht="15" hidden="1" x14ac:dyDescent="0.25">
      <c r="B6629" s="326" t="s">
        <v>22102</v>
      </c>
      <c r="C6629" s="326" t="s">
        <v>1268</v>
      </c>
      <c r="D6629" s="326" t="s">
        <v>6521</v>
      </c>
      <c r="E6629" s="326" t="s">
        <v>22103</v>
      </c>
      <c r="F6629" s="326" t="s">
        <v>801</v>
      </c>
      <c r="G6629" s="326" t="s">
        <v>896</v>
      </c>
      <c r="H6629" s="326" t="s">
        <v>6249</v>
      </c>
      <c r="I6629" s="327">
        <v>0</v>
      </c>
      <c r="J6629" s="327">
        <v>0</v>
      </c>
      <c r="K6629" s="327">
        <v>0</v>
      </c>
      <c r="L6629" s="327">
        <v>0</v>
      </c>
      <c r="M6629" s="327">
        <v>0</v>
      </c>
      <c r="N6629" s="326" t="s">
        <v>7279</v>
      </c>
    </row>
    <row r="6630" spans="2:14" ht="15" hidden="1" x14ac:dyDescent="0.25">
      <c r="B6630" s="324" t="s">
        <v>22104</v>
      </c>
      <c r="C6630" s="324" t="s">
        <v>1268</v>
      </c>
      <c r="D6630" s="324" t="s">
        <v>6521</v>
      </c>
      <c r="E6630" s="324" t="s">
        <v>22105</v>
      </c>
      <c r="F6630" s="324" t="s">
        <v>801</v>
      </c>
      <c r="G6630" s="324" t="s">
        <v>896</v>
      </c>
      <c r="H6630" s="324" t="s">
        <v>6249</v>
      </c>
      <c r="I6630" s="325">
        <v>0</v>
      </c>
      <c r="J6630" s="325">
        <v>0</v>
      </c>
      <c r="K6630" s="325">
        <v>0</v>
      </c>
      <c r="L6630" s="325">
        <v>0</v>
      </c>
      <c r="M6630" s="325">
        <v>0</v>
      </c>
      <c r="N6630" s="324" t="s">
        <v>7279</v>
      </c>
    </row>
    <row r="6631" spans="2:14" ht="15" hidden="1" x14ac:dyDescent="0.25">
      <c r="B6631" s="326" t="s">
        <v>22106</v>
      </c>
      <c r="C6631" s="326" t="s">
        <v>1268</v>
      </c>
      <c r="D6631" s="326" t="s">
        <v>6521</v>
      </c>
      <c r="E6631" s="326" t="s">
        <v>22107</v>
      </c>
      <c r="F6631" s="326" t="s">
        <v>801</v>
      </c>
      <c r="G6631" s="326" t="s">
        <v>896</v>
      </c>
      <c r="H6631" s="326" t="s">
        <v>6249</v>
      </c>
      <c r="I6631" s="327">
        <v>0</v>
      </c>
      <c r="J6631" s="327">
        <v>0</v>
      </c>
      <c r="K6631" s="327">
        <v>0</v>
      </c>
      <c r="L6631" s="327">
        <v>0</v>
      </c>
      <c r="M6631" s="327">
        <v>0</v>
      </c>
      <c r="N6631" s="326" t="s">
        <v>7279</v>
      </c>
    </row>
    <row r="6632" spans="2:14" ht="15" hidden="1" x14ac:dyDescent="0.25">
      <c r="B6632" s="324" t="s">
        <v>22108</v>
      </c>
      <c r="C6632" s="324" t="s">
        <v>1268</v>
      </c>
      <c r="D6632" s="324" t="s">
        <v>6521</v>
      </c>
      <c r="E6632" s="324" t="s">
        <v>22109</v>
      </c>
      <c r="F6632" s="324" t="s">
        <v>801</v>
      </c>
      <c r="G6632" s="324" t="s">
        <v>896</v>
      </c>
      <c r="H6632" s="324" t="s">
        <v>6249</v>
      </c>
      <c r="I6632" s="325">
        <v>0</v>
      </c>
      <c r="J6632" s="325">
        <v>0</v>
      </c>
      <c r="K6632" s="325">
        <v>0</v>
      </c>
      <c r="L6632" s="325">
        <v>0</v>
      </c>
      <c r="M6632" s="325">
        <v>0</v>
      </c>
      <c r="N6632" s="324" t="s">
        <v>7279</v>
      </c>
    </row>
    <row r="6633" spans="2:14" ht="15" hidden="1" x14ac:dyDescent="0.25">
      <c r="B6633" s="326" t="s">
        <v>22110</v>
      </c>
      <c r="C6633" s="326" t="s">
        <v>1268</v>
      </c>
      <c r="D6633" s="326" t="s">
        <v>6521</v>
      </c>
      <c r="E6633" s="326" t="s">
        <v>22111</v>
      </c>
      <c r="F6633" s="326" t="s">
        <v>801</v>
      </c>
      <c r="G6633" s="326" t="s">
        <v>896</v>
      </c>
      <c r="H6633" s="326" t="s">
        <v>6249</v>
      </c>
      <c r="I6633" s="327">
        <v>0</v>
      </c>
      <c r="J6633" s="327">
        <v>0</v>
      </c>
      <c r="K6633" s="327">
        <v>0</v>
      </c>
      <c r="L6633" s="327">
        <v>0</v>
      </c>
      <c r="M6633" s="327">
        <v>0</v>
      </c>
      <c r="N6633" s="326" t="s">
        <v>7279</v>
      </c>
    </row>
    <row r="6634" spans="2:14" ht="15" hidden="1" x14ac:dyDescent="0.25">
      <c r="B6634" s="324" t="s">
        <v>22112</v>
      </c>
      <c r="C6634" s="324" t="s">
        <v>1268</v>
      </c>
      <c r="D6634" s="324" t="s">
        <v>6521</v>
      </c>
      <c r="E6634" s="324" t="s">
        <v>22113</v>
      </c>
      <c r="F6634" s="324" t="s">
        <v>801</v>
      </c>
      <c r="G6634" s="324" t="s">
        <v>896</v>
      </c>
      <c r="H6634" s="324" t="s">
        <v>6249</v>
      </c>
      <c r="I6634" s="325">
        <v>0</v>
      </c>
      <c r="J6634" s="325">
        <v>0</v>
      </c>
      <c r="K6634" s="325">
        <v>0</v>
      </c>
      <c r="L6634" s="325">
        <v>0</v>
      </c>
      <c r="M6634" s="325">
        <v>0</v>
      </c>
      <c r="N6634" s="324" t="s">
        <v>7279</v>
      </c>
    </row>
    <row r="6635" spans="2:14" ht="15" hidden="1" x14ac:dyDescent="0.25">
      <c r="B6635" s="326" t="s">
        <v>22114</v>
      </c>
      <c r="C6635" s="326" t="s">
        <v>1268</v>
      </c>
      <c r="D6635" s="326" t="s">
        <v>6521</v>
      </c>
      <c r="E6635" s="326" t="s">
        <v>22115</v>
      </c>
      <c r="F6635" s="326" t="s">
        <v>801</v>
      </c>
      <c r="G6635" s="326" t="s">
        <v>896</v>
      </c>
      <c r="H6635" s="326" t="s">
        <v>6249</v>
      </c>
      <c r="I6635" s="327">
        <v>0</v>
      </c>
      <c r="J6635" s="327">
        <v>0</v>
      </c>
      <c r="K6635" s="327">
        <v>0</v>
      </c>
      <c r="L6635" s="327">
        <v>0</v>
      </c>
      <c r="M6635" s="327">
        <v>0</v>
      </c>
      <c r="N6635" s="326" t="s">
        <v>7279</v>
      </c>
    </row>
    <row r="6636" spans="2:14" ht="15" hidden="1" x14ac:dyDescent="0.25">
      <c r="B6636" s="324" t="s">
        <v>22116</v>
      </c>
      <c r="C6636" s="324" t="s">
        <v>1268</v>
      </c>
      <c r="D6636" s="324" t="s">
        <v>6521</v>
      </c>
      <c r="E6636" s="324" t="s">
        <v>22117</v>
      </c>
      <c r="F6636" s="324" t="s">
        <v>801</v>
      </c>
      <c r="G6636" s="324" t="s">
        <v>896</v>
      </c>
      <c r="H6636" s="324" t="s">
        <v>6249</v>
      </c>
      <c r="I6636" s="325">
        <v>0</v>
      </c>
      <c r="J6636" s="325">
        <v>0</v>
      </c>
      <c r="K6636" s="325">
        <v>0</v>
      </c>
      <c r="L6636" s="325">
        <v>0</v>
      </c>
      <c r="M6636" s="325">
        <v>0</v>
      </c>
      <c r="N6636" s="324" t="s">
        <v>7279</v>
      </c>
    </row>
    <row r="6637" spans="2:14" ht="15" hidden="1" x14ac:dyDescent="0.25">
      <c r="B6637" s="326" t="s">
        <v>22118</v>
      </c>
      <c r="C6637" s="326" t="s">
        <v>1268</v>
      </c>
      <c r="D6637" s="326" t="s">
        <v>6521</v>
      </c>
      <c r="E6637" s="326" t="s">
        <v>22119</v>
      </c>
      <c r="F6637" s="326" t="s">
        <v>801</v>
      </c>
      <c r="G6637" s="326" t="s">
        <v>896</v>
      </c>
      <c r="H6637" s="326" t="s">
        <v>6249</v>
      </c>
      <c r="I6637" s="327">
        <v>0</v>
      </c>
      <c r="J6637" s="327">
        <v>0</v>
      </c>
      <c r="K6637" s="327">
        <v>0</v>
      </c>
      <c r="L6637" s="327">
        <v>0</v>
      </c>
      <c r="M6637" s="327">
        <v>0</v>
      </c>
      <c r="N6637" s="326" t="s">
        <v>7279</v>
      </c>
    </row>
    <row r="6638" spans="2:14" ht="15" hidden="1" x14ac:dyDescent="0.25">
      <c r="B6638" s="324" t="s">
        <v>22120</v>
      </c>
      <c r="C6638" s="324" t="s">
        <v>1268</v>
      </c>
      <c r="D6638" s="324" t="s">
        <v>6521</v>
      </c>
      <c r="E6638" s="324" t="s">
        <v>22121</v>
      </c>
      <c r="F6638" s="324" t="s">
        <v>801</v>
      </c>
      <c r="G6638" s="324" t="s">
        <v>896</v>
      </c>
      <c r="H6638" s="324" t="s">
        <v>6249</v>
      </c>
      <c r="I6638" s="325">
        <v>0</v>
      </c>
      <c r="J6638" s="325">
        <v>0</v>
      </c>
      <c r="K6638" s="325">
        <v>0</v>
      </c>
      <c r="L6638" s="325">
        <v>0</v>
      </c>
      <c r="M6638" s="325">
        <v>0</v>
      </c>
      <c r="N6638" s="324" t="s">
        <v>7279</v>
      </c>
    </row>
    <row r="6639" spans="2:14" ht="15" hidden="1" x14ac:dyDescent="0.25">
      <c r="B6639" s="326" t="s">
        <v>20890</v>
      </c>
      <c r="C6639" s="326" t="s">
        <v>1268</v>
      </c>
      <c r="D6639" s="326" t="s">
        <v>6521</v>
      </c>
      <c r="E6639" s="326" t="s">
        <v>8309</v>
      </c>
      <c r="F6639" s="326" t="s">
        <v>801</v>
      </c>
      <c r="G6639" s="326" t="s">
        <v>896</v>
      </c>
      <c r="H6639" s="326" t="s">
        <v>6249</v>
      </c>
      <c r="I6639" s="327">
        <v>0</v>
      </c>
      <c r="J6639" s="327">
        <v>0</v>
      </c>
      <c r="K6639" s="327">
        <v>0</v>
      </c>
      <c r="L6639" s="327">
        <v>0</v>
      </c>
      <c r="M6639" s="327">
        <v>0</v>
      </c>
      <c r="N6639" s="326" t="s">
        <v>7279</v>
      </c>
    </row>
    <row r="6640" spans="2:14" ht="15" hidden="1" x14ac:dyDescent="0.25">
      <c r="B6640" s="326" t="s">
        <v>22122</v>
      </c>
      <c r="C6640" s="326" t="s">
        <v>1268</v>
      </c>
      <c r="D6640" s="326" t="s">
        <v>20891</v>
      </c>
      <c r="E6640" s="326" t="s">
        <v>8983</v>
      </c>
      <c r="F6640" s="326" t="s">
        <v>801</v>
      </c>
      <c r="G6640" s="326" t="s">
        <v>896</v>
      </c>
      <c r="H6640" s="326" t="s">
        <v>22123</v>
      </c>
      <c r="I6640" s="327">
        <v>0</v>
      </c>
      <c r="J6640" s="327">
        <v>0</v>
      </c>
      <c r="K6640" s="327">
        <v>0</v>
      </c>
      <c r="L6640" s="327">
        <v>0</v>
      </c>
      <c r="M6640" s="327">
        <v>0</v>
      </c>
      <c r="N6640" s="326" t="s">
        <v>22124</v>
      </c>
    </row>
    <row r="6641" spans="2:14" ht="15" hidden="1" x14ac:dyDescent="0.25">
      <c r="B6641" s="324" t="s">
        <v>22122</v>
      </c>
      <c r="C6641" s="324" t="s">
        <v>1268</v>
      </c>
      <c r="D6641" s="324" t="s">
        <v>20891</v>
      </c>
      <c r="E6641" s="324" t="s">
        <v>8983</v>
      </c>
      <c r="F6641" s="324" t="s">
        <v>801</v>
      </c>
      <c r="G6641" s="324" t="s">
        <v>896</v>
      </c>
      <c r="H6641" s="324" t="s">
        <v>22125</v>
      </c>
      <c r="I6641" s="325">
        <v>0</v>
      </c>
      <c r="J6641" s="325">
        <v>0</v>
      </c>
      <c r="K6641" s="325">
        <v>0</v>
      </c>
      <c r="L6641" s="325">
        <v>0</v>
      </c>
      <c r="M6641" s="325">
        <v>0</v>
      </c>
      <c r="N6641" s="324" t="s">
        <v>22126</v>
      </c>
    </row>
    <row r="6642" spans="2:14" ht="15" hidden="1" x14ac:dyDescent="0.25">
      <c r="B6642" s="326" t="s">
        <v>22127</v>
      </c>
      <c r="C6642" s="326" t="s">
        <v>1268</v>
      </c>
      <c r="D6642" s="326" t="s">
        <v>20891</v>
      </c>
      <c r="E6642" s="326" t="s">
        <v>8984</v>
      </c>
      <c r="F6642" s="326" t="s">
        <v>801</v>
      </c>
      <c r="G6642" s="326" t="s">
        <v>896</v>
      </c>
      <c r="H6642" s="326" t="s">
        <v>22125</v>
      </c>
      <c r="I6642" s="327">
        <v>0</v>
      </c>
      <c r="J6642" s="327">
        <v>0</v>
      </c>
      <c r="K6642" s="327">
        <v>0</v>
      </c>
      <c r="L6642" s="327">
        <v>0</v>
      </c>
      <c r="M6642" s="327">
        <v>0</v>
      </c>
      <c r="N6642" s="326" t="s">
        <v>22126</v>
      </c>
    </row>
    <row r="6643" spans="2:14" ht="15" hidden="1" x14ac:dyDescent="0.25">
      <c r="B6643" s="324" t="s">
        <v>22128</v>
      </c>
      <c r="C6643" s="324" t="s">
        <v>1268</v>
      </c>
      <c r="D6643" s="324" t="s">
        <v>20891</v>
      </c>
      <c r="E6643" s="324" t="s">
        <v>8985</v>
      </c>
      <c r="F6643" s="324" t="s">
        <v>801</v>
      </c>
      <c r="G6643" s="324" t="s">
        <v>896</v>
      </c>
      <c r="H6643" s="324" t="s">
        <v>22125</v>
      </c>
      <c r="I6643" s="325">
        <v>0</v>
      </c>
      <c r="J6643" s="325">
        <v>0</v>
      </c>
      <c r="K6643" s="325">
        <v>0</v>
      </c>
      <c r="L6643" s="325">
        <v>0</v>
      </c>
      <c r="M6643" s="325">
        <v>0</v>
      </c>
      <c r="N6643" s="324" t="s">
        <v>22126</v>
      </c>
    </row>
    <row r="6644" spans="2:14" ht="15" hidden="1" x14ac:dyDescent="0.25">
      <c r="B6644" s="326" t="s">
        <v>22129</v>
      </c>
      <c r="C6644" s="326" t="s">
        <v>1268</v>
      </c>
      <c r="D6644" s="326" t="s">
        <v>20891</v>
      </c>
      <c r="E6644" s="326" t="s">
        <v>8986</v>
      </c>
      <c r="F6644" s="326" t="s">
        <v>801</v>
      </c>
      <c r="G6644" s="326" t="s">
        <v>896</v>
      </c>
      <c r="H6644" s="326" t="s">
        <v>22125</v>
      </c>
      <c r="I6644" s="327">
        <v>0</v>
      </c>
      <c r="J6644" s="327">
        <v>0</v>
      </c>
      <c r="K6644" s="327">
        <v>0</v>
      </c>
      <c r="L6644" s="327">
        <v>0</v>
      </c>
      <c r="M6644" s="327">
        <v>0</v>
      </c>
      <c r="N6644" s="326" t="s">
        <v>22126</v>
      </c>
    </row>
    <row r="6645" spans="2:14" ht="15" hidden="1" x14ac:dyDescent="0.25">
      <c r="B6645" s="324" t="s">
        <v>22130</v>
      </c>
      <c r="C6645" s="324" t="s">
        <v>1268</v>
      </c>
      <c r="D6645" s="324" t="s">
        <v>20891</v>
      </c>
      <c r="E6645" s="324" t="s">
        <v>8989</v>
      </c>
      <c r="F6645" s="324" t="s">
        <v>801</v>
      </c>
      <c r="G6645" s="324" t="s">
        <v>896</v>
      </c>
      <c r="H6645" s="324" t="s">
        <v>22125</v>
      </c>
      <c r="I6645" s="325">
        <v>0</v>
      </c>
      <c r="J6645" s="325">
        <v>0</v>
      </c>
      <c r="K6645" s="325">
        <v>0</v>
      </c>
      <c r="L6645" s="325">
        <v>732.87</v>
      </c>
      <c r="M6645" s="325">
        <v>0</v>
      </c>
      <c r="N6645" s="324" t="s">
        <v>22126</v>
      </c>
    </row>
    <row r="6646" spans="2:14" ht="15" hidden="1" x14ac:dyDescent="0.25">
      <c r="B6646" s="326" t="s">
        <v>22131</v>
      </c>
      <c r="C6646" s="326" t="s">
        <v>1268</v>
      </c>
      <c r="D6646" s="326" t="s">
        <v>20891</v>
      </c>
      <c r="E6646" s="326" t="s">
        <v>8990</v>
      </c>
      <c r="F6646" s="326" t="s">
        <v>801</v>
      </c>
      <c r="G6646" s="326" t="s">
        <v>896</v>
      </c>
      <c r="H6646" s="326" t="s">
        <v>22125</v>
      </c>
      <c r="I6646" s="327">
        <v>0</v>
      </c>
      <c r="J6646" s="327">
        <v>0</v>
      </c>
      <c r="K6646" s="327">
        <v>0</v>
      </c>
      <c r="L6646" s="327">
        <v>1465.75</v>
      </c>
      <c r="M6646" s="327">
        <v>0</v>
      </c>
      <c r="N6646" s="326" t="s">
        <v>22126</v>
      </c>
    </row>
    <row r="6647" spans="2:14" ht="15" hidden="1" x14ac:dyDescent="0.25">
      <c r="B6647" s="324" t="s">
        <v>20892</v>
      </c>
      <c r="C6647" s="324" t="s">
        <v>1268</v>
      </c>
      <c r="D6647" s="324" t="s">
        <v>20891</v>
      </c>
      <c r="E6647" s="324" t="s">
        <v>11457</v>
      </c>
      <c r="F6647" s="324" t="s">
        <v>801</v>
      </c>
      <c r="G6647" s="324" t="s">
        <v>896</v>
      </c>
      <c r="H6647" s="324" t="s">
        <v>6249</v>
      </c>
      <c r="I6647" s="325">
        <v>0</v>
      </c>
      <c r="J6647" s="325">
        <v>0</v>
      </c>
      <c r="K6647" s="325">
        <v>0</v>
      </c>
      <c r="L6647" s="325">
        <v>0</v>
      </c>
      <c r="M6647" s="325">
        <v>0</v>
      </c>
      <c r="N6647" s="324" t="s">
        <v>7279</v>
      </c>
    </row>
    <row r="6648" spans="2:14" ht="15" hidden="1" x14ac:dyDescent="0.25">
      <c r="B6648" s="326" t="s">
        <v>20892</v>
      </c>
      <c r="C6648" s="326" t="s">
        <v>1268</v>
      </c>
      <c r="D6648" s="326" t="s">
        <v>20891</v>
      </c>
      <c r="E6648" s="326" t="s">
        <v>11457</v>
      </c>
      <c r="F6648" s="326" t="s">
        <v>801</v>
      </c>
      <c r="G6648" s="326" t="s">
        <v>896</v>
      </c>
      <c r="H6648" s="326" t="s">
        <v>22132</v>
      </c>
      <c r="I6648" s="327">
        <v>3</v>
      </c>
      <c r="J6648" s="327">
        <v>0</v>
      </c>
      <c r="K6648" s="327">
        <v>3</v>
      </c>
      <c r="L6648" s="327">
        <v>5751</v>
      </c>
      <c r="M6648" s="327">
        <v>0</v>
      </c>
      <c r="N6648" s="326" t="s">
        <v>22133</v>
      </c>
    </row>
    <row r="6649" spans="2:14" ht="15" hidden="1" x14ac:dyDescent="0.25">
      <c r="B6649" s="324" t="s">
        <v>20893</v>
      </c>
      <c r="C6649" s="324" t="s">
        <v>1268</v>
      </c>
      <c r="D6649" s="324" t="s">
        <v>20894</v>
      </c>
      <c r="E6649" s="324" t="s">
        <v>3332</v>
      </c>
      <c r="F6649" s="324" t="s">
        <v>801</v>
      </c>
      <c r="G6649" s="324" t="s">
        <v>896</v>
      </c>
      <c r="H6649" s="324" t="s">
        <v>6249</v>
      </c>
      <c r="I6649" s="325">
        <v>0</v>
      </c>
      <c r="J6649" s="325">
        <v>0</v>
      </c>
      <c r="K6649" s="325">
        <v>0</v>
      </c>
      <c r="L6649" s="325">
        <v>0</v>
      </c>
      <c r="M6649" s="325">
        <v>0</v>
      </c>
      <c r="N6649" s="324" t="s">
        <v>7279</v>
      </c>
    </row>
    <row r="6650" spans="2:14" ht="15" hidden="1" x14ac:dyDescent="0.25">
      <c r="B6650" s="324" t="s">
        <v>20895</v>
      </c>
      <c r="C6650" s="324" t="s">
        <v>1268</v>
      </c>
      <c r="D6650" s="324" t="s">
        <v>20894</v>
      </c>
      <c r="E6650" s="324" t="s">
        <v>5989</v>
      </c>
      <c r="F6650" s="324" t="s">
        <v>2327</v>
      </c>
      <c r="G6650" s="324" t="s">
        <v>896</v>
      </c>
      <c r="H6650" s="324" t="s">
        <v>6249</v>
      </c>
      <c r="I6650" s="325">
        <v>0</v>
      </c>
      <c r="J6650" s="325">
        <v>0</v>
      </c>
      <c r="K6650" s="325">
        <v>0</v>
      </c>
      <c r="L6650" s="325">
        <v>0</v>
      </c>
      <c r="M6650" s="325">
        <v>0</v>
      </c>
      <c r="N6650" s="324" t="s">
        <v>7279</v>
      </c>
    </row>
    <row r="6651" spans="2:14" ht="15" hidden="1" x14ac:dyDescent="0.25">
      <c r="B6651" s="326" t="s">
        <v>20896</v>
      </c>
      <c r="C6651" s="326" t="s">
        <v>1268</v>
      </c>
      <c r="D6651" s="326" t="s">
        <v>20894</v>
      </c>
      <c r="E6651" s="326" t="s">
        <v>8310</v>
      </c>
      <c r="F6651" s="326" t="s">
        <v>801</v>
      </c>
      <c r="G6651" s="326" t="s">
        <v>896</v>
      </c>
      <c r="H6651" s="326" t="s">
        <v>6249</v>
      </c>
      <c r="I6651" s="327">
        <v>0</v>
      </c>
      <c r="J6651" s="327">
        <v>0</v>
      </c>
      <c r="K6651" s="327">
        <v>0</v>
      </c>
      <c r="L6651" s="327">
        <v>0</v>
      </c>
      <c r="M6651" s="327">
        <v>0</v>
      </c>
      <c r="N6651" s="326" t="s">
        <v>7279</v>
      </c>
    </row>
    <row r="6652" spans="2:14" ht="15" hidden="1" x14ac:dyDescent="0.25">
      <c r="B6652" s="324" t="s">
        <v>20897</v>
      </c>
      <c r="C6652" s="324" t="s">
        <v>1268</v>
      </c>
      <c r="D6652" s="324" t="s">
        <v>20898</v>
      </c>
      <c r="E6652" s="324" t="s">
        <v>22134</v>
      </c>
      <c r="F6652" s="324" t="s">
        <v>801</v>
      </c>
      <c r="G6652" s="324" t="s">
        <v>896</v>
      </c>
      <c r="H6652" s="324" t="s">
        <v>6249</v>
      </c>
      <c r="I6652" s="325">
        <v>0</v>
      </c>
      <c r="J6652" s="325">
        <v>0</v>
      </c>
      <c r="K6652" s="325">
        <v>0</v>
      </c>
      <c r="L6652" s="325">
        <v>0</v>
      </c>
      <c r="M6652" s="325">
        <v>0</v>
      </c>
      <c r="N6652" s="324" t="s">
        <v>7279</v>
      </c>
    </row>
    <row r="6653" spans="2:14" ht="15" hidden="1" x14ac:dyDescent="0.25">
      <c r="B6653" s="326" t="s">
        <v>20899</v>
      </c>
      <c r="C6653" s="326" t="s">
        <v>1268</v>
      </c>
      <c r="D6653" s="326" t="s">
        <v>20898</v>
      </c>
      <c r="E6653" s="326" t="s">
        <v>3340</v>
      </c>
      <c r="F6653" s="326" t="s">
        <v>801</v>
      </c>
      <c r="G6653" s="326" t="s">
        <v>896</v>
      </c>
      <c r="H6653" s="326" t="s">
        <v>6249</v>
      </c>
      <c r="I6653" s="327">
        <v>0</v>
      </c>
      <c r="J6653" s="327">
        <v>0</v>
      </c>
      <c r="K6653" s="327">
        <v>0</v>
      </c>
      <c r="L6653" s="327">
        <v>0</v>
      </c>
      <c r="M6653" s="327">
        <v>0</v>
      </c>
      <c r="N6653" s="326" t="s">
        <v>7279</v>
      </c>
    </row>
    <row r="6654" spans="2:14" ht="15" hidden="1" x14ac:dyDescent="0.25">
      <c r="B6654" s="326" t="s">
        <v>20900</v>
      </c>
      <c r="C6654" s="326" t="s">
        <v>1268</v>
      </c>
      <c r="D6654" s="326" t="s">
        <v>20898</v>
      </c>
      <c r="E6654" s="326" t="s">
        <v>12951</v>
      </c>
      <c r="F6654" s="326" t="s">
        <v>801</v>
      </c>
      <c r="G6654" s="326" t="s">
        <v>896</v>
      </c>
      <c r="H6654" s="326" t="s">
        <v>6249</v>
      </c>
      <c r="I6654" s="327">
        <v>0</v>
      </c>
      <c r="J6654" s="327">
        <v>0</v>
      </c>
      <c r="K6654" s="327">
        <v>0</v>
      </c>
      <c r="L6654" s="327">
        <v>0</v>
      </c>
      <c r="M6654" s="327">
        <v>0</v>
      </c>
      <c r="N6654" s="326" t="s">
        <v>7279</v>
      </c>
    </row>
    <row r="6655" spans="2:14" ht="15" hidden="1" x14ac:dyDescent="0.25">
      <c r="B6655" s="326" t="s">
        <v>20901</v>
      </c>
      <c r="C6655" s="326" t="s">
        <v>1268</v>
      </c>
      <c r="D6655" s="326" t="s">
        <v>20898</v>
      </c>
      <c r="E6655" s="326" t="s">
        <v>8068</v>
      </c>
      <c r="F6655" s="326" t="s">
        <v>1226</v>
      </c>
      <c r="G6655" s="326" t="s">
        <v>896</v>
      </c>
      <c r="H6655" s="326" t="s">
        <v>6249</v>
      </c>
      <c r="I6655" s="327">
        <v>0</v>
      </c>
      <c r="J6655" s="327">
        <v>0</v>
      </c>
      <c r="K6655" s="327">
        <v>0</v>
      </c>
      <c r="L6655" s="327">
        <v>0</v>
      </c>
      <c r="M6655" s="327">
        <v>0</v>
      </c>
      <c r="N6655" s="326" t="s">
        <v>7279</v>
      </c>
    </row>
    <row r="6656" spans="2:14" ht="15" hidden="1" x14ac:dyDescent="0.25">
      <c r="B6656" s="326" t="s">
        <v>20902</v>
      </c>
      <c r="C6656" s="326" t="s">
        <v>1268</v>
      </c>
      <c r="D6656" s="326" t="s">
        <v>20898</v>
      </c>
      <c r="E6656" s="326" t="s">
        <v>3356</v>
      </c>
      <c r="F6656" s="326" t="s">
        <v>801</v>
      </c>
      <c r="G6656" s="326" t="s">
        <v>896</v>
      </c>
      <c r="H6656" s="326" t="s">
        <v>6249</v>
      </c>
      <c r="I6656" s="327">
        <v>0</v>
      </c>
      <c r="J6656" s="327">
        <v>0</v>
      </c>
      <c r="K6656" s="327">
        <v>0</v>
      </c>
      <c r="L6656" s="327">
        <v>0</v>
      </c>
      <c r="M6656" s="327">
        <v>0</v>
      </c>
      <c r="N6656" s="326" t="s">
        <v>7279</v>
      </c>
    </row>
    <row r="6657" spans="2:14" ht="15" hidden="1" x14ac:dyDescent="0.25">
      <c r="B6657" s="324" t="s">
        <v>20903</v>
      </c>
      <c r="C6657" s="324" t="s">
        <v>1268</v>
      </c>
      <c r="D6657" s="324" t="s">
        <v>20898</v>
      </c>
      <c r="E6657" s="324" t="s">
        <v>3366</v>
      </c>
      <c r="F6657" s="324" t="s">
        <v>2327</v>
      </c>
      <c r="G6657" s="324" t="s">
        <v>896</v>
      </c>
      <c r="H6657" s="324" t="s">
        <v>6249</v>
      </c>
      <c r="I6657" s="325">
        <v>0</v>
      </c>
      <c r="J6657" s="325">
        <v>0</v>
      </c>
      <c r="K6657" s="325">
        <v>0</v>
      </c>
      <c r="L6657" s="325">
        <v>0</v>
      </c>
      <c r="M6657" s="325">
        <v>0</v>
      </c>
      <c r="N6657" s="324" t="s">
        <v>7279</v>
      </c>
    </row>
    <row r="6658" spans="2:14" ht="15" hidden="1" x14ac:dyDescent="0.25">
      <c r="B6658" s="326" t="s">
        <v>20904</v>
      </c>
      <c r="C6658" s="326" t="s">
        <v>1268</v>
      </c>
      <c r="D6658" s="326" t="s">
        <v>20898</v>
      </c>
      <c r="E6658" s="326" t="s">
        <v>6549</v>
      </c>
      <c r="F6658" s="326" t="s">
        <v>801</v>
      </c>
      <c r="G6658" s="326" t="s">
        <v>896</v>
      </c>
      <c r="H6658" s="326" t="s">
        <v>6249</v>
      </c>
      <c r="I6658" s="327">
        <v>0</v>
      </c>
      <c r="J6658" s="327">
        <v>0</v>
      </c>
      <c r="K6658" s="327">
        <v>0</v>
      </c>
      <c r="L6658" s="327">
        <v>0</v>
      </c>
      <c r="M6658" s="327">
        <v>0</v>
      </c>
      <c r="N6658" s="326" t="s">
        <v>7279</v>
      </c>
    </row>
    <row r="6659" spans="2:14" ht="15" hidden="1" x14ac:dyDescent="0.25">
      <c r="B6659" s="326" t="s">
        <v>20905</v>
      </c>
      <c r="C6659" s="326" t="s">
        <v>1268</v>
      </c>
      <c r="D6659" s="326" t="s">
        <v>20898</v>
      </c>
      <c r="E6659" s="326" t="s">
        <v>22135</v>
      </c>
      <c r="F6659" s="326" t="s">
        <v>801</v>
      </c>
      <c r="G6659" s="326" t="s">
        <v>896</v>
      </c>
      <c r="H6659" s="326" t="s">
        <v>6249</v>
      </c>
      <c r="I6659" s="327">
        <v>0</v>
      </c>
      <c r="J6659" s="327">
        <v>0</v>
      </c>
      <c r="K6659" s="327">
        <v>0</v>
      </c>
      <c r="L6659" s="327">
        <v>0</v>
      </c>
      <c r="M6659" s="327">
        <v>0</v>
      </c>
      <c r="N6659" s="326" t="s">
        <v>7279</v>
      </c>
    </row>
    <row r="6660" spans="2:14" ht="15" hidden="1" x14ac:dyDescent="0.25">
      <c r="B6660" s="326" t="s">
        <v>20906</v>
      </c>
      <c r="C6660" s="326" t="s">
        <v>1268</v>
      </c>
      <c r="D6660" s="326" t="s">
        <v>20898</v>
      </c>
      <c r="E6660" s="326" t="s">
        <v>7044</v>
      </c>
      <c r="F6660" s="326" t="s">
        <v>2327</v>
      </c>
      <c r="G6660" s="326" t="s">
        <v>896</v>
      </c>
      <c r="H6660" s="326" t="s">
        <v>6249</v>
      </c>
      <c r="I6660" s="327">
        <v>0</v>
      </c>
      <c r="J6660" s="327">
        <v>0</v>
      </c>
      <c r="K6660" s="327">
        <v>0</v>
      </c>
      <c r="L6660" s="327">
        <v>0</v>
      </c>
      <c r="M6660" s="327">
        <v>0</v>
      </c>
      <c r="N6660" s="326" t="s">
        <v>7279</v>
      </c>
    </row>
    <row r="6661" spans="2:14" ht="15" hidden="1" x14ac:dyDescent="0.25">
      <c r="B6661" s="326" t="s">
        <v>20907</v>
      </c>
      <c r="C6661" s="326" t="s">
        <v>1268</v>
      </c>
      <c r="D6661" s="326" t="s">
        <v>20898</v>
      </c>
      <c r="E6661" s="326" t="s">
        <v>22136</v>
      </c>
      <c r="F6661" s="326" t="s">
        <v>2327</v>
      </c>
      <c r="G6661" s="326" t="s">
        <v>896</v>
      </c>
      <c r="H6661" s="326" t="s">
        <v>6249</v>
      </c>
      <c r="I6661" s="327">
        <v>0</v>
      </c>
      <c r="J6661" s="327">
        <v>0</v>
      </c>
      <c r="K6661" s="327">
        <v>0</v>
      </c>
      <c r="L6661" s="327">
        <v>0</v>
      </c>
      <c r="M6661" s="327">
        <v>0</v>
      </c>
      <c r="N6661" s="326" t="s">
        <v>7279</v>
      </c>
    </row>
    <row r="6662" spans="2:14" ht="15" hidden="1" x14ac:dyDescent="0.25">
      <c r="B6662" s="326" t="s">
        <v>20908</v>
      </c>
      <c r="C6662" s="326" t="s">
        <v>1268</v>
      </c>
      <c r="D6662" s="326" t="s">
        <v>20898</v>
      </c>
      <c r="E6662" s="326" t="s">
        <v>5991</v>
      </c>
      <c r="F6662" s="326" t="s">
        <v>2376</v>
      </c>
      <c r="G6662" s="326" t="s">
        <v>896</v>
      </c>
      <c r="H6662" s="326" t="s">
        <v>6249</v>
      </c>
      <c r="I6662" s="327">
        <v>0</v>
      </c>
      <c r="J6662" s="327">
        <v>0</v>
      </c>
      <c r="K6662" s="327">
        <v>0</v>
      </c>
      <c r="L6662" s="327">
        <v>0</v>
      </c>
      <c r="M6662" s="327">
        <v>0</v>
      </c>
      <c r="N6662" s="326" t="s">
        <v>7279</v>
      </c>
    </row>
    <row r="6663" spans="2:14" ht="15" hidden="1" x14ac:dyDescent="0.25">
      <c r="B6663" s="324" t="s">
        <v>20909</v>
      </c>
      <c r="C6663" s="324" t="s">
        <v>1268</v>
      </c>
      <c r="D6663" s="324" t="s">
        <v>20898</v>
      </c>
      <c r="E6663" s="324" t="s">
        <v>3382</v>
      </c>
      <c r="F6663" s="324" t="s">
        <v>2327</v>
      </c>
      <c r="G6663" s="324" t="s">
        <v>896</v>
      </c>
      <c r="H6663" s="324" t="s">
        <v>6249</v>
      </c>
      <c r="I6663" s="325">
        <v>0</v>
      </c>
      <c r="J6663" s="325">
        <v>0</v>
      </c>
      <c r="K6663" s="325">
        <v>0</v>
      </c>
      <c r="L6663" s="325">
        <v>0</v>
      </c>
      <c r="M6663" s="325">
        <v>0</v>
      </c>
      <c r="N6663" s="324" t="s">
        <v>7279</v>
      </c>
    </row>
    <row r="6664" spans="2:14" ht="15" hidden="1" x14ac:dyDescent="0.25">
      <c r="B6664" s="326" t="s">
        <v>20910</v>
      </c>
      <c r="C6664" s="326" t="s">
        <v>1268</v>
      </c>
      <c r="D6664" s="326" t="s">
        <v>20898</v>
      </c>
      <c r="E6664" s="326" t="s">
        <v>5463</v>
      </c>
      <c r="F6664" s="326" t="s">
        <v>801</v>
      </c>
      <c r="G6664" s="326" t="s">
        <v>896</v>
      </c>
      <c r="H6664" s="326" t="s">
        <v>6249</v>
      </c>
      <c r="I6664" s="327">
        <v>0</v>
      </c>
      <c r="J6664" s="327">
        <v>0</v>
      </c>
      <c r="K6664" s="327">
        <v>0</v>
      </c>
      <c r="L6664" s="327">
        <v>0</v>
      </c>
      <c r="M6664" s="327">
        <v>0</v>
      </c>
      <c r="N6664" s="326" t="s">
        <v>7279</v>
      </c>
    </row>
    <row r="6665" spans="2:14" ht="15" hidden="1" x14ac:dyDescent="0.25">
      <c r="B6665" s="326" t="s">
        <v>20911</v>
      </c>
      <c r="C6665" s="326" t="s">
        <v>1268</v>
      </c>
      <c r="D6665" s="326" t="s">
        <v>20898</v>
      </c>
      <c r="E6665" s="326" t="s">
        <v>9747</v>
      </c>
      <c r="F6665" s="326" t="s">
        <v>801</v>
      </c>
      <c r="G6665" s="326" t="s">
        <v>896</v>
      </c>
      <c r="H6665" s="326" t="s">
        <v>6249</v>
      </c>
      <c r="I6665" s="327">
        <v>0</v>
      </c>
      <c r="J6665" s="327">
        <v>0</v>
      </c>
      <c r="K6665" s="327">
        <v>0</v>
      </c>
      <c r="L6665" s="327">
        <v>0</v>
      </c>
      <c r="M6665" s="327">
        <v>0</v>
      </c>
      <c r="N6665" s="326" t="s">
        <v>7279</v>
      </c>
    </row>
    <row r="6666" spans="2:14" ht="15" hidden="1" x14ac:dyDescent="0.25">
      <c r="B6666" s="324" t="s">
        <v>20912</v>
      </c>
      <c r="C6666" s="324" t="s">
        <v>1268</v>
      </c>
      <c r="D6666" s="324" t="s">
        <v>20898</v>
      </c>
      <c r="E6666" s="324" t="s">
        <v>5468</v>
      </c>
      <c r="F6666" s="324" t="s">
        <v>2327</v>
      </c>
      <c r="G6666" s="324" t="s">
        <v>896</v>
      </c>
      <c r="H6666" s="324" t="s">
        <v>6249</v>
      </c>
      <c r="I6666" s="325">
        <v>0</v>
      </c>
      <c r="J6666" s="325">
        <v>0</v>
      </c>
      <c r="K6666" s="325">
        <v>0</v>
      </c>
      <c r="L6666" s="325">
        <v>0</v>
      </c>
      <c r="M6666" s="325">
        <v>0</v>
      </c>
      <c r="N6666" s="324" t="s">
        <v>7279</v>
      </c>
    </row>
    <row r="6667" spans="2:14" ht="15" hidden="1" x14ac:dyDescent="0.25">
      <c r="B6667" s="324" t="s">
        <v>20913</v>
      </c>
      <c r="C6667" s="324" t="s">
        <v>1268</v>
      </c>
      <c r="D6667" s="324" t="s">
        <v>20898</v>
      </c>
      <c r="E6667" s="324" t="s">
        <v>7047</v>
      </c>
      <c r="F6667" s="324" t="s">
        <v>2327</v>
      </c>
      <c r="G6667" s="324" t="s">
        <v>896</v>
      </c>
      <c r="H6667" s="324" t="s">
        <v>6249</v>
      </c>
      <c r="I6667" s="325">
        <v>0</v>
      </c>
      <c r="J6667" s="325">
        <v>0</v>
      </c>
      <c r="K6667" s="325">
        <v>0</v>
      </c>
      <c r="L6667" s="325">
        <v>0</v>
      </c>
      <c r="M6667" s="325">
        <v>0</v>
      </c>
      <c r="N6667" s="324" t="s">
        <v>7279</v>
      </c>
    </row>
    <row r="6668" spans="2:14" ht="15" hidden="1" x14ac:dyDescent="0.25">
      <c r="B6668" s="324" t="s">
        <v>20914</v>
      </c>
      <c r="C6668" s="324" t="s">
        <v>1268</v>
      </c>
      <c r="D6668" s="324" t="s">
        <v>20898</v>
      </c>
      <c r="E6668" s="324" t="s">
        <v>8315</v>
      </c>
      <c r="F6668" s="324" t="s">
        <v>2327</v>
      </c>
      <c r="G6668" s="324" t="s">
        <v>896</v>
      </c>
      <c r="H6668" s="324" t="s">
        <v>6249</v>
      </c>
      <c r="I6668" s="325">
        <v>0</v>
      </c>
      <c r="J6668" s="325">
        <v>0</v>
      </c>
      <c r="K6668" s="325">
        <v>0</v>
      </c>
      <c r="L6668" s="325">
        <v>0</v>
      </c>
      <c r="M6668" s="325">
        <v>0</v>
      </c>
      <c r="N6668" s="324" t="s">
        <v>7279</v>
      </c>
    </row>
    <row r="6669" spans="2:14" ht="15" hidden="1" x14ac:dyDescent="0.25">
      <c r="B6669" s="324" t="s">
        <v>20915</v>
      </c>
      <c r="C6669" s="324" t="s">
        <v>1268</v>
      </c>
      <c r="D6669" s="324" t="s">
        <v>20898</v>
      </c>
      <c r="E6669" s="324" t="s">
        <v>6493</v>
      </c>
      <c r="F6669" s="324" t="s">
        <v>2327</v>
      </c>
      <c r="G6669" s="324" t="s">
        <v>896</v>
      </c>
      <c r="H6669" s="324" t="s">
        <v>6249</v>
      </c>
      <c r="I6669" s="325">
        <v>0</v>
      </c>
      <c r="J6669" s="325">
        <v>0</v>
      </c>
      <c r="K6669" s="325">
        <v>0</v>
      </c>
      <c r="L6669" s="325">
        <v>0</v>
      </c>
      <c r="M6669" s="325">
        <v>0</v>
      </c>
      <c r="N6669" s="324" t="s">
        <v>7279</v>
      </c>
    </row>
    <row r="6670" spans="2:14" ht="15" hidden="1" x14ac:dyDescent="0.25">
      <c r="B6670" s="324" t="s">
        <v>20916</v>
      </c>
      <c r="C6670" s="324" t="s">
        <v>1268</v>
      </c>
      <c r="D6670" s="324" t="s">
        <v>20898</v>
      </c>
      <c r="E6670" s="324" t="s">
        <v>3406</v>
      </c>
      <c r="F6670" s="324" t="s">
        <v>2327</v>
      </c>
      <c r="G6670" s="324" t="s">
        <v>896</v>
      </c>
      <c r="H6670" s="324" t="s">
        <v>6249</v>
      </c>
      <c r="I6670" s="325">
        <v>0</v>
      </c>
      <c r="J6670" s="325">
        <v>0</v>
      </c>
      <c r="K6670" s="325">
        <v>0</v>
      </c>
      <c r="L6670" s="325">
        <v>0</v>
      </c>
      <c r="M6670" s="325">
        <v>0</v>
      </c>
      <c r="N6670" s="324" t="s">
        <v>7279</v>
      </c>
    </row>
    <row r="6671" spans="2:14" ht="15" hidden="1" x14ac:dyDescent="0.25">
      <c r="B6671" s="326" t="s">
        <v>20917</v>
      </c>
      <c r="C6671" s="326" t="s">
        <v>1268</v>
      </c>
      <c r="D6671" s="326" t="s">
        <v>20898</v>
      </c>
      <c r="E6671" s="326" t="s">
        <v>4522</v>
      </c>
      <c r="F6671" s="326" t="s">
        <v>2327</v>
      </c>
      <c r="G6671" s="326" t="s">
        <v>896</v>
      </c>
      <c r="H6671" s="326" t="s">
        <v>6249</v>
      </c>
      <c r="I6671" s="327">
        <v>0</v>
      </c>
      <c r="J6671" s="327">
        <v>0</v>
      </c>
      <c r="K6671" s="327">
        <v>0</v>
      </c>
      <c r="L6671" s="327">
        <v>0</v>
      </c>
      <c r="M6671" s="327">
        <v>0</v>
      </c>
      <c r="N6671" s="326" t="s">
        <v>7279</v>
      </c>
    </row>
    <row r="6672" spans="2:14" ht="15" hidden="1" x14ac:dyDescent="0.25">
      <c r="B6672" s="326" t="s">
        <v>20918</v>
      </c>
      <c r="C6672" s="326" t="s">
        <v>1268</v>
      </c>
      <c r="D6672" s="326" t="s">
        <v>20898</v>
      </c>
      <c r="E6672" s="326" t="s">
        <v>6046</v>
      </c>
      <c r="F6672" s="326" t="s">
        <v>2327</v>
      </c>
      <c r="G6672" s="326" t="s">
        <v>896</v>
      </c>
      <c r="H6672" s="326" t="s">
        <v>6249</v>
      </c>
      <c r="I6672" s="327">
        <v>0</v>
      </c>
      <c r="J6672" s="327">
        <v>0</v>
      </c>
      <c r="K6672" s="327">
        <v>0</v>
      </c>
      <c r="L6672" s="327">
        <v>0</v>
      </c>
      <c r="M6672" s="327">
        <v>0</v>
      </c>
      <c r="N6672" s="326" t="s">
        <v>7279</v>
      </c>
    </row>
    <row r="6673" spans="2:14" ht="15" hidden="1" x14ac:dyDescent="0.25">
      <c r="B6673" s="324" t="s">
        <v>20919</v>
      </c>
      <c r="C6673" s="324" t="s">
        <v>1268</v>
      </c>
      <c r="D6673" s="324" t="s">
        <v>20898</v>
      </c>
      <c r="E6673" s="324" t="s">
        <v>3426</v>
      </c>
      <c r="F6673" s="324" t="s">
        <v>801</v>
      </c>
      <c r="G6673" s="324" t="s">
        <v>896</v>
      </c>
      <c r="H6673" s="324" t="s">
        <v>6249</v>
      </c>
      <c r="I6673" s="325">
        <v>0</v>
      </c>
      <c r="J6673" s="325">
        <v>0</v>
      </c>
      <c r="K6673" s="325">
        <v>0</v>
      </c>
      <c r="L6673" s="325">
        <v>0</v>
      </c>
      <c r="M6673" s="325">
        <v>0</v>
      </c>
      <c r="N6673" s="324" t="s">
        <v>7279</v>
      </c>
    </row>
    <row r="6674" spans="2:14" ht="15" hidden="1" x14ac:dyDescent="0.25">
      <c r="B6674" s="326" t="s">
        <v>20920</v>
      </c>
      <c r="C6674" s="326" t="s">
        <v>1268</v>
      </c>
      <c r="D6674" s="326" t="s">
        <v>20898</v>
      </c>
      <c r="E6674" s="326" t="s">
        <v>3430</v>
      </c>
      <c r="F6674" s="326" t="s">
        <v>801</v>
      </c>
      <c r="G6674" s="326" t="s">
        <v>896</v>
      </c>
      <c r="H6674" s="326" t="s">
        <v>6249</v>
      </c>
      <c r="I6674" s="327">
        <v>0</v>
      </c>
      <c r="J6674" s="327">
        <v>0</v>
      </c>
      <c r="K6674" s="327">
        <v>0</v>
      </c>
      <c r="L6674" s="327">
        <v>0</v>
      </c>
      <c r="M6674" s="327">
        <v>0</v>
      </c>
      <c r="N6674" s="326" t="s">
        <v>7279</v>
      </c>
    </row>
    <row r="6675" spans="2:14" ht="15" hidden="1" x14ac:dyDescent="0.25">
      <c r="B6675" s="324" t="s">
        <v>20921</v>
      </c>
      <c r="C6675" s="324" t="s">
        <v>1268</v>
      </c>
      <c r="D6675" s="324" t="s">
        <v>20898</v>
      </c>
      <c r="E6675" s="324" t="s">
        <v>3434</v>
      </c>
      <c r="F6675" s="324" t="s">
        <v>801</v>
      </c>
      <c r="G6675" s="324" t="s">
        <v>896</v>
      </c>
      <c r="H6675" s="324" t="s">
        <v>6249</v>
      </c>
      <c r="I6675" s="325">
        <v>0</v>
      </c>
      <c r="J6675" s="325">
        <v>0</v>
      </c>
      <c r="K6675" s="325">
        <v>0</v>
      </c>
      <c r="L6675" s="325">
        <v>0</v>
      </c>
      <c r="M6675" s="325">
        <v>0</v>
      </c>
      <c r="N6675" s="324" t="s">
        <v>7279</v>
      </c>
    </row>
    <row r="6676" spans="2:14" ht="15" hidden="1" x14ac:dyDescent="0.25">
      <c r="B6676" s="326" t="s">
        <v>20922</v>
      </c>
      <c r="C6676" s="326" t="s">
        <v>1268</v>
      </c>
      <c r="D6676" s="326" t="s">
        <v>20898</v>
      </c>
      <c r="E6676" s="326" t="s">
        <v>3474</v>
      </c>
      <c r="F6676" s="326" t="s">
        <v>801</v>
      </c>
      <c r="G6676" s="326" t="s">
        <v>896</v>
      </c>
      <c r="H6676" s="326" t="s">
        <v>6249</v>
      </c>
      <c r="I6676" s="327">
        <v>0</v>
      </c>
      <c r="J6676" s="327">
        <v>0</v>
      </c>
      <c r="K6676" s="327">
        <v>0</v>
      </c>
      <c r="L6676" s="327">
        <v>0</v>
      </c>
      <c r="M6676" s="327">
        <v>0</v>
      </c>
      <c r="N6676" s="326" t="s">
        <v>7279</v>
      </c>
    </row>
    <row r="6677" spans="2:14" ht="15" hidden="1" x14ac:dyDescent="0.25">
      <c r="B6677" s="326" t="s">
        <v>20923</v>
      </c>
      <c r="C6677" s="326" t="s">
        <v>1268</v>
      </c>
      <c r="D6677" s="326" t="s">
        <v>20898</v>
      </c>
      <c r="E6677" s="326" t="s">
        <v>4100</v>
      </c>
      <c r="F6677" s="326" t="s">
        <v>801</v>
      </c>
      <c r="G6677" s="326" t="s">
        <v>896</v>
      </c>
      <c r="H6677" s="326" t="s">
        <v>6249</v>
      </c>
      <c r="I6677" s="327">
        <v>0</v>
      </c>
      <c r="J6677" s="327">
        <v>0</v>
      </c>
      <c r="K6677" s="327">
        <v>0</v>
      </c>
      <c r="L6677" s="327">
        <v>0</v>
      </c>
      <c r="M6677" s="327">
        <v>0</v>
      </c>
      <c r="N6677" s="326" t="s">
        <v>7279</v>
      </c>
    </row>
    <row r="6678" spans="2:14" ht="15" hidden="1" x14ac:dyDescent="0.25">
      <c r="B6678" s="326" t="s">
        <v>20924</v>
      </c>
      <c r="C6678" s="326" t="s">
        <v>1268</v>
      </c>
      <c r="D6678" s="326" t="s">
        <v>20898</v>
      </c>
      <c r="E6678" s="326" t="s">
        <v>5484</v>
      </c>
      <c r="F6678" s="326" t="s">
        <v>801</v>
      </c>
      <c r="G6678" s="326" t="s">
        <v>896</v>
      </c>
      <c r="H6678" s="326" t="s">
        <v>6249</v>
      </c>
      <c r="I6678" s="327">
        <v>0</v>
      </c>
      <c r="J6678" s="327">
        <v>0</v>
      </c>
      <c r="K6678" s="327">
        <v>0</v>
      </c>
      <c r="L6678" s="327">
        <v>0</v>
      </c>
      <c r="M6678" s="327">
        <v>0</v>
      </c>
      <c r="N6678" s="326" t="s">
        <v>7279</v>
      </c>
    </row>
    <row r="6679" spans="2:14" ht="15" hidden="1" x14ac:dyDescent="0.25">
      <c r="B6679" s="326" t="s">
        <v>20925</v>
      </c>
      <c r="C6679" s="326" t="s">
        <v>1268</v>
      </c>
      <c r="D6679" s="326" t="s">
        <v>20898</v>
      </c>
      <c r="E6679" s="326" t="s">
        <v>4109</v>
      </c>
      <c r="F6679" s="326" t="s">
        <v>801</v>
      </c>
      <c r="G6679" s="326" t="s">
        <v>896</v>
      </c>
      <c r="H6679" s="326" t="s">
        <v>6249</v>
      </c>
      <c r="I6679" s="327">
        <v>0</v>
      </c>
      <c r="J6679" s="327">
        <v>0</v>
      </c>
      <c r="K6679" s="327">
        <v>0</v>
      </c>
      <c r="L6679" s="327">
        <v>0</v>
      </c>
      <c r="M6679" s="327">
        <v>0</v>
      </c>
      <c r="N6679" s="326" t="s">
        <v>7279</v>
      </c>
    </row>
    <row r="6680" spans="2:14" ht="15" hidden="1" x14ac:dyDescent="0.25">
      <c r="B6680" s="324" t="s">
        <v>20926</v>
      </c>
      <c r="C6680" s="324" t="s">
        <v>1268</v>
      </c>
      <c r="D6680" s="324" t="s">
        <v>20898</v>
      </c>
      <c r="E6680" s="324" t="s">
        <v>4112</v>
      </c>
      <c r="F6680" s="324" t="s">
        <v>2327</v>
      </c>
      <c r="G6680" s="324" t="s">
        <v>896</v>
      </c>
      <c r="H6680" s="324" t="s">
        <v>6249</v>
      </c>
      <c r="I6680" s="325">
        <v>0</v>
      </c>
      <c r="J6680" s="325">
        <v>0</v>
      </c>
      <c r="K6680" s="325">
        <v>0</v>
      </c>
      <c r="L6680" s="325">
        <v>0</v>
      </c>
      <c r="M6680" s="325">
        <v>0</v>
      </c>
      <c r="N6680" s="324" t="s">
        <v>7279</v>
      </c>
    </row>
    <row r="6681" spans="2:14" ht="15" hidden="1" x14ac:dyDescent="0.25">
      <c r="B6681" s="326" t="s">
        <v>20927</v>
      </c>
      <c r="C6681" s="326" t="s">
        <v>1268</v>
      </c>
      <c r="D6681" s="326" t="s">
        <v>20898</v>
      </c>
      <c r="E6681" s="326" t="s">
        <v>4117</v>
      </c>
      <c r="F6681" s="326" t="s">
        <v>1226</v>
      </c>
      <c r="G6681" s="326" t="s">
        <v>896</v>
      </c>
      <c r="H6681" s="326" t="s">
        <v>6249</v>
      </c>
      <c r="I6681" s="327">
        <v>0</v>
      </c>
      <c r="J6681" s="327">
        <v>0</v>
      </c>
      <c r="K6681" s="327">
        <v>0</v>
      </c>
      <c r="L6681" s="327">
        <v>0</v>
      </c>
      <c r="M6681" s="327">
        <v>0</v>
      </c>
      <c r="N6681" s="326" t="s">
        <v>7279</v>
      </c>
    </row>
    <row r="6682" spans="2:14" ht="15" hidden="1" x14ac:dyDescent="0.25">
      <c r="B6682" s="324" t="s">
        <v>20928</v>
      </c>
      <c r="C6682" s="324" t="s">
        <v>1268</v>
      </c>
      <c r="D6682" s="324" t="s">
        <v>20898</v>
      </c>
      <c r="E6682" s="324" t="s">
        <v>4122</v>
      </c>
      <c r="F6682" s="324" t="s">
        <v>1226</v>
      </c>
      <c r="G6682" s="324" t="s">
        <v>896</v>
      </c>
      <c r="H6682" s="324" t="s">
        <v>6249</v>
      </c>
      <c r="I6682" s="325">
        <v>0</v>
      </c>
      <c r="J6682" s="325">
        <v>0</v>
      </c>
      <c r="K6682" s="325">
        <v>0</v>
      </c>
      <c r="L6682" s="325">
        <v>0</v>
      </c>
      <c r="M6682" s="325">
        <v>0</v>
      </c>
      <c r="N6682" s="324" t="s">
        <v>7279</v>
      </c>
    </row>
    <row r="6683" spans="2:14" ht="15" hidden="1" x14ac:dyDescent="0.25">
      <c r="B6683" s="326" t="s">
        <v>20929</v>
      </c>
      <c r="C6683" s="326" t="s">
        <v>1268</v>
      </c>
      <c r="D6683" s="326" t="s">
        <v>20898</v>
      </c>
      <c r="E6683" s="326" t="s">
        <v>4124</v>
      </c>
      <c r="F6683" s="326" t="s">
        <v>1226</v>
      </c>
      <c r="G6683" s="326" t="s">
        <v>896</v>
      </c>
      <c r="H6683" s="326" t="s">
        <v>6249</v>
      </c>
      <c r="I6683" s="327">
        <v>0</v>
      </c>
      <c r="J6683" s="327">
        <v>0</v>
      </c>
      <c r="K6683" s="327">
        <v>0</v>
      </c>
      <c r="L6683" s="327">
        <v>0</v>
      </c>
      <c r="M6683" s="327">
        <v>0</v>
      </c>
      <c r="N6683" s="326" t="s">
        <v>7279</v>
      </c>
    </row>
    <row r="6684" spans="2:14" ht="15" hidden="1" x14ac:dyDescent="0.25">
      <c r="B6684" s="326" t="s">
        <v>20930</v>
      </c>
      <c r="C6684" s="326" t="s">
        <v>1268</v>
      </c>
      <c r="D6684" s="326" t="s">
        <v>20898</v>
      </c>
      <c r="E6684" s="326" t="s">
        <v>4125</v>
      </c>
      <c r="F6684" s="326" t="s">
        <v>1226</v>
      </c>
      <c r="G6684" s="326" t="s">
        <v>896</v>
      </c>
      <c r="H6684" s="326" t="s">
        <v>6249</v>
      </c>
      <c r="I6684" s="327">
        <v>0</v>
      </c>
      <c r="J6684" s="327">
        <v>0</v>
      </c>
      <c r="K6684" s="327">
        <v>0</v>
      </c>
      <c r="L6684" s="327">
        <v>0</v>
      </c>
      <c r="M6684" s="327">
        <v>0</v>
      </c>
      <c r="N6684" s="326" t="s">
        <v>7279</v>
      </c>
    </row>
    <row r="6685" spans="2:14" ht="15" hidden="1" x14ac:dyDescent="0.25">
      <c r="B6685" s="326" t="s">
        <v>20931</v>
      </c>
      <c r="C6685" s="326" t="s">
        <v>1268</v>
      </c>
      <c r="D6685" s="326" t="s">
        <v>20898</v>
      </c>
      <c r="E6685" s="326" t="s">
        <v>4126</v>
      </c>
      <c r="F6685" s="326" t="s">
        <v>1226</v>
      </c>
      <c r="G6685" s="326" t="s">
        <v>896</v>
      </c>
      <c r="H6685" s="326" t="s">
        <v>6249</v>
      </c>
      <c r="I6685" s="327">
        <v>0</v>
      </c>
      <c r="J6685" s="327">
        <v>0</v>
      </c>
      <c r="K6685" s="327">
        <v>0</v>
      </c>
      <c r="L6685" s="327">
        <v>0</v>
      </c>
      <c r="M6685" s="327">
        <v>0</v>
      </c>
      <c r="N6685" s="326" t="s">
        <v>7279</v>
      </c>
    </row>
    <row r="6686" spans="2:14" ht="15" hidden="1" x14ac:dyDescent="0.25">
      <c r="B6686" s="326" t="s">
        <v>20932</v>
      </c>
      <c r="C6686" s="326" t="s">
        <v>1268</v>
      </c>
      <c r="D6686" s="326" t="s">
        <v>20898</v>
      </c>
      <c r="E6686" s="326" t="s">
        <v>4127</v>
      </c>
      <c r="F6686" s="326" t="s">
        <v>1226</v>
      </c>
      <c r="G6686" s="326" t="s">
        <v>896</v>
      </c>
      <c r="H6686" s="326" t="s">
        <v>6249</v>
      </c>
      <c r="I6686" s="327">
        <v>0</v>
      </c>
      <c r="J6686" s="327">
        <v>0</v>
      </c>
      <c r="K6686" s="327">
        <v>0</v>
      </c>
      <c r="L6686" s="327">
        <v>0</v>
      </c>
      <c r="M6686" s="327">
        <v>0</v>
      </c>
      <c r="N6686" s="326" t="s">
        <v>7279</v>
      </c>
    </row>
    <row r="6687" spans="2:14" ht="15" hidden="1" x14ac:dyDescent="0.25">
      <c r="B6687" s="326" t="s">
        <v>20933</v>
      </c>
      <c r="C6687" s="326" t="s">
        <v>1268</v>
      </c>
      <c r="D6687" s="326" t="s">
        <v>20898</v>
      </c>
      <c r="E6687" s="326" t="s">
        <v>4128</v>
      </c>
      <c r="F6687" s="326" t="s">
        <v>2327</v>
      </c>
      <c r="G6687" s="326" t="s">
        <v>896</v>
      </c>
      <c r="H6687" s="326" t="s">
        <v>6249</v>
      </c>
      <c r="I6687" s="327">
        <v>0</v>
      </c>
      <c r="J6687" s="327">
        <v>0</v>
      </c>
      <c r="K6687" s="327">
        <v>0</v>
      </c>
      <c r="L6687" s="327">
        <v>0</v>
      </c>
      <c r="M6687" s="327">
        <v>0</v>
      </c>
      <c r="N6687" s="326" t="s">
        <v>7279</v>
      </c>
    </row>
    <row r="6688" spans="2:14" ht="15" hidden="1" x14ac:dyDescent="0.25">
      <c r="B6688" s="326" t="s">
        <v>20934</v>
      </c>
      <c r="C6688" s="326" t="s">
        <v>1268</v>
      </c>
      <c r="D6688" s="326" t="s">
        <v>20898</v>
      </c>
      <c r="E6688" s="326" t="s">
        <v>4129</v>
      </c>
      <c r="F6688" s="326" t="s">
        <v>2327</v>
      </c>
      <c r="G6688" s="326" t="s">
        <v>896</v>
      </c>
      <c r="H6688" s="326" t="s">
        <v>6249</v>
      </c>
      <c r="I6688" s="327">
        <v>0</v>
      </c>
      <c r="J6688" s="327">
        <v>0</v>
      </c>
      <c r="K6688" s="327">
        <v>0</v>
      </c>
      <c r="L6688" s="327">
        <v>0</v>
      </c>
      <c r="M6688" s="327">
        <v>0</v>
      </c>
      <c r="N6688" s="326" t="s">
        <v>7279</v>
      </c>
    </row>
    <row r="6689" spans="2:14" ht="15" hidden="1" x14ac:dyDescent="0.25">
      <c r="B6689" s="326" t="s">
        <v>20935</v>
      </c>
      <c r="C6689" s="326" t="s">
        <v>1268</v>
      </c>
      <c r="D6689" s="326" t="s">
        <v>20898</v>
      </c>
      <c r="E6689" s="326" t="s">
        <v>6065</v>
      </c>
      <c r="F6689" s="326" t="s">
        <v>802</v>
      </c>
      <c r="G6689" s="326" t="s">
        <v>896</v>
      </c>
      <c r="H6689" s="326" t="s">
        <v>6249</v>
      </c>
      <c r="I6689" s="327">
        <v>0</v>
      </c>
      <c r="J6689" s="327">
        <v>0</v>
      </c>
      <c r="K6689" s="327">
        <v>0</v>
      </c>
      <c r="L6689" s="327">
        <v>0</v>
      </c>
      <c r="M6689" s="327">
        <v>0</v>
      </c>
      <c r="N6689" s="326" t="s">
        <v>7279</v>
      </c>
    </row>
    <row r="6690" spans="2:14" ht="15" hidden="1" x14ac:dyDescent="0.25">
      <c r="B6690" s="324" t="s">
        <v>20936</v>
      </c>
      <c r="C6690" s="324" t="s">
        <v>1268</v>
      </c>
      <c r="D6690" s="324" t="s">
        <v>20898</v>
      </c>
      <c r="E6690" s="324" t="s">
        <v>6066</v>
      </c>
      <c r="F6690" s="324" t="s">
        <v>801</v>
      </c>
      <c r="G6690" s="324" t="s">
        <v>896</v>
      </c>
      <c r="H6690" s="324" t="s">
        <v>6249</v>
      </c>
      <c r="I6690" s="325">
        <v>0</v>
      </c>
      <c r="J6690" s="325">
        <v>0</v>
      </c>
      <c r="K6690" s="325">
        <v>0</v>
      </c>
      <c r="L6690" s="325">
        <v>0</v>
      </c>
      <c r="M6690" s="325">
        <v>0</v>
      </c>
      <c r="N6690" s="324" t="s">
        <v>7279</v>
      </c>
    </row>
    <row r="6691" spans="2:14" ht="15" hidden="1" x14ac:dyDescent="0.25">
      <c r="B6691" s="326" t="s">
        <v>20937</v>
      </c>
      <c r="C6691" s="326" t="s">
        <v>1268</v>
      </c>
      <c r="D6691" s="326" t="s">
        <v>20898</v>
      </c>
      <c r="E6691" s="326" t="s">
        <v>8317</v>
      </c>
      <c r="F6691" s="326" t="s">
        <v>3788</v>
      </c>
      <c r="G6691" s="326" t="s">
        <v>896</v>
      </c>
      <c r="H6691" s="326" t="s">
        <v>6249</v>
      </c>
      <c r="I6691" s="327">
        <v>0</v>
      </c>
      <c r="J6691" s="327">
        <v>0</v>
      </c>
      <c r="K6691" s="327">
        <v>0</v>
      </c>
      <c r="L6691" s="327">
        <v>0</v>
      </c>
      <c r="M6691" s="327">
        <v>0</v>
      </c>
      <c r="N6691" s="326" t="s">
        <v>7279</v>
      </c>
    </row>
    <row r="6692" spans="2:14" ht="15" hidden="1" x14ac:dyDescent="0.25">
      <c r="B6692" s="324" t="s">
        <v>20938</v>
      </c>
      <c r="C6692" s="324" t="s">
        <v>1268</v>
      </c>
      <c r="D6692" s="324" t="s">
        <v>20898</v>
      </c>
      <c r="E6692" s="324" t="s">
        <v>12956</v>
      </c>
      <c r="F6692" s="324" t="s">
        <v>801</v>
      </c>
      <c r="G6692" s="324" t="s">
        <v>896</v>
      </c>
      <c r="H6692" s="324" t="s">
        <v>6249</v>
      </c>
      <c r="I6692" s="325">
        <v>0</v>
      </c>
      <c r="J6692" s="325">
        <v>0</v>
      </c>
      <c r="K6692" s="325">
        <v>0</v>
      </c>
      <c r="L6692" s="325">
        <v>0</v>
      </c>
      <c r="M6692" s="325">
        <v>0</v>
      </c>
      <c r="N6692" s="324" t="s">
        <v>7279</v>
      </c>
    </row>
    <row r="6693" spans="2:14" ht="15" hidden="1" x14ac:dyDescent="0.25">
      <c r="B6693" s="324" t="s">
        <v>20939</v>
      </c>
      <c r="C6693" s="324" t="s">
        <v>1268</v>
      </c>
      <c r="D6693" s="324" t="s">
        <v>20898</v>
      </c>
      <c r="E6693" s="324" t="s">
        <v>6525</v>
      </c>
      <c r="F6693" s="324" t="s">
        <v>2327</v>
      </c>
      <c r="G6693" s="324" t="s">
        <v>896</v>
      </c>
      <c r="H6693" s="324" t="s">
        <v>6249</v>
      </c>
      <c r="I6693" s="325">
        <v>0</v>
      </c>
      <c r="J6693" s="325">
        <v>0</v>
      </c>
      <c r="K6693" s="325">
        <v>0</v>
      </c>
      <c r="L6693" s="325">
        <v>0</v>
      </c>
      <c r="M6693" s="325">
        <v>0</v>
      </c>
      <c r="N6693" s="324" t="s">
        <v>7279</v>
      </c>
    </row>
    <row r="6694" spans="2:14" ht="15" hidden="1" x14ac:dyDescent="0.25">
      <c r="B6694" s="326" t="s">
        <v>20940</v>
      </c>
      <c r="C6694" s="326" t="s">
        <v>1268</v>
      </c>
      <c r="D6694" s="326" t="s">
        <v>20898</v>
      </c>
      <c r="E6694" s="326" t="s">
        <v>8131</v>
      </c>
      <c r="F6694" s="326" t="s">
        <v>801</v>
      </c>
      <c r="G6694" s="326" t="s">
        <v>896</v>
      </c>
      <c r="H6694" s="326" t="s">
        <v>6249</v>
      </c>
      <c r="I6694" s="327">
        <v>0</v>
      </c>
      <c r="J6694" s="327">
        <v>0</v>
      </c>
      <c r="K6694" s="327">
        <v>0</v>
      </c>
      <c r="L6694" s="327">
        <v>0</v>
      </c>
      <c r="M6694" s="327">
        <v>0</v>
      </c>
      <c r="N6694" s="326" t="s">
        <v>7279</v>
      </c>
    </row>
    <row r="6695" spans="2:14" ht="15" hidden="1" x14ac:dyDescent="0.25">
      <c r="B6695" s="326" t="s">
        <v>20941</v>
      </c>
      <c r="C6695" s="326" t="s">
        <v>1268</v>
      </c>
      <c r="D6695" s="326" t="s">
        <v>20898</v>
      </c>
      <c r="E6695" s="326" t="s">
        <v>8318</v>
      </c>
      <c r="F6695" s="326" t="s">
        <v>801</v>
      </c>
      <c r="G6695" s="326" t="s">
        <v>896</v>
      </c>
      <c r="H6695" s="326" t="s">
        <v>6249</v>
      </c>
      <c r="I6695" s="327">
        <v>0</v>
      </c>
      <c r="J6695" s="327">
        <v>0</v>
      </c>
      <c r="K6695" s="327">
        <v>0</v>
      </c>
      <c r="L6695" s="327">
        <v>0</v>
      </c>
      <c r="M6695" s="327">
        <v>0</v>
      </c>
      <c r="N6695" s="326" t="s">
        <v>7279</v>
      </c>
    </row>
    <row r="6696" spans="2:14" ht="15" hidden="1" x14ac:dyDescent="0.25">
      <c r="B6696" s="326" t="s">
        <v>20942</v>
      </c>
      <c r="C6696" s="326" t="s">
        <v>1268</v>
      </c>
      <c r="D6696" s="326" t="s">
        <v>20898</v>
      </c>
      <c r="E6696" s="326" t="s">
        <v>9390</v>
      </c>
      <c r="F6696" s="326" t="s">
        <v>801</v>
      </c>
      <c r="G6696" s="326" t="s">
        <v>896</v>
      </c>
      <c r="H6696" s="326" t="s">
        <v>6249</v>
      </c>
      <c r="I6696" s="327">
        <v>0</v>
      </c>
      <c r="J6696" s="327">
        <v>0</v>
      </c>
      <c r="K6696" s="327">
        <v>0</v>
      </c>
      <c r="L6696" s="327">
        <v>0</v>
      </c>
      <c r="M6696" s="327">
        <v>0</v>
      </c>
      <c r="N6696" s="326" t="s">
        <v>7279</v>
      </c>
    </row>
    <row r="6697" spans="2:14" ht="15" hidden="1" x14ac:dyDescent="0.25">
      <c r="B6697" s="324" t="s">
        <v>20943</v>
      </c>
      <c r="C6697" s="324" t="s">
        <v>1268</v>
      </c>
      <c r="D6697" s="324" t="s">
        <v>20898</v>
      </c>
      <c r="E6697" s="324" t="s">
        <v>20944</v>
      </c>
      <c r="F6697" s="324" t="s">
        <v>2327</v>
      </c>
      <c r="G6697" s="324" t="s">
        <v>896</v>
      </c>
      <c r="H6697" s="324" t="s">
        <v>6249</v>
      </c>
      <c r="I6697" s="325">
        <v>0</v>
      </c>
      <c r="J6697" s="325">
        <v>0</v>
      </c>
      <c r="K6697" s="325">
        <v>0</v>
      </c>
      <c r="L6697" s="325">
        <v>0</v>
      </c>
      <c r="M6697" s="325">
        <v>0</v>
      </c>
      <c r="N6697" s="324" t="s">
        <v>7279</v>
      </c>
    </row>
    <row r="6698" spans="2:14" ht="15" hidden="1" x14ac:dyDescent="0.25">
      <c r="B6698" s="324" t="s">
        <v>20945</v>
      </c>
      <c r="C6698" s="324" t="s">
        <v>1268</v>
      </c>
      <c r="D6698" s="324" t="s">
        <v>20898</v>
      </c>
      <c r="E6698" s="324" t="s">
        <v>7059</v>
      </c>
      <c r="F6698" s="324" t="s">
        <v>801</v>
      </c>
      <c r="G6698" s="324" t="s">
        <v>896</v>
      </c>
      <c r="H6698" s="324" t="s">
        <v>6249</v>
      </c>
      <c r="I6698" s="325">
        <v>0</v>
      </c>
      <c r="J6698" s="325">
        <v>0</v>
      </c>
      <c r="K6698" s="325">
        <v>0</v>
      </c>
      <c r="L6698" s="325">
        <v>0</v>
      </c>
      <c r="M6698" s="325">
        <v>0</v>
      </c>
      <c r="N6698" s="324" t="s">
        <v>7279</v>
      </c>
    </row>
    <row r="6699" spans="2:14" ht="15" hidden="1" x14ac:dyDescent="0.25">
      <c r="B6699" s="326" t="s">
        <v>20946</v>
      </c>
      <c r="C6699" s="326" t="s">
        <v>1268</v>
      </c>
      <c r="D6699" s="326" t="s">
        <v>20898</v>
      </c>
      <c r="E6699" s="326" t="s">
        <v>9750</v>
      </c>
      <c r="F6699" s="326" t="s">
        <v>2327</v>
      </c>
      <c r="G6699" s="326" t="s">
        <v>896</v>
      </c>
      <c r="H6699" s="326" t="s">
        <v>6249</v>
      </c>
      <c r="I6699" s="327">
        <v>0</v>
      </c>
      <c r="J6699" s="327">
        <v>0</v>
      </c>
      <c r="K6699" s="327">
        <v>0</v>
      </c>
      <c r="L6699" s="327">
        <v>0</v>
      </c>
      <c r="M6699" s="327">
        <v>0</v>
      </c>
      <c r="N6699" s="326" t="s">
        <v>7279</v>
      </c>
    </row>
    <row r="6700" spans="2:14" ht="15" hidden="1" x14ac:dyDescent="0.25">
      <c r="B6700" s="324" t="s">
        <v>20947</v>
      </c>
      <c r="C6700" s="324" t="s">
        <v>1268</v>
      </c>
      <c r="D6700" s="324" t="s">
        <v>20898</v>
      </c>
      <c r="E6700" s="324" t="s">
        <v>7060</v>
      </c>
      <c r="F6700" s="324" t="s">
        <v>801</v>
      </c>
      <c r="G6700" s="324" t="s">
        <v>896</v>
      </c>
      <c r="H6700" s="324" t="s">
        <v>6249</v>
      </c>
      <c r="I6700" s="325">
        <v>0</v>
      </c>
      <c r="J6700" s="325">
        <v>0</v>
      </c>
      <c r="K6700" s="325">
        <v>0</v>
      </c>
      <c r="L6700" s="325">
        <v>0</v>
      </c>
      <c r="M6700" s="325">
        <v>0</v>
      </c>
      <c r="N6700" s="324" t="s">
        <v>7279</v>
      </c>
    </row>
    <row r="6701" spans="2:14" ht="15" hidden="1" x14ac:dyDescent="0.25">
      <c r="B6701" s="326" t="s">
        <v>20948</v>
      </c>
      <c r="C6701" s="326" t="s">
        <v>1268</v>
      </c>
      <c r="D6701" s="326" t="s">
        <v>20898</v>
      </c>
      <c r="E6701" s="326" t="s">
        <v>13518</v>
      </c>
      <c r="F6701" s="326" t="s">
        <v>2354</v>
      </c>
      <c r="G6701" s="326" t="s">
        <v>896</v>
      </c>
      <c r="H6701" s="326" t="s">
        <v>6249</v>
      </c>
      <c r="I6701" s="327">
        <v>0</v>
      </c>
      <c r="J6701" s="327">
        <v>0</v>
      </c>
      <c r="K6701" s="327">
        <v>0</v>
      </c>
      <c r="L6701" s="327">
        <v>0</v>
      </c>
      <c r="M6701" s="327">
        <v>0</v>
      </c>
      <c r="N6701" s="326" t="s">
        <v>7279</v>
      </c>
    </row>
    <row r="6702" spans="2:14" ht="15" hidden="1" x14ac:dyDescent="0.25">
      <c r="B6702" s="324" t="s">
        <v>20949</v>
      </c>
      <c r="C6702" s="324" t="s">
        <v>1268</v>
      </c>
      <c r="D6702" s="324" t="s">
        <v>20898</v>
      </c>
      <c r="E6702" s="324" t="s">
        <v>7896</v>
      </c>
      <c r="F6702" s="324" t="s">
        <v>2327</v>
      </c>
      <c r="G6702" s="324" t="s">
        <v>896</v>
      </c>
      <c r="H6702" s="324" t="s">
        <v>6249</v>
      </c>
      <c r="I6702" s="325">
        <v>0</v>
      </c>
      <c r="J6702" s="325">
        <v>0</v>
      </c>
      <c r="K6702" s="325">
        <v>0</v>
      </c>
      <c r="L6702" s="325">
        <v>0</v>
      </c>
      <c r="M6702" s="325">
        <v>0</v>
      </c>
      <c r="N6702" s="324" t="s">
        <v>7279</v>
      </c>
    </row>
    <row r="6703" spans="2:14" ht="15" hidden="1" x14ac:dyDescent="0.25">
      <c r="B6703" s="326" t="s">
        <v>20950</v>
      </c>
      <c r="C6703" s="326" t="s">
        <v>1268</v>
      </c>
      <c r="D6703" s="326" t="s">
        <v>20898</v>
      </c>
      <c r="E6703" s="326" t="s">
        <v>22137</v>
      </c>
      <c r="F6703" s="326" t="s">
        <v>2327</v>
      </c>
      <c r="G6703" s="326" t="s">
        <v>896</v>
      </c>
      <c r="H6703" s="326" t="s">
        <v>6249</v>
      </c>
      <c r="I6703" s="327">
        <v>0</v>
      </c>
      <c r="J6703" s="327">
        <v>0</v>
      </c>
      <c r="K6703" s="327">
        <v>0</v>
      </c>
      <c r="L6703" s="327">
        <v>0</v>
      </c>
      <c r="M6703" s="327">
        <v>0</v>
      </c>
      <c r="N6703" s="326" t="s">
        <v>7279</v>
      </c>
    </row>
    <row r="6704" spans="2:14" ht="15" hidden="1" x14ac:dyDescent="0.25">
      <c r="B6704" s="324" t="s">
        <v>20951</v>
      </c>
      <c r="C6704" s="324" t="s">
        <v>1268</v>
      </c>
      <c r="D6704" s="324" t="s">
        <v>20898</v>
      </c>
      <c r="E6704" s="324" t="s">
        <v>20952</v>
      </c>
      <c r="F6704" s="324" t="s">
        <v>2327</v>
      </c>
      <c r="G6704" s="324" t="s">
        <v>896</v>
      </c>
      <c r="H6704" s="324" t="s">
        <v>6249</v>
      </c>
      <c r="I6704" s="325">
        <v>0</v>
      </c>
      <c r="J6704" s="325">
        <v>0</v>
      </c>
      <c r="K6704" s="325">
        <v>0</v>
      </c>
      <c r="L6704" s="325">
        <v>0</v>
      </c>
      <c r="M6704" s="325">
        <v>0</v>
      </c>
      <c r="N6704" s="324" t="s">
        <v>7279</v>
      </c>
    </row>
    <row r="6705" spans="2:14" ht="15" hidden="1" x14ac:dyDescent="0.25">
      <c r="B6705" s="324" t="s">
        <v>20953</v>
      </c>
      <c r="C6705" s="324" t="s">
        <v>1268</v>
      </c>
      <c r="D6705" s="324" t="s">
        <v>20898</v>
      </c>
      <c r="E6705" s="324" t="s">
        <v>6435</v>
      </c>
      <c r="F6705" s="324" t="s">
        <v>801</v>
      </c>
      <c r="G6705" s="324" t="s">
        <v>896</v>
      </c>
      <c r="H6705" s="324" t="s">
        <v>6249</v>
      </c>
      <c r="I6705" s="325">
        <v>0</v>
      </c>
      <c r="J6705" s="325">
        <v>0</v>
      </c>
      <c r="K6705" s="325">
        <v>0</v>
      </c>
      <c r="L6705" s="325">
        <v>0</v>
      </c>
      <c r="M6705" s="325">
        <v>0</v>
      </c>
      <c r="N6705" s="324" t="s">
        <v>7279</v>
      </c>
    </row>
    <row r="6706" spans="2:14" ht="15" hidden="1" x14ac:dyDescent="0.25">
      <c r="B6706" s="324" t="s">
        <v>20954</v>
      </c>
      <c r="C6706" s="324" t="s">
        <v>1268</v>
      </c>
      <c r="D6706" s="324" t="s">
        <v>20898</v>
      </c>
      <c r="E6706" s="324" t="s">
        <v>4448</v>
      </c>
      <c r="F6706" s="324" t="s">
        <v>801</v>
      </c>
      <c r="G6706" s="324" t="s">
        <v>896</v>
      </c>
      <c r="H6706" s="324" t="s">
        <v>6249</v>
      </c>
      <c r="I6706" s="325">
        <v>0</v>
      </c>
      <c r="J6706" s="325">
        <v>0</v>
      </c>
      <c r="K6706" s="325">
        <v>0</v>
      </c>
      <c r="L6706" s="325">
        <v>0</v>
      </c>
      <c r="M6706" s="325">
        <v>0</v>
      </c>
      <c r="N6706" s="324" t="s">
        <v>7279</v>
      </c>
    </row>
    <row r="6707" spans="2:14" ht="15" hidden="1" x14ac:dyDescent="0.25">
      <c r="B6707" s="326" t="s">
        <v>20955</v>
      </c>
      <c r="C6707" s="326" t="s">
        <v>1268</v>
      </c>
      <c r="D6707" s="326" t="s">
        <v>20898</v>
      </c>
      <c r="E6707" s="326" t="s">
        <v>22138</v>
      </c>
      <c r="F6707" s="326" t="s">
        <v>801</v>
      </c>
      <c r="G6707" s="326" t="s">
        <v>896</v>
      </c>
      <c r="H6707" s="326" t="s">
        <v>6249</v>
      </c>
      <c r="I6707" s="327">
        <v>0</v>
      </c>
      <c r="J6707" s="327">
        <v>0</v>
      </c>
      <c r="K6707" s="327">
        <v>0</v>
      </c>
      <c r="L6707" s="327">
        <v>0</v>
      </c>
      <c r="M6707" s="327">
        <v>0</v>
      </c>
      <c r="N6707" s="326" t="s">
        <v>7279</v>
      </c>
    </row>
    <row r="6708" spans="2:14" ht="15" hidden="1" x14ac:dyDescent="0.25">
      <c r="B6708" s="326" t="s">
        <v>20956</v>
      </c>
      <c r="C6708" s="326" t="s">
        <v>1268</v>
      </c>
      <c r="D6708" s="326" t="s">
        <v>20898</v>
      </c>
      <c r="E6708" s="326" t="s">
        <v>6136</v>
      </c>
      <c r="F6708" s="326" t="s">
        <v>801</v>
      </c>
      <c r="G6708" s="326" t="s">
        <v>896</v>
      </c>
      <c r="H6708" s="326" t="s">
        <v>6249</v>
      </c>
      <c r="I6708" s="327">
        <v>0</v>
      </c>
      <c r="J6708" s="327">
        <v>0</v>
      </c>
      <c r="K6708" s="327">
        <v>0</v>
      </c>
      <c r="L6708" s="327">
        <v>0</v>
      </c>
      <c r="M6708" s="327">
        <v>0</v>
      </c>
      <c r="N6708" s="326" t="s">
        <v>7279</v>
      </c>
    </row>
    <row r="6709" spans="2:14" ht="15" hidden="1" x14ac:dyDescent="0.25">
      <c r="B6709" s="324" t="s">
        <v>20957</v>
      </c>
      <c r="C6709" s="324" t="s">
        <v>1268</v>
      </c>
      <c r="D6709" s="324" t="s">
        <v>20898</v>
      </c>
      <c r="E6709" s="324" t="s">
        <v>4455</v>
      </c>
      <c r="F6709" s="324" t="s">
        <v>801</v>
      </c>
      <c r="G6709" s="324" t="s">
        <v>896</v>
      </c>
      <c r="H6709" s="324" t="s">
        <v>6249</v>
      </c>
      <c r="I6709" s="325">
        <v>0</v>
      </c>
      <c r="J6709" s="325">
        <v>0</v>
      </c>
      <c r="K6709" s="325">
        <v>0</v>
      </c>
      <c r="L6709" s="325">
        <v>0</v>
      </c>
      <c r="M6709" s="325">
        <v>0</v>
      </c>
      <c r="N6709" s="324" t="s">
        <v>7279</v>
      </c>
    </row>
    <row r="6710" spans="2:14" ht="15" hidden="1" x14ac:dyDescent="0.25">
      <c r="B6710" s="324" t="s">
        <v>20958</v>
      </c>
      <c r="C6710" s="324" t="s">
        <v>1268</v>
      </c>
      <c r="D6710" s="324" t="s">
        <v>20898</v>
      </c>
      <c r="E6710" s="324" t="s">
        <v>4456</v>
      </c>
      <c r="F6710" s="324" t="s">
        <v>1226</v>
      </c>
      <c r="G6710" s="324" t="s">
        <v>896</v>
      </c>
      <c r="H6710" s="324" t="s">
        <v>6249</v>
      </c>
      <c r="I6710" s="325">
        <v>0</v>
      </c>
      <c r="J6710" s="325">
        <v>0</v>
      </c>
      <c r="K6710" s="325">
        <v>0</v>
      </c>
      <c r="L6710" s="325">
        <v>0</v>
      </c>
      <c r="M6710" s="325">
        <v>0</v>
      </c>
      <c r="N6710" s="324" t="s">
        <v>7279</v>
      </c>
    </row>
    <row r="6711" spans="2:14" ht="15" hidden="1" x14ac:dyDescent="0.25">
      <c r="B6711" s="324" t="s">
        <v>20959</v>
      </c>
      <c r="C6711" s="324" t="s">
        <v>1268</v>
      </c>
      <c r="D6711" s="324" t="s">
        <v>20898</v>
      </c>
      <c r="E6711" s="324" t="s">
        <v>4457</v>
      </c>
      <c r="F6711" s="324" t="s">
        <v>1226</v>
      </c>
      <c r="G6711" s="324" t="s">
        <v>896</v>
      </c>
      <c r="H6711" s="324" t="s">
        <v>6249</v>
      </c>
      <c r="I6711" s="325">
        <v>0</v>
      </c>
      <c r="J6711" s="325">
        <v>0</v>
      </c>
      <c r="K6711" s="325">
        <v>0</v>
      </c>
      <c r="L6711" s="325">
        <v>0</v>
      </c>
      <c r="M6711" s="325">
        <v>0</v>
      </c>
      <c r="N6711" s="324" t="s">
        <v>7279</v>
      </c>
    </row>
    <row r="6712" spans="2:14" ht="15" hidden="1" x14ac:dyDescent="0.25">
      <c r="B6712" s="326" t="s">
        <v>20960</v>
      </c>
      <c r="C6712" s="326" t="s">
        <v>1268</v>
      </c>
      <c r="D6712" s="326" t="s">
        <v>20898</v>
      </c>
      <c r="E6712" s="326" t="s">
        <v>8126</v>
      </c>
      <c r="F6712" s="326" t="s">
        <v>2327</v>
      </c>
      <c r="G6712" s="326" t="s">
        <v>896</v>
      </c>
      <c r="H6712" s="326" t="s">
        <v>6249</v>
      </c>
      <c r="I6712" s="327">
        <v>0</v>
      </c>
      <c r="J6712" s="327">
        <v>0</v>
      </c>
      <c r="K6712" s="327">
        <v>0</v>
      </c>
      <c r="L6712" s="327">
        <v>0</v>
      </c>
      <c r="M6712" s="327">
        <v>0</v>
      </c>
      <c r="N6712" s="326" t="s">
        <v>7279</v>
      </c>
    </row>
    <row r="6713" spans="2:14" ht="15" hidden="1" x14ac:dyDescent="0.25">
      <c r="B6713" s="326" t="s">
        <v>20961</v>
      </c>
      <c r="C6713" s="326" t="s">
        <v>1268</v>
      </c>
      <c r="D6713" s="326" t="s">
        <v>20898</v>
      </c>
      <c r="E6713" s="326" t="s">
        <v>4459</v>
      </c>
      <c r="F6713" s="326" t="s">
        <v>2327</v>
      </c>
      <c r="G6713" s="326" t="s">
        <v>896</v>
      </c>
      <c r="H6713" s="326" t="s">
        <v>6249</v>
      </c>
      <c r="I6713" s="327">
        <v>0</v>
      </c>
      <c r="J6713" s="327">
        <v>0</v>
      </c>
      <c r="K6713" s="327">
        <v>0</v>
      </c>
      <c r="L6713" s="327">
        <v>0</v>
      </c>
      <c r="M6713" s="327">
        <v>0</v>
      </c>
      <c r="N6713" s="326" t="s">
        <v>7279</v>
      </c>
    </row>
    <row r="6714" spans="2:14" ht="15" hidden="1" x14ac:dyDescent="0.25">
      <c r="B6714" s="326" t="s">
        <v>20962</v>
      </c>
      <c r="C6714" s="326" t="s">
        <v>1268</v>
      </c>
      <c r="D6714" s="326" t="s">
        <v>20898</v>
      </c>
      <c r="E6714" s="326" t="s">
        <v>4460</v>
      </c>
      <c r="F6714" s="326" t="s">
        <v>2327</v>
      </c>
      <c r="G6714" s="326" t="s">
        <v>896</v>
      </c>
      <c r="H6714" s="326" t="s">
        <v>6249</v>
      </c>
      <c r="I6714" s="327">
        <v>0</v>
      </c>
      <c r="J6714" s="327">
        <v>0</v>
      </c>
      <c r="K6714" s="327">
        <v>0</v>
      </c>
      <c r="L6714" s="327">
        <v>0</v>
      </c>
      <c r="M6714" s="327">
        <v>0</v>
      </c>
      <c r="N6714" s="326" t="s">
        <v>7279</v>
      </c>
    </row>
    <row r="6715" spans="2:14" ht="15" hidden="1" x14ac:dyDescent="0.25">
      <c r="B6715" s="326" t="s">
        <v>20963</v>
      </c>
      <c r="C6715" s="326" t="s">
        <v>1268</v>
      </c>
      <c r="D6715" s="326" t="s">
        <v>20898</v>
      </c>
      <c r="E6715" s="326" t="s">
        <v>4461</v>
      </c>
      <c r="F6715" s="326" t="s">
        <v>801</v>
      </c>
      <c r="G6715" s="326" t="s">
        <v>896</v>
      </c>
      <c r="H6715" s="326" t="s">
        <v>6249</v>
      </c>
      <c r="I6715" s="327">
        <v>0</v>
      </c>
      <c r="J6715" s="327">
        <v>0</v>
      </c>
      <c r="K6715" s="327">
        <v>0</v>
      </c>
      <c r="L6715" s="327">
        <v>0</v>
      </c>
      <c r="M6715" s="327">
        <v>0</v>
      </c>
      <c r="N6715" s="326" t="s">
        <v>7279</v>
      </c>
    </row>
    <row r="6716" spans="2:14" ht="15" hidden="1" x14ac:dyDescent="0.25">
      <c r="B6716" s="326" t="s">
        <v>20964</v>
      </c>
      <c r="C6716" s="326" t="s">
        <v>1268</v>
      </c>
      <c r="D6716" s="326" t="s">
        <v>20898</v>
      </c>
      <c r="E6716" s="326" t="s">
        <v>5490</v>
      </c>
      <c r="F6716" s="326" t="s">
        <v>801</v>
      </c>
      <c r="G6716" s="326" t="s">
        <v>896</v>
      </c>
      <c r="H6716" s="326" t="s">
        <v>6249</v>
      </c>
      <c r="I6716" s="327">
        <v>0</v>
      </c>
      <c r="J6716" s="327">
        <v>0</v>
      </c>
      <c r="K6716" s="327">
        <v>0</v>
      </c>
      <c r="L6716" s="327">
        <v>0</v>
      </c>
      <c r="M6716" s="327">
        <v>0</v>
      </c>
      <c r="N6716" s="326" t="s">
        <v>7279</v>
      </c>
    </row>
    <row r="6717" spans="2:14" ht="15" hidden="1" x14ac:dyDescent="0.25">
      <c r="B6717" s="326" t="s">
        <v>20965</v>
      </c>
      <c r="C6717" s="326" t="s">
        <v>1268</v>
      </c>
      <c r="D6717" s="326" t="s">
        <v>20898</v>
      </c>
      <c r="E6717" s="326" t="s">
        <v>4464</v>
      </c>
      <c r="F6717" s="326" t="s">
        <v>2376</v>
      </c>
      <c r="G6717" s="326" t="s">
        <v>896</v>
      </c>
      <c r="H6717" s="326" t="s">
        <v>6249</v>
      </c>
      <c r="I6717" s="327">
        <v>0</v>
      </c>
      <c r="J6717" s="327">
        <v>0</v>
      </c>
      <c r="K6717" s="327">
        <v>0</v>
      </c>
      <c r="L6717" s="327">
        <v>0</v>
      </c>
      <c r="M6717" s="327">
        <v>0</v>
      </c>
      <c r="N6717" s="326" t="s">
        <v>7279</v>
      </c>
    </row>
    <row r="6718" spans="2:14" ht="15" hidden="1" x14ac:dyDescent="0.25">
      <c r="B6718" s="326" t="s">
        <v>20966</v>
      </c>
      <c r="C6718" s="326" t="s">
        <v>1268</v>
      </c>
      <c r="D6718" s="326" t="s">
        <v>20898</v>
      </c>
      <c r="E6718" s="326" t="s">
        <v>20967</v>
      </c>
      <c r="F6718" s="326" t="s">
        <v>2327</v>
      </c>
      <c r="G6718" s="326" t="s">
        <v>896</v>
      </c>
      <c r="H6718" s="326" t="s">
        <v>6249</v>
      </c>
      <c r="I6718" s="327">
        <v>0</v>
      </c>
      <c r="J6718" s="327">
        <v>0</v>
      </c>
      <c r="K6718" s="327">
        <v>0</v>
      </c>
      <c r="L6718" s="327">
        <v>0</v>
      </c>
      <c r="M6718" s="327">
        <v>0</v>
      </c>
      <c r="N6718" s="326" t="s">
        <v>7279</v>
      </c>
    </row>
    <row r="6719" spans="2:14" ht="15" hidden="1" x14ac:dyDescent="0.25">
      <c r="B6719" s="324" t="s">
        <v>20968</v>
      </c>
      <c r="C6719" s="324" t="s">
        <v>1268</v>
      </c>
      <c r="D6719" s="324" t="s">
        <v>20898</v>
      </c>
      <c r="E6719" s="324" t="s">
        <v>5491</v>
      </c>
      <c r="F6719" s="324" t="s">
        <v>801</v>
      </c>
      <c r="G6719" s="324" t="s">
        <v>896</v>
      </c>
      <c r="H6719" s="324" t="s">
        <v>6249</v>
      </c>
      <c r="I6719" s="325">
        <v>0</v>
      </c>
      <c r="J6719" s="325">
        <v>0</v>
      </c>
      <c r="K6719" s="325">
        <v>0</v>
      </c>
      <c r="L6719" s="325">
        <v>0</v>
      </c>
      <c r="M6719" s="325">
        <v>0</v>
      </c>
      <c r="N6719" s="324" t="s">
        <v>7279</v>
      </c>
    </row>
    <row r="6720" spans="2:14" ht="15" hidden="1" x14ac:dyDescent="0.25">
      <c r="B6720" s="326" t="s">
        <v>20969</v>
      </c>
      <c r="C6720" s="326" t="s">
        <v>1268</v>
      </c>
      <c r="D6720" s="326" t="s">
        <v>20898</v>
      </c>
      <c r="E6720" s="326" t="s">
        <v>6151</v>
      </c>
      <c r="F6720" s="326" t="s">
        <v>801</v>
      </c>
      <c r="G6720" s="326" t="s">
        <v>896</v>
      </c>
      <c r="H6720" s="326" t="s">
        <v>6249</v>
      </c>
      <c r="I6720" s="327">
        <v>0</v>
      </c>
      <c r="J6720" s="327">
        <v>0</v>
      </c>
      <c r="K6720" s="327">
        <v>0</v>
      </c>
      <c r="L6720" s="327">
        <v>0</v>
      </c>
      <c r="M6720" s="327">
        <v>0</v>
      </c>
      <c r="N6720" s="326" t="s">
        <v>7279</v>
      </c>
    </row>
    <row r="6721" spans="2:14" ht="15" hidden="1" x14ac:dyDescent="0.25">
      <c r="B6721" s="324" t="s">
        <v>20970</v>
      </c>
      <c r="C6721" s="324" t="s">
        <v>1268</v>
      </c>
      <c r="D6721" s="324" t="s">
        <v>20898</v>
      </c>
      <c r="E6721" s="324" t="s">
        <v>7067</v>
      </c>
      <c r="F6721" s="324" t="s">
        <v>801</v>
      </c>
      <c r="G6721" s="324" t="s">
        <v>896</v>
      </c>
      <c r="H6721" s="324" t="s">
        <v>6249</v>
      </c>
      <c r="I6721" s="325">
        <v>0</v>
      </c>
      <c r="J6721" s="325">
        <v>0</v>
      </c>
      <c r="K6721" s="325">
        <v>0</v>
      </c>
      <c r="L6721" s="325">
        <v>0</v>
      </c>
      <c r="M6721" s="325">
        <v>0</v>
      </c>
      <c r="N6721" s="324" t="s">
        <v>7279</v>
      </c>
    </row>
    <row r="6722" spans="2:14" ht="15" hidden="1" x14ac:dyDescent="0.25">
      <c r="B6722" s="326" t="s">
        <v>20971</v>
      </c>
      <c r="C6722" s="326" t="s">
        <v>1268</v>
      </c>
      <c r="D6722" s="326" t="s">
        <v>20898</v>
      </c>
      <c r="E6722" s="326" t="s">
        <v>5507</v>
      </c>
      <c r="F6722" s="326" t="s">
        <v>801</v>
      </c>
      <c r="G6722" s="326" t="s">
        <v>896</v>
      </c>
      <c r="H6722" s="326" t="s">
        <v>6249</v>
      </c>
      <c r="I6722" s="327">
        <v>0</v>
      </c>
      <c r="J6722" s="327">
        <v>0</v>
      </c>
      <c r="K6722" s="327">
        <v>0</v>
      </c>
      <c r="L6722" s="327">
        <v>0</v>
      </c>
      <c r="M6722" s="327">
        <v>0</v>
      </c>
      <c r="N6722" s="326" t="s">
        <v>7279</v>
      </c>
    </row>
    <row r="6723" spans="2:14" ht="15" hidden="1" x14ac:dyDescent="0.25">
      <c r="B6723" s="326" t="s">
        <v>20972</v>
      </c>
      <c r="C6723" s="326" t="s">
        <v>1268</v>
      </c>
      <c r="D6723" s="326" t="s">
        <v>20898</v>
      </c>
      <c r="E6723" s="326" t="s">
        <v>9751</v>
      </c>
      <c r="F6723" s="326" t="s">
        <v>801</v>
      </c>
      <c r="G6723" s="326" t="s">
        <v>896</v>
      </c>
      <c r="H6723" s="326" t="s">
        <v>6249</v>
      </c>
      <c r="I6723" s="327">
        <v>0</v>
      </c>
      <c r="J6723" s="327">
        <v>0</v>
      </c>
      <c r="K6723" s="327">
        <v>0</v>
      </c>
      <c r="L6723" s="327">
        <v>0</v>
      </c>
      <c r="M6723" s="327">
        <v>0</v>
      </c>
      <c r="N6723" s="326" t="s">
        <v>7279</v>
      </c>
    </row>
    <row r="6724" spans="2:14" ht="15" hidden="1" x14ac:dyDescent="0.25">
      <c r="B6724" s="326" t="s">
        <v>20973</v>
      </c>
      <c r="C6724" s="326" t="s">
        <v>1268</v>
      </c>
      <c r="D6724" s="326" t="s">
        <v>20898</v>
      </c>
      <c r="E6724" s="326" t="s">
        <v>6162</v>
      </c>
      <c r="F6724" s="326" t="s">
        <v>1226</v>
      </c>
      <c r="G6724" s="326" t="s">
        <v>896</v>
      </c>
      <c r="H6724" s="326" t="s">
        <v>6249</v>
      </c>
      <c r="I6724" s="327">
        <v>0</v>
      </c>
      <c r="J6724" s="327">
        <v>0</v>
      </c>
      <c r="K6724" s="327">
        <v>0</v>
      </c>
      <c r="L6724" s="327">
        <v>0</v>
      </c>
      <c r="M6724" s="327">
        <v>0</v>
      </c>
      <c r="N6724" s="326" t="s">
        <v>7279</v>
      </c>
    </row>
    <row r="6725" spans="2:14" ht="15" hidden="1" x14ac:dyDescent="0.25">
      <c r="B6725" s="326" t="s">
        <v>20974</v>
      </c>
      <c r="C6725" s="326" t="s">
        <v>1268</v>
      </c>
      <c r="D6725" s="326" t="s">
        <v>20898</v>
      </c>
      <c r="E6725" s="326" t="s">
        <v>6163</v>
      </c>
      <c r="F6725" s="326" t="s">
        <v>1226</v>
      </c>
      <c r="G6725" s="326" t="s">
        <v>896</v>
      </c>
      <c r="H6725" s="326" t="s">
        <v>6249</v>
      </c>
      <c r="I6725" s="327">
        <v>0</v>
      </c>
      <c r="J6725" s="327">
        <v>0</v>
      </c>
      <c r="K6725" s="327">
        <v>0</v>
      </c>
      <c r="L6725" s="327">
        <v>0</v>
      </c>
      <c r="M6725" s="327">
        <v>0</v>
      </c>
      <c r="N6725" s="326" t="s">
        <v>7279</v>
      </c>
    </row>
    <row r="6726" spans="2:14" ht="15" hidden="1" x14ac:dyDescent="0.25">
      <c r="B6726" s="324" t="s">
        <v>20975</v>
      </c>
      <c r="C6726" s="324" t="s">
        <v>1268</v>
      </c>
      <c r="D6726" s="324" t="s">
        <v>20898</v>
      </c>
      <c r="E6726" s="324" t="s">
        <v>8127</v>
      </c>
      <c r="F6726" s="324" t="s">
        <v>2327</v>
      </c>
      <c r="G6726" s="324" t="s">
        <v>896</v>
      </c>
      <c r="H6726" s="324" t="s">
        <v>6249</v>
      </c>
      <c r="I6726" s="325">
        <v>0</v>
      </c>
      <c r="J6726" s="325">
        <v>0</v>
      </c>
      <c r="K6726" s="325">
        <v>0</v>
      </c>
      <c r="L6726" s="325">
        <v>0</v>
      </c>
      <c r="M6726" s="325">
        <v>0</v>
      </c>
      <c r="N6726" s="324" t="s">
        <v>7279</v>
      </c>
    </row>
    <row r="6727" spans="2:14" ht="15" hidden="1" x14ac:dyDescent="0.25">
      <c r="B6727" s="324" t="s">
        <v>20976</v>
      </c>
      <c r="C6727" s="324" t="s">
        <v>1268</v>
      </c>
      <c r="D6727" s="324" t="s">
        <v>20898</v>
      </c>
      <c r="E6727" s="324" t="s">
        <v>6164</v>
      </c>
      <c r="F6727" s="324" t="s">
        <v>2327</v>
      </c>
      <c r="G6727" s="324" t="s">
        <v>896</v>
      </c>
      <c r="H6727" s="324" t="s">
        <v>6249</v>
      </c>
      <c r="I6727" s="325">
        <v>0</v>
      </c>
      <c r="J6727" s="325">
        <v>0</v>
      </c>
      <c r="K6727" s="325">
        <v>0</v>
      </c>
      <c r="L6727" s="325">
        <v>0</v>
      </c>
      <c r="M6727" s="325">
        <v>0</v>
      </c>
      <c r="N6727" s="324" t="s">
        <v>7279</v>
      </c>
    </row>
    <row r="6728" spans="2:14" ht="15" hidden="1" x14ac:dyDescent="0.25">
      <c r="B6728" s="324" t="s">
        <v>20977</v>
      </c>
      <c r="C6728" s="324" t="s">
        <v>1268</v>
      </c>
      <c r="D6728" s="324" t="s">
        <v>20898</v>
      </c>
      <c r="E6728" s="324" t="s">
        <v>6165</v>
      </c>
      <c r="F6728" s="324" t="s">
        <v>2327</v>
      </c>
      <c r="G6728" s="324" t="s">
        <v>896</v>
      </c>
      <c r="H6728" s="324" t="s">
        <v>6249</v>
      </c>
      <c r="I6728" s="325">
        <v>0</v>
      </c>
      <c r="J6728" s="325">
        <v>0</v>
      </c>
      <c r="K6728" s="325">
        <v>0</v>
      </c>
      <c r="L6728" s="325">
        <v>0</v>
      </c>
      <c r="M6728" s="325">
        <v>0</v>
      </c>
      <c r="N6728" s="324" t="s">
        <v>7279</v>
      </c>
    </row>
    <row r="6729" spans="2:14" ht="15" hidden="1" x14ac:dyDescent="0.25">
      <c r="B6729" s="326" t="s">
        <v>20978</v>
      </c>
      <c r="C6729" s="326" t="s">
        <v>1268</v>
      </c>
      <c r="D6729" s="326" t="s">
        <v>20898</v>
      </c>
      <c r="E6729" s="326" t="s">
        <v>6166</v>
      </c>
      <c r="F6729" s="326" t="s">
        <v>2327</v>
      </c>
      <c r="G6729" s="326" t="s">
        <v>896</v>
      </c>
      <c r="H6729" s="326" t="s">
        <v>6249</v>
      </c>
      <c r="I6729" s="327">
        <v>0</v>
      </c>
      <c r="J6729" s="327">
        <v>0</v>
      </c>
      <c r="K6729" s="327">
        <v>0</v>
      </c>
      <c r="L6729" s="327">
        <v>0</v>
      </c>
      <c r="M6729" s="327">
        <v>0</v>
      </c>
      <c r="N6729" s="326" t="s">
        <v>7279</v>
      </c>
    </row>
    <row r="6730" spans="2:14" ht="15" hidden="1" x14ac:dyDescent="0.25">
      <c r="B6730" s="326" t="s">
        <v>20979</v>
      </c>
      <c r="C6730" s="326" t="s">
        <v>1268</v>
      </c>
      <c r="D6730" s="326" t="s">
        <v>20898</v>
      </c>
      <c r="E6730" s="326" t="s">
        <v>6639</v>
      </c>
      <c r="F6730" s="326" t="s">
        <v>2327</v>
      </c>
      <c r="G6730" s="326" t="s">
        <v>896</v>
      </c>
      <c r="H6730" s="326" t="s">
        <v>6249</v>
      </c>
      <c r="I6730" s="327">
        <v>0</v>
      </c>
      <c r="J6730" s="327">
        <v>0</v>
      </c>
      <c r="K6730" s="327">
        <v>0</v>
      </c>
      <c r="L6730" s="327">
        <v>0</v>
      </c>
      <c r="M6730" s="327">
        <v>0</v>
      </c>
      <c r="N6730" s="326" t="s">
        <v>7279</v>
      </c>
    </row>
    <row r="6731" spans="2:14" ht="15" hidden="1" x14ac:dyDescent="0.25">
      <c r="B6731" s="326" t="s">
        <v>20980</v>
      </c>
      <c r="C6731" s="326" t="s">
        <v>1268</v>
      </c>
      <c r="D6731" s="326" t="s">
        <v>20898</v>
      </c>
      <c r="E6731" s="326" t="s">
        <v>12959</v>
      </c>
      <c r="F6731" s="326" t="s">
        <v>801</v>
      </c>
      <c r="G6731" s="326" t="s">
        <v>896</v>
      </c>
      <c r="H6731" s="326" t="s">
        <v>6249</v>
      </c>
      <c r="I6731" s="327">
        <v>0</v>
      </c>
      <c r="J6731" s="327">
        <v>0</v>
      </c>
      <c r="K6731" s="327">
        <v>0</v>
      </c>
      <c r="L6731" s="327">
        <v>0</v>
      </c>
      <c r="M6731" s="327">
        <v>0</v>
      </c>
      <c r="N6731" s="326" t="s">
        <v>7279</v>
      </c>
    </row>
    <row r="6732" spans="2:14" ht="15" hidden="1" x14ac:dyDescent="0.25">
      <c r="B6732" s="324" t="s">
        <v>20981</v>
      </c>
      <c r="C6732" s="324" t="s">
        <v>1268</v>
      </c>
      <c r="D6732" s="324" t="s">
        <v>20898</v>
      </c>
      <c r="E6732" s="324" t="s">
        <v>5245</v>
      </c>
      <c r="F6732" s="324" t="s">
        <v>2414</v>
      </c>
      <c r="G6732" s="324" t="s">
        <v>896</v>
      </c>
      <c r="H6732" s="324" t="s">
        <v>6249</v>
      </c>
      <c r="I6732" s="325">
        <v>0</v>
      </c>
      <c r="J6732" s="325">
        <v>0</v>
      </c>
      <c r="K6732" s="325">
        <v>0</v>
      </c>
      <c r="L6732" s="325">
        <v>0</v>
      </c>
      <c r="M6732" s="325">
        <v>0</v>
      </c>
      <c r="N6732" s="324" t="s">
        <v>7279</v>
      </c>
    </row>
    <row r="6733" spans="2:14" ht="15" hidden="1" x14ac:dyDescent="0.25">
      <c r="B6733" s="326" t="s">
        <v>20982</v>
      </c>
      <c r="C6733" s="326" t="s">
        <v>1268</v>
      </c>
      <c r="D6733" s="326" t="s">
        <v>20898</v>
      </c>
      <c r="E6733" s="326" t="s">
        <v>8321</v>
      </c>
      <c r="F6733" s="326" t="s">
        <v>801</v>
      </c>
      <c r="G6733" s="326" t="s">
        <v>896</v>
      </c>
      <c r="H6733" s="326" t="s">
        <v>6249</v>
      </c>
      <c r="I6733" s="327">
        <v>0</v>
      </c>
      <c r="J6733" s="327">
        <v>0</v>
      </c>
      <c r="K6733" s="327">
        <v>0</v>
      </c>
      <c r="L6733" s="327">
        <v>0</v>
      </c>
      <c r="M6733" s="327">
        <v>0</v>
      </c>
      <c r="N6733" s="326" t="s">
        <v>7279</v>
      </c>
    </row>
    <row r="6734" spans="2:14" ht="15" hidden="1" x14ac:dyDescent="0.25">
      <c r="B6734" s="324" t="s">
        <v>20983</v>
      </c>
      <c r="C6734" s="324" t="s">
        <v>1268</v>
      </c>
      <c r="D6734" s="324" t="s">
        <v>20898</v>
      </c>
      <c r="E6734" s="324" t="s">
        <v>8117</v>
      </c>
      <c r="F6734" s="324" t="s">
        <v>2333</v>
      </c>
      <c r="G6734" s="324" t="s">
        <v>896</v>
      </c>
      <c r="H6734" s="324" t="s">
        <v>6249</v>
      </c>
      <c r="I6734" s="325">
        <v>0</v>
      </c>
      <c r="J6734" s="325">
        <v>0</v>
      </c>
      <c r="K6734" s="325">
        <v>0</v>
      </c>
      <c r="L6734" s="325">
        <v>0</v>
      </c>
      <c r="M6734" s="325">
        <v>0</v>
      </c>
      <c r="N6734" s="324" t="s">
        <v>7279</v>
      </c>
    </row>
    <row r="6735" spans="2:14" ht="15" hidden="1" x14ac:dyDescent="0.25">
      <c r="B6735" s="326" t="s">
        <v>20984</v>
      </c>
      <c r="C6735" s="326" t="s">
        <v>1268</v>
      </c>
      <c r="D6735" s="326" t="s">
        <v>20898</v>
      </c>
      <c r="E6735" s="326" t="s">
        <v>8322</v>
      </c>
      <c r="F6735" s="326" t="s">
        <v>2414</v>
      </c>
      <c r="G6735" s="326" t="s">
        <v>896</v>
      </c>
      <c r="H6735" s="326" t="s">
        <v>6249</v>
      </c>
      <c r="I6735" s="327">
        <v>0</v>
      </c>
      <c r="J6735" s="327">
        <v>0</v>
      </c>
      <c r="K6735" s="327">
        <v>0</v>
      </c>
      <c r="L6735" s="327">
        <v>0</v>
      </c>
      <c r="M6735" s="327">
        <v>0</v>
      </c>
      <c r="N6735" s="326" t="s">
        <v>7279</v>
      </c>
    </row>
    <row r="6736" spans="2:14" ht="15" hidden="1" x14ac:dyDescent="0.25">
      <c r="B6736" s="324" t="s">
        <v>20985</v>
      </c>
      <c r="C6736" s="324" t="s">
        <v>1268</v>
      </c>
      <c r="D6736" s="324" t="s">
        <v>20898</v>
      </c>
      <c r="E6736" s="324" t="s">
        <v>7082</v>
      </c>
      <c r="F6736" s="324" t="s">
        <v>1226</v>
      </c>
      <c r="G6736" s="324" t="s">
        <v>896</v>
      </c>
      <c r="H6736" s="324" t="s">
        <v>6249</v>
      </c>
      <c r="I6736" s="325">
        <v>0</v>
      </c>
      <c r="J6736" s="325">
        <v>0</v>
      </c>
      <c r="K6736" s="325">
        <v>0</v>
      </c>
      <c r="L6736" s="325">
        <v>0</v>
      </c>
      <c r="M6736" s="325">
        <v>0</v>
      </c>
      <c r="N6736" s="324" t="s">
        <v>7279</v>
      </c>
    </row>
    <row r="6737" spans="2:14" ht="15" hidden="1" x14ac:dyDescent="0.25">
      <c r="B6737" s="324" t="s">
        <v>20986</v>
      </c>
      <c r="C6737" s="324" t="s">
        <v>1268</v>
      </c>
      <c r="D6737" s="324" t="s">
        <v>20898</v>
      </c>
      <c r="E6737" s="324" t="s">
        <v>7083</v>
      </c>
      <c r="F6737" s="324" t="s">
        <v>2327</v>
      </c>
      <c r="G6737" s="324" t="s">
        <v>896</v>
      </c>
      <c r="H6737" s="324" t="s">
        <v>6249</v>
      </c>
      <c r="I6737" s="325">
        <v>0</v>
      </c>
      <c r="J6737" s="325">
        <v>0</v>
      </c>
      <c r="K6737" s="325">
        <v>0</v>
      </c>
      <c r="L6737" s="325">
        <v>0</v>
      </c>
      <c r="M6737" s="325">
        <v>0</v>
      </c>
      <c r="N6737" s="324" t="s">
        <v>7279</v>
      </c>
    </row>
    <row r="6738" spans="2:14" ht="15" hidden="1" x14ac:dyDescent="0.25">
      <c r="B6738" s="324" t="s">
        <v>20987</v>
      </c>
      <c r="C6738" s="324" t="s">
        <v>1268</v>
      </c>
      <c r="D6738" s="324" t="s">
        <v>20898</v>
      </c>
      <c r="E6738" s="324" t="s">
        <v>7084</v>
      </c>
      <c r="F6738" s="324" t="s">
        <v>2327</v>
      </c>
      <c r="G6738" s="324" t="s">
        <v>896</v>
      </c>
      <c r="H6738" s="324" t="s">
        <v>6249</v>
      </c>
      <c r="I6738" s="325">
        <v>0</v>
      </c>
      <c r="J6738" s="325">
        <v>0</v>
      </c>
      <c r="K6738" s="325">
        <v>0</v>
      </c>
      <c r="L6738" s="325">
        <v>0</v>
      </c>
      <c r="M6738" s="325">
        <v>0</v>
      </c>
      <c r="N6738" s="324" t="s">
        <v>7279</v>
      </c>
    </row>
    <row r="6739" spans="2:14" ht="15" hidden="1" x14ac:dyDescent="0.25">
      <c r="B6739" s="324" t="s">
        <v>20988</v>
      </c>
      <c r="C6739" s="324" t="s">
        <v>1268</v>
      </c>
      <c r="D6739" s="324" t="s">
        <v>20898</v>
      </c>
      <c r="E6739" s="324" t="s">
        <v>7087</v>
      </c>
      <c r="F6739" s="324" t="s">
        <v>801</v>
      </c>
      <c r="G6739" s="324" t="s">
        <v>896</v>
      </c>
      <c r="H6739" s="324" t="s">
        <v>6249</v>
      </c>
      <c r="I6739" s="325">
        <v>0</v>
      </c>
      <c r="J6739" s="325">
        <v>0</v>
      </c>
      <c r="K6739" s="325">
        <v>0</v>
      </c>
      <c r="L6739" s="325">
        <v>0</v>
      </c>
      <c r="M6739" s="325">
        <v>0</v>
      </c>
      <c r="N6739" s="324" t="s">
        <v>7279</v>
      </c>
    </row>
    <row r="6740" spans="2:14" ht="15" hidden="1" x14ac:dyDescent="0.25">
      <c r="B6740" s="326" t="s">
        <v>20989</v>
      </c>
      <c r="C6740" s="326" t="s">
        <v>1268</v>
      </c>
      <c r="D6740" s="326" t="s">
        <v>20898</v>
      </c>
      <c r="E6740" s="326" t="s">
        <v>7106</v>
      </c>
      <c r="F6740" s="326" t="s">
        <v>1226</v>
      </c>
      <c r="G6740" s="326" t="s">
        <v>896</v>
      </c>
      <c r="H6740" s="326" t="s">
        <v>6249</v>
      </c>
      <c r="I6740" s="327">
        <v>0</v>
      </c>
      <c r="J6740" s="327">
        <v>0</v>
      </c>
      <c r="K6740" s="327">
        <v>0</v>
      </c>
      <c r="L6740" s="327">
        <v>0</v>
      </c>
      <c r="M6740" s="327">
        <v>0</v>
      </c>
      <c r="N6740" s="326" t="s">
        <v>7279</v>
      </c>
    </row>
    <row r="6741" spans="2:14" ht="15" hidden="1" x14ac:dyDescent="0.25">
      <c r="B6741" s="324" t="s">
        <v>20990</v>
      </c>
      <c r="C6741" s="324" t="s">
        <v>1268</v>
      </c>
      <c r="D6741" s="324" t="s">
        <v>20898</v>
      </c>
      <c r="E6741" s="324" t="s">
        <v>20991</v>
      </c>
      <c r="F6741" s="324" t="s">
        <v>801</v>
      </c>
      <c r="G6741" s="324" t="s">
        <v>896</v>
      </c>
      <c r="H6741" s="324" t="s">
        <v>6249</v>
      </c>
      <c r="I6741" s="325">
        <v>0</v>
      </c>
      <c r="J6741" s="325">
        <v>0</v>
      </c>
      <c r="K6741" s="325">
        <v>0</v>
      </c>
      <c r="L6741" s="325">
        <v>0</v>
      </c>
      <c r="M6741" s="325">
        <v>0</v>
      </c>
      <c r="N6741" s="324" t="s">
        <v>7279</v>
      </c>
    </row>
    <row r="6742" spans="2:14" ht="15" hidden="1" x14ac:dyDescent="0.25">
      <c r="B6742" s="326" t="s">
        <v>20992</v>
      </c>
      <c r="C6742" s="326" t="s">
        <v>1268</v>
      </c>
      <c r="D6742" s="326" t="s">
        <v>20898</v>
      </c>
      <c r="E6742" s="326" t="s">
        <v>7117</v>
      </c>
      <c r="F6742" s="326" t="s">
        <v>2327</v>
      </c>
      <c r="G6742" s="326" t="s">
        <v>896</v>
      </c>
      <c r="H6742" s="326" t="s">
        <v>6249</v>
      </c>
      <c r="I6742" s="327">
        <v>0</v>
      </c>
      <c r="J6742" s="327">
        <v>0</v>
      </c>
      <c r="K6742" s="327">
        <v>0</v>
      </c>
      <c r="L6742" s="327">
        <v>0</v>
      </c>
      <c r="M6742" s="327">
        <v>0</v>
      </c>
      <c r="N6742" s="326" t="s">
        <v>7279</v>
      </c>
    </row>
    <row r="6743" spans="2:14" ht="15" hidden="1" x14ac:dyDescent="0.25">
      <c r="B6743" s="326" t="s">
        <v>20993</v>
      </c>
      <c r="C6743" s="326" t="s">
        <v>1268</v>
      </c>
      <c r="D6743" s="326" t="s">
        <v>20898</v>
      </c>
      <c r="E6743" s="326" t="s">
        <v>7118</v>
      </c>
      <c r="F6743" s="326" t="s">
        <v>2327</v>
      </c>
      <c r="G6743" s="326" t="s">
        <v>896</v>
      </c>
      <c r="H6743" s="326" t="s">
        <v>6249</v>
      </c>
      <c r="I6743" s="327">
        <v>0</v>
      </c>
      <c r="J6743" s="327">
        <v>0</v>
      </c>
      <c r="K6743" s="327">
        <v>0</v>
      </c>
      <c r="L6743" s="327">
        <v>0</v>
      </c>
      <c r="M6743" s="327">
        <v>0</v>
      </c>
      <c r="N6743" s="326" t="s">
        <v>7279</v>
      </c>
    </row>
    <row r="6744" spans="2:14" ht="15" hidden="1" x14ac:dyDescent="0.25">
      <c r="B6744" s="326" t="s">
        <v>20994</v>
      </c>
      <c r="C6744" s="326" t="s">
        <v>1268</v>
      </c>
      <c r="D6744" s="326" t="s">
        <v>20898</v>
      </c>
      <c r="E6744" s="326" t="s">
        <v>20995</v>
      </c>
      <c r="F6744" s="326" t="s">
        <v>811</v>
      </c>
      <c r="G6744" s="326" t="s">
        <v>896</v>
      </c>
      <c r="H6744" s="326" t="s">
        <v>6249</v>
      </c>
      <c r="I6744" s="327">
        <v>0</v>
      </c>
      <c r="J6744" s="327">
        <v>0</v>
      </c>
      <c r="K6744" s="327">
        <v>0</v>
      </c>
      <c r="L6744" s="327">
        <v>0</v>
      </c>
      <c r="M6744" s="327">
        <v>0</v>
      </c>
      <c r="N6744" s="326" t="s">
        <v>7279</v>
      </c>
    </row>
    <row r="6745" spans="2:14" ht="15" hidden="1" x14ac:dyDescent="0.25">
      <c r="B6745" s="324" t="s">
        <v>20996</v>
      </c>
      <c r="C6745" s="324" t="s">
        <v>1268</v>
      </c>
      <c r="D6745" s="324" t="s">
        <v>20898</v>
      </c>
      <c r="E6745" s="324" t="s">
        <v>6707</v>
      </c>
      <c r="F6745" s="324" t="s">
        <v>2327</v>
      </c>
      <c r="G6745" s="324" t="s">
        <v>896</v>
      </c>
      <c r="H6745" s="324" t="s">
        <v>6249</v>
      </c>
      <c r="I6745" s="325">
        <v>0</v>
      </c>
      <c r="J6745" s="325">
        <v>0</v>
      </c>
      <c r="K6745" s="325">
        <v>0</v>
      </c>
      <c r="L6745" s="325">
        <v>0</v>
      </c>
      <c r="M6745" s="325">
        <v>0</v>
      </c>
      <c r="N6745" s="324" t="s">
        <v>7279</v>
      </c>
    </row>
    <row r="6746" spans="2:14" ht="15" hidden="1" x14ac:dyDescent="0.25">
      <c r="B6746" s="324" t="s">
        <v>20997</v>
      </c>
      <c r="C6746" s="324" t="s">
        <v>1268</v>
      </c>
      <c r="D6746" s="324" t="s">
        <v>20898</v>
      </c>
      <c r="E6746" s="324" t="s">
        <v>7228</v>
      </c>
      <c r="F6746" s="324" t="s">
        <v>2327</v>
      </c>
      <c r="G6746" s="324" t="s">
        <v>896</v>
      </c>
      <c r="H6746" s="324" t="s">
        <v>6249</v>
      </c>
      <c r="I6746" s="325">
        <v>0</v>
      </c>
      <c r="J6746" s="325">
        <v>0</v>
      </c>
      <c r="K6746" s="325">
        <v>0</v>
      </c>
      <c r="L6746" s="325">
        <v>0</v>
      </c>
      <c r="M6746" s="325">
        <v>0</v>
      </c>
      <c r="N6746" s="324" t="s">
        <v>7279</v>
      </c>
    </row>
    <row r="6747" spans="2:14" ht="15" hidden="1" x14ac:dyDescent="0.25">
      <c r="B6747" s="326" t="s">
        <v>20998</v>
      </c>
      <c r="C6747" s="326" t="s">
        <v>1268</v>
      </c>
      <c r="D6747" s="326" t="s">
        <v>20898</v>
      </c>
      <c r="E6747" s="326" t="s">
        <v>21715</v>
      </c>
      <c r="F6747" s="326" t="s">
        <v>801</v>
      </c>
      <c r="G6747" s="326" t="s">
        <v>896</v>
      </c>
      <c r="H6747" s="326" t="s">
        <v>6249</v>
      </c>
      <c r="I6747" s="327">
        <v>0</v>
      </c>
      <c r="J6747" s="327">
        <v>0</v>
      </c>
      <c r="K6747" s="327">
        <v>0</v>
      </c>
      <c r="L6747" s="327">
        <v>0</v>
      </c>
      <c r="M6747" s="327">
        <v>0</v>
      </c>
      <c r="N6747" s="326" t="s">
        <v>7279</v>
      </c>
    </row>
    <row r="6748" spans="2:14" ht="15" hidden="1" x14ac:dyDescent="0.25">
      <c r="B6748" s="326" t="s">
        <v>20999</v>
      </c>
      <c r="C6748" s="326" t="s">
        <v>1268</v>
      </c>
      <c r="D6748" s="326" t="s">
        <v>20898</v>
      </c>
      <c r="E6748" s="326" t="s">
        <v>7124</v>
      </c>
      <c r="F6748" s="326" t="s">
        <v>801</v>
      </c>
      <c r="G6748" s="326" t="s">
        <v>896</v>
      </c>
      <c r="H6748" s="326" t="s">
        <v>6249</v>
      </c>
      <c r="I6748" s="327">
        <v>0</v>
      </c>
      <c r="J6748" s="327">
        <v>0</v>
      </c>
      <c r="K6748" s="327">
        <v>0</v>
      </c>
      <c r="L6748" s="327">
        <v>0</v>
      </c>
      <c r="M6748" s="327">
        <v>0</v>
      </c>
      <c r="N6748" s="326" t="s">
        <v>7279</v>
      </c>
    </row>
    <row r="6749" spans="2:14" ht="15" hidden="1" x14ac:dyDescent="0.25">
      <c r="B6749" s="326" t="s">
        <v>21000</v>
      </c>
      <c r="C6749" s="326" t="s">
        <v>1268</v>
      </c>
      <c r="D6749" s="326" t="s">
        <v>20898</v>
      </c>
      <c r="E6749" s="326" t="s">
        <v>6337</v>
      </c>
      <c r="F6749" s="326" t="s">
        <v>801</v>
      </c>
      <c r="G6749" s="326" t="s">
        <v>896</v>
      </c>
      <c r="H6749" s="326" t="s">
        <v>6249</v>
      </c>
      <c r="I6749" s="327">
        <v>0</v>
      </c>
      <c r="J6749" s="327">
        <v>0</v>
      </c>
      <c r="K6749" s="327">
        <v>0</v>
      </c>
      <c r="L6749" s="327">
        <v>0</v>
      </c>
      <c r="M6749" s="327">
        <v>0</v>
      </c>
      <c r="N6749" s="326" t="s">
        <v>7279</v>
      </c>
    </row>
    <row r="6750" spans="2:14" ht="15" hidden="1" x14ac:dyDescent="0.25">
      <c r="B6750" s="324" t="s">
        <v>21001</v>
      </c>
      <c r="C6750" s="324" t="s">
        <v>1268</v>
      </c>
      <c r="D6750" s="324" t="s">
        <v>20898</v>
      </c>
      <c r="E6750" s="324" t="s">
        <v>7125</v>
      </c>
      <c r="F6750" s="324" t="s">
        <v>801</v>
      </c>
      <c r="G6750" s="324" t="s">
        <v>896</v>
      </c>
      <c r="H6750" s="324" t="s">
        <v>6249</v>
      </c>
      <c r="I6750" s="325">
        <v>0</v>
      </c>
      <c r="J6750" s="325">
        <v>0</v>
      </c>
      <c r="K6750" s="325">
        <v>0</v>
      </c>
      <c r="L6750" s="325">
        <v>0</v>
      </c>
      <c r="M6750" s="325">
        <v>0</v>
      </c>
      <c r="N6750" s="324" t="s">
        <v>7279</v>
      </c>
    </row>
    <row r="6751" spans="2:14" ht="15" hidden="1" x14ac:dyDescent="0.25">
      <c r="B6751" s="324" t="s">
        <v>21002</v>
      </c>
      <c r="C6751" s="324" t="s">
        <v>1268</v>
      </c>
      <c r="D6751" s="324" t="s">
        <v>20898</v>
      </c>
      <c r="E6751" s="324" t="s">
        <v>7127</v>
      </c>
      <c r="F6751" s="324" t="s">
        <v>801</v>
      </c>
      <c r="G6751" s="324" t="s">
        <v>896</v>
      </c>
      <c r="H6751" s="324" t="s">
        <v>6249</v>
      </c>
      <c r="I6751" s="325">
        <v>0</v>
      </c>
      <c r="J6751" s="325">
        <v>0</v>
      </c>
      <c r="K6751" s="325">
        <v>0</v>
      </c>
      <c r="L6751" s="325">
        <v>0</v>
      </c>
      <c r="M6751" s="325">
        <v>0</v>
      </c>
      <c r="N6751" s="324" t="s">
        <v>7279</v>
      </c>
    </row>
    <row r="6752" spans="2:14" ht="15" hidden="1" x14ac:dyDescent="0.25">
      <c r="B6752" s="324" t="s">
        <v>21003</v>
      </c>
      <c r="C6752" s="324" t="s">
        <v>1268</v>
      </c>
      <c r="D6752" s="324" t="s">
        <v>20898</v>
      </c>
      <c r="E6752" s="324" t="s">
        <v>7911</v>
      </c>
      <c r="F6752" s="324" t="s">
        <v>2333</v>
      </c>
      <c r="G6752" s="324" t="s">
        <v>896</v>
      </c>
      <c r="H6752" s="324" t="s">
        <v>6249</v>
      </c>
      <c r="I6752" s="325">
        <v>0</v>
      </c>
      <c r="J6752" s="325">
        <v>0</v>
      </c>
      <c r="K6752" s="325">
        <v>0</v>
      </c>
      <c r="L6752" s="325">
        <v>0</v>
      </c>
      <c r="M6752" s="325">
        <v>0</v>
      </c>
      <c r="N6752" s="324" t="s">
        <v>7279</v>
      </c>
    </row>
    <row r="6753" spans="2:14" ht="15" hidden="1" x14ac:dyDescent="0.25">
      <c r="B6753" s="326" t="s">
        <v>21004</v>
      </c>
      <c r="C6753" s="326" t="s">
        <v>1268</v>
      </c>
      <c r="D6753" s="326" t="s">
        <v>20898</v>
      </c>
      <c r="E6753" s="326" t="s">
        <v>6325</v>
      </c>
      <c r="F6753" s="326" t="s">
        <v>801</v>
      </c>
      <c r="G6753" s="326" t="s">
        <v>896</v>
      </c>
      <c r="H6753" s="326" t="s">
        <v>6249</v>
      </c>
      <c r="I6753" s="327">
        <v>0</v>
      </c>
      <c r="J6753" s="327">
        <v>0</v>
      </c>
      <c r="K6753" s="327">
        <v>0</v>
      </c>
      <c r="L6753" s="327">
        <v>0</v>
      </c>
      <c r="M6753" s="327">
        <v>0</v>
      </c>
      <c r="N6753" s="326" t="s">
        <v>7279</v>
      </c>
    </row>
    <row r="6754" spans="2:14" ht="15" hidden="1" x14ac:dyDescent="0.25">
      <c r="B6754" s="324" t="s">
        <v>21005</v>
      </c>
      <c r="C6754" s="324" t="s">
        <v>1268</v>
      </c>
      <c r="D6754" s="324" t="s">
        <v>20898</v>
      </c>
      <c r="E6754" s="324" t="s">
        <v>7128</v>
      </c>
      <c r="F6754" s="324" t="s">
        <v>801</v>
      </c>
      <c r="G6754" s="324" t="s">
        <v>896</v>
      </c>
      <c r="H6754" s="324" t="s">
        <v>6249</v>
      </c>
      <c r="I6754" s="325">
        <v>0</v>
      </c>
      <c r="J6754" s="325">
        <v>0</v>
      </c>
      <c r="K6754" s="325">
        <v>0</v>
      </c>
      <c r="L6754" s="325">
        <v>0</v>
      </c>
      <c r="M6754" s="325">
        <v>0</v>
      </c>
      <c r="N6754" s="324" t="s">
        <v>7279</v>
      </c>
    </row>
    <row r="6755" spans="2:14" ht="15" hidden="1" x14ac:dyDescent="0.25">
      <c r="B6755" s="326" t="s">
        <v>21006</v>
      </c>
      <c r="C6755" s="326" t="s">
        <v>1268</v>
      </c>
      <c r="D6755" s="326" t="s">
        <v>20898</v>
      </c>
      <c r="E6755" s="326" t="s">
        <v>6423</v>
      </c>
      <c r="F6755" s="326" t="s">
        <v>1226</v>
      </c>
      <c r="G6755" s="326" t="s">
        <v>896</v>
      </c>
      <c r="H6755" s="326" t="s">
        <v>6249</v>
      </c>
      <c r="I6755" s="327">
        <v>0</v>
      </c>
      <c r="J6755" s="327">
        <v>0</v>
      </c>
      <c r="K6755" s="327">
        <v>0</v>
      </c>
      <c r="L6755" s="327">
        <v>0</v>
      </c>
      <c r="M6755" s="327">
        <v>0</v>
      </c>
      <c r="N6755" s="326" t="s">
        <v>7279</v>
      </c>
    </row>
    <row r="6756" spans="2:14" ht="15" hidden="1" x14ac:dyDescent="0.25">
      <c r="B6756" s="326" t="s">
        <v>21007</v>
      </c>
      <c r="C6756" s="326" t="s">
        <v>1268</v>
      </c>
      <c r="D6756" s="326" t="s">
        <v>20898</v>
      </c>
      <c r="E6756" s="326" t="s">
        <v>7166</v>
      </c>
      <c r="F6756" s="326" t="s">
        <v>2327</v>
      </c>
      <c r="G6756" s="326" t="s">
        <v>896</v>
      </c>
      <c r="H6756" s="326" t="s">
        <v>6249</v>
      </c>
      <c r="I6756" s="327">
        <v>0</v>
      </c>
      <c r="J6756" s="327">
        <v>0</v>
      </c>
      <c r="K6756" s="327">
        <v>0</v>
      </c>
      <c r="L6756" s="327">
        <v>0</v>
      </c>
      <c r="M6756" s="327">
        <v>0</v>
      </c>
      <c r="N6756" s="326" t="s">
        <v>7279</v>
      </c>
    </row>
    <row r="6757" spans="2:14" ht="15" hidden="1" x14ac:dyDescent="0.25">
      <c r="B6757" s="324" t="s">
        <v>21008</v>
      </c>
      <c r="C6757" s="324" t="s">
        <v>1268</v>
      </c>
      <c r="D6757" s="324" t="s">
        <v>20898</v>
      </c>
      <c r="E6757" s="324" t="s">
        <v>7271</v>
      </c>
      <c r="F6757" s="324" t="s">
        <v>802</v>
      </c>
      <c r="G6757" s="324" t="s">
        <v>896</v>
      </c>
      <c r="H6757" s="324" t="s">
        <v>6249</v>
      </c>
      <c r="I6757" s="325">
        <v>0</v>
      </c>
      <c r="J6757" s="325">
        <v>0</v>
      </c>
      <c r="K6757" s="325">
        <v>0</v>
      </c>
      <c r="L6757" s="325">
        <v>0</v>
      </c>
      <c r="M6757" s="325">
        <v>0</v>
      </c>
      <c r="N6757" s="324" t="s">
        <v>7279</v>
      </c>
    </row>
    <row r="6758" spans="2:14" ht="15" hidden="1" x14ac:dyDescent="0.25">
      <c r="B6758" s="326" t="s">
        <v>21009</v>
      </c>
      <c r="C6758" s="326" t="s">
        <v>1268</v>
      </c>
      <c r="D6758" s="326" t="s">
        <v>20898</v>
      </c>
      <c r="E6758" s="326" t="s">
        <v>7272</v>
      </c>
      <c r="F6758" s="326" t="s">
        <v>801</v>
      </c>
      <c r="G6758" s="326" t="s">
        <v>896</v>
      </c>
      <c r="H6758" s="326" t="s">
        <v>6249</v>
      </c>
      <c r="I6758" s="327">
        <v>0</v>
      </c>
      <c r="J6758" s="327">
        <v>0</v>
      </c>
      <c r="K6758" s="327">
        <v>0</v>
      </c>
      <c r="L6758" s="327">
        <v>0</v>
      </c>
      <c r="M6758" s="327">
        <v>0</v>
      </c>
      <c r="N6758" s="326" t="s">
        <v>7279</v>
      </c>
    </row>
    <row r="6759" spans="2:14" ht="15" hidden="1" x14ac:dyDescent="0.25">
      <c r="B6759" s="324" t="s">
        <v>21010</v>
      </c>
      <c r="C6759" s="324" t="s">
        <v>1268</v>
      </c>
      <c r="D6759" s="324" t="s">
        <v>20898</v>
      </c>
      <c r="E6759" s="324" t="s">
        <v>7309</v>
      </c>
      <c r="F6759" s="324" t="s">
        <v>2327</v>
      </c>
      <c r="G6759" s="324" t="s">
        <v>896</v>
      </c>
      <c r="H6759" s="324" t="s">
        <v>6249</v>
      </c>
      <c r="I6759" s="325">
        <v>0</v>
      </c>
      <c r="J6759" s="325">
        <v>0</v>
      </c>
      <c r="K6759" s="325">
        <v>0</v>
      </c>
      <c r="L6759" s="325">
        <v>0</v>
      </c>
      <c r="M6759" s="325">
        <v>0</v>
      </c>
      <c r="N6759" s="324" t="s">
        <v>7279</v>
      </c>
    </row>
    <row r="6760" spans="2:14" ht="15" hidden="1" x14ac:dyDescent="0.25">
      <c r="B6760" s="326" t="s">
        <v>21011</v>
      </c>
      <c r="C6760" s="326" t="s">
        <v>1268</v>
      </c>
      <c r="D6760" s="326" t="s">
        <v>20898</v>
      </c>
      <c r="E6760" s="326" t="s">
        <v>8140</v>
      </c>
      <c r="F6760" s="326" t="s">
        <v>2327</v>
      </c>
      <c r="G6760" s="326" t="s">
        <v>896</v>
      </c>
      <c r="H6760" s="326" t="s">
        <v>6249</v>
      </c>
      <c r="I6760" s="327">
        <v>0</v>
      </c>
      <c r="J6760" s="327">
        <v>0</v>
      </c>
      <c r="K6760" s="327">
        <v>0</v>
      </c>
      <c r="L6760" s="327">
        <v>0</v>
      </c>
      <c r="M6760" s="327">
        <v>0</v>
      </c>
      <c r="N6760" s="326" t="s">
        <v>7279</v>
      </c>
    </row>
    <row r="6761" spans="2:14" ht="15" hidden="1" x14ac:dyDescent="0.25">
      <c r="B6761" s="324" t="s">
        <v>21012</v>
      </c>
      <c r="C6761" s="324" t="s">
        <v>1268</v>
      </c>
      <c r="D6761" s="324" t="s">
        <v>20898</v>
      </c>
      <c r="E6761" s="324" t="s">
        <v>9007</v>
      </c>
      <c r="F6761" s="324" t="s">
        <v>2327</v>
      </c>
      <c r="G6761" s="324" t="s">
        <v>896</v>
      </c>
      <c r="H6761" s="324" t="s">
        <v>6249</v>
      </c>
      <c r="I6761" s="325">
        <v>0</v>
      </c>
      <c r="J6761" s="325">
        <v>0</v>
      </c>
      <c r="K6761" s="325">
        <v>0</v>
      </c>
      <c r="L6761" s="325">
        <v>0</v>
      </c>
      <c r="M6761" s="325">
        <v>0</v>
      </c>
      <c r="N6761" s="324" t="s">
        <v>7279</v>
      </c>
    </row>
    <row r="6762" spans="2:14" ht="15" hidden="1" x14ac:dyDescent="0.25">
      <c r="B6762" s="326" t="s">
        <v>21013</v>
      </c>
      <c r="C6762" s="326" t="s">
        <v>1268</v>
      </c>
      <c r="D6762" s="326" t="s">
        <v>20898</v>
      </c>
      <c r="E6762" s="326" t="s">
        <v>21014</v>
      </c>
      <c r="F6762" s="326" t="s">
        <v>2327</v>
      </c>
      <c r="G6762" s="326" t="s">
        <v>896</v>
      </c>
      <c r="H6762" s="326" t="s">
        <v>6249</v>
      </c>
      <c r="I6762" s="327">
        <v>0</v>
      </c>
      <c r="J6762" s="327">
        <v>0</v>
      </c>
      <c r="K6762" s="327">
        <v>0</v>
      </c>
      <c r="L6762" s="327">
        <v>0</v>
      </c>
      <c r="M6762" s="327">
        <v>0</v>
      </c>
      <c r="N6762" s="326" t="s">
        <v>7279</v>
      </c>
    </row>
    <row r="6763" spans="2:14" ht="15" hidden="1" x14ac:dyDescent="0.25">
      <c r="B6763" s="324" t="s">
        <v>21015</v>
      </c>
      <c r="C6763" s="324" t="s">
        <v>1268</v>
      </c>
      <c r="D6763" s="324" t="s">
        <v>20898</v>
      </c>
      <c r="E6763" s="324" t="s">
        <v>22139</v>
      </c>
      <c r="F6763" s="324" t="s">
        <v>2327</v>
      </c>
      <c r="G6763" s="324" t="s">
        <v>896</v>
      </c>
      <c r="H6763" s="324" t="s">
        <v>6249</v>
      </c>
      <c r="I6763" s="325">
        <v>0</v>
      </c>
      <c r="J6763" s="325">
        <v>0</v>
      </c>
      <c r="K6763" s="325">
        <v>0</v>
      </c>
      <c r="L6763" s="325">
        <v>0</v>
      </c>
      <c r="M6763" s="325">
        <v>0</v>
      </c>
      <c r="N6763" s="324" t="s">
        <v>7279</v>
      </c>
    </row>
    <row r="6764" spans="2:14" ht="15" hidden="1" x14ac:dyDescent="0.25">
      <c r="B6764" s="326" t="s">
        <v>21016</v>
      </c>
      <c r="C6764" s="326" t="s">
        <v>1268</v>
      </c>
      <c r="D6764" s="326" t="s">
        <v>20898</v>
      </c>
      <c r="E6764" s="326" t="s">
        <v>9031</v>
      </c>
      <c r="F6764" s="326" t="s">
        <v>801</v>
      </c>
      <c r="G6764" s="326" t="s">
        <v>896</v>
      </c>
      <c r="H6764" s="326" t="s">
        <v>6249</v>
      </c>
      <c r="I6764" s="327">
        <v>0</v>
      </c>
      <c r="J6764" s="327">
        <v>0</v>
      </c>
      <c r="K6764" s="327">
        <v>0</v>
      </c>
      <c r="L6764" s="327">
        <v>0</v>
      </c>
      <c r="M6764" s="327">
        <v>0</v>
      </c>
      <c r="N6764" s="326" t="s">
        <v>7279</v>
      </c>
    </row>
    <row r="6765" spans="2:14" ht="15" hidden="1" x14ac:dyDescent="0.25">
      <c r="B6765" s="324" t="s">
        <v>21017</v>
      </c>
      <c r="C6765" s="324" t="s">
        <v>1268</v>
      </c>
      <c r="D6765" s="324" t="s">
        <v>20898</v>
      </c>
      <c r="E6765" s="324" t="s">
        <v>7405</v>
      </c>
      <c r="F6765" s="324" t="s">
        <v>1226</v>
      </c>
      <c r="G6765" s="324" t="s">
        <v>896</v>
      </c>
      <c r="H6765" s="324" t="s">
        <v>6249</v>
      </c>
      <c r="I6765" s="325">
        <v>0</v>
      </c>
      <c r="J6765" s="325">
        <v>0</v>
      </c>
      <c r="K6765" s="325">
        <v>0</v>
      </c>
      <c r="L6765" s="325">
        <v>0</v>
      </c>
      <c r="M6765" s="325">
        <v>0</v>
      </c>
      <c r="N6765" s="324" t="s">
        <v>7279</v>
      </c>
    </row>
    <row r="6766" spans="2:14" ht="15" hidden="1" x14ac:dyDescent="0.25">
      <c r="B6766" s="326" t="s">
        <v>21018</v>
      </c>
      <c r="C6766" s="326" t="s">
        <v>1268</v>
      </c>
      <c r="D6766" s="326" t="s">
        <v>20898</v>
      </c>
      <c r="E6766" s="326" t="s">
        <v>7406</v>
      </c>
      <c r="F6766" s="326" t="s">
        <v>2431</v>
      </c>
      <c r="G6766" s="326" t="s">
        <v>896</v>
      </c>
      <c r="H6766" s="326" t="s">
        <v>6249</v>
      </c>
      <c r="I6766" s="327">
        <v>0</v>
      </c>
      <c r="J6766" s="327">
        <v>0</v>
      </c>
      <c r="K6766" s="327">
        <v>0</v>
      </c>
      <c r="L6766" s="327">
        <v>0</v>
      </c>
      <c r="M6766" s="327">
        <v>0</v>
      </c>
      <c r="N6766" s="326" t="s">
        <v>7279</v>
      </c>
    </row>
    <row r="6767" spans="2:14" ht="15" hidden="1" x14ac:dyDescent="0.25">
      <c r="B6767" s="324" t="s">
        <v>21019</v>
      </c>
      <c r="C6767" s="324" t="s">
        <v>1268</v>
      </c>
      <c r="D6767" s="324" t="s">
        <v>20898</v>
      </c>
      <c r="E6767" s="324" t="s">
        <v>12963</v>
      </c>
      <c r="F6767" s="324" t="s">
        <v>2327</v>
      </c>
      <c r="G6767" s="324" t="s">
        <v>896</v>
      </c>
      <c r="H6767" s="324" t="s">
        <v>6249</v>
      </c>
      <c r="I6767" s="325">
        <v>0</v>
      </c>
      <c r="J6767" s="325">
        <v>0</v>
      </c>
      <c r="K6767" s="325">
        <v>0</v>
      </c>
      <c r="L6767" s="325">
        <v>0</v>
      </c>
      <c r="M6767" s="325">
        <v>0</v>
      </c>
      <c r="N6767" s="324" t="s">
        <v>7279</v>
      </c>
    </row>
    <row r="6768" spans="2:14" ht="15" hidden="1" x14ac:dyDescent="0.25">
      <c r="B6768" s="326" t="s">
        <v>21020</v>
      </c>
      <c r="C6768" s="326" t="s">
        <v>1268</v>
      </c>
      <c r="D6768" s="326" t="s">
        <v>20898</v>
      </c>
      <c r="E6768" s="326" t="s">
        <v>7235</v>
      </c>
      <c r="F6768" s="326" t="s">
        <v>801</v>
      </c>
      <c r="G6768" s="326" t="s">
        <v>896</v>
      </c>
      <c r="H6768" s="326" t="s">
        <v>6249</v>
      </c>
      <c r="I6768" s="327">
        <v>0</v>
      </c>
      <c r="J6768" s="327">
        <v>0</v>
      </c>
      <c r="K6768" s="327">
        <v>0</v>
      </c>
      <c r="L6768" s="327">
        <v>0</v>
      </c>
      <c r="M6768" s="327">
        <v>0</v>
      </c>
      <c r="N6768" s="326" t="s">
        <v>7279</v>
      </c>
    </row>
    <row r="6769" spans="2:14" ht="15" hidden="1" x14ac:dyDescent="0.25">
      <c r="B6769" s="324" t="s">
        <v>21021</v>
      </c>
      <c r="C6769" s="324" t="s">
        <v>1268</v>
      </c>
      <c r="D6769" s="324" t="s">
        <v>20898</v>
      </c>
      <c r="E6769" s="324" t="s">
        <v>9057</v>
      </c>
      <c r="F6769" s="324" t="s">
        <v>801</v>
      </c>
      <c r="G6769" s="324" t="s">
        <v>896</v>
      </c>
      <c r="H6769" s="324" t="s">
        <v>6249</v>
      </c>
      <c r="I6769" s="325">
        <v>0</v>
      </c>
      <c r="J6769" s="325">
        <v>0</v>
      </c>
      <c r="K6769" s="325">
        <v>0</v>
      </c>
      <c r="L6769" s="325">
        <v>0</v>
      </c>
      <c r="M6769" s="325">
        <v>0</v>
      </c>
      <c r="N6769" s="324" t="s">
        <v>7279</v>
      </c>
    </row>
    <row r="6770" spans="2:14" ht="15" hidden="1" x14ac:dyDescent="0.25">
      <c r="B6770" s="326" t="s">
        <v>21022</v>
      </c>
      <c r="C6770" s="326" t="s">
        <v>1268</v>
      </c>
      <c r="D6770" s="326" t="s">
        <v>20898</v>
      </c>
      <c r="E6770" s="326" t="s">
        <v>11480</v>
      </c>
      <c r="F6770" s="326" t="s">
        <v>801</v>
      </c>
      <c r="G6770" s="326" t="s">
        <v>896</v>
      </c>
      <c r="H6770" s="326" t="s">
        <v>6249</v>
      </c>
      <c r="I6770" s="327">
        <v>0</v>
      </c>
      <c r="J6770" s="327">
        <v>0</v>
      </c>
      <c r="K6770" s="327">
        <v>0</v>
      </c>
      <c r="L6770" s="327">
        <v>0</v>
      </c>
      <c r="M6770" s="327">
        <v>0</v>
      </c>
      <c r="N6770" s="326" t="s">
        <v>7279</v>
      </c>
    </row>
    <row r="6771" spans="2:14" ht="15" hidden="1" x14ac:dyDescent="0.25">
      <c r="B6771" s="324" t="s">
        <v>21023</v>
      </c>
      <c r="C6771" s="324" t="s">
        <v>1268</v>
      </c>
      <c r="D6771" s="324" t="s">
        <v>20898</v>
      </c>
      <c r="E6771" s="324" t="s">
        <v>13523</v>
      </c>
      <c r="F6771" s="324" t="s">
        <v>801</v>
      </c>
      <c r="G6771" s="324" t="s">
        <v>896</v>
      </c>
      <c r="H6771" s="324" t="s">
        <v>6249</v>
      </c>
      <c r="I6771" s="325">
        <v>0</v>
      </c>
      <c r="J6771" s="325">
        <v>0</v>
      </c>
      <c r="K6771" s="325">
        <v>0</v>
      </c>
      <c r="L6771" s="325">
        <v>0</v>
      </c>
      <c r="M6771" s="325">
        <v>0</v>
      </c>
      <c r="N6771" s="324" t="s">
        <v>7279</v>
      </c>
    </row>
    <row r="6772" spans="2:14" ht="15" hidden="1" x14ac:dyDescent="0.25">
      <c r="B6772" s="326" t="s">
        <v>21024</v>
      </c>
      <c r="C6772" s="326" t="s">
        <v>1268</v>
      </c>
      <c r="D6772" s="326" t="s">
        <v>20898</v>
      </c>
      <c r="E6772" s="326" t="s">
        <v>21025</v>
      </c>
      <c r="F6772" s="326" t="s">
        <v>801</v>
      </c>
      <c r="G6772" s="326" t="s">
        <v>896</v>
      </c>
      <c r="H6772" s="326" t="s">
        <v>6249</v>
      </c>
      <c r="I6772" s="327">
        <v>0</v>
      </c>
      <c r="J6772" s="327">
        <v>0</v>
      </c>
      <c r="K6772" s="327">
        <v>0</v>
      </c>
      <c r="L6772" s="327">
        <v>0</v>
      </c>
      <c r="M6772" s="327">
        <v>0</v>
      </c>
      <c r="N6772" s="326" t="s">
        <v>7279</v>
      </c>
    </row>
    <row r="6773" spans="2:14" ht="15" hidden="1" x14ac:dyDescent="0.25">
      <c r="B6773" s="324" t="s">
        <v>21026</v>
      </c>
      <c r="C6773" s="324" t="s">
        <v>1268</v>
      </c>
      <c r="D6773" s="324" t="s">
        <v>20898</v>
      </c>
      <c r="E6773" s="324" t="s">
        <v>9096</v>
      </c>
      <c r="F6773" s="324" t="s">
        <v>801</v>
      </c>
      <c r="G6773" s="324" t="s">
        <v>896</v>
      </c>
      <c r="H6773" s="324" t="s">
        <v>6249</v>
      </c>
      <c r="I6773" s="325">
        <v>0</v>
      </c>
      <c r="J6773" s="325">
        <v>0</v>
      </c>
      <c r="K6773" s="325">
        <v>0</v>
      </c>
      <c r="L6773" s="325">
        <v>0</v>
      </c>
      <c r="M6773" s="325">
        <v>0</v>
      </c>
      <c r="N6773" s="324" t="s">
        <v>7279</v>
      </c>
    </row>
    <row r="6774" spans="2:14" ht="15" hidden="1" x14ac:dyDescent="0.25">
      <c r="B6774" s="326" t="s">
        <v>21027</v>
      </c>
      <c r="C6774" s="326" t="s">
        <v>1268</v>
      </c>
      <c r="D6774" s="326" t="s">
        <v>20898</v>
      </c>
      <c r="E6774" s="326" t="s">
        <v>8074</v>
      </c>
      <c r="F6774" s="326" t="s">
        <v>2333</v>
      </c>
      <c r="G6774" s="326" t="s">
        <v>896</v>
      </c>
      <c r="H6774" s="326" t="s">
        <v>6249</v>
      </c>
      <c r="I6774" s="327">
        <v>0</v>
      </c>
      <c r="J6774" s="327">
        <v>0</v>
      </c>
      <c r="K6774" s="327">
        <v>0</v>
      </c>
      <c r="L6774" s="327">
        <v>0</v>
      </c>
      <c r="M6774" s="327">
        <v>0</v>
      </c>
      <c r="N6774" s="326" t="s">
        <v>7279</v>
      </c>
    </row>
    <row r="6775" spans="2:14" ht="15" hidden="1" x14ac:dyDescent="0.25">
      <c r="B6775" s="324" t="s">
        <v>21028</v>
      </c>
      <c r="C6775" s="324" t="s">
        <v>1268</v>
      </c>
      <c r="D6775" s="324" t="s">
        <v>20898</v>
      </c>
      <c r="E6775" s="324" t="s">
        <v>8075</v>
      </c>
      <c r="F6775" s="324" t="s">
        <v>2333</v>
      </c>
      <c r="G6775" s="324" t="s">
        <v>896</v>
      </c>
      <c r="H6775" s="324" t="s">
        <v>6249</v>
      </c>
      <c r="I6775" s="325">
        <v>0</v>
      </c>
      <c r="J6775" s="325">
        <v>0</v>
      </c>
      <c r="K6775" s="325">
        <v>0</v>
      </c>
      <c r="L6775" s="325">
        <v>0</v>
      </c>
      <c r="M6775" s="325">
        <v>0</v>
      </c>
      <c r="N6775" s="324" t="s">
        <v>7279</v>
      </c>
    </row>
    <row r="6776" spans="2:14" ht="15" hidden="1" x14ac:dyDescent="0.25">
      <c r="B6776" s="326" t="s">
        <v>21029</v>
      </c>
      <c r="C6776" s="326" t="s">
        <v>1268</v>
      </c>
      <c r="D6776" s="326" t="s">
        <v>20898</v>
      </c>
      <c r="E6776" s="326" t="s">
        <v>7403</v>
      </c>
      <c r="F6776" s="326" t="s">
        <v>800</v>
      </c>
      <c r="G6776" s="326" t="s">
        <v>896</v>
      </c>
      <c r="H6776" s="326" t="s">
        <v>6249</v>
      </c>
      <c r="I6776" s="327">
        <v>0</v>
      </c>
      <c r="J6776" s="327">
        <v>0</v>
      </c>
      <c r="K6776" s="327">
        <v>0</v>
      </c>
      <c r="L6776" s="327">
        <v>0</v>
      </c>
      <c r="M6776" s="327">
        <v>0</v>
      </c>
      <c r="N6776" s="326" t="s">
        <v>7279</v>
      </c>
    </row>
    <row r="6777" spans="2:14" ht="15" hidden="1" x14ac:dyDescent="0.25">
      <c r="B6777" s="324" t="s">
        <v>21030</v>
      </c>
      <c r="C6777" s="324" t="s">
        <v>1268</v>
      </c>
      <c r="D6777" s="324" t="s">
        <v>20898</v>
      </c>
      <c r="E6777" s="324" t="s">
        <v>8076</v>
      </c>
      <c r="F6777" s="324" t="s">
        <v>8077</v>
      </c>
      <c r="G6777" s="324" t="s">
        <v>896</v>
      </c>
      <c r="H6777" s="324" t="s">
        <v>6249</v>
      </c>
      <c r="I6777" s="325">
        <v>0</v>
      </c>
      <c r="J6777" s="325">
        <v>0</v>
      </c>
      <c r="K6777" s="325">
        <v>0</v>
      </c>
      <c r="L6777" s="325">
        <v>0</v>
      </c>
      <c r="M6777" s="325">
        <v>0</v>
      </c>
      <c r="N6777" s="324" t="s">
        <v>7279</v>
      </c>
    </row>
    <row r="6778" spans="2:14" ht="15" hidden="1" x14ac:dyDescent="0.25">
      <c r="B6778" s="326" t="s">
        <v>21031</v>
      </c>
      <c r="C6778" s="326" t="s">
        <v>1268</v>
      </c>
      <c r="D6778" s="326" t="s">
        <v>20898</v>
      </c>
      <c r="E6778" s="326" t="s">
        <v>9142</v>
      </c>
      <c r="F6778" s="326" t="s">
        <v>801</v>
      </c>
      <c r="G6778" s="326" t="s">
        <v>896</v>
      </c>
      <c r="H6778" s="326" t="s">
        <v>6249</v>
      </c>
      <c r="I6778" s="327">
        <v>0</v>
      </c>
      <c r="J6778" s="327">
        <v>0</v>
      </c>
      <c r="K6778" s="327">
        <v>0</v>
      </c>
      <c r="L6778" s="327">
        <v>0</v>
      </c>
      <c r="M6778" s="327">
        <v>0</v>
      </c>
      <c r="N6778" s="326" t="s">
        <v>7279</v>
      </c>
    </row>
    <row r="6779" spans="2:14" ht="15" hidden="1" x14ac:dyDescent="0.25">
      <c r="B6779" s="324" t="s">
        <v>21032</v>
      </c>
      <c r="C6779" s="324" t="s">
        <v>1268</v>
      </c>
      <c r="D6779" s="324" t="s">
        <v>20898</v>
      </c>
      <c r="E6779" s="324" t="s">
        <v>8325</v>
      </c>
      <c r="F6779" s="324" t="s">
        <v>801</v>
      </c>
      <c r="G6779" s="324" t="s">
        <v>896</v>
      </c>
      <c r="H6779" s="324" t="s">
        <v>6249</v>
      </c>
      <c r="I6779" s="325">
        <v>0</v>
      </c>
      <c r="J6779" s="325">
        <v>0</v>
      </c>
      <c r="K6779" s="325">
        <v>0</v>
      </c>
      <c r="L6779" s="325">
        <v>0</v>
      </c>
      <c r="M6779" s="325">
        <v>0</v>
      </c>
      <c r="N6779" s="324" t="s">
        <v>7279</v>
      </c>
    </row>
    <row r="6780" spans="2:14" ht="15" hidden="1" x14ac:dyDescent="0.25">
      <c r="B6780" s="326" t="s">
        <v>21033</v>
      </c>
      <c r="C6780" s="326" t="s">
        <v>1268</v>
      </c>
      <c r="D6780" s="326" t="s">
        <v>20898</v>
      </c>
      <c r="E6780" s="326" t="s">
        <v>9146</v>
      </c>
      <c r="F6780" s="326" t="s">
        <v>2327</v>
      </c>
      <c r="G6780" s="326" t="s">
        <v>896</v>
      </c>
      <c r="H6780" s="326" t="s">
        <v>6249</v>
      </c>
      <c r="I6780" s="327">
        <v>0</v>
      </c>
      <c r="J6780" s="327">
        <v>0</v>
      </c>
      <c r="K6780" s="327">
        <v>0</v>
      </c>
      <c r="L6780" s="327">
        <v>0</v>
      </c>
      <c r="M6780" s="327">
        <v>0</v>
      </c>
      <c r="N6780" s="326" t="s">
        <v>7279</v>
      </c>
    </row>
    <row r="6781" spans="2:14" ht="15" hidden="1" x14ac:dyDescent="0.25">
      <c r="B6781" s="324" t="s">
        <v>21034</v>
      </c>
      <c r="C6781" s="324" t="s">
        <v>1268</v>
      </c>
      <c r="D6781" s="324" t="s">
        <v>20898</v>
      </c>
      <c r="E6781" s="324" t="s">
        <v>8078</v>
      </c>
      <c r="F6781" s="324" t="s">
        <v>801</v>
      </c>
      <c r="G6781" s="324" t="s">
        <v>896</v>
      </c>
      <c r="H6781" s="324" t="s">
        <v>6249</v>
      </c>
      <c r="I6781" s="325">
        <v>0</v>
      </c>
      <c r="J6781" s="325">
        <v>0</v>
      </c>
      <c r="K6781" s="325">
        <v>0</v>
      </c>
      <c r="L6781" s="325">
        <v>0</v>
      </c>
      <c r="M6781" s="325">
        <v>0</v>
      </c>
      <c r="N6781" s="324" t="s">
        <v>7279</v>
      </c>
    </row>
    <row r="6782" spans="2:14" ht="15" hidden="1" x14ac:dyDescent="0.25">
      <c r="B6782" s="326" t="s">
        <v>21035</v>
      </c>
      <c r="C6782" s="326" t="s">
        <v>1268</v>
      </c>
      <c r="D6782" s="326" t="s">
        <v>20898</v>
      </c>
      <c r="E6782" s="326" t="s">
        <v>8079</v>
      </c>
      <c r="F6782" s="326" t="s">
        <v>801</v>
      </c>
      <c r="G6782" s="326" t="s">
        <v>896</v>
      </c>
      <c r="H6782" s="326" t="s">
        <v>6249</v>
      </c>
      <c r="I6782" s="327">
        <v>0</v>
      </c>
      <c r="J6782" s="327">
        <v>0</v>
      </c>
      <c r="K6782" s="327">
        <v>0</v>
      </c>
      <c r="L6782" s="327">
        <v>0</v>
      </c>
      <c r="M6782" s="327">
        <v>0</v>
      </c>
      <c r="N6782" s="326" t="s">
        <v>7279</v>
      </c>
    </row>
    <row r="6783" spans="2:14" ht="15" hidden="1" x14ac:dyDescent="0.25">
      <c r="B6783" s="324" t="s">
        <v>21036</v>
      </c>
      <c r="C6783" s="324" t="s">
        <v>1268</v>
      </c>
      <c r="D6783" s="324" t="s">
        <v>20898</v>
      </c>
      <c r="E6783" s="324" t="s">
        <v>8080</v>
      </c>
      <c r="F6783" s="324" t="s">
        <v>801</v>
      </c>
      <c r="G6783" s="324" t="s">
        <v>896</v>
      </c>
      <c r="H6783" s="324" t="s">
        <v>6249</v>
      </c>
      <c r="I6783" s="325">
        <v>0</v>
      </c>
      <c r="J6783" s="325">
        <v>0</v>
      </c>
      <c r="K6783" s="325">
        <v>0</v>
      </c>
      <c r="L6783" s="325">
        <v>0</v>
      </c>
      <c r="M6783" s="325">
        <v>0</v>
      </c>
      <c r="N6783" s="324" t="s">
        <v>7279</v>
      </c>
    </row>
    <row r="6784" spans="2:14" ht="15" hidden="1" x14ac:dyDescent="0.25">
      <c r="B6784" s="326" t="s">
        <v>21037</v>
      </c>
      <c r="C6784" s="326" t="s">
        <v>1268</v>
      </c>
      <c r="D6784" s="326" t="s">
        <v>20898</v>
      </c>
      <c r="E6784" s="326" t="s">
        <v>8081</v>
      </c>
      <c r="F6784" s="326" t="s">
        <v>801</v>
      </c>
      <c r="G6784" s="326" t="s">
        <v>896</v>
      </c>
      <c r="H6784" s="326" t="s">
        <v>6249</v>
      </c>
      <c r="I6784" s="327">
        <v>0</v>
      </c>
      <c r="J6784" s="327">
        <v>0</v>
      </c>
      <c r="K6784" s="327">
        <v>0</v>
      </c>
      <c r="L6784" s="327">
        <v>0</v>
      </c>
      <c r="M6784" s="327">
        <v>0</v>
      </c>
      <c r="N6784" s="326" t="s">
        <v>7279</v>
      </c>
    </row>
    <row r="6785" spans="2:14" ht="15" hidden="1" x14ac:dyDescent="0.25">
      <c r="B6785" s="324" t="s">
        <v>21038</v>
      </c>
      <c r="C6785" s="324" t="s">
        <v>1268</v>
      </c>
      <c r="D6785" s="324" t="s">
        <v>20898</v>
      </c>
      <c r="E6785" s="324" t="s">
        <v>22140</v>
      </c>
      <c r="F6785" s="324" t="s">
        <v>2327</v>
      </c>
      <c r="G6785" s="324" t="s">
        <v>896</v>
      </c>
      <c r="H6785" s="324" t="s">
        <v>6249</v>
      </c>
      <c r="I6785" s="325">
        <v>0</v>
      </c>
      <c r="J6785" s="325">
        <v>0</v>
      </c>
      <c r="K6785" s="325">
        <v>0</v>
      </c>
      <c r="L6785" s="325">
        <v>0</v>
      </c>
      <c r="M6785" s="325">
        <v>0</v>
      </c>
      <c r="N6785" s="324" t="s">
        <v>7279</v>
      </c>
    </row>
    <row r="6786" spans="2:14" ht="15" hidden="1" x14ac:dyDescent="0.25">
      <c r="B6786" s="326" t="s">
        <v>21039</v>
      </c>
      <c r="C6786" s="326" t="s">
        <v>1268</v>
      </c>
      <c r="D6786" s="326" t="s">
        <v>20898</v>
      </c>
      <c r="E6786" s="326" t="s">
        <v>8088</v>
      </c>
      <c r="F6786" s="326" t="s">
        <v>801</v>
      </c>
      <c r="G6786" s="326" t="s">
        <v>896</v>
      </c>
      <c r="H6786" s="326" t="s">
        <v>6249</v>
      </c>
      <c r="I6786" s="327">
        <v>0</v>
      </c>
      <c r="J6786" s="327">
        <v>0</v>
      </c>
      <c r="K6786" s="327">
        <v>0</v>
      </c>
      <c r="L6786" s="327">
        <v>0</v>
      </c>
      <c r="M6786" s="327">
        <v>0</v>
      </c>
      <c r="N6786" s="326" t="s">
        <v>7279</v>
      </c>
    </row>
    <row r="6787" spans="2:14" ht="15" hidden="1" x14ac:dyDescent="0.25">
      <c r="B6787" s="324" t="s">
        <v>21040</v>
      </c>
      <c r="C6787" s="324" t="s">
        <v>1268</v>
      </c>
      <c r="D6787" s="324" t="s">
        <v>20898</v>
      </c>
      <c r="E6787" s="324" t="s">
        <v>9227</v>
      </c>
      <c r="F6787" s="324" t="s">
        <v>801</v>
      </c>
      <c r="G6787" s="324" t="s">
        <v>896</v>
      </c>
      <c r="H6787" s="324" t="s">
        <v>6249</v>
      </c>
      <c r="I6787" s="325">
        <v>0</v>
      </c>
      <c r="J6787" s="325">
        <v>0</v>
      </c>
      <c r="K6787" s="325">
        <v>0</v>
      </c>
      <c r="L6787" s="325">
        <v>0</v>
      </c>
      <c r="M6787" s="325">
        <v>0</v>
      </c>
      <c r="N6787" s="324" t="s">
        <v>7279</v>
      </c>
    </row>
    <row r="6788" spans="2:14" ht="15" hidden="1" x14ac:dyDescent="0.25">
      <c r="B6788" s="326" t="s">
        <v>21041</v>
      </c>
      <c r="C6788" s="326" t="s">
        <v>1268</v>
      </c>
      <c r="D6788" s="326" t="s">
        <v>20898</v>
      </c>
      <c r="E6788" s="326" t="s">
        <v>9230</v>
      </c>
      <c r="F6788" s="326" t="s">
        <v>801</v>
      </c>
      <c r="G6788" s="326" t="s">
        <v>896</v>
      </c>
      <c r="H6788" s="326" t="s">
        <v>6249</v>
      </c>
      <c r="I6788" s="327">
        <v>0</v>
      </c>
      <c r="J6788" s="327">
        <v>0</v>
      </c>
      <c r="K6788" s="327">
        <v>0</v>
      </c>
      <c r="L6788" s="327">
        <v>0</v>
      </c>
      <c r="M6788" s="327">
        <v>0</v>
      </c>
      <c r="N6788" s="326" t="s">
        <v>7279</v>
      </c>
    </row>
    <row r="6789" spans="2:14" ht="15" hidden="1" x14ac:dyDescent="0.25">
      <c r="B6789" s="324" t="s">
        <v>21042</v>
      </c>
      <c r="C6789" s="324" t="s">
        <v>1268</v>
      </c>
      <c r="D6789" s="324" t="s">
        <v>20898</v>
      </c>
      <c r="E6789" s="324" t="s">
        <v>9237</v>
      </c>
      <c r="F6789" s="324" t="s">
        <v>2327</v>
      </c>
      <c r="G6789" s="324" t="s">
        <v>896</v>
      </c>
      <c r="H6789" s="324" t="s">
        <v>6249</v>
      </c>
      <c r="I6789" s="325">
        <v>0</v>
      </c>
      <c r="J6789" s="325">
        <v>0</v>
      </c>
      <c r="K6789" s="325">
        <v>0</v>
      </c>
      <c r="L6789" s="325">
        <v>0</v>
      </c>
      <c r="M6789" s="325">
        <v>0</v>
      </c>
      <c r="N6789" s="324" t="s">
        <v>7279</v>
      </c>
    </row>
    <row r="6790" spans="2:14" ht="15" hidden="1" x14ac:dyDescent="0.25">
      <c r="B6790" s="326" t="s">
        <v>21043</v>
      </c>
      <c r="C6790" s="326" t="s">
        <v>1268</v>
      </c>
      <c r="D6790" s="326" t="s">
        <v>20898</v>
      </c>
      <c r="E6790" s="326" t="s">
        <v>9252</v>
      </c>
      <c r="F6790" s="326" t="s">
        <v>801</v>
      </c>
      <c r="G6790" s="326" t="s">
        <v>896</v>
      </c>
      <c r="H6790" s="326" t="s">
        <v>6249</v>
      </c>
      <c r="I6790" s="327">
        <v>0</v>
      </c>
      <c r="J6790" s="327">
        <v>0</v>
      </c>
      <c r="K6790" s="327">
        <v>0</v>
      </c>
      <c r="L6790" s="327">
        <v>0</v>
      </c>
      <c r="M6790" s="327">
        <v>0</v>
      </c>
      <c r="N6790" s="326" t="s">
        <v>7279</v>
      </c>
    </row>
    <row r="6791" spans="2:14" ht="15" hidden="1" x14ac:dyDescent="0.25">
      <c r="B6791" s="324" t="s">
        <v>21044</v>
      </c>
      <c r="C6791" s="324" t="s">
        <v>1268</v>
      </c>
      <c r="D6791" s="324" t="s">
        <v>20898</v>
      </c>
      <c r="E6791" s="324" t="s">
        <v>9256</v>
      </c>
      <c r="F6791" s="324" t="s">
        <v>801</v>
      </c>
      <c r="G6791" s="324" t="s">
        <v>896</v>
      </c>
      <c r="H6791" s="324" t="s">
        <v>6249</v>
      </c>
      <c r="I6791" s="325">
        <v>0</v>
      </c>
      <c r="J6791" s="325">
        <v>0</v>
      </c>
      <c r="K6791" s="325">
        <v>0</v>
      </c>
      <c r="L6791" s="325">
        <v>0</v>
      </c>
      <c r="M6791" s="325">
        <v>0</v>
      </c>
      <c r="N6791" s="324" t="s">
        <v>7279</v>
      </c>
    </row>
    <row r="6792" spans="2:14" ht="15" hidden="1" x14ac:dyDescent="0.25">
      <c r="B6792" s="326" t="s">
        <v>21045</v>
      </c>
      <c r="C6792" s="326" t="s">
        <v>1268</v>
      </c>
      <c r="D6792" s="326" t="s">
        <v>20898</v>
      </c>
      <c r="E6792" s="326" t="s">
        <v>21046</v>
      </c>
      <c r="F6792" s="326" t="s">
        <v>801</v>
      </c>
      <c r="G6792" s="326" t="s">
        <v>896</v>
      </c>
      <c r="H6792" s="326" t="s">
        <v>6249</v>
      </c>
      <c r="I6792" s="327">
        <v>0</v>
      </c>
      <c r="J6792" s="327">
        <v>0</v>
      </c>
      <c r="K6792" s="327">
        <v>0</v>
      </c>
      <c r="L6792" s="327">
        <v>0</v>
      </c>
      <c r="M6792" s="327">
        <v>0</v>
      </c>
      <c r="N6792" s="326" t="s">
        <v>7279</v>
      </c>
    </row>
    <row r="6793" spans="2:14" ht="15" hidden="1" x14ac:dyDescent="0.25">
      <c r="B6793" s="324" t="s">
        <v>21047</v>
      </c>
      <c r="C6793" s="324" t="s">
        <v>1268</v>
      </c>
      <c r="D6793" s="324" t="s">
        <v>20898</v>
      </c>
      <c r="E6793" s="324" t="s">
        <v>21048</v>
      </c>
      <c r="F6793" s="324" t="s">
        <v>801</v>
      </c>
      <c r="G6793" s="324" t="s">
        <v>896</v>
      </c>
      <c r="H6793" s="324" t="s">
        <v>6249</v>
      </c>
      <c r="I6793" s="325">
        <v>0</v>
      </c>
      <c r="J6793" s="325">
        <v>0</v>
      </c>
      <c r="K6793" s="325">
        <v>0</v>
      </c>
      <c r="L6793" s="325">
        <v>0</v>
      </c>
      <c r="M6793" s="325">
        <v>0</v>
      </c>
      <c r="N6793" s="324" t="s">
        <v>7279</v>
      </c>
    </row>
    <row r="6794" spans="2:14" ht="15" hidden="1" x14ac:dyDescent="0.25">
      <c r="B6794" s="326" t="s">
        <v>21049</v>
      </c>
      <c r="C6794" s="326" t="s">
        <v>1268</v>
      </c>
      <c r="D6794" s="326" t="s">
        <v>20898</v>
      </c>
      <c r="E6794" s="326" t="s">
        <v>12964</v>
      </c>
      <c r="F6794" s="326" t="s">
        <v>801</v>
      </c>
      <c r="G6794" s="326" t="s">
        <v>896</v>
      </c>
      <c r="H6794" s="326" t="s">
        <v>6249</v>
      </c>
      <c r="I6794" s="327">
        <v>0</v>
      </c>
      <c r="J6794" s="327">
        <v>0</v>
      </c>
      <c r="K6794" s="327">
        <v>0</v>
      </c>
      <c r="L6794" s="327">
        <v>0</v>
      </c>
      <c r="M6794" s="327">
        <v>0</v>
      </c>
      <c r="N6794" s="326" t="s">
        <v>7279</v>
      </c>
    </row>
    <row r="6795" spans="2:14" ht="15" hidden="1" x14ac:dyDescent="0.25">
      <c r="B6795" s="324" t="s">
        <v>21050</v>
      </c>
      <c r="C6795" s="324" t="s">
        <v>1268</v>
      </c>
      <c r="D6795" s="324" t="s">
        <v>20898</v>
      </c>
      <c r="E6795" s="324" t="s">
        <v>22141</v>
      </c>
      <c r="F6795" s="324" t="s">
        <v>801</v>
      </c>
      <c r="G6795" s="324" t="s">
        <v>896</v>
      </c>
      <c r="H6795" s="324" t="s">
        <v>6249</v>
      </c>
      <c r="I6795" s="325">
        <v>0</v>
      </c>
      <c r="J6795" s="325">
        <v>0</v>
      </c>
      <c r="K6795" s="325">
        <v>0</v>
      </c>
      <c r="L6795" s="325">
        <v>0</v>
      </c>
      <c r="M6795" s="325">
        <v>0</v>
      </c>
      <c r="N6795" s="324" t="s">
        <v>7279</v>
      </c>
    </row>
    <row r="6796" spans="2:14" ht="15" hidden="1" x14ac:dyDescent="0.25">
      <c r="B6796" s="326" t="s">
        <v>21051</v>
      </c>
      <c r="C6796" s="326" t="s">
        <v>1268</v>
      </c>
      <c r="D6796" s="326" t="s">
        <v>20898</v>
      </c>
      <c r="E6796" s="326" t="s">
        <v>9295</v>
      </c>
      <c r="F6796" s="326" t="s">
        <v>2327</v>
      </c>
      <c r="G6796" s="326" t="s">
        <v>896</v>
      </c>
      <c r="H6796" s="326" t="s">
        <v>6249</v>
      </c>
      <c r="I6796" s="327">
        <v>0</v>
      </c>
      <c r="J6796" s="327">
        <v>0</v>
      </c>
      <c r="K6796" s="327">
        <v>0</v>
      </c>
      <c r="L6796" s="327">
        <v>0</v>
      </c>
      <c r="M6796" s="327">
        <v>0</v>
      </c>
      <c r="N6796" s="326" t="s">
        <v>7279</v>
      </c>
    </row>
    <row r="6797" spans="2:14" ht="15" hidden="1" x14ac:dyDescent="0.25">
      <c r="B6797" s="324" t="s">
        <v>21052</v>
      </c>
      <c r="C6797" s="324" t="s">
        <v>1268</v>
      </c>
      <c r="D6797" s="324" t="s">
        <v>20898</v>
      </c>
      <c r="E6797" s="324" t="s">
        <v>8141</v>
      </c>
      <c r="F6797" s="324" t="s">
        <v>2327</v>
      </c>
      <c r="G6797" s="324" t="s">
        <v>896</v>
      </c>
      <c r="H6797" s="324" t="s">
        <v>6249</v>
      </c>
      <c r="I6797" s="325">
        <v>0</v>
      </c>
      <c r="J6797" s="325">
        <v>0</v>
      </c>
      <c r="K6797" s="325">
        <v>0</v>
      </c>
      <c r="L6797" s="325">
        <v>0</v>
      </c>
      <c r="M6797" s="325">
        <v>0</v>
      </c>
      <c r="N6797" s="324" t="s">
        <v>7279</v>
      </c>
    </row>
    <row r="6798" spans="2:14" ht="15" hidden="1" x14ac:dyDescent="0.25">
      <c r="B6798" s="326" t="s">
        <v>21053</v>
      </c>
      <c r="C6798" s="326" t="s">
        <v>1268</v>
      </c>
      <c r="D6798" s="326" t="s">
        <v>20898</v>
      </c>
      <c r="E6798" s="326" t="s">
        <v>9299</v>
      </c>
      <c r="F6798" s="326" t="s">
        <v>801</v>
      </c>
      <c r="G6798" s="326" t="s">
        <v>896</v>
      </c>
      <c r="H6798" s="326" t="s">
        <v>6249</v>
      </c>
      <c r="I6798" s="327">
        <v>0</v>
      </c>
      <c r="J6798" s="327">
        <v>0</v>
      </c>
      <c r="K6798" s="327">
        <v>0</v>
      </c>
      <c r="L6798" s="327">
        <v>0</v>
      </c>
      <c r="M6798" s="327">
        <v>0</v>
      </c>
      <c r="N6798" s="326" t="s">
        <v>7279</v>
      </c>
    </row>
    <row r="6799" spans="2:14" ht="15" hidden="1" x14ac:dyDescent="0.25">
      <c r="B6799" s="324" t="s">
        <v>21054</v>
      </c>
      <c r="C6799" s="324" t="s">
        <v>1268</v>
      </c>
      <c r="D6799" s="324" t="s">
        <v>20898</v>
      </c>
      <c r="E6799" s="324" t="s">
        <v>9311</v>
      </c>
      <c r="F6799" s="324" t="s">
        <v>1226</v>
      </c>
      <c r="G6799" s="324" t="s">
        <v>896</v>
      </c>
      <c r="H6799" s="324" t="s">
        <v>6249</v>
      </c>
      <c r="I6799" s="325">
        <v>0</v>
      </c>
      <c r="J6799" s="325">
        <v>0</v>
      </c>
      <c r="K6799" s="325">
        <v>0</v>
      </c>
      <c r="L6799" s="325">
        <v>0</v>
      </c>
      <c r="M6799" s="325">
        <v>0</v>
      </c>
      <c r="N6799" s="324" t="s">
        <v>7279</v>
      </c>
    </row>
    <row r="6800" spans="2:14" ht="15" hidden="1" x14ac:dyDescent="0.25">
      <c r="B6800" s="326" t="s">
        <v>21055</v>
      </c>
      <c r="C6800" s="326" t="s">
        <v>1268</v>
      </c>
      <c r="D6800" s="326" t="s">
        <v>20898</v>
      </c>
      <c r="E6800" s="326" t="s">
        <v>8326</v>
      </c>
      <c r="F6800" s="326" t="s">
        <v>2327</v>
      </c>
      <c r="G6800" s="326" t="s">
        <v>896</v>
      </c>
      <c r="H6800" s="326" t="s">
        <v>6249</v>
      </c>
      <c r="I6800" s="327">
        <v>0</v>
      </c>
      <c r="J6800" s="327">
        <v>0</v>
      </c>
      <c r="K6800" s="327">
        <v>0</v>
      </c>
      <c r="L6800" s="327">
        <v>0</v>
      </c>
      <c r="M6800" s="327">
        <v>0</v>
      </c>
      <c r="N6800" s="326" t="s">
        <v>7279</v>
      </c>
    </row>
    <row r="6801" spans="2:14" ht="15" hidden="1" x14ac:dyDescent="0.25">
      <c r="B6801" s="324" t="s">
        <v>21056</v>
      </c>
      <c r="C6801" s="324" t="s">
        <v>1268</v>
      </c>
      <c r="D6801" s="324" t="s">
        <v>20898</v>
      </c>
      <c r="E6801" s="324" t="s">
        <v>11497</v>
      </c>
      <c r="F6801" s="324" t="s">
        <v>801</v>
      </c>
      <c r="G6801" s="324" t="s">
        <v>896</v>
      </c>
      <c r="H6801" s="324" t="s">
        <v>6249</v>
      </c>
      <c r="I6801" s="325">
        <v>0</v>
      </c>
      <c r="J6801" s="325">
        <v>0</v>
      </c>
      <c r="K6801" s="325">
        <v>0</v>
      </c>
      <c r="L6801" s="325">
        <v>0</v>
      </c>
      <c r="M6801" s="325">
        <v>0</v>
      </c>
      <c r="N6801" s="324" t="s">
        <v>7279</v>
      </c>
    </row>
    <row r="6802" spans="2:14" ht="15" hidden="1" x14ac:dyDescent="0.25">
      <c r="B6802" s="326" t="s">
        <v>21057</v>
      </c>
      <c r="C6802" s="326" t="s">
        <v>1268</v>
      </c>
      <c r="D6802" s="326" t="s">
        <v>20898</v>
      </c>
      <c r="E6802" s="326" t="s">
        <v>13526</v>
      </c>
      <c r="F6802" s="326" t="s">
        <v>801</v>
      </c>
      <c r="G6802" s="326" t="s">
        <v>896</v>
      </c>
      <c r="H6802" s="326" t="s">
        <v>6249</v>
      </c>
      <c r="I6802" s="327">
        <v>0</v>
      </c>
      <c r="J6802" s="327">
        <v>0</v>
      </c>
      <c r="K6802" s="327">
        <v>0</v>
      </c>
      <c r="L6802" s="327">
        <v>0</v>
      </c>
      <c r="M6802" s="327">
        <v>0</v>
      </c>
      <c r="N6802" s="326" t="s">
        <v>7279</v>
      </c>
    </row>
    <row r="6803" spans="2:14" ht="15" hidden="1" x14ac:dyDescent="0.25">
      <c r="B6803" s="324" t="s">
        <v>21058</v>
      </c>
      <c r="C6803" s="324" t="s">
        <v>1268</v>
      </c>
      <c r="D6803" s="324" t="s">
        <v>20898</v>
      </c>
      <c r="E6803" s="324" t="s">
        <v>8327</v>
      </c>
      <c r="F6803" s="324" t="s">
        <v>801</v>
      </c>
      <c r="G6803" s="324" t="s">
        <v>896</v>
      </c>
      <c r="H6803" s="324" t="s">
        <v>6249</v>
      </c>
      <c r="I6803" s="325">
        <v>0</v>
      </c>
      <c r="J6803" s="325">
        <v>0</v>
      </c>
      <c r="K6803" s="325">
        <v>0</v>
      </c>
      <c r="L6803" s="325">
        <v>0</v>
      </c>
      <c r="M6803" s="325">
        <v>0</v>
      </c>
      <c r="N6803" s="324" t="s">
        <v>7279</v>
      </c>
    </row>
    <row r="6804" spans="2:14" ht="15" hidden="1" x14ac:dyDescent="0.25">
      <c r="B6804" s="326" t="s">
        <v>21059</v>
      </c>
      <c r="C6804" s="326" t="s">
        <v>1268</v>
      </c>
      <c r="D6804" s="326" t="s">
        <v>20898</v>
      </c>
      <c r="E6804" s="326" t="s">
        <v>8328</v>
      </c>
      <c r="F6804" s="326" t="s">
        <v>801</v>
      </c>
      <c r="G6804" s="326" t="s">
        <v>896</v>
      </c>
      <c r="H6804" s="326" t="s">
        <v>6249</v>
      </c>
      <c r="I6804" s="327">
        <v>0</v>
      </c>
      <c r="J6804" s="327">
        <v>0</v>
      </c>
      <c r="K6804" s="327">
        <v>0</v>
      </c>
      <c r="L6804" s="327">
        <v>0</v>
      </c>
      <c r="M6804" s="327">
        <v>0</v>
      </c>
      <c r="N6804" s="326" t="s">
        <v>7279</v>
      </c>
    </row>
    <row r="6805" spans="2:14" ht="15" hidden="1" x14ac:dyDescent="0.25">
      <c r="B6805" s="324" t="s">
        <v>21060</v>
      </c>
      <c r="C6805" s="324" t="s">
        <v>1268</v>
      </c>
      <c r="D6805" s="324" t="s">
        <v>20898</v>
      </c>
      <c r="E6805" s="324" t="s">
        <v>8329</v>
      </c>
      <c r="F6805" s="324" t="s">
        <v>801</v>
      </c>
      <c r="G6805" s="324" t="s">
        <v>896</v>
      </c>
      <c r="H6805" s="324" t="s">
        <v>6249</v>
      </c>
      <c r="I6805" s="325">
        <v>0</v>
      </c>
      <c r="J6805" s="325">
        <v>0</v>
      </c>
      <c r="K6805" s="325">
        <v>0</v>
      </c>
      <c r="L6805" s="325">
        <v>0</v>
      </c>
      <c r="M6805" s="325">
        <v>0</v>
      </c>
      <c r="N6805" s="324" t="s">
        <v>7279</v>
      </c>
    </row>
    <row r="6806" spans="2:14" ht="15" hidden="1" x14ac:dyDescent="0.25">
      <c r="B6806" s="326" t="s">
        <v>21061</v>
      </c>
      <c r="C6806" s="326" t="s">
        <v>1268</v>
      </c>
      <c r="D6806" s="326" t="s">
        <v>20898</v>
      </c>
      <c r="E6806" s="326" t="s">
        <v>8330</v>
      </c>
      <c r="F6806" s="326" t="s">
        <v>801</v>
      </c>
      <c r="G6806" s="326" t="s">
        <v>896</v>
      </c>
      <c r="H6806" s="326" t="s">
        <v>6249</v>
      </c>
      <c r="I6806" s="327">
        <v>0</v>
      </c>
      <c r="J6806" s="327">
        <v>0</v>
      </c>
      <c r="K6806" s="327">
        <v>0</v>
      </c>
      <c r="L6806" s="327">
        <v>0</v>
      </c>
      <c r="M6806" s="327">
        <v>0</v>
      </c>
      <c r="N6806" s="326" t="s">
        <v>7279</v>
      </c>
    </row>
    <row r="6807" spans="2:14" ht="15" hidden="1" x14ac:dyDescent="0.25">
      <c r="B6807" s="324" t="s">
        <v>21062</v>
      </c>
      <c r="C6807" s="324" t="s">
        <v>1268</v>
      </c>
      <c r="D6807" s="324" t="s">
        <v>20898</v>
      </c>
      <c r="E6807" s="324" t="s">
        <v>11525</v>
      </c>
      <c r="F6807" s="324" t="s">
        <v>2444</v>
      </c>
      <c r="G6807" s="324" t="s">
        <v>896</v>
      </c>
      <c r="H6807" s="324" t="s">
        <v>6249</v>
      </c>
      <c r="I6807" s="325">
        <v>0</v>
      </c>
      <c r="J6807" s="325">
        <v>0</v>
      </c>
      <c r="K6807" s="325">
        <v>0</v>
      </c>
      <c r="L6807" s="325">
        <v>0</v>
      </c>
      <c r="M6807" s="325">
        <v>0</v>
      </c>
      <c r="N6807" s="324" t="s">
        <v>7279</v>
      </c>
    </row>
    <row r="6808" spans="2:14" ht="15" hidden="1" x14ac:dyDescent="0.25">
      <c r="B6808" s="326" t="s">
        <v>21063</v>
      </c>
      <c r="C6808" s="326" t="s">
        <v>1268</v>
      </c>
      <c r="D6808" s="326" t="s">
        <v>20898</v>
      </c>
      <c r="E6808" s="326" t="s">
        <v>11526</v>
      </c>
      <c r="F6808" s="326" t="s">
        <v>2444</v>
      </c>
      <c r="G6808" s="326" t="s">
        <v>896</v>
      </c>
      <c r="H6808" s="326" t="s">
        <v>6249</v>
      </c>
      <c r="I6808" s="327">
        <v>0</v>
      </c>
      <c r="J6808" s="327">
        <v>0</v>
      </c>
      <c r="K6808" s="327">
        <v>0</v>
      </c>
      <c r="L6808" s="327">
        <v>0</v>
      </c>
      <c r="M6808" s="327">
        <v>0</v>
      </c>
      <c r="N6808" s="326" t="s">
        <v>7279</v>
      </c>
    </row>
    <row r="6809" spans="2:14" ht="15" hidden="1" x14ac:dyDescent="0.25">
      <c r="B6809" s="324" t="s">
        <v>21064</v>
      </c>
      <c r="C6809" s="324" t="s">
        <v>1268</v>
      </c>
      <c r="D6809" s="324" t="s">
        <v>20898</v>
      </c>
      <c r="E6809" s="324" t="s">
        <v>11527</v>
      </c>
      <c r="F6809" s="324" t="s">
        <v>2444</v>
      </c>
      <c r="G6809" s="324" t="s">
        <v>896</v>
      </c>
      <c r="H6809" s="324" t="s">
        <v>6249</v>
      </c>
      <c r="I6809" s="325">
        <v>0</v>
      </c>
      <c r="J6809" s="325">
        <v>0</v>
      </c>
      <c r="K6809" s="325">
        <v>0</v>
      </c>
      <c r="L6809" s="325">
        <v>0</v>
      </c>
      <c r="M6809" s="325">
        <v>0</v>
      </c>
      <c r="N6809" s="324" t="s">
        <v>7279</v>
      </c>
    </row>
    <row r="6810" spans="2:14" ht="15" hidden="1" x14ac:dyDescent="0.25">
      <c r="B6810" s="326" t="s">
        <v>21065</v>
      </c>
      <c r="C6810" s="326" t="s">
        <v>1268</v>
      </c>
      <c r="D6810" s="326" t="s">
        <v>20898</v>
      </c>
      <c r="E6810" s="326" t="s">
        <v>13528</v>
      </c>
      <c r="F6810" s="326" t="s">
        <v>2327</v>
      </c>
      <c r="G6810" s="326" t="s">
        <v>896</v>
      </c>
      <c r="H6810" s="326" t="s">
        <v>6249</v>
      </c>
      <c r="I6810" s="327">
        <v>0</v>
      </c>
      <c r="J6810" s="327">
        <v>0</v>
      </c>
      <c r="K6810" s="327">
        <v>0</v>
      </c>
      <c r="L6810" s="327">
        <v>0</v>
      </c>
      <c r="M6810" s="327">
        <v>0</v>
      </c>
      <c r="N6810" s="326" t="s">
        <v>7279</v>
      </c>
    </row>
    <row r="6811" spans="2:14" ht="15" hidden="1" x14ac:dyDescent="0.25">
      <c r="B6811" s="324" t="s">
        <v>21066</v>
      </c>
      <c r="C6811" s="324" t="s">
        <v>1268</v>
      </c>
      <c r="D6811" s="324" t="s">
        <v>20898</v>
      </c>
      <c r="E6811" s="324" t="s">
        <v>9930</v>
      </c>
      <c r="F6811" s="324" t="s">
        <v>801</v>
      </c>
      <c r="G6811" s="324" t="s">
        <v>896</v>
      </c>
      <c r="H6811" s="324" t="s">
        <v>6249</v>
      </c>
      <c r="I6811" s="325">
        <v>0</v>
      </c>
      <c r="J6811" s="325">
        <v>0</v>
      </c>
      <c r="K6811" s="325">
        <v>0</v>
      </c>
      <c r="L6811" s="325">
        <v>0</v>
      </c>
      <c r="M6811" s="325">
        <v>0</v>
      </c>
      <c r="N6811" s="324" t="s">
        <v>7279</v>
      </c>
    </row>
    <row r="6812" spans="2:14" ht="15" hidden="1" x14ac:dyDescent="0.25">
      <c r="B6812" s="326" t="s">
        <v>21067</v>
      </c>
      <c r="C6812" s="326" t="s">
        <v>1268</v>
      </c>
      <c r="D6812" s="326" t="s">
        <v>20898</v>
      </c>
      <c r="E6812" s="326" t="s">
        <v>2348</v>
      </c>
      <c r="F6812" s="326" t="s">
        <v>801</v>
      </c>
      <c r="G6812" s="326" t="s">
        <v>896</v>
      </c>
      <c r="H6812" s="326" t="s">
        <v>6249</v>
      </c>
      <c r="I6812" s="327">
        <v>0</v>
      </c>
      <c r="J6812" s="327">
        <v>0</v>
      </c>
      <c r="K6812" s="327">
        <v>0</v>
      </c>
      <c r="L6812" s="327">
        <v>0</v>
      </c>
      <c r="M6812" s="327">
        <v>0</v>
      </c>
      <c r="N6812" s="326" t="s">
        <v>7279</v>
      </c>
    </row>
    <row r="6813" spans="2:14" ht="15" hidden="1" x14ac:dyDescent="0.25">
      <c r="B6813" s="324" t="s">
        <v>21068</v>
      </c>
      <c r="C6813" s="324" t="s">
        <v>1268</v>
      </c>
      <c r="D6813" s="324" t="s">
        <v>20898</v>
      </c>
      <c r="E6813" s="324" t="s">
        <v>9555</v>
      </c>
      <c r="F6813" s="324" t="s">
        <v>801</v>
      </c>
      <c r="G6813" s="324" t="s">
        <v>896</v>
      </c>
      <c r="H6813" s="324" t="s">
        <v>6249</v>
      </c>
      <c r="I6813" s="325">
        <v>0</v>
      </c>
      <c r="J6813" s="325">
        <v>0</v>
      </c>
      <c r="K6813" s="325">
        <v>0</v>
      </c>
      <c r="L6813" s="325">
        <v>0</v>
      </c>
      <c r="M6813" s="325">
        <v>0</v>
      </c>
      <c r="N6813" s="324" t="s">
        <v>7279</v>
      </c>
    </row>
    <row r="6814" spans="2:14" ht="15" hidden="1" x14ac:dyDescent="0.25">
      <c r="B6814" s="326" t="s">
        <v>22142</v>
      </c>
      <c r="C6814" s="326" t="s">
        <v>1268</v>
      </c>
      <c r="D6814" s="326" t="s">
        <v>20898</v>
      </c>
      <c r="E6814" s="326" t="s">
        <v>6583</v>
      </c>
      <c r="F6814" s="326" t="s">
        <v>801</v>
      </c>
      <c r="G6814" s="326" t="s">
        <v>896</v>
      </c>
      <c r="H6814" s="326" t="s">
        <v>6249</v>
      </c>
      <c r="I6814" s="327">
        <v>0</v>
      </c>
      <c r="J6814" s="327">
        <v>0</v>
      </c>
      <c r="K6814" s="327">
        <v>0</v>
      </c>
      <c r="L6814" s="327">
        <v>0</v>
      </c>
      <c r="M6814" s="327">
        <v>0</v>
      </c>
      <c r="N6814" s="326" t="s">
        <v>7279</v>
      </c>
    </row>
    <row r="6815" spans="2:14" ht="15" hidden="1" x14ac:dyDescent="0.25">
      <c r="B6815" s="324" t="s">
        <v>21069</v>
      </c>
      <c r="C6815" s="324" t="s">
        <v>1268</v>
      </c>
      <c r="D6815" s="324" t="s">
        <v>20898</v>
      </c>
      <c r="E6815" s="324" t="s">
        <v>9931</v>
      </c>
      <c r="F6815" s="324" t="s">
        <v>2333</v>
      </c>
      <c r="G6815" s="324" t="s">
        <v>896</v>
      </c>
      <c r="H6815" s="324" t="s">
        <v>6249</v>
      </c>
      <c r="I6815" s="325">
        <v>0</v>
      </c>
      <c r="J6815" s="325">
        <v>0</v>
      </c>
      <c r="K6815" s="325">
        <v>0</v>
      </c>
      <c r="L6815" s="325">
        <v>0</v>
      </c>
      <c r="M6815" s="325">
        <v>0</v>
      </c>
      <c r="N6815" s="324" t="s">
        <v>7279</v>
      </c>
    </row>
    <row r="6816" spans="2:14" ht="15" hidden="1" x14ac:dyDescent="0.25">
      <c r="B6816" s="326" t="s">
        <v>21070</v>
      </c>
      <c r="C6816" s="326" t="s">
        <v>1268</v>
      </c>
      <c r="D6816" s="326" t="s">
        <v>20898</v>
      </c>
      <c r="E6816" s="326" t="s">
        <v>9489</v>
      </c>
      <c r="F6816" s="326" t="s">
        <v>2706</v>
      </c>
      <c r="G6816" s="326" t="s">
        <v>896</v>
      </c>
      <c r="H6816" s="326" t="s">
        <v>6249</v>
      </c>
      <c r="I6816" s="327">
        <v>0</v>
      </c>
      <c r="J6816" s="327">
        <v>0</v>
      </c>
      <c r="K6816" s="327">
        <v>0</v>
      </c>
      <c r="L6816" s="327">
        <v>0</v>
      </c>
      <c r="M6816" s="327">
        <v>0</v>
      </c>
      <c r="N6816" s="326" t="s">
        <v>7279</v>
      </c>
    </row>
    <row r="6817" spans="2:14" ht="15" hidden="1" x14ac:dyDescent="0.25">
      <c r="B6817" s="324" t="s">
        <v>21071</v>
      </c>
      <c r="C6817" s="324" t="s">
        <v>1268</v>
      </c>
      <c r="D6817" s="324" t="s">
        <v>20898</v>
      </c>
      <c r="E6817" s="324" t="s">
        <v>11630</v>
      </c>
      <c r="F6817" s="324" t="s">
        <v>801</v>
      </c>
      <c r="G6817" s="324" t="s">
        <v>896</v>
      </c>
      <c r="H6817" s="324" t="s">
        <v>6249</v>
      </c>
      <c r="I6817" s="325">
        <v>0</v>
      </c>
      <c r="J6817" s="325">
        <v>0</v>
      </c>
      <c r="K6817" s="325">
        <v>0</v>
      </c>
      <c r="L6817" s="325">
        <v>0</v>
      </c>
      <c r="M6817" s="325">
        <v>0</v>
      </c>
      <c r="N6817" s="324" t="s">
        <v>7279</v>
      </c>
    </row>
    <row r="6818" spans="2:14" ht="15" hidden="1" x14ac:dyDescent="0.25">
      <c r="B6818" s="326" t="s">
        <v>21072</v>
      </c>
      <c r="C6818" s="326" t="s">
        <v>1268</v>
      </c>
      <c r="D6818" s="326" t="s">
        <v>20898</v>
      </c>
      <c r="E6818" s="326" t="s">
        <v>8341</v>
      </c>
      <c r="F6818" s="326" t="s">
        <v>2327</v>
      </c>
      <c r="G6818" s="326" t="s">
        <v>896</v>
      </c>
      <c r="H6818" s="326" t="s">
        <v>6249</v>
      </c>
      <c r="I6818" s="327">
        <v>0</v>
      </c>
      <c r="J6818" s="327">
        <v>0</v>
      </c>
      <c r="K6818" s="327">
        <v>0</v>
      </c>
      <c r="L6818" s="327">
        <v>0</v>
      </c>
      <c r="M6818" s="327">
        <v>0</v>
      </c>
      <c r="N6818" s="326" t="s">
        <v>7279</v>
      </c>
    </row>
    <row r="6819" spans="2:14" ht="15" hidden="1" x14ac:dyDescent="0.25">
      <c r="B6819" s="324" t="s">
        <v>21073</v>
      </c>
      <c r="C6819" s="324" t="s">
        <v>1268</v>
      </c>
      <c r="D6819" s="324" t="s">
        <v>20898</v>
      </c>
      <c r="E6819" s="324" t="s">
        <v>8342</v>
      </c>
      <c r="F6819" s="324" t="s">
        <v>2327</v>
      </c>
      <c r="G6819" s="324" t="s">
        <v>896</v>
      </c>
      <c r="H6819" s="324" t="s">
        <v>6249</v>
      </c>
      <c r="I6819" s="325">
        <v>0</v>
      </c>
      <c r="J6819" s="325">
        <v>0</v>
      </c>
      <c r="K6819" s="325">
        <v>0</v>
      </c>
      <c r="L6819" s="325">
        <v>0</v>
      </c>
      <c r="M6819" s="325">
        <v>0</v>
      </c>
      <c r="N6819" s="324" t="s">
        <v>7279</v>
      </c>
    </row>
    <row r="6820" spans="2:14" ht="15" hidden="1" x14ac:dyDescent="0.25">
      <c r="B6820" s="326" t="s">
        <v>21074</v>
      </c>
      <c r="C6820" s="326" t="s">
        <v>1268</v>
      </c>
      <c r="D6820" s="326" t="s">
        <v>20898</v>
      </c>
      <c r="E6820" s="326" t="s">
        <v>8343</v>
      </c>
      <c r="F6820" s="326" t="s">
        <v>2327</v>
      </c>
      <c r="G6820" s="326" t="s">
        <v>896</v>
      </c>
      <c r="H6820" s="326" t="s">
        <v>6249</v>
      </c>
      <c r="I6820" s="327">
        <v>0</v>
      </c>
      <c r="J6820" s="327">
        <v>0</v>
      </c>
      <c r="K6820" s="327">
        <v>0</v>
      </c>
      <c r="L6820" s="327">
        <v>0</v>
      </c>
      <c r="M6820" s="327">
        <v>0</v>
      </c>
      <c r="N6820" s="326" t="s">
        <v>7279</v>
      </c>
    </row>
    <row r="6821" spans="2:14" ht="15" hidden="1" x14ac:dyDescent="0.25">
      <c r="B6821" s="324" t="s">
        <v>21075</v>
      </c>
      <c r="C6821" s="324" t="s">
        <v>1268</v>
      </c>
      <c r="D6821" s="324" t="s">
        <v>20898</v>
      </c>
      <c r="E6821" s="324" t="s">
        <v>22143</v>
      </c>
      <c r="F6821" s="324" t="s">
        <v>2327</v>
      </c>
      <c r="G6821" s="324" t="s">
        <v>896</v>
      </c>
      <c r="H6821" s="324" t="s">
        <v>6249</v>
      </c>
      <c r="I6821" s="325">
        <v>0</v>
      </c>
      <c r="J6821" s="325">
        <v>0</v>
      </c>
      <c r="K6821" s="325">
        <v>0</v>
      </c>
      <c r="L6821" s="325">
        <v>0</v>
      </c>
      <c r="M6821" s="325">
        <v>0</v>
      </c>
      <c r="N6821" s="324" t="s">
        <v>7279</v>
      </c>
    </row>
    <row r="6822" spans="2:14" ht="15" hidden="1" x14ac:dyDescent="0.25">
      <c r="B6822" s="326" t="s">
        <v>21076</v>
      </c>
      <c r="C6822" s="326" t="s">
        <v>1268</v>
      </c>
      <c r="D6822" s="326" t="s">
        <v>20898</v>
      </c>
      <c r="E6822" s="326" t="s">
        <v>9377</v>
      </c>
      <c r="F6822" s="326" t="s">
        <v>801</v>
      </c>
      <c r="G6822" s="326" t="s">
        <v>896</v>
      </c>
      <c r="H6822" s="326" t="s">
        <v>6249</v>
      </c>
      <c r="I6822" s="327">
        <v>0</v>
      </c>
      <c r="J6822" s="327">
        <v>0</v>
      </c>
      <c r="K6822" s="327">
        <v>0</v>
      </c>
      <c r="L6822" s="327">
        <v>0</v>
      </c>
      <c r="M6822" s="327">
        <v>0</v>
      </c>
      <c r="N6822" s="326" t="s">
        <v>7279</v>
      </c>
    </row>
    <row r="6823" spans="2:14" ht="15" hidden="1" x14ac:dyDescent="0.25">
      <c r="B6823" s="324" t="s">
        <v>21077</v>
      </c>
      <c r="C6823" s="324" t="s">
        <v>1268</v>
      </c>
      <c r="D6823" s="324" t="s">
        <v>20898</v>
      </c>
      <c r="E6823" s="324" t="s">
        <v>22144</v>
      </c>
      <c r="F6823" s="324" t="s">
        <v>811</v>
      </c>
      <c r="G6823" s="324" t="s">
        <v>896</v>
      </c>
      <c r="H6823" s="324" t="s">
        <v>6249</v>
      </c>
      <c r="I6823" s="325">
        <v>0</v>
      </c>
      <c r="J6823" s="325">
        <v>0</v>
      </c>
      <c r="K6823" s="325">
        <v>0</v>
      </c>
      <c r="L6823" s="325">
        <v>0</v>
      </c>
      <c r="M6823" s="325">
        <v>0</v>
      </c>
      <c r="N6823" s="324" t="s">
        <v>7279</v>
      </c>
    </row>
    <row r="6824" spans="2:14" ht="15" hidden="1" x14ac:dyDescent="0.25">
      <c r="B6824" s="326" t="s">
        <v>21078</v>
      </c>
      <c r="C6824" s="326" t="s">
        <v>1268</v>
      </c>
      <c r="D6824" s="326" t="s">
        <v>20898</v>
      </c>
      <c r="E6824" s="326" t="s">
        <v>12965</v>
      </c>
      <c r="F6824" s="326" t="s">
        <v>2327</v>
      </c>
      <c r="G6824" s="326" t="s">
        <v>896</v>
      </c>
      <c r="H6824" s="326" t="s">
        <v>6249</v>
      </c>
      <c r="I6824" s="327">
        <v>0</v>
      </c>
      <c r="J6824" s="327">
        <v>0</v>
      </c>
      <c r="K6824" s="327">
        <v>0</v>
      </c>
      <c r="L6824" s="327">
        <v>0</v>
      </c>
      <c r="M6824" s="327">
        <v>0</v>
      </c>
      <c r="N6824" s="326" t="s">
        <v>7279</v>
      </c>
    </row>
    <row r="6825" spans="2:14" ht="15" hidden="1" x14ac:dyDescent="0.25">
      <c r="B6825" s="324" t="s">
        <v>21079</v>
      </c>
      <c r="C6825" s="324" t="s">
        <v>1268</v>
      </c>
      <c r="D6825" s="324" t="s">
        <v>20898</v>
      </c>
      <c r="E6825" s="324" t="s">
        <v>9379</v>
      </c>
      <c r="F6825" s="324" t="s">
        <v>2443</v>
      </c>
      <c r="G6825" s="324" t="s">
        <v>896</v>
      </c>
      <c r="H6825" s="324" t="s">
        <v>6249</v>
      </c>
      <c r="I6825" s="325">
        <v>0</v>
      </c>
      <c r="J6825" s="325">
        <v>0</v>
      </c>
      <c r="K6825" s="325">
        <v>0</v>
      </c>
      <c r="L6825" s="325">
        <v>0</v>
      </c>
      <c r="M6825" s="325">
        <v>0</v>
      </c>
      <c r="N6825" s="324" t="s">
        <v>7279</v>
      </c>
    </row>
    <row r="6826" spans="2:14" ht="15" hidden="1" x14ac:dyDescent="0.25">
      <c r="B6826" s="326" t="s">
        <v>21080</v>
      </c>
      <c r="C6826" s="326" t="s">
        <v>1268</v>
      </c>
      <c r="D6826" s="326" t="s">
        <v>20898</v>
      </c>
      <c r="E6826" s="326" t="s">
        <v>9380</v>
      </c>
      <c r="F6826" s="326" t="s">
        <v>2443</v>
      </c>
      <c r="G6826" s="326" t="s">
        <v>896</v>
      </c>
      <c r="H6826" s="326" t="s">
        <v>6249</v>
      </c>
      <c r="I6826" s="327">
        <v>0</v>
      </c>
      <c r="J6826" s="327">
        <v>0</v>
      </c>
      <c r="K6826" s="327">
        <v>0</v>
      </c>
      <c r="L6826" s="327">
        <v>0</v>
      </c>
      <c r="M6826" s="327">
        <v>0</v>
      </c>
      <c r="N6826" s="326" t="s">
        <v>7279</v>
      </c>
    </row>
    <row r="6827" spans="2:14" ht="15" hidden="1" x14ac:dyDescent="0.25">
      <c r="B6827" s="324" t="s">
        <v>21081</v>
      </c>
      <c r="C6827" s="324" t="s">
        <v>1268</v>
      </c>
      <c r="D6827" s="324" t="s">
        <v>20898</v>
      </c>
      <c r="E6827" s="324" t="s">
        <v>9411</v>
      </c>
      <c r="F6827" s="324" t="s">
        <v>801</v>
      </c>
      <c r="G6827" s="324" t="s">
        <v>896</v>
      </c>
      <c r="H6827" s="324" t="s">
        <v>6249</v>
      </c>
      <c r="I6827" s="325">
        <v>0</v>
      </c>
      <c r="J6827" s="325">
        <v>0</v>
      </c>
      <c r="K6827" s="325">
        <v>0</v>
      </c>
      <c r="L6827" s="325">
        <v>0</v>
      </c>
      <c r="M6827" s="325">
        <v>0</v>
      </c>
      <c r="N6827" s="324" t="s">
        <v>7279</v>
      </c>
    </row>
    <row r="6828" spans="2:14" ht="15" hidden="1" x14ac:dyDescent="0.25">
      <c r="B6828" s="326" t="s">
        <v>21082</v>
      </c>
      <c r="C6828" s="326" t="s">
        <v>1268</v>
      </c>
      <c r="D6828" s="326" t="s">
        <v>20898</v>
      </c>
      <c r="E6828" s="326" t="s">
        <v>11691</v>
      </c>
      <c r="F6828" s="326" t="s">
        <v>2327</v>
      </c>
      <c r="G6828" s="326" t="s">
        <v>896</v>
      </c>
      <c r="H6828" s="326" t="s">
        <v>6249</v>
      </c>
      <c r="I6828" s="327">
        <v>0</v>
      </c>
      <c r="J6828" s="327">
        <v>0</v>
      </c>
      <c r="K6828" s="327">
        <v>0</v>
      </c>
      <c r="L6828" s="327">
        <v>0</v>
      </c>
      <c r="M6828" s="327">
        <v>0</v>
      </c>
      <c r="N6828" s="326" t="s">
        <v>7279</v>
      </c>
    </row>
    <row r="6829" spans="2:14" ht="15" hidden="1" x14ac:dyDescent="0.25">
      <c r="B6829" s="324" t="s">
        <v>21083</v>
      </c>
      <c r="C6829" s="324" t="s">
        <v>1268</v>
      </c>
      <c r="D6829" s="324" t="s">
        <v>20898</v>
      </c>
      <c r="E6829" s="324" t="s">
        <v>11698</v>
      </c>
      <c r="F6829" s="324" t="s">
        <v>801</v>
      </c>
      <c r="G6829" s="324" t="s">
        <v>896</v>
      </c>
      <c r="H6829" s="324" t="s">
        <v>6249</v>
      </c>
      <c r="I6829" s="325">
        <v>0</v>
      </c>
      <c r="J6829" s="325">
        <v>0</v>
      </c>
      <c r="K6829" s="325">
        <v>0</v>
      </c>
      <c r="L6829" s="325">
        <v>0</v>
      </c>
      <c r="M6829" s="325">
        <v>0</v>
      </c>
      <c r="N6829" s="324" t="s">
        <v>7279</v>
      </c>
    </row>
    <row r="6830" spans="2:14" ht="15" hidden="1" x14ac:dyDescent="0.25">
      <c r="B6830" s="326" t="s">
        <v>21084</v>
      </c>
      <c r="C6830" s="326" t="s">
        <v>1268</v>
      </c>
      <c r="D6830" s="326" t="s">
        <v>20898</v>
      </c>
      <c r="E6830" s="326" t="s">
        <v>11722</v>
      </c>
      <c r="F6830" s="326" t="s">
        <v>801</v>
      </c>
      <c r="G6830" s="326" t="s">
        <v>896</v>
      </c>
      <c r="H6830" s="326" t="s">
        <v>6249</v>
      </c>
      <c r="I6830" s="327">
        <v>0</v>
      </c>
      <c r="J6830" s="327">
        <v>0</v>
      </c>
      <c r="K6830" s="327">
        <v>0</v>
      </c>
      <c r="L6830" s="327">
        <v>0</v>
      </c>
      <c r="M6830" s="327">
        <v>0</v>
      </c>
      <c r="N6830" s="326" t="s">
        <v>7279</v>
      </c>
    </row>
    <row r="6831" spans="2:14" ht="15" hidden="1" x14ac:dyDescent="0.25">
      <c r="B6831" s="324" t="s">
        <v>21085</v>
      </c>
      <c r="C6831" s="324" t="s">
        <v>1268</v>
      </c>
      <c r="D6831" s="324" t="s">
        <v>20898</v>
      </c>
      <c r="E6831" s="324" t="s">
        <v>9932</v>
      </c>
      <c r="F6831" s="324" t="s">
        <v>801</v>
      </c>
      <c r="G6831" s="324" t="s">
        <v>896</v>
      </c>
      <c r="H6831" s="324" t="s">
        <v>6249</v>
      </c>
      <c r="I6831" s="325">
        <v>0</v>
      </c>
      <c r="J6831" s="325">
        <v>0</v>
      </c>
      <c r="K6831" s="325">
        <v>0</v>
      </c>
      <c r="L6831" s="325">
        <v>0</v>
      </c>
      <c r="M6831" s="325">
        <v>0</v>
      </c>
      <c r="N6831" s="324" t="s">
        <v>7279</v>
      </c>
    </row>
    <row r="6832" spans="2:14" ht="15" hidden="1" x14ac:dyDescent="0.25">
      <c r="B6832" s="326" t="s">
        <v>21086</v>
      </c>
      <c r="C6832" s="326" t="s">
        <v>1268</v>
      </c>
      <c r="D6832" s="326" t="s">
        <v>20898</v>
      </c>
      <c r="E6832" s="326" t="s">
        <v>9490</v>
      </c>
      <c r="F6832" s="326" t="s">
        <v>801</v>
      </c>
      <c r="G6832" s="326" t="s">
        <v>896</v>
      </c>
      <c r="H6832" s="326" t="s">
        <v>6249</v>
      </c>
      <c r="I6832" s="327">
        <v>0</v>
      </c>
      <c r="J6832" s="327">
        <v>0</v>
      </c>
      <c r="K6832" s="327">
        <v>0</v>
      </c>
      <c r="L6832" s="327">
        <v>0</v>
      </c>
      <c r="M6832" s="327">
        <v>0</v>
      </c>
      <c r="N6832" s="326" t="s">
        <v>7279</v>
      </c>
    </row>
    <row r="6833" spans="2:14" ht="15" hidden="1" x14ac:dyDescent="0.25">
      <c r="B6833" s="324" t="s">
        <v>21087</v>
      </c>
      <c r="C6833" s="324" t="s">
        <v>1268</v>
      </c>
      <c r="D6833" s="324" t="s">
        <v>20898</v>
      </c>
      <c r="E6833" s="324" t="s">
        <v>9491</v>
      </c>
      <c r="F6833" s="324" t="s">
        <v>801</v>
      </c>
      <c r="G6833" s="324" t="s">
        <v>896</v>
      </c>
      <c r="H6833" s="324" t="s">
        <v>6249</v>
      </c>
      <c r="I6833" s="325">
        <v>0</v>
      </c>
      <c r="J6833" s="325">
        <v>0</v>
      </c>
      <c r="K6833" s="325">
        <v>0</v>
      </c>
      <c r="L6833" s="325">
        <v>0</v>
      </c>
      <c r="M6833" s="325">
        <v>0</v>
      </c>
      <c r="N6833" s="324" t="s">
        <v>7279</v>
      </c>
    </row>
    <row r="6834" spans="2:14" ht="15" hidden="1" x14ac:dyDescent="0.25">
      <c r="B6834" s="326" t="s">
        <v>21088</v>
      </c>
      <c r="C6834" s="326" t="s">
        <v>1268</v>
      </c>
      <c r="D6834" s="326" t="s">
        <v>20898</v>
      </c>
      <c r="E6834" s="326" t="s">
        <v>9492</v>
      </c>
      <c r="F6834" s="326" t="s">
        <v>801</v>
      </c>
      <c r="G6834" s="326" t="s">
        <v>896</v>
      </c>
      <c r="H6834" s="326" t="s">
        <v>6249</v>
      </c>
      <c r="I6834" s="327">
        <v>0</v>
      </c>
      <c r="J6834" s="327">
        <v>0</v>
      </c>
      <c r="K6834" s="327">
        <v>0</v>
      </c>
      <c r="L6834" s="327">
        <v>0</v>
      </c>
      <c r="M6834" s="327">
        <v>0</v>
      </c>
      <c r="N6834" s="326" t="s">
        <v>7279</v>
      </c>
    </row>
    <row r="6835" spans="2:14" ht="15" hidden="1" x14ac:dyDescent="0.25">
      <c r="B6835" s="324" t="s">
        <v>21089</v>
      </c>
      <c r="C6835" s="324" t="s">
        <v>1268</v>
      </c>
      <c r="D6835" s="324" t="s">
        <v>20898</v>
      </c>
      <c r="E6835" s="324" t="s">
        <v>9493</v>
      </c>
      <c r="F6835" s="324" t="s">
        <v>801</v>
      </c>
      <c r="G6835" s="324" t="s">
        <v>896</v>
      </c>
      <c r="H6835" s="324" t="s">
        <v>6249</v>
      </c>
      <c r="I6835" s="325">
        <v>0</v>
      </c>
      <c r="J6835" s="325">
        <v>0</v>
      </c>
      <c r="K6835" s="325">
        <v>0</v>
      </c>
      <c r="L6835" s="325">
        <v>0</v>
      </c>
      <c r="M6835" s="325">
        <v>0</v>
      </c>
      <c r="N6835" s="324" t="s">
        <v>7279</v>
      </c>
    </row>
    <row r="6836" spans="2:14" ht="15" hidden="1" x14ac:dyDescent="0.25">
      <c r="B6836" s="326" t="s">
        <v>21090</v>
      </c>
      <c r="C6836" s="326" t="s">
        <v>1268</v>
      </c>
      <c r="D6836" s="326" t="s">
        <v>20898</v>
      </c>
      <c r="E6836" s="326" t="s">
        <v>11784</v>
      </c>
      <c r="F6836" s="326" t="s">
        <v>2318</v>
      </c>
      <c r="G6836" s="326" t="s">
        <v>896</v>
      </c>
      <c r="H6836" s="326" t="s">
        <v>6249</v>
      </c>
      <c r="I6836" s="327">
        <v>0</v>
      </c>
      <c r="J6836" s="327">
        <v>0</v>
      </c>
      <c r="K6836" s="327">
        <v>0</v>
      </c>
      <c r="L6836" s="327">
        <v>0</v>
      </c>
      <c r="M6836" s="327">
        <v>0</v>
      </c>
      <c r="N6836" s="326" t="s">
        <v>7279</v>
      </c>
    </row>
    <row r="6837" spans="2:14" ht="15" hidden="1" x14ac:dyDescent="0.25">
      <c r="B6837" s="324" t="s">
        <v>21091</v>
      </c>
      <c r="C6837" s="324" t="s">
        <v>1268</v>
      </c>
      <c r="D6837" s="324" t="s">
        <v>20898</v>
      </c>
      <c r="E6837" s="324" t="s">
        <v>9494</v>
      </c>
      <c r="F6837" s="324" t="s">
        <v>801</v>
      </c>
      <c r="G6837" s="324" t="s">
        <v>896</v>
      </c>
      <c r="H6837" s="324" t="s">
        <v>6249</v>
      </c>
      <c r="I6837" s="325">
        <v>0</v>
      </c>
      <c r="J6837" s="325">
        <v>0</v>
      </c>
      <c r="K6837" s="325">
        <v>0</v>
      </c>
      <c r="L6837" s="325">
        <v>0</v>
      </c>
      <c r="M6837" s="325">
        <v>0</v>
      </c>
      <c r="N6837" s="324" t="s">
        <v>7279</v>
      </c>
    </row>
    <row r="6838" spans="2:14" ht="15" hidden="1" x14ac:dyDescent="0.25">
      <c r="B6838" s="326" t="s">
        <v>21092</v>
      </c>
      <c r="C6838" s="326" t="s">
        <v>1268</v>
      </c>
      <c r="D6838" s="326" t="s">
        <v>20898</v>
      </c>
      <c r="E6838" s="326" t="s">
        <v>9752</v>
      </c>
      <c r="F6838" s="326" t="s">
        <v>801</v>
      </c>
      <c r="G6838" s="326" t="s">
        <v>896</v>
      </c>
      <c r="H6838" s="326" t="s">
        <v>6249</v>
      </c>
      <c r="I6838" s="327">
        <v>0</v>
      </c>
      <c r="J6838" s="327">
        <v>0</v>
      </c>
      <c r="K6838" s="327">
        <v>0</v>
      </c>
      <c r="L6838" s="327">
        <v>0</v>
      </c>
      <c r="M6838" s="327">
        <v>0</v>
      </c>
      <c r="N6838" s="326" t="s">
        <v>7279</v>
      </c>
    </row>
    <row r="6839" spans="2:14" ht="15" hidden="1" x14ac:dyDescent="0.25">
      <c r="B6839" s="324" t="s">
        <v>21093</v>
      </c>
      <c r="C6839" s="324" t="s">
        <v>1268</v>
      </c>
      <c r="D6839" s="324" t="s">
        <v>20898</v>
      </c>
      <c r="E6839" s="324" t="s">
        <v>9495</v>
      </c>
      <c r="F6839" s="324" t="s">
        <v>801</v>
      </c>
      <c r="G6839" s="324" t="s">
        <v>896</v>
      </c>
      <c r="H6839" s="324" t="s">
        <v>6249</v>
      </c>
      <c r="I6839" s="325">
        <v>0</v>
      </c>
      <c r="J6839" s="325">
        <v>0</v>
      </c>
      <c r="K6839" s="325">
        <v>0</v>
      </c>
      <c r="L6839" s="325">
        <v>0</v>
      </c>
      <c r="M6839" s="325">
        <v>0</v>
      </c>
      <c r="N6839" s="324" t="s">
        <v>7279</v>
      </c>
    </row>
    <row r="6840" spans="2:14" ht="15" hidden="1" x14ac:dyDescent="0.25">
      <c r="B6840" s="326" t="s">
        <v>21094</v>
      </c>
      <c r="C6840" s="326" t="s">
        <v>1268</v>
      </c>
      <c r="D6840" s="326" t="s">
        <v>20898</v>
      </c>
      <c r="E6840" s="326" t="s">
        <v>9496</v>
      </c>
      <c r="F6840" s="326" t="s">
        <v>801</v>
      </c>
      <c r="G6840" s="326" t="s">
        <v>896</v>
      </c>
      <c r="H6840" s="326" t="s">
        <v>6249</v>
      </c>
      <c r="I6840" s="327">
        <v>0</v>
      </c>
      <c r="J6840" s="327">
        <v>0</v>
      </c>
      <c r="K6840" s="327">
        <v>0</v>
      </c>
      <c r="L6840" s="327">
        <v>0</v>
      </c>
      <c r="M6840" s="327">
        <v>0</v>
      </c>
      <c r="N6840" s="326" t="s">
        <v>7279</v>
      </c>
    </row>
    <row r="6841" spans="2:14" ht="15" hidden="1" x14ac:dyDescent="0.25">
      <c r="B6841" s="324" t="s">
        <v>21095</v>
      </c>
      <c r="C6841" s="324" t="s">
        <v>1268</v>
      </c>
      <c r="D6841" s="324" t="s">
        <v>20898</v>
      </c>
      <c r="E6841" s="324" t="s">
        <v>9497</v>
      </c>
      <c r="F6841" s="324" t="s">
        <v>801</v>
      </c>
      <c r="G6841" s="324" t="s">
        <v>896</v>
      </c>
      <c r="H6841" s="324" t="s">
        <v>6249</v>
      </c>
      <c r="I6841" s="325">
        <v>0</v>
      </c>
      <c r="J6841" s="325">
        <v>0</v>
      </c>
      <c r="K6841" s="325">
        <v>0</v>
      </c>
      <c r="L6841" s="325">
        <v>0</v>
      </c>
      <c r="M6841" s="325">
        <v>0</v>
      </c>
      <c r="N6841" s="324" t="s">
        <v>7279</v>
      </c>
    </row>
    <row r="6842" spans="2:14" ht="15" hidden="1" x14ac:dyDescent="0.25">
      <c r="B6842" s="326" t="s">
        <v>21096</v>
      </c>
      <c r="C6842" s="326" t="s">
        <v>1268</v>
      </c>
      <c r="D6842" s="326" t="s">
        <v>20898</v>
      </c>
      <c r="E6842" s="326" t="s">
        <v>9498</v>
      </c>
      <c r="F6842" s="326" t="s">
        <v>801</v>
      </c>
      <c r="G6842" s="326" t="s">
        <v>896</v>
      </c>
      <c r="H6842" s="326" t="s">
        <v>6249</v>
      </c>
      <c r="I6842" s="327">
        <v>0</v>
      </c>
      <c r="J6842" s="327">
        <v>0</v>
      </c>
      <c r="K6842" s="327">
        <v>0</v>
      </c>
      <c r="L6842" s="327">
        <v>0</v>
      </c>
      <c r="M6842" s="327">
        <v>0</v>
      </c>
      <c r="N6842" s="326" t="s">
        <v>7279</v>
      </c>
    </row>
    <row r="6843" spans="2:14" ht="15" hidden="1" x14ac:dyDescent="0.25">
      <c r="B6843" s="324" t="s">
        <v>21097</v>
      </c>
      <c r="C6843" s="324" t="s">
        <v>1268</v>
      </c>
      <c r="D6843" s="324" t="s">
        <v>20898</v>
      </c>
      <c r="E6843" s="324" t="s">
        <v>9499</v>
      </c>
      <c r="F6843" s="324" t="s">
        <v>801</v>
      </c>
      <c r="G6843" s="324" t="s">
        <v>896</v>
      </c>
      <c r="H6843" s="324" t="s">
        <v>6249</v>
      </c>
      <c r="I6843" s="325">
        <v>0</v>
      </c>
      <c r="J6843" s="325">
        <v>0</v>
      </c>
      <c r="K6843" s="325">
        <v>0</v>
      </c>
      <c r="L6843" s="325">
        <v>0</v>
      </c>
      <c r="M6843" s="325">
        <v>0</v>
      </c>
      <c r="N6843" s="324" t="s">
        <v>7279</v>
      </c>
    </row>
    <row r="6844" spans="2:14" ht="15" hidden="1" x14ac:dyDescent="0.25">
      <c r="B6844" s="326" t="s">
        <v>21098</v>
      </c>
      <c r="C6844" s="326" t="s">
        <v>1268</v>
      </c>
      <c r="D6844" s="326" t="s">
        <v>20898</v>
      </c>
      <c r="E6844" s="326" t="s">
        <v>9500</v>
      </c>
      <c r="F6844" s="326" t="s">
        <v>801</v>
      </c>
      <c r="G6844" s="326" t="s">
        <v>896</v>
      </c>
      <c r="H6844" s="326" t="s">
        <v>6249</v>
      </c>
      <c r="I6844" s="327">
        <v>0</v>
      </c>
      <c r="J6844" s="327">
        <v>0</v>
      </c>
      <c r="K6844" s="327">
        <v>0</v>
      </c>
      <c r="L6844" s="327">
        <v>0</v>
      </c>
      <c r="M6844" s="327">
        <v>0</v>
      </c>
      <c r="N6844" s="326" t="s">
        <v>7279</v>
      </c>
    </row>
    <row r="6845" spans="2:14" ht="15" hidden="1" x14ac:dyDescent="0.25">
      <c r="B6845" s="324" t="s">
        <v>21099</v>
      </c>
      <c r="C6845" s="324" t="s">
        <v>1268</v>
      </c>
      <c r="D6845" s="324" t="s">
        <v>20898</v>
      </c>
      <c r="E6845" s="324" t="s">
        <v>9501</v>
      </c>
      <c r="F6845" s="324" t="s">
        <v>801</v>
      </c>
      <c r="G6845" s="324" t="s">
        <v>896</v>
      </c>
      <c r="H6845" s="324" t="s">
        <v>6249</v>
      </c>
      <c r="I6845" s="325">
        <v>0</v>
      </c>
      <c r="J6845" s="325">
        <v>0</v>
      </c>
      <c r="K6845" s="325">
        <v>0</v>
      </c>
      <c r="L6845" s="325">
        <v>0</v>
      </c>
      <c r="M6845" s="325">
        <v>0</v>
      </c>
      <c r="N6845" s="324" t="s">
        <v>7279</v>
      </c>
    </row>
    <row r="6846" spans="2:14" ht="15" hidden="1" x14ac:dyDescent="0.25">
      <c r="B6846" s="326" t="s">
        <v>21100</v>
      </c>
      <c r="C6846" s="326" t="s">
        <v>1268</v>
      </c>
      <c r="D6846" s="326" t="s">
        <v>20898</v>
      </c>
      <c r="E6846" s="326" t="s">
        <v>9502</v>
      </c>
      <c r="F6846" s="326" t="s">
        <v>801</v>
      </c>
      <c r="G6846" s="326" t="s">
        <v>896</v>
      </c>
      <c r="H6846" s="326" t="s">
        <v>6249</v>
      </c>
      <c r="I6846" s="327">
        <v>0</v>
      </c>
      <c r="J6846" s="327">
        <v>0</v>
      </c>
      <c r="K6846" s="327">
        <v>0</v>
      </c>
      <c r="L6846" s="327">
        <v>0</v>
      </c>
      <c r="M6846" s="327">
        <v>0</v>
      </c>
      <c r="N6846" s="326" t="s">
        <v>7279</v>
      </c>
    </row>
    <row r="6847" spans="2:14" ht="15" hidden="1" x14ac:dyDescent="0.25">
      <c r="B6847" s="324" t="s">
        <v>21101</v>
      </c>
      <c r="C6847" s="324" t="s">
        <v>1268</v>
      </c>
      <c r="D6847" s="324" t="s">
        <v>20898</v>
      </c>
      <c r="E6847" s="324" t="s">
        <v>9503</v>
      </c>
      <c r="F6847" s="324" t="s">
        <v>801</v>
      </c>
      <c r="G6847" s="324" t="s">
        <v>896</v>
      </c>
      <c r="H6847" s="324" t="s">
        <v>6249</v>
      </c>
      <c r="I6847" s="325">
        <v>0</v>
      </c>
      <c r="J6847" s="325">
        <v>0</v>
      </c>
      <c r="K6847" s="325">
        <v>0</v>
      </c>
      <c r="L6847" s="325">
        <v>0</v>
      </c>
      <c r="M6847" s="325">
        <v>0</v>
      </c>
      <c r="N6847" s="324" t="s">
        <v>7279</v>
      </c>
    </row>
    <row r="6848" spans="2:14" ht="15" hidden="1" x14ac:dyDescent="0.25">
      <c r="B6848" s="326" t="s">
        <v>21102</v>
      </c>
      <c r="C6848" s="326" t="s">
        <v>1268</v>
      </c>
      <c r="D6848" s="326" t="s">
        <v>20898</v>
      </c>
      <c r="E6848" s="326" t="s">
        <v>11890</v>
      </c>
      <c r="F6848" s="326" t="s">
        <v>801</v>
      </c>
      <c r="G6848" s="326" t="s">
        <v>896</v>
      </c>
      <c r="H6848" s="326" t="s">
        <v>6249</v>
      </c>
      <c r="I6848" s="327">
        <v>0</v>
      </c>
      <c r="J6848" s="327">
        <v>0</v>
      </c>
      <c r="K6848" s="327">
        <v>0</v>
      </c>
      <c r="L6848" s="327">
        <v>0</v>
      </c>
      <c r="M6848" s="327">
        <v>0</v>
      </c>
      <c r="N6848" s="326" t="s">
        <v>7279</v>
      </c>
    </row>
    <row r="6849" spans="2:14" ht="15" hidden="1" x14ac:dyDescent="0.25">
      <c r="B6849" s="324" t="s">
        <v>21103</v>
      </c>
      <c r="C6849" s="324" t="s">
        <v>1268</v>
      </c>
      <c r="D6849" s="324" t="s">
        <v>20898</v>
      </c>
      <c r="E6849" s="324" t="s">
        <v>11891</v>
      </c>
      <c r="F6849" s="324" t="s">
        <v>2327</v>
      </c>
      <c r="G6849" s="324" t="s">
        <v>896</v>
      </c>
      <c r="H6849" s="324" t="s">
        <v>6249</v>
      </c>
      <c r="I6849" s="325">
        <v>0</v>
      </c>
      <c r="J6849" s="325">
        <v>0</v>
      </c>
      <c r="K6849" s="325">
        <v>0</v>
      </c>
      <c r="L6849" s="325">
        <v>0</v>
      </c>
      <c r="M6849" s="325">
        <v>0</v>
      </c>
      <c r="N6849" s="324" t="s">
        <v>7279</v>
      </c>
    </row>
    <row r="6850" spans="2:14" ht="15" hidden="1" x14ac:dyDescent="0.25">
      <c r="B6850" s="326" t="s">
        <v>21104</v>
      </c>
      <c r="C6850" s="326" t="s">
        <v>1268</v>
      </c>
      <c r="D6850" s="326" t="s">
        <v>20898</v>
      </c>
      <c r="E6850" s="326" t="s">
        <v>8136</v>
      </c>
      <c r="F6850" s="326" t="s">
        <v>2333</v>
      </c>
      <c r="G6850" s="326" t="s">
        <v>896</v>
      </c>
      <c r="H6850" s="326" t="s">
        <v>6249</v>
      </c>
      <c r="I6850" s="327">
        <v>0</v>
      </c>
      <c r="J6850" s="327">
        <v>0</v>
      </c>
      <c r="K6850" s="327">
        <v>0</v>
      </c>
      <c r="L6850" s="327">
        <v>0</v>
      </c>
      <c r="M6850" s="327">
        <v>0</v>
      </c>
      <c r="N6850" s="326" t="s">
        <v>7279</v>
      </c>
    </row>
    <row r="6851" spans="2:14" ht="15" hidden="1" x14ac:dyDescent="0.25">
      <c r="B6851" s="324" t="s">
        <v>21105</v>
      </c>
      <c r="C6851" s="324" t="s">
        <v>1268</v>
      </c>
      <c r="D6851" s="324" t="s">
        <v>20898</v>
      </c>
      <c r="E6851" s="324" t="s">
        <v>11915</v>
      </c>
      <c r="F6851" s="324" t="s">
        <v>2327</v>
      </c>
      <c r="G6851" s="324" t="s">
        <v>896</v>
      </c>
      <c r="H6851" s="324" t="s">
        <v>6249</v>
      </c>
      <c r="I6851" s="325">
        <v>0</v>
      </c>
      <c r="J6851" s="325">
        <v>0</v>
      </c>
      <c r="K6851" s="325">
        <v>0</v>
      </c>
      <c r="L6851" s="325">
        <v>0</v>
      </c>
      <c r="M6851" s="325">
        <v>0</v>
      </c>
      <c r="N6851" s="324" t="s">
        <v>7279</v>
      </c>
    </row>
    <row r="6852" spans="2:14" ht="15" hidden="1" x14ac:dyDescent="0.25">
      <c r="B6852" s="326" t="s">
        <v>21106</v>
      </c>
      <c r="C6852" s="326" t="s">
        <v>1268</v>
      </c>
      <c r="D6852" s="326" t="s">
        <v>20898</v>
      </c>
      <c r="E6852" s="326" t="s">
        <v>9556</v>
      </c>
      <c r="F6852" s="326" t="s">
        <v>801</v>
      </c>
      <c r="G6852" s="326" t="s">
        <v>896</v>
      </c>
      <c r="H6852" s="326" t="s">
        <v>6249</v>
      </c>
      <c r="I6852" s="327">
        <v>0</v>
      </c>
      <c r="J6852" s="327">
        <v>0</v>
      </c>
      <c r="K6852" s="327">
        <v>0</v>
      </c>
      <c r="L6852" s="327">
        <v>0</v>
      </c>
      <c r="M6852" s="327">
        <v>0</v>
      </c>
      <c r="N6852" s="326" t="s">
        <v>7279</v>
      </c>
    </row>
    <row r="6853" spans="2:14" ht="15" hidden="1" x14ac:dyDescent="0.25">
      <c r="B6853" s="324" t="s">
        <v>21107</v>
      </c>
      <c r="C6853" s="324" t="s">
        <v>1268</v>
      </c>
      <c r="D6853" s="324" t="s">
        <v>20898</v>
      </c>
      <c r="E6853" s="324" t="s">
        <v>9557</v>
      </c>
      <c r="F6853" s="324" t="s">
        <v>1226</v>
      </c>
      <c r="G6853" s="324" t="s">
        <v>896</v>
      </c>
      <c r="H6853" s="324" t="s">
        <v>6249</v>
      </c>
      <c r="I6853" s="325">
        <v>0</v>
      </c>
      <c r="J6853" s="325">
        <v>0</v>
      </c>
      <c r="K6853" s="325">
        <v>0</v>
      </c>
      <c r="L6853" s="325">
        <v>0</v>
      </c>
      <c r="M6853" s="325">
        <v>0</v>
      </c>
      <c r="N6853" s="324" t="s">
        <v>7279</v>
      </c>
    </row>
    <row r="6854" spans="2:14" ht="15" hidden="1" x14ac:dyDescent="0.25">
      <c r="B6854" s="326" t="s">
        <v>21108</v>
      </c>
      <c r="C6854" s="326" t="s">
        <v>1268</v>
      </c>
      <c r="D6854" s="326" t="s">
        <v>20898</v>
      </c>
      <c r="E6854" s="326" t="s">
        <v>12966</v>
      </c>
      <c r="F6854" s="326" t="s">
        <v>1226</v>
      </c>
      <c r="G6854" s="326" t="s">
        <v>896</v>
      </c>
      <c r="H6854" s="326" t="s">
        <v>6249</v>
      </c>
      <c r="I6854" s="327">
        <v>0</v>
      </c>
      <c r="J6854" s="327">
        <v>0</v>
      </c>
      <c r="K6854" s="327">
        <v>0</v>
      </c>
      <c r="L6854" s="327">
        <v>0</v>
      </c>
      <c r="M6854" s="327">
        <v>0</v>
      </c>
      <c r="N6854" s="326" t="s">
        <v>7279</v>
      </c>
    </row>
    <row r="6855" spans="2:14" ht="15" hidden="1" x14ac:dyDescent="0.25">
      <c r="B6855" s="324" t="s">
        <v>21109</v>
      </c>
      <c r="C6855" s="324" t="s">
        <v>1268</v>
      </c>
      <c r="D6855" s="324" t="s">
        <v>20898</v>
      </c>
      <c r="E6855" s="324" t="s">
        <v>9558</v>
      </c>
      <c r="F6855" s="324" t="s">
        <v>801</v>
      </c>
      <c r="G6855" s="324" t="s">
        <v>896</v>
      </c>
      <c r="H6855" s="324" t="s">
        <v>6249</v>
      </c>
      <c r="I6855" s="325">
        <v>0</v>
      </c>
      <c r="J6855" s="325">
        <v>0</v>
      </c>
      <c r="K6855" s="325">
        <v>0</v>
      </c>
      <c r="L6855" s="325">
        <v>0</v>
      </c>
      <c r="M6855" s="325">
        <v>0</v>
      </c>
      <c r="N6855" s="324" t="s">
        <v>7279</v>
      </c>
    </row>
    <row r="6856" spans="2:14" ht="15" hidden="1" x14ac:dyDescent="0.25">
      <c r="B6856" s="326" t="s">
        <v>21110</v>
      </c>
      <c r="C6856" s="326" t="s">
        <v>1268</v>
      </c>
      <c r="D6856" s="326" t="s">
        <v>20898</v>
      </c>
      <c r="E6856" s="326" t="s">
        <v>9559</v>
      </c>
      <c r="F6856" s="326" t="s">
        <v>801</v>
      </c>
      <c r="G6856" s="326" t="s">
        <v>896</v>
      </c>
      <c r="H6856" s="326" t="s">
        <v>6249</v>
      </c>
      <c r="I6856" s="327">
        <v>0</v>
      </c>
      <c r="J6856" s="327">
        <v>0</v>
      </c>
      <c r="K6856" s="327">
        <v>0</v>
      </c>
      <c r="L6856" s="327">
        <v>0</v>
      </c>
      <c r="M6856" s="327">
        <v>0</v>
      </c>
      <c r="N6856" s="326" t="s">
        <v>7279</v>
      </c>
    </row>
    <row r="6857" spans="2:14" ht="15" hidden="1" x14ac:dyDescent="0.25">
      <c r="B6857" s="324" t="s">
        <v>21111</v>
      </c>
      <c r="C6857" s="324" t="s">
        <v>1268</v>
      </c>
      <c r="D6857" s="324" t="s">
        <v>20898</v>
      </c>
      <c r="E6857" s="324" t="s">
        <v>9560</v>
      </c>
      <c r="F6857" s="324" t="s">
        <v>801</v>
      </c>
      <c r="G6857" s="324" t="s">
        <v>896</v>
      </c>
      <c r="H6857" s="324" t="s">
        <v>6249</v>
      </c>
      <c r="I6857" s="325">
        <v>0</v>
      </c>
      <c r="J6857" s="325">
        <v>0</v>
      </c>
      <c r="K6857" s="325">
        <v>0</v>
      </c>
      <c r="L6857" s="325">
        <v>0</v>
      </c>
      <c r="M6857" s="325">
        <v>0</v>
      </c>
      <c r="N6857" s="324" t="s">
        <v>7279</v>
      </c>
    </row>
    <row r="6858" spans="2:14" ht="15" hidden="1" x14ac:dyDescent="0.25">
      <c r="B6858" s="326" t="s">
        <v>21112</v>
      </c>
      <c r="C6858" s="326" t="s">
        <v>1268</v>
      </c>
      <c r="D6858" s="326" t="s">
        <v>20898</v>
      </c>
      <c r="E6858" s="326" t="s">
        <v>9561</v>
      </c>
      <c r="F6858" s="326" t="s">
        <v>801</v>
      </c>
      <c r="G6858" s="326" t="s">
        <v>896</v>
      </c>
      <c r="H6858" s="326" t="s">
        <v>6249</v>
      </c>
      <c r="I6858" s="327">
        <v>0</v>
      </c>
      <c r="J6858" s="327">
        <v>0</v>
      </c>
      <c r="K6858" s="327">
        <v>0</v>
      </c>
      <c r="L6858" s="327">
        <v>0</v>
      </c>
      <c r="M6858" s="327">
        <v>0</v>
      </c>
      <c r="N6858" s="326" t="s">
        <v>7279</v>
      </c>
    </row>
    <row r="6859" spans="2:14" ht="15" hidden="1" x14ac:dyDescent="0.25">
      <c r="B6859" s="324" t="s">
        <v>21113</v>
      </c>
      <c r="C6859" s="324" t="s">
        <v>1268</v>
      </c>
      <c r="D6859" s="324" t="s">
        <v>20898</v>
      </c>
      <c r="E6859" s="324" t="s">
        <v>9562</v>
      </c>
      <c r="F6859" s="324" t="s">
        <v>801</v>
      </c>
      <c r="G6859" s="324" t="s">
        <v>896</v>
      </c>
      <c r="H6859" s="324" t="s">
        <v>6249</v>
      </c>
      <c r="I6859" s="325">
        <v>0</v>
      </c>
      <c r="J6859" s="325">
        <v>0</v>
      </c>
      <c r="K6859" s="325">
        <v>0</v>
      </c>
      <c r="L6859" s="325">
        <v>0</v>
      </c>
      <c r="M6859" s="325">
        <v>0</v>
      </c>
      <c r="N6859" s="324" t="s">
        <v>7279</v>
      </c>
    </row>
    <row r="6860" spans="2:14" ht="15" hidden="1" x14ac:dyDescent="0.25">
      <c r="B6860" s="326" t="s">
        <v>21114</v>
      </c>
      <c r="C6860" s="326" t="s">
        <v>1268</v>
      </c>
      <c r="D6860" s="326" t="s">
        <v>20898</v>
      </c>
      <c r="E6860" s="326" t="s">
        <v>9563</v>
      </c>
      <c r="F6860" s="326" t="s">
        <v>801</v>
      </c>
      <c r="G6860" s="326" t="s">
        <v>896</v>
      </c>
      <c r="H6860" s="326" t="s">
        <v>6249</v>
      </c>
      <c r="I6860" s="327">
        <v>0</v>
      </c>
      <c r="J6860" s="327">
        <v>0</v>
      </c>
      <c r="K6860" s="327">
        <v>0</v>
      </c>
      <c r="L6860" s="327">
        <v>0</v>
      </c>
      <c r="M6860" s="327">
        <v>0</v>
      </c>
      <c r="N6860" s="326" t="s">
        <v>7279</v>
      </c>
    </row>
    <row r="6861" spans="2:14" ht="15" hidden="1" x14ac:dyDescent="0.25">
      <c r="B6861" s="324" t="s">
        <v>21115</v>
      </c>
      <c r="C6861" s="324" t="s">
        <v>1268</v>
      </c>
      <c r="D6861" s="324" t="s">
        <v>20898</v>
      </c>
      <c r="E6861" s="324" t="s">
        <v>9564</v>
      </c>
      <c r="F6861" s="324" t="s">
        <v>801</v>
      </c>
      <c r="G6861" s="324" t="s">
        <v>896</v>
      </c>
      <c r="H6861" s="324" t="s">
        <v>6249</v>
      </c>
      <c r="I6861" s="325">
        <v>0</v>
      </c>
      <c r="J6861" s="325">
        <v>0</v>
      </c>
      <c r="K6861" s="325">
        <v>0</v>
      </c>
      <c r="L6861" s="325">
        <v>0</v>
      </c>
      <c r="M6861" s="325">
        <v>0</v>
      </c>
      <c r="N6861" s="324" t="s">
        <v>7279</v>
      </c>
    </row>
    <row r="6862" spans="2:14" ht="15" hidden="1" x14ac:dyDescent="0.25">
      <c r="B6862" s="326" t="s">
        <v>21116</v>
      </c>
      <c r="C6862" s="326" t="s">
        <v>1268</v>
      </c>
      <c r="D6862" s="326" t="s">
        <v>20898</v>
      </c>
      <c r="E6862" s="326" t="s">
        <v>9565</v>
      </c>
      <c r="F6862" s="326" t="s">
        <v>801</v>
      </c>
      <c r="G6862" s="326" t="s">
        <v>896</v>
      </c>
      <c r="H6862" s="326" t="s">
        <v>6249</v>
      </c>
      <c r="I6862" s="327">
        <v>0</v>
      </c>
      <c r="J6862" s="327">
        <v>0</v>
      </c>
      <c r="K6862" s="327">
        <v>0</v>
      </c>
      <c r="L6862" s="327">
        <v>0</v>
      </c>
      <c r="M6862" s="327">
        <v>0</v>
      </c>
      <c r="N6862" s="326" t="s">
        <v>7279</v>
      </c>
    </row>
    <row r="6863" spans="2:14" ht="15" hidden="1" x14ac:dyDescent="0.25">
      <c r="B6863" s="324" t="s">
        <v>21117</v>
      </c>
      <c r="C6863" s="324" t="s">
        <v>1268</v>
      </c>
      <c r="D6863" s="324" t="s">
        <v>20898</v>
      </c>
      <c r="E6863" s="324" t="s">
        <v>22145</v>
      </c>
      <c r="F6863" s="324" t="s">
        <v>801</v>
      </c>
      <c r="G6863" s="324" t="s">
        <v>896</v>
      </c>
      <c r="H6863" s="324" t="s">
        <v>6249</v>
      </c>
      <c r="I6863" s="325">
        <v>0</v>
      </c>
      <c r="J6863" s="325">
        <v>0</v>
      </c>
      <c r="K6863" s="325">
        <v>0</v>
      </c>
      <c r="L6863" s="325">
        <v>0</v>
      </c>
      <c r="M6863" s="325">
        <v>0</v>
      </c>
      <c r="N6863" s="324" t="s">
        <v>7279</v>
      </c>
    </row>
    <row r="6864" spans="2:14" ht="15" hidden="1" x14ac:dyDescent="0.25">
      <c r="B6864" s="326" t="s">
        <v>21118</v>
      </c>
      <c r="C6864" s="326" t="s">
        <v>1268</v>
      </c>
      <c r="D6864" s="326" t="s">
        <v>20898</v>
      </c>
      <c r="E6864" s="326" t="s">
        <v>9567</v>
      </c>
      <c r="F6864" s="326" t="s">
        <v>801</v>
      </c>
      <c r="G6864" s="326" t="s">
        <v>896</v>
      </c>
      <c r="H6864" s="326" t="s">
        <v>6249</v>
      </c>
      <c r="I6864" s="327">
        <v>0</v>
      </c>
      <c r="J6864" s="327">
        <v>0</v>
      </c>
      <c r="K6864" s="327">
        <v>0</v>
      </c>
      <c r="L6864" s="327">
        <v>0</v>
      </c>
      <c r="M6864" s="327">
        <v>0</v>
      </c>
      <c r="N6864" s="326" t="s">
        <v>7279</v>
      </c>
    </row>
    <row r="6865" spans="2:14" ht="15" hidden="1" x14ac:dyDescent="0.25">
      <c r="B6865" s="324" t="s">
        <v>21119</v>
      </c>
      <c r="C6865" s="324" t="s">
        <v>1268</v>
      </c>
      <c r="D6865" s="324" t="s">
        <v>20898</v>
      </c>
      <c r="E6865" s="324" t="s">
        <v>9568</v>
      </c>
      <c r="F6865" s="324" t="s">
        <v>801</v>
      </c>
      <c r="G6865" s="324" t="s">
        <v>896</v>
      </c>
      <c r="H6865" s="324" t="s">
        <v>6249</v>
      </c>
      <c r="I6865" s="325">
        <v>0</v>
      </c>
      <c r="J6865" s="325">
        <v>0</v>
      </c>
      <c r="K6865" s="325">
        <v>0</v>
      </c>
      <c r="L6865" s="325">
        <v>0</v>
      </c>
      <c r="M6865" s="325">
        <v>0</v>
      </c>
      <c r="N6865" s="324" t="s">
        <v>7279</v>
      </c>
    </row>
    <row r="6866" spans="2:14" ht="15" hidden="1" x14ac:dyDescent="0.25">
      <c r="B6866" s="326" t="s">
        <v>21120</v>
      </c>
      <c r="C6866" s="326" t="s">
        <v>1268</v>
      </c>
      <c r="D6866" s="326" t="s">
        <v>20898</v>
      </c>
      <c r="E6866" s="326" t="s">
        <v>9569</v>
      </c>
      <c r="F6866" s="326" t="s">
        <v>801</v>
      </c>
      <c r="G6866" s="326" t="s">
        <v>896</v>
      </c>
      <c r="H6866" s="326" t="s">
        <v>6249</v>
      </c>
      <c r="I6866" s="327">
        <v>0</v>
      </c>
      <c r="J6866" s="327">
        <v>0</v>
      </c>
      <c r="K6866" s="327">
        <v>0</v>
      </c>
      <c r="L6866" s="327">
        <v>0</v>
      </c>
      <c r="M6866" s="327">
        <v>0</v>
      </c>
      <c r="N6866" s="326" t="s">
        <v>7279</v>
      </c>
    </row>
    <row r="6867" spans="2:14" ht="15" hidden="1" x14ac:dyDescent="0.25">
      <c r="B6867" s="324" t="s">
        <v>21121</v>
      </c>
      <c r="C6867" s="324" t="s">
        <v>1268</v>
      </c>
      <c r="D6867" s="324" t="s">
        <v>20898</v>
      </c>
      <c r="E6867" s="324" t="s">
        <v>9570</v>
      </c>
      <c r="F6867" s="324" t="s">
        <v>801</v>
      </c>
      <c r="G6867" s="324" t="s">
        <v>896</v>
      </c>
      <c r="H6867" s="324" t="s">
        <v>6249</v>
      </c>
      <c r="I6867" s="325">
        <v>0</v>
      </c>
      <c r="J6867" s="325">
        <v>0</v>
      </c>
      <c r="K6867" s="325">
        <v>0</v>
      </c>
      <c r="L6867" s="325">
        <v>0</v>
      </c>
      <c r="M6867" s="325">
        <v>0</v>
      </c>
      <c r="N6867" s="324" t="s">
        <v>7279</v>
      </c>
    </row>
    <row r="6868" spans="2:14" ht="15" hidden="1" x14ac:dyDescent="0.25">
      <c r="B6868" s="326" t="s">
        <v>21122</v>
      </c>
      <c r="C6868" s="326" t="s">
        <v>1268</v>
      </c>
      <c r="D6868" s="326" t="s">
        <v>20898</v>
      </c>
      <c r="E6868" s="326" t="s">
        <v>9571</v>
      </c>
      <c r="F6868" s="326" t="s">
        <v>801</v>
      </c>
      <c r="G6868" s="326" t="s">
        <v>896</v>
      </c>
      <c r="H6868" s="326" t="s">
        <v>6249</v>
      </c>
      <c r="I6868" s="327">
        <v>0</v>
      </c>
      <c r="J6868" s="327">
        <v>0</v>
      </c>
      <c r="K6868" s="327">
        <v>0</v>
      </c>
      <c r="L6868" s="327">
        <v>0</v>
      </c>
      <c r="M6868" s="327">
        <v>0</v>
      </c>
      <c r="N6868" s="326" t="s">
        <v>7279</v>
      </c>
    </row>
    <row r="6869" spans="2:14" ht="15" hidden="1" x14ac:dyDescent="0.25">
      <c r="B6869" s="324" t="s">
        <v>21123</v>
      </c>
      <c r="C6869" s="324" t="s">
        <v>1268</v>
      </c>
      <c r="D6869" s="324" t="s">
        <v>20898</v>
      </c>
      <c r="E6869" s="324" t="s">
        <v>9572</v>
      </c>
      <c r="F6869" s="324" t="s">
        <v>801</v>
      </c>
      <c r="G6869" s="324" t="s">
        <v>896</v>
      </c>
      <c r="H6869" s="324" t="s">
        <v>6249</v>
      </c>
      <c r="I6869" s="325">
        <v>0</v>
      </c>
      <c r="J6869" s="325">
        <v>0</v>
      </c>
      <c r="K6869" s="325">
        <v>0</v>
      </c>
      <c r="L6869" s="325">
        <v>0</v>
      </c>
      <c r="M6869" s="325">
        <v>0</v>
      </c>
      <c r="N6869" s="324" t="s">
        <v>7279</v>
      </c>
    </row>
    <row r="6870" spans="2:14" ht="15" hidden="1" x14ac:dyDescent="0.25">
      <c r="B6870" s="326" t="s">
        <v>21124</v>
      </c>
      <c r="C6870" s="326" t="s">
        <v>1268</v>
      </c>
      <c r="D6870" s="326" t="s">
        <v>20898</v>
      </c>
      <c r="E6870" s="326" t="s">
        <v>9573</v>
      </c>
      <c r="F6870" s="326" t="s">
        <v>801</v>
      </c>
      <c r="G6870" s="326" t="s">
        <v>896</v>
      </c>
      <c r="H6870" s="326" t="s">
        <v>6249</v>
      </c>
      <c r="I6870" s="327">
        <v>0</v>
      </c>
      <c r="J6870" s="327">
        <v>0</v>
      </c>
      <c r="K6870" s="327">
        <v>0</v>
      </c>
      <c r="L6870" s="327">
        <v>0</v>
      </c>
      <c r="M6870" s="327">
        <v>0</v>
      </c>
      <c r="N6870" s="326" t="s">
        <v>7279</v>
      </c>
    </row>
    <row r="6871" spans="2:14" ht="15" hidden="1" x14ac:dyDescent="0.25">
      <c r="B6871" s="324" t="s">
        <v>21125</v>
      </c>
      <c r="C6871" s="324" t="s">
        <v>1268</v>
      </c>
      <c r="D6871" s="324" t="s">
        <v>20898</v>
      </c>
      <c r="E6871" s="324" t="s">
        <v>9574</v>
      </c>
      <c r="F6871" s="324" t="s">
        <v>801</v>
      </c>
      <c r="G6871" s="324" t="s">
        <v>896</v>
      </c>
      <c r="H6871" s="324" t="s">
        <v>6249</v>
      </c>
      <c r="I6871" s="325">
        <v>0</v>
      </c>
      <c r="J6871" s="325">
        <v>0</v>
      </c>
      <c r="K6871" s="325">
        <v>0</v>
      </c>
      <c r="L6871" s="325">
        <v>0</v>
      </c>
      <c r="M6871" s="325">
        <v>0</v>
      </c>
      <c r="N6871" s="324" t="s">
        <v>7279</v>
      </c>
    </row>
    <row r="6872" spans="2:14" ht="15" hidden="1" x14ac:dyDescent="0.25">
      <c r="B6872" s="326" t="s">
        <v>21126</v>
      </c>
      <c r="C6872" s="326" t="s">
        <v>1268</v>
      </c>
      <c r="D6872" s="326" t="s">
        <v>20898</v>
      </c>
      <c r="E6872" s="326" t="s">
        <v>9753</v>
      </c>
      <c r="F6872" s="326" t="s">
        <v>801</v>
      </c>
      <c r="G6872" s="326" t="s">
        <v>896</v>
      </c>
      <c r="H6872" s="326" t="s">
        <v>6249</v>
      </c>
      <c r="I6872" s="327">
        <v>0</v>
      </c>
      <c r="J6872" s="327">
        <v>0</v>
      </c>
      <c r="K6872" s="327">
        <v>0</v>
      </c>
      <c r="L6872" s="327">
        <v>0</v>
      </c>
      <c r="M6872" s="327">
        <v>0</v>
      </c>
      <c r="N6872" s="326" t="s">
        <v>7279</v>
      </c>
    </row>
    <row r="6873" spans="2:14" ht="15" hidden="1" x14ac:dyDescent="0.25">
      <c r="B6873" s="324" t="s">
        <v>21127</v>
      </c>
      <c r="C6873" s="324" t="s">
        <v>1268</v>
      </c>
      <c r="D6873" s="324" t="s">
        <v>20898</v>
      </c>
      <c r="E6873" s="324" t="s">
        <v>9754</v>
      </c>
      <c r="F6873" s="324" t="s">
        <v>801</v>
      </c>
      <c r="G6873" s="324" t="s">
        <v>896</v>
      </c>
      <c r="H6873" s="324" t="s">
        <v>6249</v>
      </c>
      <c r="I6873" s="325">
        <v>0</v>
      </c>
      <c r="J6873" s="325">
        <v>0</v>
      </c>
      <c r="K6873" s="325">
        <v>0</v>
      </c>
      <c r="L6873" s="325">
        <v>0</v>
      </c>
      <c r="M6873" s="325">
        <v>0</v>
      </c>
      <c r="N6873" s="324" t="s">
        <v>7279</v>
      </c>
    </row>
    <row r="6874" spans="2:14" ht="15" hidden="1" x14ac:dyDescent="0.25">
      <c r="B6874" s="326" t="s">
        <v>21128</v>
      </c>
      <c r="C6874" s="326" t="s">
        <v>1268</v>
      </c>
      <c r="D6874" s="326" t="s">
        <v>20898</v>
      </c>
      <c r="E6874" s="326" t="s">
        <v>9755</v>
      </c>
      <c r="F6874" s="326" t="s">
        <v>801</v>
      </c>
      <c r="G6874" s="326" t="s">
        <v>896</v>
      </c>
      <c r="H6874" s="326" t="s">
        <v>6249</v>
      </c>
      <c r="I6874" s="327">
        <v>0</v>
      </c>
      <c r="J6874" s="327">
        <v>0</v>
      </c>
      <c r="K6874" s="327">
        <v>0</v>
      </c>
      <c r="L6874" s="327">
        <v>0</v>
      </c>
      <c r="M6874" s="327">
        <v>0</v>
      </c>
      <c r="N6874" s="326" t="s">
        <v>7279</v>
      </c>
    </row>
    <row r="6875" spans="2:14" ht="15" hidden="1" x14ac:dyDescent="0.25">
      <c r="B6875" s="324" t="s">
        <v>21129</v>
      </c>
      <c r="C6875" s="324" t="s">
        <v>1268</v>
      </c>
      <c r="D6875" s="324" t="s">
        <v>20898</v>
      </c>
      <c r="E6875" s="324" t="s">
        <v>9756</v>
      </c>
      <c r="F6875" s="324" t="s">
        <v>801</v>
      </c>
      <c r="G6875" s="324" t="s">
        <v>896</v>
      </c>
      <c r="H6875" s="324" t="s">
        <v>6249</v>
      </c>
      <c r="I6875" s="325">
        <v>0</v>
      </c>
      <c r="J6875" s="325">
        <v>0</v>
      </c>
      <c r="K6875" s="325">
        <v>0</v>
      </c>
      <c r="L6875" s="325">
        <v>0</v>
      </c>
      <c r="M6875" s="325">
        <v>0</v>
      </c>
      <c r="N6875" s="324" t="s">
        <v>7279</v>
      </c>
    </row>
    <row r="6876" spans="2:14" ht="15" hidden="1" x14ac:dyDescent="0.25">
      <c r="B6876" s="326" t="s">
        <v>21130</v>
      </c>
      <c r="C6876" s="326" t="s">
        <v>1268</v>
      </c>
      <c r="D6876" s="326" t="s">
        <v>20898</v>
      </c>
      <c r="E6876" s="326" t="s">
        <v>4331</v>
      </c>
      <c r="F6876" s="326" t="s">
        <v>1226</v>
      </c>
      <c r="G6876" s="326" t="s">
        <v>896</v>
      </c>
      <c r="H6876" s="326" t="s">
        <v>6249</v>
      </c>
      <c r="I6876" s="327">
        <v>0</v>
      </c>
      <c r="J6876" s="327">
        <v>0</v>
      </c>
      <c r="K6876" s="327">
        <v>0</v>
      </c>
      <c r="L6876" s="327">
        <v>0</v>
      </c>
      <c r="M6876" s="327">
        <v>0</v>
      </c>
      <c r="N6876" s="326" t="s">
        <v>7279</v>
      </c>
    </row>
    <row r="6877" spans="2:14" ht="15" hidden="1" x14ac:dyDescent="0.25">
      <c r="B6877" s="324" t="s">
        <v>21131</v>
      </c>
      <c r="C6877" s="324" t="s">
        <v>1268</v>
      </c>
      <c r="D6877" s="324" t="s">
        <v>20898</v>
      </c>
      <c r="E6877" s="324" t="s">
        <v>9933</v>
      </c>
      <c r="F6877" s="324" t="s">
        <v>1226</v>
      </c>
      <c r="G6877" s="324" t="s">
        <v>896</v>
      </c>
      <c r="H6877" s="324" t="s">
        <v>6249</v>
      </c>
      <c r="I6877" s="325">
        <v>0</v>
      </c>
      <c r="J6877" s="325">
        <v>0</v>
      </c>
      <c r="K6877" s="325">
        <v>0</v>
      </c>
      <c r="L6877" s="325">
        <v>0</v>
      </c>
      <c r="M6877" s="325">
        <v>0</v>
      </c>
      <c r="N6877" s="324" t="s">
        <v>7279</v>
      </c>
    </row>
    <row r="6878" spans="2:14" ht="15" hidden="1" x14ac:dyDescent="0.25">
      <c r="B6878" s="326" t="s">
        <v>21132</v>
      </c>
      <c r="C6878" s="326" t="s">
        <v>1268</v>
      </c>
      <c r="D6878" s="326" t="s">
        <v>20898</v>
      </c>
      <c r="E6878" s="326" t="s">
        <v>8675</v>
      </c>
      <c r="F6878" s="326" t="s">
        <v>2327</v>
      </c>
      <c r="G6878" s="326" t="s">
        <v>896</v>
      </c>
      <c r="H6878" s="326" t="s">
        <v>6249</v>
      </c>
      <c r="I6878" s="327">
        <v>0</v>
      </c>
      <c r="J6878" s="327">
        <v>0</v>
      </c>
      <c r="K6878" s="327">
        <v>0</v>
      </c>
      <c r="L6878" s="327">
        <v>0</v>
      </c>
      <c r="M6878" s="327">
        <v>0</v>
      </c>
      <c r="N6878" s="326" t="s">
        <v>7279</v>
      </c>
    </row>
    <row r="6879" spans="2:14" ht="15" hidden="1" x14ac:dyDescent="0.25">
      <c r="B6879" s="324" t="s">
        <v>21133</v>
      </c>
      <c r="C6879" s="324" t="s">
        <v>1268</v>
      </c>
      <c r="D6879" s="324" t="s">
        <v>20898</v>
      </c>
      <c r="E6879" s="324" t="s">
        <v>9757</v>
      </c>
      <c r="F6879" s="324" t="s">
        <v>1226</v>
      </c>
      <c r="G6879" s="324" t="s">
        <v>896</v>
      </c>
      <c r="H6879" s="324" t="s">
        <v>6249</v>
      </c>
      <c r="I6879" s="325">
        <v>0</v>
      </c>
      <c r="J6879" s="325">
        <v>0</v>
      </c>
      <c r="K6879" s="325">
        <v>0</v>
      </c>
      <c r="L6879" s="325">
        <v>0</v>
      </c>
      <c r="M6879" s="325">
        <v>0</v>
      </c>
      <c r="N6879" s="324" t="s">
        <v>7279</v>
      </c>
    </row>
    <row r="6880" spans="2:14" ht="15" hidden="1" x14ac:dyDescent="0.25">
      <c r="B6880" s="326" t="s">
        <v>21134</v>
      </c>
      <c r="C6880" s="326" t="s">
        <v>1268</v>
      </c>
      <c r="D6880" s="326" t="s">
        <v>20898</v>
      </c>
      <c r="E6880" s="326" t="s">
        <v>9758</v>
      </c>
      <c r="F6880" s="326" t="s">
        <v>801</v>
      </c>
      <c r="G6880" s="326" t="s">
        <v>896</v>
      </c>
      <c r="H6880" s="326" t="s">
        <v>6249</v>
      </c>
      <c r="I6880" s="327">
        <v>0</v>
      </c>
      <c r="J6880" s="327">
        <v>0</v>
      </c>
      <c r="K6880" s="327">
        <v>0</v>
      </c>
      <c r="L6880" s="327">
        <v>0</v>
      </c>
      <c r="M6880" s="327">
        <v>0</v>
      </c>
      <c r="N6880" s="326" t="s">
        <v>7279</v>
      </c>
    </row>
    <row r="6881" spans="2:14" ht="15" hidden="1" x14ac:dyDescent="0.25">
      <c r="B6881" s="324" t="s">
        <v>21135</v>
      </c>
      <c r="C6881" s="324" t="s">
        <v>1268</v>
      </c>
      <c r="D6881" s="324" t="s">
        <v>20898</v>
      </c>
      <c r="E6881" s="324" t="s">
        <v>9759</v>
      </c>
      <c r="F6881" s="324" t="s">
        <v>801</v>
      </c>
      <c r="G6881" s="324" t="s">
        <v>896</v>
      </c>
      <c r="H6881" s="324" t="s">
        <v>6249</v>
      </c>
      <c r="I6881" s="325">
        <v>0</v>
      </c>
      <c r="J6881" s="325">
        <v>0</v>
      </c>
      <c r="K6881" s="325">
        <v>0</v>
      </c>
      <c r="L6881" s="325">
        <v>0</v>
      </c>
      <c r="M6881" s="325">
        <v>0</v>
      </c>
      <c r="N6881" s="324" t="s">
        <v>7279</v>
      </c>
    </row>
    <row r="6882" spans="2:14" ht="15" hidden="1" x14ac:dyDescent="0.25">
      <c r="B6882" s="326" t="s">
        <v>21136</v>
      </c>
      <c r="C6882" s="326" t="s">
        <v>1268</v>
      </c>
      <c r="D6882" s="326" t="s">
        <v>20898</v>
      </c>
      <c r="E6882" s="326" t="s">
        <v>9760</v>
      </c>
      <c r="F6882" s="326" t="s">
        <v>801</v>
      </c>
      <c r="G6882" s="326" t="s">
        <v>896</v>
      </c>
      <c r="H6882" s="326" t="s">
        <v>6249</v>
      </c>
      <c r="I6882" s="327">
        <v>0</v>
      </c>
      <c r="J6882" s="327">
        <v>0</v>
      </c>
      <c r="K6882" s="327">
        <v>0</v>
      </c>
      <c r="L6882" s="327">
        <v>0</v>
      </c>
      <c r="M6882" s="327">
        <v>0</v>
      </c>
      <c r="N6882" s="326" t="s">
        <v>7279</v>
      </c>
    </row>
    <row r="6883" spans="2:14" ht="15" hidden="1" x14ac:dyDescent="0.25">
      <c r="B6883" s="324" t="s">
        <v>21137</v>
      </c>
      <c r="C6883" s="324" t="s">
        <v>1268</v>
      </c>
      <c r="D6883" s="324" t="s">
        <v>20898</v>
      </c>
      <c r="E6883" s="324" t="s">
        <v>9761</v>
      </c>
      <c r="F6883" s="324" t="s">
        <v>1226</v>
      </c>
      <c r="G6883" s="324" t="s">
        <v>896</v>
      </c>
      <c r="H6883" s="324" t="s">
        <v>6249</v>
      </c>
      <c r="I6883" s="325">
        <v>0</v>
      </c>
      <c r="J6883" s="325">
        <v>0</v>
      </c>
      <c r="K6883" s="325">
        <v>0</v>
      </c>
      <c r="L6883" s="325">
        <v>0</v>
      </c>
      <c r="M6883" s="325">
        <v>0</v>
      </c>
      <c r="N6883" s="324" t="s">
        <v>7279</v>
      </c>
    </row>
    <row r="6884" spans="2:14" ht="15" hidden="1" x14ac:dyDescent="0.25">
      <c r="B6884" s="326" t="s">
        <v>21138</v>
      </c>
      <c r="C6884" s="326" t="s">
        <v>1268</v>
      </c>
      <c r="D6884" s="326" t="s">
        <v>20898</v>
      </c>
      <c r="E6884" s="326" t="s">
        <v>9762</v>
      </c>
      <c r="F6884" s="326" t="s">
        <v>801</v>
      </c>
      <c r="G6884" s="326" t="s">
        <v>896</v>
      </c>
      <c r="H6884" s="326" t="s">
        <v>6249</v>
      </c>
      <c r="I6884" s="327">
        <v>0</v>
      </c>
      <c r="J6884" s="327">
        <v>0</v>
      </c>
      <c r="K6884" s="327">
        <v>0</v>
      </c>
      <c r="L6884" s="327">
        <v>0</v>
      </c>
      <c r="M6884" s="327">
        <v>0</v>
      </c>
      <c r="N6884" s="326" t="s">
        <v>7279</v>
      </c>
    </row>
    <row r="6885" spans="2:14" ht="15" hidden="1" x14ac:dyDescent="0.25">
      <c r="B6885" s="324" t="s">
        <v>21139</v>
      </c>
      <c r="C6885" s="324" t="s">
        <v>1268</v>
      </c>
      <c r="D6885" s="324" t="s">
        <v>20898</v>
      </c>
      <c r="E6885" s="324" t="s">
        <v>9763</v>
      </c>
      <c r="F6885" s="324" t="s">
        <v>801</v>
      </c>
      <c r="G6885" s="324" t="s">
        <v>896</v>
      </c>
      <c r="H6885" s="324" t="s">
        <v>6249</v>
      </c>
      <c r="I6885" s="325">
        <v>0</v>
      </c>
      <c r="J6885" s="325">
        <v>0</v>
      </c>
      <c r="K6885" s="325">
        <v>0</v>
      </c>
      <c r="L6885" s="325">
        <v>0</v>
      </c>
      <c r="M6885" s="325">
        <v>0</v>
      </c>
      <c r="N6885" s="324" t="s">
        <v>7279</v>
      </c>
    </row>
    <row r="6886" spans="2:14" ht="15" hidden="1" x14ac:dyDescent="0.25">
      <c r="B6886" s="326" t="s">
        <v>21140</v>
      </c>
      <c r="C6886" s="326" t="s">
        <v>1268</v>
      </c>
      <c r="D6886" s="326" t="s">
        <v>20898</v>
      </c>
      <c r="E6886" s="326" t="s">
        <v>9764</v>
      </c>
      <c r="F6886" s="326" t="s">
        <v>1226</v>
      </c>
      <c r="G6886" s="326" t="s">
        <v>896</v>
      </c>
      <c r="H6886" s="326" t="s">
        <v>6249</v>
      </c>
      <c r="I6886" s="327">
        <v>0</v>
      </c>
      <c r="J6886" s="327">
        <v>0</v>
      </c>
      <c r="K6886" s="327">
        <v>0</v>
      </c>
      <c r="L6886" s="327">
        <v>0</v>
      </c>
      <c r="M6886" s="327">
        <v>0</v>
      </c>
      <c r="N6886" s="326" t="s">
        <v>7279</v>
      </c>
    </row>
    <row r="6887" spans="2:14" ht="15" hidden="1" x14ac:dyDescent="0.25">
      <c r="B6887" s="324" t="s">
        <v>21141</v>
      </c>
      <c r="C6887" s="324" t="s">
        <v>1268</v>
      </c>
      <c r="D6887" s="324" t="s">
        <v>20898</v>
      </c>
      <c r="E6887" s="324" t="s">
        <v>9765</v>
      </c>
      <c r="F6887" s="324" t="s">
        <v>801</v>
      </c>
      <c r="G6887" s="324" t="s">
        <v>896</v>
      </c>
      <c r="H6887" s="324" t="s">
        <v>6249</v>
      </c>
      <c r="I6887" s="325">
        <v>0</v>
      </c>
      <c r="J6887" s="325">
        <v>0</v>
      </c>
      <c r="K6887" s="325">
        <v>0</v>
      </c>
      <c r="L6887" s="325">
        <v>0</v>
      </c>
      <c r="M6887" s="325">
        <v>0</v>
      </c>
      <c r="N6887" s="324" t="s">
        <v>7279</v>
      </c>
    </row>
    <row r="6888" spans="2:14" ht="15" hidden="1" x14ac:dyDescent="0.25">
      <c r="B6888" s="326" t="s">
        <v>21142</v>
      </c>
      <c r="C6888" s="326" t="s">
        <v>1268</v>
      </c>
      <c r="D6888" s="326" t="s">
        <v>20898</v>
      </c>
      <c r="E6888" s="326" t="s">
        <v>9766</v>
      </c>
      <c r="F6888" s="326" t="s">
        <v>801</v>
      </c>
      <c r="G6888" s="326" t="s">
        <v>896</v>
      </c>
      <c r="H6888" s="326" t="s">
        <v>6249</v>
      </c>
      <c r="I6888" s="327">
        <v>0</v>
      </c>
      <c r="J6888" s="327">
        <v>0</v>
      </c>
      <c r="K6888" s="327">
        <v>0</v>
      </c>
      <c r="L6888" s="327">
        <v>0</v>
      </c>
      <c r="M6888" s="327">
        <v>0</v>
      </c>
      <c r="N6888" s="326" t="s">
        <v>7279</v>
      </c>
    </row>
    <row r="6889" spans="2:14" ht="15" hidden="1" x14ac:dyDescent="0.25">
      <c r="B6889" s="324" t="s">
        <v>21143</v>
      </c>
      <c r="C6889" s="324" t="s">
        <v>1268</v>
      </c>
      <c r="D6889" s="324" t="s">
        <v>20898</v>
      </c>
      <c r="E6889" s="324" t="s">
        <v>9767</v>
      </c>
      <c r="F6889" s="324" t="s">
        <v>801</v>
      </c>
      <c r="G6889" s="324" t="s">
        <v>896</v>
      </c>
      <c r="H6889" s="324" t="s">
        <v>6249</v>
      </c>
      <c r="I6889" s="325">
        <v>0</v>
      </c>
      <c r="J6889" s="325">
        <v>0</v>
      </c>
      <c r="K6889" s="325">
        <v>0</v>
      </c>
      <c r="L6889" s="325">
        <v>0</v>
      </c>
      <c r="M6889" s="325">
        <v>0</v>
      </c>
      <c r="N6889" s="324" t="s">
        <v>7279</v>
      </c>
    </row>
    <row r="6890" spans="2:14" ht="15" hidden="1" x14ac:dyDescent="0.25">
      <c r="B6890" s="326" t="s">
        <v>21144</v>
      </c>
      <c r="C6890" s="326" t="s">
        <v>1268</v>
      </c>
      <c r="D6890" s="326" t="s">
        <v>20898</v>
      </c>
      <c r="E6890" s="326" t="s">
        <v>9768</v>
      </c>
      <c r="F6890" s="326" t="s">
        <v>801</v>
      </c>
      <c r="G6890" s="326" t="s">
        <v>896</v>
      </c>
      <c r="H6890" s="326" t="s">
        <v>6249</v>
      </c>
      <c r="I6890" s="327">
        <v>0</v>
      </c>
      <c r="J6890" s="327">
        <v>0</v>
      </c>
      <c r="K6890" s="327">
        <v>0</v>
      </c>
      <c r="L6890" s="327">
        <v>0</v>
      </c>
      <c r="M6890" s="327">
        <v>0</v>
      </c>
      <c r="N6890" s="326" t="s">
        <v>7279</v>
      </c>
    </row>
    <row r="6891" spans="2:14" ht="15" hidden="1" x14ac:dyDescent="0.25">
      <c r="B6891" s="324" t="s">
        <v>21145</v>
      </c>
      <c r="C6891" s="324" t="s">
        <v>1268</v>
      </c>
      <c r="D6891" s="324" t="s">
        <v>20898</v>
      </c>
      <c r="E6891" s="324" t="s">
        <v>9769</v>
      </c>
      <c r="F6891" s="324" t="s">
        <v>801</v>
      </c>
      <c r="G6891" s="324" t="s">
        <v>896</v>
      </c>
      <c r="H6891" s="324" t="s">
        <v>6249</v>
      </c>
      <c r="I6891" s="325">
        <v>0</v>
      </c>
      <c r="J6891" s="325">
        <v>0</v>
      </c>
      <c r="K6891" s="325">
        <v>0</v>
      </c>
      <c r="L6891" s="325">
        <v>0</v>
      </c>
      <c r="M6891" s="325">
        <v>0</v>
      </c>
      <c r="N6891" s="324" t="s">
        <v>7279</v>
      </c>
    </row>
    <row r="6892" spans="2:14" ht="15" hidden="1" x14ac:dyDescent="0.25">
      <c r="B6892" s="326" t="s">
        <v>21146</v>
      </c>
      <c r="C6892" s="326" t="s">
        <v>1268</v>
      </c>
      <c r="D6892" s="326" t="s">
        <v>20898</v>
      </c>
      <c r="E6892" s="326" t="s">
        <v>9606</v>
      </c>
      <c r="F6892" s="326" t="s">
        <v>801</v>
      </c>
      <c r="G6892" s="326" t="s">
        <v>896</v>
      </c>
      <c r="H6892" s="326" t="s">
        <v>6249</v>
      </c>
      <c r="I6892" s="327">
        <v>0</v>
      </c>
      <c r="J6892" s="327">
        <v>0</v>
      </c>
      <c r="K6892" s="327">
        <v>0</v>
      </c>
      <c r="L6892" s="327">
        <v>0</v>
      </c>
      <c r="M6892" s="327">
        <v>0</v>
      </c>
      <c r="N6892" s="326" t="s">
        <v>7279</v>
      </c>
    </row>
    <row r="6893" spans="2:14" ht="15" hidden="1" x14ac:dyDescent="0.25">
      <c r="B6893" s="324" t="s">
        <v>21147</v>
      </c>
      <c r="C6893" s="324" t="s">
        <v>1268</v>
      </c>
      <c r="D6893" s="324" t="s">
        <v>20898</v>
      </c>
      <c r="E6893" s="324" t="s">
        <v>9605</v>
      </c>
      <c r="F6893" s="324" t="s">
        <v>811</v>
      </c>
      <c r="G6893" s="324" t="s">
        <v>896</v>
      </c>
      <c r="H6893" s="324" t="s">
        <v>6249</v>
      </c>
      <c r="I6893" s="325">
        <v>0</v>
      </c>
      <c r="J6893" s="325">
        <v>0</v>
      </c>
      <c r="K6893" s="325">
        <v>0</v>
      </c>
      <c r="L6893" s="325">
        <v>0</v>
      </c>
      <c r="M6893" s="325">
        <v>0</v>
      </c>
      <c r="N6893" s="324" t="s">
        <v>7279</v>
      </c>
    </row>
    <row r="6894" spans="2:14" ht="15" hidden="1" x14ac:dyDescent="0.25">
      <c r="B6894" s="326" t="s">
        <v>21148</v>
      </c>
      <c r="C6894" s="326" t="s">
        <v>1268</v>
      </c>
      <c r="D6894" s="326" t="s">
        <v>20898</v>
      </c>
      <c r="E6894" s="326" t="s">
        <v>9607</v>
      </c>
      <c r="F6894" s="326" t="s">
        <v>801</v>
      </c>
      <c r="G6894" s="326" t="s">
        <v>896</v>
      </c>
      <c r="H6894" s="326" t="s">
        <v>6249</v>
      </c>
      <c r="I6894" s="327">
        <v>0</v>
      </c>
      <c r="J6894" s="327">
        <v>0</v>
      </c>
      <c r="K6894" s="327">
        <v>0</v>
      </c>
      <c r="L6894" s="327">
        <v>0</v>
      </c>
      <c r="M6894" s="327">
        <v>0</v>
      </c>
      <c r="N6894" s="326" t="s">
        <v>7279</v>
      </c>
    </row>
    <row r="6895" spans="2:14" ht="15" hidden="1" x14ac:dyDescent="0.25">
      <c r="B6895" s="324" t="s">
        <v>21149</v>
      </c>
      <c r="C6895" s="324" t="s">
        <v>1268</v>
      </c>
      <c r="D6895" s="324" t="s">
        <v>20898</v>
      </c>
      <c r="E6895" s="324" t="s">
        <v>9770</v>
      </c>
      <c r="F6895" s="324" t="s">
        <v>801</v>
      </c>
      <c r="G6895" s="324" t="s">
        <v>896</v>
      </c>
      <c r="H6895" s="324" t="s">
        <v>6249</v>
      </c>
      <c r="I6895" s="325">
        <v>0</v>
      </c>
      <c r="J6895" s="325">
        <v>0</v>
      </c>
      <c r="K6895" s="325">
        <v>0</v>
      </c>
      <c r="L6895" s="325">
        <v>0</v>
      </c>
      <c r="M6895" s="325">
        <v>0</v>
      </c>
      <c r="N6895" s="324" t="s">
        <v>7279</v>
      </c>
    </row>
    <row r="6896" spans="2:14" ht="15" hidden="1" x14ac:dyDescent="0.25">
      <c r="B6896" s="326" t="s">
        <v>21150</v>
      </c>
      <c r="C6896" s="326" t="s">
        <v>1268</v>
      </c>
      <c r="D6896" s="326" t="s">
        <v>20898</v>
      </c>
      <c r="E6896" s="326" t="s">
        <v>9771</v>
      </c>
      <c r="F6896" s="326" t="s">
        <v>811</v>
      </c>
      <c r="G6896" s="326" t="s">
        <v>896</v>
      </c>
      <c r="H6896" s="326" t="s">
        <v>6249</v>
      </c>
      <c r="I6896" s="327">
        <v>0</v>
      </c>
      <c r="J6896" s="327">
        <v>0</v>
      </c>
      <c r="K6896" s="327">
        <v>0</v>
      </c>
      <c r="L6896" s="327">
        <v>0</v>
      </c>
      <c r="M6896" s="327">
        <v>0</v>
      </c>
      <c r="N6896" s="326" t="s">
        <v>7279</v>
      </c>
    </row>
    <row r="6897" spans="2:14" ht="15" hidden="1" x14ac:dyDescent="0.25">
      <c r="B6897" s="324" t="s">
        <v>21151</v>
      </c>
      <c r="C6897" s="324" t="s">
        <v>1268</v>
      </c>
      <c r="D6897" s="324" t="s">
        <v>20898</v>
      </c>
      <c r="E6897" s="324" t="s">
        <v>9934</v>
      </c>
      <c r="F6897" s="324" t="s">
        <v>800</v>
      </c>
      <c r="G6897" s="324" t="s">
        <v>896</v>
      </c>
      <c r="H6897" s="324" t="s">
        <v>6249</v>
      </c>
      <c r="I6897" s="325">
        <v>0</v>
      </c>
      <c r="J6897" s="325">
        <v>0</v>
      </c>
      <c r="K6897" s="325">
        <v>0</v>
      </c>
      <c r="L6897" s="325">
        <v>0</v>
      </c>
      <c r="M6897" s="325">
        <v>0</v>
      </c>
      <c r="N6897" s="324" t="s">
        <v>7279</v>
      </c>
    </row>
    <row r="6898" spans="2:14" ht="15" hidden="1" x14ac:dyDescent="0.25">
      <c r="B6898" s="326" t="s">
        <v>21152</v>
      </c>
      <c r="C6898" s="326" t="s">
        <v>1268</v>
      </c>
      <c r="D6898" s="326" t="s">
        <v>20898</v>
      </c>
      <c r="E6898" s="326" t="s">
        <v>10173</v>
      </c>
      <c r="F6898" s="326" t="s">
        <v>801</v>
      </c>
      <c r="G6898" s="326" t="s">
        <v>896</v>
      </c>
      <c r="H6898" s="326" t="s">
        <v>6249</v>
      </c>
      <c r="I6898" s="327">
        <v>0</v>
      </c>
      <c r="J6898" s="327">
        <v>0</v>
      </c>
      <c r="K6898" s="327">
        <v>0</v>
      </c>
      <c r="L6898" s="327">
        <v>0</v>
      </c>
      <c r="M6898" s="327">
        <v>0</v>
      </c>
      <c r="N6898" s="326" t="s">
        <v>7279</v>
      </c>
    </row>
    <row r="6899" spans="2:14" ht="15" hidden="1" x14ac:dyDescent="0.25">
      <c r="B6899" s="324" t="s">
        <v>21153</v>
      </c>
      <c r="C6899" s="324" t="s">
        <v>1268</v>
      </c>
      <c r="D6899" s="324" t="s">
        <v>20898</v>
      </c>
      <c r="E6899" s="324" t="s">
        <v>9935</v>
      </c>
      <c r="F6899" s="324" t="s">
        <v>801</v>
      </c>
      <c r="G6899" s="324" t="s">
        <v>896</v>
      </c>
      <c r="H6899" s="324" t="s">
        <v>6249</v>
      </c>
      <c r="I6899" s="325">
        <v>0</v>
      </c>
      <c r="J6899" s="325">
        <v>0</v>
      </c>
      <c r="K6899" s="325">
        <v>0</v>
      </c>
      <c r="L6899" s="325">
        <v>0</v>
      </c>
      <c r="M6899" s="325">
        <v>0</v>
      </c>
      <c r="N6899" s="324" t="s">
        <v>7279</v>
      </c>
    </row>
    <row r="6900" spans="2:14" ht="15" hidden="1" x14ac:dyDescent="0.25">
      <c r="B6900" s="326" t="s">
        <v>21154</v>
      </c>
      <c r="C6900" s="326" t="s">
        <v>1268</v>
      </c>
      <c r="D6900" s="326" t="s">
        <v>20898</v>
      </c>
      <c r="E6900" s="326" t="s">
        <v>9936</v>
      </c>
      <c r="F6900" s="326" t="s">
        <v>801</v>
      </c>
      <c r="G6900" s="326" t="s">
        <v>896</v>
      </c>
      <c r="H6900" s="326" t="s">
        <v>6249</v>
      </c>
      <c r="I6900" s="327">
        <v>0</v>
      </c>
      <c r="J6900" s="327">
        <v>0</v>
      </c>
      <c r="K6900" s="327">
        <v>0</v>
      </c>
      <c r="L6900" s="327">
        <v>0</v>
      </c>
      <c r="M6900" s="327">
        <v>0</v>
      </c>
      <c r="N6900" s="326" t="s">
        <v>7279</v>
      </c>
    </row>
    <row r="6901" spans="2:14" ht="15" hidden="1" x14ac:dyDescent="0.25">
      <c r="B6901" s="324" t="s">
        <v>21155</v>
      </c>
      <c r="C6901" s="324" t="s">
        <v>1268</v>
      </c>
      <c r="D6901" s="324" t="s">
        <v>20898</v>
      </c>
      <c r="E6901" s="324" t="s">
        <v>9937</v>
      </c>
      <c r="F6901" s="324" t="s">
        <v>801</v>
      </c>
      <c r="G6901" s="324" t="s">
        <v>896</v>
      </c>
      <c r="H6901" s="324" t="s">
        <v>6249</v>
      </c>
      <c r="I6901" s="325">
        <v>0</v>
      </c>
      <c r="J6901" s="325">
        <v>0</v>
      </c>
      <c r="K6901" s="325">
        <v>0</v>
      </c>
      <c r="L6901" s="325">
        <v>0</v>
      </c>
      <c r="M6901" s="325">
        <v>0</v>
      </c>
      <c r="N6901" s="324" t="s">
        <v>7279</v>
      </c>
    </row>
    <row r="6902" spans="2:14" ht="15" hidden="1" x14ac:dyDescent="0.25">
      <c r="B6902" s="326" t="s">
        <v>21156</v>
      </c>
      <c r="C6902" s="326" t="s">
        <v>1268</v>
      </c>
      <c r="D6902" s="326" t="s">
        <v>20898</v>
      </c>
      <c r="E6902" s="326" t="s">
        <v>12413</v>
      </c>
      <c r="F6902" s="326" t="s">
        <v>2354</v>
      </c>
      <c r="G6902" s="326" t="s">
        <v>896</v>
      </c>
      <c r="H6902" s="326" t="s">
        <v>6249</v>
      </c>
      <c r="I6902" s="327">
        <v>0</v>
      </c>
      <c r="J6902" s="327">
        <v>0</v>
      </c>
      <c r="K6902" s="327">
        <v>0</v>
      </c>
      <c r="L6902" s="327">
        <v>0</v>
      </c>
      <c r="M6902" s="327">
        <v>0</v>
      </c>
      <c r="N6902" s="326" t="s">
        <v>7279</v>
      </c>
    </row>
    <row r="6903" spans="2:14" ht="15" hidden="1" x14ac:dyDescent="0.25">
      <c r="B6903" s="324" t="s">
        <v>21157</v>
      </c>
      <c r="C6903" s="324" t="s">
        <v>1268</v>
      </c>
      <c r="D6903" s="324" t="s">
        <v>20898</v>
      </c>
      <c r="E6903" s="324" t="s">
        <v>12436</v>
      </c>
      <c r="F6903" s="324" t="s">
        <v>2327</v>
      </c>
      <c r="G6903" s="324" t="s">
        <v>896</v>
      </c>
      <c r="H6903" s="324" t="s">
        <v>6249</v>
      </c>
      <c r="I6903" s="325">
        <v>0</v>
      </c>
      <c r="J6903" s="325">
        <v>0</v>
      </c>
      <c r="K6903" s="325">
        <v>0</v>
      </c>
      <c r="L6903" s="325">
        <v>0</v>
      </c>
      <c r="M6903" s="325">
        <v>0</v>
      </c>
      <c r="N6903" s="324" t="s">
        <v>7279</v>
      </c>
    </row>
    <row r="6904" spans="2:14" ht="15" hidden="1" x14ac:dyDescent="0.25">
      <c r="B6904" s="326" t="s">
        <v>21158</v>
      </c>
      <c r="C6904" s="326" t="s">
        <v>1268</v>
      </c>
      <c r="D6904" s="326" t="s">
        <v>20898</v>
      </c>
      <c r="E6904" s="326" t="s">
        <v>9938</v>
      </c>
      <c r="F6904" s="326" t="s">
        <v>801</v>
      </c>
      <c r="G6904" s="326" t="s">
        <v>896</v>
      </c>
      <c r="H6904" s="326" t="s">
        <v>6249</v>
      </c>
      <c r="I6904" s="327">
        <v>0</v>
      </c>
      <c r="J6904" s="327">
        <v>0</v>
      </c>
      <c r="K6904" s="327">
        <v>0</v>
      </c>
      <c r="L6904" s="327">
        <v>0</v>
      </c>
      <c r="M6904" s="327">
        <v>0</v>
      </c>
      <c r="N6904" s="326" t="s">
        <v>7279</v>
      </c>
    </row>
    <row r="6905" spans="2:14" ht="15" hidden="1" x14ac:dyDescent="0.25">
      <c r="B6905" s="324" t="s">
        <v>21159</v>
      </c>
      <c r="C6905" s="324" t="s">
        <v>1268</v>
      </c>
      <c r="D6905" s="324" t="s">
        <v>20898</v>
      </c>
      <c r="E6905" s="324" t="s">
        <v>9939</v>
      </c>
      <c r="F6905" s="324" t="s">
        <v>801</v>
      </c>
      <c r="G6905" s="324" t="s">
        <v>896</v>
      </c>
      <c r="H6905" s="324" t="s">
        <v>6249</v>
      </c>
      <c r="I6905" s="325">
        <v>0</v>
      </c>
      <c r="J6905" s="325">
        <v>0</v>
      </c>
      <c r="K6905" s="325">
        <v>0</v>
      </c>
      <c r="L6905" s="325">
        <v>0</v>
      </c>
      <c r="M6905" s="325">
        <v>0</v>
      </c>
      <c r="N6905" s="324" t="s">
        <v>7279</v>
      </c>
    </row>
    <row r="6906" spans="2:14" ht="15" hidden="1" x14ac:dyDescent="0.25">
      <c r="B6906" s="326" t="s">
        <v>21160</v>
      </c>
      <c r="C6906" s="326" t="s">
        <v>1268</v>
      </c>
      <c r="D6906" s="326" t="s">
        <v>20898</v>
      </c>
      <c r="E6906" s="326" t="s">
        <v>12479</v>
      </c>
      <c r="F6906" s="326" t="s">
        <v>800</v>
      </c>
      <c r="G6906" s="326" t="s">
        <v>896</v>
      </c>
      <c r="H6906" s="326" t="s">
        <v>6249</v>
      </c>
      <c r="I6906" s="327">
        <v>0</v>
      </c>
      <c r="J6906" s="327">
        <v>0</v>
      </c>
      <c r="K6906" s="327">
        <v>0</v>
      </c>
      <c r="L6906" s="327">
        <v>0</v>
      </c>
      <c r="M6906" s="327">
        <v>0</v>
      </c>
      <c r="N6906" s="326" t="s">
        <v>7279</v>
      </c>
    </row>
    <row r="6907" spans="2:14" ht="15" hidden="1" x14ac:dyDescent="0.25">
      <c r="B6907" s="324" t="s">
        <v>21161</v>
      </c>
      <c r="C6907" s="324" t="s">
        <v>1268</v>
      </c>
      <c r="D6907" s="324" t="s">
        <v>20898</v>
      </c>
      <c r="E6907" s="324" t="s">
        <v>12618</v>
      </c>
      <c r="F6907" s="324" t="s">
        <v>801</v>
      </c>
      <c r="G6907" s="324" t="s">
        <v>896</v>
      </c>
      <c r="H6907" s="324" t="s">
        <v>6249</v>
      </c>
      <c r="I6907" s="325">
        <v>0</v>
      </c>
      <c r="J6907" s="325">
        <v>0</v>
      </c>
      <c r="K6907" s="325">
        <v>0</v>
      </c>
      <c r="L6907" s="325">
        <v>0</v>
      </c>
      <c r="M6907" s="325">
        <v>0</v>
      </c>
      <c r="N6907" s="324" t="s">
        <v>7279</v>
      </c>
    </row>
    <row r="6908" spans="2:14" ht="15" hidden="1" x14ac:dyDescent="0.25">
      <c r="B6908" s="326" t="s">
        <v>21162</v>
      </c>
      <c r="C6908" s="326" t="s">
        <v>1268</v>
      </c>
      <c r="D6908" s="326" t="s">
        <v>20898</v>
      </c>
      <c r="E6908" s="326" t="s">
        <v>12967</v>
      </c>
      <c r="F6908" s="326" t="s">
        <v>801</v>
      </c>
      <c r="G6908" s="326" t="s">
        <v>896</v>
      </c>
      <c r="H6908" s="326" t="s">
        <v>6249</v>
      </c>
      <c r="I6908" s="327">
        <v>0</v>
      </c>
      <c r="J6908" s="327">
        <v>0</v>
      </c>
      <c r="K6908" s="327">
        <v>0</v>
      </c>
      <c r="L6908" s="327">
        <v>0</v>
      </c>
      <c r="M6908" s="327">
        <v>0</v>
      </c>
      <c r="N6908" s="326" t="s">
        <v>7279</v>
      </c>
    </row>
    <row r="6909" spans="2:14" ht="15" hidden="1" x14ac:dyDescent="0.25">
      <c r="B6909" s="324" t="s">
        <v>21163</v>
      </c>
      <c r="C6909" s="324" t="s">
        <v>1268</v>
      </c>
      <c r="D6909" s="324" t="s">
        <v>20898</v>
      </c>
      <c r="E6909" s="324" t="s">
        <v>12968</v>
      </c>
      <c r="F6909" s="324" t="s">
        <v>801</v>
      </c>
      <c r="G6909" s="324" t="s">
        <v>896</v>
      </c>
      <c r="H6909" s="324" t="s">
        <v>6249</v>
      </c>
      <c r="I6909" s="325">
        <v>0</v>
      </c>
      <c r="J6909" s="325">
        <v>0</v>
      </c>
      <c r="K6909" s="325">
        <v>0</v>
      </c>
      <c r="L6909" s="325">
        <v>0</v>
      </c>
      <c r="M6909" s="325">
        <v>0</v>
      </c>
      <c r="N6909" s="324" t="s">
        <v>7279</v>
      </c>
    </row>
    <row r="6910" spans="2:14" ht="15" hidden="1" x14ac:dyDescent="0.25">
      <c r="B6910" s="326" t="s">
        <v>21164</v>
      </c>
      <c r="C6910" s="326" t="s">
        <v>1268</v>
      </c>
      <c r="D6910" s="326" t="s">
        <v>20898</v>
      </c>
      <c r="E6910" s="326" t="s">
        <v>9852</v>
      </c>
      <c r="F6910" s="326" t="s">
        <v>801</v>
      </c>
      <c r="G6910" s="326" t="s">
        <v>896</v>
      </c>
      <c r="H6910" s="326" t="s">
        <v>6249</v>
      </c>
      <c r="I6910" s="327">
        <v>0</v>
      </c>
      <c r="J6910" s="327">
        <v>0</v>
      </c>
      <c r="K6910" s="327">
        <v>0</v>
      </c>
      <c r="L6910" s="327">
        <v>0</v>
      </c>
      <c r="M6910" s="327">
        <v>0</v>
      </c>
      <c r="N6910" s="326" t="s">
        <v>7279</v>
      </c>
    </row>
    <row r="6911" spans="2:14" ht="15" hidden="1" x14ac:dyDescent="0.25">
      <c r="B6911" s="324" t="s">
        <v>21165</v>
      </c>
      <c r="C6911" s="324" t="s">
        <v>1268</v>
      </c>
      <c r="D6911" s="324" t="s">
        <v>20898</v>
      </c>
      <c r="E6911" s="324" t="s">
        <v>12623</v>
      </c>
      <c r="F6911" s="324" t="s">
        <v>801</v>
      </c>
      <c r="G6911" s="324" t="s">
        <v>896</v>
      </c>
      <c r="H6911" s="324" t="s">
        <v>6249</v>
      </c>
      <c r="I6911" s="325">
        <v>0</v>
      </c>
      <c r="J6911" s="325">
        <v>0</v>
      </c>
      <c r="K6911" s="325">
        <v>0</v>
      </c>
      <c r="L6911" s="325">
        <v>0</v>
      </c>
      <c r="M6911" s="325">
        <v>0</v>
      </c>
      <c r="N6911" s="324" t="s">
        <v>7279</v>
      </c>
    </row>
    <row r="6912" spans="2:14" ht="15" hidden="1" x14ac:dyDescent="0.25">
      <c r="B6912" s="326" t="s">
        <v>21166</v>
      </c>
      <c r="C6912" s="326" t="s">
        <v>1268</v>
      </c>
      <c r="D6912" s="326" t="s">
        <v>20898</v>
      </c>
      <c r="E6912" s="326" t="s">
        <v>12969</v>
      </c>
      <c r="F6912" s="326" t="s">
        <v>801</v>
      </c>
      <c r="G6912" s="326" t="s">
        <v>896</v>
      </c>
      <c r="H6912" s="326" t="s">
        <v>6249</v>
      </c>
      <c r="I6912" s="327">
        <v>0</v>
      </c>
      <c r="J6912" s="327">
        <v>0</v>
      </c>
      <c r="K6912" s="327">
        <v>0</v>
      </c>
      <c r="L6912" s="327">
        <v>0</v>
      </c>
      <c r="M6912" s="327">
        <v>0</v>
      </c>
      <c r="N6912" s="326" t="s">
        <v>7279</v>
      </c>
    </row>
    <row r="6913" spans="2:14" ht="15" hidden="1" x14ac:dyDescent="0.25">
      <c r="B6913" s="324" t="s">
        <v>21167</v>
      </c>
      <c r="C6913" s="324" t="s">
        <v>1268</v>
      </c>
      <c r="D6913" s="324" t="s">
        <v>20898</v>
      </c>
      <c r="E6913" s="324" t="s">
        <v>13596</v>
      </c>
      <c r="F6913" s="324" t="s">
        <v>2327</v>
      </c>
      <c r="G6913" s="324" t="s">
        <v>896</v>
      </c>
      <c r="H6913" s="324" t="s">
        <v>6249</v>
      </c>
      <c r="I6913" s="325">
        <v>0</v>
      </c>
      <c r="J6913" s="325">
        <v>0</v>
      </c>
      <c r="K6913" s="325">
        <v>0</v>
      </c>
      <c r="L6913" s="325">
        <v>0</v>
      </c>
      <c r="M6913" s="325">
        <v>0</v>
      </c>
      <c r="N6913" s="324" t="s">
        <v>7279</v>
      </c>
    </row>
    <row r="6914" spans="2:14" ht="15" hidden="1" x14ac:dyDescent="0.25">
      <c r="B6914" s="326" t="s">
        <v>21168</v>
      </c>
      <c r="C6914" s="326" t="s">
        <v>1268</v>
      </c>
      <c r="D6914" s="326" t="s">
        <v>20898</v>
      </c>
      <c r="E6914" s="326" t="s">
        <v>13602</v>
      </c>
      <c r="F6914" s="326" t="s">
        <v>2327</v>
      </c>
      <c r="G6914" s="326" t="s">
        <v>896</v>
      </c>
      <c r="H6914" s="326" t="s">
        <v>6249</v>
      </c>
      <c r="I6914" s="327">
        <v>0</v>
      </c>
      <c r="J6914" s="327">
        <v>0</v>
      </c>
      <c r="K6914" s="327">
        <v>0</v>
      </c>
      <c r="L6914" s="327">
        <v>0</v>
      </c>
      <c r="M6914" s="327">
        <v>0</v>
      </c>
      <c r="N6914" s="326" t="s">
        <v>7279</v>
      </c>
    </row>
    <row r="6915" spans="2:14" ht="15" hidden="1" x14ac:dyDescent="0.25">
      <c r="B6915" s="324" t="s">
        <v>21169</v>
      </c>
      <c r="C6915" s="324" t="s">
        <v>1268</v>
      </c>
      <c r="D6915" s="324" t="s">
        <v>20898</v>
      </c>
      <c r="E6915" s="324" t="s">
        <v>13624</v>
      </c>
      <c r="F6915" s="324" t="s">
        <v>2327</v>
      </c>
      <c r="G6915" s="324" t="s">
        <v>896</v>
      </c>
      <c r="H6915" s="324" t="s">
        <v>6249</v>
      </c>
      <c r="I6915" s="325">
        <v>0</v>
      </c>
      <c r="J6915" s="325">
        <v>0</v>
      </c>
      <c r="K6915" s="325">
        <v>0</v>
      </c>
      <c r="L6915" s="325">
        <v>0</v>
      </c>
      <c r="M6915" s="325">
        <v>0</v>
      </c>
      <c r="N6915" s="324" t="s">
        <v>7279</v>
      </c>
    </row>
    <row r="6916" spans="2:14" ht="15" hidden="1" x14ac:dyDescent="0.25">
      <c r="B6916" s="326" t="s">
        <v>21170</v>
      </c>
      <c r="C6916" s="326" t="s">
        <v>1268</v>
      </c>
      <c r="D6916" s="326" t="s">
        <v>20898</v>
      </c>
      <c r="E6916" s="326" t="s">
        <v>13641</v>
      </c>
      <c r="F6916" s="326" t="s">
        <v>801</v>
      </c>
      <c r="G6916" s="326" t="s">
        <v>896</v>
      </c>
      <c r="H6916" s="326" t="s">
        <v>6249</v>
      </c>
      <c r="I6916" s="327">
        <v>0</v>
      </c>
      <c r="J6916" s="327">
        <v>0</v>
      </c>
      <c r="K6916" s="327">
        <v>0</v>
      </c>
      <c r="L6916" s="327">
        <v>0</v>
      </c>
      <c r="M6916" s="327">
        <v>0</v>
      </c>
      <c r="N6916" s="326" t="s">
        <v>7279</v>
      </c>
    </row>
    <row r="6917" spans="2:14" ht="15" hidden="1" x14ac:dyDescent="0.25">
      <c r="B6917" s="324" t="s">
        <v>21171</v>
      </c>
      <c r="C6917" s="324" t="s">
        <v>1268</v>
      </c>
      <c r="D6917" s="324" t="s">
        <v>20898</v>
      </c>
      <c r="E6917" s="324" t="s">
        <v>12970</v>
      </c>
      <c r="F6917" s="324" t="s">
        <v>801</v>
      </c>
      <c r="G6917" s="324" t="s">
        <v>896</v>
      </c>
      <c r="H6917" s="324" t="s">
        <v>6249</v>
      </c>
      <c r="I6917" s="325">
        <v>0</v>
      </c>
      <c r="J6917" s="325">
        <v>0</v>
      </c>
      <c r="K6917" s="325">
        <v>0</v>
      </c>
      <c r="L6917" s="325">
        <v>0</v>
      </c>
      <c r="M6917" s="325">
        <v>0</v>
      </c>
      <c r="N6917" s="324" t="s">
        <v>7279</v>
      </c>
    </row>
    <row r="6918" spans="2:14" ht="15" hidden="1" x14ac:dyDescent="0.25">
      <c r="B6918" s="326" t="s">
        <v>22146</v>
      </c>
      <c r="C6918" s="326" t="s">
        <v>1268</v>
      </c>
      <c r="D6918" s="326" t="s">
        <v>20898</v>
      </c>
      <c r="E6918" s="326" t="s">
        <v>13660</v>
      </c>
      <c r="F6918" s="326" t="s">
        <v>2327</v>
      </c>
      <c r="G6918" s="326" t="s">
        <v>896</v>
      </c>
      <c r="H6918" s="326" t="s">
        <v>6249</v>
      </c>
      <c r="I6918" s="327">
        <v>0</v>
      </c>
      <c r="J6918" s="327">
        <v>0</v>
      </c>
      <c r="K6918" s="327">
        <v>0</v>
      </c>
      <c r="L6918" s="327">
        <v>0</v>
      </c>
      <c r="M6918" s="327">
        <v>0</v>
      </c>
      <c r="N6918" s="326" t="s">
        <v>7279</v>
      </c>
    </row>
    <row r="6919" spans="2:14" ht="15" hidden="1" x14ac:dyDescent="0.25">
      <c r="B6919" s="324" t="s">
        <v>21172</v>
      </c>
      <c r="C6919" s="324" t="s">
        <v>1268</v>
      </c>
      <c r="D6919" s="324" t="s">
        <v>20898</v>
      </c>
      <c r="E6919" s="324" t="s">
        <v>13663</v>
      </c>
      <c r="F6919" s="324" t="s">
        <v>2327</v>
      </c>
      <c r="G6919" s="324" t="s">
        <v>896</v>
      </c>
      <c r="H6919" s="324" t="s">
        <v>6249</v>
      </c>
      <c r="I6919" s="325">
        <v>0</v>
      </c>
      <c r="J6919" s="325">
        <v>0</v>
      </c>
      <c r="K6919" s="325">
        <v>0</v>
      </c>
      <c r="L6919" s="325">
        <v>0</v>
      </c>
      <c r="M6919" s="325">
        <v>0</v>
      </c>
      <c r="N6919" s="324" t="s">
        <v>7279</v>
      </c>
    </row>
    <row r="6920" spans="2:14" ht="15" hidden="1" x14ac:dyDescent="0.25">
      <c r="B6920" s="326" t="s">
        <v>21173</v>
      </c>
      <c r="C6920" s="326" t="s">
        <v>1268</v>
      </c>
      <c r="D6920" s="326" t="s">
        <v>20898</v>
      </c>
      <c r="E6920" s="326" t="s">
        <v>13664</v>
      </c>
      <c r="F6920" s="326" t="s">
        <v>2327</v>
      </c>
      <c r="G6920" s="326" t="s">
        <v>896</v>
      </c>
      <c r="H6920" s="326" t="s">
        <v>6249</v>
      </c>
      <c r="I6920" s="327">
        <v>0</v>
      </c>
      <c r="J6920" s="327">
        <v>0</v>
      </c>
      <c r="K6920" s="327">
        <v>0</v>
      </c>
      <c r="L6920" s="327">
        <v>0</v>
      </c>
      <c r="M6920" s="327">
        <v>0</v>
      </c>
      <c r="N6920" s="326" t="s">
        <v>7279</v>
      </c>
    </row>
    <row r="6921" spans="2:14" ht="15" hidden="1" x14ac:dyDescent="0.25">
      <c r="B6921" s="324" t="s">
        <v>21174</v>
      </c>
      <c r="C6921" s="324" t="s">
        <v>1268</v>
      </c>
      <c r="D6921" s="324" t="s">
        <v>20898</v>
      </c>
      <c r="E6921" s="324" t="s">
        <v>9779</v>
      </c>
      <c r="F6921" s="324" t="s">
        <v>801</v>
      </c>
      <c r="G6921" s="324" t="s">
        <v>896</v>
      </c>
      <c r="H6921" s="324" t="s">
        <v>6249</v>
      </c>
      <c r="I6921" s="325">
        <v>0</v>
      </c>
      <c r="J6921" s="325">
        <v>0</v>
      </c>
      <c r="K6921" s="325">
        <v>0</v>
      </c>
      <c r="L6921" s="325">
        <v>0</v>
      </c>
      <c r="M6921" s="325">
        <v>0</v>
      </c>
      <c r="N6921" s="324" t="s">
        <v>7279</v>
      </c>
    </row>
    <row r="6922" spans="2:14" ht="15" hidden="1" x14ac:dyDescent="0.25">
      <c r="B6922" s="326" t="s">
        <v>21175</v>
      </c>
      <c r="C6922" s="326" t="s">
        <v>1268</v>
      </c>
      <c r="D6922" s="326" t="s">
        <v>20898</v>
      </c>
      <c r="E6922" s="326" t="s">
        <v>9372</v>
      </c>
      <c r="F6922" s="326" t="s">
        <v>801</v>
      </c>
      <c r="G6922" s="326" t="s">
        <v>896</v>
      </c>
      <c r="H6922" s="326" t="s">
        <v>6249</v>
      </c>
      <c r="I6922" s="327">
        <v>0</v>
      </c>
      <c r="J6922" s="327">
        <v>0</v>
      </c>
      <c r="K6922" s="327">
        <v>0</v>
      </c>
      <c r="L6922" s="327">
        <v>0</v>
      </c>
      <c r="M6922" s="327">
        <v>0</v>
      </c>
      <c r="N6922" s="326" t="s">
        <v>7279</v>
      </c>
    </row>
    <row r="6923" spans="2:14" ht="15" hidden="1" x14ac:dyDescent="0.25">
      <c r="B6923" s="324" t="s">
        <v>21176</v>
      </c>
      <c r="C6923" s="324" t="s">
        <v>1268</v>
      </c>
      <c r="D6923" s="324" t="s">
        <v>20898</v>
      </c>
      <c r="E6923" s="324" t="s">
        <v>12971</v>
      </c>
      <c r="F6923" s="324" t="s">
        <v>801</v>
      </c>
      <c r="G6923" s="324" t="s">
        <v>896</v>
      </c>
      <c r="H6923" s="324" t="s">
        <v>6249</v>
      </c>
      <c r="I6923" s="325">
        <v>0</v>
      </c>
      <c r="J6923" s="325">
        <v>0</v>
      </c>
      <c r="K6923" s="325">
        <v>0</v>
      </c>
      <c r="L6923" s="325">
        <v>0</v>
      </c>
      <c r="M6923" s="325">
        <v>0</v>
      </c>
      <c r="N6923" s="324" t="s">
        <v>7279</v>
      </c>
    </row>
    <row r="6924" spans="2:14" ht="15" hidden="1" x14ac:dyDescent="0.25">
      <c r="B6924" s="326" t="s">
        <v>21177</v>
      </c>
      <c r="C6924" s="326" t="s">
        <v>1268</v>
      </c>
      <c r="D6924" s="326" t="s">
        <v>20898</v>
      </c>
      <c r="E6924" s="326" t="s">
        <v>12972</v>
      </c>
      <c r="F6924" s="326" t="s">
        <v>801</v>
      </c>
      <c r="G6924" s="326" t="s">
        <v>896</v>
      </c>
      <c r="H6924" s="326" t="s">
        <v>6249</v>
      </c>
      <c r="I6924" s="327">
        <v>0</v>
      </c>
      <c r="J6924" s="327">
        <v>0</v>
      </c>
      <c r="K6924" s="327">
        <v>0</v>
      </c>
      <c r="L6924" s="327">
        <v>0</v>
      </c>
      <c r="M6924" s="327">
        <v>0</v>
      </c>
      <c r="N6924" s="326" t="s">
        <v>7279</v>
      </c>
    </row>
    <row r="6925" spans="2:14" ht="15" hidden="1" x14ac:dyDescent="0.25">
      <c r="B6925" s="324" t="s">
        <v>21178</v>
      </c>
      <c r="C6925" s="324" t="s">
        <v>1268</v>
      </c>
      <c r="D6925" s="324" t="s">
        <v>20898</v>
      </c>
      <c r="E6925" s="324" t="s">
        <v>12973</v>
      </c>
      <c r="F6925" s="324" t="s">
        <v>801</v>
      </c>
      <c r="G6925" s="324" t="s">
        <v>896</v>
      </c>
      <c r="H6925" s="324" t="s">
        <v>6249</v>
      </c>
      <c r="I6925" s="325">
        <v>0</v>
      </c>
      <c r="J6925" s="325">
        <v>0</v>
      </c>
      <c r="K6925" s="325">
        <v>0</v>
      </c>
      <c r="L6925" s="325">
        <v>0</v>
      </c>
      <c r="M6925" s="325">
        <v>0</v>
      </c>
      <c r="N6925" s="324" t="s">
        <v>7279</v>
      </c>
    </row>
    <row r="6926" spans="2:14" ht="15" hidden="1" x14ac:dyDescent="0.25">
      <c r="B6926" s="326" t="s">
        <v>21179</v>
      </c>
      <c r="C6926" s="326" t="s">
        <v>1268</v>
      </c>
      <c r="D6926" s="326" t="s">
        <v>20898</v>
      </c>
      <c r="E6926" s="326" t="s">
        <v>12974</v>
      </c>
      <c r="F6926" s="326" t="s">
        <v>801</v>
      </c>
      <c r="G6926" s="326" t="s">
        <v>896</v>
      </c>
      <c r="H6926" s="326" t="s">
        <v>6249</v>
      </c>
      <c r="I6926" s="327">
        <v>0</v>
      </c>
      <c r="J6926" s="327">
        <v>0</v>
      </c>
      <c r="K6926" s="327">
        <v>0</v>
      </c>
      <c r="L6926" s="327">
        <v>0</v>
      </c>
      <c r="M6926" s="327">
        <v>0</v>
      </c>
      <c r="N6926" s="326" t="s">
        <v>7279</v>
      </c>
    </row>
    <row r="6927" spans="2:14" ht="15" hidden="1" x14ac:dyDescent="0.25">
      <c r="B6927" s="324" t="s">
        <v>21180</v>
      </c>
      <c r="C6927" s="324" t="s">
        <v>1268</v>
      </c>
      <c r="D6927" s="324" t="s">
        <v>20898</v>
      </c>
      <c r="E6927" s="324" t="s">
        <v>12975</v>
      </c>
      <c r="F6927" s="324" t="s">
        <v>801</v>
      </c>
      <c r="G6927" s="324" t="s">
        <v>896</v>
      </c>
      <c r="H6927" s="324" t="s">
        <v>6249</v>
      </c>
      <c r="I6927" s="325">
        <v>0</v>
      </c>
      <c r="J6927" s="325">
        <v>0</v>
      </c>
      <c r="K6927" s="325">
        <v>0</v>
      </c>
      <c r="L6927" s="325">
        <v>0</v>
      </c>
      <c r="M6927" s="325">
        <v>0</v>
      </c>
      <c r="N6927" s="324" t="s">
        <v>7279</v>
      </c>
    </row>
    <row r="6928" spans="2:14" ht="15" hidden="1" x14ac:dyDescent="0.25">
      <c r="B6928" s="326" t="s">
        <v>21181</v>
      </c>
      <c r="C6928" s="326" t="s">
        <v>1268</v>
      </c>
      <c r="D6928" s="326" t="s">
        <v>20898</v>
      </c>
      <c r="E6928" s="326" t="s">
        <v>12976</v>
      </c>
      <c r="F6928" s="326" t="s">
        <v>801</v>
      </c>
      <c r="G6928" s="326" t="s">
        <v>896</v>
      </c>
      <c r="H6928" s="326" t="s">
        <v>6249</v>
      </c>
      <c r="I6928" s="327">
        <v>0</v>
      </c>
      <c r="J6928" s="327">
        <v>0</v>
      </c>
      <c r="K6928" s="327">
        <v>0</v>
      </c>
      <c r="L6928" s="327">
        <v>0</v>
      </c>
      <c r="M6928" s="327">
        <v>0</v>
      </c>
      <c r="N6928" s="326" t="s">
        <v>7279</v>
      </c>
    </row>
    <row r="6929" spans="2:14" ht="15" hidden="1" x14ac:dyDescent="0.25">
      <c r="B6929" s="324" t="s">
        <v>21182</v>
      </c>
      <c r="C6929" s="324" t="s">
        <v>1268</v>
      </c>
      <c r="D6929" s="324" t="s">
        <v>20898</v>
      </c>
      <c r="E6929" s="324" t="s">
        <v>12977</v>
      </c>
      <c r="F6929" s="324" t="s">
        <v>801</v>
      </c>
      <c r="G6929" s="324" t="s">
        <v>896</v>
      </c>
      <c r="H6929" s="324" t="s">
        <v>6249</v>
      </c>
      <c r="I6929" s="325">
        <v>0</v>
      </c>
      <c r="J6929" s="325">
        <v>0</v>
      </c>
      <c r="K6929" s="325">
        <v>0</v>
      </c>
      <c r="L6929" s="325">
        <v>0</v>
      </c>
      <c r="M6929" s="325">
        <v>0</v>
      </c>
      <c r="N6929" s="324" t="s">
        <v>7279</v>
      </c>
    </row>
    <row r="6930" spans="2:14" ht="15" hidden="1" x14ac:dyDescent="0.25">
      <c r="B6930" s="326" t="s">
        <v>21183</v>
      </c>
      <c r="C6930" s="326" t="s">
        <v>1268</v>
      </c>
      <c r="D6930" s="326" t="s">
        <v>20898</v>
      </c>
      <c r="E6930" s="326" t="s">
        <v>12978</v>
      </c>
      <c r="F6930" s="326" t="s">
        <v>801</v>
      </c>
      <c r="G6930" s="326" t="s">
        <v>896</v>
      </c>
      <c r="H6930" s="326" t="s">
        <v>6249</v>
      </c>
      <c r="I6930" s="327">
        <v>0</v>
      </c>
      <c r="J6930" s="327">
        <v>0</v>
      </c>
      <c r="K6930" s="327">
        <v>0</v>
      </c>
      <c r="L6930" s="327">
        <v>0</v>
      </c>
      <c r="M6930" s="327">
        <v>0</v>
      </c>
      <c r="N6930" s="326" t="s">
        <v>7279</v>
      </c>
    </row>
    <row r="6931" spans="2:14" ht="15" hidden="1" x14ac:dyDescent="0.25">
      <c r="B6931" s="324" t="s">
        <v>21184</v>
      </c>
      <c r="C6931" s="324" t="s">
        <v>1268</v>
      </c>
      <c r="D6931" s="324" t="s">
        <v>20898</v>
      </c>
      <c r="E6931" s="324" t="s">
        <v>12979</v>
      </c>
      <c r="F6931" s="324" t="s">
        <v>801</v>
      </c>
      <c r="G6931" s="324" t="s">
        <v>896</v>
      </c>
      <c r="H6931" s="324" t="s">
        <v>6249</v>
      </c>
      <c r="I6931" s="325">
        <v>0</v>
      </c>
      <c r="J6931" s="325">
        <v>0</v>
      </c>
      <c r="K6931" s="325">
        <v>0</v>
      </c>
      <c r="L6931" s="325">
        <v>0</v>
      </c>
      <c r="M6931" s="325">
        <v>0</v>
      </c>
      <c r="N6931" s="324" t="s">
        <v>7279</v>
      </c>
    </row>
    <row r="6932" spans="2:14" ht="15" hidden="1" x14ac:dyDescent="0.25">
      <c r="B6932" s="326" t="s">
        <v>21185</v>
      </c>
      <c r="C6932" s="326" t="s">
        <v>1268</v>
      </c>
      <c r="D6932" s="326" t="s">
        <v>20898</v>
      </c>
      <c r="E6932" s="326" t="s">
        <v>12980</v>
      </c>
      <c r="F6932" s="326" t="s">
        <v>801</v>
      </c>
      <c r="G6932" s="326" t="s">
        <v>896</v>
      </c>
      <c r="H6932" s="326" t="s">
        <v>6249</v>
      </c>
      <c r="I6932" s="327">
        <v>0</v>
      </c>
      <c r="J6932" s="327">
        <v>0</v>
      </c>
      <c r="K6932" s="327">
        <v>0</v>
      </c>
      <c r="L6932" s="327">
        <v>0</v>
      </c>
      <c r="M6932" s="327">
        <v>0</v>
      </c>
      <c r="N6932" s="326" t="s">
        <v>7279</v>
      </c>
    </row>
    <row r="6933" spans="2:14" ht="15" hidden="1" x14ac:dyDescent="0.25">
      <c r="B6933" s="324" t="s">
        <v>21186</v>
      </c>
      <c r="C6933" s="324" t="s">
        <v>1268</v>
      </c>
      <c r="D6933" s="324" t="s">
        <v>20898</v>
      </c>
      <c r="E6933" s="324" t="s">
        <v>12981</v>
      </c>
      <c r="F6933" s="324" t="s">
        <v>801</v>
      </c>
      <c r="G6933" s="324" t="s">
        <v>896</v>
      </c>
      <c r="H6933" s="324" t="s">
        <v>6249</v>
      </c>
      <c r="I6933" s="325">
        <v>0</v>
      </c>
      <c r="J6933" s="325">
        <v>0</v>
      </c>
      <c r="K6933" s="325">
        <v>0</v>
      </c>
      <c r="L6933" s="325">
        <v>0</v>
      </c>
      <c r="M6933" s="325">
        <v>0</v>
      </c>
      <c r="N6933" s="324" t="s">
        <v>7279</v>
      </c>
    </row>
    <row r="6934" spans="2:14" ht="15" hidden="1" x14ac:dyDescent="0.25">
      <c r="B6934" s="326" t="s">
        <v>21187</v>
      </c>
      <c r="C6934" s="326" t="s">
        <v>1268</v>
      </c>
      <c r="D6934" s="326" t="s">
        <v>20898</v>
      </c>
      <c r="E6934" s="326" t="s">
        <v>12982</v>
      </c>
      <c r="F6934" s="326" t="s">
        <v>801</v>
      </c>
      <c r="G6934" s="326" t="s">
        <v>896</v>
      </c>
      <c r="H6934" s="326" t="s">
        <v>6249</v>
      </c>
      <c r="I6934" s="327">
        <v>0</v>
      </c>
      <c r="J6934" s="327">
        <v>0</v>
      </c>
      <c r="K6934" s="327">
        <v>0</v>
      </c>
      <c r="L6934" s="327">
        <v>0</v>
      </c>
      <c r="M6934" s="327">
        <v>0</v>
      </c>
      <c r="N6934" s="326" t="s">
        <v>7279</v>
      </c>
    </row>
    <row r="6935" spans="2:14" ht="15" hidden="1" x14ac:dyDescent="0.25">
      <c r="B6935" s="324" t="s">
        <v>21188</v>
      </c>
      <c r="C6935" s="324" t="s">
        <v>1268</v>
      </c>
      <c r="D6935" s="324" t="s">
        <v>20898</v>
      </c>
      <c r="E6935" s="324" t="s">
        <v>12983</v>
      </c>
      <c r="F6935" s="324" t="s">
        <v>801</v>
      </c>
      <c r="G6935" s="324" t="s">
        <v>896</v>
      </c>
      <c r="H6935" s="324" t="s">
        <v>6249</v>
      </c>
      <c r="I6935" s="325">
        <v>0</v>
      </c>
      <c r="J6935" s="325">
        <v>0</v>
      </c>
      <c r="K6935" s="325">
        <v>0</v>
      </c>
      <c r="L6935" s="325">
        <v>0</v>
      </c>
      <c r="M6935" s="325">
        <v>0</v>
      </c>
      <c r="N6935" s="324" t="s">
        <v>7279</v>
      </c>
    </row>
    <row r="6936" spans="2:14" ht="15" hidden="1" x14ac:dyDescent="0.25">
      <c r="B6936" s="326" t="s">
        <v>21189</v>
      </c>
      <c r="C6936" s="326" t="s">
        <v>1268</v>
      </c>
      <c r="D6936" s="326" t="s">
        <v>20898</v>
      </c>
      <c r="E6936" s="326" t="s">
        <v>12984</v>
      </c>
      <c r="F6936" s="326" t="s">
        <v>801</v>
      </c>
      <c r="G6936" s="326" t="s">
        <v>896</v>
      </c>
      <c r="H6936" s="326" t="s">
        <v>6249</v>
      </c>
      <c r="I6936" s="327">
        <v>0</v>
      </c>
      <c r="J6936" s="327">
        <v>0</v>
      </c>
      <c r="K6936" s="327">
        <v>0</v>
      </c>
      <c r="L6936" s="327">
        <v>0</v>
      </c>
      <c r="M6936" s="327">
        <v>0</v>
      </c>
      <c r="N6936" s="326" t="s">
        <v>7279</v>
      </c>
    </row>
    <row r="6937" spans="2:14" ht="15" hidden="1" x14ac:dyDescent="0.25">
      <c r="B6937" s="324" t="s">
        <v>21190</v>
      </c>
      <c r="C6937" s="324" t="s">
        <v>1268</v>
      </c>
      <c r="D6937" s="324" t="s">
        <v>20898</v>
      </c>
      <c r="E6937" s="324" t="s">
        <v>12985</v>
      </c>
      <c r="F6937" s="324" t="s">
        <v>801</v>
      </c>
      <c r="G6937" s="324" t="s">
        <v>896</v>
      </c>
      <c r="H6937" s="324" t="s">
        <v>6249</v>
      </c>
      <c r="I6937" s="325">
        <v>0</v>
      </c>
      <c r="J6937" s="325">
        <v>0</v>
      </c>
      <c r="K6937" s="325">
        <v>0</v>
      </c>
      <c r="L6937" s="325">
        <v>0</v>
      </c>
      <c r="M6937" s="325">
        <v>0</v>
      </c>
      <c r="N6937" s="324" t="s">
        <v>7279</v>
      </c>
    </row>
    <row r="6938" spans="2:14" ht="15" hidden="1" x14ac:dyDescent="0.25">
      <c r="B6938" s="326" t="s">
        <v>21191</v>
      </c>
      <c r="C6938" s="326" t="s">
        <v>1268</v>
      </c>
      <c r="D6938" s="326" t="s">
        <v>20898</v>
      </c>
      <c r="E6938" s="326" t="s">
        <v>12986</v>
      </c>
      <c r="F6938" s="326" t="s">
        <v>801</v>
      </c>
      <c r="G6938" s="326" t="s">
        <v>896</v>
      </c>
      <c r="H6938" s="326" t="s">
        <v>6249</v>
      </c>
      <c r="I6938" s="327">
        <v>0</v>
      </c>
      <c r="J6938" s="327">
        <v>0</v>
      </c>
      <c r="K6938" s="327">
        <v>0</v>
      </c>
      <c r="L6938" s="327">
        <v>0</v>
      </c>
      <c r="M6938" s="327">
        <v>0</v>
      </c>
      <c r="N6938" s="326" t="s">
        <v>7279</v>
      </c>
    </row>
    <row r="6939" spans="2:14" ht="15" hidden="1" x14ac:dyDescent="0.25">
      <c r="B6939" s="324" t="s">
        <v>21192</v>
      </c>
      <c r="C6939" s="324" t="s">
        <v>1268</v>
      </c>
      <c r="D6939" s="324" t="s">
        <v>20898</v>
      </c>
      <c r="E6939" s="324" t="s">
        <v>12987</v>
      </c>
      <c r="F6939" s="324" t="s">
        <v>801</v>
      </c>
      <c r="G6939" s="324" t="s">
        <v>896</v>
      </c>
      <c r="H6939" s="324" t="s">
        <v>6249</v>
      </c>
      <c r="I6939" s="325">
        <v>0</v>
      </c>
      <c r="J6939" s="325">
        <v>0</v>
      </c>
      <c r="K6939" s="325">
        <v>0</v>
      </c>
      <c r="L6939" s="325">
        <v>0</v>
      </c>
      <c r="M6939" s="325">
        <v>0</v>
      </c>
      <c r="N6939" s="324" t="s">
        <v>7279</v>
      </c>
    </row>
    <row r="6940" spans="2:14" ht="15" hidden="1" x14ac:dyDescent="0.25">
      <c r="B6940" s="326" t="s">
        <v>21193</v>
      </c>
      <c r="C6940" s="326" t="s">
        <v>1268</v>
      </c>
      <c r="D6940" s="326" t="s">
        <v>20898</v>
      </c>
      <c r="E6940" s="326" t="s">
        <v>12988</v>
      </c>
      <c r="F6940" s="326" t="s">
        <v>2327</v>
      </c>
      <c r="G6940" s="326" t="s">
        <v>896</v>
      </c>
      <c r="H6940" s="326" t="s">
        <v>6249</v>
      </c>
      <c r="I6940" s="327">
        <v>0</v>
      </c>
      <c r="J6940" s="327">
        <v>0</v>
      </c>
      <c r="K6940" s="327">
        <v>0</v>
      </c>
      <c r="L6940" s="327">
        <v>0</v>
      </c>
      <c r="M6940" s="327">
        <v>0</v>
      </c>
      <c r="N6940" s="326" t="s">
        <v>7279</v>
      </c>
    </row>
    <row r="6941" spans="2:14" ht="15" hidden="1" x14ac:dyDescent="0.25">
      <c r="B6941" s="324" t="s">
        <v>21194</v>
      </c>
      <c r="C6941" s="324" t="s">
        <v>1268</v>
      </c>
      <c r="D6941" s="324" t="s">
        <v>20898</v>
      </c>
      <c r="E6941" s="324" t="s">
        <v>12989</v>
      </c>
      <c r="F6941" s="324" t="s">
        <v>2327</v>
      </c>
      <c r="G6941" s="324" t="s">
        <v>896</v>
      </c>
      <c r="H6941" s="324" t="s">
        <v>6249</v>
      </c>
      <c r="I6941" s="325">
        <v>0</v>
      </c>
      <c r="J6941" s="325">
        <v>0</v>
      </c>
      <c r="K6941" s="325">
        <v>0</v>
      </c>
      <c r="L6941" s="325">
        <v>0</v>
      </c>
      <c r="M6941" s="325">
        <v>0</v>
      </c>
      <c r="N6941" s="324" t="s">
        <v>7279</v>
      </c>
    </row>
    <row r="6942" spans="2:14" ht="15" hidden="1" x14ac:dyDescent="0.25">
      <c r="B6942" s="326" t="s">
        <v>21195</v>
      </c>
      <c r="C6942" s="326" t="s">
        <v>1268</v>
      </c>
      <c r="D6942" s="326" t="s">
        <v>20898</v>
      </c>
      <c r="E6942" s="326" t="s">
        <v>12990</v>
      </c>
      <c r="F6942" s="326" t="s">
        <v>801</v>
      </c>
      <c r="G6942" s="326" t="s">
        <v>896</v>
      </c>
      <c r="H6942" s="326" t="s">
        <v>6249</v>
      </c>
      <c r="I6942" s="327">
        <v>0</v>
      </c>
      <c r="J6942" s="327">
        <v>0</v>
      </c>
      <c r="K6942" s="327">
        <v>0</v>
      </c>
      <c r="L6942" s="327">
        <v>0</v>
      </c>
      <c r="M6942" s="327">
        <v>0</v>
      </c>
      <c r="N6942" s="326" t="s">
        <v>7279</v>
      </c>
    </row>
    <row r="6943" spans="2:14" ht="15" hidden="1" x14ac:dyDescent="0.25">
      <c r="B6943" s="324" t="s">
        <v>21196</v>
      </c>
      <c r="C6943" s="324" t="s">
        <v>1268</v>
      </c>
      <c r="D6943" s="324" t="s">
        <v>20898</v>
      </c>
      <c r="E6943" s="324" t="s">
        <v>12991</v>
      </c>
      <c r="F6943" s="324" t="s">
        <v>1226</v>
      </c>
      <c r="G6943" s="324" t="s">
        <v>896</v>
      </c>
      <c r="H6943" s="324" t="s">
        <v>6249</v>
      </c>
      <c r="I6943" s="325">
        <v>0</v>
      </c>
      <c r="J6943" s="325">
        <v>0</v>
      </c>
      <c r="K6943" s="325">
        <v>0</v>
      </c>
      <c r="L6943" s="325">
        <v>0</v>
      </c>
      <c r="M6943" s="325">
        <v>0</v>
      </c>
      <c r="N6943" s="324" t="s">
        <v>7279</v>
      </c>
    </row>
    <row r="6944" spans="2:14" ht="15" hidden="1" x14ac:dyDescent="0.25">
      <c r="B6944" s="326" t="s">
        <v>21197</v>
      </c>
      <c r="C6944" s="326" t="s">
        <v>1268</v>
      </c>
      <c r="D6944" s="326" t="s">
        <v>20898</v>
      </c>
      <c r="E6944" s="326" t="s">
        <v>12992</v>
      </c>
      <c r="F6944" s="326" t="s">
        <v>3788</v>
      </c>
      <c r="G6944" s="326" t="s">
        <v>896</v>
      </c>
      <c r="H6944" s="326" t="s">
        <v>6249</v>
      </c>
      <c r="I6944" s="327">
        <v>0</v>
      </c>
      <c r="J6944" s="327">
        <v>0</v>
      </c>
      <c r="K6944" s="327">
        <v>0</v>
      </c>
      <c r="L6944" s="327">
        <v>0</v>
      </c>
      <c r="M6944" s="327">
        <v>0</v>
      </c>
      <c r="N6944" s="326" t="s">
        <v>7279</v>
      </c>
    </row>
    <row r="6945" spans="2:14" ht="15" hidden="1" x14ac:dyDescent="0.25">
      <c r="B6945" s="324" t="s">
        <v>21198</v>
      </c>
      <c r="C6945" s="324" t="s">
        <v>1268</v>
      </c>
      <c r="D6945" s="324" t="s">
        <v>20898</v>
      </c>
      <c r="E6945" s="324" t="s">
        <v>14035</v>
      </c>
      <c r="F6945" s="324" t="s">
        <v>801</v>
      </c>
      <c r="G6945" s="324" t="s">
        <v>896</v>
      </c>
      <c r="H6945" s="324" t="s">
        <v>6249</v>
      </c>
      <c r="I6945" s="325">
        <v>0</v>
      </c>
      <c r="J6945" s="325">
        <v>0</v>
      </c>
      <c r="K6945" s="325">
        <v>0</v>
      </c>
      <c r="L6945" s="325">
        <v>0</v>
      </c>
      <c r="M6945" s="325">
        <v>0</v>
      </c>
      <c r="N6945" s="324" t="s">
        <v>7279</v>
      </c>
    </row>
    <row r="6946" spans="2:14" ht="15" hidden="1" x14ac:dyDescent="0.25">
      <c r="B6946" s="326" t="s">
        <v>21199</v>
      </c>
      <c r="C6946" s="326" t="s">
        <v>1268</v>
      </c>
      <c r="D6946" s="326" t="s">
        <v>20898</v>
      </c>
      <c r="E6946" s="326" t="s">
        <v>12993</v>
      </c>
      <c r="F6946" s="326" t="s">
        <v>2327</v>
      </c>
      <c r="G6946" s="326" t="s">
        <v>896</v>
      </c>
      <c r="H6946" s="326" t="s">
        <v>6249</v>
      </c>
      <c r="I6946" s="327">
        <v>0</v>
      </c>
      <c r="J6946" s="327">
        <v>0</v>
      </c>
      <c r="K6946" s="327">
        <v>0</v>
      </c>
      <c r="L6946" s="327">
        <v>0</v>
      </c>
      <c r="M6946" s="327">
        <v>0</v>
      </c>
      <c r="N6946" s="326" t="s">
        <v>7279</v>
      </c>
    </row>
    <row r="6947" spans="2:14" ht="15" hidden="1" x14ac:dyDescent="0.25">
      <c r="B6947" s="324" t="s">
        <v>21200</v>
      </c>
      <c r="C6947" s="324" t="s">
        <v>1268</v>
      </c>
      <c r="D6947" s="324" t="s">
        <v>20898</v>
      </c>
      <c r="E6947" s="324" t="s">
        <v>12994</v>
      </c>
      <c r="F6947" s="324" t="s">
        <v>801</v>
      </c>
      <c r="G6947" s="324" t="s">
        <v>896</v>
      </c>
      <c r="H6947" s="324" t="s">
        <v>6249</v>
      </c>
      <c r="I6947" s="325">
        <v>0</v>
      </c>
      <c r="J6947" s="325">
        <v>0</v>
      </c>
      <c r="K6947" s="325">
        <v>0</v>
      </c>
      <c r="L6947" s="325">
        <v>0</v>
      </c>
      <c r="M6947" s="325">
        <v>0</v>
      </c>
      <c r="N6947" s="324" t="s">
        <v>7279</v>
      </c>
    </row>
    <row r="6948" spans="2:14" ht="15" hidden="1" x14ac:dyDescent="0.25">
      <c r="B6948" s="326" t="s">
        <v>21201</v>
      </c>
      <c r="C6948" s="326" t="s">
        <v>1268</v>
      </c>
      <c r="D6948" s="326" t="s">
        <v>20898</v>
      </c>
      <c r="E6948" s="326" t="s">
        <v>12995</v>
      </c>
      <c r="F6948" s="326" t="s">
        <v>801</v>
      </c>
      <c r="G6948" s="326" t="s">
        <v>896</v>
      </c>
      <c r="H6948" s="326" t="s">
        <v>6249</v>
      </c>
      <c r="I6948" s="327">
        <v>0</v>
      </c>
      <c r="J6948" s="327">
        <v>0</v>
      </c>
      <c r="K6948" s="327">
        <v>0</v>
      </c>
      <c r="L6948" s="327">
        <v>0</v>
      </c>
      <c r="M6948" s="327">
        <v>0</v>
      </c>
      <c r="N6948" s="326" t="s">
        <v>7279</v>
      </c>
    </row>
    <row r="6949" spans="2:14" ht="15" hidden="1" x14ac:dyDescent="0.25">
      <c r="B6949" s="324" t="s">
        <v>21202</v>
      </c>
      <c r="C6949" s="324" t="s">
        <v>1268</v>
      </c>
      <c r="D6949" s="324" t="s">
        <v>20898</v>
      </c>
      <c r="E6949" s="324" t="s">
        <v>12835</v>
      </c>
      <c r="F6949" s="324" t="s">
        <v>2327</v>
      </c>
      <c r="G6949" s="324" t="s">
        <v>896</v>
      </c>
      <c r="H6949" s="324" t="s">
        <v>6249</v>
      </c>
      <c r="I6949" s="325">
        <v>0</v>
      </c>
      <c r="J6949" s="325">
        <v>0</v>
      </c>
      <c r="K6949" s="325">
        <v>0</v>
      </c>
      <c r="L6949" s="325">
        <v>0</v>
      </c>
      <c r="M6949" s="325">
        <v>0</v>
      </c>
      <c r="N6949" s="324" t="s">
        <v>7279</v>
      </c>
    </row>
    <row r="6950" spans="2:14" ht="15" hidden="1" x14ac:dyDescent="0.25">
      <c r="B6950" s="326" t="s">
        <v>21203</v>
      </c>
      <c r="C6950" s="326" t="s">
        <v>1268</v>
      </c>
      <c r="D6950" s="326" t="s">
        <v>20898</v>
      </c>
      <c r="E6950" s="326" t="s">
        <v>14067</v>
      </c>
      <c r="F6950" s="326" t="s">
        <v>2327</v>
      </c>
      <c r="G6950" s="326" t="s">
        <v>896</v>
      </c>
      <c r="H6950" s="326" t="s">
        <v>6249</v>
      </c>
      <c r="I6950" s="327">
        <v>0</v>
      </c>
      <c r="J6950" s="327">
        <v>0</v>
      </c>
      <c r="K6950" s="327">
        <v>0</v>
      </c>
      <c r="L6950" s="327">
        <v>0</v>
      </c>
      <c r="M6950" s="327">
        <v>0</v>
      </c>
      <c r="N6950" s="326" t="s">
        <v>7279</v>
      </c>
    </row>
    <row r="6951" spans="2:14" ht="15" hidden="1" x14ac:dyDescent="0.25">
      <c r="B6951" s="324" t="s">
        <v>21204</v>
      </c>
      <c r="C6951" s="324" t="s">
        <v>1268</v>
      </c>
      <c r="D6951" s="324" t="s">
        <v>20898</v>
      </c>
      <c r="E6951" s="324" t="s">
        <v>14068</v>
      </c>
      <c r="F6951" s="324" t="s">
        <v>2327</v>
      </c>
      <c r="G6951" s="324" t="s">
        <v>896</v>
      </c>
      <c r="H6951" s="324" t="s">
        <v>6249</v>
      </c>
      <c r="I6951" s="325">
        <v>0</v>
      </c>
      <c r="J6951" s="325">
        <v>0</v>
      </c>
      <c r="K6951" s="325">
        <v>0</v>
      </c>
      <c r="L6951" s="325">
        <v>0</v>
      </c>
      <c r="M6951" s="325">
        <v>0</v>
      </c>
      <c r="N6951" s="324" t="s">
        <v>7279</v>
      </c>
    </row>
    <row r="6952" spans="2:14" ht="15" hidden="1" x14ac:dyDescent="0.25">
      <c r="B6952" s="326" t="s">
        <v>21205</v>
      </c>
      <c r="C6952" s="326" t="s">
        <v>1268</v>
      </c>
      <c r="D6952" s="326" t="s">
        <v>20898</v>
      </c>
      <c r="E6952" s="326" t="s">
        <v>14107</v>
      </c>
      <c r="F6952" s="326" t="s">
        <v>2327</v>
      </c>
      <c r="G6952" s="326" t="s">
        <v>896</v>
      </c>
      <c r="H6952" s="326" t="s">
        <v>6249</v>
      </c>
      <c r="I6952" s="327">
        <v>0</v>
      </c>
      <c r="J6952" s="327">
        <v>0</v>
      </c>
      <c r="K6952" s="327">
        <v>0</v>
      </c>
      <c r="L6952" s="327">
        <v>0</v>
      </c>
      <c r="M6952" s="327">
        <v>0</v>
      </c>
      <c r="N6952" s="326" t="s">
        <v>7279</v>
      </c>
    </row>
    <row r="6953" spans="2:14" ht="15" hidden="1" x14ac:dyDescent="0.25">
      <c r="B6953" s="324" t="s">
        <v>21206</v>
      </c>
      <c r="C6953" s="324" t="s">
        <v>1268</v>
      </c>
      <c r="D6953" s="324" t="s">
        <v>20898</v>
      </c>
      <c r="E6953" s="324" t="s">
        <v>14138</v>
      </c>
      <c r="F6953" s="324" t="s">
        <v>800</v>
      </c>
      <c r="G6953" s="324" t="s">
        <v>896</v>
      </c>
      <c r="H6953" s="324" t="s">
        <v>6249</v>
      </c>
      <c r="I6953" s="325">
        <v>0</v>
      </c>
      <c r="J6953" s="325">
        <v>0</v>
      </c>
      <c r="K6953" s="325">
        <v>0</v>
      </c>
      <c r="L6953" s="325">
        <v>0</v>
      </c>
      <c r="M6953" s="325">
        <v>0</v>
      </c>
      <c r="N6953" s="324" t="s">
        <v>7279</v>
      </c>
    </row>
    <row r="6954" spans="2:14" ht="15" hidden="1" x14ac:dyDescent="0.25">
      <c r="B6954" s="326" t="s">
        <v>21207</v>
      </c>
      <c r="C6954" s="326" t="s">
        <v>1268</v>
      </c>
      <c r="D6954" s="326" t="s">
        <v>20898</v>
      </c>
      <c r="E6954" s="326" t="s">
        <v>21208</v>
      </c>
      <c r="F6954" s="326" t="s">
        <v>2327</v>
      </c>
      <c r="G6954" s="326" t="s">
        <v>896</v>
      </c>
      <c r="H6954" s="326" t="s">
        <v>6249</v>
      </c>
      <c r="I6954" s="327">
        <v>0</v>
      </c>
      <c r="J6954" s="327">
        <v>0</v>
      </c>
      <c r="K6954" s="327">
        <v>0</v>
      </c>
      <c r="L6954" s="327">
        <v>0</v>
      </c>
      <c r="M6954" s="327">
        <v>0</v>
      </c>
      <c r="N6954" s="326" t="s">
        <v>7279</v>
      </c>
    </row>
    <row r="6955" spans="2:14" ht="15" hidden="1" x14ac:dyDescent="0.25">
      <c r="B6955" s="324" t="s">
        <v>21209</v>
      </c>
      <c r="C6955" s="324" t="s">
        <v>1268</v>
      </c>
      <c r="D6955" s="324" t="s">
        <v>20898</v>
      </c>
      <c r="E6955" s="324" t="s">
        <v>14157</v>
      </c>
      <c r="F6955" s="324" t="s">
        <v>1226</v>
      </c>
      <c r="G6955" s="324" t="s">
        <v>896</v>
      </c>
      <c r="H6955" s="324" t="s">
        <v>6249</v>
      </c>
      <c r="I6955" s="325">
        <v>0</v>
      </c>
      <c r="J6955" s="325">
        <v>0</v>
      </c>
      <c r="K6955" s="325">
        <v>0</v>
      </c>
      <c r="L6955" s="325">
        <v>0</v>
      </c>
      <c r="M6955" s="325">
        <v>0</v>
      </c>
      <c r="N6955" s="324" t="s">
        <v>7279</v>
      </c>
    </row>
    <row r="6956" spans="2:14" ht="15" hidden="1" x14ac:dyDescent="0.25">
      <c r="B6956" s="326" t="s">
        <v>21210</v>
      </c>
      <c r="C6956" s="326" t="s">
        <v>1268</v>
      </c>
      <c r="D6956" s="326" t="s">
        <v>20898</v>
      </c>
      <c r="E6956" s="326" t="s">
        <v>21211</v>
      </c>
      <c r="F6956" s="326" t="s">
        <v>800</v>
      </c>
      <c r="G6956" s="326" t="s">
        <v>896</v>
      </c>
      <c r="H6956" s="326" t="s">
        <v>6249</v>
      </c>
      <c r="I6956" s="327">
        <v>0</v>
      </c>
      <c r="J6956" s="327">
        <v>0</v>
      </c>
      <c r="K6956" s="327">
        <v>0</v>
      </c>
      <c r="L6956" s="327">
        <v>0</v>
      </c>
      <c r="M6956" s="327">
        <v>0</v>
      </c>
      <c r="N6956" s="326" t="s">
        <v>7279</v>
      </c>
    </row>
    <row r="6957" spans="2:14" ht="15" hidden="1" x14ac:dyDescent="0.25">
      <c r="B6957" s="324" t="s">
        <v>21212</v>
      </c>
      <c r="C6957" s="324" t="s">
        <v>1268</v>
      </c>
      <c r="D6957" s="324" t="s">
        <v>20898</v>
      </c>
      <c r="E6957" s="324" t="s">
        <v>21213</v>
      </c>
      <c r="F6957" s="324" t="s">
        <v>801</v>
      </c>
      <c r="G6957" s="324" t="s">
        <v>896</v>
      </c>
      <c r="H6957" s="324" t="s">
        <v>6249</v>
      </c>
      <c r="I6957" s="325">
        <v>0</v>
      </c>
      <c r="J6957" s="325">
        <v>0</v>
      </c>
      <c r="K6957" s="325">
        <v>0</v>
      </c>
      <c r="L6957" s="325">
        <v>0</v>
      </c>
      <c r="M6957" s="325">
        <v>0</v>
      </c>
      <c r="N6957" s="324" t="s">
        <v>7279</v>
      </c>
    </row>
    <row r="6958" spans="2:14" ht="15" hidden="1" x14ac:dyDescent="0.25">
      <c r="B6958" s="326" t="s">
        <v>21214</v>
      </c>
      <c r="C6958" s="326" t="s">
        <v>1268</v>
      </c>
      <c r="D6958" s="326" t="s">
        <v>20898</v>
      </c>
      <c r="E6958" s="326" t="s">
        <v>21215</v>
      </c>
      <c r="F6958" s="326" t="s">
        <v>2327</v>
      </c>
      <c r="G6958" s="326" t="s">
        <v>896</v>
      </c>
      <c r="H6958" s="326" t="s">
        <v>6249</v>
      </c>
      <c r="I6958" s="327">
        <v>0</v>
      </c>
      <c r="J6958" s="327">
        <v>0</v>
      </c>
      <c r="K6958" s="327">
        <v>0</v>
      </c>
      <c r="L6958" s="327">
        <v>0</v>
      </c>
      <c r="M6958" s="327">
        <v>0</v>
      </c>
      <c r="N6958" s="326" t="s">
        <v>7279</v>
      </c>
    </row>
    <row r="6959" spans="2:14" ht="15" hidden="1" x14ac:dyDescent="0.25">
      <c r="B6959" s="324" t="s">
        <v>21216</v>
      </c>
      <c r="C6959" s="324" t="s">
        <v>1268</v>
      </c>
      <c r="D6959" s="324" t="s">
        <v>20898</v>
      </c>
      <c r="E6959" s="324" t="s">
        <v>21217</v>
      </c>
      <c r="F6959" s="324" t="s">
        <v>801</v>
      </c>
      <c r="G6959" s="324" t="s">
        <v>896</v>
      </c>
      <c r="H6959" s="324" t="s">
        <v>6249</v>
      </c>
      <c r="I6959" s="325">
        <v>0</v>
      </c>
      <c r="J6959" s="325">
        <v>0</v>
      </c>
      <c r="K6959" s="325">
        <v>0</v>
      </c>
      <c r="L6959" s="325">
        <v>0</v>
      </c>
      <c r="M6959" s="325">
        <v>0</v>
      </c>
      <c r="N6959" s="324" t="s">
        <v>7279</v>
      </c>
    </row>
    <row r="6960" spans="2:14" ht="15" hidden="1" x14ac:dyDescent="0.25">
      <c r="B6960" s="326" t="s">
        <v>21218</v>
      </c>
      <c r="C6960" s="326" t="s">
        <v>1268</v>
      </c>
      <c r="D6960" s="326" t="s">
        <v>20898</v>
      </c>
      <c r="E6960" s="326" t="s">
        <v>21219</v>
      </c>
      <c r="F6960" s="326" t="s">
        <v>801</v>
      </c>
      <c r="G6960" s="326" t="s">
        <v>896</v>
      </c>
      <c r="H6960" s="326" t="s">
        <v>6249</v>
      </c>
      <c r="I6960" s="327">
        <v>0</v>
      </c>
      <c r="J6960" s="327">
        <v>0</v>
      </c>
      <c r="K6960" s="327">
        <v>0</v>
      </c>
      <c r="L6960" s="327">
        <v>0</v>
      </c>
      <c r="M6960" s="327">
        <v>0</v>
      </c>
      <c r="N6960" s="326" t="s">
        <v>7279</v>
      </c>
    </row>
    <row r="6961" spans="2:14" ht="15" hidden="1" x14ac:dyDescent="0.25">
      <c r="B6961" s="324" t="s">
        <v>21220</v>
      </c>
      <c r="C6961" s="324" t="s">
        <v>1268</v>
      </c>
      <c r="D6961" s="324" t="s">
        <v>20898</v>
      </c>
      <c r="E6961" s="324" t="s">
        <v>21221</v>
      </c>
      <c r="F6961" s="324" t="s">
        <v>801</v>
      </c>
      <c r="G6961" s="324" t="s">
        <v>896</v>
      </c>
      <c r="H6961" s="324" t="s">
        <v>6249</v>
      </c>
      <c r="I6961" s="325">
        <v>0</v>
      </c>
      <c r="J6961" s="325">
        <v>0</v>
      </c>
      <c r="K6961" s="325">
        <v>0</v>
      </c>
      <c r="L6961" s="325">
        <v>0</v>
      </c>
      <c r="M6961" s="325">
        <v>0</v>
      </c>
      <c r="N6961" s="324" t="s">
        <v>7279</v>
      </c>
    </row>
    <row r="6962" spans="2:14" ht="15" hidden="1" x14ac:dyDescent="0.25">
      <c r="B6962" s="326" t="s">
        <v>21222</v>
      </c>
      <c r="C6962" s="326" t="s">
        <v>1268</v>
      </c>
      <c r="D6962" s="326" t="s">
        <v>20898</v>
      </c>
      <c r="E6962" s="326" t="s">
        <v>21223</v>
      </c>
      <c r="F6962" s="326" t="s">
        <v>801</v>
      </c>
      <c r="G6962" s="326" t="s">
        <v>896</v>
      </c>
      <c r="H6962" s="326" t="s">
        <v>6249</v>
      </c>
      <c r="I6962" s="327">
        <v>0</v>
      </c>
      <c r="J6962" s="327">
        <v>0</v>
      </c>
      <c r="K6962" s="327">
        <v>0</v>
      </c>
      <c r="L6962" s="327">
        <v>0</v>
      </c>
      <c r="M6962" s="327">
        <v>0</v>
      </c>
      <c r="N6962" s="326" t="s">
        <v>7279</v>
      </c>
    </row>
    <row r="6963" spans="2:14" ht="15" hidden="1" x14ac:dyDescent="0.25">
      <c r="B6963" s="324" t="s">
        <v>21224</v>
      </c>
      <c r="C6963" s="324" t="s">
        <v>1268</v>
      </c>
      <c r="D6963" s="324" t="s">
        <v>20898</v>
      </c>
      <c r="E6963" s="324" t="s">
        <v>21225</v>
      </c>
      <c r="F6963" s="324" t="s">
        <v>801</v>
      </c>
      <c r="G6963" s="324" t="s">
        <v>896</v>
      </c>
      <c r="H6963" s="324" t="s">
        <v>6249</v>
      </c>
      <c r="I6963" s="325">
        <v>0</v>
      </c>
      <c r="J6963" s="325">
        <v>0</v>
      </c>
      <c r="K6963" s="325">
        <v>0</v>
      </c>
      <c r="L6963" s="325">
        <v>0</v>
      </c>
      <c r="M6963" s="325">
        <v>0</v>
      </c>
      <c r="N6963" s="324" t="s">
        <v>7279</v>
      </c>
    </row>
    <row r="6964" spans="2:14" ht="15" hidden="1" x14ac:dyDescent="0.25">
      <c r="B6964" s="326" t="s">
        <v>21226</v>
      </c>
      <c r="C6964" s="326" t="s">
        <v>1268</v>
      </c>
      <c r="D6964" s="326" t="s">
        <v>20898</v>
      </c>
      <c r="E6964" s="326" t="s">
        <v>21227</v>
      </c>
      <c r="F6964" s="326" t="s">
        <v>801</v>
      </c>
      <c r="G6964" s="326" t="s">
        <v>896</v>
      </c>
      <c r="H6964" s="326" t="s">
        <v>6249</v>
      </c>
      <c r="I6964" s="327">
        <v>0</v>
      </c>
      <c r="J6964" s="327">
        <v>0</v>
      </c>
      <c r="K6964" s="327">
        <v>0</v>
      </c>
      <c r="L6964" s="327">
        <v>0</v>
      </c>
      <c r="M6964" s="327">
        <v>0</v>
      </c>
      <c r="N6964" s="326" t="s">
        <v>7279</v>
      </c>
    </row>
    <row r="6965" spans="2:14" ht="15" hidden="1" x14ac:dyDescent="0.25">
      <c r="B6965" s="324" t="s">
        <v>21228</v>
      </c>
      <c r="C6965" s="324" t="s">
        <v>1268</v>
      </c>
      <c r="D6965" s="324" t="s">
        <v>20898</v>
      </c>
      <c r="E6965" s="324" t="s">
        <v>21229</v>
      </c>
      <c r="F6965" s="324" t="s">
        <v>801</v>
      </c>
      <c r="G6965" s="324" t="s">
        <v>896</v>
      </c>
      <c r="H6965" s="324" t="s">
        <v>6249</v>
      </c>
      <c r="I6965" s="325">
        <v>0</v>
      </c>
      <c r="J6965" s="325">
        <v>0</v>
      </c>
      <c r="K6965" s="325">
        <v>0</v>
      </c>
      <c r="L6965" s="325">
        <v>0</v>
      </c>
      <c r="M6965" s="325">
        <v>0</v>
      </c>
      <c r="N6965" s="324" t="s">
        <v>7279</v>
      </c>
    </row>
    <row r="6966" spans="2:14" ht="15" hidden="1" x14ac:dyDescent="0.25">
      <c r="B6966" s="326" t="s">
        <v>21230</v>
      </c>
      <c r="C6966" s="326" t="s">
        <v>1268</v>
      </c>
      <c r="D6966" s="326" t="s">
        <v>20898</v>
      </c>
      <c r="E6966" s="326" t="s">
        <v>21231</v>
      </c>
      <c r="F6966" s="326" t="s">
        <v>801</v>
      </c>
      <c r="G6966" s="326" t="s">
        <v>896</v>
      </c>
      <c r="H6966" s="326" t="s">
        <v>6249</v>
      </c>
      <c r="I6966" s="327">
        <v>0</v>
      </c>
      <c r="J6966" s="327">
        <v>0</v>
      </c>
      <c r="K6966" s="327">
        <v>0</v>
      </c>
      <c r="L6966" s="327">
        <v>0</v>
      </c>
      <c r="M6966" s="327">
        <v>0</v>
      </c>
      <c r="N6966" s="326" t="s">
        <v>7279</v>
      </c>
    </row>
    <row r="6967" spans="2:14" ht="15" hidden="1" x14ac:dyDescent="0.25">
      <c r="B6967" s="324" t="s">
        <v>21232</v>
      </c>
      <c r="C6967" s="324" t="s">
        <v>1268</v>
      </c>
      <c r="D6967" s="324" t="s">
        <v>20898</v>
      </c>
      <c r="E6967" s="324" t="s">
        <v>21233</v>
      </c>
      <c r="F6967" s="324" t="s">
        <v>2327</v>
      </c>
      <c r="G6967" s="324" t="s">
        <v>896</v>
      </c>
      <c r="H6967" s="324" t="s">
        <v>6249</v>
      </c>
      <c r="I6967" s="325">
        <v>0</v>
      </c>
      <c r="J6967" s="325">
        <v>0</v>
      </c>
      <c r="K6967" s="325">
        <v>0</v>
      </c>
      <c r="L6967" s="325">
        <v>0</v>
      </c>
      <c r="M6967" s="325">
        <v>0</v>
      </c>
      <c r="N6967" s="324" t="s">
        <v>7279</v>
      </c>
    </row>
    <row r="6968" spans="2:14" ht="15" hidden="1" x14ac:dyDescent="0.25">
      <c r="B6968" s="326" t="s">
        <v>21234</v>
      </c>
      <c r="C6968" s="326" t="s">
        <v>1268</v>
      </c>
      <c r="D6968" s="326" t="s">
        <v>20898</v>
      </c>
      <c r="E6968" s="326" t="s">
        <v>21235</v>
      </c>
      <c r="F6968" s="326" t="s">
        <v>801</v>
      </c>
      <c r="G6968" s="326" t="s">
        <v>896</v>
      </c>
      <c r="H6968" s="326" t="s">
        <v>6249</v>
      </c>
      <c r="I6968" s="327">
        <v>0</v>
      </c>
      <c r="J6968" s="327">
        <v>0</v>
      </c>
      <c r="K6968" s="327">
        <v>0</v>
      </c>
      <c r="L6968" s="327">
        <v>0</v>
      </c>
      <c r="M6968" s="327">
        <v>0</v>
      </c>
      <c r="N6968" s="326" t="s">
        <v>7279</v>
      </c>
    </row>
    <row r="6969" spans="2:14" ht="15" hidden="1" x14ac:dyDescent="0.25">
      <c r="B6969" s="324" t="s">
        <v>21236</v>
      </c>
      <c r="C6969" s="324" t="s">
        <v>1268</v>
      </c>
      <c r="D6969" s="324" t="s">
        <v>20898</v>
      </c>
      <c r="E6969" s="324" t="s">
        <v>21237</v>
      </c>
      <c r="F6969" s="324" t="s">
        <v>801</v>
      </c>
      <c r="G6969" s="324" t="s">
        <v>896</v>
      </c>
      <c r="H6969" s="324" t="s">
        <v>6249</v>
      </c>
      <c r="I6969" s="325">
        <v>0</v>
      </c>
      <c r="J6969" s="325">
        <v>0</v>
      </c>
      <c r="K6969" s="325">
        <v>0</v>
      </c>
      <c r="L6969" s="325">
        <v>0</v>
      </c>
      <c r="M6969" s="325">
        <v>0</v>
      </c>
      <c r="N6969" s="324" t="s">
        <v>7279</v>
      </c>
    </row>
    <row r="6970" spans="2:14" ht="15" hidden="1" x14ac:dyDescent="0.25">
      <c r="B6970" s="326" t="s">
        <v>21238</v>
      </c>
      <c r="C6970" s="326" t="s">
        <v>1268</v>
      </c>
      <c r="D6970" s="326" t="s">
        <v>20898</v>
      </c>
      <c r="E6970" s="326" t="s">
        <v>21239</v>
      </c>
      <c r="F6970" s="326" t="s">
        <v>801</v>
      </c>
      <c r="G6970" s="326" t="s">
        <v>896</v>
      </c>
      <c r="H6970" s="326" t="s">
        <v>6249</v>
      </c>
      <c r="I6970" s="327">
        <v>0</v>
      </c>
      <c r="J6970" s="327">
        <v>0</v>
      </c>
      <c r="K6970" s="327">
        <v>0</v>
      </c>
      <c r="L6970" s="327">
        <v>0</v>
      </c>
      <c r="M6970" s="327">
        <v>0</v>
      </c>
      <c r="N6970" s="326" t="s">
        <v>7279</v>
      </c>
    </row>
    <row r="6971" spans="2:14" ht="15" hidden="1" x14ac:dyDescent="0.25">
      <c r="B6971" s="324" t="s">
        <v>21240</v>
      </c>
      <c r="C6971" s="324" t="s">
        <v>1268</v>
      </c>
      <c r="D6971" s="324" t="s">
        <v>20898</v>
      </c>
      <c r="E6971" s="324" t="s">
        <v>21241</v>
      </c>
      <c r="F6971" s="324" t="s">
        <v>801</v>
      </c>
      <c r="G6971" s="324" t="s">
        <v>896</v>
      </c>
      <c r="H6971" s="324" t="s">
        <v>6249</v>
      </c>
      <c r="I6971" s="325">
        <v>0</v>
      </c>
      <c r="J6971" s="325">
        <v>0</v>
      </c>
      <c r="K6971" s="325">
        <v>0</v>
      </c>
      <c r="L6971" s="325">
        <v>0</v>
      </c>
      <c r="M6971" s="325">
        <v>0</v>
      </c>
      <c r="N6971" s="324" t="s">
        <v>7279</v>
      </c>
    </row>
    <row r="6972" spans="2:14" ht="15" hidden="1" x14ac:dyDescent="0.25">
      <c r="B6972" s="326" t="s">
        <v>21242</v>
      </c>
      <c r="C6972" s="326" t="s">
        <v>1268</v>
      </c>
      <c r="D6972" s="326" t="s">
        <v>20898</v>
      </c>
      <c r="E6972" s="326" t="s">
        <v>21243</v>
      </c>
      <c r="F6972" s="326" t="s">
        <v>801</v>
      </c>
      <c r="G6972" s="326" t="s">
        <v>896</v>
      </c>
      <c r="H6972" s="326" t="s">
        <v>6249</v>
      </c>
      <c r="I6972" s="327">
        <v>0</v>
      </c>
      <c r="J6972" s="327">
        <v>0</v>
      </c>
      <c r="K6972" s="327">
        <v>0</v>
      </c>
      <c r="L6972" s="327">
        <v>0</v>
      </c>
      <c r="M6972" s="327">
        <v>0</v>
      </c>
      <c r="N6972" s="326" t="s">
        <v>7279</v>
      </c>
    </row>
    <row r="6973" spans="2:14" ht="15" hidden="1" x14ac:dyDescent="0.25">
      <c r="B6973" s="324" t="s">
        <v>21244</v>
      </c>
      <c r="C6973" s="324" t="s">
        <v>1268</v>
      </c>
      <c r="D6973" s="324" t="s">
        <v>20898</v>
      </c>
      <c r="E6973" s="324" t="s">
        <v>21245</v>
      </c>
      <c r="F6973" s="324" t="s">
        <v>801</v>
      </c>
      <c r="G6973" s="324" t="s">
        <v>896</v>
      </c>
      <c r="H6973" s="324" t="s">
        <v>6249</v>
      </c>
      <c r="I6973" s="325">
        <v>0</v>
      </c>
      <c r="J6973" s="325">
        <v>0</v>
      </c>
      <c r="K6973" s="325">
        <v>0</v>
      </c>
      <c r="L6973" s="325">
        <v>0</v>
      </c>
      <c r="M6973" s="325">
        <v>0</v>
      </c>
      <c r="N6973" s="324" t="s">
        <v>7279</v>
      </c>
    </row>
    <row r="6974" spans="2:14" ht="15" hidden="1" x14ac:dyDescent="0.25">
      <c r="B6974" s="326" t="s">
        <v>21246</v>
      </c>
      <c r="C6974" s="326" t="s">
        <v>1268</v>
      </c>
      <c r="D6974" s="326" t="s">
        <v>20898</v>
      </c>
      <c r="E6974" s="326" t="s">
        <v>21247</v>
      </c>
      <c r="F6974" s="326" t="s">
        <v>801</v>
      </c>
      <c r="G6974" s="326" t="s">
        <v>896</v>
      </c>
      <c r="H6974" s="326" t="s">
        <v>6249</v>
      </c>
      <c r="I6974" s="327">
        <v>0</v>
      </c>
      <c r="J6974" s="327">
        <v>0</v>
      </c>
      <c r="K6974" s="327">
        <v>0</v>
      </c>
      <c r="L6974" s="327">
        <v>0</v>
      </c>
      <c r="M6974" s="327">
        <v>0</v>
      </c>
      <c r="N6974" s="326" t="s">
        <v>7279</v>
      </c>
    </row>
    <row r="6975" spans="2:14" ht="15" hidden="1" x14ac:dyDescent="0.25">
      <c r="B6975" s="324" t="s">
        <v>21248</v>
      </c>
      <c r="C6975" s="324" t="s">
        <v>1268</v>
      </c>
      <c r="D6975" s="324" t="s">
        <v>20898</v>
      </c>
      <c r="E6975" s="324" t="s">
        <v>21249</v>
      </c>
      <c r="F6975" s="324" t="s">
        <v>801</v>
      </c>
      <c r="G6975" s="324" t="s">
        <v>896</v>
      </c>
      <c r="H6975" s="324" t="s">
        <v>6249</v>
      </c>
      <c r="I6975" s="325">
        <v>0</v>
      </c>
      <c r="J6975" s="325">
        <v>0</v>
      </c>
      <c r="K6975" s="325">
        <v>0</v>
      </c>
      <c r="L6975" s="325">
        <v>0</v>
      </c>
      <c r="M6975" s="325">
        <v>0</v>
      </c>
      <c r="N6975" s="324" t="s">
        <v>7279</v>
      </c>
    </row>
    <row r="6976" spans="2:14" ht="15" hidden="1" x14ac:dyDescent="0.25">
      <c r="B6976" s="326" t="s">
        <v>21250</v>
      </c>
      <c r="C6976" s="326" t="s">
        <v>1268</v>
      </c>
      <c r="D6976" s="326" t="s">
        <v>20898</v>
      </c>
      <c r="E6976" s="326" t="s">
        <v>21251</v>
      </c>
      <c r="F6976" s="326" t="s">
        <v>801</v>
      </c>
      <c r="G6976" s="326" t="s">
        <v>896</v>
      </c>
      <c r="H6976" s="326" t="s">
        <v>6249</v>
      </c>
      <c r="I6976" s="327">
        <v>0</v>
      </c>
      <c r="J6976" s="327">
        <v>0</v>
      </c>
      <c r="K6976" s="327">
        <v>0</v>
      </c>
      <c r="L6976" s="327">
        <v>0</v>
      </c>
      <c r="M6976" s="327">
        <v>0</v>
      </c>
      <c r="N6976" s="326" t="s">
        <v>7279</v>
      </c>
    </row>
    <row r="6977" spans="2:14" ht="15" hidden="1" x14ac:dyDescent="0.25">
      <c r="B6977" s="324" t="s">
        <v>21252</v>
      </c>
      <c r="C6977" s="324" t="s">
        <v>1268</v>
      </c>
      <c r="D6977" s="324" t="s">
        <v>20898</v>
      </c>
      <c r="E6977" s="324" t="s">
        <v>21253</v>
      </c>
      <c r="F6977" s="324" t="s">
        <v>801</v>
      </c>
      <c r="G6977" s="324" t="s">
        <v>896</v>
      </c>
      <c r="H6977" s="324" t="s">
        <v>6249</v>
      </c>
      <c r="I6977" s="325">
        <v>0</v>
      </c>
      <c r="J6977" s="325">
        <v>0</v>
      </c>
      <c r="K6977" s="325">
        <v>0</v>
      </c>
      <c r="L6977" s="325">
        <v>0</v>
      </c>
      <c r="M6977" s="325">
        <v>0</v>
      </c>
      <c r="N6977" s="324" t="s">
        <v>7279</v>
      </c>
    </row>
    <row r="6978" spans="2:14" ht="15" hidden="1" x14ac:dyDescent="0.25">
      <c r="B6978" s="326" t="s">
        <v>21254</v>
      </c>
      <c r="C6978" s="326" t="s">
        <v>1268</v>
      </c>
      <c r="D6978" s="326" t="s">
        <v>20898</v>
      </c>
      <c r="E6978" s="326" t="s">
        <v>21255</v>
      </c>
      <c r="F6978" s="326" t="s">
        <v>2327</v>
      </c>
      <c r="G6978" s="326" t="s">
        <v>896</v>
      </c>
      <c r="H6978" s="326" t="s">
        <v>6249</v>
      </c>
      <c r="I6978" s="327">
        <v>0</v>
      </c>
      <c r="J6978" s="327">
        <v>0</v>
      </c>
      <c r="K6978" s="327">
        <v>0</v>
      </c>
      <c r="L6978" s="327">
        <v>0</v>
      </c>
      <c r="M6978" s="327">
        <v>0</v>
      </c>
      <c r="N6978" s="326" t="s">
        <v>7279</v>
      </c>
    </row>
    <row r="6979" spans="2:14" ht="15" hidden="1" x14ac:dyDescent="0.25">
      <c r="B6979" s="324" t="s">
        <v>22147</v>
      </c>
      <c r="C6979" s="324" t="s">
        <v>1268</v>
      </c>
      <c r="D6979" s="324" t="s">
        <v>20898</v>
      </c>
      <c r="E6979" s="324" t="s">
        <v>22148</v>
      </c>
      <c r="F6979" s="324" t="s">
        <v>2327</v>
      </c>
      <c r="G6979" s="324" t="s">
        <v>896</v>
      </c>
      <c r="H6979" s="324" t="s">
        <v>6249</v>
      </c>
      <c r="I6979" s="325">
        <v>0</v>
      </c>
      <c r="J6979" s="325">
        <v>0</v>
      </c>
      <c r="K6979" s="325">
        <v>0</v>
      </c>
      <c r="L6979" s="325">
        <v>0</v>
      </c>
      <c r="M6979" s="325">
        <v>0</v>
      </c>
      <c r="N6979" s="324" t="s">
        <v>7279</v>
      </c>
    </row>
    <row r="6980" spans="2:14" ht="15" hidden="1" x14ac:dyDescent="0.25">
      <c r="B6980" s="326" t="s">
        <v>21256</v>
      </c>
      <c r="C6980" s="326" t="s">
        <v>1268</v>
      </c>
      <c r="D6980" s="326" t="s">
        <v>20898</v>
      </c>
      <c r="E6980" s="326" t="s">
        <v>21257</v>
      </c>
      <c r="F6980" s="326" t="s">
        <v>2327</v>
      </c>
      <c r="G6980" s="326" t="s">
        <v>896</v>
      </c>
      <c r="H6980" s="326" t="s">
        <v>6249</v>
      </c>
      <c r="I6980" s="327">
        <v>0</v>
      </c>
      <c r="J6980" s="327">
        <v>0</v>
      </c>
      <c r="K6980" s="327">
        <v>0</v>
      </c>
      <c r="L6980" s="327">
        <v>0</v>
      </c>
      <c r="M6980" s="327">
        <v>0</v>
      </c>
      <c r="N6980" s="326" t="s">
        <v>7279</v>
      </c>
    </row>
    <row r="6981" spans="2:14" ht="15" hidden="1" x14ac:dyDescent="0.25">
      <c r="B6981" s="324" t="s">
        <v>21258</v>
      </c>
      <c r="C6981" s="324" t="s">
        <v>1268</v>
      </c>
      <c r="D6981" s="324" t="s">
        <v>20898</v>
      </c>
      <c r="E6981" s="324" t="s">
        <v>21259</v>
      </c>
      <c r="F6981" s="324" t="s">
        <v>2354</v>
      </c>
      <c r="G6981" s="324" t="s">
        <v>896</v>
      </c>
      <c r="H6981" s="324" t="s">
        <v>6249</v>
      </c>
      <c r="I6981" s="325">
        <v>0</v>
      </c>
      <c r="J6981" s="325">
        <v>0</v>
      </c>
      <c r="K6981" s="325">
        <v>0</v>
      </c>
      <c r="L6981" s="325">
        <v>0</v>
      </c>
      <c r="M6981" s="325">
        <v>0</v>
      </c>
      <c r="N6981" s="324" t="s">
        <v>7279</v>
      </c>
    </row>
    <row r="6982" spans="2:14" ht="15" hidden="1" x14ac:dyDescent="0.25">
      <c r="B6982" s="326" t="s">
        <v>21260</v>
      </c>
      <c r="C6982" s="326" t="s">
        <v>1268</v>
      </c>
      <c r="D6982" s="326" t="s">
        <v>20898</v>
      </c>
      <c r="E6982" s="326" t="s">
        <v>21261</v>
      </c>
      <c r="F6982" s="326" t="s">
        <v>2327</v>
      </c>
      <c r="G6982" s="326" t="s">
        <v>896</v>
      </c>
      <c r="H6982" s="326" t="s">
        <v>6249</v>
      </c>
      <c r="I6982" s="327">
        <v>0</v>
      </c>
      <c r="J6982" s="327">
        <v>0</v>
      </c>
      <c r="K6982" s="327">
        <v>0</v>
      </c>
      <c r="L6982" s="327">
        <v>0</v>
      </c>
      <c r="M6982" s="327">
        <v>0</v>
      </c>
      <c r="N6982" s="326" t="s">
        <v>7279</v>
      </c>
    </row>
    <row r="6983" spans="2:14" ht="15" hidden="1" x14ac:dyDescent="0.25">
      <c r="B6983" s="324" t="s">
        <v>21262</v>
      </c>
      <c r="C6983" s="324" t="s">
        <v>1268</v>
      </c>
      <c r="D6983" s="324" t="s">
        <v>20898</v>
      </c>
      <c r="E6983" s="324" t="s">
        <v>21263</v>
      </c>
      <c r="F6983" s="324" t="s">
        <v>2327</v>
      </c>
      <c r="G6983" s="324" t="s">
        <v>896</v>
      </c>
      <c r="H6983" s="324" t="s">
        <v>6249</v>
      </c>
      <c r="I6983" s="325">
        <v>0</v>
      </c>
      <c r="J6983" s="325">
        <v>0</v>
      </c>
      <c r="K6983" s="325">
        <v>0</v>
      </c>
      <c r="L6983" s="325">
        <v>0</v>
      </c>
      <c r="M6983" s="325">
        <v>0</v>
      </c>
      <c r="N6983" s="324" t="s">
        <v>7279</v>
      </c>
    </row>
    <row r="6984" spans="2:14" ht="15" hidden="1" x14ac:dyDescent="0.25">
      <c r="B6984" s="326" t="s">
        <v>21264</v>
      </c>
      <c r="C6984" s="326" t="s">
        <v>1268</v>
      </c>
      <c r="D6984" s="326" t="s">
        <v>20898</v>
      </c>
      <c r="E6984" s="326" t="s">
        <v>21265</v>
      </c>
      <c r="F6984" s="326" t="s">
        <v>2327</v>
      </c>
      <c r="G6984" s="326" t="s">
        <v>896</v>
      </c>
      <c r="H6984" s="326" t="s">
        <v>6249</v>
      </c>
      <c r="I6984" s="327">
        <v>0</v>
      </c>
      <c r="J6984" s="327">
        <v>0</v>
      </c>
      <c r="K6984" s="327">
        <v>0</v>
      </c>
      <c r="L6984" s="327">
        <v>0</v>
      </c>
      <c r="M6984" s="327">
        <v>0</v>
      </c>
      <c r="N6984" s="326" t="s">
        <v>7279</v>
      </c>
    </row>
    <row r="6985" spans="2:14" ht="15" hidden="1" x14ac:dyDescent="0.25">
      <c r="B6985" s="324" t="s">
        <v>21266</v>
      </c>
      <c r="C6985" s="324" t="s">
        <v>1268</v>
      </c>
      <c r="D6985" s="324" t="s">
        <v>20898</v>
      </c>
      <c r="E6985" s="324" t="s">
        <v>21267</v>
      </c>
      <c r="F6985" s="324" t="s">
        <v>2327</v>
      </c>
      <c r="G6985" s="324" t="s">
        <v>896</v>
      </c>
      <c r="H6985" s="324" t="s">
        <v>6249</v>
      </c>
      <c r="I6985" s="325">
        <v>0</v>
      </c>
      <c r="J6985" s="325">
        <v>0</v>
      </c>
      <c r="K6985" s="325">
        <v>0</v>
      </c>
      <c r="L6985" s="325">
        <v>0</v>
      </c>
      <c r="M6985" s="325">
        <v>0</v>
      </c>
      <c r="N6985" s="324" t="s">
        <v>7279</v>
      </c>
    </row>
    <row r="6986" spans="2:14" ht="15" hidden="1" x14ac:dyDescent="0.25">
      <c r="B6986" s="326" t="s">
        <v>21268</v>
      </c>
      <c r="C6986" s="326" t="s">
        <v>1268</v>
      </c>
      <c r="D6986" s="326" t="s">
        <v>20898</v>
      </c>
      <c r="E6986" s="326" t="s">
        <v>21269</v>
      </c>
      <c r="F6986" s="326" t="s">
        <v>2327</v>
      </c>
      <c r="G6986" s="326" t="s">
        <v>896</v>
      </c>
      <c r="H6986" s="326" t="s">
        <v>6249</v>
      </c>
      <c r="I6986" s="327">
        <v>0</v>
      </c>
      <c r="J6986" s="327">
        <v>0</v>
      </c>
      <c r="K6986" s="327">
        <v>0</v>
      </c>
      <c r="L6986" s="327">
        <v>0</v>
      </c>
      <c r="M6986" s="327">
        <v>0</v>
      </c>
      <c r="N6986" s="326" t="s">
        <v>7279</v>
      </c>
    </row>
    <row r="6987" spans="2:14" ht="15" hidden="1" x14ac:dyDescent="0.25">
      <c r="B6987" s="324" t="s">
        <v>21270</v>
      </c>
      <c r="C6987" s="324" t="s">
        <v>1268</v>
      </c>
      <c r="D6987" s="324" t="s">
        <v>20898</v>
      </c>
      <c r="E6987" s="324" t="s">
        <v>21271</v>
      </c>
      <c r="F6987" s="324" t="s">
        <v>2327</v>
      </c>
      <c r="G6987" s="324" t="s">
        <v>896</v>
      </c>
      <c r="H6987" s="324" t="s">
        <v>6249</v>
      </c>
      <c r="I6987" s="325">
        <v>0</v>
      </c>
      <c r="J6987" s="325">
        <v>0</v>
      </c>
      <c r="K6987" s="325">
        <v>0</v>
      </c>
      <c r="L6987" s="325">
        <v>0</v>
      </c>
      <c r="M6987" s="325">
        <v>0</v>
      </c>
      <c r="N6987" s="324" t="s">
        <v>7279</v>
      </c>
    </row>
    <row r="6988" spans="2:14" ht="15" hidden="1" x14ac:dyDescent="0.25">
      <c r="B6988" s="326" t="s">
        <v>21272</v>
      </c>
      <c r="C6988" s="326" t="s">
        <v>1268</v>
      </c>
      <c r="D6988" s="326" t="s">
        <v>20898</v>
      </c>
      <c r="E6988" s="326" t="s">
        <v>21273</v>
      </c>
      <c r="F6988" s="326" t="s">
        <v>2327</v>
      </c>
      <c r="G6988" s="326" t="s">
        <v>896</v>
      </c>
      <c r="H6988" s="326" t="s">
        <v>6249</v>
      </c>
      <c r="I6988" s="327">
        <v>0</v>
      </c>
      <c r="J6988" s="327">
        <v>0</v>
      </c>
      <c r="K6988" s="327">
        <v>0</v>
      </c>
      <c r="L6988" s="327">
        <v>0</v>
      </c>
      <c r="M6988" s="327">
        <v>0</v>
      </c>
      <c r="N6988" s="326" t="s">
        <v>7279</v>
      </c>
    </row>
    <row r="6989" spans="2:14" ht="15" hidden="1" x14ac:dyDescent="0.25">
      <c r="B6989" s="324" t="s">
        <v>21274</v>
      </c>
      <c r="C6989" s="324" t="s">
        <v>1268</v>
      </c>
      <c r="D6989" s="324" t="s">
        <v>20898</v>
      </c>
      <c r="E6989" s="324" t="s">
        <v>21275</v>
      </c>
      <c r="F6989" s="324" t="s">
        <v>2327</v>
      </c>
      <c r="G6989" s="324" t="s">
        <v>896</v>
      </c>
      <c r="H6989" s="324" t="s">
        <v>6249</v>
      </c>
      <c r="I6989" s="325">
        <v>0</v>
      </c>
      <c r="J6989" s="325">
        <v>0</v>
      </c>
      <c r="K6989" s="325">
        <v>0</v>
      </c>
      <c r="L6989" s="325">
        <v>0</v>
      </c>
      <c r="M6989" s="325">
        <v>0</v>
      </c>
      <c r="N6989" s="324" t="s">
        <v>7279</v>
      </c>
    </row>
    <row r="6990" spans="2:14" ht="15" hidden="1" x14ac:dyDescent="0.25">
      <c r="B6990" s="326" t="s">
        <v>21276</v>
      </c>
      <c r="C6990" s="326" t="s">
        <v>1268</v>
      </c>
      <c r="D6990" s="326" t="s">
        <v>20898</v>
      </c>
      <c r="E6990" s="326" t="s">
        <v>21277</v>
      </c>
      <c r="F6990" s="326" t="s">
        <v>2327</v>
      </c>
      <c r="G6990" s="326" t="s">
        <v>896</v>
      </c>
      <c r="H6990" s="326" t="s">
        <v>6249</v>
      </c>
      <c r="I6990" s="327">
        <v>0</v>
      </c>
      <c r="J6990" s="327">
        <v>0</v>
      </c>
      <c r="K6990" s="327">
        <v>0</v>
      </c>
      <c r="L6990" s="327">
        <v>0</v>
      </c>
      <c r="M6990" s="327">
        <v>0</v>
      </c>
      <c r="N6990" s="326" t="s">
        <v>7279</v>
      </c>
    </row>
    <row r="6991" spans="2:14" ht="15" hidden="1" x14ac:dyDescent="0.25">
      <c r="B6991" s="324" t="s">
        <v>21278</v>
      </c>
      <c r="C6991" s="324" t="s">
        <v>1268</v>
      </c>
      <c r="D6991" s="324" t="s">
        <v>20898</v>
      </c>
      <c r="E6991" s="324" t="s">
        <v>21279</v>
      </c>
      <c r="F6991" s="324" t="s">
        <v>2327</v>
      </c>
      <c r="G6991" s="324" t="s">
        <v>896</v>
      </c>
      <c r="H6991" s="324" t="s">
        <v>6249</v>
      </c>
      <c r="I6991" s="325">
        <v>0</v>
      </c>
      <c r="J6991" s="325">
        <v>0</v>
      </c>
      <c r="K6991" s="325">
        <v>0</v>
      </c>
      <c r="L6991" s="325">
        <v>0</v>
      </c>
      <c r="M6991" s="325">
        <v>0</v>
      </c>
      <c r="N6991" s="324" t="s">
        <v>7279</v>
      </c>
    </row>
    <row r="6992" spans="2:14" ht="15" hidden="1" x14ac:dyDescent="0.25">
      <c r="B6992" s="326" t="s">
        <v>21280</v>
      </c>
      <c r="C6992" s="326" t="s">
        <v>1268</v>
      </c>
      <c r="D6992" s="326" t="s">
        <v>20898</v>
      </c>
      <c r="E6992" s="326" t="s">
        <v>21281</v>
      </c>
      <c r="F6992" s="326" t="s">
        <v>2327</v>
      </c>
      <c r="G6992" s="326" t="s">
        <v>896</v>
      </c>
      <c r="H6992" s="326" t="s">
        <v>6249</v>
      </c>
      <c r="I6992" s="327">
        <v>0</v>
      </c>
      <c r="J6992" s="327">
        <v>0</v>
      </c>
      <c r="K6992" s="327">
        <v>0</v>
      </c>
      <c r="L6992" s="327">
        <v>0</v>
      </c>
      <c r="M6992" s="327">
        <v>0</v>
      </c>
      <c r="N6992" s="326" t="s">
        <v>7279</v>
      </c>
    </row>
    <row r="6993" spans="2:14" ht="15" hidden="1" x14ac:dyDescent="0.25">
      <c r="B6993" s="324" t="s">
        <v>21282</v>
      </c>
      <c r="C6993" s="324" t="s">
        <v>1268</v>
      </c>
      <c r="D6993" s="324" t="s">
        <v>20898</v>
      </c>
      <c r="E6993" s="324" t="s">
        <v>21283</v>
      </c>
      <c r="F6993" s="324" t="s">
        <v>2327</v>
      </c>
      <c r="G6993" s="324" t="s">
        <v>896</v>
      </c>
      <c r="H6993" s="324" t="s">
        <v>6249</v>
      </c>
      <c r="I6993" s="325">
        <v>0</v>
      </c>
      <c r="J6993" s="325">
        <v>0</v>
      </c>
      <c r="K6993" s="325">
        <v>0</v>
      </c>
      <c r="L6993" s="325">
        <v>0</v>
      </c>
      <c r="M6993" s="325">
        <v>0</v>
      </c>
      <c r="N6993" s="324" t="s">
        <v>7279</v>
      </c>
    </row>
    <row r="6994" spans="2:14" ht="15" hidden="1" x14ac:dyDescent="0.25">
      <c r="B6994" s="326" t="s">
        <v>21284</v>
      </c>
      <c r="C6994" s="326" t="s">
        <v>1268</v>
      </c>
      <c r="D6994" s="326" t="s">
        <v>20898</v>
      </c>
      <c r="E6994" s="326" t="s">
        <v>21285</v>
      </c>
      <c r="F6994" s="326" t="s">
        <v>2327</v>
      </c>
      <c r="G6994" s="326" t="s">
        <v>896</v>
      </c>
      <c r="H6994" s="326" t="s">
        <v>6249</v>
      </c>
      <c r="I6994" s="327">
        <v>0</v>
      </c>
      <c r="J6994" s="327">
        <v>0</v>
      </c>
      <c r="K6994" s="327">
        <v>0</v>
      </c>
      <c r="L6994" s="327">
        <v>0</v>
      </c>
      <c r="M6994" s="327">
        <v>0</v>
      </c>
      <c r="N6994" s="326" t="s">
        <v>7279</v>
      </c>
    </row>
    <row r="6995" spans="2:14" ht="15" hidden="1" x14ac:dyDescent="0.25">
      <c r="B6995" s="324" t="s">
        <v>21286</v>
      </c>
      <c r="C6995" s="324" t="s">
        <v>1268</v>
      </c>
      <c r="D6995" s="324" t="s">
        <v>20898</v>
      </c>
      <c r="E6995" s="324" t="s">
        <v>21287</v>
      </c>
      <c r="F6995" s="324" t="s">
        <v>2354</v>
      </c>
      <c r="G6995" s="324" t="s">
        <v>896</v>
      </c>
      <c r="H6995" s="324" t="s">
        <v>6249</v>
      </c>
      <c r="I6995" s="325">
        <v>0</v>
      </c>
      <c r="J6995" s="325">
        <v>0</v>
      </c>
      <c r="K6995" s="325">
        <v>0</v>
      </c>
      <c r="L6995" s="325">
        <v>0</v>
      </c>
      <c r="M6995" s="325">
        <v>0</v>
      </c>
      <c r="N6995" s="324" t="s">
        <v>7279</v>
      </c>
    </row>
    <row r="6996" spans="2:14" ht="15" hidden="1" x14ac:dyDescent="0.25">
      <c r="B6996" s="326" t="s">
        <v>21288</v>
      </c>
      <c r="C6996" s="326" t="s">
        <v>1268</v>
      </c>
      <c r="D6996" s="326" t="s">
        <v>20898</v>
      </c>
      <c r="E6996" s="326" t="s">
        <v>21289</v>
      </c>
      <c r="F6996" s="326" t="s">
        <v>801</v>
      </c>
      <c r="G6996" s="326" t="s">
        <v>896</v>
      </c>
      <c r="H6996" s="326" t="s">
        <v>6249</v>
      </c>
      <c r="I6996" s="327">
        <v>0</v>
      </c>
      <c r="J6996" s="327">
        <v>0</v>
      </c>
      <c r="K6996" s="327">
        <v>0</v>
      </c>
      <c r="L6996" s="327">
        <v>0</v>
      </c>
      <c r="M6996" s="327">
        <v>0</v>
      </c>
      <c r="N6996" s="326" t="s">
        <v>7279</v>
      </c>
    </row>
    <row r="6997" spans="2:14" ht="15" hidden="1" x14ac:dyDescent="0.25">
      <c r="B6997" s="324" t="s">
        <v>21290</v>
      </c>
      <c r="C6997" s="324" t="s">
        <v>1268</v>
      </c>
      <c r="D6997" s="324" t="s">
        <v>20898</v>
      </c>
      <c r="E6997" s="324" t="s">
        <v>21291</v>
      </c>
      <c r="F6997" s="324" t="s">
        <v>2327</v>
      </c>
      <c r="G6997" s="324" t="s">
        <v>896</v>
      </c>
      <c r="H6997" s="324" t="s">
        <v>6249</v>
      </c>
      <c r="I6997" s="325">
        <v>0</v>
      </c>
      <c r="J6997" s="325">
        <v>0</v>
      </c>
      <c r="K6997" s="325">
        <v>0</v>
      </c>
      <c r="L6997" s="325">
        <v>0</v>
      </c>
      <c r="M6997" s="325">
        <v>0</v>
      </c>
      <c r="N6997" s="324" t="s">
        <v>7279</v>
      </c>
    </row>
    <row r="6998" spans="2:14" ht="15" hidden="1" x14ac:dyDescent="0.25">
      <c r="B6998" s="326" t="s">
        <v>21292</v>
      </c>
      <c r="C6998" s="326" t="s">
        <v>1268</v>
      </c>
      <c r="D6998" s="326" t="s">
        <v>20898</v>
      </c>
      <c r="E6998" s="326" t="s">
        <v>21293</v>
      </c>
      <c r="F6998" s="326" t="s">
        <v>801</v>
      </c>
      <c r="G6998" s="326" t="s">
        <v>896</v>
      </c>
      <c r="H6998" s="326" t="s">
        <v>6249</v>
      </c>
      <c r="I6998" s="327">
        <v>0</v>
      </c>
      <c r="J6998" s="327">
        <v>0</v>
      </c>
      <c r="K6998" s="327">
        <v>0</v>
      </c>
      <c r="L6998" s="327">
        <v>0</v>
      </c>
      <c r="M6998" s="327">
        <v>0</v>
      </c>
      <c r="N6998" s="326" t="s">
        <v>7279</v>
      </c>
    </row>
    <row r="6999" spans="2:14" ht="15" hidden="1" x14ac:dyDescent="0.25">
      <c r="B6999" s="324" t="s">
        <v>21294</v>
      </c>
      <c r="C6999" s="324" t="s">
        <v>1268</v>
      </c>
      <c r="D6999" s="324" t="s">
        <v>20898</v>
      </c>
      <c r="E6999" s="324" t="s">
        <v>21295</v>
      </c>
      <c r="F6999" s="324" t="s">
        <v>2327</v>
      </c>
      <c r="G6999" s="324" t="s">
        <v>896</v>
      </c>
      <c r="H6999" s="324" t="s">
        <v>6249</v>
      </c>
      <c r="I6999" s="325">
        <v>0</v>
      </c>
      <c r="J6999" s="325">
        <v>0</v>
      </c>
      <c r="K6999" s="325">
        <v>0</v>
      </c>
      <c r="L6999" s="325">
        <v>0</v>
      </c>
      <c r="M6999" s="325">
        <v>0</v>
      </c>
      <c r="N6999" s="324" t="s">
        <v>7279</v>
      </c>
    </row>
    <row r="7000" spans="2:14" ht="15" hidden="1" x14ac:dyDescent="0.25">
      <c r="B7000" s="326" t="s">
        <v>21296</v>
      </c>
      <c r="C7000" s="326" t="s">
        <v>1268</v>
      </c>
      <c r="D7000" s="326" t="s">
        <v>20898</v>
      </c>
      <c r="E7000" s="326" t="s">
        <v>21297</v>
      </c>
      <c r="F7000" s="326" t="s">
        <v>2327</v>
      </c>
      <c r="G7000" s="326" t="s">
        <v>896</v>
      </c>
      <c r="H7000" s="326" t="s">
        <v>6249</v>
      </c>
      <c r="I7000" s="327">
        <v>0</v>
      </c>
      <c r="J7000" s="327">
        <v>0</v>
      </c>
      <c r="K7000" s="327">
        <v>0</v>
      </c>
      <c r="L7000" s="327">
        <v>0</v>
      </c>
      <c r="M7000" s="327">
        <v>0</v>
      </c>
      <c r="N7000" s="326" t="s">
        <v>7279</v>
      </c>
    </row>
    <row r="7001" spans="2:14" ht="15" hidden="1" x14ac:dyDescent="0.25">
      <c r="B7001" s="324" t="s">
        <v>21298</v>
      </c>
      <c r="C7001" s="324" t="s">
        <v>1268</v>
      </c>
      <c r="D7001" s="324" t="s">
        <v>20898</v>
      </c>
      <c r="E7001" s="324" t="s">
        <v>21299</v>
      </c>
      <c r="F7001" s="324" t="s">
        <v>801</v>
      </c>
      <c r="G7001" s="324" t="s">
        <v>896</v>
      </c>
      <c r="H7001" s="324" t="s">
        <v>6249</v>
      </c>
      <c r="I7001" s="325">
        <v>0</v>
      </c>
      <c r="J7001" s="325">
        <v>0</v>
      </c>
      <c r="K7001" s="325">
        <v>0</v>
      </c>
      <c r="L7001" s="325">
        <v>0</v>
      </c>
      <c r="M7001" s="325">
        <v>0</v>
      </c>
      <c r="N7001" s="324" t="s">
        <v>7279</v>
      </c>
    </row>
    <row r="7002" spans="2:14" ht="15" hidden="1" x14ac:dyDescent="0.25">
      <c r="B7002" s="326" t="s">
        <v>21300</v>
      </c>
      <c r="C7002" s="326" t="s">
        <v>1268</v>
      </c>
      <c r="D7002" s="326" t="s">
        <v>20898</v>
      </c>
      <c r="E7002" s="326" t="s">
        <v>21301</v>
      </c>
      <c r="F7002" s="326" t="s">
        <v>2327</v>
      </c>
      <c r="G7002" s="326" t="s">
        <v>896</v>
      </c>
      <c r="H7002" s="326" t="s">
        <v>6249</v>
      </c>
      <c r="I7002" s="327">
        <v>0</v>
      </c>
      <c r="J7002" s="327">
        <v>0</v>
      </c>
      <c r="K7002" s="327">
        <v>0</v>
      </c>
      <c r="L7002" s="327">
        <v>0</v>
      </c>
      <c r="M7002" s="327">
        <v>0</v>
      </c>
      <c r="N7002" s="326" t="s">
        <v>7279</v>
      </c>
    </row>
    <row r="7003" spans="2:14" ht="15" hidden="1" x14ac:dyDescent="0.25">
      <c r="B7003" s="324" t="s">
        <v>21302</v>
      </c>
      <c r="C7003" s="324" t="s">
        <v>1268</v>
      </c>
      <c r="D7003" s="324" t="s">
        <v>20898</v>
      </c>
      <c r="E7003" s="324" t="s">
        <v>21303</v>
      </c>
      <c r="F7003" s="324" t="s">
        <v>2327</v>
      </c>
      <c r="G7003" s="324" t="s">
        <v>896</v>
      </c>
      <c r="H7003" s="324" t="s">
        <v>6249</v>
      </c>
      <c r="I7003" s="325">
        <v>0</v>
      </c>
      <c r="J7003" s="325">
        <v>0</v>
      </c>
      <c r="K7003" s="325">
        <v>0</v>
      </c>
      <c r="L7003" s="325">
        <v>0</v>
      </c>
      <c r="M7003" s="325">
        <v>0</v>
      </c>
      <c r="N7003" s="324" t="s">
        <v>7279</v>
      </c>
    </row>
    <row r="7004" spans="2:14" ht="15" hidden="1" x14ac:dyDescent="0.25">
      <c r="B7004" s="326" t="s">
        <v>21304</v>
      </c>
      <c r="C7004" s="326" t="s">
        <v>1268</v>
      </c>
      <c r="D7004" s="326" t="s">
        <v>20898</v>
      </c>
      <c r="E7004" s="326" t="s">
        <v>21305</v>
      </c>
      <c r="F7004" s="326" t="s">
        <v>801</v>
      </c>
      <c r="G7004" s="326" t="s">
        <v>896</v>
      </c>
      <c r="H7004" s="326" t="s">
        <v>6249</v>
      </c>
      <c r="I7004" s="327">
        <v>0</v>
      </c>
      <c r="J7004" s="327">
        <v>0</v>
      </c>
      <c r="K7004" s="327">
        <v>0</v>
      </c>
      <c r="L7004" s="327">
        <v>0</v>
      </c>
      <c r="M7004" s="327">
        <v>0</v>
      </c>
      <c r="N7004" s="326" t="s">
        <v>7279</v>
      </c>
    </row>
    <row r="7005" spans="2:14" ht="15" hidden="1" x14ac:dyDescent="0.25">
      <c r="B7005" s="324" t="s">
        <v>21306</v>
      </c>
      <c r="C7005" s="324" t="s">
        <v>1268</v>
      </c>
      <c r="D7005" s="324" t="s">
        <v>20898</v>
      </c>
      <c r="E7005" s="324" t="s">
        <v>21307</v>
      </c>
      <c r="F7005" s="324" t="s">
        <v>801</v>
      </c>
      <c r="G7005" s="324" t="s">
        <v>896</v>
      </c>
      <c r="H7005" s="324" t="s">
        <v>6249</v>
      </c>
      <c r="I7005" s="325">
        <v>0</v>
      </c>
      <c r="J7005" s="325">
        <v>0</v>
      </c>
      <c r="K7005" s="325">
        <v>0</v>
      </c>
      <c r="L7005" s="325">
        <v>0</v>
      </c>
      <c r="M7005" s="325">
        <v>0</v>
      </c>
      <c r="N7005" s="324" t="s">
        <v>7279</v>
      </c>
    </row>
    <row r="7006" spans="2:14" ht="15" hidden="1" x14ac:dyDescent="0.25">
      <c r="B7006" s="326" t="s">
        <v>21308</v>
      </c>
      <c r="C7006" s="326" t="s">
        <v>1268</v>
      </c>
      <c r="D7006" s="326" t="s">
        <v>20898</v>
      </c>
      <c r="E7006" s="326" t="s">
        <v>21309</v>
      </c>
      <c r="F7006" s="326" t="s">
        <v>1226</v>
      </c>
      <c r="G7006" s="326" t="s">
        <v>896</v>
      </c>
      <c r="H7006" s="326" t="s">
        <v>6249</v>
      </c>
      <c r="I7006" s="327">
        <v>0</v>
      </c>
      <c r="J7006" s="327">
        <v>0</v>
      </c>
      <c r="K7006" s="327">
        <v>0</v>
      </c>
      <c r="L7006" s="327">
        <v>0</v>
      </c>
      <c r="M7006" s="327">
        <v>0</v>
      </c>
      <c r="N7006" s="326" t="s">
        <v>7279</v>
      </c>
    </row>
    <row r="7007" spans="2:14" ht="15" hidden="1" x14ac:dyDescent="0.25">
      <c r="B7007" s="324" t="s">
        <v>21310</v>
      </c>
      <c r="C7007" s="324" t="s">
        <v>1268</v>
      </c>
      <c r="D7007" s="324" t="s">
        <v>20898</v>
      </c>
      <c r="E7007" s="324" t="s">
        <v>21311</v>
      </c>
      <c r="F7007" s="324" t="s">
        <v>2414</v>
      </c>
      <c r="G7007" s="324" t="s">
        <v>896</v>
      </c>
      <c r="H7007" s="324" t="s">
        <v>6249</v>
      </c>
      <c r="I7007" s="325">
        <v>0</v>
      </c>
      <c r="J7007" s="325">
        <v>0</v>
      </c>
      <c r="K7007" s="325">
        <v>0</v>
      </c>
      <c r="L7007" s="325">
        <v>0</v>
      </c>
      <c r="M7007" s="325">
        <v>0</v>
      </c>
      <c r="N7007" s="324" t="s">
        <v>7279</v>
      </c>
    </row>
    <row r="7008" spans="2:14" ht="15" hidden="1" x14ac:dyDescent="0.25">
      <c r="B7008" s="326" t="s">
        <v>21312</v>
      </c>
      <c r="C7008" s="326" t="s">
        <v>1268</v>
      </c>
      <c r="D7008" s="326" t="s">
        <v>20898</v>
      </c>
      <c r="E7008" s="326" t="s">
        <v>22149</v>
      </c>
      <c r="F7008" s="326" t="s">
        <v>801</v>
      </c>
      <c r="G7008" s="326" t="s">
        <v>896</v>
      </c>
      <c r="H7008" s="326" t="s">
        <v>6249</v>
      </c>
      <c r="I7008" s="327">
        <v>0</v>
      </c>
      <c r="J7008" s="327">
        <v>0</v>
      </c>
      <c r="K7008" s="327">
        <v>0</v>
      </c>
      <c r="L7008" s="327">
        <v>0</v>
      </c>
      <c r="M7008" s="327">
        <v>0</v>
      </c>
      <c r="N7008" s="326" t="s">
        <v>7279</v>
      </c>
    </row>
    <row r="7009" spans="2:14" ht="15" hidden="1" x14ac:dyDescent="0.25">
      <c r="B7009" s="324" t="s">
        <v>21313</v>
      </c>
      <c r="C7009" s="324" t="s">
        <v>1268</v>
      </c>
      <c r="D7009" s="324" t="s">
        <v>20898</v>
      </c>
      <c r="E7009" s="324" t="s">
        <v>21314</v>
      </c>
      <c r="F7009" s="324" t="s">
        <v>2327</v>
      </c>
      <c r="G7009" s="324" t="s">
        <v>896</v>
      </c>
      <c r="H7009" s="324" t="s">
        <v>6249</v>
      </c>
      <c r="I7009" s="325">
        <v>0</v>
      </c>
      <c r="J7009" s="325">
        <v>0</v>
      </c>
      <c r="K7009" s="325">
        <v>0</v>
      </c>
      <c r="L7009" s="325">
        <v>0</v>
      </c>
      <c r="M7009" s="325">
        <v>0</v>
      </c>
      <c r="N7009" s="324" t="s">
        <v>7279</v>
      </c>
    </row>
    <row r="7010" spans="2:14" ht="15" hidden="1" x14ac:dyDescent="0.25">
      <c r="B7010" s="326" t="s">
        <v>21315</v>
      </c>
      <c r="C7010" s="326" t="s">
        <v>1268</v>
      </c>
      <c r="D7010" s="326" t="s">
        <v>20898</v>
      </c>
      <c r="E7010" s="326" t="s">
        <v>21316</v>
      </c>
      <c r="F7010" s="326" t="s">
        <v>2327</v>
      </c>
      <c r="G7010" s="326" t="s">
        <v>896</v>
      </c>
      <c r="H7010" s="326" t="s">
        <v>6249</v>
      </c>
      <c r="I7010" s="327">
        <v>0</v>
      </c>
      <c r="J7010" s="327">
        <v>0</v>
      </c>
      <c r="K7010" s="327">
        <v>0</v>
      </c>
      <c r="L7010" s="327">
        <v>0</v>
      </c>
      <c r="M7010" s="327">
        <v>0</v>
      </c>
      <c r="N7010" s="326" t="s">
        <v>7279</v>
      </c>
    </row>
    <row r="7011" spans="2:14" ht="15" hidden="1" x14ac:dyDescent="0.25">
      <c r="B7011" s="324" t="s">
        <v>21317</v>
      </c>
      <c r="C7011" s="324" t="s">
        <v>1268</v>
      </c>
      <c r="D7011" s="324" t="s">
        <v>20898</v>
      </c>
      <c r="E7011" s="324" t="s">
        <v>21318</v>
      </c>
      <c r="F7011" s="324" t="s">
        <v>2327</v>
      </c>
      <c r="G7011" s="324" t="s">
        <v>896</v>
      </c>
      <c r="H7011" s="324" t="s">
        <v>6249</v>
      </c>
      <c r="I7011" s="325">
        <v>0</v>
      </c>
      <c r="J7011" s="325">
        <v>0</v>
      </c>
      <c r="K7011" s="325">
        <v>0</v>
      </c>
      <c r="L7011" s="325">
        <v>0</v>
      </c>
      <c r="M7011" s="325">
        <v>0</v>
      </c>
      <c r="N7011" s="324" t="s">
        <v>7279</v>
      </c>
    </row>
    <row r="7012" spans="2:14" ht="15" hidden="1" x14ac:dyDescent="0.25">
      <c r="B7012" s="326" t="s">
        <v>21319</v>
      </c>
      <c r="C7012" s="326" t="s">
        <v>1268</v>
      </c>
      <c r="D7012" s="326" t="s">
        <v>20898</v>
      </c>
      <c r="E7012" s="326" t="s">
        <v>21320</v>
      </c>
      <c r="F7012" s="326" t="s">
        <v>2376</v>
      </c>
      <c r="G7012" s="326" t="s">
        <v>896</v>
      </c>
      <c r="H7012" s="326" t="s">
        <v>6249</v>
      </c>
      <c r="I7012" s="327">
        <v>0</v>
      </c>
      <c r="J7012" s="327">
        <v>0</v>
      </c>
      <c r="K7012" s="327">
        <v>0</v>
      </c>
      <c r="L7012" s="327">
        <v>0</v>
      </c>
      <c r="M7012" s="327">
        <v>0</v>
      </c>
      <c r="N7012" s="326" t="s">
        <v>7279</v>
      </c>
    </row>
    <row r="7013" spans="2:14" ht="15" hidden="1" x14ac:dyDescent="0.25">
      <c r="B7013" s="324" t="s">
        <v>21321</v>
      </c>
      <c r="C7013" s="324" t="s">
        <v>1268</v>
      </c>
      <c r="D7013" s="324" t="s">
        <v>20898</v>
      </c>
      <c r="E7013" s="324" t="s">
        <v>21322</v>
      </c>
      <c r="F7013" s="324" t="s">
        <v>801</v>
      </c>
      <c r="G7013" s="324" t="s">
        <v>896</v>
      </c>
      <c r="H7013" s="324" t="s">
        <v>6249</v>
      </c>
      <c r="I7013" s="325">
        <v>0</v>
      </c>
      <c r="J7013" s="325">
        <v>0</v>
      </c>
      <c r="K7013" s="325">
        <v>0</v>
      </c>
      <c r="L7013" s="325">
        <v>0</v>
      </c>
      <c r="M7013" s="325">
        <v>0</v>
      </c>
      <c r="N7013" s="324" t="s">
        <v>7279</v>
      </c>
    </row>
    <row r="7014" spans="2:14" ht="15" hidden="1" x14ac:dyDescent="0.25">
      <c r="B7014" s="326" t="s">
        <v>21323</v>
      </c>
      <c r="C7014" s="326" t="s">
        <v>1268</v>
      </c>
      <c r="D7014" s="326" t="s">
        <v>20898</v>
      </c>
      <c r="E7014" s="326" t="s">
        <v>21324</v>
      </c>
      <c r="F7014" s="326" t="s">
        <v>2327</v>
      </c>
      <c r="G7014" s="326" t="s">
        <v>896</v>
      </c>
      <c r="H7014" s="326" t="s">
        <v>6249</v>
      </c>
      <c r="I7014" s="327">
        <v>0</v>
      </c>
      <c r="J7014" s="327">
        <v>0</v>
      </c>
      <c r="K7014" s="327">
        <v>0</v>
      </c>
      <c r="L7014" s="327">
        <v>0</v>
      </c>
      <c r="M7014" s="327">
        <v>0</v>
      </c>
      <c r="N7014" s="326" t="s">
        <v>7279</v>
      </c>
    </row>
    <row r="7015" spans="2:14" ht="15" hidden="1" x14ac:dyDescent="0.25">
      <c r="B7015" s="324" t="s">
        <v>21325</v>
      </c>
      <c r="C7015" s="324" t="s">
        <v>1268</v>
      </c>
      <c r="D7015" s="324" t="s">
        <v>20898</v>
      </c>
      <c r="E7015" s="324" t="s">
        <v>21326</v>
      </c>
      <c r="F7015" s="324" t="s">
        <v>2327</v>
      </c>
      <c r="G7015" s="324" t="s">
        <v>896</v>
      </c>
      <c r="H7015" s="324" t="s">
        <v>6249</v>
      </c>
      <c r="I7015" s="325">
        <v>0</v>
      </c>
      <c r="J7015" s="325">
        <v>0</v>
      </c>
      <c r="K7015" s="325">
        <v>0</v>
      </c>
      <c r="L7015" s="325">
        <v>0</v>
      </c>
      <c r="M7015" s="325">
        <v>0</v>
      </c>
      <c r="N7015" s="324" t="s">
        <v>7279</v>
      </c>
    </row>
    <row r="7016" spans="2:14" ht="15" hidden="1" x14ac:dyDescent="0.25">
      <c r="B7016" s="326" t="s">
        <v>21327</v>
      </c>
      <c r="C7016" s="326" t="s">
        <v>1268</v>
      </c>
      <c r="D7016" s="326" t="s">
        <v>20898</v>
      </c>
      <c r="E7016" s="326" t="s">
        <v>21328</v>
      </c>
      <c r="F7016" s="326" t="s">
        <v>2327</v>
      </c>
      <c r="G7016" s="326" t="s">
        <v>896</v>
      </c>
      <c r="H7016" s="326" t="s">
        <v>6249</v>
      </c>
      <c r="I7016" s="327">
        <v>0</v>
      </c>
      <c r="J7016" s="327">
        <v>0</v>
      </c>
      <c r="K7016" s="327">
        <v>0</v>
      </c>
      <c r="L7016" s="327">
        <v>0</v>
      </c>
      <c r="M7016" s="327">
        <v>0</v>
      </c>
      <c r="N7016" s="326" t="s">
        <v>7279</v>
      </c>
    </row>
    <row r="7017" spans="2:14" ht="15" hidden="1" x14ac:dyDescent="0.25">
      <c r="B7017" s="324" t="s">
        <v>21329</v>
      </c>
      <c r="C7017" s="324" t="s">
        <v>1268</v>
      </c>
      <c r="D7017" s="324" t="s">
        <v>20898</v>
      </c>
      <c r="E7017" s="324" t="s">
        <v>21330</v>
      </c>
      <c r="F7017" s="324" t="s">
        <v>801</v>
      </c>
      <c r="G7017" s="324" t="s">
        <v>896</v>
      </c>
      <c r="H7017" s="324" t="s">
        <v>6249</v>
      </c>
      <c r="I7017" s="325">
        <v>0</v>
      </c>
      <c r="J7017" s="325">
        <v>0</v>
      </c>
      <c r="K7017" s="325">
        <v>0</v>
      </c>
      <c r="L7017" s="325">
        <v>0</v>
      </c>
      <c r="M7017" s="325">
        <v>0</v>
      </c>
      <c r="N7017" s="324" t="s">
        <v>7279</v>
      </c>
    </row>
    <row r="7018" spans="2:14" ht="15" hidden="1" x14ac:dyDescent="0.25">
      <c r="B7018" s="326" t="s">
        <v>21331</v>
      </c>
      <c r="C7018" s="326" t="s">
        <v>1268</v>
      </c>
      <c r="D7018" s="326" t="s">
        <v>20898</v>
      </c>
      <c r="E7018" s="326" t="s">
        <v>21332</v>
      </c>
      <c r="F7018" s="326" t="s">
        <v>801</v>
      </c>
      <c r="G7018" s="326" t="s">
        <v>896</v>
      </c>
      <c r="H7018" s="326" t="s">
        <v>6249</v>
      </c>
      <c r="I7018" s="327">
        <v>0</v>
      </c>
      <c r="J7018" s="327">
        <v>0</v>
      </c>
      <c r="K7018" s="327">
        <v>0</v>
      </c>
      <c r="L7018" s="327">
        <v>0</v>
      </c>
      <c r="M7018" s="327">
        <v>0</v>
      </c>
      <c r="N7018" s="326" t="s">
        <v>7279</v>
      </c>
    </row>
    <row r="7019" spans="2:14" ht="15" hidden="1" x14ac:dyDescent="0.25">
      <c r="B7019" s="324" t="s">
        <v>21333</v>
      </c>
      <c r="C7019" s="324" t="s">
        <v>1268</v>
      </c>
      <c r="D7019" s="324" t="s">
        <v>20898</v>
      </c>
      <c r="E7019" s="324" t="s">
        <v>21334</v>
      </c>
      <c r="F7019" s="324" t="s">
        <v>2327</v>
      </c>
      <c r="G7019" s="324" t="s">
        <v>896</v>
      </c>
      <c r="H7019" s="324" t="s">
        <v>6249</v>
      </c>
      <c r="I7019" s="325">
        <v>0</v>
      </c>
      <c r="J7019" s="325">
        <v>0</v>
      </c>
      <c r="K7019" s="325">
        <v>0</v>
      </c>
      <c r="L7019" s="325">
        <v>0</v>
      </c>
      <c r="M7019" s="325">
        <v>0</v>
      </c>
      <c r="N7019" s="324" t="s">
        <v>7279</v>
      </c>
    </row>
    <row r="7020" spans="2:14" ht="15" hidden="1" x14ac:dyDescent="0.25">
      <c r="B7020" s="326" t="s">
        <v>21335</v>
      </c>
      <c r="C7020" s="326" t="s">
        <v>1268</v>
      </c>
      <c r="D7020" s="326" t="s">
        <v>20898</v>
      </c>
      <c r="E7020" s="326" t="s">
        <v>21336</v>
      </c>
      <c r="F7020" s="326" t="s">
        <v>801</v>
      </c>
      <c r="G7020" s="326" t="s">
        <v>896</v>
      </c>
      <c r="H7020" s="326" t="s">
        <v>6249</v>
      </c>
      <c r="I7020" s="327">
        <v>0</v>
      </c>
      <c r="J7020" s="327">
        <v>0</v>
      </c>
      <c r="K7020" s="327">
        <v>0</v>
      </c>
      <c r="L7020" s="327">
        <v>0</v>
      </c>
      <c r="M7020" s="327">
        <v>0</v>
      </c>
      <c r="N7020" s="326" t="s">
        <v>7279</v>
      </c>
    </row>
    <row r="7021" spans="2:14" ht="15" hidden="1" x14ac:dyDescent="0.25">
      <c r="B7021" s="324" t="s">
        <v>22150</v>
      </c>
      <c r="C7021" s="324" t="s">
        <v>1268</v>
      </c>
      <c r="D7021" s="324" t="s">
        <v>20898</v>
      </c>
      <c r="E7021" s="324" t="s">
        <v>22151</v>
      </c>
      <c r="F7021" s="324" t="s">
        <v>801</v>
      </c>
      <c r="G7021" s="324" t="s">
        <v>896</v>
      </c>
      <c r="H7021" s="324" t="s">
        <v>6249</v>
      </c>
      <c r="I7021" s="325">
        <v>0</v>
      </c>
      <c r="J7021" s="325">
        <v>0</v>
      </c>
      <c r="K7021" s="325">
        <v>0</v>
      </c>
      <c r="L7021" s="325">
        <v>0</v>
      </c>
      <c r="M7021" s="325">
        <v>0</v>
      </c>
      <c r="N7021" s="324" t="s">
        <v>7279</v>
      </c>
    </row>
    <row r="7022" spans="2:14" ht="15" hidden="1" x14ac:dyDescent="0.25">
      <c r="B7022" s="326" t="s">
        <v>21337</v>
      </c>
      <c r="C7022" s="326" t="s">
        <v>1268</v>
      </c>
      <c r="D7022" s="326" t="s">
        <v>20898</v>
      </c>
      <c r="E7022" s="326" t="s">
        <v>21338</v>
      </c>
      <c r="F7022" s="326" t="s">
        <v>2327</v>
      </c>
      <c r="G7022" s="326" t="s">
        <v>896</v>
      </c>
      <c r="H7022" s="326" t="s">
        <v>6249</v>
      </c>
      <c r="I7022" s="327">
        <v>0</v>
      </c>
      <c r="J7022" s="327">
        <v>0</v>
      </c>
      <c r="K7022" s="327">
        <v>0</v>
      </c>
      <c r="L7022" s="327">
        <v>0</v>
      </c>
      <c r="M7022" s="327">
        <v>0</v>
      </c>
      <c r="N7022" s="326" t="s">
        <v>7279</v>
      </c>
    </row>
    <row r="7023" spans="2:14" ht="15" hidden="1" x14ac:dyDescent="0.25">
      <c r="B7023" s="324" t="s">
        <v>21339</v>
      </c>
      <c r="C7023" s="324" t="s">
        <v>1268</v>
      </c>
      <c r="D7023" s="324" t="s">
        <v>20898</v>
      </c>
      <c r="E7023" s="324" t="s">
        <v>21340</v>
      </c>
      <c r="F7023" s="324" t="s">
        <v>2414</v>
      </c>
      <c r="G7023" s="324" t="s">
        <v>896</v>
      </c>
      <c r="H7023" s="324" t="s">
        <v>6249</v>
      </c>
      <c r="I7023" s="325">
        <v>0</v>
      </c>
      <c r="J7023" s="325">
        <v>0</v>
      </c>
      <c r="K7023" s="325">
        <v>0</v>
      </c>
      <c r="L7023" s="325">
        <v>0</v>
      </c>
      <c r="M7023" s="325">
        <v>0</v>
      </c>
      <c r="N7023" s="324" t="s">
        <v>7279</v>
      </c>
    </row>
    <row r="7024" spans="2:14" ht="15" hidden="1" x14ac:dyDescent="0.25">
      <c r="B7024" s="326" t="s">
        <v>21341</v>
      </c>
      <c r="C7024" s="326" t="s">
        <v>1268</v>
      </c>
      <c r="D7024" s="326" t="s">
        <v>20898</v>
      </c>
      <c r="E7024" s="326" t="s">
        <v>21342</v>
      </c>
      <c r="F7024" s="326" t="s">
        <v>2327</v>
      </c>
      <c r="G7024" s="326" t="s">
        <v>896</v>
      </c>
      <c r="H7024" s="326" t="s">
        <v>6249</v>
      </c>
      <c r="I7024" s="327">
        <v>0</v>
      </c>
      <c r="J7024" s="327">
        <v>0</v>
      </c>
      <c r="K7024" s="327">
        <v>0</v>
      </c>
      <c r="L7024" s="327">
        <v>0</v>
      </c>
      <c r="M7024" s="327">
        <v>0</v>
      </c>
      <c r="N7024" s="326" t="s">
        <v>7279</v>
      </c>
    </row>
    <row r="7025" spans="2:14" ht="15" hidden="1" x14ac:dyDescent="0.25">
      <c r="B7025" s="324" t="s">
        <v>21343</v>
      </c>
      <c r="C7025" s="324" t="s">
        <v>1268</v>
      </c>
      <c r="D7025" s="324" t="s">
        <v>20898</v>
      </c>
      <c r="E7025" s="324" t="s">
        <v>21344</v>
      </c>
      <c r="F7025" s="324" t="s">
        <v>2327</v>
      </c>
      <c r="G7025" s="324" t="s">
        <v>896</v>
      </c>
      <c r="H7025" s="324" t="s">
        <v>6249</v>
      </c>
      <c r="I7025" s="325">
        <v>0</v>
      </c>
      <c r="J7025" s="325">
        <v>0</v>
      </c>
      <c r="K7025" s="325">
        <v>0</v>
      </c>
      <c r="L7025" s="325">
        <v>0</v>
      </c>
      <c r="M7025" s="325">
        <v>0</v>
      </c>
      <c r="N7025" s="324" t="s">
        <v>7279</v>
      </c>
    </row>
    <row r="7026" spans="2:14" ht="15" hidden="1" x14ac:dyDescent="0.25">
      <c r="B7026" s="326" t="s">
        <v>21345</v>
      </c>
      <c r="C7026" s="326" t="s">
        <v>1268</v>
      </c>
      <c r="D7026" s="326" t="s">
        <v>20898</v>
      </c>
      <c r="E7026" s="326" t="s">
        <v>21346</v>
      </c>
      <c r="F7026" s="326" t="s">
        <v>2327</v>
      </c>
      <c r="G7026" s="326" t="s">
        <v>896</v>
      </c>
      <c r="H7026" s="326" t="s">
        <v>6249</v>
      </c>
      <c r="I7026" s="327">
        <v>0</v>
      </c>
      <c r="J7026" s="327">
        <v>0</v>
      </c>
      <c r="K7026" s="327">
        <v>0</v>
      </c>
      <c r="L7026" s="327">
        <v>0</v>
      </c>
      <c r="M7026" s="327">
        <v>0</v>
      </c>
      <c r="N7026" s="326" t="s">
        <v>7279</v>
      </c>
    </row>
    <row r="7027" spans="2:14" ht="15" hidden="1" x14ac:dyDescent="0.25">
      <c r="B7027" s="324" t="s">
        <v>21347</v>
      </c>
      <c r="C7027" s="324" t="s">
        <v>1268</v>
      </c>
      <c r="D7027" s="324" t="s">
        <v>20898</v>
      </c>
      <c r="E7027" s="324" t="s">
        <v>21348</v>
      </c>
      <c r="F7027" s="324" t="s">
        <v>2327</v>
      </c>
      <c r="G7027" s="324" t="s">
        <v>896</v>
      </c>
      <c r="H7027" s="324" t="s">
        <v>6249</v>
      </c>
      <c r="I7027" s="325">
        <v>0</v>
      </c>
      <c r="J7027" s="325">
        <v>0</v>
      </c>
      <c r="K7027" s="325">
        <v>0</v>
      </c>
      <c r="L7027" s="325">
        <v>0</v>
      </c>
      <c r="M7027" s="325">
        <v>0</v>
      </c>
      <c r="N7027" s="324" t="s">
        <v>7279</v>
      </c>
    </row>
    <row r="7028" spans="2:14" ht="15" hidden="1" x14ac:dyDescent="0.25">
      <c r="B7028" s="326" t="s">
        <v>21349</v>
      </c>
      <c r="C7028" s="326" t="s">
        <v>1268</v>
      </c>
      <c r="D7028" s="326" t="s">
        <v>20898</v>
      </c>
      <c r="E7028" s="326" t="s">
        <v>21350</v>
      </c>
      <c r="F7028" s="326" t="s">
        <v>801</v>
      </c>
      <c r="G7028" s="326" t="s">
        <v>896</v>
      </c>
      <c r="H7028" s="326" t="s">
        <v>6249</v>
      </c>
      <c r="I7028" s="327">
        <v>0</v>
      </c>
      <c r="J7028" s="327">
        <v>0</v>
      </c>
      <c r="K7028" s="327">
        <v>0</v>
      </c>
      <c r="L7028" s="327">
        <v>0</v>
      </c>
      <c r="M7028" s="327">
        <v>0</v>
      </c>
      <c r="N7028" s="326" t="s">
        <v>7279</v>
      </c>
    </row>
    <row r="7029" spans="2:14" ht="15" hidden="1" x14ac:dyDescent="0.25">
      <c r="B7029" s="324" t="s">
        <v>21351</v>
      </c>
      <c r="C7029" s="324" t="s">
        <v>1268</v>
      </c>
      <c r="D7029" s="324" t="s">
        <v>20898</v>
      </c>
      <c r="E7029" s="324" t="s">
        <v>21352</v>
      </c>
      <c r="F7029" s="324" t="s">
        <v>2327</v>
      </c>
      <c r="G7029" s="324" t="s">
        <v>896</v>
      </c>
      <c r="H7029" s="324" t="s">
        <v>6249</v>
      </c>
      <c r="I7029" s="325">
        <v>0</v>
      </c>
      <c r="J7029" s="325">
        <v>0</v>
      </c>
      <c r="K7029" s="325">
        <v>0</v>
      </c>
      <c r="L7029" s="325">
        <v>0</v>
      </c>
      <c r="M7029" s="325">
        <v>0</v>
      </c>
      <c r="N7029" s="324" t="s">
        <v>7279</v>
      </c>
    </row>
    <row r="7030" spans="2:14" ht="15" hidden="1" x14ac:dyDescent="0.25">
      <c r="B7030" s="326" t="s">
        <v>21353</v>
      </c>
      <c r="C7030" s="326" t="s">
        <v>1268</v>
      </c>
      <c r="D7030" s="326" t="s">
        <v>20898</v>
      </c>
      <c r="E7030" s="326" t="s">
        <v>21354</v>
      </c>
      <c r="F7030" s="326" t="s">
        <v>2327</v>
      </c>
      <c r="G7030" s="326" t="s">
        <v>896</v>
      </c>
      <c r="H7030" s="326" t="s">
        <v>6249</v>
      </c>
      <c r="I7030" s="327">
        <v>0</v>
      </c>
      <c r="J7030" s="327">
        <v>0</v>
      </c>
      <c r="K7030" s="327">
        <v>0</v>
      </c>
      <c r="L7030" s="327">
        <v>0</v>
      </c>
      <c r="M7030" s="327">
        <v>0</v>
      </c>
      <c r="N7030" s="326" t="s">
        <v>7279</v>
      </c>
    </row>
    <row r="7031" spans="2:14" ht="15" hidden="1" x14ac:dyDescent="0.25">
      <c r="B7031" s="324" t="s">
        <v>21355</v>
      </c>
      <c r="C7031" s="324" t="s">
        <v>1268</v>
      </c>
      <c r="D7031" s="324" t="s">
        <v>20898</v>
      </c>
      <c r="E7031" s="324" t="s">
        <v>21356</v>
      </c>
      <c r="F7031" s="324" t="s">
        <v>2327</v>
      </c>
      <c r="G7031" s="324" t="s">
        <v>896</v>
      </c>
      <c r="H7031" s="324" t="s">
        <v>6249</v>
      </c>
      <c r="I7031" s="325">
        <v>0</v>
      </c>
      <c r="J7031" s="325">
        <v>0</v>
      </c>
      <c r="K7031" s="325">
        <v>0</v>
      </c>
      <c r="L7031" s="325">
        <v>0</v>
      </c>
      <c r="M7031" s="325">
        <v>0</v>
      </c>
      <c r="N7031" s="324" t="s">
        <v>7279</v>
      </c>
    </row>
    <row r="7032" spans="2:14" ht="15" hidden="1" x14ac:dyDescent="0.25">
      <c r="B7032" s="326" t="s">
        <v>21357</v>
      </c>
      <c r="C7032" s="326" t="s">
        <v>1268</v>
      </c>
      <c r="D7032" s="326" t="s">
        <v>20898</v>
      </c>
      <c r="E7032" s="326" t="s">
        <v>21358</v>
      </c>
      <c r="F7032" s="326" t="s">
        <v>2414</v>
      </c>
      <c r="G7032" s="326" t="s">
        <v>896</v>
      </c>
      <c r="H7032" s="326" t="s">
        <v>6249</v>
      </c>
      <c r="I7032" s="327">
        <v>0</v>
      </c>
      <c r="J7032" s="327">
        <v>0</v>
      </c>
      <c r="K7032" s="327">
        <v>0</v>
      </c>
      <c r="L7032" s="327">
        <v>0</v>
      </c>
      <c r="M7032" s="327">
        <v>0</v>
      </c>
      <c r="N7032" s="326" t="s">
        <v>7279</v>
      </c>
    </row>
    <row r="7033" spans="2:14" ht="15" hidden="1" x14ac:dyDescent="0.25">
      <c r="B7033" s="324" t="s">
        <v>21359</v>
      </c>
      <c r="C7033" s="324" t="s">
        <v>1268</v>
      </c>
      <c r="D7033" s="324" t="s">
        <v>20898</v>
      </c>
      <c r="E7033" s="324" t="s">
        <v>21360</v>
      </c>
      <c r="F7033" s="324" t="s">
        <v>1226</v>
      </c>
      <c r="G7033" s="324" t="s">
        <v>896</v>
      </c>
      <c r="H7033" s="324" t="s">
        <v>6249</v>
      </c>
      <c r="I7033" s="325">
        <v>0</v>
      </c>
      <c r="J7033" s="325">
        <v>0</v>
      </c>
      <c r="K7033" s="325">
        <v>0</v>
      </c>
      <c r="L7033" s="325">
        <v>0</v>
      </c>
      <c r="M7033" s="325">
        <v>0</v>
      </c>
      <c r="N7033" s="324" t="s">
        <v>7279</v>
      </c>
    </row>
    <row r="7034" spans="2:14" ht="15" hidden="1" x14ac:dyDescent="0.25">
      <c r="B7034" s="326" t="s">
        <v>21361</v>
      </c>
      <c r="C7034" s="326" t="s">
        <v>1268</v>
      </c>
      <c r="D7034" s="326" t="s">
        <v>20898</v>
      </c>
      <c r="E7034" s="326" t="s">
        <v>21362</v>
      </c>
      <c r="F7034" s="326" t="s">
        <v>2327</v>
      </c>
      <c r="G7034" s="326" t="s">
        <v>896</v>
      </c>
      <c r="H7034" s="326" t="s">
        <v>6249</v>
      </c>
      <c r="I7034" s="327">
        <v>0</v>
      </c>
      <c r="J7034" s="327">
        <v>0</v>
      </c>
      <c r="K7034" s="327">
        <v>0</v>
      </c>
      <c r="L7034" s="327">
        <v>0</v>
      </c>
      <c r="M7034" s="327">
        <v>0</v>
      </c>
      <c r="N7034" s="326" t="s">
        <v>7279</v>
      </c>
    </row>
    <row r="7035" spans="2:14" ht="15" hidden="1" x14ac:dyDescent="0.25">
      <c r="B7035" s="324" t="s">
        <v>21363</v>
      </c>
      <c r="C7035" s="324" t="s">
        <v>1268</v>
      </c>
      <c r="D7035" s="324" t="s">
        <v>20898</v>
      </c>
      <c r="E7035" s="324" t="s">
        <v>21364</v>
      </c>
      <c r="F7035" s="324" t="s">
        <v>2327</v>
      </c>
      <c r="G7035" s="324" t="s">
        <v>896</v>
      </c>
      <c r="H7035" s="324" t="s">
        <v>6249</v>
      </c>
      <c r="I7035" s="325">
        <v>0</v>
      </c>
      <c r="J7035" s="325">
        <v>0</v>
      </c>
      <c r="K7035" s="325">
        <v>0</v>
      </c>
      <c r="L7035" s="325">
        <v>0</v>
      </c>
      <c r="M7035" s="325">
        <v>0</v>
      </c>
      <c r="N7035" s="324" t="s">
        <v>7279</v>
      </c>
    </row>
    <row r="7036" spans="2:14" ht="15" hidden="1" x14ac:dyDescent="0.25">
      <c r="B7036" s="326" t="s">
        <v>21365</v>
      </c>
      <c r="C7036" s="326" t="s">
        <v>1268</v>
      </c>
      <c r="D7036" s="326" t="s">
        <v>20898</v>
      </c>
      <c r="E7036" s="326" t="s">
        <v>21366</v>
      </c>
      <c r="F7036" s="326" t="s">
        <v>2327</v>
      </c>
      <c r="G7036" s="326" t="s">
        <v>896</v>
      </c>
      <c r="H7036" s="326" t="s">
        <v>6249</v>
      </c>
      <c r="I7036" s="327">
        <v>0</v>
      </c>
      <c r="J7036" s="327">
        <v>0</v>
      </c>
      <c r="K7036" s="327">
        <v>0</v>
      </c>
      <c r="L7036" s="327">
        <v>0</v>
      </c>
      <c r="M7036" s="327">
        <v>0</v>
      </c>
      <c r="N7036" s="326" t="s">
        <v>7279</v>
      </c>
    </row>
    <row r="7037" spans="2:14" ht="15" hidden="1" x14ac:dyDescent="0.25">
      <c r="B7037" s="324" t="s">
        <v>21367</v>
      </c>
      <c r="C7037" s="324" t="s">
        <v>1268</v>
      </c>
      <c r="D7037" s="324" t="s">
        <v>20898</v>
      </c>
      <c r="E7037" s="324" t="s">
        <v>21368</v>
      </c>
      <c r="F7037" s="324" t="s">
        <v>2327</v>
      </c>
      <c r="G7037" s="324" t="s">
        <v>896</v>
      </c>
      <c r="H7037" s="324" t="s">
        <v>6249</v>
      </c>
      <c r="I7037" s="325">
        <v>0</v>
      </c>
      <c r="J7037" s="325">
        <v>0</v>
      </c>
      <c r="K7037" s="325">
        <v>0</v>
      </c>
      <c r="L7037" s="325">
        <v>0</v>
      </c>
      <c r="M7037" s="325">
        <v>0</v>
      </c>
      <c r="N7037" s="324" t="s">
        <v>7279</v>
      </c>
    </row>
    <row r="7038" spans="2:14" ht="15" hidden="1" x14ac:dyDescent="0.25">
      <c r="B7038" s="326" t="s">
        <v>21369</v>
      </c>
      <c r="C7038" s="326" t="s">
        <v>1268</v>
      </c>
      <c r="D7038" s="326" t="s">
        <v>20898</v>
      </c>
      <c r="E7038" s="326" t="s">
        <v>21370</v>
      </c>
      <c r="F7038" s="326" t="s">
        <v>2327</v>
      </c>
      <c r="G7038" s="326" t="s">
        <v>896</v>
      </c>
      <c r="H7038" s="326" t="s">
        <v>6249</v>
      </c>
      <c r="I7038" s="327">
        <v>0</v>
      </c>
      <c r="J7038" s="327">
        <v>0</v>
      </c>
      <c r="K7038" s="327">
        <v>0</v>
      </c>
      <c r="L7038" s="327">
        <v>0</v>
      </c>
      <c r="M7038" s="327">
        <v>0</v>
      </c>
      <c r="N7038" s="326" t="s">
        <v>7279</v>
      </c>
    </row>
    <row r="7039" spans="2:14" ht="15" hidden="1" x14ac:dyDescent="0.25">
      <c r="B7039" s="324" t="s">
        <v>21371</v>
      </c>
      <c r="C7039" s="324" t="s">
        <v>1268</v>
      </c>
      <c r="D7039" s="324" t="s">
        <v>20898</v>
      </c>
      <c r="E7039" s="324" t="s">
        <v>21372</v>
      </c>
      <c r="F7039" s="324" t="s">
        <v>801</v>
      </c>
      <c r="G7039" s="324" t="s">
        <v>896</v>
      </c>
      <c r="H7039" s="324" t="s">
        <v>6249</v>
      </c>
      <c r="I7039" s="325">
        <v>0</v>
      </c>
      <c r="J7039" s="325">
        <v>0</v>
      </c>
      <c r="K7039" s="325">
        <v>0</v>
      </c>
      <c r="L7039" s="325">
        <v>0</v>
      </c>
      <c r="M7039" s="325">
        <v>0</v>
      </c>
      <c r="N7039" s="324" t="s">
        <v>7279</v>
      </c>
    </row>
    <row r="7040" spans="2:14" ht="15" hidden="1" x14ac:dyDescent="0.25">
      <c r="B7040" s="326" t="s">
        <v>21373</v>
      </c>
      <c r="C7040" s="326" t="s">
        <v>1268</v>
      </c>
      <c r="D7040" s="326" t="s">
        <v>20898</v>
      </c>
      <c r="E7040" s="326" t="s">
        <v>17396</v>
      </c>
      <c r="F7040" s="326" t="s">
        <v>801</v>
      </c>
      <c r="G7040" s="326" t="s">
        <v>896</v>
      </c>
      <c r="H7040" s="326" t="s">
        <v>6249</v>
      </c>
      <c r="I7040" s="327">
        <v>0</v>
      </c>
      <c r="J7040" s="327">
        <v>0</v>
      </c>
      <c r="K7040" s="327">
        <v>0</v>
      </c>
      <c r="L7040" s="327">
        <v>0</v>
      </c>
      <c r="M7040" s="327">
        <v>0</v>
      </c>
      <c r="N7040" s="326" t="s">
        <v>7279</v>
      </c>
    </row>
    <row r="7041" spans="2:14" ht="15" hidden="1" x14ac:dyDescent="0.25">
      <c r="B7041" s="324" t="s">
        <v>21374</v>
      </c>
      <c r="C7041" s="324" t="s">
        <v>1268</v>
      </c>
      <c r="D7041" s="324" t="s">
        <v>20898</v>
      </c>
      <c r="E7041" s="324" t="s">
        <v>21375</v>
      </c>
      <c r="F7041" s="324" t="s">
        <v>2414</v>
      </c>
      <c r="G7041" s="324" t="s">
        <v>896</v>
      </c>
      <c r="H7041" s="324" t="s">
        <v>6249</v>
      </c>
      <c r="I7041" s="325">
        <v>0</v>
      </c>
      <c r="J7041" s="325">
        <v>0</v>
      </c>
      <c r="K7041" s="325">
        <v>0</v>
      </c>
      <c r="L7041" s="325">
        <v>0</v>
      </c>
      <c r="M7041" s="325">
        <v>0</v>
      </c>
      <c r="N7041" s="324" t="s">
        <v>7279</v>
      </c>
    </row>
    <row r="7042" spans="2:14" ht="15" hidden="1" x14ac:dyDescent="0.25">
      <c r="B7042" s="326" t="s">
        <v>21376</v>
      </c>
      <c r="C7042" s="326" t="s">
        <v>1268</v>
      </c>
      <c r="D7042" s="326" t="s">
        <v>20898</v>
      </c>
      <c r="E7042" s="326" t="s">
        <v>21377</v>
      </c>
      <c r="F7042" s="326" t="s">
        <v>2327</v>
      </c>
      <c r="G7042" s="326" t="s">
        <v>896</v>
      </c>
      <c r="H7042" s="326" t="s">
        <v>6249</v>
      </c>
      <c r="I7042" s="327">
        <v>0</v>
      </c>
      <c r="J7042" s="327">
        <v>0</v>
      </c>
      <c r="K7042" s="327">
        <v>0</v>
      </c>
      <c r="L7042" s="327">
        <v>0</v>
      </c>
      <c r="M7042" s="327">
        <v>0</v>
      </c>
      <c r="N7042" s="326" t="s">
        <v>7279</v>
      </c>
    </row>
    <row r="7043" spans="2:14" ht="15" hidden="1" x14ac:dyDescent="0.25">
      <c r="B7043" s="324" t="s">
        <v>21378</v>
      </c>
      <c r="C7043" s="324" t="s">
        <v>1268</v>
      </c>
      <c r="D7043" s="324" t="s">
        <v>20898</v>
      </c>
      <c r="E7043" s="324" t="s">
        <v>21379</v>
      </c>
      <c r="F7043" s="324" t="s">
        <v>2327</v>
      </c>
      <c r="G7043" s="324" t="s">
        <v>896</v>
      </c>
      <c r="H7043" s="324" t="s">
        <v>6249</v>
      </c>
      <c r="I7043" s="325">
        <v>0</v>
      </c>
      <c r="J7043" s="325">
        <v>0</v>
      </c>
      <c r="K7043" s="325">
        <v>0</v>
      </c>
      <c r="L7043" s="325">
        <v>0</v>
      </c>
      <c r="M7043" s="325">
        <v>0</v>
      </c>
      <c r="N7043" s="324" t="s">
        <v>7279</v>
      </c>
    </row>
    <row r="7044" spans="2:14" ht="15" hidden="1" x14ac:dyDescent="0.25">
      <c r="B7044" s="326" t="s">
        <v>21380</v>
      </c>
      <c r="C7044" s="326" t="s">
        <v>1268</v>
      </c>
      <c r="D7044" s="326" t="s">
        <v>20898</v>
      </c>
      <c r="E7044" s="326" t="s">
        <v>21381</v>
      </c>
      <c r="F7044" s="326" t="s">
        <v>2327</v>
      </c>
      <c r="G7044" s="326" t="s">
        <v>896</v>
      </c>
      <c r="H7044" s="326" t="s">
        <v>6249</v>
      </c>
      <c r="I7044" s="327">
        <v>0</v>
      </c>
      <c r="J7044" s="327">
        <v>0</v>
      </c>
      <c r="K7044" s="327">
        <v>0</v>
      </c>
      <c r="L7044" s="327">
        <v>0</v>
      </c>
      <c r="M7044" s="327">
        <v>0</v>
      </c>
      <c r="N7044" s="326" t="s">
        <v>7279</v>
      </c>
    </row>
    <row r="7045" spans="2:14" ht="15" hidden="1" x14ac:dyDescent="0.25">
      <c r="B7045" s="324" t="s">
        <v>21382</v>
      </c>
      <c r="C7045" s="324" t="s">
        <v>1268</v>
      </c>
      <c r="D7045" s="324" t="s">
        <v>20898</v>
      </c>
      <c r="E7045" s="324" t="s">
        <v>21383</v>
      </c>
      <c r="F7045" s="324" t="s">
        <v>2414</v>
      </c>
      <c r="G7045" s="324" t="s">
        <v>896</v>
      </c>
      <c r="H7045" s="324" t="s">
        <v>6249</v>
      </c>
      <c r="I7045" s="325">
        <v>0</v>
      </c>
      <c r="J7045" s="325">
        <v>0</v>
      </c>
      <c r="K7045" s="325">
        <v>0</v>
      </c>
      <c r="L7045" s="325">
        <v>0</v>
      </c>
      <c r="M7045" s="325">
        <v>0</v>
      </c>
      <c r="N7045" s="324" t="s">
        <v>7279</v>
      </c>
    </row>
    <row r="7046" spans="2:14" ht="15" hidden="1" x14ac:dyDescent="0.25">
      <c r="B7046" s="326" t="s">
        <v>21384</v>
      </c>
      <c r="C7046" s="326" t="s">
        <v>1268</v>
      </c>
      <c r="D7046" s="326" t="s">
        <v>20898</v>
      </c>
      <c r="E7046" s="326" t="s">
        <v>21385</v>
      </c>
      <c r="F7046" s="326" t="s">
        <v>2327</v>
      </c>
      <c r="G7046" s="326" t="s">
        <v>896</v>
      </c>
      <c r="H7046" s="326" t="s">
        <v>6249</v>
      </c>
      <c r="I7046" s="327">
        <v>0</v>
      </c>
      <c r="J7046" s="327">
        <v>0</v>
      </c>
      <c r="K7046" s="327">
        <v>0</v>
      </c>
      <c r="L7046" s="327">
        <v>0</v>
      </c>
      <c r="M7046" s="327">
        <v>0</v>
      </c>
      <c r="N7046" s="326" t="s">
        <v>7279</v>
      </c>
    </row>
    <row r="7047" spans="2:14" ht="15" hidden="1" x14ac:dyDescent="0.25">
      <c r="B7047" s="324" t="s">
        <v>21386</v>
      </c>
      <c r="C7047" s="324" t="s">
        <v>1268</v>
      </c>
      <c r="D7047" s="324" t="s">
        <v>20898</v>
      </c>
      <c r="E7047" s="324" t="s">
        <v>21387</v>
      </c>
      <c r="F7047" s="324" t="s">
        <v>2327</v>
      </c>
      <c r="G7047" s="324" t="s">
        <v>896</v>
      </c>
      <c r="H7047" s="324" t="s">
        <v>6249</v>
      </c>
      <c r="I7047" s="325">
        <v>0</v>
      </c>
      <c r="J7047" s="325">
        <v>0</v>
      </c>
      <c r="K7047" s="325">
        <v>0</v>
      </c>
      <c r="L7047" s="325">
        <v>0</v>
      </c>
      <c r="M7047" s="325">
        <v>0</v>
      </c>
      <c r="N7047" s="324" t="s">
        <v>7279</v>
      </c>
    </row>
    <row r="7048" spans="2:14" ht="15" hidden="1" x14ac:dyDescent="0.25">
      <c r="B7048" s="326" t="s">
        <v>21388</v>
      </c>
      <c r="C7048" s="326" t="s">
        <v>1268</v>
      </c>
      <c r="D7048" s="326" t="s">
        <v>20898</v>
      </c>
      <c r="E7048" s="326" t="s">
        <v>21389</v>
      </c>
      <c r="F7048" s="326" t="s">
        <v>2327</v>
      </c>
      <c r="G7048" s="326" t="s">
        <v>896</v>
      </c>
      <c r="H7048" s="326" t="s">
        <v>6249</v>
      </c>
      <c r="I7048" s="327">
        <v>0</v>
      </c>
      <c r="J7048" s="327">
        <v>0</v>
      </c>
      <c r="K7048" s="327">
        <v>0</v>
      </c>
      <c r="L7048" s="327">
        <v>0</v>
      </c>
      <c r="M7048" s="327">
        <v>0</v>
      </c>
      <c r="N7048" s="326" t="s">
        <v>7279</v>
      </c>
    </row>
    <row r="7049" spans="2:14" ht="15" hidden="1" x14ac:dyDescent="0.25">
      <c r="B7049" s="324" t="s">
        <v>21390</v>
      </c>
      <c r="C7049" s="324" t="s">
        <v>1268</v>
      </c>
      <c r="D7049" s="324" t="s">
        <v>20898</v>
      </c>
      <c r="E7049" s="324" t="s">
        <v>21391</v>
      </c>
      <c r="F7049" s="324" t="s">
        <v>2327</v>
      </c>
      <c r="G7049" s="324" t="s">
        <v>896</v>
      </c>
      <c r="H7049" s="324" t="s">
        <v>6249</v>
      </c>
      <c r="I7049" s="325">
        <v>0</v>
      </c>
      <c r="J7049" s="325">
        <v>0</v>
      </c>
      <c r="K7049" s="325">
        <v>0</v>
      </c>
      <c r="L7049" s="325">
        <v>0</v>
      </c>
      <c r="M7049" s="325">
        <v>0</v>
      </c>
      <c r="N7049" s="324" t="s">
        <v>7279</v>
      </c>
    </row>
    <row r="7050" spans="2:14" ht="15" hidden="1" x14ac:dyDescent="0.25">
      <c r="B7050" s="326" t="s">
        <v>21392</v>
      </c>
      <c r="C7050" s="326" t="s">
        <v>1268</v>
      </c>
      <c r="D7050" s="326" t="s">
        <v>20898</v>
      </c>
      <c r="E7050" s="326" t="s">
        <v>21393</v>
      </c>
      <c r="F7050" s="326" t="s">
        <v>2327</v>
      </c>
      <c r="G7050" s="326" t="s">
        <v>896</v>
      </c>
      <c r="H7050" s="326" t="s">
        <v>6249</v>
      </c>
      <c r="I7050" s="327">
        <v>0</v>
      </c>
      <c r="J7050" s="327">
        <v>0</v>
      </c>
      <c r="K7050" s="327">
        <v>0</v>
      </c>
      <c r="L7050" s="327">
        <v>0</v>
      </c>
      <c r="M7050" s="327">
        <v>0</v>
      </c>
      <c r="N7050" s="326" t="s">
        <v>7279</v>
      </c>
    </row>
    <row r="7051" spans="2:14" ht="15" hidden="1" x14ac:dyDescent="0.25">
      <c r="B7051" s="324" t="s">
        <v>21394</v>
      </c>
      <c r="C7051" s="324" t="s">
        <v>1268</v>
      </c>
      <c r="D7051" s="324" t="s">
        <v>20898</v>
      </c>
      <c r="E7051" s="324" t="s">
        <v>21395</v>
      </c>
      <c r="F7051" s="324" t="s">
        <v>2327</v>
      </c>
      <c r="G7051" s="324" t="s">
        <v>896</v>
      </c>
      <c r="H7051" s="324" t="s">
        <v>6249</v>
      </c>
      <c r="I7051" s="325">
        <v>0</v>
      </c>
      <c r="J7051" s="325">
        <v>0</v>
      </c>
      <c r="K7051" s="325">
        <v>0</v>
      </c>
      <c r="L7051" s="325">
        <v>0</v>
      </c>
      <c r="M7051" s="325">
        <v>0</v>
      </c>
      <c r="N7051" s="324" t="s">
        <v>7279</v>
      </c>
    </row>
    <row r="7052" spans="2:14" ht="15" hidden="1" x14ac:dyDescent="0.25">
      <c r="B7052" s="326" t="s">
        <v>21396</v>
      </c>
      <c r="C7052" s="326" t="s">
        <v>1268</v>
      </c>
      <c r="D7052" s="326" t="s">
        <v>20898</v>
      </c>
      <c r="E7052" s="326" t="s">
        <v>21397</v>
      </c>
      <c r="F7052" s="326" t="s">
        <v>2327</v>
      </c>
      <c r="G7052" s="326" t="s">
        <v>896</v>
      </c>
      <c r="H7052" s="326" t="s">
        <v>6249</v>
      </c>
      <c r="I7052" s="327">
        <v>0</v>
      </c>
      <c r="J7052" s="327">
        <v>0</v>
      </c>
      <c r="K7052" s="327">
        <v>0</v>
      </c>
      <c r="L7052" s="327">
        <v>0</v>
      </c>
      <c r="M7052" s="327">
        <v>0</v>
      </c>
      <c r="N7052" s="326" t="s">
        <v>7279</v>
      </c>
    </row>
    <row r="7053" spans="2:14" ht="15" hidden="1" x14ac:dyDescent="0.25">
      <c r="B7053" s="324" t="s">
        <v>21398</v>
      </c>
      <c r="C7053" s="324" t="s">
        <v>1268</v>
      </c>
      <c r="D7053" s="324" t="s">
        <v>20898</v>
      </c>
      <c r="E7053" s="324" t="s">
        <v>21399</v>
      </c>
      <c r="F7053" s="324" t="s">
        <v>2327</v>
      </c>
      <c r="G7053" s="324" t="s">
        <v>896</v>
      </c>
      <c r="H7053" s="324" t="s">
        <v>6249</v>
      </c>
      <c r="I7053" s="325">
        <v>0</v>
      </c>
      <c r="J7053" s="325">
        <v>0</v>
      </c>
      <c r="K7053" s="325">
        <v>0</v>
      </c>
      <c r="L7053" s="325">
        <v>0</v>
      </c>
      <c r="M7053" s="325">
        <v>0</v>
      </c>
      <c r="N7053" s="324" t="s">
        <v>7279</v>
      </c>
    </row>
    <row r="7054" spans="2:14" ht="15" hidden="1" x14ac:dyDescent="0.25">
      <c r="B7054" s="326" t="s">
        <v>21400</v>
      </c>
      <c r="C7054" s="326" t="s">
        <v>1268</v>
      </c>
      <c r="D7054" s="326" t="s">
        <v>20898</v>
      </c>
      <c r="E7054" s="326" t="s">
        <v>21401</v>
      </c>
      <c r="F7054" s="326" t="s">
        <v>2327</v>
      </c>
      <c r="G7054" s="326" t="s">
        <v>896</v>
      </c>
      <c r="H7054" s="326" t="s">
        <v>6249</v>
      </c>
      <c r="I7054" s="327">
        <v>0</v>
      </c>
      <c r="J7054" s="327">
        <v>0</v>
      </c>
      <c r="K7054" s="327">
        <v>0</v>
      </c>
      <c r="L7054" s="327">
        <v>0</v>
      </c>
      <c r="M7054" s="327">
        <v>0</v>
      </c>
      <c r="N7054" s="326" t="s">
        <v>7279</v>
      </c>
    </row>
    <row r="7055" spans="2:14" ht="15" hidden="1" x14ac:dyDescent="0.25">
      <c r="B7055" s="324" t="s">
        <v>21402</v>
      </c>
      <c r="C7055" s="324" t="s">
        <v>1268</v>
      </c>
      <c r="D7055" s="324" t="s">
        <v>20898</v>
      </c>
      <c r="E7055" s="324" t="s">
        <v>21403</v>
      </c>
      <c r="F7055" s="324" t="s">
        <v>2327</v>
      </c>
      <c r="G7055" s="324" t="s">
        <v>896</v>
      </c>
      <c r="H7055" s="324" t="s">
        <v>6249</v>
      </c>
      <c r="I7055" s="325">
        <v>0</v>
      </c>
      <c r="J7055" s="325">
        <v>0</v>
      </c>
      <c r="K7055" s="325">
        <v>0</v>
      </c>
      <c r="L7055" s="325">
        <v>0</v>
      </c>
      <c r="M7055" s="325">
        <v>0</v>
      </c>
      <c r="N7055" s="324" t="s">
        <v>7279</v>
      </c>
    </row>
    <row r="7056" spans="2:14" ht="15" hidden="1" x14ac:dyDescent="0.25">
      <c r="B7056" s="326" t="s">
        <v>21404</v>
      </c>
      <c r="C7056" s="326" t="s">
        <v>1268</v>
      </c>
      <c r="D7056" s="326" t="s">
        <v>20898</v>
      </c>
      <c r="E7056" s="326" t="s">
        <v>21405</v>
      </c>
      <c r="F7056" s="326" t="s">
        <v>2327</v>
      </c>
      <c r="G7056" s="326" t="s">
        <v>896</v>
      </c>
      <c r="H7056" s="326" t="s">
        <v>6249</v>
      </c>
      <c r="I7056" s="327">
        <v>0</v>
      </c>
      <c r="J7056" s="327">
        <v>0</v>
      </c>
      <c r="K7056" s="327">
        <v>0</v>
      </c>
      <c r="L7056" s="327">
        <v>0</v>
      </c>
      <c r="M7056" s="327">
        <v>0</v>
      </c>
      <c r="N7056" s="326" t="s">
        <v>7279</v>
      </c>
    </row>
    <row r="7057" spans="2:14" ht="15" hidden="1" x14ac:dyDescent="0.25">
      <c r="B7057" s="324" t="s">
        <v>21406</v>
      </c>
      <c r="C7057" s="324" t="s">
        <v>1268</v>
      </c>
      <c r="D7057" s="324" t="s">
        <v>20898</v>
      </c>
      <c r="E7057" s="324" t="s">
        <v>21407</v>
      </c>
      <c r="F7057" s="324" t="s">
        <v>2327</v>
      </c>
      <c r="G7057" s="324" t="s">
        <v>896</v>
      </c>
      <c r="H7057" s="324" t="s">
        <v>6249</v>
      </c>
      <c r="I7057" s="325">
        <v>0</v>
      </c>
      <c r="J7057" s="325">
        <v>0</v>
      </c>
      <c r="K7057" s="325">
        <v>0</v>
      </c>
      <c r="L7057" s="325">
        <v>0</v>
      </c>
      <c r="M7057" s="325">
        <v>0</v>
      </c>
      <c r="N7057" s="324" t="s">
        <v>7279</v>
      </c>
    </row>
    <row r="7058" spans="2:14" ht="15" hidden="1" x14ac:dyDescent="0.25">
      <c r="B7058" s="326" t="s">
        <v>21408</v>
      </c>
      <c r="C7058" s="326" t="s">
        <v>1268</v>
      </c>
      <c r="D7058" s="326" t="s">
        <v>20898</v>
      </c>
      <c r="E7058" s="326" t="s">
        <v>21409</v>
      </c>
      <c r="F7058" s="326" t="s">
        <v>2327</v>
      </c>
      <c r="G7058" s="326" t="s">
        <v>896</v>
      </c>
      <c r="H7058" s="326" t="s">
        <v>6249</v>
      </c>
      <c r="I7058" s="327">
        <v>0</v>
      </c>
      <c r="J7058" s="327">
        <v>0</v>
      </c>
      <c r="K7058" s="327">
        <v>0</v>
      </c>
      <c r="L7058" s="327">
        <v>0</v>
      </c>
      <c r="M7058" s="327">
        <v>0</v>
      </c>
      <c r="N7058" s="326" t="s">
        <v>7279</v>
      </c>
    </row>
    <row r="7059" spans="2:14" ht="15" hidden="1" x14ac:dyDescent="0.25">
      <c r="B7059" s="324" t="s">
        <v>21410</v>
      </c>
      <c r="C7059" s="324" t="s">
        <v>1268</v>
      </c>
      <c r="D7059" s="324" t="s">
        <v>20898</v>
      </c>
      <c r="E7059" s="324" t="s">
        <v>21411</v>
      </c>
      <c r="F7059" s="324" t="s">
        <v>2327</v>
      </c>
      <c r="G7059" s="324" t="s">
        <v>896</v>
      </c>
      <c r="H7059" s="324" t="s">
        <v>6249</v>
      </c>
      <c r="I7059" s="325">
        <v>0</v>
      </c>
      <c r="J7059" s="325">
        <v>0</v>
      </c>
      <c r="K7059" s="325">
        <v>0</v>
      </c>
      <c r="L7059" s="325">
        <v>0</v>
      </c>
      <c r="M7059" s="325">
        <v>0</v>
      </c>
      <c r="N7059" s="324" t="s">
        <v>7279</v>
      </c>
    </row>
    <row r="7060" spans="2:14" ht="15" hidden="1" x14ac:dyDescent="0.25">
      <c r="B7060" s="326" t="s">
        <v>21412</v>
      </c>
      <c r="C7060" s="326" t="s">
        <v>1268</v>
      </c>
      <c r="D7060" s="326" t="s">
        <v>20898</v>
      </c>
      <c r="E7060" s="326" t="s">
        <v>21413</v>
      </c>
      <c r="F7060" s="326" t="s">
        <v>801</v>
      </c>
      <c r="G7060" s="326" t="s">
        <v>896</v>
      </c>
      <c r="H7060" s="326" t="s">
        <v>6249</v>
      </c>
      <c r="I7060" s="327">
        <v>0</v>
      </c>
      <c r="J7060" s="327">
        <v>0</v>
      </c>
      <c r="K7060" s="327">
        <v>0</v>
      </c>
      <c r="L7060" s="327">
        <v>0</v>
      </c>
      <c r="M7060" s="327">
        <v>0</v>
      </c>
      <c r="N7060" s="326" t="s">
        <v>7279</v>
      </c>
    </row>
    <row r="7061" spans="2:14" ht="15" hidden="1" x14ac:dyDescent="0.25">
      <c r="B7061" s="324" t="s">
        <v>22152</v>
      </c>
      <c r="C7061" s="324" t="s">
        <v>1268</v>
      </c>
      <c r="D7061" s="324" t="s">
        <v>20898</v>
      </c>
      <c r="E7061" s="324" t="s">
        <v>22153</v>
      </c>
      <c r="F7061" s="324" t="s">
        <v>2327</v>
      </c>
      <c r="G7061" s="324" t="s">
        <v>896</v>
      </c>
      <c r="H7061" s="324" t="s">
        <v>6249</v>
      </c>
      <c r="I7061" s="325">
        <v>0</v>
      </c>
      <c r="J7061" s="325">
        <v>0</v>
      </c>
      <c r="K7061" s="325">
        <v>0</v>
      </c>
      <c r="L7061" s="325">
        <v>0</v>
      </c>
      <c r="M7061" s="325">
        <v>0</v>
      </c>
      <c r="N7061" s="324" t="s">
        <v>7279</v>
      </c>
    </row>
    <row r="7062" spans="2:14" ht="15" hidden="1" x14ac:dyDescent="0.25">
      <c r="B7062" s="326" t="s">
        <v>21414</v>
      </c>
      <c r="C7062" s="326" t="s">
        <v>1268</v>
      </c>
      <c r="D7062" s="326" t="s">
        <v>20898</v>
      </c>
      <c r="E7062" s="326" t="s">
        <v>21415</v>
      </c>
      <c r="F7062" s="326" t="s">
        <v>801</v>
      </c>
      <c r="G7062" s="326" t="s">
        <v>896</v>
      </c>
      <c r="H7062" s="326" t="s">
        <v>6249</v>
      </c>
      <c r="I7062" s="327">
        <v>0</v>
      </c>
      <c r="J7062" s="327">
        <v>0</v>
      </c>
      <c r="K7062" s="327">
        <v>0</v>
      </c>
      <c r="L7062" s="327">
        <v>0</v>
      </c>
      <c r="M7062" s="327">
        <v>0</v>
      </c>
      <c r="N7062" s="326" t="s">
        <v>7279</v>
      </c>
    </row>
    <row r="7063" spans="2:14" ht="15" hidden="1" x14ac:dyDescent="0.25">
      <c r="B7063" s="324" t="s">
        <v>21416</v>
      </c>
      <c r="C7063" s="324" t="s">
        <v>1268</v>
      </c>
      <c r="D7063" s="324" t="s">
        <v>20898</v>
      </c>
      <c r="E7063" s="324" t="s">
        <v>21417</v>
      </c>
      <c r="F7063" s="324" t="s">
        <v>801</v>
      </c>
      <c r="G7063" s="324" t="s">
        <v>896</v>
      </c>
      <c r="H7063" s="324" t="s">
        <v>6249</v>
      </c>
      <c r="I7063" s="325">
        <v>0</v>
      </c>
      <c r="J7063" s="325">
        <v>0</v>
      </c>
      <c r="K7063" s="325">
        <v>0</v>
      </c>
      <c r="L7063" s="325">
        <v>0</v>
      </c>
      <c r="M7063" s="325">
        <v>0</v>
      </c>
      <c r="N7063" s="324" t="s">
        <v>7279</v>
      </c>
    </row>
    <row r="7064" spans="2:14" ht="15" hidden="1" x14ac:dyDescent="0.25">
      <c r="B7064" s="326" t="s">
        <v>21418</v>
      </c>
      <c r="C7064" s="326" t="s">
        <v>1268</v>
      </c>
      <c r="D7064" s="326" t="s">
        <v>20898</v>
      </c>
      <c r="E7064" s="326" t="s">
        <v>21419</v>
      </c>
      <c r="F7064" s="326" t="s">
        <v>1226</v>
      </c>
      <c r="G7064" s="326" t="s">
        <v>896</v>
      </c>
      <c r="H7064" s="326" t="s">
        <v>6249</v>
      </c>
      <c r="I7064" s="327">
        <v>0</v>
      </c>
      <c r="J7064" s="327">
        <v>0</v>
      </c>
      <c r="K7064" s="327">
        <v>0</v>
      </c>
      <c r="L7064" s="327">
        <v>0</v>
      </c>
      <c r="M7064" s="327">
        <v>0</v>
      </c>
      <c r="N7064" s="326" t="s">
        <v>7279</v>
      </c>
    </row>
    <row r="7065" spans="2:14" ht="15" hidden="1" x14ac:dyDescent="0.25">
      <c r="B7065" s="324" t="s">
        <v>21420</v>
      </c>
      <c r="C7065" s="324" t="s">
        <v>1268</v>
      </c>
      <c r="D7065" s="324" t="s">
        <v>20898</v>
      </c>
      <c r="E7065" s="324" t="s">
        <v>21421</v>
      </c>
      <c r="F7065" s="324" t="s">
        <v>801</v>
      </c>
      <c r="G7065" s="324" t="s">
        <v>896</v>
      </c>
      <c r="H7065" s="324" t="s">
        <v>6249</v>
      </c>
      <c r="I7065" s="325">
        <v>0</v>
      </c>
      <c r="J7065" s="325">
        <v>0</v>
      </c>
      <c r="K7065" s="325">
        <v>0</v>
      </c>
      <c r="L7065" s="325">
        <v>0</v>
      </c>
      <c r="M7065" s="325">
        <v>0</v>
      </c>
      <c r="N7065" s="324" t="s">
        <v>7279</v>
      </c>
    </row>
    <row r="7066" spans="2:14" ht="15" hidden="1" x14ac:dyDescent="0.25">
      <c r="B7066" s="326" t="s">
        <v>21422</v>
      </c>
      <c r="C7066" s="326" t="s">
        <v>1268</v>
      </c>
      <c r="D7066" s="326" t="s">
        <v>20898</v>
      </c>
      <c r="E7066" s="326" t="s">
        <v>21423</v>
      </c>
      <c r="F7066" s="326" t="s">
        <v>2327</v>
      </c>
      <c r="G7066" s="326" t="s">
        <v>896</v>
      </c>
      <c r="H7066" s="326" t="s">
        <v>6249</v>
      </c>
      <c r="I7066" s="327">
        <v>0</v>
      </c>
      <c r="J7066" s="327">
        <v>0</v>
      </c>
      <c r="K7066" s="327">
        <v>0</v>
      </c>
      <c r="L7066" s="327">
        <v>0</v>
      </c>
      <c r="M7066" s="327">
        <v>0</v>
      </c>
      <c r="N7066" s="326" t="s">
        <v>7279</v>
      </c>
    </row>
    <row r="7067" spans="2:14" ht="15" hidden="1" x14ac:dyDescent="0.25">
      <c r="B7067" s="324" t="s">
        <v>21424</v>
      </c>
      <c r="C7067" s="324" t="s">
        <v>1268</v>
      </c>
      <c r="D7067" s="324" t="s">
        <v>20898</v>
      </c>
      <c r="E7067" s="324" t="s">
        <v>4510</v>
      </c>
      <c r="F7067" s="324" t="s">
        <v>2414</v>
      </c>
      <c r="G7067" s="324" t="s">
        <v>896</v>
      </c>
      <c r="H7067" s="324" t="s">
        <v>6249</v>
      </c>
      <c r="I7067" s="325">
        <v>0</v>
      </c>
      <c r="J7067" s="325">
        <v>0</v>
      </c>
      <c r="K7067" s="325">
        <v>0</v>
      </c>
      <c r="L7067" s="325">
        <v>0</v>
      </c>
      <c r="M7067" s="325">
        <v>0</v>
      </c>
      <c r="N7067" s="324" t="s">
        <v>7279</v>
      </c>
    </row>
    <row r="7068" spans="2:14" ht="15" hidden="1" x14ac:dyDescent="0.25">
      <c r="B7068" s="326" t="s">
        <v>21425</v>
      </c>
      <c r="C7068" s="326" t="s">
        <v>1268</v>
      </c>
      <c r="D7068" s="326" t="s">
        <v>20898</v>
      </c>
      <c r="E7068" s="326" t="s">
        <v>21426</v>
      </c>
      <c r="F7068" s="326" t="s">
        <v>2414</v>
      </c>
      <c r="G7068" s="326" t="s">
        <v>896</v>
      </c>
      <c r="H7068" s="326" t="s">
        <v>6249</v>
      </c>
      <c r="I7068" s="327">
        <v>0</v>
      </c>
      <c r="J7068" s="327">
        <v>0</v>
      </c>
      <c r="K7068" s="327">
        <v>0</v>
      </c>
      <c r="L7068" s="327">
        <v>0</v>
      </c>
      <c r="M7068" s="327">
        <v>0</v>
      </c>
      <c r="N7068" s="326" t="s">
        <v>7279</v>
      </c>
    </row>
    <row r="7069" spans="2:14" ht="15" hidden="1" x14ac:dyDescent="0.25">
      <c r="B7069" s="324" t="s">
        <v>21427</v>
      </c>
      <c r="C7069" s="324" t="s">
        <v>1268</v>
      </c>
      <c r="D7069" s="324" t="s">
        <v>20898</v>
      </c>
      <c r="E7069" s="324" t="s">
        <v>21428</v>
      </c>
      <c r="F7069" s="324" t="s">
        <v>2327</v>
      </c>
      <c r="G7069" s="324" t="s">
        <v>896</v>
      </c>
      <c r="H7069" s="324" t="s">
        <v>6249</v>
      </c>
      <c r="I7069" s="325">
        <v>0</v>
      </c>
      <c r="J7069" s="325">
        <v>0</v>
      </c>
      <c r="K7069" s="325">
        <v>0</v>
      </c>
      <c r="L7069" s="325">
        <v>0</v>
      </c>
      <c r="M7069" s="325">
        <v>0</v>
      </c>
      <c r="N7069" s="324" t="s">
        <v>7279</v>
      </c>
    </row>
    <row r="7070" spans="2:14" ht="15" hidden="1" x14ac:dyDescent="0.25">
      <c r="B7070" s="326" t="s">
        <v>21429</v>
      </c>
      <c r="C7070" s="326" t="s">
        <v>1268</v>
      </c>
      <c r="D7070" s="326" t="s">
        <v>20898</v>
      </c>
      <c r="E7070" s="326" t="s">
        <v>21430</v>
      </c>
      <c r="F7070" s="326" t="s">
        <v>2414</v>
      </c>
      <c r="G7070" s="326" t="s">
        <v>896</v>
      </c>
      <c r="H7070" s="326" t="s">
        <v>6249</v>
      </c>
      <c r="I7070" s="327">
        <v>0</v>
      </c>
      <c r="J7070" s="327">
        <v>0</v>
      </c>
      <c r="K7070" s="327">
        <v>0</v>
      </c>
      <c r="L7070" s="327">
        <v>0</v>
      </c>
      <c r="M7070" s="327">
        <v>0</v>
      </c>
      <c r="N7070" s="326" t="s">
        <v>7279</v>
      </c>
    </row>
    <row r="7071" spans="2:14" ht="15" hidden="1" x14ac:dyDescent="0.25">
      <c r="B7071" s="324" t="s">
        <v>22154</v>
      </c>
      <c r="C7071" s="324" t="s">
        <v>1268</v>
      </c>
      <c r="D7071" s="324" t="s">
        <v>20898</v>
      </c>
      <c r="E7071" s="324" t="s">
        <v>22155</v>
      </c>
      <c r="F7071" s="324" t="s">
        <v>801</v>
      </c>
      <c r="G7071" s="324" t="s">
        <v>896</v>
      </c>
      <c r="H7071" s="324" t="s">
        <v>6249</v>
      </c>
      <c r="I7071" s="325">
        <v>0</v>
      </c>
      <c r="J7071" s="325">
        <v>0</v>
      </c>
      <c r="K7071" s="325">
        <v>0</v>
      </c>
      <c r="L7071" s="325">
        <v>0</v>
      </c>
      <c r="M7071" s="325">
        <v>0</v>
      </c>
      <c r="N7071" s="324" t="s">
        <v>7279</v>
      </c>
    </row>
    <row r="7072" spans="2:14" ht="15" hidden="1" x14ac:dyDescent="0.25">
      <c r="B7072" s="326" t="s">
        <v>22156</v>
      </c>
      <c r="C7072" s="326" t="s">
        <v>1268</v>
      </c>
      <c r="D7072" s="326" t="s">
        <v>20898</v>
      </c>
      <c r="E7072" s="326" t="s">
        <v>22157</v>
      </c>
      <c r="F7072" s="326" t="s">
        <v>801</v>
      </c>
      <c r="G7072" s="326" t="s">
        <v>896</v>
      </c>
      <c r="H7072" s="326" t="s">
        <v>6249</v>
      </c>
      <c r="I7072" s="327">
        <v>0</v>
      </c>
      <c r="J7072" s="327">
        <v>0</v>
      </c>
      <c r="K7072" s="327">
        <v>0</v>
      </c>
      <c r="L7072" s="327">
        <v>0</v>
      </c>
      <c r="M7072" s="327">
        <v>0</v>
      </c>
      <c r="N7072" s="326" t="s">
        <v>7279</v>
      </c>
    </row>
    <row r="7073" spans="2:14" ht="15" hidden="1" x14ac:dyDescent="0.25">
      <c r="B7073" s="324" t="s">
        <v>22158</v>
      </c>
      <c r="C7073" s="324" t="s">
        <v>1268</v>
      </c>
      <c r="D7073" s="324" t="s">
        <v>20898</v>
      </c>
      <c r="E7073" s="324" t="s">
        <v>22159</v>
      </c>
      <c r="F7073" s="324" t="s">
        <v>1226</v>
      </c>
      <c r="G7073" s="324" t="s">
        <v>896</v>
      </c>
      <c r="H7073" s="324" t="s">
        <v>6249</v>
      </c>
      <c r="I7073" s="325">
        <v>0</v>
      </c>
      <c r="J7073" s="325">
        <v>0</v>
      </c>
      <c r="K7073" s="325">
        <v>0</v>
      </c>
      <c r="L7073" s="325">
        <v>0</v>
      </c>
      <c r="M7073" s="325">
        <v>0</v>
      </c>
      <c r="N7073" s="324" t="s">
        <v>7279</v>
      </c>
    </row>
    <row r="7074" spans="2:14" ht="15" hidden="1" x14ac:dyDescent="0.25">
      <c r="B7074" s="326" t="s">
        <v>22160</v>
      </c>
      <c r="C7074" s="326" t="s">
        <v>1268</v>
      </c>
      <c r="D7074" s="326" t="s">
        <v>20898</v>
      </c>
      <c r="E7074" s="326" t="s">
        <v>22161</v>
      </c>
      <c r="F7074" s="326" t="s">
        <v>1226</v>
      </c>
      <c r="G7074" s="326" t="s">
        <v>896</v>
      </c>
      <c r="H7074" s="326" t="s">
        <v>6249</v>
      </c>
      <c r="I7074" s="327">
        <v>0</v>
      </c>
      <c r="J7074" s="327">
        <v>0</v>
      </c>
      <c r="K7074" s="327">
        <v>0</v>
      </c>
      <c r="L7074" s="327">
        <v>0</v>
      </c>
      <c r="M7074" s="327">
        <v>0</v>
      </c>
      <c r="N7074" s="326" t="s">
        <v>7279</v>
      </c>
    </row>
    <row r="7075" spans="2:14" ht="15" hidden="1" x14ac:dyDescent="0.25">
      <c r="B7075" s="324" t="s">
        <v>22162</v>
      </c>
      <c r="C7075" s="324" t="s">
        <v>1268</v>
      </c>
      <c r="D7075" s="324" t="s">
        <v>20898</v>
      </c>
      <c r="E7075" s="324" t="s">
        <v>22163</v>
      </c>
      <c r="F7075" s="324" t="s">
        <v>1226</v>
      </c>
      <c r="G7075" s="324" t="s">
        <v>896</v>
      </c>
      <c r="H7075" s="324" t="s">
        <v>6249</v>
      </c>
      <c r="I7075" s="325">
        <v>0</v>
      </c>
      <c r="J7075" s="325">
        <v>0</v>
      </c>
      <c r="K7075" s="325">
        <v>0</v>
      </c>
      <c r="L7075" s="325">
        <v>0</v>
      </c>
      <c r="M7075" s="325">
        <v>0</v>
      </c>
      <c r="N7075" s="324" t="s">
        <v>7279</v>
      </c>
    </row>
    <row r="7076" spans="2:14" ht="15" hidden="1" x14ac:dyDescent="0.25">
      <c r="B7076" s="326" t="s">
        <v>22164</v>
      </c>
      <c r="C7076" s="326" t="s">
        <v>1268</v>
      </c>
      <c r="D7076" s="326" t="s">
        <v>20898</v>
      </c>
      <c r="E7076" s="326" t="s">
        <v>12691</v>
      </c>
      <c r="F7076" s="326" t="s">
        <v>801</v>
      </c>
      <c r="G7076" s="326" t="s">
        <v>896</v>
      </c>
      <c r="H7076" s="326" t="s">
        <v>6249</v>
      </c>
      <c r="I7076" s="327">
        <v>0</v>
      </c>
      <c r="J7076" s="327">
        <v>0</v>
      </c>
      <c r="K7076" s="327">
        <v>0</v>
      </c>
      <c r="L7076" s="327">
        <v>0</v>
      </c>
      <c r="M7076" s="327">
        <v>0</v>
      </c>
      <c r="N7076" s="326" t="s">
        <v>7279</v>
      </c>
    </row>
    <row r="7077" spans="2:14" ht="15" hidden="1" x14ac:dyDescent="0.25">
      <c r="B7077" s="324" t="s">
        <v>22165</v>
      </c>
      <c r="C7077" s="324" t="s">
        <v>1268</v>
      </c>
      <c r="D7077" s="324" t="s">
        <v>20898</v>
      </c>
      <c r="E7077" s="324" t="s">
        <v>12692</v>
      </c>
      <c r="F7077" s="324" t="s">
        <v>801</v>
      </c>
      <c r="G7077" s="324" t="s">
        <v>896</v>
      </c>
      <c r="H7077" s="324" t="s">
        <v>6249</v>
      </c>
      <c r="I7077" s="325">
        <v>0</v>
      </c>
      <c r="J7077" s="325">
        <v>0</v>
      </c>
      <c r="K7077" s="325">
        <v>0</v>
      </c>
      <c r="L7077" s="325">
        <v>0</v>
      </c>
      <c r="M7077" s="325">
        <v>0</v>
      </c>
      <c r="N7077" s="324" t="s">
        <v>7279</v>
      </c>
    </row>
    <row r="7078" spans="2:14" ht="15" hidden="1" x14ac:dyDescent="0.25">
      <c r="B7078" s="326" t="s">
        <v>22166</v>
      </c>
      <c r="C7078" s="326" t="s">
        <v>1268</v>
      </c>
      <c r="D7078" s="326" t="s">
        <v>20898</v>
      </c>
      <c r="E7078" s="326" t="s">
        <v>12694</v>
      </c>
      <c r="F7078" s="326" t="s">
        <v>801</v>
      </c>
      <c r="G7078" s="326" t="s">
        <v>896</v>
      </c>
      <c r="H7078" s="326" t="s">
        <v>6249</v>
      </c>
      <c r="I7078" s="327">
        <v>0</v>
      </c>
      <c r="J7078" s="327">
        <v>0</v>
      </c>
      <c r="K7078" s="327">
        <v>0</v>
      </c>
      <c r="L7078" s="327">
        <v>0</v>
      </c>
      <c r="M7078" s="327">
        <v>0</v>
      </c>
      <c r="N7078" s="326" t="s">
        <v>7279</v>
      </c>
    </row>
    <row r="7079" spans="2:14" ht="15" hidden="1" x14ac:dyDescent="0.25">
      <c r="B7079" s="324" t="s">
        <v>22167</v>
      </c>
      <c r="C7079" s="324" t="s">
        <v>1268</v>
      </c>
      <c r="D7079" s="324" t="s">
        <v>20898</v>
      </c>
      <c r="E7079" s="324" t="s">
        <v>22168</v>
      </c>
      <c r="F7079" s="324" t="s">
        <v>801</v>
      </c>
      <c r="G7079" s="324" t="s">
        <v>896</v>
      </c>
      <c r="H7079" s="324" t="s">
        <v>6249</v>
      </c>
      <c r="I7079" s="325">
        <v>0</v>
      </c>
      <c r="J7079" s="325">
        <v>0</v>
      </c>
      <c r="K7079" s="325">
        <v>0</v>
      </c>
      <c r="L7079" s="325">
        <v>0</v>
      </c>
      <c r="M7079" s="325">
        <v>0</v>
      </c>
      <c r="N7079" s="324" t="s">
        <v>7279</v>
      </c>
    </row>
    <row r="7080" spans="2:14" ht="15" hidden="1" x14ac:dyDescent="0.25">
      <c r="B7080" s="326" t="s">
        <v>22169</v>
      </c>
      <c r="C7080" s="326" t="s">
        <v>1268</v>
      </c>
      <c r="D7080" s="326" t="s">
        <v>20898</v>
      </c>
      <c r="E7080" s="326" t="s">
        <v>22170</v>
      </c>
      <c r="F7080" s="326" t="s">
        <v>801</v>
      </c>
      <c r="G7080" s="326" t="s">
        <v>896</v>
      </c>
      <c r="H7080" s="326" t="s">
        <v>6249</v>
      </c>
      <c r="I7080" s="327">
        <v>0</v>
      </c>
      <c r="J7080" s="327">
        <v>0</v>
      </c>
      <c r="K7080" s="327">
        <v>0</v>
      </c>
      <c r="L7080" s="327">
        <v>0</v>
      </c>
      <c r="M7080" s="327">
        <v>0</v>
      </c>
      <c r="N7080" s="326" t="s">
        <v>7279</v>
      </c>
    </row>
    <row r="7081" spans="2:14" ht="15" hidden="1" x14ac:dyDescent="0.25">
      <c r="B7081" s="324" t="s">
        <v>22171</v>
      </c>
      <c r="C7081" s="324" t="s">
        <v>1268</v>
      </c>
      <c r="D7081" s="324" t="s">
        <v>20898</v>
      </c>
      <c r="E7081" s="324" t="s">
        <v>22172</v>
      </c>
      <c r="F7081" s="324" t="s">
        <v>801</v>
      </c>
      <c r="G7081" s="324" t="s">
        <v>896</v>
      </c>
      <c r="H7081" s="324" t="s">
        <v>6249</v>
      </c>
      <c r="I7081" s="325">
        <v>0</v>
      </c>
      <c r="J7081" s="325">
        <v>0</v>
      </c>
      <c r="K7081" s="325">
        <v>0</v>
      </c>
      <c r="L7081" s="325">
        <v>0</v>
      </c>
      <c r="M7081" s="325">
        <v>0</v>
      </c>
      <c r="N7081" s="324" t="s">
        <v>7279</v>
      </c>
    </row>
    <row r="7082" spans="2:14" ht="15" hidden="1" x14ac:dyDescent="0.25">
      <c r="B7082" s="326" t="s">
        <v>22173</v>
      </c>
      <c r="C7082" s="326" t="s">
        <v>1268</v>
      </c>
      <c r="D7082" s="326" t="s">
        <v>20898</v>
      </c>
      <c r="E7082" s="326" t="s">
        <v>22174</v>
      </c>
      <c r="F7082" s="326" t="s">
        <v>801</v>
      </c>
      <c r="G7082" s="326" t="s">
        <v>896</v>
      </c>
      <c r="H7082" s="326" t="s">
        <v>6249</v>
      </c>
      <c r="I7082" s="327">
        <v>0</v>
      </c>
      <c r="J7082" s="327">
        <v>0</v>
      </c>
      <c r="K7082" s="327">
        <v>0</v>
      </c>
      <c r="L7082" s="327">
        <v>0</v>
      </c>
      <c r="M7082" s="327">
        <v>0</v>
      </c>
      <c r="N7082" s="326" t="s">
        <v>7279</v>
      </c>
    </row>
    <row r="7083" spans="2:14" ht="15" hidden="1" x14ac:dyDescent="0.25">
      <c r="B7083" s="324" t="s">
        <v>22175</v>
      </c>
      <c r="C7083" s="324" t="s">
        <v>1268</v>
      </c>
      <c r="D7083" s="324" t="s">
        <v>20898</v>
      </c>
      <c r="E7083" s="324" t="s">
        <v>22176</v>
      </c>
      <c r="F7083" s="324" t="s">
        <v>801</v>
      </c>
      <c r="G7083" s="324" t="s">
        <v>896</v>
      </c>
      <c r="H7083" s="324" t="s">
        <v>6249</v>
      </c>
      <c r="I7083" s="325">
        <v>0</v>
      </c>
      <c r="J7083" s="325">
        <v>0</v>
      </c>
      <c r="K7083" s="325">
        <v>0</v>
      </c>
      <c r="L7083" s="325">
        <v>0</v>
      </c>
      <c r="M7083" s="325">
        <v>0</v>
      </c>
      <c r="N7083" s="324" t="s">
        <v>7279</v>
      </c>
    </row>
    <row r="7084" spans="2:14" ht="15" hidden="1" x14ac:dyDescent="0.25">
      <c r="B7084" s="326" t="s">
        <v>22177</v>
      </c>
      <c r="C7084" s="326" t="s">
        <v>1268</v>
      </c>
      <c r="D7084" s="326" t="s">
        <v>20898</v>
      </c>
      <c r="E7084" s="326" t="s">
        <v>22178</v>
      </c>
      <c r="F7084" s="326" t="s">
        <v>801</v>
      </c>
      <c r="G7084" s="326" t="s">
        <v>896</v>
      </c>
      <c r="H7084" s="326" t="s">
        <v>6249</v>
      </c>
      <c r="I7084" s="327">
        <v>0</v>
      </c>
      <c r="J7084" s="327">
        <v>0</v>
      </c>
      <c r="K7084" s="327">
        <v>0</v>
      </c>
      <c r="L7084" s="327">
        <v>0</v>
      </c>
      <c r="M7084" s="327">
        <v>0</v>
      </c>
      <c r="N7084" s="326" t="s">
        <v>7279</v>
      </c>
    </row>
    <row r="7085" spans="2:14" ht="15" hidden="1" x14ac:dyDescent="0.25">
      <c r="B7085" s="324" t="s">
        <v>22179</v>
      </c>
      <c r="C7085" s="324" t="s">
        <v>1268</v>
      </c>
      <c r="D7085" s="324" t="s">
        <v>20898</v>
      </c>
      <c r="E7085" s="324" t="s">
        <v>22180</v>
      </c>
      <c r="F7085" s="324" t="s">
        <v>801</v>
      </c>
      <c r="G7085" s="324" t="s">
        <v>896</v>
      </c>
      <c r="H7085" s="324" t="s">
        <v>6249</v>
      </c>
      <c r="I7085" s="325">
        <v>0</v>
      </c>
      <c r="J7085" s="325">
        <v>0</v>
      </c>
      <c r="K7085" s="325">
        <v>0</v>
      </c>
      <c r="L7085" s="325">
        <v>0</v>
      </c>
      <c r="M7085" s="325">
        <v>0</v>
      </c>
      <c r="N7085" s="324" t="s">
        <v>7279</v>
      </c>
    </row>
    <row r="7086" spans="2:14" ht="15" hidden="1" x14ac:dyDescent="0.25">
      <c r="B7086" s="326" t="s">
        <v>22181</v>
      </c>
      <c r="C7086" s="326" t="s">
        <v>1268</v>
      </c>
      <c r="D7086" s="326" t="s">
        <v>20898</v>
      </c>
      <c r="E7086" s="326" t="s">
        <v>22182</v>
      </c>
      <c r="F7086" s="326" t="s">
        <v>801</v>
      </c>
      <c r="G7086" s="326" t="s">
        <v>896</v>
      </c>
      <c r="H7086" s="326" t="s">
        <v>6249</v>
      </c>
      <c r="I7086" s="327">
        <v>0</v>
      </c>
      <c r="J7086" s="327">
        <v>0</v>
      </c>
      <c r="K7086" s="327">
        <v>0</v>
      </c>
      <c r="L7086" s="327">
        <v>0</v>
      </c>
      <c r="M7086" s="327">
        <v>0</v>
      </c>
      <c r="N7086" s="326" t="s">
        <v>7279</v>
      </c>
    </row>
    <row r="7087" spans="2:14" ht="15" hidden="1" x14ac:dyDescent="0.25">
      <c r="B7087" s="324" t="s">
        <v>22183</v>
      </c>
      <c r="C7087" s="324" t="s">
        <v>1268</v>
      </c>
      <c r="D7087" s="324" t="s">
        <v>20898</v>
      </c>
      <c r="E7087" s="324" t="s">
        <v>22184</v>
      </c>
      <c r="F7087" s="324" t="s">
        <v>801</v>
      </c>
      <c r="G7087" s="324" t="s">
        <v>896</v>
      </c>
      <c r="H7087" s="324" t="s">
        <v>6249</v>
      </c>
      <c r="I7087" s="325">
        <v>0</v>
      </c>
      <c r="J7087" s="325">
        <v>0</v>
      </c>
      <c r="K7087" s="325">
        <v>0</v>
      </c>
      <c r="L7087" s="325">
        <v>0</v>
      </c>
      <c r="M7087" s="325">
        <v>0</v>
      </c>
      <c r="N7087" s="324" t="s">
        <v>7279</v>
      </c>
    </row>
    <row r="7088" spans="2:14" ht="15" hidden="1" x14ac:dyDescent="0.25">
      <c r="B7088" s="326" t="s">
        <v>22185</v>
      </c>
      <c r="C7088" s="326" t="s">
        <v>1268</v>
      </c>
      <c r="D7088" s="326" t="s">
        <v>20898</v>
      </c>
      <c r="E7088" s="326" t="s">
        <v>22186</v>
      </c>
      <c r="F7088" s="326" t="s">
        <v>2327</v>
      </c>
      <c r="G7088" s="326" t="s">
        <v>896</v>
      </c>
      <c r="H7088" s="326" t="s">
        <v>6249</v>
      </c>
      <c r="I7088" s="327">
        <v>0</v>
      </c>
      <c r="J7088" s="327">
        <v>0</v>
      </c>
      <c r="K7088" s="327">
        <v>0</v>
      </c>
      <c r="L7088" s="327">
        <v>0</v>
      </c>
      <c r="M7088" s="327">
        <v>0</v>
      </c>
      <c r="N7088" s="326" t="s">
        <v>7279</v>
      </c>
    </row>
    <row r="7089" spans="2:14" ht="15" hidden="1" x14ac:dyDescent="0.25">
      <c r="B7089" s="324" t="s">
        <v>22187</v>
      </c>
      <c r="C7089" s="324" t="s">
        <v>1268</v>
      </c>
      <c r="D7089" s="324" t="s">
        <v>20898</v>
      </c>
      <c r="E7089" s="324" t="s">
        <v>22188</v>
      </c>
      <c r="F7089" s="324" t="s">
        <v>2327</v>
      </c>
      <c r="G7089" s="324" t="s">
        <v>896</v>
      </c>
      <c r="H7089" s="324" t="s">
        <v>6249</v>
      </c>
      <c r="I7089" s="325">
        <v>0</v>
      </c>
      <c r="J7089" s="325">
        <v>0</v>
      </c>
      <c r="K7089" s="325">
        <v>0</v>
      </c>
      <c r="L7089" s="325">
        <v>0</v>
      </c>
      <c r="M7089" s="325">
        <v>0</v>
      </c>
      <c r="N7089" s="324" t="s">
        <v>7279</v>
      </c>
    </row>
    <row r="7090" spans="2:14" ht="15" hidden="1" x14ac:dyDescent="0.25">
      <c r="B7090" s="326" t="s">
        <v>22189</v>
      </c>
      <c r="C7090" s="326" t="s">
        <v>1268</v>
      </c>
      <c r="D7090" s="326" t="s">
        <v>20898</v>
      </c>
      <c r="E7090" s="326" t="s">
        <v>22190</v>
      </c>
      <c r="F7090" s="326" t="s">
        <v>2327</v>
      </c>
      <c r="G7090" s="326" t="s">
        <v>896</v>
      </c>
      <c r="H7090" s="326" t="s">
        <v>6249</v>
      </c>
      <c r="I7090" s="327">
        <v>0</v>
      </c>
      <c r="J7090" s="327">
        <v>0</v>
      </c>
      <c r="K7090" s="327">
        <v>0</v>
      </c>
      <c r="L7090" s="327">
        <v>0</v>
      </c>
      <c r="M7090" s="327">
        <v>0</v>
      </c>
      <c r="N7090" s="326" t="s">
        <v>7279</v>
      </c>
    </row>
    <row r="7091" spans="2:14" ht="15" hidden="1" x14ac:dyDescent="0.25">
      <c r="B7091" s="324" t="s">
        <v>21431</v>
      </c>
      <c r="C7091" s="324" t="s">
        <v>1268</v>
      </c>
      <c r="D7091" s="324" t="s">
        <v>20898</v>
      </c>
      <c r="E7091" s="324" t="s">
        <v>8331</v>
      </c>
      <c r="F7091" s="324" t="s">
        <v>801</v>
      </c>
      <c r="G7091" s="324" t="s">
        <v>896</v>
      </c>
      <c r="H7091" s="324" t="s">
        <v>6249</v>
      </c>
      <c r="I7091" s="325">
        <v>0</v>
      </c>
      <c r="J7091" s="325">
        <v>0</v>
      </c>
      <c r="K7091" s="325">
        <v>0</v>
      </c>
      <c r="L7091" s="325">
        <v>0</v>
      </c>
      <c r="M7091" s="325">
        <v>0</v>
      </c>
      <c r="N7091" s="324" t="s">
        <v>7279</v>
      </c>
    </row>
    <row r="7092" spans="2:14" ht="15" hidden="1" x14ac:dyDescent="0.25">
      <c r="B7092" s="326" t="s">
        <v>21432</v>
      </c>
      <c r="C7092" s="326" t="s">
        <v>1268</v>
      </c>
      <c r="D7092" s="326" t="s">
        <v>20898</v>
      </c>
      <c r="E7092" s="326" t="s">
        <v>12505</v>
      </c>
      <c r="F7092" s="326" t="s">
        <v>801</v>
      </c>
      <c r="G7092" s="326" t="s">
        <v>896</v>
      </c>
      <c r="H7092" s="326" t="s">
        <v>6249</v>
      </c>
      <c r="I7092" s="327">
        <v>0</v>
      </c>
      <c r="J7092" s="327">
        <v>0</v>
      </c>
      <c r="K7092" s="327">
        <v>0</v>
      </c>
      <c r="L7092" s="327">
        <v>0</v>
      </c>
      <c r="M7092" s="327">
        <v>0</v>
      </c>
      <c r="N7092" s="326" t="s">
        <v>7279</v>
      </c>
    </row>
    <row r="7093" spans="2:14" ht="15" hidden="1" x14ac:dyDescent="0.25">
      <c r="B7093" s="324" t="s">
        <v>21433</v>
      </c>
      <c r="C7093" s="324" t="s">
        <v>1268</v>
      </c>
      <c r="D7093" s="324" t="s">
        <v>14389</v>
      </c>
      <c r="E7093" s="324" t="s">
        <v>8344</v>
      </c>
      <c r="F7093" s="324" t="s">
        <v>801</v>
      </c>
      <c r="G7093" s="324" t="s">
        <v>896</v>
      </c>
      <c r="H7093" s="324" t="s">
        <v>6249</v>
      </c>
      <c r="I7093" s="325">
        <v>0</v>
      </c>
      <c r="J7093" s="325">
        <v>0</v>
      </c>
      <c r="K7093" s="325">
        <v>0</v>
      </c>
      <c r="L7093" s="325">
        <v>0</v>
      </c>
      <c r="M7093" s="325">
        <v>0</v>
      </c>
      <c r="N7093" s="324" t="s">
        <v>7279</v>
      </c>
    </row>
    <row r="7094" spans="2:14" ht="15" hidden="1" x14ac:dyDescent="0.25">
      <c r="B7094" s="326" t="s">
        <v>21434</v>
      </c>
      <c r="C7094" s="326" t="s">
        <v>1268</v>
      </c>
      <c r="D7094" s="326" t="s">
        <v>14389</v>
      </c>
      <c r="E7094" s="326" t="s">
        <v>8332</v>
      </c>
      <c r="F7094" s="326" t="s">
        <v>801</v>
      </c>
      <c r="G7094" s="326" t="s">
        <v>896</v>
      </c>
      <c r="H7094" s="326" t="s">
        <v>6249</v>
      </c>
      <c r="I7094" s="327">
        <v>0</v>
      </c>
      <c r="J7094" s="327">
        <v>0</v>
      </c>
      <c r="K7094" s="327">
        <v>0</v>
      </c>
      <c r="L7094" s="327">
        <v>0</v>
      </c>
      <c r="M7094" s="327">
        <v>0</v>
      </c>
      <c r="N7094" s="326" t="s">
        <v>7279</v>
      </c>
    </row>
    <row r="7095" spans="2:14" ht="15" hidden="1" x14ac:dyDescent="0.25">
      <c r="B7095" s="324" t="s">
        <v>21435</v>
      </c>
      <c r="C7095" s="324" t="s">
        <v>1268</v>
      </c>
      <c r="D7095" s="324" t="s">
        <v>14389</v>
      </c>
      <c r="E7095" s="324" t="s">
        <v>9345</v>
      </c>
      <c r="F7095" s="324" t="s">
        <v>801</v>
      </c>
      <c r="G7095" s="324" t="s">
        <v>896</v>
      </c>
      <c r="H7095" s="324" t="s">
        <v>6249</v>
      </c>
      <c r="I7095" s="325">
        <v>0</v>
      </c>
      <c r="J7095" s="325">
        <v>0</v>
      </c>
      <c r="K7095" s="325">
        <v>0</v>
      </c>
      <c r="L7095" s="325">
        <v>0</v>
      </c>
      <c r="M7095" s="325">
        <v>0</v>
      </c>
      <c r="N7095" s="324" t="s">
        <v>7279</v>
      </c>
    </row>
    <row r="7096" spans="2:14" ht="15" hidden="1" x14ac:dyDescent="0.25">
      <c r="B7096" s="326" t="s">
        <v>21436</v>
      </c>
      <c r="C7096" s="326" t="s">
        <v>1268</v>
      </c>
      <c r="D7096" s="326" t="s">
        <v>14389</v>
      </c>
      <c r="E7096" s="326" t="s">
        <v>8465</v>
      </c>
      <c r="F7096" s="326" t="s">
        <v>2333</v>
      </c>
      <c r="G7096" s="326" t="s">
        <v>896</v>
      </c>
      <c r="H7096" s="326" t="s">
        <v>6249</v>
      </c>
      <c r="I7096" s="327">
        <v>0</v>
      </c>
      <c r="J7096" s="327">
        <v>0</v>
      </c>
      <c r="K7096" s="327">
        <v>0</v>
      </c>
      <c r="L7096" s="327">
        <v>0</v>
      </c>
      <c r="M7096" s="327">
        <v>0</v>
      </c>
      <c r="N7096" s="326" t="s">
        <v>7279</v>
      </c>
    </row>
    <row r="7097" spans="2:14" ht="15" hidden="1" x14ac:dyDescent="0.25">
      <c r="B7097" s="324" t="s">
        <v>21437</v>
      </c>
      <c r="C7097" s="324" t="s">
        <v>1268</v>
      </c>
      <c r="D7097" s="324" t="s">
        <v>14389</v>
      </c>
      <c r="E7097" s="324" t="s">
        <v>9347</v>
      </c>
      <c r="F7097" s="324" t="s">
        <v>801</v>
      </c>
      <c r="G7097" s="324" t="s">
        <v>896</v>
      </c>
      <c r="H7097" s="324" t="s">
        <v>6249</v>
      </c>
      <c r="I7097" s="325">
        <v>0</v>
      </c>
      <c r="J7097" s="325">
        <v>0</v>
      </c>
      <c r="K7097" s="325">
        <v>0</v>
      </c>
      <c r="L7097" s="325">
        <v>0</v>
      </c>
      <c r="M7097" s="325">
        <v>0</v>
      </c>
      <c r="N7097" s="324" t="s">
        <v>7279</v>
      </c>
    </row>
    <row r="7098" spans="2:14" ht="15" hidden="1" x14ac:dyDescent="0.25">
      <c r="B7098" s="326" t="s">
        <v>21438</v>
      </c>
      <c r="C7098" s="326" t="s">
        <v>1268</v>
      </c>
      <c r="D7098" s="326" t="s">
        <v>14389</v>
      </c>
      <c r="E7098" s="326" t="s">
        <v>8333</v>
      </c>
      <c r="F7098" s="326" t="s">
        <v>801</v>
      </c>
      <c r="G7098" s="326" t="s">
        <v>896</v>
      </c>
      <c r="H7098" s="326" t="s">
        <v>6249</v>
      </c>
      <c r="I7098" s="327">
        <v>0</v>
      </c>
      <c r="J7098" s="327">
        <v>0</v>
      </c>
      <c r="K7098" s="327">
        <v>0</v>
      </c>
      <c r="L7098" s="327">
        <v>0</v>
      </c>
      <c r="M7098" s="327">
        <v>0</v>
      </c>
      <c r="N7098" s="326" t="s">
        <v>7279</v>
      </c>
    </row>
    <row r="7099" spans="2:14" ht="15" hidden="1" x14ac:dyDescent="0.25">
      <c r="B7099" s="324" t="s">
        <v>21439</v>
      </c>
      <c r="C7099" s="324" t="s">
        <v>1268</v>
      </c>
      <c r="D7099" s="324" t="s">
        <v>14389</v>
      </c>
      <c r="E7099" s="324" t="s">
        <v>8334</v>
      </c>
      <c r="F7099" s="324" t="s">
        <v>801</v>
      </c>
      <c r="G7099" s="324" t="s">
        <v>896</v>
      </c>
      <c r="H7099" s="324" t="s">
        <v>6249</v>
      </c>
      <c r="I7099" s="325">
        <v>0</v>
      </c>
      <c r="J7099" s="325">
        <v>0</v>
      </c>
      <c r="K7099" s="325">
        <v>0</v>
      </c>
      <c r="L7099" s="325">
        <v>0</v>
      </c>
      <c r="M7099" s="325">
        <v>0</v>
      </c>
      <c r="N7099" s="324" t="s">
        <v>7279</v>
      </c>
    </row>
    <row r="7100" spans="2:14" ht="15" hidden="1" x14ac:dyDescent="0.25">
      <c r="B7100" s="326" t="s">
        <v>21440</v>
      </c>
      <c r="C7100" s="326" t="s">
        <v>1268</v>
      </c>
      <c r="D7100" s="326" t="s">
        <v>14389</v>
      </c>
      <c r="E7100" s="326" t="s">
        <v>8335</v>
      </c>
      <c r="F7100" s="326" t="s">
        <v>801</v>
      </c>
      <c r="G7100" s="326" t="s">
        <v>896</v>
      </c>
      <c r="H7100" s="326" t="s">
        <v>6249</v>
      </c>
      <c r="I7100" s="327">
        <v>0</v>
      </c>
      <c r="J7100" s="327">
        <v>0</v>
      </c>
      <c r="K7100" s="327">
        <v>0</v>
      </c>
      <c r="L7100" s="327">
        <v>0</v>
      </c>
      <c r="M7100" s="327">
        <v>0</v>
      </c>
      <c r="N7100" s="326" t="s">
        <v>7279</v>
      </c>
    </row>
    <row r="7101" spans="2:14" ht="15" hidden="1" x14ac:dyDescent="0.25">
      <c r="B7101" s="324" t="s">
        <v>21441</v>
      </c>
      <c r="C7101" s="324" t="s">
        <v>1268</v>
      </c>
      <c r="D7101" s="324" t="s">
        <v>14389</v>
      </c>
      <c r="E7101" s="324" t="s">
        <v>12527</v>
      </c>
      <c r="F7101" s="324" t="s">
        <v>801</v>
      </c>
      <c r="G7101" s="324" t="s">
        <v>896</v>
      </c>
      <c r="H7101" s="324" t="s">
        <v>6249</v>
      </c>
      <c r="I7101" s="325">
        <v>0</v>
      </c>
      <c r="J7101" s="325">
        <v>0</v>
      </c>
      <c r="K7101" s="325">
        <v>0</v>
      </c>
      <c r="L7101" s="325">
        <v>0</v>
      </c>
      <c r="M7101" s="325">
        <v>0</v>
      </c>
      <c r="N7101" s="324" t="s">
        <v>7279</v>
      </c>
    </row>
    <row r="7102" spans="2:14" ht="15" hidden="1" x14ac:dyDescent="0.25">
      <c r="B7102" s="326" t="s">
        <v>21442</v>
      </c>
      <c r="C7102" s="326" t="s">
        <v>1268</v>
      </c>
      <c r="D7102" s="326" t="s">
        <v>14389</v>
      </c>
      <c r="E7102" s="326" t="s">
        <v>9940</v>
      </c>
      <c r="F7102" s="326" t="s">
        <v>801</v>
      </c>
      <c r="G7102" s="326" t="s">
        <v>896</v>
      </c>
      <c r="H7102" s="326" t="s">
        <v>6249</v>
      </c>
      <c r="I7102" s="327">
        <v>0</v>
      </c>
      <c r="J7102" s="327">
        <v>0</v>
      </c>
      <c r="K7102" s="327">
        <v>0</v>
      </c>
      <c r="L7102" s="327">
        <v>0</v>
      </c>
      <c r="M7102" s="327">
        <v>0</v>
      </c>
      <c r="N7102" s="326" t="s">
        <v>7279</v>
      </c>
    </row>
    <row r="7103" spans="2:14" ht="15" hidden="1" x14ac:dyDescent="0.25">
      <c r="B7103" s="324" t="s">
        <v>21443</v>
      </c>
      <c r="C7103" s="324" t="s">
        <v>1268</v>
      </c>
      <c r="D7103" s="324" t="s">
        <v>14389</v>
      </c>
      <c r="E7103" s="324" t="s">
        <v>12534</v>
      </c>
      <c r="F7103" s="324" t="s">
        <v>801</v>
      </c>
      <c r="G7103" s="324" t="s">
        <v>896</v>
      </c>
      <c r="H7103" s="324" t="s">
        <v>6249</v>
      </c>
      <c r="I7103" s="325">
        <v>0</v>
      </c>
      <c r="J7103" s="325">
        <v>0</v>
      </c>
      <c r="K7103" s="325">
        <v>0</v>
      </c>
      <c r="L7103" s="325">
        <v>0</v>
      </c>
      <c r="M7103" s="325">
        <v>0</v>
      </c>
      <c r="N7103" s="324" t="s">
        <v>7279</v>
      </c>
    </row>
    <row r="7104" spans="2:14" ht="15" hidden="1" x14ac:dyDescent="0.25">
      <c r="B7104" s="326" t="s">
        <v>21444</v>
      </c>
      <c r="C7104" s="326" t="s">
        <v>1268</v>
      </c>
      <c r="D7104" s="326" t="s">
        <v>14389</v>
      </c>
      <c r="E7104" s="326" t="s">
        <v>21445</v>
      </c>
      <c r="F7104" s="326" t="s">
        <v>801</v>
      </c>
      <c r="G7104" s="326" t="s">
        <v>896</v>
      </c>
      <c r="H7104" s="326" t="s">
        <v>6249</v>
      </c>
      <c r="I7104" s="327">
        <v>0</v>
      </c>
      <c r="J7104" s="327">
        <v>0</v>
      </c>
      <c r="K7104" s="327">
        <v>0</v>
      </c>
      <c r="L7104" s="327">
        <v>0</v>
      </c>
      <c r="M7104" s="327">
        <v>0</v>
      </c>
      <c r="N7104" s="326" t="s">
        <v>7279</v>
      </c>
    </row>
    <row r="7105" spans="2:14" ht="15" hidden="1" x14ac:dyDescent="0.25">
      <c r="B7105" s="324" t="s">
        <v>21446</v>
      </c>
      <c r="C7105" s="324" t="s">
        <v>1268</v>
      </c>
      <c r="D7105" s="324" t="s">
        <v>14389</v>
      </c>
      <c r="E7105" s="324" t="s">
        <v>21447</v>
      </c>
      <c r="F7105" s="324" t="s">
        <v>801</v>
      </c>
      <c r="G7105" s="324" t="s">
        <v>896</v>
      </c>
      <c r="H7105" s="324" t="s">
        <v>6249</v>
      </c>
      <c r="I7105" s="325">
        <v>0</v>
      </c>
      <c r="J7105" s="325">
        <v>0</v>
      </c>
      <c r="K7105" s="325">
        <v>0</v>
      </c>
      <c r="L7105" s="325">
        <v>0</v>
      </c>
      <c r="M7105" s="325">
        <v>0</v>
      </c>
      <c r="N7105" s="324" t="s">
        <v>7279</v>
      </c>
    </row>
    <row r="7106" spans="2:14" ht="15" hidden="1" x14ac:dyDescent="0.25">
      <c r="B7106" s="326" t="s">
        <v>21448</v>
      </c>
      <c r="C7106" s="326" t="s">
        <v>1268</v>
      </c>
      <c r="D7106" s="326" t="s">
        <v>14389</v>
      </c>
      <c r="E7106" s="326" t="s">
        <v>21449</v>
      </c>
      <c r="F7106" s="326" t="s">
        <v>801</v>
      </c>
      <c r="G7106" s="326" t="s">
        <v>896</v>
      </c>
      <c r="H7106" s="326" t="s">
        <v>6249</v>
      </c>
      <c r="I7106" s="327">
        <v>0</v>
      </c>
      <c r="J7106" s="327">
        <v>0</v>
      </c>
      <c r="K7106" s="327">
        <v>0</v>
      </c>
      <c r="L7106" s="327">
        <v>0</v>
      </c>
      <c r="M7106" s="327">
        <v>0</v>
      </c>
      <c r="N7106" s="326" t="s">
        <v>7279</v>
      </c>
    </row>
    <row r="7107" spans="2:14" ht="15" hidden="1" x14ac:dyDescent="0.25">
      <c r="B7107" s="324" t="s">
        <v>21450</v>
      </c>
      <c r="C7107" s="324" t="s">
        <v>1268</v>
      </c>
      <c r="D7107" s="324" t="s">
        <v>14389</v>
      </c>
      <c r="E7107" s="324" t="s">
        <v>21451</v>
      </c>
      <c r="F7107" s="324" t="s">
        <v>801</v>
      </c>
      <c r="G7107" s="324" t="s">
        <v>896</v>
      </c>
      <c r="H7107" s="324" t="s">
        <v>6249</v>
      </c>
      <c r="I7107" s="325">
        <v>0</v>
      </c>
      <c r="J7107" s="325">
        <v>0</v>
      </c>
      <c r="K7107" s="325">
        <v>0</v>
      </c>
      <c r="L7107" s="325">
        <v>0</v>
      </c>
      <c r="M7107" s="325">
        <v>0</v>
      </c>
      <c r="N7107" s="324" t="s">
        <v>7279</v>
      </c>
    </row>
    <row r="7108" spans="2:14" ht="15" hidden="1" x14ac:dyDescent="0.25">
      <c r="B7108" s="326" t="s">
        <v>21452</v>
      </c>
      <c r="C7108" s="326" t="s">
        <v>1268</v>
      </c>
      <c r="D7108" s="326" t="s">
        <v>14389</v>
      </c>
      <c r="E7108" s="326" t="s">
        <v>21453</v>
      </c>
      <c r="F7108" s="326" t="s">
        <v>802</v>
      </c>
      <c r="G7108" s="326" t="s">
        <v>896</v>
      </c>
      <c r="H7108" s="326" t="s">
        <v>6249</v>
      </c>
      <c r="I7108" s="327">
        <v>0</v>
      </c>
      <c r="J7108" s="327">
        <v>0</v>
      </c>
      <c r="K7108" s="327">
        <v>0</v>
      </c>
      <c r="L7108" s="327">
        <v>0</v>
      </c>
      <c r="M7108" s="327">
        <v>0</v>
      </c>
      <c r="N7108" s="326" t="s">
        <v>7279</v>
      </c>
    </row>
    <row r="7109" spans="2:14" ht="15" hidden="1" x14ac:dyDescent="0.25">
      <c r="B7109" s="324" t="s">
        <v>21454</v>
      </c>
      <c r="C7109" s="324" t="s">
        <v>1268</v>
      </c>
      <c r="D7109" s="324" t="s">
        <v>14389</v>
      </c>
      <c r="E7109" s="324" t="s">
        <v>21455</v>
      </c>
      <c r="F7109" s="324" t="s">
        <v>2443</v>
      </c>
      <c r="G7109" s="324" t="s">
        <v>896</v>
      </c>
      <c r="H7109" s="324" t="s">
        <v>6249</v>
      </c>
      <c r="I7109" s="325">
        <v>0</v>
      </c>
      <c r="J7109" s="325">
        <v>0</v>
      </c>
      <c r="K7109" s="325">
        <v>0</v>
      </c>
      <c r="L7109" s="325">
        <v>0</v>
      </c>
      <c r="M7109" s="325">
        <v>0</v>
      </c>
      <c r="N7109" s="324" t="s">
        <v>7279</v>
      </c>
    </row>
    <row r="7110" spans="2:14" ht="15" hidden="1" x14ac:dyDescent="0.25">
      <c r="B7110" s="326" t="s">
        <v>21456</v>
      </c>
      <c r="C7110" s="326" t="s">
        <v>1268</v>
      </c>
      <c r="D7110" s="326" t="s">
        <v>14389</v>
      </c>
      <c r="E7110" s="326" t="s">
        <v>21457</v>
      </c>
      <c r="F7110" s="326" t="s">
        <v>801</v>
      </c>
      <c r="G7110" s="326" t="s">
        <v>896</v>
      </c>
      <c r="H7110" s="326" t="s">
        <v>6249</v>
      </c>
      <c r="I7110" s="327">
        <v>0</v>
      </c>
      <c r="J7110" s="327">
        <v>0</v>
      </c>
      <c r="K7110" s="327">
        <v>0</v>
      </c>
      <c r="L7110" s="327">
        <v>0</v>
      </c>
      <c r="M7110" s="327">
        <v>0</v>
      </c>
      <c r="N7110" s="326" t="s">
        <v>7279</v>
      </c>
    </row>
    <row r="7111" spans="2:14" ht="15" hidden="1" x14ac:dyDescent="0.25">
      <c r="B7111" s="324" t="s">
        <v>21458</v>
      </c>
      <c r="C7111" s="324" t="s">
        <v>1268</v>
      </c>
      <c r="D7111" s="324" t="s">
        <v>14389</v>
      </c>
      <c r="E7111" s="324" t="s">
        <v>21459</v>
      </c>
      <c r="F7111" s="324" t="s">
        <v>1226</v>
      </c>
      <c r="G7111" s="324" t="s">
        <v>896</v>
      </c>
      <c r="H7111" s="324" t="s">
        <v>6249</v>
      </c>
      <c r="I7111" s="325">
        <v>0</v>
      </c>
      <c r="J7111" s="325">
        <v>0</v>
      </c>
      <c r="K7111" s="325">
        <v>0</v>
      </c>
      <c r="L7111" s="325">
        <v>0</v>
      </c>
      <c r="M7111" s="325">
        <v>0</v>
      </c>
      <c r="N7111" s="324" t="s">
        <v>7279</v>
      </c>
    </row>
    <row r="7112" spans="2:14" ht="15" hidden="1" x14ac:dyDescent="0.25">
      <c r="B7112" s="326" t="s">
        <v>21460</v>
      </c>
      <c r="C7112" s="326" t="s">
        <v>1268</v>
      </c>
      <c r="D7112" s="326" t="s">
        <v>14389</v>
      </c>
      <c r="E7112" s="326" t="s">
        <v>21461</v>
      </c>
      <c r="F7112" s="326" t="s">
        <v>801</v>
      </c>
      <c r="G7112" s="326" t="s">
        <v>896</v>
      </c>
      <c r="H7112" s="326" t="s">
        <v>6249</v>
      </c>
      <c r="I7112" s="327">
        <v>0</v>
      </c>
      <c r="J7112" s="327">
        <v>0</v>
      </c>
      <c r="K7112" s="327">
        <v>0</v>
      </c>
      <c r="L7112" s="327">
        <v>0</v>
      </c>
      <c r="M7112" s="327">
        <v>0</v>
      </c>
      <c r="N7112" s="326" t="s">
        <v>7279</v>
      </c>
    </row>
    <row r="7113" spans="2:14" ht="15" hidden="1" x14ac:dyDescent="0.25">
      <c r="B7113" s="324" t="s">
        <v>21462</v>
      </c>
      <c r="C7113" s="324" t="s">
        <v>1268</v>
      </c>
      <c r="D7113" s="324" t="s">
        <v>14389</v>
      </c>
      <c r="E7113" s="324" t="s">
        <v>10509</v>
      </c>
      <c r="F7113" s="324" t="s">
        <v>801</v>
      </c>
      <c r="G7113" s="324" t="s">
        <v>896</v>
      </c>
      <c r="H7113" s="324" t="s">
        <v>6249</v>
      </c>
      <c r="I7113" s="325">
        <v>0</v>
      </c>
      <c r="J7113" s="325">
        <v>0</v>
      </c>
      <c r="K7113" s="325">
        <v>0</v>
      </c>
      <c r="L7113" s="325">
        <v>0</v>
      </c>
      <c r="M7113" s="325">
        <v>0</v>
      </c>
      <c r="N7113" s="324" t="s">
        <v>7279</v>
      </c>
    </row>
    <row r="7114" spans="2:14" ht="15" hidden="1" x14ac:dyDescent="0.25">
      <c r="B7114" s="326" t="s">
        <v>22191</v>
      </c>
      <c r="C7114" s="326" t="s">
        <v>1268</v>
      </c>
      <c r="D7114" s="326" t="s">
        <v>14389</v>
      </c>
      <c r="E7114" s="326" t="s">
        <v>22192</v>
      </c>
      <c r="F7114" s="326" t="s">
        <v>801</v>
      </c>
      <c r="G7114" s="326" t="s">
        <v>896</v>
      </c>
      <c r="H7114" s="326" t="s">
        <v>6249</v>
      </c>
      <c r="I7114" s="327">
        <v>0</v>
      </c>
      <c r="J7114" s="327">
        <v>0</v>
      </c>
      <c r="K7114" s="327">
        <v>0</v>
      </c>
      <c r="L7114" s="327">
        <v>0</v>
      </c>
      <c r="M7114" s="327">
        <v>0</v>
      </c>
      <c r="N7114" s="326" t="s">
        <v>7279</v>
      </c>
    </row>
    <row r="7115" spans="2:14" ht="15" hidden="1" x14ac:dyDescent="0.25">
      <c r="B7115" s="324" t="s">
        <v>22193</v>
      </c>
      <c r="C7115" s="324" t="s">
        <v>1268</v>
      </c>
      <c r="D7115" s="324" t="s">
        <v>14389</v>
      </c>
      <c r="E7115" s="324" t="s">
        <v>22194</v>
      </c>
      <c r="F7115" s="324" t="s">
        <v>801</v>
      </c>
      <c r="G7115" s="324" t="s">
        <v>896</v>
      </c>
      <c r="H7115" s="324" t="s">
        <v>6249</v>
      </c>
      <c r="I7115" s="325">
        <v>0</v>
      </c>
      <c r="J7115" s="325">
        <v>0</v>
      </c>
      <c r="K7115" s="325">
        <v>0</v>
      </c>
      <c r="L7115" s="325">
        <v>0</v>
      </c>
      <c r="M7115" s="325">
        <v>0</v>
      </c>
      <c r="N7115" s="324" t="s">
        <v>7279</v>
      </c>
    </row>
    <row r="7116" spans="2:14" ht="15" hidden="1" x14ac:dyDescent="0.25">
      <c r="B7116" s="326" t="s">
        <v>22195</v>
      </c>
      <c r="C7116" s="326" t="s">
        <v>1268</v>
      </c>
      <c r="D7116" s="326" t="s">
        <v>14389</v>
      </c>
      <c r="E7116" s="326" t="s">
        <v>22196</v>
      </c>
      <c r="F7116" s="326" t="s">
        <v>801</v>
      </c>
      <c r="G7116" s="326" t="s">
        <v>896</v>
      </c>
      <c r="H7116" s="326" t="s">
        <v>6249</v>
      </c>
      <c r="I7116" s="327">
        <v>0</v>
      </c>
      <c r="J7116" s="327">
        <v>0</v>
      </c>
      <c r="K7116" s="327">
        <v>0</v>
      </c>
      <c r="L7116" s="327">
        <v>0</v>
      </c>
      <c r="M7116" s="327">
        <v>0</v>
      </c>
      <c r="N7116" s="326" t="s">
        <v>7279</v>
      </c>
    </row>
    <row r="7117" spans="2:14" ht="15" hidden="1" x14ac:dyDescent="0.25">
      <c r="B7117" s="326" t="s">
        <v>21464</v>
      </c>
      <c r="C7117" s="326" t="s">
        <v>1268</v>
      </c>
      <c r="D7117" s="326" t="s">
        <v>21463</v>
      </c>
      <c r="E7117" s="326" t="s">
        <v>3444</v>
      </c>
      <c r="F7117" s="326" t="s">
        <v>801</v>
      </c>
      <c r="G7117" s="326" t="s">
        <v>896</v>
      </c>
      <c r="H7117" s="326" t="s">
        <v>6249</v>
      </c>
      <c r="I7117" s="327">
        <v>0</v>
      </c>
      <c r="J7117" s="327">
        <v>0</v>
      </c>
      <c r="K7117" s="327">
        <v>0</v>
      </c>
      <c r="L7117" s="327">
        <v>0</v>
      </c>
      <c r="M7117" s="327">
        <v>0</v>
      </c>
      <c r="N7117" s="326" t="s">
        <v>7279</v>
      </c>
    </row>
    <row r="7118" spans="2:14" ht="15" hidden="1" x14ac:dyDescent="0.25">
      <c r="B7118" s="326" t="s">
        <v>21465</v>
      </c>
      <c r="C7118" s="326" t="s">
        <v>1268</v>
      </c>
      <c r="D7118" s="326" t="s">
        <v>21463</v>
      </c>
      <c r="E7118" s="326" t="s">
        <v>8120</v>
      </c>
      <c r="F7118" s="326" t="s">
        <v>801</v>
      </c>
      <c r="G7118" s="326" t="s">
        <v>896</v>
      </c>
      <c r="H7118" s="326" t="s">
        <v>6249</v>
      </c>
      <c r="I7118" s="327">
        <v>0</v>
      </c>
      <c r="J7118" s="327">
        <v>0</v>
      </c>
      <c r="K7118" s="327">
        <v>0</v>
      </c>
      <c r="L7118" s="327">
        <v>0</v>
      </c>
      <c r="M7118" s="327">
        <v>0</v>
      </c>
      <c r="N7118" s="326" t="s">
        <v>7279</v>
      </c>
    </row>
    <row r="7119" spans="2:14" ht="15" hidden="1" x14ac:dyDescent="0.25">
      <c r="B7119" s="326" t="s">
        <v>21466</v>
      </c>
      <c r="C7119" s="326" t="s">
        <v>1268</v>
      </c>
      <c r="D7119" s="326" t="s">
        <v>21463</v>
      </c>
      <c r="E7119" s="326" t="s">
        <v>8451</v>
      </c>
      <c r="F7119" s="326" t="s">
        <v>2327</v>
      </c>
      <c r="G7119" s="326" t="s">
        <v>896</v>
      </c>
      <c r="H7119" s="326" t="s">
        <v>6249</v>
      </c>
      <c r="I7119" s="327">
        <v>0</v>
      </c>
      <c r="J7119" s="327">
        <v>0</v>
      </c>
      <c r="K7119" s="327">
        <v>0</v>
      </c>
      <c r="L7119" s="327">
        <v>0</v>
      </c>
      <c r="M7119" s="327">
        <v>0</v>
      </c>
      <c r="N7119" s="326" t="s">
        <v>7279</v>
      </c>
    </row>
    <row r="7120" spans="2:14" ht="15" hidden="1" x14ac:dyDescent="0.25">
      <c r="B7120" s="324" t="s">
        <v>21467</v>
      </c>
      <c r="C7120" s="324" t="s">
        <v>1268</v>
      </c>
      <c r="D7120" s="324" t="s">
        <v>21463</v>
      </c>
      <c r="E7120" s="324" t="s">
        <v>9350</v>
      </c>
      <c r="F7120" s="324" t="s">
        <v>801</v>
      </c>
      <c r="G7120" s="324" t="s">
        <v>896</v>
      </c>
      <c r="H7120" s="324" t="s">
        <v>6249</v>
      </c>
      <c r="I7120" s="325">
        <v>0</v>
      </c>
      <c r="J7120" s="325">
        <v>0</v>
      </c>
      <c r="K7120" s="325">
        <v>0</v>
      </c>
      <c r="L7120" s="325">
        <v>0</v>
      </c>
      <c r="M7120" s="325">
        <v>0</v>
      </c>
      <c r="N7120" s="324" t="s">
        <v>7279</v>
      </c>
    </row>
    <row r="7121" spans="2:14" ht="15" hidden="1" x14ac:dyDescent="0.25">
      <c r="B7121" s="326" t="s">
        <v>21468</v>
      </c>
      <c r="C7121" s="326" t="s">
        <v>1268</v>
      </c>
      <c r="D7121" s="326" t="s">
        <v>21463</v>
      </c>
      <c r="E7121" s="326" t="s">
        <v>9351</v>
      </c>
      <c r="F7121" s="326" t="s">
        <v>801</v>
      </c>
      <c r="G7121" s="326" t="s">
        <v>896</v>
      </c>
      <c r="H7121" s="326" t="s">
        <v>6249</v>
      </c>
      <c r="I7121" s="327">
        <v>0</v>
      </c>
      <c r="J7121" s="327">
        <v>0</v>
      </c>
      <c r="K7121" s="327">
        <v>0</v>
      </c>
      <c r="L7121" s="327">
        <v>0</v>
      </c>
      <c r="M7121" s="327">
        <v>0</v>
      </c>
      <c r="N7121" s="326" t="s">
        <v>7279</v>
      </c>
    </row>
    <row r="7122" spans="2:14" ht="15" hidden="1" x14ac:dyDescent="0.25">
      <c r="B7122" s="324" t="s">
        <v>21469</v>
      </c>
      <c r="C7122" s="324" t="s">
        <v>1268</v>
      </c>
      <c r="D7122" s="324" t="s">
        <v>21463</v>
      </c>
      <c r="E7122" s="324" t="s">
        <v>12539</v>
      </c>
      <c r="F7122" s="324" t="s">
        <v>801</v>
      </c>
      <c r="G7122" s="324" t="s">
        <v>896</v>
      </c>
      <c r="H7122" s="324" t="s">
        <v>6249</v>
      </c>
      <c r="I7122" s="325">
        <v>0</v>
      </c>
      <c r="J7122" s="325">
        <v>0</v>
      </c>
      <c r="K7122" s="325">
        <v>0</v>
      </c>
      <c r="L7122" s="325">
        <v>0</v>
      </c>
      <c r="M7122" s="325">
        <v>0</v>
      </c>
      <c r="N7122" s="324" t="s">
        <v>7279</v>
      </c>
    </row>
    <row r="7123" spans="2:14" ht="15" hidden="1" x14ac:dyDescent="0.25">
      <c r="B7123" s="326" t="s">
        <v>21470</v>
      </c>
      <c r="C7123" s="326" t="s">
        <v>1268</v>
      </c>
      <c r="D7123" s="326" t="s">
        <v>21463</v>
      </c>
      <c r="E7123" s="326" t="s">
        <v>21471</v>
      </c>
      <c r="F7123" s="326" t="s">
        <v>801</v>
      </c>
      <c r="G7123" s="326" t="s">
        <v>896</v>
      </c>
      <c r="H7123" s="326" t="s">
        <v>6249</v>
      </c>
      <c r="I7123" s="327">
        <v>0</v>
      </c>
      <c r="J7123" s="327">
        <v>0</v>
      </c>
      <c r="K7123" s="327">
        <v>0</v>
      </c>
      <c r="L7123" s="327">
        <v>0</v>
      </c>
      <c r="M7123" s="327">
        <v>0</v>
      </c>
      <c r="N7123" s="326" t="s">
        <v>7279</v>
      </c>
    </row>
    <row r="7124" spans="2:14" ht="15" hidden="1" x14ac:dyDescent="0.25">
      <c r="B7124" s="324" t="s">
        <v>21472</v>
      </c>
      <c r="C7124" s="324" t="s">
        <v>1268</v>
      </c>
      <c r="D7124" s="324" t="s">
        <v>21463</v>
      </c>
      <c r="E7124" s="324" t="s">
        <v>12543</v>
      </c>
      <c r="F7124" s="324" t="s">
        <v>801</v>
      </c>
      <c r="G7124" s="324" t="s">
        <v>896</v>
      </c>
      <c r="H7124" s="324" t="s">
        <v>6249</v>
      </c>
      <c r="I7124" s="325">
        <v>0</v>
      </c>
      <c r="J7124" s="325">
        <v>0</v>
      </c>
      <c r="K7124" s="325">
        <v>0</v>
      </c>
      <c r="L7124" s="325">
        <v>0</v>
      </c>
      <c r="M7124" s="325">
        <v>0</v>
      </c>
      <c r="N7124" s="324" t="s">
        <v>7279</v>
      </c>
    </row>
    <row r="7125" spans="2:14" ht="15" hidden="1" x14ac:dyDescent="0.25">
      <c r="B7125" s="326" t="s">
        <v>21473</v>
      </c>
      <c r="C7125" s="326" t="s">
        <v>1268</v>
      </c>
      <c r="D7125" s="326" t="s">
        <v>21463</v>
      </c>
      <c r="E7125" s="326" t="s">
        <v>10027</v>
      </c>
      <c r="F7125" s="326" t="s">
        <v>801</v>
      </c>
      <c r="G7125" s="326" t="s">
        <v>896</v>
      </c>
      <c r="H7125" s="326" t="s">
        <v>6249</v>
      </c>
      <c r="I7125" s="327">
        <v>0</v>
      </c>
      <c r="J7125" s="327">
        <v>0</v>
      </c>
      <c r="K7125" s="327">
        <v>0</v>
      </c>
      <c r="L7125" s="327">
        <v>0</v>
      </c>
      <c r="M7125" s="327">
        <v>0</v>
      </c>
      <c r="N7125" s="326" t="s">
        <v>7279</v>
      </c>
    </row>
    <row r="7126" spans="2:14" ht="15" hidden="1" x14ac:dyDescent="0.25">
      <c r="B7126" s="324" t="s">
        <v>21474</v>
      </c>
      <c r="C7126" s="324" t="s">
        <v>1268</v>
      </c>
      <c r="D7126" s="324" t="s">
        <v>21463</v>
      </c>
      <c r="E7126" s="324" t="s">
        <v>10024</v>
      </c>
      <c r="F7126" s="324" t="s">
        <v>801</v>
      </c>
      <c r="G7126" s="324" t="s">
        <v>896</v>
      </c>
      <c r="H7126" s="324" t="s">
        <v>6249</v>
      </c>
      <c r="I7126" s="325">
        <v>0</v>
      </c>
      <c r="J7126" s="325">
        <v>0</v>
      </c>
      <c r="K7126" s="325">
        <v>0</v>
      </c>
      <c r="L7126" s="325">
        <v>0</v>
      </c>
      <c r="M7126" s="325">
        <v>0</v>
      </c>
      <c r="N7126" s="324" t="s">
        <v>7279</v>
      </c>
    </row>
    <row r="7127" spans="2:14" ht="15" hidden="1" x14ac:dyDescent="0.25">
      <c r="B7127" s="326" t="s">
        <v>21475</v>
      </c>
      <c r="C7127" s="326" t="s">
        <v>1268</v>
      </c>
      <c r="D7127" s="326" t="s">
        <v>21463</v>
      </c>
      <c r="E7127" s="326" t="s">
        <v>5090</v>
      </c>
      <c r="F7127" s="326" t="s">
        <v>801</v>
      </c>
      <c r="G7127" s="326" t="s">
        <v>896</v>
      </c>
      <c r="H7127" s="326" t="s">
        <v>6249</v>
      </c>
      <c r="I7127" s="327">
        <v>0</v>
      </c>
      <c r="J7127" s="327">
        <v>0</v>
      </c>
      <c r="K7127" s="327">
        <v>0</v>
      </c>
      <c r="L7127" s="327">
        <v>0</v>
      </c>
      <c r="M7127" s="327">
        <v>0</v>
      </c>
      <c r="N7127" s="326" t="s">
        <v>7279</v>
      </c>
    </row>
    <row r="7128" spans="2:14" ht="15" hidden="1" x14ac:dyDescent="0.25">
      <c r="B7128" s="324" t="s">
        <v>21476</v>
      </c>
      <c r="C7128" s="324" t="s">
        <v>1268</v>
      </c>
      <c r="D7128" s="324" t="s">
        <v>21463</v>
      </c>
      <c r="E7128" s="324" t="s">
        <v>21477</v>
      </c>
      <c r="F7128" s="324" t="s">
        <v>801</v>
      </c>
      <c r="G7128" s="324" t="s">
        <v>896</v>
      </c>
      <c r="H7128" s="324" t="s">
        <v>6249</v>
      </c>
      <c r="I7128" s="325">
        <v>0</v>
      </c>
      <c r="J7128" s="325">
        <v>0</v>
      </c>
      <c r="K7128" s="325">
        <v>0</v>
      </c>
      <c r="L7128" s="325">
        <v>0</v>
      </c>
      <c r="M7128" s="325">
        <v>0</v>
      </c>
      <c r="N7128" s="324" t="s">
        <v>7279</v>
      </c>
    </row>
    <row r="7129" spans="2:14" ht="15" hidden="1" x14ac:dyDescent="0.25">
      <c r="B7129" s="326" t="s">
        <v>21478</v>
      </c>
      <c r="C7129" s="326" t="s">
        <v>1268</v>
      </c>
      <c r="D7129" s="326" t="s">
        <v>21463</v>
      </c>
      <c r="E7129" s="326" t="s">
        <v>21479</v>
      </c>
      <c r="F7129" s="326" t="s">
        <v>801</v>
      </c>
      <c r="G7129" s="326" t="s">
        <v>896</v>
      </c>
      <c r="H7129" s="326" t="s">
        <v>6249</v>
      </c>
      <c r="I7129" s="327">
        <v>0</v>
      </c>
      <c r="J7129" s="327">
        <v>0</v>
      </c>
      <c r="K7129" s="327">
        <v>0</v>
      </c>
      <c r="L7129" s="327">
        <v>0</v>
      </c>
      <c r="M7129" s="327">
        <v>0</v>
      </c>
      <c r="N7129" s="326" t="s">
        <v>7279</v>
      </c>
    </row>
    <row r="7130" spans="2:14" ht="15" hidden="1" x14ac:dyDescent="0.25">
      <c r="B7130" s="324" t="s">
        <v>21480</v>
      </c>
      <c r="C7130" s="324" t="s">
        <v>1268</v>
      </c>
      <c r="D7130" s="324" t="s">
        <v>21463</v>
      </c>
      <c r="E7130" s="324" t="s">
        <v>21481</v>
      </c>
      <c r="F7130" s="324" t="s">
        <v>801</v>
      </c>
      <c r="G7130" s="324" t="s">
        <v>896</v>
      </c>
      <c r="H7130" s="324" t="s">
        <v>6249</v>
      </c>
      <c r="I7130" s="325">
        <v>0</v>
      </c>
      <c r="J7130" s="325">
        <v>0</v>
      </c>
      <c r="K7130" s="325">
        <v>0</v>
      </c>
      <c r="L7130" s="325">
        <v>0</v>
      </c>
      <c r="M7130" s="325">
        <v>0</v>
      </c>
      <c r="N7130" s="324" t="s">
        <v>7279</v>
      </c>
    </row>
    <row r="7131" spans="2:14" ht="15" hidden="1" x14ac:dyDescent="0.25">
      <c r="B7131" s="326" t="s">
        <v>21482</v>
      </c>
      <c r="C7131" s="326" t="s">
        <v>1268</v>
      </c>
      <c r="D7131" s="326" t="s">
        <v>21463</v>
      </c>
      <c r="E7131" s="326" t="s">
        <v>21483</v>
      </c>
      <c r="F7131" s="326" t="s">
        <v>2327</v>
      </c>
      <c r="G7131" s="326" t="s">
        <v>896</v>
      </c>
      <c r="H7131" s="326" t="s">
        <v>6249</v>
      </c>
      <c r="I7131" s="327">
        <v>0</v>
      </c>
      <c r="J7131" s="327">
        <v>0</v>
      </c>
      <c r="K7131" s="327">
        <v>0</v>
      </c>
      <c r="L7131" s="327">
        <v>0</v>
      </c>
      <c r="M7131" s="327">
        <v>0</v>
      </c>
      <c r="N7131" s="326" t="s">
        <v>7279</v>
      </c>
    </row>
    <row r="7132" spans="2:14" ht="15" hidden="1" x14ac:dyDescent="0.25">
      <c r="B7132" s="324" t="s">
        <v>21484</v>
      </c>
      <c r="C7132" s="324" t="s">
        <v>1268</v>
      </c>
      <c r="D7132" s="324" t="s">
        <v>21463</v>
      </c>
      <c r="E7132" s="324" t="s">
        <v>21485</v>
      </c>
      <c r="F7132" s="324" t="s">
        <v>801</v>
      </c>
      <c r="G7132" s="324" t="s">
        <v>896</v>
      </c>
      <c r="H7132" s="324" t="s">
        <v>6249</v>
      </c>
      <c r="I7132" s="325">
        <v>0</v>
      </c>
      <c r="J7132" s="325">
        <v>0</v>
      </c>
      <c r="K7132" s="325">
        <v>0</v>
      </c>
      <c r="L7132" s="325">
        <v>0</v>
      </c>
      <c r="M7132" s="325">
        <v>0</v>
      </c>
      <c r="N7132" s="324" t="s">
        <v>7279</v>
      </c>
    </row>
    <row r="7133" spans="2:14" ht="15" hidden="1" x14ac:dyDescent="0.25">
      <c r="B7133" s="326" t="s">
        <v>21486</v>
      </c>
      <c r="C7133" s="326" t="s">
        <v>1268</v>
      </c>
      <c r="D7133" s="326" t="s">
        <v>21487</v>
      </c>
      <c r="E7133" s="326" t="s">
        <v>21488</v>
      </c>
      <c r="F7133" s="326" t="s">
        <v>2327</v>
      </c>
      <c r="G7133" s="326" t="s">
        <v>896</v>
      </c>
      <c r="H7133" s="326" t="s">
        <v>6249</v>
      </c>
      <c r="I7133" s="327">
        <v>0</v>
      </c>
      <c r="J7133" s="327">
        <v>0</v>
      </c>
      <c r="K7133" s="327">
        <v>0</v>
      </c>
      <c r="L7133" s="327">
        <v>0</v>
      </c>
      <c r="M7133" s="327">
        <v>0</v>
      </c>
      <c r="N7133" s="326" t="s">
        <v>7279</v>
      </c>
    </row>
    <row r="7134" spans="2:14" ht="15" hidden="1" x14ac:dyDescent="0.25">
      <c r="B7134" s="324" t="s">
        <v>21489</v>
      </c>
      <c r="C7134" s="324" t="s">
        <v>1268</v>
      </c>
      <c r="D7134" s="324" t="s">
        <v>21490</v>
      </c>
      <c r="E7134" s="324" t="s">
        <v>3185</v>
      </c>
      <c r="F7134" s="324" t="s">
        <v>801</v>
      </c>
      <c r="G7134" s="324" t="s">
        <v>896</v>
      </c>
      <c r="H7134" s="324" t="s">
        <v>6249</v>
      </c>
      <c r="I7134" s="325">
        <v>0</v>
      </c>
      <c r="J7134" s="325">
        <v>0</v>
      </c>
      <c r="K7134" s="325">
        <v>0</v>
      </c>
      <c r="L7134" s="325">
        <v>0</v>
      </c>
      <c r="M7134" s="325">
        <v>0</v>
      </c>
      <c r="N7134" s="324" t="s">
        <v>7279</v>
      </c>
    </row>
    <row r="7135" spans="2:14" ht="15" hidden="1" x14ac:dyDescent="0.25">
      <c r="B7135" s="324" t="s">
        <v>21491</v>
      </c>
      <c r="C7135" s="324" t="s">
        <v>1268</v>
      </c>
      <c r="D7135" s="324" t="s">
        <v>21490</v>
      </c>
      <c r="E7135" s="324" t="s">
        <v>3145</v>
      </c>
      <c r="F7135" s="324" t="s">
        <v>801</v>
      </c>
      <c r="G7135" s="324" t="s">
        <v>896</v>
      </c>
      <c r="H7135" s="324" t="s">
        <v>6249</v>
      </c>
      <c r="I7135" s="325">
        <v>0</v>
      </c>
      <c r="J7135" s="325">
        <v>0</v>
      </c>
      <c r="K7135" s="325">
        <v>0</v>
      </c>
      <c r="L7135" s="325">
        <v>0</v>
      </c>
      <c r="M7135" s="325">
        <v>0</v>
      </c>
      <c r="N7135" s="324" t="s">
        <v>7279</v>
      </c>
    </row>
    <row r="7136" spans="2:14" ht="15" hidden="1" x14ac:dyDescent="0.25">
      <c r="B7136" s="326" t="s">
        <v>21492</v>
      </c>
      <c r="C7136" s="326" t="s">
        <v>980</v>
      </c>
      <c r="D7136" s="326" t="s">
        <v>4154</v>
      </c>
      <c r="E7136" s="326" t="s">
        <v>4130</v>
      </c>
      <c r="F7136" s="326" t="s">
        <v>800</v>
      </c>
      <c r="G7136" s="326" t="s">
        <v>896</v>
      </c>
      <c r="H7136" s="326" t="s">
        <v>6249</v>
      </c>
      <c r="I7136" s="327">
        <v>0</v>
      </c>
      <c r="J7136" s="327">
        <v>0</v>
      </c>
      <c r="K7136" s="327">
        <v>0</v>
      </c>
      <c r="L7136" s="327">
        <v>0.02</v>
      </c>
      <c r="M7136" s="327">
        <v>0</v>
      </c>
      <c r="N7136" s="326" t="s">
        <v>7279</v>
      </c>
    </row>
    <row r="7137" spans="2:14" ht="15" hidden="1" x14ac:dyDescent="0.25">
      <c r="B7137" s="324" t="s">
        <v>21492</v>
      </c>
      <c r="C7137" s="324" t="s">
        <v>980</v>
      </c>
      <c r="D7137" s="324" t="s">
        <v>4154</v>
      </c>
      <c r="E7137" s="324" t="s">
        <v>4130</v>
      </c>
      <c r="F7137" s="324" t="s">
        <v>800</v>
      </c>
      <c r="G7137" s="324" t="s">
        <v>896</v>
      </c>
      <c r="H7137" s="324" t="s">
        <v>6256</v>
      </c>
      <c r="I7137" s="325">
        <v>0</v>
      </c>
      <c r="J7137" s="325">
        <v>0</v>
      </c>
      <c r="K7137" s="325">
        <v>0</v>
      </c>
      <c r="L7137" s="325">
        <v>0</v>
      </c>
      <c r="M7137" s="325">
        <v>0</v>
      </c>
      <c r="N7137" s="324" t="s">
        <v>237</v>
      </c>
    </row>
    <row r="7138" spans="2:14" ht="15" hidden="1" x14ac:dyDescent="0.25">
      <c r="B7138" s="324" t="s">
        <v>21493</v>
      </c>
      <c r="C7138" s="324" t="s">
        <v>980</v>
      </c>
      <c r="D7138" s="324" t="s">
        <v>6521</v>
      </c>
      <c r="E7138" s="324" t="s">
        <v>7138</v>
      </c>
      <c r="F7138" s="324" t="s">
        <v>801</v>
      </c>
      <c r="G7138" s="324" t="s">
        <v>896</v>
      </c>
      <c r="H7138" s="324" t="s">
        <v>6256</v>
      </c>
      <c r="I7138" s="325">
        <v>0</v>
      </c>
      <c r="J7138" s="325">
        <v>0</v>
      </c>
      <c r="K7138" s="325">
        <v>0</v>
      </c>
      <c r="L7138" s="325">
        <v>0</v>
      </c>
      <c r="M7138" s="325">
        <v>0</v>
      </c>
      <c r="N7138" s="324" t="s">
        <v>237</v>
      </c>
    </row>
    <row r="7139" spans="2:14" ht="15" hidden="1" x14ac:dyDescent="0.25">
      <c r="B7139" s="324" t="s">
        <v>21494</v>
      </c>
      <c r="C7139" s="324" t="s">
        <v>980</v>
      </c>
      <c r="D7139" s="324" t="s">
        <v>6521</v>
      </c>
      <c r="E7139" s="324" t="s">
        <v>7141</v>
      </c>
      <c r="F7139" s="324" t="s">
        <v>801</v>
      </c>
      <c r="G7139" s="324" t="s">
        <v>896</v>
      </c>
      <c r="H7139" s="324" t="s">
        <v>6249</v>
      </c>
      <c r="I7139" s="325">
        <v>0</v>
      </c>
      <c r="J7139" s="325">
        <v>0</v>
      </c>
      <c r="K7139" s="325">
        <v>0</v>
      </c>
      <c r="L7139" s="325">
        <v>0</v>
      </c>
      <c r="M7139" s="325">
        <v>0</v>
      </c>
      <c r="N7139" s="324" t="s">
        <v>7279</v>
      </c>
    </row>
    <row r="7140" spans="2:14" ht="15" hidden="1" x14ac:dyDescent="0.25">
      <c r="B7140" s="326" t="s">
        <v>21495</v>
      </c>
      <c r="C7140" s="326" t="s">
        <v>980</v>
      </c>
      <c r="D7140" s="326" t="s">
        <v>14389</v>
      </c>
      <c r="E7140" s="326" t="s">
        <v>7387</v>
      </c>
      <c r="F7140" s="326" t="s">
        <v>2599</v>
      </c>
      <c r="G7140" s="326" t="s">
        <v>896</v>
      </c>
      <c r="H7140" s="326" t="s">
        <v>4140</v>
      </c>
      <c r="I7140" s="327">
        <v>150</v>
      </c>
      <c r="J7140" s="327">
        <v>0</v>
      </c>
      <c r="K7140" s="327">
        <v>150</v>
      </c>
      <c r="L7140" s="327">
        <v>37340.800000000003</v>
      </c>
      <c r="M7140" s="327">
        <v>0</v>
      </c>
      <c r="N7140" s="326" t="s">
        <v>12555</v>
      </c>
    </row>
    <row r="7141" spans="2:14" ht="15" hidden="1" x14ac:dyDescent="0.25">
      <c r="B7141" s="324" t="s">
        <v>21496</v>
      </c>
      <c r="C7141" s="324" t="s">
        <v>980</v>
      </c>
      <c r="D7141" s="324" t="s">
        <v>14389</v>
      </c>
      <c r="E7141" s="324" t="s">
        <v>7388</v>
      </c>
      <c r="F7141" s="324" t="s">
        <v>2599</v>
      </c>
      <c r="G7141" s="324" t="s">
        <v>896</v>
      </c>
      <c r="H7141" s="324" t="s">
        <v>4140</v>
      </c>
      <c r="I7141" s="325">
        <v>350</v>
      </c>
      <c r="J7141" s="325">
        <v>0</v>
      </c>
      <c r="K7141" s="325">
        <v>350</v>
      </c>
      <c r="L7141" s="325">
        <v>87128.49</v>
      </c>
      <c r="M7141" s="325">
        <v>0</v>
      </c>
      <c r="N7141" s="324" t="s">
        <v>12555</v>
      </c>
    </row>
    <row r="7142" spans="2:14" ht="15" hidden="1" x14ac:dyDescent="0.25">
      <c r="B7142" s="326" t="s">
        <v>21497</v>
      </c>
      <c r="C7142" s="326" t="s">
        <v>980</v>
      </c>
      <c r="D7142" s="326" t="s">
        <v>14389</v>
      </c>
      <c r="E7142" s="326" t="s">
        <v>7389</v>
      </c>
      <c r="F7142" s="326" t="s">
        <v>2599</v>
      </c>
      <c r="G7142" s="326" t="s">
        <v>896</v>
      </c>
      <c r="H7142" s="326" t="s">
        <v>4140</v>
      </c>
      <c r="I7142" s="327">
        <v>150</v>
      </c>
      <c r="J7142" s="327">
        <v>0</v>
      </c>
      <c r="K7142" s="327">
        <v>150</v>
      </c>
      <c r="L7142" s="327">
        <v>37340.800000000003</v>
      </c>
      <c r="M7142" s="327">
        <v>0</v>
      </c>
      <c r="N7142" s="326" t="s">
        <v>12555</v>
      </c>
    </row>
    <row r="7143" spans="2:14" ht="15" hidden="1" x14ac:dyDescent="0.25">
      <c r="B7143" s="324" t="s">
        <v>21498</v>
      </c>
      <c r="C7143" s="324" t="s">
        <v>980</v>
      </c>
      <c r="D7143" s="324" t="s">
        <v>14389</v>
      </c>
      <c r="E7143" s="324" t="s">
        <v>9353</v>
      </c>
      <c r="F7143" s="324" t="s">
        <v>2599</v>
      </c>
      <c r="G7143" s="324" t="s">
        <v>896</v>
      </c>
      <c r="H7143" s="324" t="s">
        <v>6249</v>
      </c>
      <c r="I7143" s="325">
        <v>0</v>
      </c>
      <c r="J7143" s="325">
        <v>0</v>
      </c>
      <c r="K7143" s="325">
        <v>0</v>
      </c>
      <c r="L7143" s="325">
        <v>0</v>
      </c>
      <c r="M7143" s="325">
        <v>0</v>
      </c>
      <c r="N7143" s="324" t="s">
        <v>7279</v>
      </c>
    </row>
    <row r="7144" spans="2:14" ht="15" hidden="1" x14ac:dyDescent="0.25">
      <c r="B7144" s="326" t="s">
        <v>21498</v>
      </c>
      <c r="C7144" s="326" t="s">
        <v>980</v>
      </c>
      <c r="D7144" s="326" t="s">
        <v>14389</v>
      </c>
      <c r="E7144" s="326" t="s">
        <v>9353</v>
      </c>
      <c r="F7144" s="326" t="s">
        <v>2599</v>
      </c>
      <c r="G7144" s="326" t="s">
        <v>896</v>
      </c>
      <c r="H7144" s="326" t="s">
        <v>6256</v>
      </c>
      <c r="I7144" s="327">
        <v>0</v>
      </c>
      <c r="J7144" s="327">
        <v>0</v>
      </c>
      <c r="K7144" s="327">
        <v>0</v>
      </c>
      <c r="L7144" s="327">
        <v>0</v>
      </c>
      <c r="M7144" s="327">
        <v>0</v>
      </c>
      <c r="N7144" s="326" t="s">
        <v>237</v>
      </c>
    </row>
    <row r="7145" spans="2:14" ht="15" hidden="1" x14ac:dyDescent="0.25">
      <c r="B7145" s="326" t="s">
        <v>21500</v>
      </c>
      <c r="C7145" s="326" t="s">
        <v>1268</v>
      </c>
      <c r="D7145" s="326" t="s">
        <v>21499</v>
      </c>
      <c r="E7145" s="326" t="s">
        <v>7151</v>
      </c>
      <c r="F7145" s="326" t="s">
        <v>801</v>
      </c>
      <c r="G7145" s="326" t="s">
        <v>896</v>
      </c>
      <c r="H7145" s="326" t="s">
        <v>6249</v>
      </c>
      <c r="I7145" s="327">
        <v>0</v>
      </c>
      <c r="J7145" s="327">
        <v>0</v>
      </c>
      <c r="K7145" s="327">
        <v>0</v>
      </c>
      <c r="L7145" s="327">
        <v>0</v>
      </c>
      <c r="M7145" s="327">
        <v>0</v>
      </c>
      <c r="N7145" s="326" t="s">
        <v>7279</v>
      </c>
    </row>
    <row r="7146" spans="2:14" ht="15" hidden="1" x14ac:dyDescent="0.25">
      <c r="B7146" s="326" t="s">
        <v>21501</v>
      </c>
      <c r="C7146" s="326" t="s">
        <v>1268</v>
      </c>
      <c r="D7146" s="326" t="s">
        <v>21499</v>
      </c>
      <c r="E7146" s="326" t="s">
        <v>7944</v>
      </c>
      <c r="F7146" s="326" t="s">
        <v>801</v>
      </c>
      <c r="G7146" s="326" t="s">
        <v>896</v>
      </c>
      <c r="H7146" s="326" t="s">
        <v>6249</v>
      </c>
      <c r="I7146" s="327">
        <v>0</v>
      </c>
      <c r="J7146" s="327">
        <v>0</v>
      </c>
      <c r="K7146" s="327">
        <v>0</v>
      </c>
      <c r="L7146" s="327">
        <v>0</v>
      </c>
      <c r="M7146" s="327">
        <v>0</v>
      </c>
      <c r="N7146" s="326" t="s">
        <v>7279</v>
      </c>
    </row>
  </sheetData>
  <autoFilter ref="A1:N7146" xr:uid="{00000000-0001-0000-0500-000000000000}">
    <filterColumn colId="1">
      <filters>
        <filter val="2701010103"/>
      </filters>
    </filterColumn>
  </autoFilter>
  <pageMargins left="0.511811024" right="0.511811024" top="0.78740157499999996" bottom="0.78740157499999996" header="0.31496062000000002" footer="0.31496062000000002"/>
  <pageSetup paperSize="9" scale="5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6">
    <pageSetUpPr fitToPage="1"/>
  </sheetPr>
  <dimension ref="A1:H451"/>
  <sheetViews>
    <sheetView showGridLines="0" topLeftCell="B1" zoomScaleNormal="100" workbookViewId="0">
      <pane ySplit="7" topLeftCell="A157" activePane="bottomLeft" state="frozen"/>
      <selection pane="bottomLeft" activeCell="B7" sqref="B7"/>
    </sheetView>
  </sheetViews>
  <sheetFormatPr defaultColWidth="9.140625" defaultRowHeight="15" x14ac:dyDescent="0.25"/>
  <cols>
    <col min="1" max="1" width="7.5703125" style="1" hidden="1" customWidth="1"/>
    <col min="2" max="2" width="11.5703125" style="1" customWidth="1"/>
    <col min="3" max="3" width="66.5703125" style="1" customWidth="1"/>
    <col min="4" max="4" width="21" style="38" customWidth="1"/>
    <col min="5" max="5" width="32.5703125" style="162" customWidth="1"/>
    <col min="6" max="6" width="25.140625" style="1" customWidth="1"/>
    <col min="7" max="7" width="22" style="163" bestFit="1" customWidth="1"/>
    <col min="8" max="8" width="12.28515625" style="1" customWidth="1"/>
    <col min="9" max="16384" width="9.140625" style="1"/>
  </cols>
  <sheetData>
    <row r="1" spans="1:8" ht="15.75" thickBot="1" x14ac:dyDescent="0.3"/>
    <row r="2" spans="1:8" customFormat="1" x14ac:dyDescent="0.25">
      <c r="A2" s="143"/>
      <c r="B2" s="143"/>
      <c r="C2" s="145" t="s">
        <v>4133</v>
      </c>
      <c r="D2" s="146">
        <f>D4/D3</f>
        <v>0.9944598337950139</v>
      </c>
      <c r="E2" s="164"/>
      <c r="G2" s="165"/>
    </row>
    <row r="3" spans="1:8" customFormat="1" x14ac:dyDescent="0.25">
      <c r="A3" s="143"/>
      <c r="B3" s="143"/>
      <c r="C3" s="147" t="s">
        <v>4134</v>
      </c>
      <c r="D3" s="148">
        <f>COUNT(B7:B592)</f>
        <v>361</v>
      </c>
      <c r="E3" s="164"/>
      <c r="G3" s="165"/>
    </row>
    <row r="4" spans="1:8" customFormat="1" ht="15.75" thickBot="1" x14ac:dyDescent="0.3">
      <c r="A4" s="143"/>
      <c r="B4" s="143"/>
      <c r="C4" s="149" t="s">
        <v>4135</v>
      </c>
      <c r="D4" s="150">
        <f>COUNT(E8:E592)</f>
        <v>359</v>
      </c>
      <c r="E4" s="164"/>
      <c r="G4" s="165"/>
    </row>
    <row r="7" spans="1:8" ht="30" x14ac:dyDescent="0.25">
      <c r="A7" s="192" t="s">
        <v>14391</v>
      </c>
      <c r="B7" s="195" t="s">
        <v>1271</v>
      </c>
      <c r="C7" s="196" t="s">
        <v>0</v>
      </c>
      <c r="D7" s="196" t="s">
        <v>2</v>
      </c>
      <c r="E7" s="197" t="s">
        <v>14394</v>
      </c>
      <c r="F7" s="198" t="s">
        <v>8</v>
      </c>
      <c r="G7" s="166" t="s">
        <v>108</v>
      </c>
      <c r="H7" s="167" t="s">
        <v>9941</v>
      </c>
    </row>
    <row r="8" spans="1:8" hidden="1" x14ac:dyDescent="0.25">
      <c r="A8" s="168">
        <v>55</v>
      </c>
      <c r="B8" s="186">
        <v>2701050001</v>
      </c>
      <c r="C8" s="169" t="s">
        <v>1099</v>
      </c>
      <c r="D8" s="170" t="s">
        <v>221</v>
      </c>
      <c r="E8" s="182">
        <v>70</v>
      </c>
      <c r="F8" s="171"/>
      <c r="G8" s="171">
        <f t="shared" ref="G8:G71" si="0">E8+F8</f>
        <v>70</v>
      </c>
      <c r="H8" s="172"/>
    </row>
    <row r="9" spans="1:8" hidden="1" x14ac:dyDescent="0.25">
      <c r="A9" s="168">
        <v>31395</v>
      </c>
      <c r="B9" s="186">
        <v>2701050036</v>
      </c>
      <c r="C9" s="169" t="s">
        <v>12570</v>
      </c>
      <c r="D9" s="170" t="s">
        <v>221</v>
      </c>
      <c r="E9" s="182">
        <v>110</v>
      </c>
      <c r="F9" s="171"/>
      <c r="G9" s="171">
        <f t="shared" si="0"/>
        <v>110</v>
      </c>
      <c r="H9" s="172"/>
    </row>
    <row r="10" spans="1:8" hidden="1" x14ac:dyDescent="0.25">
      <c r="A10" s="168">
        <v>31352</v>
      </c>
      <c r="B10" s="186">
        <v>2701050004</v>
      </c>
      <c r="C10" s="169" t="s">
        <v>1103</v>
      </c>
      <c r="D10" s="170" t="s">
        <v>221</v>
      </c>
      <c r="E10" s="182">
        <v>0</v>
      </c>
      <c r="F10" s="171"/>
      <c r="G10" s="171">
        <f t="shared" si="0"/>
        <v>0</v>
      </c>
      <c r="H10" s="172"/>
    </row>
    <row r="11" spans="1:8" hidden="1" x14ac:dyDescent="0.25">
      <c r="A11" s="168">
        <v>31335</v>
      </c>
      <c r="B11" s="186">
        <v>2701050005</v>
      </c>
      <c r="C11" s="169" t="s">
        <v>1104</v>
      </c>
      <c r="D11" s="170" t="s">
        <v>221</v>
      </c>
      <c r="E11" s="182">
        <v>0</v>
      </c>
      <c r="F11" s="171"/>
      <c r="G11" s="171">
        <f t="shared" si="0"/>
        <v>0</v>
      </c>
      <c r="H11" s="172"/>
    </row>
    <row r="12" spans="1:8" hidden="1" x14ac:dyDescent="0.25">
      <c r="A12" s="168">
        <v>31351</v>
      </c>
      <c r="B12" s="186">
        <v>2701050006</v>
      </c>
      <c r="C12" s="169" t="s">
        <v>1105</v>
      </c>
      <c r="D12" s="170" t="s">
        <v>221</v>
      </c>
      <c r="E12" s="182">
        <v>0</v>
      </c>
      <c r="F12" s="171"/>
      <c r="G12" s="171">
        <f t="shared" si="0"/>
        <v>0</v>
      </c>
      <c r="H12" s="172"/>
    </row>
    <row r="13" spans="1:8" hidden="1" x14ac:dyDescent="0.25">
      <c r="A13" s="168"/>
      <c r="B13" s="186">
        <v>2701050007</v>
      </c>
      <c r="C13" s="169" t="s">
        <v>1106</v>
      </c>
      <c r="D13" s="170" t="s">
        <v>221</v>
      </c>
      <c r="E13" s="214">
        <v>0</v>
      </c>
      <c r="F13" s="174"/>
      <c r="G13" s="175">
        <f t="shared" si="0"/>
        <v>0</v>
      </c>
      <c r="H13" s="172"/>
    </row>
    <row r="14" spans="1:8" hidden="1" x14ac:dyDescent="0.25">
      <c r="A14" s="168">
        <v>31349</v>
      </c>
      <c r="B14" s="186">
        <v>2701050008</v>
      </c>
      <c r="C14" s="169" t="s">
        <v>1107</v>
      </c>
      <c r="D14" s="170" t="s">
        <v>221</v>
      </c>
      <c r="E14" s="182">
        <v>240</v>
      </c>
      <c r="F14" s="171"/>
      <c r="G14" s="171">
        <f t="shared" si="0"/>
        <v>240</v>
      </c>
      <c r="H14" s="172"/>
    </row>
    <row r="15" spans="1:8" hidden="1" x14ac:dyDescent="0.25">
      <c r="A15" s="168">
        <v>31354</v>
      </c>
      <c r="B15" s="186">
        <v>2701050009</v>
      </c>
      <c r="C15" s="169" t="s">
        <v>1108</v>
      </c>
      <c r="D15" s="170" t="s">
        <v>221</v>
      </c>
      <c r="E15" s="182">
        <v>0</v>
      </c>
      <c r="F15" s="171"/>
      <c r="G15" s="171">
        <f t="shared" si="0"/>
        <v>0</v>
      </c>
      <c r="H15" s="172"/>
    </row>
    <row r="16" spans="1:8" hidden="1" x14ac:dyDescent="0.25">
      <c r="A16" s="168"/>
      <c r="B16" s="186">
        <v>2701050035</v>
      </c>
      <c r="C16" s="169" t="s">
        <v>21502</v>
      </c>
      <c r="D16" s="170" t="s">
        <v>221</v>
      </c>
      <c r="E16" s="182">
        <v>797</v>
      </c>
      <c r="F16" s="174"/>
      <c r="G16" s="175">
        <f t="shared" si="0"/>
        <v>797</v>
      </c>
      <c r="H16" s="172"/>
    </row>
    <row r="17" spans="1:8" hidden="1" x14ac:dyDescent="0.25">
      <c r="A17" s="168">
        <v>1820</v>
      </c>
      <c r="B17" s="186">
        <v>2701050010</v>
      </c>
      <c r="C17" s="169" t="s">
        <v>1109</v>
      </c>
      <c r="D17" s="170" t="s">
        <v>221</v>
      </c>
      <c r="E17" s="182">
        <v>14.5</v>
      </c>
      <c r="F17" s="171"/>
      <c r="G17" s="171">
        <f t="shared" si="0"/>
        <v>14.5</v>
      </c>
      <c r="H17" s="172"/>
    </row>
    <row r="18" spans="1:8" hidden="1" x14ac:dyDescent="0.25">
      <c r="A18" s="168">
        <v>43</v>
      </c>
      <c r="B18" s="186">
        <v>2701050011</v>
      </c>
      <c r="C18" s="169" t="s">
        <v>1110</v>
      </c>
      <c r="D18" s="170" t="s">
        <v>221</v>
      </c>
      <c r="E18" s="182">
        <v>61.5</v>
      </c>
      <c r="F18" s="171"/>
      <c r="G18" s="171">
        <f t="shared" si="0"/>
        <v>61.5</v>
      </c>
      <c r="H18" s="172"/>
    </row>
    <row r="19" spans="1:8" hidden="1" x14ac:dyDescent="0.25">
      <c r="A19" s="168">
        <v>41</v>
      </c>
      <c r="B19" s="186">
        <v>2701050012</v>
      </c>
      <c r="C19" s="169" t="s">
        <v>1111</v>
      </c>
      <c r="D19" s="170" t="s">
        <v>221</v>
      </c>
      <c r="E19" s="182">
        <v>0</v>
      </c>
      <c r="F19" s="171"/>
      <c r="G19" s="171">
        <f t="shared" si="0"/>
        <v>0</v>
      </c>
      <c r="H19" s="172"/>
    </row>
    <row r="20" spans="1:8" hidden="1" x14ac:dyDescent="0.25">
      <c r="A20" s="168"/>
      <c r="B20" s="186">
        <v>2701050013</v>
      </c>
      <c r="C20" s="169" t="s">
        <v>1112</v>
      </c>
      <c r="D20" s="170" t="s">
        <v>221</v>
      </c>
      <c r="E20" s="183">
        <v>98</v>
      </c>
      <c r="F20" s="174"/>
      <c r="G20" s="175">
        <f t="shared" si="0"/>
        <v>98</v>
      </c>
      <c r="H20" s="172"/>
    </row>
    <row r="21" spans="1:8" hidden="1" x14ac:dyDescent="0.25">
      <c r="A21" s="168">
        <v>31337</v>
      </c>
      <c r="B21" s="186">
        <v>2701050014</v>
      </c>
      <c r="C21" s="169" t="s">
        <v>2098</v>
      </c>
      <c r="D21" s="170" t="s">
        <v>221</v>
      </c>
      <c r="E21" s="182">
        <v>0</v>
      </c>
      <c r="F21" s="171"/>
      <c r="G21" s="171">
        <f t="shared" si="0"/>
        <v>0</v>
      </c>
      <c r="H21" s="172"/>
    </row>
    <row r="22" spans="1:8" hidden="1" x14ac:dyDescent="0.25">
      <c r="A22" s="168">
        <v>31786</v>
      </c>
      <c r="B22" s="186">
        <v>2701050015</v>
      </c>
      <c r="C22" s="169" t="s">
        <v>1113</v>
      </c>
      <c r="D22" s="170" t="s">
        <v>221</v>
      </c>
      <c r="E22" s="182">
        <v>0</v>
      </c>
      <c r="F22" s="171"/>
      <c r="G22" s="171">
        <f t="shared" si="0"/>
        <v>0</v>
      </c>
      <c r="H22" s="172"/>
    </row>
    <row r="23" spans="1:8" hidden="1" x14ac:dyDescent="0.25">
      <c r="A23" s="168">
        <v>31348</v>
      </c>
      <c r="B23" s="186">
        <v>2701050017</v>
      </c>
      <c r="C23" s="169" t="s">
        <v>1115</v>
      </c>
      <c r="D23" s="170" t="s">
        <v>221</v>
      </c>
      <c r="E23" s="182">
        <v>184</v>
      </c>
      <c r="F23" s="171"/>
      <c r="G23" s="171">
        <f t="shared" si="0"/>
        <v>184</v>
      </c>
      <c r="H23" s="172"/>
    </row>
    <row r="24" spans="1:8" hidden="1" x14ac:dyDescent="0.25">
      <c r="A24" s="168">
        <v>31336</v>
      </c>
      <c r="B24" s="186">
        <v>2701050019</v>
      </c>
      <c r="C24" s="169" t="s">
        <v>1117</v>
      </c>
      <c r="D24" s="170" t="s">
        <v>221</v>
      </c>
      <c r="E24" s="182">
        <v>325</v>
      </c>
      <c r="F24" s="171"/>
      <c r="G24" s="171">
        <f t="shared" si="0"/>
        <v>325</v>
      </c>
      <c r="H24" s="172"/>
    </row>
    <row r="25" spans="1:8" hidden="1" x14ac:dyDescent="0.25">
      <c r="A25" s="168">
        <v>31350</v>
      </c>
      <c r="B25" s="186">
        <v>2701050021</v>
      </c>
      <c r="C25" s="169" t="s">
        <v>1118</v>
      </c>
      <c r="D25" s="170" t="s">
        <v>221</v>
      </c>
      <c r="E25" s="182">
        <v>121</v>
      </c>
      <c r="F25" s="171"/>
      <c r="G25" s="171">
        <f t="shared" si="0"/>
        <v>121</v>
      </c>
      <c r="H25" s="172"/>
    </row>
    <row r="26" spans="1:8" hidden="1" x14ac:dyDescent="0.25">
      <c r="A26" s="168">
        <v>31346</v>
      </c>
      <c r="B26" s="186">
        <v>2701050023</v>
      </c>
      <c r="C26" s="169" t="s">
        <v>21503</v>
      </c>
      <c r="D26" s="170" t="s">
        <v>221</v>
      </c>
      <c r="E26" s="182">
        <v>395</v>
      </c>
      <c r="F26" s="171"/>
      <c r="G26" s="171">
        <f t="shared" si="0"/>
        <v>395</v>
      </c>
      <c r="H26" s="172"/>
    </row>
    <row r="27" spans="1:8" hidden="1" x14ac:dyDescent="0.25">
      <c r="A27" s="168">
        <v>31355</v>
      </c>
      <c r="B27" s="186">
        <v>2701050026</v>
      </c>
      <c r="C27" s="169" t="s">
        <v>1122</v>
      </c>
      <c r="D27" s="170" t="s">
        <v>221</v>
      </c>
      <c r="E27" s="182">
        <v>41</v>
      </c>
      <c r="F27" s="171"/>
      <c r="G27" s="171">
        <f t="shared" si="0"/>
        <v>41</v>
      </c>
      <c r="H27" s="172"/>
    </row>
    <row r="28" spans="1:8" hidden="1" x14ac:dyDescent="0.25">
      <c r="A28" s="168"/>
      <c r="B28" s="186">
        <v>2701050027</v>
      </c>
      <c r="C28" s="169" t="s">
        <v>1123</v>
      </c>
      <c r="D28" s="170" t="s">
        <v>221</v>
      </c>
      <c r="E28" s="182">
        <v>113</v>
      </c>
      <c r="F28" s="174"/>
      <c r="G28" s="175">
        <f t="shared" si="0"/>
        <v>113</v>
      </c>
      <c r="H28" s="172"/>
    </row>
    <row r="29" spans="1:8" hidden="1" x14ac:dyDescent="0.25">
      <c r="A29" s="168"/>
      <c r="B29" s="186">
        <v>2701050028</v>
      </c>
      <c r="C29" s="169" t="s">
        <v>1124</v>
      </c>
      <c r="D29" s="170" t="s">
        <v>221</v>
      </c>
      <c r="E29" s="183">
        <v>270.5</v>
      </c>
      <c r="F29" s="174"/>
      <c r="G29" s="175">
        <f t="shared" si="0"/>
        <v>270.5</v>
      </c>
      <c r="H29" s="172"/>
    </row>
    <row r="30" spans="1:8" hidden="1" x14ac:dyDescent="0.25">
      <c r="A30" s="168">
        <v>31312</v>
      </c>
      <c r="B30" s="186">
        <v>2701050029</v>
      </c>
      <c r="C30" s="169" t="s">
        <v>1125</v>
      </c>
      <c r="D30" s="170" t="s">
        <v>221</v>
      </c>
      <c r="E30" s="182">
        <v>0</v>
      </c>
      <c r="F30" s="182"/>
      <c r="G30" s="171">
        <f t="shared" si="0"/>
        <v>0</v>
      </c>
      <c r="H30" s="172"/>
    </row>
    <row r="31" spans="1:8" hidden="1" x14ac:dyDescent="0.25">
      <c r="A31" s="168">
        <v>2477</v>
      </c>
      <c r="B31" s="186">
        <v>2701050033</v>
      </c>
      <c r="C31" s="169" t="s">
        <v>4288</v>
      </c>
      <c r="D31" s="170" t="s">
        <v>221</v>
      </c>
      <c r="E31" s="182">
        <v>129.5</v>
      </c>
      <c r="F31" s="171"/>
      <c r="G31" s="171">
        <f t="shared" si="0"/>
        <v>129.5</v>
      </c>
      <c r="H31" s="172"/>
    </row>
    <row r="32" spans="1:8" hidden="1" x14ac:dyDescent="0.25">
      <c r="A32" s="168">
        <v>353</v>
      </c>
      <c r="B32" s="186">
        <v>2701160001</v>
      </c>
      <c r="C32" s="169" t="s">
        <v>1185</v>
      </c>
      <c r="D32" s="170" t="s">
        <v>226</v>
      </c>
      <c r="E32" s="182">
        <v>0</v>
      </c>
      <c r="F32" s="171"/>
      <c r="G32" s="171">
        <f t="shared" si="0"/>
        <v>0</v>
      </c>
      <c r="H32" s="172"/>
    </row>
    <row r="33" spans="1:8" hidden="1" x14ac:dyDescent="0.25">
      <c r="A33" s="168">
        <v>31518</v>
      </c>
      <c r="B33" s="186">
        <v>2701160002</v>
      </c>
      <c r="C33" s="169" t="s">
        <v>1186</v>
      </c>
      <c r="D33" s="170" t="s">
        <v>226</v>
      </c>
      <c r="E33" s="182">
        <v>2320</v>
      </c>
      <c r="F33" s="171">
        <v>964</v>
      </c>
      <c r="G33" s="171">
        <f t="shared" si="0"/>
        <v>3284</v>
      </c>
      <c r="H33" s="172"/>
    </row>
    <row r="34" spans="1:8" hidden="1" x14ac:dyDescent="0.25">
      <c r="A34" s="168">
        <v>30758</v>
      </c>
      <c r="B34" s="186">
        <v>2701160005</v>
      </c>
      <c r="C34" s="169" t="s">
        <v>1187</v>
      </c>
      <c r="D34" s="170" t="s">
        <v>226</v>
      </c>
      <c r="E34" s="182">
        <v>10537</v>
      </c>
      <c r="F34" s="171"/>
      <c r="G34" s="171">
        <f t="shared" si="0"/>
        <v>10537</v>
      </c>
      <c r="H34" s="172"/>
    </row>
    <row r="35" spans="1:8" hidden="1" x14ac:dyDescent="0.25">
      <c r="A35" s="168">
        <v>30756</v>
      </c>
      <c r="B35" s="219">
        <v>2701160006</v>
      </c>
      <c r="C35" s="220" t="s">
        <v>1188</v>
      </c>
      <c r="D35" s="221" t="s">
        <v>226</v>
      </c>
      <c r="E35" s="182">
        <v>4400</v>
      </c>
      <c r="F35" s="171"/>
      <c r="G35" s="171">
        <f t="shared" si="0"/>
        <v>4400</v>
      </c>
      <c r="H35" s="172"/>
    </row>
    <row r="36" spans="1:8" hidden="1" x14ac:dyDescent="0.25">
      <c r="A36" s="168">
        <v>1444</v>
      </c>
      <c r="B36" s="219">
        <v>2701160007</v>
      </c>
      <c r="C36" s="220" t="s">
        <v>1189</v>
      </c>
      <c r="D36" s="221" t="s">
        <v>226</v>
      </c>
      <c r="E36" s="182">
        <v>0</v>
      </c>
      <c r="F36" s="171"/>
      <c r="G36" s="171">
        <f t="shared" si="0"/>
        <v>0</v>
      </c>
      <c r="H36" s="172"/>
    </row>
    <row r="37" spans="1:8" hidden="1" x14ac:dyDescent="0.25">
      <c r="A37" s="168">
        <v>30739</v>
      </c>
      <c r="B37" s="186">
        <v>2701160008</v>
      </c>
      <c r="C37" s="169" t="s">
        <v>1190</v>
      </c>
      <c r="D37" s="170" t="s">
        <v>226</v>
      </c>
      <c r="E37" s="182">
        <v>0</v>
      </c>
      <c r="F37" s="171"/>
      <c r="G37" s="171">
        <f t="shared" si="0"/>
        <v>0</v>
      </c>
      <c r="H37" s="172"/>
    </row>
    <row r="38" spans="1:8" hidden="1" x14ac:dyDescent="0.25">
      <c r="A38" s="168">
        <v>30738</v>
      </c>
      <c r="B38" s="186">
        <v>2701160011</v>
      </c>
      <c r="C38" s="169" t="s">
        <v>1191</v>
      </c>
      <c r="D38" s="170" t="s">
        <v>226</v>
      </c>
      <c r="E38" s="182">
        <v>32600</v>
      </c>
      <c r="F38" s="171"/>
      <c r="G38" s="171">
        <f t="shared" si="0"/>
        <v>32600</v>
      </c>
      <c r="H38" s="172"/>
    </row>
    <row r="39" spans="1:8" hidden="1" x14ac:dyDescent="0.25">
      <c r="A39" s="168">
        <v>32711</v>
      </c>
      <c r="B39" s="186">
        <v>2701160012</v>
      </c>
      <c r="C39" s="169" t="s">
        <v>1192</v>
      </c>
      <c r="D39" s="170" t="s">
        <v>226</v>
      </c>
      <c r="E39" s="182">
        <v>25425</v>
      </c>
      <c r="F39" s="171"/>
      <c r="G39" s="171">
        <f t="shared" si="0"/>
        <v>25425</v>
      </c>
      <c r="H39" s="172"/>
    </row>
    <row r="40" spans="1:8" hidden="1" x14ac:dyDescent="0.25">
      <c r="A40" s="168">
        <v>31584</v>
      </c>
      <c r="B40" s="186">
        <v>2701160009</v>
      </c>
      <c r="C40" s="169" t="s">
        <v>14392</v>
      </c>
      <c r="D40" s="170" t="s">
        <v>226</v>
      </c>
      <c r="E40" s="182">
        <v>23945</v>
      </c>
      <c r="F40" s="171"/>
      <c r="G40" s="171">
        <f t="shared" si="0"/>
        <v>23945</v>
      </c>
      <c r="H40" s="172"/>
    </row>
    <row r="41" spans="1:8" hidden="1" x14ac:dyDescent="0.25">
      <c r="A41" s="168"/>
      <c r="B41" s="186">
        <v>2701160013</v>
      </c>
      <c r="C41" s="169" t="s">
        <v>4290</v>
      </c>
      <c r="D41" s="170" t="s">
        <v>226</v>
      </c>
      <c r="E41" s="183">
        <v>18812</v>
      </c>
      <c r="F41" s="319"/>
      <c r="G41" s="175">
        <f t="shared" si="0"/>
        <v>18812</v>
      </c>
      <c r="H41" s="172"/>
    </row>
    <row r="42" spans="1:8" hidden="1" x14ac:dyDescent="0.25">
      <c r="A42" s="168"/>
      <c r="B42" s="186">
        <v>2701240005</v>
      </c>
      <c r="C42" s="169" t="s">
        <v>9534</v>
      </c>
      <c r="D42" s="170" t="s">
        <v>226</v>
      </c>
      <c r="E42" s="183">
        <v>7600</v>
      </c>
      <c r="F42" s="174"/>
      <c r="G42" s="175">
        <f t="shared" si="0"/>
        <v>7600</v>
      </c>
      <c r="H42" s="172"/>
    </row>
    <row r="43" spans="1:8" hidden="1" x14ac:dyDescent="0.25">
      <c r="A43" s="168">
        <v>32714</v>
      </c>
      <c r="B43" s="186">
        <v>2701240004</v>
      </c>
      <c r="C43" s="169" t="s">
        <v>1211</v>
      </c>
      <c r="D43" s="170" t="s">
        <v>226</v>
      </c>
      <c r="E43" s="182">
        <v>40650</v>
      </c>
      <c r="F43" s="171"/>
      <c r="G43" s="171">
        <f t="shared" si="0"/>
        <v>40650</v>
      </c>
      <c r="H43" s="172"/>
    </row>
    <row r="44" spans="1:8" hidden="1" x14ac:dyDescent="0.25">
      <c r="A44" s="168">
        <v>30574</v>
      </c>
      <c r="B44" s="186">
        <v>2701240002</v>
      </c>
      <c r="C44" s="169" t="s">
        <v>1212</v>
      </c>
      <c r="D44" s="170" t="s">
        <v>226</v>
      </c>
      <c r="E44" s="182">
        <v>6200</v>
      </c>
      <c r="F44" s="171"/>
      <c r="G44" s="171">
        <f t="shared" si="0"/>
        <v>6200</v>
      </c>
      <c r="H44" s="172"/>
    </row>
    <row r="45" spans="1:8" hidden="1" x14ac:dyDescent="0.25">
      <c r="A45" s="168"/>
      <c r="B45" s="286">
        <v>2701050022</v>
      </c>
      <c r="C45" s="169" t="s">
        <v>1119</v>
      </c>
      <c r="D45" s="170" t="s">
        <v>229</v>
      </c>
      <c r="E45" s="183">
        <v>2158</v>
      </c>
      <c r="F45" s="174"/>
      <c r="G45" s="175">
        <f t="shared" si="0"/>
        <v>2158</v>
      </c>
      <c r="H45" s="172"/>
    </row>
    <row r="46" spans="1:8" hidden="1" x14ac:dyDescent="0.25">
      <c r="A46" s="168">
        <v>1124</v>
      </c>
      <c r="B46" s="219">
        <v>2701050024</v>
      </c>
      <c r="C46" s="220" t="s">
        <v>2099</v>
      </c>
      <c r="D46" s="221" t="s">
        <v>229</v>
      </c>
      <c r="E46" s="182">
        <v>0</v>
      </c>
      <c r="F46" s="171"/>
      <c r="G46" s="171">
        <f t="shared" si="0"/>
        <v>0</v>
      </c>
      <c r="H46" s="172"/>
    </row>
    <row r="47" spans="1:8" hidden="1" x14ac:dyDescent="0.25">
      <c r="A47" s="168"/>
      <c r="B47" s="186">
        <v>2701050025</v>
      </c>
      <c r="C47" s="169" t="s">
        <v>6186</v>
      </c>
      <c r="D47" s="170" t="s">
        <v>229</v>
      </c>
      <c r="E47" s="183">
        <v>12981.439999999999</v>
      </c>
      <c r="F47" s="174"/>
      <c r="G47" s="175">
        <f t="shared" si="0"/>
        <v>12981.439999999999</v>
      </c>
      <c r="H47" s="172"/>
    </row>
    <row r="48" spans="1:8" hidden="1" x14ac:dyDescent="0.25">
      <c r="A48" s="168">
        <v>60</v>
      </c>
      <c r="B48" s="186">
        <v>2701130008</v>
      </c>
      <c r="C48" s="169" t="s">
        <v>1147</v>
      </c>
      <c r="D48" s="170" t="s">
        <v>229</v>
      </c>
      <c r="E48" s="182">
        <v>0</v>
      </c>
      <c r="F48" s="171"/>
      <c r="G48" s="171">
        <f t="shared" si="0"/>
        <v>0</v>
      </c>
      <c r="H48" s="172"/>
    </row>
    <row r="49" spans="1:8" hidden="1" x14ac:dyDescent="0.25">
      <c r="A49" s="168">
        <v>30257</v>
      </c>
      <c r="B49" s="186">
        <v>2901050016</v>
      </c>
      <c r="C49" s="169" t="s">
        <v>1230</v>
      </c>
      <c r="D49" s="170" t="s">
        <v>229</v>
      </c>
      <c r="E49" s="182">
        <v>0</v>
      </c>
      <c r="F49" s="171"/>
      <c r="G49" s="171">
        <f t="shared" si="0"/>
        <v>0</v>
      </c>
      <c r="H49" s="172"/>
    </row>
    <row r="50" spans="1:8" hidden="1" x14ac:dyDescent="0.25">
      <c r="A50" s="168">
        <v>31198</v>
      </c>
      <c r="B50" s="186">
        <v>2701050038</v>
      </c>
      <c r="C50" s="169" t="s">
        <v>21504</v>
      </c>
      <c r="D50" s="170" t="s">
        <v>229</v>
      </c>
      <c r="E50" s="182">
        <v>0</v>
      </c>
      <c r="F50" s="171"/>
      <c r="G50" s="171">
        <f t="shared" si="0"/>
        <v>0</v>
      </c>
      <c r="H50" s="172"/>
    </row>
    <row r="51" spans="1:8" hidden="1" x14ac:dyDescent="0.25">
      <c r="A51" s="168">
        <v>30247</v>
      </c>
      <c r="B51" s="186">
        <v>2701090001</v>
      </c>
      <c r="C51" s="169" t="s">
        <v>395</v>
      </c>
      <c r="D51" s="170" t="s">
        <v>223</v>
      </c>
      <c r="E51" s="182">
        <v>0</v>
      </c>
      <c r="F51" s="171"/>
      <c r="G51" s="171">
        <f t="shared" si="0"/>
        <v>0</v>
      </c>
      <c r="H51" s="172"/>
    </row>
    <row r="52" spans="1:8" hidden="1" x14ac:dyDescent="0.25">
      <c r="A52" s="176">
        <v>31998</v>
      </c>
      <c r="B52" s="187">
        <v>2701090002</v>
      </c>
      <c r="C52" s="169" t="s">
        <v>396</v>
      </c>
      <c r="D52" s="170" t="s">
        <v>223</v>
      </c>
      <c r="E52" s="182">
        <v>16103.5</v>
      </c>
      <c r="F52" s="171"/>
      <c r="G52" s="171">
        <f t="shared" si="0"/>
        <v>16103.5</v>
      </c>
      <c r="H52" s="172"/>
    </row>
    <row r="53" spans="1:8" hidden="1" x14ac:dyDescent="0.25">
      <c r="A53" s="168"/>
      <c r="B53" s="186">
        <v>2701090004</v>
      </c>
      <c r="C53" s="169" t="s">
        <v>398</v>
      </c>
      <c r="D53" s="170" t="s">
        <v>223</v>
      </c>
      <c r="E53" s="182">
        <v>282.5</v>
      </c>
      <c r="F53" s="174"/>
      <c r="G53" s="175">
        <f t="shared" si="0"/>
        <v>282.5</v>
      </c>
      <c r="H53" s="172"/>
    </row>
    <row r="54" spans="1:8" hidden="1" x14ac:dyDescent="0.25">
      <c r="A54" s="168">
        <v>30256</v>
      </c>
      <c r="B54" s="186">
        <v>2701090006</v>
      </c>
      <c r="C54" s="169" t="s">
        <v>1136</v>
      </c>
      <c r="D54" s="170" t="s">
        <v>223</v>
      </c>
      <c r="E54" s="182">
        <v>901.5</v>
      </c>
      <c r="F54" s="171"/>
      <c r="G54" s="171">
        <f t="shared" si="0"/>
        <v>901.5</v>
      </c>
      <c r="H54" s="172"/>
    </row>
    <row r="55" spans="1:8" hidden="1" x14ac:dyDescent="0.25">
      <c r="A55" s="168">
        <v>30356</v>
      </c>
      <c r="B55" s="186">
        <v>2701090007</v>
      </c>
      <c r="C55" s="169" t="s">
        <v>1137</v>
      </c>
      <c r="D55" s="170" t="s">
        <v>223</v>
      </c>
      <c r="E55" s="182">
        <v>0</v>
      </c>
      <c r="F55" s="171"/>
      <c r="G55" s="171">
        <f t="shared" si="0"/>
        <v>0</v>
      </c>
      <c r="H55" s="172"/>
    </row>
    <row r="56" spans="1:8" hidden="1" x14ac:dyDescent="0.25">
      <c r="A56" s="168"/>
      <c r="B56" s="186">
        <v>2701100001</v>
      </c>
      <c r="C56" s="169" t="s">
        <v>1138</v>
      </c>
      <c r="D56" s="170" t="s">
        <v>223</v>
      </c>
      <c r="E56" s="182">
        <v>367.5</v>
      </c>
      <c r="F56" s="174"/>
      <c r="G56" s="175">
        <f t="shared" si="0"/>
        <v>367.5</v>
      </c>
      <c r="H56" s="172"/>
    </row>
    <row r="57" spans="1:8" hidden="1" x14ac:dyDescent="0.25">
      <c r="A57" s="168">
        <v>31828</v>
      </c>
      <c r="B57" s="186">
        <v>2701100002</v>
      </c>
      <c r="C57" s="169" t="s">
        <v>1139</v>
      </c>
      <c r="D57" s="170" t="s">
        <v>223</v>
      </c>
      <c r="E57" s="182">
        <v>1436.5</v>
      </c>
      <c r="F57" s="171"/>
      <c r="G57" s="171">
        <f t="shared" si="0"/>
        <v>1436.5</v>
      </c>
      <c r="H57" s="172"/>
    </row>
    <row r="58" spans="1:8" hidden="1" x14ac:dyDescent="0.25">
      <c r="A58" s="168">
        <v>30254</v>
      </c>
      <c r="B58" s="186">
        <v>2701120001</v>
      </c>
      <c r="C58" s="169" t="s">
        <v>1141</v>
      </c>
      <c r="D58" s="170" t="s">
        <v>223</v>
      </c>
      <c r="E58" s="182">
        <v>3705</v>
      </c>
      <c r="F58" s="171"/>
      <c r="G58" s="171">
        <f t="shared" si="0"/>
        <v>3705</v>
      </c>
      <c r="H58" s="172"/>
    </row>
    <row r="59" spans="1:8" hidden="1" x14ac:dyDescent="0.25">
      <c r="A59" s="168"/>
      <c r="B59" s="186">
        <v>2701060001</v>
      </c>
      <c r="C59" s="169" t="s">
        <v>1128</v>
      </c>
      <c r="D59" s="170" t="s">
        <v>230</v>
      </c>
      <c r="E59" s="182">
        <v>5</v>
      </c>
      <c r="F59" s="174"/>
      <c r="G59" s="175">
        <f t="shared" si="0"/>
        <v>5</v>
      </c>
      <c r="H59" s="172"/>
    </row>
    <row r="60" spans="1:8" hidden="1" x14ac:dyDescent="0.25">
      <c r="A60" s="168"/>
      <c r="B60" s="208">
        <v>2701060002</v>
      </c>
      <c r="C60" s="169" t="s">
        <v>1129</v>
      </c>
      <c r="D60" s="170" t="s">
        <v>230</v>
      </c>
      <c r="E60" s="182">
        <v>0</v>
      </c>
      <c r="F60" s="174"/>
      <c r="G60" s="175">
        <f t="shared" si="0"/>
        <v>0</v>
      </c>
      <c r="H60" s="172"/>
    </row>
    <row r="61" spans="1:8" hidden="1" x14ac:dyDescent="0.25">
      <c r="A61" s="168">
        <v>2041</v>
      </c>
      <c r="B61" s="186">
        <v>2701060003</v>
      </c>
      <c r="C61" s="169" t="s">
        <v>1130</v>
      </c>
      <c r="D61" s="170" t="s">
        <v>230</v>
      </c>
      <c r="E61" s="182">
        <v>5</v>
      </c>
      <c r="F61" s="171"/>
      <c r="G61" s="171">
        <f t="shared" si="0"/>
        <v>5</v>
      </c>
      <c r="H61" s="172"/>
    </row>
    <row r="62" spans="1:8" hidden="1" x14ac:dyDescent="0.25">
      <c r="A62" s="168"/>
      <c r="B62" s="186">
        <v>2701060004</v>
      </c>
      <c r="C62" s="169" t="s">
        <v>2101</v>
      </c>
      <c r="D62" s="170" t="s">
        <v>230</v>
      </c>
      <c r="E62" s="182">
        <v>0</v>
      </c>
      <c r="F62" s="174"/>
      <c r="G62" s="175">
        <f t="shared" si="0"/>
        <v>0</v>
      </c>
      <c r="H62" s="172"/>
    </row>
    <row r="63" spans="1:8" hidden="1" x14ac:dyDescent="0.25">
      <c r="A63" s="168">
        <v>30606</v>
      </c>
      <c r="B63" s="186">
        <v>2701060007</v>
      </c>
      <c r="C63" s="169" t="s">
        <v>1131</v>
      </c>
      <c r="D63" s="170" t="s">
        <v>230</v>
      </c>
      <c r="E63" s="182">
        <v>1268</v>
      </c>
      <c r="F63" s="171"/>
      <c r="G63" s="171">
        <f t="shared" si="0"/>
        <v>1268</v>
      </c>
      <c r="H63" s="172"/>
    </row>
    <row r="64" spans="1:8" hidden="1" x14ac:dyDescent="0.25">
      <c r="A64" s="168"/>
      <c r="B64" s="186">
        <v>2701060008</v>
      </c>
      <c r="C64" s="169" t="s">
        <v>476</v>
      </c>
      <c r="D64" s="170" t="s">
        <v>230</v>
      </c>
      <c r="E64" s="182">
        <v>5</v>
      </c>
      <c r="F64" s="174"/>
      <c r="G64" s="175">
        <f t="shared" si="0"/>
        <v>5</v>
      </c>
      <c r="H64" s="172"/>
    </row>
    <row r="65" spans="1:8" hidden="1" x14ac:dyDescent="0.25">
      <c r="A65" s="168">
        <v>2032</v>
      </c>
      <c r="B65" s="186">
        <v>2701060009</v>
      </c>
      <c r="C65" s="169" t="s">
        <v>475</v>
      </c>
      <c r="D65" s="170" t="s">
        <v>230</v>
      </c>
      <c r="E65" s="182">
        <v>15</v>
      </c>
      <c r="F65" s="171"/>
      <c r="G65" s="171">
        <f t="shared" si="0"/>
        <v>15</v>
      </c>
      <c r="H65" s="172"/>
    </row>
    <row r="66" spans="1:8" hidden="1" x14ac:dyDescent="0.25">
      <c r="A66" s="168">
        <v>31334</v>
      </c>
      <c r="B66" s="186">
        <v>2701060010</v>
      </c>
      <c r="C66" s="169" t="s">
        <v>2103</v>
      </c>
      <c r="D66" s="170" t="s">
        <v>230</v>
      </c>
      <c r="E66" s="182">
        <v>25</v>
      </c>
      <c r="F66" s="171"/>
      <c r="G66" s="171">
        <f t="shared" si="0"/>
        <v>25</v>
      </c>
      <c r="H66" s="172"/>
    </row>
    <row r="67" spans="1:8" hidden="1" x14ac:dyDescent="0.25">
      <c r="A67" s="168">
        <v>48</v>
      </c>
      <c r="B67" s="186">
        <v>2701050002</v>
      </c>
      <c r="C67" s="169" t="s">
        <v>1101</v>
      </c>
      <c r="D67" s="170" t="s">
        <v>791</v>
      </c>
      <c r="E67" s="182">
        <v>0</v>
      </c>
      <c r="F67" s="171"/>
      <c r="G67" s="171">
        <f t="shared" si="0"/>
        <v>0</v>
      </c>
      <c r="H67" s="172"/>
    </row>
    <row r="68" spans="1:8" hidden="1" x14ac:dyDescent="0.25">
      <c r="A68" s="168">
        <v>1764</v>
      </c>
      <c r="B68" s="186">
        <v>2701070001</v>
      </c>
      <c r="C68" s="169" t="s">
        <v>663</v>
      </c>
      <c r="D68" s="170" t="s">
        <v>222</v>
      </c>
      <c r="E68" s="182">
        <v>205.3</v>
      </c>
      <c r="F68" s="171"/>
      <c r="G68" s="171">
        <f t="shared" si="0"/>
        <v>205.3</v>
      </c>
      <c r="H68" s="172"/>
    </row>
    <row r="69" spans="1:8" hidden="1" x14ac:dyDescent="0.25">
      <c r="A69" s="168">
        <v>30058</v>
      </c>
      <c r="B69" s="186">
        <v>2701070002</v>
      </c>
      <c r="C69" s="169" t="s">
        <v>1132</v>
      </c>
      <c r="D69" s="170" t="s">
        <v>222</v>
      </c>
      <c r="E69" s="182">
        <v>122</v>
      </c>
      <c r="F69" s="171"/>
      <c r="G69" s="171">
        <f t="shared" si="0"/>
        <v>122</v>
      </c>
      <c r="H69" s="172"/>
    </row>
    <row r="70" spans="1:8" hidden="1" x14ac:dyDescent="0.25">
      <c r="A70" s="168">
        <v>31341</v>
      </c>
      <c r="B70" s="186">
        <v>2701070003</v>
      </c>
      <c r="C70" s="169" t="s">
        <v>566</v>
      </c>
      <c r="D70" s="170" t="s">
        <v>222</v>
      </c>
      <c r="E70" s="182">
        <v>21</v>
      </c>
      <c r="F70" s="171"/>
      <c r="G70" s="171">
        <f t="shared" si="0"/>
        <v>21</v>
      </c>
      <c r="H70" s="172"/>
    </row>
    <row r="71" spans="1:8" hidden="1" x14ac:dyDescent="0.25">
      <c r="A71" s="168">
        <v>33</v>
      </c>
      <c r="B71" s="186">
        <v>2701070004</v>
      </c>
      <c r="C71" s="169" t="s">
        <v>1133</v>
      </c>
      <c r="D71" s="170" t="s">
        <v>222</v>
      </c>
      <c r="E71" s="182">
        <v>78</v>
      </c>
      <c r="F71" s="171"/>
      <c r="G71" s="171">
        <f t="shared" si="0"/>
        <v>78</v>
      </c>
      <c r="H71" s="172"/>
    </row>
    <row r="72" spans="1:8" hidden="1" x14ac:dyDescent="0.25">
      <c r="A72" s="168">
        <v>112</v>
      </c>
      <c r="B72" s="186">
        <v>2701070005</v>
      </c>
      <c r="C72" s="169" t="s">
        <v>431</v>
      </c>
      <c r="D72" s="170" t="s">
        <v>222</v>
      </c>
      <c r="E72" s="182">
        <v>75</v>
      </c>
      <c r="F72" s="171"/>
      <c r="G72" s="171">
        <f t="shared" ref="G72:G135" si="1">E72+F72</f>
        <v>75</v>
      </c>
      <c r="H72" s="172"/>
    </row>
    <row r="73" spans="1:8" hidden="1" x14ac:dyDescent="0.25">
      <c r="A73" s="168"/>
      <c r="B73" s="186">
        <v>2701070006</v>
      </c>
      <c r="C73" s="169" t="s">
        <v>1134</v>
      </c>
      <c r="D73" s="170" t="s">
        <v>222</v>
      </c>
      <c r="E73" s="182">
        <v>177.3</v>
      </c>
      <c r="F73" s="174"/>
      <c r="G73" s="175">
        <f t="shared" si="1"/>
        <v>177.3</v>
      </c>
      <c r="H73" s="172"/>
    </row>
    <row r="74" spans="1:8" hidden="1" x14ac:dyDescent="0.25">
      <c r="A74" s="168">
        <v>771</v>
      </c>
      <c r="B74" s="186">
        <v>2701230001</v>
      </c>
      <c r="C74" s="169" t="s">
        <v>2115</v>
      </c>
      <c r="D74" s="170" t="s">
        <v>301</v>
      </c>
      <c r="E74" s="182">
        <v>0</v>
      </c>
      <c r="F74" s="171"/>
      <c r="G74" s="171">
        <f t="shared" si="1"/>
        <v>0</v>
      </c>
      <c r="H74" s="172"/>
    </row>
    <row r="75" spans="1:8" hidden="1" x14ac:dyDescent="0.25">
      <c r="A75" s="168">
        <v>36</v>
      </c>
      <c r="B75" s="186">
        <v>2701230002</v>
      </c>
      <c r="C75" s="169" t="s">
        <v>2116</v>
      </c>
      <c r="D75" s="170" t="s">
        <v>301</v>
      </c>
      <c r="E75" s="182">
        <v>0</v>
      </c>
      <c r="F75" s="171"/>
      <c r="G75" s="171">
        <f t="shared" si="1"/>
        <v>0</v>
      </c>
      <c r="H75" s="172"/>
    </row>
    <row r="76" spans="1:8" hidden="1" x14ac:dyDescent="0.25">
      <c r="A76" s="168">
        <v>31340</v>
      </c>
      <c r="B76" s="186">
        <v>2701230003</v>
      </c>
      <c r="C76" s="169" t="s">
        <v>2117</v>
      </c>
      <c r="D76" s="170" t="s">
        <v>301</v>
      </c>
      <c r="E76" s="182">
        <v>0</v>
      </c>
      <c r="F76" s="171"/>
      <c r="G76" s="171">
        <f t="shared" si="1"/>
        <v>0</v>
      </c>
      <c r="H76" s="172"/>
    </row>
    <row r="77" spans="1:8" hidden="1" x14ac:dyDescent="0.25">
      <c r="A77" s="168">
        <v>31338</v>
      </c>
      <c r="B77" s="186">
        <v>2701230006</v>
      </c>
      <c r="C77" s="169" t="s">
        <v>2120</v>
      </c>
      <c r="D77" s="170" t="s">
        <v>301</v>
      </c>
      <c r="E77" s="182">
        <v>0</v>
      </c>
      <c r="F77" s="171"/>
      <c r="G77" s="171">
        <f t="shared" si="1"/>
        <v>0</v>
      </c>
      <c r="H77" s="172"/>
    </row>
    <row r="78" spans="1:8" hidden="1" x14ac:dyDescent="0.25">
      <c r="A78" s="168">
        <v>34</v>
      </c>
      <c r="B78" s="186">
        <v>2701230007</v>
      </c>
      <c r="C78" s="169" t="s">
        <v>2121</v>
      </c>
      <c r="D78" s="170" t="s">
        <v>301</v>
      </c>
      <c r="E78" s="182">
        <v>0</v>
      </c>
      <c r="F78" s="171"/>
      <c r="G78" s="171">
        <f t="shared" si="1"/>
        <v>0</v>
      </c>
      <c r="H78" s="172"/>
    </row>
    <row r="79" spans="1:8" hidden="1" x14ac:dyDescent="0.25">
      <c r="A79" s="177">
        <v>31332</v>
      </c>
      <c r="B79" s="188">
        <v>2701230008</v>
      </c>
      <c r="C79" s="178" t="s">
        <v>2122</v>
      </c>
      <c r="D79" s="170" t="s">
        <v>301</v>
      </c>
      <c r="E79" s="182">
        <v>0</v>
      </c>
      <c r="F79" s="171"/>
      <c r="G79" s="171">
        <f t="shared" si="1"/>
        <v>0</v>
      </c>
      <c r="H79" s="172"/>
    </row>
    <row r="80" spans="1:8" hidden="1" x14ac:dyDescent="0.25">
      <c r="A80" s="168">
        <v>31333</v>
      </c>
      <c r="B80" s="186">
        <v>2701230009</v>
      </c>
      <c r="C80" s="169" t="s">
        <v>2123</v>
      </c>
      <c r="D80" s="170" t="s">
        <v>301</v>
      </c>
      <c r="E80" s="182">
        <v>0</v>
      </c>
      <c r="F80" s="171"/>
      <c r="G80" s="171">
        <f t="shared" si="1"/>
        <v>0</v>
      </c>
      <c r="H80" s="172"/>
    </row>
    <row r="81" spans="1:8" hidden="1" x14ac:dyDescent="0.25">
      <c r="A81" s="168">
        <v>31339</v>
      </c>
      <c r="B81" s="186">
        <v>2701230010</v>
      </c>
      <c r="C81" s="169" t="s">
        <v>2124</v>
      </c>
      <c r="D81" s="170" t="s">
        <v>301</v>
      </c>
      <c r="E81" s="182">
        <v>0</v>
      </c>
      <c r="F81" s="171"/>
      <c r="G81" s="171">
        <f t="shared" si="1"/>
        <v>0</v>
      </c>
      <c r="H81" s="172"/>
    </row>
    <row r="82" spans="1:8" hidden="1" x14ac:dyDescent="0.25">
      <c r="A82" s="168">
        <v>37</v>
      </c>
      <c r="B82" s="186">
        <v>2701230011</v>
      </c>
      <c r="C82" s="169" t="s">
        <v>2125</v>
      </c>
      <c r="D82" s="170" t="s">
        <v>301</v>
      </c>
      <c r="E82" s="182">
        <v>0</v>
      </c>
      <c r="F82" s="171"/>
      <c r="G82" s="171">
        <f t="shared" si="1"/>
        <v>0</v>
      </c>
      <c r="H82" s="172"/>
    </row>
    <row r="83" spans="1:8" hidden="1" x14ac:dyDescent="0.25">
      <c r="A83" s="168">
        <v>31785</v>
      </c>
      <c r="B83" s="186">
        <v>2701230012</v>
      </c>
      <c r="C83" s="169" t="s">
        <v>2126</v>
      </c>
      <c r="D83" s="170" t="s">
        <v>301</v>
      </c>
      <c r="E83" s="182">
        <v>0</v>
      </c>
      <c r="F83" s="171"/>
      <c r="G83" s="171">
        <f t="shared" si="1"/>
        <v>0</v>
      </c>
      <c r="H83" s="172"/>
    </row>
    <row r="84" spans="1:8" hidden="1" x14ac:dyDescent="0.25">
      <c r="A84" s="168">
        <v>38</v>
      </c>
      <c r="B84" s="186">
        <v>2701230013</v>
      </c>
      <c r="C84" s="169" t="s">
        <v>2127</v>
      </c>
      <c r="D84" s="170" t="s">
        <v>301</v>
      </c>
      <c r="E84" s="182">
        <v>0</v>
      </c>
      <c r="F84" s="171"/>
      <c r="G84" s="171">
        <f t="shared" si="1"/>
        <v>0</v>
      </c>
      <c r="H84" s="172"/>
    </row>
    <row r="85" spans="1:8" hidden="1" x14ac:dyDescent="0.25">
      <c r="A85" s="168">
        <v>31396</v>
      </c>
      <c r="B85" s="186">
        <v>2701230014</v>
      </c>
      <c r="C85" s="169" t="s">
        <v>2128</v>
      </c>
      <c r="D85" s="170" t="s">
        <v>301</v>
      </c>
      <c r="E85" s="182">
        <v>0</v>
      </c>
      <c r="F85" s="171"/>
      <c r="G85" s="171">
        <f t="shared" si="1"/>
        <v>0</v>
      </c>
      <c r="H85" s="172"/>
    </row>
    <row r="86" spans="1:8" hidden="1" x14ac:dyDescent="0.25">
      <c r="A86" s="168">
        <v>2199</v>
      </c>
      <c r="B86" s="186">
        <v>2701230017</v>
      </c>
      <c r="C86" s="169" t="s">
        <v>1203</v>
      </c>
      <c r="D86" s="170" t="s">
        <v>301</v>
      </c>
      <c r="E86" s="182">
        <v>0</v>
      </c>
      <c r="F86" s="171"/>
      <c r="G86" s="171">
        <f t="shared" si="1"/>
        <v>0</v>
      </c>
      <c r="H86" s="172"/>
    </row>
    <row r="87" spans="1:8" hidden="1" x14ac:dyDescent="0.25">
      <c r="A87" s="168">
        <v>32718</v>
      </c>
      <c r="B87" s="186">
        <v>2701230019</v>
      </c>
      <c r="C87" s="169" t="s">
        <v>2130</v>
      </c>
      <c r="D87" s="170" t="s">
        <v>301</v>
      </c>
      <c r="E87" s="182">
        <v>0</v>
      </c>
      <c r="F87" s="171"/>
      <c r="G87" s="171">
        <f t="shared" si="1"/>
        <v>0</v>
      </c>
      <c r="H87" s="172"/>
    </row>
    <row r="88" spans="1:8" hidden="1" x14ac:dyDescent="0.25">
      <c r="A88" s="168">
        <v>1768</v>
      </c>
      <c r="B88" s="186">
        <v>2701230020</v>
      </c>
      <c r="C88" s="169" t="s">
        <v>1204</v>
      </c>
      <c r="D88" s="170" t="s">
        <v>301</v>
      </c>
      <c r="E88" s="182">
        <v>0</v>
      </c>
      <c r="F88" s="171"/>
      <c r="G88" s="171">
        <f t="shared" si="1"/>
        <v>0</v>
      </c>
      <c r="H88" s="172"/>
    </row>
    <row r="89" spans="1:8" hidden="1" x14ac:dyDescent="0.25">
      <c r="A89" s="168">
        <v>32420</v>
      </c>
      <c r="B89" s="186">
        <v>2701230021</v>
      </c>
      <c r="C89" s="169" t="s">
        <v>1205</v>
      </c>
      <c r="D89" s="170" t="s">
        <v>301</v>
      </c>
      <c r="E89" s="182">
        <v>0</v>
      </c>
      <c r="F89" s="171"/>
      <c r="G89" s="171">
        <f t="shared" si="1"/>
        <v>0</v>
      </c>
      <c r="H89" s="172"/>
    </row>
    <row r="90" spans="1:8" hidden="1" x14ac:dyDescent="0.25">
      <c r="A90" s="168">
        <v>2205</v>
      </c>
      <c r="B90" s="186">
        <v>2701230022</v>
      </c>
      <c r="C90" s="169" t="s">
        <v>2131</v>
      </c>
      <c r="D90" s="170" t="s">
        <v>301</v>
      </c>
      <c r="E90" s="182">
        <v>0</v>
      </c>
      <c r="F90" s="171"/>
      <c r="G90" s="171">
        <f t="shared" si="1"/>
        <v>0</v>
      </c>
      <c r="H90" s="172"/>
    </row>
    <row r="91" spans="1:8" hidden="1" x14ac:dyDescent="0.25">
      <c r="A91" s="168">
        <v>2092</v>
      </c>
      <c r="B91" s="186">
        <v>2701230024</v>
      </c>
      <c r="C91" s="169" t="s">
        <v>2133</v>
      </c>
      <c r="D91" s="170" t="s">
        <v>301</v>
      </c>
      <c r="E91" s="182">
        <v>0</v>
      </c>
      <c r="F91" s="171"/>
      <c r="G91" s="171">
        <f t="shared" si="1"/>
        <v>0</v>
      </c>
      <c r="H91" s="172"/>
    </row>
    <row r="92" spans="1:8" hidden="1" x14ac:dyDescent="0.25">
      <c r="A92" s="168">
        <v>2206</v>
      </c>
      <c r="B92" s="186">
        <v>2701230026</v>
      </c>
      <c r="C92" s="169" t="s">
        <v>2134</v>
      </c>
      <c r="D92" s="170" t="s">
        <v>301</v>
      </c>
      <c r="E92" s="182">
        <v>0</v>
      </c>
      <c r="F92" s="171"/>
      <c r="G92" s="171">
        <f t="shared" si="1"/>
        <v>0</v>
      </c>
      <c r="H92" s="172"/>
    </row>
    <row r="93" spans="1:8" hidden="1" x14ac:dyDescent="0.25">
      <c r="A93" s="168">
        <v>1770</v>
      </c>
      <c r="B93" s="186">
        <v>2701230027</v>
      </c>
      <c r="C93" s="169" t="s">
        <v>2135</v>
      </c>
      <c r="D93" s="170" t="s">
        <v>301</v>
      </c>
      <c r="E93" s="182">
        <v>0</v>
      </c>
      <c r="F93" s="171"/>
      <c r="G93" s="171">
        <f t="shared" si="1"/>
        <v>0</v>
      </c>
      <c r="H93" s="172"/>
    </row>
    <row r="94" spans="1:8" hidden="1" x14ac:dyDescent="0.25">
      <c r="A94" s="168">
        <v>30816</v>
      </c>
      <c r="B94" s="186">
        <v>2701230028</v>
      </c>
      <c r="C94" s="169" t="s">
        <v>2136</v>
      </c>
      <c r="D94" s="170" t="s">
        <v>301</v>
      </c>
      <c r="E94" s="182">
        <v>0</v>
      </c>
      <c r="F94" s="171"/>
      <c r="G94" s="171">
        <f t="shared" si="1"/>
        <v>0</v>
      </c>
      <c r="H94" s="172"/>
    </row>
    <row r="95" spans="1:8" hidden="1" x14ac:dyDescent="0.25">
      <c r="A95" s="177">
        <v>30258</v>
      </c>
      <c r="B95" s="188">
        <v>2701230029</v>
      </c>
      <c r="C95" s="178" t="s">
        <v>2137</v>
      </c>
      <c r="D95" s="170" t="s">
        <v>301</v>
      </c>
      <c r="E95" s="182">
        <v>0</v>
      </c>
      <c r="F95" s="171"/>
      <c r="G95" s="171">
        <f t="shared" si="1"/>
        <v>0</v>
      </c>
      <c r="H95" s="172"/>
    </row>
    <row r="96" spans="1:8" hidden="1" x14ac:dyDescent="0.25">
      <c r="A96" s="168">
        <v>30353</v>
      </c>
      <c r="B96" s="186">
        <v>2701230031</v>
      </c>
      <c r="C96" s="169" t="s">
        <v>2138</v>
      </c>
      <c r="D96" s="170" t="s">
        <v>301</v>
      </c>
      <c r="E96" s="182">
        <v>0</v>
      </c>
      <c r="F96" s="171"/>
      <c r="G96" s="171">
        <f t="shared" si="1"/>
        <v>0</v>
      </c>
      <c r="H96" s="172"/>
    </row>
    <row r="97" spans="1:8" hidden="1" x14ac:dyDescent="0.25">
      <c r="A97" s="168">
        <v>30783</v>
      </c>
      <c r="B97" s="186">
        <v>2701230033</v>
      </c>
      <c r="C97" s="169" t="s">
        <v>2140</v>
      </c>
      <c r="D97" s="170" t="s">
        <v>301</v>
      </c>
      <c r="E97" s="182">
        <v>0</v>
      </c>
      <c r="F97" s="171"/>
      <c r="G97" s="171">
        <f t="shared" si="1"/>
        <v>0</v>
      </c>
      <c r="H97" s="172"/>
    </row>
    <row r="98" spans="1:8" hidden="1" x14ac:dyDescent="0.25">
      <c r="A98" s="168">
        <v>30249</v>
      </c>
      <c r="B98" s="186">
        <v>2701230034</v>
      </c>
      <c r="C98" s="169" t="s">
        <v>2141</v>
      </c>
      <c r="D98" s="170" t="s">
        <v>301</v>
      </c>
      <c r="E98" s="182">
        <v>0</v>
      </c>
      <c r="F98" s="171"/>
      <c r="G98" s="171">
        <f t="shared" si="1"/>
        <v>0</v>
      </c>
      <c r="H98" s="172"/>
    </row>
    <row r="99" spans="1:8" hidden="1" x14ac:dyDescent="0.25">
      <c r="A99" s="168">
        <v>30352</v>
      </c>
      <c r="B99" s="186">
        <v>2701230035</v>
      </c>
      <c r="C99" s="169" t="s">
        <v>1206</v>
      </c>
      <c r="D99" s="170" t="s">
        <v>301</v>
      </c>
      <c r="E99" s="182">
        <v>0</v>
      </c>
      <c r="F99" s="171"/>
      <c r="G99" s="171">
        <f t="shared" si="1"/>
        <v>0</v>
      </c>
      <c r="H99" s="172"/>
    </row>
    <row r="100" spans="1:8" hidden="1" x14ac:dyDescent="0.25">
      <c r="A100" s="177">
        <v>31809</v>
      </c>
      <c r="B100" s="188">
        <v>2701230036</v>
      </c>
      <c r="C100" s="178" t="s">
        <v>1207</v>
      </c>
      <c r="D100" s="170" t="s">
        <v>301</v>
      </c>
      <c r="E100" s="182">
        <v>0</v>
      </c>
      <c r="F100" s="171"/>
      <c r="G100" s="171">
        <f t="shared" si="1"/>
        <v>0</v>
      </c>
      <c r="H100" s="172"/>
    </row>
    <row r="101" spans="1:8" hidden="1" x14ac:dyDescent="0.25">
      <c r="A101" s="168">
        <v>1861</v>
      </c>
      <c r="B101" s="186">
        <v>2701230037</v>
      </c>
      <c r="C101" s="169" t="s">
        <v>1208</v>
      </c>
      <c r="D101" s="170" t="s">
        <v>301</v>
      </c>
      <c r="E101" s="182">
        <v>0</v>
      </c>
      <c r="F101" s="171"/>
      <c r="G101" s="171">
        <f t="shared" si="1"/>
        <v>0</v>
      </c>
      <c r="H101" s="172"/>
    </row>
    <row r="102" spans="1:8" hidden="1" x14ac:dyDescent="0.25">
      <c r="A102" s="168"/>
      <c r="B102" s="186">
        <v>2701230038</v>
      </c>
      <c r="C102" s="169" t="s">
        <v>1209</v>
      </c>
      <c r="D102" s="170" t="s">
        <v>301</v>
      </c>
      <c r="E102" s="182">
        <v>0</v>
      </c>
      <c r="F102" s="174"/>
      <c r="G102" s="175">
        <f t="shared" si="1"/>
        <v>0</v>
      </c>
      <c r="H102" s="172"/>
    </row>
    <row r="103" spans="1:8" hidden="1" x14ac:dyDescent="0.25">
      <c r="A103" s="168"/>
      <c r="B103" s="186">
        <v>2701230040</v>
      </c>
      <c r="C103" s="169" t="s">
        <v>1210</v>
      </c>
      <c r="D103" s="170" t="s">
        <v>301</v>
      </c>
      <c r="E103" s="182">
        <v>0</v>
      </c>
      <c r="F103" s="174"/>
      <c r="G103" s="175">
        <f t="shared" si="1"/>
        <v>0</v>
      </c>
      <c r="H103" s="172"/>
    </row>
    <row r="104" spans="1:8" hidden="1" x14ac:dyDescent="0.25">
      <c r="A104" s="168"/>
      <c r="B104" s="186">
        <v>2701230041</v>
      </c>
      <c r="C104" s="169" t="s">
        <v>2143</v>
      </c>
      <c r="D104" s="170" t="s">
        <v>301</v>
      </c>
      <c r="E104" s="182">
        <v>0</v>
      </c>
      <c r="F104" s="174"/>
      <c r="G104" s="175">
        <f t="shared" si="1"/>
        <v>0</v>
      </c>
      <c r="H104" s="172"/>
    </row>
    <row r="105" spans="1:8" hidden="1" x14ac:dyDescent="0.25">
      <c r="A105" s="168"/>
      <c r="B105" s="186">
        <v>2701230042</v>
      </c>
      <c r="C105" s="169" t="s">
        <v>2144</v>
      </c>
      <c r="D105" s="170" t="s">
        <v>301</v>
      </c>
      <c r="E105" s="182">
        <v>0</v>
      </c>
      <c r="F105" s="174"/>
      <c r="G105" s="175">
        <f t="shared" si="1"/>
        <v>0</v>
      </c>
      <c r="H105" s="172"/>
    </row>
    <row r="106" spans="1:8" hidden="1" x14ac:dyDescent="0.25">
      <c r="A106" s="177"/>
      <c r="B106" s="188">
        <v>2701230043</v>
      </c>
      <c r="C106" s="178" t="s">
        <v>2145</v>
      </c>
      <c r="D106" s="170" t="s">
        <v>301</v>
      </c>
      <c r="E106" s="182">
        <v>0</v>
      </c>
      <c r="F106" s="174"/>
      <c r="G106" s="175">
        <f t="shared" si="1"/>
        <v>0</v>
      </c>
      <c r="H106" s="172"/>
    </row>
    <row r="107" spans="1:8" hidden="1" x14ac:dyDescent="0.25">
      <c r="A107" s="168"/>
      <c r="B107" s="186">
        <v>2701230045</v>
      </c>
      <c r="C107" s="169" t="s">
        <v>2146</v>
      </c>
      <c r="D107" s="170" t="s">
        <v>301</v>
      </c>
      <c r="E107" s="182">
        <v>0</v>
      </c>
      <c r="F107" s="174"/>
      <c r="G107" s="175">
        <f t="shared" si="1"/>
        <v>0</v>
      </c>
      <c r="H107" s="172"/>
    </row>
    <row r="108" spans="1:8" hidden="1" x14ac:dyDescent="0.25">
      <c r="A108" s="168"/>
      <c r="B108" s="186">
        <v>2701230046</v>
      </c>
      <c r="C108" s="169" t="s">
        <v>5066</v>
      </c>
      <c r="D108" s="170" t="s">
        <v>301</v>
      </c>
      <c r="E108" s="182">
        <v>0</v>
      </c>
      <c r="F108" s="174"/>
      <c r="G108" s="175">
        <f t="shared" si="1"/>
        <v>0</v>
      </c>
      <c r="H108" s="172"/>
    </row>
    <row r="109" spans="1:8" hidden="1" x14ac:dyDescent="0.25">
      <c r="A109" s="168"/>
      <c r="B109" s="186">
        <v>2701230047</v>
      </c>
      <c r="C109" s="169" t="s">
        <v>5067</v>
      </c>
      <c r="D109" s="170" t="s">
        <v>301</v>
      </c>
      <c r="E109" s="182">
        <v>0</v>
      </c>
      <c r="F109" s="174"/>
      <c r="G109" s="175">
        <f t="shared" si="1"/>
        <v>0</v>
      </c>
      <c r="H109" s="172"/>
    </row>
    <row r="110" spans="1:8" hidden="1" x14ac:dyDescent="0.25">
      <c r="A110" s="168">
        <v>31344</v>
      </c>
      <c r="B110" s="186">
        <v>2901230001</v>
      </c>
      <c r="C110" s="169" t="s">
        <v>1243</v>
      </c>
      <c r="D110" s="170" t="s">
        <v>301</v>
      </c>
      <c r="E110" s="182">
        <v>0</v>
      </c>
      <c r="F110" s="171"/>
      <c r="G110" s="171">
        <f t="shared" si="1"/>
        <v>0</v>
      </c>
      <c r="H110" s="172"/>
    </row>
    <row r="111" spans="1:8" hidden="1" x14ac:dyDescent="0.25">
      <c r="A111" s="168">
        <v>1961</v>
      </c>
      <c r="B111" s="186">
        <v>2901230004</v>
      </c>
      <c r="C111" s="169" t="s">
        <v>2293</v>
      </c>
      <c r="D111" s="170" t="s">
        <v>301</v>
      </c>
      <c r="E111" s="182">
        <v>0</v>
      </c>
      <c r="F111" s="171"/>
      <c r="G111" s="171">
        <f t="shared" si="1"/>
        <v>0</v>
      </c>
      <c r="H111" s="172"/>
    </row>
    <row r="112" spans="1:8" hidden="1" x14ac:dyDescent="0.25">
      <c r="A112" s="168"/>
      <c r="B112" s="186">
        <v>2901230014</v>
      </c>
      <c r="C112" s="169" t="s">
        <v>2303</v>
      </c>
      <c r="D112" s="170" t="s">
        <v>301</v>
      </c>
      <c r="E112" s="182">
        <v>0</v>
      </c>
      <c r="F112" s="174"/>
      <c r="G112" s="175">
        <f t="shared" si="1"/>
        <v>0</v>
      </c>
      <c r="H112" s="172"/>
    </row>
    <row r="113" spans="1:8" hidden="1" x14ac:dyDescent="0.25">
      <c r="A113" s="168">
        <v>1846</v>
      </c>
      <c r="B113" s="186">
        <v>2701050016</v>
      </c>
      <c r="C113" s="169" t="s">
        <v>1114</v>
      </c>
      <c r="D113" s="170" t="s">
        <v>232</v>
      </c>
      <c r="E113" s="182">
        <v>0</v>
      </c>
      <c r="F113" s="171"/>
      <c r="G113" s="171">
        <f t="shared" si="1"/>
        <v>0</v>
      </c>
      <c r="H113" s="172"/>
    </row>
    <row r="114" spans="1:8" hidden="1" x14ac:dyDescent="0.25">
      <c r="A114" s="168"/>
      <c r="B114" s="186">
        <v>2701050018</v>
      </c>
      <c r="C114" s="169" t="s">
        <v>1116</v>
      </c>
      <c r="D114" s="170" t="s">
        <v>232</v>
      </c>
      <c r="E114" s="182">
        <v>393.5</v>
      </c>
      <c r="F114" s="174"/>
      <c r="G114" s="175">
        <f t="shared" si="1"/>
        <v>393.5</v>
      </c>
      <c r="H114" s="172"/>
    </row>
    <row r="115" spans="1:8" hidden="1" x14ac:dyDescent="0.25">
      <c r="A115" s="168">
        <v>31343</v>
      </c>
      <c r="B115" s="186">
        <v>2701050020</v>
      </c>
      <c r="C115" s="169" t="s">
        <v>3669</v>
      </c>
      <c r="D115" s="170" t="s">
        <v>232</v>
      </c>
      <c r="E115" s="182">
        <v>90.8</v>
      </c>
      <c r="F115" s="171"/>
      <c r="G115" s="171">
        <f t="shared" si="1"/>
        <v>90.8</v>
      </c>
      <c r="H115" s="172"/>
    </row>
    <row r="116" spans="1:8" hidden="1" x14ac:dyDescent="0.25">
      <c r="A116" s="168"/>
      <c r="B116" s="186">
        <v>2701130004</v>
      </c>
      <c r="C116" s="169" t="s">
        <v>1144</v>
      </c>
      <c r="D116" s="170" t="s">
        <v>233</v>
      </c>
      <c r="E116" s="182">
        <v>0</v>
      </c>
      <c r="F116" s="174"/>
      <c r="G116" s="175">
        <f t="shared" si="1"/>
        <v>0</v>
      </c>
      <c r="H116" s="172"/>
    </row>
    <row r="117" spans="1:8" hidden="1" x14ac:dyDescent="0.25">
      <c r="A117" s="168"/>
      <c r="B117" s="186">
        <v>2701130006</v>
      </c>
      <c r="C117" s="169" t="s">
        <v>1145</v>
      </c>
      <c r="D117" s="170" t="s">
        <v>233</v>
      </c>
      <c r="E117" s="182">
        <v>47.5</v>
      </c>
      <c r="F117" s="174"/>
      <c r="G117" s="175">
        <f t="shared" si="1"/>
        <v>47.5</v>
      </c>
      <c r="H117" s="172"/>
    </row>
    <row r="118" spans="1:8" hidden="1" x14ac:dyDescent="0.25">
      <c r="A118" s="168">
        <v>31191</v>
      </c>
      <c r="B118" s="186">
        <v>2701130007</v>
      </c>
      <c r="C118" s="169" t="s">
        <v>1146</v>
      </c>
      <c r="D118" s="170" t="s">
        <v>233</v>
      </c>
      <c r="E118" s="182">
        <v>456</v>
      </c>
      <c r="F118" s="171"/>
      <c r="G118" s="171">
        <f t="shared" si="1"/>
        <v>456</v>
      </c>
      <c r="H118" s="172"/>
    </row>
    <row r="119" spans="1:8" hidden="1" x14ac:dyDescent="0.25">
      <c r="A119" s="168">
        <v>31774</v>
      </c>
      <c r="B119" s="186">
        <v>2701130010</v>
      </c>
      <c r="C119" s="169" t="s">
        <v>1148</v>
      </c>
      <c r="D119" s="170" t="s">
        <v>233</v>
      </c>
      <c r="E119" s="182">
        <v>0</v>
      </c>
      <c r="F119" s="171"/>
      <c r="G119" s="171">
        <f t="shared" si="1"/>
        <v>0</v>
      </c>
      <c r="H119" s="172"/>
    </row>
    <row r="120" spans="1:8" hidden="1" x14ac:dyDescent="0.25">
      <c r="A120" s="168">
        <v>1829</v>
      </c>
      <c r="B120" s="186">
        <v>2901010004</v>
      </c>
      <c r="C120" s="169" t="s">
        <v>7182</v>
      </c>
      <c r="D120" s="170" t="s">
        <v>21505</v>
      </c>
      <c r="E120" s="182">
        <v>13197</v>
      </c>
      <c r="F120" s="171"/>
      <c r="G120" s="171">
        <f t="shared" si="1"/>
        <v>13197</v>
      </c>
      <c r="H120" s="172"/>
    </row>
    <row r="121" spans="1:8" hidden="1" x14ac:dyDescent="0.25">
      <c r="A121" s="168">
        <v>1839</v>
      </c>
      <c r="B121" s="186">
        <v>2901030004</v>
      </c>
      <c r="C121" s="169" t="s">
        <v>7184</v>
      </c>
      <c r="D121" s="170" t="s">
        <v>21505</v>
      </c>
      <c r="E121" s="182">
        <v>20000</v>
      </c>
      <c r="F121" s="174"/>
      <c r="G121" s="174">
        <f t="shared" si="1"/>
        <v>20000</v>
      </c>
      <c r="H121" s="172"/>
    </row>
    <row r="122" spans="1:8" hidden="1" x14ac:dyDescent="0.25">
      <c r="A122" s="177">
        <v>1831</v>
      </c>
      <c r="B122" s="188">
        <v>2701040001</v>
      </c>
      <c r="C122" s="178" t="s">
        <v>1081</v>
      </c>
      <c r="D122" s="170" t="s">
        <v>115</v>
      </c>
      <c r="E122" s="182">
        <v>2894.7999999999997</v>
      </c>
      <c r="F122" s="171"/>
      <c r="G122" s="171">
        <f t="shared" si="1"/>
        <v>2894.7999999999997</v>
      </c>
      <c r="H122" s="172"/>
    </row>
    <row r="123" spans="1:8" hidden="1" x14ac:dyDescent="0.25">
      <c r="A123" s="177"/>
      <c r="B123" s="188">
        <v>2701040002</v>
      </c>
      <c r="C123" s="178" t="s">
        <v>1082</v>
      </c>
      <c r="D123" s="170" t="s">
        <v>115</v>
      </c>
      <c r="E123" s="182">
        <v>4421.3999999999996</v>
      </c>
      <c r="F123" s="174"/>
      <c r="G123" s="175">
        <f t="shared" si="1"/>
        <v>4421.3999999999996</v>
      </c>
      <c r="H123" s="172"/>
    </row>
    <row r="124" spans="1:8" hidden="1" x14ac:dyDescent="0.25">
      <c r="A124" s="168">
        <v>1830</v>
      </c>
      <c r="B124" s="186">
        <v>2701040028</v>
      </c>
      <c r="C124" s="169" t="s">
        <v>7964</v>
      </c>
      <c r="D124" s="170" t="s">
        <v>115</v>
      </c>
      <c r="E124" s="182">
        <v>3262.61</v>
      </c>
      <c r="F124" s="171"/>
      <c r="G124" s="171">
        <f t="shared" si="1"/>
        <v>3262.61</v>
      </c>
      <c r="H124" s="172"/>
    </row>
    <row r="125" spans="1:8" hidden="1" x14ac:dyDescent="0.25">
      <c r="A125" s="168"/>
      <c r="B125" s="186">
        <v>2701040003</v>
      </c>
      <c r="C125" s="169" t="s">
        <v>1083</v>
      </c>
      <c r="D125" s="170" t="s">
        <v>115</v>
      </c>
      <c r="E125" s="182">
        <v>14579.2</v>
      </c>
      <c r="F125" s="174"/>
      <c r="G125" s="175">
        <f t="shared" si="1"/>
        <v>14579.2</v>
      </c>
      <c r="H125" s="172"/>
    </row>
    <row r="126" spans="1:8" hidden="1" x14ac:dyDescent="0.25">
      <c r="A126" s="177">
        <v>1844</v>
      </c>
      <c r="B126" s="188">
        <v>2701040009</v>
      </c>
      <c r="C126" s="169" t="s">
        <v>1084</v>
      </c>
      <c r="D126" s="170" t="s">
        <v>115</v>
      </c>
      <c r="E126" s="182">
        <v>2427.5</v>
      </c>
      <c r="F126" s="171"/>
      <c r="G126" s="171">
        <f t="shared" si="1"/>
        <v>2427.5</v>
      </c>
      <c r="H126" s="172"/>
    </row>
    <row r="127" spans="1:8" hidden="1" x14ac:dyDescent="0.25">
      <c r="A127" s="168">
        <v>32523</v>
      </c>
      <c r="B127" s="186">
        <v>2701040010</v>
      </c>
      <c r="C127" s="169" t="s">
        <v>1085</v>
      </c>
      <c r="D127" s="170" t="s">
        <v>115</v>
      </c>
      <c r="E127" s="182">
        <v>1511.06</v>
      </c>
      <c r="F127" s="171"/>
      <c r="G127" s="171">
        <f t="shared" si="1"/>
        <v>1511.06</v>
      </c>
      <c r="H127" s="172"/>
    </row>
    <row r="128" spans="1:8" hidden="1" x14ac:dyDescent="0.25">
      <c r="A128" s="168"/>
      <c r="B128" s="186">
        <v>2701040011</v>
      </c>
      <c r="C128" s="169" t="s">
        <v>1086</v>
      </c>
      <c r="D128" s="170" t="s">
        <v>115</v>
      </c>
      <c r="E128" s="182">
        <v>7360.07</v>
      </c>
      <c r="F128" s="174"/>
      <c r="G128" s="175">
        <f t="shared" si="1"/>
        <v>7360.07</v>
      </c>
      <c r="H128" s="172"/>
    </row>
    <row r="129" spans="1:8" hidden="1" x14ac:dyDescent="0.25">
      <c r="A129" s="168">
        <v>1853</v>
      </c>
      <c r="B129" s="186">
        <v>2701040012</v>
      </c>
      <c r="C129" s="169" t="s">
        <v>1087</v>
      </c>
      <c r="D129" s="170" t="s">
        <v>115</v>
      </c>
      <c r="E129" s="182">
        <v>1980.05</v>
      </c>
      <c r="F129" s="171"/>
      <c r="G129" s="171">
        <f t="shared" si="1"/>
        <v>1980.05</v>
      </c>
      <c r="H129" s="172"/>
    </row>
    <row r="130" spans="1:8" hidden="1" x14ac:dyDescent="0.25">
      <c r="A130" s="168"/>
      <c r="B130" s="186">
        <v>2701040014</v>
      </c>
      <c r="C130" s="169" t="s">
        <v>2096</v>
      </c>
      <c r="D130" s="170" t="s">
        <v>115</v>
      </c>
      <c r="E130" s="182">
        <v>0</v>
      </c>
      <c r="F130" s="174"/>
      <c r="G130" s="175">
        <f t="shared" si="1"/>
        <v>0</v>
      </c>
      <c r="H130" s="172"/>
    </row>
    <row r="131" spans="1:8" hidden="1" x14ac:dyDescent="0.25">
      <c r="A131" s="177">
        <v>31517</v>
      </c>
      <c r="B131" s="188">
        <v>2701040026</v>
      </c>
      <c r="C131" s="178" t="s">
        <v>1096</v>
      </c>
      <c r="D131" s="170" t="s">
        <v>14463</v>
      </c>
      <c r="E131" s="182">
        <v>0</v>
      </c>
      <c r="F131" s="171"/>
      <c r="G131" s="171">
        <f t="shared" si="1"/>
        <v>0</v>
      </c>
      <c r="H131" s="172"/>
    </row>
    <row r="132" spans="1:8" hidden="1" x14ac:dyDescent="0.25">
      <c r="A132" s="168">
        <v>39</v>
      </c>
      <c r="B132" s="186">
        <v>2701040015</v>
      </c>
      <c r="C132" s="169" t="s">
        <v>1088</v>
      </c>
      <c r="D132" s="170" t="s">
        <v>115</v>
      </c>
      <c r="E132" s="182">
        <v>1239</v>
      </c>
      <c r="F132" s="171"/>
      <c r="G132" s="171">
        <f t="shared" si="1"/>
        <v>1239</v>
      </c>
      <c r="H132" s="172"/>
    </row>
    <row r="133" spans="1:8" hidden="1" x14ac:dyDescent="0.25">
      <c r="A133" s="168">
        <v>526</v>
      </c>
      <c r="B133" s="186">
        <v>2701040016</v>
      </c>
      <c r="C133" s="169" t="s">
        <v>1089</v>
      </c>
      <c r="D133" s="170" t="s">
        <v>115</v>
      </c>
      <c r="E133" s="182">
        <v>1092.5</v>
      </c>
      <c r="F133" s="171"/>
      <c r="G133" s="171">
        <f t="shared" si="1"/>
        <v>1092.5</v>
      </c>
      <c r="H133" s="172"/>
    </row>
    <row r="134" spans="1:8" hidden="1" x14ac:dyDescent="0.25">
      <c r="A134" s="168">
        <v>45</v>
      </c>
      <c r="B134" s="186">
        <v>2701040017</v>
      </c>
      <c r="C134" s="169" t="s">
        <v>1090</v>
      </c>
      <c r="D134" s="170" t="s">
        <v>115</v>
      </c>
      <c r="E134" s="182">
        <v>545.85</v>
      </c>
      <c r="F134" s="171"/>
      <c r="G134" s="171">
        <f t="shared" si="1"/>
        <v>545.85</v>
      </c>
      <c r="H134" s="172"/>
    </row>
    <row r="135" spans="1:8" hidden="1" x14ac:dyDescent="0.25">
      <c r="A135" s="168">
        <v>31342</v>
      </c>
      <c r="B135" s="186">
        <v>2701040018</v>
      </c>
      <c r="C135" s="169" t="s">
        <v>1091</v>
      </c>
      <c r="D135" s="170" t="s">
        <v>115</v>
      </c>
      <c r="E135" s="182">
        <v>0</v>
      </c>
      <c r="F135" s="171"/>
      <c r="G135" s="171">
        <f t="shared" si="1"/>
        <v>0</v>
      </c>
      <c r="H135" s="172"/>
    </row>
    <row r="136" spans="1:8" hidden="1" x14ac:dyDescent="0.25">
      <c r="A136" s="168">
        <v>31353</v>
      </c>
      <c r="B136" s="186">
        <v>2701040019</v>
      </c>
      <c r="C136" s="169" t="s">
        <v>3668</v>
      </c>
      <c r="D136" s="170" t="s">
        <v>115</v>
      </c>
      <c r="E136" s="182">
        <v>200.7</v>
      </c>
      <c r="F136" s="171"/>
      <c r="G136" s="171">
        <f t="shared" ref="G136:G199" si="2">E136+F136</f>
        <v>200.7</v>
      </c>
      <c r="H136" s="172"/>
    </row>
    <row r="137" spans="1:8" hidden="1" x14ac:dyDescent="0.25">
      <c r="A137" s="168"/>
      <c r="B137" s="186">
        <v>2701040020</v>
      </c>
      <c r="C137" s="169" t="s">
        <v>1092</v>
      </c>
      <c r="D137" s="170" t="s">
        <v>115</v>
      </c>
      <c r="E137" s="182">
        <v>493.4</v>
      </c>
      <c r="F137" s="174"/>
      <c r="G137" s="175">
        <f t="shared" si="2"/>
        <v>493.4</v>
      </c>
      <c r="H137" s="172"/>
    </row>
    <row r="138" spans="1:8" hidden="1" x14ac:dyDescent="0.25">
      <c r="A138" s="168">
        <v>62</v>
      </c>
      <c r="B138" s="186">
        <v>2701040023</v>
      </c>
      <c r="C138" s="169" t="s">
        <v>1093</v>
      </c>
      <c r="D138" s="170" t="s">
        <v>115</v>
      </c>
      <c r="E138" s="182">
        <v>1193.4000000000001</v>
      </c>
      <c r="F138" s="171"/>
      <c r="G138" s="171">
        <f t="shared" si="2"/>
        <v>1193.4000000000001</v>
      </c>
      <c r="H138" s="172"/>
    </row>
    <row r="139" spans="1:8" hidden="1" x14ac:dyDescent="0.25">
      <c r="A139" s="168">
        <v>30313</v>
      </c>
      <c r="B139" s="186">
        <v>2701040024</v>
      </c>
      <c r="C139" s="169" t="s">
        <v>1094</v>
      </c>
      <c r="D139" s="170" t="s">
        <v>115</v>
      </c>
      <c r="E139" s="182">
        <v>0</v>
      </c>
      <c r="F139" s="171"/>
      <c r="G139" s="171">
        <f t="shared" si="2"/>
        <v>0</v>
      </c>
      <c r="H139" s="172"/>
    </row>
    <row r="140" spans="1:8" hidden="1" x14ac:dyDescent="0.25">
      <c r="A140" s="177">
        <v>30216</v>
      </c>
      <c r="B140" s="247">
        <v>2701040025</v>
      </c>
      <c r="C140" s="248" t="s">
        <v>1095</v>
      </c>
      <c r="D140" s="221" t="s">
        <v>115</v>
      </c>
      <c r="E140" s="182">
        <v>0</v>
      </c>
      <c r="F140" s="171"/>
      <c r="G140" s="171">
        <f t="shared" si="2"/>
        <v>0</v>
      </c>
      <c r="H140" s="172"/>
    </row>
    <row r="141" spans="1:8" hidden="1" x14ac:dyDescent="0.25">
      <c r="A141" s="168">
        <v>30547</v>
      </c>
      <c r="B141" s="186">
        <v>2701040027</v>
      </c>
      <c r="C141" s="169" t="s">
        <v>1097</v>
      </c>
      <c r="D141" s="170" t="s">
        <v>115</v>
      </c>
      <c r="E141" s="182">
        <v>1749.55</v>
      </c>
      <c r="F141" s="171"/>
      <c r="G141" s="171">
        <f t="shared" si="2"/>
        <v>1749.55</v>
      </c>
      <c r="H141" s="172"/>
    </row>
    <row r="142" spans="1:8" hidden="1" x14ac:dyDescent="0.25">
      <c r="A142" s="168"/>
      <c r="B142" s="186">
        <v>2701040004</v>
      </c>
      <c r="C142" s="169" t="s">
        <v>2092</v>
      </c>
      <c r="D142" s="170" t="s">
        <v>115</v>
      </c>
      <c r="E142" s="182">
        <v>0</v>
      </c>
      <c r="F142" s="171"/>
      <c r="G142" s="175">
        <f t="shared" si="2"/>
        <v>0</v>
      </c>
      <c r="H142" s="172"/>
    </row>
    <row r="143" spans="1:8" hidden="1" x14ac:dyDescent="0.25">
      <c r="A143" s="168"/>
      <c r="B143" s="186">
        <v>2901040001</v>
      </c>
      <c r="C143" s="169" t="s">
        <v>2244</v>
      </c>
      <c r="D143" s="170" t="s">
        <v>115</v>
      </c>
      <c r="E143" s="183">
        <v>0</v>
      </c>
      <c r="F143" s="174"/>
      <c r="G143" s="175">
        <f t="shared" si="2"/>
        <v>0</v>
      </c>
      <c r="H143" s="172"/>
    </row>
    <row r="144" spans="1:8" hidden="1" x14ac:dyDescent="0.25">
      <c r="A144" s="168"/>
      <c r="B144" s="186">
        <v>2901040004</v>
      </c>
      <c r="C144" s="169" t="s">
        <v>1225</v>
      </c>
      <c r="D144" s="170" t="s">
        <v>115</v>
      </c>
      <c r="E144" s="183">
        <v>0</v>
      </c>
      <c r="F144" s="174"/>
      <c r="G144" s="175">
        <f t="shared" si="2"/>
        <v>0</v>
      </c>
      <c r="H144" s="172"/>
    </row>
    <row r="145" spans="1:8" hidden="1" x14ac:dyDescent="0.25">
      <c r="A145" s="168">
        <v>30920</v>
      </c>
      <c r="B145" s="186">
        <v>2701040006</v>
      </c>
      <c r="C145" s="169" t="s">
        <v>2094</v>
      </c>
      <c r="D145" s="170" t="s">
        <v>115</v>
      </c>
      <c r="E145" s="182">
        <v>0</v>
      </c>
      <c r="F145" s="171"/>
      <c r="G145" s="171">
        <f t="shared" si="2"/>
        <v>0</v>
      </c>
      <c r="H145" s="172"/>
    </row>
    <row r="146" spans="1:8" hidden="1" x14ac:dyDescent="0.25">
      <c r="A146" s="168">
        <v>30395</v>
      </c>
      <c r="B146" s="186">
        <v>2701040007</v>
      </c>
      <c r="C146" s="169" t="s">
        <v>2095</v>
      </c>
      <c r="D146" s="170" t="s">
        <v>115</v>
      </c>
      <c r="E146" s="182">
        <v>0</v>
      </c>
      <c r="F146" s="171"/>
      <c r="G146" s="171">
        <f t="shared" si="2"/>
        <v>0</v>
      </c>
      <c r="H146" s="172"/>
    </row>
    <row r="147" spans="1:8" hidden="1" x14ac:dyDescent="0.25">
      <c r="A147" s="168">
        <v>30396</v>
      </c>
      <c r="B147" s="186">
        <v>2701040008</v>
      </c>
      <c r="C147" s="169" t="s">
        <v>14375</v>
      </c>
      <c r="D147" s="170" t="s">
        <v>115</v>
      </c>
      <c r="E147" s="182">
        <v>2533.34</v>
      </c>
      <c r="F147" s="171"/>
      <c r="G147" s="171">
        <f t="shared" si="2"/>
        <v>2533.34</v>
      </c>
      <c r="H147" s="172"/>
    </row>
    <row r="148" spans="1:8" hidden="1" x14ac:dyDescent="0.25">
      <c r="A148" s="177">
        <v>30549</v>
      </c>
      <c r="B148" s="188">
        <v>2701040013</v>
      </c>
      <c r="C148" s="178" t="s">
        <v>14376</v>
      </c>
      <c r="D148" s="170" t="s">
        <v>115</v>
      </c>
      <c r="E148" s="182">
        <v>84.5</v>
      </c>
      <c r="F148" s="171"/>
      <c r="G148" s="171">
        <f t="shared" si="2"/>
        <v>84.5</v>
      </c>
      <c r="H148" s="172"/>
    </row>
    <row r="149" spans="1:8" hidden="1" x14ac:dyDescent="0.25">
      <c r="A149" s="168">
        <v>31674</v>
      </c>
      <c r="B149" s="186">
        <v>681432</v>
      </c>
      <c r="C149" s="169" t="s">
        <v>891</v>
      </c>
      <c r="D149" s="170" t="s">
        <v>235</v>
      </c>
      <c r="E149" s="182">
        <v>3000</v>
      </c>
      <c r="F149" s="171"/>
      <c r="G149" s="171">
        <f t="shared" si="2"/>
        <v>3000</v>
      </c>
      <c r="H149" s="172"/>
    </row>
    <row r="150" spans="1:8" hidden="1" x14ac:dyDescent="0.25">
      <c r="A150" s="168">
        <v>2701040027</v>
      </c>
      <c r="B150" s="186">
        <v>684131</v>
      </c>
      <c r="C150" s="169" t="s">
        <v>890</v>
      </c>
      <c r="D150" s="170" t="s">
        <v>235</v>
      </c>
      <c r="E150" s="183">
        <v>0</v>
      </c>
      <c r="F150" s="174"/>
      <c r="G150" s="174">
        <f t="shared" si="2"/>
        <v>0</v>
      </c>
      <c r="H150" s="172"/>
    </row>
    <row r="151" spans="1:8" hidden="1" x14ac:dyDescent="0.25">
      <c r="A151" s="168">
        <v>30244</v>
      </c>
      <c r="B151" s="186">
        <v>2701260001</v>
      </c>
      <c r="C151" s="169" t="s">
        <v>1214</v>
      </c>
      <c r="D151" s="170" t="s">
        <v>235</v>
      </c>
      <c r="E151" s="182">
        <v>2700</v>
      </c>
      <c r="F151" s="171"/>
      <c r="G151" s="171">
        <f t="shared" si="2"/>
        <v>2700</v>
      </c>
      <c r="H151" s="172"/>
    </row>
    <row r="152" spans="1:8" hidden="1" x14ac:dyDescent="0.25">
      <c r="A152" s="168">
        <v>32826</v>
      </c>
      <c r="B152" s="186">
        <v>2701260003</v>
      </c>
      <c r="C152" s="169" t="s">
        <v>1215</v>
      </c>
      <c r="D152" s="170" t="s">
        <v>235</v>
      </c>
      <c r="E152" s="182">
        <v>715</v>
      </c>
      <c r="F152" s="292"/>
      <c r="G152" s="293">
        <f t="shared" si="2"/>
        <v>715</v>
      </c>
      <c r="H152" s="172"/>
    </row>
    <row r="153" spans="1:8" hidden="1" x14ac:dyDescent="0.25">
      <c r="A153" s="168">
        <v>30550</v>
      </c>
      <c r="B153" s="186">
        <v>2701260004</v>
      </c>
      <c r="C153" s="169" t="s">
        <v>1216</v>
      </c>
      <c r="D153" s="170" t="s">
        <v>235</v>
      </c>
      <c r="E153" s="182">
        <v>3520</v>
      </c>
      <c r="F153" s="171"/>
      <c r="G153" s="171">
        <f t="shared" si="2"/>
        <v>3520</v>
      </c>
      <c r="H153" s="172"/>
    </row>
    <row r="154" spans="1:8" hidden="1" x14ac:dyDescent="0.25">
      <c r="A154" s="168">
        <v>30241</v>
      </c>
      <c r="B154" s="186">
        <v>2901260001</v>
      </c>
      <c r="C154" s="169" t="s">
        <v>1247</v>
      </c>
      <c r="D154" s="170" t="s">
        <v>235</v>
      </c>
      <c r="E154" s="182">
        <v>7185</v>
      </c>
      <c r="F154" s="171"/>
      <c r="G154" s="171">
        <f t="shared" si="2"/>
        <v>7185</v>
      </c>
      <c r="H154" s="172"/>
    </row>
    <row r="155" spans="1:8" hidden="1" x14ac:dyDescent="0.25">
      <c r="A155" s="168">
        <v>830</v>
      </c>
      <c r="B155" s="186">
        <v>2701260007</v>
      </c>
      <c r="C155" s="169" t="s">
        <v>21506</v>
      </c>
      <c r="D155" s="170" t="s">
        <v>235</v>
      </c>
      <c r="E155" s="182">
        <v>852</v>
      </c>
      <c r="F155" s="171"/>
      <c r="G155" s="171">
        <f t="shared" si="2"/>
        <v>852</v>
      </c>
      <c r="H155" s="172"/>
    </row>
    <row r="156" spans="1:8" hidden="1" x14ac:dyDescent="0.25">
      <c r="A156" s="168">
        <v>753</v>
      </c>
      <c r="B156" s="186">
        <v>2701260002</v>
      </c>
      <c r="C156" s="169" t="s">
        <v>12598</v>
      </c>
      <c r="D156" s="170" t="s">
        <v>235</v>
      </c>
      <c r="E156" s="182">
        <v>80</v>
      </c>
      <c r="F156" s="171"/>
      <c r="G156" s="171">
        <f t="shared" si="2"/>
        <v>80</v>
      </c>
      <c r="H156" s="172"/>
    </row>
    <row r="157" spans="1:8" hidden="1" x14ac:dyDescent="0.25">
      <c r="A157" s="168"/>
      <c r="B157" s="186">
        <v>2701140001</v>
      </c>
      <c r="C157" s="208" t="s">
        <v>1149</v>
      </c>
      <c r="D157" s="170" t="s">
        <v>113</v>
      </c>
      <c r="E157" s="214">
        <v>44352</v>
      </c>
      <c r="F157" s="174"/>
      <c r="G157" s="175">
        <f t="shared" si="2"/>
        <v>44352</v>
      </c>
      <c r="H157" s="172"/>
    </row>
    <row r="158" spans="1:8" hidden="1" x14ac:dyDescent="0.25">
      <c r="A158" s="168">
        <v>32274</v>
      </c>
      <c r="B158" s="186">
        <v>2701140002</v>
      </c>
      <c r="C158" s="169" t="s">
        <v>3670</v>
      </c>
      <c r="D158" s="170" t="s">
        <v>113</v>
      </c>
      <c r="E158" s="182">
        <v>0</v>
      </c>
      <c r="F158" s="171"/>
      <c r="G158" s="171">
        <f t="shared" si="2"/>
        <v>0</v>
      </c>
      <c r="H158" s="172"/>
    </row>
    <row r="159" spans="1:8" hidden="1" x14ac:dyDescent="0.25">
      <c r="A159" s="168">
        <v>32792</v>
      </c>
      <c r="B159" s="186">
        <v>2701140003</v>
      </c>
      <c r="C159" s="169" t="s">
        <v>21507</v>
      </c>
      <c r="D159" s="170" t="s">
        <v>113</v>
      </c>
      <c r="E159" s="182">
        <v>138864</v>
      </c>
      <c r="F159" s="171"/>
      <c r="G159" s="171">
        <f t="shared" si="2"/>
        <v>138864</v>
      </c>
      <c r="H159" s="172"/>
    </row>
    <row r="160" spans="1:8" hidden="1" x14ac:dyDescent="0.25">
      <c r="A160" s="168">
        <v>31512</v>
      </c>
      <c r="B160" s="186">
        <v>2701140004</v>
      </c>
      <c r="C160" s="169" t="s">
        <v>1150</v>
      </c>
      <c r="D160" s="170" t="s">
        <v>113</v>
      </c>
      <c r="E160" s="182">
        <v>24896</v>
      </c>
      <c r="F160" s="171"/>
      <c r="G160" s="171">
        <f t="shared" si="2"/>
        <v>24896</v>
      </c>
      <c r="H160" s="172"/>
    </row>
    <row r="161" spans="1:8" hidden="1" x14ac:dyDescent="0.25">
      <c r="A161" s="168"/>
      <c r="B161" s="168">
        <v>2701140005</v>
      </c>
      <c r="C161" s="169" t="s">
        <v>2105</v>
      </c>
      <c r="D161" s="170" t="s">
        <v>113</v>
      </c>
      <c r="E161" s="182">
        <v>13200</v>
      </c>
      <c r="F161" s="174"/>
      <c r="G161" s="175">
        <f t="shared" si="2"/>
        <v>13200</v>
      </c>
      <c r="H161" s="172"/>
    </row>
    <row r="162" spans="1:8" hidden="1" x14ac:dyDescent="0.25">
      <c r="A162" s="168"/>
      <c r="B162" s="186">
        <v>2701140006</v>
      </c>
      <c r="C162" s="169" t="s">
        <v>1151</v>
      </c>
      <c r="D162" s="170" t="s">
        <v>113</v>
      </c>
      <c r="E162" s="182">
        <v>352434</v>
      </c>
      <c r="F162" s="174"/>
      <c r="G162" s="175">
        <f t="shared" si="2"/>
        <v>352434</v>
      </c>
      <c r="H162" s="172"/>
    </row>
    <row r="163" spans="1:8" hidden="1" x14ac:dyDescent="0.25">
      <c r="A163" s="168"/>
      <c r="B163" s="186">
        <v>2701140007</v>
      </c>
      <c r="C163" s="169" t="s">
        <v>2106</v>
      </c>
      <c r="D163" s="170" t="s">
        <v>113</v>
      </c>
      <c r="E163" s="182">
        <v>0</v>
      </c>
      <c r="F163" s="174"/>
      <c r="G163" s="175">
        <f t="shared" si="2"/>
        <v>0</v>
      </c>
      <c r="H163" s="172"/>
    </row>
    <row r="164" spans="1:8" hidden="1" x14ac:dyDescent="0.25">
      <c r="A164" s="168"/>
      <c r="B164" s="186">
        <v>2701140009</v>
      </c>
      <c r="C164" s="169" t="s">
        <v>1152</v>
      </c>
      <c r="D164" s="170" t="s">
        <v>113</v>
      </c>
      <c r="E164" s="183">
        <v>0</v>
      </c>
      <c r="F164" s="174"/>
      <c r="G164" s="175">
        <f t="shared" si="2"/>
        <v>0</v>
      </c>
      <c r="H164" s="172"/>
    </row>
    <row r="165" spans="1:8" hidden="1" x14ac:dyDescent="0.25">
      <c r="A165" s="168">
        <v>61</v>
      </c>
      <c r="B165" s="186">
        <v>2701140010</v>
      </c>
      <c r="C165" s="169" t="s">
        <v>1153</v>
      </c>
      <c r="D165" s="170" t="s">
        <v>113</v>
      </c>
      <c r="E165" s="182">
        <v>0</v>
      </c>
      <c r="F165" s="171"/>
      <c r="G165" s="171">
        <f t="shared" si="2"/>
        <v>0</v>
      </c>
      <c r="H165" s="172"/>
    </row>
    <row r="166" spans="1:8" hidden="1" x14ac:dyDescent="0.25">
      <c r="A166" s="168">
        <v>31424</v>
      </c>
      <c r="B166" s="186">
        <v>2701140011</v>
      </c>
      <c r="C166" s="169" t="s">
        <v>1154</v>
      </c>
      <c r="D166" s="170" t="s">
        <v>113</v>
      </c>
      <c r="E166" s="182">
        <v>0</v>
      </c>
      <c r="F166" s="171"/>
      <c r="G166" s="171">
        <f t="shared" si="2"/>
        <v>0</v>
      </c>
      <c r="H166" s="172"/>
    </row>
    <row r="167" spans="1:8" hidden="1" x14ac:dyDescent="0.25">
      <c r="A167" s="168"/>
      <c r="B167" s="186">
        <v>2701140012</v>
      </c>
      <c r="C167" s="169" t="s">
        <v>1155</v>
      </c>
      <c r="D167" s="170" t="s">
        <v>113</v>
      </c>
      <c r="E167" s="183">
        <v>0</v>
      </c>
      <c r="F167" s="174"/>
      <c r="G167" s="175">
        <f t="shared" si="2"/>
        <v>0</v>
      </c>
      <c r="H167" s="172"/>
    </row>
    <row r="168" spans="1:8" hidden="1" x14ac:dyDescent="0.25">
      <c r="A168" s="168"/>
      <c r="B168" s="186">
        <v>2701140013</v>
      </c>
      <c r="C168" s="169" t="s">
        <v>1156</v>
      </c>
      <c r="D168" s="170" t="s">
        <v>113</v>
      </c>
      <c r="E168" s="183">
        <v>0</v>
      </c>
      <c r="F168" s="174"/>
      <c r="G168" s="175">
        <f t="shared" si="2"/>
        <v>0</v>
      </c>
      <c r="H168" s="172"/>
    </row>
    <row r="169" spans="1:8" hidden="1" x14ac:dyDescent="0.25">
      <c r="A169" s="168"/>
      <c r="B169" s="186">
        <v>2701140015</v>
      </c>
      <c r="C169" s="169" t="s">
        <v>1157</v>
      </c>
      <c r="D169" s="170" t="s">
        <v>113</v>
      </c>
      <c r="E169" s="183">
        <v>70409</v>
      </c>
      <c r="F169" s="174"/>
      <c r="G169" s="175">
        <f t="shared" si="2"/>
        <v>70409</v>
      </c>
      <c r="H169" s="172"/>
    </row>
    <row r="170" spans="1:8" hidden="1" x14ac:dyDescent="0.25">
      <c r="A170" s="168"/>
      <c r="B170" s="186">
        <v>2701140016</v>
      </c>
      <c r="C170" s="169" t="s">
        <v>1158</v>
      </c>
      <c r="D170" s="170" t="s">
        <v>113</v>
      </c>
      <c r="E170" s="183">
        <v>62240</v>
      </c>
      <c r="F170" s="174"/>
      <c r="G170" s="175">
        <f t="shared" si="2"/>
        <v>62240</v>
      </c>
      <c r="H170" s="172"/>
    </row>
    <row r="171" spans="1:8" hidden="1" x14ac:dyDescent="0.25">
      <c r="A171" s="168"/>
      <c r="B171" s="186">
        <v>2701140017</v>
      </c>
      <c r="C171" s="169" t="s">
        <v>1159</v>
      </c>
      <c r="D171" s="170" t="s">
        <v>113</v>
      </c>
      <c r="E171" s="183">
        <v>2334</v>
      </c>
      <c r="F171" s="174"/>
      <c r="G171" s="175">
        <f t="shared" si="2"/>
        <v>2334</v>
      </c>
      <c r="H171" s="172"/>
    </row>
    <row r="172" spans="1:8" hidden="1" x14ac:dyDescent="0.25">
      <c r="A172" s="168"/>
      <c r="B172" s="186">
        <v>2701140018</v>
      </c>
      <c r="C172" s="169" t="s">
        <v>1160</v>
      </c>
      <c r="D172" s="170" t="s">
        <v>113</v>
      </c>
      <c r="E172" s="183">
        <v>1870701</v>
      </c>
      <c r="F172" s="174"/>
      <c r="G172" s="175">
        <f t="shared" si="2"/>
        <v>1870701</v>
      </c>
      <c r="H172" s="172"/>
    </row>
    <row r="173" spans="1:8" hidden="1" x14ac:dyDescent="0.25">
      <c r="A173" s="168"/>
      <c r="B173" s="186">
        <v>2701140019</v>
      </c>
      <c r="C173" s="169" t="s">
        <v>1161</v>
      </c>
      <c r="D173" s="170" t="s">
        <v>113</v>
      </c>
      <c r="E173" s="183">
        <v>89470</v>
      </c>
      <c r="F173" s="174"/>
      <c r="G173" s="175">
        <f t="shared" si="2"/>
        <v>89470</v>
      </c>
      <c r="H173" s="172"/>
    </row>
    <row r="174" spans="1:8" hidden="1" x14ac:dyDescent="0.25">
      <c r="A174" s="168"/>
      <c r="B174" s="186">
        <v>2701140020</v>
      </c>
      <c r="C174" s="169" t="s">
        <v>1162</v>
      </c>
      <c r="D174" s="170" t="s">
        <v>113</v>
      </c>
      <c r="E174" s="183">
        <v>111254</v>
      </c>
      <c r="F174" s="174"/>
      <c r="G174" s="175">
        <f t="shared" si="2"/>
        <v>111254</v>
      </c>
      <c r="H174" s="172"/>
    </row>
    <row r="175" spans="1:8" hidden="1" x14ac:dyDescent="0.25">
      <c r="A175" s="168"/>
      <c r="B175" s="186">
        <v>2701140021</v>
      </c>
      <c r="C175" s="169" t="s">
        <v>1163</v>
      </c>
      <c r="D175" s="170" t="s">
        <v>113</v>
      </c>
      <c r="E175" s="183">
        <v>73521</v>
      </c>
      <c r="F175" s="174"/>
      <c r="G175" s="175">
        <f t="shared" si="2"/>
        <v>73521</v>
      </c>
      <c r="H175" s="172"/>
    </row>
    <row r="176" spans="1:8" hidden="1" x14ac:dyDescent="0.25">
      <c r="A176" s="168"/>
      <c r="B176" s="186">
        <v>2701140022</v>
      </c>
      <c r="C176" s="169" t="s">
        <v>2107</v>
      </c>
      <c r="D176" s="170" t="s">
        <v>113</v>
      </c>
      <c r="E176" s="183">
        <v>0</v>
      </c>
      <c r="F176" s="174"/>
      <c r="G176" s="175">
        <f t="shared" si="2"/>
        <v>0</v>
      </c>
      <c r="H176" s="172"/>
    </row>
    <row r="177" spans="1:8" hidden="1" x14ac:dyDescent="0.25">
      <c r="A177" s="168"/>
      <c r="B177" s="186">
        <v>2701140023</v>
      </c>
      <c r="C177" s="169" t="s">
        <v>1164</v>
      </c>
      <c r="D177" s="170" t="s">
        <v>113</v>
      </c>
      <c r="E177" s="183">
        <v>36566</v>
      </c>
      <c r="F177" s="174"/>
      <c r="G177" s="175">
        <f t="shared" si="2"/>
        <v>36566</v>
      </c>
      <c r="H177" s="172"/>
    </row>
    <row r="178" spans="1:8" hidden="1" x14ac:dyDescent="0.25">
      <c r="A178" s="168"/>
      <c r="B178" s="186">
        <v>2701140024</v>
      </c>
      <c r="C178" s="169" t="s">
        <v>21508</v>
      </c>
      <c r="D178" s="170" t="s">
        <v>113</v>
      </c>
      <c r="E178" s="183">
        <v>178940</v>
      </c>
      <c r="F178" s="174"/>
      <c r="G178" s="175">
        <f t="shared" si="2"/>
        <v>178940</v>
      </c>
      <c r="H178" s="172"/>
    </row>
    <row r="179" spans="1:8" hidden="1" x14ac:dyDescent="0.25">
      <c r="A179" s="168"/>
      <c r="B179" s="186">
        <v>2701140025</v>
      </c>
      <c r="C179" s="169" t="s">
        <v>1165</v>
      </c>
      <c r="D179" s="170" t="s">
        <v>113</v>
      </c>
      <c r="E179" s="183">
        <v>192555</v>
      </c>
      <c r="F179" s="174"/>
      <c r="G179" s="175">
        <f t="shared" si="2"/>
        <v>192555</v>
      </c>
      <c r="H179" s="172"/>
    </row>
    <row r="180" spans="1:8" hidden="1" x14ac:dyDescent="0.25">
      <c r="A180" s="168"/>
      <c r="B180" s="186">
        <v>2701140026</v>
      </c>
      <c r="C180" s="169" t="s">
        <v>1166</v>
      </c>
      <c r="D180" s="170" t="s">
        <v>113</v>
      </c>
      <c r="E180" s="183">
        <v>9336</v>
      </c>
      <c r="F180" s="174"/>
      <c r="G180" s="175">
        <f t="shared" si="2"/>
        <v>9336</v>
      </c>
      <c r="H180" s="172"/>
    </row>
    <row r="181" spans="1:8" hidden="1" x14ac:dyDescent="0.25">
      <c r="A181" s="168"/>
      <c r="B181" s="186">
        <v>2701140027</v>
      </c>
      <c r="C181" s="169" t="s">
        <v>1167</v>
      </c>
      <c r="D181" s="170" t="s">
        <v>113</v>
      </c>
      <c r="E181" s="183">
        <v>7391</v>
      </c>
      <c r="F181" s="174"/>
      <c r="G181" s="175">
        <f t="shared" si="2"/>
        <v>7391</v>
      </c>
      <c r="H181" s="172"/>
    </row>
    <row r="182" spans="1:8" hidden="1" x14ac:dyDescent="0.25">
      <c r="A182" s="168"/>
      <c r="B182" s="186">
        <v>2701140028</v>
      </c>
      <c r="C182" s="169" t="s">
        <v>1168</v>
      </c>
      <c r="D182" s="170" t="s">
        <v>113</v>
      </c>
      <c r="E182" s="183">
        <v>30342</v>
      </c>
      <c r="F182" s="174"/>
      <c r="G182" s="175">
        <f t="shared" si="2"/>
        <v>30342</v>
      </c>
      <c r="H182" s="172"/>
    </row>
    <row r="183" spans="1:8" hidden="1" x14ac:dyDescent="0.25">
      <c r="A183" s="168"/>
      <c r="B183" s="186">
        <v>2701140030</v>
      </c>
      <c r="C183" s="169" t="s">
        <v>2108</v>
      </c>
      <c r="D183" s="170" t="s">
        <v>113</v>
      </c>
      <c r="E183" s="183">
        <v>79356</v>
      </c>
      <c r="F183" s="174"/>
      <c r="G183" s="175">
        <f t="shared" si="2"/>
        <v>79356</v>
      </c>
      <c r="H183" s="172"/>
    </row>
    <row r="184" spans="1:8" hidden="1" x14ac:dyDescent="0.25">
      <c r="A184" s="168"/>
      <c r="B184" s="186">
        <v>2701140031</v>
      </c>
      <c r="C184" s="169" t="s">
        <v>14383</v>
      </c>
      <c r="D184" s="170" t="s">
        <v>113</v>
      </c>
      <c r="E184" s="183">
        <v>19839</v>
      </c>
      <c r="F184" s="174"/>
      <c r="G184" s="175">
        <f t="shared" si="2"/>
        <v>19839</v>
      </c>
      <c r="H184" s="172"/>
    </row>
    <row r="185" spans="1:8" hidden="1" x14ac:dyDescent="0.25">
      <c r="A185" s="168"/>
      <c r="B185" s="186">
        <v>2701140032</v>
      </c>
      <c r="C185" s="169" t="s">
        <v>1170</v>
      </c>
      <c r="D185" s="170" t="s">
        <v>113</v>
      </c>
      <c r="E185" s="183">
        <v>92400</v>
      </c>
      <c r="F185" s="174"/>
      <c r="G185" s="175">
        <f t="shared" si="2"/>
        <v>92400</v>
      </c>
      <c r="H185" s="172"/>
    </row>
    <row r="186" spans="1:8" hidden="1" x14ac:dyDescent="0.25">
      <c r="A186" s="168">
        <v>31781</v>
      </c>
      <c r="B186" s="186">
        <v>2701140033</v>
      </c>
      <c r="C186" s="169" t="s">
        <v>1171</v>
      </c>
      <c r="D186" s="170" t="s">
        <v>113</v>
      </c>
      <c r="E186" s="183">
        <v>114576</v>
      </c>
      <c r="F186" s="171"/>
      <c r="G186" s="171">
        <f t="shared" si="2"/>
        <v>114576</v>
      </c>
      <c r="H186" s="172"/>
    </row>
    <row r="187" spans="1:8" hidden="1" x14ac:dyDescent="0.25">
      <c r="A187" s="168">
        <v>31779</v>
      </c>
      <c r="B187" s="186">
        <v>2701140034</v>
      </c>
      <c r="C187" s="169" t="s">
        <v>1172</v>
      </c>
      <c r="D187" s="170" t="s">
        <v>113</v>
      </c>
      <c r="E187" s="183">
        <v>82368</v>
      </c>
      <c r="F187" s="171"/>
      <c r="G187" s="171">
        <f t="shared" si="2"/>
        <v>82368</v>
      </c>
      <c r="H187" s="172"/>
    </row>
    <row r="188" spans="1:8" hidden="1" x14ac:dyDescent="0.25">
      <c r="A188" s="168">
        <v>31374</v>
      </c>
      <c r="B188" s="186">
        <v>2701140035</v>
      </c>
      <c r="C188" s="169" t="s">
        <v>1173</v>
      </c>
      <c r="D188" s="170" t="s">
        <v>113</v>
      </c>
      <c r="E188" s="183">
        <v>0</v>
      </c>
      <c r="F188" s="171"/>
      <c r="G188" s="171">
        <f t="shared" si="2"/>
        <v>0</v>
      </c>
      <c r="H188" s="172"/>
    </row>
    <row r="189" spans="1:8" hidden="1" x14ac:dyDescent="0.25">
      <c r="A189" s="168">
        <v>32612</v>
      </c>
      <c r="B189" s="186">
        <v>2701140036</v>
      </c>
      <c r="C189" s="169" t="s">
        <v>1174</v>
      </c>
      <c r="D189" s="170" t="s">
        <v>113</v>
      </c>
      <c r="E189" s="183">
        <v>39600</v>
      </c>
      <c r="F189" s="171"/>
      <c r="G189" s="171">
        <f t="shared" si="2"/>
        <v>39600</v>
      </c>
      <c r="H189" s="172"/>
    </row>
    <row r="190" spans="1:8" hidden="1" x14ac:dyDescent="0.25">
      <c r="A190" s="168">
        <v>31792</v>
      </c>
      <c r="B190" s="186">
        <v>2701140037</v>
      </c>
      <c r="C190" s="169" t="s">
        <v>1175</v>
      </c>
      <c r="D190" s="170" t="s">
        <v>113</v>
      </c>
      <c r="E190" s="183">
        <v>21120</v>
      </c>
      <c r="F190" s="171"/>
      <c r="G190" s="171">
        <f t="shared" si="2"/>
        <v>21120</v>
      </c>
      <c r="H190" s="172"/>
    </row>
    <row r="191" spans="1:8" hidden="1" x14ac:dyDescent="0.25">
      <c r="A191" s="168">
        <v>31787</v>
      </c>
      <c r="B191" s="186">
        <v>2701140039</v>
      </c>
      <c r="C191" s="169" t="s">
        <v>1238</v>
      </c>
      <c r="D191" s="170" t="s">
        <v>113</v>
      </c>
      <c r="E191" s="183">
        <v>121968</v>
      </c>
      <c r="F191" s="171"/>
      <c r="G191" s="171">
        <f t="shared" si="2"/>
        <v>121968</v>
      </c>
      <c r="H191" s="172"/>
    </row>
    <row r="192" spans="1:8" hidden="1" x14ac:dyDescent="0.25">
      <c r="A192" s="168">
        <v>32670</v>
      </c>
      <c r="B192" s="186">
        <v>2701140040</v>
      </c>
      <c r="C192" s="169" t="s">
        <v>5063</v>
      </c>
      <c r="D192" s="170" t="s">
        <v>113</v>
      </c>
      <c r="E192" s="183">
        <v>0</v>
      </c>
      <c r="F192" s="171"/>
      <c r="G192" s="171">
        <f t="shared" si="2"/>
        <v>0</v>
      </c>
      <c r="H192" s="172"/>
    </row>
    <row r="193" spans="1:8" hidden="1" x14ac:dyDescent="0.25">
      <c r="A193" s="168">
        <v>31839</v>
      </c>
      <c r="B193" s="186">
        <v>2701140041</v>
      </c>
      <c r="C193" s="169" t="s">
        <v>5064</v>
      </c>
      <c r="D193" s="170" t="s">
        <v>113</v>
      </c>
      <c r="E193" s="183">
        <v>0</v>
      </c>
      <c r="F193" s="171"/>
      <c r="G193" s="171">
        <f t="shared" si="2"/>
        <v>0</v>
      </c>
      <c r="H193" s="172"/>
    </row>
    <row r="194" spans="1:8" hidden="1" x14ac:dyDescent="0.25">
      <c r="A194" s="168">
        <v>31372</v>
      </c>
      <c r="B194" s="186">
        <v>2701140042</v>
      </c>
      <c r="C194" s="169" t="s">
        <v>6219</v>
      </c>
      <c r="D194" s="170" t="s">
        <v>113</v>
      </c>
      <c r="E194" s="183">
        <v>43568</v>
      </c>
      <c r="F194" s="171"/>
      <c r="G194" s="171">
        <f t="shared" si="2"/>
        <v>43568</v>
      </c>
      <c r="H194" s="172"/>
    </row>
    <row r="195" spans="1:8" hidden="1" x14ac:dyDescent="0.25">
      <c r="A195" s="168">
        <v>31789</v>
      </c>
      <c r="B195" s="186">
        <v>2701140043</v>
      </c>
      <c r="C195" s="169" t="s">
        <v>7505</v>
      </c>
      <c r="D195" s="170" t="s">
        <v>113</v>
      </c>
      <c r="E195" s="183">
        <v>0</v>
      </c>
      <c r="F195" s="171"/>
      <c r="G195" s="171">
        <f t="shared" si="2"/>
        <v>0</v>
      </c>
      <c r="H195" s="172"/>
    </row>
    <row r="196" spans="1:8" hidden="1" x14ac:dyDescent="0.25">
      <c r="A196" s="168">
        <v>32284</v>
      </c>
      <c r="B196" s="186">
        <v>2701140044</v>
      </c>
      <c r="C196" s="169" t="s">
        <v>7340</v>
      </c>
      <c r="D196" s="170" t="s">
        <v>113</v>
      </c>
      <c r="E196" s="183">
        <v>0</v>
      </c>
      <c r="F196" s="171"/>
      <c r="G196" s="171">
        <f t="shared" si="2"/>
        <v>0</v>
      </c>
      <c r="H196" s="172"/>
    </row>
    <row r="197" spans="1:8" hidden="1" x14ac:dyDescent="0.25">
      <c r="A197" s="168">
        <v>32283</v>
      </c>
      <c r="B197" s="186">
        <v>2901140013</v>
      </c>
      <c r="C197" s="169" t="s">
        <v>1237</v>
      </c>
      <c r="D197" s="170" t="s">
        <v>113</v>
      </c>
      <c r="E197" s="183">
        <v>0</v>
      </c>
      <c r="F197" s="171"/>
      <c r="G197" s="171">
        <f t="shared" si="2"/>
        <v>0</v>
      </c>
      <c r="H197" s="172"/>
    </row>
    <row r="198" spans="1:8" hidden="1" x14ac:dyDescent="0.25">
      <c r="A198" s="168">
        <v>32285</v>
      </c>
      <c r="B198" s="186">
        <v>2901140016</v>
      </c>
      <c r="C198" s="169" t="s">
        <v>2290</v>
      </c>
      <c r="D198" s="170" t="s">
        <v>113</v>
      </c>
      <c r="E198" s="183">
        <v>0</v>
      </c>
      <c r="F198" s="171"/>
      <c r="G198" s="171">
        <f t="shared" si="2"/>
        <v>0</v>
      </c>
      <c r="H198" s="172"/>
    </row>
    <row r="199" spans="1:8" hidden="1" x14ac:dyDescent="0.25">
      <c r="A199" s="168">
        <v>32280</v>
      </c>
      <c r="B199" s="329">
        <v>2701140008</v>
      </c>
      <c r="C199" s="169" t="s">
        <v>9840</v>
      </c>
      <c r="D199" s="170" t="s">
        <v>113</v>
      </c>
      <c r="E199" s="183">
        <v>0</v>
      </c>
      <c r="F199" s="171"/>
      <c r="G199" s="171">
        <f t="shared" si="2"/>
        <v>0</v>
      </c>
      <c r="H199" s="172"/>
    </row>
    <row r="200" spans="1:8" hidden="1" x14ac:dyDescent="0.25">
      <c r="A200" s="168">
        <v>31750</v>
      </c>
      <c r="B200" s="329">
        <v>2701140014</v>
      </c>
      <c r="C200" s="169" t="s">
        <v>9841</v>
      </c>
      <c r="D200" s="170" t="s">
        <v>113</v>
      </c>
      <c r="E200" s="183">
        <v>7391</v>
      </c>
      <c r="F200" s="171"/>
      <c r="G200" s="171">
        <f t="shared" ref="G200:G263" si="3">E200+F200</f>
        <v>7391</v>
      </c>
      <c r="H200" s="172"/>
    </row>
    <row r="201" spans="1:8" hidden="1" x14ac:dyDescent="0.25">
      <c r="A201" s="168">
        <v>31788</v>
      </c>
      <c r="B201" s="186">
        <v>2701020001</v>
      </c>
      <c r="C201" s="169" t="s">
        <v>6199</v>
      </c>
      <c r="D201" s="170" t="s">
        <v>110</v>
      </c>
      <c r="E201" s="183">
        <v>0</v>
      </c>
      <c r="F201" s="171"/>
      <c r="G201" s="171">
        <f t="shared" si="3"/>
        <v>0</v>
      </c>
      <c r="H201" s="172"/>
    </row>
    <row r="202" spans="1:8" hidden="1" x14ac:dyDescent="0.25">
      <c r="A202" s="168">
        <v>32282</v>
      </c>
      <c r="B202" s="186">
        <v>2701020006</v>
      </c>
      <c r="C202" s="169" t="s">
        <v>6209</v>
      </c>
      <c r="D202" s="170" t="s">
        <v>110</v>
      </c>
      <c r="E202" s="183">
        <v>117066</v>
      </c>
      <c r="F202" s="171"/>
      <c r="G202" s="171">
        <f t="shared" si="3"/>
        <v>117066</v>
      </c>
      <c r="H202" s="172"/>
    </row>
    <row r="203" spans="1:8" hidden="1" x14ac:dyDescent="0.25">
      <c r="A203" s="168">
        <v>32286</v>
      </c>
      <c r="B203" s="186">
        <v>2701020008</v>
      </c>
      <c r="C203" s="169" t="s">
        <v>6193</v>
      </c>
      <c r="D203" s="170" t="s">
        <v>110</v>
      </c>
      <c r="E203" s="183">
        <v>0</v>
      </c>
      <c r="F203" s="171"/>
      <c r="G203" s="171">
        <f t="shared" si="3"/>
        <v>0</v>
      </c>
      <c r="H203" s="172"/>
    </row>
    <row r="204" spans="1:8" hidden="1" x14ac:dyDescent="0.25">
      <c r="A204" s="168">
        <v>31751</v>
      </c>
      <c r="B204" s="186">
        <v>2701020011</v>
      </c>
      <c r="C204" s="169" t="s">
        <v>6204</v>
      </c>
      <c r="D204" s="170" t="s">
        <v>110</v>
      </c>
      <c r="E204" s="183">
        <v>0</v>
      </c>
      <c r="F204" s="171"/>
      <c r="G204" s="171">
        <f t="shared" si="3"/>
        <v>0</v>
      </c>
      <c r="H204" s="172"/>
    </row>
    <row r="205" spans="1:8" hidden="1" x14ac:dyDescent="0.25">
      <c r="A205" s="168">
        <v>32281</v>
      </c>
      <c r="B205" s="186">
        <v>2701020012</v>
      </c>
      <c r="C205" s="169" t="s">
        <v>6198</v>
      </c>
      <c r="D205" s="170" t="s">
        <v>110</v>
      </c>
      <c r="E205" s="183">
        <v>0</v>
      </c>
      <c r="F205" s="171"/>
      <c r="G205" s="171">
        <f t="shared" si="3"/>
        <v>0</v>
      </c>
      <c r="H205" s="172"/>
    </row>
    <row r="206" spans="1:8" hidden="1" x14ac:dyDescent="0.25">
      <c r="A206" s="168">
        <v>31371</v>
      </c>
      <c r="B206" s="186">
        <v>2701020013</v>
      </c>
      <c r="C206" s="169" t="s">
        <v>6205</v>
      </c>
      <c r="D206" s="170" t="s">
        <v>110</v>
      </c>
      <c r="E206" s="183">
        <v>0</v>
      </c>
      <c r="F206" s="171"/>
      <c r="G206" s="171">
        <f t="shared" si="3"/>
        <v>0</v>
      </c>
      <c r="H206" s="172"/>
    </row>
    <row r="207" spans="1:8" hidden="1" x14ac:dyDescent="0.25">
      <c r="A207" s="168">
        <v>31381</v>
      </c>
      <c r="B207" s="186">
        <v>2701020014</v>
      </c>
      <c r="C207" s="169" t="s">
        <v>6207</v>
      </c>
      <c r="D207" s="170" t="s">
        <v>110</v>
      </c>
      <c r="E207" s="183">
        <v>0</v>
      </c>
      <c r="F207" s="171"/>
      <c r="G207" s="171">
        <f t="shared" si="3"/>
        <v>0</v>
      </c>
      <c r="H207" s="172"/>
    </row>
    <row r="208" spans="1:8" hidden="1" x14ac:dyDescent="0.25">
      <c r="A208" s="168">
        <v>31776</v>
      </c>
      <c r="B208" s="186">
        <v>2701020019</v>
      </c>
      <c r="C208" s="169" t="s">
        <v>6187</v>
      </c>
      <c r="D208" s="170" t="s">
        <v>110</v>
      </c>
      <c r="E208" s="183">
        <v>14102</v>
      </c>
      <c r="F208" s="171"/>
      <c r="G208" s="171">
        <f t="shared" si="3"/>
        <v>14102</v>
      </c>
      <c r="H208" s="172"/>
    </row>
    <row r="209" spans="1:8" hidden="1" x14ac:dyDescent="0.25">
      <c r="A209" s="168">
        <v>31813</v>
      </c>
      <c r="B209" s="186">
        <v>2701020020</v>
      </c>
      <c r="C209" s="169" t="s">
        <v>6188</v>
      </c>
      <c r="D209" s="170" t="s">
        <v>110</v>
      </c>
      <c r="E209" s="183">
        <v>3066</v>
      </c>
      <c r="F209" s="171"/>
      <c r="G209" s="171">
        <f t="shared" si="3"/>
        <v>3066</v>
      </c>
      <c r="H209" s="172"/>
    </row>
    <row r="210" spans="1:8" hidden="1" x14ac:dyDescent="0.25">
      <c r="A210" s="168">
        <v>31836</v>
      </c>
      <c r="B210" s="186">
        <v>2701020023</v>
      </c>
      <c r="C210" s="169" t="s">
        <v>9577</v>
      </c>
      <c r="D210" s="170" t="s">
        <v>110</v>
      </c>
      <c r="E210" s="183">
        <v>7166</v>
      </c>
      <c r="F210" s="171"/>
      <c r="G210" s="171">
        <f t="shared" si="3"/>
        <v>7166</v>
      </c>
      <c r="H210" s="172"/>
    </row>
    <row r="211" spans="1:8" hidden="1" x14ac:dyDescent="0.25">
      <c r="A211" s="168">
        <v>31391</v>
      </c>
      <c r="B211" s="186">
        <v>2701020024</v>
      </c>
      <c r="C211" s="169" t="s">
        <v>6190</v>
      </c>
      <c r="D211" s="170" t="s">
        <v>110</v>
      </c>
      <c r="E211" s="183">
        <v>108576</v>
      </c>
      <c r="F211" s="171"/>
      <c r="G211" s="171">
        <f t="shared" si="3"/>
        <v>108576</v>
      </c>
      <c r="H211" s="172"/>
    </row>
    <row r="212" spans="1:8" hidden="1" x14ac:dyDescent="0.25">
      <c r="A212" s="168">
        <v>31382</v>
      </c>
      <c r="B212" s="186">
        <v>2701020025</v>
      </c>
      <c r="C212" s="169" t="s">
        <v>6194</v>
      </c>
      <c r="D212" s="170" t="s">
        <v>110</v>
      </c>
      <c r="E212" s="183">
        <v>155336</v>
      </c>
      <c r="F212" s="171"/>
      <c r="G212" s="171">
        <f t="shared" si="3"/>
        <v>155336</v>
      </c>
      <c r="H212" s="172"/>
    </row>
    <row r="213" spans="1:8" hidden="1" x14ac:dyDescent="0.25">
      <c r="A213" s="168">
        <v>31778</v>
      </c>
      <c r="B213" s="186">
        <v>2701020027</v>
      </c>
      <c r="C213" s="169" t="s">
        <v>6200</v>
      </c>
      <c r="D213" s="170" t="s">
        <v>110</v>
      </c>
      <c r="E213" s="183">
        <v>0</v>
      </c>
      <c r="F213" s="171">
        <v>8544</v>
      </c>
      <c r="G213" s="171">
        <f t="shared" si="3"/>
        <v>8544</v>
      </c>
      <c r="H213" s="172"/>
    </row>
    <row r="214" spans="1:8" hidden="1" x14ac:dyDescent="0.25">
      <c r="A214" s="168">
        <v>31376</v>
      </c>
      <c r="B214" s="186">
        <v>2701020028</v>
      </c>
      <c r="C214" s="169" t="s">
        <v>6195</v>
      </c>
      <c r="D214" s="170" t="s">
        <v>110</v>
      </c>
      <c r="E214" s="183">
        <v>0</v>
      </c>
      <c r="F214" s="171"/>
      <c r="G214" s="171">
        <f t="shared" si="3"/>
        <v>0</v>
      </c>
      <c r="H214" s="172"/>
    </row>
    <row r="215" spans="1:8" hidden="1" x14ac:dyDescent="0.25">
      <c r="A215" s="168">
        <v>31752</v>
      </c>
      <c r="B215" s="186">
        <v>2701020042</v>
      </c>
      <c r="C215" s="169" t="s">
        <v>21509</v>
      </c>
      <c r="D215" s="170" t="s">
        <v>110</v>
      </c>
      <c r="E215" s="183">
        <v>0</v>
      </c>
      <c r="F215" s="171"/>
      <c r="G215" s="171">
        <f t="shared" si="3"/>
        <v>0</v>
      </c>
      <c r="H215" s="172"/>
    </row>
    <row r="216" spans="1:8" hidden="1" x14ac:dyDescent="0.25">
      <c r="A216" s="168">
        <v>31791</v>
      </c>
      <c r="B216" s="186">
        <v>2701020029</v>
      </c>
      <c r="C216" s="169" t="s">
        <v>6191</v>
      </c>
      <c r="D216" s="170" t="s">
        <v>110</v>
      </c>
      <c r="E216" s="183">
        <v>0</v>
      </c>
      <c r="F216" s="171"/>
      <c r="G216" s="171">
        <f t="shared" si="3"/>
        <v>0</v>
      </c>
      <c r="H216" s="172"/>
    </row>
    <row r="217" spans="1:8" x14ac:dyDescent="0.25">
      <c r="A217" s="168">
        <v>32758</v>
      </c>
      <c r="B217" s="186">
        <v>2701020033</v>
      </c>
      <c r="C217" s="169" t="s">
        <v>6201</v>
      </c>
      <c r="D217" s="170" t="s">
        <v>110</v>
      </c>
      <c r="E217" s="183">
        <v>0</v>
      </c>
      <c r="F217" s="171"/>
      <c r="G217" s="171">
        <f t="shared" si="3"/>
        <v>0</v>
      </c>
      <c r="H217" s="172"/>
    </row>
    <row r="218" spans="1:8" hidden="1" x14ac:dyDescent="0.25">
      <c r="A218" s="168">
        <v>32778</v>
      </c>
      <c r="B218" s="186">
        <v>2701020031</v>
      </c>
      <c r="C218" s="169" t="s">
        <v>9576</v>
      </c>
      <c r="D218" s="170" t="s">
        <v>110</v>
      </c>
      <c r="E218" s="183">
        <v>188744</v>
      </c>
      <c r="F218" s="171">
        <v>8352</v>
      </c>
      <c r="G218" s="171">
        <f t="shared" si="3"/>
        <v>197096</v>
      </c>
      <c r="H218" s="172"/>
    </row>
    <row r="219" spans="1:8" hidden="1" x14ac:dyDescent="0.25">
      <c r="A219" s="168">
        <v>32755</v>
      </c>
      <c r="B219" s="186">
        <v>2701020072</v>
      </c>
      <c r="C219" s="169" t="s">
        <v>21510</v>
      </c>
      <c r="D219" s="170" t="s">
        <v>110</v>
      </c>
      <c r="E219" s="183">
        <v>95704</v>
      </c>
      <c r="F219" s="171"/>
      <c r="G219" s="171">
        <f t="shared" si="3"/>
        <v>95704</v>
      </c>
      <c r="H219" s="172"/>
    </row>
    <row r="220" spans="1:8" hidden="1" x14ac:dyDescent="0.25">
      <c r="A220" s="168">
        <v>32756</v>
      </c>
      <c r="B220" s="186">
        <v>2701020073</v>
      </c>
      <c r="C220" s="169" t="s">
        <v>21511</v>
      </c>
      <c r="D220" s="170" t="s">
        <v>110</v>
      </c>
      <c r="E220" s="183">
        <v>0</v>
      </c>
      <c r="F220" s="171"/>
      <c r="G220" s="171">
        <f t="shared" si="3"/>
        <v>0</v>
      </c>
      <c r="H220" s="172"/>
    </row>
    <row r="221" spans="1:8" hidden="1" x14ac:dyDescent="0.25">
      <c r="A221" s="168">
        <v>32779</v>
      </c>
      <c r="B221" s="186">
        <v>2701020037</v>
      </c>
      <c r="C221" s="169" t="s">
        <v>9575</v>
      </c>
      <c r="D221" s="170" t="s">
        <v>110</v>
      </c>
      <c r="E221" s="183">
        <v>92908</v>
      </c>
      <c r="F221" s="171"/>
      <c r="G221" s="171">
        <f t="shared" si="3"/>
        <v>92908</v>
      </c>
      <c r="H221" s="172"/>
    </row>
    <row r="222" spans="1:8" hidden="1" x14ac:dyDescent="0.25">
      <c r="A222" s="168">
        <v>32754</v>
      </c>
      <c r="B222" s="186">
        <v>2701020045</v>
      </c>
      <c r="C222" s="169" t="s">
        <v>21512</v>
      </c>
      <c r="D222" s="170" t="s">
        <v>110</v>
      </c>
      <c r="E222" s="183">
        <v>131373</v>
      </c>
      <c r="F222" s="171"/>
      <c r="G222" s="171">
        <f t="shared" si="3"/>
        <v>131373</v>
      </c>
      <c r="H222" s="172"/>
    </row>
    <row r="223" spans="1:8" hidden="1" x14ac:dyDescent="0.25">
      <c r="A223" s="168">
        <v>32753</v>
      </c>
      <c r="B223" s="186">
        <v>2701020035</v>
      </c>
      <c r="C223" s="169" t="s">
        <v>6196</v>
      </c>
      <c r="D223" s="170" t="s">
        <v>110</v>
      </c>
      <c r="E223" s="183">
        <v>137457</v>
      </c>
      <c r="F223" s="171"/>
      <c r="G223" s="171">
        <f t="shared" si="3"/>
        <v>137457</v>
      </c>
      <c r="H223" s="172"/>
    </row>
    <row r="224" spans="1:8" hidden="1" x14ac:dyDescent="0.25">
      <c r="A224" s="168">
        <v>32757</v>
      </c>
      <c r="B224" s="186">
        <v>2701020036</v>
      </c>
      <c r="C224" s="169" t="s">
        <v>6202</v>
      </c>
      <c r="D224" s="170" t="s">
        <v>110</v>
      </c>
      <c r="E224" s="183">
        <v>49069</v>
      </c>
      <c r="F224" s="171"/>
      <c r="G224" s="171">
        <f t="shared" si="3"/>
        <v>49069</v>
      </c>
      <c r="H224" s="172"/>
    </row>
    <row r="225" spans="1:8" hidden="1" x14ac:dyDescent="0.25">
      <c r="A225" s="168"/>
      <c r="B225" s="186">
        <v>2701020060</v>
      </c>
      <c r="C225" s="169" t="s">
        <v>6203</v>
      </c>
      <c r="D225" s="170" t="s">
        <v>110</v>
      </c>
      <c r="E225" s="183">
        <v>0</v>
      </c>
      <c r="F225" s="174"/>
      <c r="G225" s="175">
        <f t="shared" si="3"/>
        <v>0</v>
      </c>
      <c r="H225" s="172"/>
    </row>
    <row r="226" spans="1:8" hidden="1" x14ac:dyDescent="0.25">
      <c r="A226" s="168">
        <v>31842</v>
      </c>
      <c r="B226" s="186">
        <v>2701020061</v>
      </c>
      <c r="C226" s="169" t="s">
        <v>6206</v>
      </c>
      <c r="D226" s="170" t="s">
        <v>110</v>
      </c>
      <c r="E226" s="183">
        <v>0</v>
      </c>
      <c r="F226" s="171"/>
      <c r="G226" s="171">
        <f t="shared" si="3"/>
        <v>0</v>
      </c>
      <c r="H226" s="172"/>
    </row>
    <row r="227" spans="1:8" hidden="1" x14ac:dyDescent="0.25">
      <c r="A227" s="168">
        <v>31377</v>
      </c>
      <c r="B227" s="186">
        <v>2701020062</v>
      </c>
      <c r="C227" s="169" t="s">
        <v>6192</v>
      </c>
      <c r="D227" s="170" t="s">
        <v>110</v>
      </c>
      <c r="E227" s="183">
        <v>0</v>
      </c>
      <c r="F227" s="171"/>
      <c r="G227" s="171">
        <f t="shared" si="3"/>
        <v>0</v>
      </c>
      <c r="H227" s="172"/>
    </row>
    <row r="228" spans="1:8" hidden="1" x14ac:dyDescent="0.25">
      <c r="A228" s="168">
        <v>31378</v>
      </c>
      <c r="B228" s="186">
        <v>2701020063</v>
      </c>
      <c r="C228" s="169" t="s">
        <v>6197</v>
      </c>
      <c r="D228" s="170" t="s">
        <v>110</v>
      </c>
      <c r="E228" s="183">
        <v>0</v>
      </c>
      <c r="F228" s="171"/>
      <c r="G228" s="171">
        <f t="shared" si="3"/>
        <v>0</v>
      </c>
      <c r="H228" s="172"/>
    </row>
    <row r="229" spans="1:8" hidden="1" x14ac:dyDescent="0.25">
      <c r="A229" s="168">
        <v>31794</v>
      </c>
      <c r="B229" s="186">
        <v>2701020064</v>
      </c>
      <c r="C229" s="169" t="s">
        <v>6189</v>
      </c>
      <c r="D229" s="170" t="s">
        <v>110</v>
      </c>
      <c r="E229" s="183">
        <v>0</v>
      </c>
      <c r="F229" s="171"/>
      <c r="G229" s="171">
        <f t="shared" si="3"/>
        <v>0</v>
      </c>
      <c r="H229" s="172"/>
    </row>
    <row r="230" spans="1:8" hidden="1" x14ac:dyDescent="0.25">
      <c r="A230" s="168">
        <v>32482</v>
      </c>
      <c r="B230" s="186">
        <v>2701020067</v>
      </c>
      <c r="C230" s="169" t="s">
        <v>6210</v>
      </c>
      <c r="D230" s="170" t="s">
        <v>110</v>
      </c>
      <c r="E230" s="183">
        <v>39456</v>
      </c>
      <c r="F230" s="171"/>
      <c r="G230" s="171">
        <f t="shared" si="3"/>
        <v>39456</v>
      </c>
      <c r="H230" s="172"/>
    </row>
    <row r="231" spans="1:8" hidden="1" x14ac:dyDescent="0.25">
      <c r="A231" s="168"/>
      <c r="B231" s="186">
        <v>2701020074</v>
      </c>
      <c r="C231" s="169" t="s">
        <v>9374</v>
      </c>
      <c r="D231" s="170" t="s">
        <v>110</v>
      </c>
      <c r="E231" s="183">
        <v>39456</v>
      </c>
      <c r="F231" s="174"/>
      <c r="G231" s="175">
        <f t="shared" si="3"/>
        <v>39456</v>
      </c>
      <c r="H231" s="172"/>
    </row>
    <row r="232" spans="1:8" hidden="1" x14ac:dyDescent="0.25">
      <c r="A232" s="168">
        <v>32118</v>
      </c>
      <c r="B232" s="186">
        <v>2701020068</v>
      </c>
      <c r="C232" s="169" t="s">
        <v>6208</v>
      </c>
      <c r="D232" s="170" t="s">
        <v>110</v>
      </c>
      <c r="E232" s="183">
        <v>98640</v>
      </c>
      <c r="F232" s="171"/>
      <c r="G232" s="171">
        <f t="shared" si="3"/>
        <v>98640</v>
      </c>
      <c r="H232" s="172"/>
    </row>
    <row r="233" spans="1:8" hidden="1" x14ac:dyDescent="0.25">
      <c r="A233" s="168"/>
      <c r="B233" s="186">
        <v>2701010001</v>
      </c>
      <c r="C233" s="169" t="s">
        <v>992</v>
      </c>
      <c r="D233" s="170" t="s">
        <v>111</v>
      </c>
      <c r="E233" s="183">
        <v>255989</v>
      </c>
      <c r="F233" s="174"/>
      <c r="G233" s="175">
        <f t="shared" si="3"/>
        <v>255989</v>
      </c>
      <c r="H233" s="172"/>
    </row>
    <row r="234" spans="1:8" hidden="1" x14ac:dyDescent="0.25">
      <c r="A234" s="168">
        <v>31380</v>
      </c>
      <c r="B234" s="186">
        <v>2701010002</v>
      </c>
      <c r="C234" s="169" t="s">
        <v>993</v>
      </c>
      <c r="D234" s="170" t="s">
        <v>111</v>
      </c>
      <c r="E234" s="183">
        <v>796000</v>
      </c>
      <c r="F234" s="171"/>
      <c r="G234" s="171">
        <f t="shared" si="3"/>
        <v>796000</v>
      </c>
      <c r="H234" s="172"/>
    </row>
    <row r="235" spans="1:8" hidden="1" x14ac:dyDescent="0.25">
      <c r="A235" s="168">
        <v>31812</v>
      </c>
      <c r="B235" s="186">
        <v>2701010003</v>
      </c>
      <c r="C235" s="169" t="s">
        <v>994</v>
      </c>
      <c r="D235" s="170" t="s">
        <v>111</v>
      </c>
      <c r="E235" s="183">
        <v>270500</v>
      </c>
      <c r="F235" s="171"/>
      <c r="G235" s="171">
        <f t="shared" si="3"/>
        <v>270500</v>
      </c>
      <c r="H235" s="172"/>
    </row>
    <row r="236" spans="1:8" hidden="1" x14ac:dyDescent="0.25">
      <c r="A236" s="168">
        <v>32279</v>
      </c>
      <c r="B236" s="186">
        <v>2701010004</v>
      </c>
      <c r="C236" s="169" t="s">
        <v>995</v>
      </c>
      <c r="D236" s="170" t="s">
        <v>111</v>
      </c>
      <c r="E236" s="183">
        <v>271466</v>
      </c>
      <c r="F236" s="171"/>
      <c r="G236" s="171">
        <f t="shared" si="3"/>
        <v>271466</v>
      </c>
      <c r="H236" s="172"/>
    </row>
    <row r="237" spans="1:8" hidden="1" x14ac:dyDescent="0.25">
      <c r="A237" s="168">
        <v>31835</v>
      </c>
      <c r="B237" s="186">
        <v>2701010027</v>
      </c>
      <c r="C237" s="169" t="s">
        <v>13012</v>
      </c>
      <c r="D237" s="170" t="s">
        <v>111</v>
      </c>
      <c r="E237" s="183">
        <v>289460</v>
      </c>
      <c r="F237" s="171"/>
      <c r="G237" s="171">
        <f t="shared" si="3"/>
        <v>289460</v>
      </c>
      <c r="H237" s="172"/>
    </row>
    <row r="238" spans="1:8" hidden="1" x14ac:dyDescent="0.25">
      <c r="A238" s="168">
        <v>31375</v>
      </c>
      <c r="B238" s="186">
        <v>2701010113</v>
      </c>
      <c r="C238" s="169" t="s">
        <v>21513</v>
      </c>
      <c r="D238" s="170" t="s">
        <v>111</v>
      </c>
      <c r="E238" s="183">
        <v>540800</v>
      </c>
      <c r="F238" s="171"/>
      <c r="G238" s="171">
        <f t="shared" si="3"/>
        <v>540800</v>
      </c>
      <c r="H238" s="172"/>
    </row>
    <row r="239" spans="1:8" hidden="1" x14ac:dyDescent="0.25">
      <c r="A239" s="168">
        <v>31780</v>
      </c>
      <c r="B239" s="186">
        <v>2701010006</v>
      </c>
      <c r="C239" s="169" t="s">
        <v>996</v>
      </c>
      <c r="D239" s="170" t="s">
        <v>111</v>
      </c>
      <c r="E239" s="183">
        <v>34260</v>
      </c>
      <c r="F239" s="171"/>
      <c r="G239" s="171">
        <f t="shared" si="3"/>
        <v>34260</v>
      </c>
      <c r="H239" s="172"/>
    </row>
    <row r="240" spans="1:8" hidden="1" x14ac:dyDescent="0.25">
      <c r="A240" s="168">
        <v>31387</v>
      </c>
      <c r="B240" s="186">
        <v>2701010008</v>
      </c>
      <c r="C240" s="169" t="s">
        <v>997</v>
      </c>
      <c r="D240" s="170" t="s">
        <v>111</v>
      </c>
      <c r="E240" s="183">
        <v>3396</v>
      </c>
      <c r="F240" s="171"/>
      <c r="G240" s="171">
        <f t="shared" si="3"/>
        <v>3396</v>
      </c>
      <c r="H240" s="172"/>
    </row>
    <row r="241" spans="1:8" hidden="1" x14ac:dyDescent="0.25">
      <c r="A241" s="168">
        <v>31200</v>
      </c>
      <c r="B241" s="186">
        <v>2701010009</v>
      </c>
      <c r="C241" s="169" t="s">
        <v>998</v>
      </c>
      <c r="D241" s="170" t="s">
        <v>111</v>
      </c>
      <c r="E241" s="183">
        <v>69488</v>
      </c>
      <c r="F241" s="171"/>
      <c r="G241" s="171">
        <f t="shared" si="3"/>
        <v>69488</v>
      </c>
      <c r="H241" s="172"/>
    </row>
    <row r="242" spans="1:8" hidden="1" x14ac:dyDescent="0.25">
      <c r="A242" s="168"/>
      <c r="B242" s="186">
        <v>2701010010</v>
      </c>
      <c r="C242" s="169" t="s">
        <v>999</v>
      </c>
      <c r="D242" s="170" t="s">
        <v>111</v>
      </c>
      <c r="E242" s="183">
        <v>0</v>
      </c>
      <c r="F242" s="174"/>
      <c r="G242" s="175">
        <f t="shared" si="3"/>
        <v>0</v>
      </c>
      <c r="H242" s="172"/>
    </row>
    <row r="243" spans="1:8" hidden="1" x14ac:dyDescent="0.25">
      <c r="A243" s="168">
        <v>681432</v>
      </c>
      <c r="B243" s="186">
        <v>2701010112</v>
      </c>
      <c r="C243" s="169" t="s">
        <v>7963</v>
      </c>
      <c r="D243" s="170" t="s">
        <v>111</v>
      </c>
      <c r="E243" s="182">
        <v>105856</v>
      </c>
      <c r="F243" s="171"/>
      <c r="G243" s="171">
        <f t="shared" si="3"/>
        <v>105856</v>
      </c>
      <c r="H243" s="172"/>
    </row>
    <row r="244" spans="1:8" hidden="1" x14ac:dyDescent="0.25">
      <c r="A244" s="168">
        <v>30389</v>
      </c>
      <c r="B244" s="186">
        <v>2701010012</v>
      </c>
      <c r="C244" s="169" t="s">
        <v>1000</v>
      </c>
      <c r="D244" s="170" t="s">
        <v>111</v>
      </c>
      <c r="E244" s="182">
        <v>104850</v>
      </c>
      <c r="F244" s="171">
        <v>27593</v>
      </c>
      <c r="G244" s="171">
        <f t="shared" si="3"/>
        <v>132443</v>
      </c>
      <c r="H244" s="172"/>
    </row>
    <row r="245" spans="1:8" hidden="1" x14ac:dyDescent="0.25">
      <c r="A245" s="168"/>
      <c r="B245" s="186">
        <v>2701010013</v>
      </c>
      <c r="C245" s="169" t="s">
        <v>1001</v>
      </c>
      <c r="D245" s="170" t="s">
        <v>111</v>
      </c>
      <c r="E245" s="183">
        <v>51129</v>
      </c>
      <c r="F245" s="174"/>
      <c r="G245" s="175">
        <f t="shared" si="3"/>
        <v>51129</v>
      </c>
      <c r="H245" s="172"/>
    </row>
    <row r="246" spans="1:8" hidden="1" x14ac:dyDescent="0.25">
      <c r="A246" s="168"/>
      <c r="B246" s="186">
        <v>2701010014</v>
      </c>
      <c r="C246" s="169" t="s">
        <v>1002</v>
      </c>
      <c r="D246" s="170" t="s">
        <v>111</v>
      </c>
      <c r="E246" s="183">
        <v>0</v>
      </c>
      <c r="F246" s="174"/>
      <c r="G246" s="175">
        <f t="shared" si="3"/>
        <v>0</v>
      </c>
      <c r="H246" s="172"/>
    </row>
    <row r="247" spans="1:8" hidden="1" x14ac:dyDescent="0.25">
      <c r="A247" s="168">
        <v>31816</v>
      </c>
      <c r="B247" s="186">
        <v>2701010110</v>
      </c>
      <c r="C247" s="169" t="s">
        <v>7961</v>
      </c>
      <c r="D247" s="170" t="s">
        <v>111</v>
      </c>
      <c r="E247" s="182">
        <v>122976</v>
      </c>
      <c r="F247" s="171"/>
      <c r="G247" s="171">
        <f t="shared" si="3"/>
        <v>122976</v>
      </c>
      <c r="H247" s="172"/>
    </row>
    <row r="248" spans="1:8" hidden="1" x14ac:dyDescent="0.25">
      <c r="A248" s="168">
        <v>30390</v>
      </c>
      <c r="B248" s="186">
        <v>2701010015</v>
      </c>
      <c r="C248" s="169" t="s">
        <v>2043</v>
      </c>
      <c r="D248" s="170" t="s">
        <v>111</v>
      </c>
      <c r="E248" s="182">
        <v>0</v>
      </c>
      <c r="F248" s="171"/>
      <c r="G248" s="171">
        <f t="shared" si="3"/>
        <v>0</v>
      </c>
      <c r="H248" s="172"/>
    </row>
    <row r="249" spans="1:8" hidden="1" x14ac:dyDescent="0.25">
      <c r="A249" s="168">
        <v>31823</v>
      </c>
      <c r="B249" s="186">
        <v>2701010016</v>
      </c>
      <c r="C249" s="169" t="s">
        <v>1003</v>
      </c>
      <c r="D249" s="170" t="s">
        <v>111</v>
      </c>
      <c r="E249" s="182">
        <v>0</v>
      </c>
      <c r="F249" s="171"/>
      <c r="G249" s="171">
        <f t="shared" si="3"/>
        <v>0</v>
      </c>
      <c r="H249" s="172"/>
    </row>
    <row r="250" spans="1:8" hidden="1" x14ac:dyDescent="0.25">
      <c r="A250" s="168">
        <v>684131</v>
      </c>
      <c r="B250" s="186">
        <v>2701010017</v>
      </c>
      <c r="C250" s="169" t="s">
        <v>1004</v>
      </c>
      <c r="D250" s="170" t="s">
        <v>111</v>
      </c>
      <c r="E250" s="182">
        <v>0</v>
      </c>
      <c r="F250" s="171"/>
      <c r="G250" s="171">
        <f t="shared" si="3"/>
        <v>0</v>
      </c>
      <c r="H250" s="172"/>
    </row>
    <row r="251" spans="1:8" hidden="1" x14ac:dyDescent="0.25">
      <c r="A251" s="168">
        <v>30936</v>
      </c>
      <c r="B251" s="219">
        <v>2701010018</v>
      </c>
      <c r="C251" s="220" t="s">
        <v>2044</v>
      </c>
      <c r="D251" s="221" t="s">
        <v>111</v>
      </c>
      <c r="E251" s="182">
        <v>0</v>
      </c>
      <c r="F251" s="171"/>
      <c r="G251" s="171">
        <f t="shared" si="3"/>
        <v>0</v>
      </c>
      <c r="H251" s="172"/>
    </row>
    <row r="252" spans="1:8" hidden="1" x14ac:dyDescent="0.25">
      <c r="A252" s="168">
        <v>30222</v>
      </c>
      <c r="B252" s="186">
        <v>2701010019</v>
      </c>
      <c r="C252" s="169" t="s">
        <v>1005</v>
      </c>
      <c r="D252" s="170" t="s">
        <v>111</v>
      </c>
      <c r="E252" s="182">
        <v>0</v>
      </c>
      <c r="F252" s="171"/>
      <c r="G252" s="171">
        <f t="shared" si="3"/>
        <v>0</v>
      </c>
      <c r="H252" s="172"/>
    </row>
    <row r="253" spans="1:8" hidden="1" x14ac:dyDescent="0.25">
      <c r="A253" s="168">
        <v>30228</v>
      </c>
      <c r="B253" s="186">
        <v>2701010022</v>
      </c>
      <c r="C253" s="169" t="s">
        <v>1007</v>
      </c>
      <c r="D253" s="170" t="s">
        <v>111</v>
      </c>
      <c r="E253" s="182">
        <v>62071</v>
      </c>
      <c r="F253" s="171"/>
      <c r="G253" s="171">
        <f t="shared" si="3"/>
        <v>62071</v>
      </c>
      <c r="H253" s="194"/>
    </row>
    <row r="254" spans="1:8" hidden="1" x14ac:dyDescent="0.25">
      <c r="A254" s="168">
        <v>32629</v>
      </c>
      <c r="B254" s="186">
        <v>2701010023</v>
      </c>
      <c r="C254" s="169" t="s">
        <v>1008</v>
      </c>
      <c r="D254" s="170" t="s">
        <v>111</v>
      </c>
      <c r="E254" s="182">
        <v>96534</v>
      </c>
      <c r="F254" s="171">
        <v>1348</v>
      </c>
      <c r="G254" s="171">
        <f t="shared" si="3"/>
        <v>97882</v>
      </c>
      <c r="H254" s="172"/>
    </row>
    <row r="255" spans="1:8" hidden="1" x14ac:dyDescent="0.25">
      <c r="A255" s="168">
        <v>30198</v>
      </c>
      <c r="B255" s="186">
        <v>2701010024</v>
      </c>
      <c r="C255" s="169" t="s">
        <v>1009</v>
      </c>
      <c r="D255" s="170" t="s">
        <v>111</v>
      </c>
      <c r="E255" s="182">
        <v>0</v>
      </c>
      <c r="F255" s="171"/>
      <c r="G255" s="171">
        <f t="shared" si="3"/>
        <v>0</v>
      </c>
      <c r="H255" s="172"/>
    </row>
    <row r="256" spans="1:8" hidden="1" x14ac:dyDescent="0.25">
      <c r="A256" s="168">
        <v>30982</v>
      </c>
      <c r="B256" s="186">
        <v>2701010111</v>
      </c>
      <c r="C256" s="169" t="s">
        <v>7962</v>
      </c>
      <c r="D256" s="170" t="s">
        <v>111</v>
      </c>
      <c r="E256" s="182">
        <v>109860</v>
      </c>
      <c r="F256" s="171"/>
      <c r="G256" s="171">
        <f t="shared" si="3"/>
        <v>109860</v>
      </c>
      <c r="H256" s="172"/>
    </row>
    <row r="257" spans="1:8" hidden="1" x14ac:dyDescent="0.25">
      <c r="A257" s="168"/>
      <c r="B257" s="186">
        <v>2701010025</v>
      </c>
      <c r="C257" s="169" t="s">
        <v>2045</v>
      </c>
      <c r="D257" s="170" t="s">
        <v>111</v>
      </c>
      <c r="E257" s="290">
        <v>0</v>
      </c>
      <c r="F257" s="174"/>
      <c r="G257" s="175">
        <f t="shared" si="3"/>
        <v>0</v>
      </c>
      <c r="H257" s="172"/>
    </row>
    <row r="258" spans="1:8" hidden="1" x14ac:dyDescent="0.25">
      <c r="A258" s="168"/>
      <c r="B258" s="186">
        <v>2701010028</v>
      </c>
      <c r="C258" s="169" t="s">
        <v>756</v>
      </c>
      <c r="D258" s="170" t="s">
        <v>111</v>
      </c>
      <c r="E258" s="290">
        <v>8165</v>
      </c>
      <c r="F258" s="174"/>
      <c r="G258" s="175">
        <f t="shared" si="3"/>
        <v>8165</v>
      </c>
      <c r="H258" s="172"/>
    </row>
    <row r="259" spans="1:8" hidden="1" x14ac:dyDescent="0.25">
      <c r="A259" s="168">
        <v>30394</v>
      </c>
      <c r="B259" s="186">
        <v>2701010029</v>
      </c>
      <c r="C259" s="169" t="s">
        <v>757</v>
      </c>
      <c r="D259" s="170" t="s">
        <v>111</v>
      </c>
      <c r="E259" s="182">
        <v>77931</v>
      </c>
      <c r="F259" s="171"/>
      <c r="G259" s="171">
        <f t="shared" si="3"/>
        <v>77931</v>
      </c>
      <c r="H259" s="172"/>
    </row>
    <row r="260" spans="1:8" hidden="1" x14ac:dyDescent="0.25">
      <c r="A260" s="168">
        <v>30385</v>
      </c>
      <c r="B260" s="186">
        <v>2701010031</v>
      </c>
      <c r="C260" s="169" t="s">
        <v>1010</v>
      </c>
      <c r="D260" s="170" t="s">
        <v>111</v>
      </c>
      <c r="E260" s="182">
        <v>129000</v>
      </c>
      <c r="F260" s="171"/>
      <c r="G260" s="171">
        <f t="shared" si="3"/>
        <v>129000</v>
      </c>
      <c r="H260" s="172"/>
    </row>
    <row r="261" spans="1:8" hidden="1" x14ac:dyDescent="0.25">
      <c r="A261" s="168">
        <v>30514</v>
      </c>
      <c r="B261" s="186">
        <v>2701010032</v>
      </c>
      <c r="C261" s="169" t="s">
        <v>1011</v>
      </c>
      <c r="D261" s="170" t="s">
        <v>111</v>
      </c>
      <c r="E261" s="182">
        <v>0</v>
      </c>
      <c r="F261" s="171"/>
      <c r="G261" s="171">
        <f t="shared" si="3"/>
        <v>0</v>
      </c>
      <c r="H261" s="172"/>
    </row>
    <row r="262" spans="1:8" hidden="1" x14ac:dyDescent="0.25">
      <c r="A262" s="168"/>
      <c r="B262" s="186">
        <v>2701010033</v>
      </c>
      <c r="C262" s="169" t="s">
        <v>1012</v>
      </c>
      <c r="D262" s="170" t="s">
        <v>111</v>
      </c>
      <c r="E262" s="183">
        <v>0</v>
      </c>
      <c r="F262" s="174"/>
      <c r="G262" s="175">
        <f t="shared" si="3"/>
        <v>0</v>
      </c>
      <c r="H262" s="172"/>
    </row>
    <row r="263" spans="1:8" hidden="1" x14ac:dyDescent="0.25">
      <c r="A263" s="168"/>
      <c r="B263" s="186">
        <v>2701010034</v>
      </c>
      <c r="C263" s="169" t="s">
        <v>1013</v>
      </c>
      <c r="D263" s="170" t="s">
        <v>111</v>
      </c>
      <c r="E263" s="182">
        <v>198600</v>
      </c>
      <c r="F263" s="174">
        <v>8000</v>
      </c>
      <c r="G263" s="175">
        <f t="shared" si="3"/>
        <v>206600</v>
      </c>
      <c r="H263" s="172"/>
    </row>
    <row r="264" spans="1:8" hidden="1" x14ac:dyDescent="0.25">
      <c r="A264" s="168">
        <v>30921</v>
      </c>
      <c r="B264" s="186">
        <v>2701010036</v>
      </c>
      <c r="C264" s="169" t="s">
        <v>1015</v>
      </c>
      <c r="D264" s="170" t="s">
        <v>111</v>
      </c>
      <c r="E264" s="182">
        <v>125720</v>
      </c>
      <c r="F264" s="171"/>
      <c r="G264" s="171">
        <f t="shared" ref="G264:G327" si="4">E264+F264</f>
        <v>125720</v>
      </c>
      <c r="H264" s="172"/>
    </row>
    <row r="265" spans="1:8" hidden="1" x14ac:dyDescent="0.25">
      <c r="A265" s="168">
        <v>30984</v>
      </c>
      <c r="B265" s="186">
        <v>2701010037</v>
      </c>
      <c r="C265" s="169" t="s">
        <v>1016</v>
      </c>
      <c r="D265" s="170" t="s">
        <v>111</v>
      </c>
      <c r="E265" s="182">
        <v>141028</v>
      </c>
      <c r="F265" s="171"/>
      <c r="G265" s="171">
        <f t="shared" si="4"/>
        <v>141028</v>
      </c>
      <c r="H265" s="172"/>
    </row>
    <row r="266" spans="1:8" hidden="1" x14ac:dyDescent="0.25">
      <c r="A266" s="168">
        <v>31406</v>
      </c>
      <c r="B266" s="219">
        <v>2701010038</v>
      </c>
      <c r="C266" s="220" t="s">
        <v>1017</v>
      </c>
      <c r="D266" s="221" t="s">
        <v>111</v>
      </c>
      <c r="E266" s="182">
        <v>38750</v>
      </c>
      <c r="F266" s="171"/>
      <c r="G266" s="171">
        <f t="shared" si="4"/>
        <v>38750</v>
      </c>
      <c r="H266" s="172"/>
    </row>
    <row r="267" spans="1:8" hidden="1" x14ac:dyDescent="0.25">
      <c r="A267" s="168">
        <v>31404</v>
      </c>
      <c r="B267" s="219">
        <v>2701010040</v>
      </c>
      <c r="C267" s="220" t="s">
        <v>1019</v>
      </c>
      <c r="D267" s="221" t="s">
        <v>111</v>
      </c>
      <c r="E267" s="182">
        <v>391101</v>
      </c>
      <c r="F267" s="171"/>
      <c r="G267" s="171">
        <f t="shared" si="4"/>
        <v>391101</v>
      </c>
      <c r="H267" s="172"/>
    </row>
    <row r="268" spans="1:8" hidden="1" x14ac:dyDescent="0.25">
      <c r="A268" s="168">
        <v>31405</v>
      </c>
      <c r="B268" s="219">
        <v>2701010042</v>
      </c>
      <c r="C268" s="220" t="s">
        <v>1021</v>
      </c>
      <c r="D268" s="221" t="s">
        <v>111</v>
      </c>
      <c r="E268" s="182">
        <v>120281</v>
      </c>
      <c r="F268" s="171"/>
      <c r="G268" s="171">
        <f t="shared" si="4"/>
        <v>120281</v>
      </c>
      <c r="H268" s="172"/>
    </row>
    <row r="269" spans="1:8" hidden="1" x14ac:dyDescent="0.25">
      <c r="A269" s="168">
        <v>31408</v>
      </c>
      <c r="B269" s="219">
        <v>2701010108</v>
      </c>
      <c r="C269" s="220" t="s">
        <v>21514</v>
      </c>
      <c r="D269" s="221" t="s">
        <v>111</v>
      </c>
      <c r="E269" s="182">
        <v>2327</v>
      </c>
      <c r="F269" s="171"/>
      <c r="G269" s="171">
        <f t="shared" si="4"/>
        <v>2327</v>
      </c>
      <c r="H269" s="172"/>
    </row>
    <row r="270" spans="1:8" hidden="1" x14ac:dyDescent="0.25">
      <c r="A270" s="168">
        <v>31407</v>
      </c>
      <c r="B270" s="219">
        <v>2701010043</v>
      </c>
      <c r="C270" s="220" t="s">
        <v>1022</v>
      </c>
      <c r="D270" s="221" t="s">
        <v>111</v>
      </c>
      <c r="E270" s="182">
        <v>0</v>
      </c>
      <c r="F270" s="171"/>
      <c r="G270" s="171">
        <f t="shared" si="4"/>
        <v>0</v>
      </c>
      <c r="H270" s="172"/>
    </row>
    <row r="271" spans="1:8" hidden="1" x14ac:dyDescent="0.25">
      <c r="A271" s="168">
        <v>32268</v>
      </c>
      <c r="B271" s="186">
        <v>2701010046</v>
      </c>
      <c r="C271" s="169" t="s">
        <v>1023</v>
      </c>
      <c r="D271" s="170" t="s">
        <v>111</v>
      </c>
      <c r="E271" s="182">
        <v>259465</v>
      </c>
      <c r="F271" s="171"/>
      <c r="G271" s="171">
        <f t="shared" si="4"/>
        <v>259465</v>
      </c>
      <c r="H271" s="172"/>
    </row>
    <row r="272" spans="1:8" hidden="1" x14ac:dyDescent="0.25">
      <c r="A272" s="168">
        <v>31583</v>
      </c>
      <c r="B272" s="186">
        <v>2701010048</v>
      </c>
      <c r="C272" s="169" t="s">
        <v>1024</v>
      </c>
      <c r="D272" s="170" t="s">
        <v>111</v>
      </c>
      <c r="E272" s="182">
        <v>74102</v>
      </c>
      <c r="F272" s="171"/>
      <c r="G272" s="171">
        <f t="shared" si="4"/>
        <v>74102</v>
      </c>
      <c r="H272" s="172"/>
    </row>
    <row r="273" spans="1:8" hidden="1" x14ac:dyDescent="0.25">
      <c r="A273" s="168"/>
      <c r="B273" s="186">
        <v>2701010054</v>
      </c>
      <c r="C273" s="169" t="s">
        <v>1028</v>
      </c>
      <c r="D273" s="170" t="s">
        <v>111</v>
      </c>
      <c r="E273" s="182">
        <v>0</v>
      </c>
      <c r="F273" s="174"/>
      <c r="G273" s="175">
        <f t="shared" si="4"/>
        <v>0</v>
      </c>
      <c r="H273" s="172"/>
    </row>
    <row r="274" spans="1:8" hidden="1" x14ac:dyDescent="0.25">
      <c r="A274" s="168"/>
      <c r="B274" s="186">
        <v>2701010055</v>
      </c>
      <c r="C274" s="169" t="s">
        <v>1029</v>
      </c>
      <c r="D274" s="170" t="s">
        <v>111</v>
      </c>
      <c r="E274" s="182">
        <v>222566</v>
      </c>
      <c r="F274" s="174"/>
      <c r="G274" s="175">
        <f t="shared" si="4"/>
        <v>222566</v>
      </c>
      <c r="H274" s="172"/>
    </row>
    <row r="275" spans="1:8" hidden="1" x14ac:dyDescent="0.25">
      <c r="A275" s="168">
        <v>32780</v>
      </c>
      <c r="B275" s="186">
        <v>2701010056</v>
      </c>
      <c r="C275" s="169" t="s">
        <v>2047</v>
      </c>
      <c r="D275" s="170" t="s">
        <v>111</v>
      </c>
      <c r="E275" s="182">
        <v>0</v>
      </c>
      <c r="F275" s="171"/>
      <c r="G275" s="171">
        <f t="shared" si="4"/>
        <v>0</v>
      </c>
      <c r="H275" s="172"/>
    </row>
    <row r="276" spans="1:8" hidden="1" x14ac:dyDescent="0.25">
      <c r="A276" s="168">
        <v>31326</v>
      </c>
      <c r="B276" s="186">
        <v>2701010057</v>
      </c>
      <c r="C276" s="169" t="s">
        <v>1030</v>
      </c>
      <c r="D276" s="170" t="s">
        <v>111</v>
      </c>
      <c r="E276" s="182">
        <v>41112</v>
      </c>
      <c r="F276" s="171"/>
      <c r="G276" s="171">
        <f t="shared" si="4"/>
        <v>41112</v>
      </c>
      <c r="H276" s="172"/>
    </row>
    <row r="277" spans="1:8" hidden="1" x14ac:dyDescent="0.25">
      <c r="A277" s="168">
        <v>32781</v>
      </c>
      <c r="B277" s="186">
        <v>2701010058</v>
      </c>
      <c r="C277" s="169" t="s">
        <v>1031</v>
      </c>
      <c r="D277" s="170" t="s">
        <v>111</v>
      </c>
      <c r="E277" s="182">
        <v>227300</v>
      </c>
      <c r="F277" s="171"/>
      <c r="G277" s="179">
        <f t="shared" si="4"/>
        <v>227300</v>
      </c>
      <c r="H277" s="172"/>
    </row>
    <row r="278" spans="1:8" hidden="1" x14ac:dyDescent="0.25">
      <c r="A278" s="168">
        <v>31708</v>
      </c>
      <c r="B278" s="186">
        <v>2701010059</v>
      </c>
      <c r="C278" s="169" t="s">
        <v>1032</v>
      </c>
      <c r="D278" s="170" t="s">
        <v>111</v>
      </c>
      <c r="E278" s="182">
        <v>308300</v>
      </c>
      <c r="F278" s="179"/>
      <c r="G278" s="179">
        <f t="shared" si="4"/>
        <v>308300</v>
      </c>
      <c r="H278" s="172"/>
    </row>
    <row r="279" spans="1:8" hidden="1" x14ac:dyDescent="0.25">
      <c r="A279" s="168">
        <v>32782</v>
      </c>
      <c r="B279" s="186">
        <v>2701010060</v>
      </c>
      <c r="C279" s="169" t="s">
        <v>1033</v>
      </c>
      <c r="D279" s="170" t="s">
        <v>111</v>
      </c>
      <c r="E279" s="182">
        <v>0</v>
      </c>
      <c r="F279" s="179"/>
      <c r="G279" s="179">
        <f t="shared" si="4"/>
        <v>0</v>
      </c>
      <c r="H279" s="172"/>
    </row>
    <row r="280" spans="1:8" hidden="1" x14ac:dyDescent="0.25">
      <c r="A280" s="168">
        <v>32723</v>
      </c>
      <c r="B280" s="186">
        <v>2701010063</v>
      </c>
      <c r="C280" s="169" t="s">
        <v>1036</v>
      </c>
      <c r="D280" s="170" t="s">
        <v>111</v>
      </c>
      <c r="E280" s="182">
        <v>22250</v>
      </c>
      <c r="F280" s="171"/>
      <c r="G280" s="171">
        <f t="shared" si="4"/>
        <v>22250</v>
      </c>
      <c r="H280" s="172"/>
    </row>
    <row r="281" spans="1:8" hidden="1" x14ac:dyDescent="0.25">
      <c r="A281" s="168"/>
      <c r="B281" s="186">
        <v>2701010064</v>
      </c>
      <c r="C281" s="169" t="s">
        <v>1037</v>
      </c>
      <c r="D281" s="170" t="s">
        <v>111</v>
      </c>
      <c r="E281" s="183">
        <v>0</v>
      </c>
      <c r="F281" s="180"/>
      <c r="G281" s="181">
        <f t="shared" si="4"/>
        <v>0</v>
      </c>
      <c r="H281" s="172"/>
    </row>
    <row r="282" spans="1:8" hidden="1" x14ac:dyDescent="0.25">
      <c r="A282" s="177">
        <v>30131</v>
      </c>
      <c r="B282" s="188">
        <v>2701010065</v>
      </c>
      <c r="C282" s="178" t="s">
        <v>1038</v>
      </c>
      <c r="D282" s="173" t="s">
        <v>111</v>
      </c>
      <c r="E282" s="182">
        <v>0</v>
      </c>
      <c r="F282" s="171"/>
      <c r="G282" s="179">
        <f t="shared" si="4"/>
        <v>0</v>
      </c>
      <c r="H282" s="172"/>
    </row>
    <row r="283" spans="1:8" hidden="1" x14ac:dyDescent="0.25">
      <c r="A283" s="177">
        <v>30895</v>
      </c>
      <c r="B283" s="188">
        <v>2701010066</v>
      </c>
      <c r="C283" s="178" t="s">
        <v>1039</v>
      </c>
      <c r="D283" s="173" t="s">
        <v>111</v>
      </c>
      <c r="E283" s="182">
        <v>781</v>
      </c>
      <c r="F283" s="171"/>
      <c r="G283" s="171">
        <f t="shared" si="4"/>
        <v>781</v>
      </c>
      <c r="H283" s="172"/>
    </row>
    <row r="284" spans="1:8" hidden="1" x14ac:dyDescent="0.25">
      <c r="A284" s="177">
        <v>32784</v>
      </c>
      <c r="B284" s="188">
        <v>2701010072</v>
      </c>
      <c r="C284" s="178" t="s">
        <v>602</v>
      </c>
      <c r="D284" s="173" t="s">
        <v>111</v>
      </c>
      <c r="E284" s="182">
        <v>145971</v>
      </c>
      <c r="F284" s="171"/>
      <c r="G284" s="171">
        <f t="shared" si="4"/>
        <v>145971</v>
      </c>
      <c r="H284" s="172"/>
    </row>
    <row r="285" spans="1:8" hidden="1" x14ac:dyDescent="0.25">
      <c r="A285" s="177">
        <v>32724</v>
      </c>
      <c r="B285" s="188">
        <v>2701010073</v>
      </c>
      <c r="C285" s="178" t="s">
        <v>1043</v>
      </c>
      <c r="D285" s="173" t="s">
        <v>111</v>
      </c>
      <c r="E285" s="182">
        <v>0</v>
      </c>
      <c r="F285" s="171"/>
      <c r="G285" s="171">
        <f t="shared" si="4"/>
        <v>0</v>
      </c>
      <c r="H285" s="172"/>
    </row>
    <row r="286" spans="1:8" hidden="1" x14ac:dyDescent="0.25">
      <c r="A286" s="177">
        <v>32783</v>
      </c>
      <c r="B286" s="188">
        <v>2701010079</v>
      </c>
      <c r="C286" s="178" t="s">
        <v>1003</v>
      </c>
      <c r="D286" s="173" t="s">
        <v>111</v>
      </c>
      <c r="E286" s="182">
        <v>87477</v>
      </c>
      <c r="F286" s="171"/>
      <c r="G286" s="171">
        <f t="shared" si="4"/>
        <v>87477</v>
      </c>
      <c r="H286" s="172"/>
    </row>
    <row r="287" spans="1:8" hidden="1" x14ac:dyDescent="0.25">
      <c r="A287" s="177">
        <v>31325</v>
      </c>
      <c r="B287" s="188">
        <v>2701010080</v>
      </c>
      <c r="C287" s="178" t="s">
        <v>1011</v>
      </c>
      <c r="D287" s="173" t="s">
        <v>111</v>
      </c>
      <c r="E287" s="182">
        <v>203000</v>
      </c>
      <c r="F287" s="171">
        <v>24000</v>
      </c>
      <c r="G287" s="171">
        <f t="shared" si="4"/>
        <v>227000</v>
      </c>
      <c r="H287" s="172"/>
    </row>
    <row r="288" spans="1:8" hidden="1" x14ac:dyDescent="0.25">
      <c r="A288" s="177"/>
      <c r="B288" s="188">
        <v>2701010081</v>
      </c>
      <c r="C288" s="178" t="s">
        <v>1004</v>
      </c>
      <c r="D288" s="173" t="s">
        <v>111</v>
      </c>
      <c r="E288" s="183">
        <v>0</v>
      </c>
      <c r="F288" s="174"/>
      <c r="G288" s="175">
        <f t="shared" si="4"/>
        <v>0</v>
      </c>
      <c r="H288" s="172"/>
    </row>
    <row r="289" spans="1:8" hidden="1" x14ac:dyDescent="0.25">
      <c r="A289" s="177"/>
      <c r="B289" s="188">
        <v>2701010084</v>
      </c>
      <c r="C289" s="178" t="s">
        <v>1028</v>
      </c>
      <c r="D289" s="173" t="s">
        <v>111</v>
      </c>
      <c r="E289" s="182">
        <v>111060</v>
      </c>
      <c r="F289" s="174">
        <v>6058</v>
      </c>
      <c r="G289" s="175">
        <f t="shared" si="4"/>
        <v>117118</v>
      </c>
      <c r="H289" s="172"/>
    </row>
    <row r="290" spans="1:8" hidden="1" x14ac:dyDescent="0.25">
      <c r="A290" s="177">
        <v>31565</v>
      </c>
      <c r="B290" s="188">
        <v>2701010085</v>
      </c>
      <c r="C290" s="178" t="s">
        <v>1005</v>
      </c>
      <c r="D290" s="173" t="s">
        <v>111</v>
      </c>
      <c r="E290" s="182">
        <v>62866</v>
      </c>
      <c r="F290" s="171"/>
      <c r="G290" s="171">
        <f t="shared" si="4"/>
        <v>62866</v>
      </c>
      <c r="H290" s="172"/>
    </row>
    <row r="291" spans="1:8" hidden="1" x14ac:dyDescent="0.25">
      <c r="A291" s="177">
        <v>30099</v>
      </c>
      <c r="B291" s="188">
        <v>2701010086</v>
      </c>
      <c r="C291" s="178" t="s">
        <v>1012</v>
      </c>
      <c r="D291" s="173" t="s">
        <v>111</v>
      </c>
      <c r="E291" s="182">
        <v>180000</v>
      </c>
      <c r="F291" s="171"/>
      <c r="G291" s="171">
        <f t="shared" si="4"/>
        <v>180000</v>
      </c>
      <c r="H291" s="172"/>
    </row>
    <row r="292" spans="1:8" hidden="1" x14ac:dyDescent="0.25">
      <c r="A292" s="177">
        <v>31567</v>
      </c>
      <c r="B292" s="188">
        <v>2701010088</v>
      </c>
      <c r="C292" s="178" t="s">
        <v>1043</v>
      </c>
      <c r="D292" s="173" t="s">
        <v>111</v>
      </c>
      <c r="E292" s="182">
        <v>98262</v>
      </c>
      <c r="F292" s="171"/>
      <c r="G292" s="171">
        <f t="shared" si="4"/>
        <v>98262</v>
      </c>
      <c r="H292" s="172"/>
    </row>
    <row r="293" spans="1:8" hidden="1" x14ac:dyDescent="0.25">
      <c r="A293" s="168">
        <v>31566</v>
      </c>
      <c r="B293" s="186">
        <v>2701010090</v>
      </c>
      <c r="C293" s="169" t="s">
        <v>2053</v>
      </c>
      <c r="D293" s="173" t="s">
        <v>111</v>
      </c>
      <c r="E293" s="182">
        <v>0</v>
      </c>
      <c r="F293" s="171"/>
      <c r="G293" s="171">
        <f t="shared" si="4"/>
        <v>0</v>
      </c>
      <c r="H293" s="172"/>
    </row>
    <row r="294" spans="1:8" hidden="1" x14ac:dyDescent="0.25">
      <c r="A294" s="168">
        <v>31568</v>
      </c>
      <c r="B294" s="186">
        <v>2701010091</v>
      </c>
      <c r="C294" s="169" t="s">
        <v>1044</v>
      </c>
      <c r="D294" s="173" t="s">
        <v>111</v>
      </c>
      <c r="E294" s="182">
        <v>0</v>
      </c>
      <c r="F294" s="171"/>
      <c r="G294" s="171">
        <f t="shared" si="4"/>
        <v>0</v>
      </c>
      <c r="H294" s="172"/>
    </row>
    <row r="295" spans="1:8" hidden="1" x14ac:dyDescent="0.25">
      <c r="A295" s="168"/>
      <c r="B295" s="186">
        <v>2701010092</v>
      </c>
      <c r="C295" s="169" t="s">
        <v>3667</v>
      </c>
      <c r="D295" s="173" t="s">
        <v>111</v>
      </c>
      <c r="E295" s="182">
        <v>0</v>
      </c>
      <c r="F295" s="174"/>
      <c r="G295" s="175">
        <f t="shared" si="4"/>
        <v>0</v>
      </c>
      <c r="H295" s="172"/>
    </row>
    <row r="296" spans="1:8" hidden="1" x14ac:dyDescent="0.25">
      <c r="A296" s="168">
        <v>30819</v>
      </c>
      <c r="B296" s="186">
        <v>2701010093</v>
      </c>
      <c r="C296" s="169" t="s">
        <v>1045</v>
      </c>
      <c r="D296" s="173" t="s">
        <v>111</v>
      </c>
      <c r="E296" s="182">
        <v>107000</v>
      </c>
      <c r="F296" s="171"/>
      <c r="G296" s="171">
        <f t="shared" si="4"/>
        <v>107000</v>
      </c>
      <c r="H296" s="172"/>
    </row>
    <row r="297" spans="1:8" hidden="1" x14ac:dyDescent="0.25">
      <c r="A297" s="168">
        <v>30250</v>
      </c>
      <c r="B297" s="186">
        <v>2701010094</v>
      </c>
      <c r="C297" s="169" t="s">
        <v>1046</v>
      </c>
      <c r="D297" s="173" t="s">
        <v>111</v>
      </c>
      <c r="E297" s="182">
        <v>107000</v>
      </c>
      <c r="F297" s="288"/>
      <c r="G297" s="171">
        <f t="shared" si="4"/>
        <v>107000</v>
      </c>
      <c r="H297" s="172"/>
    </row>
    <row r="298" spans="1:8" hidden="1" x14ac:dyDescent="0.25">
      <c r="A298" s="168">
        <v>30715</v>
      </c>
      <c r="B298" s="186">
        <v>2701010095</v>
      </c>
      <c r="C298" s="169" t="s">
        <v>1047</v>
      </c>
      <c r="D298" s="173" t="s">
        <v>111</v>
      </c>
      <c r="E298" s="182">
        <v>0</v>
      </c>
      <c r="F298" s="171"/>
      <c r="G298" s="171">
        <f t="shared" si="4"/>
        <v>0</v>
      </c>
      <c r="H298" s="172"/>
    </row>
    <row r="299" spans="1:8" hidden="1" x14ac:dyDescent="0.25">
      <c r="A299" s="168">
        <v>30444</v>
      </c>
      <c r="B299" s="186">
        <v>2701010096</v>
      </c>
      <c r="C299" s="169" t="s">
        <v>1048</v>
      </c>
      <c r="D299" s="173" t="s">
        <v>111</v>
      </c>
      <c r="E299" s="182">
        <v>0</v>
      </c>
      <c r="F299" s="171"/>
      <c r="G299" s="171">
        <f t="shared" si="4"/>
        <v>0</v>
      </c>
      <c r="H299" s="172"/>
    </row>
    <row r="300" spans="1:8" hidden="1" x14ac:dyDescent="0.25">
      <c r="A300" s="168">
        <v>30348</v>
      </c>
      <c r="B300" s="186">
        <v>2701010102</v>
      </c>
      <c r="C300" s="169" t="s">
        <v>2056</v>
      </c>
      <c r="D300" s="173" t="s">
        <v>111</v>
      </c>
      <c r="E300" s="182">
        <v>152735</v>
      </c>
      <c r="F300" s="171"/>
      <c r="G300" s="171">
        <f t="shared" si="4"/>
        <v>152735</v>
      </c>
      <c r="H300" s="172"/>
    </row>
    <row r="301" spans="1:8" hidden="1" x14ac:dyDescent="0.25">
      <c r="A301" s="168"/>
      <c r="B301" s="186">
        <v>2701010103</v>
      </c>
      <c r="C301" s="169" t="s">
        <v>4284</v>
      </c>
      <c r="D301" s="170" t="s">
        <v>111</v>
      </c>
      <c r="E301" s="182">
        <v>125637</v>
      </c>
      <c r="F301" s="174">
        <v>127686</v>
      </c>
      <c r="G301" s="175">
        <f t="shared" si="4"/>
        <v>253323</v>
      </c>
      <c r="H301" s="172"/>
    </row>
    <row r="302" spans="1:8" hidden="1" x14ac:dyDescent="0.25">
      <c r="A302" s="168">
        <v>2034</v>
      </c>
      <c r="B302" s="186">
        <v>2701010104</v>
      </c>
      <c r="C302" s="169" t="s">
        <v>4285</v>
      </c>
      <c r="D302" s="173" t="s">
        <v>111</v>
      </c>
      <c r="E302" s="182">
        <v>24406</v>
      </c>
      <c r="F302" s="171"/>
      <c r="G302" s="171">
        <f t="shared" si="4"/>
        <v>24406</v>
      </c>
      <c r="H302" s="172"/>
    </row>
    <row r="303" spans="1:8" hidden="1" x14ac:dyDescent="0.25">
      <c r="A303" s="168">
        <v>30251</v>
      </c>
      <c r="B303" s="186">
        <v>2901010001</v>
      </c>
      <c r="C303" s="169" t="s">
        <v>1219</v>
      </c>
      <c r="D303" s="173" t="s">
        <v>111</v>
      </c>
      <c r="E303" s="182">
        <v>1808535</v>
      </c>
      <c r="F303" s="171"/>
      <c r="G303" s="171">
        <f t="shared" si="4"/>
        <v>1808535</v>
      </c>
      <c r="H303" s="172"/>
    </row>
    <row r="304" spans="1:8" hidden="1" x14ac:dyDescent="0.25">
      <c r="A304" s="168">
        <v>754</v>
      </c>
      <c r="B304" s="186">
        <v>2901010002</v>
      </c>
      <c r="C304" s="169" t="s">
        <v>1220</v>
      </c>
      <c r="D304" s="173" t="s">
        <v>111</v>
      </c>
      <c r="E304" s="182">
        <v>56000</v>
      </c>
      <c r="F304" s="171"/>
      <c r="G304" s="171">
        <f t="shared" si="4"/>
        <v>56000</v>
      </c>
      <c r="H304" s="172"/>
    </row>
    <row r="305" spans="1:8" hidden="1" x14ac:dyDescent="0.25">
      <c r="A305" s="168">
        <v>1600</v>
      </c>
      <c r="B305" s="186">
        <v>2901010003</v>
      </c>
      <c r="C305" s="169" t="s">
        <v>1221</v>
      </c>
      <c r="D305" s="173" t="s">
        <v>111</v>
      </c>
      <c r="E305" s="182">
        <v>57000</v>
      </c>
      <c r="F305" s="171"/>
      <c r="G305" s="171">
        <f t="shared" si="4"/>
        <v>57000</v>
      </c>
      <c r="H305" s="172"/>
    </row>
    <row r="306" spans="1:8" hidden="1" x14ac:dyDescent="0.25">
      <c r="A306" s="168"/>
      <c r="B306" s="186">
        <v>2701010107</v>
      </c>
      <c r="C306" s="169" t="s">
        <v>6220</v>
      </c>
      <c r="D306" s="173" t="s">
        <v>111</v>
      </c>
      <c r="E306" s="183">
        <v>46300</v>
      </c>
      <c r="F306" s="174"/>
      <c r="G306" s="175">
        <f t="shared" si="4"/>
        <v>46300</v>
      </c>
      <c r="H306" s="172"/>
    </row>
    <row r="307" spans="1:8" hidden="1" x14ac:dyDescent="0.25">
      <c r="A307" s="168"/>
      <c r="B307" s="186">
        <v>2701010044</v>
      </c>
      <c r="C307" s="169" t="s">
        <v>21515</v>
      </c>
      <c r="D307" s="173" t="s">
        <v>111</v>
      </c>
      <c r="E307" s="183">
        <v>65170</v>
      </c>
      <c r="F307" s="174"/>
      <c r="G307" s="175">
        <f t="shared" si="4"/>
        <v>65170</v>
      </c>
      <c r="H307" s="172"/>
    </row>
    <row r="308" spans="1:8" hidden="1" x14ac:dyDescent="0.25">
      <c r="A308" s="168"/>
      <c r="B308" s="186">
        <v>2701010105</v>
      </c>
      <c r="C308" s="169" t="s">
        <v>5532</v>
      </c>
      <c r="D308" s="173" t="s">
        <v>111</v>
      </c>
      <c r="E308" s="182">
        <v>11048</v>
      </c>
      <c r="F308" s="174"/>
      <c r="G308" s="175">
        <f t="shared" si="4"/>
        <v>11048</v>
      </c>
      <c r="H308" s="172"/>
    </row>
    <row r="309" spans="1:8" hidden="1" x14ac:dyDescent="0.25">
      <c r="A309" s="168">
        <v>442</v>
      </c>
      <c r="B309" s="186">
        <v>2701130001</v>
      </c>
      <c r="C309" s="169" t="s">
        <v>1143</v>
      </c>
      <c r="D309" s="173" t="s">
        <v>238</v>
      </c>
      <c r="E309" s="182">
        <v>100</v>
      </c>
      <c r="F309" s="171"/>
      <c r="G309" s="171">
        <f t="shared" si="4"/>
        <v>100</v>
      </c>
      <c r="H309" s="172"/>
    </row>
    <row r="310" spans="1:8" hidden="1" x14ac:dyDescent="0.25">
      <c r="A310" s="177"/>
      <c r="B310" s="188">
        <v>2701130002</v>
      </c>
      <c r="C310" s="178" t="s">
        <v>884</v>
      </c>
      <c r="D310" s="173" t="s">
        <v>238</v>
      </c>
      <c r="E310" s="183">
        <v>18</v>
      </c>
      <c r="F310" s="174"/>
      <c r="G310" s="175">
        <f t="shared" si="4"/>
        <v>18</v>
      </c>
      <c r="H310" s="172"/>
    </row>
    <row r="311" spans="1:8" hidden="1" x14ac:dyDescent="0.25">
      <c r="A311" s="168">
        <v>68100</v>
      </c>
      <c r="B311" s="186">
        <v>2701130003</v>
      </c>
      <c r="C311" s="169" t="s">
        <v>885</v>
      </c>
      <c r="D311" s="173" t="s">
        <v>238</v>
      </c>
      <c r="E311" s="183">
        <v>39</v>
      </c>
      <c r="F311" s="174"/>
      <c r="G311" s="174">
        <f t="shared" si="4"/>
        <v>39</v>
      </c>
      <c r="H311" s="172"/>
    </row>
    <row r="312" spans="1:8" hidden="1" x14ac:dyDescent="0.25">
      <c r="A312" s="177">
        <v>440</v>
      </c>
      <c r="B312" s="186">
        <v>2701130009</v>
      </c>
      <c r="C312" s="169" t="s">
        <v>657</v>
      </c>
      <c r="D312" s="170" t="s">
        <v>238</v>
      </c>
      <c r="E312" s="182">
        <v>358.5</v>
      </c>
      <c r="F312" s="171"/>
      <c r="G312" s="171">
        <f t="shared" si="4"/>
        <v>358.5</v>
      </c>
      <c r="H312" s="172"/>
    </row>
    <row r="313" spans="1:8" hidden="1" x14ac:dyDescent="0.25">
      <c r="A313" s="177"/>
      <c r="B313" s="186">
        <v>2701030001</v>
      </c>
      <c r="C313" s="169" t="s">
        <v>1065</v>
      </c>
      <c r="D313" s="170" t="s">
        <v>114</v>
      </c>
      <c r="E313" s="182">
        <v>29658</v>
      </c>
      <c r="F313" s="174">
        <v>6300</v>
      </c>
      <c r="G313" s="175">
        <f t="shared" si="4"/>
        <v>35958</v>
      </c>
      <c r="H313" s="172"/>
    </row>
    <row r="314" spans="1:8" hidden="1" x14ac:dyDescent="0.25">
      <c r="A314" s="177">
        <v>68102</v>
      </c>
      <c r="B314" s="186">
        <v>2701030003</v>
      </c>
      <c r="C314" s="169" t="s">
        <v>1066</v>
      </c>
      <c r="D314" s="170" t="s">
        <v>114</v>
      </c>
      <c r="E314" s="182">
        <v>570000</v>
      </c>
      <c r="F314" s="171"/>
      <c r="G314" s="171">
        <f t="shared" si="4"/>
        <v>570000</v>
      </c>
      <c r="H314" s="172"/>
    </row>
    <row r="315" spans="1:8" hidden="1" x14ac:dyDescent="0.25">
      <c r="A315" s="168"/>
      <c r="B315" s="186">
        <v>2701030004</v>
      </c>
      <c r="C315" s="169" t="s">
        <v>1067</v>
      </c>
      <c r="D315" s="170" t="s">
        <v>114</v>
      </c>
      <c r="E315" s="183">
        <v>75000</v>
      </c>
      <c r="F315" s="174"/>
      <c r="G315" s="175">
        <f t="shared" si="4"/>
        <v>75000</v>
      </c>
      <c r="H315" s="172"/>
    </row>
    <row r="316" spans="1:8" hidden="1" x14ac:dyDescent="0.25">
      <c r="A316" s="168">
        <v>396</v>
      </c>
      <c r="B316" s="186">
        <v>2701030005</v>
      </c>
      <c r="C316" s="169" t="s">
        <v>1068</v>
      </c>
      <c r="D316" s="170" t="s">
        <v>114</v>
      </c>
      <c r="E316" s="183">
        <v>423300</v>
      </c>
      <c r="F316" s="174"/>
      <c r="G316" s="174">
        <f t="shared" si="4"/>
        <v>423300</v>
      </c>
      <c r="H316" s="172"/>
    </row>
    <row r="317" spans="1:8" hidden="1" x14ac:dyDescent="0.25">
      <c r="A317" s="168"/>
      <c r="B317" s="188">
        <v>2701030006</v>
      </c>
      <c r="C317" s="215" t="s">
        <v>1069</v>
      </c>
      <c r="D317" s="173" t="s">
        <v>114</v>
      </c>
      <c r="E317" s="183">
        <v>233000</v>
      </c>
      <c r="F317" s="180"/>
      <c r="G317" s="175">
        <f t="shared" si="4"/>
        <v>233000</v>
      </c>
      <c r="H317" s="194"/>
    </row>
    <row r="318" spans="1:8" hidden="1" x14ac:dyDescent="0.25">
      <c r="A318" s="168"/>
      <c r="B318" s="186">
        <v>2701030007</v>
      </c>
      <c r="C318" s="169" t="s">
        <v>1070</v>
      </c>
      <c r="D318" s="170" t="s">
        <v>114</v>
      </c>
      <c r="E318" s="183">
        <v>0</v>
      </c>
      <c r="F318" s="174"/>
      <c r="G318" s="175">
        <f t="shared" si="4"/>
        <v>0</v>
      </c>
      <c r="H318" s="172"/>
    </row>
    <row r="319" spans="1:8" hidden="1" x14ac:dyDescent="0.25">
      <c r="A319" s="168">
        <v>30360</v>
      </c>
      <c r="B319" s="186">
        <v>2701030008</v>
      </c>
      <c r="C319" s="169" t="s">
        <v>1071</v>
      </c>
      <c r="D319" s="170" t="s">
        <v>114</v>
      </c>
      <c r="E319" s="183">
        <v>222230</v>
      </c>
      <c r="F319" s="174"/>
      <c r="G319" s="174">
        <f t="shared" si="4"/>
        <v>222230</v>
      </c>
      <c r="H319" s="172"/>
    </row>
    <row r="320" spans="1:8" hidden="1" x14ac:dyDescent="0.25">
      <c r="A320" s="168">
        <v>30345</v>
      </c>
      <c r="B320" s="186">
        <v>2701030009</v>
      </c>
      <c r="C320" s="169" t="s">
        <v>1072</v>
      </c>
      <c r="D320" s="170" t="s">
        <v>114</v>
      </c>
      <c r="E320" s="183">
        <v>194000</v>
      </c>
      <c r="F320" s="174"/>
      <c r="G320" s="174">
        <f t="shared" si="4"/>
        <v>194000</v>
      </c>
      <c r="H320" s="172"/>
    </row>
    <row r="321" spans="1:8" hidden="1" x14ac:dyDescent="0.25">
      <c r="A321" s="168">
        <v>32199</v>
      </c>
      <c r="B321" s="186">
        <v>2701030010</v>
      </c>
      <c r="C321" s="169" t="s">
        <v>679</v>
      </c>
      <c r="D321" s="170" t="s">
        <v>114</v>
      </c>
      <c r="E321" s="182">
        <v>0</v>
      </c>
      <c r="F321" s="174"/>
      <c r="G321" s="175">
        <f t="shared" si="4"/>
        <v>0</v>
      </c>
      <c r="H321" s="172"/>
    </row>
    <row r="322" spans="1:8" hidden="1" x14ac:dyDescent="0.25">
      <c r="A322" s="168">
        <v>68103</v>
      </c>
      <c r="B322" s="186">
        <v>2701030011</v>
      </c>
      <c r="C322" s="169" t="s">
        <v>681</v>
      </c>
      <c r="D322" s="170" t="s">
        <v>114</v>
      </c>
      <c r="E322" s="183">
        <v>462660</v>
      </c>
      <c r="F322" s="174"/>
      <c r="G322" s="174">
        <f t="shared" si="4"/>
        <v>462660</v>
      </c>
      <c r="H322" s="172"/>
    </row>
    <row r="323" spans="1:8" hidden="1" x14ac:dyDescent="0.25">
      <c r="A323" s="168">
        <v>68104</v>
      </c>
      <c r="B323" s="186">
        <v>2701030012</v>
      </c>
      <c r="C323" s="169" t="s">
        <v>667</v>
      </c>
      <c r="D323" s="170" t="s">
        <v>114</v>
      </c>
      <c r="E323" s="183">
        <v>824675</v>
      </c>
      <c r="F323" s="174"/>
      <c r="G323" s="174">
        <f t="shared" si="4"/>
        <v>824675</v>
      </c>
      <c r="H323" s="172"/>
    </row>
    <row r="324" spans="1:8" hidden="1" x14ac:dyDescent="0.25">
      <c r="A324" s="168"/>
      <c r="B324" s="186">
        <v>2701030013</v>
      </c>
      <c r="C324" s="169" t="s">
        <v>1073</v>
      </c>
      <c r="D324" s="170" t="s">
        <v>114</v>
      </c>
      <c r="E324" s="183">
        <v>496328</v>
      </c>
      <c r="F324" s="174"/>
      <c r="G324" s="175">
        <f t="shared" si="4"/>
        <v>496328</v>
      </c>
      <c r="H324" s="172"/>
    </row>
    <row r="325" spans="1:8" hidden="1" x14ac:dyDescent="0.25">
      <c r="A325" s="168">
        <v>31558</v>
      </c>
      <c r="B325" s="186">
        <v>2701030015</v>
      </c>
      <c r="C325" s="169" t="s">
        <v>1074</v>
      </c>
      <c r="D325" s="170" t="s">
        <v>114</v>
      </c>
      <c r="E325" s="182">
        <v>0</v>
      </c>
      <c r="F325" s="174"/>
      <c r="G325" s="174">
        <f t="shared" si="4"/>
        <v>0</v>
      </c>
      <c r="H325" s="172"/>
    </row>
    <row r="326" spans="1:8" hidden="1" x14ac:dyDescent="0.25">
      <c r="A326" s="168">
        <v>68105</v>
      </c>
      <c r="B326" s="186">
        <v>2701030016</v>
      </c>
      <c r="C326" s="169" t="s">
        <v>1075</v>
      </c>
      <c r="D326" s="173" t="s">
        <v>114</v>
      </c>
      <c r="E326" s="182">
        <v>28600</v>
      </c>
      <c r="F326" s="171"/>
      <c r="G326" s="171">
        <f t="shared" si="4"/>
        <v>28600</v>
      </c>
      <c r="H326" s="172"/>
    </row>
    <row r="327" spans="1:8" hidden="1" x14ac:dyDescent="0.25">
      <c r="A327" s="168"/>
      <c r="B327" s="186">
        <v>2701030017</v>
      </c>
      <c r="C327" s="208" t="s">
        <v>1076</v>
      </c>
      <c r="D327" s="170" t="s">
        <v>114</v>
      </c>
      <c r="E327" s="214">
        <v>358527</v>
      </c>
      <c r="F327" s="174"/>
      <c r="G327" s="175">
        <f t="shared" si="4"/>
        <v>358527</v>
      </c>
      <c r="H327" s="172"/>
    </row>
    <row r="328" spans="1:8" hidden="1" x14ac:dyDescent="0.25">
      <c r="A328" s="168"/>
      <c r="B328" s="186">
        <v>2701030024</v>
      </c>
      <c r="C328" s="208" t="s">
        <v>4243</v>
      </c>
      <c r="D328" s="170" t="s">
        <v>114</v>
      </c>
      <c r="E328" s="182">
        <v>218290</v>
      </c>
      <c r="F328" s="174"/>
      <c r="G328" s="175">
        <f t="shared" ref="G328:G391" si="5">E328+F328</f>
        <v>218290</v>
      </c>
      <c r="H328" s="172"/>
    </row>
    <row r="329" spans="1:8" hidden="1" x14ac:dyDescent="0.25">
      <c r="A329" s="177"/>
      <c r="B329" s="188">
        <v>2701140029</v>
      </c>
      <c r="C329" s="178" t="s">
        <v>1169</v>
      </c>
      <c r="D329" s="173" t="s">
        <v>114</v>
      </c>
      <c r="E329" s="183">
        <v>7853040</v>
      </c>
      <c r="F329" s="174"/>
      <c r="G329" s="175">
        <f t="shared" si="5"/>
        <v>7853040</v>
      </c>
      <c r="H329" s="172"/>
    </row>
    <row r="330" spans="1:8" hidden="1" x14ac:dyDescent="0.25">
      <c r="A330" s="168"/>
      <c r="B330" s="186">
        <v>2901030003</v>
      </c>
      <c r="C330" s="169" t="s">
        <v>1222</v>
      </c>
      <c r="D330" s="170" t="s">
        <v>114</v>
      </c>
      <c r="E330" s="183">
        <v>127179</v>
      </c>
      <c r="F330" s="174"/>
      <c r="G330" s="175">
        <f t="shared" si="5"/>
        <v>127179</v>
      </c>
      <c r="H330" s="172"/>
    </row>
    <row r="331" spans="1:8" hidden="1" x14ac:dyDescent="0.25">
      <c r="A331" s="168">
        <v>408</v>
      </c>
      <c r="B331" s="186">
        <v>2701150001</v>
      </c>
      <c r="C331" s="169" t="s">
        <v>1177</v>
      </c>
      <c r="D331" s="170" t="s">
        <v>234</v>
      </c>
      <c r="E331" s="182">
        <v>31504</v>
      </c>
      <c r="F331" s="171"/>
      <c r="G331" s="171">
        <f t="shared" si="5"/>
        <v>31504</v>
      </c>
      <c r="H331" s="172"/>
    </row>
    <row r="332" spans="1:8" hidden="1" x14ac:dyDescent="0.25">
      <c r="A332" s="168">
        <v>409</v>
      </c>
      <c r="B332" s="186">
        <v>2701150003</v>
      </c>
      <c r="C332" s="169" t="s">
        <v>1179</v>
      </c>
      <c r="D332" s="170" t="s">
        <v>234</v>
      </c>
      <c r="E332" s="182">
        <v>13640</v>
      </c>
      <c r="F332" s="171">
        <v>89742</v>
      </c>
      <c r="G332" s="171">
        <f t="shared" si="5"/>
        <v>103382</v>
      </c>
      <c r="H332" s="172"/>
    </row>
    <row r="333" spans="1:8" hidden="1" x14ac:dyDescent="0.25">
      <c r="A333" s="168">
        <v>68109</v>
      </c>
      <c r="B333" s="186">
        <v>2701150004</v>
      </c>
      <c r="C333" s="169" t="s">
        <v>1180</v>
      </c>
      <c r="D333" s="170" t="s">
        <v>234</v>
      </c>
      <c r="E333" s="183">
        <v>52650</v>
      </c>
      <c r="F333" s="174"/>
      <c r="G333" s="174">
        <f t="shared" si="5"/>
        <v>52650</v>
      </c>
      <c r="H333" s="172"/>
    </row>
    <row r="334" spans="1:8" hidden="1" x14ac:dyDescent="0.25">
      <c r="A334" s="168">
        <v>68108</v>
      </c>
      <c r="B334" s="186">
        <v>2701150005</v>
      </c>
      <c r="C334" s="169" t="s">
        <v>1181</v>
      </c>
      <c r="D334" s="170" t="s">
        <v>234</v>
      </c>
      <c r="E334" s="183">
        <v>25344</v>
      </c>
      <c r="F334" s="174"/>
      <c r="G334" s="174">
        <f t="shared" si="5"/>
        <v>25344</v>
      </c>
      <c r="H334" s="172"/>
    </row>
    <row r="335" spans="1:8" hidden="1" x14ac:dyDescent="0.25">
      <c r="A335" s="168">
        <v>68106</v>
      </c>
      <c r="B335" s="186">
        <v>2701150006</v>
      </c>
      <c r="C335" s="169" t="s">
        <v>1182</v>
      </c>
      <c r="D335" s="170" t="s">
        <v>234</v>
      </c>
      <c r="E335" s="182">
        <v>77880</v>
      </c>
      <c r="F335" s="171">
        <v>167670</v>
      </c>
      <c r="G335" s="171">
        <f t="shared" si="5"/>
        <v>245550</v>
      </c>
      <c r="H335" s="172"/>
    </row>
    <row r="336" spans="1:8" hidden="1" x14ac:dyDescent="0.25">
      <c r="A336" s="168">
        <v>68107</v>
      </c>
      <c r="B336" s="186">
        <v>2701150007</v>
      </c>
      <c r="C336" s="169" t="s">
        <v>1183</v>
      </c>
      <c r="D336" s="170" t="s">
        <v>234</v>
      </c>
      <c r="E336" s="182">
        <v>290400</v>
      </c>
      <c r="F336" s="171"/>
      <c r="G336" s="171">
        <f t="shared" si="5"/>
        <v>290400</v>
      </c>
      <c r="H336" s="172"/>
    </row>
    <row r="337" spans="1:8" hidden="1" x14ac:dyDescent="0.25">
      <c r="A337" s="168">
        <v>30770</v>
      </c>
      <c r="B337" s="186">
        <v>2701150008</v>
      </c>
      <c r="C337" s="169" t="s">
        <v>1184</v>
      </c>
      <c r="D337" s="170" t="s">
        <v>234</v>
      </c>
      <c r="E337" s="182">
        <v>77880</v>
      </c>
      <c r="F337" s="171"/>
      <c r="G337" s="171">
        <f t="shared" si="5"/>
        <v>77880</v>
      </c>
      <c r="H337" s="172"/>
    </row>
    <row r="338" spans="1:8" hidden="1" x14ac:dyDescent="0.25">
      <c r="A338" s="168">
        <v>30769</v>
      </c>
      <c r="B338" s="219">
        <v>2701150009</v>
      </c>
      <c r="C338" s="220" t="s">
        <v>4289</v>
      </c>
      <c r="D338" s="221" t="s">
        <v>234</v>
      </c>
      <c r="E338" s="182">
        <v>30800</v>
      </c>
      <c r="F338" s="171"/>
      <c r="G338" s="171">
        <f t="shared" si="5"/>
        <v>30800</v>
      </c>
      <c r="H338" s="172"/>
    </row>
    <row r="339" spans="1:8" hidden="1" x14ac:dyDescent="0.25">
      <c r="A339" s="168">
        <v>30778</v>
      </c>
      <c r="B339" s="219">
        <v>3101150004</v>
      </c>
      <c r="C339" s="220" t="s">
        <v>21516</v>
      </c>
      <c r="D339" s="221" t="s">
        <v>234</v>
      </c>
      <c r="E339" s="182">
        <v>34944</v>
      </c>
      <c r="F339" s="171"/>
      <c r="G339" s="171">
        <f t="shared" si="5"/>
        <v>34944</v>
      </c>
      <c r="H339" s="172"/>
    </row>
    <row r="340" spans="1:8" hidden="1" x14ac:dyDescent="0.25">
      <c r="A340" s="168">
        <v>30277</v>
      </c>
      <c r="B340" s="219">
        <v>2701150002</v>
      </c>
      <c r="C340" s="220" t="s">
        <v>21517</v>
      </c>
      <c r="D340" s="221" t="s">
        <v>234</v>
      </c>
      <c r="E340" s="182">
        <v>46800</v>
      </c>
      <c r="F340" s="171"/>
      <c r="G340" s="171">
        <f t="shared" si="5"/>
        <v>46800</v>
      </c>
      <c r="H340" s="172"/>
    </row>
    <row r="341" spans="1:8" hidden="1" x14ac:dyDescent="0.25">
      <c r="A341" s="168">
        <v>31003</v>
      </c>
      <c r="B341" s="186">
        <v>3701010001</v>
      </c>
      <c r="C341" s="169" t="s">
        <v>21518</v>
      </c>
      <c r="D341" s="170" t="s">
        <v>234</v>
      </c>
      <c r="E341" s="182">
        <v>21768</v>
      </c>
      <c r="F341" s="171"/>
      <c r="G341" s="171">
        <f t="shared" si="5"/>
        <v>21768</v>
      </c>
      <c r="H341" s="172"/>
    </row>
    <row r="342" spans="1:8" hidden="1" x14ac:dyDescent="0.25">
      <c r="A342" s="168">
        <v>30406</v>
      </c>
      <c r="B342" s="186">
        <v>2701210005</v>
      </c>
      <c r="C342" s="169" t="s">
        <v>89</v>
      </c>
      <c r="D342" s="170" t="s">
        <v>112</v>
      </c>
      <c r="E342" s="182">
        <v>950</v>
      </c>
      <c r="F342" s="171"/>
      <c r="G342" s="171">
        <f t="shared" si="5"/>
        <v>950</v>
      </c>
      <c r="H342" s="172"/>
    </row>
    <row r="343" spans="1:8" hidden="1" x14ac:dyDescent="0.25">
      <c r="A343" s="168">
        <v>31002</v>
      </c>
      <c r="B343" s="186">
        <v>2701200004</v>
      </c>
      <c r="C343" s="169" t="s">
        <v>176</v>
      </c>
      <c r="D343" s="170" t="s">
        <v>112</v>
      </c>
      <c r="E343" s="182">
        <v>51.66</v>
      </c>
      <c r="F343" s="171"/>
      <c r="G343" s="171">
        <f t="shared" si="5"/>
        <v>51.66</v>
      </c>
      <c r="H343" s="172"/>
    </row>
    <row r="344" spans="1:8" hidden="1" x14ac:dyDescent="0.25">
      <c r="A344" s="168">
        <v>30767</v>
      </c>
      <c r="B344" s="186">
        <v>2701200005</v>
      </c>
      <c r="C344" s="169" t="s">
        <v>22197</v>
      </c>
      <c r="D344" s="170" t="s">
        <v>112</v>
      </c>
      <c r="E344" s="182">
        <v>89</v>
      </c>
      <c r="F344" s="174"/>
      <c r="G344" s="171">
        <f t="shared" si="5"/>
        <v>89</v>
      </c>
      <c r="H344" s="172"/>
    </row>
    <row r="345" spans="1:8" hidden="1" x14ac:dyDescent="0.25">
      <c r="A345" s="177"/>
      <c r="B345" s="188">
        <v>2701220001</v>
      </c>
      <c r="C345" s="178" t="s">
        <v>13</v>
      </c>
      <c r="D345" s="173" t="s">
        <v>112</v>
      </c>
      <c r="E345" s="183">
        <v>12</v>
      </c>
      <c r="F345" s="180"/>
      <c r="G345" s="181">
        <f t="shared" si="5"/>
        <v>12</v>
      </c>
      <c r="H345" s="172"/>
    </row>
    <row r="346" spans="1:8" hidden="1" x14ac:dyDescent="0.25">
      <c r="A346" s="168">
        <v>32500</v>
      </c>
      <c r="B346" s="186">
        <v>2701200002</v>
      </c>
      <c r="C346" s="169" t="s">
        <v>16</v>
      </c>
      <c r="D346" s="170" t="s">
        <v>112</v>
      </c>
      <c r="E346" s="182">
        <v>14.7</v>
      </c>
      <c r="F346" s="319"/>
      <c r="G346" s="171">
        <f t="shared" si="5"/>
        <v>14.7</v>
      </c>
      <c r="H346" s="172"/>
    </row>
    <row r="347" spans="1:8" hidden="1" x14ac:dyDescent="0.25">
      <c r="A347" s="177">
        <v>31585</v>
      </c>
      <c r="B347" s="188">
        <v>2701060006</v>
      </c>
      <c r="C347" s="178" t="s">
        <v>93</v>
      </c>
      <c r="D347" s="173" t="s">
        <v>112</v>
      </c>
      <c r="E347" s="182">
        <v>560</v>
      </c>
      <c r="F347" s="180"/>
      <c r="G347" s="179">
        <f t="shared" si="5"/>
        <v>560</v>
      </c>
      <c r="H347" s="172"/>
    </row>
    <row r="348" spans="1:8" hidden="1" x14ac:dyDescent="0.25">
      <c r="A348" s="177"/>
      <c r="B348" s="188">
        <v>2701250001</v>
      </c>
      <c r="C348" s="178" t="s">
        <v>90</v>
      </c>
      <c r="D348" s="173" t="s">
        <v>112</v>
      </c>
      <c r="E348" s="183">
        <v>1050</v>
      </c>
      <c r="F348" s="180"/>
      <c r="G348" s="181">
        <f t="shared" si="5"/>
        <v>1050</v>
      </c>
      <c r="H348" s="172"/>
    </row>
    <row r="349" spans="1:8" hidden="1" x14ac:dyDescent="0.25">
      <c r="A349" s="177">
        <v>359</v>
      </c>
      <c r="B349" s="188">
        <v>2701210004</v>
      </c>
      <c r="C349" s="178" t="s">
        <v>147</v>
      </c>
      <c r="D349" s="173" t="s">
        <v>112</v>
      </c>
      <c r="E349" s="182">
        <v>75</v>
      </c>
      <c r="F349" s="180"/>
      <c r="G349" s="179">
        <f t="shared" si="5"/>
        <v>75</v>
      </c>
      <c r="H349" s="172"/>
    </row>
    <row r="350" spans="1:8" hidden="1" x14ac:dyDescent="0.25">
      <c r="A350" s="177">
        <v>1741</v>
      </c>
      <c r="B350" s="247">
        <v>2701210006</v>
      </c>
      <c r="C350" s="248" t="s">
        <v>22198</v>
      </c>
      <c r="D350" s="173" t="s">
        <v>112</v>
      </c>
      <c r="E350" s="182">
        <v>14</v>
      </c>
      <c r="F350" s="174"/>
      <c r="G350" s="179">
        <f t="shared" si="5"/>
        <v>14</v>
      </c>
      <c r="H350" s="172"/>
    </row>
    <row r="351" spans="1:8" hidden="1" x14ac:dyDescent="0.25">
      <c r="A351" s="177"/>
      <c r="B351" s="188">
        <v>2701090003</v>
      </c>
      <c r="C351" s="253" t="s">
        <v>10</v>
      </c>
      <c r="D351" s="173" t="s">
        <v>112</v>
      </c>
      <c r="E351" s="214">
        <v>900</v>
      </c>
      <c r="F351" s="180"/>
      <c r="G351" s="181">
        <f t="shared" si="5"/>
        <v>900</v>
      </c>
      <c r="H351" s="172"/>
    </row>
    <row r="352" spans="1:8" hidden="1" x14ac:dyDescent="0.25">
      <c r="A352" s="177">
        <v>31555</v>
      </c>
      <c r="B352" s="188">
        <v>2701090005</v>
      </c>
      <c r="C352" s="178" t="s">
        <v>119</v>
      </c>
      <c r="D352" s="173" t="s">
        <v>112</v>
      </c>
      <c r="E352" s="182">
        <v>100</v>
      </c>
      <c r="F352" s="180"/>
      <c r="G352" s="179">
        <f t="shared" si="5"/>
        <v>100</v>
      </c>
      <c r="H352" s="172"/>
    </row>
    <row r="353" spans="1:8" hidden="1" x14ac:dyDescent="0.25">
      <c r="A353" s="177">
        <v>31433</v>
      </c>
      <c r="B353" s="188">
        <v>2701210002</v>
      </c>
      <c r="C353" s="178" t="s">
        <v>209</v>
      </c>
      <c r="D353" s="173" t="s">
        <v>112</v>
      </c>
      <c r="E353" s="182">
        <v>3510</v>
      </c>
      <c r="F353" s="180"/>
      <c r="G353" s="179">
        <f t="shared" si="5"/>
        <v>3510</v>
      </c>
      <c r="H353" s="172"/>
    </row>
    <row r="354" spans="1:8" hidden="1" x14ac:dyDescent="0.25">
      <c r="A354" s="177">
        <v>31436</v>
      </c>
      <c r="B354" s="188">
        <v>3103110072</v>
      </c>
      <c r="C354" s="178" t="s">
        <v>12</v>
      </c>
      <c r="D354" s="173" t="s">
        <v>112</v>
      </c>
      <c r="E354" s="184">
        <v>13</v>
      </c>
      <c r="F354" s="180"/>
      <c r="G354" s="179">
        <f t="shared" si="5"/>
        <v>13</v>
      </c>
      <c r="H354" s="172"/>
    </row>
    <row r="355" spans="1:8" hidden="1" x14ac:dyDescent="0.25">
      <c r="A355" s="177"/>
      <c r="B355" s="188">
        <v>2701210003</v>
      </c>
      <c r="C355" s="253" t="s">
        <v>9</v>
      </c>
      <c r="D355" s="173" t="s">
        <v>112</v>
      </c>
      <c r="E355" s="289">
        <v>100</v>
      </c>
      <c r="F355" s="180"/>
      <c r="G355" s="181">
        <f t="shared" si="5"/>
        <v>100</v>
      </c>
      <c r="H355" s="172"/>
    </row>
    <row r="356" spans="1:8" hidden="1" x14ac:dyDescent="0.25">
      <c r="A356" s="177">
        <v>71</v>
      </c>
      <c r="B356" s="186">
        <v>2701200003</v>
      </c>
      <c r="C356" s="169" t="s">
        <v>14</v>
      </c>
      <c r="D356" s="170" t="s">
        <v>112</v>
      </c>
      <c r="E356" s="184">
        <v>3630</v>
      </c>
      <c r="F356" s="180"/>
      <c r="G356" s="179">
        <f t="shared" si="5"/>
        <v>3630</v>
      </c>
      <c r="H356" s="172"/>
    </row>
    <row r="357" spans="1:8" hidden="1" x14ac:dyDescent="0.25">
      <c r="A357" s="177">
        <v>78</v>
      </c>
      <c r="B357" s="188">
        <v>2701190001</v>
      </c>
      <c r="C357" s="178" t="s">
        <v>22199</v>
      </c>
      <c r="D357" s="173" t="s">
        <v>112</v>
      </c>
      <c r="E357" s="184">
        <v>70000</v>
      </c>
      <c r="F357" s="180"/>
      <c r="G357" s="179">
        <f t="shared" si="5"/>
        <v>70000</v>
      </c>
      <c r="H357" s="172"/>
    </row>
    <row r="358" spans="1:8" hidden="1" x14ac:dyDescent="0.25">
      <c r="A358" s="177">
        <v>728</v>
      </c>
      <c r="B358" s="188">
        <v>2701190001</v>
      </c>
      <c r="C358" s="178" t="s">
        <v>22200</v>
      </c>
      <c r="D358" s="173" t="s">
        <v>112</v>
      </c>
      <c r="E358" s="328"/>
      <c r="F358" s="180"/>
      <c r="G358" s="179">
        <f t="shared" si="5"/>
        <v>0</v>
      </c>
      <c r="H358" s="172"/>
    </row>
    <row r="359" spans="1:8" hidden="1" x14ac:dyDescent="0.25">
      <c r="A359" s="177">
        <v>32842</v>
      </c>
      <c r="B359" s="273">
        <v>3002020008</v>
      </c>
      <c r="C359" s="274" t="s">
        <v>22201</v>
      </c>
      <c r="D359" s="173" t="s">
        <v>112</v>
      </c>
      <c r="E359" s="184">
        <v>1462</v>
      </c>
      <c r="F359" s="179"/>
      <c r="G359" s="179">
        <f t="shared" si="5"/>
        <v>1462</v>
      </c>
      <c r="H359" s="172"/>
    </row>
    <row r="360" spans="1:8" hidden="1" x14ac:dyDescent="0.25">
      <c r="A360" s="177">
        <v>32838</v>
      </c>
      <c r="B360" s="188">
        <v>3002020009</v>
      </c>
      <c r="C360" s="178" t="s">
        <v>22202</v>
      </c>
      <c r="D360" s="173" t="s">
        <v>112</v>
      </c>
      <c r="E360" s="184">
        <v>2165.6999999999998</v>
      </c>
      <c r="F360" s="180"/>
      <c r="G360" s="179">
        <f t="shared" si="5"/>
        <v>2165.6999999999998</v>
      </c>
      <c r="H360" s="172"/>
    </row>
    <row r="361" spans="1:8" hidden="1" x14ac:dyDescent="0.25">
      <c r="A361" s="177">
        <v>70</v>
      </c>
      <c r="B361" s="273">
        <v>3002020010</v>
      </c>
      <c r="C361" s="274" t="s">
        <v>22203</v>
      </c>
      <c r="D361" s="173" t="s">
        <v>112</v>
      </c>
      <c r="E361" s="184">
        <v>849.1</v>
      </c>
      <c r="F361" s="180"/>
      <c r="G361" s="179">
        <f t="shared" si="5"/>
        <v>849.1</v>
      </c>
      <c r="H361" s="172"/>
    </row>
    <row r="362" spans="1:8" hidden="1" x14ac:dyDescent="0.25">
      <c r="A362" s="177">
        <v>30445</v>
      </c>
      <c r="B362" s="273">
        <v>2701190004</v>
      </c>
      <c r="C362" s="274" t="s">
        <v>22204</v>
      </c>
      <c r="D362" s="173" t="s">
        <v>112</v>
      </c>
      <c r="E362" s="184">
        <v>16464</v>
      </c>
      <c r="F362" s="180"/>
      <c r="G362" s="179">
        <f t="shared" si="5"/>
        <v>16464</v>
      </c>
      <c r="H362" s="172"/>
    </row>
    <row r="363" spans="1:8" hidden="1" x14ac:dyDescent="0.25">
      <c r="A363" s="177">
        <v>32840</v>
      </c>
      <c r="B363" s="188">
        <v>2701190004</v>
      </c>
      <c r="C363" s="178" t="s">
        <v>22205</v>
      </c>
      <c r="D363" s="173" t="s">
        <v>112</v>
      </c>
      <c r="E363" s="328"/>
      <c r="F363" s="180"/>
      <c r="G363" s="179">
        <f t="shared" si="5"/>
        <v>0</v>
      </c>
      <c r="H363" s="172"/>
    </row>
    <row r="364" spans="1:8" hidden="1" x14ac:dyDescent="0.25">
      <c r="A364" s="177">
        <v>32849</v>
      </c>
      <c r="B364" s="273">
        <v>3002020011</v>
      </c>
      <c r="C364" s="274" t="s">
        <v>22206</v>
      </c>
      <c r="D364" s="173" t="s">
        <v>112</v>
      </c>
      <c r="E364" s="184">
        <v>544.79999999999995</v>
      </c>
      <c r="F364" s="180"/>
      <c r="G364" s="180">
        <f t="shared" si="5"/>
        <v>544.79999999999995</v>
      </c>
      <c r="H364" s="172"/>
    </row>
    <row r="365" spans="1:8" hidden="1" x14ac:dyDescent="0.25">
      <c r="A365" s="177">
        <v>32846</v>
      </c>
      <c r="B365" s="188">
        <v>3002020007</v>
      </c>
      <c r="C365" s="178" t="s">
        <v>22207</v>
      </c>
      <c r="D365" s="173" t="s">
        <v>112</v>
      </c>
      <c r="E365" s="184">
        <v>800</v>
      </c>
      <c r="F365" s="180"/>
      <c r="G365" s="179">
        <f t="shared" si="5"/>
        <v>800</v>
      </c>
      <c r="H365" s="172"/>
    </row>
    <row r="366" spans="1:8" hidden="1" x14ac:dyDescent="0.25">
      <c r="A366" s="177">
        <v>73</v>
      </c>
      <c r="B366" s="273">
        <v>2701210008</v>
      </c>
      <c r="C366" s="274" t="s">
        <v>22208</v>
      </c>
      <c r="D366" s="173" t="s">
        <v>112</v>
      </c>
      <c r="E366" s="184">
        <v>50</v>
      </c>
      <c r="F366" s="180"/>
      <c r="G366" s="179">
        <f t="shared" si="5"/>
        <v>50</v>
      </c>
      <c r="H366" s="172"/>
    </row>
    <row r="367" spans="1:8" hidden="1" x14ac:dyDescent="0.25">
      <c r="A367" s="177"/>
      <c r="B367" s="188">
        <v>2701210009</v>
      </c>
      <c r="C367" s="253" t="s">
        <v>14385</v>
      </c>
      <c r="D367" s="173" t="s">
        <v>112</v>
      </c>
      <c r="E367" s="289">
        <v>21</v>
      </c>
      <c r="F367" s="180"/>
      <c r="G367" s="181">
        <f t="shared" si="5"/>
        <v>21</v>
      </c>
      <c r="H367" s="172"/>
    </row>
    <row r="368" spans="1:8" hidden="1" x14ac:dyDescent="0.25">
      <c r="A368" s="177">
        <v>31438</v>
      </c>
      <c r="B368" s="188">
        <v>2701210007</v>
      </c>
      <c r="C368" s="178" t="s">
        <v>22209</v>
      </c>
      <c r="D368" s="173" t="s">
        <v>112</v>
      </c>
      <c r="E368" s="184">
        <v>5.5</v>
      </c>
      <c r="F368" s="180"/>
      <c r="G368" s="179">
        <f t="shared" si="5"/>
        <v>5.5</v>
      </c>
      <c r="H368" s="172"/>
    </row>
    <row r="369" spans="1:8" hidden="1" x14ac:dyDescent="0.25">
      <c r="A369" s="177">
        <v>31439</v>
      </c>
      <c r="B369" s="188"/>
      <c r="C369" s="178"/>
      <c r="D369" s="173"/>
      <c r="E369" s="184"/>
      <c r="F369" s="180"/>
      <c r="G369" s="179">
        <f t="shared" si="5"/>
        <v>0</v>
      </c>
      <c r="H369" s="172"/>
    </row>
    <row r="370" spans="1:8" hidden="1" x14ac:dyDescent="0.25">
      <c r="A370" s="177">
        <v>31441</v>
      </c>
      <c r="B370" s="188"/>
      <c r="C370" s="178"/>
      <c r="D370" s="173"/>
      <c r="E370" s="184"/>
      <c r="F370" s="180"/>
      <c r="G370" s="179">
        <f t="shared" si="5"/>
        <v>0</v>
      </c>
      <c r="H370" s="172"/>
    </row>
    <row r="371" spans="1:8" hidden="1" x14ac:dyDescent="0.25">
      <c r="A371" s="177">
        <v>32843</v>
      </c>
      <c r="B371" s="273"/>
      <c r="C371" s="274"/>
      <c r="D371" s="275"/>
      <c r="E371" s="184"/>
      <c r="F371" s="179"/>
      <c r="G371" s="179">
        <f t="shared" si="5"/>
        <v>0</v>
      </c>
      <c r="H371" s="172"/>
    </row>
    <row r="372" spans="1:8" hidden="1" x14ac:dyDescent="0.25">
      <c r="A372" s="177">
        <v>32845</v>
      </c>
      <c r="B372" s="186"/>
      <c r="C372" s="169"/>
      <c r="D372" s="170"/>
      <c r="E372" s="184"/>
      <c r="F372" s="180"/>
      <c r="G372" s="179">
        <f t="shared" si="5"/>
        <v>0</v>
      </c>
      <c r="H372" s="172"/>
    </row>
    <row r="373" spans="1:8" hidden="1" x14ac:dyDescent="0.25">
      <c r="A373" s="177">
        <v>72</v>
      </c>
      <c r="B373" s="273"/>
      <c r="C373" s="274"/>
      <c r="D373" s="275"/>
      <c r="E373" s="184"/>
      <c r="F373" s="180"/>
      <c r="G373" s="179">
        <f t="shared" si="5"/>
        <v>0</v>
      </c>
      <c r="H373" s="172"/>
    </row>
    <row r="374" spans="1:8" hidden="1" x14ac:dyDescent="0.25">
      <c r="A374" s="177">
        <v>32837</v>
      </c>
      <c r="B374" s="188"/>
      <c r="C374" s="178"/>
      <c r="D374" s="173"/>
      <c r="E374" s="184"/>
      <c r="F374" s="179"/>
      <c r="G374" s="179">
        <f t="shared" si="5"/>
        <v>0</v>
      </c>
      <c r="H374" s="172"/>
    </row>
    <row r="375" spans="1:8" hidden="1" x14ac:dyDescent="0.25">
      <c r="A375" s="177">
        <v>32421</v>
      </c>
      <c r="B375" s="188"/>
      <c r="C375" s="178"/>
      <c r="D375" s="173"/>
      <c r="E375" s="184"/>
      <c r="F375" s="180"/>
      <c r="G375" s="179">
        <f t="shared" si="5"/>
        <v>0</v>
      </c>
      <c r="H375" s="172"/>
    </row>
    <row r="376" spans="1:8" hidden="1" x14ac:dyDescent="0.25">
      <c r="A376" s="177">
        <v>32836</v>
      </c>
      <c r="B376" s="188"/>
      <c r="C376" s="178"/>
      <c r="D376" s="173"/>
      <c r="E376" s="184"/>
      <c r="F376" s="179"/>
      <c r="G376" s="179">
        <f t="shared" si="5"/>
        <v>0</v>
      </c>
      <c r="H376" s="172"/>
    </row>
    <row r="377" spans="1:8" hidden="1" x14ac:dyDescent="0.25">
      <c r="A377" s="177"/>
      <c r="B377" s="188"/>
      <c r="C377" s="178"/>
      <c r="D377" s="173"/>
      <c r="E377" s="185"/>
      <c r="F377" s="180"/>
      <c r="G377" s="179">
        <f t="shared" si="5"/>
        <v>0</v>
      </c>
      <c r="H377" s="172"/>
    </row>
    <row r="378" spans="1:8" hidden="1" x14ac:dyDescent="0.25">
      <c r="A378" s="177">
        <v>659</v>
      </c>
      <c r="B378" s="188"/>
      <c r="C378" s="178"/>
      <c r="D378" s="173"/>
      <c r="E378" s="184"/>
      <c r="F378" s="180"/>
      <c r="G378" s="179">
        <f t="shared" si="5"/>
        <v>0</v>
      </c>
      <c r="H378" s="191"/>
    </row>
    <row r="379" spans="1:8" hidden="1" x14ac:dyDescent="0.25">
      <c r="A379" s="177">
        <v>32835</v>
      </c>
      <c r="B379" s="188"/>
      <c r="C379" s="178"/>
      <c r="D379" s="173"/>
      <c r="E379" s="184"/>
      <c r="F379" s="180"/>
      <c r="G379" s="179">
        <f t="shared" si="5"/>
        <v>0</v>
      </c>
      <c r="H379" s="191"/>
    </row>
    <row r="380" spans="1:8" hidden="1" x14ac:dyDescent="0.25">
      <c r="A380" s="177">
        <v>32698</v>
      </c>
      <c r="B380" s="273"/>
      <c r="C380" s="274"/>
      <c r="D380" s="275"/>
      <c r="E380" s="184"/>
      <c r="F380" s="180"/>
      <c r="G380" s="179">
        <f t="shared" si="5"/>
        <v>0</v>
      </c>
      <c r="H380" s="191"/>
    </row>
    <row r="381" spans="1:8" hidden="1" x14ac:dyDescent="0.25">
      <c r="A381" s="168">
        <v>30276</v>
      </c>
      <c r="B381" s="219"/>
      <c r="C381" s="220"/>
      <c r="D381" s="221"/>
      <c r="E381" s="184"/>
      <c r="F381" s="174"/>
      <c r="G381" s="171">
        <f t="shared" si="5"/>
        <v>0</v>
      </c>
      <c r="H381" s="194"/>
    </row>
    <row r="382" spans="1:8" hidden="1" x14ac:dyDescent="0.25">
      <c r="A382" s="168">
        <v>30765</v>
      </c>
      <c r="B382" s="219"/>
      <c r="C382" s="220"/>
      <c r="D382" s="221"/>
      <c r="E382" s="184"/>
      <c r="F382" s="174"/>
      <c r="G382" s="171">
        <f t="shared" si="5"/>
        <v>0</v>
      </c>
      <c r="H382" s="194"/>
    </row>
    <row r="383" spans="1:8" hidden="1" x14ac:dyDescent="0.25">
      <c r="A383" s="177">
        <v>31001</v>
      </c>
      <c r="B383" s="188"/>
      <c r="C383" s="178"/>
      <c r="D383" s="173"/>
      <c r="E383" s="184"/>
      <c r="F383" s="180"/>
      <c r="G383" s="179">
        <f t="shared" si="5"/>
        <v>0</v>
      </c>
      <c r="H383" s="191"/>
    </row>
    <row r="384" spans="1:8" hidden="1" x14ac:dyDescent="0.25">
      <c r="A384" s="168">
        <v>30747</v>
      </c>
      <c r="B384" s="186"/>
      <c r="C384" s="169"/>
      <c r="D384" s="170"/>
      <c r="E384" s="184"/>
      <c r="F384" s="174"/>
      <c r="G384" s="171">
        <f t="shared" si="5"/>
        <v>0</v>
      </c>
      <c r="H384" s="194"/>
    </row>
    <row r="385" spans="1:8" hidden="1" x14ac:dyDescent="0.25">
      <c r="A385" s="168">
        <v>30745</v>
      </c>
      <c r="B385" s="186"/>
      <c r="C385" s="169"/>
      <c r="D385" s="170"/>
      <c r="E385" s="184"/>
      <c r="F385" s="174"/>
      <c r="G385" s="171">
        <f t="shared" si="5"/>
        <v>0</v>
      </c>
      <c r="H385" s="194"/>
    </row>
    <row r="386" spans="1:8" hidden="1" x14ac:dyDescent="0.25">
      <c r="A386" s="168">
        <v>30407</v>
      </c>
      <c r="B386" s="186"/>
      <c r="C386" s="169"/>
      <c r="D386" s="170"/>
      <c r="E386" s="184"/>
      <c r="F386" s="174"/>
      <c r="G386" s="171">
        <f t="shared" si="5"/>
        <v>0</v>
      </c>
      <c r="H386" s="194"/>
    </row>
    <row r="387" spans="1:8" hidden="1" x14ac:dyDescent="0.25">
      <c r="A387" s="168">
        <v>31000</v>
      </c>
      <c r="B387" s="186"/>
      <c r="C387" s="169"/>
      <c r="D387" s="170"/>
      <c r="E387" s="184"/>
      <c r="F387" s="174"/>
      <c r="G387" s="171">
        <f t="shared" si="5"/>
        <v>0</v>
      </c>
      <c r="H387" s="194"/>
    </row>
    <row r="388" spans="1:8" hidden="1" x14ac:dyDescent="0.25">
      <c r="A388" s="177">
        <v>31706</v>
      </c>
      <c r="B388" s="188"/>
      <c r="C388" s="178"/>
      <c r="D388" s="173"/>
      <c r="E388" s="184"/>
      <c r="F388" s="317"/>
      <c r="G388" s="179">
        <f t="shared" si="5"/>
        <v>0</v>
      </c>
      <c r="H388" s="191"/>
    </row>
    <row r="389" spans="1:8" hidden="1" x14ac:dyDescent="0.25">
      <c r="A389" s="177">
        <v>1572</v>
      </c>
      <c r="B389" s="186"/>
      <c r="C389" s="169"/>
      <c r="D389" s="170"/>
      <c r="E389" s="184"/>
      <c r="F389" s="180"/>
      <c r="G389" s="179">
        <f t="shared" si="5"/>
        <v>0</v>
      </c>
      <c r="H389" s="191"/>
    </row>
    <row r="390" spans="1:8" hidden="1" x14ac:dyDescent="0.25">
      <c r="A390" s="177">
        <v>32839</v>
      </c>
      <c r="B390" s="186"/>
      <c r="C390" s="169"/>
      <c r="D390" s="170"/>
      <c r="E390" s="184"/>
      <c r="F390" s="180"/>
      <c r="G390" s="179">
        <f t="shared" si="5"/>
        <v>0</v>
      </c>
      <c r="H390" s="191"/>
    </row>
    <row r="391" spans="1:8" hidden="1" x14ac:dyDescent="0.25">
      <c r="A391" s="177">
        <v>1575</v>
      </c>
      <c r="B391" s="273"/>
      <c r="C391" s="274"/>
      <c r="D391" s="252"/>
      <c r="E391" s="184"/>
      <c r="F391" s="180"/>
      <c r="G391" s="179">
        <f t="shared" si="5"/>
        <v>0</v>
      </c>
      <c r="H391" s="191"/>
    </row>
    <row r="392" spans="1:8" hidden="1" x14ac:dyDescent="0.25">
      <c r="A392" s="177">
        <v>32847</v>
      </c>
      <c r="B392" s="188"/>
      <c r="C392" s="178"/>
      <c r="D392" s="170"/>
      <c r="E392" s="184"/>
      <c r="F392" s="180"/>
      <c r="G392" s="179">
        <f t="shared" ref="G392:G451" si="6">E392+F392</f>
        <v>0</v>
      </c>
      <c r="H392" s="191"/>
    </row>
    <row r="393" spans="1:8" hidden="1" x14ac:dyDescent="0.25">
      <c r="A393" s="177">
        <v>1621</v>
      </c>
      <c r="B393" s="239"/>
      <c r="C393" s="240"/>
      <c r="D393" s="252"/>
      <c r="E393" s="184"/>
      <c r="F393" s="180"/>
      <c r="G393" s="179">
        <f t="shared" si="6"/>
        <v>0</v>
      </c>
      <c r="H393" s="191"/>
    </row>
    <row r="394" spans="1:8" hidden="1" x14ac:dyDescent="0.25">
      <c r="A394" s="177">
        <v>2069</v>
      </c>
      <c r="B394" s="188"/>
      <c r="C394" s="169"/>
      <c r="D394" s="173"/>
      <c r="E394" s="184"/>
      <c r="F394" s="180"/>
      <c r="G394" s="179">
        <f t="shared" si="6"/>
        <v>0</v>
      </c>
      <c r="H394" s="191"/>
    </row>
    <row r="395" spans="1:8" hidden="1" x14ac:dyDescent="0.25">
      <c r="A395" s="177">
        <v>32684</v>
      </c>
      <c r="B395" s="188"/>
      <c r="C395" s="169"/>
      <c r="D395" s="173"/>
      <c r="E395" s="184"/>
      <c r="F395" s="180"/>
      <c r="G395" s="179">
        <f t="shared" si="6"/>
        <v>0</v>
      </c>
      <c r="H395" s="191"/>
    </row>
    <row r="396" spans="1:8" hidden="1" x14ac:dyDescent="0.25">
      <c r="A396" s="177">
        <v>32685</v>
      </c>
      <c r="B396" s="306"/>
      <c r="C396" s="178"/>
      <c r="D396" s="170"/>
      <c r="E396" s="184"/>
      <c r="F396" s="180"/>
      <c r="G396" s="179">
        <f t="shared" si="6"/>
        <v>0</v>
      </c>
      <c r="H396" s="191"/>
    </row>
    <row r="397" spans="1:8" hidden="1" x14ac:dyDescent="0.25">
      <c r="A397" s="177">
        <v>32686</v>
      </c>
      <c r="B397" s="188"/>
      <c r="C397" s="178"/>
      <c r="D397" s="173"/>
      <c r="E397" s="184"/>
      <c r="F397" s="180"/>
      <c r="G397" s="179">
        <f t="shared" si="6"/>
        <v>0</v>
      </c>
      <c r="H397" s="191"/>
    </row>
    <row r="398" spans="1:8" hidden="1" x14ac:dyDescent="0.25">
      <c r="A398" s="177">
        <v>32064</v>
      </c>
      <c r="B398" s="247"/>
      <c r="C398" s="248"/>
      <c r="D398" s="249"/>
      <c r="E398" s="184"/>
      <c r="F398" s="180"/>
      <c r="G398" s="179">
        <f t="shared" si="6"/>
        <v>0</v>
      </c>
      <c r="H398" s="191"/>
    </row>
    <row r="399" spans="1:8" hidden="1" x14ac:dyDescent="0.25">
      <c r="A399" s="177">
        <v>32139</v>
      </c>
      <c r="B399" s="188"/>
      <c r="C399" s="178"/>
      <c r="D399" s="173"/>
      <c r="E399" s="184"/>
      <c r="F399" s="179"/>
      <c r="G399" s="179">
        <f t="shared" si="6"/>
        <v>0</v>
      </c>
      <c r="H399" s="191"/>
    </row>
    <row r="400" spans="1:8" hidden="1" x14ac:dyDescent="0.25">
      <c r="A400" s="177">
        <v>32062</v>
      </c>
      <c r="B400" s="188"/>
      <c r="C400" s="178"/>
      <c r="D400" s="173"/>
      <c r="E400" s="184"/>
      <c r="F400" s="318"/>
      <c r="G400" s="179">
        <f t="shared" si="6"/>
        <v>0</v>
      </c>
      <c r="H400" s="191"/>
    </row>
    <row r="401" spans="1:8" hidden="1" x14ac:dyDescent="0.25">
      <c r="A401" s="177"/>
      <c r="B401" s="188"/>
      <c r="C401" s="178"/>
      <c r="D401" s="173"/>
      <c r="E401" s="185"/>
      <c r="F401" s="180"/>
      <c r="G401" s="181">
        <f t="shared" si="6"/>
        <v>0</v>
      </c>
      <c r="H401" s="191"/>
    </row>
    <row r="402" spans="1:8" hidden="1" x14ac:dyDescent="0.25">
      <c r="A402" s="177">
        <v>85</v>
      </c>
      <c r="B402" s="188"/>
      <c r="C402" s="178"/>
      <c r="D402" s="173"/>
      <c r="E402" s="184"/>
      <c r="F402" s="180"/>
      <c r="G402" s="179">
        <f t="shared" si="6"/>
        <v>0</v>
      </c>
      <c r="H402" s="191"/>
    </row>
    <row r="403" spans="1:8" hidden="1" x14ac:dyDescent="0.25">
      <c r="A403" s="177">
        <v>86</v>
      </c>
      <c r="B403" s="188"/>
      <c r="C403" s="178"/>
      <c r="D403" s="173"/>
      <c r="E403" s="184"/>
      <c r="F403" s="318"/>
      <c r="G403" s="179">
        <f t="shared" si="6"/>
        <v>0</v>
      </c>
      <c r="H403" s="191"/>
    </row>
    <row r="404" spans="1:8" hidden="1" x14ac:dyDescent="0.25">
      <c r="A404" s="177">
        <v>32041</v>
      </c>
      <c r="B404" s="188"/>
      <c r="C404" s="178"/>
      <c r="D404" s="173"/>
      <c r="E404" s="184"/>
      <c r="F404" s="180"/>
      <c r="G404" s="179">
        <f t="shared" si="6"/>
        <v>0</v>
      </c>
      <c r="H404" s="191"/>
    </row>
    <row r="405" spans="1:8" hidden="1" x14ac:dyDescent="0.25">
      <c r="A405" s="177"/>
      <c r="B405" s="188"/>
      <c r="C405" s="178"/>
      <c r="D405" s="173"/>
      <c r="E405" s="185"/>
      <c r="F405" s="180"/>
      <c r="G405" s="181">
        <f t="shared" si="6"/>
        <v>0</v>
      </c>
      <c r="H405" s="191"/>
    </row>
    <row r="406" spans="1:8" hidden="1" x14ac:dyDescent="0.25">
      <c r="A406" s="177"/>
      <c r="B406" s="188"/>
      <c r="C406" s="178"/>
      <c r="D406" s="173"/>
      <c r="E406" s="185"/>
      <c r="F406" s="180"/>
      <c r="G406" s="181">
        <f t="shared" si="6"/>
        <v>0</v>
      </c>
      <c r="H406" s="191"/>
    </row>
    <row r="407" spans="1:8" hidden="1" x14ac:dyDescent="0.25">
      <c r="A407" s="177">
        <v>32713</v>
      </c>
      <c r="B407" s="188"/>
      <c r="C407" s="178"/>
      <c r="D407" s="173"/>
      <c r="E407" s="184"/>
      <c r="F407" s="180"/>
      <c r="G407" s="179">
        <f t="shared" si="6"/>
        <v>0</v>
      </c>
      <c r="H407" s="191"/>
    </row>
    <row r="408" spans="1:8" hidden="1" x14ac:dyDescent="0.25">
      <c r="A408" s="177">
        <v>32689</v>
      </c>
      <c r="B408" s="188"/>
      <c r="C408" s="215"/>
      <c r="D408" s="173"/>
      <c r="E408" s="184"/>
      <c r="F408" s="180"/>
      <c r="G408" s="179">
        <f t="shared" si="6"/>
        <v>0</v>
      </c>
      <c r="H408" s="191"/>
    </row>
    <row r="409" spans="1:8" hidden="1" x14ac:dyDescent="0.25">
      <c r="A409" s="168">
        <v>32712</v>
      </c>
      <c r="B409" s="188"/>
      <c r="C409" s="215"/>
      <c r="D409" s="173"/>
      <c r="E409" s="184"/>
      <c r="F409" s="174"/>
      <c r="G409" s="171">
        <f t="shared" si="6"/>
        <v>0</v>
      </c>
      <c r="H409" s="194"/>
    </row>
    <row r="410" spans="1:8" hidden="1" x14ac:dyDescent="0.25">
      <c r="A410" s="168"/>
      <c r="B410" s="188"/>
      <c r="C410" s="215"/>
      <c r="D410" s="173"/>
      <c r="E410" s="185"/>
      <c r="F410" s="174"/>
      <c r="G410" s="175">
        <f t="shared" si="6"/>
        <v>0</v>
      </c>
      <c r="H410" s="194"/>
    </row>
    <row r="411" spans="1:8" hidden="1" x14ac:dyDescent="0.25">
      <c r="A411" s="177"/>
      <c r="B411" s="188"/>
      <c r="C411" s="215"/>
      <c r="D411" s="173"/>
      <c r="E411" s="184"/>
      <c r="F411" s="180"/>
      <c r="G411" s="181">
        <f t="shared" si="6"/>
        <v>0</v>
      </c>
      <c r="H411" s="191"/>
    </row>
    <row r="412" spans="1:8" hidden="1" x14ac:dyDescent="0.25">
      <c r="A412" s="168"/>
      <c r="B412" s="188"/>
      <c r="C412" s="215"/>
      <c r="D412" s="173"/>
      <c r="E412" s="185"/>
      <c r="F412" s="174"/>
      <c r="G412" s="175">
        <f t="shared" si="6"/>
        <v>0</v>
      </c>
      <c r="H412" s="194"/>
    </row>
    <row r="413" spans="1:8" hidden="1" x14ac:dyDescent="0.25">
      <c r="A413" s="177"/>
      <c r="B413" s="188"/>
      <c r="C413" s="215"/>
      <c r="D413" s="173"/>
      <c r="E413" s="185"/>
      <c r="F413" s="180"/>
      <c r="G413" s="181">
        <f t="shared" si="6"/>
        <v>0</v>
      </c>
      <c r="H413" s="191"/>
    </row>
    <row r="414" spans="1:8" hidden="1" x14ac:dyDescent="0.25">
      <c r="A414" s="177">
        <v>51</v>
      </c>
      <c r="B414" s="188"/>
      <c r="C414" s="178"/>
      <c r="D414" s="173"/>
      <c r="E414" s="184"/>
      <c r="F414" s="179"/>
      <c r="G414" s="171">
        <f t="shared" si="6"/>
        <v>0</v>
      </c>
      <c r="H414" s="191"/>
    </row>
    <row r="415" spans="1:8" hidden="1" x14ac:dyDescent="0.25">
      <c r="A415" s="177">
        <v>50</v>
      </c>
      <c r="B415" s="188"/>
      <c r="C415" s="215"/>
      <c r="D415" s="173"/>
      <c r="E415" s="184"/>
      <c r="F415" s="179"/>
      <c r="G415" s="179">
        <f t="shared" si="6"/>
        <v>0</v>
      </c>
      <c r="H415" s="191"/>
    </row>
    <row r="416" spans="1:8" hidden="1" x14ac:dyDescent="0.25">
      <c r="A416" s="177">
        <v>53</v>
      </c>
      <c r="B416" s="188"/>
      <c r="C416" s="215"/>
      <c r="D416" s="173"/>
      <c r="E416" s="184"/>
      <c r="F416" s="179"/>
      <c r="G416" s="179">
        <f t="shared" si="6"/>
        <v>0</v>
      </c>
      <c r="H416" s="191"/>
    </row>
    <row r="417" spans="1:8" hidden="1" x14ac:dyDescent="0.25">
      <c r="A417" s="177">
        <v>52</v>
      </c>
      <c r="B417" s="188"/>
      <c r="C417" s="215"/>
      <c r="D417" s="173"/>
      <c r="E417" s="184"/>
      <c r="F417" s="179"/>
      <c r="G417" s="179">
        <f t="shared" si="6"/>
        <v>0</v>
      </c>
      <c r="H417" s="191"/>
    </row>
    <row r="418" spans="1:8" hidden="1" x14ac:dyDescent="0.25">
      <c r="A418" s="177">
        <v>31413</v>
      </c>
      <c r="B418" s="188"/>
      <c r="C418" s="215"/>
      <c r="D418" s="173"/>
      <c r="E418" s="184"/>
      <c r="F418" s="179"/>
      <c r="G418" s="179">
        <f t="shared" si="6"/>
        <v>0</v>
      </c>
      <c r="H418" s="191"/>
    </row>
    <row r="419" spans="1:8" hidden="1" x14ac:dyDescent="0.25">
      <c r="A419" s="177">
        <v>31544</v>
      </c>
      <c r="B419" s="188"/>
      <c r="C419" s="215"/>
      <c r="D419" s="173"/>
      <c r="E419" s="184"/>
      <c r="F419" s="179"/>
      <c r="G419" s="179">
        <f t="shared" si="6"/>
        <v>0</v>
      </c>
      <c r="H419" s="191"/>
    </row>
    <row r="420" spans="1:8" hidden="1" x14ac:dyDescent="0.25">
      <c r="A420" s="177">
        <v>32647</v>
      </c>
      <c r="B420" s="247"/>
      <c r="C420" s="287"/>
      <c r="D420" s="249"/>
      <c r="E420" s="184"/>
      <c r="F420" s="179"/>
      <c r="G420" s="179">
        <f t="shared" si="6"/>
        <v>0</v>
      </c>
      <c r="H420" s="191"/>
    </row>
    <row r="421" spans="1:8" hidden="1" x14ac:dyDescent="0.25">
      <c r="A421" s="177">
        <v>709</v>
      </c>
      <c r="B421" s="247"/>
      <c r="C421" s="287"/>
      <c r="D421" s="249"/>
      <c r="E421" s="184"/>
      <c r="F421" s="179"/>
      <c r="G421" s="179">
        <f t="shared" si="6"/>
        <v>0</v>
      </c>
      <c r="H421" s="191"/>
    </row>
    <row r="422" spans="1:8" hidden="1" x14ac:dyDescent="0.25">
      <c r="A422" s="177">
        <v>30100</v>
      </c>
      <c r="B422" s="188"/>
      <c r="C422" s="215"/>
      <c r="D422" s="173"/>
      <c r="E422" s="184"/>
      <c r="F422" s="179"/>
      <c r="G422" s="179">
        <f t="shared" si="6"/>
        <v>0</v>
      </c>
      <c r="H422" s="191"/>
    </row>
    <row r="423" spans="1:8" hidden="1" x14ac:dyDescent="0.25">
      <c r="A423" s="177">
        <v>594</v>
      </c>
      <c r="B423" s="188"/>
      <c r="C423" s="215"/>
      <c r="D423" s="173"/>
      <c r="E423" s="184"/>
      <c r="F423" s="179"/>
      <c r="G423" s="179">
        <f t="shared" si="6"/>
        <v>0</v>
      </c>
      <c r="H423" s="191"/>
    </row>
    <row r="424" spans="1:8" hidden="1" x14ac:dyDescent="0.25">
      <c r="A424" s="177">
        <v>30275</v>
      </c>
      <c r="B424" s="247"/>
      <c r="C424" s="287"/>
      <c r="D424" s="249"/>
      <c r="E424" s="184"/>
      <c r="F424" s="179"/>
      <c r="G424" s="179">
        <f t="shared" si="6"/>
        <v>0</v>
      </c>
      <c r="H424" s="191"/>
    </row>
    <row r="425" spans="1:8" hidden="1" x14ac:dyDescent="0.25">
      <c r="A425" s="168">
        <v>31707</v>
      </c>
      <c r="B425" s="188"/>
      <c r="C425" s="215"/>
      <c r="D425" s="173"/>
      <c r="E425" s="184"/>
      <c r="F425" s="179"/>
      <c r="G425" s="171">
        <f t="shared" si="6"/>
        <v>0</v>
      </c>
      <c r="H425" s="194"/>
    </row>
    <row r="426" spans="1:8" hidden="1" x14ac:dyDescent="0.25">
      <c r="A426" s="177">
        <v>30400</v>
      </c>
      <c r="B426" s="228"/>
      <c r="C426" s="229"/>
      <c r="D426" s="173"/>
      <c r="E426" s="184"/>
      <c r="F426" s="291"/>
      <c r="G426" s="179">
        <f t="shared" si="6"/>
        <v>0</v>
      </c>
      <c r="H426" s="191"/>
    </row>
    <row r="427" spans="1:8" hidden="1" x14ac:dyDescent="0.25">
      <c r="A427" s="177">
        <v>32499</v>
      </c>
      <c r="B427" s="188"/>
      <c r="C427" s="215"/>
      <c r="D427" s="173"/>
      <c r="E427" s="184"/>
      <c r="F427" s="179"/>
      <c r="G427" s="179">
        <f t="shared" si="6"/>
        <v>0</v>
      </c>
      <c r="H427" s="191"/>
    </row>
    <row r="428" spans="1:8" hidden="1" x14ac:dyDescent="0.25">
      <c r="A428" s="168"/>
      <c r="B428" s="188"/>
      <c r="C428" s="215"/>
      <c r="D428" s="173"/>
      <c r="E428" s="185"/>
      <c r="F428" s="180"/>
      <c r="G428" s="175">
        <f t="shared" si="6"/>
        <v>0</v>
      </c>
      <c r="H428" s="194"/>
    </row>
    <row r="429" spans="1:8" hidden="1" x14ac:dyDescent="0.25">
      <c r="A429" s="177">
        <v>68</v>
      </c>
      <c r="B429" s="228"/>
      <c r="C429" s="229"/>
      <c r="D429" s="230"/>
      <c r="E429" s="184"/>
      <c r="F429" s="291"/>
      <c r="G429" s="179">
        <f t="shared" si="6"/>
        <v>0</v>
      </c>
      <c r="H429" s="191"/>
    </row>
    <row r="430" spans="1:8" hidden="1" x14ac:dyDescent="0.25">
      <c r="A430" s="177">
        <v>32568</v>
      </c>
      <c r="B430" s="188"/>
      <c r="C430" s="215"/>
      <c r="D430" s="173"/>
      <c r="E430" s="184"/>
      <c r="F430" s="179"/>
      <c r="G430" s="179">
        <f t="shared" si="6"/>
        <v>0</v>
      </c>
      <c r="H430" s="191"/>
    </row>
    <row r="431" spans="1:8" hidden="1" x14ac:dyDescent="0.25">
      <c r="A431" s="177">
        <v>32277</v>
      </c>
      <c r="B431" s="188"/>
      <c r="C431" s="215"/>
      <c r="D431" s="173"/>
      <c r="E431" s="184"/>
      <c r="F431" s="179"/>
      <c r="G431" s="179">
        <f t="shared" si="6"/>
        <v>0</v>
      </c>
      <c r="H431" s="191"/>
    </row>
    <row r="432" spans="1:8" hidden="1" x14ac:dyDescent="0.25">
      <c r="A432" s="177">
        <v>65</v>
      </c>
      <c r="B432" s="188"/>
      <c r="C432" s="215"/>
      <c r="D432" s="173"/>
      <c r="E432" s="182"/>
      <c r="F432" s="179"/>
      <c r="G432" s="179">
        <f t="shared" si="6"/>
        <v>0</v>
      </c>
      <c r="H432" s="191"/>
    </row>
    <row r="433" spans="1:8" hidden="1" x14ac:dyDescent="0.25">
      <c r="A433" s="177">
        <v>66</v>
      </c>
      <c r="B433" s="188"/>
      <c r="C433" s="215"/>
      <c r="D433" s="173"/>
      <c r="E433" s="182"/>
      <c r="F433" s="179"/>
      <c r="G433" s="179">
        <f t="shared" si="6"/>
        <v>0</v>
      </c>
      <c r="H433" s="191"/>
    </row>
    <row r="434" spans="1:8" hidden="1" x14ac:dyDescent="0.25">
      <c r="A434" s="177">
        <v>63</v>
      </c>
      <c r="B434" s="188"/>
      <c r="C434" s="215"/>
      <c r="D434" s="173"/>
      <c r="E434" s="182"/>
      <c r="F434" s="179"/>
      <c r="G434" s="179">
        <f t="shared" si="6"/>
        <v>0</v>
      </c>
      <c r="H434" s="191"/>
    </row>
    <row r="435" spans="1:8" hidden="1" x14ac:dyDescent="0.25">
      <c r="A435" s="177">
        <v>2086</v>
      </c>
      <c r="B435" s="188"/>
      <c r="C435" s="215"/>
      <c r="D435" s="173"/>
      <c r="E435" s="182"/>
      <c r="F435" s="179"/>
      <c r="G435" s="179">
        <f t="shared" si="6"/>
        <v>0</v>
      </c>
      <c r="H435" s="191"/>
    </row>
    <row r="436" spans="1:8" hidden="1" x14ac:dyDescent="0.25">
      <c r="A436" s="177">
        <v>59</v>
      </c>
      <c r="B436" s="188"/>
      <c r="C436" s="215"/>
      <c r="D436" s="173"/>
      <c r="E436" s="184"/>
      <c r="F436" s="179"/>
      <c r="G436" s="179">
        <f t="shared" si="6"/>
        <v>0</v>
      </c>
      <c r="H436" s="191"/>
    </row>
    <row r="437" spans="1:8" hidden="1" x14ac:dyDescent="0.25">
      <c r="A437" s="168">
        <v>30246</v>
      </c>
      <c r="B437" s="241"/>
      <c r="C437" s="243"/>
      <c r="D437" s="245"/>
      <c r="E437" s="184"/>
      <c r="F437" s="179"/>
      <c r="G437" s="171">
        <f t="shared" si="6"/>
        <v>0</v>
      </c>
      <c r="H437" s="194"/>
    </row>
    <row r="438" spans="1:8" hidden="1" x14ac:dyDescent="0.25">
      <c r="A438" s="177">
        <v>30392</v>
      </c>
      <c r="B438" s="242"/>
      <c r="C438" s="244"/>
      <c r="D438" s="246"/>
      <c r="E438" s="184"/>
      <c r="F438" s="291"/>
      <c r="G438" s="179">
        <f t="shared" si="6"/>
        <v>0</v>
      </c>
      <c r="H438" s="191"/>
    </row>
    <row r="439" spans="1:8" hidden="1" x14ac:dyDescent="0.25">
      <c r="A439" s="177">
        <v>30245</v>
      </c>
      <c r="B439" s="186"/>
      <c r="C439" s="169"/>
      <c r="D439" s="173"/>
      <c r="E439" s="184"/>
      <c r="F439" s="179"/>
      <c r="G439" s="179">
        <f t="shared" si="6"/>
        <v>0</v>
      </c>
      <c r="H439" s="191"/>
    </row>
    <row r="440" spans="1:8" hidden="1" x14ac:dyDescent="0.25">
      <c r="A440" s="177">
        <v>30723</v>
      </c>
      <c r="B440" s="186"/>
      <c r="C440" s="169"/>
      <c r="D440" s="173"/>
      <c r="E440" s="184"/>
      <c r="F440" s="179"/>
      <c r="G440" s="179">
        <f t="shared" si="6"/>
        <v>0</v>
      </c>
      <c r="H440" s="191"/>
    </row>
    <row r="441" spans="1:8" hidden="1" x14ac:dyDescent="0.25">
      <c r="A441" s="177">
        <v>31600</v>
      </c>
      <c r="B441" s="188"/>
      <c r="C441" s="215"/>
      <c r="D441" s="173"/>
      <c r="E441" s="184"/>
      <c r="F441" s="180"/>
      <c r="G441" s="179">
        <f t="shared" si="6"/>
        <v>0</v>
      </c>
      <c r="H441" s="191"/>
    </row>
    <row r="442" spans="1:8" hidden="1" x14ac:dyDescent="0.25">
      <c r="A442" s="177">
        <v>31412</v>
      </c>
      <c r="B442" s="188"/>
      <c r="C442" s="215"/>
      <c r="D442" s="173"/>
      <c r="E442" s="184"/>
      <c r="F442" s="180"/>
      <c r="G442" s="179">
        <f t="shared" si="6"/>
        <v>0</v>
      </c>
      <c r="H442" s="191"/>
    </row>
    <row r="443" spans="1:8" hidden="1" x14ac:dyDescent="0.25">
      <c r="A443" s="177">
        <v>903</v>
      </c>
      <c r="B443" s="188"/>
      <c r="C443" s="215"/>
      <c r="D443" s="173"/>
      <c r="E443" s="184"/>
      <c r="F443" s="179"/>
      <c r="G443" s="179">
        <f t="shared" si="6"/>
        <v>0</v>
      </c>
      <c r="H443" s="191"/>
    </row>
    <row r="444" spans="1:8" hidden="1" x14ac:dyDescent="0.25">
      <c r="A444" s="177">
        <v>30779</v>
      </c>
      <c r="B444" s="188"/>
      <c r="C444" s="215"/>
      <c r="D444" s="173"/>
      <c r="E444" s="184"/>
      <c r="F444" s="179"/>
      <c r="G444" s="179">
        <f t="shared" si="6"/>
        <v>0</v>
      </c>
      <c r="H444" s="191"/>
    </row>
    <row r="445" spans="1:8" hidden="1" x14ac:dyDescent="0.25">
      <c r="A445" s="177"/>
      <c r="B445" s="188"/>
      <c r="C445" s="215"/>
      <c r="D445" s="173"/>
      <c r="E445" s="184"/>
      <c r="F445" s="180"/>
      <c r="G445" s="181">
        <f t="shared" si="6"/>
        <v>0</v>
      </c>
      <c r="H445" s="191"/>
    </row>
    <row r="446" spans="1:8" hidden="1" x14ac:dyDescent="0.25">
      <c r="A446" s="177">
        <v>30733</v>
      </c>
      <c r="B446" s="188"/>
      <c r="C446" s="215"/>
      <c r="D446" s="173"/>
      <c r="E446" s="184"/>
      <c r="F446" s="180"/>
      <c r="G446" s="179">
        <f t="shared" si="6"/>
        <v>0</v>
      </c>
      <c r="H446" s="191"/>
    </row>
    <row r="447" spans="1:8" hidden="1" x14ac:dyDescent="0.25">
      <c r="A447" s="177">
        <v>32454</v>
      </c>
      <c r="B447" s="188"/>
      <c r="C447" s="215"/>
      <c r="D447" s="173"/>
      <c r="E447" s="184"/>
      <c r="F447" s="180"/>
      <c r="G447" s="179">
        <f t="shared" si="6"/>
        <v>0</v>
      </c>
      <c r="H447" s="191"/>
    </row>
    <row r="448" spans="1:8" hidden="1" x14ac:dyDescent="0.25">
      <c r="A448" s="177">
        <v>32617</v>
      </c>
      <c r="B448" s="188"/>
      <c r="C448" s="215"/>
      <c r="D448" s="173"/>
      <c r="E448" s="184"/>
      <c r="F448" s="180"/>
      <c r="G448" s="179">
        <f t="shared" si="6"/>
        <v>0</v>
      </c>
      <c r="H448" s="191"/>
    </row>
    <row r="449" spans="1:8" hidden="1" x14ac:dyDescent="0.25">
      <c r="A449" s="177"/>
      <c r="B449" s="188"/>
      <c r="C449" s="215"/>
      <c r="D449" s="173"/>
      <c r="E449" s="185"/>
      <c r="F449" s="180"/>
      <c r="G449" s="181">
        <f t="shared" si="6"/>
        <v>0</v>
      </c>
      <c r="H449" s="191"/>
    </row>
    <row r="450" spans="1:8" hidden="1" x14ac:dyDescent="0.25">
      <c r="A450" s="177">
        <v>32199</v>
      </c>
      <c r="B450" s="188"/>
      <c r="C450" s="215"/>
      <c r="D450" s="173"/>
      <c r="E450" s="184"/>
      <c r="F450" s="180"/>
      <c r="G450" s="179">
        <f t="shared" si="6"/>
        <v>0</v>
      </c>
      <c r="H450" s="191"/>
    </row>
    <row r="451" spans="1:8" hidden="1" x14ac:dyDescent="0.25">
      <c r="A451" s="177">
        <v>31545</v>
      </c>
      <c r="B451" s="188"/>
      <c r="C451" s="215"/>
      <c r="D451" s="173"/>
      <c r="E451" s="184"/>
      <c r="F451" s="180"/>
      <c r="G451" s="179">
        <f t="shared" si="6"/>
        <v>0</v>
      </c>
      <c r="H451" s="191"/>
    </row>
  </sheetData>
  <conditionalFormatting sqref="A346:A347">
    <cfRule type="duplicateValues" dxfId="123" priority="479"/>
  </conditionalFormatting>
  <conditionalFormatting sqref="B354">
    <cfRule type="duplicateValues" dxfId="122" priority="40"/>
  </conditionalFormatting>
  <conditionalFormatting sqref="B355">
    <cfRule type="duplicateValues" dxfId="121" priority="39"/>
  </conditionalFormatting>
  <conditionalFormatting sqref="B418">
    <cfRule type="duplicateValues" dxfId="120" priority="19"/>
  </conditionalFormatting>
  <conditionalFormatting sqref="B419:B435 B356:B378 B380:B417 B1:B198 B439:B446 B448:B450 B452:B1048576 B201:B353">
    <cfRule type="duplicateValues" dxfId="119" priority="42"/>
  </conditionalFormatting>
  <conditionalFormatting sqref="B436:B438">
    <cfRule type="duplicateValues" dxfId="118" priority="14"/>
  </conditionalFormatting>
  <conditionalFormatting sqref="B447">
    <cfRule type="duplicateValues" dxfId="117" priority="9"/>
  </conditionalFormatting>
  <conditionalFormatting sqref="B451">
    <cfRule type="duplicateValues" dxfId="116" priority="3"/>
  </conditionalFormatting>
  <conditionalFormatting sqref="E2:E4">
    <cfRule type="duplicateValues" dxfId="115" priority="71"/>
  </conditionalFormatting>
  <conditionalFormatting sqref="E10:E31">
    <cfRule type="duplicateValues" dxfId="114" priority="28"/>
  </conditionalFormatting>
  <conditionalFormatting sqref="E44:E64">
    <cfRule type="duplicateValues" dxfId="113" priority="27"/>
  </conditionalFormatting>
  <conditionalFormatting sqref="E62:E84">
    <cfRule type="duplicateValues" dxfId="112" priority="26"/>
  </conditionalFormatting>
  <conditionalFormatting sqref="E124:E128">
    <cfRule type="duplicateValues" dxfId="111" priority="509"/>
  </conditionalFormatting>
  <conditionalFormatting sqref="E129:E330 E32:E43 E8:E9 E85:E123">
    <cfRule type="duplicateValues" dxfId="110" priority="449"/>
  </conditionalFormatting>
  <conditionalFormatting sqref="E270:E277">
    <cfRule type="duplicateValues" dxfId="109" priority="24"/>
  </conditionalFormatting>
  <conditionalFormatting sqref="E284:E323">
    <cfRule type="duplicateValues" dxfId="108" priority="17"/>
  </conditionalFormatting>
  <conditionalFormatting sqref="E288:E292">
    <cfRule type="duplicateValues" dxfId="107" priority="10"/>
  </conditionalFormatting>
  <conditionalFormatting sqref="E289:E292">
    <cfRule type="duplicateValues" dxfId="106" priority="13"/>
  </conditionalFormatting>
  <conditionalFormatting sqref="E294:E301">
    <cfRule type="duplicateValues" dxfId="105" priority="6"/>
    <cfRule type="duplicateValues" dxfId="104" priority="7"/>
  </conditionalFormatting>
  <conditionalFormatting sqref="E330">
    <cfRule type="duplicateValues" dxfId="103" priority="62"/>
  </conditionalFormatting>
  <conditionalFormatting sqref="E331:E332">
    <cfRule type="duplicateValues" dxfId="102" priority="61"/>
  </conditionalFormatting>
  <conditionalFormatting sqref="E333:E334">
    <cfRule type="duplicateValues" dxfId="101" priority="59"/>
  </conditionalFormatting>
  <conditionalFormatting sqref="E335">
    <cfRule type="duplicateValues" dxfId="100" priority="57"/>
  </conditionalFormatting>
  <conditionalFormatting sqref="E336">
    <cfRule type="duplicateValues" dxfId="99" priority="56"/>
  </conditionalFormatting>
  <conditionalFormatting sqref="E337:E340">
    <cfRule type="duplicateValues" dxfId="98" priority="77"/>
  </conditionalFormatting>
  <conditionalFormatting sqref="E341">
    <cfRule type="duplicateValues" dxfId="97" priority="55"/>
  </conditionalFormatting>
  <conditionalFormatting sqref="E342">
    <cfRule type="duplicateValues" dxfId="96" priority="54"/>
  </conditionalFormatting>
  <conditionalFormatting sqref="E343:E344">
    <cfRule type="duplicateValues" dxfId="95" priority="53"/>
  </conditionalFormatting>
  <conditionalFormatting sqref="E345:E346">
    <cfRule type="duplicateValues" dxfId="94" priority="51"/>
  </conditionalFormatting>
  <conditionalFormatting sqref="E347">
    <cfRule type="duplicateValues" dxfId="93" priority="49"/>
  </conditionalFormatting>
  <conditionalFormatting sqref="E348">
    <cfRule type="duplicateValues" dxfId="92" priority="48"/>
  </conditionalFormatting>
  <conditionalFormatting sqref="E349">
    <cfRule type="duplicateValues" dxfId="91" priority="47"/>
  </conditionalFormatting>
  <conditionalFormatting sqref="E350">
    <cfRule type="duplicateValues" dxfId="90" priority="46"/>
  </conditionalFormatting>
  <conditionalFormatting sqref="E351">
    <cfRule type="duplicateValues" dxfId="89" priority="45"/>
  </conditionalFormatting>
  <conditionalFormatting sqref="E352:E353">
    <cfRule type="duplicateValues" dxfId="88" priority="44"/>
  </conditionalFormatting>
  <conditionalFormatting sqref="E354:E355">
    <cfRule type="duplicateValues" dxfId="87" priority="41"/>
  </conditionalFormatting>
  <conditionalFormatting sqref="E356:E368 E7 E373:E402 E404:E431 E436:E1048576">
    <cfRule type="duplicateValues" dxfId="86" priority="228"/>
  </conditionalFormatting>
  <conditionalFormatting sqref="E369:E372">
    <cfRule type="duplicateValues" dxfId="85" priority="23"/>
  </conditionalFormatting>
  <conditionalFormatting sqref="E380">
    <cfRule type="duplicateValues" dxfId="84" priority="33"/>
  </conditionalFormatting>
  <conditionalFormatting sqref="E381">
    <cfRule type="duplicateValues" dxfId="83" priority="32"/>
  </conditionalFormatting>
  <conditionalFormatting sqref="E382">
    <cfRule type="duplicateValues" dxfId="82" priority="31"/>
  </conditionalFormatting>
  <conditionalFormatting sqref="E383">
    <cfRule type="duplicateValues" dxfId="81" priority="30"/>
  </conditionalFormatting>
  <conditionalFormatting sqref="E384">
    <cfRule type="duplicateValues" dxfId="80" priority="29"/>
  </conditionalFormatting>
  <conditionalFormatting sqref="E391:E394">
    <cfRule type="duplicateValues" dxfId="79" priority="22"/>
  </conditionalFormatting>
  <conditionalFormatting sqref="E403">
    <cfRule type="duplicateValues" dxfId="78" priority="8"/>
  </conditionalFormatting>
  <conditionalFormatting sqref="E425:E428">
    <cfRule type="duplicateValues" dxfId="77" priority="11"/>
  </conditionalFormatting>
  <conditionalFormatting sqref="E432:E435">
    <cfRule type="duplicateValues" dxfId="76" priority="4"/>
    <cfRule type="duplicateValues" dxfId="75" priority="5"/>
  </conditionalFormatting>
  <conditionalFormatting sqref="F29">
    <cfRule type="duplicateValues" dxfId="74" priority="498"/>
  </conditionalFormatting>
  <conditionalFormatting sqref="G2:G4">
    <cfRule type="duplicateValues" dxfId="73" priority="67"/>
  </conditionalFormatting>
  <conditionalFormatting sqref="G8:G329">
    <cfRule type="duplicateValues" dxfId="72" priority="514"/>
  </conditionalFormatting>
  <conditionalFormatting sqref="G330:G344">
    <cfRule type="duplicateValues" dxfId="71" priority="68"/>
  </conditionalFormatting>
  <conditionalFormatting sqref="G345:G1048576 G7">
    <cfRule type="duplicateValues" dxfId="70" priority="69"/>
  </conditionalFormatting>
  <conditionalFormatting sqref="B200">
    <cfRule type="duplicateValues" dxfId="69" priority="2"/>
  </conditionalFormatting>
  <conditionalFormatting sqref="B199">
    <cfRule type="duplicateValues" dxfId="68" priority="1"/>
  </conditionalFormatting>
  <pageMargins left="0.19685039370078741" right="0.19685039370078741" top="0.74803149606299213" bottom="0.74803149606299213" header="0.31496062992125984" footer="0.31496062992125984"/>
  <pageSetup paperSize="9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EE42-EEC1-4585-936B-EC87C4B3AAD4}">
  <sheetPr>
    <tabColor theme="9"/>
  </sheetPr>
  <dimension ref="A1:T13"/>
  <sheetViews>
    <sheetView showGridLines="0" zoomScaleNormal="100" workbookViewId="0">
      <pane ySplit="4" topLeftCell="A5" activePane="bottomLeft" state="frozen"/>
      <selection pane="bottomLeft" activeCell="C9" sqref="C9"/>
    </sheetView>
  </sheetViews>
  <sheetFormatPr defaultColWidth="9" defaultRowHeight="15" x14ac:dyDescent="0.25"/>
  <cols>
    <col min="1" max="1" width="8" style="38" customWidth="1"/>
    <col min="2" max="2" width="10.28515625" style="38" customWidth="1"/>
    <col min="3" max="3" width="32" bestFit="1" customWidth="1"/>
    <col min="4" max="4" width="12.42578125" customWidth="1"/>
    <col min="5" max="6" width="11" hidden="1" customWidth="1"/>
    <col min="7" max="7" width="16.5703125" bestFit="1" customWidth="1"/>
    <col min="8" max="8" width="14.28515625" hidden="1" customWidth="1"/>
    <col min="9" max="9" width="14.28515625" customWidth="1"/>
    <col min="10" max="10" width="14.28515625" style="135" bestFit="1" customWidth="1"/>
    <col min="11" max="11" width="11" hidden="1" customWidth="1"/>
    <col min="12" max="12" width="11.7109375" hidden="1" customWidth="1"/>
    <col min="13" max="13" width="16.140625" style="135" customWidth="1"/>
    <col min="14" max="14" width="15.28515625" style="78" bestFit="1" customWidth="1"/>
    <col min="15" max="15" width="11.7109375" style="1" customWidth="1"/>
    <col min="16" max="16" width="12.7109375" style="1" customWidth="1"/>
    <col min="17" max="17" width="15.85546875" style="1" customWidth="1"/>
    <col min="18" max="18" width="12.42578125" customWidth="1"/>
    <col min="19" max="19" width="14" customWidth="1"/>
    <col min="20" max="20" width="63.140625" style="10" bestFit="1" customWidth="1"/>
  </cols>
  <sheetData>
    <row r="1" spans="1:20" ht="25.5" x14ac:dyDescent="0.25">
      <c r="G1" s="43" t="s">
        <v>303</v>
      </c>
      <c r="H1" s="31"/>
      <c r="I1" s="27"/>
      <c r="J1" s="134" t="s">
        <v>304</v>
      </c>
      <c r="K1" s="31"/>
      <c r="L1" s="31"/>
      <c r="M1" s="138"/>
      <c r="P1" s="43" t="s">
        <v>710</v>
      </c>
      <c r="Q1" s="43" t="s">
        <v>379</v>
      </c>
      <c r="R1" s="43" t="s">
        <v>380</v>
      </c>
      <c r="S1" s="31"/>
    </row>
    <row r="2" spans="1:20" x14ac:dyDescent="0.25">
      <c r="G2" s="32">
        <f>SUBTOTAL(9,BASE_CONCILI3[CUSTO FÍSICO])</f>
        <v>0</v>
      </c>
      <c r="H2" s="28"/>
      <c r="J2" s="32">
        <f>SUBTOTAL(9,BASE_CONCILI3[CUSTO SISTEMA])</f>
        <v>0</v>
      </c>
      <c r="K2" s="29"/>
      <c r="L2" s="29"/>
      <c r="M2" s="139"/>
      <c r="O2" s="23"/>
      <c r="P2" s="44">
        <f>(COUNTIF(BASE_CONCILI3[30/set],"&gt;0")-COUNTIF(BASE_CONCILI3[ACURACIDADE],"&gt;1,05")-COUNTIF(BASE_CONCILI3[ACURACIDADE],"&lt;0,95"))/COUNTIF(BASE_CONCILI3[30/set],"&gt;0")</f>
        <v>1</v>
      </c>
      <c r="Q2" s="32">
        <f>SUBTOTAL(9,BASE_CONCILI3[CUSTO DIVERGÊNCIA])</f>
        <v>0</v>
      </c>
      <c r="R2" s="44" t="e">
        <f>Q2/J2</f>
        <v>#DIV/0!</v>
      </c>
      <c r="S2" s="55"/>
      <c r="T2" s="25"/>
    </row>
    <row r="3" spans="1:20" x14ac:dyDescent="0.25">
      <c r="R3" s="24"/>
      <c r="S3" s="24"/>
    </row>
    <row r="4" spans="1:20" s="1" customFormat="1" ht="22.5" x14ac:dyDescent="0.25">
      <c r="A4" s="3" t="s">
        <v>1270</v>
      </c>
      <c r="B4" s="3" t="s">
        <v>1271</v>
      </c>
      <c r="C4" s="4" t="s">
        <v>781</v>
      </c>
      <c r="D4" s="6" t="s">
        <v>2</v>
      </c>
      <c r="E4" s="6" t="s">
        <v>3460</v>
      </c>
      <c r="F4" s="8" t="s">
        <v>4131</v>
      </c>
      <c r="G4" s="8" t="s">
        <v>4132</v>
      </c>
      <c r="H4" s="8" t="s">
        <v>384</v>
      </c>
      <c r="I4" s="8" t="s">
        <v>3512</v>
      </c>
      <c r="J4" s="136" t="s">
        <v>240</v>
      </c>
      <c r="K4" s="4" t="s">
        <v>385</v>
      </c>
      <c r="L4" s="4" t="s">
        <v>371</v>
      </c>
      <c r="M4" s="136" t="s">
        <v>3462</v>
      </c>
      <c r="N4" s="79" t="s">
        <v>3461</v>
      </c>
      <c r="O4" s="5" t="s">
        <v>386</v>
      </c>
      <c r="P4" s="5" t="s">
        <v>815</v>
      </c>
      <c r="Q4" s="5" t="s">
        <v>302</v>
      </c>
      <c r="R4" s="5" t="s">
        <v>116</v>
      </c>
      <c r="S4" s="5" t="s">
        <v>387</v>
      </c>
      <c r="T4" s="5" t="s">
        <v>1</v>
      </c>
    </row>
    <row r="5" spans="1:20" x14ac:dyDescent="0.25">
      <c r="A5" s="72">
        <v>31600</v>
      </c>
      <c r="B5" s="72">
        <v>2701150007</v>
      </c>
      <c r="C5" s="2" t="s">
        <v>154</v>
      </c>
      <c r="D5" s="37" t="s">
        <v>234</v>
      </c>
      <c r="E5" s="133" t="str">
        <f>IFERROR(VLOOKUP(BASE_CONCILI3[[#This Row],[CÓD. PRODUTO]],'BASE PRODUTOS'!A:D,5,0),"")</f>
        <v/>
      </c>
      <c r="F5" s="26">
        <v>293700</v>
      </c>
      <c r="G5" s="7">
        <v>0</v>
      </c>
      <c r="H5" s="7">
        <f>IFERROR(BASE_CONCILI3[[#This Row],[FÍSICO KG]]*BASE_CONCILI3[[#This Row],[CUSTO MP (UN)]],"0")</f>
        <v>0</v>
      </c>
      <c r="I5" s="7" t="str">
        <f>IFERROR(IF(BASE_CONCILI3[[#This Row],[Fator Conv.]]=0,BASE_CONCILI3[[#This Row],[30/set]],BASE_CONCILI3[[#This Row],[30/set]]*BASE_CONCILI3[[#This Row],[Fator Conv.]]),"0")</f>
        <v>0</v>
      </c>
      <c r="J5" s="137">
        <v>0</v>
      </c>
      <c r="K5" s="30">
        <f>IFERROR(SUM(BASE_CONCILI3[[#This Row],[SISTEMA]]*BASE_CONCILI3[[#This Row],[CUSTO MP (UN)]]),0)</f>
        <v>0</v>
      </c>
      <c r="L5" s="46">
        <f>IFERROR(VLOOKUP(BASE_CONCILI3[[#This Row],[CÓD. PRODUTO]],DIF_ANTE!A:D,4,0),"0")</f>
        <v>-3300</v>
      </c>
      <c r="M5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5" s="140">
        <f>BASE_CONCILI3[[#This Row],[FÍSICO KG]]-BASE_CONCILI3[[#This Row],[SISTEMA]]</f>
        <v>0</v>
      </c>
      <c r="O5" s="47">
        <f>IFERROR(BASE_CONCILI3[[#This Row],[DIFERENÇA ANTERIOR]]-BASE_CONCILI3[[#This Row],[DIFERENÇA KG]],"-")</f>
        <v>-3300</v>
      </c>
      <c r="P5" s="48">
        <f>IFERROR(VLOOKUP(BASE_CONCILI3[[#This Row],[CÓD. PRODUTO]],CUSTO!E:H,4,0),(VLOOKUP(BASE_CONCILI3[[#This Row],[CÓD. 
SAIB]],CUSTO!A:H,8,0)))</f>
        <v>0</v>
      </c>
      <c r="Q5" s="48">
        <f>IFERROR(SUM(BASE_CONCILI3[[#This Row],[DIFERENÇA KG]]*BASE_CONCILI3[[#This Row],[CUSTO MP (UN)]]),0)</f>
        <v>0</v>
      </c>
      <c r="R5" s="96" t="str">
        <f>IFERROR(BASE_CONCILI3[[#This Row],[FÍSICO KG]]/BASE_CONCILI3[[#This Row],[SISTEMA]],"")</f>
        <v/>
      </c>
      <c r="S5" s="48">
        <f>IFERROR(BASE_CONCILI3[[#This Row],[DIFERENÇA KG]]*BASE_CONCILI3[[#This Row],[CUSTO MP (UN)]],"-")</f>
        <v>0</v>
      </c>
      <c r="T5" s="151" t="s">
        <v>813</v>
      </c>
    </row>
    <row r="6" spans="1:20" x14ac:dyDescent="0.25">
      <c r="A6" s="72">
        <v>31412</v>
      </c>
      <c r="B6" s="72">
        <v>2701150008</v>
      </c>
      <c r="C6" s="2" t="s">
        <v>155</v>
      </c>
      <c r="D6" s="37" t="s">
        <v>234</v>
      </c>
      <c r="E6" s="133" t="str">
        <f>IFERROR(VLOOKUP(BASE_CONCILI3[[#This Row],[CÓD. PRODUTO]],'BASE PRODUTOS'!A:D,5,0),"")</f>
        <v/>
      </c>
      <c r="F6" s="26">
        <v>99000</v>
      </c>
      <c r="G6" s="7">
        <v>0</v>
      </c>
      <c r="H6" s="7">
        <f>IFERROR(BASE_CONCILI3[[#This Row],[FÍSICO KG]]*BASE_CONCILI3[[#This Row],[CUSTO MP (UN)]],"0")</f>
        <v>0</v>
      </c>
      <c r="I6" s="7" t="str">
        <f>IFERROR(IF(BASE_CONCILI3[[#This Row],[Fator Conv.]]=0,BASE_CONCILI3[[#This Row],[30/set]],BASE_CONCILI3[[#This Row],[30/set]]*BASE_CONCILI3[[#This Row],[Fator Conv.]]),"0")</f>
        <v>0</v>
      </c>
      <c r="J6" s="137">
        <v>0</v>
      </c>
      <c r="K6" s="30">
        <f>IFERROR(SUM(BASE_CONCILI3[[#This Row],[SISTEMA]]*BASE_CONCILI3[[#This Row],[CUSTO MP (UN)]]),0)</f>
        <v>0</v>
      </c>
      <c r="L6" s="46">
        <f>IFERROR(VLOOKUP(BASE_CONCILI3[[#This Row],[CÓD. PRODUTO]],DIF_ANTE!A:D,4,0),"0")</f>
        <v>-7920</v>
      </c>
      <c r="M6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6" s="140">
        <f>BASE_CONCILI3[[#This Row],[FÍSICO KG]]-BASE_CONCILI3[[#This Row],[SISTEMA]]</f>
        <v>0</v>
      </c>
      <c r="O6" s="47">
        <f>IFERROR(BASE_CONCILI3[[#This Row],[DIFERENÇA ANTERIOR]]-BASE_CONCILI3[[#This Row],[DIFERENÇA KG]],"-")</f>
        <v>-7920</v>
      </c>
      <c r="P6" s="48">
        <f>IFERROR(VLOOKUP(BASE_CONCILI3[[#This Row],[CÓD. PRODUTO]],CUSTO!E:H,4,0),(VLOOKUP(BASE_CONCILI3[[#This Row],[CÓD. 
SAIB]],CUSTO!A:H,8,0)))</f>
        <v>0</v>
      </c>
      <c r="Q6" s="48">
        <f>IFERROR(SUM(BASE_CONCILI3[[#This Row],[DIFERENÇA KG]]*BASE_CONCILI3[[#This Row],[CUSTO MP (UN)]]),0)</f>
        <v>0</v>
      </c>
      <c r="R6" s="96" t="str">
        <f>IFERROR(BASE_CONCILI3[[#This Row],[FÍSICO KG]]/BASE_CONCILI3[[#This Row],[SISTEMA]],"")</f>
        <v/>
      </c>
      <c r="S6" s="48">
        <f>IFERROR(BASE_CONCILI3[[#This Row],[DIFERENÇA KG]]*BASE_CONCILI3[[#This Row],[CUSTO MP (UN)]],"-")</f>
        <v>0</v>
      </c>
      <c r="T6" s="151" t="s">
        <v>813</v>
      </c>
    </row>
    <row r="7" spans="1:20" x14ac:dyDescent="0.25">
      <c r="A7" s="72">
        <v>32454</v>
      </c>
      <c r="B7" s="72">
        <v>2701150004</v>
      </c>
      <c r="C7" s="2" t="s">
        <v>340</v>
      </c>
      <c r="D7" s="37" t="s">
        <v>234</v>
      </c>
      <c r="E7" s="133" t="str">
        <f>IFERROR(VLOOKUP(BASE_CONCILI3[[#This Row],[CÓD. PRODUTO]],'BASE PRODUTOS'!A:D,5,0),"")</f>
        <v/>
      </c>
      <c r="F7" s="26">
        <v>74571</v>
      </c>
      <c r="G7" s="7"/>
      <c r="H7" s="7">
        <f>IFERROR(BASE_CONCILI3[[#This Row],[FÍSICO KG]]*BASE_CONCILI3[[#This Row],[CUSTO MP (UN)]],"0")</f>
        <v>0</v>
      </c>
      <c r="I7" s="7" t="str">
        <f>IFERROR(IF(BASE_CONCILI3[[#This Row],[Fator Conv.]]=0,BASE_CONCILI3[[#This Row],[30/set]],BASE_CONCILI3[[#This Row],[30/set]]*BASE_CONCILI3[[#This Row],[Fator Conv.]]),"0")</f>
        <v>0</v>
      </c>
      <c r="J7" s="137">
        <v>0</v>
      </c>
      <c r="K7" s="30">
        <f>IFERROR(SUM(BASE_CONCILI3[[#This Row],[SISTEMA]]*BASE_CONCILI3[[#This Row],[CUSTO MP (UN)]]),0)</f>
        <v>0</v>
      </c>
      <c r="L7" s="46">
        <f>IFERROR(VLOOKUP(BASE_CONCILI3[[#This Row],[CÓD. PRODUTO]],DIF_ANTE!A:D,4,0),"0")</f>
        <v>-10506</v>
      </c>
      <c r="M7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7" s="140">
        <f>BASE_CONCILI3[[#This Row],[FÍSICO KG]]-BASE_CONCILI3[[#This Row],[SISTEMA]]</f>
        <v>0</v>
      </c>
      <c r="O7" s="47">
        <f>IFERROR(BASE_CONCILI3[[#This Row],[DIFERENÇA ANTERIOR]]-BASE_CONCILI3[[#This Row],[DIFERENÇA KG]],"-")</f>
        <v>-10506</v>
      </c>
      <c r="P7" s="48">
        <f>IFERROR(VLOOKUP(BASE_CONCILI3[[#This Row],[CÓD. PRODUTO]],CUSTO!E:H,4,0),(VLOOKUP(BASE_CONCILI3[[#This Row],[CÓD. 
SAIB]],CUSTO!A:H,8,0)))</f>
        <v>1.1662910052910052</v>
      </c>
      <c r="Q7" s="48">
        <f>IFERROR(SUM(BASE_CONCILI3[[#This Row],[DIFERENÇA KG]]*BASE_CONCILI3[[#This Row],[CUSTO MP (UN)]]),0)</f>
        <v>0</v>
      </c>
      <c r="R7" s="96" t="str">
        <f>IFERROR(BASE_CONCILI3[[#This Row],[FÍSICO KG]]/BASE_CONCILI3[[#This Row],[SISTEMA]],"")</f>
        <v/>
      </c>
      <c r="S7" s="48">
        <f>IFERROR(BASE_CONCILI3[[#This Row],[DIFERENÇA KG]]*BASE_CONCILI3[[#This Row],[CUSTO MP (UN)]],"-")</f>
        <v>0</v>
      </c>
      <c r="T7" s="151" t="s">
        <v>813</v>
      </c>
    </row>
    <row r="8" spans="1:20" x14ac:dyDescent="0.25">
      <c r="A8" s="72">
        <v>30723</v>
      </c>
      <c r="B8" s="72">
        <v>2701150006</v>
      </c>
      <c r="C8" s="2" t="s">
        <v>153</v>
      </c>
      <c r="D8" s="37" t="s">
        <v>234</v>
      </c>
      <c r="E8" s="133" t="str">
        <f>IFERROR(VLOOKUP(BASE_CONCILI3[[#This Row],[CÓD. PRODUTO]],'BASE PRODUTOS'!A:D,5,0),"")</f>
        <v/>
      </c>
      <c r="F8" s="26">
        <v>111373</v>
      </c>
      <c r="G8" s="7">
        <v>315910</v>
      </c>
      <c r="H8" s="7">
        <f>IFERROR(BASE_CONCILI3[[#This Row],[FÍSICO KG]]*BASE_CONCILI3[[#This Row],[CUSTO MP (UN)]],"0")</f>
        <v>0</v>
      </c>
      <c r="I8" s="7" t="str">
        <f>IFERROR(IF(BASE_CONCILI3[[#This Row],[Fator Conv.]]=0,BASE_CONCILI3[[#This Row],[30/set]],BASE_CONCILI3[[#This Row],[30/set]]*BASE_CONCILI3[[#This Row],[Fator Conv.]]),"0")</f>
        <v>0</v>
      </c>
      <c r="J8" s="137">
        <v>0</v>
      </c>
      <c r="K8" s="30">
        <f>IFERROR(SUM(BASE_CONCILI3[[#This Row],[SISTEMA]]*BASE_CONCILI3[[#This Row],[CUSTO MP (UN)]]),0)</f>
        <v>0</v>
      </c>
      <c r="L8" s="46">
        <f>IFERROR(VLOOKUP(BASE_CONCILI3[[#This Row],[CÓD. PRODUTO]],DIF_ANTE!A:D,4,0),"0")</f>
        <v>-31779</v>
      </c>
      <c r="M8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8" s="140">
        <f>BASE_CONCILI3[[#This Row],[FÍSICO KG]]-BASE_CONCILI3[[#This Row],[SISTEMA]]</f>
        <v>0</v>
      </c>
      <c r="O8" s="47">
        <f>IFERROR(BASE_CONCILI3[[#This Row],[DIFERENÇA ANTERIOR]]-BASE_CONCILI3[[#This Row],[DIFERENÇA KG]],"-")</f>
        <v>-31779</v>
      </c>
      <c r="P8" s="48">
        <f>IFERROR(VLOOKUP(BASE_CONCILI3[[#This Row],[CÓD. PRODUTO]],CUSTO!E:H,4,0),(VLOOKUP(BASE_CONCILI3[[#This Row],[CÓD. 
SAIB]],CUSTO!A:H,8,0)))</f>
        <v>0.68462868949232603</v>
      </c>
      <c r="Q8" s="48">
        <f>IFERROR(SUM(BASE_CONCILI3[[#This Row],[DIFERENÇA KG]]*BASE_CONCILI3[[#This Row],[CUSTO MP (UN)]]),0)</f>
        <v>0</v>
      </c>
      <c r="R8" s="96" t="str">
        <f>IFERROR(BASE_CONCILI3[[#This Row],[FÍSICO KG]]/BASE_CONCILI3[[#This Row],[SISTEMA]],"")</f>
        <v/>
      </c>
      <c r="S8" s="48">
        <f>IFERROR(BASE_CONCILI3[[#This Row],[DIFERENÇA KG]]*BASE_CONCILI3[[#This Row],[CUSTO MP (UN)]],"-")</f>
        <v>0</v>
      </c>
      <c r="T8" s="151" t="s">
        <v>4264</v>
      </c>
    </row>
    <row r="9" spans="1:20" x14ac:dyDescent="0.25">
      <c r="A9" s="72">
        <v>30733</v>
      </c>
      <c r="B9" s="72">
        <v>2701150003</v>
      </c>
      <c r="C9" s="2" t="s">
        <v>156</v>
      </c>
      <c r="D9" s="37" t="s">
        <v>234</v>
      </c>
      <c r="E9" s="133" t="str">
        <f>IFERROR(VLOOKUP(BASE_CONCILI3[[#This Row],[CÓD. PRODUTO]],'BASE PRODUTOS'!A:D,5,0),"")</f>
        <v/>
      </c>
      <c r="F9" s="26">
        <v>489410</v>
      </c>
      <c r="G9" s="7"/>
      <c r="H9" s="7">
        <f>IFERROR(BASE_CONCILI3[[#This Row],[FÍSICO KG]]*BASE_CONCILI3[[#This Row],[CUSTO MP (UN)]],"0")</f>
        <v>0</v>
      </c>
      <c r="I9" s="7" t="str">
        <f>IFERROR(IF(BASE_CONCILI3[[#This Row],[Fator Conv.]]=0,BASE_CONCILI3[[#This Row],[30/set]],BASE_CONCILI3[[#This Row],[30/set]]*BASE_CONCILI3[[#This Row],[Fator Conv.]]),"0")</f>
        <v>0</v>
      </c>
      <c r="J9" s="137">
        <v>0</v>
      </c>
      <c r="K9" s="30">
        <f>IFERROR(SUM(BASE_CONCILI3[[#This Row],[SISTEMA]]*BASE_CONCILI3[[#This Row],[CUSTO MP (UN)]]),0)</f>
        <v>0</v>
      </c>
      <c r="L9" s="46">
        <f>IFERROR(VLOOKUP(BASE_CONCILI3[[#This Row],[CÓD. PRODUTO]],DIF_ANTE!A:D,4,0),"0")</f>
        <v>-15763</v>
      </c>
      <c r="M9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9" s="140">
        <f>BASE_CONCILI3[[#This Row],[FÍSICO KG]]-BASE_CONCILI3[[#This Row],[SISTEMA]]</f>
        <v>0</v>
      </c>
      <c r="O9" s="47">
        <f>IFERROR(BASE_CONCILI3[[#This Row],[DIFERENÇA ANTERIOR]]-BASE_CONCILI3[[#This Row],[DIFERENÇA KG]],"-")</f>
        <v>-15763</v>
      </c>
      <c r="P9" s="48">
        <f>IFERROR(VLOOKUP(BASE_CONCILI3[[#This Row],[CÓD. PRODUTO]],CUSTO!E:H,4,0),(VLOOKUP(BASE_CONCILI3[[#This Row],[CÓD. 
SAIB]],CUSTO!A:H,8,0)))</f>
        <v>0.80413940092165892</v>
      </c>
      <c r="Q9" s="48">
        <f>IFERROR(SUM(BASE_CONCILI3[[#This Row],[DIFERENÇA KG]]*BASE_CONCILI3[[#This Row],[CUSTO MP (UN)]]),0)</f>
        <v>0</v>
      </c>
      <c r="R9" s="96" t="str">
        <f>IFERROR(BASE_CONCILI3[[#This Row],[FÍSICO KG]]/BASE_CONCILI3[[#This Row],[SISTEMA]],"")</f>
        <v/>
      </c>
      <c r="S9" s="48">
        <f>IFERROR(BASE_CONCILI3[[#This Row],[DIFERENÇA KG]]*BASE_CONCILI3[[#This Row],[CUSTO MP (UN)]],"-")</f>
        <v>0</v>
      </c>
      <c r="T9" s="151" t="s">
        <v>4264</v>
      </c>
    </row>
    <row r="10" spans="1:20" x14ac:dyDescent="0.25">
      <c r="A10" s="72">
        <v>903</v>
      </c>
      <c r="B10" s="193">
        <v>3701010001</v>
      </c>
      <c r="C10" s="2" t="s">
        <v>701</v>
      </c>
      <c r="D10" s="37" t="s">
        <v>234</v>
      </c>
      <c r="E10" s="133" t="str">
        <f>IFERROR(VLOOKUP(BASE_CONCILI3[[#This Row],[CÓD. PRODUTO]],'BASE PRODUTOS'!A:D,5,0),"")</f>
        <v/>
      </c>
      <c r="F10" s="26">
        <v>9600</v>
      </c>
      <c r="G10" s="7">
        <v>25968</v>
      </c>
      <c r="H10" s="7">
        <f>IFERROR(BASE_CONCILI3[[#This Row],[FÍSICO KG]]*BASE_CONCILI3[[#This Row],[CUSTO MP (UN)]],"0")</f>
        <v>0</v>
      </c>
      <c r="I10" s="7" t="str">
        <f>IFERROR(IF(BASE_CONCILI3[[#This Row],[Fator Conv.]]=0,BASE_CONCILI3[[#This Row],[30/set]],BASE_CONCILI3[[#This Row],[30/set]]*BASE_CONCILI3[[#This Row],[Fator Conv.]]),"0")</f>
        <v>0</v>
      </c>
      <c r="J10" s="137" t="e">
        <f>SUMIF(SISTEMA!#REF!,BASE_CONCILI3[[#This Row],[CÓD. PRODUTO]],SISTEMA!#REF!)</f>
        <v>#REF!</v>
      </c>
      <c r="K10" s="30">
        <f>IFERROR(SUM(BASE_CONCILI3[[#This Row],[SISTEMA]]*BASE_CONCILI3[[#This Row],[CUSTO MP (UN)]]),0)</f>
        <v>0</v>
      </c>
      <c r="L10" s="46">
        <f>IFERROR(VLOOKUP(BASE_CONCILI3[[#This Row],[CÓD. PRODUTO]],DIF_ANTE!A:D,4,0),"0")</f>
        <v>0</v>
      </c>
      <c r="M10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#REF!</v>
      </c>
      <c r="N10" s="140" t="e">
        <f>BASE_CONCILI3[[#This Row],[FÍSICO KG]]-BASE_CONCILI3[[#This Row],[SISTEMA]]</f>
        <v>#REF!</v>
      </c>
      <c r="O10" s="47" t="str">
        <f>IFERROR(BASE_CONCILI3[[#This Row],[DIFERENÇA ANTERIOR]]-BASE_CONCILI3[[#This Row],[DIFERENÇA KG]],"-")</f>
        <v>-</v>
      </c>
      <c r="P10" s="48">
        <f>IFERROR(VLOOKUP(BASE_CONCILI3[[#This Row],[CÓD. PRODUTO]],CUSTO!E:H,4,0),(VLOOKUP(BASE_CONCILI3[[#This Row],[CÓD. 
SAIB]],CUSTO!A:H,8,0)))</f>
        <v>1.30064</v>
      </c>
      <c r="Q10" s="48">
        <f>IFERROR(SUM(BASE_CONCILI3[[#This Row],[DIFERENÇA KG]]*BASE_CONCILI3[[#This Row],[CUSTO MP (UN)]]),0)</f>
        <v>0</v>
      </c>
      <c r="R10" s="96" t="str">
        <f>IFERROR(BASE_CONCILI3[[#This Row],[FÍSICO KG]]/BASE_CONCILI3[[#This Row],[SISTEMA]],"")</f>
        <v/>
      </c>
      <c r="S10" s="48" t="str">
        <f>IFERROR(BASE_CONCILI3[[#This Row],[DIFERENÇA KG]]*BASE_CONCILI3[[#This Row],[CUSTO MP (UN)]],"-")</f>
        <v>-</v>
      </c>
      <c r="T10" s="151" t="s">
        <v>4264</v>
      </c>
    </row>
    <row r="11" spans="1:20" x14ac:dyDescent="0.25">
      <c r="A11" s="72">
        <v>32617</v>
      </c>
      <c r="B11" s="72">
        <v>2701150005</v>
      </c>
      <c r="C11" s="2" t="s">
        <v>714</v>
      </c>
      <c r="D11" s="37" t="s">
        <v>234</v>
      </c>
      <c r="E11" s="133" t="str">
        <f>IFERROR(VLOOKUP(BASE_CONCILI3[[#This Row],[CÓD. PRODUTO]],'BASE PRODUTOS'!A:D,5,0),"")</f>
        <v/>
      </c>
      <c r="F11" s="26">
        <v>36608</v>
      </c>
      <c r="G11" s="7"/>
      <c r="H11" s="7">
        <f>IFERROR(BASE_CONCILI3[[#This Row],[FÍSICO KG]]*BASE_CONCILI3[[#This Row],[CUSTO MP (UN)]],"0")</f>
        <v>0</v>
      </c>
      <c r="I11" s="7" t="str">
        <f>IFERROR(IF(BASE_CONCILI3[[#This Row],[Fator Conv.]]=0,BASE_CONCILI3[[#This Row],[30/set]],BASE_CONCILI3[[#This Row],[30/set]]*BASE_CONCILI3[[#This Row],[Fator Conv.]]),"0")</f>
        <v>0</v>
      </c>
      <c r="J11" s="137">
        <v>0</v>
      </c>
      <c r="K11" s="30">
        <f>IFERROR(SUM(BASE_CONCILI3[[#This Row],[SISTEMA]]*BASE_CONCILI3[[#This Row],[CUSTO MP (UN)]]),0)</f>
        <v>0</v>
      </c>
      <c r="L11" s="46">
        <f>IFERROR(VLOOKUP(BASE_CONCILI3[[#This Row],[CÓD. PRODUTO]],DIF_ANTE!A:D,4,0),"0")</f>
        <v>-6165</v>
      </c>
      <c r="M11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11" s="140">
        <f>BASE_CONCILI3[[#This Row],[FÍSICO KG]]-BASE_CONCILI3[[#This Row],[SISTEMA]]</f>
        <v>0</v>
      </c>
      <c r="O11" s="47">
        <f>IFERROR(BASE_CONCILI3[[#This Row],[DIFERENÇA ANTERIOR]]-BASE_CONCILI3[[#This Row],[DIFERENÇA KG]],"-")</f>
        <v>-6165</v>
      </c>
      <c r="P11" s="48">
        <f>IFERROR(VLOOKUP(BASE_CONCILI3[[#This Row],[CÓD. PRODUTO]],CUSTO!E:H,4,0),(VLOOKUP(BASE_CONCILI3[[#This Row],[CÓD. 
SAIB]],CUSTO!A:H,8,0)))</f>
        <v>2.1231077516233769</v>
      </c>
      <c r="Q11" s="48">
        <f>IFERROR(SUM(BASE_CONCILI3[[#This Row],[DIFERENÇA KG]]*BASE_CONCILI3[[#This Row],[CUSTO MP (UN)]]),0)</f>
        <v>0</v>
      </c>
      <c r="R11" s="96" t="str">
        <f>IFERROR(BASE_CONCILI3[[#This Row],[FÍSICO KG]]/BASE_CONCILI3[[#This Row],[SISTEMA]],"")</f>
        <v/>
      </c>
      <c r="S11" s="48">
        <f>IFERROR(BASE_CONCILI3[[#This Row],[DIFERENÇA KG]]*BASE_CONCILI3[[#This Row],[CUSTO MP (UN)]],"-")</f>
        <v>0</v>
      </c>
      <c r="T11" s="151" t="s">
        <v>4264</v>
      </c>
    </row>
    <row r="12" spans="1:20" x14ac:dyDescent="0.25">
      <c r="A12" s="72">
        <v>1185</v>
      </c>
      <c r="B12" s="72">
        <v>3101150004</v>
      </c>
      <c r="C12" s="2" t="s">
        <v>709</v>
      </c>
      <c r="D12" s="37" t="s">
        <v>234</v>
      </c>
      <c r="E12" s="133" t="str">
        <f>IFERROR(VLOOKUP(BASE_CONCILI3[[#This Row],[CÓD. PRODUTO]],'BASE PRODUTOS'!A:D,5,0),"")</f>
        <v/>
      </c>
      <c r="F12" s="26">
        <v>54426</v>
      </c>
      <c r="G12" s="7">
        <v>67536</v>
      </c>
      <c r="H12" s="7">
        <f>IFERROR(BASE_CONCILI3[[#This Row],[FÍSICO KG]]*BASE_CONCILI3[[#This Row],[CUSTO MP (UN)]],"0")</f>
        <v>0</v>
      </c>
      <c r="I12" s="7" t="str">
        <f>IFERROR(IF(BASE_CONCILI3[[#This Row],[Fator Conv.]]=0,BASE_CONCILI3[[#This Row],[30/set]],BASE_CONCILI3[[#This Row],[30/set]]*BASE_CONCILI3[[#This Row],[Fator Conv.]]),"0")</f>
        <v>0</v>
      </c>
      <c r="J12" s="137" t="e">
        <f>SUMIF(SISTEMA!#REF!,BASE_CONCILI3[[#This Row],[CÓD. PRODUTO]],SISTEMA!#REF!)</f>
        <v>#REF!</v>
      </c>
      <c r="K12" s="30">
        <f>IFERROR(SUM(BASE_CONCILI3[[#This Row],[SISTEMA]]*BASE_CONCILI3[[#This Row],[CUSTO MP (UN)]]),0)</f>
        <v>0</v>
      </c>
      <c r="L12" s="46">
        <f>IFERROR(VLOOKUP(BASE_CONCILI3[[#This Row],[CÓD. PRODUTO]],DIF_ANTE!A:D,4,0),"0")</f>
        <v>0</v>
      </c>
      <c r="M12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#REF!</v>
      </c>
      <c r="N12" s="140" t="e">
        <f>BASE_CONCILI3[[#This Row],[FÍSICO KG]]-BASE_CONCILI3[[#This Row],[SISTEMA]]</f>
        <v>#REF!</v>
      </c>
      <c r="O12" s="47" t="str">
        <f>IFERROR(BASE_CONCILI3[[#This Row],[DIFERENÇA ANTERIOR]]-BASE_CONCILI3[[#This Row],[DIFERENÇA KG]],"-")</f>
        <v>-</v>
      </c>
      <c r="P12" s="48">
        <f>IFERROR(VLOOKUP(BASE_CONCILI3[[#This Row],[CÓD. PRODUTO]],CUSTO!E:H,4,0),(VLOOKUP(BASE_CONCILI3[[#This Row],[CÓD. 
SAIB]],CUSTO!A:H,8,0)))</f>
        <v>0.45</v>
      </c>
      <c r="Q12" s="48">
        <f>IFERROR(SUM(BASE_CONCILI3[[#This Row],[DIFERENÇA KG]]*BASE_CONCILI3[[#This Row],[CUSTO MP (UN)]]),0)</f>
        <v>0</v>
      </c>
      <c r="R12" s="96" t="str">
        <f>IFERROR(BASE_CONCILI3[[#This Row],[FÍSICO KG]]/BASE_CONCILI3[[#This Row],[SISTEMA]],"")</f>
        <v/>
      </c>
      <c r="S12" s="48" t="str">
        <f>IFERROR(BASE_CONCILI3[[#This Row],[DIFERENÇA KG]]*BASE_CONCILI3[[#This Row],[CUSTO MP (UN)]],"-")</f>
        <v>-</v>
      </c>
      <c r="T12" s="151" t="s">
        <v>4264</v>
      </c>
    </row>
    <row r="13" spans="1:20" x14ac:dyDescent="0.25">
      <c r="A13" s="72">
        <v>32199</v>
      </c>
      <c r="B13" s="72">
        <v>2701150001</v>
      </c>
      <c r="C13" s="2" t="s">
        <v>334</v>
      </c>
      <c r="D13" s="37" t="s">
        <v>234</v>
      </c>
      <c r="E13" s="133" t="str">
        <f>IFERROR(VLOOKUP(BASE_CONCILI3[[#This Row],[CÓD. PRODUTO]],'BASE PRODUTOS'!A:D,5,0),"")</f>
        <v/>
      </c>
      <c r="F13" s="26">
        <v>130064</v>
      </c>
      <c r="G13" s="7"/>
      <c r="H13" s="7">
        <f>IFERROR(BASE_CONCILI3[[#This Row],[FÍSICO KG]]*BASE_CONCILI3[[#This Row],[CUSTO MP (UN)]],"0")</f>
        <v>0</v>
      </c>
      <c r="I13" s="7" t="str">
        <f>IFERROR(IF(BASE_CONCILI3[[#This Row],[Fator Conv.]]=0,BASE_CONCILI3[[#This Row],[30/set]],BASE_CONCILI3[[#This Row],[30/set]]*BASE_CONCILI3[[#This Row],[Fator Conv.]]),"0")</f>
        <v>0</v>
      </c>
      <c r="J13" s="137">
        <v>0</v>
      </c>
      <c r="K13" s="30">
        <f>IFERROR(SUM(BASE_CONCILI3[[#This Row],[SISTEMA]]*BASE_CONCILI3[[#This Row],[CUSTO MP (UN)]]),0)</f>
        <v>0</v>
      </c>
      <c r="L13" s="46">
        <f>IFERROR(VLOOKUP(BASE_CONCILI3[[#This Row],[CÓD. PRODUTO]],DIF_ANTE!A:D,4,0),"0")</f>
        <v>-23744</v>
      </c>
      <c r="M13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13" s="140">
        <f>BASE_CONCILI3[[#This Row],[FÍSICO KG]]-BASE_CONCILI3[[#This Row],[SISTEMA]]</f>
        <v>0</v>
      </c>
      <c r="O13" s="47">
        <f>IFERROR(BASE_CONCILI3[[#This Row],[DIFERENÇA ANTERIOR]]-BASE_CONCILI3[[#This Row],[DIFERENÇA KG]],"-")</f>
        <v>-23744</v>
      </c>
      <c r="P13" s="48">
        <f>IFERROR(VLOOKUP(BASE_CONCILI3[[#This Row],[CÓD. PRODUTO]],CUSTO!E:H,4,0),(VLOOKUP(BASE_CONCILI3[[#This Row],[CÓD. 
SAIB]],CUSTO!A:H,8,0)))</f>
        <v>1.67</v>
      </c>
      <c r="Q13" s="48">
        <f>IFERROR(SUM(BASE_CONCILI3[[#This Row],[DIFERENÇA KG]]*BASE_CONCILI3[[#This Row],[CUSTO MP (UN)]]),0)</f>
        <v>0</v>
      </c>
      <c r="R13" s="96" t="str">
        <f>IFERROR(BASE_CONCILI3[[#This Row],[FÍSICO KG]]/BASE_CONCILI3[[#This Row],[SISTEMA]],"")</f>
        <v/>
      </c>
      <c r="S13" s="48">
        <f>IFERROR(BASE_CONCILI3[[#This Row],[DIFERENÇA KG]]*BASE_CONCILI3[[#This Row],[CUSTO MP (UN)]],"-")</f>
        <v>0</v>
      </c>
      <c r="T13" s="151" t="s">
        <v>4264</v>
      </c>
    </row>
  </sheetData>
  <conditionalFormatting sqref="A1:A1048576">
    <cfRule type="duplicateValues" dxfId="67" priority="14"/>
  </conditionalFormatting>
  <conditionalFormatting sqref="A10:B10">
    <cfRule type="duplicateValues" dxfId="66" priority="12"/>
  </conditionalFormatting>
  <conditionalFormatting sqref="B1:B1048576">
    <cfRule type="duplicateValues" dxfId="65" priority="13"/>
  </conditionalFormatting>
  <conditionalFormatting sqref="B12">
    <cfRule type="duplicateValues" dxfId="64" priority="11"/>
  </conditionalFormatting>
  <conditionalFormatting sqref="B13">
    <cfRule type="duplicateValues" dxfId="63" priority="405"/>
  </conditionalFormatting>
  <pageMargins left="0.7" right="0.7" top="0.75" bottom="0.75" header="0.3" footer="0.3"/>
  <pageSetup paperSize="9" orientation="landscape" r:id="rId1"/>
  <ignoredErrors>
    <ignoredError sqref="J5:J12 J13" calculatedColumn="1"/>
  </ignoredError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7"/>
  <dimension ref="A1:H926"/>
  <sheetViews>
    <sheetView zoomScale="85" zoomScaleNormal="85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5.5703125" customWidth="1"/>
    <col min="2" max="2" width="8.7109375" customWidth="1"/>
    <col min="3" max="3" width="17.5703125" hidden="1" customWidth="1"/>
    <col min="4" max="4" width="54.85546875" customWidth="1"/>
    <col min="5" max="5" width="16.5703125" bestFit="1" customWidth="1"/>
    <col min="6" max="6" width="53.7109375" customWidth="1"/>
    <col min="7" max="8" width="21.85546875" bestFit="1" customWidth="1"/>
  </cols>
  <sheetData>
    <row r="1" spans="1:8" ht="15.75" x14ac:dyDescent="0.25">
      <c r="A1" s="233" t="s">
        <v>107</v>
      </c>
      <c r="B1" s="233" t="s">
        <v>14187</v>
      </c>
      <c r="C1" s="233" t="s">
        <v>3554</v>
      </c>
      <c r="D1" s="233" t="s">
        <v>3555</v>
      </c>
      <c r="E1" s="233" t="s">
        <v>3556</v>
      </c>
      <c r="F1" s="233" t="s">
        <v>3557</v>
      </c>
      <c r="G1" s="283" t="s">
        <v>14461</v>
      </c>
      <c r="H1" s="283" t="s">
        <v>14462</v>
      </c>
    </row>
    <row r="2" spans="1:8" ht="15.75" x14ac:dyDescent="0.25">
      <c r="A2" s="235">
        <v>1519</v>
      </c>
      <c r="B2" s="235" t="s">
        <v>896</v>
      </c>
      <c r="C2" s="235" t="s">
        <v>14395</v>
      </c>
      <c r="D2" s="236" t="s">
        <v>676</v>
      </c>
      <c r="E2" s="238">
        <v>2701030004</v>
      </c>
      <c r="F2" s="236" t="s">
        <v>1067</v>
      </c>
      <c r="G2" s="284">
        <v>5.5611319444444446E-2</v>
      </c>
      <c r="H2" s="284">
        <v>4.5125833333333323E-2</v>
      </c>
    </row>
    <row r="3" spans="1:8" ht="15.75" x14ac:dyDescent="0.25">
      <c r="A3" s="235">
        <v>31930</v>
      </c>
      <c r="B3" s="235" t="s">
        <v>896</v>
      </c>
      <c r="C3" s="235" t="s">
        <v>5045</v>
      </c>
      <c r="D3" s="236" t="s">
        <v>3572</v>
      </c>
      <c r="E3" s="235">
        <v>2701030016</v>
      </c>
      <c r="F3" s="236" t="s">
        <v>1075</v>
      </c>
      <c r="G3" s="284">
        <v>0.46199999869111913</v>
      </c>
      <c r="H3" s="284">
        <v>0.37134909980798692</v>
      </c>
    </row>
    <row r="4" spans="1:8" ht="15.75" x14ac:dyDescent="0.25">
      <c r="A4" s="235">
        <v>31828</v>
      </c>
      <c r="B4" s="235" t="s">
        <v>896</v>
      </c>
      <c r="C4" s="235" t="s">
        <v>4676</v>
      </c>
      <c r="D4" s="236" t="s">
        <v>494</v>
      </c>
      <c r="E4" s="235">
        <v>2701210004</v>
      </c>
      <c r="F4" s="236" t="s">
        <v>1201</v>
      </c>
      <c r="G4" s="284">
        <v>78.386083333333332</v>
      </c>
      <c r="H4" s="284">
        <v>66.155916666666656</v>
      </c>
    </row>
    <row r="5" spans="1:8" ht="15.75" x14ac:dyDescent="0.25">
      <c r="A5" s="235">
        <v>48</v>
      </c>
      <c r="B5" s="235" t="s">
        <v>896</v>
      </c>
      <c r="C5" s="235" t="s">
        <v>4643</v>
      </c>
      <c r="D5" s="236" t="s">
        <v>467</v>
      </c>
      <c r="E5" s="235">
        <v>2701050025</v>
      </c>
      <c r="F5" s="236" t="s">
        <v>1121</v>
      </c>
      <c r="G5" s="284">
        <v>38.4461403255468</v>
      </c>
      <c r="H5" s="284">
        <v>30.70308768832345</v>
      </c>
    </row>
    <row r="6" spans="1:8" ht="15.75" x14ac:dyDescent="0.25">
      <c r="A6" s="238">
        <v>1820</v>
      </c>
      <c r="B6" s="235" t="s">
        <v>14232</v>
      </c>
      <c r="C6" s="238"/>
      <c r="D6" s="234" t="s">
        <v>406</v>
      </c>
      <c r="E6" s="238">
        <v>2701050010</v>
      </c>
      <c r="F6" s="234" t="s">
        <v>1109</v>
      </c>
      <c r="G6" s="284">
        <v>77.664444444444442</v>
      </c>
      <c r="H6" s="284">
        <v>60.071111111111115</v>
      </c>
    </row>
    <row r="7" spans="1:8" ht="15.75" x14ac:dyDescent="0.25">
      <c r="A7" s="235">
        <v>34</v>
      </c>
      <c r="B7" s="235" t="s">
        <v>896</v>
      </c>
      <c r="C7" s="235" t="s">
        <v>4985</v>
      </c>
      <c r="D7" s="236" t="s">
        <v>656</v>
      </c>
      <c r="E7" s="235">
        <v>2701100001</v>
      </c>
      <c r="F7" s="236" t="s">
        <v>1138</v>
      </c>
      <c r="G7" s="284">
        <v>15.922599999999999</v>
      </c>
      <c r="H7" s="284">
        <v>13.871766666666669</v>
      </c>
    </row>
    <row r="8" spans="1:8" ht="15.75" x14ac:dyDescent="0.25">
      <c r="A8" s="235">
        <v>31433</v>
      </c>
      <c r="B8" s="235" t="s">
        <v>896</v>
      </c>
      <c r="C8" s="235" t="s">
        <v>4932</v>
      </c>
      <c r="D8" s="236" t="s">
        <v>629</v>
      </c>
      <c r="E8" s="235">
        <v>2701010009</v>
      </c>
      <c r="F8" s="236" t="s">
        <v>4933</v>
      </c>
      <c r="G8" s="284">
        <v>4.9936281301498679E-2</v>
      </c>
      <c r="H8" s="284">
        <v>3.840078543374454E-2</v>
      </c>
    </row>
    <row r="9" spans="1:8" ht="15.75" x14ac:dyDescent="0.25">
      <c r="A9" s="235">
        <v>30574</v>
      </c>
      <c r="B9" s="235" t="s">
        <v>896</v>
      </c>
      <c r="C9" s="235" t="s">
        <v>4625</v>
      </c>
      <c r="D9" s="236" t="s">
        <v>456</v>
      </c>
      <c r="E9" s="235">
        <v>2701240002</v>
      </c>
      <c r="F9" s="236" t="s">
        <v>1212</v>
      </c>
      <c r="G9" s="284">
        <v>1.8630000000000002</v>
      </c>
      <c r="H9" s="284">
        <v>1.2202238805970151</v>
      </c>
    </row>
    <row r="10" spans="1:8" ht="15.75" x14ac:dyDescent="0.25">
      <c r="A10" s="235">
        <v>31352</v>
      </c>
      <c r="B10" s="235" t="s">
        <v>896</v>
      </c>
      <c r="C10" s="235" t="s">
        <v>4543</v>
      </c>
      <c r="D10" s="236" t="s">
        <v>393</v>
      </c>
      <c r="E10" s="235">
        <v>2701050004</v>
      </c>
      <c r="F10" s="236" t="s">
        <v>1103</v>
      </c>
      <c r="G10" s="284">
        <v>126.78067499999999</v>
      </c>
      <c r="H10" s="284">
        <v>103.63169333333333</v>
      </c>
    </row>
    <row r="11" spans="1:8" ht="15.75" x14ac:dyDescent="0.25">
      <c r="A11" s="235">
        <v>33</v>
      </c>
      <c r="B11" s="235" t="s">
        <v>896</v>
      </c>
      <c r="C11" s="235" t="s">
        <v>4545</v>
      </c>
      <c r="D11" s="236" t="s">
        <v>395</v>
      </c>
      <c r="E11" s="235">
        <v>2701090001</v>
      </c>
      <c r="F11" s="236" t="s">
        <v>395</v>
      </c>
      <c r="G11" s="284">
        <v>17.615200000000002</v>
      </c>
      <c r="H11" s="284">
        <v>14.866400000000001</v>
      </c>
    </row>
    <row r="12" spans="1:8" ht="15.75" x14ac:dyDescent="0.25">
      <c r="A12" s="235">
        <v>32612</v>
      </c>
      <c r="B12" s="235" t="s">
        <v>896</v>
      </c>
      <c r="C12" s="235" t="s">
        <v>4548</v>
      </c>
      <c r="D12" s="236" t="s">
        <v>713</v>
      </c>
      <c r="E12" s="235">
        <v>2901090006</v>
      </c>
      <c r="F12" s="236" t="s">
        <v>2266</v>
      </c>
      <c r="G12" s="284">
        <v>0</v>
      </c>
      <c r="H12" s="284">
        <v>0</v>
      </c>
    </row>
    <row r="13" spans="1:8" ht="15.75" x14ac:dyDescent="0.25">
      <c r="A13" s="235">
        <v>31787</v>
      </c>
      <c r="B13" s="235" t="s">
        <v>896</v>
      </c>
      <c r="C13" s="235" t="s">
        <v>4554</v>
      </c>
      <c r="D13" s="236" t="s">
        <v>3560</v>
      </c>
      <c r="E13" s="235">
        <v>2901080001</v>
      </c>
      <c r="F13" s="236" t="s">
        <v>2262</v>
      </c>
      <c r="G13" s="284">
        <v>0</v>
      </c>
      <c r="H13" s="284">
        <v>0</v>
      </c>
    </row>
    <row r="14" spans="1:8" ht="15.75" x14ac:dyDescent="0.25">
      <c r="A14" s="235">
        <v>31015</v>
      </c>
      <c r="B14" s="235" t="s">
        <v>896</v>
      </c>
      <c r="C14" s="235" t="s">
        <v>4556</v>
      </c>
      <c r="D14" s="236" t="s">
        <v>401</v>
      </c>
      <c r="E14" s="235" t="s">
        <v>14189</v>
      </c>
      <c r="F14" s="236" t="s">
        <v>14189</v>
      </c>
      <c r="G14" s="284">
        <v>4.45</v>
      </c>
      <c r="H14" s="284">
        <v>3.7268749689440996</v>
      </c>
    </row>
    <row r="15" spans="1:8" ht="15.75" x14ac:dyDescent="0.25">
      <c r="A15" s="235">
        <v>2701020073</v>
      </c>
      <c r="B15" s="235" t="s">
        <v>896</v>
      </c>
      <c r="C15" s="235" t="s">
        <v>14190</v>
      </c>
      <c r="D15" s="236" t="s">
        <v>14191</v>
      </c>
      <c r="E15" s="235">
        <v>2701020073</v>
      </c>
      <c r="F15" s="236" t="s">
        <v>14191</v>
      </c>
      <c r="G15" s="284">
        <v>0.55230360243055554</v>
      </c>
      <c r="H15" s="284">
        <v>0.44743232266865085</v>
      </c>
    </row>
    <row r="16" spans="1:8" ht="15.75" x14ac:dyDescent="0.25">
      <c r="A16" s="235">
        <v>30247</v>
      </c>
      <c r="B16" s="235" t="s">
        <v>896</v>
      </c>
      <c r="C16" s="235" t="s">
        <v>4558</v>
      </c>
      <c r="D16" s="236" t="s">
        <v>402</v>
      </c>
      <c r="E16" s="235">
        <v>2701210005</v>
      </c>
      <c r="F16" s="236" t="s">
        <v>1202</v>
      </c>
      <c r="G16" s="284">
        <v>256.91900000000004</v>
      </c>
      <c r="H16" s="284">
        <v>210.00800000000004</v>
      </c>
    </row>
    <row r="17" spans="1:8" ht="15.75" x14ac:dyDescent="0.25">
      <c r="A17" s="235">
        <v>31351</v>
      </c>
      <c r="B17" s="235" t="s">
        <v>896</v>
      </c>
      <c r="C17" s="235" t="s">
        <v>4560</v>
      </c>
      <c r="D17" s="236" t="s">
        <v>404</v>
      </c>
      <c r="E17" s="235">
        <v>2701050009</v>
      </c>
      <c r="F17" s="236" t="s">
        <v>1108</v>
      </c>
      <c r="G17" s="284">
        <v>60.697647058823534</v>
      </c>
      <c r="H17" s="284">
        <v>49.614812834224594</v>
      </c>
    </row>
    <row r="18" spans="1:8" ht="15.75" x14ac:dyDescent="0.25">
      <c r="A18" s="235">
        <v>31789</v>
      </c>
      <c r="B18" s="235" t="s">
        <v>896</v>
      </c>
      <c r="C18" s="235" t="s">
        <v>4561</v>
      </c>
      <c r="D18" s="236" t="s">
        <v>405</v>
      </c>
      <c r="E18" s="235">
        <v>2901050006</v>
      </c>
      <c r="F18" s="236" t="s">
        <v>2249</v>
      </c>
      <c r="G18" s="284">
        <v>0</v>
      </c>
      <c r="H18" s="284">
        <v>0</v>
      </c>
    </row>
    <row r="19" spans="1:8" ht="15.75" x14ac:dyDescent="0.25">
      <c r="A19" s="235">
        <v>1820</v>
      </c>
      <c r="B19" s="235" t="s">
        <v>896</v>
      </c>
      <c r="C19" s="235" t="s">
        <v>4565</v>
      </c>
      <c r="D19" s="236" t="s">
        <v>406</v>
      </c>
      <c r="E19" s="235">
        <v>2701050010</v>
      </c>
      <c r="F19" s="236" t="s">
        <v>1109</v>
      </c>
      <c r="G19" s="284">
        <v>73.488888888888894</v>
      </c>
      <c r="H19" s="284">
        <v>60.070666666666675</v>
      </c>
    </row>
    <row r="20" spans="1:8" ht="15.75" x14ac:dyDescent="0.25">
      <c r="A20" s="235">
        <v>2089</v>
      </c>
      <c r="B20" s="235" t="s">
        <v>896</v>
      </c>
      <c r="C20" s="235" t="s">
        <v>4566</v>
      </c>
      <c r="D20" s="236" t="s">
        <v>407</v>
      </c>
      <c r="E20" s="235" t="s">
        <v>14189</v>
      </c>
      <c r="F20" s="236" t="s">
        <v>14189</v>
      </c>
      <c r="G20" s="284">
        <v>33.39</v>
      </c>
      <c r="H20" s="284">
        <v>25.042395833333341</v>
      </c>
    </row>
    <row r="21" spans="1:8" ht="15.75" x14ac:dyDescent="0.25">
      <c r="A21" s="238">
        <v>62</v>
      </c>
      <c r="B21" s="235" t="s">
        <v>14232</v>
      </c>
      <c r="C21" s="238"/>
      <c r="D21" s="234" t="s">
        <v>501</v>
      </c>
      <c r="E21" s="238">
        <v>2701040009</v>
      </c>
      <c r="F21" s="236" t="s">
        <v>1084</v>
      </c>
      <c r="G21" s="284">
        <v>21.976499171728328</v>
      </c>
      <c r="H21" s="284">
        <v>15.261246088717101</v>
      </c>
    </row>
    <row r="22" spans="1:8" ht="15.75" x14ac:dyDescent="0.25">
      <c r="A22" s="235">
        <v>31786</v>
      </c>
      <c r="B22" s="235" t="s">
        <v>896</v>
      </c>
      <c r="C22" s="235" t="s">
        <v>4570</v>
      </c>
      <c r="D22" s="236" t="s">
        <v>730</v>
      </c>
      <c r="E22" s="235" t="s">
        <v>14189</v>
      </c>
      <c r="F22" s="236" t="s">
        <v>14189</v>
      </c>
      <c r="G22" s="284">
        <v>53.8964</v>
      </c>
      <c r="H22" s="284">
        <v>44.055200000000006</v>
      </c>
    </row>
    <row r="23" spans="1:8" ht="15.75" x14ac:dyDescent="0.25">
      <c r="A23" s="235">
        <v>2701160015</v>
      </c>
      <c r="B23" s="235" t="s">
        <v>896</v>
      </c>
      <c r="C23" s="235" t="s">
        <v>14224</v>
      </c>
      <c r="D23" s="236" t="s">
        <v>5065</v>
      </c>
      <c r="E23" s="235">
        <v>2701160015</v>
      </c>
      <c r="F23" s="236" t="s">
        <v>5065</v>
      </c>
      <c r="G23" s="284">
        <v>0.25812518796992484</v>
      </c>
      <c r="H23" s="284">
        <v>0.2109936090225564</v>
      </c>
    </row>
    <row r="24" spans="1:8" ht="15.75" x14ac:dyDescent="0.25">
      <c r="A24" s="235">
        <v>2701020074</v>
      </c>
      <c r="B24" s="235" t="s">
        <v>896</v>
      </c>
      <c r="C24" s="235" t="s">
        <v>14230</v>
      </c>
      <c r="D24" s="236" t="s">
        <v>8152</v>
      </c>
      <c r="E24" s="235">
        <v>2701020074</v>
      </c>
      <c r="F24" s="236" t="s">
        <v>8152</v>
      </c>
      <c r="G24" s="284">
        <v>0.20414030819140308</v>
      </c>
      <c r="H24" s="284">
        <v>0.17228938564476887</v>
      </c>
    </row>
    <row r="25" spans="1:8" ht="15.75" x14ac:dyDescent="0.25">
      <c r="A25" s="235">
        <v>32106</v>
      </c>
      <c r="B25" s="235" t="s">
        <v>896</v>
      </c>
      <c r="C25" s="235" t="s">
        <v>4572</v>
      </c>
      <c r="D25" s="236" t="s">
        <v>392</v>
      </c>
      <c r="E25" s="235">
        <v>2701050015</v>
      </c>
      <c r="F25" s="236" t="s">
        <v>1113</v>
      </c>
      <c r="G25" s="284">
        <v>55.967700000000008</v>
      </c>
      <c r="H25" s="284">
        <v>45.748500000000007</v>
      </c>
    </row>
    <row r="26" spans="1:8" ht="15.75" x14ac:dyDescent="0.25">
      <c r="A26" s="235">
        <v>2701050034</v>
      </c>
      <c r="B26" s="235" t="s">
        <v>896</v>
      </c>
      <c r="C26" s="235" t="s">
        <v>14194</v>
      </c>
      <c r="D26" s="236" t="s">
        <v>7338</v>
      </c>
      <c r="E26" s="235">
        <v>2701050034</v>
      </c>
      <c r="F26" s="236" t="s">
        <v>7338</v>
      </c>
      <c r="G26" s="284">
        <v>67.230100000000007</v>
      </c>
      <c r="H26" s="284">
        <v>56.69380000000001</v>
      </c>
    </row>
    <row r="27" spans="1:8" ht="15.75" x14ac:dyDescent="0.25">
      <c r="A27" s="235">
        <v>2701130011</v>
      </c>
      <c r="B27" s="235" t="s">
        <v>896</v>
      </c>
      <c r="C27" s="235" t="s">
        <v>14195</v>
      </c>
      <c r="D27" s="236" t="s">
        <v>7281</v>
      </c>
      <c r="E27" s="235">
        <v>2701130011</v>
      </c>
      <c r="F27" s="236" t="s">
        <v>7281</v>
      </c>
      <c r="G27" s="284">
        <v>44.771525423728818</v>
      </c>
      <c r="H27" s="284">
        <v>39.004971751412427</v>
      </c>
    </row>
    <row r="28" spans="1:8" ht="15.75" x14ac:dyDescent="0.25">
      <c r="A28" s="235">
        <v>2701180001</v>
      </c>
      <c r="B28" s="235" t="s">
        <v>896</v>
      </c>
      <c r="C28" s="235" t="s">
        <v>14208</v>
      </c>
      <c r="D28" s="236" t="s">
        <v>4531</v>
      </c>
      <c r="E28" s="235">
        <v>2701180001</v>
      </c>
      <c r="F28" s="236" t="s">
        <v>4531</v>
      </c>
      <c r="G28" s="284">
        <v>0.16780776</v>
      </c>
      <c r="H28" s="284">
        <v>0.12210594000000001</v>
      </c>
    </row>
    <row r="29" spans="1:8" ht="15.75" x14ac:dyDescent="0.25">
      <c r="A29" s="235">
        <v>31839</v>
      </c>
      <c r="B29" s="235" t="s">
        <v>896</v>
      </c>
      <c r="C29" s="235" t="s">
        <v>4575</v>
      </c>
      <c r="D29" s="236" t="s">
        <v>765</v>
      </c>
      <c r="E29" s="235">
        <v>2901050004</v>
      </c>
      <c r="F29" s="236" t="s">
        <v>1227</v>
      </c>
      <c r="G29" s="284">
        <v>0</v>
      </c>
      <c r="H29" s="284">
        <v>0</v>
      </c>
    </row>
    <row r="30" spans="1:8" ht="15.75" x14ac:dyDescent="0.25">
      <c r="A30" s="235">
        <v>43</v>
      </c>
      <c r="B30" s="235" t="s">
        <v>896</v>
      </c>
      <c r="C30" s="235" t="s">
        <v>4576</v>
      </c>
      <c r="D30" s="236" t="s">
        <v>412</v>
      </c>
      <c r="E30" s="235">
        <v>2701050011</v>
      </c>
      <c r="F30" s="236" t="s">
        <v>1110</v>
      </c>
      <c r="G30" s="284">
        <v>49.56</v>
      </c>
      <c r="H30" s="284">
        <v>40.510833333333331</v>
      </c>
    </row>
    <row r="31" spans="1:8" ht="15.75" x14ac:dyDescent="0.25">
      <c r="A31" s="235">
        <v>31337</v>
      </c>
      <c r="B31" s="235" t="s">
        <v>896</v>
      </c>
      <c r="C31" s="235" t="s">
        <v>4577</v>
      </c>
      <c r="D31" s="236" t="s">
        <v>413</v>
      </c>
      <c r="E31" s="235">
        <v>2701050013</v>
      </c>
      <c r="F31" s="236" t="s">
        <v>1112</v>
      </c>
      <c r="G31" s="284">
        <v>47.956013071895427</v>
      </c>
      <c r="H31" s="284">
        <v>39.199673202614377</v>
      </c>
    </row>
    <row r="32" spans="1:8" ht="15.75" x14ac:dyDescent="0.25">
      <c r="A32" s="235">
        <v>2197</v>
      </c>
      <c r="B32" s="235" t="s">
        <v>896</v>
      </c>
      <c r="C32" s="235" t="s">
        <v>4578</v>
      </c>
      <c r="D32" s="236" t="s">
        <v>414</v>
      </c>
      <c r="E32" s="235" t="s">
        <v>14189</v>
      </c>
      <c r="F32" s="236" t="s">
        <v>14189</v>
      </c>
      <c r="G32" s="284">
        <v>53.8964</v>
      </c>
      <c r="H32" s="284">
        <v>44.055200000000006</v>
      </c>
    </row>
    <row r="33" spans="1:8" ht="15.75" x14ac:dyDescent="0.25">
      <c r="A33" s="235">
        <v>2701040004</v>
      </c>
      <c r="B33" s="235" t="s">
        <v>896</v>
      </c>
      <c r="C33" s="235" t="s">
        <v>14196</v>
      </c>
      <c r="D33" s="236" t="s">
        <v>2092</v>
      </c>
      <c r="E33" s="235">
        <v>2701040004</v>
      </c>
      <c r="F33" s="236" t="s">
        <v>2092</v>
      </c>
      <c r="G33" s="284">
        <v>12.7</v>
      </c>
      <c r="H33" s="284">
        <v>10.142217745742972</v>
      </c>
    </row>
    <row r="34" spans="1:8" ht="15.75" x14ac:dyDescent="0.25">
      <c r="A34" s="235">
        <v>32284</v>
      </c>
      <c r="B34" s="235" t="s">
        <v>896</v>
      </c>
      <c r="C34" s="235" t="s">
        <v>4580</v>
      </c>
      <c r="D34" s="236" t="s">
        <v>416</v>
      </c>
      <c r="E34" s="235">
        <v>2901050003</v>
      </c>
      <c r="F34" s="236" t="s">
        <v>2247</v>
      </c>
      <c r="G34" s="284">
        <v>0</v>
      </c>
      <c r="H34" s="284">
        <v>0</v>
      </c>
    </row>
    <row r="35" spans="1:8" ht="15.75" x14ac:dyDescent="0.25">
      <c r="A35" s="235">
        <v>31355</v>
      </c>
      <c r="B35" s="235" t="s">
        <v>896</v>
      </c>
      <c r="C35" s="235" t="s">
        <v>4581</v>
      </c>
      <c r="D35" s="236" t="s">
        <v>417</v>
      </c>
      <c r="E35" s="235">
        <v>2701050005</v>
      </c>
      <c r="F35" s="236" t="s">
        <v>1104</v>
      </c>
      <c r="G35" s="284">
        <v>51.428571428571431</v>
      </c>
      <c r="H35" s="284">
        <v>45.476671428571429</v>
      </c>
    </row>
    <row r="36" spans="1:8" ht="15.75" x14ac:dyDescent="0.25">
      <c r="A36" s="235">
        <v>31354</v>
      </c>
      <c r="B36" s="235" t="s">
        <v>896</v>
      </c>
      <c r="C36" s="235" t="s">
        <v>4582</v>
      </c>
      <c r="D36" s="236" t="s">
        <v>418</v>
      </c>
      <c r="E36" s="235">
        <v>2701050006</v>
      </c>
      <c r="F36" s="236" t="s">
        <v>1105</v>
      </c>
      <c r="G36" s="284">
        <v>52</v>
      </c>
      <c r="H36" s="284">
        <v>45.981937500000001</v>
      </c>
    </row>
    <row r="37" spans="1:8" ht="15.75" x14ac:dyDescent="0.25">
      <c r="A37" s="235">
        <v>32283</v>
      </c>
      <c r="B37" s="235" t="s">
        <v>896</v>
      </c>
      <c r="C37" s="235" t="s">
        <v>4583</v>
      </c>
      <c r="D37" s="236" t="s">
        <v>419</v>
      </c>
      <c r="E37" s="235" t="s">
        <v>14189</v>
      </c>
      <c r="F37" s="236" t="s">
        <v>14189</v>
      </c>
      <c r="G37" s="284">
        <v>0</v>
      </c>
      <c r="H37" s="284">
        <v>0</v>
      </c>
    </row>
    <row r="38" spans="1:8" ht="15.75" x14ac:dyDescent="0.25">
      <c r="A38" s="235">
        <v>32285</v>
      </c>
      <c r="B38" s="235" t="s">
        <v>896</v>
      </c>
      <c r="C38" s="235" t="s">
        <v>4584</v>
      </c>
      <c r="D38" s="236" t="s">
        <v>420</v>
      </c>
      <c r="E38" s="235">
        <v>2901050008</v>
      </c>
      <c r="F38" s="236" t="s">
        <v>2251</v>
      </c>
      <c r="G38" s="284">
        <v>0</v>
      </c>
      <c r="H38" s="284">
        <v>0</v>
      </c>
    </row>
    <row r="39" spans="1:8" ht="15.75" x14ac:dyDescent="0.25">
      <c r="A39" s="235">
        <v>2701010112</v>
      </c>
      <c r="B39" s="235" t="s">
        <v>896</v>
      </c>
      <c r="C39" s="235" t="s">
        <v>14197</v>
      </c>
      <c r="D39" s="236" t="s">
        <v>7963</v>
      </c>
      <c r="E39" s="235">
        <v>2701010112</v>
      </c>
      <c r="F39" s="236" t="s">
        <v>7961</v>
      </c>
      <c r="G39" s="284">
        <v>4.3900006905223526E-2</v>
      </c>
      <c r="H39" s="284">
        <v>3.3758983450278147E-2</v>
      </c>
    </row>
    <row r="40" spans="1:8" ht="15.75" x14ac:dyDescent="0.25">
      <c r="A40" s="235">
        <v>2701010110</v>
      </c>
      <c r="B40" s="235" t="s">
        <v>896</v>
      </c>
      <c r="C40" s="235" t="s">
        <v>14198</v>
      </c>
      <c r="D40" s="236" t="s">
        <v>7961</v>
      </c>
      <c r="E40" s="235">
        <v>2701010110</v>
      </c>
      <c r="F40" s="236" t="s">
        <v>7961</v>
      </c>
      <c r="G40" s="284">
        <v>4.3900005601312526E-2</v>
      </c>
      <c r="H40" s="284">
        <v>3.3759006006376609E-2</v>
      </c>
    </row>
    <row r="41" spans="1:8" ht="15.75" x14ac:dyDescent="0.25">
      <c r="A41" s="235">
        <v>2701040028</v>
      </c>
      <c r="B41" s="235" t="s">
        <v>896</v>
      </c>
      <c r="C41" s="235" t="s">
        <v>14199</v>
      </c>
      <c r="D41" s="236" t="s">
        <v>7964</v>
      </c>
      <c r="E41" s="235">
        <v>2701040028</v>
      </c>
      <c r="F41" s="236" t="s">
        <v>7964</v>
      </c>
      <c r="G41" s="284">
        <v>12.700000000000001</v>
      </c>
      <c r="H41" s="284">
        <v>10.142217090069286</v>
      </c>
    </row>
    <row r="42" spans="1:8" ht="15.75" x14ac:dyDescent="0.25">
      <c r="A42" s="235">
        <v>2701020072</v>
      </c>
      <c r="B42" s="235" t="s">
        <v>896</v>
      </c>
      <c r="C42" s="235" t="s">
        <v>14200</v>
      </c>
      <c r="D42" s="236" t="s">
        <v>14201</v>
      </c>
      <c r="E42" s="235">
        <v>2701020072</v>
      </c>
      <c r="F42" s="236" t="s">
        <v>14201</v>
      </c>
      <c r="G42" s="284">
        <v>0.55230365410052917</v>
      </c>
      <c r="H42" s="284">
        <v>0.44743241567460329</v>
      </c>
    </row>
    <row r="43" spans="1:8" ht="15.75" x14ac:dyDescent="0.25">
      <c r="A43" s="235">
        <v>821</v>
      </c>
      <c r="B43" s="235" t="s">
        <v>896</v>
      </c>
      <c r="C43" s="235" t="s">
        <v>4585</v>
      </c>
      <c r="D43" s="236" t="s">
        <v>421</v>
      </c>
      <c r="E43" s="235" t="s">
        <v>14189</v>
      </c>
      <c r="F43" s="236" t="s">
        <v>14189</v>
      </c>
      <c r="G43" s="284">
        <v>158.63399999999999</v>
      </c>
      <c r="H43" s="284">
        <v>137.0967</v>
      </c>
    </row>
    <row r="44" spans="1:8" ht="15.75" x14ac:dyDescent="0.25">
      <c r="A44" s="235">
        <v>32280</v>
      </c>
      <c r="B44" s="235" t="s">
        <v>896</v>
      </c>
      <c r="C44" s="235" t="s">
        <v>4586</v>
      </c>
      <c r="D44" s="236" t="s">
        <v>422</v>
      </c>
      <c r="E44" s="235">
        <v>2901050010</v>
      </c>
      <c r="F44" s="236" t="s">
        <v>2253</v>
      </c>
      <c r="G44" s="284">
        <v>0</v>
      </c>
      <c r="H44" s="284">
        <v>0</v>
      </c>
    </row>
    <row r="45" spans="1:8" ht="15.75" x14ac:dyDescent="0.25">
      <c r="A45" s="235">
        <v>30360</v>
      </c>
      <c r="B45" s="235" t="s">
        <v>896</v>
      </c>
      <c r="C45" s="235" t="s">
        <v>4827</v>
      </c>
      <c r="D45" s="236" t="s">
        <v>575</v>
      </c>
      <c r="E45" s="235">
        <v>2701020024</v>
      </c>
      <c r="F45" s="236" t="s">
        <v>1056</v>
      </c>
      <c r="G45" s="284">
        <v>0.42341159439219783</v>
      </c>
      <c r="H45" s="284">
        <v>0.3573487025426681</v>
      </c>
    </row>
    <row r="46" spans="1:8" ht="15.75" x14ac:dyDescent="0.25">
      <c r="A46" s="235">
        <v>820</v>
      </c>
      <c r="B46" s="235" t="s">
        <v>896</v>
      </c>
      <c r="C46" s="235" t="s">
        <v>4588</v>
      </c>
      <c r="D46" s="236" t="s">
        <v>424</v>
      </c>
      <c r="E46" s="235" t="s">
        <v>14189</v>
      </c>
      <c r="F46" s="236" t="s">
        <v>14189</v>
      </c>
      <c r="G46" s="284">
        <v>135.07</v>
      </c>
      <c r="H46" s="284">
        <v>98.26</v>
      </c>
    </row>
    <row r="47" spans="1:8" ht="15.75" x14ac:dyDescent="0.25">
      <c r="A47" s="235">
        <v>32282</v>
      </c>
      <c r="B47" s="235" t="s">
        <v>896</v>
      </c>
      <c r="C47" s="235" t="s">
        <v>4589</v>
      </c>
      <c r="D47" s="236" t="s">
        <v>425</v>
      </c>
      <c r="E47" s="235">
        <v>2901050012</v>
      </c>
      <c r="F47" s="236" t="s">
        <v>2255</v>
      </c>
      <c r="G47" s="284">
        <v>0</v>
      </c>
      <c r="H47" s="284">
        <v>0</v>
      </c>
    </row>
    <row r="48" spans="1:8" ht="15.75" x14ac:dyDescent="0.25">
      <c r="A48" s="235">
        <v>32286</v>
      </c>
      <c r="B48" s="235" t="s">
        <v>896</v>
      </c>
      <c r="C48" s="235" t="s">
        <v>4590</v>
      </c>
      <c r="D48" s="236" t="s">
        <v>426</v>
      </c>
      <c r="E48" s="235">
        <v>2901050013</v>
      </c>
      <c r="F48" s="236" t="s">
        <v>1228</v>
      </c>
      <c r="G48" s="284">
        <v>0</v>
      </c>
      <c r="H48" s="284">
        <v>0</v>
      </c>
    </row>
    <row r="49" spans="1:8" ht="15.75" x14ac:dyDescent="0.25">
      <c r="A49" s="235">
        <v>32281</v>
      </c>
      <c r="B49" s="235" t="s">
        <v>896</v>
      </c>
      <c r="C49" s="235" t="s">
        <v>4591</v>
      </c>
      <c r="D49" s="236" t="s">
        <v>427</v>
      </c>
      <c r="E49" s="235">
        <v>2901050015</v>
      </c>
      <c r="F49" s="236" t="s">
        <v>1229</v>
      </c>
      <c r="G49" s="284">
        <v>0</v>
      </c>
      <c r="H49" s="284">
        <v>0</v>
      </c>
    </row>
    <row r="50" spans="1:8" ht="15.75" x14ac:dyDescent="0.25">
      <c r="A50" s="235">
        <v>822</v>
      </c>
      <c r="B50" s="235" t="s">
        <v>896</v>
      </c>
      <c r="C50" s="235" t="s">
        <v>4592</v>
      </c>
      <c r="D50" s="236" t="s">
        <v>428</v>
      </c>
      <c r="E50" s="235" t="s">
        <v>14189</v>
      </c>
      <c r="F50" s="236" t="s">
        <v>14189</v>
      </c>
      <c r="G50" s="284">
        <v>80.167500000000004</v>
      </c>
      <c r="H50" s="284">
        <v>63.943100000000001</v>
      </c>
    </row>
    <row r="51" spans="1:8" ht="15.75" x14ac:dyDescent="0.25">
      <c r="A51" s="235">
        <v>31788</v>
      </c>
      <c r="B51" s="235" t="s">
        <v>3562</v>
      </c>
      <c r="C51" s="235" t="s">
        <v>4563</v>
      </c>
      <c r="D51" s="236" t="s">
        <v>2254</v>
      </c>
      <c r="E51" s="235">
        <v>2901050011</v>
      </c>
      <c r="F51" s="236" t="s">
        <v>2254</v>
      </c>
      <c r="G51" s="284">
        <v>0</v>
      </c>
      <c r="H51" s="284">
        <v>0</v>
      </c>
    </row>
    <row r="52" spans="1:8" ht="15.75" x14ac:dyDescent="0.25">
      <c r="A52" s="235">
        <v>2477</v>
      </c>
      <c r="B52" s="235" t="s">
        <v>896</v>
      </c>
      <c r="C52" s="235" t="s">
        <v>4593</v>
      </c>
      <c r="D52" s="236" t="s">
        <v>725</v>
      </c>
      <c r="E52" s="235">
        <v>2701050001</v>
      </c>
      <c r="F52" s="236" t="s">
        <v>1099</v>
      </c>
      <c r="G52" s="284">
        <v>176.1552737963984</v>
      </c>
      <c r="H52" s="284">
        <v>144.10014700477768</v>
      </c>
    </row>
    <row r="53" spans="1:8" ht="15.75" x14ac:dyDescent="0.25">
      <c r="A53" s="235">
        <v>823</v>
      </c>
      <c r="B53" s="235" t="s">
        <v>896</v>
      </c>
      <c r="C53" s="235" t="s">
        <v>4595</v>
      </c>
      <c r="D53" s="236" t="s">
        <v>429</v>
      </c>
      <c r="E53" s="235" t="s">
        <v>14189</v>
      </c>
      <c r="F53" s="236" t="s">
        <v>14189</v>
      </c>
      <c r="G53" s="284">
        <v>25.617478152309616</v>
      </c>
      <c r="H53" s="284">
        <v>20.939950062421975</v>
      </c>
    </row>
    <row r="54" spans="1:8" ht="15.75" x14ac:dyDescent="0.25">
      <c r="A54" s="235">
        <v>2901010004</v>
      </c>
      <c r="B54" s="235" t="s">
        <v>896</v>
      </c>
      <c r="C54" s="235" t="s">
        <v>14202</v>
      </c>
      <c r="D54" s="236" t="s">
        <v>14203</v>
      </c>
      <c r="E54" s="235">
        <v>2901010004</v>
      </c>
      <c r="F54" s="236" t="s">
        <v>14203</v>
      </c>
      <c r="G54" s="284">
        <v>0.11842238372093024</v>
      </c>
      <c r="H54" s="284">
        <v>0</v>
      </c>
    </row>
    <row r="55" spans="1:8" ht="15.75" x14ac:dyDescent="0.25">
      <c r="A55" s="235">
        <v>2901030004</v>
      </c>
      <c r="B55" s="235" t="s">
        <v>896</v>
      </c>
      <c r="C55" s="235" t="s">
        <v>14204</v>
      </c>
      <c r="D55" s="236" t="s">
        <v>7184</v>
      </c>
      <c r="E55" s="235">
        <v>2901030004</v>
      </c>
      <c r="F55" s="236" t="s">
        <v>7184</v>
      </c>
      <c r="G55" s="284">
        <v>0</v>
      </c>
      <c r="H55" s="284">
        <v>0</v>
      </c>
    </row>
    <row r="56" spans="1:8" ht="15.75" x14ac:dyDescent="0.25">
      <c r="A56" s="235">
        <v>2901270010</v>
      </c>
      <c r="B56" s="235" t="s">
        <v>896</v>
      </c>
      <c r="C56" s="235" t="s">
        <v>14205</v>
      </c>
      <c r="D56" s="236" t="s">
        <v>7185</v>
      </c>
      <c r="E56" s="235">
        <v>2901270010</v>
      </c>
      <c r="F56" s="236" t="s">
        <v>7185</v>
      </c>
      <c r="G56" s="284">
        <v>0</v>
      </c>
      <c r="H56" s="284">
        <v>0</v>
      </c>
    </row>
    <row r="57" spans="1:8" ht="15.75" x14ac:dyDescent="0.25">
      <c r="A57" s="235">
        <v>31381</v>
      </c>
      <c r="B57" s="235" t="s">
        <v>896</v>
      </c>
      <c r="C57" s="235" t="s">
        <v>4550</v>
      </c>
      <c r="D57" s="236" t="s">
        <v>3558</v>
      </c>
      <c r="E57" s="235">
        <v>2901070002</v>
      </c>
      <c r="F57" s="236" t="s">
        <v>2260</v>
      </c>
      <c r="G57" s="284">
        <v>0</v>
      </c>
      <c r="H57" s="284">
        <v>0</v>
      </c>
    </row>
    <row r="58" spans="1:8" ht="15.75" x14ac:dyDescent="0.25">
      <c r="A58" s="235">
        <v>31781</v>
      </c>
      <c r="B58" s="235" t="s">
        <v>896</v>
      </c>
      <c r="C58" s="235" t="s">
        <v>4598</v>
      </c>
      <c r="D58" s="236" t="s">
        <v>433</v>
      </c>
      <c r="E58" s="235">
        <v>2901070001</v>
      </c>
      <c r="F58" s="236" t="s">
        <v>1231</v>
      </c>
      <c r="G58" s="284">
        <v>0</v>
      </c>
      <c r="H58" s="284">
        <v>0</v>
      </c>
    </row>
    <row r="59" spans="1:8" ht="15.75" x14ac:dyDescent="0.25">
      <c r="A59" s="235">
        <v>31779</v>
      </c>
      <c r="B59" s="235" t="s">
        <v>896</v>
      </c>
      <c r="C59" s="235" t="s">
        <v>4599</v>
      </c>
      <c r="D59" s="236" t="s">
        <v>434</v>
      </c>
      <c r="E59" s="235">
        <v>2901090001</v>
      </c>
      <c r="F59" s="236" t="s">
        <v>2263</v>
      </c>
      <c r="G59" s="284">
        <v>0</v>
      </c>
      <c r="H59" s="284">
        <v>0</v>
      </c>
    </row>
    <row r="60" spans="1:8" ht="15.75" x14ac:dyDescent="0.25">
      <c r="A60" s="235">
        <v>31374</v>
      </c>
      <c r="B60" s="235" t="s">
        <v>896</v>
      </c>
      <c r="C60" s="235" t="s">
        <v>4600</v>
      </c>
      <c r="D60" s="236" t="s">
        <v>435</v>
      </c>
      <c r="E60" s="235">
        <v>2901090002</v>
      </c>
      <c r="F60" s="236" t="s">
        <v>1233</v>
      </c>
      <c r="G60" s="284">
        <v>0</v>
      </c>
      <c r="H60" s="284">
        <v>0</v>
      </c>
    </row>
    <row r="61" spans="1:8" ht="15.75" x14ac:dyDescent="0.25">
      <c r="A61" s="235">
        <v>31792</v>
      </c>
      <c r="B61" s="235" t="s">
        <v>896</v>
      </c>
      <c r="C61" s="235" t="s">
        <v>4601</v>
      </c>
      <c r="D61" s="236" t="s">
        <v>436</v>
      </c>
      <c r="E61" s="235">
        <v>2901090003</v>
      </c>
      <c r="F61" s="236" t="s">
        <v>2264</v>
      </c>
      <c r="G61" s="284">
        <v>0</v>
      </c>
      <c r="H61" s="284">
        <v>0</v>
      </c>
    </row>
    <row r="62" spans="1:8" ht="15.75" x14ac:dyDescent="0.25">
      <c r="A62" s="235">
        <v>31372</v>
      </c>
      <c r="B62" s="235" t="s">
        <v>896</v>
      </c>
      <c r="C62" s="235" t="s">
        <v>4602</v>
      </c>
      <c r="D62" s="236" t="s">
        <v>437</v>
      </c>
      <c r="E62" s="235">
        <v>2901050005</v>
      </c>
      <c r="F62" s="236" t="s">
        <v>2248</v>
      </c>
      <c r="G62" s="284">
        <v>0</v>
      </c>
      <c r="H62" s="284">
        <v>0</v>
      </c>
    </row>
    <row r="63" spans="1:8" ht="15.75" x14ac:dyDescent="0.25">
      <c r="A63" s="235">
        <v>31750</v>
      </c>
      <c r="B63" s="235" t="s">
        <v>896</v>
      </c>
      <c r="C63" s="235" t="s">
        <v>4603</v>
      </c>
      <c r="D63" s="236" t="s">
        <v>438</v>
      </c>
      <c r="E63" s="235">
        <v>2901050009</v>
      </c>
      <c r="F63" s="236" t="s">
        <v>2252</v>
      </c>
      <c r="G63" s="284">
        <v>0</v>
      </c>
      <c r="H63" s="284">
        <v>0</v>
      </c>
    </row>
    <row r="64" spans="1:8" ht="15.75" x14ac:dyDescent="0.25">
      <c r="A64" s="235">
        <v>31751</v>
      </c>
      <c r="B64" s="235" t="s">
        <v>896</v>
      </c>
      <c r="C64" s="235" t="s">
        <v>4604</v>
      </c>
      <c r="D64" s="236" t="s">
        <v>439</v>
      </c>
      <c r="E64" s="235">
        <v>2901050014</v>
      </c>
      <c r="F64" s="236" t="s">
        <v>2256</v>
      </c>
      <c r="G64" s="284">
        <v>0</v>
      </c>
      <c r="H64" s="284">
        <v>0</v>
      </c>
    </row>
    <row r="65" spans="1:8" ht="15.75" x14ac:dyDescent="0.25">
      <c r="A65" s="235">
        <v>31371</v>
      </c>
      <c r="B65" s="235" t="s">
        <v>896</v>
      </c>
      <c r="C65" s="235" t="s">
        <v>4605</v>
      </c>
      <c r="D65" s="236" t="s">
        <v>440</v>
      </c>
      <c r="E65" s="235">
        <v>2901050002</v>
      </c>
      <c r="F65" s="236" t="s">
        <v>2246</v>
      </c>
      <c r="G65" s="284">
        <v>0</v>
      </c>
      <c r="H65" s="284">
        <v>0</v>
      </c>
    </row>
    <row r="66" spans="1:8" ht="15.75" x14ac:dyDescent="0.25">
      <c r="A66" s="235">
        <v>31776</v>
      </c>
      <c r="B66" s="235" t="s">
        <v>896</v>
      </c>
      <c r="C66" s="235" t="s">
        <v>4606</v>
      </c>
      <c r="D66" s="236" t="s">
        <v>441</v>
      </c>
      <c r="E66" s="235">
        <v>2901100001</v>
      </c>
      <c r="F66" s="236" t="s">
        <v>1235</v>
      </c>
      <c r="G66" s="284">
        <v>0</v>
      </c>
      <c r="H66" s="284">
        <v>0</v>
      </c>
    </row>
    <row r="67" spans="1:8" ht="15.75" x14ac:dyDescent="0.25">
      <c r="A67" s="235">
        <v>31813</v>
      </c>
      <c r="B67" s="235" t="s">
        <v>896</v>
      </c>
      <c r="C67" s="235" t="s">
        <v>4607</v>
      </c>
      <c r="D67" s="236" t="s">
        <v>442</v>
      </c>
      <c r="E67" s="235">
        <v>2901090004</v>
      </c>
      <c r="F67" s="236" t="s">
        <v>1234</v>
      </c>
      <c r="G67" s="284">
        <v>0</v>
      </c>
      <c r="H67" s="284">
        <v>0</v>
      </c>
    </row>
    <row r="68" spans="1:8" ht="15.75" x14ac:dyDescent="0.25">
      <c r="A68" s="235">
        <v>31391</v>
      </c>
      <c r="B68" s="235" t="s">
        <v>896</v>
      </c>
      <c r="C68" s="235" t="s">
        <v>4608</v>
      </c>
      <c r="D68" s="236" t="s">
        <v>443</v>
      </c>
      <c r="E68" s="235">
        <v>2901240001</v>
      </c>
      <c r="F68" s="236" t="s">
        <v>1244</v>
      </c>
      <c r="G68" s="284">
        <v>0</v>
      </c>
      <c r="H68" s="284">
        <v>0</v>
      </c>
    </row>
    <row r="69" spans="1:8" ht="15.75" x14ac:dyDescent="0.25">
      <c r="A69" s="235">
        <v>31778</v>
      </c>
      <c r="B69" s="235" t="s">
        <v>896</v>
      </c>
      <c r="C69" s="235" t="s">
        <v>4609</v>
      </c>
      <c r="D69" s="236" t="s">
        <v>444</v>
      </c>
      <c r="E69" s="235">
        <v>2901090005</v>
      </c>
      <c r="F69" s="236" t="s">
        <v>2265</v>
      </c>
      <c r="G69" s="284">
        <v>0</v>
      </c>
      <c r="H69" s="284">
        <v>0</v>
      </c>
    </row>
    <row r="70" spans="1:8" ht="15.75" x14ac:dyDescent="0.25">
      <c r="A70" s="235">
        <v>31791</v>
      </c>
      <c r="B70" s="235" t="s">
        <v>896</v>
      </c>
      <c r="C70" s="235" t="s">
        <v>4610</v>
      </c>
      <c r="D70" s="236" t="s">
        <v>445</v>
      </c>
      <c r="E70" s="235">
        <v>2901060003</v>
      </c>
      <c r="F70" s="236" t="s">
        <v>2259</v>
      </c>
      <c r="G70" s="284">
        <v>0</v>
      </c>
      <c r="H70" s="284">
        <v>0</v>
      </c>
    </row>
    <row r="71" spans="1:8" ht="15.75" x14ac:dyDescent="0.25">
      <c r="A71" s="235">
        <v>31376</v>
      </c>
      <c r="B71" s="235" t="s">
        <v>896</v>
      </c>
      <c r="C71" s="235" t="s">
        <v>4611</v>
      </c>
      <c r="D71" s="236" t="s">
        <v>446</v>
      </c>
      <c r="E71" s="235">
        <v>2901060001</v>
      </c>
      <c r="F71" s="236" t="s">
        <v>2257</v>
      </c>
      <c r="G71" s="284">
        <v>0</v>
      </c>
      <c r="H71" s="284">
        <v>0</v>
      </c>
    </row>
    <row r="72" spans="1:8" ht="15.75" x14ac:dyDescent="0.25">
      <c r="A72" s="235">
        <v>31378</v>
      </c>
      <c r="B72" s="235" t="s">
        <v>896</v>
      </c>
      <c r="C72" s="235" t="s">
        <v>4612</v>
      </c>
      <c r="D72" s="236" t="s">
        <v>447</v>
      </c>
      <c r="E72" s="235">
        <v>2901130003</v>
      </c>
      <c r="F72" s="236" t="s">
        <v>2271</v>
      </c>
      <c r="G72" s="284">
        <v>0</v>
      </c>
      <c r="H72" s="284">
        <v>0</v>
      </c>
    </row>
    <row r="73" spans="1:8" ht="15.75" x14ac:dyDescent="0.25">
      <c r="A73" s="235">
        <v>31377</v>
      </c>
      <c r="B73" s="235" t="s">
        <v>896</v>
      </c>
      <c r="C73" s="235" t="s">
        <v>4613</v>
      </c>
      <c r="D73" s="236" t="s">
        <v>448</v>
      </c>
      <c r="E73" s="235">
        <v>2901130001</v>
      </c>
      <c r="F73" s="236" t="s">
        <v>2269</v>
      </c>
      <c r="G73" s="284">
        <v>0</v>
      </c>
      <c r="H73" s="284">
        <v>0</v>
      </c>
    </row>
    <row r="74" spans="1:8" ht="15.75" x14ac:dyDescent="0.25">
      <c r="A74" s="235">
        <v>31794</v>
      </c>
      <c r="B74" s="235" t="s">
        <v>896</v>
      </c>
      <c r="C74" s="235" t="s">
        <v>4614</v>
      </c>
      <c r="D74" s="236" t="s">
        <v>760</v>
      </c>
      <c r="E74" s="235">
        <v>2901040002</v>
      </c>
      <c r="F74" s="236" t="s">
        <v>1223</v>
      </c>
      <c r="G74" s="284">
        <v>0</v>
      </c>
      <c r="H74" s="284">
        <v>0</v>
      </c>
    </row>
    <row r="75" spans="1:8" ht="15.75" x14ac:dyDescent="0.25">
      <c r="A75" s="235">
        <v>31383</v>
      </c>
      <c r="B75" s="235" t="s">
        <v>896</v>
      </c>
      <c r="C75" s="235" t="s">
        <v>4615</v>
      </c>
      <c r="D75" s="236" t="s">
        <v>449</v>
      </c>
      <c r="E75" s="235" t="s">
        <v>14189</v>
      </c>
      <c r="F75" s="236" t="s">
        <v>14189</v>
      </c>
      <c r="G75" s="284">
        <v>0</v>
      </c>
      <c r="H75" s="284">
        <v>0</v>
      </c>
    </row>
    <row r="76" spans="1:8" ht="15.75" x14ac:dyDescent="0.25">
      <c r="A76" s="235">
        <v>32482</v>
      </c>
      <c r="B76" s="235" t="s">
        <v>896</v>
      </c>
      <c r="C76" s="235" t="s">
        <v>4616</v>
      </c>
      <c r="D76" s="236" t="s">
        <v>762</v>
      </c>
      <c r="E76" s="235">
        <v>2901040003</v>
      </c>
      <c r="F76" s="236" t="s">
        <v>1224</v>
      </c>
      <c r="G76" s="284">
        <v>0</v>
      </c>
      <c r="H76" s="284">
        <v>0</v>
      </c>
    </row>
    <row r="77" spans="1:8" ht="15.75" x14ac:dyDescent="0.25">
      <c r="A77" s="235">
        <v>31380</v>
      </c>
      <c r="B77" s="235" t="s">
        <v>896</v>
      </c>
      <c r="C77" s="235" t="s">
        <v>4617</v>
      </c>
      <c r="D77" s="236" t="s">
        <v>450</v>
      </c>
      <c r="E77" s="235">
        <v>2901070003</v>
      </c>
      <c r="F77" s="236" t="s">
        <v>2261</v>
      </c>
      <c r="G77" s="284">
        <v>0</v>
      </c>
      <c r="H77" s="284">
        <v>0</v>
      </c>
    </row>
    <row r="78" spans="1:8" ht="15.75" x14ac:dyDescent="0.25">
      <c r="A78" s="235">
        <v>31812</v>
      </c>
      <c r="B78" s="235" t="s">
        <v>896</v>
      </c>
      <c r="C78" s="235" t="s">
        <v>4618</v>
      </c>
      <c r="D78" s="236" t="s">
        <v>451</v>
      </c>
      <c r="E78" s="235">
        <v>2901250001</v>
      </c>
      <c r="F78" s="236" t="s">
        <v>1246</v>
      </c>
      <c r="G78" s="284">
        <v>0</v>
      </c>
      <c r="H78" s="284">
        <v>0</v>
      </c>
    </row>
    <row r="79" spans="1:8" ht="15.75" x14ac:dyDescent="0.25">
      <c r="A79" s="235">
        <v>31375</v>
      </c>
      <c r="B79" s="235" t="s">
        <v>896</v>
      </c>
      <c r="C79" s="235" t="s">
        <v>4619</v>
      </c>
      <c r="D79" s="236" t="s">
        <v>452</v>
      </c>
      <c r="E79" s="235">
        <v>2901100002</v>
      </c>
      <c r="F79" s="236" t="s">
        <v>2267</v>
      </c>
      <c r="G79" s="284">
        <v>0</v>
      </c>
      <c r="H79" s="284">
        <v>0</v>
      </c>
    </row>
    <row r="80" spans="1:8" ht="15.75" x14ac:dyDescent="0.25">
      <c r="A80" s="235">
        <v>31806</v>
      </c>
      <c r="B80" s="235" t="s">
        <v>896</v>
      </c>
      <c r="C80" s="235" t="s">
        <v>4620</v>
      </c>
      <c r="D80" s="236" t="s">
        <v>453</v>
      </c>
      <c r="E80" s="235">
        <v>2901130005</v>
      </c>
      <c r="F80" s="236" t="s">
        <v>2273</v>
      </c>
      <c r="G80" s="284">
        <v>0</v>
      </c>
      <c r="H80" s="284">
        <v>0</v>
      </c>
    </row>
    <row r="81" spans="1:8" ht="15.75" x14ac:dyDescent="0.25">
      <c r="A81" s="235">
        <v>31780</v>
      </c>
      <c r="B81" s="235" t="s">
        <v>896</v>
      </c>
      <c r="C81" s="235" t="s">
        <v>4621</v>
      </c>
      <c r="D81" s="236" t="s">
        <v>454</v>
      </c>
      <c r="E81" s="235">
        <v>2901070004</v>
      </c>
      <c r="F81" s="236" t="s">
        <v>1232</v>
      </c>
      <c r="G81" s="284">
        <v>0</v>
      </c>
      <c r="H81" s="284">
        <v>0</v>
      </c>
    </row>
    <row r="82" spans="1:8" ht="15.75" x14ac:dyDescent="0.25">
      <c r="A82" s="235">
        <v>31200</v>
      </c>
      <c r="B82" s="235" t="s">
        <v>896</v>
      </c>
      <c r="C82" s="235" t="s">
        <v>4622</v>
      </c>
      <c r="D82" s="236" t="s">
        <v>455</v>
      </c>
      <c r="E82" s="235">
        <v>2901030002</v>
      </c>
      <c r="F82" s="236" t="s">
        <v>2243</v>
      </c>
      <c r="G82" s="284">
        <v>0</v>
      </c>
      <c r="H82" s="284">
        <v>0</v>
      </c>
    </row>
    <row r="83" spans="1:8" ht="15.75" x14ac:dyDescent="0.25">
      <c r="A83" s="235">
        <v>32670</v>
      </c>
      <c r="B83" s="235" t="s">
        <v>896</v>
      </c>
      <c r="C83" s="235" t="s">
        <v>4623</v>
      </c>
      <c r="D83" s="236" t="s">
        <v>731</v>
      </c>
      <c r="E83" s="235">
        <v>2901170002</v>
      </c>
      <c r="F83" s="236" t="s">
        <v>1241</v>
      </c>
      <c r="G83" s="284">
        <v>0</v>
      </c>
      <c r="H83" s="284">
        <v>0</v>
      </c>
    </row>
    <row r="84" spans="1:8" ht="15.75" x14ac:dyDescent="0.25">
      <c r="A84" s="235">
        <v>31836</v>
      </c>
      <c r="B84" s="235" t="s">
        <v>896</v>
      </c>
      <c r="C84" s="235" t="s">
        <v>4624</v>
      </c>
      <c r="D84" s="236" t="s">
        <v>764</v>
      </c>
      <c r="E84" s="235">
        <v>2901120001</v>
      </c>
      <c r="F84" s="236" t="s">
        <v>2268</v>
      </c>
      <c r="G84" s="284">
        <v>0</v>
      </c>
      <c r="H84" s="284">
        <v>0</v>
      </c>
    </row>
    <row r="85" spans="1:8" ht="15.75" x14ac:dyDescent="0.25">
      <c r="A85" s="235">
        <v>30345</v>
      </c>
      <c r="B85" s="235" t="s">
        <v>896</v>
      </c>
      <c r="C85" s="235" t="s">
        <v>4829</v>
      </c>
      <c r="D85" s="236" t="s">
        <v>576</v>
      </c>
      <c r="E85" s="235">
        <v>2701020025</v>
      </c>
      <c r="F85" s="236" t="s">
        <v>1057</v>
      </c>
      <c r="G85" s="284">
        <v>0.42341160799808436</v>
      </c>
      <c r="H85" s="284">
        <v>0.35734876376915714</v>
      </c>
    </row>
    <row r="86" spans="1:8" ht="15.75" x14ac:dyDescent="0.25">
      <c r="A86" s="235">
        <v>30058</v>
      </c>
      <c r="B86" s="235" t="s">
        <v>896</v>
      </c>
      <c r="C86" s="235" t="s">
        <v>4844</v>
      </c>
      <c r="D86" s="236" t="s">
        <v>589</v>
      </c>
      <c r="E86" s="235">
        <v>2901050016</v>
      </c>
      <c r="F86" s="236" t="s">
        <v>1230</v>
      </c>
      <c r="G86" s="284">
        <v>31.65409622886866</v>
      </c>
      <c r="H86" s="284">
        <v>31.131799956653659</v>
      </c>
    </row>
    <row r="87" spans="1:8" ht="15.75" x14ac:dyDescent="0.25">
      <c r="A87" s="235">
        <v>60</v>
      </c>
      <c r="B87" s="235" t="s">
        <v>896</v>
      </c>
      <c r="C87" s="235" t="s">
        <v>4626</v>
      </c>
      <c r="D87" s="236" t="s">
        <v>457</v>
      </c>
      <c r="E87" s="235" t="s">
        <v>14189</v>
      </c>
      <c r="F87" s="236" t="s">
        <v>14189</v>
      </c>
      <c r="G87" s="284">
        <v>12.5</v>
      </c>
      <c r="H87" s="284">
        <v>10.5497</v>
      </c>
    </row>
    <row r="88" spans="1:8" ht="15.75" x14ac:dyDescent="0.25">
      <c r="A88" s="235">
        <v>31143</v>
      </c>
      <c r="B88" s="235" t="s">
        <v>896</v>
      </c>
      <c r="C88" s="235" t="s">
        <v>4627</v>
      </c>
      <c r="D88" s="236" t="s">
        <v>458</v>
      </c>
      <c r="E88" s="235" t="s">
        <v>14189</v>
      </c>
      <c r="F88" s="236" t="s">
        <v>14189</v>
      </c>
      <c r="G88" s="284">
        <v>8.2700440528634367</v>
      </c>
      <c r="H88" s="284">
        <v>7.2048658390068097</v>
      </c>
    </row>
    <row r="89" spans="1:8" ht="15.75" x14ac:dyDescent="0.25">
      <c r="A89" s="235">
        <v>964</v>
      </c>
      <c r="B89" s="235" t="s">
        <v>896</v>
      </c>
      <c r="C89" s="235" t="s">
        <v>4628</v>
      </c>
      <c r="D89" s="236" t="s">
        <v>459</v>
      </c>
      <c r="E89" s="235" t="s">
        <v>14189</v>
      </c>
      <c r="F89" s="236" t="s">
        <v>14189</v>
      </c>
      <c r="G89" s="284">
        <v>10.58</v>
      </c>
      <c r="H89" s="284">
        <v>9.1781500000000005</v>
      </c>
    </row>
    <row r="90" spans="1:8" ht="15.75" x14ac:dyDescent="0.25">
      <c r="A90" s="235">
        <v>30258</v>
      </c>
      <c r="B90" s="235" t="s">
        <v>896</v>
      </c>
      <c r="C90" s="235" t="s">
        <v>4629</v>
      </c>
      <c r="D90" s="236" t="s">
        <v>275</v>
      </c>
      <c r="E90" s="235" t="s">
        <v>14189</v>
      </c>
      <c r="F90" s="236" t="s">
        <v>14189</v>
      </c>
      <c r="G90" s="284">
        <v>0.88127963827892331</v>
      </c>
      <c r="H90" s="284">
        <v>0.74212290591697949</v>
      </c>
    </row>
    <row r="91" spans="1:8" ht="15.75" x14ac:dyDescent="0.25">
      <c r="A91" s="235">
        <v>30816</v>
      </c>
      <c r="B91" s="235" t="s">
        <v>896</v>
      </c>
      <c r="C91" s="235" t="s">
        <v>4630</v>
      </c>
      <c r="D91" s="236" t="s">
        <v>279</v>
      </c>
      <c r="E91" s="235" t="s">
        <v>14189</v>
      </c>
      <c r="F91" s="236" t="s">
        <v>14189</v>
      </c>
      <c r="G91" s="284">
        <v>0.88127963827892331</v>
      </c>
      <c r="H91" s="284">
        <v>0.74212290591697949</v>
      </c>
    </row>
    <row r="92" spans="1:8" ht="15.75" x14ac:dyDescent="0.25">
      <c r="A92" s="235">
        <v>30353</v>
      </c>
      <c r="B92" s="235" t="s">
        <v>896</v>
      </c>
      <c r="C92" s="235" t="s">
        <v>4631</v>
      </c>
      <c r="D92" s="236" t="s">
        <v>277</v>
      </c>
      <c r="E92" s="235">
        <v>2701230038</v>
      </c>
      <c r="F92" s="236" t="s">
        <v>1209</v>
      </c>
      <c r="G92" s="284">
        <v>0.62896059179770392</v>
      </c>
      <c r="H92" s="284">
        <v>0.52678152725327798</v>
      </c>
    </row>
    <row r="93" spans="1:8" ht="15.75" x14ac:dyDescent="0.25">
      <c r="A93" s="235">
        <v>30249</v>
      </c>
      <c r="B93" s="235" t="s">
        <v>896</v>
      </c>
      <c r="C93" s="235" t="s">
        <v>4632</v>
      </c>
      <c r="D93" s="236" t="s">
        <v>274</v>
      </c>
      <c r="E93" s="235" t="s">
        <v>14189</v>
      </c>
      <c r="F93" s="236" t="s">
        <v>14189</v>
      </c>
      <c r="G93" s="284">
        <v>0.85443463627892324</v>
      </c>
      <c r="H93" s="284">
        <v>0.71949980058364615</v>
      </c>
    </row>
    <row r="94" spans="1:8" ht="15.75" x14ac:dyDescent="0.25">
      <c r="A94" s="235">
        <v>30783</v>
      </c>
      <c r="B94" s="235" t="s">
        <v>896</v>
      </c>
      <c r="C94" s="235" t="s">
        <v>4633</v>
      </c>
      <c r="D94" s="236" t="s">
        <v>278</v>
      </c>
      <c r="E94" s="235" t="s">
        <v>14189</v>
      </c>
      <c r="F94" s="236" t="s">
        <v>14189</v>
      </c>
      <c r="G94" s="284">
        <v>0.85443463627892324</v>
      </c>
      <c r="H94" s="284">
        <v>0.71949980058364615</v>
      </c>
    </row>
    <row r="95" spans="1:8" ht="15.75" x14ac:dyDescent="0.25">
      <c r="A95" s="235">
        <v>30352</v>
      </c>
      <c r="B95" s="235" t="s">
        <v>896</v>
      </c>
      <c r="C95" s="235" t="s">
        <v>4634</v>
      </c>
      <c r="D95" s="236" t="s">
        <v>276</v>
      </c>
      <c r="E95" s="235" t="s">
        <v>14189</v>
      </c>
      <c r="F95" s="236" t="s">
        <v>14189</v>
      </c>
      <c r="G95" s="284">
        <v>0.58281667671252158</v>
      </c>
      <c r="H95" s="284">
        <v>0.48987249628567381</v>
      </c>
    </row>
    <row r="96" spans="1:8" ht="15.75" x14ac:dyDescent="0.25">
      <c r="A96" s="235">
        <v>30715</v>
      </c>
      <c r="B96" s="235" t="s">
        <v>896</v>
      </c>
      <c r="C96" s="235" t="s">
        <v>4809</v>
      </c>
      <c r="D96" s="236" t="s">
        <v>560</v>
      </c>
      <c r="E96" s="235">
        <v>2701200002</v>
      </c>
      <c r="F96" s="236" t="s">
        <v>1196</v>
      </c>
      <c r="G96" s="284">
        <v>1061.5088531187123</v>
      </c>
      <c r="H96" s="284">
        <v>895.677263581489</v>
      </c>
    </row>
    <row r="97" spans="1:8" ht="15.75" x14ac:dyDescent="0.25">
      <c r="A97" s="235">
        <v>31198</v>
      </c>
      <c r="B97" s="235" t="s">
        <v>896</v>
      </c>
      <c r="C97" s="235" t="s">
        <v>4639</v>
      </c>
      <c r="D97" s="236" t="s">
        <v>464</v>
      </c>
      <c r="E97" s="235" t="s">
        <v>14189</v>
      </c>
      <c r="F97" s="236" t="s">
        <v>14189</v>
      </c>
      <c r="G97" s="284">
        <v>435.83550000000002</v>
      </c>
      <c r="H97" s="284">
        <v>365.01229999999998</v>
      </c>
    </row>
    <row r="98" spans="1:8" ht="15.75" x14ac:dyDescent="0.25">
      <c r="A98" s="235">
        <v>1847</v>
      </c>
      <c r="B98" s="235" t="s">
        <v>896</v>
      </c>
      <c r="C98" s="235" t="s">
        <v>4641</v>
      </c>
      <c r="D98" s="236" t="s">
        <v>886</v>
      </c>
      <c r="E98" s="235" t="s">
        <v>14189</v>
      </c>
      <c r="F98" s="236" t="s">
        <v>14189</v>
      </c>
      <c r="G98" s="284">
        <v>0</v>
      </c>
      <c r="H98" s="284">
        <v>0</v>
      </c>
    </row>
    <row r="99" spans="1:8" ht="15.75" x14ac:dyDescent="0.25">
      <c r="A99" s="235">
        <v>51</v>
      </c>
      <c r="B99" s="235" t="s">
        <v>896</v>
      </c>
      <c r="C99" s="235" t="s">
        <v>4987</v>
      </c>
      <c r="D99" s="236" t="s">
        <v>658</v>
      </c>
      <c r="E99" s="235">
        <v>2701130001</v>
      </c>
      <c r="F99" s="236" t="s">
        <v>1143</v>
      </c>
      <c r="G99" s="284">
        <v>17.943899999999999</v>
      </c>
      <c r="H99" s="284">
        <v>15.948000000000002</v>
      </c>
    </row>
    <row r="100" spans="1:8" ht="15.75" x14ac:dyDescent="0.25">
      <c r="A100" s="235">
        <v>30529</v>
      </c>
      <c r="B100" s="235" t="s">
        <v>896</v>
      </c>
      <c r="C100" s="235" t="s">
        <v>4646</v>
      </c>
      <c r="D100" s="236" t="s">
        <v>468</v>
      </c>
      <c r="E100" s="235" t="s">
        <v>14189</v>
      </c>
      <c r="F100" s="236" t="s">
        <v>14189</v>
      </c>
      <c r="G100" s="284">
        <v>36.64</v>
      </c>
      <c r="H100" s="284">
        <v>27.481387499999997</v>
      </c>
    </row>
    <row r="101" spans="1:8" ht="15.75" x14ac:dyDescent="0.25">
      <c r="A101" s="238">
        <v>2701210009</v>
      </c>
      <c r="B101" s="235" t="s">
        <v>896</v>
      </c>
      <c r="C101" s="238">
        <v>2701210009</v>
      </c>
      <c r="D101" s="234" t="s">
        <v>14385</v>
      </c>
      <c r="E101" s="238">
        <v>2701210009</v>
      </c>
      <c r="F101" s="234" t="s">
        <v>14385</v>
      </c>
      <c r="G101" s="284">
        <v>892.19280000000003</v>
      </c>
      <c r="H101" s="284">
        <v>776.52239999999972</v>
      </c>
    </row>
    <row r="102" spans="1:8" ht="15.75" x14ac:dyDescent="0.25">
      <c r="A102" s="235">
        <v>47</v>
      </c>
      <c r="B102" s="235" t="s">
        <v>896</v>
      </c>
      <c r="C102" s="235" t="s">
        <v>4648</v>
      </c>
      <c r="D102" s="236" t="s">
        <v>470</v>
      </c>
      <c r="E102" s="235" t="s">
        <v>14189</v>
      </c>
      <c r="F102" s="236" t="s">
        <v>14189</v>
      </c>
      <c r="G102" s="284">
        <v>43.625</v>
      </c>
      <c r="H102" s="284">
        <v>36.818400000000004</v>
      </c>
    </row>
    <row r="103" spans="1:8" ht="15.75" x14ac:dyDescent="0.25">
      <c r="A103" s="235">
        <v>30769</v>
      </c>
      <c r="B103" s="235" t="s">
        <v>896</v>
      </c>
      <c r="C103" s="235" t="s">
        <v>4649</v>
      </c>
      <c r="D103" s="236" t="s">
        <v>471</v>
      </c>
      <c r="E103" s="235">
        <v>2701010043</v>
      </c>
      <c r="F103" s="236" t="s">
        <v>4650</v>
      </c>
      <c r="G103" s="284">
        <v>2.5999999999999999E-2</v>
      </c>
      <c r="H103" s="284">
        <v>2.1774993965725319E-2</v>
      </c>
    </row>
    <row r="104" spans="1:8" ht="15.75" x14ac:dyDescent="0.25">
      <c r="A104" s="235">
        <v>30778</v>
      </c>
      <c r="B104" s="235" t="s">
        <v>896</v>
      </c>
      <c r="C104" s="235" t="s">
        <v>4653</v>
      </c>
      <c r="D104" s="236" t="s">
        <v>473</v>
      </c>
      <c r="E104" s="235" t="s">
        <v>14189</v>
      </c>
      <c r="F104" s="236" t="s">
        <v>14189</v>
      </c>
      <c r="G104" s="284">
        <v>2.9959980620155039E-2</v>
      </c>
      <c r="H104" s="284">
        <v>2.5409980620155037E-2</v>
      </c>
    </row>
    <row r="105" spans="1:8" ht="15.75" x14ac:dyDescent="0.25">
      <c r="A105" s="235">
        <v>31517</v>
      </c>
      <c r="B105" s="235" t="s">
        <v>896</v>
      </c>
      <c r="C105" s="235" t="s">
        <v>4673</v>
      </c>
      <c r="D105" s="236" t="s">
        <v>3669</v>
      </c>
      <c r="E105" s="235">
        <v>2701050020</v>
      </c>
      <c r="F105" s="236" t="s">
        <v>3669</v>
      </c>
      <c r="G105" s="284">
        <v>378.1014164305949</v>
      </c>
      <c r="H105" s="284">
        <v>292.447403210576</v>
      </c>
    </row>
    <row r="106" spans="1:8" ht="15.75" x14ac:dyDescent="0.25">
      <c r="A106" s="235">
        <v>31396</v>
      </c>
      <c r="B106" s="235" t="s">
        <v>896</v>
      </c>
      <c r="C106" s="235" t="s">
        <v>4654</v>
      </c>
      <c r="D106" s="236" t="s">
        <v>474</v>
      </c>
      <c r="E106" s="235">
        <v>2701060010</v>
      </c>
      <c r="F106" s="236" t="s">
        <v>2103</v>
      </c>
      <c r="G106" s="284">
        <v>88.576999999999998</v>
      </c>
      <c r="H106" s="284">
        <v>77.084500000000006</v>
      </c>
    </row>
    <row r="107" spans="1:8" ht="15.75" x14ac:dyDescent="0.25">
      <c r="A107" s="235">
        <v>30819</v>
      </c>
      <c r="B107" s="235" t="s">
        <v>896</v>
      </c>
      <c r="C107" s="235" t="s">
        <v>4807</v>
      </c>
      <c r="D107" s="236" t="s">
        <v>558</v>
      </c>
      <c r="E107" s="235">
        <v>2701200004</v>
      </c>
      <c r="F107" s="236" t="s">
        <v>1198</v>
      </c>
      <c r="G107" s="284">
        <v>247.179</v>
      </c>
      <c r="H107" s="284">
        <v>202.245</v>
      </c>
    </row>
    <row r="108" spans="1:8" ht="15.75" x14ac:dyDescent="0.25">
      <c r="A108" s="235">
        <v>31339</v>
      </c>
      <c r="B108" s="235" t="s">
        <v>896</v>
      </c>
      <c r="C108" s="235" t="s">
        <v>4656</v>
      </c>
      <c r="D108" s="236" t="s">
        <v>476</v>
      </c>
      <c r="E108" s="235">
        <v>2701060008</v>
      </c>
      <c r="F108" s="236" t="s">
        <v>476</v>
      </c>
      <c r="G108" s="284">
        <v>117.53</v>
      </c>
      <c r="H108" s="284">
        <v>102.44799999999998</v>
      </c>
    </row>
    <row r="109" spans="1:8" ht="15.75" x14ac:dyDescent="0.25">
      <c r="A109" s="235">
        <v>31451</v>
      </c>
      <c r="B109" s="235" t="s">
        <v>896</v>
      </c>
      <c r="C109" s="235" t="s">
        <v>4658</v>
      </c>
      <c r="D109" s="236" t="s">
        <v>479</v>
      </c>
      <c r="E109" s="235" t="s">
        <v>14189</v>
      </c>
      <c r="F109" s="236" t="s">
        <v>14189</v>
      </c>
      <c r="G109" s="284">
        <v>13.65</v>
      </c>
      <c r="H109" s="284">
        <v>10.887600000000001</v>
      </c>
    </row>
    <row r="110" spans="1:8" ht="15.75" x14ac:dyDescent="0.25">
      <c r="A110" s="235">
        <v>31752</v>
      </c>
      <c r="B110" s="235" t="s">
        <v>896</v>
      </c>
      <c r="C110" s="235" t="s">
        <v>4659</v>
      </c>
      <c r="D110" s="236" t="s">
        <v>480</v>
      </c>
      <c r="E110" s="235">
        <v>2901060002</v>
      </c>
      <c r="F110" s="236" t="s">
        <v>2258</v>
      </c>
      <c r="G110" s="284">
        <v>0</v>
      </c>
      <c r="H110" s="284">
        <v>0</v>
      </c>
    </row>
    <row r="111" spans="1:8" ht="15.75" x14ac:dyDescent="0.25">
      <c r="A111" s="235">
        <v>31790</v>
      </c>
      <c r="B111" s="235" t="s">
        <v>896</v>
      </c>
      <c r="C111" s="235" t="s">
        <v>4660</v>
      </c>
      <c r="D111" s="236" t="s">
        <v>833</v>
      </c>
      <c r="E111" s="235">
        <v>2901060002</v>
      </c>
      <c r="F111" s="236" t="s">
        <v>2258</v>
      </c>
      <c r="G111" s="284">
        <v>0</v>
      </c>
      <c r="H111" s="284">
        <v>0</v>
      </c>
    </row>
    <row r="112" spans="1:8" ht="15.75" x14ac:dyDescent="0.25">
      <c r="A112" s="235">
        <v>31785</v>
      </c>
      <c r="B112" s="235" t="s">
        <v>896</v>
      </c>
      <c r="C112" s="235" t="s">
        <v>4661</v>
      </c>
      <c r="D112" s="236" t="s">
        <v>481</v>
      </c>
      <c r="E112" s="235" t="s">
        <v>14189</v>
      </c>
      <c r="F112" s="236" t="s">
        <v>14189</v>
      </c>
      <c r="G112" s="284">
        <v>33</v>
      </c>
      <c r="H112" s="284">
        <v>24.0075</v>
      </c>
    </row>
    <row r="113" spans="1:8" ht="15.75" x14ac:dyDescent="0.25">
      <c r="A113" s="235">
        <v>31346</v>
      </c>
      <c r="B113" s="235" t="s">
        <v>896</v>
      </c>
      <c r="C113" s="235" t="s">
        <v>4571</v>
      </c>
      <c r="D113" s="236" t="s">
        <v>409</v>
      </c>
      <c r="E113" s="235">
        <v>2701050026</v>
      </c>
      <c r="F113" s="236" t="s">
        <v>1122</v>
      </c>
      <c r="G113" s="284">
        <v>60.172000000000004</v>
      </c>
      <c r="H113" s="284">
        <v>49.210999999999999</v>
      </c>
    </row>
    <row r="114" spans="1:8" ht="15.75" x14ac:dyDescent="0.25">
      <c r="A114" s="235">
        <v>38</v>
      </c>
      <c r="B114" s="235" t="s">
        <v>896</v>
      </c>
      <c r="C114" s="235" t="s">
        <v>4664</v>
      </c>
      <c r="D114" s="236" t="s">
        <v>484</v>
      </c>
      <c r="E114" s="235">
        <v>2701060002</v>
      </c>
      <c r="F114" s="236" t="s">
        <v>1129</v>
      </c>
      <c r="G114" s="284">
        <v>20.067767857142858</v>
      </c>
      <c r="H114" s="284">
        <v>16.936249999999998</v>
      </c>
    </row>
    <row r="115" spans="1:8" ht="15.75" x14ac:dyDescent="0.25">
      <c r="A115" s="235">
        <v>31820</v>
      </c>
      <c r="B115" s="235" t="s">
        <v>896</v>
      </c>
      <c r="C115" s="235" t="s">
        <v>5040</v>
      </c>
      <c r="D115" s="236" t="s">
        <v>752</v>
      </c>
      <c r="E115" s="235">
        <v>2701160001</v>
      </c>
      <c r="F115" s="236" t="s">
        <v>1185</v>
      </c>
      <c r="G115" s="284">
        <v>3.4040000000000004</v>
      </c>
      <c r="H115" s="284">
        <v>2.498167504187605</v>
      </c>
    </row>
    <row r="116" spans="1:8" ht="15.75" x14ac:dyDescent="0.25">
      <c r="A116" s="235">
        <v>31856</v>
      </c>
      <c r="B116" s="235" t="s">
        <v>896</v>
      </c>
      <c r="C116" s="235" t="s">
        <v>5041</v>
      </c>
      <c r="D116" s="236" t="s">
        <v>753</v>
      </c>
      <c r="E116" s="235">
        <v>2701160002</v>
      </c>
      <c r="F116" s="236" t="s">
        <v>1186</v>
      </c>
      <c r="G116" s="284">
        <v>3.4040006763611768</v>
      </c>
      <c r="H116" s="284">
        <v>2.4981636794048017</v>
      </c>
    </row>
    <row r="117" spans="1:8" ht="15.75" x14ac:dyDescent="0.25">
      <c r="A117" s="235">
        <v>30756</v>
      </c>
      <c r="B117" s="235" t="s">
        <v>896</v>
      </c>
      <c r="C117" s="235" t="s">
        <v>4666</v>
      </c>
      <c r="D117" s="236" t="s">
        <v>486</v>
      </c>
      <c r="E117" s="235">
        <v>30756</v>
      </c>
      <c r="F117" s="236" t="s">
        <v>486</v>
      </c>
      <c r="G117" s="284">
        <v>1.8515001155458717</v>
      </c>
      <c r="H117" s="284">
        <v>1.3587996434584531</v>
      </c>
    </row>
    <row r="118" spans="1:8" ht="15.75" x14ac:dyDescent="0.25">
      <c r="A118" s="235">
        <v>1444</v>
      </c>
      <c r="B118" s="235" t="s">
        <v>896</v>
      </c>
      <c r="C118" s="235" t="s">
        <v>4668</v>
      </c>
      <c r="D118" s="236" t="s">
        <v>488</v>
      </c>
      <c r="E118" s="235" t="s">
        <v>14189</v>
      </c>
      <c r="F118" s="236" t="s">
        <v>14189</v>
      </c>
      <c r="G118" s="284">
        <v>2.9819509035117626</v>
      </c>
      <c r="H118" s="284">
        <v>2.1716379133992501</v>
      </c>
    </row>
    <row r="119" spans="1:8" ht="15.75" x14ac:dyDescent="0.25">
      <c r="A119" s="235">
        <v>30739</v>
      </c>
      <c r="B119" s="235" t="s">
        <v>896</v>
      </c>
      <c r="C119" s="235" t="s">
        <v>4669</v>
      </c>
      <c r="D119" s="236" t="s">
        <v>834</v>
      </c>
      <c r="E119" s="235">
        <v>2701160006</v>
      </c>
      <c r="F119" s="236" t="s">
        <v>1188</v>
      </c>
      <c r="G119" s="284">
        <v>2.5506987154534801</v>
      </c>
      <c r="H119" s="284">
        <v>1.8575729855975101</v>
      </c>
    </row>
    <row r="120" spans="1:8" ht="15.75" x14ac:dyDescent="0.25">
      <c r="A120" s="235">
        <v>30738</v>
      </c>
      <c r="B120" s="235" t="s">
        <v>896</v>
      </c>
      <c r="C120" s="235" t="s">
        <v>4670</v>
      </c>
      <c r="D120" s="236" t="s">
        <v>489</v>
      </c>
      <c r="E120" s="235">
        <v>2701160005</v>
      </c>
      <c r="F120" s="236" t="s">
        <v>1187</v>
      </c>
      <c r="G120" s="284">
        <v>1.8514999999999999</v>
      </c>
      <c r="H120" s="284">
        <v>1.3587996096291477</v>
      </c>
    </row>
    <row r="121" spans="1:8" ht="15.75" x14ac:dyDescent="0.25">
      <c r="A121" s="235">
        <v>31834</v>
      </c>
      <c r="B121" s="235" t="s">
        <v>896</v>
      </c>
      <c r="C121" s="235" t="s">
        <v>5048</v>
      </c>
      <c r="D121" s="236" t="s">
        <v>754</v>
      </c>
      <c r="E121" s="235">
        <v>2701050002</v>
      </c>
      <c r="F121" s="236" t="s">
        <v>1101</v>
      </c>
      <c r="G121" s="284">
        <v>19.2</v>
      </c>
      <c r="H121" s="284">
        <v>17.86</v>
      </c>
    </row>
    <row r="122" spans="1:8" ht="15.75" x14ac:dyDescent="0.25">
      <c r="A122" s="235">
        <v>32593</v>
      </c>
      <c r="B122" s="235" t="s">
        <v>896</v>
      </c>
      <c r="C122" s="235" t="s">
        <v>14209</v>
      </c>
      <c r="D122" s="236" t="s">
        <v>732</v>
      </c>
      <c r="E122" s="235" t="s">
        <v>4546</v>
      </c>
      <c r="F122" s="236" t="s">
        <v>4546</v>
      </c>
      <c r="G122" s="284">
        <v>3.8</v>
      </c>
      <c r="H122" s="284">
        <v>3.2071050794881737</v>
      </c>
    </row>
    <row r="123" spans="1:8" ht="15.75" x14ac:dyDescent="0.25">
      <c r="A123" s="235">
        <v>826</v>
      </c>
      <c r="B123" s="235" t="s">
        <v>896</v>
      </c>
      <c r="C123" s="235" t="s">
        <v>4672</v>
      </c>
      <c r="D123" s="236" t="s">
        <v>491</v>
      </c>
      <c r="E123" s="235" t="s">
        <v>14189</v>
      </c>
      <c r="F123" s="236" t="s">
        <v>14189</v>
      </c>
      <c r="G123" s="284">
        <v>1159.43</v>
      </c>
      <c r="H123" s="284">
        <v>971.02333333333343</v>
      </c>
    </row>
    <row r="124" spans="1:8" ht="15.75" x14ac:dyDescent="0.25">
      <c r="A124" s="238">
        <v>2092</v>
      </c>
      <c r="B124" s="235" t="s">
        <v>14232</v>
      </c>
      <c r="C124" s="238"/>
      <c r="D124" s="234" t="s">
        <v>566</v>
      </c>
      <c r="E124" s="238">
        <v>2701070003</v>
      </c>
      <c r="F124" s="234" t="s">
        <v>566</v>
      </c>
      <c r="G124" s="284">
        <v>194.3</v>
      </c>
      <c r="H124" s="284">
        <v>155.16800000000001</v>
      </c>
    </row>
    <row r="125" spans="1:8" ht="15.75" x14ac:dyDescent="0.25">
      <c r="A125" s="235">
        <v>39</v>
      </c>
      <c r="B125" s="235" t="s">
        <v>896</v>
      </c>
      <c r="C125" s="235" t="s">
        <v>4674</v>
      </c>
      <c r="D125" s="236" t="s">
        <v>493</v>
      </c>
      <c r="E125" s="235">
        <v>2701050018</v>
      </c>
      <c r="F125" s="236" t="s">
        <v>1116</v>
      </c>
      <c r="G125" s="284">
        <v>35.022812500000001</v>
      </c>
      <c r="H125" s="284">
        <v>28.732232142857146</v>
      </c>
    </row>
    <row r="126" spans="1:8" ht="15.75" x14ac:dyDescent="0.25">
      <c r="A126" s="235">
        <v>526</v>
      </c>
      <c r="B126" s="235" t="s">
        <v>896</v>
      </c>
      <c r="C126" s="235" t="s">
        <v>4675</v>
      </c>
      <c r="D126" s="236" t="s">
        <v>835</v>
      </c>
      <c r="E126" s="235">
        <v>2701050016</v>
      </c>
      <c r="F126" s="236" t="s">
        <v>1114</v>
      </c>
      <c r="G126" s="284">
        <v>53.69</v>
      </c>
      <c r="H126" s="284">
        <v>43.886699999999998</v>
      </c>
    </row>
    <row r="127" spans="1:8" ht="15.75" x14ac:dyDescent="0.25">
      <c r="A127" s="235">
        <v>31749</v>
      </c>
      <c r="B127" s="235" t="s">
        <v>896</v>
      </c>
      <c r="C127" s="235" t="s">
        <v>4677</v>
      </c>
      <c r="D127" s="236" t="s">
        <v>495</v>
      </c>
      <c r="E127" s="235">
        <v>2901270001</v>
      </c>
      <c r="F127" s="236" t="s">
        <v>2305</v>
      </c>
      <c r="G127" s="284">
        <v>0</v>
      </c>
      <c r="H127" s="284">
        <v>0</v>
      </c>
    </row>
    <row r="128" spans="1:8" ht="15.75" x14ac:dyDescent="0.25">
      <c r="A128" s="235">
        <v>31843</v>
      </c>
      <c r="B128" s="235" t="s">
        <v>896</v>
      </c>
      <c r="C128" s="235" t="s">
        <v>4678</v>
      </c>
      <c r="D128" s="236" t="s">
        <v>767</v>
      </c>
      <c r="E128" s="235">
        <v>2901130002</v>
      </c>
      <c r="F128" s="236" t="s">
        <v>2270</v>
      </c>
      <c r="G128" s="284">
        <v>0</v>
      </c>
      <c r="H128" s="284">
        <v>0</v>
      </c>
    </row>
    <row r="129" spans="1:8" ht="15.75" x14ac:dyDescent="0.25">
      <c r="A129" s="235">
        <v>31842</v>
      </c>
      <c r="B129" s="235" t="s">
        <v>896</v>
      </c>
      <c r="C129" s="235" t="s">
        <v>4679</v>
      </c>
      <c r="D129" s="236" t="s">
        <v>766</v>
      </c>
      <c r="E129" s="235">
        <v>2901130008</v>
      </c>
      <c r="F129" s="236" t="s">
        <v>1236</v>
      </c>
      <c r="G129" s="284">
        <v>0</v>
      </c>
      <c r="H129" s="284">
        <v>0</v>
      </c>
    </row>
    <row r="130" spans="1:8" ht="15.75" x14ac:dyDescent="0.25">
      <c r="A130" s="235">
        <v>31208</v>
      </c>
      <c r="B130" s="235" t="s">
        <v>896</v>
      </c>
      <c r="C130" s="235" t="s">
        <v>4680</v>
      </c>
      <c r="D130" s="236" t="s">
        <v>496</v>
      </c>
      <c r="E130" s="235">
        <v>2701130010</v>
      </c>
      <c r="F130" s="236" t="s">
        <v>1148</v>
      </c>
      <c r="G130" s="284">
        <v>1596</v>
      </c>
      <c r="H130" s="284">
        <v>1390.4349999999999</v>
      </c>
    </row>
    <row r="131" spans="1:8" ht="15.75" x14ac:dyDescent="0.25">
      <c r="A131" s="235">
        <v>31353</v>
      </c>
      <c r="B131" s="235" t="s">
        <v>896</v>
      </c>
      <c r="C131" s="235" t="s">
        <v>4683</v>
      </c>
      <c r="D131" s="236" t="s">
        <v>499</v>
      </c>
      <c r="E131" s="235">
        <v>2701130004</v>
      </c>
      <c r="F131" s="236" t="s">
        <v>1144</v>
      </c>
      <c r="G131" s="284">
        <v>68</v>
      </c>
      <c r="H131" s="284">
        <v>57.390000000000008</v>
      </c>
    </row>
    <row r="132" spans="1:8" ht="15.75" x14ac:dyDescent="0.25">
      <c r="A132" s="235">
        <v>44</v>
      </c>
      <c r="B132" s="235" t="s">
        <v>896</v>
      </c>
      <c r="C132" s="235" t="s">
        <v>4684</v>
      </c>
      <c r="D132" s="236" t="s">
        <v>836</v>
      </c>
      <c r="E132" s="235" t="s">
        <v>14189</v>
      </c>
      <c r="F132" s="236" t="s">
        <v>14189</v>
      </c>
      <c r="G132" s="284">
        <v>20</v>
      </c>
      <c r="H132" s="284">
        <v>13.55</v>
      </c>
    </row>
    <row r="133" spans="1:8" ht="15.75" x14ac:dyDescent="0.25">
      <c r="A133" s="235">
        <v>2041</v>
      </c>
      <c r="B133" s="235" t="s">
        <v>896</v>
      </c>
      <c r="C133" s="235" t="s">
        <v>5029</v>
      </c>
      <c r="D133" s="236" t="s">
        <v>888</v>
      </c>
      <c r="E133" s="235" t="s">
        <v>14189</v>
      </c>
      <c r="F133" s="236" t="s">
        <v>14189</v>
      </c>
      <c r="G133" s="284">
        <v>1036.4209999999998</v>
      </c>
      <c r="H133" s="284">
        <v>417.13799999999992</v>
      </c>
    </row>
    <row r="134" spans="1:8" ht="15.75" x14ac:dyDescent="0.25">
      <c r="A134" s="235">
        <v>31748</v>
      </c>
      <c r="B134" s="235" t="s">
        <v>896</v>
      </c>
      <c r="C134" s="235" t="s">
        <v>4685</v>
      </c>
      <c r="D134" s="236" t="s">
        <v>500</v>
      </c>
      <c r="E134" s="235" t="s">
        <v>14189</v>
      </c>
      <c r="F134" s="236" t="s">
        <v>14189</v>
      </c>
      <c r="G134" s="284">
        <v>0</v>
      </c>
      <c r="H134" s="284">
        <v>0</v>
      </c>
    </row>
    <row r="135" spans="1:8" ht="15.75" x14ac:dyDescent="0.25">
      <c r="A135" s="235">
        <v>31793</v>
      </c>
      <c r="B135" s="235" t="s">
        <v>896</v>
      </c>
      <c r="C135" s="235" t="s">
        <v>4686</v>
      </c>
      <c r="D135" s="236" t="s">
        <v>500</v>
      </c>
      <c r="E135" s="235" t="s">
        <v>14189</v>
      </c>
      <c r="F135" s="236" t="s">
        <v>14189</v>
      </c>
      <c r="G135" s="284">
        <v>0</v>
      </c>
      <c r="H135" s="284">
        <v>0</v>
      </c>
    </row>
    <row r="136" spans="1:8" ht="15.75" x14ac:dyDescent="0.25">
      <c r="A136" s="235">
        <v>31674</v>
      </c>
      <c r="B136" s="235" t="s">
        <v>896</v>
      </c>
      <c r="C136" s="235" t="s">
        <v>4568</v>
      </c>
      <c r="D136" s="236" t="s">
        <v>3563</v>
      </c>
      <c r="E136" s="235">
        <v>2901040004</v>
      </c>
      <c r="F136" s="236" t="s">
        <v>4569</v>
      </c>
      <c r="G136" s="284">
        <v>0</v>
      </c>
      <c r="H136" s="284">
        <v>0</v>
      </c>
    </row>
    <row r="137" spans="1:8" ht="15.75" x14ac:dyDescent="0.25">
      <c r="A137" s="235">
        <v>828</v>
      </c>
      <c r="B137" s="235" t="s">
        <v>896</v>
      </c>
      <c r="C137" s="235" t="s">
        <v>4688</v>
      </c>
      <c r="D137" s="236" t="s">
        <v>718</v>
      </c>
      <c r="E137" s="235">
        <v>2801040014</v>
      </c>
      <c r="F137" s="236" t="s">
        <v>2191</v>
      </c>
      <c r="G137" s="284">
        <v>11.442499999999999</v>
      </c>
      <c r="H137" s="284">
        <v>8.3975537109374994</v>
      </c>
    </row>
    <row r="138" spans="1:8" ht="15.75" x14ac:dyDescent="0.25">
      <c r="A138" s="235">
        <v>32590</v>
      </c>
      <c r="B138" s="235" t="s">
        <v>896</v>
      </c>
      <c r="C138" s="235" t="s">
        <v>4689</v>
      </c>
      <c r="D138" s="236" t="s">
        <v>719</v>
      </c>
      <c r="E138" s="235">
        <v>2701040026</v>
      </c>
      <c r="F138" s="236" t="s">
        <v>1096</v>
      </c>
      <c r="G138" s="284">
        <v>12.700000554068806</v>
      </c>
      <c r="H138" s="284">
        <v>10.142221705091339</v>
      </c>
    </row>
    <row r="139" spans="1:8" ht="15.75" x14ac:dyDescent="0.25">
      <c r="A139" s="235">
        <v>32604</v>
      </c>
      <c r="B139" s="235" t="s">
        <v>896</v>
      </c>
      <c r="C139" s="235" t="s">
        <v>4690</v>
      </c>
      <c r="D139" s="236" t="s">
        <v>502</v>
      </c>
      <c r="E139" s="235" t="s">
        <v>14189</v>
      </c>
      <c r="F139" s="236" t="s">
        <v>14189</v>
      </c>
      <c r="G139" s="284">
        <v>0</v>
      </c>
      <c r="H139" s="284">
        <v>0</v>
      </c>
    </row>
    <row r="140" spans="1:8" ht="15.75" x14ac:dyDescent="0.25">
      <c r="A140" s="235">
        <v>1308</v>
      </c>
      <c r="B140" s="235" t="s">
        <v>896</v>
      </c>
      <c r="C140" s="235" t="s">
        <v>4692</v>
      </c>
      <c r="D140" s="236" t="s">
        <v>503</v>
      </c>
      <c r="E140" s="235" t="s">
        <v>14189</v>
      </c>
      <c r="F140" s="236" t="s">
        <v>14189</v>
      </c>
      <c r="G140" s="284">
        <v>13.454997984270477</v>
      </c>
      <c r="H140" s="284">
        <v>9.2137455671032953</v>
      </c>
    </row>
    <row r="141" spans="1:8" ht="15.75" x14ac:dyDescent="0.25">
      <c r="A141" s="235">
        <v>1226</v>
      </c>
      <c r="B141" s="235" t="s">
        <v>896</v>
      </c>
      <c r="C141" s="235" t="s">
        <v>4693</v>
      </c>
      <c r="D141" s="236" t="s">
        <v>504</v>
      </c>
      <c r="E141" s="235">
        <v>2701040006</v>
      </c>
      <c r="F141" s="236" t="s">
        <v>2094</v>
      </c>
      <c r="G141" s="284">
        <v>12.7</v>
      </c>
      <c r="H141" s="284">
        <v>12.7</v>
      </c>
    </row>
    <row r="142" spans="1:8" ht="15.75" x14ac:dyDescent="0.25">
      <c r="A142" s="235">
        <v>32274</v>
      </c>
      <c r="B142" s="235" t="s">
        <v>896</v>
      </c>
      <c r="C142" s="235" t="s">
        <v>4694</v>
      </c>
      <c r="D142" s="236" t="s">
        <v>505</v>
      </c>
      <c r="E142" s="235">
        <v>2701040023</v>
      </c>
      <c r="F142" s="236" t="s">
        <v>1093</v>
      </c>
      <c r="G142" s="284">
        <v>13.110001929012347</v>
      </c>
      <c r="H142" s="284">
        <v>9.6213155864197528</v>
      </c>
    </row>
    <row r="143" spans="1:8" ht="15.75" x14ac:dyDescent="0.25">
      <c r="A143" s="235">
        <v>32792</v>
      </c>
      <c r="B143" s="235" t="s">
        <v>896</v>
      </c>
      <c r="C143" s="235" t="s">
        <v>4695</v>
      </c>
      <c r="D143" s="236" t="s">
        <v>837</v>
      </c>
      <c r="E143" s="235" t="s">
        <v>14189</v>
      </c>
      <c r="F143" s="236" t="s">
        <v>14189</v>
      </c>
      <c r="G143" s="284">
        <v>11.902500435953574</v>
      </c>
      <c r="H143" s="284">
        <v>8.735140764565692</v>
      </c>
    </row>
    <row r="144" spans="1:8" ht="15.75" x14ac:dyDescent="0.25">
      <c r="A144" s="235">
        <v>2701040019</v>
      </c>
      <c r="B144" s="235" t="s">
        <v>896</v>
      </c>
      <c r="C144" s="235" t="s">
        <v>5035</v>
      </c>
      <c r="D144" s="236" t="s">
        <v>3668</v>
      </c>
      <c r="E144" s="235">
        <v>2701040019</v>
      </c>
      <c r="F144" s="236" t="s">
        <v>3668</v>
      </c>
      <c r="G144" s="284">
        <v>15.255252252252253</v>
      </c>
      <c r="H144" s="284">
        <v>11.731252252252251</v>
      </c>
    </row>
    <row r="145" spans="1:8" ht="15.75" x14ac:dyDescent="0.25">
      <c r="A145" s="235">
        <v>31329</v>
      </c>
      <c r="B145" s="235" t="s">
        <v>896</v>
      </c>
      <c r="C145" s="235" t="s">
        <v>4697</v>
      </c>
      <c r="D145" s="236" t="s">
        <v>507</v>
      </c>
      <c r="E145" s="235" t="s">
        <v>14189</v>
      </c>
      <c r="F145" s="236" t="s">
        <v>14189</v>
      </c>
      <c r="G145" s="284">
        <v>13.454997984270477</v>
      </c>
      <c r="H145" s="284">
        <v>9.2137455671032953</v>
      </c>
    </row>
    <row r="146" spans="1:8" ht="15.75" x14ac:dyDescent="0.25">
      <c r="A146" s="235">
        <v>2701040027</v>
      </c>
      <c r="B146" s="235" t="s">
        <v>896</v>
      </c>
      <c r="C146" s="235" t="s">
        <v>5052</v>
      </c>
      <c r="D146" s="236" t="s">
        <v>1097</v>
      </c>
      <c r="E146" s="235">
        <v>2701040027</v>
      </c>
      <c r="F146" s="236" t="s">
        <v>1097</v>
      </c>
      <c r="G146" s="284">
        <v>13.052503912363067</v>
      </c>
      <c r="H146" s="284">
        <v>9.5791079812206572</v>
      </c>
    </row>
    <row r="147" spans="1:8" ht="15.75" x14ac:dyDescent="0.25">
      <c r="A147" s="235">
        <v>31003</v>
      </c>
      <c r="B147" s="235" t="s">
        <v>896</v>
      </c>
      <c r="C147" s="235" t="s">
        <v>4698</v>
      </c>
      <c r="D147" s="236" t="s">
        <v>508</v>
      </c>
      <c r="E147" s="235" t="s">
        <v>14189</v>
      </c>
      <c r="F147" s="236" t="s">
        <v>14189</v>
      </c>
      <c r="G147" s="284">
        <v>2.1000000000000001E-2</v>
      </c>
      <c r="H147" s="284">
        <v>2.1000000000000001E-2</v>
      </c>
    </row>
    <row r="148" spans="1:8" ht="15.75" x14ac:dyDescent="0.25">
      <c r="A148" s="235">
        <v>30277</v>
      </c>
      <c r="B148" s="235" t="s">
        <v>896</v>
      </c>
      <c r="C148" s="235" t="s">
        <v>4699</v>
      </c>
      <c r="D148" s="236" t="s">
        <v>509</v>
      </c>
      <c r="E148" s="235" t="s">
        <v>14189</v>
      </c>
      <c r="F148" s="236" t="s">
        <v>14189</v>
      </c>
      <c r="G148" s="284">
        <v>2.07E-2</v>
      </c>
      <c r="H148" s="284">
        <v>1.72E-2</v>
      </c>
    </row>
    <row r="149" spans="1:8" ht="15.75" x14ac:dyDescent="0.25">
      <c r="A149" s="235">
        <v>30406</v>
      </c>
      <c r="B149" s="235" t="s">
        <v>896</v>
      </c>
      <c r="C149" s="235" t="s">
        <v>4700</v>
      </c>
      <c r="D149" s="236" t="s">
        <v>510</v>
      </c>
      <c r="E149" s="235">
        <v>2701010002</v>
      </c>
      <c r="F149" s="236" t="s">
        <v>993</v>
      </c>
      <c r="G149" s="284">
        <v>1.8053297172625511E-2</v>
      </c>
      <c r="H149" s="284">
        <v>1.5236521583644099E-2</v>
      </c>
    </row>
    <row r="150" spans="1:8" ht="15.75" x14ac:dyDescent="0.25">
      <c r="A150" s="235">
        <v>30733</v>
      </c>
      <c r="B150" s="235" t="s">
        <v>896</v>
      </c>
      <c r="C150" s="235" t="s">
        <v>4701</v>
      </c>
      <c r="D150" s="236" t="s">
        <v>511</v>
      </c>
      <c r="E150" s="235">
        <v>2701150003</v>
      </c>
      <c r="F150" s="236" t="s">
        <v>1179</v>
      </c>
      <c r="G150" s="284">
        <v>1.033256284038542</v>
      </c>
      <c r="H150" s="284">
        <v>0.80413940092165892</v>
      </c>
    </row>
    <row r="151" spans="1:8" ht="15.75" x14ac:dyDescent="0.25">
      <c r="A151" s="235">
        <v>31755</v>
      </c>
      <c r="B151" s="235" t="s">
        <v>896</v>
      </c>
      <c r="C151" s="235" t="s">
        <v>5042</v>
      </c>
      <c r="D151" s="236" t="s">
        <v>714</v>
      </c>
      <c r="E151" s="235">
        <v>2701150005</v>
      </c>
      <c r="F151" s="236" t="s">
        <v>1181</v>
      </c>
      <c r="G151" s="284">
        <v>2.7398546570616884</v>
      </c>
      <c r="H151" s="284">
        <v>2.1231077516233769</v>
      </c>
    </row>
    <row r="152" spans="1:8" ht="15.75" x14ac:dyDescent="0.25">
      <c r="A152" s="235">
        <v>30248</v>
      </c>
      <c r="B152" s="235" t="s">
        <v>896</v>
      </c>
      <c r="C152" s="235" t="s">
        <v>4704</v>
      </c>
      <c r="D152" s="236" t="s">
        <v>513</v>
      </c>
      <c r="E152" s="235" t="s">
        <v>14189</v>
      </c>
      <c r="F152" s="236" t="s">
        <v>14189</v>
      </c>
      <c r="G152" s="284">
        <v>29.266199999999998</v>
      </c>
      <c r="H152" s="284">
        <v>23.767599999999998</v>
      </c>
    </row>
    <row r="153" spans="1:8" ht="15.75" x14ac:dyDescent="0.25">
      <c r="A153" s="235">
        <v>2701260005</v>
      </c>
      <c r="B153" s="235" t="s">
        <v>896</v>
      </c>
      <c r="C153" s="235" t="s">
        <v>14211</v>
      </c>
      <c r="D153" s="236" t="s">
        <v>4532</v>
      </c>
      <c r="E153" s="235">
        <v>2701260005</v>
      </c>
      <c r="F153" s="236" t="s">
        <v>4532</v>
      </c>
      <c r="G153" s="284">
        <v>3.763462301587301E-2</v>
      </c>
      <c r="H153" s="284">
        <v>3.0762876984126979E-2</v>
      </c>
    </row>
    <row r="154" spans="1:8" ht="15.75" x14ac:dyDescent="0.25">
      <c r="A154" s="235">
        <v>30389</v>
      </c>
      <c r="B154" s="235" t="s">
        <v>896</v>
      </c>
      <c r="C154" s="235" t="s">
        <v>4705</v>
      </c>
      <c r="D154" s="236" t="s">
        <v>514</v>
      </c>
      <c r="E154" s="235">
        <v>2701260001</v>
      </c>
      <c r="F154" s="236" t="s">
        <v>1214</v>
      </c>
      <c r="G154" s="284">
        <v>0.33626499999999998</v>
      </c>
      <c r="H154" s="284">
        <v>0.27027999999999996</v>
      </c>
    </row>
    <row r="155" spans="1:8" ht="15.75" x14ac:dyDescent="0.25">
      <c r="A155" s="235">
        <v>31816</v>
      </c>
      <c r="B155" s="235" t="s">
        <v>896</v>
      </c>
      <c r="C155" s="235" t="s">
        <v>4552</v>
      </c>
      <c r="D155" s="236" t="s">
        <v>3559</v>
      </c>
      <c r="E155" s="235">
        <v>2901260001</v>
      </c>
      <c r="F155" s="236" t="s">
        <v>1247</v>
      </c>
      <c r="G155" s="284">
        <v>0</v>
      </c>
      <c r="H155" s="284">
        <v>0</v>
      </c>
    </row>
    <row r="156" spans="1:8" ht="15.75" x14ac:dyDescent="0.25">
      <c r="A156" s="235">
        <v>30390</v>
      </c>
      <c r="B156" s="235" t="s">
        <v>896</v>
      </c>
      <c r="C156" s="235" t="s">
        <v>4706</v>
      </c>
      <c r="D156" s="236" t="s">
        <v>515</v>
      </c>
      <c r="E156" s="235">
        <v>2701260003</v>
      </c>
      <c r="F156" s="236" t="s">
        <v>1215</v>
      </c>
      <c r="G156" s="284">
        <v>0.42542199999999991</v>
      </c>
      <c r="H156" s="284">
        <v>0.34816999999999992</v>
      </c>
    </row>
    <row r="157" spans="1:8" ht="15.75" x14ac:dyDescent="0.25">
      <c r="A157" s="235">
        <v>31324</v>
      </c>
      <c r="B157" s="235" t="s">
        <v>896</v>
      </c>
      <c r="C157" s="235" t="s">
        <v>4707</v>
      </c>
      <c r="D157" s="236" t="s">
        <v>516</v>
      </c>
      <c r="E157" s="235" t="s">
        <v>14189</v>
      </c>
      <c r="F157" s="236" t="s">
        <v>14189</v>
      </c>
      <c r="G157" s="284">
        <v>0.58138469999999998</v>
      </c>
      <c r="H157" s="284">
        <v>0.46072689999999999</v>
      </c>
    </row>
    <row r="158" spans="1:8" ht="15.75" x14ac:dyDescent="0.25">
      <c r="A158" s="235">
        <v>31325</v>
      </c>
      <c r="B158" s="235" t="s">
        <v>896</v>
      </c>
      <c r="C158" s="235" t="s">
        <v>4710</v>
      </c>
      <c r="D158" s="236" t="s">
        <v>518</v>
      </c>
      <c r="E158" s="235">
        <v>2701140017</v>
      </c>
      <c r="F158" s="236" t="s">
        <v>4711</v>
      </c>
      <c r="G158" s="284">
        <v>0.60083781257303104</v>
      </c>
      <c r="H158" s="284">
        <v>0.47831108319700855</v>
      </c>
    </row>
    <row r="159" spans="1:8" ht="15.75" x14ac:dyDescent="0.25">
      <c r="A159" s="235">
        <v>1124</v>
      </c>
      <c r="B159" s="235" t="s">
        <v>896</v>
      </c>
      <c r="C159" s="235" t="s">
        <v>4635</v>
      </c>
      <c r="D159" s="236" t="s">
        <v>460</v>
      </c>
      <c r="E159" s="235">
        <v>2701240004</v>
      </c>
      <c r="F159" s="236" t="s">
        <v>1211</v>
      </c>
      <c r="G159" s="284">
        <v>1.2906249707793727</v>
      </c>
      <c r="H159" s="284">
        <v>1.058726565056805</v>
      </c>
    </row>
    <row r="160" spans="1:8" ht="15.75" x14ac:dyDescent="0.25">
      <c r="A160" s="235">
        <v>30982</v>
      </c>
      <c r="B160" s="235" t="s">
        <v>896</v>
      </c>
      <c r="C160" s="235" t="s">
        <v>4716</v>
      </c>
      <c r="D160" s="236" t="s">
        <v>521</v>
      </c>
      <c r="E160" s="235">
        <v>2701140007</v>
      </c>
      <c r="F160" s="236" t="s">
        <v>4717</v>
      </c>
      <c r="G160" s="284">
        <v>0.39775130000000003</v>
      </c>
      <c r="H160" s="284">
        <v>0.31520389999999998</v>
      </c>
    </row>
    <row r="161" spans="1:8" ht="15.75" x14ac:dyDescent="0.25">
      <c r="A161" s="235">
        <v>32780</v>
      </c>
      <c r="B161" s="235" t="s">
        <v>896</v>
      </c>
      <c r="C161" s="235" t="s">
        <v>4720</v>
      </c>
      <c r="D161" s="236" t="s">
        <v>821</v>
      </c>
      <c r="E161" s="235">
        <v>2701140032</v>
      </c>
      <c r="F161" s="236" t="s">
        <v>4721</v>
      </c>
      <c r="G161" s="284">
        <v>0.46284105940355941</v>
      </c>
      <c r="H161" s="284">
        <v>0.36826982623857629</v>
      </c>
    </row>
    <row r="162" spans="1:8" ht="15.75" x14ac:dyDescent="0.25">
      <c r="A162" s="235">
        <v>32781</v>
      </c>
      <c r="B162" s="235" t="s">
        <v>896</v>
      </c>
      <c r="C162" s="235" t="s">
        <v>4722</v>
      </c>
      <c r="D162" s="236" t="s">
        <v>820</v>
      </c>
      <c r="E162" s="235">
        <v>2701140033</v>
      </c>
      <c r="F162" s="236" t="s">
        <v>4723</v>
      </c>
      <c r="G162" s="284">
        <v>0.46554268879268879</v>
      </c>
      <c r="H162" s="284">
        <v>0.37054984367484367</v>
      </c>
    </row>
    <row r="163" spans="1:8" ht="15.75" x14ac:dyDescent="0.25">
      <c r="A163" s="235">
        <v>30984</v>
      </c>
      <c r="B163" s="235" t="s">
        <v>896</v>
      </c>
      <c r="C163" s="235" t="s">
        <v>4731</v>
      </c>
      <c r="D163" s="236" t="s">
        <v>43</v>
      </c>
      <c r="E163" s="235">
        <v>2901140016</v>
      </c>
      <c r="F163" s="236" t="s">
        <v>4732</v>
      </c>
      <c r="G163" s="284">
        <v>0.44453498918252038</v>
      </c>
      <c r="H163" s="284">
        <v>0.35386425613844535</v>
      </c>
    </row>
    <row r="164" spans="1:8" ht="15.75" x14ac:dyDescent="0.25">
      <c r="A164" s="235">
        <v>30936</v>
      </c>
      <c r="B164" s="235" t="s">
        <v>896</v>
      </c>
      <c r="C164" s="235" t="s">
        <v>4735</v>
      </c>
      <c r="D164" s="236" t="s">
        <v>525</v>
      </c>
      <c r="E164" s="235">
        <v>2701140002</v>
      </c>
      <c r="F164" s="236" t="s">
        <v>4736</v>
      </c>
      <c r="G164" s="284">
        <v>0.44639999999999996</v>
      </c>
      <c r="H164" s="284">
        <v>0.33989999999999998</v>
      </c>
    </row>
    <row r="165" spans="1:8" ht="15.75" x14ac:dyDescent="0.25">
      <c r="A165" s="235">
        <v>30901</v>
      </c>
      <c r="B165" s="235" t="s">
        <v>896</v>
      </c>
      <c r="C165" s="235" t="s">
        <v>4737</v>
      </c>
      <c r="D165" s="236" t="s">
        <v>526</v>
      </c>
      <c r="E165" s="235" t="s">
        <v>14189</v>
      </c>
      <c r="F165" s="236" t="s">
        <v>14189</v>
      </c>
      <c r="G165" s="284">
        <v>0.36864920000000001</v>
      </c>
      <c r="H165" s="284">
        <v>0.2921415</v>
      </c>
    </row>
    <row r="166" spans="1:8" ht="15.75" x14ac:dyDescent="0.25">
      <c r="A166" s="235">
        <v>30130</v>
      </c>
      <c r="B166" s="235" t="s">
        <v>896</v>
      </c>
      <c r="C166" s="235" t="s">
        <v>4742</v>
      </c>
      <c r="D166" s="236" t="s">
        <v>529</v>
      </c>
      <c r="E166" s="235" t="s">
        <v>14189</v>
      </c>
      <c r="F166" s="236" t="s">
        <v>14189</v>
      </c>
      <c r="G166" s="284">
        <v>0.36864920000000001</v>
      </c>
      <c r="H166" s="284">
        <v>0.2921415</v>
      </c>
    </row>
    <row r="167" spans="1:8" ht="15.75" x14ac:dyDescent="0.25">
      <c r="A167" s="235">
        <v>31566</v>
      </c>
      <c r="B167" s="235" t="s">
        <v>896</v>
      </c>
      <c r="C167" s="235" t="s">
        <v>4746</v>
      </c>
      <c r="D167" s="236" t="s">
        <v>531</v>
      </c>
      <c r="E167" s="235">
        <v>2701140022</v>
      </c>
      <c r="F167" s="236" t="s">
        <v>4747</v>
      </c>
      <c r="G167" s="284">
        <v>0.36864920000000001</v>
      </c>
      <c r="H167" s="284">
        <v>0.2921415</v>
      </c>
    </row>
    <row r="168" spans="1:8" ht="15.75" x14ac:dyDescent="0.25">
      <c r="A168" s="235">
        <v>30228</v>
      </c>
      <c r="B168" s="235" t="s">
        <v>896</v>
      </c>
      <c r="C168" s="235" t="s">
        <v>4752</v>
      </c>
      <c r="D168" s="236" t="s">
        <v>534</v>
      </c>
      <c r="E168" s="235">
        <v>2701140004</v>
      </c>
      <c r="F168" s="236" t="s">
        <v>4753</v>
      </c>
      <c r="G168" s="284">
        <v>0.53292474293059133</v>
      </c>
      <c r="H168" s="284">
        <v>0.42271542416452462</v>
      </c>
    </row>
    <row r="169" spans="1:8" ht="15.75" x14ac:dyDescent="0.25">
      <c r="A169" s="235">
        <v>30256</v>
      </c>
      <c r="B169" s="235" t="s">
        <v>896</v>
      </c>
      <c r="C169" s="235" t="s">
        <v>4640</v>
      </c>
      <c r="D169" s="236" t="s">
        <v>465</v>
      </c>
      <c r="E169" s="235">
        <v>2701250001</v>
      </c>
      <c r="F169" s="236" t="s">
        <v>1213</v>
      </c>
      <c r="G169" s="284">
        <v>5.3040799999999999</v>
      </c>
      <c r="H169" s="284">
        <v>4.4765200000000007</v>
      </c>
    </row>
    <row r="170" spans="1:8" ht="15.75" x14ac:dyDescent="0.25">
      <c r="A170" s="235">
        <v>31710</v>
      </c>
      <c r="B170" s="235" t="s">
        <v>896</v>
      </c>
      <c r="C170" s="235" t="s">
        <v>4756</v>
      </c>
      <c r="D170" s="236" t="s">
        <v>536</v>
      </c>
      <c r="E170" s="235" t="s">
        <v>14189</v>
      </c>
      <c r="F170" s="236" t="s">
        <v>14189</v>
      </c>
      <c r="G170" s="284">
        <v>0.58138469999999998</v>
      </c>
      <c r="H170" s="284">
        <v>0.46072689999999999</v>
      </c>
    </row>
    <row r="171" spans="1:8" ht="15.75" x14ac:dyDescent="0.25">
      <c r="A171" s="235">
        <v>32629</v>
      </c>
      <c r="B171" s="235" t="s">
        <v>896</v>
      </c>
      <c r="C171" s="235" t="s">
        <v>4767</v>
      </c>
      <c r="D171" s="236" t="s">
        <v>759</v>
      </c>
      <c r="E171" s="235" t="s">
        <v>14189</v>
      </c>
      <c r="F171" s="236" t="s">
        <v>14189</v>
      </c>
      <c r="G171" s="284">
        <v>0.39775130000000003</v>
      </c>
      <c r="H171" s="284">
        <v>0.31520389999999998</v>
      </c>
    </row>
    <row r="172" spans="1:8" ht="15.75" x14ac:dyDescent="0.25">
      <c r="A172" s="235">
        <v>32628</v>
      </c>
      <c r="B172" s="235" t="s">
        <v>896</v>
      </c>
      <c r="C172" s="235" t="s">
        <v>4768</v>
      </c>
      <c r="D172" s="236" t="s">
        <v>724</v>
      </c>
      <c r="E172" s="235" t="s">
        <v>14189</v>
      </c>
      <c r="F172" s="236" t="s">
        <v>14189</v>
      </c>
      <c r="G172" s="284">
        <v>0.54774909999999999</v>
      </c>
      <c r="H172" s="284">
        <v>0.43407190000000001</v>
      </c>
    </row>
    <row r="173" spans="1:8" ht="15.75" x14ac:dyDescent="0.25">
      <c r="A173" s="235">
        <v>31406</v>
      </c>
      <c r="B173" s="235" t="s">
        <v>896</v>
      </c>
      <c r="C173" s="235" t="s">
        <v>4771</v>
      </c>
      <c r="D173" s="236" t="s">
        <v>541</v>
      </c>
      <c r="E173" s="235">
        <v>2701140010</v>
      </c>
      <c r="F173" s="236" t="s">
        <v>4772</v>
      </c>
      <c r="G173" s="284">
        <v>0.54774909999999999</v>
      </c>
      <c r="H173" s="284">
        <v>0.43407190000000001</v>
      </c>
    </row>
    <row r="174" spans="1:8" ht="15.75" x14ac:dyDescent="0.25">
      <c r="A174" s="235">
        <v>31404</v>
      </c>
      <c r="B174" s="235" t="s">
        <v>896</v>
      </c>
      <c r="C174" s="235" t="s">
        <v>4773</v>
      </c>
      <c r="D174" s="236" t="s">
        <v>542</v>
      </c>
      <c r="E174" s="235">
        <v>2701140013</v>
      </c>
      <c r="F174" s="236" t="s">
        <v>4774</v>
      </c>
      <c r="G174" s="284">
        <v>0.54774909999999999</v>
      </c>
      <c r="H174" s="284">
        <v>0.43407190000000001</v>
      </c>
    </row>
    <row r="175" spans="1:8" ht="15.75" x14ac:dyDescent="0.25">
      <c r="A175" s="235">
        <v>31405</v>
      </c>
      <c r="B175" s="235" t="s">
        <v>896</v>
      </c>
      <c r="C175" s="235" t="s">
        <v>4775</v>
      </c>
      <c r="D175" s="236" t="s">
        <v>543</v>
      </c>
      <c r="E175" s="235">
        <v>2701140009</v>
      </c>
      <c r="F175" s="236" t="s">
        <v>4776</v>
      </c>
      <c r="G175" s="284">
        <v>0.54774909999999999</v>
      </c>
      <c r="H175" s="284">
        <v>0.43407190000000001</v>
      </c>
    </row>
    <row r="176" spans="1:8" ht="15.75" x14ac:dyDescent="0.25">
      <c r="A176" s="235">
        <v>31408</v>
      </c>
      <c r="B176" s="235" t="s">
        <v>896</v>
      </c>
      <c r="C176" s="235" t="s">
        <v>4777</v>
      </c>
      <c r="D176" s="236" t="s">
        <v>544</v>
      </c>
      <c r="E176" s="235">
        <v>2701140012</v>
      </c>
      <c r="F176" s="236" t="s">
        <v>4778</v>
      </c>
      <c r="G176" s="284">
        <v>0.54774909999999999</v>
      </c>
      <c r="H176" s="284">
        <v>0.43407190000000001</v>
      </c>
    </row>
    <row r="177" spans="1:8" ht="15.75" x14ac:dyDescent="0.25">
      <c r="A177" s="235">
        <v>31407</v>
      </c>
      <c r="B177" s="235" t="s">
        <v>896</v>
      </c>
      <c r="C177" s="235" t="s">
        <v>4779</v>
      </c>
      <c r="D177" s="236" t="s">
        <v>545</v>
      </c>
      <c r="E177" s="235">
        <v>2701140011</v>
      </c>
      <c r="F177" s="236" t="s">
        <v>4780</v>
      </c>
      <c r="G177" s="284">
        <v>0.54774909999999999</v>
      </c>
      <c r="H177" s="284">
        <v>0.43407190000000001</v>
      </c>
    </row>
    <row r="178" spans="1:8" ht="15.75" x14ac:dyDescent="0.25">
      <c r="A178" s="235">
        <v>31803</v>
      </c>
      <c r="B178" s="235" t="s">
        <v>896</v>
      </c>
      <c r="C178" s="235" t="s">
        <v>4781</v>
      </c>
      <c r="D178" s="236" t="s">
        <v>546</v>
      </c>
      <c r="E178" s="235">
        <v>2901140007</v>
      </c>
      <c r="F178" s="236" t="s">
        <v>4782</v>
      </c>
      <c r="G178" s="284">
        <v>0</v>
      </c>
      <c r="H178" s="284">
        <v>0</v>
      </c>
    </row>
    <row r="179" spans="1:8" ht="15.75" x14ac:dyDescent="0.25">
      <c r="A179" s="235">
        <v>31798</v>
      </c>
      <c r="B179" s="235" t="s">
        <v>896</v>
      </c>
      <c r="C179" s="235" t="s">
        <v>4783</v>
      </c>
      <c r="D179" s="236" t="s">
        <v>547</v>
      </c>
      <c r="E179" s="235">
        <v>2901140004</v>
      </c>
      <c r="F179" s="236" t="s">
        <v>4784</v>
      </c>
      <c r="G179" s="284">
        <v>0</v>
      </c>
      <c r="H179" s="284">
        <v>0</v>
      </c>
    </row>
    <row r="180" spans="1:8" ht="15.75" x14ac:dyDescent="0.25">
      <c r="A180" s="235">
        <v>31804</v>
      </c>
      <c r="B180" s="235" t="s">
        <v>896</v>
      </c>
      <c r="C180" s="235" t="s">
        <v>4785</v>
      </c>
      <c r="D180" s="236" t="s">
        <v>548</v>
      </c>
      <c r="E180" s="235">
        <v>2901140005</v>
      </c>
      <c r="F180" s="236" t="s">
        <v>4786</v>
      </c>
      <c r="G180" s="284">
        <v>0</v>
      </c>
      <c r="H180" s="284">
        <v>0</v>
      </c>
    </row>
    <row r="181" spans="1:8" ht="15.75" x14ac:dyDescent="0.25">
      <c r="A181" s="235">
        <v>32118</v>
      </c>
      <c r="B181" s="235" t="s">
        <v>896</v>
      </c>
      <c r="C181" s="235" t="s">
        <v>4787</v>
      </c>
      <c r="D181" s="236" t="s">
        <v>761</v>
      </c>
      <c r="E181" s="235">
        <v>2901140015</v>
      </c>
      <c r="F181" s="236" t="s">
        <v>4788</v>
      </c>
      <c r="G181" s="284">
        <v>0</v>
      </c>
      <c r="H181" s="284">
        <v>0</v>
      </c>
    </row>
    <row r="182" spans="1:8" ht="15.75" x14ac:dyDescent="0.25">
      <c r="A182" s="235">
        <v>31805</v>
      </c>
      <c r="B182" s="235" t="s">
        <v>896</v>
      </c>
      <c r="C182" s="235" t="s">
        <v>4789</v>
      </c>
      <c r="D182" s="236" t="s">
        <v>549</v>
      </c>
      <c r="E182" s="235">
        <v>2901140006</v>
      </c>
      <c r="F182" s="236" t="s">
        <v>4790</v>
      </c>
      <c r="G182" s="284">
        <v>0</v>
      </c>
      <c r="H182" s="284">
        <v>0</v>
      </c>
    </row>
    <row r="183" spans="1:8" ht="15.75" x14ac:dyDescent="0.25">
      <c r="A183" s="235">
        <v>31390</v>
      </c>
      <c r="B183" s="235" t="s">
        <v>896</v>
      </c>
      <c r="C183" s="235" t="s">
        <v>4791</v>
      </c>
      <c r="D183" s="236" t="s">
        <v>550</v>
      </c>
      <c r="E183" s="235">
        <v>2901140003</v>
      </c>
      <c r="F183" s="236" t="s">
        <v>4792</v>
      </c>
      <c r="G183" s="284">
        <v>0</v>
      </c>
      <c r="H183" s="284">
        <v>0</v>
      </c>
    </row>
    <row r="184" spans="1:8" ht="15.75" x14ac:dyDescent="0.25">
      <c r="A184" s="235">
        <v>31388</v>
      </c>
      <c r="B184" s="235" t="s">
        <v>896</v>
      </c>
      <c r="C184" s="235" t="s">
        <v>4793</v>
      </c>
      <c r="D184" s="236" t="s">
        <v>551</v>
      </c>
      <c r="E184" s="235">
        <v>2901140001</v>
      </c>
      <c r="F184" s="236" t="s">
        <v>4794</v>
      </c>
      <c r="G184" s="284">
        <v>0</v>
      </c>
      <c r="H184" s="284">
        <v>0</v>
      </c>
    </row>
    <row r="185" spans="1:8" ht="15.75" x14ac:dyDescent="0.25">
      <c r="A185" s="235">
        <v>31389</v>
      </c>
      <c r="B185" s="235" t="s">
        <v>896</v>
      </c>
      <c r="C185" s="235" t="s">
        <v>4795</v>
      </c>
      <c r="D185" s="236" t="s">
        <v>552</v>
      </c>
      <c r="E185" s="235">
        <v>2901140002</v>
      </c>
      <c r="F185" s="236" t="s">
        <v>4796</v>
      </c>
      <c r="G185" s="284">
        <v>0</v>
      </c>
      <c r="H185" s="284">
        <v>0</v>
      </c>
    </row>
    <row r="186" spans="1:8" ht="15.75" x14ac:dyDescent="0.25">
      <c r="A186" s="235">
        <v>2701140041</v>
      </c>
      <c r="B186" s="235" t="s">
        <v>896</v>
      </c>
      <c r="C186" s="235" t="s">
        <v>14212</v>
      </c>
      <c r="D186" s="236" t="s">
        <v>5064</v>
      </c>
      <c r="E186" s="235">
        <v>2701140041</v>
      </c>
      <c r="F186" s="236" t="s">
        <v>5064</v>
      </c>
      <c r="G186" s="284">
        <v>0.41844584235209237</v>
      </c>
      <c r="H186" s="284">
        <v>0.33160355282738102</v>
      </c>
    </row>
    <row r="187" spans="1:8" ht="15.75" x14ac:dyDescent="0.25">
      <c r="A187" s="235">
        <v>2701140042</v>
      </c>
      <c r="B187" s="235" t="s">
        <v>896</v>
      </c>
      <c r="C187" s="235" t="s">
        <v>14213</v>
      </c>
      <c r="D187" s="236" t="s">
        <v>6219</v>
      </c>
      <c r="E187" s="235">
        <v>2701140042</v>
      </c>
      <c r="F187" s="236" t="s">
        <v>6219</v>
      </c>
      <c r="G187" s="284">
        <v>0.55094285561268208</v>
      </c>
      <c r="H187" s="284">
        <v>0.43674378748928877</v>
      </c>
    </row>
    <row r="188" spans="1:8" ht="15.75" x14ac:dyDescent="0.25">
      <c r="A188" s="235">
        <v>32260</v>
      </c>
      <c r="B188" s="235" t="s">
        <v>896</v>
      </c>
      <c r="C188" s="235" t="s">
        <v>4797</v>
      </c>
      <c r="D188" s="236" t="s">
        <v>553</v>
      </c>
      <c r="E188" s="235">
        <v>2901140009</v>
      </c>
      <c r="F188" s="236" t="s">
        <v>4798</v>
      </c>
      <c r="G188" s="284">
        <v>0</v>
      </c>
      <c r="H188" s="284">
        <v>0</v>
      </c>
    </row>
    <row r="189" spans="1:8" ht="15.75" x14ac:dyDescent="0.25">
      <c r="A189" s="235">
        <v>32261</v>
      </c>
      <c r="B189" s="235" t="s">
        <v>896</v>
      </c>
      <c r="C189" s="235" t="s">
        <v>4799</v>
      </c>
      <c r="D189" s="236" t="s">
        <v>554</v>
      </c>
      <c r="E189" s="235">
        <v>2901140008</v>
      </c>
      <c r="F189" s="236" t="s">
        <v>4800</v>
      </c>
      <c r="G189" s="284">
        <v>0</v>
      </c>
      <c r="H189" s="284">
        <v>0</v>
      </c>
    </row>
    <row r="190" spans="1:8" ht="15.75" x14ac:dyDescent="0.25">
      <c r="A190" s="235">
        <v>32257</v>
      </c>
      <c r="B190" s="235" t="s">
        <v>896</v>
      </c>
      <c r="C190" s="235" t="s">
        <v>4801</v>
      </c>
      <c r="D190" s="236" t="s">
        <v>555</v>
      </c>
      <c r="E190" s="235">
        <v>2901140010</v>
      </c>
      <c r="F190" s="236" t="s">
        <v>4802</v>
      </c>
      <c r="G190" s="284">
        <v>0</v>
      </c>
      <c r="H190" s="284">
        <v>0</v>
      </c>
    </row>
    <row r="191" spans="1:8" ht="15.75" x14ac:dyDescent="0.25">
      <c r="A191" s="235">
        <v>32259</v>
      </c>
      <c r="B191" s="235" t="s">
        <v>896</v>
      </c>
      <c r="C191" s="235" t="s">
        <v>4803</v>
      </c>
      <c r="D191" s="236" t="s">
        <v>556</v>
      </c>
      <c r="E191" s="235">
        <v>2901140011</v>
      </c>
      <c r="F191" s="236" t="s">
        <v>4804</v>
      </c>
      <c r="G191" s="284">
        <v>0</v>
      </c>
      <c r="H191" s="284">
        <v>0</v>
      </c>
    </row>
    <row r="192" spans="1:8" ht="15.75" x14ac:dyDescent="0.25">
      <c r="A192" s="235">
        <v>32258</v>
      </c>
      <c r="B192" s="235" t="s">
        <v>896</v>
      </c>
      <c r="C192" s="235" t="s">
        <v>4805</v>
      </c>
      <c r="D192" s="236" t="s">
        <v>557</v>
      </c>
      <c r="E192" s="235">
        <v>2901140012</v>
      </c>
      <c r="F192" s="236" t="s">
        <v>4806</v>
      </c>
      <c r="G192" s="284">
        <v>0</v>
      </c>
      <c r="H192" s="284">
        <v>0</v>
      </c>
    </row>
    <row r="193" spans="1:8" ht="15.75" x14ac:dyDescent="0.25">
      <c r="A193" s="235">
        <v>30348</v>
      </c>
      <c r="B193" s="235" t="s">
        <v>896</v>
      </c>
      <c r="C193" s="235" t="s">
        <v>4808</v>
      </c>
      <c r="D193" s="236" t="s">
        <v>559</v>
      </c>
      <c r="E193" s="235">
        <v>2701200001</v>
      </c>
      <c r="F193" s="236" t="s">
        <v>1195</v>
      </c>
      <c r="G193" s="284">
        <v>116.5</v>
      </c>
      <c r="H193" s="284">
        <v>101.06376666666699</v>
      </c>
    </row>
    <row r="194" spans="1:8" ht="15.75" x14ac:dyDescent="0.25">
      <c r="A194" s="235">
        <v>30250</v>
      </c>
      <c r="B194" s="235" t="s">
        <v>896</v>
      </c>
      <c r="C194" s="235" t="s">
        <v>4810</v>
      </c>
      <c r="D194" s="236" t="s">
        <v>561</v>
      </c>
      <c r="E194" s="235">
        <v>2701200003</v>
      </c>
      <c r="F194" s="236" t="s">
        <v>1197</v>
      </c>
      <c r="G194" s="284">
        <v>56.316282000000008</v>
      </c>
      <c r="H194" s="284">
        <v>48.113400000000006</v>
      </c>
    </row>
    <row r="195" spans="1:8" ht="15.75" x14ac:dyDescent="0.25">
      <c r="A195" s="235">
        <v>30444</v>
      </c>
      <c r="B195" s="235" t="s">
        <v>896</v>
      </c>
      <c r="C195" s="235" t="s">
        <v>4811</v>
      </c>
      <c r="D195" s="236" t="s">
        <v>562</v>
      </c>
      <c r="E195" s="235" t="s">
        <v>14189</v>
      </c>
      <c r="F195" s="236" t="s">
        <v>14189</v>
      </c>
      <c r="G195" s="284">
        <v>266.45099999999996</v>
      </c>
      <c r="H195" s="284">
        <v>213.16</v>
      </c>
    </row>
    <row r="196" spans="1:8" ht="15.75" x14ac:dyDescent="0.25">
      <c r="A196" s="235">
        <v>2701140040</v>
      </c>
      <c r="B196" s="235" t="s">
        <v>896</v>
      </c>
      <c r="C196" s="235" t="s">
        <v>14214</v>
      </c>
      <c r="D196" s="236" t="s">
        <v>5063</v>
      </c>
      <c r="E196" s="235">
        <v>2701140040</v>
      </c>
      <c r="F196" s="236" t="s">
        <v>14189</v>
      </c>
      <c r="G196" s="284">
        <v>0.56243372429305916</v>
      </c>
      <c r="H196" s="284">
        <v>0.44821778598971712</v>
      </c>
    </row>
    <row r="197" spans="1:8" ht="15.75" x14ac:dyDescent="0.25">
      <c r="A197" s="235">
        <v>2034</v>
      </c>
      <c r="B197" s="235" t="s">
        <v>896</v>
      </c>
      <c r="C197" s="235" t="s">
        <v>4812</v>
      </c>
      <c r="D197" s="236" t="s">
        <v>563</v>
      </c>
      <c r="E197" s="235">
        <v>2701190003</v>
      </c>
      <c r="F197" s="236" t="s">
        <v>2113</v>
      </c>
      <c r="G197" s="284">
        <v>10.866183333333334</v>
      </c>
      <c r="H197" s="284">
        <v>9.1296966666666659</v>
      </c>
    </row>
    <row r="198" spans="1:8" ht="15.75" x14ac:dyDescent="0.25">
      <c r="A198" s="235">
        <v>31303</v>
      </c>
      <c r="B198" s="235" t="s">
        <v>896</v>
      </c>
      <c r="C198" s="235" t="s">
        <v>4813</v>
      </c>
      <c r="D198" s="236" t="s">
        <v>564</v>
      </c>
      <c r="E198" s="235" t="s">
        <v>14189</v>
      </c>
      <c r="F198" s="236" t="s">
        <v>14189</v>
      </c>
      <c r="G198" s="284">
        <v>9.9700000000000006</v>
      </c>
      <c r="H198" s="284">
        <v>8.6199999999999992</v>
      </c>
    </row>
    <row r="199" spans="1:8" ht="15.75" x14ac:dyDescent="0.25">
      <c r="A199" s="235">
        <v>2092</v>
      </c>
      <c r="B199" s="235" t="s">
        <v>896</v>
      </c>
      <c r="C199" s="235" t="s">
        <v>4816</v>
      </c>
      <c r="D199" s="236" t="s">
        <v>566</v>
      </c>
      <c r="E199" s="235">
        <v>2701070003</v>
      </c>
      <c r="F199" s="236" t="s">
        <v>566</v>
      </c>
      <c r="G199" s="284">
        <v>194.3</v>
      </c>
      <c r="H199" s="284">
        <v>155.16800000000001</v>
      </c>
    </row>
    <row r="200" spans="1:8" ht="15.75" x14ac:dyDescent="0.25">
      <c r="A200" s="235">
        <v>31424</v>
      </c>
      <c r="B200" s="235" t="s">
        <v>896</v>
      </c>
      <c r="C200" s="235" t="s">
        <v>4817</v>
      </c>
      <c r="D200" s="236" t="s">
        <v>567</v>
      </c>
      <c r="E200" s="235" t="s">
        <v>14189</v>
      </c>
      <c r="F200" s="236" t="s">
        <v>14189</v>
      </c>
      <c r="G200" s="284">
        <v>9</v>
      </c>
      <c r="H200" s="284">
        <v>8.1675000000000004</v>
      </c>
    </row>
    <row r="201" spans="1:8" ht="15.75" x14ac:dyDescent="0.25">
      <c r="A201" s="235">
        <v>49</v>
      </c>
      <c r="B201" s="235" t="s">
        <v>896</v>
      </c>
      <c r="C201" s="235" t="s">
        <v>4818</v>
      </c>
      <c r="D201" s="236" t="s">
        <v>568</v>
      </c>
      <c r="E201" s="235" t="s">
        <v>14189</v>
      </c>
      <c r="F201" s="236" t="s">
        <v>14189</v>
      </c>
      <c r="G201" s="284">
        <v>122.0723</v>
      </c>
      <c r="H201" s="284">
        <v>97.367699999999999</v>
      </c>
    </row>
    <row r="202" spans="1:8" ht="15.75" x14ac:dyDescent="0.25">
      <c r="A202" s="235">
        <v>102</v>
      </c>
      <c r="B202" s="235" t="s">
        <v>896</v>
      </c>
      <c r="C202" s="235" t="s">
        <v>4819</v>
      </c>
      <c r="D202" s="236" t="s">
        <v>569</v>
      </c>
      <c r="E202" s="235" t="s">
        <v>14189</v>
      </c>
      <c r="F202" s="236" t="s">
        <v>14189</v>
      </c>
      <c r="G202" s="284">
        <v>3.3172999999999999</v>
      </c>
      <c r="H202" s="284">
        <v>2.488</v>
      </c>
    </row>
    <row r="203" spans="1:8" ht="15.75" x14ac:dyDescent="0.25">
      <c r="A203" s="235">
        <v>31341</v>
      </c>
      <c r="B203" s="235" t="s">
        <v>896</v>
      </c>
      <c r="C203" s="235" t="s">
        <v>4820</v>
      </c>
      <c r="D203" s="236" t="s">
        <v>570</v>
      </c>
      <c r="E203" s="235">
        <v>2701130008</v>
      </c>
      <c r="F203" s="236" t="s">
        <v>1147</v>
      </c>
      <c r="G203" s="284">
        <v>52.455500000000001</v>
      </c>
      <c r="H203" s="284">
        <v>44.223199999999999</v>
      </c>
    </row>
    <row r="204" spans="1:8" ht="15.75" x14ac:dyDescent="0.25">
      <c r="A204" s="235">
        <v>32579</v>
      </c>
      <c r="B204" s="235" t="s">
        <v>896</v>
      </c>
      <c r="C204" s="235" t="s">
        <v>4821</v>
      </c>
      <c r="D204" s="236" t="s">
        <v>726</v>
      </c>
      <c r="E204" s="235" t="s">
        <v>14189</v>
      </c>
      <c r="F204" s="236" t="s">
        <v>14189</v>
      </c>
      <c r="G204" s="284">
        <v>0.19530999830142975</v>
      </c>
      <c r="H204" s="284">
        <v>0.16483675262909137</v>
      </c>
    </row>
    <row r="205" spans="1:8" ht="15.75" x14ac:dyDescent="0.25">
      <c r="A205" s="235">
        <v>32</v>
      </c>
      <c r="B205" s="235" t="s">
        <v>896</v>
      </c>
      <c r="C205" s="235" t="s">
        <v>4822</v>
      </c>
      <c r="D205" s="236" t="s">
        <v>571</v>
      </c>
      <c r="E205" s="235" t="s">
        <v>14189</v>
      </c>
      <c r="F205" s="236" t="s">
        <v>4546</v>
      </c>
      <c r="G205" s="284">
        <v>0.24622493370961304</v>
      </c>
      <c r="H205" s="284">
        <v>0.19663523391145243</v>
      </c>
    </row>
    <row r="206" spans="1:8" ht="15.75" x14ac:dyDescent="0.25">
      <c r="A206" s="235">
        <v>32</v>
      </c>
      <c r="B206" s="235" t="s">
        <v>896</v>
      </c>
      <c r="C206" s="235" t="s">
        <v>4822</v>
      </c>
      <c r="D206" s="236" t="s">
        <v>571</v>
      </c>
      <c r="E206" s="235" t="s">
        <v>14189</v>
      </c>
      <c r="F206" s="236" t="s">
        <v>14189</v>
      </c>
      <c r="G206" s="284">
        <v>0.24622493370961304</v>
      </c>
      <c r="H206" s="284">
        <v>0.19663523391145243</v>
      </c>
    </row>
    <row r="207" spans="1:8" ht="15.75" x14ac:dyDescent="0.25">
      <c r="A207" s="235">
        <v>442</v>
      </c>
      <c r="B207" s="235" t="s">
        <v>896</v>
      </c>
      <c r="C207" s="235" t="s">
        <v>4823</v>
      </c>
      <c r="D207" s="236" t="s">
        <v>572</v>
      </c>
      <c r="E207" s="235">
        <v>2701020011</v>
      </c>
      <c r="F207" s="236" t="s">
        <v>1052</v>
      </c>
      <c r="G207" s="284">
        <v>0.21818313705410478</v>
      </c>
      <c r="H207" s="284">
        <v>0.18414111836490865</v>
      </c>
    </row>
    <row r="208" spans="1:8" ht="15.75" x14ac:dyDescent="0.25">
      <c r="A208" s="235">
        <v>911</v>
      </c>
      <c r="B208" s="235" t="s">
        <v>896</v>
      </c>
      <c r="C208" s="235" t="s">
        <v>4828</v>
      </c>
      <c r="D208" s="236" t="s">
        <v>887</v>
      </c>
      <c r="E208" s="235" t="s">
        <v>14189</v>
      </c>
      <c r="F208" s="236" t="s">
        <v>14189</v>
      </c>
      <c r="G208" s="284">
        <v>0.21387999689122961</v>
      </c>
      <c r="H208" s="284">
        <v>0.18050936974252066</v>
      </c>
    </row>
    <row r="209" spans="1:8" ht="15.75" x14ac:dyDescent="0.25">
      <c r="A209" s="235">
        <v>396</v>
      </c>
      <c r="B209" s="235" t="s">
        <v>896</v>
      </c>
      <c r="C209" s="235" t="s">
        <v>4825</v>
      </c>
      <c r="D209" s="236" t="s">
        <v>574</v>
      </c>
      <c r="E209" s="235">
        <v>2701020019</v>
      </c>
      <c r="F209" s="236" t="s">
        <v>1055</v>
      </c>
      <c r="G209" s="284">
        <v>0.33919916310541315</v>
      </c>
      <c r="H209" s="284">
        <v>0.28627581908831917</v>
      </c>
    </row>
    <row r="210" spans="1:8" ht="15.75" x14ac:dyDescent="0.25">
      <c r="A210" s="235">
        <v>866</v>
      </c>
      <c r="B210" s="235" t="s">
        <v>896</v>
      </c>
      <c r="C210" s="235" t="s">
        <v>4826</v>
      </c>
      <c r="D210" s="236" t="s">
        <v>733</v>
      </c>
      <c r="E210" s="235" t="s">
        <v>14189</v>
      </c>
      <c r="F210" s="236" t="s">
        <v>14189</v>
      </c>
      <c r="G210" s="284">
        <v>0.34001560171385992</v>
      </c>
      <c r="H210" s="284">
        <v>0.27153641952309987</v>
      </c>
    </row>
    <row r="211" spans="1:8" ht="15.75" x14ac:dyDescent="0.25">
      <c r="A211" s="238">
        <v>2701260007</v>
      </c>
      <c r="B211" s="235" t="s">
        <v>896</v>
      </c>
      <c r="C211" s="238">
        <v>2701260007</v>
      </c>
      <c r="D211" s="234" t="s">
        <v>12599</v>
      </c>
      <c r="E211" s="238">
        <v>2701260007</v>
      </c>
      <c r="F211" s="234" t="s">
        <v>12599</v>
      </c>
      <c r="G211" s="284">
        <v>0.54916999999999994</v>
      </c>
      <c r="H211" s="284">
        <v>0.44140999999999997</v>
      </c>
    </row>
    <row r="212" spans="1:8" ht="15.75" x14ac:dyDescent="0.25">
      <c r="A212" s="235">
        <v>2199</v>
      </c>
      <c r="B212" s="235" t="s">
        <v>896</v>
      </c>
      <c r="C212" s="235" t="s">
        <v>4662</v>
      </c>
      <c r="D212" s="236" t="s">
        <v>482</v>
      </c>
      <c r="E212" s="235">
        <v>2701060001</v>
      </c>
      <c r="F212" s="236" t="s">
        <v>1128</v>
      </c>
      <c r="G212" s="284">
        <v>67.966999999999999</v>
      </c>
      <c r="H212" s="284">
        <v>54.383000000000003</v>
      </c>
    </row>
    <row r="213" spans="1:8" ht="15.75" x14ac:dyDescent="0.25">
      <c r="A213" s="235">
        <v>1602</v>
      </c>
      <c r="B213" s="235" t="s">
        <v>896</v>
      </c>
      <c r="C213" s="235" t="s">
        <v>4830</v>
      </c>
      <c r="D213" s="236" t="s">
        <v>577</v>
      </c>
      <c r="E213" s="235" t="s">
        <v>14189</v>
      </c>
      <c r="F213" s="236" t="s">
        <v>14189</v>
      </c>
      <c r="G213" s="284">
        <v>0.2728499594484996</v>
      </c>
      <c r="H213" s="284">
        <v>0.2366972830494728</v>
      </c>
    </row>
    <row r="214" spans="1:8" ht="15.75" x14ac:dyDescent="0.25">
      <c r="A214" s="235">
        <v>408</v>
      </c>
      <c r="B214" s="235" t="s">
        <v>896</v>
      </c>
      <c r="C214" s="235" t="s">
        <v>4831</v>
      </c>
      <c r="D214" s="236" t="s">
        <v>578</v>
      </c>
      <c r="E214" s="235">
        <v>2701020036</v>
      </c>
      <c r="F214" s="236" t="s">
        <v>1061</v>
      </c>
      <c r="G214" s="284">
        <v>0.57789330418381346</v>
      </c>
      <c r="H214" s="284">
        <v>0.4877276234567901</v>
      </c>
    </row>
    <row r="215" spans="1:8" ht="15.75" x14ac:dyDescent="0.25">
      <c r="A215" s="235">
        <v>2701020062</v>
      </c>
      <c r="B215" s="235" t="s">
        <v>896</v>
      </c>
      <c r="C215" s="235" t="s">
        <v>14215</v>
      </c>
      <c r="D215" s="236" t="s">
        <v>1062</v>
      </c>
      <c r="E215" s="235">
        <v>2701020062</v>
      </c>
      <c r="F215" s="236" t="s">
        <v>1062</v>
      </c>
      <c r="G215" s="284">
        <v>0.74353576347894523</v>
      </c>
      <c r="H215" s="284">
        <v>0.64701913616686335</v>
      </c>
    </row>
    <row r="216" spans="1:8" ht="15.75" x14ac:dyDescent="0.25">
      <c r="A216" s="235">
        <v>2701020063</v>
      </c>
      <c r="B216" s="235" t="s">
        <v>896</v>
      </c>
      <c r="C216" s="235" t="s">
        <v>14216</v>
      </c>
      <c r="D216" s="236" t="s">
        <v>1063</v>
      </c>
      <c r="E216" s="235">
        <v>2701020063</v>
      </c>
      <c r="F216" s="236" t="s">
        <v>1063</v>
      </c>
      <c r="G216" s="284">
        <v>0.74353527154663501</v>
      </c>
      <c r="H216" s="284">
        <v>0.64701889020070824</v>
      </c>
    </row>
    <row r="217" spans="1:8" ht="15.75" x14ac:dyDescent="0.25">
      <c r="A217" s="235">
        <v>409</v>
      </c>
      <c r="B217" s="235" t="s">
        <v>896</v>
      </c>
      <c r="C217" s="235" t="s">
        <v>4832</v>
      </c>
      <c r="D217" s="236" t="s">
        <v>579</v>
      </c>
      <c r="E217" s="235">
        <v>2701020035</v>
      </c>
      <c r="F217" s="236" t="s">
        <v>1060</v>
      </c>
      <c r="G217" s="284">
        <v>0.57789313271604936</v>
      </c>
      <c r="H217" s="284">
        <v>0.48772736625514412</v>
      </c>
    </row>
    <row r="218" spans="1:8" ht="15.75" x14ac:dyDescent="0.25">
      <c r="A218" s="235">
        <v>31599</v>
      </c>
      <c r="B218" s="235" t="s">
        <v>896</v>
      </c>
      <c r="C218" s="235" t="s">
        <v>4834</v>
      </c>
      <c r="D218" s="236" t="s">
        <v>734</v>
      </c>
      <c r="E218" s="235" t="s">
        <v>14189</v>
      </c>
      <c r="F218" s="236" t="s">
        <v>14189</v>
      </c>
      <c r="G218" s="284">
        <v>0.58608030803080313</v>
      </c>
      <c r="H218" s="284">
        <v>0.46804372937293731</v>
      </c>
    </row>
    <row r="219" spans="1:8" ht="15.75" x14ac:dyDescent="0.25">
      <c r="A219" s="235">
        <v>31256</v>
      </c>
      <c r="B219" s="235" t="s">
        <v>896</v>
      </c>
      <c r="C219" s="235" t="s">
        <v>4835</v>
      </c>
      <c r="D219" s="236" t="s">
        <v>580</v>
      </c>
      <c r="E219" s="235" t="s">
        <v>14189</v>
      </c>
      <c r="F219" s="236" t="s">
        <v>14189</v>
      </c>
      <c r="G219" s="284">
        <v>0.58608039970663739</v>
      </c>
      <c r="H219" s="284">
        <v>0.4680438668866887</v>
      </c>
    </row>
    <row r="220" spans="1:8" ht="15.75" x14ac:dyDescent="0.25">
      <c r="A220" s="238">
        <v>526</v>
      </c>
      <c r="B220" s="235" t="s">
        <v>14232</v>
      </c>
      <c r="C220" s="238"/>
      <c r="D220" s="234" t="s">
        <v>14260</v>
      </c>
      <c r="E220" s="238">
        <v>2701050016</v>
      </c>
      <c r="F220" s="234" t="s">
        <v>1114</v>
      </c>
      <c r="G220" s="284">
        <v>57.820000000000007</v>
      </c>
      <c r="H220" s="284">
        <v>44.721250000000005</v>
      </c>
    </row>
    <row r="221" spans="1:8" ht="15.75" x14ac:dyDescent="0.25">
      <c r="A221" s="235">
        <v>2701020008</v>
      </c>
      <c r="B221" s="235" t="s">
        <v>896</v>
      </c>
      <c r="C221" s="235" t="s">
        <v>4833</v>
      </c>
      <c r="D221" s="236" t="s">
        <v>1051</v>
      </c>
      <c r="E221" s="235">
        <v>2701020008</v>
      </c>
      <c r="F221" s="236" t="s">
        <v>1051</v>
      </c>
      <c r="G221" s="284">
        <v>0.19733882045373982</v>
      </c>
      <c r="H221" s="284">
        <v>0.16690088473354603</v>
      </c>
    </row>
    <row r="222" spans="1:8" ht="15.75" x14ac:dyDescent="0.25">
      <c r="A222" s="235">
        <v>754</v>
      </c>
      <c r="B222" s="235" t="s">
        <v>896</v>
      </c>
      <c r="C222" s="235" t="s">
        <v>4836</v>
      </c>
      <c r="D222" s="236" t="s">
        <v>581</v>
      </c>
      <c r="E222" s="235" t="s">
        <v>14189</v>
      </c>
      <c r="F222" s="236" t="s">
        <v>14189</v>
      </c>
      <c r="G222" s="284">
        <v>0.15042574030398323</v>
      </c>
      <c r="H222" s="284">
        <v>0.12012998722484279</v>
      </c>
    </row>
    <row r="223" spans="1:8" ht="15.75" x14ac:dyDescent="0.25">
      <c r="A223" s="235">
        <v>837</v>
      </c>
      <c r="B223" s="235" t="s">
        <v>896</v>
      </c>
      <c r="C223" s="235" t="s">
        <v>4837</v>
      </c>
      <c r="D223" s="236" t="s">
        <v>582</v>
      </c>
      <c r="E223" s="235">
        <v>2701020005</v>
      </c>
      <c r="F223" s="236" t="s">
        <v>2061</v>
      </c>
      <c r="G223" s="284">
        <v>0.2238055936951035</v>
      </c>
      <c r="H223" s="284">
        <v>0.1787311460870008</v>
      </c>
    </row>
    <row r="224" spans="1:8" ht="15.75" x14ac:dyDescent="0.25">
      <c r="A224" s="235">
        <v>1597</v>
      </c>
      <c r="B224" s="235" t="s">
        <v>896</v>
      </c>
      <c r="C224" s="235" t="s">
        <v>4838</v>
      </c>
      <c r="D224" s="236" t="s">
        <v>583</v>
      </c>
      <c r="E224" s="235" t="s">
        <v>14189</v>
      </c>
      <c r="F224" s="236" t="s">
        <v>14189</v>
      </c>
      <c r="G224" s="284">
        <v>0.20099999999999998</v>
      </c>
      <c r="H224" s="284">
        <v>0.16833750434480357</v>
      </c>
    </row>
    <row r="225" spans="1:8" ht="15.75" x14ac:dyDescent="0.25">
      <c r="A225" s="235">
        <v>2701020033</v>
      </c>
      <c r="B225" s="235" t="s">
        <v>896</v>
      </c>
      <c r="C225" s="235" t="s">
        <v>14218</v>
      </c>
      <c r="D225" s="236" t="s">
        <v>2080</v>
      </c>
      <c r="E225" s="235">
        <v>2701020033</v>
      </c>
      <c r="F225" s="236" t="s">
        <v>2080</v>
      </c>
      <c r="G225" s="284">
        <v>0.51753136973180081</v>
      </c>
      <c r="H225" s="284">
        <v>0.43678340517241387</v>
      </c>
    </row>
    <row r="226" spans="1:8" ht="15.75" x14ac:dyDescent="0.25">
      <c r="A226" s="235">
        <v>2403</v>
      </c>
      <c r="B226" s="235" t="s">
        <v>896</v>
      </c>
      <c r="C226" s="235" t="s">
        <v>4839</v>
      </c>
      <c r="D226" s="237" t="s">
        <v>584</v>
      </c>
      <c r="E226" s="235">
        <v>2701020022</v>
      </c>
      <c r="F226" s="237" t="s">
        <v>2073</v>
      </c>
      <c r="G226" s="284">
        <v>0.40100172867697204</v>
      </c>
      <c r="H226" s="284">
        <v>0.32606252920628875</v>
      </c>
    </row>
    <row r="227" spans="1:8" ht="15.75" x14ac:dyDescent="0.25">
      <c r="A227" s="235">
        <v>2436</v>
      </c>
      <c r="B227" s="235" t="s">
        <v>896</v>
      </c>
      <c r="C227" s="235" t="s">
        <v>4840</v>
      </c>
      <c r="D227" s="237" t="s">
        <v>585</v>
      </c>
      <c r="E227" s="235" t="s">
        <v>14189</v>
      </c>
      <c r="F227" s="236" t="s">
        <v>14189</v>
      </c>
      <c r="G227" s="284">
        <v>0.40100172867697204</v>
      </c>
      <c r="H227" s="284">
        <v>0.32606252920628875</v>
      </c>
    </row>
    <row r="228" spans="1:8" ht="15.75" x14ac:dyDescent="0.25">
      <c r="A228" s="238">
        <v>43</v>
      </c>
      <c r="B228" s="235" t="s">
        <v>14232</v>
      </c>
      <c r="C228" s="238"/>
      <c r="D228" s="234" t="s">
        <v>412</v>
      </c>
      <c r="E228" s="238">
        <v>2701050011</v>
      </c>
      <c r="F228" s="234" t="s">
        <v>1110</v>
      </c>
      <c r="G228" s="284">
        <v>49.996990740740735</v>
      </c>
      <c r="H228" s="284">
        <v>38.729259259259251</v>
      </c>
    </row>
    <row r="229" spans="1:8" ht="15.75" x14ac:dyDescent="0.25">
      <c r="A229" s="235">
        <v>2701020010</v>
      </c>
      <c r="B229" s="235" t="s">
        <v>896</v>
      </c>
      <c r="C229" s="235" t="s">
        <v>14219</v>
      </c>
      <c r="D229" s="236" t="s">
        <v>2065</v>
      </c>
      <c r="E229" s="235">
        <v>2701020010</v>
      </c>
      <c r="F229" s="236" t="s">
        <v>2065</v>
      </c>
      <c r="G229" s="284">
        <v>0.23415625584877411</v>
      </c>
      <c r="H229" s="284">
        <v>0.19799975825067068</v>
      </c>
    </row>
    <row r="230" spans="1:8" ht="15.75" x14ac:dyDescent="0.25">
      <c r="A230" s="235">
        <v>2701020068</v>
      </c>
      <c r="B230" s="235" t="s">
        <v>896</v>
      </c>
      <c r="C230" s="235" t="s">
        <v>5049</v>
      </c>
      <c r="D230" s="236" t="s">
        <v>4286</v>
      </c>
      <c r="E230" s="235">
        <v>2701020068</v>
      </c>
      <c r="F230" s="236" t="s">
        <v>4286</v>
      </c>
      <c r="G230" s="284">
        <v>0.2044181704514734</v>
      </c>
      <c r="H230" s="284">
        <v>0.1725238240064883</v>
      </c>
    </row>
    <row r="231" spans="1:8" ht="15.75" x14ac:dyDescent="0.25">
      <c r="A231" s="235">
        <v>62</v>
      </c>
      <c r="B231" s="235" t="s">
        <v>896</v>
      </c>
      <c r="C231" s="235" t="s">
        <v>4687</v>
      </c>
      <c r="D231" s="236" t="s">
        <v>501</v>
      </c>
      <c r="E231" s="235">
        <v>2701040009</v>
      </c>
      <c r="F231" s="236" t="s">
        <v>1084</v>
      </c>
      <c r="G231" s="284">
        <v>21.976501956947164</v>
      </c>
      <c r="H231" s="284">
        <v>16.128361056751469</v>
      </c>
    </row>
    <row r="232" spans="1:8" ht="15.75" x14ac:dyDescent="0.25">
      <c r="A232" s="235">
        <v>32500</v>
      </c>
      <c r="B232" s="235" t="s">
        <v>896</v>
      </c>
      <c r="C232" s="235" t="s">
        <v>4845</v>
      </c>
      <c r="D232" s="236" t="s">
        <v>708</v>
      </c>
      <c r="E232" s="235">
        <v>2701010003</v>
      </c>
      <c r="F232" s="236" t="s">
        <v>4846</v>
      </c>
      <c r="G232" s="284">
        <v>0.10181345714285714</v>
      </c>
      <c r="H232" s="284">
        <v>7.852211428571429E-2</v>
      </c>
    </row>
    <row r="233" spans="1:8" ht="15.75" x14ac:dyDescent="0.25">
      <c r="A233" s="235">
        <v>2701010103</v>
      </c>
      <c r="B233" s="235" t="s">
        <v>896</v>
      </c>
      <c r="C233" s="235" t="s">
        <v>14220</v>
      </c>
      <c r="D233" s="236" t="s">
        <v>4284</v>
      </c>
      <c r="E233" s="235">
        <v>2701010103</v>
      </c>
      <c r="F233" s="236" t="s">
        <v>4284</v>
      </c>
      <c r="G233" s="284">
        <v>5.0950000000000002E-2</v>
      </c>
      <c r="H233" s="284">
        <v>4.3000515151515144E-2</v>
      </c>
    </row>
    <row r="234" spans="1:8" ht="15.75" x14ac:dyDescent="0.25">
      <c r="A234" s="235">
        <v>1984</v>
      </c>
      <c r="B234" s="235" t="s">
        <v>896</v>
      </c>
      <c r="C234" s="235" t="s">
        <v>4847</v>
      </c>
      <c r="D234" s="236" t="s">
        <v>590</v>
      </c>
      <c r="E234" s="235" t="s">
        <v>14189</v>
      </c>
      <c r="F234" s="236" t="s">
        <v>14189</v>
      </c>
      <c r="G234" s="284">
        <v>0.12</v>
      </c>
      <c r="H234" s="284">
        <v>0.10050000000000001</v>
      </c>
    </row>
    <row r="235" spans="1:8" ht="15.75" x14ac:dyDescent="0.25">
      <c r="A235" s="235">
        <v>31563</v>
      </c>
      <c r="B235" s="235" t="s">
        <v>896</v>
      </c>
      <c r="C235" s="235" t="s">
        <v>4848</v>
      </c>
      <c r="D235" s="236" t="s">
        <v>711</v>
      </c>
      <c r="E235" s="235" t="s">
        <v>14189</v>
      </c>
      <c r="F235" s="236" t="s">
        <v>14189</v>
      </c>
      <c r="G235" s="284">
        <v>1.0421861734780508E-2</v>
      </c>
      <c r="H235" s="284">
        <v>8.0143868448206059E-3</v>
      </c>
    </row>
    <row r="236" spans="1:8" ht="15.75" x14ac:dyDescent="0.25">
      <c r="A236" s="235">
        <v>32584</v>
      </c>
      <c r="B236" s="235" t="s">
        <v>896</v>
      </c>
      <c r="C236" s="235" t="s">
        <v>4849</v>
      </c>
      <c r="D236" s="236" t="s">
        <v>838</v>
      </c>
      <c r="E236" s="235">
        <v>2701010071</v>
      </c>
      <c r="F236" s="236" t="s">
        <v>4850</v>
      </c>
      <c r="G236" s="284">
        <v>2.1895157733807662E-2</v>
      </c>
      <c r="H236" s="284">
        <v>1.6837343704717941E-2</v>
      </c>
    </row>
    <row r="237" spans="1:8" ht="15.75" x14ac:dyDescent="0.25">
      <c r="A237" s="235">
        <v>32583</v>
      </c>
      <c r="B237" s="235" t="s">
        <v>896</v>
      </c>
      <c r="C237" s="235" t="s">
        <v>4853</v>
      </c>
      <c r="D237" s="236" t="s">
        <v>840</v>
      </c>
      <c r="E237" s="235">
        <v>2701010050</v>
      </c>
      <c r="F237" s="236" t="s">
        <v>4854</v>
      </c>
      <c r="G237" s="284">
        <v>2.1895157733807662E-2</v>
      </c>
      <c r="H237" s="284">
        <v>1.6837343704717941E-2</v>
      </c>
    </row>
    <row r="238" spans="1:8" ht="15.75" x14ac:dyDescent="0.25">
      <c r="A238" s="235">
        <v>32581</v>
      </c>
      <c r="B238" s="235" t="s">
        <v>896</v>
      </c>
      <c r="C238" s="235" t="s">
        <v>4855</v>
      </c>
      <c r="D238" s="236" t="s">
        <v>841</v>
      </c>
      <c r="E238" s="235">
        <v>2701010051</v>
      </c>
      <c r="F238" s="236" t="s">
        <v>4856</v>
      </c>
      <c r="G238" s="284">
        <v>9.4299988213934482E-3</v>
      </c>
      <c r="H238" s="284">
        <v>7.9586856540396888E-3</v>
      </c>
    </row>
    <row r="239" spans="1:8" ht="15.75" x14ac:dyDescent="0.25">
      <c r="A239" s="235">
        <v>32586</v>
      </c>
      <c r="B239" s="235" t="s">
        <v>896</v>
      </c>
      <c r="C239" s="235" t="s">
        <v>4857</v>
      </c>
      <c r="D239" s="236" t="s">
        <v>842</v>
      </c>
      <c r="E239" s="235">
        <v>2701010101</v>
      </c>
      <c r="F239" s="236" t="s">
        <v>4858</v>
      </c>
      <c r="G239" s="284">
        <v>1.0151872982292613E-2</v>
      </c>
      <c r="H239" s="284">
        <v>7.8067635253488196E-3</v>
      </c>
    </row>
    <row r="240" spans="1:8" ht="15.75" x14ac:dyDescent="0.25">
      <c r="A240" s="235">
        <v>32585</v>
      </c>
      <c r="B240" s="235" t="s">
        <v>3564</v>
      </c>
      <c r="C240" s="235" t="s">
        <v>14396</v>
      </c>
      <c r="D240" s="236" t="s">
        <v>843</v>
      </c>
      <c r="E240" s="235">
        <v>2801010020</v>
      </c>
      <c r="F240" s="236" t="s">
        <v>4859</v>
      </c>
      <c r="G240" s="284">
        <v>1.015187116516526E-2</v>
      </c>
      <c r="H240" s="284">
        <v>7.8067607583540187E-3</v>
      </c>
    </row>
    <row r="241" spans="1:8" ht="15.75" x14ac:dyDescent="0.25">
      <c r="A241" s="235">
        <v>31564</v>
      </c>
      <c r="B241" s="235" t="s">
        <v>896</v>
      </c>
      <c r="C241" s="235" t="s">
        <v>4860</v>
      </c>
      <c r="D241" s="236" t="s">
        <v>712</v>
      </c>
      <c r="E241" s="235" t="s">
        <v>14189</v>
      </c>
      <c r="F241" s="236" t="s">
        <v>14189</v>
      </c>
      <c r="G241" s="284">
        <v>1.0435556541388823E-2</v>
      </c>
      <c r="H241" s="284">
        <v>8.0249261780322469E-3</v>
      </c>
    </row>
    <row r="242" spans="1:8" ht="15.75" x14ac:dyDescent="0.25">
      <c r="A242" s="235">
        <v>31317</v>
      </c>
      <c r="B242" s="235" t="s">
        <v>896</v>
      </c>
      <c r="C242" s="235" t="s">
        <v>4861</v>
      </c>
      <c r="D242" s="236" t="s">
        <v>844</v>
      </c>
      <c r="E242" s="235" t="s">
        <v>14189</v>
      </c>
      <c r="F242" s="236" t="s">
        <v>14189</v>
      </c>
      <c r="G242" s="284">
        <v>6.5800001802110278E-2</v>
      </c>
      <c r="H242" s="284">
        <v>5.7324992566295127E-2</v>
      </c>
    </row>
    <row r="243" spans="1:8" ht="15.75" x14ac:dyDescent="0.25">
      <c r="A243" s="235">
        <v>31316</v>
      </c>
      <c r="B243" s="235" t="s">
        <v>896</v>
      </c>
      <c r="C243" s="235" t="s">
        <v>4862</v>
      </c>
      <c r="D243" s="236" t="s">
        <v>845</v>
      </c>
      <c r="E243" s="235" t="s">
        <v>14189</v>
      </c>
      <c r="F243" s="236" t="s">
        <v>14189</v>
      </c>
      <c r="G243" s="284">
        <v>6.5800001802110278E-2</v>
      </c>
      <c r="H243" s="284">
        <v>5.7324992566295127E-2</v>
      </c>
    </row>
    <row r="244" spans="1:8" ht="15.75" x14ac:dyDescent="0.25">
      <c r="A244" s="235">
        <v>1740</v>
      </c>
      <c r="B244" s="235" t="s">
        <v>896</v>
      </c>
      <c r="C244" s="235" t="s">
        <v>4863</v>
      </c>
      <c r="D244" s="236" t="s">
        <v>591</v>
      </c>
      <c r="E244" s="235" t="s">
        <v>14189</v>
      </c>
      <c r="F244" s="236" t="s">
        <v>14189</v>
      </c>
      <c r="G244" s="284">
        <v>4.1400016641550248E-2</v>
      </c>
      <c r="H244" s="284">
        <v>3.0150051311446612E-2</v>
      </c>
    </row>
    <row r="245" spans="1:8" ht="15.75" x14ac:dyDescent="0.25">
      <c r="A245" s="235">
        <v>1741</v>
      </c>
      <c r="B245" s="235" t="s">
        <v>896</v>
      </c>
      <c r="C245" s="235" t="s">
        <v>4864</v>
      </c>
      <c r="D245" s="236" t="s">
        <v>592</v>
      </c>
      <c r="E245" s="235" t="s">
        <v>14189</v>
      </c>
      <c r="F245" s="236" t="s">
        <v>14189</v>
      </c>
      <c r="G245" s="284">
        <v>1.5663062215953615E-2</v>
      </c>
      <c r="H245" s="284">
        <v>1.1406780546413834E-2</v>
      </c>
    </row>
    <row r="246" spans="1:8" ht="15.75" x14ac:dyDescent="0.25">
      <c r="A246" s="235">
        <v>30765</v>
      </c>
      <c r="B246" s="235" t="s">
        <v>896</v>
      </c>
      <c r="C246" s="235" t="s">
        <v>4865</v>
      </c>
      <c r="D246" s="236" t="s">
        <v>593</v>
      </c>
      <c r="E246" s="235">
        <v>2701010074</v>
      </c>
      <c r="F246" s="236" t="s">
        <v>4866</v>
      </c>
      <c r="G246" s="284">
        <v>4.4000000000000004E-2</v>
      </c>
      <c r="H246" s="284">
        <v>3.6850012068549362E-2</v>
      </c>
    </row>
    <row r="247" spans="1:8" ht="15.75" x14ac:dyDescent="0.25">
      <c r="A247" s="235">
        <v>30276</v>
      </c>
      <c r="B247" s="235" t="s">
        <v>896</v>
      </c>
      <c r="C247" s="235" t="s">
        <v>4869</v>
      </c>
      <c r="D247" s="236" t="s">
        <v>595</v>
      </c>
      <c r="E247" s="235" t="s">
        <v>14189</v>
      </c>
      <c r="F247" s="236" t="s">
        <v>14189</v>
      </c>
      <c r="G247" s="284">
        <v>7.5968023255813949E-2</v>
      </c>
      <c r="H247" s="284">
        <v>6.4430523255813957E-2</v>
      </c>
    </row>
    <row r="248" spans="1:8" ht="15.75" x14ac:dyDescent="0.25">
      <c r="A248" s="235">
        <v>1580</v>
      </c>
      <c r="B248" s="235" t="s">
        <v>896</v>
      </c>
      <c r="C248" s="235" t="s">
        <v>4870</v>
      </c>
      <c r="D248" s="236" t="s">
        <v>596</v>
      </c>
      <c r="E248" s="235" t="s">
        <v>14189</v>
      </c>
      <c r="F248" s="236" t="s">
        <v>14189</v>
      </c>
      <c r="G248" s="284">
        <v>0.16398999999999997</v>
      </c>
      <c r="H248" s="284">
        <v>0.11229749999999998</v>
      </c>
    </row>
    <row r="249" spans="1:8" ht="15.75" x14ac:dyDescent="0.25">
      <c r="A249" s="235">
        <v>1584</v>
      </c>
      <c r="B249" s="235" t="s">
        <v>896</v>
      </c>
      <c r="C249" s="235" t="s">
        <v>4871</v>
      </c>
      <c r="D249" s="236" t="s">
        <v>597</v>
      </c>
      <c r="E249" s="235" t="s">
        <v>14189</v>
      </c>
      <c r="F249" s="236" t="s">
        <v>14189</v>
      </c>
      <c r="G249" s="284">
        <v>0.16398999999999997</v>
      </c>
      <c r="H249" s="284">
        <v>0.11229749999999998</v>
      </c>
    </row>
    <row r="250" spans="1:8" ht="15.75" x14ac:dyDescent="0.25">
      <c r="A250" s="235">
        <v>1582</v>
      </c>
      <c r="B250" s="235" t="s">
        <v>896</v>
      </c>
      <c r="C250" s="235" t="s">
        <v>4872</v>
      </c>
      <c r="D250" s="236" t="s">
        <v>598</v>
      </c>
      <c r="E250" s="235" t="s">
        <v>14189</v>
      </c>
      <c r="F250" s="236" t="s">
        <v>14189</v>
      </c>
      <c r="G250" s="284">
        <v>0.16398999999999997</v>
      </c>
      <c r="H250" s="284">
        <v>0.11229749999999998</v>
      </c>
    </row>
    <row r="251" spans="1:8" ht="15.75" x14ac:dyDescent="0.25">
      <c r="A251" s="235">
        <v>1515</v>
      </c>
      <c r="B251" s="235" t="s">
        <v>896</v>
      </c>
      <c r="C251" s="235" t="s">
        <v>4873</v>
      </c>
      <c r="D251" s="236" t="s">
        <v>599</v>
      </c>
      <c r="E251" s="235">
        <v>2701010048</v>
      </c>
      <c r="F251" s="236" t="s">
        <v>4874</v>
      </c>
      <c r="G251" s="284">
        <v>8.4507488888888899E-2</v>
      </c>
      <c r="H251" s="284">
        <v>6.4986088888888904E-2</v>
      </c>
    </row>
    <row r="252" spans="1:8" ht="15.75" x14ac:dyDescent="0.25">
      <c r="A252" s="235">
        <v>359</v>
      </c>
      <c r="B252" s="235" t="s">
        <v>896</v>
      </c>
      <c r="C252" s="235" t="s">
        <v>4875</v>
      </c>
      <c r="D252" s="236" t="s">
        <v>600</v>
      </c>
      <c r="E252" s="235" t="s">
        <v>14189</v>
      </c>
      <c r="F252" s="236" t="s">
        <v>14189</v>
      </c>
      <c r="G252" s="284">
        <v>0.10316500000000001</v>
      </c>
      <c r="H252" s="284">
        <v>7.9333645161290323E-2</v>
      </c>
    </row>
    <row r="253" spans="1:8" ht="15.75" x14ac:dyDescent="0.25">
      <c r="A253" s="235">
        <v>2701010078</v>
      </c>
      <c r="B253" s="235" t="s">
        <v>896</v>
      </c>
      <c r="C253" s="235" t="s">
        <v>5051</v>
      </c>
      <c r="D253" s="236" t="s">
        <v>3574</v>
      </c>
      <c r="E253" s="235">
        <v>2701010078</v>
      </c>
      <c r="F253" s="236" t="s">
        <v>3574</v>
      </c>
      <c r="G253" s="284">
        <v>8.7500000000000008E-3</v>
      </c>
      <c r="H253" s="284">
        <v>7.3847953216374272E-3</v>
      </c>
    </row>
    <row r="254" spans="1:8" ht="15.75" x14ac:dyDescent="0.25">
      <c r="A254" s="235">
        <v>2701010076</v>
      </c>
      <c r="B254" s="235" t="s">
        <v>896</v>
      </c>
      <c r="C254" s="235" t="s">
        <v>4644</v>
      </c>
      <c r="D254" s="236" t="s">
        <v>2050</v>
      </c>
      <c r="E254" s="235">
        <v>2701010076</v>
      </c>
      <c r="F254" s="236" t="s">
        <v>2050</v>
      </c>
      <c r="G254" s="284">
        <v>1.2080023400455695E-2</v>
      </c>
      <c r="H254" s="284">
        <v>1.0195260381386377E-2</v>
      </c>
    </row>
    <row r="255" spans="1:8" ht="15.75" x14ac:dyDescent="0.25">
      <c r="A255" s="235">
        <v>2701010077</v>
      </c>
      <c r="B255" s="235" t="s">
        <v>896</v>
      </c>
      <c r="C255" s="235" t="s">
        <v>5050</v>
      </c>
      <c r="D255" s="236" t="s">
        <v>3573</v>
      </c>
      <c r="E255" s="235">
        <v>2701010077</v>
      </c>
      <c r="F255" s="236" t="s">
        <v>3573</v>
      </c>
      <c r="G255" s="284">
        <v>8.7500000000000008E-3</v>
      </c>
      <c r="H255" s="284">
        <v>7.3847758284600398E-3</v>
      </c>
    </row>
    <row r="256" spans="1:8" ht="15.75" x14ac:dyDescent="0.25">
      <c r="A256" s="235">
        <v>2701010075</v>
      </c>
      <c r="B256" s="235" t="s">
        <v>896</v>
      </c>
      <c r="C256" s="235" t="s">
        <v>4645</v>
      </c>
      <c r="D256" s="236" t="s">
        <v>2049</v>
      </c>
      <c r="E256" s="235">
        <v>2701010075</v>
      </c>
      <c r="F256" s="236" t="s">
        <v>2049</v>
      </c>
      <c r="G256" s="284">
        <v>1.2080024023478853E-2</v>
      </c>
      <c r="H256" s="284">
        <v>1.0195260907203511E-2</v>
      </c>
    </row>
    <row r="257" spans="1:8" ht="15.75" x14ac:dyDescent="0.25">
      <c r="A257" s="235">
        <v>30057</v>
      </c>
      <c r="B257" s="235" t="s">
        <v>896</v>
      </c>
      <c r="C257" s="235" t="s">
        <v>4876</v>
      </c>
      <c r="D257" s="236" t="s">
        <v>601</v>
      </c>
      <c r="E257" s="235" t="s">
        <v>14189</v>
      </c>
      <c r="F257" s="236" t="s">
        <v>14189</v>
      </c>
      <c r="G257" s="284">
        <v>3.8065074947087642E-2</v>
      </c>
      <c r="H257" s="284">
        <v>2.5073352468759965E-2</v>
      </c>
    </row>
    <row r="258" spans="1:8" ht="15.75" x14ac:dyDescent="0.25">
      <c r="A258" s="235">
        <v>32421</v>
      </c>
      <c r="B258" s="235" t="s">
        <v>896</v>
      </c>
      <c r="C258" s="235" t="s">
        <v>4877</v>
      </c>
      <c r="D258" s="236" t="s">
        <v>602</v>
      </c>
      <c r="E258" s="235">
        <v>2701010072</v>
      </c>
      <c r="F258" s="236" t="s">
        <v>4878</v>
      </c>
      <c r="G258" s="284">
        <v>4.3788795288324606E-2</v>
      </c>
      <c r="H258" s="284">
        <v>3.403544461609017E-2</v>
      </c>
    </row>
    <row r="259" spans="1:8" ht="15.75" x14ac:dyDescent="0.25">
      <c r="A259" s="235">
        <v>31706</v>
      </c>
      <c r="B259" s="235" t="s">
        <v>896</v>
      </c>
      <c r="C259" s="235" t="s">
        <v>4879</v>
      </c>
      <c r="D259" s="236" t="s">
        <v>603</v>
      </c>
      <c r="E259" s="235">
        <v>2901010001</v>
      </c>
      <c r="F259" s="236" t="s">
        <v>4880</v>
      </c>
      <c r="G259" s="284">
        <v>1.43E-2</v>
      </c>
      <c r="H259" s="284">
        <v>1.2977249999999999E-2</v>
      </c>
    </row>
    <row r="260" spans="1:8" ht="15.75" x14ac:dyDescent="0.25">
      <c r="A260" s="235">
        <v>1571</v>
      </c>
      <c r="B260" s="235" t="s">
        <v>896</v>
      </c>
      <c r="C260" s="235" t="s">
        <v>4883</v>
      </c>
      <c r="D260" s="236" t="s">
        <v>605</v>
      </c>
      <c r="E260" s="235" t="s">
        <v>14189</v>
      </c>
      <c r="F260" s="236" t="s">
        <v>14189</v>
      </c>
      <c r="G260" s="284">
        <v>0.11764705882352942</v>
      </c>
      <c r="H260" s="284">
        <v>8.0882352941176475E-2</v>
      </c>
    </row>
    <row r="261" spans="1:8" ht="15.75" x14ac:dyDescent="0.25">
      <c r="A261" s="235">
        <v>31001</v>
      </c>
      <c r="B261" s="235" t="s">
        <v>896</v>
      </c>
      <c r="C261" s="235" t="s">
        <v>4884</v>
      </c>
      <c r="D261" s="236" t="s">
        <v>606</v>
      </c>
      <c r="E261" s="235" t="s">
        <v>14189</v>
      </c>
      <c r="F261" s="236" t="s">
        <v>14189</v>
      </c>
      <c r="G261" s="284">
        <v>3.6999999999999998E-2</v>
      </c>
      <c r="H261" s="284">
        <v>3.0987500000000001E-2</v>
      </c>
    </row>
    <row r="262" spans="1:8" ht="15.75" x14ac:dyDescent="0.25">
      <c r="A262" s="235">
        <v>85</v>
      </c>
      <c r="B262" s="235" t="s">
        <v>896</v>
      </c>
      <c r="C262" s="235" t="s">
        <v>4885</v>
      </c>
      <c r="D262" s="236" t="s">
        <v>607</v>
      </c>
      <c r="E262" s="235">
        <v>2701010038</v>
      </c>
      <c r="F262" s="236" t="s">
        <v>1017</v>
      </c>
      <c r="G262" s="284">
        <v>0.20272000000000001</v>
      </c>
      <c r="H262" s="284">
        <v>0.1765552</v>
      </c>
    </row>
    <row r="263" spans="1:8" ht="15.75" x14ac:dyDescent="0.25">
      <c r="A263" s="235">
        <v>32064</v>
      </c>
      <c r="B263" s="235" t="s">
        <v>896</v>
      </c>
      <c r="C263" s="235" t="s">
        <v>4891</v>
      </c>
      <c r="D263" s="236" t="s">
        <v>609</v>
      </c>
      <c r="E263" s="235" t="s">
        <v>14189</v>
      </c>
      <c r="F263" s="236" t="s">
        <v>14189</v>
      </c>
      <c r="G263" s="284">
        <v>0.28730000508440107</v>
      </c>
      <c r="H263" s="284">
        <v>0.250295759609518</v>
      </c>
    </row>
    <row r="264" spans="1:8" ht="15.75" x14ac:dyDescent="0.25">
      <c r="A264" s="235">
        <v>32063</v>
      </c>
      <c r="B264" s="235" t="s">
        <v>896</v>
      </c>
      <c r="C264" s="235" t="s">
        <v>4892</v>
      </c>
      <c r="D264" s="236" t="s">
        <v>610</v>
      </c>
      <c r="E264" s="235" t="s">
        <v>14189</v>
      </c>
      <c r="F264" s="236" t="s">
        <v>14189</v>
      </c>
      <c r="G264" s="284">
        <v>0.28730000508440107</v>
      </c>
      <c r="H264" s="284">
        <v>0.250295759609518</v>
      </c>
    </row>
    <row r="265" spans="1:8" ht="15.75" x14ac:dyDescent="0.25">
      <c r="A265" s="235">
        <v>71</v>
      </c>
      <c r="B265" s="235" t="s">
        <v>896</v>
      </c>
      <c r="C265" s="235" t="s">
        <v>4899</v>
      </c>
      <c r="D265" s="236" t="s">
        <v>614</v>
      </c>
      <c r="E265" s="235">
        <v>2701010012</v>
      </c>
      <c r="F265" s="236" t="s">
        <v>4900</v>
      </c>
      <c r="G265" s="284">
        <v>3.8961223601200842E-2</v>
      </c>
      <c r="H265" s="284">
        <v>2.9961108690666274E-2</v>
      </c>
    </row>
    <row r="266" spans="1:8" ht="15.75" x14ac:dyDescent="0.25">
      <c r="A266" s="235">
        <v>78</v>
      </c>
      <c r="B266" s="235" t="s">
        <v>896</v>
      </c>
      <c r="C266" s="235" t="s">
        <v>4901</v>
      </c>
      <c r="D266" s="236" t="s">
        <v>615</v>
      </c>
      <c r="E266" s="235">
        <v>2701010013</v>
      </c>
      <c r="F266" s="236" t="s">
        <v>4902</v>
      </c>
      <c r="G266" s="284">
        <v>4.8838753159224937E-2</v>
      </c>
      <c r="H266" s="284">
        <v>3.7556950294860988E-2</v>
      </c>
    </row>
    <row r="267" spans="1:8" ht="15.75" x14ac:dyDescent="0.25">
      <c r="A267" s="235">
        <v>1572</v>
      </c>
      <c r="B267" s="235" t="s">
        <v>896</v>
      </c>
      <c r="C267" s="235" t="s">
        <v>4905</v>
      </c>
      <c r="D267" s="236" t="s">
        <v>846</v>
      </c>
      <c r="E267" s="235">
        <v>2701010031</v>
      </c>
      <c r="F267" s="236" t="s">
        <v>4906</v>
      </c>
      <c r="G267" s="284">
        <v>2.5800011930771645E-2</v>
      </c>
      <c r="H267" s="284">
        <v>2.1774579509877458E-2</v>
      </c>
    </row>
    <row r="268" spans="1:8" ht="15.75" x14ac:dyDescent="0.25">
      <c r="A268" s="235">
        <v>76</v>
      </c>
      <c r="B268" s="235" t="s">
        <v>896</v>
      </c>
      <c r="C268" s="235" t="s">
        <v>4907</v>
      </c>
      <c r="D268" s="236" t="s">
        <v>617</v>
      </c>
      <c r="E268" s="235" t="s">
        <v>14189</v>
      </c>
      <c r="F268" s="236" t="s">
        <v>14189</v>
      </c>
      <c r="G268" s="284">
        <v>3.8083252535799521E-2</v>
      </c>
      <c r="H268" s="284">
        <v>2.928593004176611E-2</v>
      </c>
    </row>
    <row r="269" spans="1:8" ht="15.75" x14ac:dyDescent="0.25">
      <c r="A269" s="235">
        <v>77</v>
      </c>
      <c r="B269" s="235" t="s">
        <v>896</v>
      </c>
      <c r="C269" s="235" t="s">
        <v>4908</v>
      </c>
      <c r="D269" s="236" t="s">
        <v>618</v>
      </c>
      <c r="E269" s="235" t="s">
        <v>14189</v>
      </c>
      <c r="F269" s="236" t="s">
        <v>14189</v>
      </c>
      <c r="G269" s="284">
        <v>5.0814225941422597E-2</v>
      </c>
      <c r="H269" s="284">
        <v>3.9076066945606697E-2</v>
      </c>
    </row>
    <row r="270" spans="1:8" ht="15.75" x14ac:dyDescent="0.25">
      <c r="A270" s="235">
        <v>729</v>
      </c>
      <c r="B270" s="235" t="s">
        <v>896</v>
      </c>
      <c r="C270" s="235" t="s">
        <v>4911</v>
      </c>
      <c r="D270" s="236" t="s">
        <v>619</v>
      </c>
      <c r="E270" s="235" t="s">
        <v>14189</v>
      </c>
      <c r="F270" s="236" t="s">
        <v>14189</v>
      </c>
      <c r="G270" s="284">
        <v>1.4947922913917874E-2</v>
      </c>
      <c r="H270" s="284">
        <v>1.1494942225420813E-2</v>
      </c>
    </row>
    <row r="271" spans="1:8" ht="15.75" x14ac:dyDescent="0.25">
      <c r="A271" s="235">
        <v>70</v>
      </c>
      <c r="B271" s="235" t="s">
        <v>896</v>
      </c>
      <c r="C271" s="235" t="s">
        <v>4912</v>
      </c>
      <c r="D271" s="236" t="s">
        <v>620</v>
      </c>
      <c r="E271" s="235">
        <v>2701010079</v>
      </c>
      <c r="F271" s="236" t="s">
        <v>4913</v>
      </c>
      <c r="G271" s="284">
        <v>3.8961213517665128E-2</v>
      </c>
      <c r="H271" s="284">
        <v>2.9961117511520738E-2</v>
      </c>
    </row>
    <row r="272" spans="1:8" ht="15.75" x14ac:dyDescent="0.25">
      <c r="A272" s="235">
        <v>30445</v>
      </c>
      <c r="B272" s="235" t="s">
        <v>896</v>
      </c>
      <c r="C272" s="235" t="s">
        <v>4914</v>
      </c>
      <c r="D272" s="236" t="s">
        <v>621</v>
      </c>
      <c r="E272" s="235" t="s">
        <v>14189</v>
      </c>
      <c r="F272" s="236" t="s">
        <v>14189</v>
      </c>
      <c r="G272" s="284">
        <v>1.494793273114489E-2</v>
      </c>
      <c r="H272" s="284">
        <v>1.1494945044184962E-2</v>
      </c>
    </row>
    <row r="273" spans="1:8" ht="15.75" x14ac:dyDescent="0.25">
      <c r="A273" s="235">
        <v>1575</v>
      </c>
      <c r="B273" s="235" t="s">
        <v>896</v>
      </c>
      <c r="C273" s="235" t="s">
        <v>4915</v>
      </c>
      <c r="D273" s="236" t="s">
        <v>847</v>
      </c>
      <c r="E273" s="235">
        <v>2701010080</v>
      </c>
      <c r="F273" s="236" t="s">
        <v>4916</v>
      </c>
      <c r="G273" s="284">
        <v>4.5312374100719421E-2</v>
      </c>
      <c r="H273" s="284">
        <v>3.4959203386091126E-2</v>
      </c>
    </row>
    <row r="274" spans="1:8" ht="15.75" x14ac:dyDescent="0.25">
      <c r="A274" s="235">
        <v>73</v>
      </c>
      <c r="B274" s="235" t="s">
        <v>896</v>
      </c>
      <c r="C274" s="235" t="s">
        <v>4917</v>
      </c>
      <c r="D274" s="236" t="s">
        <v>622</v>
      </c>
      <c r="E274" s="235">
        <v>2701010085</v>
      </c>
      <c r="F274" s="236" t="s">
        <v>4918</v>
      </c>
      <c r="G274" s="284">
        <v>3.8961244444444453E-2</v>
      </c>
      <c r="H274" s="284">
        <v>2.996115555555556E-2</v>
      </c>
    </row>
    <row r="275" spans="1:8" ht="15.75" x14ac:dyDescent="0.25">
      <c r="A275" s="238">
        <v>2701140024</v>
      </c>
      <c r="B275" s="235" t="s">
        <v>896</v>
      </c>
      <c r="C275" s="238">
        <v>2701140024</v>
      </c>
      <c r="D275" s="234" t="s">
        <v>14397</v>
      </c>
      <c r="E275" s="238">
        <v>2701140024</v>
      </c>
      <c r="F275" s="234" t="s">
        <v>14397</v>
      </c>
      <c r="G275" s="284">
        <v>0.55214410378547307</v>
      </c>
      <c r="H275" s="284">
        <v>0.43891233807147545</v>
      </c>
    </row>
    <row r="276" spans="1:8" ht="15.75" x14ac:dyDescent="0.25">
      <c r="A276" s="235">
        <v>1621</v>
      </c>
      <c r="B276" s="235" t="s">
        <v>896</v>
      </c>
      <c r="C276" s="235" t="s">
        <v>4919</v>
      </c>
      <c r="D276" s="236" t="s">
        <v>848</v>
      </c>
      <c r="E276" s="235">
        <v>2701010086</v>
      </c>
      <c r="F276" s="236" t="s">
        <v>4920</v>
      </c>
      <c r="G276" s="284">
        <v>4.5312303797468353E-2</v>
      </c>
      <c r="H276" s="284">
        <v>3.4959226960759489E-2</v>
      </c>
    </row>
    <row r="277" spans="1:8" ht="15.75" x14ac:dyDescent="0.25">
      <c r="A277" s="235">
        <v>1588</v>
      </c>
      <c r="B277" s="235" t="s">
        <v>896</v>
      </c>
      <c r="C277" s="235" t="s">
        <v>4921</v>
      </c>
      <c r="D277" s="236" t="s">
        <v>623</v>
      </c>
      <c r="E277" s="235" t="s">
        <v>14189</v>
      </c>
      <c r="F277" s="236" t="s">
        <v>14189</v>
      </c>
      <c r="G277" s="284">
        <v>8.6702549019607847E-2</v>
      </c>
      <c r="H277" s="284">
        <v>6.6162450980392168E-2</v>
      </c>
    </row>
    <row r="278" spans="1:8" ht="15.75" x14ac:dyDescent="0.25">
      <c r="A278" s="235">
        <v>30747</v>
      </c>
      <c r="B278" s="235" t="s">
        <v>896</v>
      </c>
      <c r="C278" s="235" t="s">
        <v>4922</v>
      </c>
      <c r="D278" s="236" t="s">
        <v>624</v>
      </c>
      <c r="E278" s="235">
        <v>2701010057</v>
      </c>
      <c r="F278" s="236" t="s">
        <v>4923</v>
      </c>
      <c r="G278" s="284">
        <v>4.9000000000000002E-2</v>
      </c>
      <c r="H278" s="284">
        <v>4.104E-2</v>
      </c>
    </row>
    <row r="279" spans="1:8" ht="15.75" x14ac:dyDescent="0.25">
      <c r="A279" s="235">
        <v>30745</v>
      </c>
      <c r="B279" s="235" t="s">
        <v>896</v>
      </c>
      <c r="C279" s="235" t="s">
        <v>4924</v>
      </c>
      <c r="D279" s="236" t="s">
        <v>625</v>
      </c>
      <c r="E279" s="235">
        <v>2701010058</v>
      </c>
      <c r="F279" s="236" t="s">
        <v>4925</v>
      </c>
      <c r="G279" s="284">
        <v>4.3799999999999999E-2</v>
      </c>
      <c r="H279" s="284">
        <v>3.6966136363636361E-2</v>
      </c>
    </row>
    <row r="280" spans="1:8" ht="15.75" x14ac:dyDescent="0.25">
      <c r="A280" s="235">
        <v>30407</v>
      </c>
      <c r="B280" s="235" t="s">
        <v>896</v>
      </c>
      <c r="C280" s="235" t="s">
        <v>4926</v>
      </c>
      <c r="D280" s="236" t="s">
        <v>626</v>
      </c>
      <c r="E280" s="235">
        <v>2701010059</v>
      </c>
      <c r="F280" s="236" t="s">
        <v>4927</v>
      </c>
      <c r="G280" s="284">
        <v>5.3697867052512713E-2</v>
      </c>
      <c r="H280" s="284">
        <v>4.5319671471016419E-2</v>
      </c>
    </row>
    <row r="281" spans="1:8" ht="15.75" x14ac:dyDescent="0.25">
      <c r="A281" s="235">
        <v>31555</v>
      </c>
      <c r="B281" s="235" t="s">
        <v>896</v>
      </c>
      <c r="C281" s="235" t="s">
        <v>4930</v>
      </c>
      <c r="D281" s="236" t="s">
        <v>628</v>
      </c>
      <c r="E281" s="235">
        <v>2701010008</v>
      </c>
      <c r="F281" s="236" t="s">
        <v>4931</v>
      </c>
      <c r="G281" s="284">
        <v>3.8961270607417602E-2</v>
      </c>
      <c r="H281" s="284">
        <v>2.9961174079616869E-2</v>
      </c>
    </row>
    <row r="282" spans="1:8" ht="15.75" x14ac:dyDescent="0.25">
      <c r="A282" s="235">
        <v>31436</v>
      </c>
      <c r="B282" s="235" t="s">
        <v>896</v>
      </c>
      <c r="C282" s="235" t="s">
        <v>4934</v>
      </c>
      <c r="D282" s="236" t="s">
        <v>630</v>
      </c>
      <c r="E282" s="235">
        <v>2701010010</v>
      </c>
      <c r="F282" s="236" t="s">
        <v>4935</v>
      </c>
      <c r="G282" s="284">
        <v>1.4947951713872067E-2</v>
      </c>
      <c r="H282" s="284">
        <v>1.1494943006871801E-2</v>
      </c>
    </row>
    <row r="283" spans="1:8" ht="15.75" x14ac:dyDescent="0.25">
      <c r="A283" s="235">
        <v>31434</v>
      </c>
      <c r="B283" s="235" t="s">
        <v>896</v>
      </c>
      <c r="C283" s="235" t="s">
        <v>4936</v>
      </c>
      <c r="D283" s="236" t="s">
        <v>631</v>
      </c>
      <c r="E283" s="235" t="s">
        <v>14189</v>
      </c>
      <c r="F283" s="236" t="s">
        <v>14189</v>
      </c>
      <c r="G283" s="284">
        <v>3.8083252535799521E-2</v>
      </c>
      <c r="H283" s="284">
        <v>2.928593004176611E-2</v>
      </c>
    </row>
    <row r="284" spans="1:8" ht="15.75" x14ac:dyDescent="0.25">
      <c r="A284" s="235">
        <v>31430</v>
      </c>
      <c r="B284" s="235" t="s">
        <v>896</v>
      </c>
      <c r="C284" s="235" t="s">
        <v>4937</v>
      </c>
      <c r="D284" s="236" t="s">
        <v>632</v>
      </c>
      <c r="E284" s="235" t="s">
        <v>14189</v>
      </c>
      <c r="F284" s="236" t="s">
        <v>14189</v>
      </c>
      <c r="G284" s="284">
        <v>3.8083252535799521E-2</v>
      </c>
      <c r="H284" s="284">
        <v>2.928593004176611E-2</v>
      </c>
    </row>
    <row r="285" spans="1:8" ht="15.75" x14ac:dyDescent="0.25">
      <c r="A285" s="235">
        <v>32838</v>
      </c>
      <c r="B285" s="235" t="s">
        <v>896</v>
      </c>
      <c r="C285" s="235" t="s">
        <v>4888</v>
      </c>
      <c r="D285" s="236" t="s">
        <v>3565</v>
      </c>
      <c r="E285" s="235" t="s">
        <v>14189</v>
      </c>
      <c r="F285" s="236" t="s">
        <v>14189</v>
      </c>
      <c r="G285" s="284">
        <v>3.8083235320727403E-2</v>
      </c>
      <c r="H285" s="284">
        <v>2.9285940468651045E-2</v>
      </c>
    </row>
    <row r="286" spans="1:8" ht="15.75" x14ac:dyDescent="0.25">
      <c r="A286" s="235">
        <v>32840</v>
      </c>
      <c r="B286" s="235" t="s">
        <v>896</v>
      </c>
      <c r="C286" s="235" t="s">
        <v>4909</v>
      </c>
      <c r="D286" s="236" t="s">
        <v>3568</v>
      </c>
      <c r="E286" s="235">
        <v>2701010081</v>
      </c>
      <c r="F286" s="236" t="s">
        <v>1004</v>
      </c>
      <c r="G286" s="284">
        <v>1.4047985502068989E-2</v>
      </c>
      <c r="H286" s="284">
        <v>1.080287382644491E-2</v>
      </c>
    </row>
    <row r="287" spans="1:8" ht="15.75" x14ac:dyDescent="0.25">
      <c r="A287" s="235">
        <v>31431</v>
      </c>
      <c r="B287" s="235" t="s">
        <v>896</v>
      </c>
      <c r="C287" s="235" t="s">
        <v>4938</v>
      </c>
      <c r="D287" s="236" t="s">
        <v>633</v>
      </c>
      <c r="E287" s="235" t="s">
        <v>14189</v>
      </c>
      <c r="F287" s="236" t="s">
        <v>14189</v>
      </c>
      <c r="G287" s="284">
        <v>1.494793273114489E-2</v>
      </c>
      <c r="H287" s="284">
        <v>1.1494945044184962E-2</v>
      </c>
    </row>
    <row r="288" spans="1:8" ht="15.75" x14ac:dyDescent="0.25">
      <c r="A288" s="235">
        <v>32846</v>
      </c>
      <c r="B288" s="235" t="s">
        <v>896</v>
      </c>
      <c r="C288" s="235" t="s">
        <v>4889</v>
      </c>
      <c r="D288" s="236" t="s">
        <v>3566</v>
      </c>
      <c r="E288" s="235" t="s">
        <v>14189</v>
      </c>
      <c r="F288" s="236" t="s">
        <v>14189</v>
      </c>
      <c r="G288" s="284">
        <v>3.8083266398929047E-2</v>
      </c>
      <c r="H288" s="284">
        <v>2.9286033020972779E-2</v>
      </c>
    </row>
    <row r="289" spans="1:8" ht="15.75" x14ac:dyDescent="0.25">
      <c r="A289" s="235">
        <v>31441</v>
      </c>
      <c r="B289" s="235" t="s">
        <v>896</v>
      </c>
      <c r="C289" s="235" t="s">
        <v>4939</v>
      </c>
      <c r="D289" s="236" t="s">
        <v>634</v>
      </c>
      <c r="E289" s="235">
        <v>2701010024</v>
      </c>
      <c r="F289" s="236" t="s">
        <v>4940</v>
      </c>
      <c r="G289" s="284">
        <v>1.4047978815127165E-2</v>
      </c>
      <c r="H289" s="284">
        <v>1.0802890012496595E-2</v>
      </c>
    </row>
    <row r="290" spans="1:8" ht="15.75" x14ac:dyDescent="0.25">
      <c r="A290" s="235">
        <v>2069</v>
      </c>
      <c r="B290" s="235" t="s">
        <v>896</v>
      </c>
      <c r="C290" s="235" t="s">
        <v>4941</v>
      </c>
      <c r="D290" s="236" t="s">
        <v>849</v>
      </c>
      <c r="E290" s="235">
        <v>2701010034</v>
      </c>
      <c r="F290" s="236" t="s">
        <v>4942</v>
      </c>
      <c r="G290" s="284">
        <v>2.6000000000000002E-2</v>
      </c>
      <c r="H290" s="284">
        <v>2.194334334334334E-2</v>
      </c>
    </row>
    <row r="291" spans="1:8" ht="15.75" x14ac:dyDescent="0.25">
      <c r="A291" s="235">
        <v>32845</v>
      </c>
      <c r="B291" s="235" t="s">
        <v>896</v>
      </c>
      <c r="C291" s="235" t="s">
        <v>4890</v>
      </c>
      <c r="D291" s="236" t="s">
        <v>3567</v>
      </c>
      <c r="E291" s="235" t="s">
        <v>14189</v>
      </c>
      <c r="F291" s="236" t="s">
        <v>14189</v>
      </c>
      <c r="G291" s="284">
        <v>3.8083286472977193E-2</v>
      </c>
      <c r="H291" s="284">
        <v>2.9285973133395808E-2</v>
      </c>
    </row>
    <row r="292" spans="1:8" ht="15.75" x14ac:dyDescent="0.25">
      <c r="A292" s="235">
        <v>2701010107</v>
      </c>
      <c r="B292" s="235" t="s">
        <v>896</v>
      </c>
      <c r="C292" s="235" t="s">
        <v>14222</v>
      </c>
      <c r="D292" s="236" t="s">
        <v>6220</v>
      </c>
      <c r="E292" s="235">
        <v>2701010107</v>
      </c>
      <c r="F292" s="236" t="s">
        <v>6220</v>
      </c>
      <c r="G292" s="284">
        <v>0.125</v>
      </c>
      <c r="H292" s="284">
        <v>0.10890000000000001</v>
      </c>
    </row>
    <row r="293" spans="1:8" ht="15.75" x14ac:dyDescent="0.25">
      <c r="A293" s="235">
        <v>2701010104</v>
      </c>
      <c r="B293" s="235" t="s">
        <v>896</v>
      </c>
      <c r="C293" s="235" t="s">
        <v>14223</v>
      </c>
      <c r="D293" s="236" t="s">
        <v>4285</v>
      </c>
      <c r="E293" s="235">
        <v>2701010104</v>
      </c>
      <c r="F293" s="236" t="s">
        <v>4285</v>
      </c>
      <c r="G293" s="284">
        <v>0.11469932107869099</v>
      </c>
      <c r="H293" s="284">
        <v>9.9634766360239338E-2</v>
      </c>
    </row>
    <row r="294" spans="1:8" ht="15.75" x14ac:dyDescent="0.25">
      <c r="A294" s="235">
        <v>32689</v>
      </c>
      <c r="B294" s="235" t="s">
        <v>896</v>
      </c>
      <c r="C294" s="235" t="s">
        <v>4943</v>
      </c>
      <c r="D294" s="236" t="s">
        <v>812</v>
      </c>
      <c r="E294" s="235">
        <v>2701010102</v>
      </c>
      <c r="F294" s="236" t="s">
        <v>2056</v>
      </c>
      <c r="G294" s="284">
        <v>6.5800036356514935E-2</v>
      </c>
      <c r="H294" s="284">
        <v>5.7325001252683708E-2</v>
      </c>
    </row>
    <row r="295" spans="1:8" ht="15.75" x14ac:dyDescent="0.25">
      <c r="A295" s="235">
        <v>1206</v>
      </c>
      <c r="B295" s="235" t="s">
        <v>896</v>
      </c>
      <c r="C295" s="235" t="s">
        <v>4946</v>
      </c>
      <c r="D295" s="236" t="s">
        <v>636</v>
      </c>
      <c r="E295" s="235" t="s">
        <v>14189</v>
      </c>
      <c r="F295" s="236" t="s">
        <v>14189</v>
      </c>
      <c r="G295" s="284">
        <v>1.494793273114489E-2</v>
      </c>
      <c r="H295" s="284">
        <v>1.1494945044184962E-2</v>
      </c>
    </row>
    <row r="296" spans="1:8" ht="15.75" x14ac:dyDescent="0.25">
      <c r="A296" s="235">
        <v>31438</v>
      </c>
      <c r="B296" s="235" t="s">
        <v>896</v>
      </c>
      <c r="C296" s="235" t="s">
        <v>4949</v>
      </c>
      <c r="D296" s="236" t="s">
        <v>637</v>
      </c>
      <c r="E296" s="235">
        <v>2701010022</v>
      </c>
      <c r="F296" s="236" t="s">
        <v>4950</v>
      </c>
      <c r="G296" s="284">
        <v>3.8961270953214902E-2</v>
      </c>
      <c r="H296" s="284">
        <v>2.9961120840630465E-2</v>
      </c>
    </row>
    <row r="297" spans="1:8" ht="15.75" x14ac:dyDescent="0.25">
      <c r="A297" s="235">
        <v>32173</v>
      </c>
      <c r="B297" s="235" t="s">
        <v>896</v>
      </c>
      <c r="C297" s="235" t="s">
        <v>4953</v>
      </c>
      <c r="D297" s="236" t="s">
        <v>639</v>
      </c>
      <c r="E297" s="235" t="s">
        <v>14189</v>
      </c>
      <c r="F297" s="236" t="s">
        <v>14189</v>
      </c>
      <c r="G297" s="284">
        <v>6.855E-2</v>
      </c>
      <c r="H297" s="284">
        <v>5.946712500000001E-2</v>
      </c>
    </row>
    <row r="298" spans="1:8" ht="15.75" x14ac:dyDescent="0.25">
      <c r="A298" s="235">
        <v>32835</v>
      </c>
      <c r="B298" s="235" t="s">
        <v>896</v>
      </c>
      <c r="C298" s="235" t="s">
        <v>4910</v>
      </c>
      <c r="D298" s="236" t="s">
        <v>3569</v>
      </c>
      <c r="E298" s="235">
        <v>2701010073</v>
      </c>
      <c r="F298" s="236" t="s">
        <v>1043</v>
      </c>
      <c r="G298" s="284">
        <v>3.3583510000921746E-2</v>
      </c>
      <c r="H298" s="284">
        <v>2.5825606046640241E-2</v>
      </c>
    </row>
    <row r="299" spans="1:8" ht="15.75" x14ac:dyDescent="0.25">
      <c r="A299" s="235">
        <v>74</v>
      </c>
      <c r="B299" s="235" t="s">
        <v>896</v>
      </c>
      <c r="C299" s="235" t="s">
        <v>4954</v>
      </c>
      <c r="D299" s="236" t="s">
        <v>640</v>
      </c>
      <c r="E299" s="235" t="s">
        <v>14189</v>
      </c>
      <c r="F299" s="236" t="s">
        <v>14189</v>
      </c>
      <c r="G299" s="284">
        <v>3.8083252535799521E-2</v>
      </c>
      <c r="H299" s="284">
        <v>2.928593004176611E-2</v>
      </c>
    </row>
    <row r="300" spans="1:8" ht="15.75" x14ac:dyDescent="0.25">
      <c r="A300" s="235">
        <v>79</v>
      </c>
      <c r="B300" s="235" t="s">
        <v>896</v>
      </c>
      <c r="C300" s="235" t="s">
        <v>4955</v>
      </c>
      <c r="D300" s="236" t="s">
        <v>641</v>
      </c>
      <c r="E300" s="235" t="s">
        <v>14189</v>
      </c>
      <c r="F300" s="236" t="s">
        <v>14189</v>
      </c>
      <c r="G300" s="284">
        <v>5.0814225941422597E-2</v>
      </c>
      <c r="H300" s="284">
        <v>3.9076066945606697E-2</v>
      </c>
    </row>
    <row r="301" spans="1:8" ht="15.75" x14ac:dyDescent="0.25">
      <c r="A301" s="235">
        <v>692</v>
      </c>
      <c r="B301" s="235" t="s">
        <v>896</v>
      </c>
      <c r="C301" s="235" t="s">
        <v>4958</v>
      </c>
      <c r="D301" s="236" t="s">
        <v>643</v>
      </c>
      <c r="E301" s="235">
        <v>2701010005</v>
      </c>
      <c r="F301" s="236" t="s">
        <v>4959</v>
      </c>
      <c r="G301" s="284">
        <v>0.12</v>
      </c>
      <c r="H301" s="284">
        <v>0.10050000000000001</v>
      </c>
    </row>
    <row r="302" spans="1:8" ht="15.75" x14ac:dyDescent="0.25">
      <c r="A302" s="235">
        <v>2206</v>
      </c>
      <c r="B302" s="235" t="s">
        <v>896</v>
      </c>
      <c r="C302" s="235" t="s">
        <v>4960</v>
      </c>
      <c r="D302" s="236" t="s">
        <v>644</v>
      </c>
      <c r="E302" s="235">
        <v>2701070002</v>
      </c>
      <c r="F302" s="236" t="s">
        <v>1132</v>
      </c>
      <c r="G302" s="284">
        <v>31.259733333333333</v>
      </c>
      <c r="H302" s="284">
        <v>26.688266666666664</v>
      </c>
    </row>
    <row r="303" spans="1:8" ht="15.75" x14ac:dyDescent="0.25">
      <c r="A303" s="235">
        <v>32279</v>
      </c>
      <c r="B303" s="235" t="s">
        <v>896</v>
      </c>
      <c r="C303" s="235" t="s">
        <v>4961</v>
      </c>
      <c r="D303" s="236" t="s">
        <v>645</v>
      </c>
      <c r="E303" s="235">
        <v>2901170001</v>
      </c>
      <c r="F303" s="236" t="s">
        <v>1240</v>
      </c>
      <c r="G303" s="284">
        <v>0</v>
      </c>
      <c r="H303" s="284">
        <v>0</v>
      </c>
    </row>
    <row r="304" spans="1:8" ht="15.75" x14ac:dyDescent="0.25">
      <c r="A304" s="235">
        <v>31382</v>
      </c>
      <c r="B304" s="235" t="s">
        <v>896</v>
      </c>
      <c r="C304" s="235" t="s">
        <v>4562</v>
      </c>
      <c r="D304" s="236" t="s">
        <v>3561</v>
      </c>
      <c r="E304" s="235">
        <v>2901240002</v>
      </c>
      <c r="F304" s="236" t="s">
        <v>1245</v>
      </c>
      <c r="G304" s="284">
        <v>0</v>
      </c>
      <c r="H304" s="284">
        <v>0</v>
      </c>
    </row>
    <row r="305" spans="1:8" ht="15.75" x14ac:dyDescent="0.25">
      <c r="A305" s="235">
        <v>31835</v>
      </c>
      <c r="B305" s="235" t="s">
        <v>896</v>
      </c>
      <c r="C305" s="235" t="s">
        <v>4962</v>
      </c>
      <c r="D305" s="236" t="s">
        <v>763</v>
      </c>
      <c r="E305" s="235">
        <v>2901210001</v>
      </c>
      <c r="F305" s="236" t="s">
        <v>1242</v>
      </c>
      <c r="G305" s="284">
        <v>0</v>
      </c>
      <c r="H305" s="284">
        <v>0</v>
      </c>
    </row>
    <row r="306" spans="1:8" ht="15.75" x14ac:dyDescent="0.25">
      <c r="A306" s="235">
        <v>30313</v>
      </c>
      <c r="B306" s="235" t="s">
        <v>896</v>
      </c>
      <c r="C306" s="235" t="s">
        <v>4963</v>
      </c>
      <c r="D306" s="236" t="s">
        <v>646</v>
      </c>
      <c r="E306" s="235">
        <v>2701040020</v>
      </c>
      <c r="F306" s="236" t="s">
        <v>4964</v>
      </c>
      <c r="G306" s="284">
        <v>16.675004539676774</v>
      </c>
      <c r="H306" s="284">
        <v>12.23764299981841</v>
      </c>
    </row>
    <row r="307" spans="1:8" ht="15.75" x14ac:dyDescent="0.25">
      <c r="A307" s="235">
        <v>30216</v>
      </c>
      <c r="B307" s="235" t="s">
        <v>896</v>
      </c>
      <c r="C307" s="235" t="s">
        <v>4965</v>
      </c>
      <c r="D307" s="236" t="s">
        <v>647</v>
      </c>
      <c r="E307" s="235">
        <v>2701040018</v>
      </c>
      <c r="F307" s="236" t="s">
        <v>4966</v>
      </c>
      <c r="G307" s="284">
        <v>17.790494220805101</v>
      </c>
      <c r="H307" s="284">
        <v>13.056287365484257</v>
      </c>
    </row>
    <row r="308" spans="1:8" ht="15.75" x14ac:dyDescent="0.25">
      <c r="A308" s="235">
        <v>30547</v>
      </c>
      <c r="B308" s="235" t="s">
        <v>896</v>
      </c>
      <c r="C308" s="235" t="s">
        <v>4967</v>
      </c>
      <c r="D308" s="236" t="s">
        <v>648</v>
      </c>
      <c r="E308" s="235">
        <v>2701040017</v>
      </c>
      <c r="F308" s="236" t="s">
        <v>4968</v>
      </c>
      <c r="G308" s="284">
        <v>15.255247610773241</v>
      </c>
      <c r="H308" s="284">
        <v>11.73125977410947</v>
      </c>
    </row>
    <row r="309" spans="1:8" ht="15.75" x14ac:dyDescent="0.25">
      <c r="A309" s="235">
        <v>30244</v>
      </c>
      <c r="B309" s="235" t="s">
        <v>896</v>
      </c>
      <c r="C309" s="235" t="s">
        <v>4969</v>
      </c>
      <c r="D309" s="236" t="s">
        <v>649</v>
      </c>
      <c r="E309" s="235">
        <v>2701040016</v>
      </c>
      <c r="F309" s="236" t="s">
        <v>1089</v>
      </c>
      <c r="G309" s="284">
        <v>14.604995790064553</v>
      </c>
      <c r="H309" s="284">
        <v>10.718523715969688</v>
      </c>
    </row>
    <row r="310" spans="1:8" ht="15.75" x14ac:dyDescent="0.25">
      <c r="A310" s="235">
        <v>32826</v>
      </c>
      <c r="B310" s="235" t="s">
        <v>896</v>
      </c>
      <c r="C310" s="235" t="s">
        <v>4979</v>
      </c>
      <c r="D310" s="236" t="s">
        <v>3570</v>
      </c>
      <c r="E310" s="235">
        <v>2701040025</v>
      </c>
      <c r="F310" s="236" t="s">
        <v>4980</v>
      </c>
      <c r="G310" s="284">
        <v>13.0525</v>
      </c>
      <c r="H310" s="284">
        <v>9.5791249999999994</v>
      </c>
    </row>
    <row r="311" spans="1:8" ht="15.75" x14ac:dyDescent="0.25">
      <c r="A311" s="235">
        <v>30550</v>
      </c>
      <c r="B311" s="235" t="s">
        <v>896</v>
      </c>
      <c r="C311" s="235" t="s">
        <v>4971</v>
      </c>
      <c r="D311" s="236" t="s">
        <v>828</v>
      </c>
      <c r="E311" s="235">
        <v>2701040015</v>
      </c>
      <c r="F311" s="236" t="s">
        <v>1088</v>
      </c>
      <c r="G311" s="284">
        <v>12.7</v>
      </c>
      <c r="H311" s="284">
        <v>10.142221159974506</v>
      </c>
    </row>
    <row r="312" spans="1:8" ht="15.75" x14ac:dyDescent="0.25">
      <c r="A312" s="235">
        <v>30241</v>
      </c>
      <c r="B312" s="235" t="s">
        <v>896</v>
      </c>
      <c r="C312" s="235" t="s">
        <v>4972</v>
      </c>
      <c r="D312" s="236" t="s">
        <v>852</v>
      </c>
      <c r="E312" s="235">
        <v>2701040014</v>
      </c>
      <c r="F312" s="236" t="s">
        <v>2096</v>
      </c>
      <c r="G312" s="284">
        <v>13.650488656195463</v>
      </c>
      <c r="H312" s="284">
        <v>10.017993019197206</v>
      </c>
    </row>
    <row r="313" spans="1:8" ht="15.75" x14ac:dyDescent="0.25">
      <c r="A313" s="235">
        <v>30920</v>
      </c>
      <c r="B313" s="235" t="s">
        <v>896</v>
      </c>
      <c r="C313" s="235" t="s">
        <v>4973</v>
      </c>
      <c r="D313" s="236" t="s">
        <v>650</v>
      </c>
      <c r="E313" s="235">
        <v>2901040001</v>
      </c>
      <c r="F313" s="236" t="s">
        <v>4974</v>
      </c>
      <c r="G313" s="284">
        <v>22.08000372370136</v>
      </c>
      <c r="H313" s="284">
        <v>16.080003723701356</v>
      </c>
    </row>
    <row r="314" spans="1:8" ht="15.75" x14ac:dyDescent="0.25">
      <c r="A314" s="235">
        <v>30395</v>
      </c>
      <c r="B314" s="235" t="s">
        <v>896</v>
      </c>
      <c r="C314" s="235" t="s">
        <v>4975</v>
      </c>
      <c r="D314" s="236" t="s">
        <v>651</v>
      </c>
      <c r="E314" s="235">
        <v>2701040012</v>
      </c>
      <c r="F314" s="236" t="s">
        <v>4976</v>
      </c>
      <c r="G314" s="284">
        <v>16.675003235408308</v>
      </c>
      <c r="H314" s="284">
        <v>12.237634269444804</v>
      </c>
    </row>
    <row r="315" spans="1:8" ht="15.75" x14ac:dyDescent="0.25">
      <c r="A315" s="235">
        <v>30396</v>
      </c>
      <c r="B315" s="235" t="s">
        <v>896</v>
      </c>
      <c r="C315" s="235" t="s">
        <v>4977</v>
      </c>
      <c r="D315" s="236" t="s">
        <v>652</v>
      </c>
      <c r="E315" s="235">
        <v>2701040011</v>
      </c>
      <c r="F315" s="236" t="s">
        <v>4978</v>
      </c>
      <c r="G315" s="284">
        <v>16.675000248516355</v>
      </c>
      <c r="H315" s="284">
        <v>10.921762080380129</v>
      </c>
    </row>
    <row r="316" spans="1:8" ht="15.75" x14ac:dyDescent="0.25">
      <c r="A316" s="235">
        <v>30549</v>
      </c>
      <c r="B316" s="235" t="s">
        <v>896</v>
      </c>
      <c r="C316" s="235" t="s">
        <v>4981</v>
      </c>
      <c r="D316" s="236" t="s">
        <v>653</v>
      </c>
      <c r="E316" s="235">
        <v>2701040010</v>
      </c>
      <c r="F316" s="236" t="s">
        <v>4982</v>
      </c>
      <c r="G316" s="284">
        <v>16.675000000000001</v>
      </c>
      <c r="H316" s="284">
        <v>12.237636363636364</v>
      </c>
    </row>
    <row r="317" spans="1:8" ht="15.75" x14ac:dyDescent="0.25">
      <c r="A317" s="235">
        <v>30585</v>
      </c>
      <c r="B317" s="235" t="s">
        <v>896</v>
      </c>
      <c r="C317" s="235" t="s">
        <v>4983</v>
      </c>
      <c r="D317" s="236" t="s">
        <v>654</v>
      </c>
      <c r="E317" s="235" t="s">
        <v>14189</v>
      </c>
      <c r="F317" s="236" t="s">
        <v>14189</v>
      </c>
      <c r="G317" s="284">
        <v>28.18</v>
      </c>
      <c r="H317" s="284">
        <v>23.600755555555601</v>
      </c>
    </row>
    <row r="318" spans="1:8" ht="15.75" x14ac:dyDescent="0.25">
      <c r="A318" s="235">
        <v>30606</v>
      </c>
      <c r="B318" s="235" t="s">
        <v>896</v>
      </c>
      <c r="C318" s="235" t="s">
        <v>4984</v>
      </c>
      <c r="D318" s="236" t="s">
        <v>655</v>
      </c>
      <c r="E318" s="235">
        <v>2701210002</v>
      </c>
      <c r="F318" s="236" t="s">
        <v>1199</v>
      </c>
      <c r="G318" s="284">
        <v>35.276146666666669</v>
      </c>
      <c r="H318" s="284">
        <v>29.772182222222217</v>
      </c>
    </row>
    <row r="319" spans="1:8" ht="15.75" x14ac:dyDescent="0.25">
      <c r="A319" s="235">
        <v>2701040004</v>
      </c>
      <c r="B319" s="235" t="s">
        <v>14232</v>
      </c>
      <c r="C319" s="235" t="s">
        <v>14398</v>
      </c>
      <c r="D319" s="236" t="s">
        <v>2092</v>
      </c>
      <c r="E319" s="235">
        <v>2701040004</v>
      </c>
      <c r="F319" s="236" t="s">
        <v>2092</v>
      </c>
      <c r="G319" s="284">
        <v>14.100002179456443</v>
      </c>
      <c r="H319" s="284">
        <v>11.260261970664516</v>
      </c>
    </row>
    <row r="320" spans="1:8" ht="15.75" x14ac:dyDescent="0.25">
      <c r="A320" s="235">
        <v>50</v>
      </c>
      <c r="B320" s="235" t="s">
        <v>896</v>
      </c>
      <c r="C320" s="235" t="s">
        <v>4988</v>
      </c>
      <c r="D320" s="236" t="s">
        <v>853</v>
      </c>
      <c r="E320" s="235">
        <v>2701130002</v>
      </c>
      <c r="F320" s="236" t="s">
        <v>884</v>
      </c>
      <c r="G320" s="284">
        <v>16.5</v>
      </c>
      <c r="H320" s="284">
        <v>15.03</v>
      </c>
    </row>
    <row r="321" spans="1:8" ht="15.75" x14ac:dyDescent="0.25">
      <c r="A321" s="235">
        <v>52</v>
      </c>
      <c r="B321" s="235" t="s">
        <v>896</v>
      </c>
      <c r="C321" s="235" t="s">
        <v>4989</v>
      </c>
      <c r="D321" s="236" t="s">
        <v>854</v>
      </c>
      <c r="E321" s="235">
        <v>2701130003</v>
      </c>
      <c r="F321" s="236" t="s">
        <v>885</v>
      </c>
      <c r="G321" s="284">
        <v>13</v>
      </c>
      <c r="H321" s="284">
        <v>11.841599999999998</v>
      </c>
    </row>
    <row r="322" spans="1:8" ht="15.75" x14ac:dyDescent="0.25">
      <c r="A322" s="235">
        <v>31807</v>
      </c>
      <c r="B322" s="235" t="s">
        <v>896</v>
      </c>
      <c r="C322" s="235" t="s">
        <v>4990</v>
      </c>
      <c r="D322" s="236" t="s">
        <v>659</v>
      </c>
      <c r="E322" s="235">
        <v>2901130004</v>
      </c>
      <c r="F322" s="236" t="s">
        <v>2272</v>
      </c>
      <c r="G322" s="284">
        <v>0</v>
      </c>
      <c r="H322" s="284">
        <v>0</v>
      </c>
    </row>
    <row r="323" spans="1:8" ht="15.75" x14ac:dyDescent="0.25">
      <c r="A323" s="235">
        <v>32278</v>
      </c>
      <c r="B323" s="235" t="s">
        <v>896</v>
      </c>
      <c r="C323" s="235" t="s">
        <v>4991</v>
      </c>
      <c r="D323" s="236" t="s">
        <v>660</v>
      </c>
      <c r="E323" s="235">
        <v>2901130009</v>
      </c>
      <c r="F323" s="236" t="s">
        <v>2276</v>
      </c>
      <c r="G323" s="284">
        <v>0</v>
      </c>
      <c r="H323" s="284">
        <v>0</v>
      </c>
    </row>
    <row r="324" spans="1:8" ht="15.75" x14ac:dyDescent="0.25">
      <c r="A324" s="235">
        <v>31753</v>
      </c>
      <c r="B324" s="235" t="s">
        <v>896</v>
      </c>
      <c r="C324" s="235" t="s">
        <v>4992</v>
      </c>
      <c r="D324" s="236" t="s">
        <v>661</v>
      </c>
      <c r="E324" s="235">
        <v>2901130006</v>
      </c>
      <c r="F324" s="236" t="s">
        <v>2274</v>
      </c>
      <c r="G324" s="284">
        <v>0</v>
      </c>
      <c r="H324" s="284">
        <v>0</v>
      </c>
    </row>
    <row r="325" spans="1:8" ht="15.75" x14ac:dyDescent="0.25">
      <c r="A325" s="235">
        <v>31754</v>
      </c>
      <c r="B325" s="235" t="s">
        <v>896</v>
      </c>
      <c r="C325" s="235" t="s">
        <v>4993</v>
      </c>
      <c r="D325" s="236" t="s">
        <v>662</v>
      </c>
      <c r="E325" s="235">
        <v>2901130007</v>
      </c>
      <c r="F325" s="236" t="s">
        <v>2275</v>
      </c>
      <c r="G325" s="284">
        <v>0</v>
      </c>
      <c r="H325" s="284">
        <v>0</v>
      </c>
    </row>
    <row r="326" spans="1:8" ht="15.75" x14ac:dyDescent="0.25">
      <c r="A326" s="235">
        <v>753</v>
      </c>
      <c r="B326" s="235" t="s">
        <v>896</v>
      </c>
      <c r="C326" s="235" t="s">
        <v>4970</v>
      </c>
      <c r="D326" s="236" t="s">
        <v>851</v>
      </c>
      <c r="E326" s="235">
        <v>2701040002</v>
      </c>
      <c r="F326" s="236" t="s">
        <v>1082</v>
      </c>
      <c r="G326" s="284">
        <v>14.1</v>
      </c>
      <c r="H326" s="284">
        <v>11.260258691293174</v>
      </c>
    </row>
    <row r="327" spans="1:8" ht="15.75" x14ac:dyDescent="0.25">
      <c r="A327" s="235" t="s">
        <v>390</v>
      </c>
      <c r="B327" s="235" t="s">
        <v>896</v>
      </c>
      <c r="C327" s="235" t="s">
        <v>4995</v>
      </c>
      <c r="D327" s="236" t="s">
        <v>664</v>
      </c>
      <c r="E327" s="235" t="s">
        <v>14189</v>
      </c>
      <c r="F327" s="236" t="s">
        <v>14189</v>
      </c>
      <c r="G327" s="284">
        <v>65</v>
      </c>
      <c r="H327" s="284">
        <v>60</v>
      </c>
    </row>
    <row r="328" spans="1:8" ht="15.75" x14ac:dyDescent="0.25">
      <c r="A328" s="235">
        <v>30100</v>
      </c>
      <c r="B328" s="235" t="s">
        <v>896</v>
      </c>
      <c r="C328" s="235" t="s">
        <v>4996</v>
      </c>
      <c r="D328" s="236" t="s">
        <v>665</v>
      </c>
      <c r="E328" s="235" t="s">
        <v>14189</v>
      </c>
      <c r="F328" s="236" t="s">
        <v>4546</v>
      </c>
      <c r="G328" s="284">
        <v>0.232062653022614</v>
      </c>
      <c r="H328" s="284">
        <v>0.18532523519112065</v>
      </c>
    </row>
    <row r="329" spans="1:8" ht="15.75" x14ac:dyDescent="0.25">
      <c r="A329" s="235">
        <v>30748</v>
      </c>
      <c r="B329" s="235" t="s">
        <v>896</v>
      </c>
      <c r="C329" s="235" t="s">
        <v>4997</v>
      </c>
      <c r="D329" s="236" t="s">
        <v>666</v>
      </c>
      <c r="E329" s="235" t="s">
        <v>14189</v>
      </c>
      <c r="F329" s="236" t="s">
        <v>14189</v>
      </c>
      <c r="G329" s="284">
        <v>0.11816078787878787</v>
      </c>
      <c r="H329" s="284">
        <v>0.10427690909090907</v>
      </c>
    </row>
    <row r="330" spans="1:8" ht="15.75" x14ac:dyDescent="0.25">
      <c r="A330" s="235">
        <v>31413</v>
      </c>
      <c r="B330" s="235" t="s">
        <v>896</v>
      </c>
      <c r="C330" s="235" t="s">
        <v>4998</v>
      </c>
      <c r="D330" s="236" t="s">
        <v>667</v>
      </c>
      <c r="E330" s="235">
        <v>2701030012</v>
      </c>
      <c r="F330" s="236" t="s">
        <v>667</v>
      </c>
      <c r="G330" s="284">
        <v>0.14660000000000001</v>
      </c>
      <c r="H330" s="284">
        <v>0.1167</v>
      </c>
    </row>
    <row r="331" spans="1:8" ht="15.75" x14ac:dyDescent="0.25">
      <c r="A331" s="235">
        <v>31544</v>
      </c>
      <c r="B331" s="235" t="s">
        <v>896</v>
      </c>
      <c r="C331" s="235" t="s">
        <v>4999</v>
      </c>
      <c r="D331" s="236" t="s">
        <v>829</v>
      </c>
      <c r="E331" s="235">
        <v>2701030013</v>
      </c>
      <c r="F331" s="236" t="s">
        <v>1073</v>
      </c>
      <c r="G331" s="284">
        <v>0.14660000000000001</v>
      </c>
      <c r="H331" s="284">
        <v>0.1167</v>
      </c>
    </row>
    <row r="332" spans="1:8" ht="15.75" x14ac:dyDescent="0.25">
      <c r="A332" s="235">
        <v>1537</v>
      </c>
      <c r="B332" s="235" t="s">
        <v>896</v>
      </c>
      <c r="C332" s="235" t="s">
        <v>5000</v>
      </c>
      <c r="D332" s="236" t="s">
        <v>668</v>
      </c>
      <c r="E332" s="235" t="s">
        <v>14189</v>
      </c>
      <c r="F332" s="236" t="s">
        <v>14189</v>
      </c>
      <c r="G332" s="284">
        <v>0.31368421052631579</v>
      </c>
      <c r="H332" s="284">
        <v>0.24702631578947368</v>
      </c>
    </row>
    <row r="333" spans="1:8" ht="15.75" x14ac:dyDescent="0.25">
      <c r="A333" s="235">
        <v>2701160014</v>
      </c>
      <c r="B333" s="235" t="s">
        <v>896</v>
      </c>
      <c r="C333" s="235" t="s">
        <v>14206</v>
      </c>
      <c r="D333" s="236" t="s">
        <v>4530</v>
      </c>
      <c r="E333" s="235">
        <v>2701160014</v>
      </c>
      <c r="F333" s="236" t="s">
        <v>4530</v>
      </c>
      <c r="G333" s="284">
        <v>2.4035000204607768</v>
      </c>
      <c r="H333" s="284">
        <v>1.763908008347997</v>
      </c>
    </row>
    <row r="334" spans="1:8" ht="15.75" x14ac:dyDescent="0.25">
      <c r="A334" s="235">
        <v>1949</v>
      </c>
      <c r="B334" s="235" t="s">
        <v>896</v>
      </c>
      <c r="C334" s="235" t="s">
        <v>5003</v>
      </c>
      <c r="D334" s="236" t="s">
        <v>671</v>
      </c>
      <c r="E334" s="235" t="s">
        <v>14189</v>
      </c>
      <c r="F334" s="236" t="s">
        <v>14189</v>
      </c>
      <c r="G334" s="284">
        <v>0.22600000000000001</v>
      </c>
      <c r="H334" s="284">
        <v>0.189275</v>
      </c>
    </row>
    <row r="335" spans="1:8" ht="15.75" x14ac:dyDescent="0.25">
      <c r="A335" s="235">
        <v>31311</v>
      </c>
      <c r="B335" s="235" t="s">
        <v>896</v>
      </c>
      <c r="C335" s="235" t="s">
        <v>5004</v>
      </c>
      <c r="D335" s="236" t="s">
        <v>672</v>
      </c>
      <c r="E335" s="235" t="s">
        <v>14189</v>
      </c>
      <c r="F335" s="236" t="s">
        <v>14189</v>
      </c>
      <c r="G335" s="284">
        <v>4.4163004298941801E-2</v>
      </c>
      <c r="H335" s="284">
        <v>3.5497594246031737E-2</v>
      </c>
    </row>
    <row r="336" spans="1:8" ht="15.75" x14ac:dyDescent="0.25">
      <c r="A336" s="235">
        <v>710</v>
      </c>
      <c r="B336" s="235" t="s">
        <v>896</v>
      </c>
      <c r="C336" s="235" t="s">
        <v>5006</v>
      </c>
      <c r="D336" s="236" t="s">
        <v>673</v>
      </c>
      <c r="E336" s="235">
        <v>2701030015</v>
      </c>
      <c r="F336" s="236" t="s">
        <v>1074</v>
      </c>
      <c r="G336" s="284">
        <v>0.32228699999999999</v>
      </c>
      <c r="H336" s="284">
        <v>0.27425079999999996</v>
      </c>
    </row>
    <row r="337" spans="1:8" ht="15.75" x14ac:dyDescent="0.25">
      <c r="A337" s="235">
        <v>401957</v>
      </c>
      <c r="B337" s="235" t="s">
        <v>896</v>
      </c>
      <c r="C337" s="235" t="s">
        <v>5007</v>
      </c>
      <c r="D337" s="236" t="s">
        <v>674</v>
      </c>
      <c r="E337" s="235" t="s">
        <v>14189</v>
      </c>
      <c r="F337" s="236" t="s">
        <v>14189</v>
      </c>
      <c r="G337" s="284">
        <v>0.87</v>
      </c>
      <c r="H337" s="284">
        <v>0.69392857142857145</v>
      </c>
    </row>
    <row r="338" spans="1:8" ht="15.75" x14ac:dyDescent="0.25">
      <c r="A338" s="235">
        <v>66</v>
      </c>
      <c r="B338" s="235" t="s">
        <v>896</v>
      </c>
      <c r="C338" s="235" t="s">
        <v>5009</v>
      </c>
      <c r="D338" s="236" t="s">
        <v>677</v>
      </c>
      <c r="E338" s="235">
        <v>2701030001</v>
      </c>
      <c r="F338" s="236" t="s">
        <v>1065</v>
      </c>
      <c r="G338" s="284">
        <v>4.5403042328042327E-2</v>
      </c>
      <c r="H338" s="284">
        <v>3.6544113756613754E-2</v>
      </c>
    </row>
    <row r="339" spans="1:8" ht="15.75" x14ac:dyDescent="0.25">
      <c r="A339" s="235">
        <v>1530</v>
      </c>
      <c r="B339" s="235" t="s">
        <v>896</v>
      </c>
      <c r="C339" s="235" t="s">
        <v>5010</v>
      </c>
      <c r="D339" s="236" t="s">
        <v>678</v>
      </c>
      <c r="E339" s="235" t="s">
        <v>14189</v>
      </c>
      <c r="F339" s="236" t="s">
        <v>14189</v>
      </c>
      <c r="G339" s="284">
        <v>0.32228709677419354</v>
      </c>
      <c r="H339" s="284">
        <v>0.25706236559139783</v>
      </c>
    </row>
    <row r="340" spans="1:8" ht="15.75" x14ac:dyDescent="0.25">
      <c r="A340" s="235">
        <v>30275</v>
      </c>
      <c r="B340" s="235" t="s">
        <v>896</v>
      </c>
      <c r="C340" s="235" t="s">
        <v>5011</v>
      </c>
      <c r="D340" s="236" t="s">
        <v>679</v>
      </c>
      <c r="E340" s="235" t="s">
        <v>14189</v>
      </c>
      <c r="F340" s="236" t="s">
        <v>14189</v>
      </c>
      <c r="G340" s="284">
        <v>4.2999999999999997E-2</v>
      </c>
      <c r="H340" s="284">
        <v>3.3862499999999997E-2</v>
      </c>
    </row>
    <row r="341" spans="1:8" ht="15.75" x14ac:dyDescent="0.25">
      <c r="A341" s="235">
        <v>594</v>
      </c>
      <c r="B341" s="235" t="s">
        <v>896</v>
      </c>
      <c r="C341" s="235" t="s">
        <v>5012</v>
      </c>
      <c r="D341" s="236" t="s">
        <v>680</v>
      </c>
      <c r="E341" s="235">
        <v>2701030008</v>
      </c>
      <c r="F341" s="236" t="s">
        <v>1071</v>
      </c>
      <c r="G341" s="284">
        <v>4.9499999999999995E-2</v>
      </c>
      <c r="H341" s="284">
        <v>3.9530700000000002E-2</v>
      </c>
    </row>
    <row r="342" spans="1:8" ht="15.75" x14ac:dyDescent="0.25">
      <c r="A342" s="235">
        <v>30400</v>
      </c>
      <c r="B342" s="235" t="s">
        <v>896</v>
      </c>
      <c r="C342" s="235" t="s">
        <v>5013</v>
      </c>
      <c r="D342" s="236" t="s">
        <v>681</v>
      </c>
      <c r="E342" s="235">
        <v>2701030011</v>
      </c>
      <c r="F342" s="236" t="s">
        <v>681</v>
      </c>
      <c r="G342" s="284">
        <v>4.8395755598176854E-2</v>
      </c>
      <c r="H342" s="284">
        <v>4.0844811609765698E-2</v>
      </c>
    </row>
    <row r="343" spans="1:8" ht="15.75" x14ac:dyDescent="0.25">
      <c r="A343" s="235">
        <v>32499</v>
      </c>
      <c r="B343" s="235" t="s">
        <v>896</v>
      </c>
      <c r="C343" s="235" t="s">
        <v>5014</v>
      </c>
      <c r="D343" s="236" t="s">
        <v>682</v>
      </c>
      <c r="E343" s="235">
        <v>2701030009</v>
      </c>
      <c r="F343" s="236" t="s">
        <v>1072</v>
      </c>
      <c r="G343" s="284">
        <v>4.9799999999999997E-2</v>
      </c>
      <c r="H343" s="284">
        <v>3.9857399999999987E-2</v>
      </c>
    </row>
    <row r="344" spans="1:8" ht="15.75" x14ac:dyDescent="0.25">
      <c r="A344" s="235">
        <v>31707</v>
      </c>
      <c r="B344" s="235" t="s">
        <v>896</v>
      </c>
      <c r="C344" s="235" t="s">
        <v>5015</v>
      </c>
      <c r="D344" s="236" t="s">
        <v>683</v>
      </c>
      <c r="E344" s="235">
        <v>2901030003</v>
      </c>
      <c r="F344" s="236" t="s">
        <v>1222</v>
      </c>
      <c r="G344" s="284">
        <v>4.6094999999999997E-2</v>
      </c>
      <c r="H344" s="284">
        <v>3.983925E-2</v>
      </c>
    </row>
    <row r="345" spans="1:8" ht="15.75" x14ac:dyDescent="0.25">
      <c r="A345" s="235">
        <v>2701030024</v>
      </c>
      <c r="B345" s="235" t="s">
        <v>896</v>
      </c>
      <c r="C345" s="235" t="s">
        <v>14225</v>
      </c>
      <c r="D345" s="236" t="s">
        <v>4243</v>
      </c>
      <c r="E345" s="235">
        <v>2701030024</v>
      </c>
      <c r="F345" s="236" t="s">
        <v>4243</v>
      </c>
      <c r="G345" s="284">
        <v>4.9500018181818171E-2</v>
      </c>
      <c r="H345" s="284">
        <v>3.9530709090909076E-2</v>
      </c>
    </row>
    <row r="346" spans="1:8" ht="15.75" x14ac:dyDescent="0.25">
      <c r="A346" s="235">
        <v>32589</v>
      </c>
      <c r="B346" s="235" t="s">
        <v>896</v>
      </c>
      <c r="C346" s="235" t="s">
        <v>5016</v>
      </c>
      <c r="D346" s="236" t="s">
        <v>720</v>
      </c>
      <c r="E346" s="235">
        <v>2701030023</v>
      </c>
      <c r="F346" s="236" t="s">
        <v>2091</v>
      </c>
      <c r="G346" s="284">
        <v>5.2069494047619042E-2</v>
      </c>
      <c r="H346" s="284">
        <v>4.1852711640211641E-2</v>
      </c>
    </row>
    <row r="347" spans="1:8" ht="15.75" x14ac:dyDescent="0.25">
      <c r="A347" s="235">
        <v>2701030018</v>
      </c>
      <c r="B347" s="235" t="s">
        <v>896</v>
      </c>
      <c r="C347" s="235" t="s">
        <v>14226</v>
      </c>
      <c r="D347" s="236" t="s">
        <v>1077</v>
      </c>
      <c r="E347" s="235">
        <v>2701030018</v>
      </c>
      <c r="F347" s="236" t="s">
        <v>1077</v>
      </c>
      <c r="G347" s="284">
        <v>4.5155026455026455E-2</v>
      </c>
      <c r="H347" s="284">
        <v>3.6289814814814809E-2</v>
      </c>
    </row>
    <row r="348" spans="1:8" ht="15.75" x14ac:dyDescent="0.25">
      <c r="A348" s="235">
        <v>32588</v>
      </c>
      <c r="B348" s="235" t="s">
        <v>896</v>
      </c>
      <c r="C348" s="235" t="s">
        <v>5017</v>
      </c>
      <c r="D348" s="236" t="s">
        <v>721</v>
      </c>
      <c r="E348" s="235">
        <v>2701030020</v>
      </c>
      <c r="F348" s="236" t="s">
        <v>1079</v>
      </c>
      <c r="G348" s="284">
        <v>4.5674689206186607E-2</v>
      </c>
      <c r="H348" s="284">
        <v>3.6773418694713088E-2</v>
      </c>
    </row>
    <row r="349" spans="1:8" ht="15.75" x14ac:dyDescent="0.25">
      <c r="A349" s="235">
        <v>30114</v>
      </c>
      <c r="B349" s="235" t="s">
        <v>896</v>
      </c>
      <c r="C349" s="235" t="s">
        <v>5018</v>
      </c>
      <c r="D349" s="236" t="s">
        <v>722</v>
      </c>
      <c r="E349" s="235" t="s">
        <v>14189</v>
      </c>
      <c r="F349" s="236" t="s">
        <v>14189</v>
      </c>
      <c r="G349" s="284">
        <v>5.2999999999999999E-2</v>
      </c>
      <c r="H349" s="284">
        <v>4.2325800524934384E-2</v>
      </c>
    </row>
    <row r="350" spans="1:8" ht="15.75" x14ac:dyDescent="0.25">
      <c r="A350" s="235">
        <v>639</v>
      </c>
      <c r="B350" s="235" t="s">
        <v>896</v>
      </c>
      <c r="C350" s="235" t="s">
        <v>5019</v>
      </c>
      <c r="D350" s="236" t="s">
        <v>723</v>
      </c>
      <c r="E350" s="235" t="s">
        <v>14189</v>
      </c>
      <c r="F350" s="236" t="s">
        <v>14189</v>
      </c>
      <c r="G350" s="284">
        <v>5.2999999999999999E-2</v>
      </c>
      <c r="H350" s="284">
        <v>4.2325800524934384E-2</v>
      </c>
    </row>
    <row r="351" spans="1:8" ht="15.75" x14ac:dyDescent="0.25">
      <c r="A351" s="235">
        <v>1541</v>
      </c>
      <c r="B351" s="235" t="s">
        <v>896</v>
      </c>
      <c r="C351" s="235" t="s">
        <v>5020</v>
      </c>
      <c r="D351" s="236" t="s">
        <v>684</v>
      </c>
      <c r="E351" s="235" t="s">
        <v>14189</v>
      </c>
      <c r="F351" s="236" t="s">
        <v>14189</v>
      </c>
      <c r="G351" s="284">
        <v>0.31368421052631579</v>
      </c>
      <c r="H351" s="284">
        <v>0.24702631578947368</v>
      </c>
    </row>
    <row r="352" spans="1:8" ht="15.75" x14ac:dyDescent="0.25">
      <c r="A352" s="235">
        <v>1539</v>
      </c>
      <c r="B352" s="235" t="s">
        <v>896</v>
      </c>
      <c r="C352" s="235" t="s">
        <v>5021</v>
      </c>
      <c r="D352" s="236" t="s">
        <v>686</v>
      </c>
      <c r="E352" s="235" t="s">
        <v>14189</v>
      </c>
      <c r="F352" s="236" t="s">
        <v>14189</v>
      </c>
      <c r="G352" s="284">
        <v>0.31368421052631579</v>
      </c>
      <c r="H352" s="284">
        <v>0.24702631578947368</v>
      </c>
    </row>
    <row r="353" spans="1:8" ht="15.75" x14ac:dyDescent="0.25">
      <c r="A353" s="235">
        <v>64</v>
      </c>
      <c r="B353" s="235" t="s">
        <v>896</v>
      </c>
      <c r="C353" s="235" t="s">
        <v>5022</v>
      </c>
      <c r="D353" s="236" t="s">
        <v>687</v>
      </c>
      <c r="E353" s="235" t="s">
        <v>14189</v>
      </c>
      <c r="F353" s="236" t="s">
        <v>14189</v>
      </c>
      <c r="G353" s="284">
        <v>5.0900000000000001E-2</v>
      </c>
      <c r="H353" s="284">
        <v>4.0083755155605555E-2</v>
      </c>
    </row>
    <row r="354" spans="1:8" ht="15.75" x14ac:dyDescent="0.25">
      <c r="A354" s="235">
        <v>30392</v>
      </c>
      <c r="B354" s="235" t="s">
        <v>896</v>
      </c>
      <c r="C354" s="235" t="s">
        <v>5024</v>
      </c>
      <c r="D354" s="236" t="s">
        <v>689</v>
      </c>
      <c r="E354" s="235" t="s">
        <v>14189</v>
      </c>
      <c r="F354" s="236" t="s">
        <v>14189</v>
      </c>
      <c r="G354" s="284">
        <v>8.2700440528634367</v>
      </c>
      <c r="H354" s="284">
        <v>7.2048599344854862</v>
      </c>
    </row>
    <row r="355" spans="1:8" ht="15.75" x14ac:dyDescent="0.25">
      <c r="A355" s="235">
        <v>30245</v>
      </c>
      <c r="B355" s="235" t="s">
        <v>896</v>
      </c>
      <c r="C355" s="235" t="s">
        <v>5025</v>
      </c>
      <c r="D355" s="236" t="s">
        <v>690</v>
      </c>
      <c r="E355" s="235" t="s">
        <v>14189</v>
      </c>
      <c r="F355" s="236" t="s">
        <v>14189</v>
      </c>
      <c r="G355" s="284">
        <v>14.160007661367553</v>
      </c>
      <c r="H355" s="284">
        <v>12.283815361041945</v>
      </c>
    </row>
    <row r="356" spans="1:8" ht="15.75" x14ac:dyDescent="0.25">
      <c r="A356" s="235">
        <v>30246</v>
      </c>
      <c r="B356" s="235" t="s">
        <v>896</v>
      </c>
      <c r="C356" s="235" t="s">
        <v>5026</v>
      </c>
      <c r="D356" s="236" t="s">
        <v>691</v>
      </c>
      <c r="E356" s="235" t="s">
        <v>14189</v>
      </c>
      <c r="F356" s="236" t="s">
        <v>14189</v>
      </c>
      <c r="G356" s="284">
        <v>8.2700440528634367</v>
      </c>
      <c r="H356" s="284">
        <v>7.2048627583869882</v>
      </c>
    </row>
    <row r="357" spans="1:8" ht="15.75" x14ac:dyDescent="0.25">
      <c r="A357" s="235">
        <v>59</v>
      </c>
      <c r="B357" s="235" t="s">
        <v>896</v>
      </c>
      <c r="C357" s="235" t="s">
        <v>5027</v>
      </c>
      <c r="D357" s="236" t="s">
        <v>692</v>
      </c>
      <c r="E357" s="235" t="s">
        <v>14189</v>
      </c>
      <c r="F357" s="236" t="s">
        <v>14189</v>
      </c>
      <c r="G357" s="284">
        <v>11.10727973568282</v>
      </c>
      <c r="H357" s="284">
        <v>9.5262555066079297</v>
      </c>
    </row>
    <row r="358" spans="1:8" ht="15.75" x14ac:dyDescent="0.25">
      <c r="A358" s="235">
        <v>31347</v>
      </c>
      <c r="B358" s="235" t="s">
        <v>896</v>
      </c>
      <c r="C358" s="235" t="s">
        <v>5028</v>
      </c>
      <c r="D358" s="236" t="s">
        <v>693</v>
      </c>
      <c r="E358" s="235" t="s">
        <v>14189</v>
      </c>
      <c r="F358" s="236" t="s">
        <v>14189</v>
      </c>
      <c r="G358" s="284">
        <v>12.9</v>
      </c>
      <c r="H358" s="284">
        <v>10.804</v>
      </c>
    </row>
    <row r="359" spans="1:8" ht="15.75" x14ac:dyDescent="0.25">
      <c r="A359" s="235">
        <v>2701150008</v>
      </c>
      <c r="B359" s="235" t="s">
        <v>896</v>
      </c>
      <c r="C359" s="235" t="s">
        <v>14228</v>
      </c>
      <c r="D359" s="236" t="s">
        <v>1184</v>
      </c>
      <c r="E359" s="235">
        <v>2701150008</v>
      </c>
      <c r="F359" s="236" t="s">
        <v>1184</v>
      </c>
      <c r="G359" s="284">
        <v>0</v>
      </c>
      <c r="H359" s="284">
        <v>0</v>
      </c>
    </row>
    <row r="360" spans="1:8" ht="15.75" x14ac:dyDescent="0.25">
      <c r="A360" s="235">
        <v>2701150002</v>
      </c>
      <c r="B360" s="235" t="s">
        <v>896</v>
      </c>
      <c r="C360" s="235" t="s">
        <v>14229</v>
      </c>
      <c r="D360" s="236" t="s">
        <v>1178</v>
      </c>
      <c r="E360" s="235">
        <v>2701150002</v>
      </c>
      <c r="F360" s="236" t="s">
        <v>1178</v>
      </c>
      <c r="G360" s="284">
        <v>0.52409326424870462</v>
      </c>
      <c r="H360" s="284">
        <v>0.44520144147734819</v>
      </c>
    </row>
    <row r="361" spans="1:8" ht="15.75" x14ac:dyDescent="0.25">
      <c r="A361" s="235">
        <v>30779</v>
      </c>
      <c r="B361" s="235" t="s">
        <v>896</v>
      </c>
      <c r="C361" s="235" t="s">
        <v>5031</v>
      </c>
      <c r="D361" s="236" t="s">
        <v>695</v>
      </c>
      <c r="E361" s="235">
        <v>30779</v>
      </c>
      <c r="F361" s="236" t="s">
        <v>695</v>
      </c>
      <c r="G361" s="284">
        <v>1.1087799999999999</v>
      </c>
      <c r="H361" s="284">
        <v>0.80747999999999998</v>
      </c>
    </row>
    <row r="362" spans="1:8" ht="15.75" x14ac:dyDescent="0.25">
      <c r="A362" s="235">
        <v>903</v>
      </c>
      <c r="B362" s="235" t="s">
        <v>896</v>
      </c>
      <c r="C362" s="235" t="s">
        <v>5032</v>
      </c>
      <c r="D362" s="236" t="s">
        <v>696</v>
      </c>
      <c r="E362" s="235" t="s">
        <v>14189</v>
      </c>
      <c r="F362" s="236" t="s">
        <v>14189</v>
      </c>
      <c r="G362" s="284">
        <v>1.7859500000000001</v>
      </c>
      <c r="H362" s="284">
        <v>1.30064</v>
      </c>
    </row>
    <row r="363" spans="1:8" ht="15.75" x14ac:dyDescent="0.25">
      <c r="A363" s="235">
        <v>1185</v>
      </c>
      <c r="B363" s="235" t="s">
        <v>896</v>
      </c>
      <c r="C363" s="235" t="s">
        <v>5033</v>
      </c>
      <c r="D363" s="236" t="s">
        <v>697</v>
      </c>
      <c r="E363" s="235" t="s">
        <v>14189</v>
      </c>
      <c r="F363" s="236" t="s">
        <v>14189</v>
      </c>
      <c r="G363" s="284">
        <v>0.45</v>
      </c>
      <c r="H363" s="284">
        <v>0.45</v>
      </c>
    </row>
    <row r="364" spans="1:8" ht="15.75" x14ac:dyDescent="0.25">
      <c r="A364" s="235">
        <v>1846</v>
      </c>
      <c r="B364" s="235" t="s">
        <v>896</v>
      </c>
      <c r="C364" s="235" t="s">
        <v>5036</v>
      </c>
      <c r="D364" s="236" t="s">
        <v>365</v>
      </c>
      <c r="E364" s="235" t="s">
        <v>14189</v>
      </c>
      <c r="F364" s="236" t="s">
        <v>14189</v>
      </c>
      <c r="G364" s="284">
        <v>0</v>
      </c>
      <c r="H364" s="284">
        <v>0</v>
      </c>
    </row>
    <row r="365" spans="1:8" ht="15.75" x14ac:dyDescent="0.25">
      <c r="A365" s="235">
        <v>31191</v>
      </c>
      <c r="B365" s="235" t="s">
        <v>896</v>
      </c>
      <c r="C365" s="235" t="s">
        <v>5037</v>
      </c>
      <c r="D365" s="236" t="s">
        <v>367</v>
      </c>
      <c r="E365" s="235" t="s">
        <v>14189</v>
      </c>
      <c r="F365" s="236" t="s">
        <v>14189</v>
      </c>
      <c r="G365" s="284">
        <v>0</v>
      </c>
      <c r="H365" s="284">
        <v>0</v>
      </c>
    </row>
    <row r="366" spans="1:8" ht="15.75" x14ac:dyDescent="0.25">
      <c r="A366" s="235">
        <v>1836</v>
      </c>
      <c r="B366" s="235" t="s">
        <v>896</v>
      </c>
      <c r="C366" s="235" t="s">
        <v>5038</v>
      </c>
      <c r="D366" s="236" t="s">
        <v>889</v>
      </c>
      <c r="E366" s="235" t="s">
        <v>14189</v>
      </c>
      <c r="F366" s="236" t="s">
        <v>14189</v>
      </c>
      <c r="G366" s="284">
        <v>0</v>
      </c>
      <c r="H366" s="284">
        <v>0</v>
      </c>
    </row>
    <row r="367" spans="1:8" ht="15.75" x14ac:dyDescent="0.25">
      <c r="A367" s="235">
        <v>1861</v>
      </c>
      <c r="B367" s="235" t="s">
        <v>896</v>
      </c>
      <c r="C367" s="235" t="s">
        <v>5053</v>
      </c>
      <c r="D367" s="236" t="s">
        <v>366</v>
      </c>
      <c r="E367" s="235" t="s">
        <v>14189</v>
      </c>
      <c r="F367" s="236" t="s">
        <v>14189</v>
      </c>
      <c r="G367" s="284">
        <v>0</v>
      </c>
      <c r="H367" s="284">
        <v>0</v>
      </c>
    </row>
    <row r="368" spans="1:8" ht="15.75" x14ac:dyDescent="0.25">
      <c r="A368" s="235">
        <v>37</v>
      </c>
      <c r="B368" s="235" t="s">
        <v>896</v>
      </c>
      <c r="C368" s="235" t="s">
        <v>4657</v>
      </c>
      <c r="D368" s="236" t="s">
        <v>477</v>
      </c>
      <c r="E368" s="235">
        <v>2701060007</v>
      </c>
      <c r="F368" s="236" t="s">
        <v>1131</v>
      </c>
      <c r="G368" s="284">
        <v>8.0082749999999994</v>
      </c>
      <c r="H368" s="284">
        <v>6.5698750000000006</v>
      </c>
    </row>
    <row r="369" spans="1:8" ht="15.75" x14ac:dyDescent="0.25">
      <c r="A369" s="238">
        <v>2701040013</v>
      </c>
      <c r="B369" s="235" t="s">
        <v>896</v>
      </c>
      <c r="C369" s="238">
        <v>2701040013</v>
      </c>
      <c r="D369" s="234" t="s">
        <v>14376</v>
      </c>
      <c r="E369" s="238">
        <v>2701040013</v>
      </c>
      <c r="F369" s="234" t="s">
        <v>14376</v>
      </c>
      <c r="G369" s="284">
        <v>17.25</v>
      </c>
      <c r="H369" s="284">
        <v>12.659642857142858</v>
      </c>
    </row>
    <row r="370" spans="1:8" ht="15.75" x14ac:dyDescent="0.25">
      <c r="A370" s="238">
        <v>51</v>
      </c>
      <c r="B370" s="235" t="s">
        <v>14232</v>
      </c>
      <c r="C370" s="238"/>
      <c r="D370" s="234" t="s">
        <v>658</v>
      </c>
      <c r="E370" s="238">
        <v>2701130001</v>
      </c>
      <c r="F370" s="234" t="s">
        <v>1143</v>
      </c>
      <c r="G370" s="284">
        <v>12.8729</v>
      </c>
      <c r="H370" s="284">
        <v>11.284599999999998</v>
      </c>
    </row>
    <row r="371" spans="1:8" ht="15.75" x14ac:dyDescent="0.25">
      <c r="A371" s="235">
        <v>728</v>
      </c>
      <c r="B371" s="235" t="s">
        <v>896</v>
      </c>
      <c r="C371" s="235" t="s">
        <v>4903</v>
      </c>
      <c r="D371" s="236" t="s">
        <v>616</v>
      </c>
      <c r="E371" s="235">
        <v>2701010014</v>
      </c>
      <c r="F371" s="236" t="s">
        <v>4904</v>
      </c>
      <c r="G371" s="284">
        <v>1.4047961783276077E-2</v>
      </c>
      <c r="H371" s="284">
        <v>1.0802873951002753E-2</v>
      </c>
    </row>
    <row r="372" spans="1:8" ht="15.75" x14ac:dyDescent="0.25">
      <c r="A372" s="235">
        <v>30356</v>
      </c>
      <c r="B372" s="235" t="s">
        <v>896</v>
      </c>
      <c r="C372" s="235" t="s">
        <v>14231</v>
      </c>
      <c r="D372" s="236" t="s">
        <v>478</v>
      </c>
      <c r="E372" s="235">
        <v>2701060006</v>
      </c>
      <c r="F372" s="236" t="s">
        <v>478</v>
      </c>
      <c r="G372" s="284">
        <v>8.8239682539682534</v>
      </c>
      <c r="H372" s="284">
        <v>7.2815476190476183</v>
      </c>
    </row>
    <row r="373" spans="1:8" ht="15.75" x14ac:dyDescent="0.25">
      <c r="A373" s="238">
        <v>112</v>
      </c>
      <c r="B373" s="235" t="s">
        <v>14232</v>
      </c>
      <c r="C373" s="238"/>
      <c r="D373" s="234" t="s">
        <v>396</v>
      </c>
      <c r="E373" s="238">
        <v>2701090002</v>
      </c>
      <c r="F373" s="234" t="s">
        <v>396</v>
      </c>
      <c r="G373" s="284">
        <v>9.1829738095238103</v>
      </c>
      <c r="H373" s="284">
        <v>7.3335228571428575</v>
      </c>
    </row>
    <row r="374" spans="1:8" ht="15.75" x14ac:dyDescent="0.25">
      <c r="A374" s="238">
        <v>50</v>
      </c>
      <c r="B374" s="235" t="s">
        <v>14232</v>
      </c>
      <c r="C374" s="238"/>
      <c r="D374" s="234" t="s">
        <v>884</v>
      </c>
      <c r="E374" s="238">
        <v>2701130002</v>
      </c>
      <c r="F374" s="234" t="s">
        <v>884</v>
      </c>
      <c r="G374" s="284">
        <v>17.70025</v>
      </c>
      <c r="H374" s="284">
        <v>15.516200000000003</v>
      </c>
    </row>
    <row r="375" spans="1:8" ht="15.75" x14ac:dyDescent="0.25">
      <c r="A375" s="235">
        <v>72</v>
      </c>
      <c r="B375" s="235" t="s">
        <v>896</v>
      </c>
      <c r="C375" s="235" t="s">
        <v>4956</v>
      </c>
      <c r="D375" s="236" t="s">
        <v>642</v>
      </c>
      <c r="E375" s="235">
        <v>2701010084</v>
      </c>
      <c r="F375" s="236" t="s">
        <v>4957</v>
      </c>
      <c r="G375" s="284">
        <v>3.8961257035647276E-2</v>
      </c>
      <c r="H375" s="284">
        <v>2.996116322701688E-2</v>
      </c>
    </row>
    <row r="376" spans="1:8" ht="15.75" x14ac:dyDescent="0.25">
      <c r="A376" s="235">
        <v>32724</v>
      </c>
      <c r="B376" s="235" t="s">
        <v>896</v>
      </c>
      <c r="C376" s="235" t="s">
        <v>4761</v>
      </c>
      <c r="D376" s="236" t="s">
        <v>827</v>
      </c>
      <c r="E376" s="235">
        <v>2701140027</v>
      </c>
      <c r="F376" s="236" t="s">
        <v>4762</v>
      </c>
      <c r="G376" s="284">
        <v>0.60414708042600074</v>
      </c>
      <c r="H376" s="284">
        <v>0.48110425082629454</v>
      </c>
    </row>
    <row r="377" spans="1:8" ht="15.75" x14ac:dyDescent="0.25">
      <c r="A377" s="238" t="s">
        <v>14372</v>
      </c>
      <c r="B377" s="235" t="s">
        <v>14232</v>
      </c>
      <c r="C377" s="238"/>
      <c r="D377" s="234" t="s">
        <v>571</v>
      </c>
      <c r="E377" s="238">
        <v>2701020064</v>
      </c>
      <c r="F377" s="234" t="s">
        <v>1064</v>
      </c>
      <c r="G377" s="284">
        <v>0.27994160353442116</v>
      </c>
      <c r="H377" s="284">
        <v>0.22356137172266208</v>
      </c>
    </row>
    <row r="378" spans="1:8" ht="15.75" x14ac:dyDescent="0.25">
      <c r="A378" s="235">
        <v>30921</v>
      </c>
      <c r="B378" s="235" t="s">
        <v>896</v>
      </c>
      <c r="C378" s="235" t="s">
        <v>4763</v>
      </c>
      <c r="D378" s="236" t="s">
        <v>538</v>
      </c>
      <c r="E378" s="235">
        <v>2901140013</v>
      </c>
      <c r="F378" s="236" t="s">
        <v>4764</v>
      </c>
      <c r="G378" s="284">
        <v>0.56361343187660662</v>
      </c>
      <c r="H378" s="284">
        <v>0.44861503856041135</v>
      </c>
    </row>
    <row r="379" spans="1:8" ht="15.75" x14ac:dyDescent="0.25">
      <c r="A379" s="235">
        <v>30770</v>
      </c>
      <c r="B379" s="235" t="s">
        <v>896</v>
      </c>
      <c r="C379" s="235" t="s">
        <v>4651</v>
      </c>
      <c r="D379" s="236" t="s">
        <v>472</v>
      </c>
      <c r="E379" s="235">
        <v>2701010001</v>
      </c>
      <c r="F379" s="236" t="s">
        <v>4652</v>
      </c>
      <c r="G379" s="284">
        <v>5.611E-2</v>
      </c>
      <c r="H379" s="284">
        <v>5.0919819999999998E-2</v>
      </c>
    </row>
    <row r="380" spans="1:8" ht="15.75" x14ac:dyDescent="0.25">
      <c r="A380" s="235">
        <v>30767</v>
      </c>
      <c r="B380" s="235" t="s">
        <v>896</v>
      </c>
      <c r="C380" s="235" t="s">
        <v>4867</v>
      </c>
      <c r="D380" s="236" t="s">
        <v>594</v>
      </c>
      <c r="E380" s="235">
        <v>2701010046</v>
      </c>
      <c r="F380" s="236" t="s">
        <v>4868</v>
      </c>
      <c r="G380" s="284">
        <v>5.6000000000000001E-2</v>
      </c>
      <c r="H380" s="284">
        <v>5.0819999999999997E-2</v>
      </c>
    </row>
    <row r="381" spans="1:8" ht="15.75" x14ac:dyDescent="0.25">
      <c r="A381" s="235">
        <v>31558</v>
      </c>
      <c r="B381" s="235" t="s">
        <v>896</v>
      </c>
      <c r="C381" s="235" t="s">
        <v>4841</v>
      </c>
      <c r="D381" s="236" t="s">
        <v>586</v>
      </c>
      <c r="E381" s="235">
        <v>2701020029</v>
      </c>
      <c r="F381" s="236" t="s">
        <v>1059</v>
      </c>
      <c r="G381" s="284">
        <v>0.5231314947428567</v>
      </c>
      <c r="H381" s="284">
        <v>0.41777282613227673</v>
      </c>
    </row>
    <row r="382" spans="1:8" ht="15.75" x14ac:dyDescent="0.25">
      <c r="A382" s="235">
        <v>2701020009</v>
      </c>
      <c r="B382" s="235" t="s">
        <v>896</v>
      </c>
      <c r="C382" s="235"/>
      <c r="D382" s="236" t="s">
        <v>14189</v>
      </c>
      <c r="E382" s="235">
        <v>2701020009</v>
      </c>
      <c r="F382" s="236" t="s">
        <v>2064</v>
      </c>
      <c r="G382" s="284">
        <v>0</v>
      </c>
      <c r="H382" s="284">
        <v>0</v>
      </c>
    </row>
    <row r="383" spans="1:8" ht="15.75" x14ac:dyDescent="0.25">
      <c r="A383" s="235">
        <v>2701040005</v>
      </c>
      <c r="B383" s="235" t="s">
        <v>896</v>
      </c>
      <c r="C383" s="235"/>
      <c r="D383" s="236" t="s">
        <v>14189</v>
      </c>
      <c r="E383" s="235">
        <v>2701040005</v>
      </c>
      <c r="F383" s="236" t="s">
        <v>2093</v>
      </c>
      <c r="G383" s="284">
        <v>12.879998692725014</v>
      </c>
      <c r="H383" s="284">
        <v>8.9443231583763652</v>
      </c>
    </row>
    <row r="384" spans="1:8" ht="15.75" x14ac:dyDescent="0.25">
      <c r="A384" s="235">
        <v>2801010031</v>
      </c>
      <c r="B384" s="235" t="s">
        <v>896</v>
      </c>
      <c r="C384" s="235"/>
      <c r="D384" s="236" t="s">
        <v>14189</v>
      </c>
      <c r="E384" s="235">
        <v>2801010031</v>
      </c>
      <c r="F384" s="236" t="s">
        <v>9987</v>
      </c>
      <c r="G384" s="284">
        <v>5.1699999999999996E-2</v>
      </c>
      <c r="H384" s="284">
        <v>4.3633520599250936E-2</v>
      </c>
    </row>
    <row r="385" spans="1:8" ht="15.75" x14ac:dyDescent="0.25">
      <c r="A385" s="235">
        <v>2801050027</v>
      </c>
      <c r="B385" s="235" t="s">
        <v>896</v>
      </c>
      <c r="C385" s="235"/>
      <c r="D385" s="236" t="s">
        <v>14189</v>
      </c>
      <c r="E385" s="235">
        <v>2801050027</v>
      </c>
      <c r="F385" s="236" t="s">
        <v>2207</v>
      </c>
      <c r="G385" s="284">
        <v>0</v>
      </c>
      <c r="H385" s="284">
        <v>0</v>
      </c>
    </row>
    <row r="386" spans="1:8" ht="15.75" x14ac:dyDescent="0.25">
      <c r="A386" s="235">
        <v>2801050039</v>
      </c>
      <c r="B386" s="235" t="s">
        <v>896</v>
      </c>
      <c r="C386" s="235"/>
      <c r="D386" s="236" t="s">
        <v>14189</v>
      </c>
      <c r="E386" s="235">
        <v>2801050039</v>
      </c>
      <c r="F386" s="236" t="s">
        <v>7522</v>
      </c>
      <c r="G386" s="284">
        <v>0</v>
      </c>
      <c r="H386" s="284">
        <v>0</v>
      </c>
    </row>
    <row r="387" spans="1:8" ht="15.75" x14ac:dyDescent="0.25">
      <c r="A387" s="235">
        <v>2801080002</v>
      </c>
      <c r="B387" s="235" t="s">
        <v>896</v>
      </c>
      <c r="C387" s="235"/>
      <c r="D387" s="236" t="s">
        <v>14189</v>
      </c>
      <c r="E387" s="235">
        <v>2801080002</v>
      </c>
      <c r="F387" s="236" t="s">
        <v>2219</v>
      </c>
      <c r="G387" s="284">
        <v>2.3657051504629631</v>
      </c>
      <c r="H387" s="284">
        <v>2.3577545138888887</v>
      </c>
    </row>
    <row r="388" spans="1:8" ht="15.75" x14ac:dyDescent="0.25">
      <c r="A388" s="235">
        <v>2801090005</v>
      </c>
      <c r="B388" s="235" t="s">
        <v>896</v>
      </c>
      <c r="C388" s="235"/>
      <c r="D388" s="236" t="s">
        <v>14189</v>
      </c>
      <c r="E388" s="235">
        <v>2801090005</v>
      </c>
      <c r="F388" s="236" t="s">
        <v>2222</v>
      </c>
      <c r="G388" s="284">
        <v>0</v>
      </c>
      <c r="H388" s="284">
        <v>0</v>
      </c>
    </row>
    <row r="389" spans="1:8" ht="15.75" x14ac:dyDescent="0.25">
      <c r="A389" s="235">
        <v>2801120002</v>
      </c>
      <c r="B389" s="235" t="s">
        <v>896</v>
      </c>
      <c r="C389" s="235"/>
      <c r="D389" s="236" t="s">
        <v>14189</v>
      </c>
      <c r="E389" s="235">
        <v>2801120002</v>
      </c>
      <c r="F389" s="236" t="s">
        <v>2223</v>
      </c>
      <c r="G389" s="284">
        <v>21.235589999999998</v>
      </c>
      <c r="H389" s="284">
        <v>17.897554</v>
      </c>
    </row>
    <row r="390" spans="1:8" ht="15.75" x14ac:dyDescent="0.25">
      <c r="A390" s="235">
        <v>2701240001</v>
      </c>
      <c r="B390" s="235" t="s">
        <v>896</v>
      </c>
      <c r="C390" s="235"/>
      <c r="D390" s="236" t="s">
        <v>14189</v>
      </c>
      <c r="E390" s="235">
        <v>2701240001</v>
      </c>
      <c r="F390" s="236" t="s">
        <v>6257</v>
      </c>
      <c r="G390" s="284">
        <v>1.3216000000000001</v>
      </c>
      <c r="H390" s="284">
        <v>1.0802879487179489</v>
      </c>
    </row>
    <row r="391" spans="1:8" ht="15.75" x14ac:dyDescent="0.25">
      <c r="A391" s="238">
        <v>2901040005</v>
      </c>
      <c r="B391" s="235" t="s">
        <v>896</v>
      </c>
      <c r="C391" s="238"/>
      <c r="D391" s="236" t="s">
        <v>14189</v>
      </c>
      <c r="E391" s="238">
        <v>2901040005</v>
      </c>
      <c r="F391" s="234" t="s">
        <v>9823</v>
      </c>
      <c r="G391" s="284">
        <v>0</v>
      </c>
      <c r="H391" s="284">
        <v>0</v>
      </c>
    </row>
    <row r="392" spans="1:8" ht="15.75" x14ac:dyDescent="0.25">
      <c r="A392" s="238">
        <v>2901140018</v>
      </c>
      <c r="B392" s="235" t="s">
        <v>896</v>
      </c>
      <c r="C392" s="238"/>
      <c r="D392" s="236" t="s">
        <v>14189</v>
      </c>
      <c r="E392" s="238">
        <v>2901140018</v>
      </c>
      <c r="F392" s="234" t="s">
        <v>9840</v>
      </c>
      <c r="G392" s="284">
        <v>0.42028399070065731</v>
      </c>
      <c r="H392" s="284">
        <v>0.33462496993746993</v>
      </c>
    </row>
    <row r="393" spans="1:8" ht="15.75" x14ac:dyDescent="0.25">
      <c r="A393" s="238">
        <v>2901040006</v>
      </c>
      <c r="B393" s="235" t="s">
        <v>896</v>
      </c>
      <c r="C393" s="238"/>
      <c r="D393" s="236" t="s">
        <v>14189</v>
      </c>
      <c r="E393" s="238">
        <v>2901040006</v>
      </c>
      <c r="F393" s="234" t="s">
        <v>9824</v>
      </c>
      <c r="G393" s="284">
        <v>0</v>
      </c>
      <c r="H393" s="284">
        <v>0</v>
      </c>
    </row>
    <row r="394" spans="1:8" ht="15.75" x14ac:dyDescent="0.25">
      <c r="A394" s="238">
        <v>2901140019</v>
      </c>
      <c r="B394" s="235" t="s">
        <v>896</v>
      </c>
      <c r="C394" s="238"/>
      <c r="D394" s="236" t="s">
        <v>14189</v>
      </c>
      <c r="E394" s="238">
        <v>2901140019</v>
      </c>
      <c r="F394" s="234" t="s">
        <v>9841</v>
      </c>
      <c r="G394" s="284">
        <v>0.41162376055820782</v>
      </c>
      <c r="H394" s="284">
        <v>0.32815938303341902</v>
      </c>
    </row>
    <row r="395" spans="1:8" ht="15.75" x14ac:dyDescent="0.25">
      <c r="A395" s="235">
        <v>1535</v>
      </c>
      <c r="B395" s="235" t="s">
        <v>896</v>
      </c>
      <c r="C395" s="235" t="s">
        <v>5002</v>
      </c>
      <c r="D395" s="236" t="s">
        <v>670</v>
      </c>
      <c r="E395" s="235">
        <v>2701030017</v>
      </c>
      <c r="F395" s="236" t="s">
        <v>1076</v>
      </c>
      <c r="G395" s="284">
        <v>0.3434113333333334</v>
      </c>
      <c r="H395" s="284">
        <v>0.2771709393939395</v>
      </c>
    </row>
    <row r="396" spans="1:8" ht="15.75" x14ac:dyDescent="0.25">
      <c r="A396" s="238">
        <v>55</v>
      </c>
      <c r="B396" s="235" t="s">
        <v>14232</v>
      </c>
      <c r="C396" s="238"/>
      <c r="D396" s="234" t="s">
        <v>399</v>
      </c>
      <c r="E396" s="238">
        <v>2701080001</v>
      </c>
      <c r="F396" s="234" t="s">
        <v>399</v>
      </c>
      <c r="G396" s="284">
        <v>2.3657051504629631</v>
      </c>
      <c r="H396" s="284">
        <v>2.3577545138888887</v>
      </c>
    </row>
    <row r="397" spans="1:8" ht="15.75" x14ac:dyDescent="0.25">
      <c r="A397" s="238">
        <v>818</v>
      </c>
      <c r="B397" s="235" t="s">
        <v>14232</v>
      </c>
      <c r="C397" s="238"/>
      <c r="D397" s="234" t="s">
        <v>14233</v>
      </c>
      <c r="E397" s="238">
        <v>2801080002</v>
      </c>
      <c r="F397" s="234" t="s">
        <v>2219</v>
      </c>
      <c r="G397" s="284">
        <v>2.3657051504629631</v>
      </c>
      <c r="H397" s="284">
        <v>2.3577545138888887</v>
      </c>
    </row>
    <row r="398" spans="1:8" ht="15.75" x14ac:dyDescent="0.25">
      <c r="A398" s="238">
        <v>31554</v>
      </c>
      <c r="B398" s="235" t="s">
        <v>14232</v>
      </c>
      <c r="C398" s="238"/>
      <c r="D398" s="234" t="s">
        <v>14371</v>
      </c>
      <c r="E398" s="238">
        <v>2701020029</v>
      </c>
      <c r="F398" s="234" t="s">
        <v>1059</v>
      </c>
      <c r="G398" s="284">
        <v>0.54521564390665522</v>
      </c>
      <c r="H398" s="284">
        <v>0.43540919403630085</v>
      </c>
    </row>
    <row r="399" spans="1:8" ht="15.75" x14ac:dyDescent="0.25">
      <c r="A399" s="238">
        <v>2048</v>
      </c>
      <c r="B399" s="235" t="s">
        <v>14232</v>
      </c>
      <c r="C399" s="238"/>
      <c r="D399" s="234" t="s">
        <v>14325</v>
      </c>
      <c r="E399" s="238">
        <v>2701010105</v>
      </c>
      <c r="F399" s="234" t="s">
        <v>5532</v>
      </c>
      <c r="G399" s="284">
        <v>5.257025596731757E-2</v>
      </c>
      <c r="H399" s="284">
        <v>3.825279814913634E-2</v>
      </c>
    </row>
    <row r="400" spans="1:8" ht="15.75" x14ac:dyDescent="0.25">
      <c r="A400" s="238">
        <v>52</v>
      </c>
      <c r="B400" s="235" t="s">
        <v>14232</v>
      </c>
      <c r="C400" s="238"/>
      <c r="D400" s="234" t="s">
        <v>885</v>
      </c>
      <c r="E400" s="238">
        <v>2701130003</v>
      </c>
      <c r="F400" s="234" t="s">
        <v>885</v>
      </c>
      <c r="G400" s="284">
        <v>13.850999999999999</v>
      </c>
      <c r="H400" s="284">
        <v>12.042949999999998</v>
      </c>
    </row>
    <row r="401" spans="1:8" ht="15.75" x14ac:dyDescent="0.25">
      <c r="A401" s="238">
        <v>33</v>
      </c>
      <c r="B401" s="235" t="s">
        <v>14232</v>
      </c>
      <c r="C401" s="238"/>
      <c r="D401" s="234" t="s">
        <v>395</v>
      </c>
      <c r="E401" s="235" t="s">
        <v>14189</v>
      </c>
      <c r="F401" s="236" t="s">
        <v>14189</v>
      </c>
      <c r="G401" s="284">
        <v>14.97</v>
      </c>
      <c r="H401" s="284">
        <v>0</v>
      </c>
    </row>
    <row r="402" spans="1:8" ht="15.75" x14ac:dyDescent="0.25">
      <c r="A402" s="235">
        <v>68</v>
      </c>
      <c r="B402" s="235" t="s">
        <v>896</v>
      </c>
      <c r="C402" s="235" t="s">
        <v>5001</v>
      </c>
      <c r="D402" s="236" t="s">
        <v>669</v>
      </c>
      <c r="E402" s="235">
        <v>2701030003</v>
      </c>
      <c r="F402" s="236" t="s">
        <v>1066</v>
      </c>
      <c r="G402" s="284">
        <v>5.5611293402777769E-2</v>
      </c>
      <c r="H402" s="284">
        <v>4.5125703124999986E-2</v>
      </c>
    </row>
    <row r="403" spans="1:8" ht="15.75" x14ac:dyDescent="0.25">
      <c r="A403" s="238" t="s">
        <v>14234</v>
      </c>
      <c r="B403" s="235" t="s">
        <v>14232</v>
      </c>
      <c r="C403" s="238"/>
      <c r="D403" s="234" t="s">
        <v>14235</v>
      </c>
      <c r="E403" s="235" t="s">
        <v>14189</v>
      </c>
      <c r="F403" s="236" t="s">
        <v>14189</v>
      </c>
      <c r="G403" s="284">
        <v>23</v>
      </c>
      <c r="H403" s="284">
        <v>20.872500000000002</v>
      </c>
    </row>
    <row r="404" spans="1:8" ht="15.75" x14ac:dyDescent="0.25">
      <c r="A404" s="238">
        <v>31740</v>
      </c>
      <c r="B404" s="235" t="s">
        <v>14232</v>
      </c>
      <c r="C404" s="238"/>
      <c r="D404" s="234" t="s">
        <v>14236</v>
      </c>
      <c r="E404" s="238">
        <v>2801090001</v>
      </c>
      <c r="F404" s="234" t="s">
        <v>2220</v>
      </c>
      <c r="G404" s="284">
        <v>16.265499999999999</v>
      </c>
      <c r="H404" s="284">
        <v>13.727662112499997</v>
      </c>
    </row>
    <row r="405" spans="1:8" ht="15.75" x14ac:dyDescent="0.25">
      <c r="A405" s="238">
        <v>1989</v>
      </c>
      <c r="B405" s="235" t="s">
        <v>14232</v>
      </c>
      <c r="C405" s="238"/>
      <c r="D405" s="234" t="s">
        <v>14237</v>
      </c>
      <c r="E405" s="238">
        <v>2801090003</v>
      </c>
      <c r="F405" s="234" t="s">
        <v>2221</v>
      </c>
      <c r="G405" s="284">
        <v>41.3384</v>
      </c>
      <c r="H405" s="284">
        <v>36.014000000000003</v>
      </c>
    </row>
    <row r="406" spans="1:8" ht="15.75" x14ac:dyDescent="0.25">
      <c r="A406" s="238">
        <v>819</v>
      </c>
      <c r="B406" s="235" t="s">
        <v>14232</v>
      </c>
      <c r="C406" s="238"/>
      <c r="D406" s="234" t="s">
        <v>400</v>
      </c>
      <c r="E406" s="238">
        <v>2801170001</v>
      </c>
      <c r="F406" s="234" t="s">
        <v>2228</v>
      </c>
      <c r="G406" s="284">
        <v>2.1477227074235805</v>
      </c>
      <c r="H406" s="284">
        <v>1.816678703392677</v>
      </c>
    </row>
    <row r="407" spans="1:8" ht="15.75" x14ac:dyDescent="0.25">
      <c r="A407" s="238">
        <v>31638</v>
      </c>
      <c r="B407" s="235" t="s">
        <v>14232</v>
      </c>
      <c r="C407" s="238"/>
      <c r="D407" s="234" t="s">
        <v>14238</v>
      </c>
      <c r="E407" s="238">
        <v>2801050005</v>
      </c>
      <c r="F407" s="234" t="s">
        <v>2196</v>
      </c>
      <c r="G407" s="284">
        <v>67.991960784313733</v>
      </c>
      <c r="H407" s="284">
        <v>55.577254901960771</v>
      </c>
    </row>
    <row r="408" spans="1:8" ht="15.75" x14ac:dyDescent="0.25">
      <c r="A408" s="238">
        <v>2473</v>
      </c>
      <c r="B408" s="235" t="s">
        <v>14232</v>
      </c>
      <c r="C408" s="238"/>
      <c r="D408" s="234" t="s">
        <v>14239</v>
      </c>
      <c r="E408" s="238">
        <v>2701050003</v>
      </c>
      <c r="F408" s="234" t="s">
        <v>2097</v>
      </c>
      <c r="G408" s="284">
        <v>45.43</v>
      </c>
      <c r="H408" s="284">
        <v>35.138333333333335</v>
      </c>
    </row>
    <row r="409" spans="1:8" ht="15.75" x14ac:dyDescent="0.25">
      <c r="A409" s="238">
        <v>31351</v>
      </c>
      <c r="B409" s="235" t="s">
        <v>14232</v>
      </c>
      <c r="C409" s="238"/>
      <c r="D409" s="234" t="s">
        <v>404</v>
      </c>
      <c r="E409" s="238">
        <v>2701050035</v>
      </c>
      <c r="F409" s="234" t="s">
        <v>7339</v>
      </c>
      <c r="G409" s="284">
        <v>41.88</v>
      </c>
      <c r="H409" s="284">
        <v>37.68</v>
      </c>
    </row>
    <row r="410" spans="1:8" ht="15.75" x14ac:dyDescent="0.25">
      <c r="A410" s="238">
        <v>1819</v>
      </c>
      <c r="B410" s="235" t="s">
        <v>14232</v>
      </c>
      <c r="C410" s="238"/>
      <c r="D410" s="234" t="s">
        <v>14240</v>
      </c>
      <c r="E410" s="235" t="s">
        <v>14189</v>
      </c>
      <c r="F410" s="236" t="s">
        <v>14189</v>
      </c>
      <c r="G410" s="284">
        <v>56.787500000000001</v>
      </c>
      <c r="H410" s="284">
        <v>43.311999999999998</v>
      </c>
    </row>
    <row r="411" spans="1:8" ht="15.75" x14ac:dyDescent="0.25">
      <c r="A411" s="235">
        <v>2086</v>
      </c>
      <c r="B411" s="235" t="s">
        <v>896</v>
      </c>
      <c r="C411" s="235" t="s">
        <v>5023</v>
      </c>
      <c r="D411" s="236" t="s">
        <v>688</v>
      </c>
      <c r="E411" s="235">
        <v>2701030006</v>
      </c>
      <c r="F411" s="236" t="s">
        <v>1069</v>
      </c>
      <c r="G411" s="284">
        <v>5.5611284722222216E-2</v>
      </c>
      <c r="H411" s="284">
        <v>4.5125694444444434E-2</v>
      </c>
    </row>
    <row r="412" spans="1:8" ht="15.75" x14ac:dyDescent="0.25">
      <c r="A412" s="238">
        <v>1987</v>
      </c>
      <c r="B412" s="235" t="s">
        <v>14232</v>
      </c>
      <c r="C412" s="238"/>
      <c r="D412" s="234" t="s">
        <v>14241</v>
      </c>
      <c r="E412" s="238">
        <v>2801050010</v>
      </c>
      <c r="F412" s="234" t="s">
        <v>2198</v>
      </c>
      <c r="G412" s="284">
        <v>33.04</v>
      </c>
      <c r="H412" s="284">
        <v>27.007200000000001</v>
      </c>
    </row>
    <row r="413" spans="1:8" ht="15.75" x14ac:dyDescent="0.25">
      <c r="A413" s="238">
        <v>2089</v>
      </c>
      <c r="B413" s="235" t="s">
        <v>14232</v>
      </c>
      <c r="C413" s="238"/>
      <c r="D413" s="234" t="s">
        <v>407</v>
      </c>
      <c r="E413" s="235" t="s">
        <v>14189</v>
      </c>
      <c r="F413" s="236" t="s">
        <v>14189</v>
      </c>
      <c r="G413" s="284">
        <v>33.39</v>
      </c>
      <c r="H413" s="284">
        <v>25.042395833333341</v>
      </c>
    </row>
    <row r="414" spans="1:8" ht="15.75" x14ac:dyDescent="0.25">
      <c r="A414" s="238">
        <v>32835</v>
      </c>
      <c r="B414" s="235" t="s">
        <v>14232</v>
      </c>
      <c r="C414" s="238"/>
      <c r="D414" s="234" t="s">
        <v>3569</v>
      </c>
      <c r="E414" s="238">
        <v>2701010088</v>
      </c>
      <c r="F414" s="234" t="s">
        <v>1043</v>
      </c>
      <c r="G414" s="284">
        <v>3.5998000714030705E-2</v>
      </c>
      <c r="H414" s="284">
        <v>2.6193966440556944E-2</v>
      </c>
    </row>
    <row r="415" spans="1:8" ht="15.75" x14ac:dyDescent="0.25">
      <c r="A415" s="238">
        <v>773</v>
      </c>
      <c r="B415" s="235" t="s">
        <v>14232</v>
      </c>
      <c r="C415" s="238"/>
      <c r="D415" s="234" t="s">
        <v>14242</v>
      </c>
      <c r="E415" s="235" t="s">
        <v>14189</v>
      </c>
      <c r="F415" s="236" t="s">
        <v>14189</v>
      </c>
      <c r="G415" s="284">
        <v>45.43</v>
      </c>
      <c r="H415" s="284">
        <v>35.138333333333335</v>
      </c>
    </row>
    <row r="416" spans="1:8" ht="15.75" x14ac:dyDescent="0.25">
      <c r="A416" s="238">
        <v>31216</v>
      </c>
      <c r="B416" s="235" t="s">
        <v>14232</v>
      </c>
      <c r="C416" s="238"/>
      <c r="D416" s="234" t="s">
        <v>14243</v>
      </c>
      <c r="E416" s="238">
        <v>2801050006</v>
      </c>
      <c r="F416" s="234" t="s">
        <v>2197</v>
      </c>
      <c r="G416" s="284">
        <v>137.5</v>
      </c>
      <c r="H416" s="284">
        <v>116.0466</v>
      </c>
    </row>
    <row r="417" spans="1:8" ht="15.75" x14ac:dyDescent="0.25">
      <c r="A417" s="238">
        <v>2081</v>
      </c>
      <c r="B417" s="235" t="s">
        <v>14232</v>
      </c>
      <c r="C417" s="238"/>
      <c r="D417" s="234" t="s">
        <v>409</v>
      </c>
      <c r="E417" s="238">
        <v>2801050027</v>
      </c>
      <c r="F417" s="234" t="s">
        <v>2207</v>
      </c>
      <c r="G417" s="284">
        <v>56.787500000000001</v>
      </c>
      <c r="H417" s="284">
        <v>46.418500000000002</v>
      </c>
    </row>
    <row r="418" spans="1:8" ht="15.75" x14ac:dyDescent="0.25">
      <c r="A418" s="238">
        <v>32106</v>
      </c>
      <c r="B418" s="235" t="s">
        <v>14232</v>
      </c>
      <c r="C418" s="238"/>
      <c r="D418" s="234" t="s">
        <v>392</v>
      </c>
      <c r="E418" s="238">
        <v>2801050019</v>
      </c>
      <c r="F418" s="234" t="s">
        <v>2203</v>
      </c>
      <c r="G418" s="284">
        <v>55.967727272727274</v>
      </c>
      <c r="H418" s="284">
        <v>45.748454545454543</v>
      </c>
    </row>
    <row r="419" spans="1:8" ht="15.75" x14ac:dyDescent="0.25">
      <c r="A419" s="238">
        <v>2106</v>
      </c>
      <c r="B419" s="235" t="s">
        <v>14232</v>
      </c>
      <c r="C419" s="238"/>
      <c r="D419" s="234" t="s">
        <v>410</v>
      </c>
      <c r="E419" s="238">
        <v>2801050021</v>
      </c>
      <c r="F419" s="234" t="s">
        <v>2204</v>
      </c>
      <c r="G419" s="284">
        <v>36.796266666666661</v>
      </c>
      <c r="H419" s="284">
        <v>30.077600000000004</v>
      </c>
    </row>
    <row r="420" spans="1:8" ht="15.75" x14ac:dyDescent="0.25">
      <c r="A420" s="238">
        <v>2107</v>
      </c>
      <c r="B420" s="235" t="s">
        <v>14232</v>
      </c>
      <c r="C420" s="238"/>
      <c r="D420" s="234" t="s">
        <v>411</v>
      </c>
      <c r="E420" s="238">
        <v>2801050025</v>
      </c>
      <c r="F420" s="234" t="s">
        <v>2206</v>
      </c>
      <c r="G420" s="284">
        <v>75.132933333333341</v>
      </c>
      <c r="H420" s="284">
        <v>61.414400000000008</v>
      </c>
    </row>
    <row r="421" spans="1:8" ht="15.75" x14ac:dyDescent="0.25">
      <c r="A421" s="238">
        <v>2388</v>
      </c>
      <c r="B421" s="235" t="s">
        <v>14232</v>
      </c>
      <c r="C421" s="238"/>
      <c r="D421" s="234" t="s">
        <v>14244</v>
      </c>
      <c r="E421" s="238">
        <v>2801050013</v>
      </c>
      <c r="F421" s="234" t="s">
        <v>2199</v>
      </c>
      <c r="G421" s="284">
        <v>234.89117647058825</v>
      </c>
      <c r="H421" s="284">
        <v>192.00235294117647</v>
      </c>
    </row>
    <row r="422" spans="1:8" ht="15.75" x14ac:dyDescent="0.25">
      <c r="A422" s="238">
        <v>1522</v>
      </c>
      <c r="B422" s="235" t="s">
        <v>896</v>
      </c>
      <c r="C422" s="235" t="s">
        <v>14399</v>
      </c>
      <c r="D422" s="236" t="s">
        <v>685</v>
      </c>
      <c r="E422" s="238">
        <v>2701030005</v>
      </c>
      <c r="F422" s="236" t="s">
        <v>1068</v>
      </c>
      <c r="G422" s="284">
        <v>5.5611319444444446E-2</v>
      </c>
      <c r="H422" s="284">
        <v>4.5125694444444441E-2</v>
      </c>
    </row>
    <row r="423" spans="1:8" ht="15.75" x14ac:dyDescent="0.25">
      <c r="A423" s="238">
        <v>31218</v>
      </c>
      <c r="B423" s="235" t="s">
        <v>14232</v>
      </c>
      <c r="C423" s="238"/>
      <c r="D423" s="234" t="s">
        <v>14245</v>
      </c>
      <c r="E423" s="238">
        <v>2801050015</v>
      </c>
      <c r="F423" s="234" t="s">
        <v>2201</v>
      </c>
      <c r="G423" s="284">
        <v>47.955980392156867</v>
      </c>
      <c r="H423" s="284">
        <v>39.199607843137258</v>
      </c>
    </row>
    <row r="424" spans="1:8" ht="15.75" x14ac:dyDescent="0.25">
      <c r="A424" s="238">
        <v>2197</v>
      </c>
      <c r="B424" s="235" t="s">
        <v>14232</v>
      </c>
      <c r="C424" s="238"/>
      <c r="D424" s="234" t="s">
        <v>414</v>
      </c>
      <c r="E424" s="235" t="s">
        <v>14189</v>
      </c>
      <c r="F424" s="236" t="s">
        <v>14189</v>
      </c>
      <c r="G424" s="284">
        <v>53.8964</v>
      </c>
      <c r="H424" s="284">
        <v>44.055200000000006</v>
      </c>
    </row>
    <row r="425" spans="1:8" ht="15.75" x14ac:dyDescent="0.25">
      <c r="A425" s="238">
        <v>31217</v>
      </c>
      <c r="B425" s="235" t="s">
        <v>14232</v>
      </c>
      <c r="C425" s="238"/>
      <c r="D425" s="234" t="s">
        <v>14246</v>
      </c>
      <c r="E425" s="238">
        <v>2801050023</v>
      </c>
      <c r="F425" s="234" t="s">
        <v>2205</v>
      </c>
      <c r="G425" s="284">
        <v>57.68333333333333</v>
      </c>
      <c r="H425" s="284">
        <v>47.150882352941188</v>
      </c>
    </row>
    <row r="426" spans="1:8" ht="15.75" x14ac:dyDescent="0.25">
      <c r="A426" s="238">
        <v>2389</v>
      </c>
      <c r="B426" s="235" t="s">
        <v>14232</v>
      </c>
      <c r="C426" s="238"/>
      <c r="D426" s="234" t="s">
        <v>14247</v>
      </c>
      <c r="E426" s="238">
        <v>2801050004</v>
      </c>
      <c r="F426" s="234" t="s">
        <v>2195</v>
      </c>
      <c r="G426" s="284">
        <v>108.41259259259259</v>
      </c>
      <c r="H426" s="284">
        <v>88.617222222222225</v>
      </c>
    </row>
    <row r="427" spans="1:8" ht="15.75" x14ac:dyDescent="0.25">
      <c r="A427" s="238">
        <v>821</v>
      </c>
      <c r="B427" s="235" t="s">
        <v>14232</v>
      </c>
      <c r="C427" s="238"/>
      <c r="D427" s="234" t="s">
        <v>421</v>
      </c>
      <c r="E427" s="235" t="s">
        <v>14189</v>
      </c>
      <c r="F427" s="236" t="s">
        <v>14189</v>
      </c>
      <c r="G427" s="284">
        <v>158.63399999999999</v>
      </c>
      <c r="H427" s="284">
        <v>137.0967</v>
      </c>
    </row>
    <row r="428" spans="1:8" ht="15.75" x14ac:dyDescent="0.25">
      <c r="A428" s="238">
        <v>820</v>
      </c>
      <c r="B428" s="235" t="s">
        <v>14232</v>
      </c>
      <c r="C428" s="238"/>
      <c r="D428" s="234" t="s">
        <v>424</v>
      </c>
      <c r="E428" s="235" t="s">
        <v>14189</v>
      </c>
      <c r="F428" s="236" t="s">
        <v>14189</v>
      </c>
      <c r="G428" s="284">
        <v>135.07</v>
      </c>
      <c r="H428" s="284">
        <v>98.26</v>
      </c>
    </row>
    <row r="429" spans="1:8" ht="15.75" x14ac:dyDescent="0.25">
      <c r="A429" s="238">
        <v>822</v>
      </c>
      <c r="B429" s="235" t="s">
        <v>14232</v>
      </c>
      <c r="C429" s="238"/>
      <c r="D429" s="234" t="s">
        <v>428</v>
      </c>
      <c r="E429" s="235" t="s">
        <v>14189</v>
      </c>
      <c r="F429" s="236" t="s">
        <v>14189</v>
      </c>
      <c r="G429" s="284">
        <v>80.167500000000004</v>
      </c>
      <c r="H429" s="284">
        <v>63.943100000000001</v>
      </c>
    </row>
    <row r="430" spans="1:8" ht="15.75" x14ac:dyDescent="0.25">
      <c r="A430" s="238">
        <v>823</v>
      </c>
      <c r="B430" s="235" t="s">
        <v>14232</v>
      </c>
      <c r="C430" s="238"/>
      <c r="D430" s="234" t="s">
        <v>429</v>
      </c>
      <c r="E430" s="235" t="s">
        <v>14189</v>
      </c>
      <c r="F430" s="236" t="s">
        <v>14189</v>
      </c>
      <c r="G430" s="284">
        <v>27.248809523809527</v>
      </c>
      <c r="H430" s="284">
        <v>22.273412698412695</v>
      </c>
    </row>
    <row r="431" spans="1:8" ht="15.75" x14ac:dyDescent="0.25">
      <c r="A431" s="238">
        <v>2253</v>
      </c>
      <c r="B431" s="235" t="s">
        <v>14232</v>
      </c>
      <c r="C431" s="238"/>
      <c r="D431" s="234" t="s">
        <v>14248</v>
      </c>
      <c r="E431" s="235" t="s">
        <v>14189</v>
      </c>
      <c r="F431" s="236" t="s">
        <v>14189</v>
      </c>
      <c r="G431" s="284">
        <v>48.75</v>
      </c>
      <c r="H431" s="284">
        <v>42.9</v>
      </c>
    </row>
    <row r="432" spans="1:8" ht="15.75" x14ac:dyDescent="0.25">
      <c r="A432" s="238">
        <v>60</v>
      </c>
      <c r="B432" s="235" t="s">
        <v>14232</v>
      </c>
      <c r="C432" s="238"/>
      <c r="D432" s="234" t="s">
        <v>457</v>
      </c>
      <c r="E432" s="235" t="s">
        <v>14189</v>
      </c>
      <c r="F432" s="236" t="s">
        <v>14189</v>
      </c>
      <c r="G432" s="284">
        <v>12.5</v>
      </c>
      <c r="H432" s="284">
        <v>9.9824999999999999</v>
      </c>
    </row>
    <row r="433" spans="1:8" ht="15.75" x14ac:dyDescent="0.25">
      <c r="A433" s="238">
        <v>1124</v>
      </c>
      <c r="B433" s="235" t="s">
        <v>14232</v>
      </c>
      <c r="C433" s="238"/>
      <c r="D433" s="234" t="s">
        <v>460</v>
      </c>
      <c r="E433" s="235" t="s">
        <v>14189</v>
      </c>
      <c r="F433" s="236" t="s">
        <v>14189</v>
      </c>
      <c r="G433" s="284">
        <v>1.22</v>
      </c>
      <c r="H433" s="284">
        <v>1.1071500000000001</v>
      </c>
    </row>
    <row r="434" spans="1:8" ht="15.75" x14ac:dyDescent="0.25">
      <c r="A434" s="238">
        <v>31222</v>
      </c>
      <c r="B434" s="235" t="s">
        <v>14232</v>
      </c>
      <c r="C434" s="238"/>
      <c r="D434" s="234" t="s">
        <v>14249</v>
      </c>
      <c r="E434" s="238">
        <v>2801090005</v>
      </c>
      <c r="F434" s="234" t="s">
        <v>2222</v>
      </c>
      <c r="G434" s="284">
        <v>10.78</v>
      </c>
      <c r="H434" s="284">
        <v>9.3915333333333333</v>
      </c>
    </row>
    <row r="435" spans="1:8" ht="15.75" x14ac:dyDescent="0.25">
      <c r="A435" s="238">
        <v>31741</v>
      </c>
      <c r="B435" s="235" t="s">
        <v>14232</v>
      </c>
      <c r="C435" s="238"/>
      <c r="D435" s="234" t="s">
        <v>14250</v>
      </c>
      <c r="E435" s="238">
        <v>2801050014</v>
      </c>
      <c r="F435" s="234" t="s">
        <v>2200</v>
      </c>
      <c r="G435" s="284">
        <v>114.58688888888889</v>
      </c>
      <c r="H435" s="284">
        <v>93.696642779166652</v>
      </c>
    </row>
    <row r="436" spans="1:8" ht="15.75" x14ac:dyDescent="0.25">
      <c r="A436" s="238">
        <v>1847</v>
      </c>
      <c r="B436" s="235" t="s">
        <v>14232</v>
      </c>
      <c r="C436" s="238"/>
      <c r="D436" s="234" t="s">
        <v>14251</v>
      </c>
      <c r="E436" s="235" t="s">
        <v>14189</v>
      </c>
      <c r="F436" s="236" t="s">
        <v>14189</v>
      </c>
      <c r="G436" s="284">
        <v>0</v>
      </c>
      <c r="H436" s="284">
        <v>0</v>
      </c>
    </row>
    <row r="437" spans="1:8" ht="15.75" x14ac:dyDescent="0.25">
      <c r="A437" s="238">
        <v>1361</v>
      </c>
      <c r="B437" s="235" t="s">
        <v>14232</v>
      </c>
      <c r="C437" s="238"/>
      <c r="D437" s="234" t="s">
        <v>14252</v>
      </c>
      <c r="E437" s="238">
        <v>2701050024</v>
      </c>
      <c r="F437" s="234" t="s">
        <v>2099</v>
      </c>
      <c r="G437" s="284">
        <v>38.150051142175244</v>
      </c>
      <c r="H437" s="284">
        <v>30.466630842141154</v>
      </c>
    </row>
    <row r="438" spans="1:8" ht="15.75" x14ac:dyDescent="0.25">
      <c r="A438" s="238">
        <v>825</v>
      </c>
      <c r="B438" s="235" t="s">
        <v>14232</v>
      </c>
      <c r="C438" s="238"/>
      <c r="D438" s="234" t="s">
        <v>14253</v>
      </c>
      <c r="E438" s="238">
        <v>2701050025</v>
      </c>
      <c r="F438" s="234" t="s">
        <v>1121</v>
      </c>
      <c r="G438" s="284">
        <v>37.556887319907773</v>
      </c>
      <c r="H438" s="284">
        <v>33.07</v>
      </c>
    </row>
    <row r="439" spans="1:8" ht="15.75" x14ac:dyDescent="0.25">
      <c r="A439" s="235">
        <v>31340</v>
      </c>
      <c r="B439" s="235" t="s">
        <v>896</v>
      </c>
      <c r="C439" s="235" t="s">
        <v>4637</v>
      </c>
      <c r="D439" s="236" t="s">
        <v>462</v>
      </c>
      <c r="E439" s="235">
        <v>2701090006</v>
      </c>
      <c r="F439" s="236" t="s">
        <v>1136</v>
      </c>
      <c r="G439" s="284">
        <v>8.3570466666666707</v>
      </c>
      <c r="H439" s="284">
        <v>7.0573800000000002</v>
      </c>
    </row>
    <row r="440" spans="1:8" ht="15.75" x14ac:dyDescent="0.25">
      <c r="A440" s="238">
        <v>31220</v>
      </c>
      <c r="B440" s="235" t="s">
        <v>14232</v>
      </c>
      <c r="C440" s="238"/>
      <c r="D440" s="234" t="s">
        <v>14254</v>
      </c>
      <c r="E440" s="235" t="s">
        <v>14189</v>
      </c>
      <c r="F440" s="236" t="s">
        <v>14189</v>
      </c>
      <c r="G440" s="284">
        <v>26.5</v>
      </c>
      <c r="H440" s="284">
        <v>22.99</v>
      </c>
    </row>
    <row r="441" spans="1:8" ht="15.75" x14ac:dyDescent="0.25">
      <c r="A441" s="238">
        <v>47</v>
      </c>
      <c r="B441" s="235" t="s">
        <v>14232</v>
      </c>
      <c r="C441" s="238"/>
      <c r="D441" s="234" t="s">
        <v>470</v>
      </c>
      <c r="E441" s="235" t="s">
        <v>14189</v>
      </c>
      <c r="F441" s="236" t="s">
        <v>14189</v>
      </c>
      <c r="G441" s="284">
        <v>41.537729112116168</v>
      </c>
      <c r="H441" s="284">
        <v>36.187693406331825</v>
      </c>
    </row>
    <row r="442" spans="1:8" ht="15.75" x14ac:dyDescent="0.25">
      <c r="A442" s="235">
        <v>31334</v>
      </c>
      <c r="B442" s="235" t="s">
        <v>896</v>
      </c>
      <c r="C442" s="235" t="s">
        <v>4642</v>
      </c>
      <c r="D442" s="236" t="s">
        <v>466</v>
      </c>
      <c r="E442" s="235">
        <v>2701050024</v>
      </c>
      <c r="F442" s="236" t="s">
        <v>2099</v>
      </c>
      <c r="G442" s="284">
        <v>40.057569041936574</v>
      </c>
      <c r="H442" s="284">
        <v>31.989974895738193</v>
      </c>
    </row>
    <row r="443" spans="1:8" ht="15.75" x14ac:dyDescent="0.25">
      <c r="A443" s="238">
        <v>1954</v>
      </c>
      <c r="B443" s="235" t="s">
        <v>14232</v>
      </c>
      <c r="C443" s="238"/>
      <c r="D443" s="234" t="s">
        <v>476</v>
      </c>
      <c r="E443" s="235" t="s">
        <v>14189</v>
      </c>
      <c r="F443" s="236" t="s">
        <v>14189</v>
      </c>
      <c r="G443" s="284">
        <v>116</v>
      </c>
      <c r="H443" s="284">
        <v>92.637999999999991</v>
      </c>
    </row>
    <row r="444" spans="1:8" ht="15.75" x14ac:dyDescent="0.25">
      <c r="A444" s="238">
        <v>31221</v>
      </c>
      <c r="B444" s="235" t="s">
        <v>14232</v>
      </c>
      <c r="C444" s="238"/>
      <c r="D444" s="234" t="s">
        <v>14255</v>
      </c>
      <c r="E444" s="238">
        <v>2801060005</v>
      </c>
      <c r="F444" s="234" t="s">
        <v>2212</v>
      </c>
      <c r="G444" s="284">
        <v>116</v>
      </c>
      <c r="H444" s="284">
        <v>92.637999999999991</v>
      </c>
    </row>
    <row r="445" spans="1:8" ht="15.75" x14ac:dyDescent="0.25">
      <c r="A445" s="238">
        <v>2701040008</v>
      </c>
      <c r="B445" s="235" t="s">
        <v>896</v>
      </c>
      <c r="C445" s="238">
        <v>2701040008</v>
      </c>
      <c r="D445" s="234" t="s">
        <v>14375</v>
      </c>
      <c r="E445" s="238">
        <v>2701040008</v>
      </c>
      <c r="F445" s="234" t="s">
        <v>14375</v>
      </c>
      <c r="G445" s="284">
        <v>17.880320429072409</v>
      </c>
      <c r="H445" s="284">
        <v>13.231623461459124</v>
      </c>
    </row>
    <row r="446" spans="1:8" ht="15.75" x14ac:dyDescent="0.25">
      <c r="A446" s="238">
        <v>2198</v>
      </c>
      <c r="B446" s="235" t="s">
        <v>14232</v>
      </c>
      <c r="C446" s="238"/>
      <c r="D446" s="234" t="s">
        <v>481</v>
      </c>
      <c r="E446" s="235" t="s">
        <v>14189</v>
      </c>
      <c r="F446" s="236" t="s">
        <v>14189</v>
      </c>
      <c r="G446" s="284">
        <v>33.5</v>
      </c>
      <c r="H446" s="284">
        <v>26.381066666666669</v>
      </c>
    </row>
    <row r="447" spans="1:8" ht="15.75" x14ac:dyDescent="0.25">
      <c r="A447" s="238">
        <v>772</v>
      </c>
      <c r="B447" s="235" t="s">
        <v>14232</v>
      </c>
      <c r="C447" s="238"/>
      <c r="D447" s="234" t="s">
        <v>14256</v>
      </c>
      <c r="E447" s="235" t="s">
        <v>14189</v>
      </c>
      <c r="F447" s="236" t="s">
        <v>14189</v>
      </c>
      <c r="G447" s="284">
        <v>8.3000000000000007</v>
      </c>
      <c r="H447" s="284">
        <v>6.5362</v>
      </c>
    </row>
    <row r="448" spans="1:8" ht="15.75" x14ac:dyDescent="0.25">
      <c r="A448" s="238">
        <v>38</v>
      </c>
      <c r="B448" s="235" t="s">
        <v>14232</v>
      </c>
      <c r="C448" s="238"/>
      <c r="D448" s="234" t="s">
        <v>484</v>
      </c>
      <c r="E448" s="235" t="s">
        <v>14189</v>
      </c>
      <c r="F448" s="236" t="s">
        <v>14189</v>
      </c>
      <c r="G448" s="284">
        <v>19.5</v>
      </c>
      <c r="H448" s="284">
        <v>15.572642045454545</v>
      </c>
    </row>
    <row r="449" spans="1:8" ht="15.75" x14ac:dyDescent="0.25">
      <c r="A449" s="238">
        <v>30739</v>
      </c>
      <c r="B449" s="235" t="s">
        <v>14232</v>
      </c>
      <c r="C449" s="238"/>
      <c r="D449" s="234" t="s">
        <v>14257</v>
      </c>
      <c r="E449" s="235" t="s">
        <v>14189</v>
      </c>
      <c r="F449" s="236" t="s">
        <v>14189</v>
      </c>
      <c r="G449" s="284">
        <v>2.5506987154534801</v>
      </c>
      <c r="H449" s="284">
        <v>1.8575729855975101</v>
      </c>
    </row>
    <row r="450" spans="1:8" ht="15.75" x14ac:dyDescent="0.25">
      <c r="A450" s="238">
        <v>31584</v>
      </c>
      <c r="B450" s="235" t="s">
        <v>14232</v>
      </c>
      <c r="C450" s="238"/>
      <c r="D450" s="234" t="s">
        <v>485</v>
      </c>
      <c r="E450" s="235" t="s">
        <v>14189</v>
      </c>
      <c r="F450" s="236" t="s">
        <v>14189</v>
      </c>
      <c r="G450" s="284">
        <v>2.6375252473732531</v>
      </c>
      <c r="H450" s="284">
        <v>1.9356574518004692</v>
      </c>
    </row>
    <row r="451" spans="1:8" ht="15.75" x14ac:dyDescent="0.25">
      <c r="A451" s="238">
        <v>31820</v>
      </c>
      <c r="B451" s="235" t="s">
        <v>14232</v>
      </c>
      <c r="C451" s="238"/>
      <c r="D451" s="234" t="s">
        <v>752</v>
      </c>
      <c r="E451" s="235" t="s">
        <v>14189</v>
      </c>
      <c r="F451" s="236" t="s">
        <v>14189</v>
      </c>
      <c r="G451" s="284">
        <v>3.7194270122783077</v>
      </c>
      <c r="H451" s="284">
        <v>2.8382875605815832</v>
      </c>
    </row>
    <row r="452" spans="1:8" ht="15.75" x14ac:dyDescent="0.25">
      <c r="A452" s="238">
        <v>31856</v>
      </c>
      <c r="B452" s="235" t="s">
        <v>14232</v>
      </c>
      <c r="C452" s="238"/>
      <c r="D452" s="234" t="s">
        <v>753</v>
      </c>
      <c r="E452" s="235" t="s">
        <v>14189</v>
      </c>
      <c r="F452" s="236" t="s">
        <v>14189</v>
      </c>
      <c r="G452" s="284">
        <v>3.7194270122783077</v>
      </c>
      <c r="H452" s="284">
        <v>2.8382875605815832</v>
      </c>
    </row>
    <row r="453" spans="1:8" ht="15.75" x14ac:dyDescent="0.25">
      <c r="A453" s="235">
        <v>31857</v>
      </c>
      <c r="B453" s="235" t="s">
        <v>896</v>
      </c>
      <c r="C453" s="235" t="s">
        <v>5046</v>
      </c>
      <c r="D453" s="236" t="s">
        <v>755</v>
      </c>
      <c r="E453" s="235">
        <v>2701010006</v>
      </c>
      <c r="F453" s="236" t="s">
        <v>5047</v>
      </c>
      <c r="G453" s="284">
        <v>0.44590742715426457</v>
      </c>
      <c r="H453" s="284">
        <v>0.38847466050468471</v>
      </c>
    </row>
    <row r="454" spans="1:8" ht="15.75" x14ac:dyDescent="0.25">
      <c r="A454" s="238">
        <v>31834</v>
      </c>
      <c r="B454" s="235" t="s">
        <v>14232</v>
      </c>
      <c r="C454" s="238"/>
      <c r="D454" s="234" t="s">
        <v>754</v>
      </c>
      <c r="E454" s="235" t="s">
        <v>14189</v>
      </c>
      <c r="F454" s="236" t="s">
        <v>14189</v>
      </c>
      <c r="G454" s="284">
        <v>14.5</v>
      </c>
      <c r="H454" s="284">
        <v>13.15875</v>
      </c>
    </row>
    <row r="455" spans="1:8" ht="15.75" x14ac:dyDescent="0.25">
      <c r="A455" s="238">
        <v>826</v>
      </c>
      <c r="B455" s="235" t="s">
        <v>14232</v>
      </c>
      <c r="C455" s="238"/>
      <c r="D455" s="234" t="s">
        <v>491</v>
      </c>
      <c r="E455" s="235" t="s">
        <v>14189</v>
      </c>
      <c r="F455" s="236" t="s">
        <v>14189</v>
      </c>
      <c r="G455" s="284">
        <v>1044.2133333333334</v>
      </c>
      <c r="H455" s="284">
        <v>874.52999999999986</v>
      </c>
    </row>
    <row r="456" spans="1:8" ht="15.75" x14ac:dyDescent="0.25">
      <c r="A456" s="238">
        <v>2109</v>
      </c>
      <c r="B456" s="235" t="s">
        <v>14232</v>
      </c>
      <c r="C456" s="238"/>
      <c r="D456" s="234" t="s">
        <v>492</v>
      </c>
      <c r="E456" s="238" t="s">
        <v>14189</v>
      </c>
      <c r="F456" s="234" t="s">
        <v>3669</v>
      </c>
      <c r="G456" s="284">
        <v>60.519999999999996</v>
      </c>
      <c r="H456" s="284">
        <v>48.331249999999997</v>
      </c>
    </row>
    <row r="457" spans="1:8" ht="15.75" x14ac:dyDescent="0.25">
      <c r="A457" s="235">
        <v>440</v>
      </c>
      <c r="B457" s="235" t="s">
        <v>896</v>
      </c>
      <c r="C457" s="235" t="s">
        <v>4824</v>
      </c>
      <c r="D457" s="236" t="s">
        <v>573</v>
      </c>
      <c r="E457" s="235">
        <v>2701020012</v>
      </c>
      <c r="F457" s="236" t="s">
        <v>1053</v>
      </c>
      <c r="G457" s="284">
        <v>0.21228561827956988</v>
      </c>
      <c r="H457" s="284">
        <v>0.17916359447004607</v>
      </c>
    </row>
    <row r="458" spans="1:8" ht="15.75" x14ac:dyDescent="0.25">
      <c r="A458" s="238">
        <v>2387</v>
      </c>
      <c r="B458" s="235" t="s">
        <v>14232</v>
      </c>
      <c r="C458" s="238"/>
      <c r="D458" s="234" t="s">
        <v>14261</v>
      </c>
      <c r="E458" s="238">
        <v>2801050038</v>
      </c>
      <c r="F458" s="234" t="s">
        <v>2210</v>
      </c>
      <c r="G458" s="284">
        <v>100.73833333333333</v>
      </c>
      <c r="H458" s="284">
        <v>85.020416666666662</v>
      </c>
    </row>
    <row r="459" spans="1:8" ht="15.75" x14ac:dyDescent="0.25">
      <c r="A459" s="238">
        <v>31395</v>
      </c>
      <c r="B459" s="235" t="s">
        <v>14232</v>
      </c>
      <c r="C459" s="238"/>
      <c r="D459" s="234" t="s">
        <v>14262</v>
      </c>
      <c r="E459" s="235" t="s">
        <v>14189</v>
      </c>
      <c r="F459" s="236" t="s">
        <v>14189</v>
      </c>
      <c r="G459" s="284">
        <v>4.3553906031006751</v>
      </c>
      <c r="H459" s="284">
        <v>3.675840826271644</v>
      </c>
    </row>
    <row r="460" spans="1:8" ht="15.75" x14ac:dyDescent="0.25">
      <c r="A460" s="238">
        <v>827</v>
      </c>
      <c r="B460" s="235" t="s">
        <v>14232</v>
      </c>
      <c r="C460" s="238"/>
      <c r="D460" s="234" t="s">
        <v>14262</v>
      </c>
      <c r="E460" s="238">
        <v>2801170002</v>
      </c>
      <c r="F460" s="234" t="s">
        <v>2229</v>
      </c>
      <c r="G460" s="284">
        <v>4.3553906031006751</v>
      </c>
      <c r="H460" s="284">
        <v>3.675840826271644</v>
      </c>
    </row>
    <row r="461" spans="1:8" ht="15.75" x14ac:dyDescent="0.25">
      <c r="A461" s="238">
        <v>2701020028</v>
      </c>
      <c r="B461" s="235" t="s">
        <v>896</v>
      </c>
      <c r="C461" s="238"/>
      <c r="D461" s="234"/>
      <c r="E461" s="238">
        <v>2701020028</v>
      </c>
      <c r="F461" s="234" t="s">
        <v>1058</v>
      </c>
      <c r="G461" s="284">
        <v>0.44934718020743303</v>
      </c>
      <c r="H461" s="284">
        <v>0.37923770167098819</v>
      </c>
    </row>
    <row r="462" spans="1:8" ht="15.75" x14ac:dyDescent="0.25">
      <c r="A462" s="238">
        <v>44</v>
      </c>
      <c r="B462" s="235" t="s">
        <v>14232</v>
      </c>
      <c r="C462" s="238"/>
      <c r="D462" s="234" t="s">
        <v>14263</v>
      </c>
      <c r="E462" s="235" t="s">
        <v>14189</v>
      </c>
      <c r="F462" s="236" t="s">
        <v>14189</v>
      </c>
      <c r="G462" s="284">
        <v>20</v>
      </c>
      <c r="H462" s="284">
        <v>13.55</v>
      </c>
    </row>
    <row r="463" spans="1:8" ht="15.75" x14ac:dyDescent="0.25">
      <c r="A463" s="238">
        <v>753</v>
      </c>
      <c r="B463" s="235" t="s">
        <v>14232</v>
      </c>
      <c r="C463" s="238"/>
      <c r="D463" s="234" t="s">
        <v>14264</v>
      </c>
      <c r="E463" s="235" t="s">
        <v>14189</v>
      </c>
      <c r="F463" s="236" t="s">
        <v>14189</v>
      </c>
      <c r="G463" s="284">
        <v>10.200504032258065</v>
      </c>
      <c r="H463" s="284">
        <v>7.4860483870967744</v>
      </c>
    </row>
    <row r="464" spans="1:8" ht="15.75" x14ac:dyDescent="0.25">
      <c r="A464" s="238">
        <v>2317</v>
      </c>
      <c r="B464" s="235" t="s">
        <v>14232</v>
      </c>
      <c r="C464" s="238"/>
      <c r="D464" s="234" t="s">
        <v>14265</v>
      </c>
      <c r="E464" s="238">
        <v>2701040029</v>
      </c>
      <c r="F464" s="234" t="s">
        <v>7982</v>
      </c>
      <c r="G464" s="284">
        <v>13.570009930486593</v>
      </c>
      <c r="H464" s="284">
        <v>8.8880647964250254</v>
      </c>
    </row>
    <row r="465" spans="1:8" ht="15.75" x14ac:dyDescent="0.25">
      <c r="A465" s="238">
        <v>1308</v>
      </c>
      <c r="B465" s="235" t="s">
        <v>14232</v>
      </c>
      <c r="C465" s="238"/>
      <c r="D465" s="234" t="s">
        <v>503</v>
      </c>
      <c r="E465" s="235" t="s">
        <v>14189</v>
      </c>
      <c r="F465" s="236" t="s">
        <v>14189</v>
      </c>
      <c r="G465" s="284">
        <v>13.46</v>
      </c>
      <c r="H465" s="284">
        <v>9.2100000000000009</v>
      </c>
    </row>
    <row r="466" spans="1:8" ht="15.75" x14ac:dyDescent="0.25">
      <c r="A466" s="235">
        <v>31832</v>
      </c>
      <c r="B466" s="235" t="s">
        <v>896</v>
      </c>
      <c r="C466" s="235" t="s">
        <v>5043</v>
      </c>
      <c r="D466" s="236" t="s">
        <v>3571</v>
      </c>
      <c r="E466" s="235">
        <v>2701010063</v>
      </c>
      <c r="F466" s="236" t="s">
        <v>5044</v>
      </c>
      <c r="G466" s="284">
        <v>0.46287609955953929</v>
      </c>
      <c r="H466" s="284">
        <v>0.40279385269629259</v>
      </c>
    </row>
    <row r="467" spans="1:8" ht="15.75" x14ac:dyDescent="0.25">
      <c r="A467" s="238">
        <v>2701240005</v>
      </c>
      <c r="B467" s="235" t="s">
        <v>896</v>
      </c>
      <c r="C467" s="238"/>
      <c r="D467" s="234"/>
      <c r="E467" s="238">
        <v>2701240005</v>
      </c>
      <c r="F467" s="234" t="s">
        <v>9534</v>
      </c>
      <c r="G467" s="284">
        <v>4.0944705882352936</v>
      </c>
      <c r="H467" s="284">
        <v>3.4245843137254903</v>
      </c>
    </row>
    <row r="468" spans="1:8" ht="15.75" x14ac:dyDescent="0.25">
      <c r="A468" s="238">
        <v>2177</v>
      </c>
      <c r="B468" s="235" t="s">
        <v>14232</v>
      </c>
      <c r="C468" s="238"/>
      <c r="D468" s="234" t="s">
        <v>14268</v>
      </c>
      <c r="E468" s="235" t="s">
        <v>14189</v>
      </c>
      <c r="F468" s="236" t="s">
        <v>14189</v>
      </c>
      <c r="G468" s="284">
        <v>12.960506486698989</v>
      </c>
      <c r="H468" s="284">
        <v>9.0002293277421046</v>
      </c>
    </row>
    <row r="469" spans="1:8" ht="15.75" x14ac:dyDescent="0.25">
      <c r="A469" s="238">
        <v>31755</v>
      </c>
      <c r="B469" s="235" t="s">
        <v>14232</v>
      </c>
      <c r="C469" s="238"/>
      <c r="D469" s="234" t="s">
        <v>14269</v>
      </c>
      <c r="E469" s="235" t="s">
        <v>14189</v>
      </c>
      <c r="F469" s="236" t="s">
        <v>14189</v>
      </c>
      <c r="G469" s="284">
        <v>2.8534999252392343</v>
      </c>
      <c r="H469" s="284">
        <v>2.1943350029904303</v>
      </c>
    </row>
    <row r="470" spans="1:8" ht="15.75" x14ac:dyDescent="0.25">
      <c r="A470" s="238">
        <v>32199</v>
      </c>
      <c r="B470" s="235" t="s">
        <v>14232</v>
      </c>
      <c r="C470" s="238"/>
      <c r="D470" s="234" t="s">
        <v>512</v>
      </c>
      <c r="E470" s="235" t="s">
        <v>14189</v>
      </c>
      <c r="F470" s="236" t="s">
        <v>14189</v>
      </c>
      <c r="G470" s="284">
        <v>1.9698696815539114</v>
      </c>
      <c r="H470" s="284">
        <v>1.5148257465644823</v>
      </c>
    </row>
    <row r="471" spans="1:8" ht="15.75" x14ac:dyDescent="0.25">
      <c r="A471" s="238">
        <v>31223</v>
      </c>
      <c r="B471" s="235" t="s">
        <v>14232</v>
      </c>
      <c r="C471" s="238"/>
      <c r="D471" s="234" t="s">
        <v>570</v>
      </c>
      <c r="E471" s="238">
        <v>2801130002</v>
      </c>
      <c r="F471" s="234" t="s">
        <v>2225</v>
      </c>
      <c r="G471" s="284">
        <v>44.63</v>
      </c>
      <c r="H471" s="284">
        <v>37.666699999999999</v>
      </c>
    </row>
    <row r="472" spans="1:8" ht="15.75" x14ac:dyDescent="0.25">
      <c r="A472" s="238">
        <v>2801050040</v>
      </c>
      <c r="B472" s="235" t="s">
        <v>14232</v>
      </c>
      <c r="C472" s="238"/>
      <c r="D472" s="234" t="s">
        <v>7523</v>
      </c>
      <c r="E472" s="238">
        <v>2801050040</v>
      </c>
      <c r="F472" s="234" t="s">
        <v>7523</v>
      </c>
      <c r="G472" s="284">
        <v>67.507599999999996</v>
      </c>
      <c r="H472" s="284">
        <v>56.915400000000005</v>
      </c>
    </row>
    <row r="473" spans="1:8" ht="15.75" x14ac:dyDescent="0.25">
      <c r="A473" s="238">
        <v>2701020009</v>
      </c>
      <c r="B473" s="235" t="s">
        <v>14232</v>
      </c>
      <c r="C473" s="238"/>
      <c r="D473" s="234" t="s">
        <v>571</v>
      </c>
      <c r="E473" s="238">
        <v>2701020009</v>
      </c>
      <c r="F473" s="234" t="s">
        <v>2064</v>
      </c>
      <c r="G473" s="284">
        <v>0.23970049923195083</v>
      </c>
      <c r="H473" s="284">
        <v>0.19142481950844853</v>
      </c>
    </row>
    <row r="474" spans="1:8" ht="15.75" x14ac:dyDescent="0.25">
      <c r="A474" s="238">
        <v>31</v>
      </c>
      <c r="B474" s="235" t="s">
        <v>14232</v>
      </c>
      <c r="C474" s="238"/>
      <c r="D474" s="234" t="s">
        <v>14270</v>
      </c>
      <c r="E474" s="235" t="s">
        <v>14189</v>
      </c>
      <c r="F474" s="236" t="s">
        <v>14189</v>
      </c>
      <c r="G474" s="284">
        <v>0.2814859848484848</v>
      </c>
      <c r="H474" s="284">
        <v>0.22479469696969698</v>
      </c>
    </row>
    <row r="475" spans="1:8" ht="15.75" x14ac:dyDescent="0.25">
      <c r="A475" s="238">
        <v>442</v>
      </c>
      <c r="B475" s="235" t="s">
        <v>14232</v>
      </c>
      <c r="C475" s="238"/>
      <c r="D475" s="234" t="s">
        <v>572</v>
      </c>
      <c r="E475" s="235" t="s">
        <v>14189</v>
      </c>
      <c r="F475" s="236" t="s">
        <v>14189</v>
      </c>
      <c r="G475" s="284">
        <v>0.29834219426406927</v>
      </c>
      <c r="H475" s="284">
        <v>0.23825608766233766</v>
      </c>
    </row>
    <row r="476" spans="1:8" ht="15.75" x14ac:dyDescent="0.25">
      <c r="A476" s="238">
        <v>440</v>
      </c>
      <c r="B476" s="235" t="s">
        <v>14232</v>
      </c>
      <c r="C476" s="238"/>
      <c r="D476" s="234" t="s">
        <v>573</v>
      </c>
      <c r="E476" s="235" t="s">
        <v>14189</v>
      </c>
      <c r="F476" s="236" t="s">
        <v>14189</v>
      </c>
      <c r="G476" s="284">
        <v>0.29834221117424242</v>
      </c>
      <c r="H476" s="284">
        <v>0.23825611584595965</v>
      </c>
    </row>
    <row r="477" spans="1:8" ht="15.75" x14ac:dyDescent="0.25">
      <c r="A477" s="238">
        <v>2701040005</v>
      </c>
      <c r="B477" s="235" t="s">
        <v>14232</v>
      </c>
      <c r="C477" s="238"/>
      <c r="D477" s="234" t="s">
        <v>14266</v>
      </c>
      <c r="E477" s="238">
        <v>2701040005</v>
      </c>
      <c r="F477" s="234" t="s">
        <v>2093</v>
      </c>
      <c r="G477" s="284">
        <v>12.879998692725014</v>
      </c>
      <c r="H477" s="284">
        <v>8.9443231583763652</v>
      </c>
    </row>
    <row r="478" spans="1:8" ht="15.75" x14ac:dyDescent="0.25">
      <c r="A478" s="238">
        <v>2108</v>
      </c>
      <c r="B478" s="235" t="s">
        <v>14232</v>
      </c>
      <c r="C478" s="238"/>
      <c r="D478" s="234" t="s">
        <v>14284</v>
      </c>
      <c r="E478" s="238">
        <v>2701050023</v>
      </c>
      <c r="F478" s="234" t="s">
        <v>1120</v>
      </c>
      <c r="G478" s="284">
        <v>25.227600000000002</v>
      </c>
      <c r="H478" s="284">
        <v>20.171499999999998</v>
      </c>
    </row>
    <row r="479" spans="1:8" ht="15.75" x14ac:dyDescent="0.25">
      <c r="A479" s="238">
        <v>396</v>
      </c>
      <c r="B479" s="235" t="s">
        <v>14232</v>
      </c>
      <c r="C479" s="238"/>
      <c r="D479" s="234" t="s">
        <v>574</v>
      </c>
      <c r="E479" s="235" t="s">
        <v>14189</v>
      </c>
      <c r="F479" s="236" t="s">
        <v>14189</v>
      </c>
      <c r="G479" s="284">
        <v>0.38707078222703223</v>
      </c>
      <c r="H479" s="284">
        <v>0.30911473364598363</v>
      </c>
    </row>
    <row r="480" spans="1:8" ht="15.75" x14ac:dyDescent="0.25">
      <c r="A480" s="238">
        <v>1602</v>
      </c>
      <c r="B480" s="235" t="s">
        <v>14232</v>
      </c>
      <c r="C480" s="238"/>
      <c r="D480" s="234" t="s">
        <v>577</v>
      </c>
      <c r="E480" s="235" t="s">
        <v>14189</v>
      </c>
      <c r="F480" s="236" t="s">
        <v>14189</v>
      </c>
      <c r="G480" s="284">
        <v>0.28255994018653691</v>
      </c>
      <c r="H480" s="284">
        <v>0.23664385644768857</v>
      </c>
    </row>
    <row r="481" spans="1:8" ht="15.75" x14ac:dyDescent="0.25">
      <c r="A481" s="238">
        <v>2791</v>
      </c>
      <c r="B481" s="235" t="s">
        <v>14232</v>
      </c>
      <c r="C481" s="238"/>
      <c r="D481" s="234" t="s">
        <v>14273</v>
      </c>
      <c r="E481" s="238">
        <v>2801050039</v>
      </c>
      <c r="F481" s="234" t="s">
        <v>7522</v>
      </c>
      <c r="G481" s="284">
        <v>112.60864017292917</v>
      </c>
      <c r="H481" s="284">
        <v>92.076502617725666</v>
      </c>
    </row>
    <row r="482" spans="1:8" ht="15.75" x14ac:dyDescent="0.25">
      <c r="A482" s="238">
        <v>1603</v>
      </c>
      <c r="B482" s="235" t="s">
        <v>14232</v>
      </c>
      <c r="C482" s="238"/>
      <c r="D482" s="234" t="s">
        <v>14274</v>
      </c>
      <c r="E482" s="235" t="s">
        <v>14189</v>
      </c>
      <c r="F482" s="236" t="s">
        <v>14189</v>
      </c>
      <c r="G482" s="284">
        <v>0.28255994018653691</v>
      </c>
      <c r="H482" s="284">
        <v>0.23664385644768857</v>
      </c>
    </row>
    <row r="483" spans="1:8" ht="15.75" x14ac:dyDescent="0.25">
      <c r="A483" s="238">
        <v>31256</v>
      </c>
      <c r="B483" s="235" t="s">
        <v>14232</v>
      </c>
      <c r="C483" s="238"/>
      <c r="D483" s="234" t="s">
        <v>580</v>
      </c>
      <c r="E483" s="235" t="s">
        <v>14189</v>
      </c>
      <c r="F483" s="236" t="s">
        <v>14189</v>
      </c>
      <c r="G483" s="284">
        <v>0.72265003935458505</v>
      </c>
      <c r="H483" s="284">
        <v>0.62689885871704099</v>
      </c>
    </row>
    <row r="484" spans="1:8" ht="15.75" x14ac:dyDescent="0.25">
      <c r="A484" s="238">
        <v>2410</v>
      </c>
      <c r="B484" s="235" t="s">
        <v>14232</v>
      </c>
      <c r="C484" s="238"/>
      <c r="D484" s="234" t="s">
        <v>14275</v>
      </c>
      <c r="E484" s="235" t="s">
        <v>14189</v>
      </c>
      <c r="F484" s="236" t="s">
        <v>14189</v>
      </c>
      <c r="G484" s="284">
        <v>0.14015777865129281</v>
      </c>
      <c r="H484" s="284">
        <v>0.11037425068789308</v>
      </c>
    </row>
    <row r="485" spans="1:8" ht="15.75" x14ac:dyDescent="0.25">
      <c r="A485" s="235">
        <v>0</v>
      </c>
      <c r="B485" s="235" t="s">
        <v>14232</v>
      </c>
      <c r="C485" s="238"/>
      <c r="D485" s="234" t="s">
        <v>14276</v>
      </c>
      <c r="E485" s="238">
        <v>0</v>
      </c>
      <c r="F485" s="234" t="s">
        <v>14189</v>
      </c>
      <c r="G485" s="284">
        <v>0.14015777865129281</v>
      </c>
      <c r="H485" s="284">
        <v>0.11037425068789308</v>
      </c>
    </row>
    <row r="486" spans="1:8" ht="15.75" x14ac:dyDescent="0.25">
      <c r="A486" s="238">
        <v>2122</v>
      </c>
      <c r="B486" s="235" t="s">
        <v>14232</v>
      </c>
      <c r="C486" s="238"/>
      <c r="D486" s="234" t="s">
        <v>14267</v>
      </c>
      <c r="E486" s="238">
        <v>2701040006</v>
      </c>
      <c r="F486" s="234" t="s">
        <v>2094</v>
      </c>
      <c r="G486" s="284">
        <v>14.100000000000001</v>
      </c>
      <c r="H486" s="284">
        <v>11.26026255399568</v>
      </c>
    </row>
    <row r="487" spans="1:8" ht="15.75" x14ac:dyDescent="0.25">
      <c r="A487" s="238">
        <v>1597</v>
      </c>
      <c r="B487" s="235" t="s">
        <v>14232</v>
      </c>
      <c r="C487" s="238"/>
      <c r="D487" s="234" t="s">
        <v>583</v>
      </c>
      <c r="E487" s="235" t="s">
        <v>14189</v>
      </c>
      <c r="F487" s="236" t="s">
        <v>14189</v>
      </c>
      <c r="G487" s="284">
        <v>0.15310999903993855</v>
      </c>
      <c r="H487" s="284">
        <v>0.12922101168320924</v>
      </c>
    </row>
    <row r="488" spans="1:8" ht="15.75" x14ac:dyDescent="0.25">
      <c r="A488" s="238">
        <v>1600</v>
      </c>
      <c r="B488" s="235" t="s">
        <v>14232</v>
      </c>
      <c r="C488" s="238"/>
      <c r="D488" s="234" t="s">
        <v>14279</v>
      </c>
      <c r="E488" s="235" t="s">
        <v>14189</v>
      </c>
      <c r="F488" s="236" t="s">
        <v>14189</v>
      </c>
      <c r="G488" s="284">
        <v>0.2238055936951035</v>
      </c>
      <c r="H488" s="284">
        <v>0.1787311460870008</v>
      </c>
    </row>
    <row r="489" spans="1:8" ht="15.75" x14ac:dyDescent="0.25">
      <c r="A489" s="238">
        <v>1599</v>
      </c>
      <c r="B489" s="235" t="s">
        <v>14232</v>
      </c>
      <c r="C489" s="238"/>
      <c r="D489" s="234" t="s">
        <v>14280</v>
      </c>
      <c r="E489" s="235" t="s">
        <v>14189</v>
      </c>
      <c r="F489" s="236" t="s">
        <v>14189</v>
      </c>
      <c r="G489" s="284">
        <v>0.15310999903993855</v>
      </c>
      <c r="H489" s="284">
        <v>0.12922101168320924</v>
      </c>
    </row>
    <row r="490" spans="1:8" ht="15.75" x14ac:dyDescent="0.25">
      <c r="A490" s="238">
        <v>2405</v>
      </c>
      <c r="B490" s="235" t="s">
        <v>14232</v>
      </c>
      <c r="C490" s="238"/>
      <c r="D490" s="234" t="s">
        <v>14281</v>
      </c>
      <c r="E490" s="235" t="s">
        <v>14189</v>
      </c>
      <c r="F490" s="236" t="s">
        <v>14189</v>
      </c>
      <c r="G490" s="284">
        <v>0.430265493555607</v>
      </c>
      <c r="H490" s="284">
        <v>0.34360963185922666</v>
      </c>
    </row>
    <row r="491" spans="1:8" ht="15.75" x14ac:dyDescent="0.25">
      <c r="A491" s="238">
        <v>2403</v>
      </c>
      <c r="B491" s="235" t="s">
        <v>14232</v>
      </c>
      <c r="C491" s="238"/>
      <c r="D491" s="234" t="s">
        <v>584</v>
      </c>
      <c r="E491" s="238">
        <v>2701020022</v>
      </c>
      <c r="F491" s="234" t="s">
        <v>2073</v>
      </c>
      <c r="G491" s="284">
        <v>0.41723011363636359</v>
      </c>
      <c r="H491" s="284">
        <v>0.33319997842347521</v>
      </c>
    </row>
    <row r="492" spans="1:8" ht="15.75" x14ac:dyDescent="0.25">
      <c r="A492" s="238">
        <v>2436</v>
      </c>
      <c r="B492" s="235" t="s">
        <v>14232</v>
      </c>
      <c r="C492" s="238"/>
      <c r="D492" s="234" t="s">
        <v>585</v>
      </c>
      <c r="E492" s="238">
        <v>2701020023</v>
      </c>
      <c r="F492" s="234" t="s">
        <v>2074</v>
      </c>
      <c r="G492" s="284">
        <v>0.44500379464285705</v>
      </c>
      <c r="H492" s="284">
        <v>0.35538003472222213</v>
      </c>
    </row>
    <row r="493" spans="1:8" ht="15.75" x14ac:dyDescent="0.25">
      <c r="A493" s="238">
        <v>31219</v>
      </c>
      <c r="B493" s="235" t="s">
        <v>14232</v>
      </c>
      <c r="C493" s="238"/>
      <c r="D493" s="234" t="s">
        <v>14282</v>
      </c>
      <c r="E493" s="238">
        <v>2801120002</v>
      </c>
      <c r="F493" s="234" t="s">
        <v>2223</v>
      </c>
      <c r="G493" s="284">
        <v>21.235589999999998</v>
      </c>
      <c r="H493" s="284">
        <v>17.897554</v>
      </c>
    </row>
    <row r="494" spans="1:8" ht="15.75" x14ac:dyDescent="0.25">
      <c r="A494" s="238">
        <v>2805</v>
      </c>
      <c r="B494" s="235" t="s">
        <v>14232</v>
      </c>
      <c r="C494" s="238"/>
      <c r="D494" s="234" t="s">
        <v>14283</v>
      </c>
      <c r="E494" s="238">
        <v>2801120003</v>
      </c>
      <c r="F494" s="234" t="s">
        <v>2224</v>
      </c>
      <c r="G494" s="284">
        <v>203.3</v>
      </c>
      <c r="H494" s="284">
        <v>162.3544</v>
      </c>
    </row>
    <row r="495" spans="1:8" ht="15.75" x14ac:dyDescent="0.25">
      <c r="A495" s="238">
        <v>1988</v>
      </c>
      <c r="B495" s="235" t="s">
        <v>14232</v>
      </c>
      <c r="C495" s="238"/>
      <c r="D495" s="234" t="s">
        <v>14285</v>
      </c>
      <c r="E495" s="238">
        <v>2801130003</v>
      </c>
      <c r="F495" s="234" t="s">
        <v>2226</v>
      </c>
      <c r="G495" s="284">
        <v>1493.5</v>
      </c>
      <c r="H495" s="284">
        <v>1301.1370000000002</v>
      </c>
    </row>
    <row r="496" spans="1:8" ht="15.75" x14ac:dyDescent="0.25">
      <c r="A496" s="238">
        <v>32705</v>
      </c>
      <c r="B496" s="235" t="s">
        <v>14232</v>
      </c>
      <c r="C496" s="238"/>
      <c r="D496" s="234" t="s">
        <v>14286</v>
      </c>
      <c r="E496" s="238">
        <v>2801010017</v>
      </c>
      <c r="F496" s="234" t="s">
        <v>2163</v>
      </c>
      <c r="G496" s="284">
        <v>5.1930048780487806E-2</v>
      </c>
      <c r="H496" s="284">
        <v>4.3827609756097549E-2</v>
      </c>
    </row>
    <row r="497" spans="1:8" ht="15.75" x14ac:dyDescent="0.25">
      <c r="A497" s="238">
        <v>2385</v>
      </c>
      <c r="B497" s="235" t="s">
        <v>14232</v>
      </c>
      <c r="C497" s="238"/>
      <c r="D497" s="234" t="s">
        <v>14287</v>
      </c>
      <c r="E497" s="235" t="s">
        <v>14189</v>
      </c>
      <c r="F497" s="236" t="s">
        <v>14189</v>
      </c>
      <c r="G497" s="284">
        <v>0.28730000508440107</v>
      </c>
      <c r="H497" s="284">
        <v>0.250295759609518</v>
      </c>
    </row>
    <row r="498" spans="1:8" ht="15.75" x14ac:dyDescent="0.25">
      <c r="A498" s="238">
        <v>31913</v>
      </c>
      <c r="B498" s="235" t="s">
        <v>14232</v>
      </c>
      <c r="C498" s="238"/>
      <c r="D498" s="234" t="s">
        <v>14288</v>
      </c>
      <c r="E498" s="238">
        <v>2801010047</v>
      </c>
      <c r="F498" s="234" t="s">
        <v>14289</v>
      </c>
      <c r="G498" s="284">
        <v>0.104</v>
      </c>
      <c r="H498" s="284">
        <v>9.0604808877928475E-2</v>
      </c>
    </row>
    <row r="499" spans="1:8" ht="15.75" x14ac:dyDescent="0.25">
      <c r="A499" s="238">
        <v>31911</v>
      </c>
      <c r="B499" s="235" t="s">
        <v>14232</v>
      </c>
      <c r="C499" s="238"/>
      <c r="D499" s="234" t="s">
        <v>14290</v>
      </c>
      <c r="E499" s="238">
        <v>2801010048</v>
      </c>
      <c r="F499" s="234" t="s">
        <v>7514</v>
      </c>
      <c r="G499" s="284">
        <v>0.104</v>
      </c>
      <c r="H499" s="284">
        <v>9.0604808877928475E-2</v>
      </c>
    </row>
    <row r="500" spans="1:8" ht="15.75" x14ac:dyDescent="0.25">
      <c r="A500" s="238">
        <v>31912</v>
      </c>
      <c r="B500" s="235" t="s">
        <v>14232</v>
      </c>
      <c r="C500" s="238"/>
      <c r="D500" s="234" t="s">
        <v>14291</v>
      </c>
      <c r="E500" s="238">
        <v>2801010049</v>
      </c>
      <c r="F500" s="234" t="s">
        <v>7515</v>
      </c>
      <c r="G500" s="284">
        <v>0.104</v>
      </c>
      <c r="H500" s="284">
        <v>9.0604808877928475E-2</v>
      </c>
    </row>
    <row r="501" spans="1:8" ht="15.75" x14ac:dyDescent="0.25">
      <c r="A501" s="238">
        <v>31857</v>
      </c>
      <c r="B501" s="235" t="s">
        <v>14232</v>
      </c>
      <c r="C501" s="238"/>
      <c r="D501" s="234" t="s">
        <v>755</v>
      </c>
      <c r="E501" s="235" t="s">
        <v>14189</v>
      </c>
      <c r="F501" s="236" t="s">
        <v>14189</v>
      </c>
      <c r="G501" s="284">
        <v>0.44589009900990101</v>
      </c>
      <c r="H501" s="284">
        <v>0.38680950495049499</v>
      </c>
    </row>
    <row r="502" spans="1:8" ht="15.75" x14ac:dyDescent="0.25">
      <c r="A502" s="238">
        <v>1553</v>
      </c>
      <c r="B502" s="235" t="s">
        <v>14232</v>
      </c>
      <c r="C502" s="238"/>
      <c r="D502" s="234" t="s">
        <v>14292</v>
      </c>
      <c r="E502" s="235" t="s">
        <v>14189</v>
      </c>
      <c r="F502" s="236" t="s">
        <v>14189</v>
      </c>
      <c r="G502" s="284">
        <v>3.8083252993313645E-2</v>
      </c>
      <c r="H502" s="284">
        <v>2.7711335717617795E-2</v>
      </c>
    </row>
    <row r="503" spans="1:8" ht="15.75" x14ac:dyDescent="0.25">
      <c r="A503" s="238">
        <v>2074</v>
      </c>
      <c r="B503" s="235" t="s">
        <v>14232</v>
      </c>
      <c r="C503" s="238"/>
      <c r="D503" s="234" t="s">
        <v>14293</v>
      </c>
      <c r="E503" s="235" t="s">
        <v>14189</v>
      </c>
      <c r="F503" s="236" t="s">
        <v>14189</v>
      </c>
      <c r="G503" s="284">
        <v>4.3790222222222223E-2</v>
      </c>
      <c r="H503" s="284">
        <v>3.3416222222222222E-2</v>
      </c>
    </row>
    <row r="504" spans="1:8" ht="15.75" x14ac:dyDescent="0.25">
      <c r="A504" s="238">
        <v>1984</v>
      </c>
      <c r="B504" s="235" t="s">
        <v>14232</v>
      </c>
      <c r="C504" s="238"/>
      <c r="D504" s="234" t="s">
        <v>590</v>
      </c>
      <c r="E504" s="235" t="s">
        <v>14189</v>
      </c>
      <c r="F504" s="236" t="s">
        <v>14189</v>
      </c>
      <c r="G504" s="284">
        <v>8.3900000000000002E-2</v>
      </c>
      <c r="H504" s="284">
        <v>7.0266250000000002E-2</v>
      </c>
    </row>
    <row r="505" spans="1:8" ht="15.75" x14ac:dyDescent="0.25">
      <c r="A505" s="238">
        <v>31317</v>
      </c>
      <c r="B505" s="235" t="s">
        <v>14232</v>
      </c>
      <c r="C505" s="238"/>
      <c r="D505" s="234" t="s">
        <v>14294</v>
      </c>
      <c r="E505" s="238">
        <v>2801010003</v>
      </c>
      <c r="F505" s="234" t="s">
        <v>2150</v>
      </c>
      <c r="G505" s="284">
        <v>6.5808764177349419E-2</v>
      </c>
      <c r="H505" s="284">
        <v>5.733263585178397E-2</v>
      </c>
    </row>
    <row r="506" spans="1:8" ht="15.75" x14ac:dyDescent="0.25">
      <c r="A506" s="238">
        <v>31316</v>
      </c>
      <c r="B506" s="235" t="s">
        <v>14232</v>
      </c>
      <c r="C506" s="238"/>
      <c r="D506" s="234" t="s">
        <v>14295</v>
      </c>
      <c r="E506" s="235" t="s">
        <v>14189</v>
      </c>
      <c r="F506" s="236" t="s">
        <v>14189</v>
      </c>
      <c r="G506" s="284">
        <v>6.8552962962962968E-2</v>
      </c>
      <c r="H506" s="284">
        <v>5.972333333333333E-2</v>
      </c>
    </row>
    <row r="507" spans="1:8" ht="15.75" x14ac:dyDescent="0.25">
      <c r="A507" s="238">
        <v>1580</v>
      </c>
      <c r="B507" s="235" t="s">
        <v>14232</v>
      </c>
      <c r="C507" s="238"/>
      <c r="D507" s="234" t="s">
        <v>596</v>
      </c>
      <c r="E507" s="235" t="s">
        <v>14189</v>
      </c>
      <c r="F507" s="236" t="s">
        <v>14189</v>
      </c>
      <c r="G507" s="284">
        <v>0.16398999999999997</v>
      </c>
      <c r="H507" s="284">
        <v>0.11229749999999998</v>
      </c>
    </row>
    <row r="508" spans="1:8" ht="15.75" x14ac:dyDescent="0.25">
      <c r="A508" s="238">
        <v>1584</v>
      </c>
      <c r="B508" s="235" t="s">
        <v>14232</v>
      </c>
      <c r="C508" s="238"/>
      <c r="D508" s="234" t="s">
        <v>597</v>
      </c>
      <c r="E508" s="235" t="s">
        <v>14189</v>
      </c>
      <c r="F508" s="236" t="s">
        <v>14189</v>
      </c>
      <c r="G508" s="284">
        <v>0.16398999999999997</v>
      </c>
      <c r="H508" s="284">
        <v>0.11229749999999998</v>
      </c>
    </row>
    <row r="509" spans="1:8" ht="15.75" x14ac:dyDescent="0.25">
      <c r="A509" s="238">
        <v>1582</v>
      </c>
      <c r="B509" s="235" t="s">
        <v>14232</v>
      </c>
      <c r="C509" s="238"/>
      <c r="D509" s="234" t="s">
        <v>598</v>
      </c>
      <c r="E509" s="235" t="s">
        <v>14189</v>
      </c>
      <c r="F509" s="236" t="s">
        <v>14189</v>
      </c>
      <c r="G509" s="284">
        <v>0.16398999999999997</v>
      </c>
      <c r="H509" s="284">
        <v>0.11229749999999998</v>
      </c>
    </row>
    <row r="510" spans="1:8" ht="15.75" x14ac:dyDescent="0.25">
      <c r="A510" s="238">
        <v>1515</v>
      </c>
      <c r="B510" s="235" t="s">
        <v>14232</v>
      </c>
      <c r="C510" s="238"/>
      <c r="D510" s="234" t="s">
        <v>599</v>
      </c>
      <c r="E510" s="235" t="s">
        <v>14189</v>
      </c>
      <c r="F510" s="236" t="s">
        <v>14189</v>
      </c>
      <c r="G510" s="284">
        <v>0.10787000000000001</v>
      </c>
      <c r="H510" s="284">
        <v>7.9164812500000001E-2</v>
      </c>
    </row>
    <row r="511" spans="1:8" ht="15.75" x14ac:dyDescent="0.25">
      <c r="A511" s="238">
        <v>1578</v>
      </c>
      <c r="B511" s="235" t="s">
        <v>14232</v>
      </c>
      <c r="C511" s="238"/>
      <c r="D511" s="234" t="s">
        <v>600</v>
      </c>
      <c r="E511" s="235" t="s">
        <v>14189</v>
      </c>
      <c r="F511" s="236" t="s">
        <v>14189</v>
      </c>
      <c r="G511" s="284">
        <v>0.10294549617043285</v>
      </c>
      <c r="H511" s="284">
        <v>7.9164853928824039E-2</v>
      </c>
    </row>
    <row r="512" spans="1:8" ht="15.75" x14ac:dyDescent="0.25">
      <c r="A512" s="238">
        <v>31704</v>
      </c>
      <c r="B512" s="235" t="s">
        <v>14232</v>
      </c>
      <c r="C512" s="238"/>
      <c r="D512" s="234" t="s">
        <v>14296</v>
      </c>
      <c r="E512" s="238">
        <v>2801010004</v>
      </c>
      <c r="F512" s="234" t="s">
        <v>2151</v>
      </c>
      <c r="G512" s="284">
        <v>0.28731999214261161</v>
      </c>
      <c r="H512" s="284">
        <v>0.25031316603643866</v>
      </c>
    </row>
    <row r="513" spans="1:8" ht="15.75" x14ac:dyDescent="0.25">
      <c r="A513" s="238">
        <v>32836</v>
      </c>
      <c r="B513" s="235" t="s">
        <v>14232</v>
      </c>
      <c r="C513" s="238"/>
      <c r="D513" s="234" t="s">
        <v>14297</v>
      </c>
      <c r="E513" s="235" t="s">
        <v>14189</v>
      </c>
      <c r="F513" s="236" t="s">
        <v>14189</v>
      </c>
      <c r="G513" s="284">
        <v>3.3583503667187688E-2</v>
      </c>
      <c r="H513" s="284">
        <v>2.4437086689912232E-2</v>
      </c>
    </row>
    <row r="514" spans="1:8" ht="15.75" x14ac:dyDescent="0.25">
      <c r="A514" s="238">
        <v>32838</v>
      </c>
      <c r="B514" s="235" t="s">
        <v>14232</v>
      </c>
      <c r="C514" s="238"/>
      <c r="D514" s="234" t="s">
        <v>3565</v>
      </c>
      <c r="E514" s="235" t="s">
        <v>14189</v>
      </c>
      <c r="F514" s="236" t="s">
        <v>14189</v>
      </c>
      <c r="G514" s="284">
        <v>3.8961240164327414E-2</v>
      </c>
      <c r="H514" s="284">
        <v>2.8350220450678275E-2</v>
      </c>
    </row>
    <row r="515" spans="1:8" ht="15.75" x14ac:dyDescent="0.25">
      <c r="A515" s="238">
        <v>32842</v>
      </c>
      <c r="B515" s="235" t="s">
        <v>14232</v>
      </c>
      <c r="C515" s="238"/>
      <c r="D515" s="234" t="s">
        <v>14298</v>
      </c>
      <c r="E515" s="235" t="s">
        <v>14189</v>
      </c>
      <c r="F515" s="236" t="s">
        <v>14189</v>
      </c>
      <c r="G515" s="284">
        <v>8.3299972618782799E-3</v>
      </c>
      <c r="H515" s="284">
        <v>7.0303195895970051E-3</v>
      </c>
    </row>
    <row r="516" spans="1:8" ht="15.75" x14ac:dyDescent="0.25">
      <c r="A516" s="238">
        <v>32843</v>
      </c>
      <c r="B516" s="235" t="s">
        <v>14232</v>
      </c>
      <c r="C516" s="238"/>
      <c r="D516" s="234" t="s">
        <v>14299</v>
      </c>
      <c r="E516" s="235" t="s">
        <v>14189</v>
      </c>
      <c r="F516" s="236" t="s">
        <v>14189</v>
      </c>
      <c r="G516" s="284">
        <v>8.3300023558975974E-3</v>
      </c>
      <c r="H516" s="284">
        <v>6.6523153238050364E-3</v>
      </c>
    </row>
    <row r="517" spans="1:8" ht="15.75" x14ac:dyDescent="0.25">
      <c r="A517" s="238">
        <v>32845</v>
      </c>
      <c r="B517" s="235" t="s">
        <v>14232</v>
      </c>
      <c r="C517" s="238"/>
      <c r="D517" s="234" t="s">
        <v>3567</v>
      </c>
      <c r="E517" s="235" t="s">
        <v>14189</v>
      </c>
      <c r="F517" s="236" t="s">
        <v>14189</v>
      </c>
      <c r="G517" s="284">
        <v>3.8961279737489744E-2</v>
      </c>
      <c r="H517" s="284">
        <v>2.835018867924528E-2</v>
      </c>
    </row>
    <row r="518" spans="1:8" ht="15.75" x14ac:dyDescent="0.25">
      <c r="A518" s="238">
        <v>32846</v>
      </c>
      <c r="B518" s="235" t="s">
        <v>14232</v>
      </c>
      <c r="C518" s="238"/>
      <c r="D518" s="234" t="s">
        <v>3566</v>
      </c>
      <c r="E518" s="238">
        <v>2701010085</v>
      </c>
      <c r="F518" s="234" t="s">
        <v>1005</v>
      </c>
      <c r="G518" s="284">
        <v>3.8961261922230372E-2</v>
      </c>
      <c r="H518" s="284">
        <v>2.8350183418928837E-2</v>
      </c>
    </row>
    <row r="519" spans="1:8" ht="15.75" x14ac:dyDescent="0.25">
      <c r="A519" s="238">
        <v>32849</v>
      </c>
      <c r="B519" s="235" t="s">
        <v>14232</v>
      </c>
      <c r="C519" s="238"/>
      <c r="D519" s="234" t="s">
        <v>14300</v>
      </c>
      <c r="E519" s="235" t="s">
        <v>14189</v>
      </c>
      <c r="F519" s="236" t="s">
        <v>14189</v>
      </c>
      <c r="G519" s="284">
        <v>8.3299999691305894E-3</v>
      </c>
      <c r="H519" s="284">
        <v>7.0303104630604863E-3</v>
      </c>
    </row>
    <row r="520" spans="1:8" ht="15.75" x14ac:dyDescent="0.25">
      <c r="A520" s="238">
        <v>2350</v>
      </c>
      <c r="B520" s="235" t="s">
        <v>14232</v>
      </c>
      <c r="C520" s="238"/>
      <c r="D520" s="234" t="s">
        <v>14301</v>
      </c>
      <c r="E520" s="238">
        <v>2701010026</v>
      </c>
      <c r="F520" s="234" t="s">
        <v>6250</v>
      </c>
      <c r="G520" s="284">
        <v>3.5998001100311747E-2</v>
      </c>
      <c r="H520" s="284">
        <v>2.619400330093526E-2</v>
      </c>
    </row>
    <row r="521" spans="1:8" ht="15.75" x14ac:dyDescent="0.25">
      <c r="A521" s="238">
        <v>2285</v>
      </c>
      <c r="B521" s="235" t="s">
        <v>14232</v>
      </c>
      <c r="C521" s="238"/>
      <c r="D521" s="234" t="s">
        <v>757</v>
      </c>
      <c r="E521" s="238">
        <v>2701010029</v>
      </c>
      <c r="F521" s="234" t="s">
        <v>757</v>
      </c>
      <c r="G521" s="284">
        <v>3.5998013082116191E-2</v>
      </c>
      <c r="H521" s="284">
        <v>2.6194095247255494E-2</v>
      </c>
    </row>
    <row r="522" spans="1:8" ht="15.75" x14ac:dyDescent="0.25">
      <c r="A522" s="238">
        <v>2287</v>
      </c>
      <c r="B522" s="235" t="s">
        <v>14232</v>
      </c>
      <c r="C522" s="238"/>
      <c r="D522" s="234" t="s">
        <v>758</v>
      </c>
      <c r="E522" s="235" t="s">
        <v>14189</v>
      </c>
      <c r="F522" s="236" t="s">
        <v>14189</v>
      </c>
      <c r="G522" s="284">
        <v>3.3583477975324856E-2</v>
      </c>
      <c r="H522" s="284">
        <v>2.4437069005957688E-2</v>
      </c>
    </row>
    <row r="523" spans="1:8" ht="15.75" x14ac:dyDescent="0.25">
      <c r="A523" s="238">
        <v>1543</v>
      </c>
      <c r="B523" s="235" t="s">
        <v>14232</v>
      </c>
      <c r="C523" s="238"/>
      <c r="D523" s="234" t="s">
        <v>604</v>
      </c>
      <c r="E523" s="238">
        <v>2801010002</v>
      </c>
      <c r="F523" s="234" t="s">
        <v>2149</v>
      </c>
      <c r="G523" s="284">
        <v>1.8829636722376975E-2</v>
      </c>
      <c r="H523" s="284">
        <v>1.5891744661095639E-2</v>
      </c>
    </row>
    <row r="524" spans="1:8" ht="15.75" x14ac:dyDescent="0.25">
      <c r="A524" s="238">
        <v>1571</v>
      </c>
      <c r="B524" s="235" t="s">
        <v>14232</v>
      </c>
      <c r="C524" s="238"/>
      <c r="D524" s="234" t="s">
        <v>605</v>
      </c>
      <c r="E524" s="235" t="s">
        <v>14189</v>
      </c>
      <c r="F524" s="236" t="s">
        <v>14189</v>
      </c>
      <c r="G524" s="284">
        <v>0.11764705882352942</v>
      </c>
      <c r="H524" s="284">
        <v>8.0882352941176475E-2</v>
      </c>
    </row>
    <row r="525" spans="1:8" ht="15.75" x14ac:dyDescent="0.25">
      <c r="A525" s="238">
        <v>2063</v>
      </c>
      <c r="B525" s="235" t="s">
        <v>14232</v>
      </c>
      <c r="C525" s="238"/>
      <c r="D525" s="234" t="s">
        <v>14302</v>
      </c>
      <c r="E525" s="235" t="s">
        <v>14189</v>
      </c>
      <c r="F525" s="236" t="s">
        <v>14189</v>
      </c>
      <c r="G525" s="284">
        <v>4.3790222222222223E-2</v>
      </c>
      <c r="H525" s="284">
        <v>3.3416222222222222E-2</v>
      </c>
    </row>
    <row r="526" spans="1:8" ht="15.75" x14ac:dyDescent="0.25">
      <c r="A526" s="238">
        <v>2050</v>
      </c>
      <c r="B526" s="235" t="s">
        <v>14232</v>
      </c>
      <c r="C526" s="238"/>
      <c r="D526" s="234" t="s">
        <v>14303</v>
      </c>
      <c r="E526" s="235" t="s">
        <v>14189</v>
      </c>
      <c r="F526" s="236" t="s">
        <v>14189</v>
      </c>
      <c r="G526" s="284">
        <v>1.3673430774324773E-2</v>
      </c>
      <c r="H526" s="284">
        <v>9.3633224539993384E-3</v>
      </c>
    </row>
    <row r="527" spans="1:8" ht="15.75" x14ac:dyDescent="0.25">
      <c r="A527" s="238">
        <v>1556</v>
      </c>
      <c r="B527" s="235" t="s">
        <v>14232</v>
      </c>
      <c r="C527" s="238"/>
      <c r="D527" s="234" t="s">
        <v>14304</v>
      </c>
      <c r="E527" s="238">
        <v>2701010011</v>
      </c>
      <c r="F527" s="234" t="s">
        <v>2042</v>
      </c>
      <c r="G527" s="284">
        <v>3.8961282603493658E-2</v>
      </c>
      <c r="H527" s="284">
        <v>2.8350323043790378E-2</v>
      </c>
    </row>
    <row r="528" spans="1:8" ht="15.75" x14ac:dyDescent="0.25">
      <c r="A528" s="238">
        <v>2520</v>
      </c>
      <c r="B528" s="235" t="s">
        <v>14232</v>
      </c>
      <c r="C528" s="238"/>
      <c r="D528" s="234" t="s">
        <v>14305</v>
      </c>
      <c r="E528" s="235" t="s">
        <v>14189</v>
      </c>
      <c r="F528" s="236" t="s">
        <v>14189</v>
      </c>
      <c r="G528" s="284">
        <v>3.8961231051906298E-2</v>
      </c>
      <c r="H528" s="284">
        <v>2.8350160771704179E-2</v>
      </c>
    </row>
    <row r="529" spans="1:8" ht="15.75" x14ac:dyDescent="0.25">
      <c r="A529" s="238">
        <v>1576</v>
      </c>
      <c r="B529" s="235" t="s">
        <v>14232</v>
      </c>
      <c r="C529" s="238"/>
      <c r="D529" s="234" t="s">
        <v>14306</v>
      </c>
      <c r="E529" s="235" t="s">
        <v>14189</v>
      </c>
      <c r="F529" s="236" t="s">
        <v>14189</v>
      </c>
      <c r="G529" s="284">
        <v>4.3790222222222223E-2</v>
      </c>
      <c r="H529" s="284">
        <v>3.3416222222222222E-2</v>
      </c>
    </row>
    <row r="530" spans="1:8" ht="15.75" x14ac:dyDescent="0.25">
      <c r="A530" s="238">
        <v>1567</v>
      </c>
      <c r="B530" s="235" t="s">
        <v>14232</v>
      </c>
      <c r="C530" s="238"/>
      <c r="D530" s="234" t="s">
        <v>14307</v>
      </c>
      <c r="E530" s="238">
        <v>2701010039</v>
      </c>
      <c r="F530" s="234" t="s">
        <v>1018</v>
      </c>
      <c r="G530" s="284">
        <v>4.9449999999999994E-2</v>
      </c>
      <c r="H530" s="284">
        <v>4.308084353741496E-2</v>
      </c>
    </row>
    <row r="531" spans="1:8" ht="15.75" x14ac:dyDescent="0.25">
      <c r="A531" s="238">
        <v>1545</v>
      </c>
      <c r="B531" s="235" t="s">
        <v>14232</v>
      </c>
      <c r="C531" s="238"/>
      <c r="D531" s="234" t="s">
        <v>14308</v>
      </c>
      <c r="E531" s="238">
        <v>2801010006</v>
      </c>
      <c r="F531" s="234" t="s">
        <v>2153</v>
      </c>
      <c r="G531" s="284">
        <v>0.21345004926108374</v>
      </c>
      <c r="H531" s="284">
        <v>0.18014650246305416</v>
      </c>
    </row>
    <row r="532" spans="1:8" ht="15.75" x14ac:dyDescent="0.25">
      <c r="A532" s="238">
        <v>1569</v>
      </c>
      <c r="B532" s="235" t="s">
        <v>14232</v>
      </c>
      <c r="C532" s="238"/>
      <c r="D532" s="234" t="s">
        <v>14309</v>
      </c>
      <c r="E532" s="238">
        <v>2801010007</v>
      </c>
      <c r="F532" s="234" t="s">
        <v>2154</v>
      </c>
      <c r="G532" s="284">
        <v>5.1929995043791165E-2</v>
      </c>
      <c r="H532" s="284">
        <v>4.382758448377401E-2</v>
      </c>
    </row>
    <row r="533" spans="1:8" ht="15.75" x14ac:dyDescent="0.25">
      <c r="A533" s="238">
        <v>1608</v>
      </c>
      <c r="B533" s="235" t="s">
        <v>14232</v>
      </c>
      <c r="C533" s="238"/>
      <c r="D533" s="234" t="s">
        <v>14310</v>
      </c>
      <c r="E533" s="235" t="s">
        <v>14189</v>
      </c>
      <c r="F533" s="236" t="s">
        <v>14189</v>
      </c>
      <c r="G533" s="284">
        <v>0.28730000508440107</v>
      </c>
      <c r="H533" s="284">
        <v>0.250295759609518</v>
      </c>
    </row>
    <row r="534" spans="1:8" ht="15.75" x14ac:dyDescent="0.25">
      <c r="A534" s="238">
        <v>31215</v>
      </c>
      <c r="B534" s="235" t="s">
        <v>14232</v>
      </c>
      <c r="C534" s="238"/>
      <c r="D534" s="234" t="s">
        <v>14311</v>
      </c>
      <c r="E534" s="235" t="s">
        <v>14189</v>
      </c>
      <c r="F534" s="236" t="s">
        <v>14189</v>
      </c>
      <c r="G534" s="284">
        <v>6.5810006242088631E-2</v>
      </c>
      <c r="H534" s="284">
        <v>5.7333680783887994E-2</v>
      </c>
    </row>
    <row r="535" spans="1:8" ht="15.75" x14ac:dyDescent="0.25">
      <c r="A535" s="238">
        <v>2203</v>
      </c>
      <c r="B535" s="235" t="s">
        <v>14232</v>
      </c>
      <c r="C535" s="238"/>
      <c r="D535" s="234" t="s">
        <v>14312</v>
      </c>
      <c r="E535" s="235" t="s">
        <v>14189</v>
      </c>
      <c r="F535" s="236" t="s">
        <v>14189</v>
      </c>
      <c r="G535" s="284">
        <v>6.5810006242088631E-2</v>
      </c>
      <c r="H535" s="284">
        <v>5.7333680783887994E-2</v>
      </c>
    </row>
    <row r="536" spans="1:8" ht="15.75" x14ac:dyDescent="0.25">
      <c r="A536" s="238">
        <v>2204</v>
      </c>
      <c r="B536" s="235" t="s">
        <v>14232</v>
      </c>
      <c r="C536" s="238"/>
      <c r="D536" s="234" t="s">
        <v>14313</v>
      </c>
      <c r="E536" s="235" t="s">
        <v>14189</v>
      </c>
      <c r="F536" s="236" t="s">
        <v>14189</v>
      </c>
      <c r="G536" s="284">
        <v>0.28730000508440107</v>
      </c>
      <c r="H536" s="284">
        <v>0.250295759609518</v>
      </c>
    </row>
    <row r="537" spans="1:8" ht="15.75" x14ac:dyDescent="0.25">
      <c r="A537" s="238">
        <v>2201</v>
      </c>
      <c r="B537" s="235" t="s">
        <v>14232</v>
      </c>
      <c r="C537" s="238"/>
      <c r="D537" s="234" t="s">
        <v>14314</v>
      </c>
      <c r="E537" s="238">
        <v>2701010062</v>
      </c>
      <c r="F537" s="234" t="s">
        <v>1035</v>
      </c>
      <c r="G537" s="284">
        <v>5.3439999999999994E-2</v>
      </c>
      <c r="H537" s="284">
        <v>4.6556904761904765E-2</v>
      </c>
    </row>
    <row r="538" spans="1:8" ht="15.75" x14ac:dyDescent="0.25">
      <c r="A538" s="238">
        <v>2202</v>
      </c>
      <c r="B538" s="235" t="s">
        <v>14232</v>
      </c>
      <c r="C538" s="238"/>
      <c r="D538" s="234" t="s">
        <v>14315</v>
      </c>
      <c r="E538" s="238">
        <v>2801010012</v>
      </c>
      <c r="F538" s="234" t="s">
        <v>2158</v>
      </c>
      <c r="G538" s="284">
        <v>0.28730000508440107</v>
      </c>
      <c r="H538" s="284">
        <v>0.250295759609518</v>
      </c>
    </row>
    <row r="539" spans="1:8" ht="15.75" x14ac:dyDescent="0.25">
      <c r="A539" s="238">
        <v>31212</v>
      </c>
      <c r="B539" s="235" t="s">
        <v>14232</v>
      </c>
      <c r="C539" s="238"/>
      <c r="D539" s="234" t="s">
        <v>14316</v>
      </c>
      <c r="E539" s="238">
        <v>2801010011</v>
      </c>
      <c r="F539" s="234" t="s">
        <v>2157</v>
      </c>
      <c r="G539" s="284">
        <v>5.1930031746031745E-2</v>
      </c>
      <c r="H539" s="284">
        <v>4.3827619047619046E-2</v>
      </c>
    </row>
    <row r="540" spans="1:8" ht="15.75" x14ac:dyDescent="0.25">
      <c r="A540" s="238">
        <v>1952</v>
      </c>
      <c r="B540" s="235" t="s">
        <v>14232</v>
      </c>
      <c r="C540" s="238"/>
      <c r="D540" s="234" t="s">
        <v>14317</v>
      </c>
      <c r="E540" s="238">
        <v>2801010010</v>
      </c>
      <c r="F540" s="234" t="s">
        <v>2156</v>
      </c>
      <c r="G540" s="284">
        <v>0.21024000000000001</v>
      </c>
      <c r="H540" s="284">
        <v>0.17743733333333336</v>
      </c>
    </row>
    <row r="541" spans="1:8" ht="15.75" x14ac:dyDescent="0.25">
      <c r="A541" s="238">
        <v>31211</v>
      </c>
      <c r="B541" s="235" t="s">
        <v>14232</v>
      </c>
      <c r="C541" s="238"/>
      <c r="D541" s="234" t="s">
        <v>14318</v>
      </c>
      <c r="E541" s="238">
        <v>2801010009</v>
      </c>
      <c r="F541" s="234" t="s">
        <v>2155</v>
      </c>
      <c r="G541" s="284">
        <v>6.5810006242088631E-2</v>
      </c>
      <c r="H541" s="284">
        <v>5.7333680783887994E-2</v>
      </c>
    </row>
    <row r="542" spans="1:8" ht="15.75" x14ac:dyDescent="0.25">
      <c r="A542" s="238">
        <v>1938</v>
      </c>
      <c r="B542" s="235" t="s">
        <v>14232</v>
      </c>
      <c r="C542" s="238"/>
      <c r="D542" s="234" t="s">
        <v>14319</v>
      </c>
      <c r="E542" s="238">
        <v>2801010008</v>
      </c>
      <c r="F542" s="234" t="s">
        <v>1218</v>
      </c>
      <c r="G542" s="284">
        <v>0.2134500470293729</v>
      </c>
      <c r="H542" s="284">
        <v>0.18014652994412714</v>
      </c>
    </row>
    <row r="543" spans="1:8" ht="15.75" x14ac:dyDescent="0.25">
      <c r="A543" s="238">
        <v>31213</v>
      </c>
      <c r="B543" s="235" t="s">
        <v>14232</v>
      </c>
      <c r="C543" s="238"/>
      <c r="D543" s="234" t="s">
        <v>14320</v>
      </c>
      <c r="E543" s="235" t="s">
        <v>14189</v>
      </c>
      <c r="F543" s="236" t="s">
        <v>14189</v>
      </c>
      <c r="G543" s="284">
        <v>6.5810006242088631E-2</v>
      </c>
      <c r="H543" s="284">
        <v>5.7333680783887994E-2</v>
      </c>
    </row>
    <row r="544" spans="1:8" ht="15.75" x14ac:dyDescent="0.25">
      <c r="A544" s="238">
        <v>2522</v>
      </c>
      <c r="B544" s="235" t="s">
        <v>14232</v>
      </c>
      <c r="C544" s="238"/>
      <c r="D544" s="234" t="s">
        <v>14323</v>
      </c>
      <c r="E544" s="235" t="s">
        <v>14189</v>
      </c>
      <c r="F544" s="236" t="s">
        <v>14189</v>
      </c>
      <c r="G544" s="284">
        <v>8.3300028410251917E-3</v>
      </c>
      <c r="H544" s="284">
        <v>7.0303104525712423E-3</v>
      </c>
    </row>
    <row r="545" spans="1:8" ht="15.75" x14ac:dyDescent="0.25">
      <c r="A545" s="238">
        <v>1563</v>
      </c>
      <c r="B545" s="235" t="s">
        <v>14232</v>
      </c>
      <c r="C545" s="238"/>
      <c r="D545" s="234" t="s">
        <v>14324</v>
      </c>
      <c r="E545" s="235" t="s">
        <v>14189</v>
      </c>
      <c r="F545" s="236" t="s">
        <v>14189</v>
      </c>
      <c r="G545" s="284">
        <v>1.3673430774324773E-2</v>
      </c>
      <c r="H545" s="284">
        <v>9.3633224539993384E-3</v>
      </c>
    </row>
    <row r="546" spans="1:8" ht="15.75" x14ac:dyDescent="0.25">
      <c r="A546" s="238">
        <v>1548</v>
      </c>
      <c r="B546" s="235" t="s">
        <v>14232</v>
      </c>
      <c r="C546" s="238"/>
      <c r="D546" s="234" t="s">
        <v>614</v>
      </c>
      <c r="E546" s="235" t="s">
        <v>14189</v>
      </c>
      <c r="F546" s="236" t="s">
        <v>14189</v>
      </c>
      <c r="G546" s="284">
        <v>3.8083252993313645E-2</v>
      </c>
      <c r="H546" s="284">
        <v>2.7711335717617795E-2</v>
      </c>
    </row>
    <row r="547" spans="1:8" ht="15.75" x14ac:dyDescent="0.25">
      <c r="A547" s="238">
        <v>2476</v>
      </c>
      <c r="B547" s="235" t="s">
        <v>14232</v>
      </c>
      <c r="C547" s="238"/>
      <c r="D547" s="234" t="s">
        <v>431</v>
      </c>
      <c r="E547" s="238">
        <v>2701070005</v>
      </c>
      <c r="F547" s="234" t="s">
        <v>431</v>
      </c>
      <c r="G547" s="284">
        <v>61.26</v>
      </c>
      <c r="H547" s="284">
        <v>48.922200000000004</v>
      </c>
    </row>
    <row r="548" spans="1:8" ht="15.75" x14ac:dyDescent="0.25">
      <c r="A548" s="238">
        <v>1558</v>
      </c>
      <c r="B548" s="235" t="s">
        <v>14232</v>
      </c>
      <c r="C548" s="238"/>
      <c r="D548" s="234" t="s">
        <v>616</v>
      </c>
      <c r="E548" s="235" t="s">
        <v>14189</v>
      </c>
      <c r="F548" s="236" t="s">
        <v>14189</v>
      </c>
      <c r="G548" s="284">
        <v>1.4947887511662001E-2</v>
      </c>
      <c r="H548" s="284">
        <v>1.1494957572526545E-2</v>
      </c>
    </row>
    <row r="549" spans="1:8" ht="15.75" x14ac:dyDescent="0.25">
      <c r="A549" s="238">
        <v>728</v>
      </c>
      <c r="B549" s="235" t="s">
        <v>14232</v>
      </c>
      <c r="C549" s="238"/>
      <c r="D549" s="234" t="s">
        <v>616</v>
      </c>
      <c r="E549" s="235" t="s">
        <v>14189</v>
      </c>
      <c r="F549" s="236" t="s">
        <v>14189</v>
      </c>
      <c r="G549" s="284">
        <v>1.4947887511662001E-2</v>
      </c>
      <c r="H549" s="284">
        <v>1.1494957572526545E-2</v>
      </c>
    </row>
    <row r="550" spans="1:8" ht="15.75" x14ac:dyDescent="0.25">
      <c r="A550" s="238">
        <v>1572</v>
      </c>
      <c r="B550" s="235" t="s">
        <v>14232</v>
      </c>
      <c r="C550" s="238"/>
      <c r="D550" s="234" t="s">
        <v>14326</v>
      </c>
      <c r="E550" s="235" t="s">
        <v>14189</v>
      </c>
      <c r="F550" s="236" t="s">
        <v>14189</v>
      </c>
      <c r="G550" s="284">
        <v>4.3790222222222223E-2</v>
      </c>
      <c r="H550" s="284">
        <v>3.3416222222222222E-2</v>
      </c>
    </row>
    <row r="551" spans="1:8" ht="15.75" x14ac:dyDescent="0.25">
      <c r="A551" s="238">
        <v>1565</v>
      </c>
      <c r="B551" s="235" t="s">
        <v>14232</v>
      </c>
      <c r="C551" s="238"/>
      <c r="D551" s="234" t="s">
        <v>14327</v>
      </c>
      <c r="E551" s="235" t="s">
        <v>14189</v>
      </c>
      <c r="F551" s="236" t="s">
        <v>14189</v>
      </c>
      <c r="G551" s="284">
        <v>1.3673430774324773E-2</v>
      </c>
      <c r="H551" s="284">
        <v>9.3633224539993384E-3</v>
      </c>
    </row>
    <row r="552" spans="1:8" ht="15.75" x14ac:dyDescent="0.25">
      <c r="A552" s="238">
        <v>1549</v>
      </c>
      <c r="B552" s="235" t="s">
        <v>14232</v>
      </c>
      <c r="C552" s="238"/>
      <c r="D552" s="234" t="s">
        <v>617</v>
      </c>
      <c r="E552" s="235" t="s">
        <v>14189</v>
      </c>
      <c r="F552" s="236" t="s">
        <v>14189</v>
      </c>
      <c r="G552" s="284">
        <v>3.8083252993313645E-2</v>
      </c>
      <c r="H552" s="284">
        <v>2.7711335717617795E-2</v>
      </c>
    </row>
    <row r="553" spans="1:8" ht="15.75" x14ac:dyDescent="0.25">
      <c r="A553" s="238">
        <v>1559</v>
      </c>
      <c r="B553" s="235" t="s">
        <v>14232</v>
      </c>
      <c r="C553" s="238"/>
      <c r="D553" s="234" t="s">
        <v>619</v>
      </c>
      <c r="E553" s="235" t="s">
        <v>14189</v>
      </c>
      <c r="F553" s="236" t="s">
        <v>14189</v>
      </c>
      <c r="G553" s="284">
        <v>3.9509954735129783E-2</v>
      </c>
      <c r="H553" s="284">
        <v>2.6462709526840652E-2</v>
      </c>
    </row>
    <row r="554" spans="1:8" ht="15.75" x14ac:dyDescent="0.25">
      <c r="A554" s="238">
        <v>2320</v>
      </c>
      <c r="B554" s="235" t="s">
        <v>14232</v>
      </c>
      <c r="C554" s="238"/>
      <c r="D554" s="234" t="s">
        <v>14328</v>
      </c>
      <c r="E554" s="238">
        <v>2801010041</v>
      </c>
      <c r="F554" s="234" t="s">
        <v>7508</v>
      </c>
      <c r="G554" s="284">
        <v>8.2003155894243163E-3</v>
      </c>
      <c r="H554" s="284">
        <v>6.9208678039727606E-3</v>
      </c>
    </row>
    <row r="555" spans="1:8" ht="15.75" x14ac:dyDescent="0.25">
      <c r="A555" s="238">
        <v>1561</v>
      </c>
      <c r="B555" s="235" t="s">
        <v>14232</v>
      </c>
      <c r="C555" s="238"/>
      <c r="D555" s="234" t="s">
        <v>14329</v>
      </c>
      <c r="E555" s="235" t="s">
        <v>14189</v>
      </c>
      <c r="F555" s="236" t="s">
        <v>14189</v>
      </c>
      <c r="G555" s="284">
        <v>3.9509954735129783E-2</v>
      </c>
      <c r="H555" s="284">
        <v>2.6462709526840652E-2</v>
      </c>
    </row>
    <row r="556" spans="1:8" ht="15.75" x14ac:dyDescent="0.25">
      <c r="A556" s="238">
        <v>1557</v>
      </c>
      <c r="B556" s="235" t="s">
        <v>14232</v>
      </c>
      <c r="C556" s="238"/>
      <c r="D556" s="234" t="s">
        <v>621</v>
      </c>
      <c r="E556" s="235" t="s">
        <v>14189</v>
      </c>
      <c r="F556" s="236" t="s">
        <v>14189</v>
      </c>
      <c r="G556" s="284">
        <v>3.9509954735129783E-2</v>
      </c>
      <c r="H556" s="284">
        <v>2.6462709526840652E-2</v>
      </c>
    </row>
    <row r="557" spans="1:8" ht="15.75" x14ac:dyDescent="0.25">
      <c r="A557" s="238">
        <v>1575</v>
      </c>
      <c r="B557" s="235" t="s">
        <v>14232</v>
      </c>
      <c r="C557" s="238"/>
      <c r="D557" s="234" t="s">
        <v>14330</v>
      </c>
      <c r="E557" s="235" t="s">
        <v>14189</v>
      </c>
      <c r="F557" s="236" t="s">
        <v>14189</v>
      </c>
      <c r="G557" s="284">
        <v>3.9509954735129783E-2</v>
      </c>
      <c r="H557" s="284">
        <v>2.6462709526840652E-2</v>
      </c>
    </row>
    <row r="558" spans="1:8" ht="15.75" x14ac:dyDescent="0.25">
      <c r="A558" s="238">
        <v>2323</v>
      </c>
      <c r="B558" s="235" t="s">
        <v>14232</v>
      </c>
      <c r="C558" s="238"/>
      <c r="D558" s="234" t="s">
        <v>14331</v>
      </c>
      <c r="E558" s="238">
        <v>2801010042</v>
      </c>
      <c r="F558" s="234" t="s">
        <v>7509</v>
      </c>
      <c r="G558" s="284">
        <v>8.0800001858262367E-3</v>
      </c>
      <c r="H558" s="284">
        <v>6.6331139698855325E-3</v>
      </c>
    </row>
    <row r="559" spans="1:8" ht="15.75" x14ac:dyDescent="0.25">
      <c r="A559" s="238">
        <v>1564</v>
      </c>
      <c r="B559" s="235" t="s">
        <v>14232</v>
      </c>
      <c r="C559" s="238"/>
      <c r="D559" s="234" t="s">
        <v>14332</v>
      </c>
      <c r="E559" s="235" t="s">
        <v>14189</v>
      </c>
      <c r="F559" s="236" t="s">
        <v>14189</v>
      </c>
      <c r="G559" s="284">
        <v>3.9509954735129783E-2</v>
      </c>
      <c r="H559" s="284">
        <v>2.6462709526840652E-2</v>
      </c>
    </row>
    <row r="560" spans="1:8" ht="15.75" x14ac:dyDescent="0.25">
      <c r="A560" s="238">
        <v>1552</v>
      </c>
      <c r="B560" s="235" t="s">
        <v>14232</v>
      </c>
      <c r="C560" s="238"/>
      <c r="D560" s="234" t="s">
        <v>622</v>
      </c>
      <c r="E560" s="235" t="s">
        <v>14189</v>
      </c>
      <c r="F560" s="236" t="s">
        <v>14189</v>
      </c>
      <c r="G560" s="284">
        <v>3.8083252993313645E-2</v>
      </c>
      <c r="H560" s="284">
        <v>2.7711335717617795E-2</v>
      </c>
    </row>
    <row r="561" spans="1:8" ht="15.75" x14ac:dyDescent="0.25">
      <c r="A561" s="238">
        <v>2049</v>
      </c>
      <c r="B561" s="235" t="s">
        <v>14232</v>
      </c>
      <c r="C561" s="238"/>
      <c r="D561" s="234" t="s">
        <v>14333</v>
      </c>
      <c r="E561" s="235" t="s">
        <v>14189</v>
      </c>
      <c r="F561" s="236" t="s">
        <v>14189</v>
      </c>
      <c r="G561" s="284">
        <v>1.4947887511662001E-2</v>
      </c>
      <c r="H561" s="284">
        <v>1.1494957572526545E-2</v>
      </c>
    </row>
    <row r="562" spans="1:8" ht="15.75" x14ac:dyDescent="0.25">
      <c r="A562" s="238">
        <v>1621</v>
      </c>
      <c r="B562" s="235" t="s">
        <v>14232</v>
      </c>
      <c r="C562" s="238"/>
      <c r="D562" s="234" t="s">
        <v>14334</v>
      </c>
      <c r="E562" s="235" t="s">
        <v>14189</v>
      </c>
      <c r="F562" s="236" t="s">
        <v>14189</v>
      </c>
      <c r="G562" s="284">
        <v>4.3790222222222223E-2</v>
      </c>
      <c r="H562" s="284">
        <v>3.3416222222222222E-2</v>
      </c>
    </row>
    <row r="563" spans="1:8" ht="15.75" x14ac:dyDescent="0.25">
      <c r="A563" s="238">
        <v>1588</v>
      </c>
      <c r="B563" s="235" t="s">
        <v>14232</v>
      </c>
      <c r="C563" s="238"/>
      <c r="D563" s="234" t="s">
        <v>623</v>
      </c>
      <c r="E563" s="235" t="s">
        <v>14189</v>
      </c>
      <c r="F563" s="236" t="s">
        <v>14189</v>
      </c>
      <c r="G563" s="284">
        <v>8.6702549019607847E-2</v>
      </c>
      <c r="H563" s="284">
        <v>6.6162450980392168E-2</v>
      </c>
    </row>
    <row r="564" spans="1:8" ht="15.75" x14ac:dyDescent="0.25">
      <c r="A564" s="238">
        <v>31585</v>
      </c>
      <c r="B564" s="235" t="s">
        <v>14232</v>
      </c>
      <c r="C564" s="238"/>
      <c r="D564" s="234" t="s">
        <v>627</v>
      </c>
      <c r="E564" s="235" t="s">
        <v>14189</v>
      </c>
      <c r="F564" s="236" t="s">
        <v>14189</v>
      </c>
      <c r="G564" s="284">
        <v>6.1800000000000001E-2</v>
      </c>
      <c r="H564" s="284">
        <v>5.6083538315988654E-2</v>
      </c>
    </row>
    <row r="565" spans="1:8" ht="15.75" x14ac:dyDescent="0.25">
      <c r="A565" s="238">
        <v>2324</v>
      </c>
      <c r="B565" s="235" t="s">
        <v>14232</v>
      </c>
      <c r="C565" s="238"/>
      <c r="D565" s="234" t="s">
        <v>14335</v>
      </c>
      <c r="E565" s="238">
        <v>2801010040</v>
      </c>
      <c r="F565" s="234" t="s">
        <v>7507</v>
      </c>
      <c r="G565" s="284">
        <v>8.2003238544793508E-3</v>
      </c>
      <c r="H565" s="284">
        <v>6.920866317333069E-3</v>
      </c>
    </row>
    <row r="566" spans="1:8" ht="15.75" x14ac:dyDescent="0.25">
      <c r="A566" s="238">
        <v>2524</v>
      </c>
      <c r="B566" s="235" t="s">
        <v>14232</v>
      </c>
      <c r="C566" s="238"/>
      <c r="D566" s="234" t="s">
        <v>14336</v>
      </c>
      <c r="E566" s="235" t="s">
        <v>14189</v>
      </c>
      <c r="F566" s="236" t="s">
        <v>14189</v>
      </c>
      <c r="G566" s="284">
        <v>8.3301112064718165E-3</v>
      </c>
      <c r="H566" s="284">
        <v>7.0304013416472742E-3</v>
      </c>
    </row>
    <row r="567" spans="1:8" ht="15.75" x14ac:dyDescent="0.25">
      <c r="A567" s="238">
        <v>2057</v>
      </c>
      <c r="B567" s="235" t="s">
        <v>14232</v>
      </c>
      <c r="C567" s="238"/>
      <c r="D567" s="234" t="s">
        <v>14337</v>
      </c>
      <c r="E567" s="235" t="s">
        <v>14189</v>
      </c>
      <c r="F567" s="236" t="s">
        <v>14189</v>
      </c>
      <c r="G567" s="284">
        <v>1.3673430774324773E-2</v>
      </c>
      <c r="H567" s="284">
        <v>9.3633224539993384E-3</v>
      </c>
    </row>
    <row r="568" spans="1:8" ht="15.75" x14ac:dyDescent="0.25">
      <c r="A568" s="238">
        <v>2051</v>
      </c>
      <c r="B568" s="235" t="s">
        <v>14232</v>
      </c>
      <c r="C568" s="238"/>
      <c r="D568" s="234" t="s">
        <v>628</v>
      </c>
      <c r="E568" s="235" t="s">
        <v>14189</v>
      </c>
      <c r="F568" s="236" t="s">
        <v>14189</v>
      </c>
      <c r="G568" s="284">
        <v>3.8961250000000003E-2</v>
      </c>
      <c r="H568" s="284">
        <v>2.8350299999999998E-2</v>
      </c>
    </row>
    <row r="569" spans="1:8" ht="15.75" x14ac:dyDescent="0.25">
      <c r="A569" s="238">
        <v>2055</v>
      </c>
      <c r="B569" s="235" t="s">
        <v>14232</v>
      </c>
      <c r="C569" s="238"/>
      <c r="D569" s="234" t="s">
        <v>14338</v>
      </c>
      <c r="E569" s="235" t="s">
        <v>14189</v>
      </c>
      <c r="F569" s="236" t="s">
        <v>14189</v>
      </c>
      <c r="G569" s="284">
        <v>3.8083252993313645E-2</v>
      </c>
      <c r="H569" s="284">
        <v>2.7711335717617795E-2</v>
      </c>
    </row>
    <row r="570" spans="1:8" ht="15.75" x14ac:dyDescent="0.25">
      <c r="A570" s="238">
        <v>2060</v>
      </c>
      <c r="B570" s="235" t="s">
        <v>14232</v>
      </c>
      <c r="C570" s="238"/>
      <c r="D570" s="234" t="s">
        <v>630</v>
      </c>
      <c r="E570" s="235" t="s">
        <v>14189</v>
      </c>
      <c r="F570" s="236" t="s">
        <v>14189</v>
      </c>
      <c r="G570" s="284">
        <v>3.9509954735129783E-2</v>
      </c>
      <c r="H570" s="284">
        <v>2.6462709526840652E-2</v>
      </c>
    </row>
    <row r="571" spans="1:8" ht="15.75" x14ac:dyDescent="0.25">
      <c r="A571" s="238">
        <v>2523</v>
      </c>
      <c r="B571" s="235" t="s">
        <v>14232</v>
      </c>
      <c r="C571" s="238"/>
      <c r="D571" s="234" t="s">
        <v>14339</v>
      </c>
      <c r="E571" s="238">
        <v>2701010008</v>
      </c>
      <c r="F571" s="234" t="s">
        <v>997</v>
      </c>
      <c r="G571" s="284">
        <v>3.8961237546516946E-2</v>
      </c>
      <c r="H571" s="284">
        <v>2.8350195110682548E-2</v>
      </c>
    </row>
    <row r="572" spans="1:8" ht="15.75" x14ac:dyDescent="0.25">
      <c r="A572" s="238" t="s">
        <v>14340</v>
      </c>
      <c r="B572" s="235" t="s">
        <v>14232</v>
      </c>
      <c r="C572" s="238"/>
      <c r="D572" s="234" t="s">
        <v>14341</v>
      </c>
      <c r="E572" s="235" t="s">
        <v>14189</v>
      </c>
      <c r="F572" s="236" t="s">
        <v>14189</v>
      </c>
      <c r="G572" s="284">
        <v>3.9509954735129783E-2</v>
      </c>
      <c r="H572" s="284">
        <v>2.6462709526840652E-2</v>
      </c>
    </row>
    <row r="573" spans="1:8" ht="15.75" x14ac:dyDescent="0.25">
      <c r="A573" s="238">
        <v>2631</v>
      </c>
      <c r="B573" s="235" t="s">
        <v>14232</v>
      </c>
      <c r="C573" s="238"/>
      <c r="D573" s="234" t="s">
        <v>14342</v>
      </c>
      <c r="E573" s="238">
        <v>2801010045</v>
      </c>
      <c r="F573" s="234" t="s">
        <v>7512</v>
      </c>
      <c r="G573" s="284">
        <v>7.6380446407277912E-3</v>
      </c>
      <c r="H573" s="284">
        <v>6.4463209672412976E-3</v>
      </c>
    </row>
    <row r="574" spans="1:8" ht="15.75" x14ac:dyDescent="0.25">
      <c r="A574" s="238">
        <v>2325</v>
      </c>
      <c r="B574" s="235" t="s">
        <v>14232</v>
      </c>
      <c r="C574" s="238"/>
      <c r="D574" s="234" t="s">
        <v>14343</v>
      </c>
      <c r="E574" s="238">
        <v>2801010043</v>
      </c>
      <c r="F574" s="234" t="s">
        <v>7510</v>
      </c>
      <c r="G574" s="284">
        <v>8.2003152062419624E-3</v>
      </c>
      <c r="H574" s="284">
        <v>6.920864495737704E-3</v>
      </c>
    </row>
    <row r="575" spans="1:8" ht="15.75" x14ac:dyDescent="0.25">
      <c r="A575" s="238">
        <v>2067</v>
      </c>
      <c r="B575" s="235" t="s">
        <v>14232</v>
      </c>
      <c r="C575" s="238"/>
      <c r="D575" s="234" t="s">
        <v>14344</v>
      </c>
      <c r="E575" s="235" t="s">
        <v>14189</v>
      </c>
      <c r="F575" s="236" t="s">
        <v>14189</v>
      </c>
      <c r="G575" s="284">
        <v>3.9509954735129783E-2</v>
      </c>
      <c r="H575" s="284">
        <v>2.6462709526840652E-2</v>
      </c>
    </row>
    <row r="576" spans="1:8" ht="15.75" x14ac:dyDescent="0.25">
      <c r="A576" s="238">
        <v>2064</v>
      </c>
      <c r="B576" s="235" t="s">
        <v>14232</v>
      </c>
      <c r="C576" s="238"/>
      <c r="D576" s="234" t="s">
        <v>14345</v>
      </c>
      <c r="E576" s="238">
        <v>2701010022</v>
      </c>
      <c r="F576" s="234" t="s">
        <v>1007</v>
      </c>
      <c r="G576" s="284">
        <v>3.8961271950640718E-2</v>
      </c>
      <c r="H576" s="284">
        <v>2.8350229394083208E-2</v>
      </c>
    </row>
    <row r="577" spans="1:8" ht="15.75" x14ac:dyDescent="0.25">
      <c r="A577" s="238">
        <v>2068</v>
      </c>
      <c r="B577" s="235" t="s">
        <v>14232</v>
      </c>
      <c r="C577" s="238"/>
      <c r="D577" s="234" t="s">
        <v>634</v>
      </c>
      <c r="E577" s="235" t="s">
        <v>14189</v>
      </c>
      <c r="F577" s="236" t="s">
        <v>14189</v>
      </c>
      <c r="G577" s="284">
        <v>1.4947887511662001E-2</v>
      </c>
      <c r="H577" s="284">
        <v>1.1494957572526545E-2</v>
      </c>
    </row>
    <row r="578" spans="1:8" ht="15.75" x14ac:dyDescent="0.25">
      <c r="A578" s="238">
        <v>1554</v>
      </c>
      <c r="B578" s="235" t="s">
        <v>14232</v>
      </c>
      <c r="C578" s="238"/>
      <c r="D578" s="234" t="s">
        <v>14346</v>
      </c>
      <c r="E578" s="238">
        <v>2701010084</v>
      </c>
      <c r="F578" s="234" t="s">
        <v>1028</v>
      </c>
      <c r="G578" s="284">
        <v>3.8961261759822917E-2</v>
      </c>
      <c r="H578" s="284">
        <v>2.8350230584762957E-2</v>
      </c>
    </row>
    <row r="579" spans="1:8" ht="15.75" x14ac:dyDescent="0.25">
      <c r="A579" s="238">
        <v>31832</v>
      </c>
      <c r="B579" s="235" t="s">
        <v>14232</v>
      </c>
      <c r="C579" s="238"/>
      <c r="D579" s="234" t="s">
        <v>14347</v>
      </c>
      <c r="E579" s="235" t="s">
        <v>14189</v>
      </c>
      <c r="F579" s="236" t="s">
        <v>14189</v>
      </c>
      <c r="G579" s="284">
        <v>0.44589004926108372</v>
      </c>
      <c r="H579" s="284">
        <v>0.3868095566502463</v>
      </c>
    </row>
    <row r="580" spans="1:8" ht="15.75" x14ac:dyDescent="0.25">
      <c r="A580" s="238">
        <v>2069</v>
      </c>
      <c r="B580" s="235" t="s">
        <v>14232</v>
      </c>
      <c r="C580" s="238"/>
      <c r="D580" s="234" t="s">
        <v>14348</v>
      </c>
      <c r="E580" s="235" t="s">
        <v>14189</v>
      </c>
      <c r="F580" s="236" t="s">
        <v>14189</v>
      </c>
      <c r="G580" s="284">
        <v>4.3790222222222223E-2</v>
      </c>
      <c r="H580" s="284">
        <v>3.3416222222222222E-2</v>
      </c>
    </row>
    <row r="581" spans="1:8" ht="15.75" x14ac:dyDescent="0.25">
      <c r="A581" s="238">
        <v>1607</v>
      </c>
      <c r="B581" s="235" t="s">
        <v>14232</v>
      </c>
      <c r="C581" s="238"/>
      <c r="D581" s="234" t="s">
        <v>14349</v>
      </c>
      <c r="E581" s="238">
        <v>2701010055</v>
      </c>
      <c r="F581" s="234" t="s">
        <v>1029</v>
      </c>
      <c r="G581" s="284">
        <v>3.5997998486172383E-2</v>
      </c>
      <c r="H581" s="284">
        <v>2.7682382549917305E-2</v>
      </c>
    </row>
    <row r="582" spans="1:8" ht="15.75" x14ac:dyDescent="0.25">
      <c r="A582" s="238">
        <v>2274</v>
      </c>
      <c r="B582" s="235" t="s">
        <v>14232</v>
      </c>
      <c r="C582" s="238"/>
      <c r="D582" s="234" t="s">
        <v>14350</v>
      </c>
      <c r="E582" s="235" t="s">
        <v>14189</v>
      </c>
      <c r="F582" s="236" t="s">
        <v>14189</v>
      </c>
      <c r="G582" s="284">
        <v>3.7315000000000001E-2</v>
      </c>
      <c r="H582" s="284">
        <v>2.7152400000000004E-2</v>
      </c>
    </row>
    <row r="583" spans="1:8" ht="15.75" x14ac:dyDescent="0.25">
      <c r="A583" s="238">
        <v>1560</v>
      </c>
      <c r="B583" s="235" t="s">
        <v>14232</v>
      </c>
      <c r="C583" s="238"/>
      <c r="D583" s="234" t="s">
        <v>14351</v>
      </c>
      <c r="E583" s="235" t="s">
        <v>14189</v>
      </c>
      <c r="F583" s="236" t="s">
        <v>14189</v>
      </c>
      <c r="G583" s="284">
        <v>1.4947887511662001E-2</v>
      </c>
      <c r="H583" s="284">
        <v>1.1494957572526545E-2</v>
      </c>
    </row>
    <row r="584" spans="1:8" ht="15.75" x14ac:dyDescent="0.25">
      <c r="A584" s="238">
        <v>32697</v>
      </c>
      <c r="B584" s="235" t="s">
        <v>14232</v>
      </c>
      <c r="C584" s="238"/>
      <c r="D584" s="234" t="s">
        <v>14352</v>
      </c>
      <c r="E584" s="235" t="s">
        <v>14189</v>
      </c>
      <c r="F584" s="236" t="s">
        <v>14189</v>
      </c>
      <c r="G584" s="284">
        <v>3.3583536109453194E-2</v>
      </c>
      <c r="H584" s="284">
        <v>2.5825673752352965E-2</v>
      </c>
    </row>
    <row r="585" spans="1:8" ht="15.75" x14ac:dyDescent="0.25">
      <c r="A585" s="238">
        <v>1555</v>
      </c>
      <c r="B585" s="235" t="s">
        <v>14232</v>
      </c>
      <c r="C585" s="238"/>
      <c r="D585" s="234" t="s">
        <v>640</v>
      </c>
      <c r="E585" s="235" t="s">
        <v>14189</v>
      </c>
      <c r="F585" s="236" t="s">
        <v>14189</v>
      </c>
      <c r="G585" s="284">
        <v>3.8083252993313645E-2</v>
      </c>
      <c r="H585" s="284">
        <v>2.7711335717617795E-2</v>
      </c>
    </row>
    <row r="586" spans="1:8" ht="15.75" x14ac:dyDescent="0.25">
      <c r="A586" s="238">
        <v>1574</v>
      </c>
      <c r="B586" s="235" t="s">
        <v>14232</v>
      </c>
      <c r="C586" s="238"/>
      <c r="D586" s="234" t="s">
        <v>14353</v>
      </c>
      <c r="E586" s="235" t="s">
        <v>14189</v>
      </c>
      <c r="F586" s="236" t="s">
        <v>14189</v>
      </c>
      <c r="G586" s="284">
        <v>4.3790222222222223E-2</v>
      </c>
      <c r="H586" s="284">
        <v>3.3416222222222222E-2</v>
      </c>
    </row>
    <row r="587" spans="1:8" ht="15.75" x14ac:dyDescent="0.25">
      <c r="A587" s="238">
        <v>2321</v>
      </c>
      <c r="B587" s="235" t="s">
        <v>14232</v>
      </c>
      <c r="C587" s="238"/>
      <c r="D587" s="234" t="s">
        <v>14354</v>
      </c>
      <c r="E587" s="238">
        <v>2801010044</v>
      </c>
      <c r="F587" s="234" t="s">
        <v>7511</v>
      </c>
      <c r="G587" s="284">
        <v>8.2003164064256163E-3</v>
      </c>
      <c r="H587" s="284">
        <v>6.920854382531867E-3</v>
      </c>
    </row>
    <row r="588" spans="1:8" ht="15.75" x14ac:dyDescent="0.25">
      <c r="A588" s="238">
        <v>1562</v>
      </c>
      <c r="B588" s="235" t="s">
        <v>14232</v>
      </c>
      <c r="C588" s="238"/>
      <c r="D588" s="234" t="s">
        <v>14355</v>
      </c>
      <c r="E588" s="235" t="s">
        <v>14189</v>
      </c>
      <c r="F588" s="236" t="s">
        <v>14189</v>
      </c>
      <c r="G588" s="284">
        <v>1.3673430774324773E-2</v>
      </c>
      <c r="H588" s="284">
        <v>9.3633224539993384E-3</v>
      </c>
    </row>
    <row r="589" spans="1:8" ht="15.75" x14ac:dyDescent="0.25">
      <c r="A589" s="238">
        <v>692</v>
      </c>
      <c r="B589" s="235" t="s">
        <v>14232</v>
      </c>
      <c r="C589" s="238"/>
      <c r="D589" s="234" t="s">
        <v>643</v>
      </c>
      <c r="E589" s="235" t="s">
        <v>14189</v>
      </c>
      <c r="F589" s="236" t="s">
        <v>14189</v>
      </c>
      <c r="G589" s="284">
        <v>0.14000000000000001</v>
      </c>
      <c r="H589" s="284">
        <v>0.11724999999999999</v>
      </c>
    </row>
    <row r="590" spans="1:8" ht="15.75" x14ac:dyDescent="0.25">
      <c r="A590" s="235">
        <v>31312</v>
      </c>
      <c r="B590" s="235" t="s">
        <v>896</v>
      </c>
      <c r="C590" s="235" t="s">
        <v>4587</v>
      </c>
      <c r="D590" s="236" t="s">
        <v>423</v>
      </c>
      <c r="E590" s="235">
        <v>2701050012</v>
      </c>
      <c r="F590" s="236" t="s">
        <v>1111</v>
      </c>
      <c r="G590" s="284">
        <v>37.17</v>
      </c>
      <c r="H590" s="284">
        <v>30.383200000000002</v>
      </c>
    </row>
    <row r="591" spans="1:8" ht="15.75" x14ac:dyDescent="0.25">
      <c r="A591" s="238">
        <v>54</v>
      </c>
      <c r="B591" s="235" t="s">
        <v>14232</v>
      </c>
      <c r="C591" s="238"/>
      <c r="D591" s="234" t="s">
        <v>14356</v>
      </c>
      <c r="E591" s="235" t="s">
        <v>14189</v>
      </c>
      <c r="F591" s="236" t="s">
        <v>14189</v>
      </c>
      <c r="G591" s="284">
        <v>7.2</v>
      </c>
      <c r="H591" s="284">
        <v>6.5339999999999998</v>
      </c>
    </row>
    <row r="592" spans="1:8" ht="15.75" x14ac:dyDescent="0.25">
      <c r="A592" s="238">
        <v>1428</v>
      </c>
      <c r="B592" s="235" t="s">
        <v>14232</v>
      </c>
      <c r="C592" s="238"/>
      <c r="D592" s="234" t="s">
        <v>14357</v>
      </c>
      <c r="E592" s="235" t="s">
        <v>14189</v>
      </c>
      <c r="F592" s="236" t="s">
        <v>14189</v>
      </c>
      <c r="G592" s="284">
        <v>7.5</v>
      </c>
      <c r="H592" s="284">
        <v>6.8062500000000004</v>
      </c>
    </row>
    <row r="593" spans="1:8" ht="15.75" x14ac:dyDescent="0.25">
      <c r="A593" s="238">
        <v>1770</v>
      </c>
      <c r="B593" s="235" t="s">
        <v>14232</v>
      </c>
      <c r="C593" s="238"/>
      <c r="D593" s="234" t="s">
        <v>663</v>
      </c>
      <c r="E593" s="238">
        <v>2701070001</v>
      </c>
      <c r="F593" s="234" t="s">
        <v>663</v>
      </c>
      <c r="G593" s="284">
        <v>90.259839999999997</v>
      </c>
      <c r="H593" s="284">
        <v>72.22072</v>
      </c>
    </row>
    <row r="594" spans="1:8" ht="15.75" x14ac:dyDescent="0.25">
      <c r="A594" s="238">
        <v>31773</v>
      </c>
      <c r="B594" s="235" t="s">
        <v>14232</v>
      </c>
      <c r="C594" s="238"/>
      <c r="D594" s="234" t="s">
        <v>14358</v>
      </c>
      <c r="E594" s="235" t="s">
        <v>14189</v>
      </c>
      <c r="F594" s="236" t="s">
        <v>14189</v>
      </c>
      <c r="G594" s="284">
        <v>0.42</v>
      </c>
      <c r="H594" s="284">
        <v>0.33500000000000002</v>
      </c>
    </row>
    <row r="595" spans="1:8" ht="15.75" x14ac:dyDescent="0.25">
      <c r="A595" s="238">
        <v>31930</v>
      </c>
      <c r="B595" s="235" t="s">
        <v>14232</v>
      </c>
      <c r="C595" s="238"/>
      <c r="D595" s="234" t="s">
        <v>14359</v>
      </c>
      <c r="E595" s="235" t="s">
        <v>14189</v>
      </c>
      <c r="F595" s="236" t="s">
        <v>14189</v>
      </c>
      <c r="G595" s="284">
        <v>0.47039999999999998</v>
      </c>
      <c r="H595" s="284">
        <v>0.37810077881619936</v>
      </c>
    </row>
    <row r="596" spans="1:8" ht="15.75" x14ac:dyDescent="0.25">
      <c r="A596" s="238">
        <v>30748</v>
      </c>
      <c r="B596" s="235" t="s">
        <v>14232</v>
      </c>
      <c r="C596" s="238"/>
      <c r="D596" s="234" t="s">
        <v>666</v>
      </c>
      <c r="E596" s="235" t="s">
        <v>14189</v>
      </c>
      <c r="F596" s="236" t="s">
        <v>14189</v>
      </c>
      <c r="G596" s="284">
        <v>0.11</v>
      </c>
      <c r="H596" s="284">
        <v>9.6804262799384741E-2</v>
      </c>
    </row>
    <row r="597" spans="1:8" ht="15.75" x14ac:dyDescent="0.25">
      <c r="A597" s="238">
        <v>1537</v>
      </c>
      <c r="B597" s="235" t="s">
        <v>14232</v>
      </c>
      <c r="C597" s="238"/>
      <c r="D597" s="234" t="s">
        <v>668</v>
      </c>
      <c r="E597" s="235" t="s">
        <v>14189</v>
      </c>
      <c r="F597" s="236" t="s">
        <v>14189</v>
      </c>
      <c r="G597" s="284">
        <v>0.31368421052631579</v>
      </c>
      <c r="H597" s="284">
        <v>0.24702631578947368</v>
      </c>
    </row>
    <row r="598" spans="1:8" ht="15.75" x14ac:dyDescent="0.25">
      <c r="A598" s="238">
        <v>2792</v>
      </c>
      <c r="B598" s="235" t="s">
        <v>14232</v>
      </c>
      <c r="C598" s="238"/>
      <c r="D598" s="234" t="s">
        <v>14360</v>
      </c>
      <c r="E598" s="238">
        <v>2801010046</v>
      </c>
      <c r="F598" s="234" t="s">
        <v>7513</v>
      </c>
      <c r="G598" s="284">
        <v>0.21145972196478219</v>
      </c>
      <c r="H598" s="284">
        <v>0.17846669138090823</v>
      </c>
    </row>
    <row r="599" spans="1:8" ht="15.75" x14ac:dyDescent="0.25">
      <c r="A599" s="238">
        <v>68</v>
      </c>
      <c r="B599" s="235" t="s">
        <v>14232</v>
      </c>
      <c r="C599" s="238"/>
      <c r="D599" s="234" t="s">
        <v>669</v>
      </c>
      <c r="E599" s="235" t="s">
        <v>14189</v>
      </c>
      <c r="F599" s="236" t="s">
        <v>14189</v>
      </c>
      <c r="G599" s="284">
        <v>4.6672501150218544E-2</v>
      </c>
      <c r="H599" s="284">
        <v>3.5497771451575809E-2</v>
      </c>
    </row>
    <row r="600" spans="1:8" ht="15.75" x14ac:dyDescent="0.25">
      <c r="A600" s="238">
        <v>1535</v>
      </c>
      <c r="B600" s="235" t="s">
        <v>14232</v>
      </c>
      <c r="C600" s="238"/>
      <c r="D600" s="234" t="s">
        <v>670</v>
      </c>
      <c r="E600" s="235" t="s">
        <v>14189</v>
      </c>
      <c r="F600" s="236" t="s">
        <v>14189</v>
      </c>
      <c r="G600" s="284">
        <v>0.3222870068545316</v>
      </c>
      <c r="H600" s="284">
        <v>0.25904968773800457</v>
      </c>
    </row>
    <row r="601" spans="1:8" ht="15.75" x14ac:dyDescent="0.25">
      <c r="A601" s="238">
        <v>1949</v>
      </c>
      <c r="B601" s="235" t="s">
        <v>14232</v>
      </c>
      <c r="C601" s="238"/>
      <c r="D601" s="234" t="s">
        <v>671</v>
      </c>
      <c r="E601" s="235" t="s">
        <v>14189</v>
      </c>
      <c r="F601" s="236" t="s">
        <v>14189</v>
      </c>
      <c r="G601" s="284">
        <v>0.22600000000000001</v>
      </c>
      <c r="H601" s="284">
        <v>0.189275</v>
      </c>
    </row>
    <row r="602" spans="1:8" ht="15.75" x14ac:dyDescent="0.25">
      <c r="A602" s="238">
        <v>31311</v>
      </c>
      <c r="B602" s="235" t="s">
        <v>14232</v>
      </c>
      <c r="C602" s="238"/>
      <c r="D602" s="234" t="s">
        <v>672</v>
      </c>
      <c r="E602" s="238">
        <v>2801030007</v>
      </c>
      <c r="F602" s="234" t="s">
        <v>2190</v>
      </c>
      <c r="G602" s="284">
        <v>4.4163133160485007E-2</v>
      </c>
      <c r="H602" s="284">
        <v>3.5497696200959467E-2</v>
      </c>
    </row>
    <row r="603" spans="1:8" ht="15.75" x14ac:dyDescent="0.25">
      <c r="A603" s="238">
        <v>710</v>
      </c>
      <c r="B603" s="235" t="s">
        <v>14232</v>
      </c>
      <c r="C603" s="238"/>
      <c r="D603" s="234" t="s">
        <v>673</v>
      </c>
      <c r="E603" s="235" t="s">
        <v>14189</v>
      </c>
      <c r="F603" s="236" t="s">
        <v>14189</v>
      </c>
      <c r="G603" s="284">
        <v>0.32228699999999999</v>
      </c>
      <c r="H603" s="284">
        <v>0.27425079999999996</v>
      </c>
    </row>
    <row r="604" spans="1:8" ht="15.75" x14ac:dyDescent="0.25">
      <c r="A604" s="238">
        <v>401957</v>
      </c>
      <c r="B604" s="235" t="s">
        <v>14232</v>
      </c>
      <c r="C604" s="238"/>
      <c r="D604" s="234" t="s">
        <v>674</v>
      </c>
      <c r="E604" s="235" t="s">
        <v>14189</v>
      </c>
      <c r="F604" s="236" t="s">
        <v>14189</v>
      </c>
      <c r="G604" s="284">
        <v>0.87</v>
      </c>
      <c r="H604" s="284">
        <v>0.69392857142857145</v>
      </c>
    </row>
    <row r="605" spans="1:8" ht="15.75" x14ac:dyDescent="0.25">
      <c r="A605" s="238">
        <v>1527</v>
      </c>
      <c r="B605" s="235" t="s">
        <v>14232</v>
      </c>
      <c r="C605" s="238"/>
      <c r="D605" s="234" t="s">
        <v>675</v>
      </c>
      <c r="E605" s="238">
        <v>2801030003</v>
      </c>
      <c r="F605" s="234" t="s">
        <v>2187</v>
      </c>
      <c r="G605" s="284">
        <v>4.5353472222222226E-2</v>
      </c>
      <c r="H605" s="284">
        <v>3.6577943121693136E-2</v>
      </c>
    </row>
    <row r="606" spans="1:8" ht="15.75" x14ac:dyDescent="0.25">
      <c r="A606" s="238">
        <v>1528</v>
      </c>
      <c r="B606" s="235" t="s">
        <v>14232</v>
      </c>
      <c r="C606" s="238"/>
      <c r="D606" s="234" t="s">
        <v>14361</v>
      </c>
      <c r="E606" s="238">
        <v>2701030002</v>
      </c>
      <c r="F606" s="234" t="s">
        <v>2090</v>
      </c>
      <c r="G606" s="284">
        <v>4.7641005291005296E-2</v>
      </c>
      <c r="H606" s="284">
        <v>3.6271164021164023E-2</v>
      </c>
    </row>
    <row r="607" spans="1:8" ht="15.75" x14ac:dyDescent="0.25">
      <c r="A607" s="238">
        <v>1530</v>
      </c>
      <c r="B607" s="235" t="s">
        <v>14232</v>
      </c>
      <c r="C607" s="238"/>
      <c r="D607" s="234" t="s">
        <v>678</v>
      </c>
      <c r="E607" s="235" t="s">
        <v>14189</v>
      </c>
      <c r="F607" s="236" t="s">
        <v>14189</v>
      </c>
      <c r="G607" s="284">
        <v>0.32228709677419354</v>
      </c>
      <c r="H607" s="284">
        <v>0.25706236559139783</v>
      </c>
    </row>
    <row r="608" spans="1:8" ht="15.75" x14ac:dyDescent="0.25">
      <c r="A608" s="238">
        <v>1531</v>
      </c>
      <c r="B608" s="235" t="s">
        <v>14232</v>
      </c>
      <c r="C608" s="238"/>
      <c r="D608" s="234" t="s">
        <v>680</v>
      </c>
      <c r="E608" s="235" t="s">
        <v>14189</v>
      </c>
      <c r="F608" s="236" t="s">
        <v>14189</v>
      </c>
      <c r="G608" s="284">
        <v>4.8900059999999995E-2</v>
      </c>
      <c r="H608" s="284">
        <v>3.8508799999999996E-2</v>
      </c>
    </row>
    <row r="609" spans="1:8" ht="15.75" x14ac:dyDescent="0.25">
      <c r="A609" s="238">
        <v>32499</v>
      </c>
      <c r="B609" s="235" t="s">
        <v>14232</v>
      </c>
      <c r="C609" s="238"/>
      <c r="D609" s="234" t="s">
        <v>682</v>
      </c>
      <c r="E609" s="235" t="s">
        <v>14189</v>
      </c>
      <c r="F609" s="236" t="s">
        <v>14189</v>
      </c>
      <c r="G609" s="284">
        <v>4.8900000000000006E-2</v>
      </c>
      <c r="H609" s="284">
        <v>3.9051569933396764E-2</v>
      </c>
    </row>
    <row r="610" spans="1:8" ht="15.75" x14ac:dyDescent="0.25">
      <c r="A610" s="238">
        <v>1541</v>
      </c>
      <c r="B610" s="235" t="s">
        <v>14232</v>
      </c>
      <c r="C610" s="238"/>
      <c r="D610" s="234" t="s">
        <v>684</v>
      </c>
      <c r="E610" s="235" t="s">
        <v>14189</v>
      </c>
      <c r="F610" s="236" t="s">
        <v>14189</v>
      </c>
      <c r="G610" s="284">
        <v>0.31368421052631579</v>
      </c>
      <c r="H610" s="284">
        <v>0.24702631578947368</v>
      </c>
    </row>
    <row r="611" spans="1:8" ht="15.75" x14ac:dyDescent="0.25">
      <c r="A611" s="238">
        <v>1539</v>
      </c>
      <c r="B611" s="235" t="s">
        <v>14232</v>
      </c>
      <c r="C611" s="238"/>
      <c r="D611" s="234" t="s">
        <v>686</v>
      </c>
      <c r="E611" s="235" t="s">
        <v>14189</v>
      </c>
      <c r="F611" s="236" t="s">
        <v>14189</v>
      </c>
      <c r="G611" s="284">
        <v>0.31368421052631579</v>
      </c>
      <c r="H611" s="284">
        <v>0.24702631578947368</v>
      </c>
    </row>
    <row r="612" spans="1:8" ht="15.75" x14ac:dyDescent="0.25">
      <c r="A612" s="238">
        <v>1523</v>
      </c>
      <c r="B612" s="235" t="s">
        <v>14232</v>
      </c>
      <c r="C612" s="238"/>
      <c r="D612" s="234" t="s">
        <v>687</v>
      </c>
      <c r="E612" s="235" t="s">
        <v>14189</v>
      </c>
      <c r="F612" s="236" t="s">
        <v>14189</v>
      </c>
      <c r="G612" s="284">
        <v>5.5507488114104594E-2</v>
      </c>
      <c r="H612" s="284">
        <v>4.2014785466924928E-2</v>
      </c>
    </row>
    <row r="613" spans="1:8" ht="15.75" x14ac:dyDescent="0.25">
      <c r="A613" s="238">
        <v>30246</v>
      </c>
      <c r="B613" s="235" t="s">
        <v>14232</v>
      </c>
      <c r="C613" s="238"/>
      <c r="D613" s="234" t="s">
        <v>691</v>
      </c>
      <c r="E613" s="235" t="s">
        <v>14189</v>
      </c>
      <c r="F613" s="236" t="s">
        <v>14189</v>
      </c>
      <c r="G613" s="284">
        <v>8.2700440528634367</v>
      </c>
      <c r="H613" s="284">
        <v>7.2048458149779746</v>
      </c>
    </row>
    <row r="614" spans="1:8" ht="15.75" x14ac:dyDescent="0.25">
      <c r="A614" s="238">
        <v>59</v>
      </c>
      <c r="B614" s="235" t="s">
        <v>14232</v>
      </c>
      <c r="C614" s="238"/>
      <c r="D614" s="234" t="s">
        <v>692</v>
      </c>
      <c r="E614" s="235" t="s">
        <v>14189</v>
      </c>
      <c r="F614" s="236" t="s">
        <v>14189</v>
      </c>
      <c r="G614" s="284">
        <v>8.2699988704393999</v>
      </c>
      <c r="H614" s="284">
        <v>7.2048232237659562</v>
      </c>
    </row>
    <row r="615" spans="1:8" ht="15.75" x14ac:dyDescent="0.25">
      <c r="A615" s="238">
        <v>30723</v>
      </c>
      <c r="B615" s="235" t="s">
        <v>14232</v>
      </c>
      <c r="C615" s="238"/>
      <c r="D615" s="234" t="s">
        <v>694</v>
      </c>
      <c r="E615" s="235" t="s">
        <v>14189</v>
      </c>
      <c r="F615" s="236" t="s">
        <v>14189</v>
      </c>
      <c r="G615" s="284">
        <v>1.0857896497441952</v>
      </c>
      <c r="H615" s="284">
        <v>0.82856385281385281</v>
      </c>
    </row>
    <row r="616" spans="1:8" ht="15.75" x14ac:dyDescent="0.25">
      <c r="A616" s="238">
        <v>1834</v>
      </c>
      <c r="B616" s="235" t="s">
        <v>14232</v>
      </c>
      <c r="C616" s="238"/>
      <c r="D616" s="234" t="s">
        <v>14362</v>
      </c>
      <c r="E616" s="235" t="s">
        <v>14189</v>
      </c>
      <c r="F616" s="236" t="s">
        <v>14189</v>
      </c>
      <c r="G616" s="284">
        <v>0</v>
      </c>
      <c r="H616" s="284">
        <v>0</v>
      </c>
    </row>
    <row r="617" spans="1:8" ht="15.75" x14ac:dyDescent="0.25">
      <c r="A617" s="238">
        <v>1829</v>
      </c>
      <c r="B617" s="235" t="s">
        <v>14232</v>
      </c>
      <c r="C617" s="238"/>
      <c r="D617" s="234" t="s">
        <v>14363</v>
      </c>
      <c r="E617" s="235" t="s">
        <v>14189</v>
      </c>
      <c r="F617" s="236" t="s">
        <v>14189</v>
      </c>
      <c r="G617" s="284">
        <v>0</v>
      </c>
      <c r="H617" s="284">
        <v>0</v>
      </c>
    </row>
    <row r="618" spans="1:8" ht="15.75" x14ac:dyDescent="0.25">
      <c r="A618" s="238">
        <v>1840</v>
      </c>
      <c r="B618" s="235" t="s">
        <v>14232</v>
      </c>
      <c r="C618" s="238"/>
      <c r="D618" s="234" t="s">
        <v>14364</v>
      </c>
      <c r="E618" s="235" t="s">
        <v>14189</v>
      </c>
      <c r="F618" s="236" t="s">
        <v>14189</v>
      </c>
      <c r="G618" s="284">
        <v>0</v>
      </c>
      <c r="H618" s="284">
        <v>0</v>
      </c>
    </row>
    <row r="619" spans="1:8" ht="15.75" x14ac:dyDescent="0.25">
      <c r="A619" s="238">
        <v>1839</v>
      </c>
      <c r="B619" s="235" t="s">
        <v>14232</v>
      </c>
      <c r="C619" s="238"/>
      <c r="D619" s="234" t="s">
        <v>14365</v>
      </c>
      <c r="E619" s="235" t="s">
        <v>14189</v>
      </c>
      <c r="F619" s="236" t="s">
        <v>14189</v>
      </c>
      <c r="G619" s="284">
        <v>0</v>
      </c>
      <c r="H619" s="284">
        <v>0</v>
      </c>
    </row>
    <row r="620" spans="1:8" ht="15.75" x14ac:dyDescent="0.25">
      <c r="A620" s="238">
        <v>1831</v>
      </c>
      <c r="B620" s="235" t="s">
        <v>14232</v>
      </c>
      <c r="C620" s="238"/>
      <c r="D620" s="234" t="s">
        <v>14366</v>
      </c>
      <c r="E620" s="235" t="s">
        <v>14189</v>
      </c>
      <c r="F620" s="236" t="s">
        <v>14189</v>
      </c>
      <c r="G620" s="284">
        <v>0</v>
      </c>
      <c r="H620" s="284">
        <v>0</v>
      </c>
    </row>
    <row r="621" spans="1:8" ht="15.75" x14ac:dyDescent="0.25">
      <c r="A621" s="238">
        <v>32523</v>
      </c>
      <c r="B621" s="235" t="s">
        <v>14232</v>
      </c>
      <c r="C621" s="238"/>
      <c r="D621" s="234" t="s">
        <v>703</v>
      </c>
      <c r="E621" s="235" t="s">
        <v>14189</v>
      </c>
      <c r="F621" s="236" t="s">
        <v>14189</v>
      </c>
      <c r="G621" s="284">
        <v>0</v>
      </c>
      <c r="H621" s="284">
        <v>0</v>
      </c>
    </row>
    <row r="622" spans="1:8" ht="15.75" x14ac:dyDescent="0.25">
      <c r="A622" s="238">
        <v>1830</v>
      </c>
      <c r="B622" s="235" t="s">
        <v>14232</v>
      </c>
      <c r="C622" s="238"/>
      <c r="D622" s="234" t="s">
        <v>14367</v>
      </c>
      <c r="E622" s="235" t="s">
        <v>14189</v>
      </c>
      <c r="F622" s="236" t="s">
        <v>14189</v>
      </c>
      <c r="G622" s="284">
        <v>0</v>
      </c>
      <c r="H622" s="284">
        <v>0</v>
      </c>
    </row>
    <row r="623" spans="1:8" ht="15.75" x14ac:dyDescent="0.25">
      <c r="A623" s="238">
        <v>408</v>
      </c>
      <c r="B623" s="235" t="s">
        <v>14232</v>
      </c>
      <c r="C623" s="238"/>
      <c r="D623" s="234" t="s">
        <v>14368</v>
      </c>
      <c r="E623" s="235" t="s">
        <v>14189</v>
      </c>
      <c r="F623" s="236" t="s">
        <v>14189</v>
      </c>
      <c r="G623" s="284">
        <v>0.6934000275027502</v>
      </c>
      <c r="H623" s="284">
        <v>0.55374965621562156</v>
      </c>
    </row>
    <row r="624" spans="1:8" ht="15.75" x14ac:dyDescent="0.25">
      <c r="A624" s="238">
        <v>409</v>
      </c>
      <c r="B624" s="235" t="s">
        <v>14232</v>
      </c>
      <c r="C624" s="238"/>
      <c r="D624" s="234" t="s">
        <v>14369</v>
      </c>
      <c r="E624" s="235" t="s">
        <v>14189</v>
      </c>
      <c r="F624" s="236" t="s">
        <v>14189</v>
      </c>
      <c r="G624" s="284">
        <v>0.75618811881188119</v>
      </c>
      <c r="H624" s="284">
        <v>0.60389198294829483</v>
      </c>
    </row>
    <row r="625" spans="1:8" ht="15.75" x14ac:dyDescent="0.25">
      <c r="A625" s="238">
        <v>32837</v>
      </c>
      <c r="B625" s="235" t="s">
        <v>14232</v>
      </c>
      <c r="C625" s="238"/>
      <c r="D625" s="234" t="s">
        <v>14370</v>
      </c>
      <c r="E625" s="238">
        <v>2701010090</v>
      </c>
      <c r="F625" s="234" t="s">
        <v>2053</v>
      </c>
      <c r="G625" s="284">
        <v>3.5998015102481115E-2</v>
      </c>
      <c r="H625" s="284">
        <v>2.6194002157497301E-2</v>
      </c>
    </row>
    <row r="626" spans="1:8" ht="15.75" x14ac:dyDescent="0.25">
      <c r="A626" s="238">
        <v>1844</v>
      </c>
      <c r="B626" s="235" t="s">
        <v>14232</v>
      </c>
      <c r="C626" s="238"/>
      <c r="D626" s="234" t="s">
        <v>704</v>
      </c>
      <c r="E626" s="235" t="s">
        <v>14189</v>
      </c>
      <c r="F626" s="236" t="s">
        <v>14189</v>
      </c>
      <c r="G626" s="284">
        <v>0</v>
      </c>
      <c r="H626" s="284">
        <v>0</v>
      </c>
    </row>
    <row r="627" spans="1:8" ht="15.75" x14ac:dyDescent="0.25">
      <c r="A627" s="235">
        <v>31342</v>
      </c>
      <c r="B627" s="235" t="s">
        <v>896</v>
      </c>
      <c r="C627" s="235" t="s">
        <v>4681</v>
      </c>
      <c r="D627" s="236" t="s">
        <v>497</v>
      </c>
      <c r="E627" s="235">
        <v>2701130006</v>
      </c>
      <c r="F627" s="236" t="s">
        <v>1145</v>
      </c>
      <c r="G627" s="284">
        <v>45.296470588235294</v>
      </c>
      <c r="H627" s="284">
        <v>38.229019607843135</v>
      </c>
    </row>
    <row r="628" spans="1:8" ht="15.75" x14ac:dyDescent="0.25">
      <c r="A628" s="238">
        <v>1922</v>
      </c>
      <c r="B628" s="235" t="s">
        <v>14232</v>
      </c>
      <c r="C628" s="238"/>
      <c r="D628" s="234" t="s">
        <v>474</v>
      </c>
      <c r="E628" s="238">
        <v>2701060010</v>
      </c>
      <c r="F628" s="234" t="s">
        <v>2103</v>
      </c>
      <c r="G628" s="284">
        <v>86.278333333333336</v>
      </c>
      <c r="H628" s="284">
        <v>68.985999999999976</v>
      </c>
    </row>
    <row r="629" spans="1:8" ht="15.75" x14ac:dyDescent="0.25">
      <c r="A629" s="238">
        <v>2205</v>
      </c>
      <c r="B629" s="235" t="s">
        <v>14232</v>
      </c>
      <c r="C629" s="238"/>
      <c r="D629" s="234" t="s">
        <v>461</v>
      </c>
      <c r="E629" s="238">
        <v>2701070004</v>
      </c>
      <c r="F629" s="234" t="s">
        <v>1133</v>
      </c>
      <c r="G629" s="284">
        <v>14.18</v>
      </c>
      <c r="H629" s="284">
        <v>11.324149999999999</v>
      </c>
    </row>
    <row r="630" spans="1:8" ht="15.75" x14ac:dyDescent="0.25">
      <c r="A630" s="235">
        <v>2801010031</v>
      </c>
      <c r="B630" s="235" t="s">
        <v>14232</v>
      </c>
      <c r="C630" s="238"/>
      <c r="D630" s="234" t="s">
        <v>14189</v>
      </c>
      <c r="E630" s="238">
        <v>2801010031</v>
      </c>
      <c r="F630" s="234" t="s">
        <v>9987</v>
      </c>
      <c r="G630" s="284">
        <v>5.1700000000000003E-2</v>
      </c>
      <c r="H630" s="284">
        <v>4.3633520599250936E-2</v>
      </c>
    </row>
    <row r="631" spans="1:8" ht="15.75" x14ac:dyDescent="0.25">
      <c r="A631" s="235">
        <v>2701010064</v>
      </c>
      <c r="B631" s="235" t="s">
        <v>14232</v>
      </c>
      <c r="C631" s="238"/>
      <c r="D631" s="234" t="s">
        <v>14189</v>
      </c>
      <c r="E631" s="238">
        <v>2701010064</v>
      </c>
      <c r="F631" s="234" t="s">
        <v>8089</v>
      </c>
      <c r="G631" s="284">
        <v>0.10735142623044368</v>
      </c>
      <c r="H631" s="284">
        <v>9.0601942054975348E-2</v>
      </c>
    </row>
    <row r="632" spans="1:8" ht="15.75" x14ac:dyDescent="0.25">
      <c r="A632" s="235" t="s">
        <v>14373</v>
      </c>
      <c r="B632" s="235" t="s">
        <v>14232</v>
      </c>
      <c r="C632" s="238"/>
      <c r="D632" s="234" t="s">
        <v>14189</v>
      </c>
      <c r="E632" s="238" t="s">
        <v>14373</v>
      </c>
      <c r="F632" s="234" t="s">
        <v>7154</v>
      </c>
      <c r="G632" s="284">
        <v>0.10400000185410113</v>
      </c>
      <c r="H632" s="284">
        <v>9.0604792416953558E-2</v>
      </c>
    </row>
    <row r="633" spans="1:8" ht="15.75" x14ac:dyDescent="0.25">
      <c r="A633" s="235" t="s">
        <v>14374</v>
      </c>
      <c r="B633" s="235" t="s">
        <v>14232</v>
      </c>
      <c r="C633" s="238"/>
      <c r="D633" s="234" t="s">
        <v>14189</v>
      </c>
      <c r="E633" s="238" t="s">
        <v>14374</v>
      </c>
      <c r="F633" s="234" t="s">
        <v>7153</v>
      </c>
      <c r="G633" s="284">
        <v>0.104</v>
      </c>
      <c r="H633" s="284">
        <v>9.0604808877928475E-2</v>
      </c>
    </row>
    <row r="634" spans="1:8" ht="15.75" x14ac:dyDescent="0.25">
      <c r="A634" s="235">
        <v>2701010113</v>
      </c>
      <c r="B634" s="235" t="s">
        <v>896</v>
      </c>
      <c r="C634" s="238"/>
      <c r="D634" s="234"/>
      <c r="E634" s="238">
        <v>2701010113</v>
      </c>
      <c r="F634" s="234" t="s">
        <v>7981</v>
      </c>
      <c r="G634" s="284">
        <v>4.2139996301775152E-2</v>
      </c>
      <c r="H634" s="284">
        <v>3.556510724852071E-2</v>
      </c>
    </row>
    <row r="635" spans="1:8" ht="15.75" x14ac:dyDescent="0.25">
      <c r="A635" s="235">
        <v>2701150007</v>
      </c>
      <c r="B635" s="235" t="s">
        <v>896</v>
      </c>
      <c r="C635" s="238"/>
      <c r="D635" s="234"/>
      <c r="E635" s="238">
        <v>2701150007</v>
      </c>
      <c r="F635" s="234" t="s">
        <v>1183</v>
      </c>
      <c r="G635" s="284">
        <v>0</v>
      </c>
      <c r="H635" s="284">
        <v>0</v>
      </c>
    </row>
    <row r="636" spans="1:8" ht="15.75" x14ac:dyDescent="0.25">
      <c r="A636" s="235" t="s">
        <v>14373</v>
      </c>
      <c r="B636" s="235" t="s">
        <v>896</v>
      </c>
      <c r="C636" s="238"/>
      <c r="D636" s="234" t="s">
        <v>14189</v>
      </c>
      <c r="E636" s="238" t="s">
        <v>14373</v>
      </c>
      <c r="F636" s="234" t="s">
        <v>7154</v>
      </c>
      <c r="G636" s="284">
        <v>0.107361011342155</v>
      </c>
      <c r="H636" s="284">
        <v>9.0610018903591688E-2</v>
      </c>
    </row>
    <row r="637" spans="1:8" ht="15.75" x14ac:dyDescent="0.25">
      <c r="A637" s="235">
        <v>1768</v>
      </c>
      <c r="B637" s="235" t="s">
        <v>896</v>
      </c>
      <c r="C637" s="235" t="s">
        <v>4544</v>
      </c>
      <c r="D637" s="236" t="s">
        <v>394</v>
      </c>
      <c r="E637" s="235">
        <v>2701070006</v>
      </c>
      <c r="F637" s="236" t="s">
        <v>1134</v>
      </c>
      <c r="G637" s="284">
        <v>28.530050000000003</v>
      </c>
      <c r="H637" s="284">
        <v>24.078649999999996</v>
      </c>
    </row>
    <row r="638" spans="1:8" ht="15.75" x14ac:dyDescent="0.25">
      <c r="A638" s="235" t="s">
        <v>14374</v>
      </c>
      <c r="B638" s="235" t="s">
        <v>896</v>
      </c>
      <c r="C638" s="238"/>
      <c r="D638" s="234" t="s">
        <v>14189</v>
      </c>
      <c r="E638" s="238" t="s">
        <v>14374</v>
      </c>
      <c r="F638" s="234" t="s">
        <v>7153</v>
      </c>
      <c r="G638" s="284">
        <v>0.10736101895734598</v>
      </c>
      <c r="H638" s="284">
        <v>9.0610031595576623E-2</v>
      </c>
    </row>
    <row r="639" spans="1:8" ht="15.75" x14ac:dyDescent="0.25">
      <c r="A639" s="238">
        <v>2701010020</v>
      </c>
      <c r="B639" s="235" t="s">
        <v>896</v>
      </c>
      <c r="C639" s="238"/>
      <c r="D639" s="234" t="s">
        <v>14189</v>
      </c>
      <c r="E639" s="238">
        <v>2701010020</v>
      </c>
      <c r="F639" s="234" t="s">
        <v>9987</v>
      </c>
      <c r="G639" s="284">
        <v>5.2636000000000002E-2</v>
      </c>
      <c r="H639" s="284">
        <v>4.5856476190476191E-2</v>
      </c>
    </row>
    <row r="640" spans="1:8" ht="15.75" x14ac:dyDescent="0.25">
      <c r="A640" s="238">
        <v>2701010007</v>
      </c>
      <c r="B640" s="235" t="s">
        <v>896</v>
      </c>
      <c r="C640" s="238"/>
      <c r="D640" s="234"/>
      <c r="E640" s="238">
        <v>2701010007</v>
      </c>
      <c r="F640" s="234" t="s">
        <v>2041</v>
      </c>
      <c r="G640" s="284">
        <v>8.2003238544793508E-3</v>
      </c>
      <c r="H640" s="284">
        <v>6.920866317333069E-3</v>
      </c>
    </row>
    <row r="641" spans="1:8" ht="15.75" x14ac:dyDescent="0.25">
      <c r="A641" s="238">
        <v>2701010015</v>
      </c>
      <c r="B641" s="235" t="s">
        <v>896</v>
      </c>
      <c r="C641" s="238"/>
      <c r="D641" s="234"/>
      <c r="E641" s="238">
        <v>2701010015</v>
      </c>
      <c r="F641" s="234" t="s">
        <v>2043</v>
      </c>
      <c r="G641" s="284">
        <v>8.3300027510690364E-3</v>
      </c>
      <c r="H641" s="284">
        <v>7.0303154404383981E-3</v>
      </c>
    </row>
    <row r="642" spans="1:8" ht="15.75" x14ac:dyDescent="0.25">
      <c r="A642" s="238">
        <v>2701010018</v>
      </c>
      <c r="B642" s="235" t="s">
        <v>896</v>
      </c>
      <c r="C642" s="238"/>
      <c r="D642" s="234"/>
      <c r="E642" s="238">
        <v>2701010018</v>
      </c>
      <c r="F642" s="234" t="s">
        <v>2044</v>
      </c>
      <c r="G642" s="284">
        <v>8.3300015879088848E-3</v>
      </c>
      <c r="H642" s="284">
        <v>7.030310243037379E-3</v>
      </c>
    </row>
    <row r="643" spans="1:8" ht="15.75" x14ac:dyDescent="0.25">
      <c r="A643" s="238">
        <v>2701010021</v>
      </c>
      <c r="B643" s="235" t="s">
        <v>896</v>
      </c>
      <c r="C643" s="238"/>
      <c r="D643" s="234"/>
      <c r="E643" s="238">
        <v>2701010021</v>
      </c>
      <c r="F643" s="234" t="s">
        <v>1006</v>
      </c>
      <c r="G643" s="284">
        <v>8.3300014735497811E-3</v>
      </c>
      <c r="H643" s="284">
        <v>7.0303121469620306E-3</v>
      </c>
    </row>
    <row r="644" spans="1:8" ht="15.75" x14ac:dyDescent="0.25">
      <c r="A644" s="238">
        <v>2701010025</v>
      </c>
      <c r="B644" s="235" t="s">
        <v>896</v>
      </c>
      <c r="C644" s="238"/>
      <c r="D644" s="234"/>
      <c r="E644" s="238">
        <v>2701010025</v>
      </c>
      <c r="F644" s="234" t="s">
        <v>2045</v>
      </c>
      <c r="G644" s="284">
        <v>8.2003164064256163E-3</v>
      </c>
      <c r="H644" s="284">
        <v>6.920854382531867E-3</v>
      </c>
    </row>
    <row r="645" spans="1:8" ht="15.75" x14ac:dyDescent="0.25">
      <c r="A645" s="238">
        <v>2701010065</v>
      </c>
      <c r="B645" s="235" t="s">
        <v>896</v>
      </c>
      <c r="C645" s="238"/>
      <c r="D645" s="234"/>
      <c r="E645" s="238">
        <v>2701010065</v>
      </c>
      <c r="F645" s="234" t="s">
        <v>7153</v>
      </c>
      <c r="G645" s="284">
        <v>0.10735142011834319</v>
      </c>
      <c r="H645" s="284">
        <v>9.0601893491124241E-2</v>
      </c>
    </row>
    <row r="646" spans="1:8" ht="15.75" x14ac:dyDescent="0.25">
      <c r="A646" s="238">
        <v>2701010066</v>
      </c>
      <c r="B646" s="235" t="s">
        <v>896</v>
      </c>
      <c r="C646" s="238"/>
      <c r="D646" s="234"/>
      <c r="E646" s="238">
        <v>2701010066</v>
      </c>
      <c r="F646" s="234" t="s">
        <v>7154</v>
      </c>
      <c r="G646" s="284">
        <v>0.107361011342155</v>
      </c>
      <c r="H646" s="284">
        <v>9.0610018903591688E-2</v>
      </c>
    </row>
    <row r="647" spans="1:8" ht="15.75" x14ac:dyDescent="0.25">
      <c r="A647" s="238">
        <v>2701010097</v>
      </c>
      <c r="B647" s="235" t="s">
        <v>896</v>
      </c>
      <c r="C647" s="238"/>
      <c r="D647" s="234"/>
      <c r="E647" s="238">
        <v>2701010097</v>
      </c>
      <c r="F647" s="234" t="s">
        <v>1049</v>
      </c>
      <c r="G647" s="284">
        <v>5.0719999999999994E-2</v>
      </c>
      <c r="H647" s="284">
        <v>4.2806428571428565E-2</v>
      </c>
    </row>
    <row r="648" spans="1:8" ht="15.75" x14ac:dyDescent="0.25">
      <c r="A648" s="238">
        <v>2701010108</v>
      </c>
      <c r="B648" s="235" t="s">
        <v>896</v>
      </c>
      <c r="C648" s="238"/>
      <c r="D648" s="234"/>
      <c r="E648" s="238">
        <v>2701010108</v>
      </c>
      <c r="F648" s="234" t="s">
        <v>6252</v>
      </c>
      <c r="G648" s="284">
        <v>0.21068000000000003</v>
      </c>
      <c r="H648" s="284">
        <v>0.17780861904761905</v>
      </c>
    </row>
    <row r="649" spans="1:8" ht="15.75" x14ac:dyDescent="0.25">
      <c r="A649" s="238">
        <v>2701020042</v>
      </c>
      <c r="B649" s="235" t="s">
        <v>896</v>
      </c>
      <c r="C649" s="238"/>
      <c r="D649" s="234"/>
      <c r="E649" s="238">
        <v>2701020042</v>
      </c>
      <c r="F649" s="234" t="s">
        <v>9828</v>
      </c>
      <c r="G649" s="284">
        <v>0.44138012869520893</v>
      </c>
      <c r="H649" s="284">
        <v>0.38394530453618747</v>
      </c>
    </row>
    <row r="650" spans="1:8" ht="15.75" x14ac:dyDescent="0.25">
      <c r="A650" s="238">
        <v>2701020043</v>
      </c>
      <c r="B650" s="235" t="s">
        <v>896</v>
      </c>
      <c r="C650" s="238"/>
      <c r="D650" s="234"/>
      <c r="E650" s="238">
        <v>2701020043</v>
      </c>
      <c r="F650" s="234" t="s">
        <v>12568</v>
      </c>
      <c r="G650" s="284">
        <v>0.15030001942501942</v>
      </c>
      <c r="H650" s="284">
        <v>0.12669112276612274</v>
      </c>
    </row>
    <row r="651" spans="1:8" ht="15.75" x14ac:dyDescent="0.25">
      <c r="A651" s="238">
        <v>2701020044</v>
      </c>
      <c r="B651" s="235" t="s">
        <v>896</v>
      </c>
      <c r="C651" s="238"/>
      <c r="D651" s="234"/>
      <c r="E651" s="238">
        <v>2701020044</v>
      </c>
      <c r="F651" s="234" t="s">
        <v>12569</v>
      </c>
      <c r="G651" s="284">
        <v>0.15029999999999999</v>
      </c>
      <c r="H651" s="284">
        <v>0.12669113247863248</v>
      </c>
    </row>
    <row r="652" spans="1:8" ht="15.75" x14ac:dyDescent="0.25">
      <c r="A652" s="235">
        <v>112</v>
      </c>
      <c r="B652" s="235" t="s">
        <v>896</v>
      </c>
      <c r="C652" s="235" t="s">
        <v>4547</v>
      </c>
      <c r="D652" s="236" t="s">
        <v>396</v>
      </c>
      <c r="E652" s="235">
        <v>2701090002</v>
      </c>
      <c r="F652" s="236" t="s">
        <v>396</v>
      </c>
      <c r="G652" s="284">
        <v>9.5627272727272725</v>
      </c>
      <c r="H652" s="284">
        <v>8.0707032727272736</v>
      </c>
    </row>
    <row r="653" spans="1:8" ht="15.75" x14ac:dyDescent="0.25">
      <c r="A653" s="238">
        <v>2701120002</v>
      </c>
      <c r="B653" s="235" t="s">
        <v>896</v>
      </c>
      <c r="C653" s="238"/>
      <c r="D653" s="234"/>
      <c r="E653" s="238">
        <v>2701120002</v>
      </c>
      <c r="F653" s="234" t="s">
        <v>1142</v>
      </c>
      <c r="G653" s="284">
        <v>188</v>
      </c>
      <c r="H653" s="284">
        <v>164.07600000000002</v>
      </c>
    </row>
    <row r="654" spans="1:8" ht="15.75" x14ac:dyDescent="0.25">
      <c r="A654" s="238">
        <v>2701130005</v>
      </c>
      <c r="B654" s="235" t="s">
        <v>896</v>
      </c>
      <c r="C654" s="238"/>
      <c r="D654" s="234"/>
      <c r="E654" s="238">
        <v>2701130005</v>
      </c>
      <c r="F654" s="234" t="s">
        <v>9533</v>
      </c>
      <c r="G654" s="284">
        <v>323.63679999999999</v>
      </c>
      <c r="H654" s="284">
        <v>273.14139999999998</v>
      </c>
    </row>
    <row r="655" spans="1:8" ht="15.75" x14ac:dyDescent="0.25">
      <c r="A655" s="238">
        <v>2701140043</v>
      </c>
      <c r="B655" s="235" t="s">
        <v>896</v>
      </c>
      <c r="C655" s="238">
        <v>2701140043</v>
      </c>
      <c r="D655" s="234" t="s">
        <v>7505</v>
      </c>
      <c r="E655" s="238">
        <v>2701140043</v>
      </c>
      <c r="F655" s="234" t="s">
        <v>7505</v>
      </c>
      <c r="G655" s="284">
        <v>0.46119145322270322</v>
      </c>
      <c r="H655" s="284">
        <v>0.36719546657046653</v>
      </c>
    </row>
    <row r="656" spans="1:8" ht="15.75" x14ac:dyDescent="0.25">
      <c r="A656" s="238">
        <v>2701210006</v>
      </c>
      <c r="B656" s="235" t="s">
        <v>896</v>
      </c>
      <c r="C656" s="238"/>
      <c r="D656" s="234"/>
      <c r="E656" s="238">
        <v>2701210006</v>
      </c>
      <c r="F656" s="234" t="s">
        <v>9542</v>
      </c>
      <c r="G656" s="284">
        <v>452.08333333333331</v>
      </c>
      <c r="H656" s="284">
        <v>381.54666666666668</v>
      </c>
    </row>
    <row r="657" spans="1:8" ht="15.75" x14ac:dyDescent="0.25">
      <c r="A657" s="238">
        <v>2701260006</v>
      </c>
      <c r="B657" s="235" t="s">
        <v>896</v>
      </c>
      <c r="C657" s="238"/>
      <c r="D657" s="234"/>
      <c r="E657" s="238">
        <v>2701260006</v>
      </c>
      <c r="F657" s="234" t="s">
        <v>4532</v>
      </c>
      <c r="G657" s="284">
        <v>3.9513769841269836E-2</v>
      </c>
      <c r="H657" s="284">
        <v>3.2298908730158726E-2</v>
      </c>
    </row>
    <row r="658" spans="1:8" ht="15.75" x14ac:dyDescent="0.25">
      <c r="A658" s="235">
        <v>2701050033</v>
      </c>
      <c r="B658" s="235" t="s">
        <v>896</v>
      </c>
      <c r="C658" s="235" t="s">
        <v>14193</v>
      </c>
      <c r="D658" s="236" t="s">
        <v>4288</v>
      </c>
      <c r="E658" s="235">
        <v>2701050033</v>
      </c>
      <c r="F658" s="236" t="s">
        <v>4288</v>
      </c>
      <c r="G658" s="284">
        <v>114.30814814814815</v>
      </c>
      <c r="H658" s="284">
        <v>93.688611111111129</v>
      </c>
    </row>
    <row r="659" spans="1:8" ht="15.75" x14ac:dyDescent="0.25">
      <c r="A659" s="238">
        <v>2701090007</v>
      </c>
      <c r="B659" s="235" t="s">
        <v>896</v>
      </c>
      <c r="C659" s="238"/>
      <c r="D659" s="234"/>
      <c r="E659" s="238">
        <v>2701090007</v>
      </c>
      <c r="F659" s="234" t="s">
        <v>1137</v>
      </c>
      <c r="G659" s="284">
        <v>10.5945</v>
      </c>
      <c r="H659" s="284">
        <v>8.9032</v>
      </c>
    </row>
    <row r="660" spans="1:8" ht="15.75" x14ac:dyDescent="0.25">
      <c r="A660" s="238">
        <v>2801040018</v>
      </c>
      <c r="B660" s="235" t="s">
        <v>3564</v>
      </c>
      <c r="C660" s="238"/>
      <c r="D660" s="234"/>
      <c r="E660" s="238">
        <v>2801040018</v>
      </c>
      <c r="F660" s="234" t="s">
        <v>2194</v>
      </c>
      <c r="G660" s="284">
        <v>11.4</v>
      </c>
      <c r="H660" s="284">
        <v>11.4</v>
      </c>
    </row>
    <row r="661" spans="1:8" ht="15.75" x14ac:dyDescent="0.25">
      <c r="A661" s="238">
        <v>2801260002</v>
      </c>
      <c r="B661" s="235" t="s">
        <v>3564</v>
      </c>
      <c r="C661" s="238"/>
      <c r="D661" s="234"/>
      <c r="E661" s="238">
        <v>2801260002</v>
      </c>
      <c r="F661" s="234" t="s">
        <v>5537</v>
      </c>
      <c r="G661" s="284">
        <v>3.8270000000000005E-2</v>
      </c>
      <c r="H661" s="284">
        <v>3.8270000000000005E-2</v>
      </c>
    </row>
    <row r="662" spans="1:8" ht="15.75" x14ac:dyDescent="0.25">
      <c r="A662" s="238">
        <v>2000010012</v>
      </c>
      <c r="B662" s="235" t="s">
        <v>14232</v>
      </c>
      <c r="C662" s="238"/>
      <c r="D662" s="234"/>
      <c r="E662" s="238">
        <v>2000010012</v>
      </c>
      <c r="F662" s="234" t="s">
        <v>1279</v>
      </c>
      <c r="G662" s="284">
        <v>0</v>
      </c>
      <c r="H662" s="284">
        <v>0</v>
      </c>
    </row>
    <row r="663" spans="1:8" ht="15.75" x14ac:dyDescent="0.25">
      <c r="A663" s="238">
        <v>2000010017</v>
      </c>
      <c r="B663" s="235" t="s">
        <v>14232</v>
      </c>
      <c r="C663" s="238"/>
      <c r="D663" s="234"/>
      <c r="E663" s="238">
        <v>2000010017</v>
      </c>
      <c r="F663" s="234" t="s">
        <v>1281</v>
      </c>
      <c r="G663" s="284">
        <v>0</v>
      </c>
      <c r="H663" s="284">
        <v>0</v>
      </c>
    </row>
    <row r="664" spans="1:8" ht="15.75" x14ac:dyDescent="0.25">
      <c r="A664" s="238">
        <v>2000010029</v>
      </c>
      <c r="B664" s="235" t="s">
        <v>14232</v>
      </c>
      <c r="C664" s="238"/>
      <c r="D664" s="234"/>
      <c r="E664" s="238">
        <v>2000010029</v>
      </c>
      <c r="F664" s="234" t="s">
        <v>913</v>
      </c>
      <c r="G664" s="284">
        <v>0</v>
      </c>
      <c r="H664" s="284">
        <v>0</v>
      </c>
    </row>
    <row r="665" spans="1:8" ht="15.75" x14ac:dyDescent="0.25">
      <c r="A665" s="238">
        <v>2000010032</v>
      </c>
      <c r="B665" s="235" t="s">
        <v>14232</v>
      </c>
      <c r="C665" s="238"/>
      <c r="D665" s="234"/>
      <c r="E665" s="238">
        <v>2000010032</v>
      </c>
      <c r="F665" s="234" t="s">
        <v>1286</v>
      </c>
      <c r="G665" s="284">
        <v>0</v>
      </c>
      <c r="H665" s="284">
        <v>0</v>
      </c>
    </row>
    <row r="666" spans="1:8" ht="15.75" x14ac:dyDescent="0.25">
      <c r="A666" s="238">
        <v>2701020006</v>
      </c>
      <c r="B666" s="235" t="s">
        <v>14232</v>
      </c>
      <c r="C666" s="238"/>
      <c r="D666" s="234"/>
      <c r="E666" s="238">
        <v>2701020006</v>
      </c>
      <c r="F666" s="234" t="s">
        <v>2062</v>
      </c>
      <c r="G666" s="284">
        <v>0.20037889548898072</v>
      </c>
      <c r="H666" s="284">
        <v>0.16002257661845731</v>
      </c>
    </row>
    <row r="667" spans="1:8" ht="15.75" x14ac:dyDescent="0.25">
      <c r="A667" s="235">
        <v>36</v>
      </c>
      <c r="B667" s="235" t="s">
        <v>896</v>
      </c>
      <c r="C667" s="235" t="s">
        <v>4597</v>
      </c>
      <c r="D667" s="236" t="s">
        <v>432</v>
      </c>
      <c r="E667" s="235">
        <v>2701100002</v>
      </c>
      <c r="F667" s="236" t="s">
        <v>1139</v>
      </c>
      <c r="G667" s="284">
        <v>11.303333333333333</v>
      </c>
      <c r="H667" s="284">
        <v>9.8813466666666674</v>
      </c>
    </row>
    <row r="668" spans="1:8" ht="15.75" x14ac:dyDescent="0.25">
      <c r="A668" s="238">
        <v>754</v>
      </c>
      <c r="B668" s="235" t="s">
        <v>14232</v>
      </c>
      <c r="C668" s="238"/>
      <c r="D668" s="234" t="s">
        <v>14277</v>
      </c>
      <c r="E668" s="238">
        <v>2801020016</v>
      </c>
      <c r="F668" s="234" t="s">
        <v>2057</v>
      </c>
      <c r="G668" s="284">
        <v>0.15475949517679702</v>
      </c>
      <c r="H668" s="284">
        <v>0.12359093713704994</v>
      </c>
    </row>
    <row r="669" spans="1:8" ht="15.75" x14ac:dyDescent="0.25">
      <c r="A669" s="238">
        <v>2701020043</v>
      </c>
      <c r="B669" s="235" t="s">
        <v>14232</v>
      </c>
      <c r="C669" s="238"/>
      <c r="D669" s="234"/>
      <c r="E669" s="238">
        <v>2801020021</v>
      </c>
      <c r="F669" s="234" t="s">
        <v>12568</v>
      </c>
      <c r="G669" s="284">
        <v>0.15030001942501942</v>
      </c>
      <c r="H669" s="284">
        <v>0.12669112276612274</v>
      </c>
    </row>
    <row r="670" spans="1:8" ht="15.75" x14ac:dyDescent="0.25">
      <c r="A670" s="235">
        <v>837</v>
      </c>
      <c r="B670" s="235" t="s">
        <v>14232</v>
      </c>
      <c r="C670" s="235" t="s">
        <v>14400</v>
      </c>
      <c r="D670" s="236" t="s">
        <v>582</v>
      </c>
      <c r="E670" s="235" t="s">
        <v>4546</v>
      </c>
      <c r="F670" s="236" t="s">
        <v>2061</v>
      </c>
      <c r="G670" s="284">
        <v>0.2238055936951035</v>
      </c>
      <c r="H670" s="284">
        <v>0.1787311460870008</v>
      </c>
    </row>
    <row r="671" spans="1:8" ht="15.75" x14ac:dyDescent="0.25">
      <c r="A671" s="235">
        <v>2701020069</v>
      </c>
      <c r="B671" s="235" t="s">
        <v>14232</v>
      </c>
      <c r="C671" s="235" t="s">
        <v>14401</v>
      </c>
      <c r="D671" s="236" t="s">
        <v>6254</v>
      </c>
      <c r="E671" s="235">
        <v>2701020069</v>
      </c>
      <c r="F671" s="236" t="s">
        <v>6254</v>
      </c>
      <c r="G671" s="284">
        <v>0.16869568830409068</v>
      </c>
      <c r="H671" s="284">
        <v>0.14233903229076822</v>
      </c>
    </row>
    <row r="672" spans="1:8" ht="15.75" x14ac:dyDescent="0.25">
      <c r="A672" s="238">
        <v>2365</v>
      </c>
      <c r="B672" s="235" t="s">
        <v>14232</v>
      </c>
      <c r="C672" s="238"/>
      <c r="D672" s="234" t="s">
        <v>14278</v>
      </c>
      <c r="E672" s="238">
        <v>2801020017</v>
      </c>
      <c r="F672" s="234" t="s">
        <v>2058</v>
      </c>
      <c r="G672" s="284">
        <v>0.15467676505405165</v>
      </c>
      <c r="H672" s="284">
        <v>0.12352485928705441</v>
      </c>
    </row>
    <row r="673" spans="1:8" ht="15.75" x14ac:dyDescent="0.25">
      <c r="A673" s="238">
        <v>2701020044</v>
      </c>
      <c r="B673" s="235" t="s">
        <v>14232</v>
      </c>
      <c r="C673" s="238"/>
      <c r="D673" s="234"/>
      <c r="E673" s="238">
        <v>2801020022</v>
      </c>
      <c r="F673" s="234" t="s">
        <v>12569</v>
      </c>
      <c r="G673" s="284">
        <v>0.15029999999999999</v>
      </c>
      <c r="H673" s="284">
        <v>0.12669113247863248</v>
      </c>
    </row>
    <row r="674" spans="1:8" ht="15.75" x14ac:dyDescent="0.25">
      <c r="A674" s="238">
        <v>2701010007</v>
      </c>
      <c r="B674" s="235" t="s">
        <v>14232</v>
      </c>
      <c r="C674" s="238"/>
      <c r="D674" s="234"/>
      <c r="E674" s="238">
        <v>2701010007</v>
      </c>
      <c r="F674" s="234" t="s">
        <v>2041</v>
      </c>
      <c r="G674" s="284">
        <v>8.2003238544793508E-3</v>
      </c>
      <c r="H674" s="284">
        <v>6.920866317333069E-3</v>
      </c>
    </row>
    <row r="675" spans="1:8" ht="15.75" x14ac:dyDescent="0.25">
      <c r="A675" s="238">
        <v>2322</v>
      </c>
      <c r="B675" s="235" t="s">
        <v>14232</v>
      </c>
      <c r="C675" s="238"/>
      <c r="D675" s="234" t="s">
        <v>14322</v>
      </c>
      <c r="E675" s="238">
        <v>2801010039</v>
      </c>
      <c r="F675" s="234" t="s">
        <v>2048</v>
      </c>
      <c r="G675" s="284">
        <v>8.0100015616204768E-3</v>
      </c>
      <c r="H675" s="284">
        <v>6.3967945902314704E-3</v>
      </c>
    </row>
    <row r="676" spans="1:8" ht="15.75" x14ac:dyDescent="0.25">
      <c r="A676" s="238">
        <v>2320</v>
      </c>
      <c r="B676" s="235" t="s">
        <v>14232</v>
      </c>
      <c r="C676" s="238"/>
      <c r="D676" s="234" t="s">
        <v>14328</v>
      </c>
      <c r="E676" s="238">
        <v>2701010015</v>
      </c>
      <c r="F676" s="234" t="s">
        <v>7508</v>
      </c>
      <c r="G676" s="284">
        <v>8.2003155894243163E-3</v>
      </c>
      <c r="H676" s="284">
        <v>6.9208678039727606E-3</v>
      </c>
    </row>
    <row r="677" spans="1:8" ht="15.75" x14ac:dyDescent="0.25">
      <c r="A677" s="238">
        <v>2701010018</v>
      </c>
      <c r="B677" s="235" t="s">
        <v>14232</v>
      </c>
      <c r="C677" s="238"/>
      <c r="D677" s="234"/>
      <c r="E677" s="238">
        <v>2701010018</v>
      </c>
      <c r="F677" s="234" t="s">
        <v>2044</v>
      </c>
      <c r="G677" s="284">
        <v>8.3300015879088848E-3</v>
      </c>
      <c r="H677" s="284">
        <v>7.030310243037379E-3</v>
      </c>
    </row>
    <row r="678" spans="1:8" ht="15.75" x14ac:dyDescent="0.25">
      <c r="A678" s="238">
        <v>2701010021</v>
      </c>
      <c r="B678" s="235" t="s">
        <v>14232</v>
      </c>
      <c r="C678" s="238"/>
      <c r="D678" s="234"/>
      <c r="E678" s="238">
        <v>2701010021</v>
      </c>
      <c r="F678" s="234" t="s">
        <v>1006</v>
      </c>
      <c r="G678" s="284">
        <v>8.3300014735497811E-3</v>
      </c>
      <c r="H678" s="284">
        <v>7.0303121469620306E-3</v>
      </c>
    </row>
    <row r="679" spans="1:8" ht="15.75" x14ac:dyDescent="0.25">
      <c r="A679" s="238">
        <v>2701010025</v>
      </c>
      <c r="B679" s="235" t="s">
        <v>14232</v>
      </c>
      <c r="C679" s="238"/>
      <c r="D679" s="234"/>
      <c r="E679" s="238">
        <v>2701010025</v>
      </c>
      <c r="F679" s="234" t="s">
        <v>2045</v>
      </c>
      <c r="G679" s="284">
        <v>8.2003164064256163E-3</v>
      </c>
      <c r="H679" s="284">
        <v>6.920854382531867E-3</v>
      </c>
    </row>
    <row r="680" spans="1:8" ht="15.75" x14ac:dyDescent="0.25">
      <c r="A680" s="238">
        <v>1567</v>
      </c>
      <c r="B680" s="235" t="s">
        <v>14232</v>
      </c>
      <c r="C680" s="238"/>
      <c r="D680" s="234" t="s">
        <v>14307</v>
      </c>
      <c r="E680" s="238">
        <v>2801010005</v>
      </c>
      <c r="F680" s="234" t="s">
        <v>1018</v>
      </c>
      <c r="G680" s="284">
        <v>5.1929998644590435E-2</v>
      </c>
      <c r="H680" s="284">
        <v>4.3827617046656615E-2</v>
      </c>
    </row>
    <row r="681" spans="1:8" ht="15.75" x14ac:dyDescent="0.25">
      <c r="A681" s="235">
        <v>32581</v>
      </c>
      <c r="B681" s="235" t="s">
        <v>3564</v>
      </c>
      <c r="C681" s="235"/>
      <c r="D681" s="236"/>
      <c r="E681" s="235">
        <v>2801010013</v>
      </c>
      <c r="F681" s="236" t="s">
        <v>4856</v>
      </c>
      <c r="G681" s="284">
        <v>9.4299988213934482E-3</v>
      </c>
      <c r="H681" s="284">
        <v>7.9586856540396888E-3</v>
      </c>
    </row>
    <row r="682" spans="1:8" ht="15.75" x14ac:dyDescent="0.25">
      <c r="A682" s="235">
        <v>32582</v>
      </c>
      <c r="B682" s="235" t="s">
        <v>3564</v>
      </c>
      <c r="C682" s="235" t="s">
        <v>14402</v>
      </c>
      <c r="D682" s="236" t="s">
        <v>839</v>
      </c>
      <c r="E682" s="235">
        <v>2801010014</v>
      </c>
      <c r="F682" s="236" t="s">
        <v>4852</v>
      </c>
      <c r="G682" s="284">
        <v>8.6700014883745007E-3</v>
      </c>
      <c r="H682" s="284">
        <v>7.3172632028525014E-3</v>
      </c>
    </row>
    <row r="683" spans="1:8" ht="15.75" x14ac:dyDescent="0.25">
      <c r="A683" s="235">
        <v>32583</v>
      </c>
      <c r="B683" s="235" t="s">
        <v>3564</v>
      </c>
      <c r="C683" s="235" t="s">
        <v>14403</v>
      </c>
      <c r="D683" s="236" t="s">
        <v>840</v>
      </c>
      <c r="E683" s="235">
        <v>2801010018</v>
      </c>
      <c r="F683" s="236" t="s">
        <v>4854</v>
      </c>
      <c r="G683" s="284">
        <v>2.1895157733807662E-2</v>
      </c>
      <c r="H683" s="284">
        <v>1.6837343704717941E-2</v>
      </c>
    </row>
    <row r="684" spans="1:8" ht="15.75" x14ac:dyDescent="0.25">
      <c r="A684" s="235">
        <v>32584</v>
      </c>
      <c r="B684" s="235" t="s">
        <v>3564</v>
      </c>
      <c r="C684" s="235" t="s">
        <v>14404</v>
      </c>
      <c r="D684" s="236" t="s">
        <v>838</v>
      </c>
      <c r="E684" s="235">
        <v>2801010019</v>
      </c>
      <c r="F684" s="236" t="s">
        <v>4850</v>
      </c>
      <c r="G684" s="284">
        <v>2.1895157733807662E-2</v>
      </c>
      <c r="H684" s="284">
        <v>1.6837343704717941E-2</v>
      </c>
    </row>
    <row r="685" spans="1:8" ht="15.75" x14ac:dyDescent="0.25">
      <c r="A685" s="235">
        <v>32586</v>
      </c>
      <c r="B685" s="235" t="s">
        <v>3564</v>
      </c>
      <c r="C685" s="235" t="s">
        <v>14405</v>
      </c>
      <c r="D685" s="236" t="s">
        <v>842</v>
      </c>
      <c r="E685" s="235">
        <v>2801010022</v>
      </c>
      <c r="F685" s="236" t="s">
        <v>4858</v>
      </c>
      <c r="G685" s="284">
        <v>1.0151872982292613E-2</v>
      </c>
      <c r="H685" s="284">
        <v>7.8067635253488196E-3</v>
      </c>
    </row>
    <row r="686" spans="1:8" ht="15.75" x14ac:dyDescent="0.25">
      <c r="A686" s="235">
        <v>2701010075</v>
      </c>
      <c r="B686" s="235" t="s">
        <v>3564</v>
      </c>
      <c r="C686" s="235" t="s">
        <v>14406</v>
      </c>
      <c r="D686" s="236" t="s">
        <v>2049</v>
      </c>
      <c r="E686" s="235">
        <v>2801010023</v>
      </c>
      <c r="F686" s="236" t="s">
        <v>2049</v>
      </c>
      <c r="G686" s="284">
        <v>8.8999999999999999E-3</v>
      </c>
      <c r="H686" s="284">
        <v>7.5113598519888983E-3</v>
      </c>
    </row>
    <row r="687" spans="1:8" ht="15.75" x14ac:dyDescent="0.25">
      <c r="A687" s="235">
        <v>2701010076</v>
      </c>
      <c r="B687" s="235" t="s">
        <v>3564</v>
      </c>
      <c r="C687" s="235" t="s">
        <v>14407</v>
      </c>
      <c r="D687" s="236" t="s">
        <v>2050</v>
      </c>
      <c r="E687" s="235">
        <v>2801010024</v>
      </c>
      <c r="F687" s="236" t="s">
        <v>2050</v>
      </c>
      <c r="G687" s="284">
        <v>8.8999999999999999E-3</v>
      </c>
      <c r="H687" s="284">
        <v>7.5113911620294602E-3</v>
      </c>
    </row>
    <row r="688" spans="1:8" ht="15.75" x14ac:dyDescent="0.25">
      <c r="A688" s="235">
        <v>2701010077</v>
      </c>
      <c r="B688" s="235" t="s">
        <v>3564</v>
      </c>
      <c r="C688" s="235" t="s">
        <v>14408</v>
      </c>
      <c r="D688" s="236" t="s">
        <v>3573</v>
      </c>
      <c r="E688" s="235">
        <v>2801010025</v>
      </c>
      <c r="F688" s="236" t="s">
        <v>3573</v>
      </c>
      <c r="G688" s="284">
        <v>8.7500000000000008E-3</v>
      </c>
      <c r="H688" s="284">
        <v>7.3847758284600398E-3</v>
      </c>
    </row>
    <row r="689" spans="1:8" ht="15.75" x14ac:dyDescent="0.25">
      <c r="A689" s="235">
        <v>2701010078</v>
      </c>
      <c r="B689" s="235" t="s">
        <v>3564</v>
      </c>
      <c r="C689" s="235" t="s">
        <v>14409</v>
      </c>
      <c r="D689" s="236" t="s">
        <v>3574</v>
      </c>
      <c r="E689" s="235">
        <v>2801010026</v>
      </c>
      <c r="F689" s="236" t="s">
        <v>3574</v>
      </c>
      <c r="G689" s="284">
        <v>8.7500000000000008E-3</v>
      </c>
      <c r="H689" s="284">
        <v>7.3847953216374272E-3</v>
      </c>
    </row>
    <row r="690" spans="1:8" ht="15.75" x14ac:dyDescent="0.25">
      <c r="A690" s="235">
        <v>396</v>
      </c>
      <c r="B690" s="235" t="s">
        <v>3564</v>
      </c>
      <c r="C690" s="235" t="s">
        <v>14410</v>
      </c>
      <c r="D690" s="236" t="s">
        <v>574</v>
      </c>
      <c r="E690" s="235">
        <v>2801020003</v>
      </c>
      <c r="F690" s="236" t="s">
        <v>1055</v>
      </c>
      <c r="G690" s="284">
        <v>0.33919916310541315</v>
      </c>
      <c r="H690" s="284">
        <v>0.28627581908831917</v>
      </c>
    </row>
    <row r="691" spans="1:8" ht="15.75" x14ac:dyDescent="0.25">
      <c r="A691" s="235">
        <v>2701020008</v>
      </c>
      <c r="B691" s="235" t="s">
        <v>3564</v>
      </c>
      <c r="C691" s="235" t="s">
        <v>14411</v>
      </c>
      <c r="D691" s="236" t="s">
        <v>1051</v>
      </c>
      <c r="E691" s="235">
        <v>2801020006</v>
      </c>
      <c r="F691" s="236" t="s">
        <v>1051</v>
      </c>
      <c r="G691" s="284">
        <v>0.17966257165424496</v>
      </c>
      <c r="H691" s="284">
        <v>0.15144430161105771</v>
      </c>
    </row>
    <row r="692" spans="1:8" ht="15.75" x14ac:dyDescent="0.25">
      <c r="A692" s="235">
        <v>2701020067</v>
      </c>
      <c r="B692" s="235" t="s">
        <v>3564</v>
      </c>
      <c r="C692" s="235" t="s">
        <v>14412</v>
      </c>
      <c r="D692" s="236" t="s">
        <v>2089</v>
      </c>
      <c r="E692" s="235">
        <v>2801020011</v>
      </c>
      <c r="F692" s="236" t="s">
        <v>2089</v>
      </c>
      <c r="G692" s="284">
        <v>0.20489065513919083</v>
      </c>
      <c r="H692" s="284">
        <v>0.17265072678130181</v>
      </c>
    </row>
    <row r="693" spans="1:8" ht="15.75" x14ac:dyDescent="0.25">
      <c r="A693" s="235">
        <v>2701020069</v>
      </c>
      <c r="B693" s="235" t="s">
        <v>3564</v>
      </c>
      <c r="C693" s="235" t="s">
        <v>14413</v>
      </c>
      <c r="D693" s="236" t="s">
        <v>6254</v>
      </c>
      <c r="E693" s="235">
        <v>2801020015</v>
      </c>
      <c r="F693" s="236" t="s">
        <v>6254</v>
      </c>
      <c r="G693" s="284">
        <v>0.16789999766049035</v>
      </c>
      <c r="H693" s="284">
        <v>0.14170339696799547</v>
      </c>
    </row>
    <row r="694" spans="1:8" ht="15.75" x14ac:dyDescent="0.25">
      <c r="A694" s="235">
        <v>2701020071</v>
      </c>
      <c r="B694" s="235" t="s">
        <v>3564</v>
      </c>
      <c r="C694" s="235" t="s">
        <v>14414</v>
      </c>
      <c r="D694" s="236" t="s">
        <v>7179</v>
      </c>
      <c r="E694" s="235">
        <v>2801020018</v>
      </c>
      <c r="F694" s="236" t="s">
        <v>7179</v>
      </c>
      <c r="G694" s="284">
        <v>0.32662719855901673</v>
      </c>
      <c r="H694" s="284">
        <v>0.27519928304019209</v>
      </c>
    </row>
    <row r="695" spans="1:8" ht="15.75" x14ac:dyDescent="0.25">
      <c r="A695" s="235">
        <v>32588</v>
      </c>
      <c r="B695" s="235" t="s">
        <v>3564</v>
      </c>
      <c r="C695" s="235" t="s">
        <v>14415</v>
      </c>
      <c r="D695" s="236" t="s">
        <v>721</v>
      </c>
      <c r="E695" s="235">
        <v>2801030004</v>
      </c>
      <c r="F695" s="236" t="s">
        <v>1079</v>
      </c>
      <c r="G695" s="284">
        <v>4.5674689206186607E-2</v>
      </c>
      <c r="H695" s="284">
        <v>3.6773418694713088E-2</v>
      </c>
    </row>
    <row r="696" spans="1:8" ht="15.75" x14ac:dyDescent="0.25">
      <c r="A696" s="235">
        <v>2701030026</v>
      </c>
      <c r="B696" s="235" t="s">
        <v>3564</v>
      </c>
      <c r="C696" s="235" t="s">
        <v>14416</v>
      </c>
      <c r="D696" s="236" t="s">
        <v>7180</v>
      </c>
      <c r="E696" s="235">
        <v>2801030011</v>
      </c>
      <c r="F696" s="236" t="s">
        <v>7180</v>
      </c>
      <c r="G696" s="284">
        <v>4.6036871693121699E-2</v>
      </c>
      <c r="H696" s="284">
        <v>3.7210284391534398E-2</v>
      </c>
    </row>
    <row r="697" spans="1:8" ht="15.75" x14ac:dyDescent="0.25">
      <c r="A697" s="235">
        <v>830</v>
      </c>
      <c r="B697" s="235" t="s">
        <v>3564</v>
      </c>
      <c r="C697" s="235" t="s">
        <v>14417</v>
      </c>
      <c r="D697" s="236" t="s">
        <v>502</v>
      </c>
      <c r="E697" s="235">
        <v>2801040017</v>
      </c>
      <c r="F697" s="236" t="s">
        <v>1081</v>
      </c>
      <c r="G697" s="284">
        <v>14.604994981015144</v>
      </c>
      <c r="H697" s="284">
        <v>9.5659450966700135</v>
      </c>
    </row>
    <row r="698" spans="1:8" ht="15.75" x14ac:dyDescent="0.25">
      <c r="A698" s="235">
        <v>2701160014</v>
      </c>
      <c r="B698" s="235" t="s">
        <v>3564</v>
      </c>
      <c r="C698" s="235" t="s">
        <v>14418</v>
      </c>
      <c r="D698" s="236" t="s">
        <v>4530</v>
      </c>
      <c r="E698" s="235">
        <v>2801160001</v>
      </c>
      <c r="F698" s="236" t="s">
        <v>4530</v>
      </c>
      <c r="G698" s="284">
        <v>2.4051099983582334</v>
      </c>
      <c r="H698" s="284">
        <v>1.7650894762764735</v>
      </c>
    </row>
    <row r="699" spans="1:8" ht="15.75" x14ac:dyDescent="0.25">
      <c r="A699" s="235">
        <v>2701160015</v>
      </c>
      <c r="B699" s="235" t="s">
        <v>3564</v>
      </c>
      <c r="C699" s="235" t="s">
        <v>14419</v>
      </c>
      <c r="D699" s="236" t="s">
        <v>5065</v>
      </c>
      <c r="E699" s="235">
        <v>2801160002</v>
      </c>
      <c r="F699" s="236" t="s">
        <v>5065</v>
      </c>
      <c r="G699" s="284">
        <v>0.28968478082416682</v>
      </c>
      <c r="H699" s="284">
        <v>0.21259727466754227</v>
      </c>
    </row>
    <row r="700" spans="1:8" ht="15.75" x14ac:dyDescent="0.25">
      <c r="A700" s="235">
        <v>2701180001</v>
      </c>
      <c r="B700" s="235" t="s">
        <v>3564</v>
      </c>
      <c r="C700" s="235" t="s">
        <v>14420</v>
      </c>
      <c r="D700" s="236" t="s">
        <v>4531</v>
      </c>
      <c r="E700" s="235">
        <v>2801180001</v>
      </c>
      <c r="F700" s="236" t="s">
        <v>4531</v>
      </c>
      <c r="G700" s="284">
        <v>0.16780776</v>
      </c>
      <c r="H700" s="284">
        <v>0.12210594000000001</v>
      </c>
    </row>
    <row r="701" spans="1:8" ht="15.75" x14ac:dyDescent="0.25">
      <c r="A701" s="235">
        <v>30574</v>
      </c>
      <c r="B701" s="235" t="s">
        <v>3564</v>
      </c>
      <c r="C701" s="235" t="s">
        <v>14421</v>
      </c>
      <c r="D701" s="236" t="s">
        <v>456</v>
      </c>
      <c r="E701" s="235">
        <v>2801240001</v>
      </c>
      <c r="F701" s="236" t="s">
        <v>1212</v>
      </c>
      <c r="G701" s="284">
        <v>1.8630000000000002</v>
      </c>
      <c r="H701" s="284">
        <v>1.2202238805970151</v>
      </c>
    </row>
    <row r="702" spans="1:8" ht="15.75" x14ac:dyDescent="0.25">
      <c r="A702" s="238">
        <v>31351</v>
      </c>
      <c r="B702" s="235" t="s">
        <v>896</v>
      </c>
      <c r="C702" s="238"/>
      <c r="D702" s="234" t="s">
        <v>404</v>
      </c>
      <c r="E702" s="238">
        <v>2701050035</v>
      </c>
      <c r="F702" s="234" t="s">
        <v>7339</v>
      </c>
      <c r="G702" s="284">
        <v>41.88</v>
      </c>
      <c r="H702" s="284">
        <v>37.68</v>
      </c>
    </row>
    <row r="703" spans="1:8" ht="15.75" x14ac:dyDescent="0.25">
      <c r="A703" s="238">
        <v>2048</v>
      </c>
      <c r="B703" s="235" t="s">
        <v>896</v>
      </c>
      <c r="C703" s="238"/>
      <c r="D703" s="234" t="s">
        <v>14325</v>
      </c>
      <c r="E703" s="238">
        <v>2701010105</v>
      </c>
      <c r="F703" s="234" t="s">
        <v>5532</v>
      </c>
      <c r="G703" s="284">
        <v>3.8961286889774724E-2</v>
      </c>
      <c r="H703" s="284">
        <v>2.8350289765127643E-2</v>
      </c>
    </row>
    <row r="704" spans="1:8" ht="15.75" x14ac:dyDescent="0.25">
      <c r="A704" s="238">
        <v>2286</v>
      </c>
      <c r="B704" s="235" t="s">
        <v>896</v>
      </c>
      <c r="C704" s="238"/>
      <c r="D704" s="234" t="s">
        <v>756</v>
      </c>
      <c r="E704" s="238">
        <v>2701010028</v>
      </c>
      <c r="F704" s="234" t="s">
        <v>756</v>
      </c>
      <c r="G704" s="284">
        <v>3.5998008201117704E-2</v>
      </c>
      <c r="H704" s="284">
        <v>2.6194009701600497E-2</v>
      </c>
    </row>
    <row r="705" spans="1:8" ht="15.75" x14ac:dyDescent="0.25">
      <c r="A705" s="238">
        <v>2436</v>
      </c>
      <c r="B705" s="235" t="s">
        <v>896</v>
      </c>
      <c r="C705" s="238"/>
      <c r="D705" s="234" t="s">
        <v>585</v>
      </c>
      <c r="E705" s="238">
        <v>2701020023</v>
      </c>
      <c r="F705" s="234" t="s">
        <v>2074</v>
      </c>
      <c r="G705" s="284">
        <v>0.44500379464285705</v>
      </c>
      <c r="H705" s="284">
        <v>0.35538003472222213</v>
      </c>
    </row>
    <row r="706" spans="1:8" ht="15.75" x14ac:dyDescent="0.25">
      <c r="A706" s="238">
        <v>2701020006</v>
      </c>
      <c r="B706" s="235" t="s">
        <v>896</v>
      </c>
      <c r="C706" s="238"/>
      <c r="D706" s="234"/>
      <c r="E706" s="238">
        <v>2701020006</v>
      </c>
      <c r="F706" s="234" t="s">
        <v>2062</v>
      </c>
      <c r="G706" s="284">
        <v>0.20037889548898072</v>
      </c>
      <c r="H706" s="284">
        <v>0.16002257661845731</v>
      </c>
    </row>
    <row r="707" spans="1:8" ht="15.75" x14ac:dyDescent="0.25">
      <c r="A707" s="238">
        <v>2701010100</v>
      </c>
      <c r="B707" s="235" t="s">
        <v>896</v>
      </c>
      <c r="C707" s="238">
        <v>32585</v>
      </c>
      <c r="D707" s="234" t="s">
        <v>14422</v>
      </c>
      <c r="E707" s="238">
        <v>2701010100</v>
      </c>
      <c r="F707" s="234" t="s">
        <v>4859</v>
      </c>
      <c r="G707" s="284">
        <v>0</v>
      </c>
      <c r="H707" s="284">
        <v>0</v>
      </c>
    </row>
    <row r="708" spans="1:8" ht="15.75" x14ac:dyDescent="0.25">
      <c r="A708" s="238">
        <v>2701010044</v>
      </c>
      <c r="B708" s="235" t="s">
        <v>896</v>
      </c>
      <c r="C708" s="238">
        <v>2701010044</v>
      </c>
      <c r="D708" s="234" t="s">
        <v>14380</v>
      </c>
      <c r="E708" s="238">
        <v>2701010044</v>
      </c>
      <c r="F708" s="234" t="s">
        <v>14380</v>
      </c>
      <c r="G708" s="284">
        <v>0.18</v>
      </c>
      <c r="H708" s="284">
        <v>0.15191544186046513</v>
      </c>
    </row>
    <row r="709" spans="1:8" ht="15.75" x14ac:dyDescent="0.25">
      <c r="A709" s="238">
        <v>2701030027</v>
      </c>
      <c r="B709" s="235" t="s">
        <v>896</v>
      </c>
      <c r="C709" s="238">
        <v>2701030027</v>
      </c>
      <c r="D709" s="234" t="s">
        <v>14381</v>
      </c>
      <c r="E709" s="238">
        <v>2701030027</v>
      </c>
      <c r="F709" s="234" t="s">
        <v>14381</v>
      </c>
      <c r="G709" s="284">
        <v>0.24386102207977209</v>
      </c>
      <c r="H709" s="284">
        <v>0.20581258903133903</v>
      </c>
    </row>
    <row r="710" spans="1:8" ht="15.75" x14ac:dyDescent="0.25">
      <c r="A710" s="235">
        <v>30257</v>
      </c>
      <c r="B710" s="235" t="s">
        <v>896</v>
      </c>
      <c r="C710" s="235" t="s">
        <v>4549</v>
      </c>
      <c r="D710" s="236" t="s">
        <v>397</v>
      </c>
      <c r="E710" s="235">
        <v>2701090003</v>
      </c>
      <c r="F710" s="236" t="s">
        <v>397</v>
      </c>
      <c r="G710" s="284">
        <v>10.548085714285714</v>
      </c>
      <c r="H710" s="284">
        <v>9.1894857142857127</v>
      </c>
    </row>
    <row r="711" spans="1:8" ht="15.75" x14ac:dyDescent="0.25">
      <c r="A711" s="238">
        <v>2701210008</v>
      </c>
      <c r="B711" s="235" t="s">
        <v>896</v>
      </c>
      <c r="C711" s="238">
        <v>2701210008</v>
      </c>
      <c r="D711" s="234" t="s">
        <v>14384</v>
      </c>
      <c r="E711" s="238">
        <v>2701210008</v>
      </c>
      <c r="F711" s="234" t="s">
        <v>14384</v>
      </c>
      <c r="G711" s="284">
        <v>352.39600000000002</v>
      </c>
      <c r="H711" s="284">
        <v>306.82549999999998</v>
      </c>
    </row>
    <row r="712" spans="1:8" ht="15.75" x14ac:dyDescent="0.25">
      <c r="A712" s="235">
        <v>31998</v>
      </c>
      <c r="B712" s="235" t="s">
        <v>896</v>
      </c>
      <c r="C712" s="235" t="s">
        <v>4559</v>
      </c>
      <c r="D712" s="236" t="s">
        <v>403</v>
      </c>
      <c r="E712" s="235">
        <v>2701090005</v>
      </c>
      <c r="F712" s="236" t="s">
        <v>1135</v>
      </c>
      <c r="G712" s="284">
        <v>33.4343</v>
      </c>
      <c r="H712" s="284">
        <v>27.382599999999996</v>
      </c>
    </row>
    <row r="713" spans="1:8" ht="15.75" x14ac:dyDescent="0.25">
      <c r="A713" s="238">
        <v>2701210007</v>
      </c>
      <c r="B713" s="235" t="s">
        <v>896</v>
      </c>
      <c r="C713" s="238">
        <v>2701210007</v>
      </c>
      <c r="D713" s="234" t="s">
        <v>12580</v>
      </c>
      <c r="E713" s="238">
        <v>2701210007</v>
      </c>
      <c r="F713" s="234" t="s">
        <v>12580</v>
      </c>
      <c r="G713" s="284">
        <v>779.41399999999999</v>
      </c>
      <c r="H713" s="284">
        <v>657.80599999999993</v>
      </c>
    </row>
    <row r="714" spans="1:8" ht="15.75" x14ac:dyDescent="0.25">
      <c r="A714" s="238">
        <v>2624</v>
      </c>
      <c r="B714" s="235" t="s">
        <v>14232</v>
      </c>
      <c r="C714" s="238"/>
      <c r="D714" s="234" t="s">
        <v>14259</v>
      </c>
      <c r="E714" s="238">
        <v>2701050020</v>
      </c>
      <c r="F714" s="234" t="s">
        <v>3669</v>
      </c>
      <c r="G714" s="284">
        <v>397.00642115203021</v>
      </c>
      <c r="H714" s="284">
        <v>307.06968838526916</v>
      </c>
    </row>
    <row r="715" spans="1:8" ht="15.75" x14ac:dyDescent="0.25">
      <c r="A715" s="235">
        <v>830</v>
      </c>
      <c r="B715" s="235" t="s">
        <v>896</v>
      </c>
      <c r="C715" s="235" t="s">
        <v>4691</v>
      </c>
      <c r="D715" s="236" t="s">
        <v>502</v>
      </c>
      <c r="E715" s="235">
        <v>2701040001</v>
      </c>
      <c r="F715" s="236" t="s">
        <v>1081</v>
      </c>
      <c r="G715" s="284">
        <v>14.604994981015144</v>
      </c>
      <c r="H715" s="284">
        <v>9.5659450966700135</v>
      </c>
    </row>
    <row r="716" spans="1:8" ht="15.75" x14ac:dyDescent="0.25">
      <c r="A716" s="235">
        <v>1770</v>
      </c>
      <c r="B716" s="235" t="s">
        <v>896</v>
      </c>
      <c r="C716" s="235" t="s">
        <v>4994</v>
      </c>
      <c r="D716" s="236" t="s">
        <v>663</v>
      </c>
      <c r="E716" s="235">
        <v>2701070001</v>
      </c>
      <c r="F716" s="236" t="s">
        <v>663</v>
      </c>
      <c r="G716" s="284">
        <v>85.836333333333343</v>
      </c>
      <c r="H716" s="284">
        <v>72.443733333333341</v>
      </c>
    </row>
    <row r="717" spans="1:8" ht="15.75" x14ac:dyDescent="0.25">
      <c r="A717" s="238">
        <v>2701050037</v>
      </c>
      <c r="B717" s="235" t="s">
        <v>896</v>
      </c>
      <c r="C717" s="238">
        <v>2701050037</v>
      </c>
      <c r="D717" s="234" t="s">
        <v>14423</v>
      </c>
      <c r="E717" s="238">
        <v>2701050037</v>
      </c>
      <c r="F717" s="234" t="s">
        <v>14423</v>
      </c>
      <c r="G717" s="284">
        <v>64.430462962962963</v>
      </c>
      <c r="H717" s="284">
        <v>49.890092592592602</v>
      </c>
    </row>
    <row r="718" spans="1:8" ht="15.75" x14ac:dyDescent="0.25">
      <c r="A718" s="238">
        <v>2701260002</v>
      </c>
      <c r="B718" s="235" t="s">
        <v>896</v>
      </c>
      <c r="C718" s="238">
        <v>2701260002</v>
      </c>
      <c r="D718" s="234" t="s">
        <v>12598</v>
      </c>
      <c r="E718" s="238">
        <v>2701260002</v>
      </c>
      <c r="F718" s="234" t="s">
        <v>12598</v>
      </c>
      <c r="G718" s="284">
        <v>0.01</v>
      </c>
      <c r="H718" s="284">
        <v>9.0699999999999999E-3</v>
      </c>
    </row>
    <row r="719" spans="1:8" ht="15.75" x14ac:dyDescent="0.25">
      <c r="A719" s="235">
        <v>31512</v>
      </c>
      <c r="B719" s="235" t="s">
        <v>896</v>
      </c>
      <c r="C719" s="235" t="s">
        <v>4696</v>
      </c>
      <c r="D719" s="236" t="s">
        <v>506</v>
      </c>
      <c r="E719" s="235">
        <v>2701040003</v>
      </c>
      <c r="F719" s="236" t="s">
        <v>1083</v>
      </c>
      <c r="G719" s="285">
        <v>27.024999101398226</v>
      </c>
      <c r="H719" s="285">
        <v>17.700787175155458</v>
      </c>
    </row>
    <row r="720" spans="1:8" ht="15.75" x14ac:dyDescent="0.25">
      <c r="A720" s="235">
        <v>31708</v>
      </c>
      <c r="B720" s="235" t="s">
        <v>896</v>
      </c>
      <c r="C720" s="235" t="s">
        <v>4757</v>
      </c>
      <c r="D720" s="236" t="s">
        <v>537</v>
      </c>
      <c r="E720" s="235">
        <v>2701140015</v>
      </c>
      <c r="F720" s="236" t="s">
        <v>4758</v>
      </c>
      <c r="G720" s="285">
        <v>0.56621557106132947</v>
      </c>
      <c r="H720" s="285">
        <v>0.4487059309585017</v>
      </c>
    </row>
    <row r="721" spans="1:8" ht="15.75" x14ac:dyDescent="0.25">
      <c r="A721" s="235">
        <v>30758</v>
      </c>
      <c r="B721" s="235" t="s">
        <v>896</v>
      </c>
      <c r="C721" s="235" t="s">
        <v>4667</v>
      </c>
      <c r="D721" s="236" t="s">
        <v>487</v>
      </c>
      <c r="E721" s="235">
        <v>2701160011</v>
      </c>
      <c r="F721" s="236" t="s">
        <v>1191</v>
      </c>
      <c r="G721" s="285">
        <v>2.1159954233409612</v>
      </c>
      <c r="H721" s="285">
        <v>1.5529061784897025</v>
      </c>
    </row>
    <row r="722" spans="1:8" ht="15.75" x14ac:dyDescent="0.25">
      <c r="A722" s="238">
        <v>2701050007</v>
      </c>
      <c r="B722" s="235" t="s">
        <v>896</v>
      </c>
      <c r="C722" s="238"/>
      <c r="D722" s="234"/>
      <c r="E722" s="238">
        <v>2701050007</v>
      </c>
      <c r="F722" s="234" t="s">
        <v>1106</v>
      </c>
      <c r="G722" s="285">
        <v>108.41277777777778</v>
      </c>
      <c r="H722" s="285">
        <v>88.617222222222225</v>
      </c>
    </row>
    <row r="723" spans="1:8" ht="15.75" x14ac:dyDescent="0.25">
      <c r="A723" s="235">
        <v>659</v>
      </c>
      <c r="B723" s="235" t="s">
        <v>896</v>
      </c>
      <c r="C723" s="235" t="s">
        <v>4944</v>
      </c>
      <c r="D723" s="236" t="s">
        <v>635</v>
      </c>
      <c r="E723" s="235">
        <v>2701010055</v>
      </c>
      <c r="F723" s="236" t="s">
        <v>4945</v>
      </c>
      <c r="G723" s="285">
        <v>3.3473770235364929E-2</v>
      </c>
      <c r="H723" s="285">
        <v>2.574121565459277E-2</v>
      </c>
    </row>
    <row r="724" spans="1:8" ht="15.75" x14ac:dyDescent="0.25">
      <c r="A724" s="235">
        <v>1764</v>
      </c>
      <c r="B724" s="235" t="s">
        <v>896</v>
      </c>
      <c r="C724" s="235" t="s">
        <v>4647</v>
      </c>
      <c r="D724" s="236" t="s">
        <v>469</v>
      </c>
      <c r="E724" s="235">
        <v>2701050022</v>
      </c>
      <c r="F724" s="236" t="s">
        <v>1119</v>
      </c>
      <c r="G724" s="285">
        <v>27.236024844720497</v>
      </c>
      <c r="H724" s="285">
        <v>23.073329192546581</v>
      </c>
    </row>
    <row r="725" spans="1:8" ht="15.75" x14ac:dyDescent="0.25">
      <c r="A725" s="235">
        <v>2701020067</v>
      </c>
      <c r="B725" s="235" t="s">
        <v>896</v>
      </c>
      <c r="C725" s="235" t="s">
        <v>4564</v>
      </c>
      <c r="D725" s="236" t="s">
        <v>2089</v>
      </c>
      <c r="E725" s="235">
        <v>2701020067</v>
      </c>
      <c r="F725" s="236" t="s">
        <v>2089</v>
      </c>
      <c r="G725" s="285">
        <v>0.25754412771057289</v>
      </c>
      <c r="H725" s="285">
        <v>0.2172501179756228</v>
      </c>
    </row>
    <row r="726" spans="1:8" ht="15.75" x14ac:dyDescent="0.25">
      <c r="A726" s="238">
        <v>1764</v>
      </c>
      <c r="B726" s="235" t="s">
        <v>14232</v>
      </c>
      <c r="C726" s="238"/>
      <c r="D726" s="234" t="s">
        <v>469</v>
      </c>
      <c r="E726" s="238">
        <v>2701050022</v>
      </c>
      <c r="F726" s="234" t="s">
        <v>1119</v>
      </c>
      <c r="G726" s="285">
        <v>28.260869565217391</v>
      </c>
      <c r="H726" s="285">
        <v>22.6875</v>
      </c>
    </row>
    <row r="727" spans="1:8" ht="15.75" x14ac:dyDescent="0.25">
      <c r="A727" s="235">
        <v>2701050032</v>
      </c>
      <c r="B727" s="235" t="s">
        <v>896</v>
      </c>
      <c r="C727" s="235" t="s">
        <v>14192</v>
      </c>
      <c r="D727" s="236" t="s">
        <v>2100</v>
      </c>
      <c r="E727" s="235">
        <v>2701050032</v>
      </c>
      <c r="F727" s="236" t="s">
        <v>2100</v>
      </c>
      <c r="G727" s="285">
        <v>70.909705882352938</v>
      </c>
      <c r="H727" s="285">
        <v>57.962058823529411</v>
      </c>
    </row>
    <row r="728" spans="1:8" ht="15.75" x14ac:dyDescent="0.25">
      <c r="A728" s="235">
        <v>2701020071</v>
      </c>
      <c r="B728" s="235" t="s">
        <v>896</v>
      </c>
      <c r="C728" s="235" t="s">
        <v>14221</v>
      </c>
      <c r="D728" s="236" t="s">
        <v>7179</v>
      </c>
      <c r="E728" s="235">
        <v>2701020071</v>
      </c>
      <c r="F728" s="236" t="s">
        <v>7179</v>
      </c>
      <c r="G728" s="285">
        <v>0.42353117715617716</v>
      </c>
      <c r="H728" s="285">
        <v>0.35697921522921522</v>
      </c>
    </row>
    <row r="729" spans="1:8" ht="15.75" x14ac:dyDescent="0.25">
      <c r="A729" s="235">
        <v>31336</v>
      </c>
      <c r="B729" s="235" t="s">
        <v>896</v>
      </c>
      <c r="C729" s="235" t="s">
        <v>4579</v>
      </c>
      <c r="D729" s="236" t="s">
        <v>415</v>
      </c>
      <c r="E729" s="235">
        <v>2701050019</v>
      </c>
      <c r="F729" s="236" t="s">
        <v>1117</v>
      </c>
      <c r="G729" s="285">
        <v>60.890196078431373</v>
      </c>
      <c r="H729" s="285">
        <v>49.772196078431371</v>
      </c>
    </row>
    <row r="730" spans="1:8" ht="15.75" x14ac:dyDescent="0.25">
      <c r="A730" s="235">
        <v>353</v>
      </c>
      <c r="B730" s="235" t="s">
        <v>896</v>
      </c>
      <c r="C730" s="235" t="s">
        <v>4594</v>
      </c>
      <c r="D730" s="236" t="s">
        <v>822</v>
      </c>
      <c r="E730" s="235">
        <v>2701050028</v>
      </c>
      <c r="F730" s="236" t="s">
        <v>1124</v>
      </c>
      <c r="G730" s="285">
        <v>26.721086419753089</v>
      </c>
      <c r="H730" s="285">
        <v>21.842123456790127</v>
      </c>
    </row>
    <row r="731" spans="1:8" ht="15.75" x14ac:dyDescent="0.25">
      <c r="A731" s="235">
        <v>41</v>
      </c>
      <c r="B731" s="235" t="s">
        <v>896</v>
      </c>
      <c r="C731" s="235" t="s">
        <v>4596</v>
      </c>
      <c r="D731" s="236" t="s">
        <v>430</v>
      </c>
      <c r="E731" s="235">
        <v>2701050027</v>
      </c>
      <c r="F731" s="236" t="s">
        <v>1123</v>
      </c>
      <c r="G731" s="285">
        <v>30.064952380952377</v>
      </c>
      <c r="H731" s="285">
        <v>24.67942857142857</v>
      </c>
    </row>
    <row r="732" spans="1:8" ht="15.75" x14ac:dyDescent="0.25">
      <c r="A732" s="238">
        <v>2476</v>
      </c>
      <c r="B732" s="235" t="s">
        <v>896</v>
      </c>
      <c r="C732" s="235" t="s">
        <v>14424</v>
      </c>
      <c r="D732" s="236" t="s">
        <v>431</v>
      </c>
      <c r="E732" s="238">
        <v>2701070005</v>
      </c>
      <c r="F732" s="236" t="s">
        <v>431</v>
      </c>
      <c r="G732" s="285">
        <v>61.26</v>
      </c>
      <c r="H732" s="285">
        <v>51.701800000000006</v>
      </c>
    </row>
    <row r="733" spans="1:8" ht="15.75" x14ac:dyDescent="0.25">
      <c r="A733" s="235">
        <v>2205</v>
      </c>
      <c r="B733" s="235" t="s">
        <v>896</v>
      </c>
      <c r="C733" s="235" t="s">
        <v>4636</v>
      </c>
      <c r="D733" s="236" t="s">
        <v>461</v>
      </c>
      <c r="E733" s="235">
        <v>2701070004</v>
      </c>
      <c r="F733" s="236" t="s">
        <v>1133</v>
      </c>
      <c r="G733" s="285">
        <v>14.18</v>
      </c>
      <c r="H733" s="285">
        <v>11.967649999999999</v>
      </c>
    </row>
    <row r="734" spans="1:8" ht="15.75" x14ac:dyDescent="0.25">
      <c r="A734" s="235">
        <v>2701140030</v>
      </c>
      <c r="B734" s="235" t="s">
        <v>896</v>
      </c>
      <c r="C734" s="235" t="s">
        <v>4743</v>
      </c>
      <c r="D734" s="236" t="s">
        <v>2108</v>
      </c>
      <c r="E734" s="235">
        <v>2701140030</v>
      </c>
      <c r="F734" s="236" t="s">
        <v>2108</v>
      </c>
      <c r="G734" s="285">
        <v>0.42485371526502635</v>
      </c>
      <c r="H734" s="285">
        <v>0.33819867792875513</v>
      </c>
    </row>
    <row r="735" spans="1:8" ht="15.75" x14ac:dyDescent="0.25">
      <c r="A735" s="235">
        <v>30394</v>
      </c>
      <c r="B735" s="235" t="s">
        <v>896</v>
      </c>
      <c r="C735" s="235" t="s">
        <v>4730</v>
      </c>
      <c r="D735" s="236" t="s">
        <v>523</v>
      </c>
      <c r="E735" s="235">
        <v>2701140039</v>
      </c>
      <c r="F735" s="236" t="s">
        <v>1238</v>
      </c>
      <c r="G735" s="285">
        <v>0.4235390840220386</v>
      </c>
      <c r="H735" s="285">
        <v>0.33627521153089329</v>
      </c>
    </row>
    <row r="736" spans="1:8" ht="15.75" x14ac:dyDescent="0.25">
      <c r="A736" s="235">
        <v>31567</v>
      </c>
      <c r="B736" s="235" t="s">
        <v>896</v>
      </c>
      <c r="C736" s="235" t="s">
        <v>4744</v>
      </c>
      <c r="D736" s="236" t="s">
        <v>530</v>
      </c>
      <c r="E736" s="235">
        <v>2701140021</v>
      </c>
      <c r="F736" s="236" t="s">
        <v>4745</v>
      </c>
      <c r="G736" s="285">
        <v>0.43119283703198508</v>
      </c>
      <c r="H736" s="285">
        <v>0.34354878198065869</v>
      </c>
    </row>
    <row r="737" spans="1:8" ht="15.75" x14ac:dyDescent="0.25">
      <c r="A737" s="238">
        <v>1226</v>
      </c>
      <c r="B737" s="235" t="s">
        <v>14232</v>
      </c>
      <c r="C737" s="238"/>
      <c r="D737" s="234" t="s">
        <v>504</v>
      </c>
      <c r="E737" s="238">
        <v>2701040007</v>
      </c>
      <c r="F737" s="234" t="s">
        <v>2095</v>
      </c>
      <c r="G737" s="285">
        <v>27.542539151856413</v>
      </c>
      <c r="H737" s="285">
        <v>19.180409063150165</v>
      </c>
    </row>
    <row r="738" spans="1:8" ht="15.75" x14ac:dyDescent="0.25">
      <c r="A738" s="235">
        <v>30385</v>
      </c>
      <c r="B738" s="235" t="s">
        <v>896</v>
      </c>
      <c r="C738" s="235" t="s">
        <v>4748</v>
      </c>
      <c r="D738" s="236" t="s">
        <v>532</v>
      </c>
      <c r="E738" s="235">
        <v>2701140018</v>
      </c>
      <c r="F738" s="236" t="s">
        <v>4749</v>
      </c>
      <c r="G738" s="285">
        <v>0.42329118657424419</v>
      </c>
      <c r="H738" s="285">
        <v>0.33713743458501666</v>
      </c>
    </row>
    <row r="739" spans="1:8" ht="15.75" x14ac:dyDescent="0.25">
      <c r="A739" s="235">
        <v>31333</v>
      </c>
      <c r="B739" s="235" t="s">
        <v>896</v>
      </c>
      <c r="C739" s="235" t="s">
        <v>4663</v>
      </c>
      <c r="D739" s="236" t="s">
        <v>483</v>
      </c>
      <c r="E739" s="235">
        <v>2701060003</v>
      </c>
      <c r="F739" s="236" t="s">
        <v>1130</v>
      </c>
      <c r="G739" s="285">
        <v>51.022000000000006</v>
      </c>
      <c r="H739" s="285">
        <v>44.522000000000006</v>
      </c>
    </row>
    <row r="740" spans="1:8" ht="15.75" x14ac:dyDescent="0.25">
      <c r="A740" s="235">
        <v>31584</v>
      </c>
      <c r="B740" s="235" t="s">
        <v>896</v>
      </c>
      <c r="C740" s="235" t="s">
        <v>4665</v>
      </c>
      <c r="D740" s="236" t="s">
        <v>485</v>
      </c>
      <c r="E740" s="235">
        <v>2701160012</v>
      </c>
      <c r="F740" s="236" t="s">
        <v>1192</v>
      </c>
      <c r="G740" s="285">
        <v>2.1087361875149488</v>
      </c>
      <c r="H740" s="285">
        <v>1.576269313561349</v>
      </c>
    </row>
    <row r="741" spans="1:8" ht="15.75" x14ac:dyDescent="0.25">
      <c r="A741" s="238">
        <v>2701050036</v>
      </c>
      <c r="B741" s="235" t="s">
        <v>896</v>
      </c>
      <c r="C741" s="238">
        <v>2701050036</v>
      </c>
      <c r="D741" s="234" t="s">
        <v>12570</v>
      </c>
      <c r="E741" s="238">
        <v>2701050036</v>
      </c>
      <c r="F741" s="234" t="s">
        <v>12570</v>
      </c>
      <c r="G741" s="285">
        <v>176.94335000000004</v>
      </c>
      <c r="H741" s="285">
        <v>144.85690000000002</v>
      </c>
    </row>
    <row r="742" spans="1:8" ht="15.75" x14ac:dyDescent="0.25">
      <c r="A742" s="235">
        <v>31583</v>
      </c>
      <c r="B742" s="235" t="s">
        <v>896</v>
      </c>
      <c r="C742" s="235" t="s">
        <v>4769</v>
      </c>
      <c r="D742" s="236" t="s">
        <v>540</v>
      </c>
      <c r="E742" s="235">
        <v>2701140006</v>
      </c>
      <c r="F742" s="236" t="s">
        <v>4770</v>
      </c>
      <c r="G742" s="285">
        <v>0.57597557032222602</v>
      </c>
      <c r="H742" s="285">
        <v>0.45965363332848297</v>
      </c>
    </row>
    <row r="743" spans="1:8" ht="15.75" x14ac:dyDescent="0.25">
      <c r="A743" s="235">
        <v>2701010111</v>
      </c>
      <c r="B743" s="235" t="s">
        <v>896</v>
      </c>
      <c r="C743" s="235" t="s">
        <v>14210</v>
      </c>
      <c r="D743" s="236" t="s">
        <v>7962</v>
      </c>
      <c r="E743" s="235">
        <v>2701010111</v>
      </c>
      <c r="F743" s="236" t="s">
        <v>7962</v>
      </c>
      <c r="G743" s="285">
        <v>4.2692751965715467E-2</v>
      </c>
      <c r="H743" s="285">
        <v>3.2830682612571938E-2</v>
      </c>
    </row>
    <row r="744" spans="1:8" ht="15.75" x14ac:dyDescent="0.25">
      <c r="A744" s="235">
        <v>2701140044</v>
      </c>
      <c r="B744" s="235" t="s">
        <v>896</v>
      </c>
      <c r="C744" s="235" t="s">
        <v>14188</v>
      </c>
      <c r="D744" s="236" t="s">
        <v>7340</v>
      </c>
      <c r="E744" s="235">
        <v>2701140044</v>
      </c>
      <c r="F744" s="236" t="s">
        <v>7340</v>
      </c>
      <c r="G744" s="285">
        <v>0.56621572407883458</v>
      </c>
      <c r="H744" s="285">
        <v>0.44870608397600681</v>
      </c>
    </row>
    <row r="745" spans="1:8" ht="15.75" x14ac:dyDescent="0.25">
      <c r="A745" s="235">
        <v>30895</v>
      </c>
      <c r="B745" s="235" t="s">
        <v>896</v>
      </c>
      <c r="C745" s="235" t="s">
        <v>4754</v>
      </c>
      <c r="D745" s="236" t="s">
        <v>535</v>
      </c>
      <c r="E745" s="235">
        <v>2701140026</v>
      </c>
      <c r="F745" s="236" t="s">
        <v>4755</v>
      </c>
      <c r="G745" s="285">
        <v>0.61117091545272773</v>
      </c>
      <c r="H745" s="285">
        <v>0.48664720794058836</v>
      </c>
    </row>
    <row r="746" spans="1:8" ht="15.75" x14ac:dyDescent="0.25">
      <c r="A746" s="235">
        <v>31332</v>
      </c>
      <c r="B746" s="235" t="s">
        <v>896</v>
      </c>
      <c r="C746" s="235" t="s">
        <v>4655</v>
      </c>
      <c r="D746" s="236" t="s">
        <v>475</v>
      </c>
      <c r="E746" s="235">
        <v>2701060009</v>
      </c>
      <c r="F746" s="236" t="s">
        <v>475</v>
      </c>
      <c r="G746" s="285">
        <v>47.501999999999995</v>
      </c>
      <c r="H746" s="285">
        <v>41.451999999999998</v>
      </c>
    </row>
    <row r="747" spans="1:8" ht="15.75" x14ac:dyDescent="0.25">
      <c r="A747" s="235">
        <v>31326</v>
      </c>
      <c r="B747" s="235" t="s">
        <v>896</v>
      </c>
      <c r="C747" s="235" t="s">
        <v>4708</v>
      </c>
      <c r="D747" s="236" t="s">
        <v>517</v>
      </c>
      <c r="E747" s="235">
        <v>2701140016</v>
      </c>
      <c r="F747" s="236" t="s">
        <v>4709</v>
      </c>
      <c r="G747" s="285">
        <v>0.56621557106132947</v>
      </c>
      <c r="H747" s="285">
        <v>0.4487059309585017</v>
      </c>
    </row>
    <row r="748" spans="1:8" ht="15.75" x14ac:dyDescent="0.25">
      <c r="A748" s="235">
        <v>32268</v>
      </c>
      <c r="B748" s="235" t="s">
        <v>896</v>
      </c>
      <c r="C748" s="235" t="s">
        <v>4712</v>
      </c>
      <c r="D748" s="236" t="s">
        <v>519</v>
      </c>
      <c r="E748" s="235">
        <v>2701140005</v>
      </c>
      <c r="F748" s="236" t="s">
        <v>4713</v>
      </c>
      <c r="G748" s="285">
        <v>0.43464905753968253</v>
      </c>
      <c r="H748" s="285">
        <v>0.34565149260461769</v>
      </c>
    </row>
    <row r="749" spans="1:8" ht="15.75" x14ac:dyDescent="0.25">
      <c r="A749" s="235">
        <v>30131</v>
      </c>
      <c r="B749" s="235" t="s">
        <v>896</v>
      </c>
      <c r="C749" s="235" t="s">
        <v>4718</v>
      </c>
      <c r="D749" s="236" t="s">
        <v>522</v>
      </c>
      <c r="E749" s="235">
        <v>2701140035</v>
      </c>
      <c r="F749" s="236" t="s">
        <v>4719</v>
      </c>
      <c r="G749" s="285">
        <v>0.46854166666666663</v>
      </c>
      <c r="H749" s="285">
        <v>0.37260461760461755</v>
      </c>
    </row>
    <row r="750" spans="1:8" ht="15.75" x14ac:dyDescent="0.25">
      <c r="A750" s="235">
        <v>32782</v>
      </c>
      <c r="B750" s="235" t="s">
        <v>896</v>
      </c>
      <c r="C750" s="235" t="s">
        <v>4724</v>
      </c>
      <c r="D750" s="236" t="s">
        <v>823</v>
      </c>
      <c r="E750" s="235">
        <v>2701140034</v>
      </c>
      <c r="F750" s="236" t="s">
        <v>4725</v>
      </c>
      <c r="G750" s="285">
        <v>0.46854166666666669</v>
      </c>
      <c r="H750" s="285">
        <v>0.37260448876520308</v>
      </c>
    </row>
    <row r="751" spans="1:8" ht="15.75" x14ac:dyDescent="0.25">
      <c r="A751" s="235">
        <v>32784</v>
      </c>
      <c r="B751" s="235" t="s">
        <v>896</v>
      </c>
      <c r="C751" s="235" t="s">
        <v>4726</v>
      </c>
      <c r="D751" s="236" t="s">
        <v>824</v>
      </c>
      <c r="E751" s="235">
        <v>2701140036</v>
      </c>
      <c r="F751" s="236" t="s">
        <v>4727</v>
      </c>
      <c r="G751" s="285">
        <v>0.46854151635401631</v>
      </c>
      <c r="H751" s="285">
        <v>0.37260446729196728</v>
      </c>
    </row>
    <row r="752" spans="1:8" ht="15.75" x14ac:dyDescent="0.25">
      <c r="A752" s="235">
        <v>32783</v>
      </c>
      <c r="B752" s="235" t="s">
        <v>896</v>
      </c>
      <c r="C752" s="235" t="s">
        <v>4728</v>
      </c>
      <c r="D752" s="236" t="s">
        <v>825</v>
      </c>
      <c r="E752" s="235">
        <v>2701140037</v>
      </c>
      <c r="F752" s="236" t="s">
        <v>4729</v>
      </c>
      <c r="G752" s="285">
        <v>0.45357202982202982</v>
      </c>
      <c r="H752" s="285">
        <v>0.35997023809523815</v>
      </c>
    </row>
    <row r="753" spans="1:8" ht="15.75" x14ac:dyDescent="0.25">
      <c r="A753" s="235">
        <v>31518</v>
      </c>
      <c r="B753" s="235" t="s">
        <v>896</v>
      </c>
      <c r="C753" s="235" t="s">
        <v>4843</v>
      </c>
      <c r="D753" s="236" t="s">
        <v>588</v>
      </c>
      <c r="E753" s="235">
        <v>2701050023</v>
      </c>
      <c r="F753" s="236" t="s">
        <v>1120</v>
      </c>
      <c r="G753" s="285">
        <v>26.031199999999998</v>
      </c>
      <c r="H753" s="285">
        <v>22.71585</v>
      </c>
    </row>
    <row r="754" spans="1:8" ht="15.75" x14ac:dyDescent="0.25">
      <c r="A754" s="235">
        <v>32723</v>
      </c>
      <c r="B754" s="235" t="s">
        <v>896</v>
      </c>
      <c r="C754" s="235" t="s">
        <v>4759</v>
      </c>
      <c r="D754" s="236" t="s">
        <v>826</v>
      </c>
      <c r="E754" s="235">
        <v>2701140028</v>
      </c>
      <c r="F754" s="236" t="s">
        <v>4760</v>
      </c>
      <c r="G754" s="285">
        <v>0.6111709511568123</v>
      </c>
      <c r="H754" s="285">
        <v>0.48664685089974291</v>
      </c>
    </row>
    <row r="755" spans="1:8" ht="15.75" x14ac:dyDescent="0.25">
      <c r="A755" s="235">
        <v>30723</v>
      </c>
      <c r="B755" s="235" t="s">
        <v>896</v>
      </c>
      <c r="C755" s="235" t="s">
        <v>5030</v>
      </c>
      <c r="D755" s="236" t="s">
        <v>694</v>
      </c>
      <c r="E755" s="235">
        <v>2701150006</v>
      </c>
      <c r="F755" s="236" t="s">
        <v>1182</v>
      </c>
      <c r="G755" s="285">
        <v>0.87825452577725294</v>
      </c>
      <c r="H755" s="285">
        <v>0.68462868949232603</v>
      </c>
    </row>
    <row r="756" spans="1:8" ht="15.75" x14ac:dyDescent="0.25">
      <c r="A756" s="238">
        <v>32151</v>
      </c>
      <c r="B756" s="235" t="s">
        <v>14232</v>
      </c>
      <c r="C756" s="238"/>
      <c r="D756" s="234" t="s">
        <v>14258</v>
      </c>
      <c r="E756" s="238">
        <v>2701160004</v>
      </c>
      <c r="F756" s="234" t="s">
        <v>2110</v>
      </c>
      <c r="G756" s="285">
        <v>0.93482220318846199</v>
      </c>
      <c r="H756" s="285">
        <v>0.66948277291188907</v>
      </c>
    </row>
    <row r="757" spans="1:8" ht="15.75" x14ac:dyDescent="0.25">
      <c r="A757" s="235">
        <v>2701020069</v>
      </c>
      <c r="B757" s="235" t="s">
        <v>896</v>
      </c>
      <c r="C757" s="235" t="s">
        <v>14217</v>
      </c>
      <c r="D757" s="236" t="s">
        <v>6254</v>
      </c>
      <c r="E757" s="235">
        <v>2701020069</v>
      </c>
      <c r="F757" s="236" t="s">
        <v>6254</v>
      </c>
      <c r="G757" s="285">
        <v>0.22051452250241604</v>
      </c>
      <c r="H757" s="285">
        <v>0.18608675199052915</v>
      </c>
    </row>
    <row r="758" spans="1:8" ht="15.75" x14ac:dyDescent="0.25">
      <c r="A758" s="235">
        <v>31338</v>
      </c>
      <c r="B758" s="235" t="s">
        <v>896</v>
      </c>
      <c r="C758" s="235" t="s">
        <v>4842</v>
      </c>
      <c r="D758" s="236" t="s">
        <v>587</v>
      </c>
      <c r="E758" s="235">
        <v>2701120001</v>
      </c>
      <c r="F758" s="236" t="s">
        <v>1141</v>
      </c>
      <c r="G758" s="285">
        <v>18.45</v>
      </c>
      <c r="H758" s="285">
        <v>15.571336666666667</v>
      </c>
    </row>
    <row r="759" spans="1:8" ht="15.75" x14ac:dyDescent="0.25">
      <c r="A759" s="238">
        <v>41</v>
      </c>
      <c r="B759" s="235" t="s">
        <v>14232</v>
      </c>
      <c r="C759" s="238"/>
      <c r="D759" s="234" t="s">
        <v>430</v>
      </c>
      <c r="E759" s="238">
        <v>2701050027</v>
      </c>
      <c r="F759" s="234" t="s">
        <v>1123</v>
      </c>
      <c r="G759" s="285">
        <v>29.447333333333336</v>
      </c>
      <c r="H759" s="285">
        <v>22.848333333333336</v>
      </c>
    </row>
    <row r="760" spans="1:8" ht="15.75" x14ac:dyDescent="0.25">
      <c r="A760" s="235">
        <v>32199</v>
      </c>
      <c r="B760" s="235" t="s">
        <v>896</v>
      </c>
      <c r="C760" s="235" t="s">
        <v>4703</v>
      </c>
      <c r="D760" s="236" t="s">
        <v>512</v>
      </c>
      <c r="E760" s="235">
        <v>2701150001</v>
      </c>
      <c r="F760" s="236" t="s">
        <v>1177</v>
      </c>
      <c r="G760" s="285">
        <v>2.1</v>
      </c>
      <c r="H760" s="285">
        <v>1.67</v>
      </c>
    </row>
    <row r="761" spans="1:8" ht="15.75" x14ac:dyDescent="0.25">
      <c r="A761" s="235">
        <v>31565</v>
      </c>
      <c r="B761" s="235" t="s">
        <v>896</v>
      </c>
      <c r="C761" s="235" t="s">
        <v>4738</v>
      </c>
      <c r="D761" s="236" t="s">
        <v>527</v>
      </c>
      <c r="E761" s="235">
        <v>2701140020</v>
      </c>
      <c r="F761" s="236" t="s">
        <v>4739</v>
      </c>
      <c r="G761" s="285">
        <v>0.43119277145305424</v>
      </c>
      <c r="H761" s="285">
        <v>0.3435489349981638</v>
      </c>
    </row>
    <row r="762" spans="1:8" ht="15.75" x14ac:dyDescent="0.25">
      <c r="A762" s="235">
        <v>32582</v>
      </c>
      <c r="B762" s="235" t="s">
        <v>896</v>
      </c>
      <c r="C762" s="235" t="s">
        <v>4851</v>
      </c>
      <c r="D762" s="236" t="s">
        <v>839</v>
      </c>
      <c r="E762" s="235">
        <v>2701010069</v>
      </c>
      <c r="F762" s="236" t="s">
        <v>4852</v>
      </c>
      <c r="G762" s="285">
        <v>1.056000092148425E-2</v>
      </c>
      <c r="H762" s="285">
        <v>8.912377743789399E-3</v>
      </c>
    </row>
    <row r="763" spans="1:8" ht="15.75" x14ac:dyDescent="0.25">
      <c r="A763" s="235">
        <v>1543</v>
      </c>
      <c r="B763" s="235" t="s">
        <v>896</v>
      </c>
      <c r="C763" s="235" t="s">
        <v>4881</v>
      </c>
      <c r="D763" s="236" t="s">
        <v>604</v>
      </c>
      <c r="E763" s="235">
        <v>2701010053</v>
      </c>
      <c r="F763" s="236" t="s">
        <v>4882</v>
      </c>
      <c r="G763" s="285">
        <v>1.7230748289389461E-2</v>
      </c>
      <c r="H763" s="285">
        <v>1.3250416814395261E-2</v>
      </c>
    </row>
    <row r="764" spans="1:8" ht="15.75" x14ac:dyDescent="0.25">
      <c r="A764" s="235">
        <v>86</v>
      </c>
      <c r="B764" s="235" t="s">
        <v>896</v>
      </c>
      <c r="C764" s="235" t="s">
        <v>4886</v>
      </c>
      <c r="D764" s="236" t="s">
        <v>608</v>
      </c>
      <c r="E764" s="235">
        <v>2701010040</v>
      </c>
      <c r="F764" s="236" t="s">
        <v>4887</v>
      </c>
      <c r="G764" s="285">
        <v>0.20735806076276667</v>
      </c>
      <c r="H764" s="285">
        <v>0.18068319327731097</v>
      </c>
    </row>
    <row r="765" spans="1:8" ht="15.75" x14ac:dyDescent="0.25">
      <c r="A765" s="235">
        <v>32062</v>
      </c>
      <c r="B765" s="235" t="s">
        <v>896</v>
      </c>
      <c r="C765" s="235" t="s">
        <v>4893</v>
      </c>
      <c r="D765" s="236" t="s">
        <v>611</v>
      </c>
      <c r="E765" s="235">
        <v>2701010037</v>
      </c>
      <c r="F765" s="236" t="s">
        <v>4894</v>
      </c>
      <c r="G765" s="285">
        <v>0.20621999999999999</v>
      </c>
      <c r="H765" s="285">
        <v>0.17965885714285712</v>
      </c>
    </row>
    <row r="766" spans="1:8" ht="15.75" x14ac:dyDescent="0.25">
      <c r="A766" s="235">
        <v>32139</v>
      </c>
      <c r="B766" s="235" t="s">
        <v>896</v>
      </c>
      <c r="C766" s="235" t="s">
        <v>4895</v>
      </c>
      <c r="D766" s="236" t="s">
        <v>612</v>
      </c>
      <c r="E766" s="235">
        <v>2701010036</v>
      </c>
      <c r="F766" s="236" t="s">
        <v>4896</v>
      </c>
      <c r="G766" s="285">
        <v>0.20621999999999999</v>
      </c>
      <c r="H766" s="285">
        <v>0.17965885714285712</v>
      </c>
    </row>
    <row r="767" spans="1:8" ht="15.75" x14ac:dyDescent="0.25">
      <c r="A767" s="235">
        <v>32041</v>
      </c>
      <c r="B767" s="235" t="s">
        <v>896</v>
      </c>
      <c r="C767" s="235" t="s">
        <v>4897</v>
      </c>
      <c r="D767" s="236" t="s">
        <v>613</v>
      </c>
      <c r="E767" s="235">
        <v>2701010042</v>
      </c>
      <c r="F767" s="236" t="s">
        <v>4898</v>
      </c>
      <c r="G767" s="285">
        <v>0.20621999999999999</v>
      </c>
      <c r="H767" s="285">
        <v>0.17965885167464116</v>
      </c>
    </row>
    <row r="768" spans="1:8" ht="15.75" x14ac:dyDescent="0.25">
      <c r="A768" s="235">
        <v>32698</v>
      </c>
      <c r="B768" s="235" t="s">
        <v>896</v>
      </c>
      <c r="C768" s="235" t="s">
        <v>4948</v>
      </c>
      <c r="D768" s="236" t="s">
        <v>850</v>
      </c>
      <c r="E768" s="235">
        <v>2701010088</v>
      </c>
      <c r="F768" s="236" t="s">
        <v>1043</v>
      </c>
      <c r="G768" s="285">
        <v>3.3473800618956238E-2</v>
      </c>
      <c r="H768" s="285">
        <v>2.5741324400334435E-2</v>
      </c>
    </row>
    <row r="769" spans="1:8" ht="15.75" x14ac:dyDescent="0.25">
      <c r="A769" s="235">
        <v>31439</v>
      </c>
      <c r="B769" s="235" t="s">
        <v>896</v>
      </c>
      <c r="C769" s="235" t="s">
        <v>4951</v>
      </c>
      <c r="D769" s="236" t="s">
        <v>638</v>
      </c>
      <c r="E769" s="235">
        <v>2701010023</v>
      </c>
      <c r="F769" s="236" t="s">
        <v>4952</v>
      </c>
      <c r="G769" s="285">
        <v>4.2692784114576006E-2</v>
      </c>
      <c r="H769" s="285">
        <v>3.283067383908693E-2</v>
      </c>
    </row>
    <row r="770" spans="1:8" ht="15.75" x14ac:dyDescent="0.25">
      <c r="A770" s="238">
        <v>34</v>
      </c>
      <c r="B770" s="235" t="s">
        <v>14232</v>
      </c>
      <c r="C770" s="238"/>
      <c r="D770" s="234" t="s">
        <v>656</v>
      </c>
      <c r="E770" s="238">
        <v>2701100001</v>
      </c>
      <c r="F770" s="234" t="s">
        <v>1138</v>
      </c>
      <c r="G770" s="285">
        <v>17.450300000000002</v>
      </c>
      <c r="H770" s="285">
        <v>15.077</v>
      </c>
    </row>
    <row r="771" spans="1:8" ht="15.75" x14ac:dyDescent="0.25">
      <c r="A771" s="235">
        <v>53</v>
      </c>
      <c r="B771" s="235" t="s">
        <v>896</v>
      </c>
      <c r="C771" s="235" t="s">
        <v>4986</v>
      </c>
      <c r="D771" s="236" t="s">
        <v>657</v>
      </c>
      <c r="E771" s="235">
        <v>2701130009</v>
      </c>
      <c r="F771" s="236" t="s">
        <v>657</v>
      </c>
      <c r="G771" s="285">
        <v>13.81268</v>
      </c>
      <c r="H771" s="285">
        <v>12.461360000000001</v>
      </c>
    </row>
    <row r="772" spans="1:8" ht="15.75" x14ac:dyDescent="0.25">
      <c r="A772" s="238">
        <v>2701140031</v>
      </c>
      <c r="B772" s="235" t="s">
        <v>896</v>
      </c>
      <c r="C772" s="238">
        <v>2701140031</v>
      </c>
      <c r="D772" s="234" t="s">
        <v>14383</v>
      </c>
      <c r="E772" s="238">
        <v>2701140031</v>
      </c>
      <c r="F772" s="234" t="s">
        <v>14383</v>
      </c>
      <c r="G772" s="285">
        <v>0.60172823292723809</v>
      </c>
      <c r="H772" s="285">
        <v>0.47867762937297409</v>
      </c>
    </row>
    <row r="773" spans="1:8" ht="15.75" x14ac:dyDescent="0.25">
      <c r="A773" s="235">
        <v>32587</v>
      </c>
      <c r="B773" s="235" t="s">
        <v>896</v>
      </c>
      <c r="C773" s="235" t="s">
        <v>5005</v>
      </c>
      <c r="D773" s="236" t="s">
        <v>727</v>
      </c>
      <c r="E773" s="235">
        <v>2701030022</v>
      </c>
      <c r="F773" s="236" t="s">
        <v>1080</v>
      </c>
      <c r="G773" s="285">
        <v>4.6791699735449728E-2</v>
      </c>
      <c r="H773" s="285">
        <v>3.7603769841269827E-2</v>
      </c>
    </row>
    <row r="774" spans="1:8" ht="15.75" x14ac:dyDescent="0.25">
      <c r="A774" s="235">
        <v>1527</v>
      </c>
      <c r="B774" s="235" t="s">
        <v>896</v>
      </c>
      <c r="C774" s="235" t="s">
        <v>5008</v>
      </c>
      <c r="D774" s="236" t="s">
        <v>675</v>
      </c>
      <c r="E774" s="235">
        <v>2701030019</v>
      </c>
      <c r="F774" s="236" t="s">
        <v>1078</v>
      </c>
      <c r="G774" s="285">
        <v>4.8803439153439161E-2</v>
      </c>
      <c r="H774" s="285">
        <v>3.9210317460317473E-2</v>
      </c>
    </row>
    <row r="775" spans="1:8" ht="15.75" x14ac:dyDescent="0.25">
      <c r="A775" s="235">
        <v>2701030026</v>
      </c>
      <c r="B775" s="235" t="s">
        <v>896</v>
      </c>
      <c r="C775" s="235" t="s">
        <v>14227</v>
      </c>
      <c r="D775" s="236" t="s">
        <v>7180</v>
      </c>
      <c r="E775" s="235">
        <v>2701030026</v>
      </c>
      <c r="F775" s="236" t="s">
        <v>7180</v>
      </c>
      <c r="G775" s="285">
        <v>4.6791690287225997E-2</v>
      </c>
      <c r="H775" s="285">
        <v>3.7603788737717303E-2</v>
      </c>
    </row>
    <row r="776" spans="1:8" ht="15.75" x14ac:dyDescent="0.25">
      <c r="A776" s="235">
        <v>2701160013</v>
      </c>
      <c r="B776" s="235" t="s">
        <v>896</v>
      </c>
      <c r="C776" s="235" t="s">
        <v>14207</v>
      </c>
      <c r="D776" s="236" t="s">
        <v>4290</v>
      </c>
      <c r="E776" s="235">
        <v>2701160013</v>
      </c>
      <c r="F776" s="236" t="s">
        <v>4290</v>
      </c>
      <c r="G776" s="285">
        <v>2.5123710937500001</v>
      </c>
      <c r="H776" s="285">
        <v>1.8866679687499999</v>
      </c>
    </row>
    <row r="777" spans="1:8" ht="15.75" x14ac:dyDescent="0.25">
      <c r="A777" s="235">
        <v>2032</v>
      </c>
      <c r="B777" s="235" t="s">
        <v>896</v>
      </c>
      <c r="C777" s="235" t="s">
        <v>5039</v>
      </c>
      <c r="D777" s="236" t="s">
        <v>699</v>
      </c>
      <c r="E777" s="235">
        <v>2701190004</v>
      </c>
      <c r="F777" s="236" t="s">
        <v>706</v>
      </c>
      <c r="G777" s="285">
        <v>2.7587664615896244</v>
      </c>
      <c r="H777" s="285">
        <v>2.3283299800465578</v>
      </c>
    </row>
    <row r="778" spans="1:8" ht="15.75" x14ac:dyDescent="0.25">
      <c r="A778" s="235">
        <v>2701150009</v>
      </c>
      <c r="B778" s="235" t="s">
        <v>896</v>
      </c>
      <c r="C778" s="235" t="s">
        <v>4947</v>
      </c>
      <c r="D778" s="236" t="s">
        <v>4289</v>
      </c>
      <c r="E778" s="235">
        <v>2701150009</v>
      </c>
      <c r="F778" s="236" t="s">
        <v>4289</v>
      </c>
      <c r="G778" s="285">
        <v>0.65603982683982676</v>
      </c>
      <c r="H778" s="285">
        <v>0.51430800865800863</v>
      </c>
    </row>
    <row r="779" spans="1:8" ht="15.75" x14ac:dyDescent="0.25">
      <c r="A779" s="238">
        <v>1604</v>
      </c>
      <c r="B779" s="235" t="s">
        <v>14232</v>
      </c>
      <c r="C779" s="238"/>
      <c r="D779" s="234" t="s">
        <v>14272</v>
      </c>
      <c r="E779" s="238">
        <v>2701020025</v>
      </c>
      <c r="F779" s="234" t="s">
        <v>1057</v>
      </c>
      <c r="G779" s="285">
        <v>0.52559368552903041</v>
      </c>
      <c r="H779" s="285">
        <v>0.47697628849837909</v>
      </c>
    </row>
    <row r="780" spans="1:8" ht="15.75" x14ac:dyDescent="0.25">
      <c r="A780" s="238">
        <v>61</v>
      </c>
      <c r="B780" s="235" t="s">
        <v>14232</v>
      </c>
      <c r="C780" s="238"/>
      <c r="D780" s="234" t="s">
        <v>490</v>
      </c>
      <c r="E780" s="238">
        <v>2701110001</v>
      </c>
      <c r="F780" s="234" t="s">
        <v>1140</v>
      </c>
      <c r="G780" s="285">
        <v>2.8379063753901028</v>
      </c>
      <c r="H780" s="285">
        <v>2.575399687917967</v>
      </c>
    </row>
    <row r="781" spans="1:8" ht="15.75" x14ac:dyDescent="0.25">
      <c r="A781" s="238">
        <v>53</v>
      </c>
      <c r="B781" s="235" t="s">
        <v>14232</v>
      </c>
      <c r="C781" s="238"/>
      <c r="D781" s="234" t="s">
        <v>657</v>
      </c>
      <c r="E781" s="238">
        <v>2701130009</v>
      </c>
      <c r="F781" s="234" t="s">
        <v>657</v>
      </c>
      <c r="G781" s="285">
        <v>12.9163</v>
      </c>
      <c r="H781" s="285">
        <v>11.214480000000002</v>
      </c>
    </row>
    <row r="782" spans="1:8" ht="15.75" x14ac:dyDescent="0.25">
      <c r="A782" s="235">
        <v>30198</v>
      </c>
      <c r="B782" s="235" t="s">
        <v>896</v>
      </c>
      <c r="C782" s="235" t="s">
        <v>4733</v>
      </c>
      <c r="D782" s="236" t="s">
        <v>524</v>
      </c>
      <c r="E782" s="235">
        <v>2701140003</v>
      </c>
      <c r="F782" s="236" t="s">
        <v>4734</v>
      </c>
      <c r="G782" s="285">
        <v>0.48815000591856056</v>
      </c>
      <c r="H782" s="285">
        <v>0.38851651278409083</v>
      </c>
    </row>
    <row r="783" spans="1:8" ht="15.75" x14ac:dyDescent="0.25">
      <c r="A783" s="235">
        <v>31545</v>
      </c>
      <c r="B783" s="235" t="s">
        <v>896</v>
      </c>
      <c r="C783" s="235" t="s">
        <v>5034</v>
      </c>
      <c r="D783" s="236" t="s">
        <v>698</v>
      </c>
      <c r="E783" s="235">
        <v>2701170003</v>
      </c>
      <c r="F783" s="236" t="s">
        <v>698</v>
      </c>
      <c r="G783" s="285">
        <v>4.2</v>
      </c>
      <c r="H783" s="285">
        <v>3.544695030674847</v>
      </c>
    </row>
    <row r="784" spans="1:8" ht="15.75" x14ac:dyDescent="0.25">
      <c r="A784" s="235">
        <v>30222</v>
      </c>
      <c r="B784" s="235" t="s">
        <v>896</v>
      </c>
      <c r="C784" s="235" t="s">
        <v>4714</v>
      </c>
      <c r="D784" s="236" t="s">
        <v>520</v>
      </c>
      <c r="E784" s="235">
        <v>2701140001</v>
      </c>
      <c r="F784" s="236" t="s">
        <v>4715</v>
      </c>
      <c r="G784" s="285">
        <v>0.42076226551226553</v>
      </c>
      <c r="H784" s="285">
        <v>0.33393145743145736</v>
      </c>
    </row>
    <row r="785" spans="1:8" ht="15.75" x14ac:dyDescent="0.25">
      <c r="A785" s="235">
        <v>30514</v>
      </c>
      <c r="B785" s="235" t="s">
        <v>896</v>
      </c>
      <c r="C785" s="235" t="s">
        <v>4765</v>
      </c>
      <c r="D785" s="236" t="s">
        <v>539</v>
      </c>
      <c r="E785" s="235">
        <v>2701140019</v>
      </c>
      <c r="F785" s="236" t="s">
        <v>4766</v>
      </c>
      <c r="G785" s="285">
        <v>0.56488741312006097</v>
      </c>
      <c r="H785" s="285">
        <v>0.44948386770446541</v>
      </c>
    </row>
    <row r="786" spans="1:8" ht="15.75" x14ac:dyDescent="0.25">
      <c r="A786" s="235">
        <v>31568</v>
      </c>
      <c r="B786" s="235" t="s">
        <v>896</v>
      </c>
      <c r="C786" s="235" t="s">
        <v>4750</v>
      </c>
      <c r="D786" s="236" t="s">
        <v>533</v>
      </c>
      <c r="E786" s="235">
        <v>2701140023</v>
      </c>
      <c r="F786" s="236" t="s">
        <v>4751</v>
      </c>
      <c r="G786" s="285">
        <v>0.42485371526502635</v>
      </c>
      <c r="H786" s="285">
        <v>0.33819867792875513</v>
      </c>
    </row>
    <row r="787" spans="1:8" ht="15.75" x14ac:dyDescent="0.25">
      <c r="A787" s="235">
        <v>30099</v>
      </c>
      <c r="B787" s="235" t="s">
        <v>896</v>
      </c>
      <c r="C787" s="235" t="s">
        <v>4740</v>
      </c>
      <c r="D787" s="236" t="s">
        <v>528</v>
      </c>
      <c r="E787" s="235">
        <v>2701140025</v>
      </c>
      <c r="F787" s="236" t="s">
        <v>4741</v>
      </c>
      <c r="G787" s="285">
        <v>0.42485371526502635</v>
      </c>
      <c r="H787" s="285">
        <v>0.33819867792875508</v>
      </c>
    </row>
    <row r="788" spans="1:8" ht="15.75" x14ac:dyDescent="0.25">
      <c r="A788" s="235">
        <v>32454</v>
      </c>
      <c r="B788" s="235" t="s">
        <v>896</v>
      </c>
      <c r="C788" s="235" t="s">
        <v>4702</v>
      </c>
      <c r="D788" s="236" t="s">
        <v>707</v>
      </c>
      <c r="E788" s="235">
        <v>2701150004</v>
      </c>
      <c r="F788" s="236" t="s">
        <v>1180</v>
      </c>
      <c r="G788" s="285">
        <v>1.4737121693121693</v>
      </c>
      <c r="H788" s="285">
        <v>1.1662910052910052</v>
      </c>
    </row>
    <row r="789" spans="1:8" ht="15.75" x14ac:dyDescent="0.25">
      <c r="A789" s="235">
        <v>61</v>
      </c>
      <c r="B789" s="235" t="s">
        <v>896</v>
      </c>
      <c r="C789" s="235" t="s">
        <v>4671</v>
      </c>
      <c r="D789" s="236" t="s">
        <v>490</v>
      </c>
      <c r="E789" s="235">
        <v>2701110001</v>
      </c>
      <c r="F789" s="236" t="s">
        <v>1140</v>
      </c>
      <c r="G789" s="285">
        <v>3.8</v>
      </c>
      <c r="H789" s="285">
        <v>3.2071050437682365</v>
      </c>
    </row>
    <row r="790" spans="1:8" ht="15.75" x14ac:dyDescent="0.25">
      <c r="A790" s="238">
        <v>61</v>
      </c>
      <c r="B790" s="235" t="s">
        <v>896</v>
      </c>
      <c r="C790" s="238"/>
      <c r="D790" s="234" t="s">
        <v>490</v>
      </c>
      <c r="E790" s="238">
        <v>2701110001</v>
      </c>
      <c r="F790" s="234" t="s">
        <v>1140</v>
      </c>
      <c r="G790" s="285">
        <v>3.8</v>
      </c>
      <c r="H790" s="285">
        <v>3.2071050437682365</v>
      </c>
    </row>
    <row r="791" spans="1:8" ht="15.75" x14ac:dyDescent="0.25">
      <c r="A791" s="235">
        <v>31585</v>
      </c>
      <c r="B791" s="235" t="s">
        <v>896</v>
      </c>
      <c r="C791" s="235" t="s">
        <v>4928</v>
      </c>
      <c r="D791" s="236" t="s">
        <v>627</v>
      </c>
      <c r="E791" s="235">
        <v>2701010004</v>
      </c>
      <c r="F791" s="236" t="s">
        <v>4929</v>
      </c>
      <c r="G791" s="285">
        <v>4.1418037436188319E-2</v>
      </c>
      <c r="H791" s="285">
        <v>3.5045849877103429E-2</v>
      </c>
    </row>
    <row r="792" spans="1:8" ht="15.75" x14ac:dyDescent="0.25">
      <c r="A792" s="238">
        <v>37</v>
      </c>
      <c r="B792" s="235" t="s">
        <v>14232</v>
      </c>
      <c r="C792" s="238"/>
      <c r="D792" s="234" t="s">
        <v>477</v>
      </c>
      <c r="E792" s="238">
        <v>2701060007</v>
      </c>
      <c r="F792" s="234" t="s">
        <v>1131</v>
      </c>
      <c r="G792" s="285">
        <v>7.8876833333333325</v>
      </c>
      <c r="H792" s="285">
        <v>6.1201166666666653</v>
      </c>
    </row>
    <row r="793" spans="1:8" ht="15.75" x14ac:dyDescent="0.25">
      <c r="A793" s="238">
        <v>36</v>
      </c>
      <c r="B793" s="235" t="s">
        <v>14232</v>
      </c>
      <c r="C793" s="238"/>
      <c r="D793" s="234" t="s">
        <v>432</v>
      </c>
      <c r="E793" s="238">
        <v>2701100002</v>
      </c>
      <c r="F793" s="234" t="s">
        <v>1139</v>
      </c>
      <c r="G793" s="285">
        <v>10.652374117647058</v>
      </c>
      <c r="H793" s="285">
        <v>9.2905976470588225</v>
      </c>
    </row>
    <row r="794" spans="1:8" ht="15.75" x14ac:dyDescent="0.25">
      <c r="A794" s="238">
        <v>2477</v>
      </c>
      <c r="B794" s="235" t="s">
        <v>14232</v>
      </c>
      <c r="C794" s="238"/>
      <c r="D794" s="234" t="s">
        <v>725</v>
      </c>
      <c r="E794" s="238">
        <v>2701050001</v>
      </c>
      <c r="F794" s="234" t="s">
        <v>1099</v>
      </c>
      <c r="G794" s="285">
        <v>176.15104740904079</v>
      </c>
      <c r="H794" s="285">
        <v>144.09647188533626</v>
      </c>
    </row>
    <row r="795" spans="1:8" ht="15.75" x14ac:dyDescent="0.25">
      <c r="A795" s="238">
        <v>2365</v>
      </c>
      <c r="B795" s="235" t="s">
        <v>14232</v>
      </c>
      <c r="C795" s="238"/>
      <c r="D795" s="234" t="s">
        <v>14278</v>
      </c>
      <c r="E795" s="238">
        <v>2701020002</v>
      </c>
      <c r="F795" s="234" t="s">
        <v>2058</v>
      </c>
      <c r="G795" s="285">
        <v>0.19794829988536433</v>
      </c>
      <c r="H795" s="285">
        <v>0.15808150727031386</v>
      </c>
    </row>
    <row r="796" spans="1:8" ht="15.75" x14ac:dyDescent="0.25">
      <c r="A796" s="238">
        <v>529</v>
      </c>
      <c r="B796" s="235" t="s">
        <v>14232</v>
      </c>
      <c r="C796" s="238"/>
      <c r="D796" s="234" t="s">
        <v>475</v>
      </c>
      <c r="E796" s="238">
        <v>2701060009</v>
      </c>
      <c r="F796" s="234" t="s">
        <v>475</v>
      </c>
      <c r="G796" s="285">
        <v>46.494999999999997</v>
      </c>
      <c r="H796" s="285">
        <v>37.222999999999999</v>
      </c>
    </row>
    <row r="797" spans="1:8" ht="15.75" x14ac:dyDescent="0.25">
      <c r="A797" s="238">
        <v>2199</v>
      </c>
      <c r="B797" s="235" t="s">
        <v>14232</v>
      </c>
      <c r="C797" s="238"/>
      <c r="D797" s="234" t="s">
        <v>482</v>
      </c>
      <c r="E797" s="238">
        <v>2701060001</v>
      </c>
      <c r="F797" s="234" t="s">
        <v>1128</v>
      </c>
      <c r="G797" s="285">
        <v>68.286000000000001</v>
      </c>
      <c r="H797" s="285">
        <v>54.67266666666665</v>
      </c>
    </row>
    <row r="798" spans="1:8" ht="15.75" x14ac:dyDescent="0.25">
      <c r="A798" s="238">
        <v>528</v>
      </c>
      <c r="B798" s="235" t="s">
        <v>14232</v>
      </c>
      <c r="C798" s="238"/>
      <c r="D798" s="234" t="s">
        <v>483</v>
      </c>
      <c r="E798" s="238">
        <v>2701060003</v>
      </c>
      <c r="F798" s="234" t="s">
        <v>1130</v>
      </c>
      <c r="G798" s="285">
        <v>49.94</v>
      </c>
      <c r="H798" s="285">
        <v>39.983999999999995</v>
      </c>
    </row>
    <row r="799" spans="1:8" ht="15.75" x14ac:dyDescent="0.25">
      <c r="A799" s="235">
        <v>30722</v>
      </c>
      <c r="B799" s="235" t="s">
        <v>896</v>
      </c>
      <c r="C799" s="235" t="s">
        <v>4814</v>
      </c>
      <c r="D799" s="236" t="s">
        <v>2112</v>
      </c>
      <c r="E799" s="235">
        <v>2701190002</v>
      </c>
      <c r="F799" s="236" t="s">
        <v>2112</v>
      </c>
      <c r="G799" s="285">
        <v>3.5982444724321301</v>
      </c>
      <c r="H799" s="285">
        <v>3.0361425972572071</v>
      </c>
    </row>
    <row r="800" spans="1:8" ht="15.75" x14ac:dyDescent="0.25">
      <c r="A800" s="235">
        <v>819</v>
      </c>
      <c r="B800" s="235" t="s">
        <v>896</v>
      </c>
      <c r="C800" s="235" t="s">
        <v>4555</v>
      </c>
      <c r="D800" s="236" t="s">
        <v>400</v>
      </c>
      <c r="E800" s="235">
        <v>2701170001</v>
      </c>
      <c r="F800" s="236" t="s">
        <v>2111</v>
      </c>
      <c r="G800" s="285">
        <v>2.258</v>
      </c>
      <c r="H800" s="285">
        <v>1.9056955000000002</v>
      </c>
    </row>
    <row r="801" spans="1:8" ht="15.75" x14ac:dyDescent="0.25">
      <c r="A801" s="238">
        <v>1926</v>
      </c>
      <c r="B801" s="235" t="s">
        <v>14232</v>
      </c>
      <c r="C801" s="238"/>
      <c r="D801" s="234" t="s">
        <v>497</v>
      </c>
      <c r="E801" s="238">
        <v>2701130006</v>
      </c>
      <c r="F801" s="234" t="s">
        <v>1145</v>
      </c>
      <c r="G801" s="285">
        <v>48.693764705882352</v>
      </c>
      <c r="H801" s="285">
        <v>38.886784313725485</v>
      </c>
    </row>
    <row r="802" spans="1:8" ht="15.75" x14ac:dyDescent="0.25">
      <c r="A802" s="238">
        <v>1605</v>
      </c>
      <c r="B802" s="235" t="s">
        <v>14232</v>
      </c>
      <c r="C802" s="238"/>
      <c r="D802" s="234" t="s">
        <v>14271</v>
      </c>
      <c r="E802" s="238">
        <v>2701020024</v>
      </c>
      <c r="F802" s="234" t="s">
        <v>1056</v>
      </c>
      <c r="G802" s="285">
        <v>0.52766062966323868</v>
      </c>
      <c r="H802" s="285">
        <v>0.47885202409760036</v>
      </c>
    </row>
    <row r="803" spans="1:8" ht="15.75" x14ac:dyDescent="0.25">
      <c r="A803" s="235">
        <v>30251</v>
      </c>
      <c r="B803" s="235" t="s">
        <v>896</v>
      </c>
      <c r="C803" s="235" t="s">
        <v>4815</v>
      </c>
      <c r="D803" s="236" t="s">
        <v>565</v>
      </c>
      <c r="E803" s="235">
        <v>2701190001</v>
      </c>
      <c r="F803" s="236" t="s">
        <v>1194</v>
      </c>
      <c r="G803" s="285">
        <v>3.8306952761541213</v>
      </c>
      <c r="H803" s="285">
        <v>3.2323332935703211</v>
      </c>
    </row>
    <row r="804" spans="1:8" ht="15.75" x14ac:dyDescent="0.25">
      <c r="A804" s="235">
        <v>31395</v>
      </c>
      <c r="B804" s="235" t="s">
        <v>896</v>
      </c>
      <c r="C804" s="235" t="s">
        <v>4557</v>
      </c>
      <c r="D804" s="236" t="s">
        <v>832</v>
      </c>
      <c r="E804" s="235">
        <v>2701170002</v>
      </c>
      <c r="F804" s="236" t="s">
        <v>1193</v>
      </c>
      <c r="G804" s="285">
        <v>4.5457999999999998</v>
      </c>
      <c r="H804" s="285">
        <v>3.836541728922092</v>
      </c>
    </row>
    <row r="805" spans="1:8" ht="15.75" x14ac:dyDescent="0.25">
      <c r="A805" s="238">
        <v>754</v>
      </c>
      <c r="B805" s="235" t="s">
        <v>14232</v>
      </c>
      <c r="C805" s="238"/>
      <c r="D805" s="234" t="s">
        <v>14277</v>
      </c>
      <c r="E805" s="238">
        <v>2701020001</v>
      </c>
      <c r="F805" s="234" t="s">
        <v>2057</v>
      </c>
      <c r="G805" s="285">
        <v>0.19794829709209791</v>
      </c>
      <c r="H805" s="285">
        <v>0.15808151320600505</v>
      </c>
    </row>
    <row r="806" spans="1:8" ht="15.75" x14ac:dyDescent="0.25">
      <c r="A806" s="238">
        <v>39</v>
      </c>
      <c r="B806" s="235" t="s">
        <v>14232</v>
      </c>
      <c r="C806" s="238"/>
      <c r="D806" s="234" t="s">
        <v>493</v>
      </c>
      <c r="E806" s="238">
        <v>2701050018</v>
      </c>
      <c r="F806" s="234" t="s">
        <v>1116</v>
      </c>
      <c r="G806" s="285">
        <v>34.495470779220781</v>
      </c>
      <c r="H806" s="285">
        <v>26.76522727272727</v>
      </c>
    </row>
    <row r="807" spans="1:8" ht="15.75" x14ac:dyDescent="0.25">
      <c r="A807" s="238">
        <v>2286</v>
      </c>
      <c r="B807" s="235" t="s">
        <v>14232</v>
      </c>
      <c r="C807" s="238"/>
      <c r="D807" s="234" t="s">
        <v>756</v>
      </c>
      <c r="E807" s="238">
        <v>2701010028</v>
      </c>
      <c r="F807" s="234" t="s">
        <v>756</v>
      </c>
      <c r="G807" s="285">
        <v>3.3473780414235058E-2</v>
      </c>
      <c r="H807" s="285">
        <v>2.4357268345608946E-2</v>
      </c>
    </row>
    <row r="808" spans="1:8" ht="15.75" x14ac:dyDescent="0.25">
      <c r="A808" s="238">
        <v>2521</v>
      </c>
      <c r="B808" s="235" t="s">
        <v>14232</v>
      </c>
      <c r="C808" s="238"/>
      <c r="D808" s="234" t="s">
        <v>14321</v>
      </c>
      <c r="E808" s="238">
        <v>2701010012</v>
      </c>
      <c r="F808" s="234" t="s">
        <v>1000</v>
      </c>
      <c r="G808" s="285">
        <v>3.6380000411593415E-2</v>
      </c>
      <c r="H808" s="285">
        <v>2.9052916771402499E-2</v>
      </c>
    </row>
    <row r="809" spans="1:8" ht="15.75" x14ac:dyDescent="0.25">
      <c r="A809" s="238">
        <v>2322</v>
      </c>
      <c r="B809" s="235" t="s">
        <v>14232</v>
      </c>
      <c r="C809" s="238"/>
      <c r="D809" s="234" t="s">
        <v>14322</v>
      </c>
      <c r="E809" s="238">
        <v>2701010067</v>
      </c>
      <c r="F809" s="234" t="s">
        <v>2048</v>
      </c>
      <c r="G809" s="285">
        <v>7.2999911869627834E-3</v>
      </c>
      <c r="H809" s="285">
        <v>5.8297633257473986E-3</v>
      </c>
    </row>
    <row r="810" spans="1:8" ht="15.75" x14ac:dyDescent="0.25">
      <c r="A810" s="238">
        <v>1550</v>
      </c>
      <c r="B810" s="235" t="s">
        <v>14232</v>
      </c>
      <c r="C810" s="238"/>
      <c r="D810" s="234" t="s">
        <v>620</v>
      </c>
      <c r="E810" s="238">
        <v>2701010079</v>
      </c>
      <c r="F810" s="234" t="s">
        <v>1003</v>
      </c>
      <c r="G810" s="285">
        <v>3.3912759643916913E-2</v>
      </c>
      <c r="H810" s="285">
        <v>2.467668280493519E-2</v>
      </c>
    </row>
    <row r="811" spans="1:8" ht="15.75" x14ac:dyDescent="0.25">
      <c r="A811" s="235">
        <v>31349</v>
      </c>
      <c r="B811" s="235" t="s">
        <v>896</v>
      </c>
      <c r="C811" s="235" t="s">
        <v>4573</v>
      </c>
      <c r="D811" s="236" t="s">
        <v>410</v>
      </c>
      <c r="E811" s="235">
        <v>2701050017</v>
      </c>
      <c r="F811" s="236" t="s">
        <v>1115</v>
      </c>
      <c r="G811" s="285">
        <v>38.38008</v>
      </c>
      <c r="H811" s="285">
        <v>31.372239999999998</v>
      </c>
    </row>
    <row r="812" spans="1:8" ht="15.75" x14ac:dyDescent="0.25">
      <c r="A812" s="238">
        <v>1524</v>
      </c>
      <c r="B812" s="235" t="s">
        <v>14232</v>
      </c>
      <c r="C812" s="238"/>
      <c r="D812" s="234" t="s">
        <v>669</v>
      </c>
      <c r="E812" s="238">
        <v>2701030003</v>
      </c>
      <c r="F812" s="234" t="s">
        <v>1066</v>
      </c>
      <c r="G812" s="285">
        <v>4.8625536731786739E-2</v>
      </c>
      <c r="H812" s="285">
        <v>3.7003960622710629E-2</v>
      </c>
    </row>
    <row r="813" spans="1:8" ht="15.75" x14ac:dyDescent="0.25">
      <c r="A813" s="238">
        <v>1519</v>
      </c>
      <c r="B813" s="235" t="s">
        <v>14232</v>
      </c>
      <c r="C813" s="238"/>
      <c r="D813" s="234" t="s">
        <v>676</v>
      </c>
      <c r="E813" s="238">
        <v>2701030004</v>
      </c>
      <c r="F813" s="234" t="s">
        <v>1067</v>
      </c>
      <c r="G813" s="285">
        <v>4.8664660493827165E-2</v>
      </c>
      <c r="H813" s="285">
        <v>3.7035229276895953E-2</v>
      </c>
    </row>
    <row r="814" spans="1:8" ht="15.75" x14ac:dyDescent="0.25">
      <c r="A814" s="238">
        <v>1520</v>
      </c>
      <c r="B814" s="235" t="s">
        <v>14232</v>
      </c>
      <c r="C814" s="238"/>
      <c r="D814" s="234" t="s">
        <v>677</v>
      </c>
      <c r="E814" s="238">
        <v>2701030001</v>
      </c>
      <c r="F814" s="234" t="s">
        <v>1065</v>
      </c>
      <c r="G814" s="285">
        <v>4.8664682539682542E-2</v>
      </c>
      <c r="H814" s="285">
        <v>3.7035218253968258E-2</v>
      </c>
    </row>
    <row r="815" spans="1:8" ht="15.75" x14ac:dyDescent="0.25">
      <c r="A815" s="238">
        <v>1522</v>
      </c>
      <c r="B815" s="235" t="s">
        <v>14232</v>
      </c>
      <c r="C815" s="238"/>
      <c r="D815" s="234" t="s">
        <v>685</v>
      </c>
      <c r="E815" s="238">
        <v>2701030005</v>
      </c>
      <c r="F815" s="234" t="s">
        <v>1068</v>
      </c>
      <c r="G815" s="285">
        <v>4.8519317256817261E-2</v>
      </c>
      <c r="H815" s="285">
        <v>3.6919139194139194E-2</v>
      </c>
    </row>
    <row r="816" spans="1:8" ht="15.75" x14ac:dyDescent="0.25">
      <c r="A816" s="238">
        <v>2086</v>
      </c>
      <c r="B816" s="235" t="s">
        <v>14232</v>
      </c>
      <c r="C816" s="238"/>
      <c r="D816" s="234" t="s">
        <v>688</v>
      </c>
      <c r="E816" s="238">
        <v>2701030006</v>
      </c>
      <c r="F816" s="234" t="s">
        <v>1069</v>
      </c>
      <c r="G816" s="285">
        <v>4.8664660493827165E-2</v>
      </c>
      <c r="H816" s="285">
        <v>3.7035207231040576E-2</v>
      </c>
    </row>
    <row r="817" spans="1:8" ht="15.75" x14ac:dyDescent="0.25">
      <c r="A817" s="238">
        <v>45</v>
      </c>
      <c r="B817" s="235" t="s">
        <v>14232</v>
      </c>
      <c r="C817" s="238"/>
      <c r="D817" s="234" t="s">
        <v>498</v>
      </c>
      <c r="E817" s="238">
        <v>2701130007</v>
      </c>
      <c r="F817" s="234" t="s">
        <v>1146</v>
      </c>
      <c r="G817" s="285">
        <v>34.495478260869568</v>
      </c>
      <c r="H817" s="285">
        <v>26.765291925465835</v>
      </c>
    </row>
    <row r="818" spans="1:8" ht="15.75" x14ac:dyDescent="0.25">
      <c r="A818" s="235">
        <v>45</v>
      </c>
      <c r="B818" s="235" t="s">
        <v>896</v>
      </c>
      <c r="C818" s="235" t="s">
        <v>4682</v>
      </c>
      <c r="D818" s="236" t="s">
        <v>498</v>
      </c>
      <c r="E818" s="235">
        <v>2701130007</v>
      </c>
      <c r="F818" s="236" t="s">
        <v>1146</v>
      </c>
      <c r="G818" s="285">
        <v>35.218942857142864</v>
      </c>
      <c r="H818" s="285">
        <v>28.910171428571431</v>
      </c>
    </row>
    <row r="819" spans="1:8" ht="15.75" x14ac:dyDescent="0.25">
      <c r="A819" s="235">
        <v>55</v>
      </c>
      <c r="B819" s="235" t="s">
        <v>896</v>
      </c>
      <c r="C819" s="235" t="s">
        <v>4553</v>
      </c>
      <c r="D819" s="236" t="s">
        <v>399</v>
      </c>
      <c r="E819" s="235">
        <v>2701080001</v>
      </c>
      <c r="F819" s="236" t="s">
        <v>399</v>
      </c>
      <c r="G819" s="285">
        <v>1.9625626798561151</v>
      </c>
      <c r="H819" s="285">
        <v>1.9556056654676259</v>
      </c>
    </row>
    <row r="820" spans="1:8" ht="15.75" x14ac:dyDescent="0.25">
      <c r="A820" s="238">
        <v>2701010035</v>
      </c>
      <c r="B820" s="235" t="s">
        <v>896</v>
      </c>
      <c r="C820" s="238"/>
      <c r="D820" s="234"/>
      <c r="E820" s="238">
        <v>2701010035</v>
      </c>
      <c r="F820" s="234" t="s">
        <v>1014</v>
      </c>
      <c r="G820" s="285">
        <v>5.0220000000000001E-2</v>
      </c>
      <c r="H820" s="285">
        <v>4.3751676190476194E-2</v>
      </c>
    </row>
    <row r="821" spans="1:8" ht="15.75" x14ac:dyDescent="0.25">
      <c r="A821" s="238">
        <v>2701010041</v>
      </c>
      <c r="B821" s="235" t="s">
        <v>896</v>
      </c>
      <c r="C821" s="238"/>
      <c r="D821" s="234"/>
      <c r="E821" s="238">
        <v>2701010041</v>
      </c>
      <c r="F821" s="234" t="s">
        <v>1020</v>
      </c>
      <c r="G821" s="285">
        <v>4.997998469736583E-2</v>
      </c>
      <c r="H821" s="285">
        <v>4.3542572956291534E-2</v>
      </c>
    </row>
    <row r="822" spans="1:8" ht="15.75" x14ac:dyDescent="0.25">
      <c r="A822" s="238">
        <v>2701010061</v>
      </c>
      <c r="B822" s="235" t="s">
        <v>896</v>
      </c>
      <c r="C822" s="238"/>
      <c r="D822" s="234"/>
      <c r="E822" s="238">
        <v>2701010061</v>
      </c>
      <c r="F822" s="234" t="s">
        <v>1034</v>
      </c>
      <c r="G822" s="285">
        <v>5.0380038759689924E-2</v>
      </c>
      <c r="H822" s="285">
        <v>4.3890988372093022E-2</v>
      </c>
    </row>
    <row r="823" spans="1:8" ht="15.75" x14ac:dyDescent="0.25">
      <c r="A823" s="238">
        <v>2701010070</v>
      </c>
      <c r="B823" s="235" t="s">
        <v>896</v>
      </c>
      <c r="C823" s="238"/>
      <c r="D823" s="234"/>
      <c r="E823" s="238">
        <v>2701010070</v>
      </c>
      <c r="F823" s="234" t="s">
        <v>1041</v>
      </c>
      <c r="G823" s="285">
        <v>5.0379999999999994E-2</v>
      </c>
      <c r="H823" s="285">
        <v>4.3891047619047614E-2</v>
      </c>
    </row>
    <row r="824" spans="1:8" ht="15.75" x14ac:dyDescent="0.25">
      <c r="A824" s="238">
        <v>2701020027</v>
      </c>
      <c r="B824" s="235" t="s">
        <v>896</v>
      </c>
      <c r="C824" s="238"/>
      <c r="D824" s="234"/>
      <c r="E824" s="238">
        <v>2701020027</v>
      </c>
      <c r="F824" s="234" t="s">
        <v>2076</v>
      </c>
      <c r="G824" s="285">
        <v>0.56862909644194759</v>
      </c>
      <c r="H824" s="285">
        <v>0.47990870786516848</v>
      </c>
    </row>
    <row r="825" spans="1:8" ht="15.75" x14ac:dyDescent="0.25">
      <c r="A825" s="238">
        <v>1768</v>
      </c>
      <c r="B825" s="235" t="s">
        <v>14232</v>
      </c>
      <c r="C825" s="238"/>
      <c r="D825" s="234" t="s">
        <v>394</v>
      </c>
      <c r="E825" s="238">
        <v>2701070006</v>
      </c>
      <c r="F825" s="234" t="s">
        <v>1134</v>
      </c>
      <c r="G825" s="285">
        <v>31.267399999999999</v>
      </c>
      <c r="H825" s="285">
        <v>24.970300000000002</v>
      </c>
    </row>
    <row r="826" spans="1:8" ht="15.75" x14ac:dyDescent="0.25">
      <c r="A826" s="238">
        <v>2701020031</v>
      </c>
      <c r="B826" s="235" t="s">
        <v>896</v>
      </c>
      <c r="C826" s="238"/>
      <c r="D826" s="234"/>
      <c r="E826" s="238">
        <v>2701020031</v>
      </c>
      <c r="F826" s="234" t="s">
        <v>2078</v>
      </c>
      <c r="G826" s="285">
        <v>0.60817994834428035</v>
      </c>
      <c r="H826" s="285">
        <v>0.51328864771483318</v>
      </c>
    </row>
    <row r="827" spans="1:8" ht="15.75" x14ac:dyDescent="0.25">
      <c r="A827" s="238">
        <v>2701020037</v>
      </c>
      <c r="B827" s="235" t="s">
        <v>896</v>
      </c>
      <c r="C827" s="238"/>
      <c r="D827" s="234"/>
      <c r="E827" s="238">
        <v>2701020037</v>
      </c>
      <c r="F827" s="234" t="s">
        <v>2082</v>
      </c>
      <c r="G827" s="285">
        <v>0.6595868473895582</v>
      </c>
      <c r="H827" s="285">
        <v>0.55667494979919674</v>
      </c>
    </row>
    <row r="828" spans="1:8" ht="15.75" x14ac:dyDescent="0.25">
      <c r="A828" s="238">
        <v>2701020045</v>
      </c>
      <c r="B828" s="235" t="s">
        <v>896</v>
      </c>
      <c r="C828" s="238"/>
      <c r="D828" s="234"/>
      <c r="E828" s="238">
        <v>2701020045</v>
      </c>
      <c r="F828" s="234" t="s">
        <v>12558</v>
      </c>
      <c r="G828" s="285">
        <v>0.65958681950022302</v>
      </c>
      <c r="H828" s="285">
        <v>0.55667475457385096</v>
      </c>
    </row>
    <row r="829" spans="1:8" ht="15.75" x14ac:dyDescent="0.25">
      <c r="A829" s="235">
        <v>31350</v>
      </c>
      <c r="B829" s="235" t="s">
        <v>896</v>
      </c>
      <c r="C829" s="235" t="s">
        <v>4574</v>
      </c>
      <c r="D829" s="236" t="s">
        <v>411</v>
      </c>
      <c r="E829" s="235">
        <v>2701050021</v>
      </c>
      <c r="F829" s="236" t="s">
        <v>1118</v>
      </c>
      <c r="G829" s="285">
        <v>78.350200000000001</v>
      </c>
      <c r="H829" s="285">
        <v>64.044150000000002</v>
      </c>
    </row>
    <row r="830" spans="1:8" ht="15.75" x14ac:dyDescent="0.25">
      <c r="A830" s="238">
        <v>2701140029</v>
      </c>
      <c r="B830" s="235" t="s">
        <v>896</v>
      </c>
      <c r="C830" s="238"/>
      <c r="D830" s="234"/>
      <c r="E830" s="238">
        <v>2701140029</v>
      </c>
      <c r="F830" s="234" t="s">
        <v>1169</v>
      </c>
      <c r="G830" s="285">
        <v>0.24203530092592593</v>
      </c>
      <c r="H830" s="285">
        <v>0.19328938802083331</v>
      </c>
    </row>
    <row r="831" spans="1:8" ht="15.75" x14ac:dyDescent="0.25">
      <c r="A831" s="238">
        <v>2206</v>
      </c>
      <c r="B831" s="235" t="s">
        <v>14232</v>
      </c>
      <c r="C831" s="238"/>
      <c r="D831" s="234" t="s">
        <v>644</v>
      </c>
      <c r="E831" s="238">
        <v>2701070002</v>
      </c>
      <c r="F831" s="234" t="s">
        <v>1132</v>
      </c>
      <c r="G831" s="285">
        <v>32.918800000000005</v>
      </c>
      <c r="H831" s="285">
        <v>28.441700000000001</v>
      </c>
    </row>
    <row r="832" spans="1:8" ht="15.75" x14ac:dyDescent="0.25">
      <c r="A832" s="235">
        <v>31335</v>
      </c>
      <c r="B832" s="235" t="s">
        <v>896</v>
      </c>
      <c r="C832" s="235" t="s">
        <v>4567</v>
      </c>
      <c r="D832" s="236" t="s">
        <v>408</v>
      </c>
      <c r="E832" s="235">
        <v>2701050008</v>
      </c>
      <c r="F832" s="236" t="s">
        <v>1107</v>
      </c>
      <c r="G832" s="285">
        <v>151.11875000000001</v>
      </c>
      <c r="H832" s="285">
        <v>127.47014999999999</v>
      </c>
    </row>
    <row r="833" spans="1:8" ht="15.75" x14ac:dyDescent="0.25">
      <c r="A833" s="238">
        <v>2701220001</v>
      </c>
      <c r="B833" s="235" t="s">
        <v>896</v>
      </c>
      <c r="C833" s="238"/>
      <c r="D833" s="234"/>
      <c r="E833" s="238">
        <v>2701220001</v>
      </c>
      <c r="F833" s="234" t="s">
        <v>888</v>
      </c>
      <c r="G833" s="285">
        <v>1002.21</v>
      </c>
      <c r="H833" s="285">
        <v>871.79200000000003</v>
      </c>
    </row>
    <row r="834" spans="1:8" ht="15.75" x14ac:dyDescent="0.25">
      <c r="A834" s="238">
        <v>31221</v>
      </c>
      <c r="B834" s="235" t="s">
        <v>14232</v>
      </c>
      <c r="C834" s="238"/>
      <c r="D834" s="234" t="s">
        <v>14255</v>
      </c>
      <c r="E834" s="238">
        <v>2701060008</v>
      </c>
      <c r="F834" s="234" t="s">
        <v>2212</v>
      </c>
      <c r="G834" s="285">
        <v>118.226</v>
      </c>
      <c r="H834" s="285">
        <v>94.657999999999987</v>
      </c>
    </row>
    <row r="835" spans="1:8" ht="15.75" x14ac:dyDescent="0.25">
      <c r="A835" s="235">
        <v>2701020067</v>
      </c>
      <c r="B835" s="235" t="s">
        <v>14232</v>
      </c>
      <c r="C835" s="235" t="s">
        <v>14425</v>
      </c>
      <c r="D835" s="236" t="s">
        <v>2089</v>
      </c>
      <c r="E835" s="235">
        <v>2701020067</v>
      </c>
      <c r="F835" s="236" t="s">
        <v>2089</v>
      </c>
      <c r="G835" s="285">
        <v>0.23955834048948044</v>
      </c>
      <c r="H835" s="285">
        <v>0.21739918777730069</v>
      </c>
    </row>
    <row r="836" spans="1:8" ht="15.75" x14ac:dyDescent="0.25">
      <c r="A836" s="238">
        <v>2631</v>
      </c>
      <c r="B836" s="235" t="s">
        <v>14232</v>
      </c>
      <c r="C836" s="238"/>
      <c r="D836" s="234" t="s">
        <v>14342</v>
      </c>
      <c r="E836" s="238">
        <v>2701010106</v>
      </c>
      <c r="F836" s="234" t="s">
        <v>7512</v>
      </c>
      <c r="G836" s="285">
        <v>1.260998651342009E-2</v>
      </c>
      <c r="H836" s="285">
        <v>1.0070304620853437E-2</v>
      </c>
    </row>
    <row r="837" spans="1:8" ht="15.75" x14ac:dyDescent="0.25">
      <c r="A837" s="238">
        <v>2285</v>
      </c>
      <c r="B837" s="235" t="s">
        <v>896</v>
      </c>
      <c r="C837" s="238"/>
      <c r="D837" s="234" t="s">
        <v>757</v>
      </c>
      <c r="E837" s="238">
        <v>2701010029</v>
      </c>
      <c r="F837" s="234" t="s">
        <v>757</v>
      </c>
      <c r="G837" s="285">
        <v>3.3473668159362591E-2</v>
      </c>
      <c r="H837" s="285">
        <v>2.5741178594521911E-2</v>
      </c>
    </row>
    <row r="838" spans="1:8" ht="15.75" x14ac:dyDescent="0.25">
      <c r="A838" s="235">
        <v>771</v>
      </c>
      <c r="B838" s="235" t="s">
        <v>896</v>
      </c>
      <c r="C838" s="235" t="s">
        <v>4551</v>
      </c>
      <c r="D838" s="236" t="s">
        <v>398</v>
      </c>
      <c r="E838" s="235">
        <v>2701090004</v>
      </c>
      <c r="F838" s="236" t="s">
        <v>398</v>
      </c>
      <c r="G838" s="285">
        <v>38.384900000000002</v>
      </c>
      <c r="H838" s="285">
        <v>33.382425000000005</v>
      </c>
    </row>
    <row r="839" spans="1:8" ht="15.75" x14ac:dyDescent="0.25">
      <c r="A839" s="235">
        <v>30254</v>
      </c>
      <c r="B839" s="235" t="s">
        <v>896</v>
      </c>
      <c r="C839" s="235" t="s">
        <v>4638</v>
      </c>
      <c r="D839" s="236" t="s">
        <v>463</v>
      </c>
      <c r="E839" s="235">
        <v>2701210003</v>
      </c>
      <c r="F839" s="236" t="s">
        <v>1200</v>
      </c>
      <c r="G839" s="285">
        <v>150.20420000000001</v>
      </c>
      <c r="H839" s="285">
        <v>122.9738</v>
      </c>
    </row>
    <row r="840" spans="1:8" ht="15.75" x14ac:dyDescent="0.25">
      <c r="A840" s="238">
        <v>2317</v>
      </c>
      <c r="B840" s="235" t="s">
        <v>896</v>
      </c>
      <c r="C840" s="235" t="s">
        <v>14426</v>
      </c>
      <c r="D840" s="234" t="s">
        <v>14265</v>
      </c>
      <c r="E840" s="238">
        <v>2701040029</v>
      </c>
      <c r="F840" s="234" t="s">
        <v>7982</v>
      </c>
      <c r="G840" s="284">
        <v>13.570009930486593</v>
      </c>
      <c r="H840" s="284">
        <v>8.8880647964250254</v>
      </c>
    </row>
    <row r="841" spans="1:8" ht="15.75" x14ac:dyDescent="0.25">
      <c r="A841" s="238">
        <v>2365</v>
      </c>
      <c r="B841" s="235" t="s">
        <v>896</v>
      </c>
      <c r="C841" s="235" t="s">
        <v>14427</v>
      </c>
      <c r="D841" s="234" t="s">
        <v>14278</v>
      </c>
      <c r="E841" s="238">
        <v>2701020002</v>
      </c>
      <c r="F841" s="234" t="s">
        <v>2058</v>
      </c>
      <c r="G841" s="285">
        <v>0.19794829988536433</v>
      </c>
      <c r="H841" s="285">
        <v>0.15808150727031386</v>
      </c>
    </row>
    <row r="842" spans="1:8" ht="15.75" x14ac:dyDescent="0.25">
      <c r="A842" s="238">
        <v>2631</v>
      </c>
      <c r="B842" s="235" t="s">
        <v>896</v>
      </c>
      <c r="C842" s="235" t="s">
        <v>14428</v>
      </c>
      <c r="D842" s="234" t="s">
        <v>14342</v>
      </c>
      <c r="E842" s="238">
        <v>2801010045</v>
      </c>
      <c r="F842" s="234" t="s">
        <v>7512</v>
      </c>
      <c r="G842" s="284">
        <v>7.6380446407277912E-3</v>
      </c>
      <c r="H842" s="284">
        <v>6.4463209672412976E-3</v>
      </c>
    </row>
    <row r="843" spans="1:8" ht="15.75" x14ac:dyDescent="0.25">
      <c r="A843" s="238">
        <v>2320</v>
      </c>
      <c r="B843" s="235" t="s">
        <v>896</v>
      </c>
      <c r="C843" s="235" t="s">
        <v>14429</v>
      </c>
      <c r="D843" s="234" t="s">
        <v>14328</v>
      </c>
      <c r="E843" s="238">
        <v>2801010041</v>
      </c>
      <c r="F843" s="234" t="s">
        <v>7508</v>
      </c>
      <c r="G843" s="284">
        <v>8.2003155894243163E-3</v>
      </c>
      <c r="H843" s="284">
        <v>6.9208678039727606E-3</v>
      </c>
    </row>
    <row r="844" spans="1:8" ht="15.75" x14ac:dyDescent="0.25">
      <c r="A844" s="238">
        <v>2323</v>
      </c>
      <c r="B844" s="235" t="s">
        <v>896</v>
      </c>
      <c r="C844" s="235" t="s">
        <v>14430</v>
      </c>
      <c r="D844" s="234" t="s">
        <v>14331</v>
      </c>
      <c r="E844" s="238">
        <v>2801010042</v>
      </c>
      <c r="F844" s="234" t="s">
        <v>7509</v>
      </c>
      <c r="G844" s="284">
        <v>8.0800001858262367E-3</v>
      </c>
      <c r="H844" s="284">
        <v>6.6331139698855325E-3</v>
      </c>
    </row>
    <row r="845" spans="1:8" ht="15.75" x14ac:dyDescent="0.25">
      <c r="A845" s="238">
        <v>2701030027</v>
      </c>
      <c r="B845" s="235" t="s">
        <v>14232</v>
      </c>
      <c r="C845" s="235" t="s">
        <v>14431</v>
      </c>
      <c r="D845" s="234" t="s">
        <v>14432</v>
      </c>
      <c r="E845" s="238">
        <v>2701030027</v>
      </c>
      <c r="F845" s="234" t="s">
        <v>14432</v>
      </c>
      <c r="G845" s="285">
        <v>0.24203530092592593</v>
      </c>
      <c r="H845" s="285">
        <v>0.19328939000813999</v>
      </c>
    </row>
    <row r="846" spans="1:8" ht="15.75" x14ac:dyDescent="0.25">
      <c r="A846" s="238">
        <v>2701060006</v>
      </c>
      <c r="B846" s="235" t="s">
        <v>14232</v>
      </c>
      <c r="C846" s="235" t="s">
        <v>14433</v>
      </c>
      <c r="D846" s="234" t="s">
        <v>14434</v>
      </c>
      <c r="E846" s="238">
        <v>2701060006</v>
      </c>
      <c r="F846" s="234" t="s">
        <v>14434</v>
      </c>
      <c r="G846" s="285">
        <v>8.0034013605442169</v>
      </c>
      <c r="H846" s="285">
        <v>6.2258333333333331</v>
      </c>
    </row>
    <row r="847" spans="1:8" ht="15.75" x14ac:dyDescent="0.25">
      <c r="A847" s="238">
        <v>2701090003</v>
      </c>
      <c r="B847" s="235" t="s">
        <v>14232</v>
      </c>
      <c r="C847" s="235" t="s">
        <v>14435</v>
      </c>
      <c r="D847" s="234" t="s">
        <v>14436</v>
      </c>
      <c r="E847" s="238">
        <v>2701090003</v>
      </c>
      <c r="F847" s="234" t="s">
        <v>14436</v>
      </c>
      <c r="G847" s="285">
        <v>11.560130769230769</v>
      </c>
      <c r="H847" s="285">
        <v>9.9879307692307684</v>
      </c>
    </row>
    <row r="848" spans="1:8" ht="15.75" x14ac:dyDescent="0.25">
      <c r="A848" s="238">
        <v>2701200002</v>
      </c>
      <c r="B848" s="235" t="s">
        <v>14232</v>
      </c>
      <c r="C848" s="235" t="s">
        <v>14437</v>
      </c>
      <c r="D848" s="234" t="s">
        <v>14438</v>
      </c>
      <c r="E848" s="238">
        <v>2701200002</v>
      </c>
      <c r="F848" s="234" t="s">
        <v>14438</v>
      </c>
      <c r="G848" s="285">
        <v>1050.5378431372549</v>
      </c>
      <c r="H848" s="285">
        <v>886.4198039215687</v>
      </c>
    </row>
    <row r="849" spans="1:8" ht="15.75" x14ac:dyDescent="0.25">
      <c r="A849" s="238">
        <v>2701210002</v>
      </c>
      <c r="B849" s="235" t="s">
        <v>14232</v>
      </c>
      <c r="C849" s="235" t="s">
        <v>14439</v>
      </c>
      <c r="D849" s="234" t="s">
        <v>14440</v>
      </c>
      <c r="E849" s="238">
        <v>2701210002</v>
      </c>
      <c r="F849" s="234" t="s">
        <v>14440</v>
      </c>
      <c r="G849" s="285">
        <v>36.013022222222226</v>
      </c>
      <c r="H849" s="285">
        <v>28.76</v>
      </c>
    </row>
    <row r="850" spans="1:8" ht="15.75" x14ac:dyDescent="0.25">
      <c r="A850" s="238">
        <v>2701210003</v>
      </c>
      <c r="B850" s="235" t="s">
        <v>14232</v>
      </c>
      <c r="C850" s="235" t="s">
        <v>14441</v>
      </c>
      <c r="D850" s="234" t="s">
        <v>14442</v>
      </c>
      <c r="E850" s="238">
        <v>2701210003</v>
      </c>
      <c r="F850" s="234" t="s">
        <v>14442</v>
      </c>
      <c r="G850" s="285">
        <v>150.67740909090909</v>
      </c>
      <c r="H850" s="285">
        <v>116.54336363636364</v>
      </c>
    </row>
    <row r="851" spans="1:8" ht="15.75" x14ac:dyDescent="0.25">
      <c r="A851" s="238">
        <v>2701210004</v>
      </c>
      <c r="B851" s="235" t="s">
        <v>14232</v>
      </c>
      <c r="C851" s="235" t="s">
        <v>14443</v>
      </c>
      <c r="D851" s="234" t="s">
        <v>14444</v>
      </c>
      <c r="E851" s="238">
        <v>2701210004</v>
      </c>
      <c r="F851" s="234" t="s">
        <v>14444</v>
      </c>
      <c r="G851" s="285">
        <v>76.364000000000004</v>
      </c>
      <c r="H851" s="285">
        <v>60.984250000000003</v>
      </c>
    </row>
    <row r="852" spans="1:8" ht="15.75" x14ac:dyDescent="0.25">
      <c r="A852" s="238">
        <v>2701210005</v>
      </c>
      <c r="B852" s="235" t="s">
        <v>14232</v>
      </c>
      <c r="C852" s="235" t="s">
        <v>14445</v>
      </c>
      <c r="D852" s="234" t="s">
        <v>14446</v>
      </c>
      <c r="E852" s="238">
        <v>2701210005</v>
      </c>
      <c r="F852" s="234" t="s">
        <v>14446</v>
      </c>
      <c r="G852" s="285">
        <v>293.00943333333333</v>
      </c>
      <c r="H852" s="285">
        <v>226.63183333333333</v>
      </c>
    </row>
    <row r="853" spans="1:8" ht="15.75" x14ac:dyDescent="0.25">
      <c r="A853" s="238">
        <v>2701250001</v>
      </c>
      <c r="B853" s="235" t="s">
        <v>14232</v>
      </c>
      <c r="C853" s="235" t="s">
        <v>14447</v>
      </c>
      <c r="D853" s="234" t="s">
        <v>14448</v>
      </c>
      <c r="E853" s="238">
        <v>2701250001</v>
      </c>
      <c r="F853" s="234" t="s">
        <v>14448</v>
      </c>
      <c r="G853" s="285">
        <v>4.07</v>
      </c>
      <c r="H853" s="285">
        <v>3.2503000000000002</v>
      </c>
    </row>
    <row r="854" spans="1:8" ht="15.75" x14ac:dyDescent="0.25">
      <c r="A854" s="235">
        <v>2701010039</v>
      </c>
      <c r="B854" s="235" t="s">
        <v>896</v>
      </c>
      <c r="C854" s="235" t="s">
        <v>14449</v>
      </c>
      <c r="D854" s="234" t="s">
        <v>14450</v>
      </c>
      <c r="E854" s="235">
        <v>2701010039</v>
      </c>
      <c r="F854" s="234" t="s">
        <v>14450</v>
      </c>
      <c r="G854" s="285">
        <v>5.0153832457549834E-2</v>
      </c>
      <c r="H854" s="285">
        <v>4.3694015720675723E-2</v>
      </c>
    </row>
    <row r="855" spans="1:8" ht="15.75" x14ac:dyDescent="0.25">
      <c r="A855" s="235">
        <v>2701010062</v>
      </c>
      <c r="B855" s="235" t="s">
        <v>896</v>
      </c>
      <c r="C855" s="235" t="s">
        <v>14451</v>
      </c>
      <c r="D855" s="234" t="s">
        <v>14452</v>
      </c>
      <c r="E855" s="235">
        <v>2701010062</v>
      </c>
      <c r="F855" s="234" t="s">
        <v>14452</v>
      </c>
      <c r="G855" s="285">
        <v>5.0206086956521734E-2</v>
      </c>
      <c r="H855" s="285">
        <v>4.37395652173913E-2</v>
      </c>
    </row>
    <row r="856" spans="1:8" ht="15.75" x14ac:dyDescent="0.25">
      <c r="A856" s="235">
        <v>2701010098</v>
      </c>
      <c r="B856" s="235" t="s">
        <v>896</v>
      </c>
      <c r="C856" s="235" t="s">
        <v>14453</v>
      </c>
      <c r="D856" s="234" t="s">
        <v>14454</v>
      </c>
      <c r="E856" s="235">
        <v>2701010098</v>
      </c>
      <c r="F856" s="234" t="s">
        <v>14454</v>
      </c>
      <c r="G856" s="285">
        <v>0.2128700133868808</v>
      </c>
      <c r="H856" s="285">
        <v>0.17965689424364117</v>
      </c>
    </row>
    <row r="857" spans="1:8" ht="15.75" x14ac:dyDescent="0.25">
      <c r="A857" s="235">
        <v>2701020001</v>
      </c>
      <c r="B857" s="235" t="s">
        <v>896</v>
      </c>
      <c r="C857" s="235" t="s">
        <v>14455</v>
      </c>
      <c r="D857" s="234" t="s">
        <v>14456</v>
      </c>
      <c r="E857" s="235">
        <v>2701020001</v>
      </c>
      <c r="F857" s="234" t="s">
        <v>14456</v>
      </c>
      <c r="G857" s="285">
        <v>0.18836408510188998</v>
      </c>
      <c r="H857" s="285">
        <v>0.14833669887023546</v>
      </c>
    </row>
    <row r="858" spans="1:8" ht="15.75" x14ac:dyDescent="0.25">
      <c r="A858" s="235">
        <v>2701020002</v>
      </c>
      <c r="B858" s="235" t="s">
        <v>896</v>
      </c>
      <c r="C858" s="235" t="s">
        <v>14457</v>
      </c>
      <c r="D858" s="234" t="s">
        <v>14458</v>
      </c>
      <c r="E858" s="235">
        <v>2701020002</v>
      </c>
      <c r="F858" s="234" t="s">
        <v>14458</v>
      </c>
      <c r="G858" s="285">
        <v>0.18836410518608293</v>
      </c>
      <c r="H858" s="285">
        <v>0.14833674190779175</v>
      </c>
    </row>
    <row r="859" spans="1:8" ht="15.75" x14ac:dyDescent="0.25">
      <c r="A859" s="235">
        <v>2701160009</v>
      </c>
      <c r="B859" s="235" t="s">
        <v>896</v>
      </c>
      <c r="C859" s="235" t="s">
        <v>14459</v>
      </c>
      <c r="D859" s="234" t="s">
        <v>14460</v>
      </c>
      <c r="E859" s="235">
        <v>2701160009</v>
      </c>
      <c r="F859" s="234" t="s">
        <v>14460</v>
      </c>
      <c r="G859" s="285">
        <v>2.0634200956937798</v>
      </c>
      <c r="H859" s="285">
        <v>1.5351451355661883</v>
      </c>
    </row>
    <row r="860" spans="1:8" ht="15.75" x14ac:dyDescent="0.25">
      <c r="A860" s="72"/>
      <c r="B860" s="2"/>
      <c r="C860" s="99"/>
    </row>
    <row r="861" spans="1:8" ht="15.75" x14ac:dyDescent="0.25">
      <c r="A861" s="72"/>
      <c r="B861" s="2"/>
      <c r="C861" s="99"/>
    </row>
    <row r="862" spans="1:8" ht="15.75" x14ac:dyDescent="0.25">
      <c r="A862" s="72"/>
      <c r="B862" s="2"/>
      <c r="C862" s="99"/>
    </row>
    <row r="863" spans="1:8" ht="15.75" x14ac:dyDescent="0.25">
      <c r="A863" s="72"/>
      <c r="B863" s="2"/>
      <c r="C863" s="99"/>
    </row>
    <row r="864" spans="1:8" ht="15.75" x14ac:dyDescent="0.25">
      <c r="A864" s="72"/>
      <c r="B864" s="2"/>
      <c r="C864" s="99"/>
    </row>
    <row r="865" spans="1:3" ht="15.75" x14ac:dyDescent="0.25">
      <c r="A865" s="72"/>
      <c r="B865" s="2"/>
      <c r="C865" s="99"/>
    </row>
    <row r="866" spans="1:3" ht="15.75" x14ac:dyDescent="0.25">
      <c r="A866" s="72"/>
      <c r="B866" s="2"/>
      <c r="C866" s="99"/>
    </row>
    <row r="867" spans="1:3" ht="15.75" x14ac:dyDescent="0.25">
      <c r="A867" s="72"/>
      <c r="B867" s="2"/>
      <c r="C867" s="99"/>
    </row>
    <row r="868" spans="1:3" ht="15.75" x14ac:dyDescent="0.25">
      <c r="A868" s="72"/>
      <c r="B868" s="2"/>
      <c r="C868" s="99"/>
    </row>
    <row r="869" spans="1:3" ht="15.75" x14ac:dyDescent="0.25">
      <c r="A869" s="72"/>
      <c r="B869" s="2"/>
      <c r="C869" s="99"/>
    </row>
    <row r="870" spans="1:3" ht="15.75" x14ac:dyDescent="0.25">
      <c r="A870" s="72"/>
      <c r="B870" s="2"/>
      <c r="C870" s="99"/>
    </row>
    <row r="871" spans="1:3" ht="15.75" x14ac:dyDescent="0.25">
      <c r="A871" s="72"/>
      <c r="B871" s="2"/>
      <c r="C871" s="99"/>
    </row>
    <row r="872" spans="1:3" ht="15.75" x14ac:dyDescent="0.25">
      <c r="A872" s="72"/>
      <c r="B872" s="2"/>
      <c r="C872" s="99"/>
    </row>
    <row r="873" spans="1:3" ht="15.75" x14ac:dyDescent="0.25">
      <c r="A873" s="72"/>
      <c r="B873" s="2"/>
      <c r="C873" s="99"/>
    </row>
    <row r="874" spans="1:3" ht="15.75" x14ac:dyDescent="0.25">
      <c r="A874" s="72"/>
      <c r="B874" s="2"/>
      <c r="C874" s="99"/>
    </row>
    <row r="875" spans="1:3" ht="15.75" x14ac:dyDescent="0.25">
      <c r="A875" s="72"/>
      <c r="B875" s="2"/>
      <c r="C875" s="99"/>
    </row>
    <row r="876" spans="1:3" ht="15.75" x14ac:dyDescent="0.25">
      <c r="A876" s="72"/>
      <c r="B876" s="2"/>
      <c r="C876" s="99"/>
    </row>
    <row r="877" spans="1:3" ht="15.75" x14ac:dyDescent="0.25">
      <c r="A877" s="72"/>
      <c r="B877" s="2"/>
      <c r="C877" s="99"/>
    </row>
    <row r="878" spans="1:3" ht="15.75" x14ac:dyDescent="0.25">
      <c r="A878" s="72"/>
      <c r="B878" s="2"/>
      <c r="C878" s="99"/>
    </row>
    <row r="879" spans="1:3" ht="15.75" x14ac:dyDescent="0.25">
      <c r="A879" s="72"/>
      <c r="B879" s="2"/>
      <c r="C879" s="99"/>
    </row>
    <row r="880" spans="1:3" ht="15.75" x14ac:dyDescent="0.25">
      <c r="A880" s="72"/>
      <c r="B880" s="2"/>
      <c r="C880" s="99"/>
    </row>
    <row r="881" spans="1:3" ht="15.75" x14ac:dyDescent="0.25">
      <c r="A881" s="73"/>
      <c r="B881" s="42"/>
      <c r="C881" s="99"/>
    </row>
    <row r="882" spans="1:3" ht="15.75" x14ac:dyDescent="0.25">
      <c r="A882" s="72"/>
      <c r="B882" s="2"/>
      <c r="C882" s="99"/>
    </row>
    <row r="883" spans="1:3" ht="15.75" x14ac:dyDescent="0.25">
      <c r="A883" s="72"/>
      <c r="B883" s="2"/>
      <c r="C883" s="99"/>
    </row>
    <row r="884" spans="1:3" ht="15.75" x14ac:dyDescent="0.25">
      <c r="A884" s="72"/>
      <c r="B884" s="2"/>
      <c r="C884" s="99"/>
    </row>
    <row r="885" spans="1:3" ht="15.75" x14ac:dyDescent="0.25">
      <c r="A885" s="72"/>
      <c r="B885" s="2"/>
      <c r="C885" s="99"/>
    </row>
    <row r="886" spans="1:3" ht="15.75" x14ac:dyDescent="0.25">
      <c r="A886" s="73"/>
      <c r="B886" s="42"/>
      <c r="C886" s="99"/>
    </row>
    <row r="887" spans="1:3" ht="15.75" x14ac:dyDescent="0.25">
      <c r="A887" s="72"/>
      <c r="B887" s="2"/>
      <c r="C887" s="99"/>
    </row>
    <row r="888" spans="1:3" ht="15.75" x14ac:dyDescent="0.25">
      <c r="A888" s="72"/>
      <c r="B888" s="2"/>
      <c r="C888" s="99"/>
    </row>
    <row r="889" spans="1:3" ht="15.75" x14ac:dyDescent="0.25">
      <c r="A889" s="73"/>
      <c r="B889" s="42"/>
      <c r="C889" s="99"/>
    </row>
    <row r="890" spans="1:3" ht="15.75" x14ac:dyDescent="0.25">
      <c r="A890" s="72"/>
      <c r="B890" s="2"/>
      <c r="C890" s="99"/>
    </row>
    <row r="891" spans="1:3" ht="15.75" x14ac:dyDescent="0.25">
      <c r="A891" s="72"/>
      <c r="B891" s="2"/>
      <c r="C891" s="99"/>
    </row>
    <row r="892" spans="1:3" ht="15.75" x14ac:dyDescent="0.25">
      <c r="A892" s="72"/>
      <c r="B892" s="2"/>
      <c r="C892" s="99"/>
    </row>
    <row r="893" spans="1:3" ht="15.75" x14ac:dyDescent="0.25">
      <c r="A893" s="72"/>
      <c r="B893" s="2"/>
      <c r="C893" s="99"/>
    </row>
    <row r="894" spans="1:3" ht="15.75" x14ac:dyDescent="0.25">
      <c r="A894" s="73"/>
      <c r="B894" s="42"/>
      <c r="C894" s="99"/>
    </row>
    <row r="895" spans="1:3" ht="15.75" x14ac:dyDescent="0.25">
      <c r="A895" s="72"/>
      <c r="B895" s="2"/>
      <c r="C895" s="99"/>
    </row>
    <row r="896" spans="1:3" ht="15.75" x14ac:dyDescent="0.25">
      <c r="A896" s="72"/>
      <c r="B896" s="2"/>
      <c r="C896" s="99"/>
    </row>
    <row r="897" spans="1:3" ht="15.75" x14ac:dyDescent="0.25">
      <c r="A897" s="72"/>
      <c r="B897" s="2"/>
      <c r="C897" s="99"/>
    </row>
    <row r="898" spans="1:3" ht="15.75" x14ac:dyDescent="0.25">
      <c r="A898" s="72"/>
      <c r="B898" s="2"/>
      <c r="C898" s="99"/>
    </row>
    <row r="899" spans="1:3" ht="15.75" x14ac:dyDescent="0.25">
      <c r="A899" s="72"/>
      <c r="B899" s="2"/>
      <c r="C899" s="99"/>
    </row>
    <row r="900" spans="1:3" ht="15.75" x14ac:dyDescent="0.25">
      <c r="A900" s="72"/>
      <c r="B900" s="2"/>
      <c r="C900" s="99"/>
    </row>
    <row r="901" spans="1:3" ht="15.75" x14ac:dyDescent="0.25">
      <c r="A901" s="72"/>
      <c r="B901" s="2"/>
      <c r="C901" s="99"/>
    </row>
    <row r="902" spans="1:3" ht="15.75" x14ac:dyDescent="0.25">
      <c r="A902" s="72"/>
      <c r="B902" s="2"/>
      <c r="C902" s="99"/>
    </row>
    <row r="903" spans="1:3" ht="15.75" x14ac:dyDescent="0.25">
      <c r="A903" s="72"/>
      <c r="B903" s="2"/>
      <c r="C903" s="99"/>
    </row>
    <row r="904" spans="1:3" ht="15.75" x14ac:dyDescent="0.25">
      <c r="A904" s="72"/>
      <c r="B904" s="2"/>
      <c r="C904" s="99"/>
    </row>
    <row r="905" spans="1:3" ht="15.75" x14ac:dyDescent="0.25">
      <c r="A905" s="72"/>
      <c r="B905" s="2"/>
      <c r="C905" s="99"/>
    </row>
    <row r="906" spans="1:3" ht="15.75" x14ac:dyDescent="0.25">
      <c r="A906" s="72"/>
      <c r="B906" s="2"/>
      <c r="C906" s="99"/>
    </row>
    <row r="907" spans="1:3" ht="15.75" x14ac:dyDescent="0.25">
      <c r="A907" s="72"/>
      <c r="B907" s="2"/>
      <c r="C907" s="99"/>
    </row>
    <row r="908" spans="1:3" ht="15.75" x14ac:dyDescent="0.25">
      <c r="A908" s="72"/>
      <c r="B908" s="2"/>
      <c r="C908" s="99"/>
    </row>
    <row r="909" spans="1:3" ht="15.75" x14ac:dyDescent="0.25">
      <c r="A909" s="72"/>
      <c r="B909" s="2"/>
      <c r="C909" s="99"/>
    </row>
    <row r="910" spans="1:3" ht="15.75" x14ac:dyDescent="0.25">
      <c r="A910" s="72"/>
      <c r="B910" s="2"/>
      <c r="C910" s="99"/>
    </row>
    <row r="911" spans="1:3" ht="15.75" x14ac:dyDescent="0.25">
      <c r="A911" s="72"/>
      <c r="B911" s="2"/>
      <c r="C911" s="99"/>
    </row>
    <row r="912" spans="1:3" ht="15.75" x14ac:dyDescent="0.25">
      <c r="A912" s="72"/>
      <c r="B912" s="2"/>
      <c r="C912" s="99"/>
    </row>
    <row r="913" spans="1:3" ht="15.75" x14ac:dyDescent="0.25">
      <c r="A913" s="72"/>
      <c r="B913" s="2"/>
      <c r="C913" s="99"/>
    </row>
    <row r="914" spans="1:3" ht="15.75" x14ac:dyDescent="0.25">
      <c r="A914" s="72"/>
      <c r="B914" s="2"/>
      <c r="C914" s="99"/>
    </row>
    <row r="915" spans="1:3" ht="15.75" x14ac:dyDescent="0.25">
      <c r="A915" s="72"/>
      <c r="B915" s="2"/>
      <c r="C915" s="99"/>
    </row>
    <row r="916" spans="1:3" ht="15.75" x14ac:dyDescent="0.25">
      <c r="A916" s="72"/>
      <c r="B916" s="2"/>
      <c r="C916" s="99"/>
    </row>
    <row r="917" spans="1:3" ht="15.75" x14ac:dyDescent="0.25">
      <c r="A917" s="72"/>
      <c r="B917" s="2"/>
      <c r="C917" s="99"/>
    </row>
    <row r="918" spans="1:3" ht="15.75" x14ac:dyDescent="0.25">
      <c r="A918" s="72"/>
      <c r="B918" s="2"/>
      <c r="C918" s="99"/>
    </row>
    <row r="919" spans="1:3" ht="15.75" x14ac:dyDescent="0.25">
      <c r="A919" s="72"/>
      <c r="B919" s="2"/>
      <c r="C919" s="99"/>
    </row>
    <row r="920" spans="1:3" ht="15.75" x14ac:dyDescent="0.25">
      <c r="A920" s="73"/>
      <c r="B920" s="42"/>
      <c r="C920" s="99"/>
    </row>
    <row r="921" spans="1:3" ht="15.75" x14ac:dyDescent="0.25">
      <c r="A921" s="72"/>
      <c r="B921" s="2"/>
      <c r="C921" s="99"/>
    </row>
    <row r="922" spans="1:3" ht="15.75" x14ac:dyDescent="0.25">
      <c r="A922" s="72"/>
      <c r="B922" s="2"/>
      <c r="C922" s="99"/>
    </row>
    <row r="923" spans="1:3" ht="15.75" x14ac:dyDescent="0.25">
      <c r="A923" s="72"/>
      <c r="B923" s="2"/>
      <c r="C923" s="99"/>
    </row>
    <row r="924" spans="1:3" ht="15.75" x14ac:dyDescent="0.25">
      <c r="A924" s="72"/>
      <c r="B924" s="2"/>
      <c r="C924" s="99"/>
    </row>
    <row r="925" spans="1:3" ht="15.75" x14ac:dyDescent="0.25">
      <c r="A925" s="72"/>
      <c r="B925" s="2"/>
      <c r="C925" s="99"/>
    </row>
    <row r="926" spans="1:3" ht="15.75" x14ac:dyDescent="0.25">
      <c r="A926" s="72"/>
      <c r="B926" s="2"/>
      <c r="C926" s="99"/>
    </row>
  </sheetData>
  <phoneticPr fontId="4" type="noConversion"/>
  <conditionalFormatting sqref="A145">
    <cfRule type="duplicateValues" dxfId="62" priority="6"/>
  </conditionalFormatting>
  <conditionalFormatting sqref="A423:A1048576">
    <cfRule type="duplicateValues" dxfId="61" priority="42"/>
  </conditionalFormatting>
  <conditionalFormatting sqref="A529:A530">
    <cfRule type="duplicateValues" dxfId="60" priority="41"/>
  </conditionalFormatting>
  <conditionalFormatting sqref="A531:A859">
    <cfRule type="duplicateValues" dxfId="59" priority="196"/>
  </conditionalFormatting>
  <conditionalFormatting sqref="C1:C422">
    <cfRule type="duplicateValues" dxfId="58" priority="8"/>
  </conditionalFormatting>
  <conditionalFormatting sqref="C152">
    <cfRule type="duplicateValues" dxfId="57" priority="4"/>
  </conditionalFormatting>
  <conditionalFormatting sqref="C236">
    <cfRule type="duplicateValues" dxfId="56" priority="2"/>
  </conditionalFormatting>
  <conditionalFormatting sqref="E1:E422">
    <cfRule type="duplicateValues" dxfId="55" priority="10"/>
  </conditionalFormatting>
  <conditionalFormatting sqref="E8">
    <cfRule type="duplicateValues" dxfId="54" priority="1"/>
  </conditionalFormatting>
  <conditionalFormatting sqref="E145">
    <cfRule type="duplicateValues" dxfId="53" priority="7"/>
  </conditionalFormatting>
  <conditionalFormatting sqref="E152">
    <cfRule type="duplicateValues" dxfId="52" priority="5"/>
  </conditionalFormatting>
  <conditionalFormatting sqref="E236">
    <cfRule type="duplicateValues" dxfId="51" priority="3"/>
  </conditionalFormatting>
  <conditionalFormatting sqref="E414">
    <cfRule type="duplicateValues" dxfId="50" priority="9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599-0BA6-4386-ABA6-38D8393C1ED0}">
  <sheetPr codeName="Planilha8"/>
  <dimension ref="A1:D444"/>
  <sheetViews>
    <sheetView workbookViewId="0">
      <pane ySplit="1" topLeftCell="A301" activePane="bottomLeft" state="frozen"/>
      <selection pane="bottomLeft" activeCell="A311" sqref="A311"/>
    </sheetView>
  </sheetViews>
  <sheetFormatPr defaultRowHeight="15" x14ac:dyDescent="0.25"/>
  <cols>
    <col min="1" max="1" width="17.140625" bestFit="1" customWidth="1"/>
    <col min="2" max="2" width="45.5703125" bestFit="1" customWidth="1"/>
    <col min="3" max="3" width="14.85546875" bestFit="1" customWidth="1"/>
    <col min="4" max="4" width="16.28515625" bestFit="1" customWidth="1"/>
  </cols>
  <sheetData>
    <row r="1" spans="1:4" x14ac:dyDescent="0.25">
      <c r="A1" t="s">
        <v>1271</v>
      </c>
      <c r="B1" t="s">
        <v>781</v>
      </c>
      <c r="C1" t="s">
        <v>2</v>
      </c>
      <c r="D1" t="s">
        <v>3461</v>
      </c>
    </row>
    <row r="2" spans="1:4" x14ac:dyDescent="0.25">
      <c r="A2" s="189">
        <v>2701080001</v>
      </c>
      <c r="B2" s="2" t="s">
        <v>399</v>
      </c>
      <c r="C2" s="37" t="s">
        <v>224</v>
      </c>
      <c r="D2" s="140">
        <v>991</v>
      </c>
    </row>
    <row r="3" spans="1:4" x14ac:dyDescent="0.25">
      <c r="A3" s="189">
        <v>2701170002</v>
      </c>
      <c r="B3" s="2" t="s">
        <v>1193</v>
      </c>
      <c r="C3" s="37" t="s">
        <v>225</v>
      </c>
      <c r="D3" s="140">
        <v>428.93839000000298</v>
      </c>
    </row>
    <row r="4" spans="1:4" x14ac:dyDescent="0.25">
      <c r="A4" s="189">
        <v>2701050004</v>
      </c>
      <c r="B4" s="2" t="s">
        <v>1103</v>
      </c>
      <c r="C4" s="37" t="s">
        <v>221</v>
      </c>
      <c r="D4" s="140">
        <v>0</v>
      </c>
    </row>
    <row r="5" spans="1:4" x14ac:dyDescent="0.25">
      <c r="A5" s="189">
        <v>2701050008</v>
      </c>
      <c r="B5" s="2" t="s">
        <v>1107</v>
      </c>
      <c r="C5" s="37" t="s">
        <v>221</v>
      </c>
      <c r="D5" s="140">
        <v>-3</v>
      </c>
    </row>
    <row r="6" spans="1:4" x14ac:dyDescent="0.25">
      <c r="A6" s="189">
        <v>2701050009</v>
      </c>
      <c r="B6" s="2" t="s">
        <v>1108</v>
      </c>
      <c r="C6" s="37" t="s">
        <v>221</v>
      </c>
      <c r="D6" s="140">
        <v>0</v>
      </c>
    </row>
    <row r="7" spans="1:4" x14ac:dyDescent="0.25">
      <c r="A7" s="189">
        <v>2701050035</v>
      </c>
      <c r="B7" s="2" t="s">
        <v>7339</v>
      </c>
      <c r="C7" s="37" t="s">
        <v>221</v>
      </c>
      <c r="D7" s="211">
        <v>-11.460000000000036</v>
      </c>
    </row>
    <row r="8" spans="1:4" x14ac:dyDescent="0.25">
      <c r="A8" s="189">
        <v>2701050017</v>
      </c>
      <c r="B8" s="2" t="s">
        <v>1115</v>
      </c>
      <c r="C8" s="37" t="s">
        <v>221</v>
      </c>
      <c r="D8" s="140">
        <v>-14.810000000000002</v>
      </c>
    </row>
    <row r="9" spans="1:4" x14ac:dyDescent="0.25">
      <c r="A9" s="189">
        <v>2701050006</v>
      </c>
      <c r="B9" s="2" t="s">
        <v>1105</v>
      </c>
      <c r="C9" s="37" t="s">
        <v>221</v>
      </c>
      <c r="D9" s="140">
        <v>0</v>
      </c>
    </row>
    <row r="10" spans="1:4" x14ac:dyDescent="0.25">
      <c r="A10" s="189">
        <v>2701050029</v>
      </c>
      <c r="B10" s="2" t="s">
        <v>1125</v>
      </c>
      <c r="C10" s="37" t="s">
        <v>221</v>
      </c>
      <c r="D10" s="155">
        <v>0</v>
      </c>
    </row>
    <row r="11" spans="1:4" x14ac:dyDescent="0.25">
      <c r="A11" s="189">
        <v>2701050010</v>
      </c>
      <c r="B11" s="2" t="s">
        <v>1109</v>
      </c>
      <c r="C11" s="37" t="s">
        <v>221</v>
      </c>
      <c r="D11" s="140">
        <v>-0.89000000000000057</v>
      </c>
    </row>
    <row r="12" spans="1:4" x14ac:dyDescent="0.25">
      <c r="A12" s="189">
        <v>2701050011</v>
      </c>
      <c r="B12" s="2" t="s">
        <v>1110</v>
      </c>
      <c r="C12" s="37" t="s">
        <v>221</v>
      </c>
      <c r="D12" s="140">
        <v>-14.27</v>
      </c>
    </row>
    <row r="13" spans="1:4" x14ac:dyDescent="0.25">
      <c r="A13" s="189">
        <v>2701050027</v>
      </c>
      <c r="B13" s="2" t="s">
        <v>1123</v>
      </c>
      <c r="C13" s="37" t="s">
        <v>221</v>
      </c>
      <c r="D13" s="140">
        <v>-8.3600000000000136</v>
      </c>
    </row>
    <row r="14" spans="1:4" x14ac:dyDescent="0.25">
      <c r="A14" s="189">
        <v>2701050033</v>
      </c>
      <c r="B14" s="2" t="s">
        <v>4288</v>
      </c>
      <c r="C14" s="37" t="s">
        <v>221</v>
      </c>
      <c r="D14" s="142">
        <v>-4.6399999999999864</v>
      </c>
    </row>
    <row r="15" spans="1:4" x14ac:dyDescent="0.25">
      <c r="A15" s="189">
        <v>2701050013</v>
      </c>
      <c r="B15" s="2" t="s">
        <v>1112</v>
      </c>
      <c r="C15" s="37" t="s">
        <v>221</v>
      </c>
      <c r="D15" s="140">
        <v>-3.2400000000000091</v>
      </c>
    </row>
    <row r="16" spans="1:4" x14ac:dyDescent="0.25">
      <c r="A16" s="189">
        <v>2701050014</v>
      </c>
      <c r="B16" s="2" t="s">
        <v>2098</v>
      </c>
      <c r="C16" s="37" t="s">
        <v>221</v>
      </c>
      <c r="D16" s="140">
        <v>0</v>
      </c>
    </row>
    <row r="17" spans="1:4" x14ac:dyDescent="0.25">
      <c r="A17" s="189">
        <v>2701050015</v>
      </c>
      <c r="B17" s="2" t="s">
        <v>1113</v>
      </c>
      <c r="C17" s="37" t="s">
        <v>221</v>
      </c>
      <c r="D17" s="140">
        <v>-0.53500000000000003</v>
      </c>
    </row>
    <row r="18" spans="1:4" x14ac:dyDescent="0.25">
      <c r="A18" s="189">
        <v>2701050019</v>
      </c>
      <c r="B18" s="2" t="s">
        <v>1117</v>
      </c>
      <c r="C18" s="37" t="s">
        <v>221</v>
      </c>
      <c r="D18" s="140">
        <v>-26.570400000000006</v>
      </c>
    </row>
    <row r="19" spans="1:4" x14ac:dyDescent="0.25">
      <c r="A19" s="189">
        <v>2701050021</v>
      </c>
      <c r="B19" s="2" t="s">
        <v>1118</v>
      </c>
      <c r="C19" s="37" t="s">
        <v>221</v>
      </c>
      <c r="D19" s="140">
        <v>3.7199999999999989</v>
      </c>
    </row>
    <row r="20" spans="1:4" x14ac:dyDescent="0.25">
      <c r="A20" s="189">
        <v>2701050026</v>
      </c>
      <c r="B20" s="2" t="s">
        <v>1122</v>
      </c>
      <c r="C20" s="37" t="s">
        <v>221</v>
      </c>
      <c r="D20" s="140">
        <v>-1.8999999999999986</v>
      </c>
    </row>
    <row r="21" spans="1:4" x14ac:dyDescent="0.25">
      <c r="A21" s="189">
        <v>2701050005</v>
      </c>
      <c r="B21" s="2" t="s">
        <v>1104</v>
      </c>
      <c r="C21" s="37" t="s">
        <v>221</v>
      </c>
      <c r="D21" s="140">
        <v>0</v>
      </c>
    </row>
    <row r="22" spans="1:4" x14ac:dyDescent="0.25">
      <c r="A22" s="189">
        <v>2701050007</v>
      </c>
      <c r="B22" s="2" t="s">
        <v>1106</v>
      </c>
      <c r="C22" s="37" t="s">
        <v>221</v>
      </c>
      <c r="D22" s="160">
        <v>0</v>
      </c>
    </row>
    <row r="23" spans="1:4" x14ac:dyDescent="0.25">
      <c r="A23" s="189">
        <v>2701050036</v>
      </c>
      <c r="B23" s="2" t="s">
        <v>12570</v>
      </c>
      <c r="C23" s="37" t="s">
        <v>221</v>
      </c>
      <c r="D23" s="254">
        <v>-9.11</v>
      </c>
    </row>
    <row r="24" spans="1:4" x14ac:dyDescent="0.25">
      <c r="A24" s="189">
        <v>2701050012</v>
      </c>
      <c r="B24" s="2" t="s">
        <v>1111</v>
      </c>
      <c r="C24" s="37" t="s">
        <v>221</v>
      </c>
      <c r="D24" s="140">
        <v>-0.90411999999999892</v>
      </c>
    </row>
    <row r="25" spans="1:4" x14ac:dyDescent="0.25">
      <c r="A25" s="189">
        <v>2701050001</v>
      </c>
      <c r="B25" s="2" t="s">
        <v>1099</v>
      </c>
      <c r="C25" s="37" t="s">
        <v>221</v>
      </c>
      <c r="D25" s="140">
        <v>-15.439999999999998</v>
      </c>
    </row>
    <row r="26" spans="1:4" x14ac:dyDescent="0.25">
      <c r="A26" s="189">
        <v>2701050028</v>
      </c>
      <c r="B26" s="2" t="s">
        <v>1124</v>
      </c>
      <c r="C26" s="37" t="s">
        <v>221</v>
      </c>
      <c r="D26" s="140">
        <v>0</v>
      </c>
    </row>
    <row r="27" spans="1:4" x14ac:dyDescent="0.25">
      <c r="A27" s="189">
        <v>2701050023</v>
      </c>
      <c r="B27" s="2" t="s">
        <v>1120</v>
      </c>
      <c r="C27" s="37" t="s">
        <v>221</v>
      </c>
      <c r="D27" s="140">
        <v>1.269999999999996</v>
      </c>
    </row>
    <row r="28" spans="1:4" x14ac:dyDescent="0.25">
      <c r="A28" s="189">
        <v>2701160011</v>
      </c>
      <c r="B28" s="2" t="s">
        <v>1191</v>
      </c>
      <c r="C28" s="37" t="s">
        <v>226</v>
      </c>
      <c r="D28" s="140">
        <v>-1662</v>
      </c>
    </row>
    <row r="29" spans="1:4" x14ac:dyDescent="0.25">
      <c r="A29" s="189">
        <v>2701160008</v>
      </c>
      <c r="B29" s="2" t="s">
        <v>1190</v>
      </c>
      <c r="C29" s="37" t="s">
        <v>226</v>
      </c>
      <c r="D29" s="140">
        <v>0</v>
      </c>
    </row>
    <row r="30" spans="1:4" x14ac:dyDescent="0.25">
      <c r="A30" s="189">
        <v>2701160007</v>
      </c>
      <c r="B30" s="2" t="s">
        <v>1189</v>
      </c>
      <c r="C30" s="37" t="s">
        <v>226</v>
      </c>
      <c r="D30" s="140">
        <v>0</v>
      </c>
    </row>
    <row r="31" spans="1:4" x14ac:dyDescent="0.25">
      <c r="A31" s="189">
        <v>2701160006</v>
      </c>
      <c r="B31" s="2" t="s">
        <v>1188</v>
      </c>
      <c r="C31" s="37" t="s">
        <v>226</v>
      </c>
      <c r="D31" s="140">
        <v>0</v>
      </c>
    </row>
    <row r="32" spans="1:4" x14ac:dyDescent="0.25">
      <c r="A32" s="189">
        <v>2701160005</v>
      </c>
      <c r="B32" s="2" t="s">
        <v>1187</v>
      </c>
      <c r="C32" s="37" t="s">
        <v>226</v>
      </c>
      <c r="D32" s="140">
        <v>-1000</v>
      </c>
    </row>
    <row r="33" spans="1:4" x14ac:dyDescent="0.25">
      <c r="A33" s="189">
        <v>2701160001</v>
      </c>
      <c r="B33" s="2" t="s">
        <v>1185</v>
      </c>
      <c r="C33" s="37" t="s">
        <v>226</v>
      </c>
      <c r="D33" s="140">
        <v>-15</v>
      </c>
    </row>
    <row r="34" spans="1:4" x14ac:dyDescent="0.25">
      <c r="A34" s="189">
        <v>2701160012</v>
      </c>
      <c r="B34" s="2" t="s">
        <v>1192</v>
      </c>
      <c r="C34" s="37" t="s">
        <v>226</v>
      </c>
      <c r="D34" s="310">
        <v>-454</v>
      </c>
    </row>
    <row r="35" spans="1:4" x14ac:dyDescent="0.25">
      <c r="A35" s="189">
        <v>2701160013</v>
      </c>
      <c r="B35" s="2" t="s">
        <v>4290</v>
      </c>
      <c r="C35" s="37" t="s">
        <v>226</v>
      </c>
      <c r="D35" s="142">
        <v>0</v>
      </c>
    </row>
    <row r="36" spans="1:4" x14ac:dyDescent="0.25">
      <c r="A36" s="189">
        <v>2701160009</v>
      </c>
      <c r="B36" s="2" t="s">
        <v>14392</v>
      </c>
      <c r="C36" s="37" t="s">
        <v>226</v>
      </c>
      <c r="D36" s="142">
        <v>0</v>
      </c>
    </row>
    <row r="37" spans="1:4" x14ac:dyDescent="0.25">
      <c r="A37" s="189">
        <v>2701160002</v>
      </c>
      <c r="B37" s="2" t="s">
        <v>1186</v>
      </c>
      <c r="C37" s="37" t="s">
        <v>226</v>
      </c>
      <c r="D37" s="140">
        <v>-44</v>
      </c>
    </row>
    <row r="38" spans="1:4" x14ac:dyDescent="0.25">
      <c r="A38" s="189">
        <v>2701240002</v>
      </c>
      <c r="B38" s="2" t="s">
        <v>1212</v>
      </c>
      <c r="C38" s="37" t="s">
        <v>226</v>
      </c>
      <c r="D38" s="140">
        <v>120.86009999999987</v>
      </c>
    </row>
    <row r="39" spans="1:4" x14ac:dyDescent="0.25">
      <c r="A39" s="189">
        <v>2701240001</v>
      </c>
      <c r="B39" s="2" t="s">
        <v>6257</v>
      </c>
      <c r="C39" s="37" t="s">
        <v>226</v>
      </c>
      <c r="D39" s="140">
        <v>0</v>
      </c>
    </row>
    <row r="40" spans="1:4" x14ac:dyDescent="0.25">
      <c r="A40" s="189">
        <v>2701240004</v>
      </c>
      <c r="B40" s="2" t="s">
        <v>1211</v>
      </c>
      <c r="C40" s="37" t="s">
        <v>226</v>
      </c>
      <c r="D40" s="320">
        <v>-5643.8971214285721</v>
      </c>
    </row>
    <row r="41" spans="1:4" x14ac:dyDescent="0.25">
      <c r="A41" s="189">
        <v>2701240005</v>
      </c>
      <c r="B41" s="2" t="s">
        <v>9534</v>
      </c>
      <c r="C41" s="37" t="s">
        <v>226</v>
      </c>
      <c r="D41" s="142">
        <v>161.63712000000032</v>
      </c>
    </row>
    <row r="42" spans="1:4" x14ac:dyDescent="0.25">
      <c r="A42" s="189">
        <v>3002020007</v>
      </c>
      <c r="B42" s="2" t="s">
        <v>457</v>
      </c>
      <c r="C42" s="37" t="s">
        <v>227</v>
      </c>
      <c r="D42" s="140">
        <v>-5</v>
      </c>
    </row>
    <row r="43" spans="1:4" x14ac:dyDescent="0.25">
      <c r="A43" s="189">
        <v>2701090003</v>
      </c>
      <c r="B43" s="2" t="s">
        <v>397</v>
      </c>
      <c r="C43" s="37" t="s">
        <v>112</v>
      </c>
      <c r="D43" s="140">
        <v>0</v>
      </c>
    </row>
    <row r="44" spans="1:4" x14ac:dyDescent="0.25">
      <c r="A44" s="189">
        <v>3103110072</v>
      </c>
      <c r="B44" s="2" t="s">
        <v>1260</v>
      </c>
      <c r="C44" s="37" t="s">
        <v>112</v>
      </c>
      <c r="D44" s="140">
        <v>0</v>
      </c>
    </row>
    <row r="45" spans="1:4" x14ac:dyDescent="0.25">
      <c r="A45" s="189">
        <v>2701210005</v>
      </c>
      <c r="B45" s="2" t="s">
        <v>1202</v>
      </c>
      <c r="C45" s="37" t="s">
        <v>112</v>
      </c>
      <c r="D45" s="140">
        <v>12.799999999999955</v>
      </c>
    </row>
    <row r="46" spans="1:4" x14ac:dyDescent="0.25">
      <c r="A46" s="189">
        <v>2701090005</v>
      </c>
      <c r="B46" s="2" t="s">
        <v>1135</v>
      </c>
      <c r="C46" s="37" t="s">
        <v>112</v>
      </c>
      <c r="D46" s="140">
        <v>17.519940000000005</v>
      </c>
    </row>
    <row r="47" spans="1:4" x14ac:dyDescent="0.25">
      <c r="A47" s="189">
        <v>2701210008</v>
      </c>
      <c r="B47" s="2" t="s">
        <v>14384</v>
      </c>
      <c r="C47" s="37" t="s">
        <v>112</v>
      </c>
      <c r="D47" s="254">
        <v>10</v>
      </c>
    </row>
    <row r="48" spans="1:4" x14ac:dyDescent="0.25">
      <c r="A48" s="189">
        <v>2701250001</v>
      </c>
      <c r="B48" s="2" t="s">
        <v>1213</v>
      </c>
      <c r="C48" s="37" t="s">
        <v>112</v>
      </c>
      <c r="D48" s="140">
        <v>0</v>
      </c>
    </row>
    <row r="49" spans="1:4" x14ac:dyDescent="0.25">
      <c r="A49" s="189">
        <v>2701060006</v>
      </c>
      <c r="B49" s="2" t="s">
        <v>478</v>
      </c>
      <c r="C49" s="37" t="s">
        <v>112</v>
      </c>
      <c r="D49" s="140">
        <v>131.29999999999995</v>
      </c>
    </row>
    <row r="50" spans="1:4" x14ac:dyDescent="0.25">
      <c r="A50" s="189">
        <v>2701210007</v>
      </c>
      <c r="B50" s="2" t="s">
        <v>12580</v>
      </c>
      <c r="C50" s="37" t="s">
        <v>112</v>
      </c>
      <c r="D50" s="142">
        <v>0</v>
      </c>
    </row>
    <row r="51" spans="1:4" x14ac:dyDescent="0.25">
      <c r="A51" s="189">
        <v>2701210004</v>
      </c>
      <c r="B51" s="2" t="s">
        <v>1201</v>
      </c>
      <c r="C51" s="37" t="s">
        <v>112</v>
      </c>
      <c r="D51" s="140">
        <v>0</v>
      </c>
    </row>
    <row r="52" spans="1:4" x14ac:dyDescent="0.25">
      <c r="A52" s="189">
        <v>2701210003</v>
      </c>
      <c r="B52" s="2" t="s">
        <v>1200</v>
      </c>
      <c r="C52" s="37" t="s">
        <v>112</v>
      </c>
      <c r="D52" s="140">
        <v>0.68879999999998631</v>
      </c>
    </row>
    <row r="53" spans="1:4" x14ac:dyDescent="0.25">
      <c r="A53" s="189">
        <v>2701130005</v>
      </c>
      <c r="B53" s="2" t="s">
        <v>9533</v>
      </c>
      <c r="C53" s="37" t="s">
        <v>112</v>
      </c>
      <c r="D53" s="142">
        <v>0</v>
      </c>
    </row>
    <row r="54" spans="1:4" x14ac:dyDescent="0.25">
      <c r="A54" s="189">
        <v>2701220001</v>
      </c>
      <c r="B54" s="2" t="s">
        <v>888</v>
      </c>
      <c r="C54" s="37" t="s">
        <v>112</v>
      </c>
      <c r="D54" s="140">
        <v>1.5</v>
      </c>
    </row>
    <row r="55" spans="1:4" x14ac:dyDescent="0.25">
      <c r="A55" s="189">
        <v>2701210009</v>
      </c>
      <c r="B55" s="2" t="s">
        <v>14385</v>
      </c>
      <c r="C55" s="37" t="s">
        <v>112</v>
      </c>
      <c r="D55" s="254">
        <v>0</v>
      </c>
    </row>
    <row r="56" spans="1:4" x14ac:dyDescent="0.25">
      <c r="A56" s="189">
        <v>2701210002</v>
      </c>
      <c r="B56" s="2" t="s">
        <v>1199</v>
      </c>
      <c r="C56" s="37" t="s">
        <v>112</v>
      </c>
      <c r="D56" s="140">
        <v>2127.9501199999995</v>
      </c>
    </row>
    <row r="57" spans="1:4" x14ac:dyDescent="0.25">
      <c r="A57" s="189">
        <v>2701210006</v>
      </c>
      <c r="B57" s="2" t="s">
        <v>9542</v>
      </c>
      <c r="C57" s="37" t="s">
        <v>112</v>
      </c>
      <c r="D57" s="142">
        <v>0</v>
      </c>
    </row>
    <row r="58" spans="1:4" x14ac:dyDescent="0.25">
      <c r="A58" s="189">
        <v>2701190004</v>
      </c>
      <c r="B58" s="2" t="s">
        <v>706</v>
      </c>
      <c r="C58" s="37" t="s">
        <v>112</v>
      </c>
      <c r="D58" s="140">
        <v>-643.30000000000291</v>
      </c>
    </row>
    <row r="59" spans="1:4" x14ac:dyDescent="0.25">
      <c r="A59" s="189">
        <v>2701050024</v>
      </c>
      <c r="B59" s="2" t="s">
        <v>2099</v>
      </c>
      <c r="C59" s="37" t="s">
        <v>229</v>
      </c>
      <c r="D59" s="140">
        <v>-0.6</v>
      </c>
    </row>
    <row r="60" spans="1:4" x14ac:dyDescent="0.25">
      <c r="A60" s="189">
        <v>2701050025</v>
      </c>
      <c r="B60" s="2" t="s">
        <v>6186</v>
      </c>
      <c r="C60" s="37" t="s">
        <v>229</v>
      </c>
      <c r="D60" s="140">
        <v>-95.230000000000473</v>
      </c>
    </row>
    <row r="61" spans="1:4" x14ac:dyDescent="0.25">
      <c r="A61" s="189">
        <v>2701050022</v>
      </c>
      <c r="B61" s="2" t="s">
        <v>1119</v>
      </c>
      <c r="C61" s="37" t="s">
        <v>229</v>
      </c>
      <c r="D61" s="140">
        <v>-9.589999999999975</v>
      </c>
    </row>
    <row r="62" spans="1:4" x14ac:dyDescent="0.25">
      <c r="A62" s="189">
        <v>2901050016</v>
      </c>
      <c r="B62" s="2" t="s">
        <v>1230</v>
      </c>
      <c r="C62" s="37" t="s">
        <v>229</v>
      </c>
      <c r="D62" s="140">
        <v>0</v>
      </c>
    </row>
    <row r="63" spans="1:4" x14ac:dyDescent="0.25">
      <c r="A63" s="189">
        <v>2701130008</v>
      </c>
      <c r="B63" s="2" t="s">
        <v>1147</v>
      </c>
      <c r="C63" s="37" t="s">
        <v>229</v>
      </c>
      <c r="D63" s="140">
        <v>0</v>
      </c>
    </row>
    <row r="64" spans="1:4" x14ac:dyDescent="0.25">
      <c r="A64" s="189">
        <v>2701090001</v>
      </c>
      <c r="B64" s="2" t="s">
        <v>395</v>
      </c>
      <c r="C64" s="37" t="s">
        <v>223</v>
      </c>
      <c r="D64" s="140">
        <v>-6.24</v>
      </c>
    </row>
    <row r="65" spans="1:4" x14ac:dyDescent="0.25">
      <c r="A65" s="189">
        <v>2701090002</v>
      </c>
      <c r="B65" s="2" t="s">
        <v>396</v>
      </c>
      <c r="C65" s="37" t="s">
        <v>223</v>
      </c>
      <c r="D65" s="140">
        <v>-591.01674999999977</v>
      </c>
    </row>
    <row r="66" spans="1:4" x14ac:dyDescent="0.25">
      <c r="A66" s="189">
        <v>2701090007</v>
      </c>
      <c r="B66" s="2" t="s">
        <v>1137</v>
      </c>
      <c r="C66" s="37" t="s">
        <v>223</v>
      </c>
      <c r="D66" s="160">
        <v>-4.0000000000000003E-5</v>
      </c>
    </row>
    <row r="67" spans="1:4" x14ac:dyDescent="0.25">
      <c r="A67" s="189">
        <v>2701090004</v>
      </c>
      <c r="B67" s="2" t="s">
        <v>398</v>
      </c>
      <c r="C67" s="37" t="s">
        <v>223</v>
      </c>
      <c r="D67" s="140">
        <v>19.53</v>
      </c>
    </row>
    <row r="68" spans="1:4" x14ac:dyDescent="0.25">
      <c r="A68" s="189">
        <v>2701100002</v>
      </c>
      <c r="B68" s="2" t="s">
        <v>1139</v>
      </c>
      <c r="C68" s="37" t="s">
        <v>223</v>
      </c>
      <c r="D68" s="260">
        <v>-1537.037</v>
      </c>
    </row>
    <row r="69" spans="1:4" x14ac:dyDescent="0.25">
      <c r="A69" s="256">
        <v>2701090006</v>
      </c>
      <c r="B69" s="257" t="s">
        <v>1136</v>
      </c>
      <c r="C69" s="258" t="s">
        <v>223</v>
      </c>
      <c r="D69" s="140">
        <v>31.76520000000005</v>
      </c>
    </row>
    <row r="70" spans="1:4" x14ac:dyDescent="0.25">
      <c r="A70" s="189">
        <v>2701120001</v>
      </c>
      <c r="B70" s="2" t="s">
        <v>1141</v>
      </c>
      <c r="C70" s="37" t="s">
        <v>223</v>
      </c>
      <c r="D70" s="140">
        <v>-66.349999999999909</v>
      </c>
    </row>
    <row r="71" spans="1:4" x14ac:dyDescent="0.25">
      <c r="A71" s="189">
        <v>2701100001</v>
      </c>
      <c r="B71" s="2" t="s">
        <v>1138</v>
      </c>
      <c r="C71" s="37" t="s">
        <v>223</v>
      </c>
      <c r="D71" s="140">
        <v>-36.738889999999969</v>
      </c>
    </row>
    <row r="72" spans="1:4" x14ac:dyDescent="0.25">
      <c r="A72" s="189">
        <v>2701060009</v>
      </c>
      <c r="B72" s="2" t="s">
        <v>475</v>
      </c>
      <c r="C72" s="37" t="s">
        <v>230</v>
      </c>
      <c r="D72" s="140">
        <v>-0.92353999999999914</v>
      </c>
    </row>
    <row r="73" spans="1:4" x14ac:dyDescent="0.25">
      <c r="A73" s="189">
        <v>2701060003</v>
      </c>
      <c r="B73" s="2" t="s">
        <v>1130</v>
      </c>
      <c r="C73" s="37" t="s">
        <v>230</v>
      </c>
      <c r="D73" s="140">
        <v>0.16170000000000062</v>
      </c>
    </row>
    <row r="74" spans="1:4" x14ac:dyDescent="0.25">
      <c r="A74" s="189">
        <v>2701060008</v>
      </c>
      <c r="B74" s="2" t="s">
        <v>476</v>
      </c>
      <c r="C74" s="37" t="s">
        <v>230</v>
      </c>
      <c r="D74" s="140">
        <v>5.0430999999999999</v>
      </c>
    </row>
    <row r="75" spans="1:4" x14ac:dyDescent="0.25">
      <c r="A75" s="189">
        <v>2701060007</v>
      </c>
      <c r="B75" s="2" t="s">
        <v>1131</v>
      </c>
      <c r="C75" s="37" t="s">
        <v>230</v>
      </c>
      <c r="D75" s="140">
        <v>-19.629999999999995</v>
      </c>
    </row>
    <row r="76" spans="1:4" x14ac:dyDescent="0.25">
      <c r="A76" s="189">
        <v>2701060004</v>
      </c>
      <c r="B76" s="2" t="s">
        <v>2101</v>
      </c>
      <c r="C76" s="37" t="s">
        <v>230</v>
      </c>
      <c r="D76" s="140">
        <v>0</v>
      </c>
    </row>
    <row r="77" spans="1:4" x14ac:dyDescent="0.25">
      <c r="A77" s="189">
        <v>2701060002</v>
      </c>
      <c r="B77" s="2" t="s">
        <v>1129</v>
      </c>
      <c r="C77" s="37" t="s">
        <v>230</v>
      </c>
      <c r="D77" s="140">
        <v>-4</v>
      </c>
    </row>
    <row r="78" spans="1:4" x14ac:dyDescent="0.25">
      <c r="A78" s="189">
        <v>2701060010</v>
      </c>
      <c r="B78" s="2" t="s">
        <v>2103</v>
      </c>
      <c r="C78" s="37" t="s">
        <v>230</v>
      </c>
      <c r="D78" s="140">
        <v>-2.9689600000000027</v>
      </c>
    </row>
    <row r="79" spans="1:4" x14ac:dyDescent="0.25">
      <c r="A79" s="189">
        <v>2701060001</v>
      </c>
      <c r="B79" s="2" t="s">
        <v>1128</v>
      </c>
      <c r="C79" s="37" t="s">
        <v>230</v>
      </c>
      <c r="D79" s="140">
        <v>1.1915899999999997</v>
      </c>
    </row>
    <row r="80" spans="1:4" x14ac:dyDescent="0.25">
      <c r="A80" s="189">
        <v>2701050002</v>
      </c>
      <c r="B80" s="2" t="s">
        <v>1101</v>
      </c>
      <c r="C80" s="37" t="s">
        <v>791</v>
      </c>
      <c r="D80" s="140">
        <v>968</v>
      </c>
    </row>
    <row r="81" spans="1:4" x14ac:dyDescent="0.25">
      <c r="A81" s="189">
        <v>2701070006</v>
      </c>
      <c r="B81" s="2" t="s">
        <v>1134</v>
      </c>
      <c r="C81" s="37" t="s">
        <v>222</v>
      </c>
      <c r="D81" s="140">
        <v>-2.9850600000000043</v>
      </c>
    </row>
    <row r="82" spans="1:4" x14ac:dyDescent="0.25">
      <c r="A82" s="189">
        <v>2701070005</v>
      </c>
      <c r="B82" s="2" t="s">
        <v>431</v>
      </c>
      <c r="C82" s="37" t="s">
        <v>222</v>
      </c>
      <c r="D82" s="140">
        <v>-1.1900000000000013</v>
      </c>
    </row>
    <row r="83" spans="1:4" x14ac:dyDescent="0.25">
      <c r="A83" s="189">
        <v>2701070004</v>
      </c>
      <c r="B83" s="2" t="s">
        <v>1133</v>
      </c>
      <c r="C83" s="37" t="s">
        <v>222</v>
      </c>
      <c r="D83" s="140">
        <v>-12.835000000000008</v>
      </c>
    </row>
    <row r="84" spans="1:4" x14ac:dyDescent="0.25">
      <c r="A84" s="189">
        <v>2701070003</v>
      </c>
      <c r="B84" s="2" t="s">
        <v>566</v>
      </c>
      <c r="C84" s="37" t="s">
        <v>222</v>
      </c>
      <c r="D84" s="140">
        <v>0.56949000000000005</v>
      </c>
    </row>
    <row r="85" spans="1:4" x14ac:dyDescent="0.25">
      <c r="A85" s="189">
        <v>2701070002</v>
      </c>
      <c r="B85" s="2" t="s">
        <v>1132</v>
      </c>
      <c r="C85" s="37" t="s">
        <v>222</v>
      </c>
      <c r="D85" s="140">
        <v>-6.8770000000000024</v>
      </c>
    </row>
    <row r="86" spans="1:4" x14ac:dyDescent="0.25">
      <c r="A86" s="189">
        <v>2701070001</v>
      </c>
      <c r="B86" s="2" t="s">
        <v>663</v>
      </c>
      <c r="C86" s="37" t="s">
        <v>222</v>
      </c>
      <c r="D86" s="140">
        <v>-7.8389999999999986</v>
      </c>
    </row>
    <row r="87" spans="1:4" x14ac:dyDescent="0.25">
      <c r="A87" s="189">
        <v>2701230040</v>
      </c>
      <c r="B87" s="2" t="s">
        <v>1210</v>
      </c>
      <c r="C87" s="37" t="s">
        <v>301</v>
      </c>
      <c r="D87" s="140">
        <v>0</v>
      </c>
    </row>
    <row r="88" spans="1:4" x14ac:dyDescent="0.25">
      <c r="A88" s="189">
        <v>2701230041</v>
      </c>
      <c r="B88" s="2" t="s">
        <v>2143</v>
      </c>
      <c r="C88" s="37" t="s">
        <v>301</v>
      </c>
      <c r="D88" s="140">
        <v>0</v>
      </c>
    </row>
    <row r="89" spans="1:4" x14ac:dyDescent="0.25">
      <c r="A89" s="189">
        <v>2701230038</v>
      </c>
      <c r="B89" s="2" t="s">
        <v>1209</v>
      </c>
      <c r="C89" s="37" t="s">
        <v>301</v>
      </c>
      <c r="D89" s="140">
        <v>-88119.644</v>
      </c>
    </row>
    <row r="90" spans="1:4" x14ac:dyDescent="0.25">
      <c r="A90" s="189">
        <v>2701230036</v>
      </c>
      <c r="B90" s="2" t="s">
        <v>1207</v>
      </c>
      <c r="C90" s="37" t="s">
        <v>301</v>
      </c>
      <c r="D90" s="140">
        <v>0</v>
      </c>
    </row>
    <row r="91" spans="1:4" x14ac:dyDescent="0.25">
      <c r="A91" s="189">
        <v>2701230035</v>
      </c>
      <c r="B91" s="2" t="s">
        <v>1206</v>
      </c>
      <c r="C91" s="37" t="s">
        <v>301</v>
      </c>
      <c r="D91" s="140">
        <v>0</v>
      </c>
    </row>
    <row r="92" spans="1:4" x14ac:dyDescent="0.25">
      <c r="A92" s="189">
        <v>2701230037</v>
      </c>
      <c r="B92" s="2" t="s">
        <v>1208</v>
      </c>
      <c r="C92" s="37" t="s">
        <v>301</v>
      </c>
      <c r="D92" s="140">
        <v>0</v>
      </c>
    </row>
    <row r="93" spans="1:4" x14ac:dyDescent="0.25">
      <c r="A93" s="189">
        <v>2901230004</v>
      </c>
      <c r="B93" s="2" t="s">
        <v>2293</v>
      </c>
      <c r="C93" s="37" t="s">
        <v>301</v>
      </c>
      <c r="D93" s="140">
        <v>0</v>
      </c>
    </row>
    <row r="94" spans="1:4" x14ac:dyDescent="0.25">
      <c r="A94" s="189">
        <v>2701230042</v>
      </c>
      <c r="B94" s="2" t="s">
        <v>2144</v>
      </c>
      <c r="C94" s="37" t="s">
        <v>301</v>
      </c>
      <c r="D94" s="140">
        <v>-670</v>
      </c>
    </row>
    <row r="95" spans="1:4" x14ac:dyDescent="0.25">
      <c r="A95" s="189">
        <v>2701230008</v>
      </c>
      <c r="B95" s="2" t="s">
        <v>2122</v>
      </c>
      <c r="C95" s="37" t="s">
        <v>301</v>
      </c>
      <c r="D95" s="142">
        <v>0</v>
      </c>
    </row>
    <row r="96" spans="1:4" x14ac:dyDescent="0.25">
      <c r="A96" s="189">
        <v>2701230006</v>
      </c>
      <c r="B96" s="2" t="s">
        <v>2120</v>
      </c>
      <c r="C96" s="37" t="s">
        <v>301</v>
      </c>
      <c r="D96" s="142">
        <v>0</v>
      </c>
    </row>
    <row r="97" spans="1:4" x14ac:dyDescent="0.25">
      <c r="A97" s="189">
        <v>2701230007</v>
      </c>
      <c r="B97" s="2" t="s">
        <v>2121</v>
      </c>
      <c r="C97" s="37" t="s">
        <v>301</v>
      </c>
      <c r="D97" s="142">
        <v>0</v>
      </c>
    </row>
    <row r="98" spans="1:4" x14ac:dyDescent="0.25">
      <c r="A98" s="189">
        <v>2701230010</v>
      </c>
      <c r="B98" s="2" t="s">
        <v>2124</v>
      </c>
      <c r="C98" s="37" t="s">
        <v>301</v>
      </c>
      <c r="D98" s="142">
        <v>0</v>
      </c>
    </row>
    <row r="99" spans="1:4" x14ac:dyDescent="0.25">
      <c r="A99" s="189">
        <v>2701230009</v>
      </c>
      <c r="B99" s="2" t="s">
        <v>2123</v>
      </c>
      <c r="C99" s="37" t="s">
        <v>301</v>
      </c>
      <c r="D99" s="140">
        <v>0</v>
      </c>
    </row>
    <row r="100" spans="1:4" x14ac:dyDescent="0.25">
      <c r="A100" s="189">
        <v>2701230011</v>
      </c>
      <c r="B100" s="2" t="s">
        <v>2125</v>
      </c>
      <c r="C100" s="37" t="s">
        <v>301</v>
      </c>
      <c r="D100" s="142">
        <v>0</v>
      </c>
    </row>
    <row r="101" spans="1:4" x14ac:dyDescent="0.25">
      <c r="A101" s="189">
        <v>2701230012</v>
      </c>
      <c r="B101" s="2" t="s">
        <v>2126</v>
      </c>
      <c r="C101" s="37" t="s">
        <v>301</v>
      </c>
      <c r="D101" s="142">
        <v>0</v>
      </c>
    </row>
    <row r="102" spans="1:4" x14ac:dyDescent="0.25">
      <c r="A102" s="189">
        <v>2701230013</v>
      </c>
      <c r="B102" s="2" t="s">
        <v>2127</v>
      </c>
      <c r="C102" s="37" t="s">
        <v>301</v>
      </c>
      <c r="D102" s="142">
        <v>0</v>
      </c>
    </row>
    <row r="103" spans="1:4" x14ac:dyDescent="0.25">
      <c r="A103" s="189">
        <v>2701230031</v>
      </c>
      <c r="B103" s="2" t="s">
        <v>2138</v>
      </c>
      <c r="C103" s="37" t="s">
        <v>301</v>
      </c>
      <c r="D103" s="140">
        <v>0</v>
      </c>
    </row>
    <row r="104" spans="1:4" x14ac:dyDescent="0.25">
      <c r="A104" s="189">
        <v>2701230034</v>
      </c>
      <c r="B104" s="2" t="s">
        <v>2141</v>
      </c>
      <c r="C104" s="37" t="s">
        <v>301</v>
      </c>
      <c r="D104" s="140">
        <v>0</v>
      </c>
    </row>
    <row r="105" spans="1:4" x14ac:dyDescent="0.25">
      <c r="A105" s="189">
        <v>2701230043</v>
      </c>
      <c r="B105" s="2" t="s">
        <v>2145</v>
      </c>
      <c r="C105" s="37" t="s">
        <v>301</v>
      </c>
      <c r="D105" s="142">
        <v>0</v>
      </c>
    </row>
    <row r="106" spans="1:4" x14ac:dyDescent="0.25">
      <c r="A106" s="189">
        <v>2701230017</v>
      </c>
      <c r="B106" s="2" t="s">
        <v>1203</v>
      </c>
      <c r="C106" s="37" t="s">
        <v>301</v>
      </c>
      <c r="D106" s="140">
        <v>0</v>
      </c>
    </row>
    <row r="107" spans="1:4" x14ac:dyDescent="0.25">
      <c r="A107" s="189">
        <v>2701230014</v>
      </c>
      <c r="B107" s="2" t="s">
        <v>2128</v>
      </c>
      <c r="C107" s="37" t="s">
        <v>301</v>
      </c>
      <c r="D107" s="142">
        <v>0</v>
      </c>
    </row>
    <row r="108" spans="1:4" x14ac:dyDescent="0.25">
      <c r="A108" s="189">
        <v>2701230019</v>
      </c>
      <c r="B108" s="2" t="s">
        <v>2130</v>
      </c>
      <c r="C108" s="37" t="s">
        <v>301</v>
      </c>
      <c r="D108" s="140">
        <v>0</v>
      </c>
    </row>
    <row r="109" spans="1:4" x14ac:dyDescent="0.25">
      <c r="A109" s="189">
        <v>2701230047</v>
      </c>
      <c r="B109" s="2" t="s">
        <v>5067</v>
      </c>
      <c r="C109" s="37" t="s">
        <v>301</v>
      </c>
      <c r="D109" s="142">
        <v>0</v>
      </c>
    </row>
    <row r="110" spans="1:4" x14ac:dyDescent="0.25">
      <c r="A110" s="189">
        <v>2701230020</v>
      </c>
      <c r="B110" s="2" t="s">
        <v>1204</v>
      </c>
      <c r="C110" s="37" t="s">
        <v>301</v>
      </c>
      <c r="D110" s="140">
        <v>0</v>
      </c>
    </row>
    <row r="111" spans="1:4" x14ac:dyDescent="0.25">
      <c r="A111" s="189">
        <v>2901230001</v>
      </c>
      <c r="B111" s="2" t="s">
        <v>1243</v>
      </c>
      <c r="C111" s="37" t="s">
        <v>301</v>
      </c>
      <c r="D111" s="140">
        <v>-0.2000000000007276</v>
      </c>
    </row>
    <row r="112" spans="1:4" x14ac:dyDescent="0.25">
      <c r="A112" s="189">
        <v>2901230014</v>
      </c>
      <c r="B112" s="2" t="s">
        <v>2303</v>
      </c>
      <c r="C112" s="37" t="s">
        <v>301</v>
      </c>
      <c r="D112" s="140">
        <v>0</v>
      </c>
    </row>
    <row r="113" spans="1:4" x14ac:dyDescent="0.25">
      <c r="A113" s="189">
        <v>2701230022</v>
      </c>
      <c r="B113" s="2" t="s">
        <v>2131</v>
      </c>
      <c r="C113" s="37" t="s">
        <v>301</v>
      </c>
      <c r="D113" s="140">
        <v>0</v>
      </c>
    </row>
    <row r="114" spans="1:4" x14ac:dyDescent="0.25">
      <c r="A114" s="189">
        <v>2701230024</v>
      </c>
      <c r="B114" s="2" t="s">
        <v>2133</v>
      </c>
      <c r="C114" s="37" t="s">
        <v>301</v>
      </c>
      <c r="D114" s="140">
        <v>0</v>
      </c>
    </row>
    <row r="115" spans="1:4" x14ac:dyDescent="0.25">
      <c r="A115" s="189">
        <v>2701230026</v>
      </c>
      <c r="B115" s="2" t="s">
        <v>2134</v>
      </c>
      <c r="C115" s="37" t="s">
        <v>301</v>
      </c>
      <c r="D115" s="140">
        <v>0</v>
      </c>
    </row>
    <row r="116" spans="1:4" x14ac:dyDescent="0.25">
      <c r="A116" s="189">
        <v>2701230027</v>
      </c>
      <c r="B116" s="2" t="s">
        <v>2135</v>
      </c>
      <c r="C116" s="37" t="s">
        <v>301</v>
      </c>
      <c r="D116" s="140">
        <v>0</v>
      </c>
    </row>
    <row r="117" spans="1:4" x14ac:dyDescent="0.25">
      <c r="A117" s="189">
        <v>2701230028</v>
      </c>
      <c r="B117" s="2" t="s">
        <v>2136</v>
      </c>
      <c r="C117" s="37" t="s">
        <v>301</v>
      </c>
      <c r="D117" s="140">
        <v>-0.3999999999996362</v>
      </c>
    </row>
    <row r="118" spans="1:4" x14ac:dyDescent="0.25">
      <c r="A118" s="189">
        <v>2701230046</v>
      </c>
      <c r="B118" s="2" t="s">
        <v>5066</v>
      </c>
      <c r="C118" s="37" t="s">
        <v>301</v>
      </c>
      <c r="D118" s="142">
        <v>0</v>
      </c>
    </row>
    <row r="119" spans="1:4" x14ac:dyDescent="0.25">
      <c r="A119" s="189">
        <v>2701230029</v>
      </c>
      <c r="B119" s="2" t="s">
        <v>2137</v>
      </c>
      <c r="C119" s="37" t="s">
        <v>301</v>
      </c>
      <c r="D119" s="140">
        <v>0</v>
      </c>
    </row>
    <row r="120" spans="1:4" x14ac:dyDescent="0.25">
      <c r="A120" s="189">
        <v>2701230002</v>
      </c>
      <c r="B120" s="2" t="s">
        <v>14464</v>
      </c>
      <c r="C120" s="37" t="s">
        <v>301</v>
      </c>
      <c r="D120" s="140">
        <v>0</v>
      </c>
    </row>
    <row r="121" spans="1:4" x14ac:dyDescent="0.25">
      <c r="A121" s="189">
        <v>2701230003</v>
      </c>
      <c r="B121" s="2" t="s">
        <v>2117</v>
      </c>
      <c r="C121" s="37" t="s">
        <v>301</v>
      </c>
      <c r="D121" s="142">
        <v>0</v>
      </c>
    </row>
    <row r="122" spans="1:4" x14ac:dyDescent="0.25">
      <c r="A122" s="189">
        <v>2701230021</v>
      </c>
      <c r="B122" s="2" t="s">
        <v>1205</v>
      </c>
      <c r="C122" s="37" t="s">
        <v>301</v>
      </c>
      <c r="D122" s="140">
        <v>0</v>
      </c>
    </row>
    <row r="123" spans="1:4" x14ac:dyDescent="0.25">
      <c r="A123" s="189">
        <v>2701230033</v>
      </c>
      <c r="B123" s="2" t="s">
        <v>2140</v>
      </c>
      <c r="C123" s="37" t="s">
        <v>301</v>
      </c>
      <c r="D123" s="142">
        <v>0</v>
      </c>
    </row>
    <row r="124" spans="1:4" x14ac:dyDescent="0.25">
      <c r="A124" s="189">
        <v>2701050020</v>
      </c>
      <c r="B124" s="2" t="s">
        <v>3669</v>
      </c>
      <c r="C124" s="37" t="s">
        <v>232</v>
      </c>
      <c r="D124" s="140">
        <v>-11.670000000000002</v>
      </c>
    </row>
    <row r="125" spans="1:4" x14ac:dyDescent="0.25">
      <c r="A125" s="189">
        <v>2701050018</v>
      </c>
      <c r="B125" s="2" t="s">
        <v>1116</v>
      </c>
      <c r="C125" s="37" t="s">
        <v>232</v>
      </c>
      <c r="D125" s="140">
        <v>-17.486999999999995</v>
      </c>
    </row>
    <row r="126" spans="1:4" x14ac:dyDescent="0.25">
      <c r="A126" s="189">
        <v>2701050016</v>
      </c>
      <c r="B126" s="2" t="s">
        <v>1114</v>
      </c>
      <c r="C126" s="37" t="s">
        <v>232</v>
      </c>
      <c r="D126" s="140">
        <v>0</v>
      </c>
    </row>
    <row r="127" spans="1:4" x14ac:dyDescent="0.25">
      <c r="A127" s="189">
        <v>2701130007</v>
      </c>
      <c r="B127" s="2" t="s">
        <v>1146</v>
      </c>
      <c r="C127" s="37" t="s">
        <v>233</v>
      </c>
      <c r="D127" s="140">
        <v>-41.821000000000026</v>
      </c>
    </row>
    <row r="128" spans="1:4" x14ac:dyDescent="0.25">
      <c r="A128" s="189">
        <v>2701130006</v>
      </c>
      <c r="B128" s="2" t="s">
        <v>1145</v>
      </c>
      <c r="C128" s="37" t="s">
        <v>233</v>
      </c>
      <c r="D128" s="140">
        <v>-18.329999999999998</v>
      </c>
    </row>
    <row r="129" spans="1:4" x14ac:dyDescent="0.25">
      <c r="A129" s="189">
        <v>2701130004</v>
      </c>
      <c r="B129" s="2" t="s">
        <v>1144</v>
      </c>
      <c r="C129" s="37" t="s">
        <v>233</v>
      </c>
      <c r="D129" s="140">
        <v>0</v>
      </c>
    </row>
    <row r="130" spans="1:4" x14ac:dyDescent="0.25">
      <c r="A130" s="189">
        <v>2701130010</v>
      </c>
      <c r="B130" s="2" t="s">
        <v>1148</v>
      </c>
      <c r="C130" s="37" t="s">
        <v>233</v>
      </c>
      <c r="D130" s="142">
        <v>0</v>
      </c>
    </row>
    <row r="131" spans="1:4" x14ac:dyDescent="0.25">
      <c r="A131" s="189">
        <v>2701040009</v>
      </c>
      <c r="B131" s="2" t="s">
        <v>1084</v>
      </c>
      <c r="C131" s="37" t="s">
        <v>115</v>
      </c>
      <c r="D131" s="260">
        <v>-942.28254000000015</v>
      </c>
    </row>
    <row r="132" spans="1:4" x14ac:dyDescent="0.25">
      <c r="A132" s="189">
        <v>2701040020</v>
      </c>
      <c r="B132" s="2" t="s">
        <v>1092</v>
      </c>
      <c r="C132" s="37" t="s">
        <v>115</v>
      </c>
      <c r="D132" s="140">
        <v>-22.739199999999983</v>
      </c>
    </row>
    <row r="133" spans="1:4" x14ac:dyDescent="0.25">
      <c r="A133" s="189">
        <v>2701040018</v>
      </c>
      <c r="B133" s="2" t="s">
        <v>1091</v>
      </c>
      <c r="C133" s="37" t="s">
        <v>115</v>
      </c>
      <c r="D133" s="140">
        <v>0</v>
      </c>
    </row>
    <row r="134" spans="1:4" x14ac:dyDescent="0.25">
      <c r="A134" s="256">
        <v>2701040017</v>
      </c>
      <c r="B134" s="257" t="s">
        <v>1090</v>
      </c>
      <c r="C134" s="258" t="s">
        <v>115</v>
      </c>
      <c r="D134" s="140">
        <v>-1.7433700000000272</v>
      </c>
    </row>
    <row r="135" spans="1:4" x14ac:dyDescent="0.25">
      <c r="A135" s="189">
        <v>2701040019</v>
      </c>
      <c r="B135" s="2" t="s">
        <v>3668</v>
      </c>
      <c r="C135" s="37" t="s">
        <v>115</v>
      </c>
      <c r="D135" s="155">
        <v>23.224999999999966</v>
      </c>
    </row>
    <row r="136" spans="1:4" x14ac:dyDescent="0.25">
      <c r="A136" s="189">
        <v>2701040008</v>
      </c>
      <c r="B136" s="2" t="s">
        <v>14375</v>
      </c>
      <c r="C136" s="37" t="s">
        <v>115</v>
      </c>
      <c r="D136" s="142">
        <v>1959.0783999999999</v>
      </c>
    </row>
    <row r="137" spans="1:4" x14ac:dyDescent="0.25">
      <c r="A137" s="189">
        <v>2701040013</v>
      </c>
      <c r="B137" s="2" t="s">
        <v>14376</v>
      </c>
      <c r="C137" s="37" t="s">
        <v>115</v>
      </c>
      <c r="D137" s="142">
        <v>-9.9999999999994316E-2</v>
      </c>
    </row>
    <row r="138" spans="1:4" x14ac:dyDescent="0.25">
      <c r="A138" s="189">
        <v>2901040001</v>
      </c>
      <c r="B138" s="2" t="s">
        <v>2244</v>
      </c>
      <c r="C138" s="37" t="s">
        <v>115</v>
      </c>
      <c r="D138" s="140">
        <v>0</v>
      </c>
    </row>
    <row r="139" spans="1:4" x14ac:dyDescent="0.25">
      <c r="A139" s="189">
        <v>2701040012</v>
      </c>
      <c r="B139" s="2" t="s">
        <v>1087</v>
      </c>
      <c r="C139" s="37" t="s">
        <v>115</v>
      </c>
      <c r="D139" s="140">
        <v>3.7999999999999545</v>
      </c>
    </row>
    <row r="140" spans="1:4" x14ac:dyDescent="0.25">
      <c r="A140" s="189">
        <v>2701040011</v>
      </c>
      <c r="B140" s="2" t="s">
        <v>1086</v>
      </c>
      <c r="C140" s="37" t="s">
        <v>115</v>
      </c>
      <c r="D140" s="140">
        <v>-323.24560000000019</v>
      </c>
    </row>
    <row r="141" spans="1:4" x14ac:dyDescent="0.25">
      <c r="A141" s="189">
        <v>2701040010</v>
      </c>
      <c r="B141" s="2" t="s">
        <v>1085</v>
      </c>
      <c r="C141" s="37" t="s">
        <v>115</v>
      </c>
      <c r="D141" s="140">
        <v>52.66877999999997</v>
      </c>
    </row>
    <row r="142" spans="1:4" x14ac:dyDescent="0.25">
      <c r="A142" s="189">
        <v>2901040004</v>
      </c>
      <c r="B142" s="2" t="s">
        <v>1225</v>
      </c>
      <c r="C142" s="37" t="s">
        <v>115</v>
      </c>
      <c r="D142" s="140">
        <v>0</v>
      </c>
    </row>
    <row r="143" spans="1:4" x14ac:dyDescent="0.25">
      <c r="A143" s="189">
        <v>2701040027</v>
      </c>
      <c r="B143" s="2" t="s">
        <v>1097</v>
      </c>
      <c r="C143" s="37" t="s">
        <v>115</v>
      </c>
      <c r="D143" s="140">
        <v>7.7189999999973224E-2</v>
      </c>
    </row>
    <row r="144" spans="1:4" x14ac:dyDescent="0.25">
      <c r="A144" s="189">
        <v>2701040016</v>
      </c>
      <c r="B144" s="2" t="s">
        <v>1089</v>
      </c>
      <c r="C144" s="37" t="s">
        <v>115</v>
      </c>
      <c r="D144" s="140">
        <v>6.4929999999999382</v>
      </c>
    </row>
    <row r="145" spans="1:4" x14ac:dyDescent="0.25">
      <c r="A145" s="189">
        <v>2701040025</v>
      </c>
      <c r="B145" s="2" t="s">
        <v>1095</v>
      </c>
      <c r="C145" s="37" t="s">
        <v>115</v>
      </c>
      <c r="D145" s="140">
        <v>0</v>
      </c>
    </row>
    <row r="146" spans="1:4" x14ac:dyDescent="0.25">
      <c r="A146" s="189">
        <v>2701040015</v>
      </c>
      <c r="B146" s="2" t="s">
        <v>1088</v>
      </c>
      <c r="C146" s="37" t="s">
        <v>115</v>
      </c>
      <c r="D146" s="140">
        <v>10.024599999999737</v>
      </c>
    </row>
    <row r="147" spans="1:4" x14ac:dyDescent="0.25">
      <c r="A147" s="189">
        <v>2701040014</v>
      </c>
      <c r="B147" s="2" t="s">
        <v>2096</v>
      </c>
      <c r="C147" s="37" t="s">
        <v>115</v>
      </c>
      <c r="D147" s="140">
        <v>0</v>
      </c>
    </row>
    <row r="148" spans="1:4" x14ac:dyDescent="0.25">
      <c r="A148" s="189">
        <v>2701040001</v>
      </c>
      <c r="B148" s="2" t="s">
        <v>1081</v>
      </c>
      <c r="C148" s="37" t="s">
        <v>115</v>
      </c>
      <c r="D148" s="140">
        <v>-162.89142999999967</v>
      </c>
    </row>
    <row r="149" spans="1:4" x14ac:dyDescent="0.25">
      <c r="A149" s="189">
        <v>2701040002</v>
      </c>
      <c r="B149" s="2" t="s">
        <v>1082</v>
      </c>
      <c r="C149" s="37" t="s">
        <v>115</v>
      </c>
      <c r="D149" s="140">
        <v>-9.0142899999991641</v>
      </c>
    </row>
    <row r="150" spans="1:4" x14ac:dyDescent="0.25">
      <c r="A150" s="189">
        <v>2701040028</v>
      </c>
      <c r="B150" s="2" t="s">
        <v>7964</v>
      </c>
      <c r="C150" s="37" t="s">
        <v>115</v>
      </c>
      <c r="D150" s="211">
        <v>164.67399999999998</v>
      </c>
    </row>
    <row r="151" spans="1:4" x14ac:dyDescent="0.25">
      <c r="A151" s="189">
        <v>2701040023</v>
      </c>
      <c r="B151" s="2" t="s">
        <v>1093</v>
      </c>
      <c r="C151" s="37" t="s">
        <v>115</v>
      </c>
      <c r="D151" s="140">
        <v>12.04320000000007</v>
      </c>
    </row>
    <row r="152" spans="1:4" x14ac:dyDescent="0.25">
      <c r="A152" s="189">
        <v>2701040024</v>
      </c>
      <c r="B152" s="2" t="s">
        <v>1094</v>
      </c>
      <c r="C152" s="37" t="s">
        <v>115</v>
      </c>
      <c r="D152" s="140">
        <v>0</v>
      </c>
    </row>
    <row r="153" spans="1:4" x14ac:dyDescent="0.25">
      <c r="A153" s="189">
        <v>2701040003</v>
      </c>
      <c r="B153" s="2" t="s">
        <v>1083</v>
      </c>
      <c r="C153" s="37" t="s">
        <v>115</v>
      </c>
      <c r="D153" s="272">
        <v>724.80869999999959</v>
      </c>
    </row>
    <row r="154" spans="1:4" x14ac:dyDescent="0.25">
      <c r="A154" s="189">
        <v>2701040004</v>
      </c>
      <c r="B154" s="2" t="s">
        <v>2092</v>
      </c>
      <c r="C154" s="37" t="s">
        <v>115</v>
      </c>
      <c r="D154" s="142">
        <v>0</v>
      </c>
    </row>
    <row r="155" spans="1:4" x14ac:dyDescent="0.25">
      <c r="A155" s="189">
        <v>2701040006</v>
      </c>
      <c r="B155" s="2" t="s">
        <v>2094</v>
      </c>
      <c r="C155" s="37" t="s">
        <v>115</v>
      </c>
      <c r="D155" s="142">
        <v>0</v>
      </c>
    </row>
    <row r="156" spans="1:4" x14ac:dyDescent="0.25">
      <c r="A156" s="189">
        <v>2701040007</v>
      </c>
      <c r="B156" s="2" t="s">
        <v>2095</v>
      </c>
      <c r="C156" s="37" t="s">
        <v>115</v>
      </c>
      <c r="D156" s="277">
        <v>-18.25</v>
      </c>
    </row>
    <row r="157" spans="1:4" x14ac:dyDescent="0.25">
      <c r="A157" s="189">
        <v>2701040026</v>
      </c>
      <c r="B157" s="2" t="s">
        <v>1096</v>
      </c>
      <c r="C157" s="37" t="s">
        <v>14463</v>
      </c>
      <c r="D157" s="300">
        <v>448.5</v>
      </c>
    </row>
    <row r="158" spans="1:4" x14ac:dyDescent="0.25">
      <c r="A158" s="189">
        <v>2701110001</v>
      </c>
      <c r="B158" s="2" t="s">
        <v>1140</v>
      </c>
      <c r="C158" s="37" t="s">
        <v>231</v>
      </c>
      <c r="D158" s="140">
        <v>-36021.483930000002</v>
      </c>
    </row>
    <row r="159" spans="1:4" x14ac:dyDescent="0.25">
      <c r="A159" s="189">
        <v>2701110002</v>
      </c>
      <c r="B159" s="2" t="s">
        <v>2104</v>
      </c>
      <c r="C159" s="37" t="s">
        <v>231</v>
      </c>
      <c r="D159" s="140">
        <v>0</v>
      </c>
    </row>
    <row r="160" spans="1:4" x14ac:dyDescent="0.25">
      <c r="A160" s="189">
        <v>2701170001</v>
      </c>
      <c r="B160" s="2" t="s">
        <v>2111</v>
      </c>
      <c r="C160" s="37" t="s">
        <v>3476</v>
      </c>
      <c r="D160" s="140">
        <v>0</v>
      </c>
    </row>
    <row r="161" spans="1:4" x14ac:dyDescent="0.25">
      <c r="A161" s="189">
        <v>2801010028</v>
      </c>
      <c r="B161" s="2" t="s">
        <v>3672</v>
      </c>
      <c r="C161" s="37" t="s">
        <v>3476</v>
      </c>
      <c r="D161" s="155">
        <v>2.0000000002795559E-6</v>
      </c>
    </row>
    <row r="162" spans="1:4" x14ac:dyDescent="0.25">
      <c r="A162" s="189">
        <v>2801010036</v>
      </c>
      <c r="B162" s="2" t="s">
        <v>3679</v>
      </c>
      <c r="C162" s="37" t="s">
        <v>3476</v>
      </c>
      <c r="D162" s="142">
        <v>-1.028000000000695E-4</v>
      </c>
    </row>
    <row r="163" spans="1:4" x14ac:dyDescent="0.25">
      <c r="A163" s="189">
        <v>2801140002</v>
      </c>
      <c r="B163" s="2" t="s">
        <v>7161</v>
      </c>
      <c r="C163" s="37" t="s">
        <v>3476</v>
      </c>
      <c r="D163" s="142">
        <v>0</v>
      </c>
    </row>
    <row r="164" spans="1:4" x14ac:dyDescent="0.25">
      <c r="A164" s="189">
        <v>2801140005</v>
      </c>
      <c r="B164" s="2" t="s">
        <v>3687</v>
      </c>
      <c r="C164" s="37" t="s">
        <v>3476</v>
      </c>
      <c r="D164" s="201">
        <v>0</v>
      </c>
    </row>
    <row r="165" spans="1:4" x14ac:dyDescent="0.25">
      <c r="A165" s="189">
        <v>2801140003</v>
      </c>
      <c r="B165" s="2" t="s">
        <v>5068</v>
      </c>
      <c r="C165" s="37" t="s">
        <v>3476</v>
      </c>
      <c r="D165" s="160">
        <v>0</v>
      </c>
    </row>
    <row r="166" spans="1:4" x14ac:dyDescent="0.25">
      <c r="A166" s="189">
        <v>2801140006</v>
      </c>
      <c r="B166" s="2" t="s">
        <v>3688</v>
      </c>
      <c r="C166" s="37" t="s">
        <v>3476</v>
      </c>
      <c r="D166" s="155">
        <v>0</v>
      </c>
    </row>
    <row r="167" spans="1:4" x14ac:dyDescent="0.25">
      <c r="A167" s="189">
        <v>2801140007</v>
      </c>
      <c r="B167" s="2" t="s">
        <v>3689</v>
      </c>
      <c r="C167" s="37" t="s">
        <v>3476</v>
      </c>
      <c r="D167" s="155">
        <v>0</v>
      </c>
    </row>
    <row r="168" spans="1:4" x14ac:dyDescent="0.25">
      <c r="A168" s="189">
        <v>2801140008</v>
      </c>
      <c r="B168" s="2" t="s">
        <v>3690</v>
      </c>
      <c r="C168" s="37" t="s">
        <v>3476</v>
      </c>
      <c r="D168" s="142">
        <v>0</v>
      </c>
    </row>
    <row r="169" spans="1:4" x14ac:dyDescent="0.25">
      <c r="A169" s="189">
        <v>2801140009</v>
      </c>
      <c r="B169" s="2" t="s">
        <v>12600</v>
      </c>
      <c r="C169" s="37" t="s">
        <v>3476</v>
      </c>
      <c r="D169" s="142">
        <v>0</v>
      </c>
    </row>
    <row r="170" spans="1:4" x14ac:dyDescent="0.25">
      <c r="A170" s="189">
        <v>2801010027</v>
      </c>
      <c r="B170" s="2" t="s">
        <v>3671</v>
      </c>
      <c r="C170" s="37" t="s">
        <v>3476</v>
      </c>
      <c r="D170" s="155">
        <v>4.9999999999883471E-5</v>
      </c>
    </row>
    <row r="171" spans="1:4" x14ac:dyDescent="0.25">
      <c r="A171" s="189">
        <v>2801010034</v>
      </c>
      <c r="B171" s="2" t="s">
        <v>3677</v>
      </c>
      <c r="C171" s="37" t="s">
        <v>3476</v>
      </c>
      <c r="D171" s="205">
        <v>1.4169999999946725E-4</v>
      </c>
    </row>
    <row r="172" spans="1:4" x14ac:dyDescent="0.25">
      <c r="A172" s="189">
        <v>2801010035</v>
      </c>
      <c r="B172" s="2" t="s">
        <v>3678</v>
      </c>
      <c r="C172" s="37" t="s">
        <v>3476</v>
      </c>
      <c r="D172" s="142">
        <v>3.7600000000082012E-5</v>
      </c>
    </row>
    <row r="173" spans="1:4" x14ac:dyDescent="0.25">
      <c r="A173" s="189">
        <v>2801030008</v>
      </c>
      <c r="B173" s="2" t="s">
        <v>3682</v>
      </c>
      <c r="C173" s="37" t="s">
        <v>3476</v>
      </c>
      <c r="D173" s="155">
        <v>6.4129999999806842E-4</v>
      </c>
    </row>
    <row r="174" spans="1:4" x14ac:dyDescent="0.25">
      <c r="A174" s="189">
        <v>2801030009</v>
      </c>
      <c r="B174" s="2" t="s">
        <v>3683</v>
      </c>
      <c r="C174" s="37" t="s">
        <v>3476</v>
      </c>
      <c r="D174" s="218">
        <v>-3.600000000325565E-6</v>
      </c>
    </row>
    <row r="175" spans="1:4" x14ac:dyDescent="0.25">
      <c r="A175" s="189">
        <v>2801150002</v>
      </c>
      <c r="B175" s="2" t="s">
        <v>3692</v>
      </c>
      <c r="C175" s="37" t="s">
        <v>3476</v>
      </c>
      <c r="D175" s="205">
        <v>0</v>
      </c>
    </row>
    <row r="176" spans="1:4" x14ac:dyDescent="0.25">
      <c r="A176" s="212">
        <v>2801150001</v>
      </c>
      <c r="B176" s="2" t="s">
        <v>3691</v>
      </c>
      <c r="C176" s="37" t="s">
        <v>3476</v>
      </c>
      <c r="D176" s="142">
        <v>0</v>
      </c>
    </row>
    <row r="177" spans="1:4" x14ac:dyDescent="0.25">
      <c r="A177" s="189">
        <v>2801150003</v>
      </c>
      <c r="B177" s="2" t="s">
        <v>3693</v>
      </c>
      <c r="C177" s="37" t="s">
        <v>3476</v>
      </c>
      <c r="D177" s="155">
        <v>0</v>
      </c>
    </row>
    <row r="178" spans="1:4" x14ac:dyDescent="0.25">
      <c r="A178" s="189">
        <v>2901070001</v>
      </c>
      <c r="B178" s="2" t="s">
        <v>1231</v>
      </c>
      <c r="C178" s="37" t="s">
        <v>280</v>
      </c>
      <c r="D178" s="140">
        <v>0</v>
      </c>
    </row>
    <row r="179" spans="1:4" x14ac:dyDescent="0.25">
      <c r="A179" s="189">
        <v>2901090001</v>
      </c>
      <c r="B179" s="2" t="s">
        <v>2263</v>
      </c>
      <c r="C179" s="37" t="s">
        <v>280</v>
      </c>
      <c r="D179" s="140">
        <v>0</v>
      </c>
    </row>
    <row r="180" spans="1:4" x14ac:dyDescent="0.25">
      <c r="A180" s="189">
        <v>2901090002</v>
      </c>
      <c r="B180" s="2" t="s">
        <v>1233</v>
      </c>
      <c r="C180" s="37" t="s">
        <v>280</v>
      </c>
      <c r="D180" s="140">
        <v>0.43999999999999773</v>
      </c>
    </row>
    <row r="181" spans="1:4" x14ac:dyDescent="0.25">
      <c r="A181" s="189">
        <v>2901090006</v>
      </c>
      <c r="B181" s="2" t="s">
        <v>2266</v>
      </c>
      <c r="C181" s="37" t="s">
        <v>280</v>
      </c>
      <c r="D181" s="140">
        <v>0</v>
      </c>
    </row>
    <row r="182" spans="1:4" x14ac:dyDescent="0.25">
      <c r="A182" s="189">
        <v>2901090003</v>
      </c>
      <c r="B182" s="2" t="s">
        <v>2264</v>
      </c>
      <c r="C182" s="37" t="s">
        <v>280</v>
      </c>
      <c r="D182" s="140">
        <v>0</v>
      </c>
    </row>
    <row r="183" spans="1:4" x14ac:dyDescent="0.25">
      <c r="A183" s="189">
        <v>2901080001</v>
      </c>
      <c r="B183" s="2" t="s">
        <v>2262</v>
      </c>
      <c r="C183" s="37" t="s">
        <v>280</v>
      </c>
      <c r="D183" s="140">
        <v>0</v>
      </c>
    </row>
    <row r="184" spans="1:4" x14ac:dyDescent="0.25">
      <c r="A184" s="189">
        <v>2901170002</v>
      </c>
      <c r="B184" s="2" t="s">
        <v>1241</v>
      </c>
      <c r="C184" s="37" t="s">
        <v>280</v>
      </c>
      <c r="D184" s="140">
        <v>0</v>
      </c>
    </row>
    <row r="185" spans="1:4" x14ac:dyDescent="0.25">
      <c r="A185" s="189">
        <v>2901050004</v>
      </c>
      <c r="B185" s="2" t="s">
        <v>1227</v>
      </c>
      <c r="C185" s="37" t="s">
        <v>280</v>
      </c>
      <c r="D185" s="140">
        <v>0</v>
      </c>
    </row>
    <row r="186" spans="1:4" x14ac:dyDescent="0.25">
      <c r="A186" s="189">
        <v>2901050005</v>
      </c>
      <c r="B186" s="2" t="s">
        <v>2248</v>
      </c>
      <c r="C186" s="37" t="s">
        <v>280</v>
      </c>
      <c r="D186" s="140">
        <v>0</v>
      </c>
    </row>
    <row r="187" spans="1:4" x14ac:dyDescent="0.25">
      <c r="A187" s="189">
        <v>2901050006</v>
      </c>
      <c r="B187" s="2" t="s">
        <v>2249</v>
      </c>
      <c r="C187" s="37" t="s">
        <v>280</v>
      </c>
      <c r="D187" s="140">
        <v>0</v>
      </c>
    </row>
    <row r="188" spans="1:4" x14ac:dyDescent="0.25">
      <c r="A188" s="189">
        <v>2901050003</v>
      </c>
      <c r="B188" s="2" t="s">
        <v>2247</v>
      </c>
      <c r="C188" s="37" t="s">
        <v>280</v>
      </c>
      <c r="D188" s="140">
        <v>0</v>
      </c>
    </row>
    <row r="189" spans="1:4" x14ac:dyDescent="0.25">
      <c r="A189" s="189">
        <v>2901050007</v>
      </c>
      <c r="B189" s="2" t="s">
        <v>2250</v>
      </c>
      <c r="C189" s="37" t="s">
        <v>280</v>
      </c>
      <c r="D189" s="140">
        <v>0</v>
      </c>
    </row>
    <row r="190" spans="1:4" x14ac:dyDescent="0.25">
      <c r="A190" s="189">
        <v>2901050008</v>
      </c>
      <c r="B190" s="2" t="s">
        <v>2251</v>
      </c>
      <c r="C190" s="37" t="s">
        <v>280</v>
      </c>
      <c r="D190" s="140">
        <v>0</v>
      </c>
    </row>
    <row r="191" spans="1:4" x14ac:dyDescent="0.25">
      <c r="A191" s="189">
        <v>2901050010</v>
      </c>
      <c r="B191" s="2" t="s">
        <v>2253</v>
      </c>
      <c r="C191" s="37" t="s">
        <v>280</v>
      </c>
      <c r="D191" s="140">
        <v>0</v>
      </c>
    </row>
    <row r="192" spans="1:4" x14ac:dyDescent="0.25">
      <c r="A192" s="189">
        <v>2901050009</v>
      </c>
      <c r="B192" s="2" t="s">
        <v>2252</v>
      </c>
      <c r="C192" s="37" t="s">
        <v>280</v>
      </c>
      <c r="D192" s="140">
        <v>0</v>
      </c>
    </row>
    <row r="193" spans="1:4" x14ac:dyDescent="0.25">
      <c r="A193" s="189">
        <v>2901050011</v>
      </c>
      <c r="B193" s="2" t="s">
        <v>2254</v>
      </c>
      <c r="C193" s="37" t="s">
        <v>280</v>
      </c>
      <c r="D193" s="140">
        <v>0</v>
      </c>
    </row>
    <row r="194" spans="1:4" x14ac:dyDescent="0.25">
      <c r="A194" s="189">
        <v>2901050012</v>
      </c>
      <c r="B194" s="2" t="s">
        <v>2255</v>
      </c>
      <c r="C194" s="37" t="s">
        <v>280</v>
      </c>
      <c r="D194" s="140">
        <v>0</v>
      </c>
    </row>
    <row r="195" spans="1:4" x14ac:dyDescent="0.25">
      <c r="A195" s="189">
        <v>2901050013</v>
      </c>
      <c r="B195" s="2" t="s">
        <v>1228</v>
      </c>
      <c r="C195" s="37" t="s">
        <v>280</v>
      </c>
      <c r="D195" s="140">
        <v>0</v>
      </c>
    </row>
    <row r="196" spans="1:4" x14ac:dyDescent="0.25">
      <c r="A196" s="189">
        <v>2901050014</v>
      </c>
      <c r="B196" s="2" t="s">
        <v>2256</v>
      </c>
      <c r="C196" s="37" t="s">
        <v>280</v>
      </c>
      <c r="D196" s="140">
        <v>0</v>
      </c>
    </row>
    <row r="197" spans="1:4" x14ac:dyDescent="0.25">
      <c r="A197" s="189">
        <v>2901050015</v>
      </c>
      <c r="B197" s="2" t="s">
        <v>1229</v>
      </c>
      <c r="C197" s="37" t="s">
        <v>280</v>
      </c>
      <c r="D197" s="140">
        <v>0</v>
      </c>
    </row>
    <row r="198" spans="1:4" x14ac:dyDescent="0.25">
      <c r="A198" s="189">
        <v>2901050002</v>
      </c>
      <c r="B198" s="2" t="s">
        <v>2246</v>
      </c>
      <c r="C198" s="37" t="s">
        <v>280</v>
      </c>
      <c r="D198" s="140">
        <v>0</v>
      </c>
    </row>
    <row r="199" spans="1:4" x14ac:dyDescent="0.25">
      <c r="A199" s="189">
        <v>2901070002</v>
      </c>
      <c r="B199" s="2" t="s">
        <v>2260</v>
      </c>
      <c r="C199" s="37" t="s">
        <v>280</v>
      </c>
      <c r="D199" s="140">
        <v>0</v>
      </c>
    </row>
    <row r="200" spans="1:4" x14ac:dyDescent="0.25">
      <c r="A200" s="189">
        <v>2901100001</v>
      </c>
      <c r="B200" s="2" t="s">
        <v>1235</v>
      </c>
      <c r="C200" s="37" t="s">
        <v>280</v>
      </c>
      <c r="D200" s="140">
        <v>0</v>
      </c>
    </row>
    <row r="201" spans="1:4" x14ac:dyDescent="0.25">
      <c r="A201" s="189">
        <v>2901090004</v>
      </c>
      <c r="B201" s="2" t="s">
        <v>1234</v>
      </c>
      <c r="C201" s="37" t="s">
        <v>280</v>
      </c>
      <c r="D201" s="140">
        <v>0</v>
      </c>
    </row>
    <row r="202" spans="1:4" x14ac:dyDescent="0.25">
      <c r="A202" s="189">
        <v>2901120001</v>
      </c>
      <c r="B202" s="2" t="s">
        <v>2268</v>
      </c>
      <c r="C202" s="37" t="s">
        <v>280</v>
      </c>
      <c r="D202" s="140">
        <v>0</v>
      </c>
    </row>
    <row r="203" spans="1:4" x14ac:dyDescent="0.25">
      <c r="A203" s="189">
        <v>2901240001</v>
      </c>
      <c r="B203" s="2" t="s">
        <v>1244</v>
      </c>
      <c r="C203" s="37" t="s">
        <v>280</v>
      </c>
      <c r="D203" s="140">
        <v>-2</v>
      </c>
    </row>
    <row r="204" spans="1:4" x14ac:dyDescent="0.25">
      <c r="A204" s="189">
        <v>2901240002</v>
      </c>
      <c r="B204" s="2" t="s">
        <v>1245</v>
      </c>
      <c r="C204" s="37" t="s">
        <v>280</v>
      </c>
      <c r="D204" s="140">
        <v>0</v>
      </c>
    </row>
    <row r="205" spans="1:4" x14ac:dyDescent="0.25">
      <c r="A205" s="189">
        <v>2901090005</v>
      </c>
      <c r="B205" s="2" t="s">
        <v>2265</v>
      </c>
      <c r="C205" s="37" t="s">
        <v>280</v>
      </c>
      <c r="D205" s="140">
        <v>0</v>
      </c>
    </row>
    <row r="206" spans="1:4" x14ac:dyDescent="0.25">
      <c r="A206" s="189">
        <v>2901060001</v>
      </c>
      <c r="B206" s="2" t="s">
        <v>2257</v>
      </c>
      <c r="C206" s="37" t="s">
        <v>280</v>
      </c>
      <c r="D206" s="140">
        <v>0</v>
      </c>
    </row>
    <row r="207" spans="1:4" x14ac:dyDescent="0.25">
      <c r="A207" s="189">
        <v>2901060002</v>
      </c>
      <c r="B207" s="2" t="s">
        <v>2258</v>
      </c>
      <c r="C207" s="37" t="s">
        <v>280</v>
      </c>
      <c r="D207" s="140">
        <v>0</v>
      </c>
    </row>
    <row r="208" spans="1:4" x14ac:dyDescent="0.25">
      <c r="A208" s="189">
        <v>2901060003</v>
      </c>
      <c r="B208" s="2" t="s">
        <v>2259</v>
      </c>
      <c r="C208" s="37" t="s">
        <v>280</v>
      </c>
      <c r="D208" s="140">
        <v>0</v>
      </c>
    </row>
    <row r="209" spans="1:4" x14ac:dyDescent="0.25">
      <c r="A209" s="189">
        <v>2901270003</v>
      </c>
      <c r="B209" s="2" t="s">
        <v>2306</v>
      </c>
      <c r="C209" s="37" t="s">
        <v>280</v>
      </c>
      <c r="D209" s="140">
        <v>0</v>
      </c>
    </row>
    <row r="210" spans="1:4" x14ac:dyDescent="0.25">
      <c r="A210" s="189">
        <v>2901270004</v>
      </c>
      <c r="B210" s="2" t="s">
        <v>1249</v>
      </c>
      <c r="C210" s="37" t="s">
        <v>280</v>
      </c>
      <c r="D210" s="140">
        <v>0</v>
      </c>
    </row>
    <row r="211" spans="1:4" x14ac:dyDescent="0.25">
      <c r="A211" s="189">
        <v>2901270005</v>
      </c>
      <c r="B211" s="2" t="s">
        <v>1250</v>
      </c>
      <c r="C211" s="37" t="s">
        <v>280</v>
      </c>
      <c r="D211" s="140">
        <v>0</v>
      </c>
    </row>
    <row r="212" spans="1:4" x14ac:dyDescent="0.25">
      <c r="A212" s="189">
        <v>2901270006</v>
      </c>
      <c r="B212" s="2" t="s">
        <v>1251</v>
      </c>
      <c r="C212" s="37" t="s">
        <v>280</v>
      </c>
      <c r="D212" s="140">
        <v>0</v>
      </c>
    </row>
    <row r="213" spans="1:4" x14ac:dyDescent="0.25">
      <c r="A213" s="189">
        <v>2901270007</v>
      </c>
      <c r="B213" s="2" t="s">
        <v>1252</v>
      </c>
      <c r="C213" s="37" t="s">
        <v>280</v>
      </c>
      <c r="D213" s="140">
        <v>0</v>
      </c>
    </row>
    <row r="214" spans="1:4" x14ac:dyDescent="0.25">
      <c r="A214" s="189">
        <v>2901270008</v>
      </c>
      <c r="B214" s="2" t="s">
        <v>1253</v>
      </c>
      <c r="C214" s="37" t="s">
        <v>280</v>
      </c>
      <c r="D214" s="140">
        <v>0</v>
      </c>
    </row>
    <row r="215" spans="1:4" x14ac:dyDescent="0.25">
      <c r="A215" s="189">
        <v>2901270009</v>
      </c>
      <c r="B215" s="2" t="s">
        <v>1254</v>
      </c>
      <c r="C215" s="37" t="s">
        <v>280</v>
      </c>
      <c r="D215" s="140">
        <v>0</v>
      </c>
    </row>
    <row r="216" spans="1:4" x14ac:dyDescent="0.25">
      <c r="A216" s="189">
        <v>2901270002</v>
      </c>
      <c r="B216" s="2" t="s">
        <v>1248</v>
      </c>
      <c r="C216" s="37" t="s">
        <v>280</v>
      </c>
      <c r="D216" s="140">
        <v>0</v>
      </c>
    </row>
    <row r="217" spans="1:4" x14ac:dyDescent="0.25">
      <c r="A217" s="189">
        <v>2901270010</v>
      </c>
      <c r="B217" s="2" t="s">
        <v>7185</v>
      </c>
      <c r="C217" s="37" t="s">
        <v>280</v>
      </c>
      <c r="D217" s="142">
        <v>-8</v>
      </c>
    </row>
    <row r="218" spans="1:4" x14ac:dyDescent="0.25">
      <c r="A218" s="189">
        <v>2901130008</v>
      </c>
      <c r="B218" s="2" t="s">
        <v>1236</v>
      </c>
      <c r="C218" s="37" t="s">
        <v>280</v>
      </c>
      <c r="D218" s="140">
        <v>3.9999999999999147E-2</v>
      </c>
    </row>
    <row r="219" spans="1:4" x14ac:dyDescent="0.25">
      <c r="A219" s="189">
        <v>2901130001</v>
      </c>
      <c r="B219" s="2" t="s">
        <v>2269</v>
      </c>
      <c r="C219" s="37" t="s">
        <v>280</v>
      </c>
      <c r="D219" s="140">
        <v>0</v>
      </c>
    </row>
    <row r="220" spans="1:4" x14ac:dyDescent="0.25">
      <c r="A220" s="189">
        <v>2901130003</v>
      </c>
      <c r="B220" s="2" t="s">
        <v>2271</v>
      </c>
      <c r="C220" s="37" t="s">
        <v>280</v>
      </c>
      <c r="D220" s="140">
        <v>0</v>
      </c>
    </row>
    <row r="221" spans="1:4" x14ac:dyDescent="0.25">
      <c r="A221" s="189">
        <v>2901040002</v>
      </c>
      <c r="B221" s="2" t="s">
        <v>1223</v>
      </c>
      <c r="C221" s="37" t="s">
        <v>280</v>
      </c>
      <c r="D221" s="140">
        <v>-0.70000000000004547</v>
      </c>
    </row>
    <row r="222" spans="1:4" x14ac:dyDescent="0.25">
      <c r="A222" s="189">
        <v>2901040003</v>
      </c>
      <c r="B222" s="2" t="s">
        <v>1224</v>
      </c>
      <c r="C222" s="37" t="s">
        <v>280</v>
      </c>
      <c r="D222" s="140">
        <v>0</v>
      </c>
    </row>
    <row r="223" spans="1:4" x14ac:dyDescent="0.25">
      <c r="A223" s="189">
        <v>2901010005</v>
      </c>
      <c r="B223" s="2" t="s">
        <v>7183</v>
      </c>
      <c r="C223" s="37" t="s">
        <v>280</v>
      </c>
      <c r="D223" s="142">
        <v>0</v>
      </c>
    </row>
    <row r="224" spans="1:4" x14ac:dyDescent="0.25">
      <c r="A224" s="189">
        <v>2901140015</v>
      </c>
      <c r="B224" s="2" t="s">
        <v>1239</v>
      </c>
      <c r="C224" s="37" t="s">
        <v>280</v>
      </c>
      <c r="D224" s="140">
        <v>0</v>
      </c>
    </row>
    <row r="225" spans="1:4" x14ac:dyDescent="0.25">
      <c r="A225" s="189">
        <v>2901010004</v>
      </c>
      <c r="B225" s="2" t="s">
        <v>7182</v>
      </c>
      <c r="C225" s="37" t="s">
        <v>280</v>
      </c>
      <c r="D225" s="142">
        <v>0.11619830000000064</v>
      </c>
    </row>
    <row r="226" spans="1:4" x14ac:dyDescent="0.25">
      <c r="A226" s="189">
        <v>2901070003</v>
      </c>
      <c r="B226" s="2" t="s">
        <v>2261</v>
      </c>
      <c r="C226" s="37" t="s">
        <v>280</v>
      </c>
      <c r="D226" s="140">
        <v>0</v>
      </c>
    </row>
    <row r="227" spans="1:4" x14ac:dyDescent="0.25">
      <c r="A227" s="189">
        <v>2901250001</v>
      </c>
      <c r="B227" s="2" t="s">
        <v>1246</v>
      </c>
      <c r="C227" s="37" t="s">
        <v>280</v>
      </c>
      <c r="D227" s="140">
        <v>0.47999999999999687</v>
      </c>
    </row>
    <row r="228" spans="1:4" x14ac:dyDescent="0.25">
      <c r="A228" s="189">
        <v>2901170001</v>
      </c>
      <c r="B228" s="2" t="s">
        <v>1240</v>
      </c>
      <c r="C228" s="37" t="s">
        <v>280</v>
      </c>
      <c r="D228" s="140">
        <v>0</v>
      </c>
    </row>
    <row r="229" spans="1:4" x14ac:dyDescent="0.25">
      <c r="A229" s="189">
        <v>2901210001</v>
      </c>
      <c r="B229" s="2" t="s">
        <v>1242</v>
      </c>
      <c r="C229" s="37" t="s">
        <v>280</v>
      </c>
      <c r="D229" s="140">
        <v>0</v>
      </c>
    </row>
    <row r="230" spans="1:4" x14ac:dyDescent="0.25">
      <c r="A230" s="189">
        <v>2901100002</v>
      </c>
      <c r="B230" s="2" t="s">
        <v>2267</v>
      </c>
      <c r="C230" s="37" t="s">
        <v>280</v>
      </c>
      <c r="D230" s="140">
        <v>0</v>
      </c>
    </row>
    <row r="231" spans="1:4" x14ac:dyDescent="0.25">
      <c r="A231" s="189">
        <v>2901070004</v>
      </c>
      <c r="B231" s="2" t="s">
        <v>1232</v>
      </c>
      <c r="C231" s="37" t="s">
        <v>280</v>
      </c>
      <c r="D231" s="140">
        <v>-0.62999999999999545</v>
      </c>
    </row>
    <row r="232" spans="1:4" x14ac:dyDescent="0.25">
      <c r="A232" s="189">
        <v>2901030002</v>
      </c>
      <c r="B232" s="2" t="s">
        <v>2243</v>
      </c>
      <c r="C232" s="37" t="s">
        <v>280</v>
      </c>
      <c r="D232" s="140">
        <v>0</v>
      </c>
    </row>
    <row r="233" spans="1:4" x14ac:dyDescent="0.25">
      <c r="A233" s="189">
        <v>2901140017</v>
      </c>
      <c r="B233" s="2" t="s">
        <v>2243</v>
      </c>
      <c r="C233" s="37" t="s">
        <v>280</v>
      </c>
      <c r="D233" s="140">
        <v>0</v>
      </c>
    </row>
    <row r="234" spans="1:4" x14ac:dyDescent="0.25">
      <c r="A234" s="189">
        <v>2901030004</v>
      </c>
      <c r="B234" s="2" t="s">
        <v>7184</v>
      </c>
      <c r="C234" s="37" t="s">
        <v>280</v>
      </c>
      <c r="D234" s="142">
        <v>0</v>
      </c>
    </row>
    <row r="235" spans="1:4" x14ac:dyDescent="0.25">
      <c r="A235" s="189">
        <v>681432</v>
      </c>
      <c r="B235" s="2" t="s">
        <v>891</v>
      </c>
      <c r="C235" s="37" t="s">
        <v>235</v>
      </c>
      <c r="D235" s="140">
        <v>2952</v>
      </c>
    </row>
    <row r="236" spans="1:4" x14ac:dyDescent="0.25">
      <c r="A236" s="189">
        <v>2701260001</v>
      </c>
      <c r="B236" s="2" t="s">
        <v>1214</v>
      </c>
      <c r="C236" s="37" t="s">
        <v>235</v>
      </c>
      <c r="D236" s="140">
        <v>-44</v>
      </c>
    </row>
    <row r="237" spans="1:4" x14ac:dyDescent="0.25">
      <c r="A237" s="189">
        <v>2701260007</v>
      </c>
      <c r="B237" s="2" t="s">
        <v>12599</v>
      </c>
      <c r="C237" s="37" t="s">
        <v>235</v>
      </c>
      <c r="D237" s="254">
        <v>-88</v>
      </c>
    </row>
    <row r="238" spans="1:4" x14ac:dyDescent="0.25">
      <c r="A238" s="189">
        <v>2701260002</v>
      </c>
      <c r="B238" s="2" t="s">
        <v>12598</v>
      </c>
      <c r="C238" s="37" t="s">
        <v>235</v>
      </c>
      <c r="D238" s="142">
        <v>-19</v>
      </c>
    </row>
    <row r="239" spans="1:4" x14ac:dyDescent="0.25">
      <c r="A239" s="189">
        <v>2901260001</v>
      </c>
      <c r="B239" s="2" t="s">
        <v>1247</v>
      </c>
      <c r="C239" s="37" t="s">
        <v>235</v>
      </c>
      <c r="D239" s="140">
        <v>132</v>
      </c>
    </row>
    <row r="240" spans="1:4" x14ac:dyDescent="0.25">
      <c r="A240" s="189">
        <v>2701260003</v>
      </c>
      <c r="B240" s="2" t="s">
        <v>1215</v>
      </c>
      <c r="C240" s="37" t="s">
        <v>235</v>
      </c>
      <c r="D240" s="140">
        <v>25</v>
      </c>
    </row>
    <row r="241" spans="1:4" x14ac:dyDescent="0.25">
      <c r="A241" s="189">
        <v>2701260004</v>
      </c>
      <c r="B241" s="2" t="s">
        <v>1216</v>
      </c>
      <c r="C241" s="37" t="s">
        <v>235</v>
      </c>
      <c r="D241" s="140">
        <v>-1</v>
      </c>
    </row>
    <row r="242" spans="1:4" x14ac:dyDescent="0.25">
      <c r="A242" s="189">
        <v>684131</v>
      </c>
      <c r="B242" s="2" t="s">
        <v>890</v>
      </c>
      <c r="C242" s="37" t="s">
        <v>235</v>
      </c>
      <c r="D242" s="140">
        <v>0</v>
      </c>
    </row>
    <row r="243" spans="1:4" x14ac:dyDescent="0.25">
      <c r="A243" s="189">
        <v>2701140002</v>
      </c>
      <c r="B243" s="2" t="s">
        <v>3670</v>
      </c>
      <c r="C243" s="37" t="s">
        <v>113</v>
      </c>
      <c r="D243" s="140">
        <v>0</v>
      </c>
    </row>
    <row r="244" spans="1:4" x14ac:dyDescent="0.25">
      <c r="A244" s="189">
        <v>2701140001</v>
      </c>
      <c r="B244" s="2" t="s">
        <v>1149</v>
      </c>
      <c r="C244" s="37" t="s">
        <v>113</v>
      </c>
      <c r="D244" s="140">
        <v>0</v>
      </c>
    </row>
    <row r="245" spans="1:4" x14ac:dyDescent="0.25">
      <c r="A245" s="189">
        <v>2701140004</v>
      </c>
      <c r="B245" s="2" t="s">
        <v>1150</v>
      </c>
      <c r="C245" s="37" t="s">
        <v>113</v>
      </c>
      <c r="D245" s="140">
        <v>0</v>
      </c>
    </row>
    <row r="246" spans="1:4" x14ac:dyDescent="0.25">
      <c r="A246" s="189">
        <v>2701140038</v>
      </c>
      <c r="B246" s="2" t="s">
        <v>1176</v>
      </c>
      <c r="C246" s="37" t="s">
        <v>113</v>
      </c>
      <c r="D246" s="140">
        <v>0</v>
      </c>
    </row>
    <row r="247" spans="1:4" x14ac:dyDescent="0.25">
      <c r="A247" s="189">
        <v>2701140003</v>
      </c>
      <c r="B247" s="2" t="s">
        <v>5062</v>
      </c>
      <c r="C247" s="37" t="s">
        <v>113</v>
      </c>
      <c r="D247" s="304">
        <v>0</v>
      </c>
    </row>
    <row r="248" spans="1:4" x14ac:dyDescent="0.25">
      <c r="A248" s="189">
        <v>2701140007</v>
      </c>
      <c r="B248" s="2" t="s">
        <v>2106</v>
      </c>
      <c r="C248" s="37" t="s">
        <v>113</v>
      </c>
      <c r="D248" s="140">
        <v>0</v>
      </c>
    </row>
    <row r="249" spans="1:4" x14ac:dyDescent="0.25">
      <c r="A249" s="189">
        <v>2701140008</v>
      </c>
      <c r="B249" s="2" t="s">
        <v>9840</v>
      </c>
      <c r="C249" s="37" t="s">
        <v>113</v>
      </c>
      <c r="D249" s="142">
        <v>-2352</v>
      </c>
    </row>
    <row r="250" spans="1:4" x14ac:dyDescent="0.25">
      <c r="A250" s="189">
        <v>2701140014</v>
      </c>
      <c r="B250" s="2" t="s">
        <v>9841</v>
      </c>
      <c r="C250" s="37" t="s">
        <v>113</v>
      </c>
      <c r="D250" s="142">
        <v>0</v>
      </c>
    </row>
    <row r="251" spans="1:4" x14ac:dyDescent="0.25">
      <c r="A251" s="189">
        <v>2701140039</v>
      </c>
      <c r="B251" s="2" t="s">
        <v>1238</v>
      </c>
      <c r="C251" s="37" t="s">
        <v>113</v>
      </c>
      <c r="D251" s="140">
        <v>0</v>
      </c>
    </row>
    <row r="252" spans="1:4" x14ac:dyDescent="0.25">
      <c r="A252" s="189">
        <v>2701140018</v>
      </c>
      <c r="B252" s="2" t="s">
        <v>1160</v>
      </c>
      <c r="C252" s="37" t="s">
        <v>113</v>
      </c>
      <c r="D252" s="314">
        <v>416173.31880000001</v>
      </c>
    </row>
    <row r="253" spans="1:4" x14ac:dyDescent="0.25">
      <c r="A253" s="189">
        <v>2701140019</v>
      </c>
      <c r="B253" s="2" t="s">
        <v>1161</v>
      </c>
      <c r="C253" s="37" t="s">
        <v>113</v>
      </c>
      <c r="D253" s="140">
        <v>0</v>
      </c>
    </row>
    <row r="254" spans="1:4" x14ac:dyDescent="0.25">
      <c r="A254" s="189">
        <v>2701140024</v>
      </c>
      <c r="B254" s="2" t="s">
        <v>12571</v>
      </c>
      <c r="C254" s="37" t="s">
        <v>113</v>
      </c>
      <c r="D254" s="142">
        <v>0</v>
      </c>
    </row>
    <row r="255" spans="1:4" x14ac:dyDescent="0.25">
      <c r="A255" s="189">
        <v>2701140040</v>
      </c>
      <c r="B255" s="2" t="s">
        <v>5063</v>
      </c>
      <c r="C255" s="37" t="s">
        <v>113</v>
      </c>
      <c r="D255" s="142">
        <v>-1556</v>
      </c>
    </row>
    <row r="256" spans="1:4" x14ac:dyDescent="0.25">
      <c r="A256" s="189">
        <v>2901140013</v>
      </c>
      <c r="B256" s="2" t="s">
        <v>1237</v>
      </c>
      <c r="C256" s="37" t="s">
        <v>113</v>
      </c>
      <c r="D256" s="140">
        <v>0</v>
      </c>
    </row>
    <row r="257" spans="1:4" x14ac:dyDescent="0.25">
      <c r="A257" s="189">
        <v>2901140016</v>
      </c>
      <c r="B257" s="2" t="s">
        <v>2290</v>
      </c>
      <c r="C257" s="37" t="s">
        <v>113</v>
      </c>
      <c r="D257" s="140">
        <v>0</v>
      </c>
    </row>
    <row r="258" spans="1:4" x14ac:dyDescent="0.25">
      <c r="A258" s="189">
        <v>2701140010</v>
      </c>
      <c r="B258" s="2" t="s">
        <v>1153</v>
      </c>
      <c r="C258" s="37" t="s">
        <v>113</v>
      </c>
      <c r="D258" s="140">
        <v>0</v>
      </c>
    </row>
    <row r="259" spans="1:4" x14ac:dyDescent="0.25">
      <c r="A259" s="189">
        <v>2701140013</v>
      </c>
      <c r="B259" s="2" t="s">
        <v>1156</v>
      </c>
      <c r="C259" s="37" t="s">
        <v>113</v>
      </c>
      <c r="D259" s="140">
        <v>0</v>
      </c>
    </row>
    <row r="260" spans="1:4" x14ac:dyDescent="0.25">
      <c r="A260" s="189">
        <v>2701140009</v>
      </c>
      <c r="B260" s="2" t="s">
        <v>1152</v>
      </c>
      <c r="C260" s="37" t="s">
        <v>113</v>
      </c>
      <c r="D260" s="140">
        <v>0</v>
      </c>
    </row>
    <row r="261" spans="1:4" x14ac:dyDescent="0.25">
      <c r="A261" s="189">
        <v>2701140012</v>
      </c>
      <c r="B261" s="2" t="s">
        <v>1155</v>
      </c>
      <c r="C261" s="37" t="s">
        <v>113</v>
      </c>
      <c r="D261" s="140">
        <v>0</v>
      </c>
    </row>
    <row r="262" spans="1:4" x14ac:dyDescent="0.25">
      <c r="A262" s="189">
        <v>2701140011</v>
      </c>
      <c r="B262" s="2" t="s">
        <v>1154</v>
      </c>
      <c r="C262" s="37" t="s">
        <v>113</v>
      </c>
      <c r="D262" s="140">
        <v>0</v>
      </c>
    </row>
    <row r="263" spans="1:4" x14ac:dyDescent="0.25">
      <c r="A263" s="189">
        <v>2701140005</v>
      </c>
      <c r="B263" s="2" t="s">
        <v>2105</v>
      </c>
      <c r="C263" s="37" t="s">
        <v>113</v>
      </c>
      <c r="D263" s="140">
        <v>0</v>
      </c>
    </row>
    <row r="264" spans="1:4" x14ac:dyDescent="0.25">
      <c r="A264" s="189">
        <v>2701140006</v>
      </c>
      <c r="B264" s="2" t="s">
        <v>1151</v>
      </c>
      <c r="C264" s="37" t="s">
        <v>113</v>
      </c>
      <c r="D264" s="140">
        <v>0</v>
      </c>
    </row>
    <row r="265" spans="1:4" x14ac:dyDescent="0.25">
      <c r="A265" s="189">
        <v>2701140041</v>
      </c>
      <c r="B265" s="2" t="s">
        <v>5064</v>
      </c>
      <c r="C265" s="37" t="s">
        <v>113</v>
      </c>
      <c r="D265" s="142">
        <v>0</v>
      </c>
    </row>
    <row r="266" spans="1:4" x14ac:dyDescent="0.25">
      <c r="A266" s="189">
        <v>2701140042</v>
      </c>
      <c r="B266" s="2" t="s">
        <v>6219</v>
      </c>
      <c r="C266" s="37" t="s">
        <v>113</v>
      </c>
      <c r="D266" s="201">
        <v>1314</v>
      </c>
    </row>
    <row r="267" spans="1:4" x14ac:dyDescent="0.25">
      <c r="A267" s="189">
        <v>2701140032</v>
      </c>
      <c r="B267" s="2" t="s">
        <v>1170</v>
      </c>
      <c r="C267" s="37" t="s">
        <v>113</v>
      </c>
      <c r="D267" s="140">
        <v>0</v>
      </c>
    </row>
    <row r="268" spans="1:4" x14ac:dyDescent="0.25">
      <c r="A268" s="189">
        <v>2701140016</v>
      </c>
      <c r="B268" s="2" t="s">
        <v>1158</v>
      </c>
      <c r="C268" s="37" t="s">
        <v>113</v>
      </c>
      <c r="D268" s="140">
        <v>0</v>
      </c>
    </row>
    <row r="269" spans="1:4" x14ac:dyDescent="0.25">
      <c r="A269" s="189">
        <v>2701140033</v>
      </c>
      <c r="B269" s="2" t="s">
        <v>1171</v>
      </c>
      <c r="C269" s="37" t="s">
        <v>113</v>
      </c>
      <c r="D269" s="140">
        <v>0</v>
      </c>
    </row>
    <row r="270" spans="1:4" x14ac:dyDescent="0.25">
      <c r="A270" s="189">
        <v>2701140015</v>
      </c>
      <c r="B270" s="2" t="s">
        <v>1157</v>
      </c>
      <c r="C270" s="37" t="s">
        <v>113</v>
      </c>
      <c r="D270" s="140">
        <v>0</v>
      </c>
    </row>
    <row r="271" spans="1:4" x14ac:dyDescent="0.25">
      <c r="A271" s="189">
        <v>2701140034</v>
      </c>
      <c r="B271" s="2" t="s">
        <v>1172</v>
      </c>
      <c r="C271" s="37" t="s">
        <v>113</v>
      </c>
      <c r="D271" s="140">
        <v>0</v>
      </c>
    </row>
    <row r="272" spans="1:4" x14ac:dyDescent="0.25">
      <c r="A272" s="189">
        <v>2701140028</v>
      </c>
      <c r="B272" s="2" t="s">
        <v>1168</v>
      </c>
      <c r="C272" s="37" t="s">
        <v>113</v>
      </c>
      <c r="D272" s="140">
        <v>456</v>
      </c>
    </row>
    <row r="273" spans="1:4" x14ac:dyDescent="0.25">
      <c r="A273" s="189">
        <v>2701140031</v>
      </c>
      <c r="B273" s="2" t="s">
        <v>14383</v>
      </c>
      <c r="C273" s="37" t="s">
        <v>113</v>
      </c>
      <c r="D273" s="254">
        <v>0</v>
      </c>
    </row>
    <row r="274" spans="1:4" x14ac:dyDescent="0.25">
      <c r="A274" s="189">
        <v>2701140035</v>
      </c>
      <c r="B274" s="2" t="s">
        <v>1173</v>
      </c>
      <c r="C274" s="37" t="s">
        <v>113</v>
      </c>
      <c r="D274" s="140">
        <v>0</v>
      </c>
    </row>
    <row r="275" spans="1:4" x14ac:dyDescent="0.25">
      <c r="A275" s="189">
        <v>2701140026</v>
      </c>
      <c r="B275" s="2" t="s">
        <v>1166</v>
      </c>
      <c r="C275" s="37" t="s">
        <v>113</v>
      </c>
      <c r="D275" s="140">
        <v>704</v>
      </c>
    </row>
    <row r="276" spans="1:4" x14ac:dyDescent="0.25">
      <c r="A276" s="189">
        <v>2701140036</v>
      </c>
      <c r="B276" s="2" t="s">
        <v>1174</v>
      </c>
      <c r="C276" s="37" t="s">
        <v>113</v>
      </c>
      <c r="D276" s="140">
        <v>0</v>
      </c>
    </row>
    <row r="277" spans="1:4" x14ac:dyDescent="0.25">
      <c r="A277" s="189">
        <v>2701140027</v>
      </c>
      <c r="B277" s="2" t="s">
        <v>1167</v>
      </c>
      <c r="C277" s="37" t="s">
        <v>113</v>
      </c>
      <c r="D277" s="140">
        <v>0</v>
      </c>
    </row>
    <row r="278" spans="1:4" x14ac:dyDescent="0.25">
      <c r="A278" s="189">
        <v>2701140037</v>
      </c>
      <c r="B278" s="2" t="s">
        <v>1175</v>
      </c>
      <c r="C278" s="37" t="s">
        <v>113</v>
      </c>
      <c r="D278" s="140">
        <v>0</v>
      </c>
    </row>
    <row r="279" spans="1:4" x14ac:dyDescent="0.25">
      <c r="A279" s="189">
        <v>2701140017</v>
      </c>
      <c r="B279" s="2" t="s">
        <v>1159</v>
      </c>
      <c r="C279" s="37" t="s">
        <v>113</v>
      </c>
      <c r="D279" s="140">
        <v>0</v>
      </c>
    </row>
    <row r="280" spans="1:4" x14ac:dyDescent="0.25">
      <c r="A280" s="189">
        <v>2701140043</v>
      </c>
      <c r="B280" s="2" t="s">
        <v>7505</v>
      </c>
      <c r="C280" s="37" t="s">
        <v>113</v>
      </c>
      <c r="D280" s="142">
        <v>0</v>
      </c>
    </row>
    <row r="281" spans="1:4" x14ac:dyDescent="0.25">
      <c r="A281" s="189">
        <v>2701140044</v>
      </c>
      <c r="B281" s="2" t="s">
        <v>7340</v>
      </c>
      <c r="C281" s="37" t="s">
        <v>113</v>
      </c>
      <c r="D281" s="142">
        <v>0</v>
      </c>
    </row>
    <row r="282" spans="1:4" x14ac:dyDescent="0.25">
      <c r="A282" s="189">
        <v>2701140020</v>
      </c>
      <c r="B282" s="2" t="s">
        <v>1162</v>
      </c>
      <c r="C282" s="37" t="s">
        <v>113</v>
      </c>
      <c r="D282" s="140">
        <v>0</v>
      </c>
    </row>
    <row r="283" spans="1:4" x14ac:dyDescent="0.25">
      <c r="A283" s="189">
        <v>2701140025</v>
      </c>
      <c r="B283" s="2" t="s">
        <v>1165</v>
      </c>
      <c r="C283" s="37" t="s">
        <v>113</v>
      </c>
      <c r="D283" s="140">
        <v>0</v>
      </c>
    </row>
    <row r="284" spans="1:4" x14ac:dyDescent="0.25">
      <c r="A284" s="189">
        <v>2701140021</v>
      </c>
      <c r="B284" s="2" t="s">
        <v>1163</v>
      </c>
      <c r="C284" s="37" t="s">
        <v>113</v>
      </c>
      <c r="D284" s="140">
        <v>0</v>
      </c>
    </row>
    <row r="285" spans="1:4" x14ac:dyDescent="0.25">
      <c r="A285" s="189">
        <v>2701140022</v>
      </c>
      <c r="B285" s="2" t="s">
        <v>2107</v>
      </c>
      <c r="C285" s="37" t="s">
        <v>113</v>
      </c>
      <c r="D285" s="140">
        <v>0</v>
      </c>
    </row>
    <row r="286" spans="1:4" x14ac:dyDescent="0.25">
      <c r="A286" s="189">
        <v>2701140023</v>
      </c>
      <c r="B286" s="2" t="s">
        <v>1164</v>
      </c>
      <c r="C286" s="37" t="s">
        <v>113</v>
      </c>
      <c r="D286" s="140">
        <v>5835</v>
      </c>
    </row>
    <row r="287" spans="1:4" x14ac:dyDescent="0.25">
      <c r="A287" s="189">
        <v>2701140030</v>
      </c>
      <c r="B287" s="2" t="s">
        <v>2108</v>
      </c>
      <c r="C287" s="37" t="s">
        <v>113</v>
      </c>
      <c r="D287" s="140">
        <v>0</v>
      </c>
    </row>
    <row r="288" spans="1:4" x14ac:dyDescent="0.25">
      <c r="A288" s="189">
        <v>2701200005</v>
      </c>
      <c r="B288" s="2" t="s">
        <v>558</v>
      </c>
      <c r="C288" s="37" t="s">
        <v>236</v>
      </c>
      <c r="D288" s="140">
        <v>0</v>
      </c>
    </row>
    <row r="289" spans="1:4" x14ac:dyDescent="0.25">
      <c r="A289" s="189">
        <v>2701200003</v>
      </c>
      <c r="B289" s="2" t="s">
        <v>1197</v>
      </c>
      <c r="C289" s="37" t="s">
        <v>236</v>
      </c>
      <c r="D289" s="140">
        <v>111.38864000000012</v>
      </c>
    </row>
    <row r="290" spans="1:4" x14ac:dyDescent="0.25">
      <c r="A290" s="189">
        <v>2701200002</v>
      </c>
      <c r="B290" s="2" t="s">
        <v>1196</v>
      </c>
      <c r="C290" s="37" t="s">
        <v>236</v>
      </c>
      <c r="D290" s="140">
        <v>0</v>
      </c>
    </row>
    <row r="291" spans="1:4" x14ac:dyDescent="0.25">
      <c r="A291" s="189">
        <v>2701200004</v>
      </c>
      <c r="B291" s="2" t="s">
        <v>1198</v>
      </c>
      <c r="C291" s="37" t="s">
        <v>236</v>
      </c>
      <c r="D291" s="140">
        <v>0</v>
      </c>
    </row>
    <row r="292" spans="1:4" x14ac:dyDescent="0.25">
      <c r="A292" s="189">
        <v>2701200001</v>
      </c>
      <c r="B292" s="2" t="s">
        <v>1195</v>
      </c>
      <c r="C292" s="37" t="s">
        <v>236</v>
      </c>
      <c r="D292" s="140">
        <v>0</v>
      </c>
    </row>
    <row r="293" spans="1:4" x14ac:dyDescent="0.25">
      <c r="A293" s="189">
        <v>2701190002</v>
      </c>
      <c r="B293" s="2" t="s">
        <v>2112</v>
      </c>
      <c r="C293" s="37" t="s">
        <v>237</v>
      </c>
      <c r="D293" s="160">
        <v>0</v>
      </c>
    </row>
    <row r="294" spans="1:4" x14ac:dyDescent="0.25">
      <c r="A294" s="189">
        <v>2701190003</v>
      </c>
      <c r="B294" s="2" t="s">
        <v>2113</v>
      </c>
      <c r="C294" s="37" t="s">
        <v>237</v>
      </c>
      <c r="D294" s="140">
        <v>0</v>
      </c>
    </row>
    <row r="295" spans="1:4" x14ac:dyDescent="0.25">
      <c r="A295" s="189">
        <v>2701190001</v>
      </c>
      <c r="B295" s="2" t="s">
        <v>1194</v>
      </c>
      <c r="C295" s="37" t="s">
        <v>237</v>
      </c>
      <c r="D295" s="140">
        <v>2612</v>
      </c>
    </row>
    <row r="296" spans="1:4" x14ac:dyDescent="0.25">
      <c r="A296" s="189">
        <v>2701020001</v>
      </c>
      <c r="B296" s="2" t="s">
        <v>6199</v>
      </c>
      <c r="C296" s="37" t="s">
        <v>110</v>
      </c>
      <c r="D296" s="140">
        <v>0</v>
      </c>
    </row>
    <row r="297" spans="1:4" x14ac:dyDescent="0.25">
      <c r="A297" s="189">
        <v>2701020008</v>
      </c>
      <c r="B297" s="2" t="s">
        <v>6193</v>
      </c>
      <c r="C297" s="37" t="s">
        <v>110</v>
      </c>
      <c r="D297" s="140">
        <v>0</v>
      </c>
    </row>
    <row r="298" spans="1:4" x14ac:dyDescent="0.25">
      <c r="A298" s="189">
        <v>2701020006</v>
      </c>
      <c r="B298" s="2" t="s">
        <v>6209</v>
      </c>
      <c r="C298" s="37" t="s">
        <v>110</v>
      </c>
      <c r="D298" s="142">
        <v>8.1000000000130967E-3</v>
      </c>
    </row>
    <row r="299" spans="1:4" x14ac:dyDescent="0.25">
      <c r="A299" s="189">
        <v>2701020067</v>
      </c>
      <c r="B299" s="2" t="s">
        <v>6210</v>
      </c>
      <c r="C299" s="37" t="s">
        <v>110</v>
      </c>
      <c r="D299" s="140">
        <v>5.3567999999999074</v>
      </c>
    </row>
    <row r="300" spans="1:4" x14ac:dyDescent="0.25">
      <c r="A300" s="189">
        <v>2701020074</v>
      </c>
      <c r="B300" s="2" t="s">
        <v>9374</v>
      </c>
      <c r="C300" s="37" t="s">
        <v>110</v>
      </c>
      <c r="D300" s="142">
        <v>-199.36</v>
      </c>
    </row>
    <row r="301" spans="1:4" x14ac:dyDescent="0.25">
      <c r="A301" s="189">
        <v>2701020064</v>
      </c>
      <c r="B301" s="2" t="s">
        <v>6189</v>
      </c>
      <c r="C301" s="37" t="s">
        <v>110</v>
      </c>
      <c r="D301" s="140">
        <v>-43.33</v>
      </c>
    </row>
    <row r="302" spans="1:4" x14ac:dyDescent="0.25">
      <c r="A302" s="189">
        <v>2701020068</v>
      </c>
      <c r="B302" s="2" t="s">
        <v>6208</v>
      </c>
      <c r="C302" s="37" t="s">
        <v>110</v>
      </c>
      <c r="D302" s="155">
        <v>-384.69599999999991</v>
      </c>
    </row>
    <row r="303" spans="1:4" x14ac:dyDescent="0.25">
      <c r="A303" s="189">
        <v>2701020011</v>
      </c>
      <c r="B303" s="2" t="s">
        <v>6204</v>
      </c>
      <c r="C303" s="37" t="s">
        <v>110</v>
      </c>
      <c r="D303" s="140">
        <v>0</v>
      </c>
    </row>
    <row r="304" spans="1:4" x14ac:dyDescent="0.25">
      <c r="A304" s="189">
        <v>2701020012</v>
      </c>
      <c r="B304" s="2" t="s">
        <v>6198</v>
      </c>
      <c r="C304" s="37" t="s">
        <v>110</v>
      </c>
      <c r="D304" s="140">
        <v>0</v>
      </c>
    </row>
    <row r="305" spans="1:4" x14ac:dyDescent="0.25">
      <c r="A305" s="189">
        <v>2701020013</v>
      </c>
      <c r="B305" s="2" t="s">
        <v>6205</v>
      </c>
      <c r="C305" s="37" t="s">
        <v>110</v>
      </c>
      <c r="D305" s="140">
        <v>0</v>
      </c>
    </row>
    <row r="306" spans="1:4" x14ac:dyDescent="0.25">
      <c r="A306" s="189">
        <v>2701020014</v>
      </c>
      <c r="B306" s="2" t="s">
        <v>6207</v>
      </c>
      <c r="C306" s="37" t="s">
        <v>110</v>
      </c>
      <c r="D306" s="140">
        <v>0</v>
      </c>
    </row>
    <row r="307" spans="1:4" x14ac:dyDescent="0.25">
      <c r="A307" s="189">
        <v>2701020020</v>
      </c>
      <c r="B307" s="2" t="s">
        <v>6188</v>
      </c>
      <c r="C307" s="37" t="s">
        <v>110</v>
      </c>
      <c r="D307" s="155">
        <v>-15.000000000000014</v>
      </c>
    </row>
    <row r="308" spans="1:4" x14ac:dyDescent="0.25">
      <c r="A308" s="189">
        <v>2701020019</v>
      </c>
      <c r="B308" s="2" t="s">
        <v>6187</v>
      </c>
      <c r="C308" s="37" t="s">
        <v>110</v>
      </c>
      <c r="D308" s="140">
        <v>2.9798000000000684</v>
      </c>
    </row>
    <row r="309" spans="1:4" x14ac:dyDescent="0.25">
      <c r="A309" s="189">
        <v>2701020022</v>
      </c>
      <c r="B309" s="2" t="s">
        <v>12919</v>
      </c>
      <c r="C309" s="37" t="s">
        <v>110</v>
      </c>
      <c r="D309" s="142">
        <v>0</v>
      </c>
    </row>
    <row r="310" spans="1:4" x14ac:dyDescent="0.25">
      <c r="A310" s="189">
        <v>2701020023</v>
      </c>
      <c r="B310" s="2" t="s">
        <v>9577</v>
      </c>
      <c r="C310" s="37" t="s">
        <v>110</v>
      </c>
      <c r="D310" s="142">
        <v>0</v>
      </c>
    </row>
    <row r="311" spans="1:4" x14ac:dyDescent="0.25">
      <c r="A311" s="189">
        <v>2701020024</v>
      </c>
      <c r="B311" s="2" t="s">
        <v>6190</v>
      </c>
      <c r="C311" s="37" t="s">
        <v>110</v>
      </c>
      <c r="D311" s="140">
        <v>-16.884539999999106</v>
      </c>
    </row>
    <row r="312" spans="1:4" x14ac:dyDescent="0.25">
      <c r="A312" s="189">
        <v>2701020025</v>
      </c>
      <c r="B312" s="2" t="s">
        <v>6194</v>
      </c>
      <c r="C312" s="37" t="s">
        <v>110</v>
      </c>
      <c r="D312" s="140">
        <v>-28.648460000000341</v>
      </c>
    </row>
    <row r="313" spans="1:4" x14ac:dyDescent="0.25">
      <c r="A313" s="189">
        <v>2701020042</v>
      </c>
      <c r="B313" s="2" t="s">
        <v>12557</v>
      </c>
      <c r="C313" s="37" t="s">
        <v>110</v>
      </c>
      <c r="D313" s="142">
        <v>0</v>
      </c>
    </row>
    <row r="314" spans="1:4" x14ac:dyDescent="0.25">
      <c r="A314" s="189">
        <v>2701020027</v>
      </c>
      <c r="B314" s="2" t="s">
        <v>6200</v>
      </c>
      <c r="C314" s="37" t="s">
        <v>110</v>
      </c>
      <c r="D314" s="140">
        <v>-1512.7755999999999</v>
      </c>
    </row>
    <row r="315" spans="1:4" x14ac:dyDescent="0.25">
      <c r="A315" s="189">
        <v>2701020028</v>
      </c>
      <c r="B315" s="2" t="s">
        <v>6195</v>
      </c>
      <c r="C315" s="37" t="s">
        <v>110</v>
      </c>
      <c r="D315" s="140">
        <v>-1825.31907</v>
      </c>
    </row>
    <row r="316" spans="1:4" x14ac:dyDescent="0.25">
      <c r="A316" s="189">
        <v>2701020031</v>
      </c>
      <c r="B316" s="2" t="s">
        <v>9576</v>
      </c>
      <c r="C316" s="37" t="s">
        <v>110</v>
      </c>
      <c r="D316" s="142">
        <v>35.214990000000398</v>
      </c>
    </row>
    <row r="317" spans="1:4" x14ac:dyDescent="0.25">
      <c r="A317" s="189">
        <v>2701020029</v>
      </c>
      <c r="B317" s="2" t="s">
        <v>6191</v>
      </c>
      <c r="C317" s="37" t="s">
        <v>110</v>
      </c>
      <c r="D317" s="140">
        <v>16.155849999999646</v>
      </c>
    </row>
    <row r="318" spans="1:4" x14ac:dyDescent="0.25">
      <c r="A318" s="189">
        <v>2701020033</v>
      </c>
      <c r="B318" s="2" t="s">
        <v>6201</v>
      </c>
      <c r="C318" s="37" t="s">
        <v>110</v>
      </c>
      <c r="D318" s="140">
        <v>-2022.1100000000001</v>
      </c>
    </row>
    <row r="319" spans="1:4" x14ac:dyDescent="0.25">
      <c r="A319" s="189">
        <v>2701020072</v>
      </c>
      <c r="B319" s="2" t="s">
        <v>8132</v>
      </c>
      <c r="C319" s="37" t="s">
        <v>110</v>
      </c>
      <c r="D319" s="211">
        <v>0</v>
      </c>
    </row>
    <row r="320" spans="1:4" x14ac:dyDescent="0.25">
      <c r="A320" s="189">
        <v>2701020073</v>
      </c>
      <c r="B320" s="2" t="s">
        <v>8133</v>
      </c>
      <c r="C320" s="37" t="s">
        <v>110</v>
      </c>
      <c r="D320" s="211">
        <v>0</v>
      </c>
    </row>
    <row r="321" spans="1:4" x14ac:dyDescent="0.25">
      <c r="A321" s="189">
        <v>2701020045</v>
      </c>
      <c r="B321" s="2" t="s">
        <v>12560</v>
      </c>
      <c r="C321" s="37" t="s">
        <v>110</v>
      </c>
      <c r="D321" s="142">
        <v>-168.23194999999942</v>
      </c>
    </row>
    <row r="322" spans="1:4" x14ac:dyDescent="0.25">
      <c r="A322" s="189">
        <v>2701020037</v>
      </c>
      <c r="B322" s="2" t="s">
        <v>9506</v>
      </c>
      <c r="C322" s="37" t="s">
        <v>110</v>
      </c>
      <c r="D322" s="142">
        <v>-569.88972999999987</v>
      </c>
    </row>
    <row r="323" spans="1:4" x14ac:dyDescent="0.25">
      <c r="A323" s="189">
        <v>2701020060</v>
      </c>
      <c r="B323" s="2" t="s">
        <v>6203</v>
      </c>
      <c r="C323" s="37" t="s">
        <v>110</v>
      </c>
      <c r="D323" s="140">
        <v>0</v>
      </c>
    </row>
    <row r="324" spans="1:4" x14ac:dyDescent="0.25">
      <c r="A324" s="189">
        <v>2701020061</v>
      </c>
      <c r="B324" s="2" t="s">
        <v>6206</v>
      </c>
      <c r="C324" s="37" t="s">
        <v>110</v>
      </c>
      <c r="D324" s="140">
        <v>0</v>
      </c>
    </row>
    <row r="325" spans="1:4" x14ac:dyDescent="0.25">
      <c r="A325" s="189">
        <v>2701020036</v>
      </c>
      <c r="B325" s="2" t="s">
        <v>6202</v>
      </c>
      <c r="C325" s="37" t="s">
        <v>110</v>
      </c>
      <c r="D325" s="140">
        <v>-0.61040000000002692</v>
      </c>
    </row>
    <row r="326" spans="1:4" x14ac:dyDescent="0.25">
      <c r="A326" s="189">
        <v>2701020035</v>
      </c>
      <c r="B326" s="2" t="s">
        <v>6196</v>
      </c>
      <c r="C326" s="37" t="s">
        <v>110</v>
      </c>
      <c r="D326" s="140">
        <v>-6.9921099999999115</v>
      </c>
    </row>
    <row r="327" spans="1:4" x14ac:dyDescent="0.25">
      <c r="A327" s="189">
        <v>2701020062</v>
      </c>
      <c r="B327" s="2" t="s">
        <v>6192</v>
      </c>
      <c r="C327" s="37" t="s">
        <v>110</v>
      </c>
      <c r="D327" s="140">
        <v>-381.62495000000001</v>
      </c>
    </row>
    <row r="328" spans="1:4" x14ac:dyDescent="0.25">
      <c r="A328" s="189">
        <v>2701020063</v>
      </c>
      <c r="B328" s="2" t="s">
        <v>6197</v>
      </c>
      <c r="C328" s="37" t="s">
        <v>110</v>
      </c>
      <c r="D328" s="140">
        <v>-277.58500000000004</v>
      </c>
    </row>
    <row r="329" spans="1:4" x14ac:dyDescent="0.25">
      <c r="A329" s="189">
        <v>2701010001</v>
      </c>
      <c r="B329" s="2" t="s">
        <v>992</v>
      </c>
      <c r="C329" s="37" t="s">
        <v>111</v>
      </c>
      <c r="D329" s="140">
        <v>-1.9999999949504854E-6</v>
      </c>
    </row>
    <row r="330" spans="1:4" x14ac:dyDescent="0.25">
      <c r="A330" s="189">
        <v>2701010043</v>
      </c>
      <c r="B330" s="2" t="s">
        <v>1022</v>
      </c>
      <c r="C330" s="37" t="s">
        <v>111</v>
      </c>
      <c r="D330" s="140">
        <v>0</v>
      </c>
    </row>
    <row r="331" spans="1:4" x14ac:dyDescent="0.25">
      <c r="A331" s="189">
        <v>2701010092</v>
      </c>
      <c r="B331" s="2" t="s">
        <v>3667</v>
      </c>
      <c r="C331" s="37" t="s">
        <v>111</v>
      </c>
      <c r="D331" s="140">
        <v>0</v>
      </c>
    </row>
    <row r="332" spans="1:4" x14ac:dyDescent="0.25">
      <c r="A332" s="189">
        <v>2701010091</v>
      </c>
      <c r="B332" s="2" t="s">
        <v>1044</v>
      </c>
      <c r="C332" s="37" t="s">
        <v>111</v>
      </c>
      <c r="D332" s="140">
        <v>0</v>
      </c>
    </row>
    <row r="333" spans="1:4" x14ac:dyDescent="0.25">
      <c r="A333" s="189">
        <v>2701010094</v>
      </c>
      <c r="B333" s="2" t="s">
        <v>1046</v>
      </c>
      <c r="C333" s="37" t="s">
        <v>111</v>
      </c>
      <c r="D333" s="140">
        <v>3.5000000000007248E-3</v>
      </c>
    </row>
    <row r="334" spans="1:4" x14ac:dyDescent="0.25">
      <c r="A334" s="189">
        <v>2701010002</v>
      </c>
      <c r="B334" s="2" t="s">
        <v>993</v>
      </c>
      <c r="C334" s="37" t="s">
        <v>111</v>
      </c>
      <c r="D334" s="140">
        <v>-7.2000000024274868E-6</v>
      </c>
    </row>
    <row r="335" spans="1:4" x14ac:dyDescent="0.25">
      <c r="A335" s="189">
        <v>2901010003</v>
      </c>
      <c r="B335" s="2" t="s">
        <v>1221</v>
      </c>
      <c r="C335" s="37" t="s">
        <v>111</v>
      </c>
      <c r="D335" s="140">
        <v>-2.1000000000004349E-3</v>
      </c>
    </row>
    <row r="336" spans="1:4" x14ac:dyDescent="0.25">
      <c r="A336" s="189">
        <v>2701010046</v>
      </c>
      <c r="B336" s="2" t="s">
        <v>1023</v>
      </c>
      <c r="C336" s="37" t="s">
        <v>111</v>
      </c>
      <c r="D336" s="140">
        <v>-7.5000000094860297E-6</v>
      </c>
    </row>
    <row r="337" spans="1:4" x14ac:dyDescent="0.25">
      <c r="A337" s="189">
        <v>2701010113</v>
      </c>
      <c r="B337" s="2" t="s">
        <v>7981</v>
      </c>
      <c r="C337" s="37" t="s">
        <v>111</v>
      </c>
      <c r="D337" s="263">
        <v>0</v>
      </c>
    </row>
    <row r="338" spans="1:4" x14ac:dyDescent="0.25">
      <c r="A338" s="189">
        <v>2701010003</v>
      </c>
      <c r="B338" s="2" t="s">
        <v>994</v>
      </c>
      <c r="C338" s="37" t="s">
        <v>111</v>
      </c>
      <c r="D338" s="140">
        <v>-4.0829621999998835</v>
      </c>
    </row>
    <row r="339" spans="1:4" x14ac:dyDescent="0.25">
      <c r="A339" s="189">
        <v>2701010004</v>
      </c>
      <c r="B339" s="2" t="s">
        <v>995</v>
      </c>
      <c r="C339" s="37" t="s">
        <v>111</v>
      </c>
      <c r="D339" s="140">
        <v>-4.7559999999919E-2</v>
      </c>
    </row>
    <row r="340" spans="1:4" x14ac:dyDescent="0.25">
      <c r="A340" s="189">
        <v>2701010103</v>
      </c>
      <c r="B340" s="2" t="s">
        <v>4284</v>
      </c>
      <c r="C340" s="37" t="s">
        <v>111</v>
      </c>
      <c r="D340" s="142">
        <v>-9.0000000341206032E-6</v>
      </c>
    </row>
    <row r="341" spans="1:4" x14ac:dyDescent="0.25">
      <c r="A341" s="189">
        <v>2701010048</v>
      </c>
      <c r="B341" s="2" t="s">
        <v>1024</v>
      </c>
      <c r="C341" s="37" t="s">
        <v>111</v>
      </c>
      <c r="D341" s="140">
        <v>0</v>
      </c>
    </row>
    <row r="342" spans="1:4" x14ac:dyDescent="0.25">
      <c r="A342" s="189">
        <v>2701010050</v>
      </c>
      <c r="B342" s="2" t="s">
        <v>1025</v>
      </c>
      <c r="C342" s="37" t="s">
        <v>111</v>
      </c>
      <c r="D342" s="144">
        <v>0</v>
      </c>
    </row>
    <row r="343" spans="1:4" x14ac:dyDescent="0.25">
      <c r="A343" s="189">
        <v>2701010095</v>
      </c>
      <c r="B343" s="2" t="s">
        <v>1047</v>
      </c>
      <c r="C343" s="37" t="s">
        <v>111</v>
      </c>
      <c r="D343" s="156">
        <v>0</v>
      </c>
    </row>
    <row r="344" spans="1:4" x14ac:dyDescent="0.25">
      <c r="A344" s="189">
        <v>2701010112</v>
      </c>
      <c r="B344" s="2" t="s">
        <v>7963</v>
      </c>
      <c r="C344" s="37" t="s">
        <v>111</v>
      </c>
      <c r="D344" s="282">
        <v>11.114125999999999</v>
      </c>
    </row>
    <row r="345" spans="1:4" x14ac:dyDescent="0.25">
      <c r="A345" s="189">
        <v>2701010008</v>
      </c>
      <c r="B345" s="2" t="s">
        <v>997</v>
      </c>
      <c r="C345" s="37" t="s">
        <v>111</v>
      </c>
      <c r="D345" s="156">
        <v>-3.6109999999922593E-4</v>
      </c>
    </row>
    <row r="346" spans="1:4" x14ac:dyDescent="0.25">
      <c r="A346" s="190">
        <v>2701010009</v>
      </c>
      <c r="B346" s="42" t="s">
        <v>998</v>
      </c>
      <c r="C346" s="41" t="s">
        <v>111</v>
      </c>
      <c r="D346" s="157">
        <v>-6.0000000701165845E-7</v>
      </c>
    </row>
    <row r="347" spans="1:4" x14ac:dyDescent="0.25">
      <c r="A347" s="190">
        <v>2701010010</v>
      </c>
      <c r="B347" s="42" t="s">
        <v>999</v>
      </c>
      <c r="C347" s="41" t="s">
        <v>111</v>
      </c>
      <c r="D347" s="157">
        <v>0</v>
      </c>
    </row>
    <row r="348" spans="1:4" x14ac:dyDescent="0.25">
      <c r="A348" s="190">
        <v>2701010110</v>
      </c>
      <c r="B348" s="42" t="s">
        <v>7961</v>
      </c>
      <c r="C348" s="41" t="s">
        <v>111</v>
      </c>
      <c r="D348" s="281">
        <v>16.755778700000008</v>
      </c>
    </row>
    <row r="349" spans="1:4" x14ac:dyDescent="0.25">
      <c r="A349" s="190">
        <v>2701010012</v>
      </c>
      <c r="B349" s="42" t="s">
        <v>1000</v>
      </c>
      <c r="C349" s="41" t="s">
        <v>111</v>
      </c>
      <c r="D349" s="157">
        <v>-2.1999999972877049E-6</v>
      </c>
    </row>
    <row r="350" spans="1:4" x14ac:dyDescent="0.25">
      <c r="A350" s="189">
        <v>2701010013</v>
      </c>
      <c r="B350" s="2" t="s">
        <v>1001</v>
      </c>
      <c r="C350" s="37" t="s">
        <v>111</v>
      </c>
      <c r="D350" s="157">
        <v>-9.5000000044365152E-6</v>
      </c>
    </row>
    <row r="351" spans="1:4" x14ac:dyDescent="0.25">
      <c r="A351" s="189">
        <v>2701010014</v>
      </c>
      <c r="B351" s="2" t="s">
        <v>1002</v>
      </c>
      <c r="C351" s="37" t="s">
        <v>111</v>
      </c>
      <c r="D351" s="156">
        <v>-0.41333999999999999</v>
      </c>
    </row>
    <row r="352" spans="1:4" x14ac:dyDescent="0.25">
      <c r="A352" s="189">
        <v>2701010105</v>
      </c>
      <c r="B352" s="2" t="s">
        <v>5532</v>
      </c>
      <c r="C352" s="37" t="s">
        <v>111</v>
      </c>
      <c r="D352" s="144">
        <v>-2.357599999999993E-2</v>
      </c>
    </row>
    <row r="353" spans="1:4" x14ac:dyDescent="0.25">
      <c r="A353" s="189">
        <v>2701010015</v>
      </c>
      <c r="B353" s="2" t="s">
        <v>2043</v>
      </c>
      <c r="C353" s="37" t="s">
        <v>111</v>
      </c>
      <c r="D353" s="156">
        <v>0</v>
      </c>
    </row>
    <row r="354" spans="1:4" x14ac:dyDescent="0.25">
      <c r="A354" s="189">
        <v>2701010016</v>
      </c>
      <c r="B354" s="2" t="s">
        <v>1003</v>
      </c>
      <c r="C354" s="37" t="s">
        <v>111</v>
      </c>
      <c r="D354" s="156">
        <v>0</v>
      </c>
    </row>
    <row r="355" spans="1:4" x14ac:dyDescent="0.25">
      <c r="A355" s="190">
        <v>2701010079</v>
      </c>
      <c r="B355" s="42" t="s">
        <v>1003</v>
      </c>
      <c r="C355" s="41" t="s">
        <v>111</v>
      </c>
      <c r="D355" s="156">
        <v>0.10439000000000931</v>
      </c>
    </row>
    <row r="356" spans="1:4" x14ac:dyDescent="0.25">
      <c r="A356" s="190">
        <v>2701010017</v>
      </c>
      <c r="B356" s="42" t="s">
        <v>1004</v>
      </c>
      <c r="C356" s="41" t="s">
        <v>111</v>
      </c>
      <c r="D356" s="156">
        <v>-6.9999999999999994E-5</v>
      </c>
    </row>
    <row r="357" spans="1:4" x14ac:dyDescent="0.25">
      <c r="A357" s="190">
        <v>2701010081</v>
      </c>
      <c r="B357" s="42" t="s">
        <v>1004</v>
      </c>
      <c r="C357" s="41" t="s">
        <v>111</v>
      </c>
      <c r="D357" s="157">
        <v>-7.3260000000000006E-2</v>
      </c>
    </row>
    <row r="358" spans="1:4" x14ac:dyDescent="0.25">
      <c r="A358" s="190">
        <v>2701010018</v>
      </c>
      <c r="B358" s="42" t="s">
        <v>2044</v>
      </c>
      <c r="C358" s="41" t="s">
        <v>111</v>
      </c>
      <c r="D358" s="157">
        <v>0</v>
      </c>
    </row>
    <row r="359" spans="1:4" x14ac:dyDescent="0.25">
      <c r="A359" s="190">
        <v>2701010019</v>
      </c>
      <c r="B359" s="42" t="s">
        <v>1005</v>
      </c>
      <c r="C359" s="41" t="s">
        <v>111</v>
      </c>
      <c r="D359" s="157">
        <v>0</v>
      </c>
    </row>
    <row r="360" spans="1:4" x14ac:dyDescent="0.25">
      <c r="A360" s="190">
        <v>2701010085</v>
      </c>
      <c r="B360" s="42" t="s">
        <v>1005</v>
      </c>
      <c r="C360" s="41" t="s">
        <v>111</v>
      </c>
      <c r="D360" s="157">
        <v>-5.999999999062311E-7</v>
      </c>
    </row>
    <row r="361" spans="1:4" x14ac:dyDescent="0.25">
      <c r="A361" s="189">
        <v>2701010111</v>
      </c>
      <c r="B361" s="2" t="s">
        <v>7962</v>
      </c>
      <c r="C361" s="37" t="s">
        <v>111</v>
      </c>
      <c r="D361" s="281">
        <v>7.8597999999999502E-2</v>
      </c>
    </row>
    <row r="362" spans="1:4" x14ac:dyDescent="0.25">
      <c r="A362" s="189">
        <v>2701010022</v>
      </c>
      <c r="B362" s="2" t="s">
        <v>1007</v>
      </c>
      <c r="C362" s="37" t="s">
        <v>111</v>
      </c>
      <c r="D362" s="157">
        <v>3.6000000001479293E-5</v>
      </c>
    </row>
    <row r="363" spans="1:4" x14ac:dyDescent="0.25">
      <c r="A363" s="189">
        <v>2701010023</v>
      </c>
      <c r="B363" s="2" t="s">
        <v>1008</v>
      </c>
      <c r="C363" s="37" t="s">
        <v>111</v>
      </c>
      <c r="D363" s="157">
        <v>-8.9999999914880391E-6</v>
      </c>
    </row>
    <row r="364" spans="1:4" x14ac:dyDescent="0.25">
      <c r="A364" s="189">
        <v>2701010024</v>
      </c>
      <c r="B364" s="2" t="s">
        <v>1009</v>
      </c>
      <c r="C364" s="37" t="s">
        <v>111</v>
      </c>
      <c r="D364" s="157">
        <v>-4.62E-3</v>
      </c>
    </row>
    <row r="365" spans="1:4" x14ac:dyDescent="0.25">
      <c r="A365" s="189">
        <v>2701010025</v>
      </c>
      <c r="B365" s="2" t="s">
        <v>2045</v>
      </c>
      <c r="C365" s="37" t="s">
        <v>111</v>
      </c>
      <c r="D365" s="156">
        <v>0</v>
      </c>
    </row>
    <row r="366" spans="1:4" x14ac:dyDescent="0.25">
      <c r="A366" s="189">
        <v>2701010054</v>
      </c>
      <c r="B366" s="2" t="s">
        <v>1028</v>
      </c>
      <c r="C366" s="37" t="s">
        <v>111</v>
      </c>
      <c r="D366" s="140">
        <v>0</v>
      </c>
    </row>
    <row r="367" spans="1:4" x14ac:dyDescent="0.25">
      <c r="A367" s="189">
        <v>2701010084</v>
      </c>
      <c r="B367" s="2" t="s">
        <v>1028</v>
      </c>
      <c r="C367" s="37" t="s">
        <v>111</v>
      </c>
      <c r="D367" s="156">
        <v>-4.4000000016808372E-6</v>
      </c>
    </row>
    <row r="368" spans="1:4" x14ac:dyDescent="0.25">
      <c r="A368" s="189">
        <v>2701010090</v>
      </c>
      <c r="B368" s="2" t="s">
        <v>2053</v>
      </c>
      <c r="C368" s="37" t="s">
        <v>111</v>
      </c>
      <c r="D368" s="156">
        <v>0</v>
      </c>
    </row>
    <row r="369" spans="1:4" x14ac:dyDescent="0.25">
      <c r="A369" s="190">
        <v>2701010072</v>
      </c>
      <c r="B369" s="42" t="s">
        <v>602</v>
      </c>
      <c r="C369" s="41" t="s">
        <v>111</v>
      </c>
      <c r="D369" s="156">
        <v>-2.0000000000095497E-3</v>
      </c>
    </row>
    <row r="370" spans="1:4" x14ac:dyDescent="0.25">
      <c r="A370" s="190">
        <v>2701010028</v>
      </c>
      <c r="B370" s="42" t="s">
        <v>756</v>
      </c>
      <c r="C370" s="41" t="s">
        <v>111</v>
      </c>
      <c r="D370" s="157">
        <v>-0.30801120000000015</v>
      </c>
    </row>
    <row r="371" spans="1:4" x14ac:dyDescent="0.25">
      <c r="A371" s="190">
        <v>2701010029</v>
      </c>
      <c r="B371" s="42" t="s">
        <v>757</v>
      </c>
      <c r="C371" s="41" t="s">
        <v>111</v>
      </c>
      <c r="D371" s="227">
        <v>-0.12363750000000095</v>
      </c>
    </row>
    <row r="372" spans="1:4" x14ac:dyDescent="0.25">
      <c r="A372" s="190">
        <v>2701010055</v>
      </c>
      <c r="B372" s="42" t="s">
        <v>1029</v>
      </c>
      <c r="C372" s="41" t="s">
        <v>111</v>
      </c>
      <c r="D372" s="157">
        <v>-0.50881000000001109</v>
      </c>
    </row>
    <row r="373" spans="1:4" x14ac:dyDescent="0.25">
      <c r="A373" s="190">
        <v>2701010073</v>
      </c>
      <c r="B373" s="42" t="s">
        <v>1043</v>
      </c>
      <c r="C373" s="41" t="s">
        <v>111</v>
      </c>
      <c r="D373" s="157">
        <v>0</v>
      </c>
    </row>
    <row r="374" spans="1:4" x14ac:dyDescent="0.25">
      <c r="A374" s="189">
        <v>2701010088</v>
      </c>
      <c r="B374" s="2" t="s">
        <v>1043</v>
      </c>
      <c r="C374" s="37" t="s">
        <v>111</v>
      </c>
      <c r="D374" s="157">
        <v>-0.17202749999999867</v>
      </c>
    </row>
    <row r="375" spans="1:4" x14ac:dyDescent="0.25">
      <c r="A375" s="189">
        <v>2701010060</v>
      </c>
      <c r="B375" s="2" t="s">
        <v>1033</v>
      </c>
      <c r="C375" s="37" t="s">
        <v>111</v>
      </c>
      <c r="D375" s="157">
        <v>0</v>
      </c>
    </row>
    <row r="376" spans="1:4" x14ac:dyDescent="0.25">
      <c r="A376" s="189">
        <v>2701010056</v>
      </c>
      <c r="B376" s="2" t="s">
        <v>2047</v>
      </c>
      <c r="C376" s="37" t="s">
        <v>111</v>
      </c>
      <c r="D376" s="157">
        <v>0</v>
      </c>
    </row>
    <row r="377" spans="1:4" x14ac:dyDescent="0.25">
      <c r="A377" s="189">
        <v>2701010093</v>
      </c>
      <c r="B377" s="2" t="s">
        <v>1045</v>
      </c>
      <c r="C377" s="37" t="s">
        <v>111</v>
      </c>
      <c r="D377" s="157">
        <v>-4.9999999999954525E-3</v>
      </c>
    </row>
    <row r="378" spans="1:4" x14ac:dyDescent="0.25">
      <c r="A378" s="189">
        <v>2701010057</v>
      </c>
      <c r="B378" s="2" t="s">
        <v>1030</v>
      </c>
      <c r="C378" s="37" t="s">
        <v>111</v>
      </c>
      <c r="D378" s="157">
        <v>-1.6000000009341875E-6</v>
      </c>
    </row>
    <row r="379" spans="1:4" x14ac:dyDescent="0.25">
      <c r="A379" s="189">
        <v>2701010058</v>
      </c>
      <c r="B379" s="2" t="s">
        <v>1031</v>
      </c>
      <c r="C379" s="37" t="s">
        <v>111</v>
      </c>
      <c r="D379" s="156">
        <v>-3.8000000017746061E-6</v>
      </c>
    </row>
    <row r="380" spans="1:4" x14ac:dyDescent="0.25">
      <c r="A380" s="189">
        <v>2701010059</v>
      </c>
      <c r="B380" s="2" t="s">
        <v>1032</v>
      </c>
      <c r="C380" s="37" t="s">
        <v>111</v>
      </c>
      <c r="D380" s="156">
        <v>-4.0000000183226803E-6</v>
      </c>
    </row>
    <row r="381" spans="1:4" x14ac:dyDescent="0.25">
      <c r="A381" s="189">
        <v>2901010002</v>
      </c>
      <c r="B381" s="2" t="s">
        <v>1220</v>
      </c>
      <c r="C381" s="37" t="s">
        <v>111</v>
      </c>
      <c r="D381" s="157">
        <v>-1.9999999999988916E-3</v>
      </c>
    </row>
    <row r="382" spans="1:4" x14ac:dyDescent="0.25">
      <c r="A382" s="189">
        <v>2901010001</v>
      </c>
      <c r="B382" s="2" t="s">
        <v>1219</v>
      </c>
      <c r="C382" s="37" t="s">
        <v>111</v>
      </c>
      <c r="D382" s="276">
        <v>-92.593384600000036</v>
      </c>
    </row>
    <row r="383" spans="1:4" x14ac:dyDescent="0.25">
      <c r="A383" s="190">
        <v>2701010031</v>
      </c>
      <c r="B383" s="42" t="s">
        <v>1010</v>
      </c>
      <c r="C383" s="41" t="s">
        <v>111</v>
      </c>
      <c r="D383" s="157">
        <v>2.8963641000000138</v>
      </c>
    </row>
    <row r="384" spans="1:4" x14ac:dyDescent="0.25">
      <c r="A384" s="266">
        <v>2701010080</v>
      </c>
      <c r="B384" s="267" t="s">
        <v>1011</v>
      </c>
      <c r="C384" s="268" t="s">
        <v>111</v>
      </c>
      <c r="D384" s="156">
        <v>9.1770000000000351E-2</v>
      </c>
    </row>
    <row r="385" spans="1:4" x14ac:dyDescent="0.25">
      <c r="A385" s="189">
        <v>2701010032</v>
      </c>
      <c r="B385" s="2" t="s">
        <v>1011</v>
      </c>
      <c r="C385" s="37" t="s">
        <v>111</v>
      </c>
      <c r="D385" s="156">
        <v>0</v>
      </c>
    </row>
    <row r="386" spans="1:4" x14ac:dyDescent="0.25">
      <c r="A386" s="189">
        <v>2701010033</v>
      </c>
      <c r="B386" s="2" t="s">
        <v>1012</v>
      </c>
      <c r="C386" s="37" t="s">
        <v>111</v>
      </c>
      <c r="D386" s="156">
        <v>0</v>
      </c>
    </row>
    <row r="387" spans="1:4" x14ac:dyDescent="0.25">
      <c r="A387" s="189">
        <v>2701010086</v>
      </c>
      <c r="B387" s="2" t="s">
        <v>1012</v>
      </c>
      <c r="C387" s="37" t="s">
        <v>111</v>
      </c>
      <c r="D387" s="157">
        <v>0</v>
      </c>
    </row>
    <row r="388" spans="1:4" x14ac:dyDescent="0.25">
      <c r="A388" s="190">
        <v>2701010034</v>
      </c>
      <c r="B388" s="42" t="s">
        <v>1013</v>
      </c>
      <c r="C388" s="41" t="s">
        <v>111</v>
      </c>
      <c r="D388" s="157">
        <v>-0.10038999999999998</v>
      </c>
    </row>
    <row r="389" spans="1:4" x14ac:dyDescent="0.25">
      <c r="A389" s="190">
        <v>2701010064</v>
      </c>
      <c r="B389" s="42" t="s">
        <v>1037</v>
      </c>
      <c r="C389" s="41" t="s">
        <v>111</v>
      </c>
      <c r="D389" s="157">
        <v>0</v>
      </c>
    </row>
    <row r="390" spans="1:4" x14ac:dyDescent="0.25">
      <c r="A390" s="190">
        <v>2701010066</v>
      </c>
      <c r="B390" s="42" t="s">
        <v>1039</v>
      </c>
      <c r="C390" s="41" t="s">
        <v>111</v>
      </c>
      <c r="D390" s="157">
        <v>1.3991614999999999</v>
      </c>
    </row>
    <row r="391" spans="1:4" x14ac:dyDescent="0.25">
      <c r="A391" s="189">
        <v>2701010065</v>
      </c>
      <c r="B391" s="2" t="s">
        <v>1038</v>
      </c>
      <c r="C391" s="37" t="s">
        <v>111</v>
      </c>
      <c r="D391" s="157">
        <v>0</v>
      </c>
    </row>
    <row r="392" spans="1:4" x14ac:dyDescent="0.25">
      <c r="A392" s="189">
        <v>2701010096</v>
      </c>
      <c r="B392" s="2" t="s">
        <v>1048</v>
      </c>
      <c r="C392" s="37" t="s">
        <v>111</v>
      </c>
      <c r="D392" s="157">
        <v>0</v>
      </c>
    </row>
    <row r="393" spans="1:4" x14ac:dyDescent="0.25">
      <c r="A393" s="189">
        <v>2701010036</v>
      </c>
      <c r="B393" s="2" t="s">
        <v>1015</v>
      </c>
      <c r="C393" s="37" t="s">
        <v>111</v>
      </c>
      <c r="D393" s="157">
        <v>-3.4325628000000279</v>
      </c>
    </row>
    <row r="394" spans="1:4" x14ac:dyDescent="0.25">
      <c r="A394" s="189">
        <v>2701010037</v>
      </c>
      <c r="B394" s="2" t="s">
        <v>1016</v>
      </c>
      <c r="C394" s="37" t="s">
        <v>111</v>
      </c>
      <c r="D394" s="157">
        <v>0</v>
      </c>
    </row>
    <row r="395" spans="1:4" x14ac:dyDescent="0.25">
      <c r="A395" s="189">
        <v>2701010044</v>
      </c>
      <c r="B395" s="2" t="s">
        <v>14380</v>
      </c>
      <c r="C395" s="37" t="s">
        <v>111</v>
      </c>
      <c r="D395" s="278">
        <v>-14.087935399999992</v>
      </c>
    </row>
    <row r="396" spans="1:4" x14ac:dyDescent="0.25">
      <c r="A396" s="189">
        <v>2701010038</v>
      </c>
      <c r="B396" s="2" t="s">
        <v>1017</v>
      </c>
      <c r="C396" s="37" t="s">
        <v>111</v>
      </c>
      <c r="D396" s="156">
        <v>0</v>
      </c>
    </row>
    <row r="397" spans="1:4" x14ac:dyDescent="0.25">
      <c r="A397" s="189">
        <v>2701010040</v>
      </c>
      <c r="B397" s="2" t="s">
        <v>1019</v>
      </c>
      <c r="C397" s="37" t="s">
        <v>111</v>
      </c>
      <c r="D397" s="156">
        <v>-5.2000000323459972E-6</v>
      </c>
    </row>
    <row r="398" spans="1:4" x14ac:dyDescent="0.25">
      <c r="A398" s="189">
        <v>2701010042</v>
      </c>
      <c r="B398" s="2" t="s">
        <v>1021</v>
      </c>
      <c r="C398" s="37" t="s">
        <v>111</v>
      </c>
      <c r="D398" s="157">
        <v>0.73902650000002268</v>
      </c>
    </row>
    <row r="399" spans="1:4" x14ac:dyDescent="0.25">
      <c r="A399" s="189">
        <v>2701010104</v>
      </c>
      <c r="B399" s="2" t="s">
        <v>4285</v>
      </c>
      <c r="C399" s="37" t="s">
        <v>111</v>
      </c>
      <c r="D399" s="227">
        <v>0</v>
      </c>
    </row>
    <row r="400" spans="1:4" x14ac:dyDescent="0.25">
      <c r="A400" s="190">
        <v>2701010107</v>
      </c>
      <c r="B400" s="42" t="s">
        <v>6220</v>
      </c>
      <c r="C400" s="41" t="s">
        <v>111</v>
      </c>
      <c r="D400" s="264">
        <v>-0.64856000000000336</v>
      </c>
    </row>
    <row r="401" spans="1:4" x14ac:dyDescent="0.25">
      <c r="A401" s="190">
        <v>2701010063</v>
      </c>
      <c r="B401" s="42" t="s">
        <v>1036</v>
      </c>
      <c r="C401" s="41" t="s">
        <v>111</v>
      </c>
      <c r="D401" s="157">
        <v>0.69915999999999201</v>
      </c>
    </row>
    <row r="402" spans="1:4" x14ac:dyDescent="0.25">
      <c r="A402" s="189">
        <v>2701010102</v>
      </c>
      <c r="B402" s="2" t="s">
        <v>2056</v>
      </c>
      <c r="C402" s="37" t="s">
        <v>111</v>
      </c>
      <c r="D402" s="157">
        <v>-4.9999997031591192E-7</v>
      </c>
    </row>
    <row r="403" spans="1:4" x14ac:dyDescent="0.25">
      <c r="A403" s="189">
        <v>2701010006</v>
      </c>
      <c r="B403" s="2" t="s">
        <v>996</v>
      </c>
      <c r="C403" s="37" t="s">
        <v>111</v>
      </c>
      <c r="D403" s="156">
        <v>6.9221100000000035</v>
      </c>
    </row>
    <row r="404" spans="1:4" x14ac:dyDescent="0.25">
      <c r="A404" s="189">
        <v>2701010027</v>
      </c>
      <c r="B404" s="2" t="s">
        <v>13012</v>
      </c>
      <c r="C404" s="37" t="s">
        <v>12920</v>
      </c>
      <c r="D404" s="296">
        <v>0.66933999999997695</v>
      </c>
    </row>
    <row r="405" spans="1:4" x14ac:dyDescent="0.25">
      <c r="A405" s="189">
        <v>2701010108</v>
      </c>
      <c r="B405" s="2" t="s">
        <v>6252</v>
      </c>
      <c r="C405" s="37" t="s">
        <v>12920</v>
      </c>
      <c r="D405" s="299">
        <v>-5.9999999812987426E-7</v>
      </c>
    </row>
    <row r="406" spans="1:4" x14ac:dyDescent="0.25">
      <c r="A406" s="189">
        <v>2701130001</v>
      </c>
      <c r="B406" s="2" t="s">
        <v>1143</v>
      </c>
      <c r="C406" s="37" t="s">
        <v>238</v>
      </c>
      <c r="D406" s="156">
        <v>-2.4200000000000017</v>
      </c>
    </row>
    <row r="407" spans="1:4" x14ac:dyDescent="0.25">
      <c r="A407" s="190">
        <v>2701130002</v>
      </c>
      <c r="B407" s="42" t="s">
        <v>884</v>
      </c>
      <c r="C407" s="41" t="s">
        <v>238</v>
      </c>
      <c r="D407" s="156">
        <v>-0.27000000000000313</v>
      </c>
    </row>
    <row r="408" spans="1:4" x14ac:dyDescent="0.25">
      <c r="A408" s="189">
        <v>2701130009</v>
      </c>
      <c r="B408" s="2" t="s">
        <v>657</v>
      </c>
      <c r="C408" s="37" t="s">
        <v>238</v>
      </c>
      <c r="D408" s="156">
        <v>-4.160000000000025</v>
      </c>
    </row>
    <row r="409" spans="1:4" x14ac:dyDescent="0.25">
      <c r="A409" s="190">
        <v>2701130003</v>
      </c>
      <c r="B409" s="42" t="s">
        <v>885</v>
      </c>
      <c r="C409" s="41" t="s">
        <v>238</v>
      </c>
      <c r="D409" s="156">
        <v>-1.3100000000000023</v>
      </c>
    </row>
    <row r="410" spans="1:4" x14ac:dyDescent="0.25">
      <c r="A410" s="190">
        <v>2701030012</v>
      </c>
      <c r="B410" s="42" t="s">
        <v>667</v>
      </c>
      <c r="C410" s="41" t="s">
        <v>114</v>
      </c>
      <c r="D410" s="156">
        <v>-1.0400000064691994E-5</v>
      </c>
    </row>
    <row r="411" spans="1:4" x14ac:dyDescent="0.25">
      <c r="A411" s="190">
        <v>2701030013</v>
      </c>
      <c r="B411" s="42" t="s">
        <v>1073</v>
      </c>
      <c r="C411" s="37" t="s">
        <v>114</v>
      </c>
      <c r="D411" s="156">
        <v>-1.112977600000022</v>
      </c>
    </row>
    <row r="412" spans="1:4" x14ac:dyDescent="0.25">
      <c r="A412" s="190">
        <v>2701030015</v>
      </c>
      <c r="B412" s="42" t="s">
        <v>1074</v>
      </c>
      <c r="C412" s="41" t="s">
        <v>114</v>
      </c>
      <c r="D412" s="156">
        <v>0</v>
      </c>
    </row>
    <row r="413" spans="1:4" x14ac:dyDescent="0.25">
      <c r="A413" s="190">
        <v>2701030007</v>
      </c>
      <c r="B413" s="42" t="s">
        <v>1070</v>
      </c>
      <c r="C413" s="41" t="s">
        <v>114</v>
      </c>
      <c r="D413" s="157">
        <v>0</v>
      </c>
    </row>
    <row r="414" spans="1:4" x14ac:dyDescent="0.25">
      <c r="A414" s="190">
        <v>2701140029</v>
      </c>
      <c r="B414" s="42" t="s">
        <v>1169</v>
      </c>
      <c r="C414" s="37" t="s">
        <v>114</v>
      </c>
      <c r="D414" s="316">
        <v>-308097</v>
      </c>
    </row>
    <row r="415" spans="1:4" x14ac:dyDescent="0.25">
      <c r="A415" s="190">
        <v>2801140001</v>
      </c>
      <c r="B415" s="42" t="s">
        <v>3685</v>
      </c>
      <c r="C415" s="41" t="s">
        <v>114</v>
      </c>
      <c r="D415" s="157">
        <v>0</v>
      </c>
    </row>
    <row r="416" spans="1:4" x14ac:dyDescent="0.25">
      <c r="A416" s="190">
        <v>2701030008</v>
      </c>
      <c r="B416" s="42" t="s">
        <v>1071</v>
      </c>
      <c r="C416" s="41" t="s">
        <v>114</v>
      </c>
      <c r="D416" s="157">
        <v>19.410444599999948</v>
      </c>
    </row>
    <row r="417" spans="1:4" x14ac:dyDescent="0.25">
      <c r="A417" s="189">
        <v>2701030010</v>
      </c>
      <c r="B417" s="2" t="s">
        <v>679</v>
      </c>
      <c r="C417" s="37" t="s">
        <v>114</v>
      </c>
      <c r="D417" s="157">
        <v>0</v>
      </c>
    </row>
    <row r="418" spans="1:4" x14ac:dyDescent="0.25">
      <c r="A418" s="189">
        <v>2901030003</v>
      </c>
      <c r="B418" s="2" t="s">
        <v>1222</v>
      </c>
      <c r="C418" s="37" t="s">
        <v>114</v>
      </c>
      <c r="D418" s="157">
        <v>-23.269179599999916</v>
      </c>
    </row>
    <row r="419" spans="1:4" x14ac:dyDescent="0.25">
      <c r="A419" s="189">
        <v>2701030011</v>
      </c>
      <c r="B419" s="2" t="s">
        <v>681</v>
      </c>
      <c r="C419" s="37" t="s">
        <v>114</v>
      </c>
      <c r="D419" s="157">
        <v>-1.2670544000000064</v>
      </c>
    </row>
    <row r="420" spans="1:4" x14ac:dyDescent="0.25">
      <c r="A420" s="189">
        <v>2701030009</v>
      </c>
      <c r="B420" s="2" t="s">
        <v>1072</v>
      </c>
      <c r="C420" s="37" t="s">
        <v>114</v>
      </c>
      <c r="D420" s="157">
        <v>-18.764429500000006</v>
      </c>
    </row>
    <row r="421" spans="1:4" x14ac:dyDescent="0.25">
      <c r="A421" s="189">
        <v>2701030024</v>
      </c>
      <c r="B421" s="2" t="s">
        <v>4243</v>
      </c>
      <c r="C421" s="37" t="s">
        <v>114</v>
      </c>
      <c r="D421" s="227">
        <v>-59.456077999999991</v>
      </c>
    </row>
    <row r="422" spans="1:4" x14ac:dyDescent="0.25">
      <c r="A422" s="189">
        <v>2701030003</v>
      </c>
      <c r="B422" s="2" t="s">
        <v>1066</v>
      </c>
      <c r="C422" s="37" t="s">
        <v>114</v>
      </c>
      <c r="D422" s="157">
        <v>-70.777770000000146</v>
      </c>
    </row>
    <row r="423" spans="1:4" x14ac:dyDescent="0.25">
      <c r="A423" s="189">
        <v>2701030016</v>
      </c>
      <c r="B423" s="2" t="s">
        <v>1075</v>
      </c>
      <c r="C423" s="37" t="s">
        <v>114</v>
      </c>
      <c r="D423" s="157">
        <v>-51.800759999999968</v>
      </c>
    </row>
    <row r="424" spans="1:4" x14ac:dyDescent="0.25">
      <c r="A424" s="189">
        <v>2701030017</v>
      </c>
      <c r="B424" s="2" t="s">
        <v>1076</v>
      </c>
      <c r="C424" s="37" t="s">
        <v>114</v>
      </c>
      <c r="D424" s="157">
        <v>-78.84435000000002</v>
      </c>
    </row>
    <row r="425" spans="1:4" x14ac:dyDescent="0.25">
      <c r="A425" s="189">
        <v>2701030004</v>
      </c>
      <c r="B425" s="2" t="s">
        <v>1067</v>
      </c>
      <c r="C425" s="37" t="s">
        <v>114</v>
      </c>
      <c r="D425" s="157">
        <v>-3.498186000000004</v>
      </c>
    </row>
    <row r="426" spans="1:4" x14ac:dyDescent="0.25">
      <c r="A426" s="189">
        <v>2701030001</v>
      </c>
      <c r="B426" s="2" t="s">
        <v>1065</v>
      </c>
      <c r="C426" s="37" t="s">
        <v>114</v>
      </c>
      <c r="D426" s="156">
        <v>-1.2280000000018276E-2</v>
      </c>
    </row>
    <row r="427" spans="1:4" x14ac:dyDescent="0.25">
      <c r="A427" s="189">
        <v>2701030005</v>
      </c>
      <c r="B427" s="2" t="s">
        <v>1068</v>
      </c>
      <c r="C427" s="37" t="s">
        <v>114</v>
      </c>
      <c r="D427" s="156">
        <v>-5.3735528000000841</v>
      </c>
    </row>
    <row r="428" spans="1:4" x14ac:dyDescent="0.25">
      <c r="A428" s="189">
        <v>2701030006</v>
      </c>
      <c r="B428" s="2" t="s">
        <v>1069</v>
      </c>
      <c r="C428" s="37" t="s">
        <v>114</v>
      </c>
      <c r="D428" s="156">
        <v>0.3063799999999901</v>
      </c>
    </row>
    <row r="429" spans="1:4" x14ac:dyDescent="0.25">
      <c r="A429" s="189">
        <v>3002020008</v>
      </c>
      <c r="B429" s="2" t="s">
        <v>1256</v>
      </c>
      <c r="C429" s="37" t="s">
        <v>228</v>
      </c>
      <c r="D429" s="157">
        <v>0</v>
      </c>
    </row>
    <row r="430" spans="1:4" x14ac:dyDescent="0.25">
      <c r="A430" s="190">
        <v>3002020010</v>
      </c>
      <c r="B430" s="42" t="s">
        <v>1258</v>
      </c>
      <c r="C430" s="41" t="s">
        <v>228</v>
      </c>
      <c r="D430" s="157">
        <v>-223.05000000000018</v>
      </c>
    </row>
    <row r="431" spans="1:4" x14ac:dyDescent="0.25">
      <c r="A431" s="262">
        <v>3002020011</v>
      </c>
      <c r="B431" s="42" t="s">
        <v>1259</v>
      </c>
      <c r="C431" s="41" t="s">
        <v>228</v>
      </c>
      <c r="D431" s="157">
        <v>-21.700000000000045</v>
      </c>
    </row>
    <row r="432" spans="1:4" x14ac:dyDescent="0.25">
      <c r="A432" s="255">
        <v>3002020009</v>
      </c>
      <c r="B432" s="42" t="s">
        <v>1257</v>
      </c>
      <c r="C432" s="41" t="s">
        <v>228</v>
      </c>
      <c r="D432" s="156">
        <v>36.600000000000023</v>
      </c>
    </row>
    <row r="433" spans="1:4" x14ac:dyDescent="0.25">
      <c r="A433" s="189">
        <v>2701150006</v>
      </c>
      <c r="B433" s="2" t="s">
        <v>1182</v>
      </c>
      <c r="C433" s="37" t="s">
        <v>234</v>
      </c>
      <c r="D433" s="156">
        <v>-31779</v>
      </c>
    </row>
    <row r="434" spans="1:4" x14ac:dyDescent="0.25">
      <c r="A434" s="189">
        <v>2701150007</v>
      </c>
      <c r="B434" s="2" t="s">
        <v>1183</v>
      </c>
      <c r="C434" s="37" t="s">
        <v>234</v>
      </c>
      <c r="D434" s="156">
        <v>-3300</v>
      </c>
    </row>
    <row r="435" spans="1:4" x14ac:dyDescent="0.25">
      <c r="A435" s="189">
        <v>2701150008</v>
      </c>
      <c r="B435" s="2" t="s">
        <v>1184</v>
      </c>
      <c r="C435" s="37" t="s">
        <v>234</v>
      </c>
      <c r="D435" s="157">
        <v>-7920</v>
      </c>
    </row>
    <row r="436" spans="1:4" x14ac:dyDescent="0.25">
      <c r="A436" s="190">
        <v>3701010001</v>
      </c>
      <c r="B436" s="42" t="s">
        <v>1269</v>
      </c>
      <c r="C436" s="41" t="s">
        <v>234</v>
      </c>
      <c r="D436" s="156">
        <v>0</v>
      </c>
    </row>
    <row r="437" spans="1:4" x14ac:dyDescent="0.25">
      <c r="A437" s="190">
        <v>2701150002</v>
      </c>
      <c r="B437" s="42" t="s">
        <v>1178</v>
      </c>
      <c r="C437" s="41" t="s">
        <v>234</v>
      </c>
      <c r="D437" s="227">
        <v>46314</v>
      </c>
    </row>
    <row r="438" spans="1:4" x14ac:dyDescent="0.25">
      <c r="A438" s="190">
        <v>3101150004</v>
      </c>
      <c r="B438" s="42" t="s">
        <v>1178</v>
      </c>
      <c r="C438" s="41" t="s">
        <v>234</v>
      </c>
      <c r="D438" s="157">
        <v>0</v>
      </c>
    </row>
    <row r="439" spans="1:4" x14ac:dyDescent="0.25">
      <c r="A439" s="189">
        <v>2701150003</v>
      </c>
      <c r="B439" s="2" t="s">
        <v>1179</v>
      </c>
      <c r="C439" s="37" t="s">
        <v>234</v>
      </c>
      <c r="D439" s="157">
        <v>-15763</v>
      </c>
    </row>
    <row r="440" spans="1:4" x14ac:dyDescent="0.25">
      <c r="A440" s="189">
        <v>2701150004</v>
      </c>
      <c r="B440" s="2" t="s">
        <v>1180</v>
      </c>
      <c r="C440" s="37" t="s">
        <v>234</v>
      </c>
      <c r="D440" s="156">
        <v>-10506</v>
      </c>
    </row>
    <row r="441" spans="1:4" x14ac:dyDescent="0.25">
      <c r="A441" s="189">
        <v>2701150005</v>
      </c>
      <c r="B441" s="2" t="s">
        <v>1181</v>
      </c>
      <c r="C441" s="37" t="s">
        <v>234</v>
      </c>
      <c r="D441" s="156">
        <v>-6165</v>
      </c>
    </row>
    <row r="442" spans="1:4" x14ac:dyDescent="0.25">
      <c r="A442" s="189">
        <v>2701150009</v>
      </c>
      <c r="B442" s="2" t="s">
        <v>4289</v>
      </c>
      <c r="C442" s="37" t="s">
        <v>234</v>
      </c>
      <c r="D442" s="265">
        <v>-13371</v>
      </c>
    </row>
    <row r="443" spans="1:4" x14ac:dyDescent="0.25">
      <c r="A443" s="189">
        <v>2701150001</v>
      </c>
      <c r="B443" s="2" t="s">
        <v>1177</v>
      </c>
      <c r="C443" s="37" t="s">
        <v>234</v>
      </c>
      <c r="D443" s="156">
        <v>-23744</v>
      </c>
    </row>
    <row r="444" spans="1:4" x14ac:dyDescent="0.25">
      <c r="A444" s="190">
        <v>2701170003</v>
      </c>
      <c r="B444" s="42" t="s">
        <v>698</v>
      </c>
      <c r="C444" s="41" t="s">
        <v>239</v>
      </c>
      <c r="D444" s="156">
        <v>0</v>
      </c>
    </row>
  </sheetData>
  <phoneticPr fontId="4" type="noConversion"/>
  <conditionalFormatting sqref="A2:A431">
    <cfRule type="duplicateValues" dxfId="49" priority="5"/>
  </conditionalFormatting>
  <conditionalFormatting sqref="A432:A437">
    <cfRule type="duplicateValues" dxfId="48" priority="4"/>
  </conditionalFormatting>
  <conditionalFormatting sqref="A438">
    <cfRule type="duplicateValues" dxfId="47" priority="3"/>
  </conditionalFormatting>
  <conditionalFormatting sqref="A439:A443">
    <cfRule type="duplicateValues" dxfId="46" priority="2"/>
  </conditionalFormatting>
  <conditionalFormatting sqref="A444">
    <cfRule type="duplicateValues" dxfId="45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D816"/>
  <sheetViews>
    <sheetView zoomScaleNormal="10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9.5703125" bestFit="1" customWidth="1"/>
    <col min="2" max="2" width="45.140625" bestFit="1" customWidth="1"/>
    <col min="3" max="3" width="13.5703125" bestFit="1" customWidth="1"/>
    <col min="4" max="5" width="10.42578125" bestFit="1" customWidth="1"/>
  </cols>
  <sheetData>
    <row r="1" spans="1:4" x14ac:dyDescent="0.25">
      <c r="A1" t="s">
        <v>1271</v>
      </c>
      <c r="B1" t="s">
        <v>781</v>
      </c>
      <c r="C1" t="s">
        <v>2</v>
      </c>
      <c r="D1" t="s">
        <v>105</v>
      </c>
    </row>
    <row r="2" spans="1:4" x14ac:dyDescent="0.25">
      <c r="A2" s="189">
        <v>2701080001</v>
      </c>
      <c r="B2" s="2" t="s">
        <v>399</v>
      </c>
      <c r="C2" s="37" t="s">
        <v>224</v>
      </c>
      <c r="D2" s="7">
        <v>42000</v>
      </c>
    </row>
    <row r="3" spans="1:4" x14ac:dyDescent="0.25">
      <c r="A3" s="189">
        <v>2701170002</v>
      </c>
      <c r="B3" s="2" t="s">
        <v>1193</v>
      </c>
      <c r="C3" s="37" t="s">
        <v>225</v>
      </c>
      <c r="D3" s="7">
        <v>41958</v>
      </c>
    </row>
    <row r="4" spans="1:4" x14ac:dyDescent="0.25">
      <c r="A4" s="189">
        <v>2701050004</v>
      </c>
      <c r="B4" s="2" t="s">
        <v>1103</v>
      </c>
      <c r="C4" s="37" t="s">
        <v>221</v>
      </c>
      <c r="D4" s="7">
        <v>0</v>
      </c>
    </row>
    <row r="5" spans="1:4" x14ac:dyDescent="0.25">
      <c r="A5" s="189">
        <v>2701050008</v>
      </c>
      <c r="B5" s="2" t="s">
        <v>1107</v>
      </c>
      <c r="C5" s="37" t="s">
        <v>221</v>
      </c>
      <c r="D5" s="7">
        <v>331</v>
      </c>
    </row>
    <row r="6" spans="1:4" x14ac:dyDescent="0.25">
      <c r="A6" s="189">
        <v>2701050009</v>
      </c>
      <c r="B6" s="2" t="s">
        <v>1108</v>
      </c>
      <c r="C6" s="37" t="s">
        <v>221</v>
      </c>
      <c r="D6" s="7">
        <v>0</v>
      </c>
    </row>
    <row r="7" spans="1:4" x14ac:dyDescent="0.25">
      <c r="A7" s="189">
        <v>2701050035</v>
      </c>
      <c r="B7" s="209" t="s">
        <v>7339</v>
      </c>
      <c r="C7" s="210" t="s">
        <v>221</v>
      </c>
      <c r="D7" s="7">
        <v>952</v>
      </c>
    </row>
    <row r="8" spans="1:4" x14ac:dyDescent="0.25">
      <c r="A8" s="189">
        <v>2701050017</v>
      </c>
      <c r="B8" s="2" t="s">
        <v>1115</v>
      </c>
      <c r="C8" s="37" t="s">
        <v>221</v>
      </c>
      <c r="D8" s="7">
        <v>159</v>
      </c>
    </row>
    <row r="9" spans="1:4" x14ac:dyDescent="0.25">
      <c r="A9" s="189">
        <v>2701050006</v>
      </c>
      <c r="B9" s="2" t="s">
        <v>1105</v>
      </c>
      <c r="C9" s="37" t="s">
        <v>221</v>
      </c>
      <c r="D9" s="7">
        <v>0</v>
      </c>
    </row>
    <row r="10" spans="1:4" x14ac:dyDescent="0.25">
      <c r="A10" s="189">
        <v>2701050029</v>
      </c>
      <c r="B10" s="2" t="s">
        <v>1125</v>
      </c>
      <c r="C10" s="154" t="s">
        <v>221</v>
      </c>
      <c r="D10" s="7">
        <v>0</v>
      </c>
    </row>
    <row r="11" spans="1:4" x14ac:dyDescent="0.25">
      <c r="A11" s="189">
        <v>2701050010</v>
      </c>
      <c r="B11" s="2" t="s">
        <v>1109</v>
      </c>
      <c r="C11" s="37" t="s">
        <v>221</v>
      </c>
      <c r="D11" s="7">
        <v>15.5</v>
      </c>
    </row>
    <row r="12" spans="1:4" x14ac:dyDescent="0.25">
      <c r="A12" s="189">
        <v>2701050011</v>
      </c>
      <c r="B12" s="2" t="s">
        <v>1110</v>
      </c>
      <c r="C12" s="37" t="s">
        <v>221</v>
      </c>
      <c r="D12" s="7">
        <v>6</v>
      </c>
    </row>
    <row r="13" spans="1:4" x14ac:dyDescent="0.25">
      <c r="A13" s="189">
        <v>2701050027</v>
      </c>
      <c r="B13" s="2" t="s">
        <v>1123</v>
      </c>
      <c r="C13" s="37" t="s">
        <v>221</v>
      </c>
      <c r="D13" s="7">
        <v>129.5</v>
      </c>
    </row>
    <row r="14" spans="1:4" x14ac:dyDescent="0.25">
      <c r="A14" s="189">
        <v>2701050033</v>
      </c>
      <c r="B14" s="2" t="s">
        <v>4288</v>
      </c>
      <c r="C14" s="37" t="s">
        <v>221</v>
      </c>
      <c r="D14" s="7">
        <v>147</v>
      </c>
    </row>
    <row r="15" spans="1:4" x14ac:dyDescent="0.25">
      <c r="A15" s="189">
        <v>2701050013</v>
      </c>
      <c r="B15" s="2" t="s">
        <v>1112</v>
      </c>
      <c r="C15" s="37" t="s">
        <v>221</v>
      </c>
      <c r="D15" s="7">
        <v>68</v>
      </c>
    </row>
    <row r="16" spans="1:4" x14ac:dyDescent="0.25">
      <c r="A16" s="189">
        <v>2701050014</v>
      </c>
      <c r="B16" s="2" t="s">
        <v>2098</v>
      </c>
      <c r="C16" s="37" t="s">
        <v>221</v>
      </c>
      <c r="D16" s="7">
        <v>0</v>
      </c>
    </row>
    <row r="17" spans="1:4" x14ac:dyDescent="0.25">
      <c r="A17" s="189">
        <v>2701050015</v>
      </c>
      <c r="B17" s="2" t="s">
        <v>1113</v>
      </c>
      <c r="C17" s="37" t="s">
        <v>221</v>
      </c>
      <c r="D17" s="7">
        <v>0</v>
      </c>
    </row>
    <row r="18" spans="1:4" x14ac:dyDescent="0.25">
      <c r="A18" s="189">
        <v>2701050019</v>
      </c>
      <c r="B18" s="2" t="s">
        <v>1117</v>
      </c>
      <c r="C18" s="37" t="s">
        <v>221</v>
      </c>
      <c r="D18" s="7">
        <v>188.5</v>
      </c>
    </row>
    <row r="19" spans="1:4" x14ac:dyDescent="0.25">
      <c r="A19" s="189">
        <v>2701050021</v>
      </c>
      <c r="B19" s="2" t="s">
        <v>1118</v>
      </c>
      <c r="C19" s="37" t="s">
        <v>221</v>
      </c>
      <c r="D19" s="7">
        <v>110</v>
      </c>
    </row>
    <row r="20" spans="1:4" x14ac:dyDescent="0.25">
      <c r="A20" s="189">
        <v>2701050026</v>
      </c>
      <c r="B20" s="2" t="s">
        <v>1122</v>
      </c>
      <c r="C20" s="37" t="s">
        <v>221</v>
      </c>
      <c r="D20" s="7">
        <v>55</v>
      </c>
    </row>
    <row r="21" spans="1:4" x14ac:dyDescent="0.25">
      <c r="A21" s="189">
        <v>2701050005</v>
      </c>
      <c r="B21" s="2" t="s">
        <v>1104</v>
      </c>
      <c r="C21" s="37" t="s">
        <v>221</v>
      </c>
      <c r="D21" s="7">
        <v>0</v>
      </c>
    </row>
    <row r="22" spans="1:4" x14ac:dyDescent="0.25">
      <c r="A22" s="189">
        <v>2701050007</v>
      </c>
      <c r="B22" s="158" t="s">
        <v>1106</v>
      </c>
      <c r="C22" s="159" t="s">
        <v>221</v>
      </c>
      <c r="D22" s="7">
        <v>0</v>
      </c>
    </row>
    <row r="23" spans="1:4" x14ac:dyDescent="0.25">
      <c r="A23" s="189">
        <v>2701050036</v>
      </c>
      <c r="B23" s="250" t="s">
        <v>12570</v>
      </c>
      <c r="C23" s="251" t="s">
        <v>221</v>
      </c>
      <c r="D23" s="7">
        <v>110</v>
      </c>
    </row>
    <row r="24" spans="1:4" x14ac:dyDescent="0.25">
      <c r="A24" s="189">
        <v>2701050012</v>
      </c>
      <c r="B24" s="2" t="s">
        <v>1111</v>
      </c>
      <c r="C24" s="37" t="s">
        <v>221</v>
      </c>
      <c r="D24" s="7">
        <v>25</v>
      </c>
    </row>
    <row r="25" spans="1:4" x14ac:dyDescent="0.25">
      <c r="A25" s="189">
        <v>2701050001</v>
      </c>
      <c r="B25" s="2" t="s">
        <v>1099</v>
      </c>
      <c r="C25" s="37" t="s">
        <v>221</v>
      </c>
      <c r="D25" s="7">
        <v>114.84</v>
      </c>
    </row>
    <row r="26" spans="1:4" x14ac:dyDescent="0.25">
      <c r="A26" s="189">
        <v>2701050028</v>
      </c>
      <c r="B26" s="2" t="s">
        <v>1124</v>
      </c>
      <c r="C26" s="37" t="s">
        <v>221</v>
      </c>
      <c r="D26" s="7">
        <v>0</v>
      </c>
    </row>
    <row r="27" spans="1:4" x14ac:dyDescent="0.25">
      <c r="A27" s="189">
        <v>2701050023</v>
      </c>
      <c r="B27" s="2" t="s">
        <v>1120</v>
      </c>
      <c r="C27" s="37" t="s">
        <v>221</v>
      </c>
      <c r="D27" s="7">
        <v>115</v>
      </c>
    </row>
    <row r="28" spans="1:4" x14ac:dyDescent="0.25">
      <c r="A28" s="189">
        <v>2701160011</v>
      </c>
      <c r="B28" s="2" t="s">
        <v>1191</v>
      </c>
      <c r="C28" s="37" t="s">
        <v>226</v>
      </c>
      <c r="D28" s="7">
        <v>39805</v>
      </c>
    </row>
    <row r="29" spans="1:4" x14ac:dyDescent="0.25">
      <c r="A29" s="189">
        <v>2701160008</v>
      </c>
      <c r="B29" s="2" t="s">
        <v>1190</v>
      </c>
      <c r="C29" s="37" t="s">
        <v>226</v>
      </c>
      <c r="D29" s="7">
        <v>0</v>
      </c>
    </row>
    <row r="30" spans="1:4" x14ac:dyDescent="0.25">
      <c r="A30" s="189">
        <v>2701160007</v>
      </c>
      <c r="B30" s="2" t="s">
        <v>1189</v>
      </c>
      <c r="C30" s="37" t="s">
        <v>226</v>
      </c>
      <c r="D30" s="7">
        <v>0</v>
      </c>
    </row>
    <row r="31" spans="1:4" x14ac:dyDescent="0.25">
      <c r="A31" s="189">
        <v>2701160006</v>
      </c>
      <c r="B31" s="2" t="s">
        <v>1188</v>
      </c>
      <c r="C31" s="37" t="s">
        <v>226</v>
      </c>
      <c r="D31" s="7">
        <v>4400</v>
      </c>
    </row>
    <row r="32" spans="1:4" x14ac:dyDescent="0.25">
      <c r="A32" s="189">
        <v>2701160005</v>
      </c>
      <c r="B32" s="2" t="s">
        <v>1187</v>
      </c>
      <c r="C32" s="37" t="s">
        <v>226</v>
      </c>
      <c r="D32" s="7">
        <v>10597</v>
      </c>
    </row>
    <row r="33" spans="1:4" x14ac:dyDescent="0.25">
      <c r="A33" s="189">
        <v>2701160001</v>
      </c>
      <c r="B33" s="2" t="s">
        <v>1185</v>
      </c>
      <c r="C33" s="37" t="s">
        <v>226</v>
      </c>
      <c r="D33" s="7">
        <v>800</v>
      </c>
    </row>
    <row r="34" spans="1:4" x14ac:dyDescent="0.25">
      <c r="A34" s="307">
        <v>2701160012</v>
      </c>
      <c r="B34" s="308" t="s">
        <v>1192</v>
      </c>
      <c r="C34" s="309" t="s">
        <v>226</v>
      </c>
      <c r="D34" s="7">
        <v>17200</v>
      </c>
    </row>
    <row r="35" spans="1:4" x14ac:dyDescent="0.25">
      <c r="A35" s="189">
        <v>2701160013</v>
      </c>
      <c r="B35" s="2" t="s">
        <v>4290</v>
      </c>
      <c r="C35" s="37" t="s">
        <v>226</v>
      </c>
      <c r="D35" s="7">
        <v>21167</v>
      </c>
    </row>
    <row r="36" spans="1:4" x14ac:dyDescent="0.25">
      <c r="A36" s="189">
        <v>2701160009</v>
      </c>
      <c r="B36" s="2" t="s">
        <v>14392</v>
      </c>
      <c r="C36" s="37" t="s">
        <v>226</v>
      </c>
      <c r="D36" s="7">
        <v>26875</v>
      </c>
    </row>
    <row r="37" spans="1:4" x14ac:dyDescent="0.25">
      <c r="A37" s="189">
        <v>2701160002</v>
      </c>
      <c r="B37" s="2" t="s">
        <v>1186</v>
      </c>
      <c r="C37" s="37" t="s">
        <v>226</v>
      </c>
      <c r="D37" s="7">
        <v>4804</v>
      </c>
    </row>
    <row r="38" spans="1:4" x14ac:dyDescent="0.25">
      <c r="A38" s="189">
        <v>2701240002</v>
      </c>
      <c r="B38" s="2" t="s">
        <v>1212</v>
      </c>
      <c r="C38" s="37" t="s">
        <v>226</v>
      </c>
      <c r="D38" s="7">
        <v>6360</v>
      </c>
    </row>
    <row r="39" spans="1:4" x14ac:dyDescent="0.25">
      <c r="A39" s="189">
        <v>2701240001</v>
      </c>
      <c r="B39" s="2" t="s">
        <v>6257</v>
      </c>
      <c r="C39" s="37" t="s">
        <v>226</v>
      </c>
      <c r="D39" s="7">
        <v>0</v>
      </c>
    </row>
    <row r="40" spans="1:4" x14ac:dyDescent="0.25">
      <c r="A40" s="307">
        <v>2701240004</v>
      </c>
      <c r="B40" s="308" t="s">
        <v>1211</v>
      </c>
      <c r="C40" s="309" t="s">
        <v>226</v>
      </c>
      <c r="D40" s="7">
        <v>15828.571428571429</v>
      </c>
    </row>
    <row r="41" spans="1:4" x14ac:dyDescent="0.25">
      <c r="A41" s="189">
        <v>2701240005</v>
      </c>
      <c r="B41" s="2" t="s">
        <v>9534</v>
      </c>
      <c r="C41" s="37" t="s">
        <v>226</v>
      </c>
      <c r="D41" s="7">
        <v>8300</v>
      </c>
    </row>
    <row r="42" spans="1:4" x14ac:dyDescent="0.25">
      <c r="A42" s="189">
        <v>3002020007</v>
      </c>
      <c r="B42" s="2" t="s">
        <v>457</v>
      </c>
      <c r="C42" s="37" t="s">
        <v>227</v>
      </c>
      <c r="D42" s="7">
        <v>355</v>
      </c>
    </row>
    <row r="43" spans="1:4" x14ac:dyDescent="0.25">
      <c r="A43" s="189">
        <v>2701090003</v>
      </c>
      <c r="B43" s="2" t="s">
        <v>397</v>
      </c>
      <c r="C43" s="37" t="s">
        <v>112</v>
      </c>
      <c r="D43" s="7">
        <v>325</v>
      </c>
    </row>
    <row r="44" spans="1:4" x14ac:dyDescent="0.25">
      <c r="A44" s="189">
        <v>3103110072</v>
      </c>
      <c r="B44" s="2" t="s">
        <v>1260</v>
      </c>
      <c r="C44" s="37" t="s">
        <v>112</v>
      </c>
      <c r="D44" s="7">
        <v>13</v>
      </c>
    </row>
    <row r="45" spans="1:4" x14ac:dyDescent="0.25">
      <c r="A45" s="189">
        <v>2701210005</v>
      </c>
      <c r="B45" s="2" t="s">
        <v>1202</v>
      </c>
      <c r="C45" s="37" t="s">
        <v>112</v>
      </c>
      <c r="D45" s="7">
        <v>960</v>
      </c>
    </row>
    <row r="46" spans="1:4" x14ac:dyDescent="0.25">
      <c r="A46" s="189">
        <v>2701090005</v>
      </c>
      <c r="B46" s="2" t="s">
        <v>1135</v>
      </c>
      <c r="C46" s="37" t="s">
        <v>112</v>
      </c>
      <c r="D46" s="7">
        <v>125</v>
      </c>
    </row>
    <row r="47" spans="1:4" x14ac:dyDescent="0.25">
      <c r="A47" s="189">
        <v>2701210008</v>
      </c>
      <c r="B47" s="250" t="s">
        <v>14384</v>
      </c>
      <c r="C47" s="251" t="s">
        <v>112</v>
      </c>
      <c r="D47" s="7">
        <v>50</v>
      </c>
    </row>
    <row r="48" spans="1:4" x14ac:dyDescent="0.25">
      <c r="A48" s="189">
        <v>2701250001</v>
      </c>
      <c r="B48" s="2" t="s">
        <v>1213</v>
      </c>
      <c r="C48" s="37" t="s">
        <v>112</v>
      </c>
      <c r="D48" s="7">
        <v>825</v>
      </c>
    </row>
    <row r="49" spans="1:4" x14ac:dyDescent="0.25">
      <c r="A49" s="189">
        <v>2701060006</v>
      </c>
      <c r="B49" s="2" t="s">
        <v>478</v>
      </c>
      <c r="C49" s="37" t="s">
        <v>112</v>
      </c>
      <c r="D49" s="7">
        <v>700</v>
      </c>
    </row>
    <row r="50" spans="1:4" x14ac:dyDescent="0.25">
      <c r="A50" s="189">
        <v>2701210007</v>
      </c>
      <c r="B50" s="2" t="s">
        <v>12580</v>
      </c>
      <c r="C50" s="37" t="s">
        <v>112</v>
      </c>
      <c r="D50" s="7">
        <v>5.5</v>
      </c>
    </row>
    <row r="51" spans="1:4" x14ac:dyDescent="0.25">
      <c r="A51" s="189">
        <v>2701210004</v>
      </c>
      <c r="B51" s="2" t="s">
        <v>1201</v>
      </c>
      <c r="C51" s="37" t="s">
        <v>112</v>
      </c>
      <c r="D51" s="7">
        <v>120</v>
      </c>
    </row>
    <row r="52" spans="1:4" x14ac:dyDescent="0.25">
      <c r="A52" s="189">
        <v>2701210003</v>
      </c>
      <c r="B52" s="2" t="s">
        <v>1200</v>
      </c>
      <c r="C52" s="37" t="s">
        <v>112</v>
      </c>
      <c r="D52" s="7">
        <v>160</v>
      </c>
    </row>
    <row r="53" spans="1:4" x14ac:dyDescent="0.25">
      <c r="A53" s="189">
        <v>2701130005</v>
      </c>
      <c r="B53" s="2" t="s">
        <v>9533</v>
      </c>
      <c r="C53" s="37" t="s">
        <v>112</v>
      </c>
      <c r="D53" s="7">
        <v>0</v>
      </c>
    </row>
    <row r="54" spans="1:4" x14ac:dyDescent="0.25">
      <c r="A54" s="189">
        <v>2701220001</v>
      </c>
      <c r="B54" s="2" t="s">
        <v>888</v>
      </c>
      <c r="C54" s="37" t="s">
        <v>112</v>
      </c>
      <c r="D54" s="7">
        <v>12</v>
      </c>
    </row>
    <row r="55" spans="1:4" x14ac:dyDescent="0.25">
      <c r="A55" s="189">
        <v>2701210009</v>
      </c>
      <c r="B55" s="250" t="s">
        <v>14385</v>
      </c>
      <c r="C55" s="251" t="s">
        <v>112</v>
      </c>
      <c r="D55" s="7">
        <v>21</v>
      </c>
    </row>
    <row r="56" spans="1:4" x14ac:dyDescent="0.25">
      <c r="A56" s="189">
        <v>2701210002</v>
      </c>
      <c r="B56" s="2" t="s">
        <v>1199</v>
      </c>
      <c r="C56" s="37" t="s">
        <v>112</v>
      </c>
      <c r="D56" s="7">
        <v>6780</v>
      </c>
    </row>
    <row r="57" spans="1:4" x14ac:dyDescent="0.25">
      <c r="A57" s="189">
        <v>2701210006</v>
      </c>
      <c r="B57" s="2" t="s">
        <v>9542</v>
      </c>
      <c r="C57" s="37" t="s">
        <v>112</v>
      </c>
      <c r="D57" s="7">
        <v>12</v>
      </c>
    </row>
    <row r="58" spans="1:4" x14ac:dyDescent="0.25">
      <c r="A58" s="189">
        <v>2701190004</v>
      </c>
      <c r="B58" s="2" t="s">
        <v>706</v>
      </c>
      <c r="C58" s="37" t="s">
        <v>112</v>
      </c>
      <c r="D58" s="7">
        <v>54430</v>
      </c>
    </row>
    <row r="59" spans="1:4" x14ac:dyDescent="0.25">
      <c r="A59" s="189">
        <v>2701050024</v>
      </c>
      <c r="B59" s="2" t="s">
        <v>2099</v>
      </c>
      <c r="C59" s="37" t="s">
        <v>229</v>
      </c>
      <c r="D59" s="7">
        <v>0</v>
      </c>
    </row>
    <row r="60" spans="1:4" x14ac:dyDescent="0.25">
      <c r="A60" s="189">
        <v>2701050025</v>
      </c>
      <c r="B60" s="2" t="s">
        <v>6186</v>
      </c>
      <c r="C60" s="37" t="s">
        <v>229</v>
      </c>
      <c r="D60" s="7">
        <v>83</v>
      </c>
    </row>
    <row r="61" spans="1:4" x14ac:dyDescent="0.25">
      <c r="A61" s="189">
        <v>2701050022</v>
      </c>
      <c r="B61" s="2" t="s">
        <v>1119</v>
      </c>
      <c r="C61" s="37" t="s">
        <v>229</v>
      </c>
      <c r="D61" s="7">
        <v>484</v>
      </c>
    </row>
    <row r="62" spans="1:4" x14ac:dyDescent="0.25">
      <c r="A62" s="189">
        <v>2901050016</v>
      </c>
      <c r="B62" s="2" t="s">
        <v>1230</v>
      </c>
      <c r="C62" s="37" t="s">
        <v>229</v>
      </c>
      <c r="D62" s="7">
        <v>9</v>
      </c>
    </row>
    <row r="63" spans="1:4" x14ac:dyDescent="0.25">
      <c r="A63" s="189">
        <v>2701130008</v>
      </c>
      <c r="B63" s="2" t="s">
        <v>1147</v>
      </c>
      <c r="C63" s="37" t="s">
        <v>229</v>
      </c>
      <c r="D63" s="7">
        <v>0</v>
      </c>
    </row>
    <row r="64" spans="1:4" x14ac:dyDescent="0.25">
      <c r="A64" s="189">
        <v>2701090001</v>
      </c>
      <c r="B64" s="2" t="s">
        <v>395</v>
      </c>
      <c r="C64" s="37" t="s">
        <v>223</v>
      </c>
      <c r="D64" s="7">
        <v>0</v>
      </c>
    </row>
    <row r="65" spans="1:4" x14ac:dyDescent="0.25">
      <c r="A65" s="189">
        <v>2701090002</v>
      </c>
      <c r="B65" s="2" t="s">
        <v>396</v>
      </c>
      <c r="C65" s="37" t="s">
        <v>223</v>
      </c>
      <c r="D65" s="7">
        <v>5375</v>
      </c>
    </row>
    <row r="66" spans="1:4" x14ac:dyDescent="0.25">
      <c r="A66" s="189">
        <v>2701090007</v>
      </c>
      <c r="B66" s="158" t="s">
        <v>1137</v>
      </c>
      <c r="C66" s="37" t="s">
        <v>223</v>
      </c>
      <c r="D66" s="7">
        <v>0</v>
      </c>
    </row>
    <row r="67" spans="1:4" x14ac:dyDescent="0.25">
      <c r="A67" s="189">
        <v>2701090004</v>
      </c>
      <c r="B67" s="2" t="s">
        <v>398</v>
      </c>
      <c r="C67" s="37" t="s">
        <v>223</v>
      </c>
      <c r="D67" s="7">
        <v>147</v>
      </c>
    </row>
    <row r="68" spans="1:4" x14ac:dyDescent="0.25">
      <c r="A68" s="256">
        <v>2701100002</v>
      </c>
      <c r="B68" s="257" t="s">
        <v>1139</v>
      </c>
      <c r="C68" s="258" t="s">
        <v>223</v>
      </c>
      <c r="D68" s="7">
        <v>194.5</v>
      </c>
    </row>
    <row r="69" spans="1:4" x14ac:dyDescent="0.25">
      <c r="A69" s="189">
        <v>2701090006</v>
      </c>
      <c r="B69" s="2" t="s">
        <v>1136</v>
      </c>
      <c r="C69" s="37" t="s">
        <v>223</v>
      </c>
      <c r="D69" s="259">
        <v>1188</v>
      </c>
    </row>
    <row r="70" spans="1:4" x14ac:dyDescent="0.25">
      <c r="A70" s="189">
        <v>2701120001</v>
      </c>
      <c r="B70" s="2" t="s">
        <v>1141</v>
      </c>
      <c r="C70" s="37" t="s">
        <v>223</v>
      </c>
      <c r="D70" s="7">
        <v>3098</v>
      </c>
    </row>
    <row r="71" spans="1:4" x14ac:dyDescent="0.25">
      <c r="A71" s="189">
        <v>2701100001</v>
      </c>
      <c r="B71" s="2" t="s">
        <v>1138</v>
      </c>
      <c r="C71" s="37" t="s">
        <v>223</v>
      </c>
      <c r="D71" s="7">
        <v>404.5</v>
      </c>
    </row>
    <row r="72" spans="1:4" x14ac:dyDescent="0.25">
      <c r="A72" s="189">
        <v>2701060009</v>
      </c>
      <c r="B72" s="2" t="s">
        <v>475</v>
      </c>
      <c r="C72" s="37" t="s">
        <v>230</v>
      </c>
      <c r="D72" s="7">
        <v>20</v>
      </c>
    </row>
    <row r="73" spans="1:4" x14ac:dyDescent="0.25">
      <c r="A73" s="189">
        <v>2701060003</v>
      </c>
      <c r="B73" s="2" t="s">
        <v>1130</v>
      </c>
      <c r="C73" s="37" t="s">
        <v>230</v>
      </c>
      <c r="D73" s="7">
        <v>6.2</v>
      </c>
    </row>
    <row r="74" spans="1:4" x14ac:dyDescent="0.25">
      <c r="A74" s="189">
        <v>2701060008</v>
      </c>
      <c r="B74" s="2" t="s">
        <v>476</v>
      </c>
      <c r="C74" s="37" t="s">
        <v>230</v>
      </c>
      <c r="D74" s="7">
        <v>9.1950000000000003</v>
      </c>
    </row>
    <row r="75" spans="1:4" x14ac:dyDescent="0.25">
      <c r="A75" s="189">
        <v>2701060007</v>
      </c>
      <c r="B75" s="2" t="s">
        <v>1131</v>
      </c>
      <c r="C75" s="37" t="s">
        <v>230</v>
      </c>
      <c r="D75" s="7">
        <v>452</v>
      </c>
    </row>
    <row r="76" spans="1:4" x14ac:dyDescent="0.25">
      <c r="A76" s="189">
        <v>2701060004</v>
      </c>
      <c r="B76" s="2" t="s">
        <v>2101</v>
      </c>
      <c r="C76" s="37" t="s">
        <v>230</v>
      </c>
      <c r="D76" s="7">
        <v>0</v>
      </c>
    </row>
    <row r="77" spans="1:4" x14ac:dyDescent="0.25">
      <c r="A77" s="189">
        <v>2701060002</v>
      </c>
      <c r="B77" s="2" t="s">
        <v>1129</v>
      </c>
      <c r="C77" s="37" t="s">
        <v>230</v>
      </c>
      <c r="D77" s="7">
        <v>0</v>
      </c>
    </row>
    <row r="78" spans="1:4" x14ac:dyDescent="0.25">
      <c r="A78" s="189">
        <v>2701060010</v>
      </c>
      <c r="B78" s="2" t="s">
        <v>2103</v>
      </c>
      <c r="C78" s="37" t="s">
        <v>230</v>
      </c>
      <c r="D78" s="7">
        <v>30</v>
      </c>
    </row>
    <row r="79" spans="1:4" x14ac:dyDescent="0.25">
      <c r="A79" s="189">
        <v>2701060001</v>
      </c>
      <c r="B79" s="2" t="s">
        <v>1128</v>
      </c>
      <c r="C79" s="37" t="s">
        <v>230</v>
      </c>
      <c r="D79" s="7">
        <v>9.1999999999999993</v>
      </c>
    </row>
    <row r="80" spans="1:4" x14ac:dyDescent="0.25">
      <c r="A80" s="189">
        <v>2701050002</v>
      </c>
      <c r="B80" s="2" t="s">
        <v>1101</v>
      </c>
      <c r="C80" s="37" t="s">
        <v>791</v>
      </c>
      <c r="D80" s="7">
        <v>1400</v>
      </c>
    </row>
    <row r="81" spans="1:4" x14ac:dyDescent="0.25">
      <c r="A81" s="189">
        <v>2701070006</v>
      </c>
      <c r="B81" s="2" t="s">
        <v>1134</v>
      </c>
      <c r="C81" s="37" t="s">
        <v>222</v>
      </c>
      <c r="D81" s="7">
        <v>109</v>
      </c>
    </row>
    <row r="82" spans="1:4" x14ac:dyDescent="0.25">
      <c r="A82" s="189">
        <v>2701070005</v>
      </c>
      <c r="B82" s="2" t="s">
        <v>431</v>
      </c>
      <c r="C82" s="37" t="s">
        <v>222</v>
      </c>
      <c r="D82" s="7">
        <v>26.5</v>
      </c>
    </row>
    <row r="83" spans="1:4" x14ac:dyDescent="0.25">
      <c r="A83" s="189">
        <v>2701070004</v>
      </c>
      <c r="B83" s="2" t="s">
        <v>1133</v>
      </c>
      <c r="C83" s="37" t="s">
        <v>222</v>
      </c>
      <c r="D83" s="7">
        <v>143</v>
      </c>
    </row>
    <row r="84" spans="1:4" x14ac:dyDescent="0.25">
      <c r="A84" s="189">
        <v>2701070003</v>
      </c>
      <c r="B84" s="2" t="s">
        <v>566</v>
      </c>
      <c r="C84" s="37" t="s">
        <v>222</v>
      </c>
      <c r="D84" s="7">
        <v>2</v>
      </c>
    </row>
    <row r="85" spans="1:4" x14ac:dyDescent="0.25">
      <c r="A85" s="189">
        <v>2701070002</v>
      </c>
      <c r="B85" s="2" t="s">
        <v>1132</v>
      </c>
      <c r="C85" s="37" t="s">
        <v>222</v>
      </c>
      <c r="D85" s="7">
        <v>41.5</v>
      </c>
    </row>
    <row r="86" spans="1:4" x14ac:dyDescent="0.25">
      <c r="A86" s="189">
        <v>2701070001</v>
      </c>
      <c r="B86" s="2" t="s">
        <v>663</v>
      </c>
      <c r="C86" s="37" t="s">
        <v>222</v>
      </c>
      <c r="D86" s="7">
        <v>215.5</v>
      </c>
    </row>
    <row r="87" spans="1:4" x14ac:dyDescent="0.25">
      <c r="A87" s="189">
        <v>2701230040</v>
      </c>
      <c r="B87" s="2" t="s">
        <v>1210</v>
      </c>
      <c r="C87" s="37" t="s">
        <v>301</v>
      </c>
      <c r="D87" s="7">
        <v>0</v>
      </c>
    </row>
    <row r="88" spans="1:4" x14ac:dyDescent="0.25">
      <c r="A88" s="189">
        <v>2701230041</v>
      </c>
      <c r="B88" s="2" t="s">
        <v>2143</v>
      </c>
      <c r="C88" s="37" t="s">
        <v>301</v>
      </c>
      <c r="D88" s="7">
        <v>0</v>
      </c>
    </row>
    <row r="89" spans="1:4" x14ac:dyDescent="0.25">
      <c r="A89" s="189">
        <v>2701230038</v>
      </c>
      <c r="B89" s="2" t="s">
        <v>1209</v>
      </c>
      <c r="C89" s="37" t="s">
        <v>301</v>
      </c>
      <c r="D89" s="7">
        <v>102975</v>
      </c>
    </row>
    <row r="90" spans="1:4" x14ac:dyDescent="0.25">
      <c r="A90" s="189">
        <v>2701230036</v>
      </c>
      <c r="B90" s="2" t="s">
        <v>1207</v>
      </c>
      <c r="C90" s="37" t="s">
        <v>301</v>
      </c>
      <c r="D90" s="7">
        <v>50780</v>
      </c>
    </row>
    <row r="91" spans="1:4" x14ac:dyDescent="0.25">
      <c r="A91" s="189">
        <v>2701230035</v>
      </c>
      <c r="B91" s="2" t="s">
        <v>1206</v>
      </c>
      <c r="C91" s="37" t="s">
        <v>301</v>
      </c>
      <c r="D91" s="7">
        <v>0</v>
      </c>
    </row>
    <row r="92" spans="1:4" x14ac:dyDescent="0.25">
      <c r="A92" s="189">
        <v>2701230037</v>
      </c>
      <c r="B92" s="2" t="s">
        <v>1208</v>
      </c>
      <c r="C92" s="37" t="s">
        <v>301</v>
      </c>
      <c r="D92" s="7">
        <v>691030</v>
      </c>
    </row>
    <row r="93" spans="1:4" x14ac:dyDescent="0.25">
      <c r="A93" s="189">
        <v>2901230004</v>
      </c>
      <c r="B93" s="2" t="s">
        <v>2293</v>
      </c>
      <c r="C93" s="37" t="s">
        <v>301</v>
      </c>
      <c r="D93" s="7">
        <v>0</v>
      </c>
    </row>
    <row r="94" spans="1:4" x14ac:dyDescent="0.25">
      <c r="A94" s="189">
        <v>2701230042</v>
      </c>
      <c r="B94" s="2" t="s">
        <v>2144</v>
      </c>
      <c r="C94" s="37" t="s">
        <v>301</v>
      </c>
      <c r="D94" s="7">
        <v>12207</v>
      </c>
    </row>
    <row r="95" spans="1:4" x14ac:dyDescent="0.25">
      <c r="A95" s="189">
        <v>2701230008</v>
      </c>
      <c r="B95" s="2" t="s">
        <v>2122</v>
      </c>
      <c r="C95" s="37" t="s">
        <v>301</v>
      </c>
      <c r="D95" s="7">
        <v>0</v>
      </c>
    </row>
    <row r="96" spans="1:4" x14ac:dyDescent="0.25">
      <c r="A96" s="189">
        <v>2701230006</v>
      </c>
      <c r="B96" s="2" t="s">
        <v>2120</v>
      </c>
      <c r="C96" s="37" t="s">
        <v>301</v>
      </c>
      <c r="D96" s="7">
        <v>0</v>
      </c>
    </row>
    <row r="97" spans="1:4" x14ac:dyDescent="0.25">
      <c r="A97" s="189">
        <v>2701230007</v>
      </c>
      <c r="B97" s="2" t="s">
        <v>2121</v>
      </c>
      <c r="C97" s="37" t="s">
        <v>301</v>
      </c>
      <c r="D97" s="7">
        <v>0</v>
      </c>
    </row>
    <row r="98" spans="1:4" x14ac:dyDescent="0.25">
      <c r="A98" s="189">
        <v>2701230010</v>
      </c>
      <c r="B98" s="2" t="s">
        <v>2124</v>
      </c>
      <c r="C98" s="37" t="s">
        <v>301</v>
      </c>
      <c r="D98" s="7">
        <v>0</v>
      </c>
    </row>
    <row r="99" spans="1:4" x14ac:dyDescent="0.25">
      <c r="A99" s="189">
        <v>2701230009</v>
      </c>
      <c r="B99" s="2" t="s">
        <v>2123</v>
      </c>
      <c r="C99" s="37" t="s">
        <v>301</v>
      </c>
      <c r="D99" s="7">
        <v>0</v>
      </c>
    </row>
    <row r="100" spans="1:4" x14ac:dyDescent="0.25">
      <c r="A100" s="189">
        <v>2701230011</v>
      </c>
      <c r="B100" s="2" t="s">
        <v>2125</v>
      </c>
      <c r="C100" s="37" t="s">
        <v>301</v>
      </c>
      <c r="D100" s="7">
        <v>0</v>
      </c>
    </row>
    <row r="101" spans="1:4" x14ac:dyDescent="0.25">
      <c r="A101" s="189">
        <v>2701230012</v>
      </c>
      <c r="B101" s="2" t="s">
        <v>2126</v>
      </c>
      <c r="C101" s="37" t="s">
        <v>301</v>
      </c>
      <c r="D101" s="7">
        <v>0</v>
      </c>
    </row>
    <row r="102" spans="1:4" x14ac:dyDescent="0.25">
      <c r="A102" s="189">
        <v>2701230013</v>
      </c>
      <c r="B102" s="2" t="s">
        <v>2127</v>
      </c>
      <c r="C102" s="37" t="s">
        <v>301</v>
      </c>
      <c r="D102" s="7">
        <v>0</v>
      </c>
    </row>
    <row r="103" spans="1:4" x14ac:dyDescent="0.25">
      <c r="A103" s="189">
        <v>2701230031</v>
      </c>
      <c r="B103" s="2" t="s">
        <v>2138</v>
      </c>
      <c r="C103" s="37" t="s">
        <v>301</v>
      </c>
      <c r="D103" s="7">
        <v>0</v>
      </c>
    </row>
    <row r="104" spans="1:4" x14ac:dyDescent="0.25">
      <c r="A104" s="189">
        <v>2701230034</v>
      </c>
      <c r="B104" s="2" t="s">
        <v>2141</v>
      </c>
      <c r="C104" s="37" t="s">
        <v>301</v>
      </c>
      <c r="D104" s="7">
        <v>0</v>
      </c>
    </row>
    <row r="105" spans="1:4" x14ac:dyDescent="0.25">
      <c r="A105" s="189">
        <v>2701230043</v>
      </c>
      <c r="B105" s="2" t="s">
        <v>2145</v>
      </c>
      <c r="C105" s="37" t="s">
        <v>301</v>
      </c>
      <c r="D105" s="7">
        <v>0</v>
      </c>
    </row>
    <row r="106" spans="1:4" x14ac:dyDescent="0.25">
      <c r="A106" s="189">
        <v>2701230017</v>
      </c>
      <c r="B106" s="2" t="s">
        <v>1203</v>
      </c>
      <c r="C106" s="37" t="s">
        <v>301</v>
      </c>
      <c r="D106" s="7">
        <v>0</v>
      </c>
    </row>
    <row r="107" spans="1:4" x14ac:dyDescent="0.25">
      <c r="A107" s="189">
        <v>2701230014</v>
      </c>
      <c r="B107" s="2" t="s">
        <v>2128</v>
      </c>
      <c r="C107" s="37" t="s">
        <v>301</v>
      </c>
      <c r="D107" s="7">
        <v>0</v>
      </c>
    </row>
    <row r="108" spans="1:4" x14ac:dyDescent="0.25">
      <c r="A108" s="189">
        <v>2701230019</v>
      </c>
      <c r="B108" s="2" t="s">
        <v>2130</v>
      </c>
      <c r="C108" s="37" t="s">
        <v>301</v>
      </c>
      <c r="D108" s="7">
        <v>0</v>
      </c>
    </row>
    <row r="109" spans="1:4" x14ac:dyDescent="0.25">
      <c r="A109" s="189">
        <v>2701230047</v>
      </c>
      <c r="B109" s="2" t="s">
        <v>5067</v>
      </c>
      <c r="C109" s="37" t="s">
        <v>301</v>
      </c>
      <c r="D109" s="7">
        <v>0</v>
      </c>
    </row>
    <row r="110" spans="1:4" x14ac:dyDescent="0.25">
      <c r="A110" s="189">
        <v>2701230020</v>
      </c>
      <c r="B110" s="2" t="s">
        <v>1204</v>
      </c>
      <c r="C110" s="37" t="s">
        <v>301</v>
      </c>
      <c r="D110" s="7">
        <v>0</v>
      </c>
    </row>
    <row r="111" spans="1:4" x14ac:dyDescent="0.25">
      <c r="A111" s="189">
        <v>2901230001</v>
      </c>
      <c r="B111" s="2" t="s">
        <v>1243</v>
      </c>
      <c r="C111" s="37" t="s">
        <v>301</v>
      </c>
      <c r="D111" s="7">
        <v>30508</v>
      </c>
    </row>
    <row r="112" spans="1:4" x14ac:dyDescent="0.25">
      <c r="A112" s="189">
        <v>2901230014</v>
      </c>
      <c r="B112" s="2" t="s">
        <v>2303</v>
      </c>
      <c r="C112" s="37" t="s">
        <v>301</v>
      </c>
      <c r="D112" s="7">
        <v>0</v>
      </c>
    </row>
    <row r="113" spans="1:4" x14ac:dyDescent="0.25">
      <c r="A113" s="189">
        <v>2701230022</v>
      </c>
      <c r="B113" s="2" t="s">
        <v>2131</v>
      </c>
      <c r="C113" s="37" t="s">
        <v>301</v>
      </c>
      <c r="D113" s="7">
        <v>0</v>
      </c>
    </row>
    <row r="114" spans="1:4" x14ac:dyDescent="0.25">
      <c r="A114" s="189">
        <v>2701230024</v>
      </c>
      <c r="B114" s="2" t="s">
        <v>2133</v>
      </c>
      <c r="C114" s="37" t="s">
        <v>301</v>
      </c>
      <c r="D114" s="7">
        <v>0</v>
      </c>
    </row>
    <row r="115" spans="1:4" x14ac:dyDescent="0.25">
      <c r="A115" s="189">
        <v>2701230026</v>
      </c>
      <c r="B115" s="2" t="s">
        <v>2134</v>
      </c>
      <c r="C115" s="37" t="s">
        <v>301</v>
      </c>
      <c r="D115" s="7">
        <v>0</v>
      </c>
    </row>
    <row r="116" spans="1:4" x14ac:dyDescent="0.25">
      <c r="A116" s="189">
        <v>2701230027</v>
      </c>
      <c r="B116" s="2" t="s">
        <v>2135</v>
      </c>
      <c r="C116" s="37" t="s">
        <v>301</v>
      </c>
      <c r="D116" s="7">
        <v>0</v>
      </c>
    </row>
    <row r="117" spans="1:4" x14ac:dyDescent="0.25">
      <c r="A117" s="189">
        <v>2701230028</v>
      </c>
      <c r="B117" s="2" t="s">
        <v>2136</v>
      </c>
      <c r="C117" s="37" t="s">
        <v>301</v>
      </c>
      <c r="D117" s="7">
        <v>10009</v>
      </c>
    </row>
    <row r="118" spans="1:4" x14ac:dyDescent="0.25">
      <c r="A118" s="189">
        <v>2701230046</v>
      </c>
      <c r="B118" s="2" t="s">
        <v>5066</v>
      </c>
      <c r="C118" s="37" t="s">
        <v>301</v>
      </c>
      <c r="D118" s="7">
        <v>0</v>
      </c>
    </row>
    <row r="119" spans="1:4" x14ac:dyDescent="0.25">
      <c r="A119" s="189">
        <v>2701230029</v>
      </c>
      <c r="B119" s="2" t="s">
        <v>2137</v>
      </c>
      <c r="C119" s="37" t="s">
        <v>301</v>
      </c>
      <c r="D119" s="7">
        <v>0</v>
      </c>
    </row>
    <row r="120" spans="1:4" x14ac:dyDescent="0.25">
      <c r="A120" s="189">
        <v>2701230002</v>
      </c>
      <c r="B120" s="2" t="s">
        <v>14464</v>
      </c>
      <c r="C120" s="37" t="s">
        <v>301</v>
      </c>
      <c r="D120" s="7">
        <v>31955</v>
      </c>
    </row>
    <row r="121" spans="1:4" x14ac:dyDescent="0.25">
      <c r="A121" s="189">
        <v>2701230003</v>
      </c>
      <c r="B121" s="2" t="s">
        <v>2117</v>
      </c>
      <c r="C121" s="37" t="s">
        <v>301</v>
      </c>
      <c r="D121" s="7">
        <v>0</v>
      </c>
    </row>
    <row r="122" spans="1:4" x14ac:dyDescent="0.25">
      <c r="A122" s="189">
        <v>2701230021</v>
      </c>
      <c r="B122" s="2" t="s">
        <v>1205</v>
      </c>
      <c r="C122" s="37" t="s">
        <v>301</v>
      </c>
      <c r="D122" s="7">
        <v>0</v>
      </c>
    </row>
    <row r="123" spans="1:4" x14ac:dyDescent="0.25">
      <c r="A123" s="189">
        <v>2701230033</v>
      </c>
      <c r="B123" s="2" t="s">
        <v>2140</v>
      </c>
      <c r="C123" s="37" t="s">
        <v>301</v>
      </c>
      <c r="D123" s="7">
        <v>0</v>
      </c>
    </row>
    <row r="124" spans="1:4" x14ac:dyDescent="0.25">
      <c r="A124" s="189">
        <v>2701050020</v>
      </c>
      <c r="B124" s="2" t="s">
        <v>3669</v>
      </c>
      <c r="C124" s="37" t="s">
        <v>232</v>
      </c>
      <c r="D124" s="7">
        <v>33.65</v>
      </c>
    </row>
    <row r="125" spans="1:4" x14ac:dyDescent="0.25">
      <c r="A125" s="189">
        <v>2701050018</v>
      </c>
      <c r="B125" s="2" t="s">
        <v>1116</v>
      </c>
      <c r="C125" s="37" t="s">
        <v>232</v>
      </c>
      <c r="D125" s="7">
        <v>136</v>
      </c>
    </row>
    <row r="126" spans="1:4" x14ac:dyDescent="0.25">
      <c r="A126" s="189">
        <v>2701050016</v>
      </c>
      <c r="B126" s="2" t="s">
        <v>1114</v>
      </c>
      <c r="C126" s="37" t="s">
        <v>232</v>
      </c>
      <c r="D126" s="7">
        <v>0</v>
      </c>
    </row>
    <row r="127" spans="1:4" x14ac:dyDescent="0.25">
      <c r="A127" s="189">
        <v>2701130007</v>
      </c>
      <c r="B127" s="2" t="s">
        <v>1146</v>
      </c>
      <c r="C127" s="37" t="s">
        <v>233</v>
      </c>
      <c r="D127" s="7">
        <v>295</v>
      </c>
    </row>
    <row r="128" spans="1:4" x14ac:dyDescent="0.25">
      <c r="A128" s="189">
        <v>2701130006</v>
      </c>
      <c r="B128" s="2" t="s">
        <v>1145</v>
      </c>
      <c r="C128" s="37" t="s">
        <v>233</v>
      </c>
      <c r="D128" s="7">
        <v>54</v>
      </c>
    </row>
    <row r="129" spans="1:4" x14ac:dyDescent="0.25">
      <c r="A129" s="189">
        <v>2701130004</v>
      </c>
      <c r="B129" s="2" t="s">
        <v>1144</v>
      </c>
      <c r="C129" s="37" t="s">
        <v>233</v>
      </c>
      <c r="D129" s="7">
        <v>0</v>
      </c>
    </row>
    <row r="130" spans="1:4" x14ac:dyDescent="0.25">
      <c r="A130" s="189">
        <v>2701130010</v>
      </c>
      <c r="B130" s="2" t="s">
        <v>1148</v>
      </c>
      <c r="C130" s="37" t="s">
        <v>233</v>
      </c>
      <c r="D130" s="7">
        <v>0</v>
      </c>
    </row>
    <row r="131" spans="1:4" x14ac:dyDescent="0.25">
      <c r="A131" s="256">
        <v>2701040009</v>
      </c>
      <c r="B131" s="257" t="s">
        <v>1084</v>
      </c>
      <c r="C131" s="258" t="s">
        <v>115</v>
      </c>
      <c r="D131" s="7">
        <v>1229</v>
      </c>
    </row>
    <row r="132" spans="1:4" x14ac:dyDescent="0.25">
      <c r="A132" s="189">
        <v>2701040020</v>
      </c>
      <c r="B132" s="2" t="s">
        <v>1092</v>
      </c>
      <c r="C132" s="37" t="s">
        <v>115</v>
      </c>
      <c r="D132" s="7">
        <v>608.4</v>
      </c>
    </row>
    <row r="133" spans="1:4" x14ac:dyDescent="0.25">
      <c r="A133" s="189">
        <v>2701040018</v>
      </c>
      <c r="B133" s="2" t="s">
        <v>1091</v>
      </c>
      <c r="C133" s="37" t="s">
        <v>115</v>
      </c>
      <c r="D133" s="7">
        <v>0</v>
      </c>
    </row>
    <row r="134" spans="1:4" x14ac:dyDescent="0.25">
      <c r="A134" s="189">
        <v>2701040017</v>
      </c>
      <c r="B134" s="2" t="s">
        <v>1090</v>
      </c>
      <c r="C134" s="37" t="s">
        <v>115</v>
      </c>
      <c r="D134" s="259">
        <v>882.5</v>
      </c>
    </row>
    <row r="135" spans="1:4" x14ac:dyDescent="0.25">
      <c r="A135" s="189">
        <v>2701040019</v>
      </c>
      <c r="B135" s="2" t="s">
        <v>3668</v>
      </c>
      <c r="C135" s="37" t="s">
        <v>115</v>
      </c>
      <c r="D135" s="7">
        <v>282.39999999999998</v>
      </c>
    </row>
    <row r="136" spans="1:4" x14ac:dyDescent="0.25">
      <c r="A136" s="189">
        <v>2701040008</v>
      </c>
      <c r="B136" s="2" t="s">
        <v>14375</v>
      </c>
      <c r="C136" s="37" t="s">
        <v>115</v>
      </c>
      <c r="D136" s="7">
        <v>2553.7399999999998</v>
      </c>
    </row>
    <row r="137" spans="1:4" x14ac:dyDescent="0.25">
      <c r="A137" s="189">
        <v>2701040013</v>
      </c>
      <c r="B137" s="2" t="s">
        <v>14376</v>
      </c>
      <c r="C137" s="37" t="s">
        <v>115</v>
      </c>
      <c r="D137" s="7">
        <v>79</v>
      </c>
    </row>
    <row r="138" spans="1:4" x14ac:dyDescent="0.25">
      <c r="A138" s="189">
        <v>2901040001</v>
      </c>
      <c r="B138" s="2" t="s">
        <v>2244</v>
      </c>
      <c r="C138" s="37" t="s">
        <v>115</v>
      </c>
      <c r="D138" s="7">
        <v>0</v>
      </c>
    </row>
    <row r="139" spans="1:4" x14ac:dyDescent="0.25">
      <c r="A139" s="189">
        <v>2701040012</v>
      </c>
      <c r="B139" s="2" t="s">
        <v>1087</v>
      </c>
      <c r="C139" s="37" t="s">
        <v>115</v>
      </c>
      <c r="D139" s="7">
        <v>2000</v>
      </c>
    </row>
    <row r="140" spans="1:4" x14ac:dyDescent="0.25">
      <c r="A140" s="189">
        <v>2701040011</v>
      </c>
      <c r="B140" s="2" t="s">
        <v>1086</v>
      </c>
      <c r="C140" s="37" t="s">
        <v>115</v>
      </c>
      <c r="D140" s="7">
        <v>9459.69</v>
      </c>
    </row>
    <row r="141" spans="1:4" x14ac:dyDescent="0.25">
      <c r="A141" s="189">
        <v>2701040010</v>
      </c>
      <c r="B141" s="2" t="s">
        <v>1085</v>
      </c>
      <c r="C141" s="37" t="s">
        <v>115</v>
      </c>
      <c r="D141" s="7">
        <v>2250.98</v>
      </c>
    </row>
    <row r="142" spans="1:4" x14ac:dyDescent="0.25">
      <c r="A142" s="189">
        <v>2901040004</v>
      </c>
      <c r="B142" s="2" t="s">
        <v>1225</v>
      </c>
      <c r="C142" s="37" t="s">
        <v>115</v>
      </c>
      <c r="D142" s="7">
        <v>12.85</v>
      </c>
    </row>
    <row r="143" spans="1:4" x14ac:dyDescent="0.25">
      <c r="A143" s="189">
        <v>2701040027</v>
      </c>
      <c r="B143" s="2" t="s">
        <v>1097</v>
      </c>
      <c r="C143" s="37" t="s">
        <v>115</v>
      </c>
      <c r="D143" s="7">
        <v>1818.55</v>
      </c>
    </row>
    <row r="144" spans="1:4" x14ac:dyDescent="0.25">
      <c r="A144" s="189">
        <v>2701040016</v>
      </c>
      <c r="B144" s="2" t="s">
        <v>1089</v>
      </c>
      <c r="C144" s="37" t="s">
        <v>115</v>
      </c>
      <c r="D144" s="7">
        <v>1202.5</v>
      </c>
    </row>
    <row r="145" spans="1:4" x14ac:dyDescent="0.25">
      <c r="A145" s="189">
        <v>2701040025</v>
      </c>
      <c r="B145" s="2" t="s">
        <v>1095</v>
      </c>
      <c r="C145" s="37" t="s">
        <v>115</v>
      </c>
      <c r="D145" s="7">
        <v>0</v>
      </c>
    </row>
    <row r="146" spans="1:4" x14ac:dyDescent="0.25">
      <c r="A146" s="189">
        <v>2701040015</v>
      </c>
      <c r="B146" s="2" t="s">
        <v>1088</v>
      </c>
      <c r="C146" s="37" t="s">
        <v>115</v>
      </c>
      <c r="D146" s="7">
        <v>2212</v>
      </c>
    </row>
    <row r="147" spans="1:4" x14ac:dyDescent="0.25">
      <c r="A147" s="189">
        <v>2701040014</v>
      </c>
      <c r="B147" s="2" t="s">
        <v>2096</v>
      </c>
      <c r="C147" s="37" t="s">
        <v>115</v>
      </c>
      <c r="D147" s="7">
        <v>0</v>
      </c>
    </row>
    <row r="148" spans="1:4" x14ac:dyDescent="0.25">
      <c r="A148" s="189">
        <v>2701040001</v>
      </c>
      <c r="B148" s="2" t="s">
        <v>1081</v>
      </c>
      <c r="C148" s="37" t="s">
        <v>115</v>
      </c>
      <c r="D148" s="7">
        <v>4112</v>
      </c>
    </row>
    <row r="149" spans="1:4" x14ac:dyDescent="0.25">
      <c r="A149" s="189">
        <v>2701040002</v>
      </c>
      <c r="B149" s="2" t="s">
        <v>1082</v>
      </c>
      <c r="C149" s="37" t="s">
        <v>115</v>
      </c>
      <c r="D149" s="7">
        <v>5200</v>
      </c>
    </row>
    <row r="150" spans="1:4" x14ac:dyDescent="0.25">
      <c r="A150" s="189">
        <v>2701040028</v>
      </c>
      <c r="B150" s="209" t="s">
        <v>7964</v>
      </c>
      <c r="C150" s="210" t="s">
        <v>115</v>
      </c>
      <c r="D150" s="7">
        <v>3299.71</v>
      </c>
    </row>
    <row r="151" spans="1:4" x14ac:dyDescent="0.25">
      <c r="A151" s="189">
        <v>2701040023</v>
      </c>
      <c r="B151" s="2" t="s">
        <v>1093</v>
      </c>
      <c r="C151" s="37" t="s">
        <v>115</v>
      </c>
      <c r="D151" s="7">
        <v>1228.69</v>
      </c>
    </row>
    <row r="152" spans="1:4" x14ac:dyDescent="0.25">
      <c r="A152" s="189">
        <v>2701040024</v>
      </c>
      <c r="B152" s="2" t="s">
        <v>1094</v>
      </c>
      <c r="C152" s="37" t="s">
        <v>115</v>
      </c>
      <c r="D152" s="7">
        <v>0</v>
      </c>
    </row>
    <row r="153" spans="1:4" x14ac:dyDescent="0.25">
      <c r="A153" s="226">
        <v>2701040003</v>
      </c>
      <c r="B153" s="270" t="s">
        <v>1083</v>
      </c>
      <c r="C153" s="271" t="s">
        <v>115</v>
      </c>
      <c r="D153" s="7">
        <v>11873.3</v>
      </c>
    </row>
    <row r="154" spans="1:4" x14ac:dyDescent="0.25">
      <c r="A154" s="189">
        <v>2701040004</v>
      </c>
      <c r="B154" s="2" t="s">
        <v>2092</v>
      </c>
      <c r="C154" s="37" t="s">
        <v>115</v>
      </c>
      <c r="D154" s="7">
        <v>0</v>
      </c>
    </row>
    <row r="155" spans="1:4" x14ac:dyDescent="0.25">
      <c r="A155" s="189">
        <v>2701040006</v>
      </c>
      <c r="B155" s="2" t="s">
        <v>2094</v>
      </c>
      <c r="C155" s="37" t="s">
        <v>115</v>
      </c>
      <c r="D155" s="7">
        <v>0</v>
      </c>
    </row>
    <row r="156" spans="1:4" x14ac:dyDescent="0.25">
      <c r="A156" s="189">
        <v>2701040007</v>
      </c>
      <c r="B156" s="206" t="s">
        <v>2095</v>
      </c>
      <c r="C156" s="207" t="s">
        <v>115</v>
      </c>
      <c r="D156" s="7">
        <v>0</v>
      </c>
    </row>
    <row r="157" spans="1:4" x14ac:dyDescent="0.25">
      <c r="A157" s="189">
        <v>2701040026</v>
      </c>
      <c r="B157" s="294" t="s">
        <v>1096</v>
      </c>
      <c r="C157" s="295" t="s">
        <v>14463</v>
      </c>
      <c r="D157" s="7">
        <v>448.5</v>
      </c>
    </row>
    <row r="158" spans="1:4" x14ac:dyDescent="0.25">
      <c r="A158" s="189">
        <v>2701110001</v>
      </c>
      <c r="B158" s="2" t="s">
        <v>1140</v>
      </c>
      <c r="C158" s="37" t="s">
        <v>231</v>
      </c>
      <c r="D158" s="7">
        <v>36190</v>
      </c>
    </row>
    <row r="159" spans="1:4" x14ac:dyDescent="0.25">
      <c r="A159" s="189">
        <v>2701110002</v>
      </c>
      <c r="B159" s="2" t="s">
        <v>2104</v>
      </c>
      <c r="C159" s="37" t="s">
        <v>231</v>
      </c>
      <c r="D159" s="7">
        <v>0</v>
      </c>
    </row>
    <row r="160" spans="1:4" x14ac:dyDescent="0.25">
      <c r="A160" s="189">
        <v>2701170001</v>
      </c>
      <c r="B160" s="2" t="s">
        <v>2111</v>
      </c>
      <c r="C160" s="37" t="s">
        <v>3476</v>
      </c>
      <c r="D160" s="7">
        <v>0</v>
      </c>
    </row>
    <row r="161" spans="1:4" x14ac:dyDescent="0.25">
      <c r="A161" s="189">
        <v>2801010028</v>
      </c>
      <c r="B161" s="153" t="s">
        <v>3672</v>
      </c>
      <c r="C161" s="154" t="s">
        <v>3476</v>
      </c>
      <c r="D161" s="7">
        <v>13032</v>
      </c>
    </row>
    <row r="162" spans="1:4" x14ac:dyDescent="0.25">
      <c r="A162" s="189">
        <v>2801010036</v>
      </c>
      <c r="B162" s="2" t="s">
        <v>3679</v>
      </c>
      <c r="C162" s="37" t="s">
        <v>3476</v>
      </c>
      <c r="D162" s="7">
        <v>11888</v>
      </c>
    </row>
    <row r="163" spans="1:4" x14ac:dyDescent="0.25">
      <c r="A163" s="189">
        <v>2801140002</v>
      </c>
      <c r="B163" s="2" t="s">
        <v>7161</v>
      </c>
      <c r="C163" s="37" t="s">
        <v>3476</v>
      </c>
      <c r="D163" s="161">
        <v>4368</v>
      </c>
    </row>
    <row r="164" spans="1:4" x14ac:dyDescent="0.25">
      <c r="A164" s="189">
        <v>2801140005</v>
      </c>
      <c r="B164" s="199" t="s">
        <v>3687</v>
      </c>
      <c r="C164" s="200" t="s">
        <v>3476</v>
      </c>
      <c r="D164" s="7">
        <v>5720</v>
      </c>
    </row>
    <row r="165" spans="1:4" x14ac:dyDescent="0.25">
      <c r="A165" s="189">
        <v>2801140003</v>
      </c>
      <c r="B165" s="158" t="s">
        <v>5068</v>
      </c>
      <c r="C165" s="159" t="s">
        <v>3476</v>
      </c>
      <c r="D165" s="7">
        <v>29304</v>
      </c>
    </row>
    <row r="166" spans="1:4" x14ac:dyDescent="0.25">
      <c r="A166" s="189">
        <v>2801140006</v>
      </c>
      <c r="B166" s="153" t="s">
        <v>3688</v>
      </c>
      <c r="C166" s="154" t="s">
        <v>3476</v>
      </c>
      <c r="D166" s="7">
        <v>0</v>
      </c>
    </row>
    <row r="167" spans="1:4" x14ac:dyDescent="0.25">
      <c r="A167" s="189">
        <v>2801140007</v>
      </c>
      <c r="B167" s="153" t="s">
        <v>3689</v>
      </c>
      <c r="C167" s="154" t="s">
        <v>3476</v>
      </c>
      <c r="D167" s="7">
        <v>5684</v>
      </c>
    </row>
    <row r="168" spans="1:4" x14ac:dyDescent="0.25">
      <c r="A168" s="189">
        <v>2801140008</v>
      </c>
      <c r="B168" s="2" t="s">
        <v>3690</v>
      </c>
      <c r="C168" s="37" t="s">
        <v>3476</v>
      </c>
      <c r="D168" s="7">
        <v>0</v>
      </c>
    </row>
    <row r="169" spans="1:4" x14ac:dyDescent="0.25">
      <c r="A169" s="189">
        <v>2801140009</v>
      </c>
      <c r="B169" s="2" t="s">
        <v>12600</v>
      </c>
      <c r="C169" s="37" t="s">
        <v>3476</v>
      </c>
      <c r="D169" s="161">
        <v>0</v>
      </c>
    </row>
    <row r="170" spans="1:4" x14ac:dyDescent="0.25">
      <c r="A170" s="189">
        <v>2801010027</v>
      </c>
      <c r="B170" s="153" t="s">
        <v>3671</v>
      </c>
      <c r="C170" s="154" t="s">
        <v>3476</v>
      </c>
      <c r="D170" s="7">
        <v>13032</v>
      </c>
    </row>
    <row r="171" spans="1:4" x14ac:dyDescent="0.25">
      <c r="A171" s="189">
        <v>2801010034</v>
      </c>
      <c r="B171" s="203" t="s">
        <v>3677</v>
      </c>
      <c r="C171" s="204" t="s">
        <v>3476</v>
      </c>
      <c r="D171" s="7">
        <v>14463</v>
      </c>
    </row>
    <row r="172" spans="1:4" x14ac:dyDescent="0.25">
      <c r="A172" s="189">
        <v>2801010035</v>
      </c>
      <c r="B172" s="2" t="s">
        <v>3678</v>
      </c>
      <c r="C172" s="37" t="s">
        <v>3476</v>
      </c>
      <c r="D172" s="161">
        <v>1224</v>
      </c>
    </row>
    <row r="173" spans="1:4" x14ac:dyDescent="0.25">
      <c r="A173" s="189">
        <v>2801030008</v>
      </c>
      <c r="B173" s="153" t="s">
        <v>3682</v>
      </c>
      <c r="C173" s="154" t="s">
        <v>3476</v>
      </c>
      <c r="D173" s="7">
        <v>15129</v>
      </c>
    </row>
    <row r="174" spans="1:4" x14ac:dyDescent="0.25">
      <c r="A174" s="212">
        <v>2801030009</v>
      </c>
      <c r="B174" s="213" t="s">
        <v>3683</v>
      </c>
      <c r="C174" s="37" t="s">
        <v>3476</v>
      </c>
      <c r="D174" s="7">
        <v>1224</v>
      </c>
    </row>
    <row r="175" spans="1:4" x14ac:dyDescent="0.25">
      <c r="A175" s="189">
        <v>2801150002</v>
      </c>
      <c r="B175" s="203" t="s">
        <v>3692</v>
      </c>
      <c r="C175" s="204" t="s">
        <v>3476</v>
      </c>
      <c r="D175" s="161">
        <v>16560</v>
      </c>
    </row>
    <row r="176" spans="1:4" x14ac:dyDescent="0.25">
      <c r="A176" s="189">
        <v>2801150001</v>
      </c>
      <c r="B176" s="2" t="s">
        <v>3691</v>
      </c>
      <c r="C176" s="37" t="s">
        <v>3476</v>
      </c>
      <c r="D176" s="7">
        <v>0</v>
      </c>
    </row>
    <row r="177" spans="1:4" x14ac:dyDescent="0.25">
      <c r="A177" s="189">
        <v>2801150003</v>
      </c>
      <c r="B177" s="153" t="s">
        <v>3693</v>
      </c>
      <c r="C177" s="154" t="s">
        <v>3476</v>
      </c>
      <c r="D177" s="7">
        <v>13176</v>
      </c>
    </row>
    <row r="178" spans="1:4" x14ac:dyDescent="0.25">
      <c r="A178" s="189">
        <v>2901070001</v>
      </c>
      <c r="B178" s="2" t="s">
        <v>1231</v>
      </c>
      <c r="C178" s="37" t="s">
        <v>280</v>
      </c>
      <c r="D178" s="7">
        <v>19.399999999999999</v>
      </c>
    </row>
    <row r="179" spans="1:4" x14ac:dyDescent="0.25">
      <c r="A179" s="189">
        <v>2901090001</v>
      </c>
      <c r="B179" s="2" t="s">
        <v>2263</v>
      </c>
      <c r="C179" s="37" t="s">
        <v>280</v>
      </c>
      <c r="D179" s="161">
        <v>0</v>
      </c>
    </row>
    <row r="180" spans="1:4" x14ac:dyDescent="0.25">
      <c r="A180" s="189">
        <v>2901090002</v>
      </c>
      <c r="B180" s="2" t="s">
        <v>1233</v>
      </c>
      <c r="C180" s="37" t="s">
        <v>280</v>
      </c>
      <c r="D180" s="7">
        <v>22.74</v>
      </c>
    </row>
    <row r="181" spans="1:4" x14ac:dyDescent="0.25">
      <c r="A181" s="189">
        <v>2901090006</v>
      </c>
      <c r="B181" s="2" t="s">
        <v>2266</v>
      </c>
      <c r="C181" s="37" t="s">
        <v>280</v>
      </c>
      <c r="D181" s="7">
        <v>0</v>
      </c>
    </row>
    <row r="182" spans="1:4" x14ac:dyDescent="0.25">
      <c r="A182" s="189">
        <v>2901090003</v>
      </c>
      <c r="B182" s="2" t="s">
        <v>2264</v>
      </c>
      <c r="C182" s="37" t="s">
        <v>280</v>
      </c>
      <c r="D182" s="7">
        <v>0</v>
      </c>
    </row>
    <row r="183" spans="1:4" x14ac:dyDescent="0.25">
      <c r="A183" s="189">
        <v>2901080001</v>
      </c>
      <c r="B183" s="2" t="s">
        <v>2262</v>
      </c>
      <c r="C183" s="37" t="s">
        <v>280</v>
      </c>
      <c r="D183" s="7">
        <v>0</v>
      </c>
    </row>
    <row r="184" spans="1:4" x14ac:dyDescent="0.25">
      <c r="A184" s="189">
        <v>2901170002</v>
      </c>
      <c r="B184" s="2" t="s">
        <v>1241</v>
      </c>
      <c r="C184" s="37" t="s">
        <v>280</v>
      </c>
      <c r="D184" s="7">
        <v>100</v>
      </c>
    </row>
    <row r="185" spans="1:4" x14ac:dyDescent="0.25">
      <c r="A185" s="189">
        <v>2901050004</v>
      </c>
      <c r="B185" s="2" t="s">
        <v>1227</v>
      </c>
      <c r="C185" s="37" t="s">
        <v>280</v>
      </c>
      <c r="D185" s="7">
        <v>13.88</v>
      </c>
    </row>
    <row r="186" spans="1:4" x14ac:dyDescent="0.25">
      <c r="A186" s="189">
        <v>2901050005</v>
      </c>
      <c r="B186" s="2" t="s">
        <v>2248</v>
      </c>
      <c r="C186" s="37" t="s">
        <v>280</v>
      </c>
      <c r="D186" s="7">
        <v>0</v>
      </c>
    </row>
    <row r="187" spans="1:4" x14ac:dyDescent="0.25">
      <c r="A187" s="189">
        <v>2901050006</v>
      </c>
      <c r="B187" s="2" t="s">
        <v>2249</v>
      </c>
      <c r="C187" s="37" t="s">
        <v>280</v>
      </c>
      <c r="D187" s="7">
        <v>0</v>
      </c>
    </row>
    <row r="188" spans="1:4" x14ac:dyDescent="0.25">
      <c r="A188" s="189">
        <v>2901050003</v>
      </c>
      <c r="B188" s="2" t="s">
        <v>2247</v>
      </c>
      <c r="C188" s="37" t="s">
        <v>280</v>
      </c>
      <c r="D188" s="7">
        <v>0</v>
      </c>
    </row>
    <row r="189" spans="1:4" x14ac:dyDescent="0.25">
      <c r="A189" s="189">
        <v>2901050007</v>
      </c>
      <c r="B189" s="2" t="s">
        <v>2250</v>
      </c>
      <c r="C189" s="37" t="s">
        <v>280</v>
      </c>
      <c r="D189" s="7">
        <v>0</v>
      </c>
    </row>
    <row r="190" spans="1:4" x14ac:dyDescent="0.25">
      <c r="A190" s="189">
        <v>2901050008</v>
      </c>
      <c r="B190" s="2" t="s">
        <v>2251</v>
      </c>
      <c r="C190" s="37" t="s">
        <v>280</v>
      </c>
      <c r="D190" s="7">
        <v>0</v>
      </c>
    </row>
    <row r="191" spans="1:4" x14ac:dyDescent="0.25">
      <c r="A191" s="189">
        <v>2901050010</v>
      </c>
      <c r="B191" s="2" t="s">
        <v>2253</v>
      </c>
      <c r="C191" s="37" t="s">
        <v>280</v>
      </c>
      <c r="D191" s="7">
        <v>0</v>
      </c>
    </row>
    <row r="192" spans="1:4" x14ac:dyDescent="0.25">
      <c r="A192" s="189">
        <v>2901050009</v>
      </c>
      <c r="B192" s="2" t="s">
        <v>2252</v>
      </c>
      <c r="C192" s="37" t="s">
        <v>280</v>
      </c>
      <c r="D192" s="7">
        <v>0</v>
      </c>
    </row>
    <row r="193" spans="1:4" x14ac:dyDescent="0.25">
      <c r="A193" s="189">
        <v>2901050011</v>
      </c>
      <c r="B193" s="2" t="s">
        <v>2254</v>
      </c>
      <c r="C193" s="37" t="s">
        <v>280</v>
      </c>
      <c r="D193" s="7">
        <v>0</v>
      </c>
    </row>
    <row r="194" spans="1:4" x14ac:dyDescent="0.25">
      <c r="A194" s="189">
        <v>2901050012</v>
      </c>
      <c r="B194" s="2" t="s">
        <v>2255</v>
      </c>
      <c r="C194" s="37" t="s">
        <v>280</v>
      </c>
      <c r="D194" s="7">
        <v>0</v>
      </c>
    </row>
    <row r="195" spans="1:4" x14ac:dyDescent="0.25">
      <c r="A195" s="189">
        <v>2901050013</v>
      </c>
      <c r="B195" s="2" t="s">
        <v>1228</v>
      </c>
      <c r="C195" s="37" t="s">
        <v>280</v>
      </c>
      <c r="D195" s="7">
        <v>5</v>
      </c>
    </row>
    <row r="196" spans="1:4" x14ac:dyDescent="0.25">
      <c r="A196" s="189">
        <v>2901050014</v>
      </c>
      <c r="B196" s="2" t="s">
        <v>2256</v>
      </c>
      <c r="C196" s="37" t="s">
        <v>280</v>
      </c>
      <c r="D196" s="7">
        <v>0</v>
      </c>
    </row>
    <row r="197" spans="1:4" x14ac:dyDescent="0.25">
      <c r="A197" s="189">
        <v>2901050015</v>
      </c>
      <c r="B197" s="2" t="s">
        <v>1229</v>
      </c>
      <c r="C197" s="37" t="s">
        <v>280</v>
      </c>
      <c r="D197" s="7">
        <v>4.1100000000000003</v>
      </c>
    </row>
    <row r="198" spans="1:4" x14ac:dyDescent="0.25">
      <c r="A198" s="189">
        <v>2901050002</v>
      </c>
      <c r="B198" s="2" t="s">
        <v>2246</v>
      </c>
      <c r="C198" s="37" t="s">
        <v>280</v>
      </c>
      <c r="D198" s="7">
        <v>0</v>
      </c>
    </row>
    <row r="199" spans="1:4" x14ac:dyDescent="0.25">
      <c r="A199" s="189">
        <v>2901070002</v>
      </c>
      <c r="B199" s="2" t="s">
        <v>2260</v>
      </c>
      <c r="C199" s="37" t="s">
        <v>280</v>
      </c>
      <c r="D199" s="7">
        <v>0</v>
      </c>
    </row>
    <row r="200" spans="1:4" x14ac:dyDescent="0.25">
      <c r="A200" s="189">
        <v>2901100001</v>
      </c>
      <c r="B200" s="2" t="s">
        <v>1235</v>
      </c>
      <c r="C200" s="37" t="s">
        <v>280</v>
      </c>
      <c r="D200" s="7">
        <v>20.5</v>
      </c>
    </row>
    <row r="201" spans="1:4" x14ac:dyDescent="0.25">
      <c r="A201" s="189">
        <v>2901090004</v>
      </c>
      <c r="B201" s="2" t="s">
        <v>1234</v>
      </c>
      <c r="C201" s="37" t="s">
        <v>280</v>
      </c>
      <c r="D201" s="7">
        <v>36</v>
      </c>
    </row>
    <row r="202" spans="1:4" x14ac:dyDescent="0.25">
      <c r="A202" s="189">
        <v>2901120001</v>
      </c>
      <c r="B202" s="2" t="s">
        <v>2268</v>
      </c>
      <c r="C202" s="37" t="s">
        <v>280</v>
      </c>
      <c r="D202" s="7">
        <v>0</v>
      </c>
    </row>
    <row r="203" spans="1:4" x14ac:dyDescent="0.25">
      <c r="A203" s="189">
        <v>2901240001</v>
      </c>
      <c r="B203" s="2" t="s">
        <v>1244</v>
      </c>
      <c r="C203" s="37" t="s">
        <v>280</v>
      </c>
      <c r="D203" s="7">
        <v>1360</v>
      </c>
    </row>
    <row r="204" spans="1:4" x14ac:dyDescent="0.25">
      <c r="A204" s="189">
        <v>2901240002</v>
      </c>
      <c r="B204" s="2" t="s">
        <v>1245</v>
      </c>
      <c r="C204" s="37" t="s">
        <v>280</v>
      </c>
      <c r="D204" s="7">
        <v>72</v>
      </c>
    </row>
    <row r="205" spans="1:4" x14ac:dyDescent="0.25">
      <c r="A205" s="189">
        <v>2901090005</v>
      </c>
      <c r="B205" s="2" t="s">
        <v>2265</v>
      </c>
      <c r="C205" s="37" t="s">
        <v>280</v>
      </c>
      <c r="D205" s="7">
        <v>0</v>
      </c>
    </row>
    <row r="206" spans="1:4" x14ac:dyDescent="0.25">
      <c r="A206" s="189">
        <v>2901060001</v>
      </c>
      <c r="B206" s="2" t="s">
        <v>2257</v>
      </c>
      <c r="C206" s="37" t="s">
        <v>280</v>
      </c>
      <c r="D206" s="7">
        <v>0</v>
      </c>
    </row>
    <row r="207" spans="1:4" x14ac:dyDescent="0.25">
      <c r="A207" s="189">
        <v>2901060002</v>
      </c>
      <c r="B207" s="2" t="s">
        <v>2258</v>
      </c>
      <c r="C207" s="37" t="s">
        <v>280</v>
      </c>
      <c r="D207" s="7">
        <v>0</v>
      </c>
    </row>
    <row r="208" spans="1:4" x14ac:dyDescent="0.25">
      <c r="A208" s="189">
        <v>2901060003</v>
      </c>
      <c r="B208" s="2" t="s">
        <v>2259</v>
      </c>
      <c r="C208" s="37" t="s">
        <v>280</v>
      </c>
      <c r="D208" s="7">
        <v>0</v>
      </c>
    </row>
    <row r="209" spans="1:4" x14ac:dyDescent="0.25">
      <c r="A209" s="189">
        <v>2901270003</v>
      </c>
      <c r="B209" s="2" t="s">
        <v>2306</v>
      </c>
      <c r="C209" s="37" t="s">
        <v>280</v>
      </c>
      <c r="D209" s="7">
        <v>0</v>
      </c>
    </row>
    <row r="210" spans="1:4" x14ac:dyDescent="0.25">
      <c r="A210" s="189">
        <v>2901270004</v>
      </c>
      <c r="B210" s="2" t="s">
        <v>1249</v>
      </c>
      <c r="C210" s="37" t="s">
        <v>280</v>
      </c>
      <c r="D210" s="7">
        <v>4903</v>
      </c>
    </row>
    <row r="211" spans="1:4" x14ac:dyDescent="0.25">
      <c r="A211" s="189">
        <v>2901270005</v>
      </c>
      <c r="B211" s="2" t="s">
        <v>1250</v>
      </c>
      <c r="C211" s="37" t="s">
        <v>280</v>
      </c>
      <c r="D211" s="7">
        <v>8971</v>
      </c>
    </row>
    <row r="212" spans="1:4" x14ac:dyDescent="0.25">
      <c r="A212" s="189">
        <v>2901270006</v>
      </c>
      <c r="B212" s="2" t="s">
        <v>1251</v>
      </c>
      <c r="C212" s="37" t="s">
        <v>280</v>
      </c>
      <c r="D212" s="7">
        <v>6265</v>
      </c>
    </row>
    <row r="213" spans="1:4" x14ac:dyDescent="0.25">
      <c r="A213" s="189">
        <v>2901270007</v>
      </c>
      <c r="B213" s="2" t="s">
        <v>1252</v>
      </c>
      <c r="C213" s="37" t="s">
        <v>280</v>
      </c>
      <c r="D213" s="7">
        <v>1026</v>
      </c>
    </row>
    <row r="214" spans="1:4" x14ac:dyDescent="0.25">
      <c r="A214" s="189">
        <v>2901270008</v>
      </c>
      <c r="B214" s="2" t="s">
        <v>1253</v>
      </c>
      <c r="C214" s="37" t="s">
        <v>280</v>
      </c>
      <c r="D214" s="7">
        <v>10564</v>
      </c>
    </row>
    <row r="215" spans="1:4" x14ac:dyDescent="0.25">
      <c r="A215" s="189">
        <v>2901270009</v>
      </c>
      <c r="B215" s="2" t="s">
        <v>1254</v>
      </c>
      <c r="C215" s="37" t="s">
        <v>280</v>
      </c>
      <c r="D215" s="7">
        <v>10080</v>
      </c>
    </row>
    <row r="216" spans="1:4" x14ac:dyDescent="0.25">
      <c r="A216" s="189">
        <v>2901270002</v>
      </c>
      <c r="B216" s="2" t="s">
        <v>1248</v>
      </c>
      <c r="C216" s="37" t="s">
        <v>280</v>
      </c>
      <c r="D216" s="7">
        <v>4086</v>
      </c>
    </row>
    <row r="217" spans="1:4" x14ac:dyDescent="0.25">
      <c r="A217" s="189">
        <v>2901270010</v>
      </c>
      <c r="B217" s="2" t="s">
        <v>7185</v>
      </c>
      <c r="C217" s="37" t="s">
        <v>280</v>
      </c>
      <c r="D217" s="7">
        <v>750</v>
      </c>
    </row>
    <row r="218" spans="1:4" x14ac:dyDescent="0.25">
      <c r="A218" s="189">
        <v>2901130008</v>
      </c>
      <c r="B218" s="2" t="s">
        <v>1236</v>
      </c>
      <c r="C218" s="37" t="s">
        <v>280</v>
      </c>
      <c r="D218" s="7">
        <v>18.239999999999998</v>
      </c>
    </row>
    <row r="219" spans="1:4" x14ac:dyDescent="0.25">
      <c r="A219" s="189">
        <v>2901130001</v>
      </c>
      <c r="B219" s="2" t="s">
        <v>2269</v>
      </c>
      <c r="C219" s="37" t="s">
        <v>280</v>
      </c>
      <c r="D219" s="7">
        <v>0</v>
      </c>
    </row>
    <row r="220" spans="1:4" x14ac:dyDescent="0.25">
      <c r="A220" s="189">
        <v>2901130003</v>
      </c>
      <c r="B220" s="2" t="s">
        <v>2271</v>
      </c>
      <c r="C220" s="37" t="s">
        <v>280</v>
      </c>
      <c r="D220" s="7">
        <v>0</v>
      </c>
    </row>
    <row r="221" spans="1:4" x14ac:dyDescent="0.25">
      <c r="A221" s="189">
        <v>2901040002</v>
      </c>
      <c r="B221" s="2" t="s">
        <v>1223</v>
      </c>
      <c r="C221" s="37" t="s">
        <v>280</v>
      </c>
      <c r="D221" s="7">
        <v>996</v>
      </c>
    </row>
    <row r="222" spans="1:4" x14ac:dyDescent="0.25">
      <c r="A222" s="189">
        <v>2901040003</v>
      </c>
      <c r="B222" s="2" t="s">
        <v>1224</v>
      </c>
      <c r="C222" s="37" t="s">
        <v>280</v>
      </c>
      <c r="D222" s="7">
        <v>135.5</v>
      </c>
    </row>
    <row r="223" spans="1:4" x14ac:dyDescent="0.25">
      <c r="A223" s="189">
        <v>2901010005</v>
      </c>
      <c r="B223" s="2" t="s">
        <v>7183</v>
      </c>
      <c r="C223" s="37" t="s">
        <v>280</v>
      </c>
      <c r="D223" s="7">
        <v>0</v>
      </c>
    </row>
    <row r="224" spans="1:4" x14ac:dyDescent="0.25">
      <c r="A224" s="189">
        <v>2901140015</v>
      </c>
      <c r="B224" s="2" t="s">
        <v>1239</v>
      </c>
      <c r="C224" s="37" t="s">
        <v>280</v>
      </c>
      <c r="D224" s="7">
        <v>9504</v>
      </c>
    </row>
    <row r="225" spans="1:4" x14ac:dyDescent="0.25">
      <c r="A225" s="189">
        <v>2901010004</v>
      </c>
      <c r="B225" s="2" t="s">
        <v>7182</v>
      </c>
      <c r="C225" s="37" t="s">
        <v>280</v>
      </c>
      <c r="D225" s="7">
        <v>13197</v>
      </c>
    </row>
    <row r="226" spans="1:4" x14ac:dyDescent="0.25">
      <c r="A226" s="189">
        <v>2901070003</v>
      </c>
      <c r="B226" s="2" t="s">
        <v>2261</v>
      </c>
      <c r="C226" s="37" t="s">
        <v>280</v>
      </c>
      <c r="D226" s="7">
        <v>0</v>
      </c>
    </row>
    <row r="227" spans="1:4" x14ac:dyDescent="0.25">
      <c r="A227" s="189">
        <v>2901250001</v>
      </c>
      <c r="B227" s="2" t="s">
        <v>1246</v>
      </c>
      <c r="C227" s="37" t="s">
        <v>280</v>
      </c>
      <c r="D227" s="7">
        <v>48.98</v>
      </c>
    </row>
    <row r="228" spans="1:4" x14ac:dyDescent="0.25">
      <c r="A228" s="189">
        <v>2901170001</v>
      </c>
      <c r="B228" s="2" t="s">
        <v>1240</v>
      </c>
      <c r="C228" s="37" t="s">
        <v>280</v>
      </c>
      <c r="D228" s="7">
        <v>200</v>
      </c>
    </row>
    <row r="229" spans="1:4" x14ac:dyDescent="0.25">
      <c r="A229" s="189">
        <v>2901210001</v>
      </c>
      <c r="B229" s="2" t="s">
        <v>1242</v>
      </c>
      <c r="C229" s="37" t="s">
        <v>280</v>
      </c>
      <c r="D229" s="7">
        <v>0.36</v>
      </c>
    </row>
    <row r="230" spans="1:4" x14ac:dyDescent="0.25">
      <c r="A230" s="189">
        <v>2901100002</v>
      </c>
      <c r="B230" s="2" t="s">
        <v>2267</v>
      </c>
      <c r="C230" s="37" t="s">
        <v>280</v>
      </c>
      <c r="D230" s="7">
        <v>0</v>
      </c>
    </row>
    <row r="231" spans="1:4" x14ac:dyDescent="0.25">
      <c r="A231" s="189">
        <v>2901070004</v>
      </c>
      <c r="B231" s="2" t="s">
        <v>1232</v>
      </c>
      <c r="C231" s="37" t="s">
        <v>280</v>
      </c>
      <c r="D231" s="7">
        <v>43.77</v>
      </c>
    </row>
    <row r="232" spans="1:4" x14ac:dyDescent="0.25">
      <c r="A232" s="189">
        <v>2901030002</v>
      </c>
      <c r="B232" s="2" t="s">
        <v>2243</v>
      </c>
      <c r="C232" s="37" t="s">
        <v>280</v>
      </c>
      <c r="D232" s="7">
        <v>0</v>
      </c>
    </row>
    <row r="233" spans="1:4" x14ac:dyDescent="0.25">
      <c r="A233" s="189">
        <v>2901140017</v>
      </c>
      <c r="B233" s="2" t="s">
        <v>2243</v>
      </c>
      <c r="C233" s="37" t="s">
        <v>280</v>
      </c>
      <c r="D233" s="7">
        <v>0</v>
      </c>
    </row>
    <row r="234" spans="1:4" x14ac:dyDescent="0.25">
      <c r="A234" s="189">
        <v>2901030004</v>
      </c>
      <c r="B234" s="2" t="s">
        <v>7184</v>
      </c>
      <c r="C234" s="37" t="s">
        <v>280</v>
      </c>
      <c r="D234" s="7">
        <v>20000</v>
      </c>
    </row>
    <row r="235" spans="1:4" x14ac:dyDescent="0.25">
      <c r="A235" s="189">
        <v>681432</v>
      </c>
      <c r="B235" s="2" t="s">
        <v>891</v>
      </c>
      <c r="C235" s="37" t="s">
        <v>235</v>
      </c>
      <c r="D235" s="7">
        <v>2952</v>
      </c>
    </row>
    <row r="236" spans="1:4" x14ac:dyDescent="0.25">
      <c r="A236" s="189">
        <v>2701260001</v>
      </c>
      <c r="B236" s="2" t="s">
        <v>1214</v>
      </c>
      <c r="C236" s="37" t="s">
        <v>235</v>
      </c>
      <c r="D236" s="7">
        <v>2886</v>
      </c>
    </row>
    <row r="237" spans="1:4" x14ac:dyDescent="0.25">
      <c r="A237" s="189">
        <v>2701260007</v>
      </c>
      <c r="B237" s="250" t="s">
        <v>12599</v>
      </c>
      <c r="C237" s="251" t="s">
        <v>235</v>
      </c>
      <c r="D237" s="7">
        <v>901</v>
      </c>
    </row>
    <row r="238" spans="1:4" x14ac:dyDescent="0.25">
      <c r="A238" s="189">
        <v>2701260002</v>
      </c>
      <c r="B238" s="2" t="s">
        <v>12598</v>
      </c>
      <c r="C238" s="37" t="s">
        <v>235</v>
      </c>
      <c r="D238" s="7">
        <v>80</v>
      </c>
    </row>
    <row r="239" spans="1:4" x14ac:dyDescent="0.25">
      <c r="A239" s="189">
        <v>2901260001</v>
      </c>
      <c r="B239" s="2" t="s">
        <v>1247</v>
      </c>
      <c r="C239" s="37" t="s">
        <v>235</v>
      </c>
      <c r="D239" s="7">
        <v>7185</v>
      </c>
    </row>
    <row r="240" spans="1:4" x14ac:dyDescent="0.25">
      <c r="A240" s="189">
        <v>2701260003</v>
      </c>
      <c r="B240" s="2" t="s">
        <v>1215</v>
      </c>
      <c r="C240" s="37" t="s">
        <v>235</v>
      </c>
      <c r="D240" s="7">
        <v>1275</v>
      </c>
    </row>
    <row r="241" spans="1:4" x14ac:dyDescent="0.25">
      <c r="A241" s="189">
        <v>2701260004</v>
      </c>
      <c r="B241" s="2" t="s">
        <v>1216</v>
      </c>
      <c r="C241" s="37" t="s">
        <v>235</v>
      </c>
      <c r="D241" s="7">
        <v>3520</v>
      </c>
    </row>
    <row r="242" spans="1:4" x14ac:dyDescent="0.25">
      <c r="A242" s="189">
        <v>684131</v>
      </c>
      <c r="B242" s="2" t="s">
        <v>890</v>
      </c>
      <c r="C242" s="37" t="s">
        <v>235</v>
      </c>
      <c r="D242" s="7">
        <v>0</v>
      </c>
    </row>
    <row r="243" spans="1:4" x14ac:dyDescent="0.25">
      <c r="A243" s="189">
        <v>2701140002</v>
      </c>
      <c r="B243" s="2" t="s">
        <v>3670</v>
      </c>
      <c r="C243" s="37" t="s">
        <v>113</v>
      </c>
      <c r="D243" s="7">
        <v>0</v>
      </c>
    </row>
    <row r="244" spans="1:4" x14ac:dyDescent="0.25">
      <c r="A244" s="189">
        <v>2701140001</v>
      </c>
      <c r="B244" s="2" t="s">
        <v>1149</v>
      </c>
      <c r="C244" s="37" t="s">
        <v>113</v>
      </c>
      <c r="D244" s="7">
        <v>47376</v>
      </c>
    </row>
    <row r="245" spans="1:4" x14ac:dyDescent="0.25">
      <c r="A245" s="189">
        <v>2701140004</v>
      </c>
      <c r="B245" s="2" t="s">
        <v>1150</v>
      </c>
      <c r="C245" s="37" t="s">
        <v>113</v>
      </c>
      <c r="D245" s="7">
        <v>155715</v>
      </c>
    </row>
    <row r="246" spans="1:4" x14ac:dyDescent="0.25">
      <c r="A246" s="189">
        <v>2701140038</v>
      </c>
      <c r="B246" s="2" t="s">
        <v>1176</v>
      </c>
      <c r="C246" s="37" t="s">
        <v>113</v>
      </c>
      <c r="D246" s="7">
        <v>0</v>
      </c>
    </row>
    <row r="247" spans="1:4" x14ac:dyDescent="0.25">
      <c r="A247" s="301">
        <v>2701140003</v>
      </c>
      <c r="B247" s="302" t="s">
        <v>5062</v>
      </c>
      <c r="C247" s="303" t="s">
        <v>113</v>
      </c>
      <c r="D247" s="7">
        <v>225192</v>
      </c>
    </row>
    <row r="248" spans="1:4" x14ac:dyDescent="0.25">
      <c r="A248" s="189">
        <v>2701140007</v>
      </c>
      <c r="B248" s="2" t="s">
        <v>2106</v>
      </c>
      <c r="C248" s="37" t="s">
        <v>113</v>
      </c>
      <c r="D248" s="7">
        <v>0</v>
      </c>
    </row>
    <row r="249" spans="1:4" x14ac:dyDescent="0.25">
      <c r="A249" s="189">
        <v>2701140008</v>
      </c>
      <c r="B249" s="2" t="s">
        <v>9840</v>
      </c>
      <c r="C249" s="37" t="s">
        <v>113</v>
      </c>
      <c r="D249" s="7">
        <v>0</v>
      </c>
    </row>
    <row r="250" spans="1:4" x14ac:dyDescent="0.25">
      <c r="A250" s="189">
        <v>2701140014</v>
      </c>
      <c r="B250" s="2" t="s">
        <v>9841</v>
      </c>
      <c r="C250" s="37" t="s">
        <v>113</v>
      </c>
      <c r="D250" s="7">
        <v>7391</v>
      </c>
    </row>
    <row r="251" spans="1:4" x14ac:dyDescent="0.25">
      <c r="A251" s="189">
        <v>2701140039</v>
      </c>
      <c r="B251" s="2" t="s">
        <v>1238</v>
      </c>
      <c r="C251" s="37" t="s">
        <v>113</v>
      </c>
      <c r="D251" s="7">
        <v>128832</v>
      </c>
    </row>
    <row r="252" spans="1:4" x14ac:dyDescent="0.25">
      <c r="A252" s="311">
        <v>2701140018</v>
      </c>
      <c r="B252" s="312" t="s">
        <v>1160</v>
      </c>
      <c r="C252" s="313" t="s">
        <v>113</v>
      </c>
      <c r="D252" s="7">
        <v>1817170</v>
      </c>
    </row>
    <row r="253" spans="1:4" x14ac:dyDescent="0.25">
      <c r="A253" s="189">
        <v>2701140019</v>
      </c>
      <c r="B253" s="2" t="s">
        <v>1161</v>
      </c>
      <c r="C253" s="37" t="s">
        <v>113</v>
      </c>
      <c r="D253" s="7">
        <v>248960</v>
      </c>
    </row>
    <row r="254" spans="1:4" x14ac:dyDescent="0.25">
      <c r="A254" s="189">
        <v>2701140024</v>
      </c>
      <c r="B254" s="2" t="s">
        <v>12571</v>
      </c>
      <c r="C254" s="37" t="s">
        <v>113</v>
      </c>
      <c r="D254" s="7">
        <v>124480</v>
      </c>
    </row>
    <row r="255" spans="1:4" x14ac:dyDescent="0.25">
      <c r="A255" s="189">
        <v>2701140040</v>
      </c>
      <c r="B255" s="2" t="s">
        <v>5063</v>
      </c>
      <c r="C255" s="37" t="s">
        <v>113</v>
      </c>
      <c r="D255" s="7">
        <v>3501</v>
      </c>
    </row>
    <row r="256" spans="1:4" x14ac:dyDescent="0.25">
      <c r="A256" s="189">
        <v>2901140013</v>
      </c>
      <c r="B256" s="2" t="s">
        <v>1237</v>
      </c>
      <c r="C256" s="37" t="s">
        <v>113</v>
      </c>
      <c r="D256" s="7">
        <v>0</v>
      </c>
    </row>
    <row r="257" spans="1:4" x14ac:dyDescent="0.25">
      <c r="A257" s="189">
        <v>2901140016</v>
      </c>
      <c r="B257" s="2" t="s">
        <v>2290</v>
      </c>
      <c r="C257" s="37" t="s">
        <v>113</v>
      </c>
      <c r="D257" s="7">
        <v>0</v>
      </c>
    </row>
    <row r="258" spans="1:4" x14ac:dyDescent="0.25">
      <c r="A258" s="189">
        <v>2701140010</v>
      </c>
      <c r="B258" s="2" t="s">
        <v>1153</v>
      </c>
      <c r="C258" s="37" t="s">
        <v>113</v>
      </c>
      <c r="D258" s="7">
        <v>0</v>
      </c>
    </row>
    <row r="259" spans="1:4" x14ac:dyDescent="0.25">
      <c r="A259" s="189">
        <v>2701140013</v>
      </c>
      <c r="B259" s="2" t="s">
        <v>1156</v>
      </c>
      <c r="C259" s="37" t="s">
        <v>113</v>
      </c>
      <c r="D259" s="7">
        <v>0</v>
      </c>
    </row>
    <row r="260" spans="1:4" x14ac:dyDescent="0.25">
      <c r="A260" s="189">
        <v>2701140009</v>
      </c>
      <c r="B260" s="2" t="s">
        <v>1152</v>
      </c>
      <c r="C260" s="37" t="s">
        <v>113</v>
      </c>
      <c r="D260" s="7">
        <v>0</v>
      </c>
    </row>
    <row r="261" spans="1:4" x14ac:dyDescent="0.25">
      <c r="A261" s="189">
        <v>2701140012</v>
      </c>
      <c r="B261" s="2" t="s">
        <v>1155</v>
      </c>
      <c r="C261" s="37" t="s">
        <v>113</v>
      </c>
      <c r="D261" s="7">
        <v>0</v>
      </c>
    </row>
    <row r="262" spans="1:4" x14ac:dyDescent="0.25">
      <c r="A262" s="189">
        <v>2701140011</v>
      </c>
      <c r="B262" s="2" t="s">
        <v>1154</v>
      </c>
      <c r="C262" s="37" t="s">
        <v>113</v>
      </c>
      <c r="D262" s="7">
        <v>0</v>
      </c>
    </row>
    <row r="263" spans="1:4" x14ac:dyDescent="0.25">
      <c r="A263" s="189">
        <v>2701140005</v>
      </c>
      <c r="B263" s="2" t="s">
        <v>2105</v>
      </c>
      <c r="C263" s="37" t="s">
        <v>113</v>
      </c>
      <c r="D263" s="7">
        <v>173184</v>
      </c>
    </row>
    <row r="264" spans="1:4" x14ac:dyDescent="0.25">
      <c r="A264" s="189">
        <v>2701140006</v>
      </c>
      <c r="B264" s="2" t="s">
        <v>1151</v>
      </c>
      <c r="C264" s="37" t="s">
        <v>113</v>
      </c>
      <c r="D264" s="7">
        <v>211616</v>
      </c>
    </row>
    <row r="265" spans="1:4" x14ac:dyDescent="0.25">
      <c r="A265" s="189">
        <v>2701140041</v>
      </c>
      <c r="B265" s="2" t="s">
        <v>5064</v>
      </c>
      <c r="C265" s="37" t="s">
        <v>113</v>
      </c>
      <c r="D265" s="7">
        <v>2112</v>
      </c>
    </row>
    <row r="266" spans="1:4" x14ac:dyDescent="0.25">
      <c r="A266" s="189">
        <v>2701140042</v>
      </c>
      <c r="B266" s="199" t="s">
        <v>6219</v>
      </c>
      <c r="C266" s="200" t="s">
        <v>113</v>
      </c>
      <c r="D266" s="7">
        <v>47069</v>
      </c>
    </row>
    <row r="267" spans="1:4" x14ac:dyDescent="0.25">
      <c r="A267" s="189">
        <v>2701140032</v>
      </c>
      <c r="B267" s="2" t="s">
        <v>1170</v>
      </c>
      <c r="C267" s="37" t="s">
        <v>113</v>
      </c>
      <c r="D267" s="7">
        <v>111936</v>
      </c>
    </row>
    <row r="268" spans="1:4" x14ac:dyDescent="0.25">
      <c r="A268" s="189">
        <v>2701140016</v>
      </c>
      <c r="B268" s="2" t="s">
        <v>1158</v>
      </c>
      <c r="C268" s="37" t="s">
        <v>113</v>
      </c>
      <c r="D268" s="7">
        <v>65741</v>
      </c>
    </row>
    <row r="269" spans="1:4" x14ac:dyDescent="0.25">
      <c r="A269" s="189">
        <v>2701140033</v>
      </c>
      <c r="B269" s="2" t="s">
        <v>1171</v>
      </c>
      <c r="C269" s="37" t="s">
        <v>113</v>
      </c>
      <c r="D269" s="7">
        <v>115632</v>
      </c>
    </row>
    <row r="270" spans="1:4" x14ac:dyDescent="0.25">
      <c r="A270" s="189">
        <v>2701140015</v>
      </c>
      <c r="B270" s="2" t="s">
        <v>1157</v>
      </c>
      <c r="C270" s="37" t="s">
        <v>113</v>
      </c>
      <c r="D270" s="7">
        <v>70798</v>
      </c>
    </row>
    <row r="271" spans="1:4" x14ac:dyDescent="0.25">
      <c r="A271" s="189">
        <v>2701140034</v>
      </c>
      <c r="B271" s="2" t="s">
        <v>1172</v>
      </c>
      <c r="C271" s="37" t="s">
        <v>113</v>
      </c>
      <c r="D271" s="7">
        <v>82368</v>
      </c>
    </row>
    <row r="272" spans="1:4" x14ac:dyDescent="0.25">
      <c r="A272" s="189">
        <v>2701140028</v>
      </c>
      <c r="B272" s="2" t="s">
        <v>1168</v>
      </c>
      <c r="C272" s="37" t="s">
        <v>113</v>
      </c>
      <c r="D272" s="7">
        <v>52904</v>
      </c>
    </row>
    <row r="273" spans="1:4" x14ac:dyDescent="0.25">
      <c r="A273" s="189">
        <v>2701140031</v>
      </c>
      <c r="B273" s="250" t="s">
        <v>14383</v>
      </c>
      <c r="C273" s="37" t="s">
        <v>113</v>
      </c>
      <c r="D273" s="7">
        <v>20228</v>
      </c>
    </row>
    <row r="274" spans="1:4" x14ac:dyDescent="0.25">
      <c r="A274" s="189">
        <v>2701140035</v>
      </c>
      <c r="B274" s="2" t="s">
        <v>1173</v>
      </c>
      <c r="C274" s="37" t="s">
        <v>113</v>
      </c>
      <c r="D274" s="7">
        <v>0</v>
      </c>
    </row>
    <row r="275" spans="1:4" x14ac:dyDescent="0.25">
      <c r="A275" s="189">
        <v>2701140026</v>
      </c>
      <c r="B275" s="2" t="s">
        <v>1166</v>
      </c>
      <c r="C275" s="37" t="s">
        <v>113</v>
      </c>
      <c r="D275" s="7">
        <v>12448</v>
      </c>
    </row>
    <row r="276" spans="1:4" x14ac:dyDescent="0.25">
      <c r="A276" s="189">
        <v>2701140036</v>
      </c>
      <c r="B276" s="2" t="s">
        <v>1174</v>
      </c>
      <c r="C276" s="37" t="s">
        <v>113</v>
      </c>
      <c r="D276" s="7">
        <v>41184</v>
      </c>
    </row>
    <row r="277" spans="1:4" x14ac:dyDescent="0.25">
      <c r="A277" s="189">
        <v>2701140027</v>
      </c>
      <c r="B277" s="2" t="s">
        <v>1167</v>
      </c>
      <c r="C277" s="37" t="s">
        <v>113</v>
      </c>
      <c r="D277" s="7">
        <v>27230</v>
      </c>
    </row>
    <row r="278" spans="1:4" x14ac:dyDescent="0.25">
      <c r="A278" s="189">
        <v>2701140037</v>
      </c>
      <c r="B278" s="2" t="s">
        <v>1175</v>
      </c>
      <c r="C278" s="37" t="s">
        <v>113</v>
      </c>
      <c r="D278" s="7">
        <v>45408</v>
      </c>
    </row>
    <row r="279" spans="1:4" x14ac:dyDescent="0.25">
      <c r="A279" s="189">
        <v>2701140017</v>
      </c>
      <c r="B279" s="2" t="s">
        <v>1159</v>
      </c>
      <c r="C279" s="37" t="s">
        <v>113</v>
      </c>
      <c r="D279" s="7">
        <v>3501</v>
      </c>
    </row>
    <row r="280" spans="1:4" x14ac:dyDescent="0.25">
      <c r="A280" s="189">
        <v>2701140043</v>
      </c>
      <c r="B280" s="2" t="s">
        <v>7505</v>
      </c>
      <c r="C280" s="37" t="s">
        <v>113</v>
      </c>
      <c r="D280" s="7">
        <v>0</v>
      </c>
    </row>
    <row r="281" spans="1:4" x14ac:dyDescent="0.25">
      <c r="A281" s="189">
        <v>2701140044</v>
      </c>
      <c r="B281" s="2" t="s">
        <v>7340</v>
      </c>
      <c r="C281" s="37" t="s">
        <v>113</v>
      </c>
      <c r="D281" s="7">
        <v>66908</v>
      </c>
    </row>
    <row r="282" spans="1:4" x14ac:dyDescent="0.25">
      <c r="A282" s="189">
        <v>2701140020</v>
      </c>
      <c r="B282" s="2" t="s">
        <v>1162</v>
      </c>
      <c r="C282" s="37" t="s">
        <v>113</v>
      </c>
      <c r="D282" s="7">
        <v>13226</v>
      </c>
    </row>
    <row r="283" spans="1:4" x14ac:dyDescent="0.25">
      <c r="A283" s="189">
        <v>2701140025</v>
      </c>
      <c r="B283" s="2" t="s">
        <v>1165</v>
      </c>
      <c r="C283" s="37" t="s">
        <v>113</v>
      </c>
      <c r="D283" s="7">
        <v>94527</v>
      </c>
    </row>
    <row r="284" spans="1:4" x14ac:dyDescent="0.25">
      <c r="A284" s="189">
        <v>2701140021</v>
      </c>
      <c r="B284" s="2" t="s">
        <v>1163</v>
      </c>
      <c r="C284" s="37" t="s">
        <v>113</v>
      </c>
      <c r="D284" s="7">
        <v>73910</v>
      </c>
    </row>
    <row r="285" spans="1:4" x14ac:dyDescent="0.25">
      <c r="A285" s="189">
        <v>2701140022</v>
      </c>
      <c r="B285" s="2" t="s">
        <v>2107</v>
      </c>
      <c r="C285" s="37" t="s">
        <v>113</v>
      </c>
      <c r="D285" s="7">
        <v>0</v>
      </c>
    </row>
    <row r="286" spans="1:4" x14ac:dyDescent="0.25">
      <c r="A286" s="189">
        <v>2701140023</v>
      </c>
      <c r="B286" s="2" t="s">
        <v>1164</v>
      </c>
      <c r="C286" s="37" t="s">
        <v>113</v>
      </c>
      <c r="D286" s="7">
        <v>36566</v>
      </c>
    </row>
    <row r="287" spans="1:4" x14ac:dyDescent="0.25">
      <c r="A287" s="189">
        <v>2701140030</v>
      </c>
      <c r="B287" s="2" t="s">
        <v>2108</v>
      </c>
      <c r="C287" s="37" t="s">
        <v>113</v>
      </c>
      <c r="D287" s="7">
        <v>110476</v>
      </c>
    </row>
    <row r="288" spans="1:4" x14ac:dyDescent="0.25">
      <c r="A288" s="189">
        <v>2701200005</v>
      </c>
      <c r="B288" s="2" t="s">
        <v>558</v>
      </c>
      <c r="C288" s="37" t="s">
        <v>236</v>
      </c>
      <c r="D288" s="7">
        <v>89</v>
      </c>
    </row>
    <row r="289" spans="1:4" x14ac:dyDescent="0.25">
      <c r="A289" s="189">
        <v>2701200003</v>
      </c>
      <c r="B289" s="2" t="s">
        <v>1197</v>
      </c>
      <c r="C289" s="37" t="s">
        <v>236</v>
      </c>
      <c r="D289" s="7">
        <v>3900</v>
      </c>
    </row>
    <row r="290" spans="1:4" x14ac:dyDescent="0.25">
      <c r="A290" s="189">
        <v>2701200002</v>
      </c>
      <c r="B290" s="2" t="s">
        <v>1196</v>
      </c>
      <c r="C290" s="37" t="s">
        <v>236</v>
      </c>
      <c r="D290" s="7">
        <v>14.7</v>
      </c>
    </row>
    <row r="291" spans="1:4" x14ac:dyDescent="0.25">
      <c r="A291" s="189">
        <v>2701200004</v>
      </c>
      <c r="B291" s="2" t="s">
        <v>1198</v>
      </c>
      <c r="C291" s="37" t="s">
        <v>236</v>
      </c>
      <c r="D291" s="7">
        <v>51.66</v>
      </c>
    </row>
    <row r="292" spans="1:4" x14ac:dyDescent="0.25">
      <c r="A292" s="189">
        <v>2701200001</v>
      </c>
      <c r="B292" s="2" t="s">
        <v>1195</v>
      </c>
      <c r="C292" s="37" t="s">
        <v>236</v>
      </c>
      <c r="D292" s="7">
        <v>0</v>
      </c>
    </row>
    <row r="293" spans="1:4" x14ac:dyDescent="0.25">
      <c r="A293" s="189">
        <v>2701190002</v>
      </c>
      <c r="B293" s="158" t="s">
        <v>2112</v>
      </c>
      <c r="C293" s="159" t="s">
        <v>237</v>
      </c>
      <c r="D293" s="7">
        <v>107137.88679999999</v>
      </c>
    </row>
    <row r="294" spans="1:4" x14ac:dyDescent="0.25">
      <c r="A294" s="189">
        <v>2701190003</v>
      </c>
      <c r="B294" s="2" t="s">
        <v>2113</v>
      </c>
      <c r="C294" s="37" t="s">
        <v>237</v>
      </c>
      <c r="D294" s="7">
        <v>0</v>
      </c>
    </row>
    <row r="295" spans="1:4" x14ac:dyDescent="0.25">
      <c r="A295" s="189">
        <v>2701190001</v>
      </c>
      <c r="B295" s="2" t="s">
        <v>1194</v>
      </c>
      <c r="C295" s="37" t="s">
        <v>237</v>
      </c>
      <c r="D295" s="7">
        <v>65000</v>
      </c>
    </row>
    <row r="296" spans="1:4" x14ac:dyDescent="0.25">
      <c r="A296" s="189">
        <v>2701020001</v>
      </c>
      <c r="B296" s="2" t="s">
        <v>6199</v>
      </c>
      <c r="C296" s="37" t="s">
        <v>110</v>
      </c>
      <c r="D296" s="7">
        <v>0</v>
      </c>
    </row>
    <row r="297" spans="1:4" x14ac:dyDescent="0.25">
      <c r="A297" s="189">
        <v>2701020008</v>
      </c>
      <c r="B297" s="2" t="s">
        <v>6193</v>
      </c>
      <c r="C297" s="37" t="s">
        <v>110</v>
      </c>
      <c r="D297" s="7">
        <v>0</v>
      </c>
    </row>
    <row r="298" spans="1:4" x14ac:dyDescent="0.25">
      <c r="A298" s="189">
        <v>2701020006</v>
      </c>
      <c r="B298" s="2" t="s">
        <v>6209</v>
      </c>
      <c r="C298" s="37" t="s">
        <v>110</v>
      </c>
      <c r="D298" s="7">
        <v>117066</v>
      </c>
    </row>
    <row r="299" spans="1:4" x14ac:dyDescent="0.25">
      <c r="A299" s="189">
        <v>2701020067</v>
      </c>
      <c r="B299" s="2" t="s">
        <v>6210</v>
      </c>
      <c r="C299" s="37" t="s">
        <v>110</v>
      </c>
      <c r="D299" s="7">
        <v>39456</v>
      </c>
    </row>
    <row r="300" spans="1:4" x14ac:dyDescent="0.25">
      <c r="A300" s="189">
        <v>2701020074</v>
      </c>
      <c r="B300" s="2" t="s">
        <v>9374</v>
      </c>
      <c r="C300" s="37" t="s">
        <v>110</v>
      </c>
      <c r="D300" s="7">
        <v>39456</v>
      </c>
    </row>
    <row r="301" spans="1:4" x14ac:dyDescent="0.25">
      <c r="A301" s="189">
        <v>2701020064</v>
      </c>
      <c r="B301" s="2" t="s">
        <v>6189</v>
      </c>
      <c r="C301" s="37" t="s">
        <v>110</v>
      </c>
      <c r="D301" s="7">
        <v>0</v>
      </c>
    </row>
    <row r="302" spans="1:4" x14ac:dyDescent="0.25">
      <c r="A302" s="189">
        <v>2701020068</v>
      </c>
      <c r="B302" s="2" t="s">
        <v>6208</v>
      </c>
      <c r="C302" s="154" t="s">
        <v>110</v>
      </c>
      <c r="D302" s="7">
        <v>98640</v>
      </c>
    </row>
    <row r="303" spans="1:4" x14ac:dyDescent="0.25">
      <c r="A303" s="189">
        <v>2701020011</v>
      </c>
      <c r="B303" s="2" t="s">
        <v>6204</v>
      </c>
      <c r="C303" s="37" t="s">
        <v>110</v>
      </c>
      <c r="D303" s="7">
        <v>0</v>
      </c>
    </row>
    <row r="304" spans="1:4" x14ac:dyDescent="0.25">
      <c r="A304" s="189">
        <v>2701020012</v>
      </c>
      <c r="B304" s="2" t="s">
        <v>6198</v>
      </c>
      <c r="C304" s="37" t="s">
        <v>110</v>
      </c>
      <c r="D304" s="7">
        <v>0</v>
      </c>
    </row>
    <row r="305" spans="1:4" x14ac:dyDescent="0.25">
      <c r="A305" s="189">
        <v>2701020013</v>
      </c>
      <c r="B305" s="2" t="s">
        <v>6205</v>
      </c>
      <c r="C305" s="37" t="s">
        <v>110</v>
      </c>
      <c r="D305" s="7">
        <v>0</v>
      </c>
    </row>
    <row r="306" spans="1:4" x14ac:dyDescent="0.25">
      <c r="A306" s="189">
        <v>2701020014</v>
      </c>
      <c r="B306" s="2" t="s">
        <v>6207</v>
      </c>
      <c r="C306" s="37" t="s">
        <v>110</v>
      </c>
      <c r="D306" s="7">
        <v>0</v>
      </c>
    </row>
    <row r="307" spans="1:4" x14ac:dyDescent="0.25">
      <c r="A307" s="189">
        <v>2701020020</v>
      </c>
      <c r="B307" s="2" t="s">
        <v>6188</v>
      </c>
      <c r="C307" s="154" t="s">
        <v>110</v>
      </c>
      <c r="D307" s="7">
        <v>3066</v>
      </c>
    </row>
    <row r="308" spans="1:4" x14ac:dyDescent="0.25">
      <c r="A308" s="189">
        <v>2701020019</v>
      </c>
      <c r="B308" s="2" t="s">
        <v>6187</v>
      </c>
      <c r="C308" s="37" t="s">
        <v>110</v>
      </c>
      <c r="D308" s="7">
        <v>19102</v>
      </c>
    </row>
    <row r="309" spans="1:4" x14ac:dyDescent="0.25">
      <c r="A309" s="189">
        <v>2701020022</v>
      </c>
      <c r="B309" s="2" t="s">
        <v>12919</v>
      </c>
      <c r="C309" s="37" t="s">
        <v>110</v>
      </c>
      <c r="D309" s="7">
        <v>0</v>
      </c>
    </row>
    <row r="310" spans="1:4" x14ac:dyDescent="0.25">
      <c r="A310" s="189">
        <v>2701020023</v>
      </c>
      <c r="B310" s="2" t="s">
        <v>9577</v>
      </c>
      <c r="C310" s="37" t="s">
        <v>110</v>
      </c>
      <c r="D310" s="7">
        <v>7166</v>
      </c>
    </row>
    <row r="311" spans="1:4" x14ac:dyDescent="0.25">
      <c r="A311" s="189">
        <v>2701020024</v>
      </c>
      <c r="B311" s="2" t="s">
        <v>6190</v>
      </c>
      <c r="C311" s="37" t="s">
        <v>110</v>
      </c>
      <c r="D311" s="7">
        <v>141688</v>
      </c>
    </row>
    <row r="312" spans="1:4" x14ac:dyDescent="0.25">
      <c r="A312" s="189">
        <v>2701020025</v>
      </c>
      <c r="B312" s="2" t="s">
        <v>6194</v>
      </c>
      <c r="C312" s="37" t="s">
        <v>110</v>
      </c>
      <c r="D312" s="7">
        <v>292320</v>
      </c>
    </row>
    <row r="313" spans="1:4" x14ac:dyDescent="0.25">
      <c r="A313" s="189">
        <v>2701020042</v>
      </c>
      <c r="B313" s="2" t="s">
        <v>12557</v>
      </c>
      <c r="C313" s="37" t="s">
        <v>110</v>
      </c>
      <c r="D313" s="7">
        <v>0</v>
      </c>
    </row>
    <row r="314" spans="1:4" x14ac:dyDescent="0.25">
      <c r="A314" s="189">
        <v>2701020027</v>
      </c>
      <c r="B314" s="2" t="s">
        <v>6200</v>
      </c>
      <c r="C314" s="37" t="s">
        <v>110</v>
      </c>
      <c r="D314" s="7">
        <v>34088</v>
      </c>
    </row>
    <row r="315" spans="1:4" x14ac:dyDescent="0.25">
      <c r="A315" s="189">
        <v>2701020028</v>
      </c>
      <c r="B315" s="2" t="s">
        <v>6195</v>
      </c>
      <c r="C315" s="37" t="s">
        <v>110</v>
      </c>
      <c r="D315" s="7">
        <v>74520</v>
      </c>
    </row>
    <row r="316" spans="1:4" x14ac:dyDescent="0.25">
      <c r="A316" s="189">
        <v>2701020031</v>
      </c>
      <c r="B316" s="2" t="s">
        <v>9576</v>
      </c>
      <c r="C316" s="37" t="s">
        <v>110</v>
      </c>
      <c r="D316" s="7">
        <v>92632</v>
      </c>
    </row>
    <row r="317" spans="1:4" x14ac:dyDescent="0.25">
      <c r="A317" s="189">
        <v>2701020029</v>
      </c>
      <c r="B317" s="2" t="s">
        <v>6191</v>
      </c>
      <c r="C317" s="37" t="s">
        <v>110</v>
      </c>
      <c r="D317" s="7">
        <v>38000</v>
      </c>
    </row>
    <row r="318" spans="1:4" x14ac:dyDescent="0.25">
      <c r="A318" s="189">
        <v>2701020033</v>
      </c>
      <c r="B318" s="2" t="s">
        <v>6201</v>
      </c>
      <c r="C318" s="37" t="s">
        <v>110</v>
      </c>
      <c r="D318" s="7">
        <v>5000</v>
      </c>
    </row>
    <row r="319" spans="1:4" x14ac:dyDescent="0.25">
      <c r="A319" s="189">
        <v>2701020072</v>
      </c>
      <c r="B319" s="209" t="s">
        <v>8132</v>
      </c>
      <c r="C319" s="210" t="s">
        <v>110</v>
      </c>
      <c r="D319" s="7">
        <v>95704</v>
      </c>
    </row>
    <row r="320" spans="1:4" x14ac:dyDescent="0.25">
      <c r="A320" s="189">
        <v>2701020073</v>
      </c>
      <c r="B320" s="209" t="s">
        <v>8133</v>
      </c>
      <c r="C320" s="210" t="s">
        <v>110</v>
      </c>
      <c r="D320" s="7">
        <v>0</v>
      </c>
    </row>
    <row r="321" spans="1:4" x14ac:dyDescent="0.25">
      <c r="A321" s="189">
        <v>2701020045</v>
      </c>
      <c r="B321" s="2" t="s">
        <v>12560</v>
      </c>
      <c r="C321" s="37" t="s">
        <v>110</v>
      </c>
      <c r="D321" s="7">
        <v>151392</v>
      </c>
    </row>
    <row r="322" spans="1:4" x14ac:dyDescent="0.25">
      <c r="A322" s="189">
        <v>2701020037</v>
      </c>
      <c r="B322" s="2" t="s">
        <v>9506</v>
      </c>
      <c r="C322" s="37" t="s">
        <v>110</v>
      </c>
      <c r="D322" s="7">
        <v>61036</v>
      </c>
    </row>
    <row r="323" spans="1:4" x14ac:dyDescent="0.25">
      <c r="A323" s="189">
        <v>2701020060</v>
      </c>
      <c r="B323" s="2" t="s">
        <v>6203</v>
      </c>
      <c r="C323" s="37" t="s">
        <v>110</v>
      </c>
      <c r="D323" s="7">
        <v>0</v>
      </c>
    </row>
    <row r="324" spans="1:4" x14ac:dyDescent="0.25">
      <c r="A324" s="189">
        <v>2701020061</v>
      </c>
      <c r="B324" s="2" t="s">
        <v>6206</v>
      </c>
      <c r="C324" s="37" t="s">
        <v>110</v>
      </c>
      <c r="D324" s="7">
        <v>0</v>
      </c>
    </row>
    <row r="325" spans="1:4" x14ac:dyDescent="0.25">
      <c r="A325" s="189">
        <v>2701020036</v>
      </c>
      <c r="B325" s="2" t="s">
        <v>6202</v>
      </c>
      <c r="C325" s="37" t="s">
        <v>110</v>
      </c>
      <c r="D325" s="7">
        <v>13076</v>
      </c>
    </row>
    <row r="326" spans="1:4" x14ac:dyDescent="0.25">
      <c r="A326" s="189">
        <v>2701020035</v>
      </c>
      <c r="B326" s="2" t="s">
        <v>6196</v>
      </c>
      <c r="C326" s="37" t="s">
        <v>110</v>
      </c>
      <c r="D326" s="7">
        <v>27328</v>
      </c>
    </row>
    <row r="327" spans="1:4" x14ac:dyDescent="0.25">
      <c r="A327" s="189">
        <v>2701020062</v>
      </c>
      <c r="B327" s="2" t="s">
        <v>6192</v>
      </c>
      <c r="C327" s="37" t="s">
        <v>110</v>
      </c>
      <c r="D327" s="7">
        <v>0</v>
      </c>
    </row>
    <row r="328" spans="1:4" x14ac:dyDescent="0.25">
      <c r="A328" s="189">
        <v>2701020063</v>
      </c>
      <c r="B328" s="2" t="s">
        <v>6197</v>
      </c>
      <c r="C328" s="37" t="s">
        <v>110</v>
      </c>
      <c r="D328" s="7">
        <v>3000</v>
      </c>
    </row>
    <row r="329" spans="1:4" x14ac:dyDescent="0.25">
      <c r="A329" s="189">
        <v>2701010001</v>
      </c>
      <c r="B329" s="2" t="s">
        <v>992</v>
      </c>
      <c r="C329" s="37" t="s">
        <v>111</v>
      </c>
      <c r="D329" s="7">
        <v>336923</v>
      </c>
    </row>
    <row r="330" spans="1:4" x14ac:dyDescent="0.25">
      <c r="A330" s="189">
        <v>2701010043</v>
      </c>
      <c r="B330" s="2" t="s">
        <v>1022</v>
      </c>
      <c r="C330" s="37" t="s">
        <v>111</v>
      </c>
      <c r="D330" s="7">
        <v>0</v>
      </c>
    </row>
    <row r="331" spans="1:4" x14ac:dyDescent="0.25">
      <c r="A331" s="189">
        <v>2701010092</v>
      </c>
      <c r="B331" s="2" t="s">
        <v>3667</v>
      </c>
      <c r="C331" s="37" t="s">
        <v>111</v>
      </c>
      <c r="D331" s="7">
        <v>0</v>
      </c>
    </row>
    <row r="332" spans="1:4" x14ac:dyDescent="0.25">
      <c r="A332" s="189">
        <v>2701010091</v>
      </c>
      <c r="B332" s="2" t="s">
        <v>1044</v>
      </c>
      <c r="C332" s="37" t="s">
        <v>111</v>
      </c>
      <c r="D332" s="7">
        <v>0</v>
      </c>
    </row>
    <row r="333" spans="1:4" x14ac:dyDescent="0.25">
      <c r="A333" s="189">
        <v>2701010094</v>
      </c>
      <c r="B333" s="2" t="s">
        <v>1046</v>
      </c>
      <c r="C333" s="37" t="s">
        <v>111</v>
      </c>
      <c r="D333" s="7">
        <v>107000</v>
      </c>
    </row>
    <row r="334" spans="1:4" x14ac:dyDescent="0.25">
      <c r="A334" s="189">
        <v>2701010002</v>
      </c>
      <c r="B334" s="2" t="s">
        <v>993</v>
      </c>
      <c r="C334" s="37" t="s">
        <v>111</v>
      </c>
      <c r="D334" s="7">
        <v>184112</v>
      </c>
    </row>
    <row r="335" spans="1:4" x14ac:dyDescent="0.25">
      <c r="A335" s="189">
        <v>2901010003</v>
      </c>
      <c r="B335" s="2" t="s">
        <v>1221</v>
      </c>
      <c r="C335" s="37" t="s">
        <v>111</v>
      </c>
      <c r="D335" s="7">
        <v>57000</v>
      </c>
    </row>
    <row r="336" spans="1:4" x14ac:dyDescent="0.25">
      <c r="A336" s="189">
        <v>2701010046</v>
      </c>
      <c r="B336" s="2" t="s">
        <v>1023</v>
      </c>
      <c r="C336" s="37" t="s">
        <v>111</v>
      </c>
      <c r="D336" s="7">
        <v>339639</v>
      </c>
    </row>
    <row r="337" spans="1:4" x14ac:dyDescent="0.25">
      <c r="A337" s="189">
        <v>2701010113</v>
      </c>
      <c r="B337" s="231" t="s">
        <v>7981</v>
      </c>
      <c r="C337" s="232" t="s">
        <v>111</v>
      </c>
      <c r="D337" s="7">
        <v>540800</v>
      </c>
    </row>
    <row r="338" spans="1:4" x14ac:dyDescent="0.25">
      <c r="A338" s="189">
        <v>2701010003</v>
      </c>
      <c r="B338" s="2" t="s">
        <v>994</v>
      </c>
      <c r="C338" s="37" t="s">
        <v>111</v>
      </c>
      <c r="D338" s="7">
        <v>376302</v>
      </c>
    </row>
    <row r="339" spans="1:4" x14ac:dyDescent="0.25">
      <c r="A339" s="189">
        <v>2701010004</v>
      </c>
      <c r="B339" s="2" t="s">
        <v>995</v>
      </c>
      <c r="C339" s="37" t="s">
        <v>111</v>
      </c>
      <c r="D339" s="7">
        <v>396020</v>
      </c>
    </row>
    <row r="340" spans="1:4" x14ac:dyDescent="0.25">
      <c r="A340" s="189">
        <v>2701010103</v>
      </c>
      <c r="B340" s="2" t="s">
        <v>4284</v>
      </c>
      <c r="C340" s="37" t="s">
        <v>111</v>
      </c>
      <c r="D340" s="7">
        <v>253505</v>
      </c>
    </row>
    <row r="341" spans="1:4" x14ac:dyDescent="0.25">
      <c r="A341" s="189">
        <v>2701010048</v>
      </c>
      <c r="B341" s="2" t="s">
        <v>1024</v>
      </c>
      <c r="C341" s="37" t="s">
        <v>111</v>
      </c>
      <c r="D341" s="7">
        <v>240716</v>
      </c>
    </row>
    <row r="342" spans="1:4" x14ac:dyDescent="0.25">
      <c r="A342" s="190">
        <v>2701010050</v>
      </c>
      <c r="B342" s="42" t="s">
        <v>1025</v>
      </c>
      <c r="C342" s="41" t="s">
        <v>111</v>
      </c>
      <c r="D342" s="7">
        <v>0</v>
      </c>
    </row>
    <row r="343" spans="1:4" x14ac:dyDescent="0.25">
      <c r="A343" s="190">
        <v>2701010095</v>
      </c>
      <c r="B343" s="42" t="s">
        <v>1047</v>
      </c>
      <c r="C343" s="41" t="s">
        <v>111</v>
      </c>
      <c r="D343" s="7">
        <v>0</v>
      </c>
    </row>
    <row r="344" spans="1:4" x14ac:dyDescent="0.25">
      <c r="A344" s="190">
        <v>2701010112</v>
      </c>
      <c r="B344" s="279" t="s">
        <v>7963</v>
      </c>
      <c r="C344" s="280" t="s">
        <v>111</v>
      </c>
      <c r="D344" s="7">
        <v>108480</v>
      </c>
    </row>
    <row r="345" spans="1:4" x14ac:dyDescent="0.25">
      <c r="A345" s="190">
        <v>2701010008</v>
      </c>
      <c r="B345" s="42" t="s">
        <v>997</v>
      </c>
      <c r="C345" s="41" t="s">
        <v>111</v>
      </c>
      <c r="D345" s="7">
        <v>68167</v>
      </c>
    </row>
    <row r="346" spans="1:4" x14ac:dyDescent="0.25">
      <c r="A346" s="189">
        <v>2701010009</v>
      </c>
      <c r="B346" s="2" t="s">
        <v>998</v>
      </c>
      <c r="C346" s="37" t="s">
        <v>111</v>
      </c>
      <c r="D346" s="35">
        <v>69754</v>
      </c>
    </row>
    <row r="347" spans="1:4" x14ac:dyDescent="0.25">
      <c r="A347" s="189">
        <v>2701010010</v>
      </c>
      <c r="B347" s="2" t="s">
        <v>999</v>
      </c>
      <c r="C347" s="37" t="s">
        <v>111</v>
      </c>
      <c r="D347" s="35">
        <v>0</v>
      </c>
    </row>
    <row r="348" spans="1:4" x14ac:dyDescent="0.25">
      <c r="A348" s="189">
        <v>2701010110</v>
      </c>
      <c r="B348" s="209" t="s">
        <v>7961</v>
      </c>
      <c r="C348" s="210" t="s">
        <v>111</v>
      </c>
      <c r="D348" s="35">
        <v>138761</v>
      </c>
    </row>
    <row r="349" spans="1:4" x14ac:dyDescent="0.25">
      <c r="A349" s="189">
        <v>2701010012</v>
      </c>
      <c r="B349" s="2" t="s">
        <v>1000</v>
      </c>
      <c r="C349" s="37" t="s">
        <v>111</v>
      </c>
      <c r="D349" s="35">
        <v>52254</v>
      </c>
    </row>
    <row r="350" spans="1:4" x14ac:dyDescent="0.25">
      <c r="A350" s="189">
        <v>2701010013</v>
      </c>
      <c r="B350" s="2" t="s">
        <v>1001</v>
      </c>
      <c r="C350" s="37" t="s">
        <v>111</v>
      </c>
      <c r="D350" s="7">
        <v>59427</v>
      </c>
    </row>
    <row r="351" spans="1:4" x14ac:dyDescent="0.25">
      <c r="A351" s="190">
        <v>2701010014</v>
      </c>
      <c r="B351" s="42" t="s">
        <v>1002</v>
      </c>
      <c r="C351" s="41" t="s">
        <v>111</v>
      </c>
      <c r="D351" s="7">
        <v>0</v>
      </c>
    </row>
    <row r="352" spans="1:4" x14ac:dyDescent="0.25">
      <c r="A352" s="190">
        <v>2701010105</v>
      </c>
      <c r="B352" s="42" t="s">
        <v>5532</v>
      </c>
      <c r="C352" s="41" t="s">
        <v>111</v>
      </c>
      <c r="D352" s="7">
        <v>720</v>
      </c>
    </row>
    <row r="353" spans="1:4" x14ac:dyDescent="0.25">
      <c r="A353" s="190">
        <v>2701010015</v>
      </c>
      <c r="B353" s="42" t="s">
        <v>2043</v>
      </c>
      <c r="C353" s="41" t="s">
        <v>111</v>
      </c>
      <c r="D353" s="7">
        <v>0</v>
      </c>
    </row>
    <row r="354" spans="1:4" x14ac:dyDescent="0.25">
      <c r="A354" s="190">
        <v>2701010016</v>
      </c>
      <c r="B354" s="42" t="s">
        <v>1003</v>
      </c>
      <c r="C354" s="41" t="s">
        <v>111</v>
      </c>
      <c r="D354" s="7">
        <v>0</v>
      </c>
    </row>
    <row r="355" spans="1:4" x14ac:dyDescent="0.25">
      <c r="A355" s="190">
        <v>2701010079</v>
      </c>
      <c r="B355" s="42" t="s">
        <v>1003</v>
      </c>
      <c r="C355" s="41" t="s">
        <v>111</v>
      </c>
      <c r="D355" s="35">
        <v>100447</v>
      </c>
    </row>
    <row r="356" spans="1:4" x14ac:dyDescent="0.25">
      <c r="A356" s="190">
        <v>2701010017</v>
      </c>
      <c r="B356" s="42" t="s">
        <v>1004</v>
      </c>
      <c r="C356" s="41" t="s">
        <v>111</v>
      </c>
      <c r="D356" s="35">
        <v>0</v>
      </c>
    </row>
    <row r="357" spans="1:4" x14ac:dyDescent="0.25">
      <c r="A357" s="189">
        <v>2701010081</v>
      </c>
      <c r="B357" s="2" t="s">
        <v>1004</v>
      </c>
      <c r="C357" s="37" t="s">
        <v>111</v>
      </c>
      <c r="D357" s="35">
        <v>0</v>
      </c>
    </row>
    <row r="358" spans="1:4" x14ac:dyDescent="0.25">
      <c r="A358" s="189">
        <v>2701010018</v>
      </c>
      <c r="B358" s="2" t="s">
        <v>2044</v>
      </c>
      <c r="C358" s="37" t="s">
        <v>111</v>
      </c>
      <c r="D358" s="35">
        <v>0</v>
      </c>
    </row>
    <row r="359" spans="1:4" x14ac:dyDescent="0.25">
      <c r="A359" s="189">
        <v>2701010019</v>
      </c>
      <c r="B359" s="2" t="s">
        <v>1005</v>
      </c>
      <c r="C359" s="37" t="s">
        <v>111</v>
      </c>
      <c r="D359" s="35">
        <v>0</v>
      </c>
    </row>
    <row r="360" spans="1:4" x14ac:dyDescent="0.25">
      <c r="A360" s="189">
        <v>2701010085</v>
      </c>
      <c r="B360" s="2" t="s">
        <v>1005</v>
      </c>
      <c r="C360" s="37" t="s">
        <v>111</v>
      </c>
      <c r="D360" s="35">
        <v>70566</v>
      </c>
    </row>
    <row r="361" spans="1:4" x14ac:dyDescent="0.25">
      <c r="A361" s="189">
        <v>2701010111</v>
      </c>
      <c r="B361" s="209" t="s">
        <v>7962</v>
      </c>
      <c r="C361" s="210" t="s">
        <v>111</v>
      </c>
      <c r="D361" s="7">
        <v>122840</v>
      </c>
    </row>
    <row r="362" spans="1:4" x14ac:dyDescent="0.25">
      <c r="A362" s="189">
        <v>2701010022</v>
      </c>
      <c r="B362" s="2" t="s">
        <v>1007</v>
      </c>
      <c r="C362" s="37" t="s">
        <v>111</v>
      </c>
      <c r="D362" s="7">
        <v>70260</v>
      </c>
    </row>
    <row r="363" spans="1:4" x14ac:dyDescent="0.25">
      <c r="A363" s="189">
        <v>2701010023</v>
      </c>
      <c r="B363" s="2" t="s">
        <v>1008</v>
      </c>
      <c r="C363" s="37" t="s">
        <v>111</v>
      </c>
      <c r="D363" s="7">
        <v>100123</v>
      </c>
    </row>
    <row r="364" spans="1:4" x14ac:dyDescent="0.25">
      <c r="A364" s="189">
        <v>2701010024</v>
      </c>
      <c r="B364" s="2" t="s">
        <v>1009</v>
      </c>
      <c r="C364" s="37" t="s">
        <v>111</v>
      </c>
      <c r="D364" s="7">
        <v>0</v>
      </c>
    </row>
    <row r="365" spans="1:4" x14ac:dyDescent="0.25">
      <c r="A365" s="190">
        <v>2701010025</v>
      </c>
      <c r="B365" s="42" t="s">
        <v>2045</v>
      </c>
      <c r="C365" s="41" t="s">
        <v>111</v>
      </c>
      <c r="D365" s="7">
        <v>0</v>
      </c>
    </row>
    <row r="366" spans="1:4" x14ac:dyDescent="0.25">
      <c r="A366" s="190">
        <v>2701010054</v>
      </c>
      <c r="B366" s="42" t="s">
        <v>1028</v>
      </c>
      <c r="C366" s="41" t="s">
        <v>111</v>
      </c>
      <c r="D366" s="7">
        <v>0</v>
      </c>
    </row>
    <row r="367" spans="1:4" x14ac:dyDescent="0.25">
      <c r="A367" s="190">
        <v>2701010084</v>
      </c>
      <c r="B367" s="42" t="s">
        <v>1028</v>
      </c>
      <c r="C367" s="41" t="s">
        <v>111</v>
      </c>
      <c r="D367" s="7">
        <v>27139</v>
      </c>
    </row>
    <row r="368" spans="1:4" x14ac:dyDescent="0.25">
      <c r="A368" s="190">
        <v>2701010090</v>
      </c>
      <c r="B368" s="42" t="s">
        <v>2053</v>
      </c>
      <c r="C368" s="41" t="s">
        <v>111</v>
      </c>
      <c r="D368" s="7">
        <v>0</v>
      </c>
    </row>
    <row r="369" spans="1:4" x14ac:dyDescent="0.25">
      <c r="A369" s="190">
        <v>2701010072</v>
      </c>
      <c r="B369" s="42" t="s">
        <v>602</v>
      </c>
      <c r="C369" s="41" t="s">
        <v>111</v>
      </c>
      <c r="D369" s="35">
        <v>145971</v>
      </c>
    </row>
    <row r="370" spans="1:4" x14ac:dyDescent="0.25">
      <c r="A370" s="189">
        <v>2701010028</v>
      </c>
      <c r="B370" s="2" t="s">
        <v>756</v>
      </c>
      <c r="C370" s="37" t="s">
        <v>111</v>
      </c>
      <c r="D370" s="35">
        <v>12296</v>
      </c>
    </row>
    <row r="371" spans="1:4" x14ac:dyDescent="0.25">
      <c r="A371" s="189">
        <v>2701010029</v>
      </c>
      <c r="B371" s="2" t="s">
        <v>757</v>
      </c>
      <c r="C371" s="37" t="s">
        <v>111</v>
      </c>
      <c r="D371" s="35">
        <v>84625</v>
      </c>
    </row>
    <row r="372" spans="1:4" x14ac:dyDescent="0.25">
      <c r="A372" s="189">
        <v>2701010055</v>
      </c>
      <c r="B372" s="2" t="s">
        <v>1029</v>
      </c>
      <c r="C372" s="37" t="s">
        <v>111</v>
      </c>
      <c r="D372" s="35">
        <v>351000</v>
      </c>
    </row>
    <row r="373" spans="1:4" x14ac:dyDescent="0.25">
      <c r="A373" s="189">
        <v>2701010073</v>
      </c>
      <c r="B373" s="2" t="s">
        <v>1043</v>
      </c>
      <c r="C373" s="37" t="s">
        <v>111</v>
      </c>
      <c r="D373" s="35">
        <v>0</v>
      </c>
    </row>
    <row r="374" spans="1:4" x14ac:dyDescent="0.25">
      <c r="A374" s="189">
        <v>2701010088</v>
      </c>
      <c r="B374" s="2" t="s">
        <v>1043</v>
      </c>
      <c r="C374" s="37" t="s">
        <v>111</v>
      </c>
      <c r="D374" s="7">
        <v>111655</v>
      </c>
    </row>
    <row r="375" spans="1:4" x14ac:dyDescent="0.25">
      <c r="A375" s="189">
        <v>2701010060</v>
      </c>
      <c r="B375" s="2" t="s">
        <v>1033</v>
      </c>
      <c r="C375" s="37" t="s">
        <v>111</v>
      </c>
      <c r="D375" s="7">
        <v>0</v>
      </c>
    </row>
    <row r="376" spans="1:4" x14ac:dyDescent="0.25">
      <c r="A376" s="189">
        <v>2701010056</v>
      </c>
      <c r="B376" s="2" t="s">
        <v>2047</v>
      </c>
      <c r="C376" s="37" t="s">
        <v>111</v>
      </c>
      <c r="D376" s="7">
        <v>0</v>
      </c>
    </row>
    <row r="377" spans="1:4" x14ac:dyDescent="0.25">
      <c r="A377" s="189">
        <v>2701010093</v>
      </c>
      <c r="B377" s="2" t="s">
        <v>1045</v>
      </c>
      <c r="C377" s="37" t="s">
        <v>111</v>
      </c>
      <c r="D377" s="7">
        <v>107000</v>
      </c>
    </row>
    <row r="378" spans="1:4" x14ac:dyDescent="0.25">
      <c r="A378" s="189">
        <v>2701010057</v>
      </c>
      <c r="B378" s="2" t="s">
        <v>1030</v>
      </c>
      <c r="C378" s="37" t="s">
        <v>111</v>
      </c>
      <c r="D378" s="7">
        <v>41112</v>
      </c>
    </row>
    <row r="379" spans="1:4" x14ac:dyDescent="0.25">
      <c r="A379" s="190">
        <v>2701010058</v>
      </c>
      <c r="B379" s="42" t="s">
        <v>1031</v>
      </c>
      <c r="C379" s="41" t="s">
        <v>111</v>
      </c>
      <c r="D379" s="7">
        <v>212918</v>
      </c>
    </row>
    <row r="380" spans="1:4" x14ac:dyDescent="0.25">
      <c r="A380" s="190">
        <v>2701010059</v>
      </c>
      <c r="B380" s="42" t="s">
        <v>1032</v>
      </c>
      <c r="C380" s="41" t="s">
        <v>111</v>
      </c>
      <c r="D380" s="7">
        <v>317065</v>
      </c>
    </row>
    <row r="381" spans="1:4" x14ac:dyDescent="0.25">
      <c r="A381" s="189">
        <v>2901010002</v>
      </c>
      <c r="B381" s="2" t="s">
        <v>1220</v>
      </c>
      <c r="C381" s="37" t="s">
        <v>111</v>
      </c>
      <c r="D381" s="7">
        <v>56000</v>
      </c>
    </row>
    <row r="382" spans="1:4" x14ac:dyDescent="0.25">
      <c r="A382" s="256">
        <v>2901010001</v>
      </c>
      <c r="B382" s="257" t="s">
        <v>1219</v>
      </c>
      <c r="C382" s="258" t="s">
        <v>111</v>
      </c>
      <c r="D382" s="7">
        <v>2046606</v>
      </c>
    </row>
    <row r="383" spans="1:4" x14ac:dyDescent="0.25">
      <c r="A383" s="189">
        <v>2701010031</v>
      </c>
      <c r="B383" s="2" t="s">
        <v>1010</v>
      </c>
      <c r="C383" s="37" t="s">
        <v>111</v>
      </c>
      <c r="D383" s="35">
        <v>135493</v>
      </c>
    </row>
    <row r="384" spans="1:4" x14ac:dyDescent="0.25">
      <c r="A384" s="190">
        <v>2701010080</v>
      </c>
      <c r="B384" s="42" t="s">
        <v>1011</v>
      </c>
      <c r="C384" s="41" t="s">
        <v>111</v>
      </c>
      <c r="D384" s="269">
        <v>18000</v>
      </c>
    </row>
    <row r="385" spans="1:4" x14ac:dyDescent="0.25">
      <c r="A385" s="190">
        <v>2701010032</v>
      </c>
      <c r="B385" s="42" t="s">
        <v>1011</v>
      </c>
      <c r="C385" s="41" t="s">
        <v>111</v>
      </c>
      <c r="D385" s="7">
        <v>0</v>
      </c>
    </row>
    <row r="386" spans="1:4" x14ac:dyDescent="0.25">
      <c r="A386" s="190">
        <v>2701010033</v>
      </c>
      <c r="B386" s="42" t="s">
        <v>1012</v>
      </c>
      <c r="C386" s="41" t="s">
        <v>111</v>
      </c>
      <c r="D386" s="7">
        <v>0</v>
      </c>
    </row>
    <row r="387" spans="1:4" x14ac:dyDescent="0.25">
      <c r="A387" s="189">
        <v>2701010086</v>
      </c>
      <c r="B387" s="2" t="s">
        <v>1012</v>
      </c>
      <c r="C387" s="37" t="s">
        <v>111</v>
      </c>
      <c r="D387" s="7">
        <v>180000</v>
      </c>
    </row>
    <row r="388" spans="1:4" x14ac:dyDescent="0.25">
      <c r="A388" s="189">
        <v>2701010034</v>
      </c>
      <c r="B388" s="2" t="s">
        <v>1013</v>
      </c>
      <c r="C388" s="37" t="s">
        <v>111</v>
      </c>
      <c r="D388" s="35">
        <v>8000</v>
      </c>
    </row>
    <row r="389" spans="1:4" x14ac:dyDescent="0.25">
      <c r="A389" s="189">
        <v>2701010064</v>
      </c>
      <c r="B389" s="2" t="s">
        <v>1037</v>
      </c>
      <c r="C389" s="37" t="s">
        <v>111</v>
      </c>
      <c r="D389" s="35">
        <v>0</v>
      </c>
    </row>
    <row r="390" spans="1:4" x14ac:dyDescent="0.25">
      <c r="A390" s="189">
        <v>2701010066</v>
      </c>
      <c r="B390" s="2" t="s">
        <v>1039</v>
      </c>
      <c r="C390" s="37" t="s">
        <v>111</v>
      </c>
      <c r="D390" s="35">
        <v>781</v>
      </c>
    </row>
    <row r="391" spans="1:4" x14ac:dyDescent="0.25">
      <c r="A391" s="189">
        <v>2701010065</v>
      </c>
      <c r="B391" s="2" t="s">
        <v>1038</v>
      </c>
      <c r="C391" s="37" t="s">
        <v>111</v>
      </c>
      <c r="D391" s="7">
        <v>0</v>
      </c>
    </row>
    <row r="392" spans="1:4" x14ac:dyDescent="0.25">
      <c r="A392" s="189">
        <v>2701010096</v>
      </c>
      <c r="B392" s="2" t="s">
        <v>1048</v>
      </c>
      <c r="C392" s="37" t="s">
        <v>111</v>
      </c>
      <c r="D392" s="7">
        <v>0</v>
      </c>
    </row>
    <row r="393" spans="1:4" x14ac:dyDescent="0.25">
      <c r="A393" s="189">
        <v>2701010036</v>
      </c>
      <c r="B393" s="2" t="s">
        <v>1015</v>
      </c>
      <c r="C393" s="37" t="s">
        <v>111</v>
      </c>
      <c r="D393" s="7">
        <v>96628</v>
      </c>
    </row>
    <row r="394" spans="1:4" x14ac:dyDescent="0.25">
      <c r="A394" s="189">
        <v>2701010037</v>
      </c>
      <c r="B394" s="2" t="s">
        <v>1016</v>
      </c>
      <c r="C394" s="37" t="s">
        <v>111</v>
      </c>
      <c r="D394" s="7">
        <v>172582</v>
      </c>
    </row>
    <row r="395" spans="1:4" x14ac:dyDescent="0.25">
      <c r="A395" s="189">
        <v>2701010044</v>
      </c>
      <c r="B395" s="250" t="s">
        <v>14380</v>
      </c>
      <c r="C395" s="251" t="s">
        <v>111</v>
      </c>
      <c r="D395" s="7">
        <v>42726</v>
      </c>
    </row>
    <row r="396" spans="1:4" x14ac:dyDescent="0.25">
      <c r="A396" s="190">
        <v>2701010038</v>
      </c>
      <c r="B396" s="42" t="s">
        <v>1017</v>
      </c>
      <c r="C396" s="41" t="s">
        <v>111</v>
      </c>
      <c r="D396" s="7">
        <v>38750</v>
      </c>
    </row>
    <row r="397" spans="1:4" x14ac:dyDescent="0.25">
      <c r="A397" s="190">
        <v>2701010040</v>
      </c>
      <c r="B397" s="42" t="s">
        <v>1019</v>
      </c>
      <c r="C397" s="41" t="s">
        <v>111</v>
      </c>
      <c r="D397" s="7">
        <v>236712</v>
      </c>
    </row>
    <row r="398" spans="1:4" x14ac:dyDescent="0.25">
      <c r="A398" s="189">
        <v>2701010042</v>
      </c>
      <c r="B398" s="2" t="s">
        <v>1021</v>
      </c>
      <c r="C398" s="37" t="s">
        <v>111</v>
      </c>
      <c r="D398" s="7">
        <v>128655</v>
      </c>
    </row>
    <row r="399" spans="1:4" x14ac:dyDescent="0.25">
      <c r="A399" s="189">
        <v>2701010104</v>
      </c>
      <c r="B399" s="2" t="s">
        <v>4285</v>
      </c>
      <c r="C399" s="37" t="s">
        <v>111</v>
      </c>
      <c r="D399" s="7">
        <v>46490</v>
      </c>
    </row>
    <row r="400" spans="1:4" x14ac:dyDescent="0.25">
      <c r="A400" s="189">
        <v>2701010107</v>
      </c>
      <c r="B400" s="206" t="s">
        <v>6220</v>
      </c>
      <c r="C400" s="207" t="s">
        <v>111</v>
      </c>
      <c r="D400" s="35">
        <v>46300</v>
      </c>
    </row>
    <row r="401" spans="1:4" x14ac:dyDescent="0.25">
      <c r="A401" s="189">
        <v>2701010063</v>
      </c>
      <c r="B401" s="2" t="s">
        <v>1036</v>
      </c>
      <c r="C401" s="37" t="s">
        <v>111</v>
      </c>
      <c r="D401" s="35">
        <v>27350</v>
      </c>
    </row>
    <row r="402" spans="1:4" x14ac:dyDescent="0.25">
      <c r="A402" s="189">
        <v>2701010102</v>
      </c>
      <c r="B402" s="2" t="s">
        <v>2056</v>
      </c>
      <c r="C402" s="37" t="s">
        <v>111</v>
      </c>
      <c r="D402" s="7">
        <v>152735</v>
      </c>
    </row>
    <row r="403" spans="1:4" x14ac:dyDescent="0.25">
      <c r="A403" s="190">
        <v>2701010006</v>
      </c>
      <c r="B403" s="42" t="s">
        <v>996</v>
      </c>
      <c r="C403" s="41" t="s">
        <v>111</v>
      </c>
      <c r="D403" s="7">
        <v>44680</v>
      </c>
    </row>
    <row r="404" spans="1:4" x14ac:dyDescent="0.25">
      <c r="A404" s="189">
        <v>2701010027</v>
      </c>
      <c r="B404" s="294" t="s">
        <v>13012</v>
      </c>
      <c r="C404" s="295" t="s">
        <v>12920</v>
      </c>
      <c r="D404" s="7">
        <v>321460</v>
      </c>
    </row>
    <row r="405" spans="1:4" x14ac:dyDescent="0.25">
      <c r="A405" s="190">
        <v>2701010108</v>
      </c>
      <c r="B405" s="297" t="s">
        <v>6252</v>
      </c>
      <c r="C405" s="298" t="s">
        <v>12920</v>
      </c>
      <c r="D405" s="7">
        <v>2327</v>
      </c>
    </row>
    <row r="406" spans="1:4" x14ac:dyDescent="0.25">
      <c r="A406" s="190">
        <v>2701130001</v>
      </c>
      <c r="B406" s="42" t="s">
        <v>1143</v>
      </c>
      <c r="C406" s="41" t="s">
        <v>238</v>
      </c>
      <c r="D406" s="7">
        <v>61</v>
      </c>
    </row>
    <row r="407" spans="1:4" x14ac:dyDescent="0.25">
      <c r="A407" s="190">
        <v>2701130002</v>
      </c>
      <c r="B407" s="42" t="s">
        <v>884</v>
      </c>
      <c r="C407" s="37" t="s">
        <v>238</v>
      </c>
      <c r="D407" s="35">
        <v>25</v>
      </c>
    </row>
    <row r="408" spans="1:4" x14ac:dyDescent="0.25">
      <c r="A408" s="190">
        <v>2701130009</v>
      </c>
      <c r="B408" s="42" t="s">
        <v>657</v>
      </c>
      <c r="C408" s="41" t="s">
        <v>238</v>
      </c>
      <c r="D408" s="7">
        <v>277</v>
      </c>
    </row>
    <row r="409" spans="1:4" x14ac:dyDescent="0.25">
      <c r="A409" s="190">
        <v>2701130003</v>
      </c>
      <c r="B409" s="42" t="s">
        <v>885</v>
      </c>
      <c r="C409" s="41" t="s">
        <v>238</v>
      </c>
      <c r="D409" s="35">
        <v>42</v>
      </c>
    </row>
    <row r="410" spans="1:4" x14ac:dyDescent="0.25">
      <c r="A410" s="190">
        <v>2701030012</v>
      </c>
      <c r="B410" s="42" t="s">
        <v>667</v>
      </c>
      <c r="C410" s="37" t="s">
        <v>114</v>
      </c>
      <c r="D410" s="35">
        <v>997972</v>
      </c>
    </row>
    <row r="411" spans="1:4" x14ac:dyDescent="0.25">
      <c r="A411" s="190">
        <v>2701030013</v>
      </c>
      <c r="B411" s="42" t="s">
        <v>1073</v>
      </c>
      <c r="C411" s="41" t="s">
        <v>114</v>
      </c>
      <c r="D411" s="35">
        <v>650492</v>
      </c>
    </row>
    <row r="412" spans="1:4" x14ac:dyDescent="0.25">
      <c r="A412" s="190">
        <v>2701030015</v>
      </c>
      <c r="B412" s="42" t="s">
        <v>1074</v>
      </c>
      <c r="C412" s="41" t="s">
        <v>114</v>
      </c>
      <c r="D412" s="35">
        <v>0</v>
      </c>
    </row>
    <row r="413" spans="1:4" x14ac:dyDescent="0.25">
      <c r="A413" s="189">
        <v>2701030007</v>
      </c>
      <c r="B413" s="2" t="s">
        <v>1070</v>
      </c>
      <c r="C413" s="37" t="s">
        <v>114</v>
      </c>
      <c r="D413" s="35">
        <v>0</v>
      </c>
    </row>
    <row r="414" spans="1:4" x14ac:dyDescent="0.25">
      <c r="A414" s="307">
        <v>2701140029</v>
      </c>
      <c r="B414" s="308" t="s">
        <v>1169</v>
      </c>
      <c r="C414" s="309" t="s">
        <v>114</v>
      </c>
      <c r="D414" s="35">
        <v>4154319</v>
      </c>
    </row>
    <row r="415" spans="1:4" x14ac:dyDescent="0.25">
      <c r="A415" s="189">
        <v>2801140001</v>
      </c>
      <c r="B415" s="2" t="s">
        <v>3685</v>
      </c>
      <c r="C415" s="37" t="s">
        <v>114</v>
      </c>
      <c r="D415" s="35">
        <v>117936</v>
      </c>
    </row>
    <row r="416" spans="1:4" x14ac:dyDescent="0.25">
      <c r="A416" s="189">
        <v>2701030008</v>
      </c>
      <c r="B416" s="2" t="s">
        <v>1071</v>
      </c>
      <c r="C416" s="37" t="s">
        <v>114</v>
      </c>
      <c r="D416" s="35">
        <v>238177</v>
      </c>
    </row>
    <row r="417" spans="1:4" x14ac:dyDescent="0.25">
      <c r="A417" s="189">
        <v>2701030010</v>
      </c>
      <c r="B417" s="2" t="s">
        <v>679</v>
      </c>
      <c r="C417" s="37" t="s">
        <v>114</v>
      </c>
      <c r="D417" s="7">
        <v>0</v>
      </c>
    </row>
    <row r="418" spans="1:4" x14ac:dyDescent="0.25">
      <c r="A418" s="189">
        <v>2901030003</v>
      </c>
      <c r="B418" s="2" t="s">
        <v>1222</v>
      </c>
      <c r="C418" s="37" t="s">
        <v>114</v>
      </c>
      <c r="D418" s="7">
        <v>312463</v>
      </c>
    </row>
    <row r="419" spans="1:4" x14ac:dyDescent="0.25">
      <c r="A419" s="189">
        <v>2701030011</v>
      </c>
      <c r="B419" s="2" t="s">
        <v>681</v>
      </c>
      <c r="C419" s="37" t="s">
        <v>114</v>
      </c>
      <c r="D419" s="7">
        <v>474621</v>
      </c>
    </row>
    <row r="420" spans="1:4" x14ac:dyDescent="0.25">
      <c r="A420" s="189">
        <v>2701030009</v>
      </c>
      <c r="B420" s="2" t="s">
        <v>1072</v>
      </c>
      <c r="C420" s="37" t="s">
        <v>114</v>
      </c>
      <c r="D420" s="7">
        <v>486351</v>
      </c>
    </row>
    <row r="421" spans="1:4" x14ac:dyDescent="0.25">
      <c r="A421" s="189">
        <v>2701030024</v>
      </c>
      <c r="B421" s="2" t="s">
        <v>4243</v>
      </c>
      <c r="C421" s="37" t="s">
        <v>114</v>
      </c>
      <c r="D421" s="7">
        <v>218290</v>
      </c>
    </row>
    <row r="422" spans="1:4" x14ac:dyDescent="0.25">
      <c r="A422" s="189">
        <v>2701030003</v>
      </c>
      <c r="B422" s="2" t="s">
        <v>1066</v>
      </c>
      <c r="C422" s="37" t="s">
        <v>114</v>
      </c>
      <c r="D422" s="7">
        <v>901000</v>
      </c>
    </row>
    <row r="423" spans="1:4" x14ac:dyDescent="0.25">
      <c r="A423" s="189">
        <v>2701030016</v>
      </c>
      <c r="B423" s="2" t="s">
        <v>1075</v>
      </c>
      <c r="C423" s="37" t="s">
        <v>114</v>
      </c>
      <c r="D423" s="7">
        <v>41600</v>
      </c>
    </row>
    <row r="424" spans="1:4" x14ac:dyDescent="0.25">
      <c r="A424" s="189">
        <v>2701030017</v>
      </c>
      <c r="B424" s="2" t="s">
        <v>1076</v>
      </c>
      <c r="C424" s="37" t="s">
        <v>114</v>
      </c>
      <c r="D424" s="7">
        <v>40500</v>
      </c>
    </row>
    <row r="425" spans="1:4" x14ac:dyDescent="0.25">
      <c r="A425" s="189">
        <v>2701030004</v>
      </c>
      <c r="B425" s="2" t="s">
        <v>1067</v>
      </c>
      <c r="C425" s="37" t="s">
        <v>114</v>
      </c>
      <c r="D425" s="7">
        <v>106407</v>
      </c>
    </row>
    <row r="426" spans="1:4" x14ac:dyDescent="0.25">
      <c r="A426" s="190">
        <v>2701030001</v>
      </c>
      <c r="B426" s="42" t="s">
        <v>1065</v>
      </c>
      <c r="C426" s="41" t="s">
        <v>114</v>
      </c>
      <c r="D426" s="7">
        <v>60700</v>
      </c>
    </row>
    <row r="427" spans="1:4" x14ac:dyDescent="0.25">
      <c r="A427" s="190">
        <v>2701030005</v>
      </c>
      <c r="B427" s="42" t="s">
        <v>1068</v>
      </c>
      <c r="C427" s="41" t="s">
        <v>114</v>
      </c>
      <c r="D427" s="7">
        <v>501307</v>
      </c>
    </row>
    <row r="428" spans="1:4" x14ac:dyDescent="0.25">
      <c r="A428" s="190">
        <v>2701030006</v>
      </c>
      <c r="B428" s="42" t="s">
        <v>1069</v>
      </c>
      <c r="C428" s="41" t="s">
        <v>114</v>
      </c>
      <c r="D428" s="7">
        <v>270600</v>
      </c>
    </row>
    <row r="429" spans="1:4" x14ac:dyDescent="0.25">
      <c r="A429" s="189">
        <v>3002020008</v>
      </c>
      <c r="B429" s="2" t="s">
        <v>1256</v>
      </c>
      <c r="C429" s="37" t="s">
        <v>228</v>
      </c>
      <c r="D429" s="7">
        <v>1484.7</v>
      </c>
    </row>
    <row r="430" spans="1:4" x14ac:dyDescent="0.25">
      <c r="A430" s="189">
        <v>3002020010</v>
      </c>
      <c r="B430" s="2" t="s">
        <v>1258</v>
      </c>
      <c r="C430" s="37" t="s">
        <v>228</v>
      </c>
      <c r="D430" s="35">
        <v>6551.7</v>
      </c>
    </row>
    <row r="431" spans="1:4" x14ac:dyDescent="0.25">
      <c r="A431" s="226">
        <v>3002020011</v>
      </c>
      <c r="B431" s="2" t="s">
        <v>1259</v>
      </c>
      <c r="C431" s="37" t="s">
        <v>228</v>
      </c>
      <c r="D431" s="35">
        <v>622.9</v>
      </c>
    </row>
    <row r="432" spans="1:4" x14ac:dyDescent="0.25">
      <c r="A432" s="255">
        <v>3002020009</v>
      </c>
      <c r="B432" s="42" t="s">
        <v>1257</v>
      </c>
      <c r="C432" s="41" t="s">
        <v>228</v>
      </c>
      <c r="D432" s="35">
        <v>944.2</v>
      </c>
    </row>
    <row r="433" spans="1:4" x14ac:dyDescent="0.25">
      <c r="A433" s="190">
        <v>2701150006</v>
      </c>
      <c r="B433" s="42" t="s">
        <v>1182</v>
      </c>
      <c r="C433" s="41" t="s">
        <v>234</v>
      </c>
      <c r="D433" s="7">
        <v>15510</v>
      </c>
    </row>
    <row r="434" spans="1:4" x14ac:dyDescent="0.25">
      <c r="A434" s="190">
        <v>2701150007</v>
      </c>
      <c r="B434" s="42" t="s">
        <v>1183</v>
      </c>
      <c r="C434" s="41" t="s">
        <v>234</v>
      </c>
      <c r="D434" s="7">
        <v>290400</v>
      </c>
    </row>
    <row r="435" spans="1:4" x14ac:dyDescent="0.25">
      <c r="A435" s="189">
        <v>2701150008</v>
      </c>
      <c r="B435" s="2" t="s">
        <v>1184</v>
      </c>
      <c r="C435" s="37" t="s">
        <v>234</v>
      </c>
      <c r="D435" s="7">
        <v>77880</v>
      </c>
    </row>
    <row r="436" spans="1:4" x14ac:dyDescent="0.25">
      <c r="A436" s="189">
        <v>3701010001</v>
      </c>
      <c r="B436" s="2" t="s">
        <v>1269</v>
      </c>
      <c r="C436" s="37" t="s">
        <v>234</v>
      </c>
      <c r="D436" s="35">
        <v>0</v>
      </c>
    </row>
    <row r="437" spans="1:4" x14ac:dyDescent="0.25">
      <c r="A437" s="189">
        <v>2701150002</v>
      </c>
      <c r="B437" s="2" t="s">
        <v>1178</v>
      </c>
      <c r="C437" s="37" t="s">
        <v>234</v>
      </c>
      <c r="D437" s="35">
        <v>46800</v>
      </c>
    </row>
    <row r="438" spans="1:4" x14ac:dyDescent="0.25">
      <c r="A438" s="189">
        <v>3101150004</v>
      </c>
      <c r="B438" s="2" t="s">
        <v>1178</v>
      </c>
      <c r="C438" s="37" t="s">
        <v>234</v>
      </c>
      <c r="D438" s="35">
        <v>0</v>
      </c>
    </row>
    <row r="439" spans="1:4" x14ac:dyDescent="0.25">
      <c r="A439" s="189">
        <v>2701150003</v>
      </c>
      <c r="B439" s="2" t="s">
        <v>1179</v>
      </c>
      <c r="C439" s="37" t="s">
        <v>234</v>
      </c>
      <c r="D439" s="7">
        <v>94752</v>
      </c>
    </row>
    <row r="440" spans="1:4" x14ac:dyDescent="0.25">
      <c r="A440" s="190">
        <v>2701150004</v>
      </c>
      <c r="B440" s="42" t="s">
        <v>1180</v>
      </c>
      <c r="C440" s="41" t="s">
        <v>234</v>
      </c>
      <c r="D440" s="35">
        <v>81000</v>
      </c>
    </row>
    <row r="441" spans="1:4" x14ac:dyDescent="0.25">
      <c r="A441" s="190">
        <v>2701150005</v>
      </c>
      <c r="B441" s="42" t="s">
        <v>1181</v>
      </c>
      <c r="C441" s="41" t="s">
        <v>234</v>
      </c>
      <c r="D441" s="7">
        <v>39424</v>
      </c>
    </row>
    <row r="442" spans="1:4" x14ac:dyDescent="0.25">
      <c r="A442" s="189">
        <v>2701150009</v>
      </c>
      <c r="B442" s="158" t="s">
        <v>4289</v>
      </c>
      <c r="C442" s="159" t="s">
        <v>234</v>
      </c>
      <c r="D442" s="7">
        <v>31533</v>
      </c>
    </row>
    <row r="443" spans="1:4" x14ac:dyDescent="0.25">
      <c r="A443" s="190">
        <v>2701150001</v>
      </c>
      <c r="B443" s="42" t="s">
        <v>1177</v>
      </c>
      <c r="C443" s="41" t="s">
        <v>234</v>
      </c>
      <c r="D443" s="7">
        <v>81136</v>
      </c>
    </row>
    <row r="444" spans="1:4" x14ac:dyDescent="0.25">
      <c r="A444" s="190">
        <v>2701170003</v>
      </c>
      <c r="B444" s="42" t="s">
        <v>698</v>
      </c>
      <c r="C444" s="41" t="s">
        <v>239</v>
      </c>
      <c r="D444" s="35">
        <v>136900</v>
      </c>
    </row>
    <row r="445" spans="1:4" x14ac:dyDescent="0.25">
      <c r="A445" s="189"/>
      <c r="B445" s="2"/>
      <c r="C445" s="37"/>
      <c r="D445" s="202"/>
    </row>
    <row r="446" spans="1:4" x14ac:dyDescent="0.25">
      <c r="A446" s="189"/>
      <c r="B446" s="2"/>
      <c r="C446" s="37"/>
      <c r="D446" s="202"/>
    </row>
    <row r="447" spans="1:4" x14ac:dyDescent="0.25">
      <c r="A447" s="189"/>
      <c r="B447" s="2"/>
      <c r="C447" s="37"/>
      <c r="D447" s="202"/>
    </row>
    <row r="448" spans="1:4" x14ac:dyDescent="0.25">
      <c r="A448" s="189"/>
      <c r="B448" s="2"/>
      <c r="C448" s="37"/>
      <c r="D448" s="202"/>
    </row>
    <row r="449" spans="1:4" x14ac:dyDescent="0.25">
      <c r="A449" s="189"/>
      <c r="B449" s="2"/>
      <c r="C449" s="37"/>
      <c r="D449" s="202"/>
    </row>
    <row r="450" spans="1:4" x14ac:dyDescent="0.25">
      <c r="A450" s="189"/>
      <c r="B450" s="2"/>
      <c r="C450" s="37"/>
      <c r="D450" s="202"/>
    </row>
    <row r="451" spans="1:4" x14ac:dyDescent="0.25">
      <c r="A451" s="189"/>
      <c r="B451" s="2"/>
      <c r="C451" s="37"/>
      <c r="D451" s="202"/>
    </row>
    <row r="452" spans="1:4" x14ac:dyDescent="0.25">
      <c r="A452" s="189"/>
      <c r="B452" s="2"/>
      <c r="C452" s="37"/>
      <c r="D452" s="202"/>
    </row>
    <row r="453" spans="1:4" x14ac:dyDescent="0.25">
      <c r="A453" s="189"/>
      <c r="B453" s="2"/>
      <c r="C453" s="37"/>
      <c r="D453" s="202"/>
    </row>
    <row r="454" spans="1:4" x14ac:dyDescent="0.25">
      <c r="A454" s="189"/>
      <c r="B454" s="2"/>
      <c r="C454" s="37"/>
      <c r="D454" s="202"/>
    </row>
    <row r="455" spans="1:4" x14ac:dyDescent="0.25">
      <c r="A455" s="189"/>
      <c r="B455" s="2"/>
      <c r="C455" s="37"/>
      <c r="D455" s="202"/>
    </row>
    <row r="456" spans="1:4" x14ac:dyDescent="0.25">
      <c r="A456" s="189"/>
      <c r="B456" s="2"/>
      <c r="C456" s="37"/>
      <c r="D456" s="202"/>
    </row>
    <row r="457" spans="1:4" x14ac:dyDescent="0.25">
      <c r="A457" s="189"/>
      <c r="B457" s="2"/>
      <c r="C457" s="37"/>
      <c r="D457" s="202"/>
    </row>
    <row r="458" spans="1:4" x14ac:dyDescent="0.25">
      <c r="A458" s="189"/>
      <c r="B458" s="2"/>
      <c r="C458" s="37"/>
      <c r="D458" s="202"/>
    </row>
    <row r="459" spans="1:4" x14ac:dyDescent="0.25">
      <c r="A459" s="189"/>
      <c r="B459" s="2"/>
      <c r="C459" s="37"/>
      <c r="D459" s="202"/>
    </row>
    <row r="460" spans="1:4" x14ac:dyDescent="0.25">
      <c r="A460" s="189"/>
      <c r="B460" s="2"/>
      <c r="C460" s="37"/>
      <c r="D460" s="202"/>
    </row>
    <row r="461" spans="1:4" x14ac:dyDescent="0.25">
      <c r="A461" s="189"/>
      <c r="B461" s="2"/>
      <c r="C461" s="37"/>
      <c r="D461" s="202"/>
    </row>
    <row r="462" spans="1:4" x14ac:dyDescent="0.25">
      <c r="A462" s="189"/>
      <c r="B462" s="2"/>
      <c r="C462" s="37"/>
      <c r="D462" s="202"/>
    </row>
    <row r="463" spans="1:4" x14ac:dyDescent="0.25">
      <c r="A463" s="189"/>
      <c r="B463" s="2"/>
      <c r="C463" s="37"/>
      <c r="D463" s="202"/>
    </row>
    <row r="464" spans="1:4" x14ac:dyDescent="0.25">
      <c r="A464" s="189"/>
      <c r="B464" s="2"/>
      <c r="C464" s="37"/>
      <c r="D464" s="202"/>
    </row>
    <row r="465" spans="1:4" x14ac:dyDescent="0.25">
      <c r="A465" s="189"/>
      <c r="B465" s="2"/>
      <c r="C465" s="37"/>
      <c r="D465" s="202"/>
    </row>
    <row r="466" spans="1:4" x14ac:dyDescent="0.25">
      <c r="A466" s="189"/>
      <c r="B466" s="2"/>
      <c r="C466" s="37"/>
      <c r="D466" s="202"/>
    </row>
    <row r="467" spans="1:4" x14ac:dyDescent="0.25">
      <c r="A467" s="189"/>
      <c r="B467" s="2"/>
      <c r="C467" s="37"/>
      <c r="D467" s="202"/>
    </row>
    <row r="468" spans="1:4" x14ac:dyDescent="0.25">
      <c r="A468" s="189"/>
      <c r="B468" s="2"/>
      <c r="C468" s="37"/>
      <c r="D468" s="202"/>
    </row>
    <row r="469" spans="1:4" x14ac:dyDescent="0.25">
      <c r="A469" s="189"/>
      <c r="B469" s="2"/>
      <c r="C469" s="37"/>
      <c r="D469" s="202"/>
    </row>
    <row r="470" spans="1:4" x14ac:dyDescent="0.25">
      <c r="A470" s="189"/>
      <c r="B470" s="2"/>
      <c r="C470" s="37"/>
      <c r="D470" s="202"/>
    </row>
    <row r="471" spans="1:4" x14ac:dyDescent="0.25">
      <c r="A471" s="189"/>
      <c r="B471" s="2"/>
      <c r="C471" s="37"/>
      <c r="D471" s="202"/>
    </row>
    <row r="472" spans="1:4" x14ac:dyDescent="0.25">
      <c r="A472" s="189"/>
      <c r="B472" s="2"/>
      <c r="C472" s="37"/>
      <c r="D472" s="202"/>
    </row>
    <row r="473" spans="1:4" x14ac:dyDescent="0.25">
      <c r="A473" s="189"/>
      <c r="B473" s="2"/>
      <c r="C473" s="37"/>
      <c r="D473" s="202"/>
    </row>
    <row r="474" spans="1:4" x14ac:dyDescent="0.25">
      <c r="A474" s="189"/>
      <c r="B474" s="2"/>
      <c r="C474" s="37"/>
      <c r="D474" s="202"/>
    </row>
    <row r="475" spans="1:4" x14ac:dyDescent="0.25">
      <c r="A475" s="189"/>
      <c r="B475" s="2"/>
      <c r="C475" s="37"/>
      <c r="D475" s="202"/>
    </row>
    <row r="476" spans="1:4" x14ac:dyDescent="0.25">
      <c r="A476" s="189"/>
      <c r="B476" s="2"/>
      <c r="C476" s="37"/>
      <c r="D476" s="202"/>
    </row>
    <row r="477" spans="1:4" x14ac:dyDescent="0.25">
      <c r="A477" s="189"/>
      <c r="B477" s="2"/>
      <c r="C477" s="37"/>
      <c r="D477" s="202"/>
    </row>
    <row r="478" spans="1:4" x14ac:dyDescent="0.25">
      <c r="A478" s="189"/>
      <c r="B478" s="2"/>
      <c r="C478" s="37"/>
      <c r="D478" s="202"/>
    </row>
    <row r="479" spans="1:4" x14ac:dyDescent="0.25">
      <c r="A479" s="189"/>
      <c r="B479" s="2"/>
      <c r="C479" s="37"/>
      <c r="D479" s="202"/>
    </row>
    <row r="480" spans="1:4" x14ac:dyDescent="0.25">
      <c r="A480" s="189"/>
      <c r="B480" s="2"/>
      <c r="C480" s="37"/>
      <c r="D480" s="202"/>
    </row>
    <row r="481" spans="1:4" x14ac:dyDescent="0.25">
      <c r="A481" s="189"/>
      <c r="B481" s="2"/>
      <c r="C481" s="37"/>
      <c r="D481" s="202"/>
    </row>
    <row r="482" spans="1:4" x14ac:dyDescent="0.25">
      <c r="A482" s="189"/>
      <c r="B482" s="2"/>
      <c r="C482" s="37"/>
      <c r="D482" s="202"/>
    </row>
    <row r="483" spans="1:4" x14ac:dyDescent="0.25">
      <c r="A483" s="189"/>
      <c r="B483" s="2"/>
      <c r="C483" s="37"/>
      <c r="D483" s="202"/>
    </row>
    <row r="484" spans="1:4" x14ac:dyDescent="0.25">
      <c r="A484" s="189"/>
      <c r="B484" s="2"/>
      <c r="C484" s="37"/>
      <c r="D484" s="202"/>
    </row>
    <row r="485" spans="1:4" x14ac:dyDescent="0.25">
      <c r="A485" s="189"/>
      <c r="B485" s="2"/>
      <c r="C485" s="37"/>
      <c r="D485" s="202"/>
    </row>
    <row r="486" spans="1:4" x14ac:dyDescent="0.25">
      <c r="A486" s="189"/>
      <c r="B486" s="2"/>
      <c r="C486" s="37"/>
      <c r="D486" s="202"/>
    </row>
    <row r="487" spans="1:4" x14ac:dyDescent="0.25">
      <c r="A487" s="189"/>
      <c r="B487" s="2"/>
      <c r="C487" s="37"/>
      <c r="D487" s="202"/>
    </row>
    <row r="488" spans="1:4" x14ac:dyDescent="0.25">
      <c r="A488" s="189"/>
      <c r="B488" s="2"/>
      <c r="C488" s="37"/>
      <c r="D488" s="202"/>
    </row>
    <row r="489" spans="1:4" x14ac:dyDescent="0.25">
      <c r="A489" s="189"/>
      <c r="B489" s="2"/>
      <c r="C489" s="37"/>
      <c r="D489" s="202"/>
    </row>
    <row r="490" spans="1:4" x14ac:dyDescent="0.25">
      <c r="A490" s="189"/>
      <c r="B490" s="2"/>
      <c r="C490" s="37"/>
      <c r="D490" s="202"/>
    </row>
    <row r="491" spans="1:4" x14ac:dyDescent="0.25">
      <c r="A491" s="189"/>
      <c r="B491" s="2"/>
      <c r="C491" s="37"/>
      <c r="D491" s="202"/>
    </row>
    <row r="492" spans="1:4" x14ac:dyDescent="0.25">
      <c r="A492" s="189"/>
      <c r="B492" s="2"/>
      <c r="C492" s="37"/>
      <c r="D492" s="202"/>
    </row>
    <row r="493" spans="1:4" x14ac:dyDescent="0.25">
      <c r="A493" s="189"/>
      <c r="B493" s="2"/>
      <c r="C493" s="37"/>
      <c r="D493" s="202"/>
    </row>
    <row r="494" spans="1:4" x14ac:dyDescent="0.25">
      <c r="A494" s="189"/>
      <c r="B494" s="2"/>
      <c r="C494" s="37"/>
      <c r="D494" s="202"/>
    </row>
    <row r="495" spans="1:4" x14ac:dyDescent="0.25">
      <c r="A495" s="189"/>
      <c r="B495" s="2"/>
      <c r="C495" s="37"/>
      <c r="D495" s="202"/>
    </row>
    <row r="496" spans="1:4" x14ac:dyDescent="0.25">
      <c r="A496" s="189"/>
      <c r="B496" s="2"/>
      <c r="C496" s="37"/>
      <c r="D496" s="202"/>
    </row>
    <row r="497" spans="1:4" x14ac:dyDescent="0.25">
      <c r="A497" s="189"/>
      <c r="B497" s="2"/>
      <c r="C497" s="37"/>
      <c r="D497" s="202"/>
    </row>
    <row r="498" spans="1:4" x14ac:dyDescent="0.25">
      <c r="A498" s="189"/>
      <c r="B498" s="2"/>
      <c r="C498" s="37"/>
      <c r="D498" s="202"/>
    </row>
    <row r="499" spans="1:4" x14ac:dyDescent="0.25">
      <c r="A499" s="189"/>
      <c r="B499" s="2"/>
      <c r="C499" s="37"/>
      <c r="D499" s="202"/>
    </row>
    <row r="500" spans="1:4" x14ac:dyDescent="0.25">
      <c r="A500" s="189"/>
      <c r="B500" s="2"/>
      <c r="C500" s="37"/>
      <c r="D500" s="202"/>
    </row>
    <row r="501" spans="1:4" x14ac:dyDescent="0.25">
      <c r="A501" s="189"/>
      <c r="B501" s="2"/>
      <c r="C501" s="37"/>
      <c r="D501" s="202"/>
    </row>
    <row r="502" spans="1:4" x14ac:dyDescent="0.25">
      <c r="A502" s="189"/>
      <c r="B502" s="2"/>
      <c r="C502" s="37"/>
      <c r="D502" s="202"/>
    </row>
    <row r="503" spans="1:4" x14ac:dyDescent="0.25">
      <c r="A503" s="189"/>
      <c r="B503" s="2"/>
      <c r="C503" s="37"/>
      <c r="D503" s="202"/>
    </row>
    <row r="504" spans="1:4" x14ac:dyDescent="0.25">
      <c r="A504" s="189"/>
      <c r="B504" s="2"/>
      <c r="C504" s="37"/>
      <c r="D504" s="202"/>
    </row>
    <row r="505" spans="1:4" x14ac:dyDescent="0.25">
      <c r="A505" s="189"/>
      <c r="B505" s="2"/>
      <c r="C505" s="37"/>
      <c r="D505" s="202"/>
    </row>
    <row r="506" spans="1:4" x14ac:dyDescent="0.25">
      <c r="A506" s="189"/>
      <c r="B506" s="2"/>
      <c r="C506" s="37"/>
      <c r="D506" s="202"/>
    </row>
    <row r="507" spans="1:4" x14ac:dyDescent="0.25">
      <c r="A507" s="189"/>
      <c r="B507" s="2"/>
      <c r="C507" s="37"/>
      <c r="D507" s="202"/>
    </row>
    <row r="508" spans="1:4" x14ac:dyDescent="0.25">
      <c r="A508" s="189"/>
      <c r="B508" s="2"/>
      <c r="C508" s="37"/>
      <c r="D508" s="202"/>
    </row>
    <row r="509" spans="1:4" x14ac:dyDescent="0.25">
      <c r="A509" s="189"/>
      <c r="B509" s="2"/>
      <c r="C509" s="37"/>
      <c r="D509" s="202"/>
    </row>
    <row r="510" spans="1:4" x14ac:dyDescent="0.25">
      <c r="A510" s="189"/>
      <c r="B510" s="2"/>
      <c r="C510" s="37"/>
      <c r="D510" s="202"/>
    </row>
    <row r="511" spans="1:4" x14ac:dyDescent="0.25">
      <c r="A511" s="189"/>
      <c r="B511" s="2"/>
      <c r="C511" s="37"/>
      <c r="D511" s="202"/>
    </row>
    <row r="512" spans="1:4" x14ac:dyDescent="0.25">
      <c r="A512" s="189"/>
      <c r="B512" s="2"/>
      <c r="C512" s="37"/>
      <c r="D512" s="202"/>
    </row>
    <row r="513" spans="1:4" x14ac:dyDescent="0.25">
      <c r="A513" s="189"/>
      <c r="B513" s="2"/>
      <c r="C513" s="37"/>
      <c r="D513" s="202"/>
    </row>
    <row r="514" spans="1:4" x14ac:dyDescent="0.25">
      <c r="A514" s="189"/>
      <c r="B514" s="2"/>
      <c r="C514" s="37"/>
      <c r="D514" s="202"/>
    </row>
    <row r="515" spans="1:4" x14ac:dyDescent="0.25">
      <c r="A515" s="189"/>
      <c r="B515" s="2"/>
      <c r="C515" s="37"/>
      <c r="D515" s="202"/>
    </row>
    <row r="516" spans="1:4" x14ac:dyDescent="0.25">
      <c r="A516" s="189"/>
      <c r="B516" s="2"/>
      <c r="C516" s="37"/>
      <c r="D516" s="202"/>
    </row>
    <row r="517" spans="1:4" x14ac:dyDescent="0.25">
      <c r="A517" s="189"/>
      <c r="B517" s="2"/>
      <c r="C517" s="37"/>
      <c r="D517" s="202"/>
    </row>
    <row r="518" spans="1:4" x14ac:dyDescent="0.25">
      <c r="A518" s="189"/>
      <c r="B518" s="2"/>
      <c r="C518" s="37"/>
      <c r="D518" s="202"/>
    </row>
    <row r="519" spans="1:4" x14ac:dyDescent="0.25">
      <c r="A519" s="189"/>
      <c r="B519" s="2"/>
      <c r="C519" s="37"/>
      <c r="D519" s="202"/>
    </row>
    <row r="520" spans="1:4" x14ac:dyDescent="0.25">
      <c r="A520" s="189"/>
      <c r="B520" s="2"/>
      <c r="C520" s="37"/>
      <c r="D520" s="202"/>
    </row>
    <row r="521" spans="1:4" x14ac:dyDescent="0.25">
      <c r="A521" s="189"/>
      <c r="B521" s="2"/>
      <c r="C521" s="37"/>
      <c r="D521" s="202"/>
    </row>
    <row r="522" spans="1:4" x14ac:dyDescent="0.25">
      <c r="A522" s="189"/>
      <c r="B522" s="2"/>
      <c r="C522" s="37"/>
      <c r="D522" s="202"/>
    </row>
    <row r="523" spans="1:4" x14ac:dyDescent="0.25">
      <c r="A523" s="189"/>
      <c r="B523" s="2"/>
      <c r="C523" s="37"/>
      <c r="D523" s="202"/>
    </row>
    <row r="524" spans="1:4" x14ac:dyDescent="0.25">
      <c r="A524" s="189"/>
      <c r="B524" s="2"/>
      <c r="C524" s="37"/>
      <c r="D524" s="202"/>
    </row>
    <row r="525" spans="1:4" x14ac:dyDescent="0.25">
      <c r="A525" s="189"/>
      <c r="B525" s="2"/>
      <c r="C525" s="37"/>
      <c r="D525" s="202"/>
    </row>
    <row r="526" spans="1:4" x14ac:dyDescent="0.25">
      <c r="A526" s="189"/>
      <c r="B526" s="2"/>
      <c r="C526" s="37"/>
      <c r="D526" s="202"/>
    </row>
    <row r="527" spans="1:4" x14ac:dyDescent="0.25">
      <c r="A527" s="189"/>
      <c r="B527" s="2"/>
      <c r="C527" s="37"/>
      <c r="D527" s="202"/>
    </row>
    <row r="528" spans="1:4" x14ac:dyDescent="0.25">
      <c r="A528" s="189"/>
      <c r="B528" s="2"/>
      <c r="C528" s="37"/>
      <c r="D528" s="202"/>
    </row>
    <row r="529" spans="1:4" x14ac:dyDescent="0.25">
      <c r="A529" s="189"/>
      <c r="B529" s="2"/>
      <c r="C529" s="37"/>
      <c r="D529" s="202"/>
    </row>
    <row r="530" spans="1:4" x14ac:dyDescent="0.25">
      <c r="A530" s="189"/>
      <c r="B530" s="2"/>
      <c r="C530" s="37"/>
      <c r="D530" s="202"/>
    </row>
    <row r="531" spans="1:4" x14ac:dyDescent="0.25">
      <c r="A531" s="189"/>
      <c r="B531" s="2"/>
      <c r="C531" s="37"/>
      <c r="D531" s="202"/>
    </row>
    <row r="532" spans="1:4" x14ac:dyDescent="0.25">
      <c r="A532" s="189"/>
      <c r="B532" s="2"/>
      <c r="C532" s="37"/>
      <c r="D532" s="202"/>
    </row>
    <row r="533" spans="1:4" x14ac:dyDescent="0.25">
      <c r="A533" s="189"/>
      <c r="B533" s="2"/>
      <c r="C533" s="37"/>
      <c r="D533" s="202"/>
    </row>
    <row r="534" spans="1:4" x14ac:dyDescent="0.25">
      <c r="A534" s="189"/>
      <c r="B534" s="2"/>
      <c r="C534" s="37"/>
      <c r="D534" s="202"/>
    </row>
    <row r="535" spans="1:4" x14ac:dyDescent="0.25">
      <c r="A535" s="189"/>
      <c r="B535" s="2"/>
      <c r="C535" s="37"/>
      <c r="D535" s="202"/>
    </row>
    <row r="536" spans="1:4" x14ac:dyDescent="0.25">
      <c r="A536" s="189"/>
      <c r="B536" s="2"/>
      <c r="C536" s="37"/>
      <c r="D536" s="202"/>
    </row>
    <row r="537" spans="1:4" x14ac:dyDescent="0.25">
      <c r="A537" s="189"/>
      <c r="B537" s="2"/>
      <c r="C537" s="37"/>
      <c r="D537" s="202"/>
    </row>
    <row r="538" spans="1:4" x14ac:dyDescent="0.25">
      <c r="A538" s="189"/>
      <c r="B538" s="2"/>
      <c r="C538" s="37"/>
      <c r="D538" s="202"/>
    </row>
    <row r="539" spans="1:4" x14ac:dyDescent="0.25">
      <c r="A539" s="189"/>
      <c r="B539" s="2"/>
      <c r="C539" s="37"/>
      <c r="D539" s="202"/>
    </row>
    <row r="540" spans="1:4" x14ac:dyDescent="0.25">
      <c r="A540" s="189"/>
      <c r="B540" s="2"/>
      <c r="C540" s="37"/>
      <c r="D540" s="202"/>
    </row>
    <row r="541" spans="1:4" x14ac:dyDescent="0.25">
      <c r="A541" s="189"/>
      <c r="B541" s="2"/>
      <c r="C541" s="37"/>
      <c r="D541" s="202"/>
    </row>
    <row r="542" spans="1:4" x14ac:dyDescent="0.25">
      <c r="A542" s="189"/>
      <c r="B542" s="2"/>
      <c r="C542" s="37"/>
      <c r="D542" s="202"/>
    </row>
    <row r="543" spans="1:4" x14ac:dyDescent="0.25">
      <c r="A543" s="189"/>
      <c r="B543" s="2"/>
      <c r="C543" s="37"/>
      <c r="D543" s="202"/>
    </row>
    <row r="544" spans="1:4" x14ac:dyDescent="0.25">
      <c r="A544" s="189"/>
      <c r="B544" s="2"/>
      <c r="C544" s="37"/>
      <c r="D544" s="202"/>
    </row>
    <row r="545" spans="1:4" x14ac:dyDescent="0.25">
      <c r="A545" s="189"/>
      <c r="B545" s="2"/>
      <c r="C545" s="37"/>
      <c r="D545" s="202"/>
    </row>
    <row r="546" spans="1:4" x14ac:dyDescent="0.25">
      <c r="A546" s="189"/>
      <c r="B546" s="2"/>
      <c r="C546" s="37"/>
      <c r="D546" s="202"/>
    </row>
    <row r="547" spans="1:4" x14ac:dyDescent="0.25">
      <c r="A547" s="189"/>
      <c r="B547" s="2"/>
      <c r="C547" s="37"/>
      <c r="D547" s="202"/>
    </row>
    <row r="548" spans="1:4" x14ac:dyDescent="0.25">
      <c r="A548" s="189"/>
      <c r="B548" s="2"/>
      <c r="C548" s="37"/>
      <c r="D548" s="202"/>
    </row>
    <row r="549" spans="1:4" x14ac:dyDescent="0.25">
      <c r="A549" s="189"/>
      <c r="B549" s="2"/>
      <c r="C549" s="37"/>
      <c r="D549" s="202"/>
    </row>
    <row r="550" spans="1:4" x14ac:dyDescent="0.25">
      <c r="A550" s="189"/>
      <c r="B550" s="2"/>
      <c r="C550" s="37"/>
      <c r="D550" s="202"/>
    </row>
    <row r="551" spans="1:4" x14ac:dyDescent="0.25">
      <c r="A551" s="189"/>
      <c r="B551" s="2"/>
      <c r="C551" s="37"/>
      <c r="D551" s="202"/>
    </row>
    <row r="552" spans="1:4" x14ac:dyDescent="0.25">
      <c r="A552" s="189"/>
      <c r="B552" s="2"/>
      <c r="C552" s="37"/>
      <c r="D552" s="202"/>
    </row>
    <row r="553" spans="1:4" x14ac:dyDescent="0.25">
      <c r="A553" s="189"/>
      <c r="B553" s="2"/>
      <c r="C553" s="37"/>
      <c r="D553" s="202"/>
    </row>
    <row r="554" spans="1:4" x14ac:dyDescent="0.25">
      <c r="A554" s="189"/>
      <c r="B554" s="2"/>
      <c r="C554" s="37"/>
      <c r="D554" s="202"/>
    </row>
    <row r="555" spans="1:4" x14ac:dyDescent="0.25">
      <c r="A555" s="189"/>
      <c r="B555" s="2"/>
      <c r="C555" s="37"/>
      <c r="D555" s="202"/>
    </row>
    <row r="556" spans="1:4" x14ac:dyDescent="0.25">
      <c r="A556" s="189"/>
      <c r="B556" s="2"/>
      <c r="C556" s="37"/>
      <c r="D556" s="202"/>
    </row>
    <row r="557" spans="1:4" x14ac:dyDescent="0.25">
      <c r="A557" s="189"/>
      <c r="B557" s="2"/>
      <c r="C557" s="37"/>
      <c r="D557" s="202"/>
    </row>
    <row r="558" spans="1:4" x14ac:dyDescent="0.25">
      <c r="A558" s="189"/>
      <c r="B558" s="2"/>
      <c r="C558" s="37"/>
      <c r="D558" s="202"/>
    </row>
    <row r="559" spans="1:4" x14ac:dyDescent="0.25">
      <c r="A559" s="189"/>
      <c r="B559" s="2"/>
      <c r="C559" s="37"/>
      <c r="D559" s="202"/>
    </row>
    <row r="560" spans="1:4" x14ac:dyDescent="0.25">
      <c r="A560" s="189"/>
      <c r="B560" s="2"/>
      <c r="C560" s="37"/>
      <c r="D560" s="202"/>
    </row>
    <row r="561" spans="1:4" x14ac:dyDescent="0.25">
      <c r="A561" s="189"/>
      <c r="B561" s="2"/>
      <c r="C561" s="37"/>
      <c r="D561" s="202"/>
    </row>
    <row r="562" spans="1:4" x14ac:dyDescent="0.25">
      <c r="A562" s="212"/>
      <c r="B562" s="2"/>
      <c r="C562" s="37"/>
      <c r="D562" s="202"/>
    </row>
    <row r="563" spans="1:4" x14ac:dyDescent="0.25">
      <c r="A563" s="189"/>
      <c r="B563" s="2"/>
      <c r="C563" s="37"/>
      <c r="D563" s="202"/>
    </row>
    <row r="564" spans="1:4" x14ac:dyDescent="0.25">
      <c r="A564" s="189"/>
      <c r="B564" s="2"/>
      <c r="C564" s="37"/>
      <c r="D564" s="202"/>
    </row>
    <row r="565" spans="1:4" x14ac:dyDescent="0.25">
      <c r="A565" s="189"/>
      <c r="B565" s="2"/>
      <c r="C565" s="37"/>
      <c r="D565" s="202"/>
    </row>
    <row r="566" spans="1:4" x14ac:dyDescent="0.25">
      <c r="A566" s="189"/>
      <c r="B566" s="2"/>
      <c r="C566" s="37"/>
      <c r="D566" s="202"/>
    </row>
    <row r="567" spans="1:4" x14ac:dyDescent="0.25">
      <c r="A567" s="189"/>
      <c r="B567" s="2"/>
      <c r="C567" s="37"/>
      <c r="D567" s="202"/>
    </row>
    <row r="568" spans="1:4" x14ac:dyDescent="0.25">
      <c r="A568" s="189"/>
      <c r="B568" s="2"/>
      <c r="C568" s="37"/>
      <c r="D568" s="202"/>
    </row>
    <row r="569" spans="1:4" x14ac:dyDescent="0.25">
      <c r="A569" s="189"/>
      <c r="B569" s="2"/>
      <c r="C569" s="37"/>
      <c r="D569" s="202"/>
    </row>
    <row r="570" spans="1:4" x14ac:dyDescent="0.25">
      <c r="A570" s="189"/>
      <c r="B570" s="2"/>
      <c r="C570" s="37"/>
      <c r="D570" s="202"/>
    </row>
    <row r="571" spans="1:4" x14ac:dyDescent="0.25">
      <c r="A571" s="189"/>
      <c r="B571" s="2"/>
      <c r="C571" s="37"/>
      <c r="D571" s="202"/>
    </row>
    <row r="572" spans="1:4" x14ac:dyDescent="0.25">
      <c r="A572" s="189"/>
      <c r="B572" s="2"/>
      <c r="C572" s="37"/>
      <c r="D572" s="202"/>
    </row>
    <row r="573" spans="1:4" x14ac:dyDescent="0.25">
      <c r="A573" s="189"/>
      <c r="B573" s="2"/>
      <c r="C573" s="37"/>
      <c r="D573" s="202"/>
    </row>
    <row r="574" spans="1:4" x14ac:dyDescent="0.25">
      <c r="A574" s="189"/>
      <c r="B574" s="2"/>
      <c r="C574" s="37"/>
      <c r="D574" s="202"/>
    </row>
    <row r="575" spans="1:4" x14ac:dyDescent="0.25">
      <c r="A575" s="189"/>
      <c r="B575" s="2"/>
      <c r="C575" s="37"/>
      <c r="D575" s="202"/>
    </row>
    <row r="576" spans="1:4" x14ac:dyDescent="0.25">
      <c r="A576" s="189"/>
      <c r="B576" s="2"/>
      <c r="C576" s="37"/>
      <c r="D576" s="202"/>
    </row>
    <row r="577" spans="1:4" x14ac:dyDescent="0.25">
      <c r="A577" s="189"/>
      <c r="B577" s="2"/>
      <c r="C577" s="37"/>
      <c r="D577" s="202"/>
    </row>
    <row r="578" spans="1:4" x14ac:dyDescent="0.25">
      <c r="A578" s="189"/>
      <c r="B578" s="2"/>
      <c r="C578" s="37"/>
      <c r="D578" s="202"/>
    </row>
    <row r="579" spans="1:4" x14ac:dyDescent="0.25">
      <c r="A579" s="189"/>
      <c r="B579" s="2"/>
      <c r="C579" s="37"/>
      <c r="D579" s="202"/>
    </row>
    <row r="580" spans="1:4" x14ac:dyDescent="0.25">
      <c r="A580" s="189"/>
      <c r="B580" s="2"/>
      <c r="C580" s="37"/>
      <c r="D580" s="202"/>
    </row>
    <row r="581" spans="1:4" x14ac:dyDescent="0.25">
      <c r="A581" s="189"/>
      <c r="B581" s="2"/>
      <c r="C581" s="37"/>
      <c r="D581" s="202"/>
    </row>
    <row r="582" spans="1:4" x14ac:dyDescent="0.25">
      <c r="A582" s="189"/>
      <c r="B582" s="2"/>
      <c r="C582" s="37"/>
      <c r="D582" s="202"/>
    </row>
    <row r="583" spans="1:4" x14ac:dyDescent="0.25">
      <c r="A583" s="189"/>
      <c r="B583" s="2"/>
      <c r="C583" s="37"/>
      <c r="D583" s="202"/>
    </row>
    <row r="584" spans="1:4" x14ac:dyDescent="0.25">
      <c r="A584" s="189"/>
      <c r="B584" s="2"/>
      <c r="C584" s="37"/>
      <c r="D584" s="202"/>
    </row>
    <row r="585" spans="1:4" x14ac:dyDescent="0.25">
      <c r="A585" s="189"/>
      <c r="B585" s="2"/>
      <c r="C585" s="37"/>
      <c r="D585" s="202"/>
    </row>
    <row r="586" spans="1:4" x14ac:dyDescent="0.25">
      <c r="A586" s="189"/>
      <c r="B586" s="2"/>
      <c r="C586" s="37"/>
      <c r="D586" s="202"/>
    </row>
    <row r="587" spans="1:4" x14ac:dyDescent="0.25">
      <c r="A587" s="189"/>
      <c r="B587" s="2"/>
      <c r="C587" s="37"/>
      <c r="D587" s="202"/>
    </row>
    <row r="588" spans="1:4" x14ac:dyDescent="0.25">
      <c r="A588" s="189"/>
      <c r="B588" s="2"/>
      <c r="C588" s="37"/>
      <c r="D588" s="202"/>
    </row>
    <row r="589" spans="1:4" x14ac:dyDescent="0.25">
      <c r="A589" s="189"/>
      <c r="B589" s="2"/>
      <c r="C589" s="37"/>
      <c r="D589" s="202"/>
    </row>
    <row r="590" spans="1:4" x14ac:dyDescent="0.25">
      <c r="A590" s="189"/>
      <c r="B590" s="2"/>
      <c r="C590" s="37"/>
      <c r="D590" s="202"/>
    </row>
    <row r="591" spans="1:4" x14ac:dyDescent="0.25">
      <c r="A591" s="189"/>
      <c r="B591" s="2"/>
      <c r="C591" s="37"/>
      <c r="D591" s="202"/>
    </row>
    <row r="592" spans="1:4" x14ac:dyDescent="0.25">
      <c r="A592" s="189"/>
      <c r="B592" s="2"/>
      <c r="C592" s="37"/>
      <c r="D592" s="202"/>
    </row>
    <row r="593" spans="1:4" x14ac:dyDescent="0.25">
      <c r="A593" s="189"/>
      <c r="B593" s="2"/>
      <c r="C593" s="37"/>
      <c r="D593" s="202"/>
    </row>
    <row r="594" spans="1:4" x14ac:dyDescent="0.25">
      <c r="A594" s="189"/>
      <c r="B594" s="2"/>
      <c r="C594" s="37"/>
      <c r="D594" s="202"/>
    </row>
    <row r="595" spans="1:4" x14ac:dyDescent="0.25">
      <c r="A595" s="189"/>
      <c r="B595" s="2"/>
      <c r="C595" s="37"/>
      <c r="D595" s="202"/>
    </row>
    <row r="596" spans="1:4" x14ac:dyDescent="0.25">
      <c r="A596" s="189"/>
      <c r="B596" s="2"/>
      <c r="C596" s="37"/>
      <c r="D596" s="202"/>
    </row>
    <row r="597" spans="1:4" x14ac:dyDescent="0.25">
      <c r="A597" s="189"/>
      <c r="B597" s="2"/>
      <c r="C597" s="37"/>
      <c r="D597" s="202"/>
    </row>
    <row r="598" spans="1:4" x14ac:dyDescent="0.25">
      <c r="A598" s="189"/>
      <c r="B598" s="2"/>
      <c r="C598" s="37"/>
      <c r="D598" s="202"/>
    </row>
    <row r="599" spans="1:4" x14ac:dyDescent="0.25">
      <c r="A599" s="189"/>
      <c r="B599" s="2"/>
      <c r="C599" s="37"/>
      <c r="D599" s="202"/>
    </row>
    <row r="600" spans="1:4" x14ac:dyDescent="0.25">
      <c r="A600" s="189"/>
      <c r="B600" s="2"/>
      <c r="C600" s="37"/>
      <c r="D600" s="202"/>
    </row>
    <row r="601" spans="1:4" x14ac:dyDescent="0.25">
      <c r="A601" s="189"/>
      <c r="B601" s="2"/>
      <c r="C601" s="37"/>
      <c r="D601" s="202"/>
    </row>
    <row r="602" spans="1:4" x14ac:dyDescent="0.25">
      <c r="A602" s="189"/>
      <c r="B602" s="2"/>
      <c r="C602" s="37"/>
      <c r="D602" s="202"/>
    </row>
    <row r="603" spans="1:4" x14ac:dyDescent="0.25">
      <c r="A603" s="189"/>
      <c r="B603" s="2"/>
      <c r="C603" s="37"/>
      <c r="D603" s="202"/>
    </row>
    <row r="604" spans="1:4" x14ac:dyDescent="0.25">
      <c r="A604" s="189"/>
      <c r="B604" s="2"/>
      <c r="C604" s="37"/>
      <c r="D604" s="202"/>
    </row>
    <row r="605" spans="1:4" x14ac:dyDescent="0.25">
      <c r="A605" s="189"/>
      <c r="B605" s="2"/>
      <c r="C605" s="37"/>
      <c r="D605" s="202"/>
    </row>
    <row r="606" spans="1:4" x14ac:dyDescent="0.25">
      <c r="A606" s="189"/>
      <c r="B606" s="2"/>
      <c r="C606" s="37"/>
      <c r="D606" s="202"/>
    </row>
    <row r="607" spans="1:4" x14ac:dyDescent="0.25">
      <c r="A607" s="189"/>
      <c r="B607" s="2"/>
      <c r="C607" s="37"/>
      <c r="D607" s="202"/>
    </row>
    <row r="608" spans="1:4" x14ac:dyDescent="0.25">
      <c r="A608" s="189"/>
      <c r="B608" s="2"/>
      <c r="C608" s="37"/>
      <c r="D608" s="202"/>
    </row>
    <row r="609" spans="1:4" x14ac:dyDescent="0.25">
      <c r="A609" s="189"/>
      <c r="B609" s="2"/>
      <c r="C609" s="37"/>
      <c r="D609" s="202"/>
    </row>
    <row r="610" spans="1:4" x14ac:dyDescent="0.25">
      <c r="A610" s="189"/>
      <c r="B610" s="2"/>
      <c r="C610" s="37"/>
      <c r="D610" s="202"/>
    </row>
    <row r="611" spans="1:4" x14ac:dyDescent="0.25">
      <c r="A611" s="189"/>
      <c r="B611" s="2"/>
      <c r="C611" s="37"/>
      <c r="D611" s="202"/>
    </row>
    <row r="612" spans="1:4" x14ac:dyDescent="0.25">
      <c r="A612" s="189"/>
      <c r="B612" s="2"/>
      <c r="C612" s="37"/>
      <c r="D612" s="202"/>
    </row>
    <row r="613" spans="1:4" x14ac:dyDescent="0.25">
      <c r="A613" s="189"/>
      <c r="B613" s="2"/>
      <c r="C613" s="37"/>
      <c r="D613" s="202"/>
    </row>
    <row r="614" spans="1:4" x14ac:dyDescent="0.25">
      <c r="A614" s="189"/>
      <c r="B614" s="2"/>
      <c r="C614" s="37"/>
      <c r="D614" s="202"/>
    </row>
    <row r="615" spans="1:4" x14ac:dyDescent="0.25">
      <c r="A615" s="189"/>
      <c r="B615" s="2"/>
      <c r="C615" s="37"/>
      <c r="D615" s="202"/>
    </row>
    <row r="616" spans="1:4" x14ac:dyDescent="0.25">
      <c r="A616" s="189"/>
      <c r="B616" s="2"/>
      <c r="C616" s="37"/>
      <c r="D616" s="202"/>
    </row>
    <row r="617" spans="1:4" x14ac:dyDescent="0.25">
      <c r="A617" s="189"/>
      <c r="B617" s="2"/>
      <c r="C617" s="37"/>
      <c r="D617" s="202"/>
    </row>
    <row r="618" spans="1:4" x14ac:dyDescent="0.25">
      <c r="A618" s="189"/>
      <c r="B618" s="2"/>
      <c r="C618" s="37"/>
      <c r="D618" s="202"/>
    </row>
    <row r="619" spans="1:4" x14ac:dyDescent="0.25">
      <c r="A619" s="189"/>
      <c r="B619" s="2"/>
      <c r="C619" s="37"/>
      <c r="D619" s="202"/>
    </row>
    <row r="620" spans="1:4" x14ac:dyDescent="0.25">
      <c r="A620" s="189"/>
      <c r="B620" s="2"/>
      <c r="C620" s="37"/>
      <c r="D620" s="202"/>
    </row>
    <row r="621" spans="1:4" x14ac:dyDescent="0.25">
      <c r="A621" s="189"/>
      <c r="B621" s="2"/>
      <c r="C621" s="37"/>
      <c r="D621" s="202"/>
    </row>
    <row r="622" spans="1:4" x14ac:dyDescent="0.25">
      <c r="A622" s="189"/>
      <c r="B622" s="2"/>
      <c r="C622" s="37"/>
      <c r="D622" s="202"/>
    </row>
    <row r="623" spans="1:4" x14ac:dyDescent="0.25">
      <c r="A623" s="189"/>
      <c r="B623" s="2"/>
      <c r="C623" s="37"/>
      <c r="D623" s="202"/>
    </row>
    <row r="624" spans="1:4" x14ac:dyDescent="0.25">
      <c r="A624" s="189"/>
      <c r="B624" s="2"/>
      <c r="C624" s="37"/>
      <c r="D624" s="202"/>
    </row>
    <row r="625" spans="1:4" x14ac:dyDescent="0.25">
      <c r="A625" s="189"/>
      <c r="B625" s="2"/>
      <c r="C625" s="37"/>
      <c r="D625" s="202"/>
    </row>
    <row r="626" spans="1:4" x14ac:dyDescent="0.25">
      <c r="A626" s="189"/>
      <c r="B626" s="2"/>
      <c r="C626" s="37"/>
      <c r="D626" s="202"/>
    </row>
    <row r="627" spans="1:4" x14ac:dyDescent="0.25">
      <c r="A627" s="189"/>
      <c r="B627" s="2"/>
      <c r="C627" s="37"/>
      <c r="D627" s="202"/>
    </row>
    <row r="628" spans="1:4" x14ac:dyDescent="0.25">
      <c r="A628" s="189"/>
      <c r="B628" s="2"/>
      <c r="C628" s="37"/>
      <c r="D628" s="202"/>
    </row>
    <row r="629" spans="1:4" x14ac:dyDescent="0.25">
      <c r="A629" s="189"/>
      <c r="B629" s="2"/>
      <c r="C629" s="37"/>
      <c r="D629" s="202"/>
    </row>
    <row r="630" spans="1:4" x14ac:dyDescent="0.25">
      <c r="A630" s="189"/>
      <c r="B630" s="2"/>
      <c r="C630" s="37"/>
      <c r="D630" s="202"/>
    </row>
    <row r="631" spans="1:4" x14ac:dyDescent="0.25">
      <c r="A631" s="189"/>
      <c r="B631" s="2"/>
      <c r="C631" s="37"/>
      <c r="D631" s="202"/>
    </row>
    <row r="632" spans="1:4" x14ac:dyDescent="0.25">
      <c r="A632" s="189"/>
      <c r="B632" s="2"/>
      <c r="C632" s="37"/>
      <c r="D632" s="202"/>
    </row>
    <row r="633" spans="1:4" x14ac:dyDescent="0.25">
      <c r="A633" s="189"/>
      <c r="B633" s="2"/>
      <c r="C633" s="37"/>
      <c r="D633" s="202"/>
    </row>
    <row r="634" spans="1:4" x14ac:dyDescent="0.25">
      <c r="A634" s="189"/>
      <c r="B634" s="2"/>
      <c r="C634" s="37"/>
      <c r="D634" s="202"/>
    </row>
    <row r="635" spans="1:4" x14ac:dyDescent="0.25">
      <c r="A635" s="189"/>
      <c r="B635" s="2"/>
      <c r="C635" s="37"/>
      <c r="D635" s="202"/>
    </row>
    <row r="636" spans="1:4" x14ac:dyDescent="0.25">
      <c r="A636" s="189"/>
      <c r="B636" s="2"/>
      <c r="C636" s="37"/>
      <c r="D636" s="202"/>
    </row>
    <row r="637" spans="1:4" x14ac:dyDescent="0.25">
      <c r="A637" s="189"/>
      <c r="B637" s="2"/>
      <c r="C637" s="37"/>
      <c r="D637" s="202"/>
    </row>
    <row r="638" spans="1:4" x14ac:dyDescent="0.25">
      <c r="A638" s="189"/>
      <c r="B638" s="2"/>
      <c r="C638" s="37"/>
      <c r="D638" s="202"/>
    </row>
    <row r="639" spans="1:4" x14ac:dyDescent="0.25">
      <c r="A639" s="189"/>
      <c r="B639" s="2"/>
      <c r="C639" s="37"/>
      <c r="D639" s="202"/>
    </row>
    <row r="640" spans="1:4" x14ac:dyDescent="0.25">
      <c r="A640" s="189"/>
      <c r="B640" s="2"/>
      <c r="C640" s="37"/>
      <c r="D640" s="202"/>
    </row>
    <row r="641" spans="1:4" x14ac:dyDescent="0.25">
      <c r="A641" s="189"/>
      <c r="B641" s="2"/>
      <c r="C641" s="37"/>
      <c r="D641" s="202"/>
    </row>
    <row r="642" spans="1:4" x14ac:dyDescent="0.25">
      <c r="A642" s="189"/>
      <c r="B642" s="2"/>
      <c r="C642" s="37"/>
      <c r="D642" s="202"/>
    </row>
    <row r="643" spans="1:4" x14ac:dyDescent="0.25">
      <c r="A643" s="189"/>
      <c r="B643" s="2"/>
      <c r="C643" s="37"/>
      <c r="D643" s="202"/>
    </row>
    <row r="644" spans="1:4" x14ac:dyDescent="0.25">
      <c r="A644" s="189"/>
      <c r="B644" s="2"/>
      <c r="C644" s="37"/>
      <c r="D644" s="202"/>
    </row>
    <row r="645" spans="1:4" x14ac:dyDescent="0.25">
      <c r="A645" s="189"/>
      <c r="B645" s="2"/>
      <c r="C645" s="37"/>
      <c r="D645" s="202"/>
    </row>
    <row r="646" spans="1:4" x14ac:dyDescent="0.25">
      <c r="A646" s="189"/>
      <c r="B646" s="2"/>
      <c r="C646" s="37"/>
      <c r="D646" s="202"/>
    </row>
    <row r="647" spans="1:4" x14ac:dyDescent="0.25">
      <c r="A647" s="189"/>
      <c r="B647" s="2"/>
      <c r="C647" s="37"/>
      <c r="D647" s="202"/>
    </row>
    <row r="648" spans="1:4" x14ac:dyDescent="0.25">
      <c r="A648" s="189"/>
      <c r="B648" s="2"/>
      <c r="C648" s="37"/>
      <c r="D648" s="202"/>
    </row>
    <row r="649" spans="1:4" x14ac:dyDescent="0.25">
      <c r="A649" s="189"/>
      <c r="B649" s="2"/>
      <c r="C649" s="37"/>
      <c r="D649" s="202"/>
    </row>
    <row r="650" spans="1:4" x14ac:dyDescent="0.25">
      <c r="A650" s="189"/>
      <c r="B650" s="2"/>
      <c r="C650" s="37"/>
      <c r="D650" s="202"/>
    </row>
    <row r="651" spans="1:4" x14ac:dyDescent="0.25">
      <c r="A651" s="189"/>
      <c r="B651" s="2"/>
      <c r="C651" s="37"/>
      <c r="D651" s="202"/>
    </row>
    <row r="652" spans="1:4" x14ac:dyDescent="0.25">
      <c r="A652" s="189"/>
      <c r="B652" s="2"/>
      <c r="C652" s="37"/>
      <c r="D652" s="202"/>
    </row>
    <row r="653" spans="1:4" x14ac:dyDescent="0.25">
      <c r="A653" s="189"/>
      <c r="B653" s="2"/>
      <c r="C653" s="37"/>
      <c r="D653" s="202"/>
    </row>
    <row r="654" spans="1:4" x14ac:dyDescent="0.25">
      <c r="A654" s="189"/>
      <c r="B654" s="2"/>
      <c r="C654" s="37"/>
      <c r="D654" s="202"/>
    </row>
    <row r="655" spans="1:4" x14ac:dyDescent="0.25">
      <c r="A655" s="189"/>
      <c r="B655" s="2"/>
      <c r="C655" s="37"/>
      <c r="D655" s="202"/>
    </row>
    <row r="656" spans="1:4" x14ac:dyDescent="0.25">
      <c r="A656" s="189"/>
      <c r="B656" s="2"/>
      <c r="C656" s="37"/>
      <c r="D656" s="202"/>
    </row>
    <row r="657" spans="1:4" x14ac:dyDescent="0.25">
      <c r="A657" s="189"/>
      <c r="B657" s="2"/>
      <c r="C657" s="37"/>
      <c r="D657" s="202"/>
    </row>
    <row r="658" spans="1:4" x14ac:dyDescent="0.25">
      <c r="A658" s="189"/>
      <c r="B658" s="2"/>
      <c r="C658" s="37"/>
      <c r="D658" s="202"/>
    </row>
    <row r="659" spans="1:4" x14ac:dyDescent="0.25">
      <c r="A659" s="189"/>
      <c r="B659" s="2"/>
      <c r="C659" s="37"/>
      <c r="D659" s="202"/>
    </row>
    <row r="660" spans="1:4" x14ac:dyDescent="0.25">
      <c r="A660" s="189"/>
      <c r="B660" s="2"/>
      <c r="C660" s="37"/>
      <c r="D660" s="202"/>
    </row>
    <row r="661" spans="1:4" x14ac:dyDescent="0.25">
      <c r="A661" s="189"/>
      <c r="B661" s="2"/>
      <c r="C661" s="37"/>
      <c r="D661" s="202"/>
    </row>
    <row r="662" spans="1:4" x14ac:dyDescent="0.25">
      <c r="A662" s="189"/>
      <c r="B662" s="2"/>
      <c r="C662" s="37"/>
      <c r="D662" s="202"/>
    </row>
    <row r="663" spans="1:4" x14ac:dyDescent="0.25">
      <c r="A663" s="189"/>
      <c r="B663" s="2"/>
      <c r="C663" s="37"/>
      <c r="D663" s="202"/>
    </row>
    <row r="664" spans="1:4" x14ac:dyDescent="0.25">
      <c r="A664" s="189"/>
      <c r="B664" s="2"/>
      <c r="C664" s="37"/>
      <c r="D664" s="202"/>
    </row>
    <row r="665" spans="1:4" x14ac:dyDescent="0.25">
      <c r="A665" s="189"/>
      <c r="B665" s="2"/>
      <c r="C665" s="37"/>
      <c r="D665" s="202"/>
    </row>
    <row r="666" spans="1:4" x14ac:dyDescent="0.25">
      <c r="A666" s="189"/>
      <c r="B666" s="2"/>
      <c r="C666" s="37"/>
      <c r="D666" s="202"/>
    </row>
    <row r="667" spans="1:4" x14ac:dyDescent="0.25">
      <c r="A667" s="189"/>
      <c r="B667" s="2"/>
      <c r="C667" s="37"/>
      <c r="D667" s="202"/>
    </row>
    <row r="668" spans="1:4" x14ac:dyDescent="0.25">
      <c r="A668" s="189"/>
      <c r="B668" s="2"/>
      <c r="C668" s="37"/>
      <c r="D668" s="202"/>
    </row>
    <row r="669" spans="1:4" x14ac:dyDescent="0.25">
      <c r="A669" s="189"/>
      <c r="B669" s="2"/>
      <c r="C669" s="37"/>
      <c r="D669" s="202"/>
    </row>
    <row r="670" spans="1:4" x14ac:dyDescent="0.25">
      <c r="A670" s="189"/>
      <c r="B670" s="2"/>
      <c r="C670" s="37"/>
      <c r="D670" s="202"/>
    </row>
    <row r="671" spans="1:4" x14ac:dyDescent="0.25">
      <c r="A671" s="189"/>
      <c r="B671" s="2"/>
      <c r="C671" s="37"/>
      <c r="D671" s="202"/>
    </row>
    <row r="672" spans="1:4" x14ac:dyDescent="0.25">
      <c r="A672" s="189"/>
      <c r="B672" s="2"/>
      <c r="C672" s="37"/>
      <c r="D672" s="202"/>
    </row>
    <row r="673" spans="1:4" x14ac:dyDescent="0.25">
      <c r="A673" s="189"/>
      <c r="B673" s="2"/>
      <c r="C673" s="37"/>
      <c r="D673" s="202"/>
    </row>
    <row r="674" spans="1:4" x14ac:dyDescent="0.25">
      <c r="A674" s="189"/>
      <c r="B674" s="2"/>
      <c r="C674" s="37"/>
      <c r="D674" s="202"/>
    </row>
    <row r="675" spans="1:4" x14ac:dyDescent="0.25">
      <c r="A675" s="189"/>
      <c r="B675" s="2"/>
      <c r="C675" s="37"/>
      <c r="D675" s="202"/>
    </row>
    <row r="676" spans="1:4" x14ac:dyDescent="0.25">
      <c r="A676" s="189"/>
      <c r="B676" s="2"/>
      <c r="C676" s="37"/>
      <c r="D676" s="202"/>
    </row>
    <row r="677" spans="1:4" x14ac:dyDescent="0.25">
      <c r="A677" s="189"/>
      <c r="B677" s="2"/>
      <c r="C677" s="37"/>
      <c r="D677" s="202"/>
    </row>
    <row r="678" spans="1:4" x14ac:dyDescent="0.25">
      <c r="A678" s="189"/>
      <c r="B678" s="2"/>
      <c r="C678" s="37"/>
      <c r="D678" s="202"/>
    </row>
    <row r="679" spans="1:4" x14ac:dyDescent="0.25">
      <c r="A679" s="189"/>
      <c r="B679" s="2"/>
      <c r="C679" s="37"/>
      <c r="D679" s="202"/>
    </row>
    <row r="680" spans="1:4" x14ac:dyDescent="0.25">
      <c r="A680" s="189"/>
      <c r="B680" s="2"/>
      <c r="C680" s="37"/>
      <c r="D680" s="202"/>
    </row>
    <row r="681" spans="1:4" x14ac:dyDescent="0.25">
      <c r="A681" s="189"/>
      <c r="B681" s="2"/>
      <c r="C681" s="37"/>
      <c r="D681" s="202"/>
    </row>
    <row r="682" spans="1:4" x14ac:dyDescent="0.25">
      <c r="A682" s="189"/>
      <c r="B682" s="2"/>
      <c r="C682" s="37"/>
      <c r="D682" s="202"/>
    </row>
    <row r="683" spans="1:4" x14ac:dyDescent="0.25">
      <c r="A683" s="189"/>
      <c r="B683" s="2"/>
      <c r="C683" s="37"/>
      <c r="D683" s="202"/>
    </row>
    <row r="684" spans="1:4" x14ac:dyDescent="0.25">
      <c r="A684" s="189"/>
      <c r="B684" s="2"/>
      <c r="C684" s="37"/>
      <c r="D684" s="202"/>
    </row>
    <row r="685" spans="1:4" x14ac:dyDescent="0.25">
      <c r="A685" s="189"/>
      <c r="B685" s="2"/>
      <c r="C685" s="37"/>
      <c r="D685" s="202"/>
    </row>
    <row r="686" spans="1:4" x14ac:dyDescent="0.25">
      <c r="A686" s="189"/>
      <c r="B686" s="2"/>
      <c r="C686" s="37"/>
      <c r="D686" s="202"/>
    </row>
    <row r="687" spans="1:4" x14ac:dyDescent="0.25">
      <c r="A687" s="189"/>
      <c r="B687" s="2"/>
      <c r="C687" s="37"/>
      <c r="D687" s="202"/>
    </row>
    <row r="688" spans="1:4" x14ac:dyDescent="0.25">
      <c r="A688" s="189"/>
      <c r="B688" s="2"/>
      <c r="C688" s="37"/>
      <c r="D688" s="202"/>
    </row>
    <row r="689" spans="1:4" x14ac:dyDescent="0.25">
      <c r="A689" s="189"/>
      <c r="B689" s="2"/>
      <c r="C689" s="37"/>
      <c r="D689" s="202"/>
    </row>
    <row r="690" spans="1:4" x14ac:dyDescent="0.25">
      <c r="A690" s="189"/>
      <c r="B690" s="2"/>
      <c r="C690" s="37"/>
      <c r="D690" s="202"/>
    </row>
    <row r="691" spans="1:4" x14ac:dyDescent="0.25">
      <c r="A691" s="189"/>
      <c r="B691" s="2"/>
      <c r="C691" s="37"/>
      <c r="D691" s="202"/>
    </row>
    <row r="692" spans="1:4" x14ac:dyDescent="0.25">
      <c r="A692" s="189"/>
      <c r="B692" s="2"/>
      <c r="C692" s="37"/>
      <c r="D692" s="202"/>
    </row>
    <row r="693" spans="1:4" x14ac:dyDescent="0.25">
      <c r="A693" s="189"/>
      <c r="B693" s="2"/>
      <c r="C693" s="37"/>
      <c r="D693" s="202"/>
    </row>
    <row r="694" spans="1:4" x14ac:dyDescent="0.25">
      <c r="A694" s="189"/>
      <c r="B694" s="2"/>
      <c r="C694" s="37"/>
      <c r="D694" s="202"/>
    </row>
    <row r="695" spans="1:4" x14ac:dyDescent="0.25">
      <c r="A695" s="189"/>
      <c r="B695" s="2"/>
      <c r="C695" s="37"/>
      <c r="D695" s="202"/>
    </row>
    <row r="696" spans="1:4" x14ac:dyDescent="0.25">
      <c r="A696" s="189"/>
      <c r="B696" s="2"/>
      <c r="C696" s="37"/>
      <c r="D696" s="202"/>
    </row>
    <row r="697" spans="1:4" x14ac:dyDescent="0.25">
      <c r="A697" s="189"/>
      <c r="B697" s="2"/>
      <c r="C697" s="37"/>
      <c r="D697" s="202"/>
    </row>
    <row r="698" spans="1:4" x14ac:dyDescent="0.25">
      <c r="A698" s="189"/>
      <c r="B698" s="2"/>
      <c r="C698" s="37"/>
      <c r="D698" s="202"/>
    </row>
    <row r="699" spans="1:4" x14ac:dyDescent="0.25">
      <c r="A699" s="189"/>
      <c r="B699" s="2"/>
      <c r="C699" s="37"/>
      <c r="D699" s="202"/>
    </row>
    <row r="700" spans="1:4" x14ac:dyDescent="0.25">
      <c r="A700" s="189"/>
      <c r="B700" s="2"/>
      <c r="C700" s="37"/>
      <c r="D700" s="202"/>
    </row>
    <row r="701" spans="1:4" x14ac:dyDescent="0.25">
      <c r="A701" s="189"/>
      <c r="B701" s="2"/>
      <c r="C701" s="37"/>
      <c r="D701" s="202"/>
    </row>
    <row r="702" spans="1:4" x14ac:dyDescent="0.25">
      <c r="A702" s="189"/>
      <c r="B702" s="2"/>
      <c r="C702" s="37"/>
      <c r="D702" s="202"/>
    </row>
    <row r="703" spans="1:4" x14ac:dyDescent="0.25">
      <c r="A703" s="189"/>
      <c r="B703" s="2"/>
      <c r="C703" s="37"/>
      <c r="D703" s="202"/>
    </row>
    <row r="704" spans="1:4" x14ac:dyDescent="0.25">
      <c r="A704" s="189"/>
      <c r="B704" s="2"/>
      <c r="C704" s="37"/>
      <c r="D704" s="202"/>
    </row>
    <row r="705" spans="1:4" x14ac:dyDescent="0.25">
      <c r="A705" s="189"/>
      <c r="B705" s="2"/>
      <c r="C705" s="37"/>
      <c r="D705" s="202"/>
    </row>
    <row r="706" spans="1:4" x14ac:dyDescent="0.25">
      <c r="A706" s="189"/>
      <c r="B706" s="2"/>
      <c r="C706" s="37"/>
      <c r="D706" s="202"/>
    </row>
    <row r="707" spans="1:4" x14ac:dyDescent="0.25">
      <c r="A707" s="189"/>
      <c r="B707" s="2"/>
      <c r="C707" s="37"/>
      <c r="D707" s="202"/>
    </row>
    <row r="708" spans="1:4" x14ac:dyDescent="0.25">
      <c r="A708" s="189"/>
      <c r="B708" s="2"/>
      <c r="C708" s="37"/>
      <c r="D708" s="202"/>
    </row>
    <row r="709" spans="1:4" x14ac:dyDescent="0.25">
      <c r="A709" s="189"/>
      <c r="B709" s="2"/>
      <c r="C709" s="37"/>
      <c r="D709" s="202"/>
    </row>
    <row r="710" spans="1:4" x14ac:dyDescent="0.25">
      <c r="A710" s="189"/>
      <c r="B710" s="2"/>
      <c r="C710" s="37"/>
      <c r="D710" s="202"/>
    </row>
    <row r="711" spans="1:4" x14ac:dyDescent="0.25">
      <c r="A711" s="189"/>
      <c r="B711" s="2"/>
      <c r="C711" s="37"/>
      <c r="D711" s="202"/>
    </row>
    <row r="712" spans="1:4" x14ac:dyDescent="0.25">
      <c r="A712" s="189"/>
      <c r="B712" s="2"/>
      <c r="C712" s="37"/>
      <c r="D712" s="202"/>
    </row>
    <row r="713" spans="1:4" x14ac:dyDescent="0.25">
      <c r="A713" s="189"/>
      <c r="B713" s="2"/>
      <c r="C713" s="37"/>
      <c r="D713" s="202"/>
    </row>
    <row r="714" spans="1:4" x14ac:dyDescent="0.25">
      <c r="A714" s="189"/>
      <c r="B714" s="2"/>
      <c r="C714" s="37"/>
      <c r="D714" s="202"/>
    </row>
    <row r="715" spans="1:4" x14ac:dyDescent="0.25">
      <c r="A715" s="189"/>
      <c r="B715" s="2"/>
      <c r="C715" s="37"/>
      <c r="D715" s="202"/>
    </row>
    <row r="716" spans="1:4" x14ac:dyDescent="0.25">
      <c r="A716" s="189"/>
      <c r="B716" s="2"/>
      <c r="C716" s="37"/>
      <c r="D716" s="202"/>
    </row>
    <row r="717" spans="1:4" x14ac:dyDescent="0.25">
      <c r="A717" s="189"/>
      <c r="B717" s="2"/>
      <c r="C717" s="37"/>
      <c r="D717" s="202"/>
    </row>
    <row r="718" spans="1:4" x14ac:dyDescent="0.25">
      <c r="A718" s="189"/>
      <c r="B718" s="2"/>
      <c r="C718" s="37"/>
      <c r="D718" s="202"/>
    </row>
    <row r="719" spans="1:4" x14ac:dyDescent="0.25">
      <c r="A719" s="189"/>
      <c r="B719" s="2"/>
      <c r="C719" s="37"/>
      <c r="D719" s="202"/>
    </row>
    <row r="720" spans="1:4" x14ac:dyDescent="0.25">
      <c r="A720" s="189"/>
      <c r="B720" s="2"/>
      <c r="C720" s="37"/>
      <c r="D720" s="202"/>
    </row>
    <row r="721" spans="1:4" x14ac:dyDescent="0.25">
      <c r="A721" s="189"/>
      <c r="B721" s="2"/>
      <c r="C721" s="37"/>
      <c r="D721" s="202"/>
    </row>
    <row r="722" spans="1:4" x14ac:dyDescent="0.25">
      <c r="A722" s="189"/>
      <c r="B722" s="2"/>
      <c r="C722" s="37"/>
      <c r="D722" s="202"/>
    </row>
    <row r="723" spans="1:4" x14ac:dyDescent="0.25">
      <c r="A723" s="189"/>
      <c r="B723" s="2"/>
      <c r="C723" s="37"/>
      <c r="D723" s="202"/>
    </row>
    <row r="724" spans="1:4" x14ac:dyDescent="0.25">
      <c r="A724" s="189"/>
      <c r="B724" s="2"/>
      <c r="C724" s="37"/>
      <c r="D724" s="202"/>
    </row>
    <row r="725" spans="1:4" x14ac:dyDescent="0.25">
      <c r="A725" s="189"/>
      <c r="B725" s="2"/>
      <c r="C725" s="37"/>
      <c r="D725" s="202"/>
    </row>
    <row r="726" spans="1:4" x14ac:dyDescent="0.25">
      <c r="A726" s="189"/>
      <c r="B726" s="2"/>
      <c r="C726" s="37"/>
      <c r="D726" s="202"/>
    </row>
    <row r="727" spans="1:4" x14ac:dyDescent="0.25">
      <c r="A727" s="189"/>
      <c r="B727" s="2"/>
      <c r="C727" s="37"/>
      <c r="D727" s="202"/>
    </row>
    <row r="728" spans="1:4" x14ac:dyDescent="0.25">
      <c r="A728" s="189"/>
      <c r="B728" s="2"/>
      <c r="C728" s="37"/>
      <c r="D728" s="202"/>
    </row>
    <row r="729" spans="1:4" x14ac:dyDescent="0.25">
      <c r="A729" s="189"/>
      <c r="B729" s="2"/>
      <c r="C729" s="37"/>
      <c r="D729" s="202"/>
    </row>
    <row r="730" spans="1:4" x14ac:dyDescent="0.25">
      <c r="A730" s="189"/>
      <c r="B730" s="2"/>
      <c r="C730" s="37"/>
      <c r="D730" s="202"/>
    </row>
    <row r="731" spans="1:4" x14ac:dyDescent="0.25">
      <c r="A731" s="189"/>
      <c r="B731" s="2"/>
      <c r="C731" s="37"/>
      <c r="D731" s="202"/>
    </row>
    <row r="732" spans="1:4" x14ac:dyDescent="0.25">
      <c r="A732" s="189"/>
      <c r="B732" s="2"/>
      <c r="C732" s="37"/>
      <c r="D732" s="202"/>
    </row>
    <row r="733" spans="1:4" x14ac:dyDescent="0.25">
      <c r="A733" s="189"/>
      <c r="B733" s="2"/>
      <c r="C733" s="37"/>
      <c r="D733" s="202"/>
    </row>
    <row r="734" spans="1:4" x14ac:dyDescent="0.25">
      <c r="A734" s="189"/>
      <c r="B734" s="2"/>
      <c r="C734" s="37"/>
      <c r="D734" s="202"/>
    </row>
    <row r="735" spans="1:4" x14ac:dyDescent="0.25">
      <c r="A735" s="189"/>
      <c r="B735" s="2"/>
      <c r="C735" s="37"/>
      <c r="D735" s="202"/>
    </row>
    <row r="736" spans="1:4" x14ac:dyDescent="0.25">
      <c r="A736" s="189"/>
      <c r="B736" s="2"/>
      <c r="C736" s="37"/>
      <c r="D736" s="202"/>
    </row>
    <row r="737" spans="1:4" x14ac:dyDescent="0.25">
      <c r="A737" s="189"/>
      <c r="B737" s="2"/>
      <c r="C737" s="37"/>
      <c r="D737" s="202"/>
    </row>
    <row r="738" spans="1:4" x14ac:dyDescent="0.25">
      <c r="A738" s="189"/>
      <c r="B738" s="2"/>
      <c r="C738" s="37"/>
      <c r="D738" s="202"/>
    </row>
    <row r="739" spans="1:4" x14ac:dyDescent="0.25">
      <c r="A739" s="189"/>
      <c r="B739" s="2"/>
      <c r="C739" s="37"/>
      <c r="D739" s="202"/>
    </row>
    <row r="740" spans="1:4" x14ac:dyDescent="0.25">
      <c r="A740" s="189"/>
      <c r="B740" s="2"/>
      <c r="C740" s="37"/>
      <c r="D740" s="202"/>
    </row>
    <row r="741" spans="1:4" x14ac:dyDescent="0.25">
      <c r="A741" s="189"/>
      <c r="B741" s="2"/>
      <c r="C741" s="37"/>
      <c r="D741" s="202"/>
    </row>
    <row r="742" spans="1:4" x14ac:dyDescent="0.25">
      <c r="A742" s="189"/>
      <c r="B742" s="2"/>
      <c r="C742" s="37"/>
      <c r="D742" s="202"/>
    </row>
    <row r="743" spans="1:4" x14ac:dyDescent="0.25">
      <c r="A743" s="189"/>
      <c r="B743" s="2"/>
      <c r="C743" s="37"/>
      <c r="D743" s="202"/>
    </row>
    <row r="744" spans="1:4" x14ac:dyDescent="0.25">
      <c r="A744" s="189"/>
      <c r="B744" s="2"/>
      <c r="C744" s="37"/>
      <c r="D744" s="202"/>
    </row>
    <row r="745" spans="1:4" x14ac:dyDescent="0.25">
      <c r="A745" s="189"/>
      <c r="B745" s="2"/>
      <c r="C745" s="37"/>
      <c r="D745" s="202"/>
    </row>
    <row r="746" spans="1:4" x14ac:dyDescent="0.25">
      <c r="A746" s="190"/>
      <c r="B746" s="42"/>
      <c r="C746" s="41"/>
      <c r="D746" s="202"/>
    </row>
    <row r="747" spans="1:4" x14ac:dyDescent="0.25">
      <c r="A747" s="190"/>
      <c r="B747" s="42"/>
      <c r="C747" s="41"/>
      <c r="D747" s="202"/>
    </row>
    <row r="748" spans="1:4" x14ac:dyDescent="0.25">
      <c r="A748" s="190"/>
      <c r="B748" s="42"/>
      <c r="C748" s="41"/>
      <c r="D748" s="202"/>
    </row>
    <row r="749" spans="1:4" x14ac:dyDescent="0.25">
      <c r="A749" s="190"/>
      <c r="B749" s="42"/>
      <c r="C749" s="41"/>
      <c r="D749" s="202"/>
    </row>
    <row r="750" spans="1:4" x14ac:dyDescent="0.25">
      <c r="A750" s="189"/>
      <c r="B750" s="2"/>
      <c r="C750" s="37"/>
      <c r="D750" s="202"/>
    </row>
    <row r="751" spans="1:4" x14ac:dyDescent="0.25">
      <c r="A751" s="189"/>
      <c r="B751" s="2"/>
      <c r="C751" s="37"/>
      <c r="D751" s="202"/>
    </row>
    <row r="752" spans="1:4" x14ac:dyDescent="0.25">
      <c r="A752" s="189"/>
      <c r="B752" s="2"/>
      <c r="C752" s="37"/>
      <c r="D752" s="202"/>
    </row>
    <row r="753" spans="1:4" x14ac:dyDescent="0.25">
      <c r="A753" s="189"/>
      <c r="B753" s="2"/>
      <c r="C753" s="37"/>
      <c r="D753" s="202"/>
    </row>
    <row r="754" spans="1:4" x14ac:dyDescent="0.25">
      <c r="A754" s="189"/>
      <c r="B754" s="2"/>
      <c r="C754" s="37"/>
      <c r="D754" s="202"/>
    </row>
    <row r="755" spans="1:4" x14ac:dyDescent="0.25">
      <c r="A755" s="190"/>
      <c r="B755" s="42"/>
      <c r="C755" s="41"/>
      <c r="D755" s="202"/>
    </row>
    <row r="756" spans="1:4" x14ac:dyDescent="0.25">
      <c r="A756" s="190"/>
      <c r="B756" s="42"/>
      <c r="C756" s="41"/>
      <c r="D756" s="202"/>
    </row>
    <row r="757" spans="1:4" x14ac:dyDescent="0.25">
      <c r="A757" s="190"/>
      <c r="B757" s="42"/>
      <c r="C757" s="41"/>
      <c r="D757" s="202"/>
    </row>
    <row r="758" spans="1:4" x14ac:dyDescent="0.25">
      <c r="A758" s="190"/>
      <c r="B758" s="42"/>
      <c r="C758" s="41"/>
      <c r="D758" s="202"/>
    </row>
    <row r="759" spans="1:4" x14ac:dyDescent="0.25">
      <c r="A759" s="190"/>
      <c r="B759" s="42"/>
      <c r="C759" s="41"/>
      <c r="D759" s="202"/>
    </row>
    <row r="760" spans="1:4" x14ac:dyDescent="0.25">
      <c r="A760" s="190"/>
      <c r="B760" s="42"/>
      <c r="C760" s="41"/>
      <c r="D760" s="202"/>
    </row>
    <row r="761" spans="1:4" x14ac:dyDescent="0.25">
      <c r="A761" s="189"/>
      <c r="B761" s="2"/>
      <c r="C761" s="37"/>
      <c r="D761" s="202"/>
    </row>
    <row r="762" spans="1:4" x14ac:dyDescent="0.25">
      <c r="A762" s="189"/>
      <c r="B762" s="2"/>
      <c r="C762" s="37"/>
      <c r="D762" s="202"/>
    </row>
    <row r="763" spans="1:4" x14ac:dyDescent="0.25">
      <c r="A763" s="189"/>
      <c r="B763" s="2"/>
      <c r="C763" s="37"/>
      <c r="D763" s="202"/>
    </row>
    <row r="764" spans="1:4" x14ac:dyDescent="0.25">
      <c r="A764" s="189"/>
      <c r="B764" s="2"/>
      <c r="C764" s="37"/>
      <c r="D764" s="202"/>
    </row>
    <row r="765" spans="1:4" x14ac:dyDescent="0.25">
      <c r="A765" s="189"/>
      <c r="B765" s="2"/>
      <c r="C765" s="37"/>
      <c r="D765" s="202"/>
    </row>
    <row r="766" spans="1:4" x14ac:dyDescent="0.25">
      <c r="A766" s="189"/>
      <c r="B766" s="2"/>
      <c r="C766" s="37"/>
      <c r="D766" s="202"/>
    </row>
    <row r="767" spans="1:4" x14ac:dyDescent="0.25">
      <c r="A767" s="189"/>
      <c r="B767" s="2"/>
      <c r="C767" s="37"/>
      <c r="D767" s="202"/>
    </row>
    <row r="768" spans="1:4" x14ac:dyDescent="0.25">
      <c r="A768" s="189"/>
      <c r="B768" s="2"/>
      <c r="C768" s="37"/>
      <c r="D768" s="202"/>
    </row>
    <row r="769" spans="1:4" x14ac:dyDescent="0.25">
      <c r="A769" s="190"/>
      <c r="B769" s="42"/>
      <c r="C769" s="41"/>
      <c r="D769" s="202"/>
    </row>
    <row r="770" spans="1:4" x14ac:dyDescent="0.25">
      <c r="A770" s="190"/>
      <c r="B770" s="42"/>
      <c r="C770" s="41"/>
      <c r="D770" s="202"/>
    </row>
    <row r="771" spans="1:4" x14ac:dyDescent="0.25">
      <c r="A771" s="190"/>
      <c r="B771" s="42"/>
      <c r="C771" s="41"/>
      <c r="D771" s="202"/>
    </row>
    <row r="772" spans="1:4" x14ac:dyDescent="0.25">
      <c r="A772" s="190"/>
      <c r="B772" s="42"/>
      <c r="C772" s="41"/>
      <c r="D772" s="202"/>
    </row>
    <row r="773" spans="1:4" x14ac:dyDescent="0.25">
      <c r="A773" s="190"/>
      <c r="B773" s="42"/>
      <c r="C773" s="41"/>
      <c r="D773" s="202"/>
    </row>
    <row r="774" spans="1:4" x14ac:dyDescent="0.25">
      <c r="A774" s="189"/>
      <c r="B774" s="2"/>
      <c r="C774" s="37"/>
      <c r="D774" s="202"/>
    </row>
    <row r="775" spans="1:4" x14ac:dyDescent="0.25">
      <c r="A775" s="189"/>
      <c r="B775" s="2"/>
      <c r="C775" s="37"/>
      <c r="D775" s="202"/>
    </row>
    <row r="776" spans="1:4" x14ac:dyDescent="0.25">
      <c r="A776" s="189"/>
      <c r="B776" s="2"/>
      <c r="C776" s="37"/>
      <c r="D776" s="202"/>
    </row>
    <row r="777" spans="1:4" x14ac:dyDescent="0.25">
      <c r="A777" s="189"/>
      <c r="B777" s="2"/>
      <c r="C777" s="37"/>
      <c r="D777" s="202"/>
    </row>
    <row r="778" spans="1:4" x14ac:dyDescent="0.25">
      <c r="A778" s="189"/>
      <c r="B778" s="2"/>
      <c r="C778" s="37"/>
      <c r="D778" s="202"/>
    </row>
    <row r="779" spans="1:4" x14ac:dyDescent="0.25">
      <c r="A779" s="189"/>
      <c r="B779" s="2"/>
      <c r="C779" s="37"/>
      <c r="D779" s="202"/>
    </row>
    <row r="780" spans="1:4" x14ac:dyDescent="0.25">
      <c r="A780" s="189"/>
      <c r="B780" s="2"/>
      <c r="C780" s="37"/>
      <c r="D780" s="202"/>
    </row>
    <row r="781" spans="1:4" x14ac:dyDescent="0.25">
      <c r="A781" s="189"/>
      <c r="B781" s="2"/>
      <c r="C781" s="37"/>
      <c r="D781" s="202"/>
    </row>
    <row r="782" spans="1:4" x14ac:dyDescent="0.25">
      <c r="A782" s="189"/>
      <c r="B782" s="2"/>
      <c r="C782" s="37"/>
      <c r="D782" s="202"/>
    </row>
    <row r="783" spans="1:4" x14ac:dyDescent="0.25">
      <c r="A783" s="190"/>
      <c r="B783" s="42"/>
      <c r="C783" s="41"/>
      <c r="D783" s="202"/>
    </row>
    <row r="784" spans="1:4" x14ac:dyDescent="0.25">
      <c r="A784" s="190"/>
      <c r="B784" s="42"/>
      <c r="C784" s="41"/>
      <c r="D784" s="202"/>
    </row>
    <row r="785" spans="1:4" x14ac:dyDescent="0.25">
      <c r="A785" s="189"/>
      <c r="B785" s="2"/>
      <c r="C785" s="37"/>
      <c r="D785" s="202"/>
    </row>
    <row r="786" spans="1:4" x14ac:dyDescent="0.25">
      <c r="A786" s="189"/>
      <c r="B786" s="2"/>
      <c r="C786" s="37"/>
      <c r="D786" s="202"/>
    </row>
    <row r="787" spans="1:4" x14ac:dyDescent="0.25">
      <c r="A787" s="189"/>
      <c r="B787" s="2"/>
      <c r="C787" s="37"/>
      <c r="D787" s="202"/>
    </row>
    <row r="788" spans="1:4" x14ac:dyDescent="0.25">
      <c r="A788" s="190"/>
      <c r="B788" s="42"/>
      <c r="C788" s="41"/>
      <c r="D788" s="202"/>
    </row>
    <row r="789" spans="1:4" x14ac:dyDescent="0.25">
      <c r="A789" s="190"/>
      <c r="B789" s="42"/>
      <c r="C789" s="41"/>
      <c r="D789" s="202"/>
    </row>
    <row r="790" spans="1:4" x14ac:dyDescent="0.25">
      <c r="A790" s="190"/>
      <c r="B790" s="42"/>
      <c r="C790" s="41"/>
      <c r="D790" s="202"/>
    </row>
    <row r="791" spans="1:4" x14ac:dyDescent="0.25">
      <c r="A791" s="189"/>
      <c r="B791" s="2"/>
      <c r="C791" s="37"/>
      <c r="D791" s="202"/>
    </row>
    <row r="792" spans="1:4" x14ac:dyDescent="0.25">
      <c r="A792" s="189"/>
      <c r="B792" s="2"/>
      <c r="C792" s="37"/>
      <c r="D792" s="202"/>
    </row>
    <row r="793" spans="1:4" x14ac:dyDescent="0.25">
      <c r="A793" s="189"/>
      <c r="B793" s="2"/>
      <c r="C793" s="37"/>
      <c r="D793" s="202"/>
    </row>
    <row r="794" spans="1:4" x14ac:dyDescent="0.25">
      <c r="A794" s="189"/>
      <c r="B794" s="2"/>
      <c r="C794" s="37"/>
      <c r="D794" s="202"/>
    </row>
    <row r="795" spans="1:4" x14ac:dyDescent="0.25">
      <c r="A795" s="189"/>
      <c r="B795" s="2"/>
      <c r="C795" s="37"/>
      <c r="D795" s="202"/>
    </row>
    <row r="796" spans="1:4" x14ac:dyDescent="0.25">
      <c r="A796" s="189"/>
      <c r="B796" s="2"/>
      <c r="C796" s="37"/>
      <c r="D796" s="202"/>
    </row>
    <row r="797" spans="1:4" x14ac:dyDescent="0.25">
      <c r="A797" s="189"/>
      <c r="B797" s="2"/>
      <c r="C797" s="37"/>
      <c r="D797" s="202"/>
    </row>
    <row r="798" spans="1:4" x14ac:dyDescent="0.25">
      <c r="A798" s="189"/>
      <c r="B798" s="2"/>
      <c r="C798" s="37"/>
      <c r="D798" s="202"/>
    </row>
    <row r="799" spans="1:4" x14ac:dyDescent="0.25">
      <c r="A799" s="189"/>
      <c r="B799" s="2"/>
      <c r="C799" s="37"/>
      <c r="D799" s="202"/>
    </row>
    <row r="800" spans="1:4" x14ac:dyDescent="0.25">
      <c r="A800" s="190"/>
      <c r="B800" s="42"/>
      <c r="C800" s="41"/>
      <c r="D800" s="202"/>
    </row>
    <row r="801" spans="1:4" x14ac:dyDescent="0.25">
      <c r="A801" s="190"/>
      <c r="B801" s="42"/>
      <c r="C801" s="41"/>
      <c r="D801" s="202"/>
    </row>
    <row r="802" spans="1:4" x14ac:dyDescent="0.25">
      <c r="A802" s="189"/>
      <c r="B802" s="2"/>
      <c r="C802" s="37"/>
      <c r="D802" s="202"/>
    </row>
    <row r="803" spans="1:4" x14ac:dyDescent="0.25">
      <c r="A803" s="226"/>
      <c r="B803" s="2"/>
      <c r="C803" s="37"/>
      <c r="D803" s="202"/>
    </row>
    <row r="804" spans="1:4" x14ac:dyDescent="0.25">
      <c r="A804" s="226"/>
      <c r="B804" s="2"/>
      <c r="C804" s="37"/>
      <c r="D804" s="202"/>
    </row>
    <row r="805" spans="1:4" x14ac:dyDescent="0.25">
      <c r="A805" s="189"/>
      <c r="B805" s="2"/>
      <c r="C805" s="37"/>
      <c r="D805" s="202"/>
    </row>
    <row r="806" spans="1:4" x14ac:dyDescent="0.25">
      <c r="A806" s="189"/>
      <c r="B806" s="2"/>
      <c r="C806" s="37"/>
      <c r="D806" s="202"/>
    </row>
    <row r="807" spans="1:4" x14ac:dyDescent="0.25">
      <c r="A807" s="190"/>
      <c r="B807" s="42"/>
      <c r="C807" s="41"/>
      <c r="D807" s="202"/>
    </row>
    <row r="808" spans="1:4" x14ac:dyDescent="0.25">
      <c r="A808" s="189"/>
      <c r="B808" s="2"/>
      <c r="C808" s="37"/>
      <c r="D808" s="202"/>
    </row>
    <row r="809" spans="1:4" x14ac:dyDescent="0.25">
      <c r="A809" s="190"/>
      <c r="B809" s="42"/>
      <c r="C809" s="41"/>
      <c r="D809" s="202"/>
    </row>
    <row r="810" spans="1:4" x14ac:dyDescent="0.25">
      <c r="A810" s="190"/>
      <c r="B810" s="42"/>
      <c r="C810" s="41"/>
      <c r="D810" s="202"/>
    </row>
    <row r="811" spans="1:4" x14ac:dyDescent="0.25">
      <c r="A811" s="190"/>
      <c r="B811" s="42"/>
      <c r="C811" s="37"/>
      <c r="D811" s="202"/>
    </row>
    <row r="812" spans="1:4" x14ac:dyDescent="0.25">
      <c r="A812" s="190"/>
      <c r="B812" s="42"/>
      <c r="C812" s="41"/>
      <c r="D812" s="202"/>
    </row>
    <row r="813" spans="1:4" x14ac:dyDescent="0.25">
      <c r="A813" s="190"/>
      <c r="B813" s="42"/>
      <c r="C813" s="41"/>
      <c r="D813" s="202"/>
    </row>
    <row r="814" spans="1:4" x14ac:dyDescent="0.25">
      <c r="A814" s="190"/>
      <c r="B814" s="42"/>
      <c r="C814" s="37"/>
      <c r="D814" s="202"/>
    </row>
    <row r="815" spans="1:4" x14ac:dyDescent="0.25">
      <c r="A815" s="190"/>
      <c r="B815" s="42"/>
      <c r="C815" s="41"/>
      <c r="D815" s="202"/>
    </row>
    <row r="816" spans="1:4" x14ac:dyDescent="0.25">
      <c r="A816" s="190"/>
      <c r="B816" s="42"/>
      <c r="C816" s="41"/>
      <c r="D816" s="202"/>
    </row>
  </sheetData>
  <phoneticPr fontId="4" type="noConversion"/>
  <conditionalFormatting sqref="A2:A427">
    <cfRule type="duplicateValues" dxfId="44" priority="8"/>
  </conditionalFormatting>
  <conditionalFormatting sqref="A428:A433">
    <cfRule type="duplicateValues" dxfId="43" priority="7"/>
  </conditionalFormatting>
  <conditionalFormatting sqref="A434">
    <cfRule type="duplicateValues" dxfId="42" priority="6"/>
  </conditionalFormatting>
  <conditionalFormatting sqref="A435:A439">
    <cfRule type="duplicateValues" dxfId="41" priority="5"/>
  </conditionalFormatting>
  <conditionalFormatting sqref="A440">
    <cfRule type="duplicateValues" dxfId="40" priority="4"/>
  </conditionalFormatting>
  <conditionalFormatting sqref="A441">
    <cfRule type="duplicateValues" dxfId="39" priority="3"/>
  </conditionalFormatting>
  <conditionalFormatting sqref="A442:A443">
    <cfRule type="duplicateValues" dxfId="38" priority="2"/>
  </conditionalFormatting>
  <conditionalFormatting sqref="A444">
    <cfRule type="duplicateValues" dxfId="37" priority="1"/>
  </conditionalFormatting>
  <conditionalFormatting sqref="A579:A580">
    <cfRule type="duplicateValues" dxfId="36" priority="79"/>
  </conditionalFormatting>
  <conditionalFormatting sqref="A611">
    <cfRule type="duplicateValues" dxfId="35" priority="85"/>
  </conditionalFormatting>
  <conditionalFormatting sqref="A612">
    <cfRule type="duplicateValues" dxfId="34" priority="84"/>
  </conditionalFormatting>
  <conditionalFormatting sqref="A614">
    <cfRule type="duplicateValues" dxfId="33" priority="83"/>
  </conditionalFormatting>
  <conditionalFormatting sqref="A687">
    <cfRule type="duplicateValues" dxfId="32" priority="82"/>
  </conditionalFormatting>
  <conditionalFormatting sqref="A705">
    <cfRule type="duplicateValues" dxfId="31" priority="81"/>
  </conditionalFormatting>
  <conditionalFormatting sqref="A740">
    <cfRule type="duplicateValues" dxfId="30" priority="89"/>
  </conditionalFormatting>
  <conditionalFormatting sqref="A742">
    <cfRule type="duplicateValues" dxfId="29" priority="88"/>
  </conditionalFormatting>
  <conditionalFormatting sqref="A743">
    <cfRule type="duplicateValues" dxfId="28" priority="87"/>
  </conditionalFormatting>
  <conditionalFormatting sqref="A744:A745">
    <cfRule type="duplicateValues" dxfId="27" priority="86"/>
  </conditionalFormatting>
  <conditionalFormatting sqref="A746">
    <cfRule type="duplicateValues" dxfId="26" priority="80"/>
  </conditionalFormatting>
  <conditionalFormatting sqref="A747">
    <cfRule type="duplicateValues" dxfId="25" priority="78"/>
  </conditionalFormatting>
  <conditionalFormatting sqref="A748">
    <cfRule type="duplicateValues" dxfId="24" priority="77"/>
  </conditionalFormatting>
  <conditionalFormatting sqref="A749">
    <cfRule type="duplicateValues" dxfId="23" priority="76"/>
  </conditionalFormatting>
  <conditionalFormatting sqref="A750:A755">
    <cfRule type="duplicateValues" dxfId="22" priority="75"/>
  </conditionalFormatting>
  <conditionalFormatting sqref="A756">
    <cfRule type="duplicateValues" dxfId="21" priority="74"/>
  </conditionalFormatting>
  <conditionalFormatting sqref="A757">
    <cfRule type="duplicateValues" dxfId="20" priority="73"/>
  </conditionalFormatting>
  <conditionalFormatting sqref="A758">
    <cfRule type="duplicateValues" dxfId="19" priority="72"/>
  </conditionalFormatting>
  <conditionalFormatting sqref="A759">
    <cfRule type="duplicateValues" dxfId="18" priority="71"/>
  </conditionalFormatting>
  <conditionalFormatting sqref="A760">
    <cfRule type="duplicateValues" dxfId="17" priority="70"/>
  </conditionalFormatting>
  <conditionalFormatting sqref="A761:A769">
    <cfRule type="duplicateValues" dxfId="16" priority="69"/>
  </conditionalFormatting>
  <conditionalFormatting sqref="A770">
    <cfRule type="duplicateValues" dxfId="15" priority="68"/>
  </conditionalFormatting>
  <conditionalFormatting sqref="A771">
    <cfRule type="duplicateValues" dxfId="14" priority="67"/>
  </conditionalFormatting>
  <conditionalFormatting sqref="A783">
    <cfRule type="duplicateValues" dxfId="13" priority="66"/>
  </conditionalFormatting>
  <conditionalFormatting sqref="A784">
    <cfRule type="duplicateValues" dxfId="12" priority="65"/>
  </conditionalFormatting>
  <conditionalFormatting sqref="A785:A786">
    <cfRule type="duplicateValues" dxfId="11" priority="91"/>
  </conditionalFormatting>
  <conditionalFormatting sqref="A787:A788">
    <cfRule type="duplicateValues" dxfId="10" priority="64"/>
  </conditionalFormatting>
  <conditionalFormatting sqref="A789">
    <cfRule type="duplicateValues" dxfId="9" priority="63"/>
  </conditionalFormatting>
  <conditionalFormatting sqref="A801">
    <cfRule type="duplicateValues" dxfId="8" priority="62"/>
  </conditionalFormatting>
  <conditionalFormatting sqref="A802:A807">
    <cfRule type="duplicateValues" dxfId="7" priority="92"/>
  </conditionalFormatting>
  <conditionalFormatting sqref="A808:A809 A790:A800 A773:A782 A445:A578 A581:A745 A811">
    <cfRule type="duplicateValues" dxfId="6" priority="90"/>
  </conditionalFormatting>
  <conditionalFormatting sqref="A810">
    <cfRule type="duplicateValues" dxfId="5" priority="61"/>
  </conditionalFormatting>
  <conditionalFormatting sqref="A812">
    <cfRule type="duplicateValues" dxfId="4" priority="60"/>
  </conditionalFormatting>
  <conditionalFormatting sqref="A813">
    <cfRule type="duplicateValues" dxfId="3" priority="59"/>
  </conditionalFormatting>
  <conditionalFormatting sqref="A814">
    <cfRule type="duplicateValues" dxfId="2" priority="58"/>
  </conditionalFormatting>
  <conditionalFormatting sqref="A815">
    <cfRule type="duplicateValues" dxfId="1" priority="57"/>
  </conditionalFormatting>
  <conditionalFormatting sqref="A816">
    <cfRule type="duplicateValues" dxfId="0" priority="56"/>
  </conditionalFormatting>
  <pageMargins left="0.511811024" right="0.511811024" top="0.78740157499999996" bottom="0.78740157499999996" header="0.31496062000000002" footer="0.31496062000000002"/>
  <pageSetup paperSize="9"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</vt:i4>
      </vt:variant>
    </vt:vector>
  </HeadingPairs>
  <TitlesOfParts>
    <vt:vector size="14" baseType="lpstr">
      <vt:lpstr>ANALISE</vt:lpstr>
      <vt:lpstr>KPI</vt:lpstr>
      <vt:lpstr>BASE PRODUTOS</vt:lpstr>
      <vt:lpstr>CONCILIÇÃO_COM_CERVEJA</vt:lpstr>
      <vt:lpstr>Planilha2</vt:lpstr>
      <vt:lpstr>CONCILIÇÃO_SEM_VASILHAME</vt:lpstr>
      <vt:lpstr>SISTEMA</vt:lpstr>
      <vt:lpstr>CONTAGEM</vt:lpstr>
      <vt:lpstr>VASILHAMES_USADOS</vt:lpstr>
      <vt:lpstr>CUSTO</vt:lpstr>
      <vt:lpstr>DIF_ANTE</vt:lpstr>
      <vt:lpstr>CONT_ANTE</vt:lpstr>
      <vt:lpstr>CONTAGEM!Area_de_impressao</vt:lpstr>
      <vt:lpstr>KPI!Area_de_impressao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Duarte</dc:creator>
  <cp:lastModifiedBy>Kaio Burko</cp:lastModifiedBy>
  <cp:lastPrinted>2026-07-03T13:51:54Z</cp:lastPrinted>
  <dcterms:created xsi:type="dcterms:W3CDTF">2022-08-11T23:23:52Z</dcterms:created>
  <dcterms:modified xsi:type="dcterms:W3CDTF">2026-08-06T16:04:09Z</dcterms:modified>
</cp:coreProperties>
</file>